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Q:\Commission\Year 2015\ISD Sales\Sales\"/>
    </mc:Choice>
  </mc:AlternateContent>
  <bookViews>
    <workbookView xWindow="-48" yWindow="4236" windowWidth="19440" windowHeight="4872" tabRatio="839" activeTab="1"/>
  </bookViews>
  <sheets>
    <sheet name="summary" sheetId="127" r:id="rId1"/>
    <sheet name="Sheet1" sheetId="11" r:id="rId2"/>
    <sheet name="150828-150928" sheetId="126" r:id="rId3"/>
    <sheet name="svc type" sheetId="131" r:id="rId4"/>
    <sheet name="Sector" sheetId="134" r:id="rId5"/>
    <sheet name="SBM" sheetId="138" r:id="rId6"/>
    <sheet name="download" sheetId="139" r:id="rId7"/>
    <sheet name="AE 221414" sheetId="140" r:id="rId8"/>
    <sheet name="AX 121040 (by inv)" sheetId="143" r:id="rId9"/>
    <sheet name="Sheet2" sheetId="144" r:id="rId10"/>
  </sheets>
  <externalReferences>
    <externalReference r:id="rId11"/>
    <externalReference r:id="rId12"/>
  </externalReferences>
  <definedNames>
    <definedName name="_xlnm._FilterDatabase" localSheetId="2" hidden="1">'150828-150928'!$A$1:$Q$2466</definedName>
    <definedName name="_xlnm._FilterDatabase" localSheetId="7" hidden="1">'AE 221414'!$A$3:$AN$28</definedName>
    <definedName name="_xlnm._FilterDatabase" localSheetId="8" hidden="1">'AX 121040 (by inv)'!$A$3:$S$370</definedName>
    <definedName name="_xlnm._FilterDatabase" localSheetId="6" hidden="1">download!$A$1:$Q$5582</definedName>
    <definedName name="_xlnm._FilterDatabase" localSheetId="5" hidden="1">SBM!$A$5:$E$57</definedName>
    <definedName name="_xlnm._FilterDatabase" localSheetId="1" hidden="1">Sheet1!$A$1:$AG$2495</definedName>
  </definedNames>
  <calcPr calcId="152511"/>
  <pivotCaches>
    <pivotCache cacheId="19" r:id="rId13"/>
  </pivotCaches>
</workbook>
</file>

<file path=xl/calcChain.xml><?xml version="1.0" encoding="utf-8"?>
<calcChain xmlns="http://schemas.openxmlformats.org/spreadsheetml/2006/main">
  <c r="L363" i="143" l="1"/>
  <c r="L362" i="143"/>
  <c r="L361" i="143"/>
  <c r="L360" i="143"/>
  <c r="L359" i="143"/>
  <c r="L358" i="143"/>
  <c r="L357" i="143"/>
  <c r="L356" i="143"/>
  <c r="L355" i="143"/>
  <c r="L354" i="143"/>
  <c r="L353" i="143"/>
  <c r="L352" i="143"/>
  <c r="L351" i="143"/>
  <c r="L350" i="143"/>
  <c r="L349" i="143"/>
  <c r="L348" i="143"/>
  <c r="L347" i="143"/>
  <c r="L346" i="143"/>
  <c r="L345" i="143"/>
  <c r="L344" i="143"/>
  <c r="L343" i="143"/>
  <c r="L342" i="143"/>
  <c r="L341" i="143"/>
  <c r="L340" i="143"/>
  <c r="L339" i="143"/>
  <c r="L338" i="143"/>
  <c r="L337" i="143"/>
  <c r="L336" i="143"/>
  <c r="L335" i="143"/>
  <c r="L334" i="143"/>
  <c r="L333" i="143"/>
  <c r="L332" i="143"/>
  <c r="L331" i="143"/>
  <c r="L330" i="143"/>
  <c r="L329" i="143"/>
  <c r="L328" i="143"/>
  <c r="L327" i="143"/>
  <c r="L326" i="143"/>
  <c r="L325" i="143"/>
  <c r="L324" i="143"/>
  <c r="L323" i="143"/>
  <c r="L322" i="143"/>
  <c r="L321" i="143"/>
  <c r="L320" i="143"/>
  <c r="L319" i="143"/>
  <c r="L318" i="143"/>
  <c r="L317" i="143"/>
  <c r="L316" i="143"/>
  <c r="L315" i="143"/>
  <c r="L314" i="143"/>
  <c r="L313" i="143"/>
  <c r="L312" i="143"/>
  <c r="L311" i="143"/>
  <c r="L310" i="143"/>
  <c r="L309" i="143"/>
  <c r="L308" i="143"/>
  <c r="L307" i="143"/>
  <c r="L306" i="143"/>
  <c r="L305" i="143"/>
  <c r="L304" i="143"/>
  <c r="L303" i="143"/>
  <c r="L302" i="143"/>
  <c r="L301" i="143"/>
  <c r="L300" i="143"/>
  <c r="L299" i="143"/>
  <c r="L298" i="143"/>
  <c r="L297" i="143"/>
  <c r="L296" i="143"/>
  <c r="L295" i="143"/>
  <c r="L294" i="143"/>
  <c r="L293" i="143"/>
  <c r="L292" i="143"/>
  <c r="L291" i="143"/>
  <c r="L290" i="143"/>
  <c r="L289" i="143"/>
  <c r="L288" i="143"/>
  <c r="L287" i="143"/>
  <c r="L286" i="143"/>
  <c r="L285" i="143"/>
  <c r="L284" i="143"/>
  <c r="L283" i="143"/>
  <c r="L282" i="143"/>
  <c r="L281" i="143"/>
  <c r="L280" i="143"/>
  <c r="L279" i="143"/>
  <c r="L278" i="143"/>
  <c r="L277" i="143"/>
  <c r="L276" i="143"/>
  <c r="L275" i="143"/>
  <c r="L274" i="143"/>
  <c r="L273" i="143"/>
  <c r="L272" i="143"/>
  <c r="L271" i="143"/>
  <c r="L270" i="143"/>
  <c r="L269" i="143"/>
  <c r="L268" i="143"/>
  <c r="L267" i="143"/>
  <c r="L266" i="143"/>
  <c r="L265" i="143"/>
  <c r="L264" i="143"/>
  <c r="L263" i="143"/>
  <c r="L262" i="143"/>
  <c r="L261" i="143"/>
  <c r="L260" i="143"/>
  <c r="L259" i="143"/>
  <c r="L258" i="143"/>
  <c r="L257" i="143"/>
  <c r="L256" i="143"/>
  <c r="L255" i="143"/>
  <c r="L254" i="143"/>
  <c r="L253" i="143"/>
  <c r="L252" i="143"/>
  <c r="L251" i="143"/>
  <c r="L250" i="143"/>
  <c r="L249" i="143"/>
  <c r="L248" i="143"/>
  <c r="L247" i="143"/>
  <c r="L246" i="143"/>
  <c r="L245" i="143"/>
  <c r="L244" i="143"/>
  <c r="L243" i="143"/>
  <c r="L242" i="143"/>
  <c r="L241" i="143"/>
  <c r="L240" i="143"/>
  <c r="L239" i="143"/>
  <c r="L238" i="143"/>
  <c r="L237" i="143"/>
  <c r="L236" i="143"/>
  <c r="L235" i="143"/>
  <c r="L234" i="143"/>
  <c r="L233" i="143"/>
  <c r="L232" i="143"/>
  <c r="L231" i="143"/>
  <c r="L230" i="143"/>
  <c r="L229" i="143"/>
  <c r="L228" i="143"/>
  <c r="L227" i="143"/>
  <c r="L226" i="143"/>
  <c r="L224" i="143"/>
  <c r="L222" i="143"/>
  <c r="L220" i="143"/>
  <c r="L218" i="143"/>
  <c r="L216" i="143"/>
  <c r="L215" i="143"/>
  <c r="L214" i="143"/>
  <c r="L212" i="143"/>
  <c r="L211" i="143"/>
  <c r="L210" i="143"/>
  <c r="L208" i="143"/>
  <c r="L207" i="143"/>
  <c r="L206" i="143"/>
  <c r="L204" i="143"/>
  <c r="L203" i="143"/>
  <c r="L202" i="143"/>
  <c r="L200" i="143"/>
  <c r="L199" i="143"/>
  <c r="L198" i="143"/>
  <c r="L196" i="143"/>
  <c r="L195" i="143"/>
  <c r="L194" i="143"/>
  <c r="L193" i="143"/>
  <c r="L192" i="143"/>
  <c r="L191" i="143"/>
  <c r="L190" i="143"/>
  <c r="L189" i="143"/>
  <c r="L188" i="143"/>
  <c r="L187" i="143"/>
  <c r="L186" i="143"/>
  <c r="L185" i="143"/>
  <c r="L184" i="143"/>
  <c r="L183" i="143"/>
  <c r="L182" i="143"/>
  <c r="L181" i="143"/>
  <c r="L180" i="143"/>
  <c r="L179" i="143"/>
  <c r="L178" i="143"/>
  <c r="L177" i="143"/>
  <c r="L176" i="143"/>
  <c r="L175" i="143"/>
  <c r="L174" i="143"/>
  <c r="L173" i="143"/>
  <c r="L172" i="143"/>
  <c r="L171" i="143"/>
  <c r="L170" i="143"/>
  <c r="L169" i="143"/>
  <c r="L168" i="143"/>
  <c r="L167" i="143"/>
  <c r="L166" i="143"/>
  <c r="L165" i="143"/>
  <c r="L164" i="143"/>
  <c r="L163" i="143"/>
  <c r="L162" i="143"/>
  <c r="L161" i="143"/>
  <c r="L160" i="143"/>
  <c r="L159" i="143"/>
  <c r="L158" i="143"/>
  <c r="L157" i="143"/>
  <c r="L156" i="143"/>
  <c r="L155" i="143"/>
  <c r="L154" i="143"/>
  <c r="L153" i="143"/>
  <c r="L152" i="143"/>
  <c r="L151" i="143"/>
  <c r="L150" i="143"/>
  <c r="L149" i="143"/>
  <c r="L148" i="143"/>
  <c r="L147" i="143"/>
  <c r="L146" i="143"/>
  <c r="L145" i="143"/>
  <c r="L144" i="143"/>
  <c r="L143" i="143"/>
  <c r="L142" i="143"/>
  <c r="L141" i="143"/>
  <c r="L140" i="143"/>
  <c r="L139" i="143"/>
  <c r="L138" i="143"/>
  <c r="L137" i="143"/>
  <c r="L136" i="143"/>
  <c r="L135" i="143"/>
  <c r="L134" i="143"/>
  <c r="L133" i="143"/>
  <c r="L132" i="143"/>
  <c r="L131" i="143"/>
  <c r="L130" i="143"/>
  <c r="L129" i="143"/>
  <c r="L128" i="143"/>
  <c r="L127" i="143"/>
  <c r="L126" i="143"/>
  <c r="L125" i="143"/>
  <c r="L124" i="143"/>
  <c r="L123" i="143"/>
  <c r="L122" i="143"/>
  <c r="L121" i="143"/>
  <c r="L120" i="143"/>
  <c r="L119" i="143"/>
  <c r="L118" i="143"/>
  <c r="L117" i="143"/>
  <c r="L116" i="143"/>
  <c r="L115" i="143"/>
  <c r="L114" i="143"/>
  <c r="L113" i="143"/>
  <c r="L112" i="143"/>
  <c r="L111" i="143"/>
  <c r="L110" i="143"/>
  <c r="L109" i="143"/>
  <c r="L108" i="143"/>
  <c r="L107" i="143"/>
  <c r="L106" i="143"/>
  <c r="L105" i="143"/>
  <c r="L104" i="143"/>
  <c r="L103" i="143"/>
  <c r="L102" i="143"/>
  <c r="L101" i="143"/>
  <c r="L100" i="143"/>
  <c r="L99" i="143"/>
  <c r="L98" i="143"/>
  <c r="L97" i="143"/>
  <c r="L96" i="143"/>
  <c r="L95" i="143"/>
  <c r="L94" i="143"/>
  <c r="L93" i="143"/>
  <c r="L92" i="143"/>
  <c r="L91" i="143"/>
  <c r="L90" i="143"/>
  <c r="L89" i="143"/>
  <c r="L88" i="143"/>
  <c r="L87" i="143"/>
  <c r="L86" i="143"/>
  <c r="L85" i="143"/>
  <c r="L84" i="143"/>
  <c r="L83" i="143"/>
  <c r="L82" i="143"/>
  <c r="L81" i="143"/>
  <c r="L80" i="143"/>
  <c r="L79" i="143"/>
  <c r="L78" i="143"/>
  <c r="L77" i="143"/>
  <c r="L76" i="143"/>
  <c r="L75" i="143"/>
  <c r="L74" i="143"/>
  <c r="L73" i="143"/>
  <c r="L72" i="143"/>
  <c r="L71" i="143"/>
  <c r="L70" i="143"/>
  <c r="L69" i="143"/>
  <c r="L68" i="143"/>
  <c r="L67" i="143"/>
  <c r="L66" i="143"/>
  <c r="L65" i="143"/>
  <c r="L64" i="143"/>
  <c r="L63" i="143"/>
  <c r="L62" i="143"/>
  <c r="L61" i="143"/>
  <c r="L60" i="143"/>
  <c r="L59" i="143"/>
  <c r="L58" i="143"/>
  <c r="L57" i="143"/>
  <c r="L56" i="143"/>
  <c r="L55" i="143"/>
  <c r="L54" i="143"/>
  <c r="L53" i="143"/>
  <c r="L52" i="143"/>
  <c r="L51" i="143"/>
  <c r="L50" i="143"/>
  <c r="L49" i="143"/>
  <c r="L48" i="143"/>
  <c r="L47" i="143"/>
  <c r="L46" i="143"/>
  <c r="L45" i="143"/>
  <c r="L44" i="143"/>
  <c r="L43" i="143"/>
  <c r="L42" i="143"/>
  <c r="L41" i="143"/>
  <c r="L40" i="143"/>
  <c r="L39" i="143"/>
  <c r="L38" i="143"/>
  <c r="L37" i="143"/>
  <c r="L36" i="143"/>
  <c r="L35" i="143"/>
  <c r="L34" i="143"/>
  <c r="L33" i="143"/>
  <c r="L32" i="143"/>
  <c r="L31" i="143"/>
  <c r="L30" i="143"/>
  <c r="L29" i="143"/>
  <c r="L28" i="143"/>
  <c r="L27" i="143"/>
  <c r="L26" i="143"/>
  <c r="L25" i="143"/>
  <c r="L24" i="143"/>
  <c r="L23" i="143"/>
  <c r="L22" i="143"/>
  <c r="L21" i="143"/>
  <c r="L20" i="143"/>
  <c r="L19" i="143"/>
  <c r="L18" i="143"/>
  <c r="L17" i="143"/>
  <c r="L16" i="143"/>
  <c r="L15" i="143"/>
  <c r="L14" i="143"/>
  <c r="L13" i="143"/>
  <c r="L12" i="143"/>
  <c r="L11" i="143"/>
  <c r="L10" i="143"/>
  <c r="L9" i="143"/>
  <c r="L8" i="143"/>
  <c r="L7" i="143"/>
  <c r="L6" i="143"/>
  <c r="L5" i="143"/>
  <c r="L4" i="143"/>
  <c r="L201" i="143" l="1"/>
  <c r="L209" i="143"/>
  <c r="L217" i="143"/>
  <c r="L221" i="143"/>
  <c r="L225" i="143"/>
  <c r="L197" i="143"/>
  <c r="L205" i="143"/>
  <c r="L213" i="143"/>
  <c r="L219" i="143"/>
  <c r="L223" i="143"/>
  <c r="L365" i="143" l="1"/>
  <c r="L364" i="143"/>
  <c r="P347" i="143"/>
  <c r="P346" i="143"/>
  <c r="P344" i="143"/>
  <c r="P343" i="143"/>
  <c r="P331" i="143"/>
  <c r="P330" i="143"/>
  <c r="P318" i="143"/>
  <c r="P314" i="143"/>
  <c r="P313" i="143"/>
  <c r="P312" i="143"/>
  <c r="P311" i="143"/>
  <c r="P310" i="143"/>
  <c r="P309" i="143"/>
  <c r="P308" i="143"/>
  <c r="P307" i="143"/>
  <c r="P306" i="143"/>
  <c r="P305" i="143"/>
  <c r="P304" i="143"/>
  <c r="P303" i="143"/>
  <c r="P302" i="143"/>
  <c r="P301" i="143"/>
  <c r="P300" i="143"/>
  <c r="P299" i="143"/>
  <c r="P298" i="143"/>
  <c r="P297" i="143"/>
  <c r="P296" i="143"/>
  <c r="P295" i="143"/>
  <c r="P294" i="143"/>
  <c r="P252" i="143"/>
  <c r="P251" i="143"/>
  <c r="P248" i="143"/>
  <c r="P246" i="143"/>
  <c r="P245" i="143"/>
  <c r="P244" i="143"/>
  <c r="P242" i="143"/>
  <c r="P241" i="143"/>
  <c r="P240" i="143"/>
  <c r="P239" i="143"/>
  <c r="P238" i="143"/>
  <c r="P237" i="143"/>
  <c r="P236" i="143"/>
  <c r="P235" i="143"/>
  <c r="P234" i="143"/>
  <c r="P233" i="143"/>
  <c r="P232" i="143"/>
  <c r="P231" i="143"/>
  <c r="P230" i="143"/>
  <c r="P229" i="143"/>
  <c r="P227" i="143"/>
  <c r="P226" i="143"/>
  <c r="P215" i="143"/>
  <c r="P214" i="143"/>
  <c r="P213" i="143"/>
  <c r="P212" i="143"/>
  <c r="P211" i="143"/>
  <c r="P180" i="143"/>
  <c r="P179" i="143"/>
  <c r="P178" i="143"/>
  <c r="P177" i="143"/>
  <c r="P176" i="143"/>
  <c r="P175" i="143"/>
  <c r="P174" i="143"/>
  <c r="P173" i="143"/>
  <c r="P172" i="143"/>
  <c r="P171" i="143"/>
  <c r="P170" i="143"/>
  <c r="P169" i="143"/>
  <c r="P168" i="143"/>
  <c r="P167" i="143"/>
  <c r="P166" i="143"/>
  <c r="P165" i="143"/>
  <c r="P164" i="143"/>
  <c r="P163" i="143"/>
  <c r="P162" i="143"/>
  <c r="P161" i="143"/>
  <c r="P160" i="143"/>
  <c r="P159" i="143"/>
  <c r="P158" i="143"/>
  <c r="P157" i="143"/>
  <c r="P156" i="143"/>
  <c r="P154" i="143"/>
  <c r="P153" i="143"/>
  <c r="P152" i="143"/>
  <c r="P151" i="143"/>
  <c r="P150" i="143"/>
  <c r="P149" i="143"/>
  <c r="P148" i="143"/>
  <c r="P147" i="143"/>
  <c r="P146" i="143"/>
  <c r="P145" i="143"/>
  <c r="P144" i="143"/>
  <c r="P143" i="143"/>
  <c r="P142" i="143"/>
  <c r="P141" i="143"/>
  <c r="P140" i="143"/>
  <c r="P139" i="143"/>
  <c r="P138" i="143"/>
  <c r="P137" i="143"/>
  <c r="P136" i="143"/>
  <c r="P135" i="143"/>
  <c r="P134" i="143"/>
  <c r="P129" i="143"/>
  <c r="P100" i="143"/>
  <c r="P99" i="143"/>
  <c r="P98" i="143"/>
  <c r="P97" i="143"/>
  <c r="P96" i="143"/>
  <c r="P95" i="143"/>
  <c r="P90" i="143"/>
  <c r="P89" i="143"/>
  <c r="P88" i="143"/>
  <c r="P87" i="143"/>
  <c r="P86" i="143"/>
  <c r="P84" i="143"/>
  <c r="P83" i="143"/>
  <c r="P82" i="143"/>
  <c r="P51" i="143"/>
  <c r="P50" i="143"/>
  <c r="P49" i="143"/>
  <c r="P48" i="143"/>
  <c r="P47" i="143"/>
  <c r="P46" i="143"/>
  <c r="P45" i="143"/>
  <c r="P44" i="143"/>
  <c r="P43" i="143"/>
  <c r="P42" i="143"/>
  <c r="P41" i="143"/>
  <c r="P40" i="143"/>
  <c r="P39" i="143"/>
  <c r="P35" i="143"/>
  <c r="P34" i="143"/>
  <c r="P33" i="143"/>
  <c r="P32" i="143"/>
  <c r="P31" i="143"/>
  <c r="P30" i="143"/>
  <c r="P29" i="143"/>
  <c r="P28" i="143"/>
  <c r="P27" i="143"/>
  <c r="P26" i="143"/>
  <c r="P25" i="143"/>
  <c r="P24" i="143"/>
  <c r="P23" i="143"/>
  <c r="P22" i="143"/>
  <c r="P21" i="143"/>
  <c r="P20" i="143"/>
  <c r="P19" i="143"/>
  <c r="P18" i="143"/>
  <c r="P17" i="143"/>
  <c r="P16" i="143"/>
  <c r="P15" i="143"/>
  <c r="P14" i="143"/>
  <c r="P13" i="143"/>
  <c r="P12" i="143"/>
  <c r="P11" i="143"/>
  <c r="P10" i="143"/>
  <c r="P9" i="143"/>
  <c r="P8" i="143"/>
  <c r="P7" i="143"/>
  <c r="P6" i="143"/>
  <c r="P5" i="143"/>
  <c r="P4" i="143"/>
  <c r="AB2495" i="11" l="1"/>
  <c r="AA2495" i="11"/>
  <c r="V2495" i="11"/>
  <c r="AB2494" i="11"/>
  <c r="AA2494" i="11"/>
  <c r="V2494" i="11"/>
  <c r="M5585" i="139"/>
  <c r="L5585" i="139"/>
  <c r="K5585" i="139"/>
  <c r="J5585" i="139"/>
  <c r="M5584" i="139"/>
  <c r="L5584" i="139"/>
  <c r="K5584" i="139"/>
  <c r="J5584" i="139"/>
  <c r="E2519" i="11" l="1"/>
  <c r="B21" i="144"/>
  <c r="B20" i="144"/>
  <c r="B19" i="144"/>
  <c r="B18" i="144"/>
  <c r="B17" i="144"/>
  <c r="B16" i="144"/>
  <c r="B15" i="144"/>
  <c r="B14" i="144"/>
  <c r="B13" i="144"/>
  <c r="B12" i="144"/>
  <c r="B11" i="144"/>
  <c r="B10" i="144"/>
  <c r="B9" i="144"/>
  <c r="B8" i="144"/>
  <c r="B7" i="144"/>
  <c r="B6" i="144"/>
  <c r="B5" i="144"/>
  <c r="B4" i="144"/>
  <c r="AB2466" i="11" l="1"/>
  <c r="AA2466" i="11"/>
  <c r="Z2466" i="11"/>
  <c r="V2466" i="11"/>
  <c r="X2466" i="11" s="1"/>
  <c r="AB2465" i="11"/>
  <c r="AA2465" i="11"/>
  <c r="Z2465" i="11"/>
  <c r="V2465" i="11"/>
  <c r="AB2464" i="11"/>
  <c r="AA2464" i="11"/>
  <c r="Z2464" i="11"/>
  <c r="V2464" i="11"/>
  <c r="AB2463" i="11"/>
  <c r="AA2463" i="11"/>
  <c r="Z2463" i="11"/>
  <c r="V2463" i="11"/>
  <c r="X2463" i="11" s="1"/>
  <c r="AB2462" i="11"/>
  <c r="AA2462" i="11"/>
  <c r="Z2462" i="11"/>
  <c r="V2462" i="11"/>
  <c r="AB2461" i="11"/>
  <c r="AA2461" i="11"/>
  <c r="Z2461" i="11"/>
  <c r="V2461" i="11"/>
  <c r="AB2460" i="11"/>
  <c r="AA2460" i="11"/>
  <c r="Z2460" i="11"/>
  <c r="V2460" i="11"/>
  <c r="W2460" i="11" s="1"/>
  <c r="AB2459" i="11"/>
  <c r="AA2459" i="11"/>
  <c r="Z2459" i="11"/>
  <c r="V2459" i="11"/>
  <c r="X2459" i="11" s="1"/>
  <c r="AB2458" i="11"/>
  <c r="AA2458" i="11"/>
  <c r="Z2458" i="11"/>
  <c r="V2458" i="11"/>
  <c r="AB2457" i="11"/>
  <c r="AM13" i="140" s="1"/>
  <c r="AA2457" i="11"/>
  <c r="Z2457" i="11"/>
  <c r="V2457" i="11"/>
  <c r="AB2456" i="11"/>
  <c r="AA2456" i="11"/>
  <c r="Z2456" i="11"/>
  <c r="V2456" i="11"/>
  <c r="W2456" i="11" s="1"/>
  <c r="AB2455" i="11"/>
  <c r="AA2455" i="11"/>
  <c r="Z2455" i="11"/>
  <c r="V2455" i="11"/>
  <c r="AB2454" i="11"/>
  <c r="Q345" i="143" s="1"/>
  <c r="P345" i="143" s="1"/>
  <c r="AA2454" i="11"/>
  <c r="Z2454" i="11"/>
  <c r="V2454" i="11"/>
  <c r="X2454" i="11" s="1"/>
  <c r="AB2453" i="11"/>
  <c r="AA2453" i="11"/>
  <c r="Z2453" i="11"/>
  <c r="V2453" i="11"/>
  <c r="AB2452" i="11"/>
  <c r="AA2452" i="11"/>
  <c r="Z2452" i="11"/>
  <c r="V2452" i="11"/>
  <c r="W2452" i="11" s="1"/>
  <c r="AB2451" i="11"/>
  <c r="AA2451" i="11"/>
  <c r="Z2451" i="11"/>
  <c r="V2451" i="11"/>
  <c r="X2451" i="11" s="1"/>
  <c r="AB2450" i="11"/>
  <c r="AA2450" i="11"/>
  <c r="Z2450" i="11"/>
  <c r="V2450" i="11"/>
  <c r="X2450" i="11" s="1"/>
  <c r="AB2449" i="11"/>
  <c r="AA2449" i="11"/>
  <c r="Z2449" i="11"/>
  <c r="V2449" i="11"/>
  <c r="AB2448" i="11"/>
  <c r="AA2448" i="11"/>
  <c r="Z2448" i="11"/>
  <c r="V2448" i="11"/>
  <c r="AB2447" i="11"/>
  <c r="AA2447" i="11"/>
  <c r="Z2447" i="11"/>
  <c r="V2447" i="11"/>
  <c r="X2447" i="11" s="1"/>
  <c r="AB2446" i="11"/>
  <c r="AA2446" i="11"/>
  <c r="Z2446" i="11"/>
  <c r="V2446" i="11"/>
  <c r="AB2445" i="11"/>
  <c r="AM14" i="140" s="1"/>
  <c r="AA2445" i="11"/>
  <c r="Z2445" i="11"/>
  <c r="V2445" i="11"/>
  <c r="AB2444" i="11"/>
  <c r="AA2444" i="11"/>
  <c r="Z2444" i="11"/>
  <c r="V2444" i="11"/>
  <c r="W2444" i="11" s="1"/>
  <c r="AB2443" i="11"/>
  <c r="AA2443" i="11"/>
  <c r="Z2443" i="11"/>
  <c r="V2443" i="11"/>
  <c r="W2443" i="11" s="1"/>
  <c r="AB2442" i="11"/>
  <c r="AA2442" i="11"/>
  <c r="Z2442" i="11"/>
  <c r="V2442" i="11"/>
  <c r="X2442" i="11" s="1"/>
  <c r="AB2441" i="11"/>
  <c r="AA2441" i="11"/>
  <c r="Z2441" i="11"/>
  <c r="V2441" i="11"/>
  <c r="AB2440" i="11"/>
  <c r="AA2440" i="11"/>
  <c r="Z2440" i="11"/>
  <c r="V2440" i="11"/>
  <c r="W2440" i="11" s="1"/>
  <c r="AB2439" i="11"/>
  <c r="AA2439" i="11"/>
  <c r="Z2439" i="11"/>
  <c r="V2439" i="11"/>
  <c r="AB2438" i="11"/>
  <c r="AA2438" i="11"/>
  <c r="Z2438" i="11"/>
  <c r="V2438" i="11"/>
  <c r="W2438" i="11" s="1"/>
  <c r="AB2437" i="11"/>
  <c r="AA2437" i="11"/>
  <c r="Z2437" i="11"/>
  <c r="V2437" i="11"/>
  <c r="AB2436" i="11"/>
  <c r="AA2436" i="11"/>
  <c r="Z2436" i="11"/>
  <c r="V2436" i="11"/>
  <c r="W2436" i="11" s="1"/>
  <c r="AB2435" i="11"/>
  <c r="AA2435" i="11"/>
  <c r="Z2435" i="11"/>
  <c r="V2435" i="11"/>
  <c r="X2435" i="11" s="1"/>
  <c r="AB2434" i="11"/>
  <c r="AA2434" i="11"/>
  <c r="Z2434" i="11"/>
  <c r="V2434" i="11"/>
  <c r="W2434" i="11" s="1"/>
  <c r="AB2433" i="11"/>
  <c r="AA2433" i="11"/>
  <c r="Z2433" i="11"/>
  <c r="V2433" i="11"/>
  <c r="AB2432" i="11"/>
  <c r="AA2432" i="11"/>
  <c r="Z2432" i="11"/>
  <c r="V2432" i="11"/>
  <c r="AB2431" i="11"/>
  <c r="AA2431" i="11"/>
  <c r="Z2431" i="11"/>
  <c r="V2431" i="11"/>
  <c r="X2431" i="11" s="1"/>
  <c r="AB2430" i="11"/>
  <c r="AA2430" i="11"/>
  <c r="Z2430" i="11"/>
  <c r="V2430" i="11"/>
  <c r="AB2429" i="11"/>
  <c r="AA2429" i="11"/>
  <c r="Z2429" i="11"/>
  <c r="V2429" i="11"/>
  <c r="AB2428" i="11"/>
  <c r="AA2428" i="11"/>
  <c r="Z2428" i="11"/>
  <c r="V2428" i="11"/>
  <c r="W2428" i="11" s="1"/>
  <c r="AB2427" i="11"/>
  <c r="AA2427" i="11"/>
  <c r="Z2427" i="11"/>
  <c r="V2427" i="11"/>
  <c r="W2427" i="11" s="1"/>
  <c r="AB2426" i="11"/>
  <c r="AA2426" i="11"/>
  <c r="Z2426" i="11"/>
  <c r="V2426" i="11"/>
  <c r="X2426" i="11" s="1"/>
  <c r="AB2425" i="11"/>
  <c r="AA2425" i="11"/>
  <c r="Z2425" i="11"/>
  <c r="V2425" i="11"/>
  <c r="AB2424" i="11"/>
  <c r="AA2424" i="11"/>
  <c r="Z2424" i="11"/>
  <c r="V2424" i="11"/>
  <c r="W2424" i="11" s="1"/>
  <c r="AB2423" i="11"/>
  <c r="AA2423" i="11"/>
  <c r="Z2423" i="11"/>
  <c r="V2423" i="11"/>
  <c r="AB2422" i="11"/>
  <c r="AA2422" i="11"/>
  <c r="Z2422" i="11"/>
  <c r="V2422" i="11"/>
  <c r="X2422" i="11" s="1"/>
  <c r="AB2421" i="11"/>
  <c r="AA2421" i="11"/>
  <c r="Z2421" i="11"/>
  <c r="V2421" i="11"/>
  <c r="X2421" i="11" s="1"/>
  <c r="AB2420" i="11"/>
  <c r="AA2420" i="11"/>
  <c r="Z2420" i="11"/>
  <c r="V2420" i="11"/>
  <c r="AB2419" i="11"/>
  <c r="AA2419" i="11"/>
  <c r="Z2419" i="11"/>
  <c r="V2419" i="11"/>
  <c r="AB2418" i="11"/>
  <c r="AA2418" i="11"/>
  <c r="Z2418" i="11"/>
  <c r="V2418" i="11"/>
  <c r="AB2417" i="11"/>
  <c r="AA2417" i="11"/>
  <c r="Z2417" i="11"/>
  <c r="V2417" i="11"/>
  <c r="X2417" i="11" s="1"/>
  <c r="AB2416" i="11"/>
  <c r="AA2416" i="11"/>
  <c r="Z2416" i="11"/>
  <c r="V2416" i="11"/>
  <c r="W2416" i="11" s="1"/>
  <c r="AB2415" i="11"/>
  <c r="AA2415" i="11"/>
  <c r="Z2415" i="11"/>
  <c r="V2415" i="11"/>
  <c r="X2415" i="11" s="1"/>
  <c r="AB2414" i="11"/>
  <c r="AA2414" i="11"/>
  <c r="Z2414" i="11"/>
  <c r="V2414" i="11"/>
  <c r="AB2413" i="11"/>
  <c r="AA2413" i="11"/>
  <c r="Z2413" i="11"/>
  <c r="V2413" i="11"/>
  <c r="X2413" i="11" s="1"/>
  <c r="AB2412" i="11"/>
  <c r="AA2412" i="11"/>
  <c r="Z2412" i="11"/>
  <c r="V2412" i="11"/>
  <c r="W2412" i="11" s="1"/>
  <c r="AB2411" i="11"/>
  <c r="AA2411" i="11"/>
  <c r="Z2411" i="11"/>
  <c r="V2411" i="11"/>
  <c r="X2411" i="11" s="1"/>
  <c r="AB2410" i="11"/>
  <c r="AA2410" i="11"/>
  <c r="Z2410" i="11"/>
  <c r="V2410" i="11"/>
  <c r="AB2409" i="11"/>
  <c r="AA2409" i="11"/>
  <c r="Z2409" i="11"/>
  <c r="V2409" i="11"/>
  <c r="X2409" i="11" s="1"/>
  <c r="AB2408" i="11"/>
  <c r="AA2408" i="11"/>
  <c r="Z2408" i="11"/>
  <c r="V2408" i="11"/>
  <c r="AB2407" i="11"/>
  <c r="AA2407" i="11"/>
  <c r="Z2407" i="11"/>
  <c r="V2407" i="11"/>
  <c r="X2407" i="11" s="1"/>
  <c r="AB2406" i="11"/>
  <c r="AA2406" i="11"/>
  <c r="Z2406" i="11"/>
  <c r="V2406" i="11"/>
  <c r="AB2405" i="11"/>
  <c r="AA2405" i="11"/>
  <c r="Z2405" i="11"/>
  <c r="V2405" i="11"/>
  <c r="X2405" i="11" s="1"/>
  <c r="AB2404" i="11"/>
  <c r="AA2404" i="11"/>
  <c r="Z2404" i="11"/>
  <c r="V2404" i="11"/>
  <c r="AB2403" i="11"/>
  <c r="AA2403" i="11"/>
  <c r="Z2403" i="11"/>
  <c r="V2403" i="11"/>
  <c r="X2403" i="11" s="1"/>
  <c r="AB2402" i="11"/>
  <c r="AA2402" i="11"/>
  <c r="Z2402" i="11"/>
  <c r="V2402" i="11"/>
  <c r="AB2401" i="11"/>
  <c r="AA2401" i="11"/>
  <c r="Z2401" i="11"/>
  <c r="V2401" i="11"/>
  <c r="X2401" i="11" s="1"/>
  <c r="AB2400" i="11"/>
  <c r="AA2400" i="11"/>
  <c r="Z2400" i="11"/>
  <c r="V2400" i="11"/>
  <c r="AB2399" i="11"/>
  <c r="AA2399" i="11"/>
  <c r="Z2399" i="11"/>
  <c r="V2399" i="11"/>
  <c r="W2399" i="11" s="1"/>
  <c r="AB2398" i="11"/>
  <c r="AA2398" i="11"/>
  <c r="Z2398" i="11"/>
  <c r="V2398" i="11"/>
  <c r="AB2397" i="11"/>
  <c r="AA2397" i="11"/>
  <c r="Z2397" i="11"/>
  <c r="V2397" i="11"/>
  <c r="X2397" i="11" s="1"/>
  <c r="AB2396" i="11"/>
  <c r="AA2396" i="11"/>
  <c r="Z2396" i="11"/>
  <c r="V2396" i="11"/>
  <c r="AB2395" i="11"/>
  <c r="AA2395" i="11"/>
  <c r="Z2395" i="11"/>
  <c r="V2395" i="11"/>
  <c r="W2395" i="11" s="1"/>
  <c r="AB2394" i="11"/>
  <c r="AA2394" i="11"/>
  <c r="V2394" i="11"/>
  <c r="AB2393" i="11"/>
  <c r="Q342" i="143" s="1"/>
  <c r="P342" i="143" s="1"/>
  <c r="AA2393" i="11"/>
  <c r="Z2393" i="11"/>
  <c r="V2393" i="11"/>
  <c r="X2393" i="11" s="1"/>
  <c r="AB2392" i="11"/>
  <c r="AA2392" i="11"/>
  <c r="Z2392" i="11"/>
  <c r="V2392" i="11"/>
  <c r="AB2391" i="11"/>
  <c r="AA2391" i="11"/>
  <c r="Z2391" i="11"/>
  <c r="V2391" i="11"/>
  <c r="W2391" i="11" s="1"/>
  <c r="AB2390" i="11"/>
  <c r="AA2390" i="11"/>
  <c r="Z2390" i="11"/>
  <c r="V2390" i="11"/>
  <c r="AB2389" i="11"/>
  <c r="AA2389" i="11"/>
  <c r="Z2389" i="11"/>
  <c r="V2389" i="11"/>
  <c r="X2389" i="11" s="1"/>
  <c r="AB2388" i="11"/>
  <c r="AA2388" i="11"/>
  <c r="V2388" i="11"/>
  <c r="AB2387" i="11"/>
  <c r="AA2387" i="11"/>
  <c r="Z2387" i="11"/>
  <c r="V2387" i="11"/>
  <c r="W2387" i="11" s="1"/>
  <c r="AB2386" i="11"/>
  <c r="AA2386" i="11"/>
  <c r="Z2386" i="11"/>
  <c r="V2386" i="11"/>
  <c r="AB2385" i="11"/>
  <c r="AA2385" i="11"/>
  <c r="Z2385" i="11"/>
  <c r="V2385" i="11"/>
  <c r="X2385" i="11" s="1"/>
  <c r="AB2384" i="11"/>
  <c r="AA2384" i="11"/>
  <c r="Z2384" i="11"/>
  <c r="V2384" i="11"/>
  <c r="AB2383" i="11"/>
  <c r="AA2383" i="11"/>
  <c r="Z2383" i="11"/>
  <c r="V2383" i="11"/>
  <c r="W2383" i="11" s="1"/>
  <c r="AB2382" i="11"/>
  <c r="AA2382" i="11"/>
  <c r="Z2382" i="11"/>
  <c r="V2382" i="11"/>
  <c r="AB2381" i="11"/>
  <c r="Q341" i="143" s="1"/>
  <c r="P341" i="143" s="1"/>
  <c r="AA2381" i="11"/>
  <c r="Z2381" i="11"/>
  <c r="V2381" i="11"/>
  <c r="X2381" i="11" s="1"/>
  <c r="AB2380" i="11"/>
  <c r="AA2380" i="11"/>
  <c r="Z2380" i="11"/>
  <c r="V2380" i="11"/>
  <c r="AB2379" i="11"/>
  <c r="AA2379" i="11"/>
  <c r="Z2379" i="11"/>
  <c r="V2379" i="11"/>
  <c r="W2379" i="11" s="1"/>
  <c r="AB2378" i="11"/>
  <c r="AA2378" i="11"/>
  <c r="Z2378" i="11"/>
  <c r="V2378" i="11"/>
  <c r="AB2377" i="11"/>
  <c r="AA2377" i="11"/>
  <c r="Z2377" i="11"/>
  <c r="V2377" i="11"/>
  <c r="X2377" i="11" s="1"/>
  <c r="AB2376" i="11"/>
  <c r="AA2376" i="11"/>
  <c r="Z2376" i="11"/>
  <c r="V2376" i="11"/>
  <c r="AB2375" i="11"/>
  <c r="AA2375" i="11"/>
  <c r="Z2375" i="11"/>
  <c r="V2375" i="11"/>
  <c r="W2375" i="11" s="1"/>
  <c r="AB2374" i="11"/>
  <c r="AA2374" i="11"/>
  <c r="Z2374" i="11"/>
  <c r="V2374" i="11"/>
  <c r="AB2373" i="11"/>
  <c r="Q340" i="143" s="1"/>
  <c r="P340" i="143" s="1"/>
  <c r="AA2373" i="11"/>
  <c r="Z2373" i="11"/>
  <c r="V2373" i="11"/>
  <c r="X2373" i="11" s="1"/>
  <c r="AB2372" i="11"/>
  <c r="AA2372" i="11"/>
  <c r="Z2372" i="11"/>
  <c r="V2372" i="11"/>
  <c r="AB2371" i="11"/>
  <c r="AA2371" i="11"/>
  <c r="Z2371" i="11"/>
  <c r="V2371" i="11"/>
  <c r="W2371" i="11" s="1"/>
  <c r="AB2370" i="11"/>
  <c r="AA2370" i="11"/>
  <c r="Z2370" i="11"/>
  <c r="V2370" i="11"/>
  <c r="AB2369" i="11"/>
  <c r="AA2369" i="11"/>
  <c r="Z2369" i="11"/>
  <c r="V2369" i="11"/>
  <c r="X2369" i="11" s="1"/>
  <c r="AB2368" i="11"/>
  <c r="Q339" i="143" s="1"/>
  <c r="P339" i="143" s="1"/>
  <c r="AA2368" i="11"/>
  <c r="Z2368" i="11"/>
  <c r="V2368" i="11"/>
  <c r="AB2367" i="11"/>
  <c r="AA2367" i="11"/>
  <c r="Z2367" i="11"/>
  <c r="V2367" i="11"/>
  <c r="W2367" i="11" s="1"/>
  <c r="AB2366" i="11"/>
  <c r="Q338" i="143" s="1"/>
  <c r="P338" i="143" s="1"/>
  <c r="AA2366" i="11"/>
  <c r="Z2366" i="11"/>
  <c r="V2366" i="11"/>
  <c r="AB2365" i="11"/>
  <c r="AA2365" i="11"/>
  <c r="Z2365" i="11"/>
  <c r="V2365" i="11"/>
  <c r="X2365" i="11" s="1"/>
  <c r="AB2364" i="11"/>
  <c r="Q337" i="143" s="1"/>
  <c r="P337" i="143" s="1"/>
  <c r="AA2364" i="11"/>
  <c r="Z2364" i="11"/>
  <c r="V2364" i="11"/>
  <c r="AB2363" i="11"/>
  <c r="AA2363" i="11"/>
  <c r="Z2363" i="11"/>
  <c r="V2363" i="11"/>
  <c r="W2363" i="11" s="1"/>
  <c r="AB2362" i="11"/>
  <c r="Q336" i="143" s="1"/>
  <c r="P336" i="143" s="1"/>
  <c r="AA2362" i="11"/>
  <c r="Z2362" i="11"/>
  <c r="V2362" i="11"/>
  <c r="AB2361" i="11"/>
  <c r="Q335" i="143" s="1"/>
  <c r="P335" i="143" s="1"/>
  <c r="AA2361" i="11"/>
  <c r="Z2361" i="11"/>
  <c r="V2361" i="11"/>
  <c r="X2361" i="11" s="1"/>
  <c r="AB2360" i="11"/>
  <c r="Q334" i="143" s="1"/>
  <c r="P334" i="143" s="1"/>
  <c r="AA2360" i="11"/>
  <c r="Z2360" i="11"/>
  <c r="V2360" i="11"/>
  <c r="AB2359" i="11"/>
  <c r="AA2359" i="11"/>
  <c r="Z2359" i="11"/>
  <c r="V2359" i="11"/>
  <c r="W2359" i="11" s="1"/>
  <c r="AB2358" i="11"/>
  <c r="Q333" i="143" s="1"/>
  <c r="P333" i="143" s="1"/>
  <c r="AA2358" i="11"/>
  <c r="Z2358" i="11"/>
  <c r="V2358" i="11"/>
  <c r="AB2357" i="11"/>
  <c r="AA2357" i="11"/>
  <c r="Z2357" i="11"/>
  <c r="V2357" i="11"/>
  <c r="X2357" i="11" s="1"/>
  <c r="AB2356" i="11"/>
  <c r="Q332" i="143" s="1"/>
  <c r="P332" i="143" s="1"/>
  <c r="AA2356" i="11"/>
  <c r="Z2356" i="11"/>
  <c r="V2356" i="11"/>
  <c r="AB2355" i="11"/>
  <c r="AA2355" i="11"/>
  <c r="Z2355" i="11"/>
  <c r="V2355" i="11"/>
  <c r="W2355" i="11" s="1"/>
  <c r="AB2354" i="11"/>
  <c r="AA2354" i="11"/>
  <c r="Z2354" i="11"/>
  <c r="V2354" i="11"/>
  <c r="AB2353" i="11"/>
  <c r="AA2353" i="11"/>
  <c r="Z2353" i="11"/>
  <c r="V2353" i="11"/>
  <c r="X2353" i="11" s="1"/>
  <c r="AB2352" i="11"/>
  <c r="AA2352" i="11"/>
  <c r="Z2352" i="11"/>
  <c r="V2352" i="11"/>
  <c r="AB2351" i="11"/>
  <c r="AM10" i="140" s="1"/>
  <c r="AA2351" i="11"/>
  <c r="Z2351" i="11"/>
  <c r="V2351" i="11"/>
  <c r="W2351" i="11" s="1"/>
  <c r="AB2350" i="11"/>
  <c r="AA2350" i="11"/>
  <c r="Z2350" i="11"/>
  <c r="V2350" i="11"/>
  <c r="AB2349" i="11"/>
  <c r="AM12" i="140" s="1"/>
  <c r="AA2349" i="11"/>
  <c r="Z2349" i="11"/>
  <c r="V2349" i="11"/>
  <c r="X2349" i="11" s="1"/>
  <c r="AB2348" i="11"/>
  <c r="AA2348" i="11"/>
  <c r="Z2348" i="11"/>
  <c r="V2348" i="11"/>
  <c r="AB2347" i="11"/>
  <c r="AA2347" i="11"/>
  <c r="Z2347" i="11"/>
  <c r="V2347" i="11"/>
  <c r="W2347" i="11" s="1"/>
  <c r="AB2346" i="11"/>
  <c r="AA2346" i="11"/>
  <c r="Z2346" i="11"/>
  <c r="V2346" i="11"/>
  <c r="AB2345" i="11"/>
  <c r="AA2345" i="11"/>
  <c r="V2345" i="11"/>
  <c r="AB2344" i="11"/>
  <c r="AA2344" i="11"/>
  <c r="Z2344" i="11"/>
  <c r="V2344" i="11"/>
  <c r="AB2343" i="11"/>
  <c r="AM11" i="140" s="1"/>
  <c r="AA2343" i="11"/>
  <c r="Z2343" i="11"/>
  <c r="V2343" i="11"/>
  <c r="W2343" i="11" s="1"/>
  <c r="AB2342" i="11"/>
  <c r="AA2342" i="11"/>
  <c r="Z2342" i="11"/>
  <c r="V2342" i="11"/>
  <c r="AB2341" i="11"/>
  <c r="AA2341" i="11"/>
  <c r="Z2341" i="11"/>
  <c r="V2341" i="11"/>
  <c r="X2341" i="11" s="1"/>
  <c r="AB2340" i="11"/>
  <c r="AA2340" i="11"/>
  <c r="Z2340" i="11"/>
  <c r="V2340" i="11"/>
  <c r="AB2339" i="11"/>
  <c r="AA2339" i="11"/>
  <c r="Z2339" i="11"/>
  <c r="V2339" i="11"/>
  <c r="W2339" i="11" s="1"/>
  <c r="AB2338" i="11"/>
  <c r="AA2338" i="11"/>
  <c r="V2338" i="11"/>
  <c r="AB2337" i="11"/>
  <c r="AA2337" i="11"/>
  <c r="Z2337" i="11"/>
  <c r="V2337" i="11"/>
  <c r="AB2336" i="11"/>
  <c r="AA2336" i="11"/>
  <c r="Z2336" i="11"/>
  <c r="V2336" i="11"/>
  <c r="AB2335" i="11"/>
  <c r="AA2335" i="11"/>
  <c r="V2335" i="11"/>
  <c r="AB2334" i="11"/>
  <c r="AA2334" i="11"/>
  <c r="Z2334" i="11"/>
  <c r="V2334" i="11"/>
  <c r="AB2333" i="11"/>
  <c r="AA2333" i="11"/>
  <c r="Z2333" i="11"/>
  <c r="V2333" i="11"/>
  <c r="X2333" i="11" s="1"/>
  <c r="AB2332" i="11"/>
  <c r="AA2332" i="11"/>
  <c r="Z2332" i="11"/>
  <c r="V2332" i="11"/>
  <c r="AB2331" i="11"/>
  <c r="AA2331" i="11"/>
  <c r="V2331" i="11"/>
  <c r="AB2330" i="11"/>
  <c r="AA2330" i="11"/>
  <c r="Z2330" i="11"/>
  <c r="V2330" i="11"/>
  <c r="AB2329" i="11"/>
  <c r="AA2329" i="11"/>
  <c r="Z2329" i="11"/>
  <c r="V2329" i="11"/>
  <c r="X2329" i="11" s="1"/>
  <c r="AB2328" i="11"/>
  <c r="AA2328" i="11"/>
  <c r="V2328" i="11"/>
  <c r="AB2327" i="11"/>
  <c r="AA2327" i="11"/>
  <c r="Z2327" i="11"/>
  <c r="V2327" i="11"/>
  <c r="AB2326" i="11"/>
  <c r="AA2326" i="11"/>
  <c r="Z2326" i="11"/>
  <c r="V2326" i="11"/>
  <c r="AB2325" i="11"/>
  <c r="AA2325" i="11"/>
  <c r="Z2325" i="11"/>
  <c r="V2325" i="11"/>
  <c r="X2325" i="11" s="1"/>
  <c r="AB2324" i="11"/>
  <c r="AA2324" i="11"/>
  <c r="V2324" i="11"/>
  <c r="AB2323" i="11"/>
  <c r="AA2323" i="11"/>
  <c r="V2323" i="11"/>
  <c r="AB2322" i="11"/>
  <c r="AA2322" i="11"/>
  <c r="V2322" i="11"/>
  <c r="AB2321" i="11"/>
  <c r="AA2321" i="11"/>
  <c r="Z2321" i="11"/>
  <c r="V2321" i="11"/>
  <c r="X2321" i="11" s="1"/>
  <c r="AB2320" i="11"/>
  <c r="AA2320" i="11"/>
  <c r="Z2320" i="11"/>
  <c r="V2320" i="11"/>
  <c r="AB2319" i="11"/>
  <c r="AA2319" i="11"/>
  <c r="V2319" i="11"/>
  <c r="AB2318" i="11"/>
  <c r="AA2318" i="11"/>
  <c r="V2318" i="11"/>
  <c r="AB2317" i="11"/>
  <c r="AA2317" i="11"/>
  <c r="V2317" i="11"/>
  <c r="AB2316" i="11"/>
  <c r="AA2316" i="11"/>
  <c r="V2316" i="11"/>
  <c r="AB2315" i="11"/>
  <c r="AA2315" i="11"/>
  <c r="V2315" i="11"/>
  <c r="AB2314" i="11"/>
  <c r="AA2314" i="11"/>
  <c r="V2314" i="11"/>
  <c r="AB2313" i="11"/>
  <c r="AA2313" i="11"/>
  <c r="V2313" i="11"/>
  <c r="AB2312" i="11"/>
  <c r="AA2312" i="11"/>
  <c r="V2312" i="11"/>
  <c r="AB2311" i="11"/>
  <c r="AA2311" i="11"/>
  <c r="V2311" i="11"/>
  <c r="AB2310" i="11"/>
  <c r="AA2310" i="11"/>
  <c r="V2310" i="11"/>
  <c r="AB2309" i="11"/>
  <c r="AA2309" i="11"/>
  <c r="V2309" i="11"/>
  <c r="AB2308" i="11"/>
  <c r="AA2308" i="11"/>
  <c r="V2308" i="11"/>
  <c r="AB2307" i="11"/>
  <c r="AA2307" i="11"/>
  <c r="V2307" i="11"/>
  <c r="AB2306" i="11"/>
  <c r="AA2306" i="11"/>
  <c r="V2306" i="11"/>
  <c r="AB2305" i="11"/>
  <c r="AA2305" i="11"/>
  <c r="V2305" i="11"/>
  <c r="AB2304" i="11"/>
  <c r="AA2304" i="11"/>
  <c r="V2304" i="11"/>
  <c r="AB2303" i="11"/>
  <c r="AA2303" i="11"/>
  <c r="Z2303" i="11"/>
  <c r="V2303" i="11"/>
  <c r="W2303" i="11" s="1"/>
  <c r="AB2302" i="11"/>
  <c r="Q329" i="143" s="1"/>
  <c r="P329" i="143" s="1"/>
  <c r="AA2302" i="11"/>
  <c r="Z2302" i="11"/>
  <c r="V2302" i="11"/>
  <c r="AB2301" i="11"/>
  <c r="AA2301" i="11"/>
  <c r="V2301" i="11"/>
  <c r="AB2300" i="11"/>
  <c r="AA2300" i="11"/>
  <c r="Z2300" i="11"/>
  <c r="V2300" i="11"/>
  <c r="AB2299" i="11"/>
  <c r="AA2299" i="11"/>
  <c r="Z2299" i="11"/>
  <c r="V2299" i="11"/>
  <c r="W2299" i="11" s="1"/>
  <c r="AB2298" i="11"/>
  <c r="Q328" i="143" s="1"/>
  <c r="P328" i="143" s="1"/>
  <c r="AA2298" i="11"/>
  <c r="Z2298" i="11"/>
  <c r="V2298" i="11"/>
  <c r="AB2297" i="11"/>
  <c r="AA2297" i="11"/>
  <c r="Z2297" i="11"/>
  <c r="V2297" i="11"/>
  <c r="X2297" i="11" s="1"/>
  <c r="AB2296" i="11"/>
  <c r="AA2296" i="11"/>
  <c r="Z2296" i="11"/>
  <c r="V2296" i="11"/>
  <c r="AB2295" i="11"/>
  <c r="AA2295" i="11"/>
  <c r="Z2295" i="11"/>
  <c r="V2295" i="11"/>
  <c r="AB2294" i="11"/>
  <c r="AA2294" i="11"/>
  <c r="Z2294" i="11"/>
  <c r="V2294" i="11"/>
  <c r="AB2293" i="11"/>
  <c r="AA2293" i="11"/>
  <c r="Z2293" i="11"/>
  <c r="V2293" i="11"/>
  <c r="X2293" i="11" s="1"/>
  <c r="AB2292" i="11"/>
  <c r="AA2292" i="11"/>
  <c r="Z2292" i="11"/>
  <c r="V2292" i="11"/>
  <c r="AB2291" i="11"/>
  <c r="AA2291" i="11"/>
  <c r="Z2291" i="11"/>
  <c r="V2291" i="11"/>
  <c r="W2291" i="11" s="1"/>
  <c r="AB2290" i="11"/>
  <c r="AA2290" i="11"/>
  <c r="Z2290" i="11"/>
  <c r="V2290" i="11"/>
  <c r="AB2289" i="11"/>
  <c r="AA2289" i="11"/>
  <c r="Z2289" i="11"/>
  <c r="V2289" i="11"/>
  <c r="X2289" i="11" s="1"/>
  <c r="AB2288" i="11"/>
  <c r="AA2288" i="11"/>
  <c r="Z2288" i="11"/>
  <c r="V2288" i="11"/>
  <c r="AB2287" i="11"/>
  <c r="AA2287" i="11"/>
  <c r="Z2287" i="11"/>
  <c r="V2287" i="11"/>
  <c r="W2287" i="11" s="1"/>
  <c r="AB2286" i="11"/>
  <c r="AA2286" i="11"/>
  <c r="Z2286" i="11"/>
  <c r="V2286" i="11"/>
  <c r="AB2285" i="11"/>
  <c r="AA2285" i="11"/>
  <c r="Z2285" i="11"/>
  <c r="V2285" i="11"/>
  <c r="X2285" i="11" s="1"/>
  <c r="AB2284" i="11"/>
  <c r="AA2284" i="11"/>
  <c r="Z2284" i="11"/>
  <c r="V2284" i="11"/>
  <c r="AB2283" i="11"/>
  <c r="AA2283" i="11"/>
  <c r="Z2283" i="11"/>
  <c r="V2283" i="11"/>
  <c r="W2283" i="11" s="1"/>
  <c r="AB2282" i="11"/>
  <c r="AA2282" i="11"/>
  <c r="Z2282" i="11"/>
  <c r="V2282" i="11"/>
  <c r="AB2281" i="11"/>
  <c r="AA2281" i="11"/>
  <c r="Z2281" i="11"/>
  <c r="V2281" i="11"/>
  <c r="X2281" i="11" s="1"/>
  <c r="AB2280" i="11"/>
  <c r="AA2280" i="11"/>
  <c r="Z2280" i="11"/>
  <c r="V2280" i="11"/>
  <c r="AB2279" i="11"/>
  <c r="AA2279" i="11"/>
  <c r="Z2279" i="11"/>
  <c r="V2279" i="11"/>
  <c r="AB2278" i="11"/>
  <c r="AA2278" i="11"/>
  <c r="Z2278" i="11"/>
  <c r="V2278" i="11"/>
  <c r="AB2277" i="11"/>
  <c r="AA2277" i="11"/>
  <c r="Z2277" i="11"/>
  <c r="V2277" i="11"/>
  <c r="X2277" i="11" s="1"/>
  <c r="AB2276" i="11"/>
  <c r="AA2276" i="11"/>
  <c r="Z2276" i="11"/>
  <c r="V2276" i="11"/>
  <c r="AB2275" i="11"/>
  <c r="AA2275" i="11"/>
  <c r="Z2275" i="11"/>
  <c r="V2275" i="11"/>
  <c r="W2275" i="11" s="1"/>
  <c r="AB2274" i="11"/>
  <c r="AA2274" i="11"/>
  <c r="Z2274" i="11"/>
  <c r="V2274" i="11"/>
  <c r="AB2273" i="11"/>
  <c r="AA2273" i="11"/>
  <c r="Z2273" i="11"/>
  <c r="V2273" i="11"/>
  <c r="X2273" i="11" s="1"/>
  <c r="AB2272" i="11"/>
  <c r="AA2272" i="11"/>
  <c r="Z2272" i="11"/>
  <c r="V2272" i="11"/>
  <c r="AB2271" i="11"/>
  <c r="AA2271" i="11"/>
  <c r="Z2271" i="11"/>
  <c r="V2271" i="11"/>
  <c r="W2271" i="11" s="1"/>
  <c r="AB2270" i="11"/>
  <c r="AA2270" i="11"/>
  <c r="Z2270" i="11"/>
  <c r="V2270" i="11"/>
  <c r="AB2269" i="11"/>
  <c r="AA2269" i="11"/>
  <c r="Z2269" i="11"/>
  <c r="V2269" i="11"/>
  <c r="X2269" i="11" s="1"/>
  <c r="AB2268" i="11"/>
  <c r="AA2268" i="11"/>
  <c r="Z2268" i="11"/>
  <c r="V2268" i="11"/>
  <c r="AB2267" i="11"/>
  <c r="Q327" i="143" s="1"/>
  <c r="P327" i="143" s="1"/>
  <c r="AA2267" i="11"/>
  <c r="Z2267" i="11"/>
  <c r="V2267" i="11"/>
  <c r="W2267" i="11" s="1"/>
  <c r="AB2266" i="11"/>
  <c r="AA2266" i="11"/>
  <c r="Z2266" i="11"/>
  <c r="V2266" i="11"/>
  <c r="AB2265" i="11"/>
  <c r="AA2265" i="11"/>
  <c r="Z2265" i="11"/>
  <c r="V2265" i="11"/>
  <c r="X2265" i="11" s="1"/>
  <c r="AB2264" i="11"/>
  <c r="AA2264" i="11"/>
  <c r="Z2264" i="11"/>
  <c r="V2264" i="11"/>
  <c r="AB2263" i="11"/>
  <c r="AA2263" i="11"/>
  <c r="Z2263" i="11"/>
  <c r="V2263" i="11"/>
  <c r="AB2262" i="11"/>
  <c r="AA2262" i="11"/>
  <c r="Z2262" i="11"/>
  <c r="V2262" i="11"/>
  <c r="AB2261" i="11"/>
  <c r="AA2261" i="11"/>
  <c r="Z2261" i="11"/>
  <c r="V2261" i="11"/>
  <c r="X2261" i="11" s="1"/>
  <c r="AB2260" i="11"/>
  <c r="AA2260" i="11"/>
  <c r="Z2260" i="11"/>
  <c r="V2260" i="11"/>
  <c r="AB2259" i="11"/>
  <c r="AA2259" i="11"/>
  <c r="Z2259" i="11"/>
  <c r="V2259" i="11"/>
  <c r="W2259" i="11" s="1"/>
  <c r="AB2258" i="11"/>
  <c r="AA2258" i="11"/>
  <c r="Z2258" i="11"/>
  <c r="V2258" i="11"/>
  <c r="AB2257" i="11"/>
  <c r="AA2257" i="11"/>
  <c r="Z2257" i="11"/>
  <c r="V2257" i="11"/>
  <c r="X2257" i="11" s="1"/>
  <c r="AB2256" i="11"/>
  <c r="Q326" i="143" s="1"/>
  <c r="P326" i="143" s="1"/>
  <c r="AA2256" i="11"/>
  <c r="Z2256" i="11"/>
  <c r="V2256" i="11"/>
  <c r="AB2255" i="11"/>
  <c r="AA2255" i="11"/>
  <c r="Z2255" i="11"/>
  <c r="V2255" i="11"/>
  <c r="W2255" i="11" s="1"/>
  <c r="AB2254" i="11"/>
  <c r="AA2254" i="11"/>
  <c r="Z2254" i="11"/>
  <c r="V2254" i="11"/>
  <c r="AB2253" i="11"/>
  <c r="AA2253" i="11"/>
  <c r="Z2253" i="11"/>
  <c r="V2253" i="11"/>
  <c r="X2253" i="11" s="1"/>
  <c r="AB2252" i="11"/>
  <c r="AA2252" i="11"/>
  <c r="Z2252" i="11"/>
  <c r="V2252" i="11"/>
  <c r="AB2251" i="11"/>
  <c r="Q325" i="143" s="1"/>
  <c r="P325" i="143" s="1"/>
  <c r="AA2251" i="11"/>
  <c r="Z2251" i="11"/>
  <c r="V2251" i="11"/>
  <c r="W2251" i="11" s="1"/>
  <c r="AB2250" i="11"/>
  <c r="AA2250" i="11"/>
  <c r="Z2250" i="11"/>
  <c r="V2250" i="11"/>
  <c r="AB2249" i="11"/>
  <c r="AA2249" i="11"/>
  <c r="Z2249" i="11"/>
  <c r="V2249" i="11"/>
  <c r="X2249" i="11" s="1"/>
  <c r="AB2248" i="11"/>
  <c r="AA2248" i="11"/>
  <c r="Z2248" i="11"/>
  <c r="V2248" i="11"/>
  <c r="AB2247" i="11"/>
  <c r="AA2247" i="11"/>
  <c r="Z2247" i="11"/>
  <c r="V2247" i="11"/>
  <c r="AB2246" i="11"/>
  <c r="AA2246" i="11"/>
  <c r="Z2246" i="11"/>
  <c r="V2246" i="11"/>
  <c r="AB2245" i="11"/>
  <c r="AA2245" i="11"/>
  <c r="Z2245" i="11"/>
  <c r="V2245" i="11"/>
  <c r="X2245" i="11" s="1"/>
  <c r="AB2244" i="11"/>
  <c r="AA2244" i="11"/>
  <c r="Z2244" i="11"/>
  <c r="V2244" i="11"/>
  <c r="AB2243" i="11"/>
  <c r="AA2243" i="11"/>
  <c r="Z2243" i="11"/>
  <c r="V2243" i="11"/>
  <c r="W2243" i="11" s="1"/>
  <c r="AB2242" i="11"/>
  <c r="AA2242" i="11"/>
  <c r="Z2242" i="11"/>
  <c r="V2242" i="11"/>
  <c r="W2242" i="11" s="1"/>
  <c r="AB2241" i="11"/>
  <c r="AA2241" i="11"/>
  <c r="Z2241" i="11"/>
  <c r="V2241" i="11"/>
  <c r="AB2240" i="11"/>
  <c r="Q324" i="143" s="1"/>
  <c r="P324" i="143" s="1"/>
  <c r="AA2240" i="11"/>
  <c r="Z2240" i="11"/>
  <c r="V2240" i="11"/>
  <c r="W2240" i="11" s="1"/>
  <c r="AB2239" i="11"/>
  <c r="Q323" i="143" s="1"/>
  <c r="P323" i="143" s="1"/>
  <c r="AA2239" i="11"/>
  <c r="Z2239" i="11"/>
  <c r="V2239" i="11"/>
  <c r="W2239" i="11" s="1"/>
  <c r="AB2238" i="11"/>
  <c r="AA2238" i="11"/>
  <c r="Z2238" i="11"/>
  <c r="V2238" i="11"/>
  <c r="W2238" i="11" s="1"/>
  <c r="AB2237" i="11"/>
  <c r="Q322" i="143" s="1"/>
  <c r="P322" i="143" s="1"/>
  <c r="AA2237" i="11"/>
  <c r="Z2237" i="11"/>
  <c r="V2237" i="11"/>
  <c r="X2237" i="11" s="1"/>
  <c r="AB2236" i="11"/>
  <c r="AA2236" i="11"/>
  <c r="Z2236" i="11"/>
  <c r="V2236" i="11"/>
  <c r="AB2235" i="11"/>
  <c r="AA2235" i="11"/>
  <c r="Z2235" i="11"/>
  <c r="V2235" i="11"/>
  <c r="W2235" i="11" s="1"/>
  <c r="AB2234" i="11"/>
  <c r="Q321" i="143" s="1"/>
  <c r="P321" i="143" s="1"/>
  <c r="AA2234" i="11"/>
  <c r="Z2234" i="11"/>
  <c r="V2234" i="11"/>
  <c r="W2234" i="11" s="1"/>
  <c r="AB2233" i="11"/>
  <c r="AA2233" i="11"/>
  <c r="Z2233" i="11"/>
  <c r="V2233" i="11"/>
  <c r="AB2232" i="11"/>
  <c r="AA2232" i="11"/>
  <c r="Z2232" i="11"/>
  <c r="V2232" i="11"/>
  <c r="AB2231" i="11"/>
  <c r="AA2231" i="11"/>
  <c r="Z2231" i="11"/>
  <c r="V2231" i="11"/>
  <c r="AB2230" i="11"/>
  <c r="AA2230" i="11"/>
  <c r="Z2230" i="11"/>
  <c r="V2230" i="11"/>
  <c r="AB2229" i="11"/>
  <c r="Q320" i="143" s="1"/>
  <c r="P320" i="143" s="1"/>
  <c r="AA2229" i="11"/>
  <c r="Z2229" i="11"/>
  <c r="V2229" i="11"/>
  <c r="X2229" i="11" s="1"/>
  <c r="AB2228" i="11"/>
  <c r="AA2228" i="11"/>
  <c r="Z2228" i="11"/>
  <c r="V2228" i="11"/>
  <c r="AB2227" i="11"/>
  <c r="AA2227" i="11"/>
  <c r="Z2227" i="11"/>
  <c r="V2227" i="11"/>
  <c r="W2227" i="11" s="1"/>
  <c r="AB2226" i="11"/>
  <c r="AA2226" i="11"/>
  <c r="Z2226" i="11"/>
  <c r="V2226" i="11"/>
  <c r="AB2225" i="11"/>
  <c r="AA2225" i="11"/>
  <c r="Z2225" i="11"/>
  <c r="V2225" i="11"/>
  <c r="X2225" i="11" s="1"/>
  <c r="AB2224" i="11"/>
  <c r="AA2224" i="11"/>
  <c r="Z2224" i="11"/>
  <c r="V2224" i="11"/>
  <c r="AB2223" i="11"/>
  <c r="AA2223" i="11"/>
  <c r="Z2223" i="11"/>
  <c r="V2223" i="11"/>
  <c r="W2223" i="11" s="1"/>
  <c r="AB2222" i="11"/>
  <c r="AA2222" i="11"/>
  <c r="Z2222" i="11"/>
  <c r="V2222" i="11"/>
  <c r="W2222" i="11" s="1"/>
  <c r="AB2221" i="11"/>
  <c r="AA2221" i="11"/>
  <c r="Z2221" i="11"/>
  <c r="V2221" i="11"/>
  <c r="AB2220" i="11"/>
  <c r="AA2220" i="11"/>
  <c r="Z2220" i="11"/>
  <c r="V2220" i="11"/>
  <c r="W2220" i="11" s="1"/>
  <c r="AB2219" i="11"/>
  <c r="AA2219" i="11"/>
  <c r="Z2219" i="11"/>
  <c r="V2219" i="11"/>
  <c r="X2219" i="11" s="1"/>
  <c r="AB2218" i="11"/>
  <c r="Q319" i="143" s="1"/>
  <c r="P319" i="143" s="1"/>
  <c r="AA2218" i="11"/>
  <c r="Z2218" i="11"/>
  <c r="V2218" i="11"/>
  <c r="AB2217" i="11"/>
  <c r="AA2217" i="11"/>
  <c r="Z2217" i="11"/>
  <c r="V2217" i="11"/>
  <c r="AB2216" i="11"/>
  <c r="AA2216" i="11"/>
  <c r="Z2216" i="11"/>
  <c r="V2216" i="11"/>
  <c r="AB2215" i="11"/>
  <c r="AA2215" i="11"/>
  <c r="Z2215" i="11"/>
  <c r="V2215" i="11"/>
  <c r="X2215" i="11" s="1"/>
  <c r="AB2214" i="11"/>
  <c r="AA2214" i="11"/>
  <c r="Z2214" i="11"/>
  <c r="V2214" i="11"/>
  <c r="AB2213" i="11"/>
  <c r="AA2213" i="11"/>
  <c r="Z2213" i="11"/>
  <c r="V2213" i="11"/>
  <c r="AB2212" i="11"/>
  <c r="AA2212" i="11"/>
  <c r="Z2212" i="11"/>
  <c r="V2212" i="11"/>
  <c r="W2212" i="11" s="1"/>
  <c r="AB2211" i="11"/>
  <c r="AA2211" i="11"/>
  <c r="V2211" i="11"/>
  <c r="AB2210" i="11"/>
  <c r="AA2210" i="11"/>
  <c r="V2210" i="11"/>
  <c r="AB2209" i="11"/>
  <c r="AA2209" i="11"/>
  <c r="Z2209" i="11"/>
  <c r="V2209" i="11"/>
  <c r="AB2208" i="11"/>
  <c r="AA2208" i="11"/>
  <c r="V2208" i="11"/>
  <c r="AB2207" i="11"/>
  <c r="AA2207" i="11"/>
  <c r="V2207" i="11"/>
  <c r="AB2206" i="11"/>
  <c r="AA2206" i="11"/>
  <c r="Z2206" i="11"/>
  <c r="V2206" i="11"/>
  <c r="AB2205" i="11"/>
  <c r="AA2205" i="11"/>
  <c r="Z2205" i="11"/>
  <c r="V2205" i="11"/>
  <c r="AB2204" i="11"/>
  <c r="AA2204" i="11"/>
  <c r="Z2204" i="11"/>
  <c r="V2204" i="11"/>
  <c r="W2204" i="11" s="1"/>
  <c r="AB2203" i="11"/>
  <c r="AA2203" i="11"/>
  <c r="Z2203" i="11"/>
  <c r="V2203" i="11"/>
  <c r="X2203" i="11" s="1"/>
  <c r="AB2202" i="11"/>
  <c r="AA2202" i="11"/>
  <c r="Z2202" i="11"/>
  <c r="V2202" i="11"/>
  <c r="AB2201" i="11"/>
  <c r="AA2201" i="11"/>
  <c r="Z2201" i="11"/>
  <c r="V2201" i="11"/>
  <c r="AB2200" i="11"/>
  <c r="AA2200" i="11"/>
  <c r="Z2200" i="11"/>
  <c r="V2200" i="11"/>
  <c r="AB2199" i="11"/>
  <c r="AA2199" i="11"/>
  <c r="Z2199" i="11"/>
  <c r="V2199" i="11"/>
  <c r="X2199" i="11" s="1"/>
  <c r="AB2198" i="11"/>
  <c r="AA2198" i="11"/>
  <c r="Z2198" i="11"/>
  <c r="V2198" i="11"/>
  <c r="AB2197" i="11"/>
  <c r="AA2197" i="11"/>
  <c r="Z2197" i="11"/>
  <c r="V2197" i="11"/>
  <c r="AB2196" i="11"/>
  <c r="AA2196" i="11"/>
  <c r="Z2196" i="11"/>
  <c r="V2196" i="11"/>
  <c r="W2196" i="11" s="1"/>
  <c r="AB2195" i="11"/>
  <c r="AA2195" i="11"/>
  <c r="Z2195" i="11"/>
  <c r="V2195" i="11"/>
  <c r="X2195" i="11" s="1"/>
  <c r="AB2194" i="11"/>
  <c r="AA2194" i="11"/>
  <c r="Z2194" i="11"/>
  <c r="V2194" i="11"/>
  <c r="AB2193" i="11"/>
  <c r="AA2193" i="11"/>
  <c r="Z2193" i="11"/>
  <c r="V2193" i="11"/>
  <c r="AB2192" i="11"/>
  <c r="AA2192" i="11"/>
  <c r="Z2192" i="11"/>
  <c r="V2192" i="11"/>
  <c r="W2192" i="11" s="1"/>
  <c r="AB2191" i="11"/>
  <c r="AA2191" i="11"/>
  <c r="Z2191" i="11"/>
  <c r="V2191" i="11"/>
  <c r="X2191" i="11" s="1"/>
  <c r="AB2190" i="11"/>
  <c r="AA2190" i="11"/>
  <c r="Z2190" i="11"/>
  <c r="V2190" i="11"/>
  <c r="AB2189" i="11"/>
  <c r="AA2189" i="11"/>
  <c r="Z2189" i="11"/>
  <c r="V2189" i="11"/>
  <c r="AB2188" i="11"/>
  <c r="AA2188" i="11"/>
  <c r="Z2188" i="11"/>
  <c r="V2188" i="11"/>
  <c r="W2188" i="11" s="1"/>
  <c r="AB2187" i="11"/>
  <c r="AA2187" i="11"/>
  <c r="Z2187" i="11"/>
  <c r="V2187" i="11"/>
  <c r="X2187" i="11" s="1"/>
  <c r="AB2186" i="11"/>
  <c r="AA2186" i="11"/>
  <c r="Z2186" i="11"/>
  <c r="V2186" i="11"/>
  <c r="AB2185" i="11"/>
  <c r="AA2185" i="11"/>
  <c r="Z2185" i="11"/>
  <c r="V2185" i="11"/>
  <c r="AB2184" i="11"/>
  <c r="AA2184" i="11"/>
  <c r="Z2184" i="11"/>
  <c r="V2184" i="11"/>
  <c r="AB2183" i="11"/>
  <c r="AA2183" i="11"/>
  <c r="Z2183" i="11"/>
  <c r="V2183" i="11"/>
  <c r="X2183" i="11" s="1"/>
  <c r="AB2182" i="11"/>
  <c r="AA2182" i="11"/>
  <c r="Z2182" i="11"/>
  <c r="V2182" i="11"/>
  <c r="AB2181" i="11"/>
  <c r="AA2181" i="11"/>
  <c r="V2181" i="11"/>
  <c r="AB2180" i="11"/>
  <c r="AA2180" i="11"/>
  <c r="Z2180" i="11"/>
  <c r="V2180" i="11"/>
  <c r="W2180" i="11" s="1"/>
  <c r="AB2179" i="11"/>
  <c r="AA2179" i="11"/>
  <c r="Z2179" i="11"/>
  <c r="V2179" i="11"/>
  <c r="X2179" i="11" s="1"/>
  <c r="AB2178" i="11"/>
  <c r="AA2178" i="11"/>
  <c r="Z2178" i="11"/>
  <c r="V2178" i="11"/>
  <c r="AB2177" i="11"/>
  <c r="AA2177" i="11"/>
  <c r="Z2177" i="11"/>
  <c r="V2177" i="11"/>
  <c r="AB2176" i="11"/>
  <c r="AA2176" i="11"/>
  <c r="Z2176" i="11"/>
  <c r="V2176" i="11"/>
  <c r="W2176" i="11" s="1"/>
  <c r="AB2175" i="11"/>
  <c r="AA2175" i="11"/>
  <c r="Z2175" i="11"/>
  <c r="V2175" i="11"/>
  <c r="X2175" i="11" s="1"/>
  <c r="AB2174" i="11"/>
  <c r="AA2174" i="11"/>
  <c r="Z2174" i="11"/>
  <c r="V2174" i="11"/>
  <c r="AB2173" i="11"/>
  <c r="AA2173" i="11"/>
  <c r="Z2173" i="11"/>
  <c r="V2173" i="11"/>
  <c r="AB2172" i="11"/>
  <c r="AA2172" i="11"/>
  <c r="Z2172" i="11"/>
  <c r="V2172" i="11"/>
  <c r="W2172" i="11" s="1"/>
  <c r="AB2171" i="11"/>
  <c r="AA2171" i="11"/>
  <c r="Z2171" i="11"/>
  <c r="V2171" i="11"/>
  <c r="X2171" i="11" s="1"/>
  <c r="AB2170" i="11"/>
  <c r="AA2170" i="11"/>
  <c r="Z2170" i="11"/>
  <c r="V2170" i="11"/>
  <c r="AB2169" i="11"/>
  <c r="AA2169" i="11"/>
  <c r="Z2169" i="11"/>
  <c r="V2169" i="11"/>
  <c r="AB2168" i="11"/>
  <c r="AA2168" i="11"/>
  <c r="Z2168" i="11"/>
  <c r="V2168" i="11"/>
  <c r="AB2167" i="11"/>
  <c r="AA2167" i="11"/>
  <c r="Z2167" i="11"/>
  <c r="V2167" i="11"/>
  <c r="X2167" i="11" s="1"/>
  <c r="AB2166" i="11"/>
  <c r="AA2166" i="11"/>
  <c r="Z2166" i="11"/>
  <c r="V2166" i="11"/>
  <c r="AB2165" i="11"/>
  <c r="AA2165" i="11"/>
  <c r="Z2165" i="11"/>
  <c r="V2165" i="11"/>
  <c r="AB2164" i="11"/>
  <c r="AA2164" i="11"/>
  <c r="Z2164" i="11"/>
  <c r="V2164" i="11"/>
  <c r="AB2163" i="11"/>
  <c r="AA2163" i="11"/>
  <c r="Z2163" i="11"/>
  <c r="V2163" i="11"/>
  <c r="X2163" i="11" s="1"/>
  <c r="AB2162" i="11"/>
  <c r="AA2162" i="11"/>
  <c r="Z2162" i="11"/>
  <c r="V2162" i="11"/>
  <c r="AB2161" i="11"/>
  <c r="AA2161" i="11"/>
  <c r="Z2161" i="11"/>
  <c r="V2161" i="11"/>
  <c r="AB2160" i="11"/>
  <c r="AA2160" i="11"/>
  <c r="Z2160" i="11"/>
  <c r="V2160" i="11"/>
  <c r="W2160" i="11" s="1"/>
  <c r="AB2159" i="11"/>
  <c r="AA2159" i="11"/>
  <c r="Z2159" i="11"/>
  <c r="V2159" i="11"/>
  <c r="X2159" i="11" s="1"/>
  <c r="AB2158" i="11"/>
  <c r="AA2158" i="11"/>
  <c r="Z2158" i="11"/>
  <c r="V2158" i="11"/>
  <c r="AB2157" i="11"/>
  <c r="AA2157" i="11"/>
  <c r="Z2157" i="11"/>
  <c r="V2157" i="11"/>
  <c r="AB2156" i="11"/>
  <c r="AA2156" i="11"/>
  <c r="Z2156" i="11"/>
  <c r="V2156" i="11"/>
  <c r="W2156" i="11" s="1"/>
  <c r="AB2155" i="11"/>
  <c r="AA2155" i="11"/>
  <c r="Z2155" i="11"/>
  <c r="V2155" i="11"/>
  <c r="X2155" i="11" s="1"/>
  <c r="AB2154" i="11"/>
  <c r="AA2154" i="11"/>
  <c r="Z2154" i="11"/>
  <c r="V2154" i="11"/>
  <c r="AB2153" i="11"/>
  <c r="AA2153" i="11"/>
  <c r="Z2153" i="11"/>
  <c r="V2153" i="11"/>
  <c r="AB2152" i="11"/>
  <c r="AA2152" i="11"/>
  <c r="Z2152" i="11"/>
  <c r="V2152" i="11"/>
  <c r="AB2151" i="11"/>
  <c r="AA2151" i="11"/>
  <c r="Z2151" i="11"/>
  <c r="V2151" i="11"/>
  <c r="X2151" i="11" s="1"/>
  <c r="AB2150" i="11"/>
  <c r="AA2150" i="11"/>
  <c r="Z2150" i="11"/>
  <c r="V2150" i="11"/>
  <c r="AB2149" i="11"/>
  <c r="AA2149" i="11"/>
  <c r="Z2149" i="11"/>
  <c r="V2149" i="11"/>
  <c r="AB2148" i="11"/>
  <c r="AA2148" i="11"/>
  <c r="Z2148" i="11"/>
  <c r="V2148" i="11"/>
  <c r="W2148" i="11" s="1"/>
  <c r="AB2147" i="11"/>
  <c r="AA2147" i="11"/>
  <c r="Z2147" i="11"/>
  <c r="V2147" i="11"/>
  <c r="X2147" i="11" s="1"/>
  <c r="AB2146" i="11"/>
  <c r="AA2146" i="11"/>
  <c r="Z2146" i="11"/>
  <c r="V2146" i="11"/>
  <c r="AB2145" i="11"/>
  <c r="AA2145" i="11"/>
  <c r="Z2145" i="11"/>
  <c r="V2145" i="11"/>
  <c r="AB2144" i="11"/>
  <c r="AA2144" i="11"/>
  <c r="Z2144" i="11"/>
  <c r="V2144" i="11"/>
  <c r="W2144" i="11" s="1"/>
  <c r="AB2143" i="11"/>
  <c r="AA2143" i="11"/>
  <c r="Z2143" i="11"/>
  <c r="V2143" i="11"/>
  <c r="X2143" i="11" s="1"/>
  <c r="AB2142" i="11"/>
  <c r="AA2142" i="11"/>
  <c r="Z2142" i="11"/>
  <c r="V2142" i="11"/>
  <c r="AB2141" i="11"/>
  <c r="AA2141" i="11"/>
  <c r="Z2141" i="11"/>
  <c r="V2141" i="11"/>
  <c r="X2141" i="11" s="1"/>
  <c r="AB2140" i="11"/>
  <c r="AA2140" i="11"/>
  <c r="Z2140" i="11"/>
  <c r="V2140" i="11"/>
  <c r="W2140" i="11" s="1"/>
  <c r="AB2139" i="11"/>
  <c r="AA2139" i="11"/>
  <c r="Z2139" i="11"/>
  <c r="V2139" i="11"/>
  <c r="AB2138" i="11"/>
  <c r="AA2138" i="11"/>
  <c r="Z2138" i="11"/>
  <c r="V2138" i="11"/>
  <c r="AB2137" i="11"/>
  <c r="AA2137" i="11"/>
  <c r="Z2137" i="11"/>
  <c r="V2137" i="11"/>
  <c r="AB2136" i="11"/>
  <c r="AA2136" i="11"/>
  <c r="Z2136" i="11"/>
  <c r="V2136" i="11"/>
  <c r="AB2135" i="11"/>
  <c r="AA2135" i="11"/>
  <c r="Z2135" i="11"/>
  <c r="V2135" i="11"/>
  <c r="AB2134" i="11"/>
  <c r="AA2134" i="11"/>
  <c r="Z2134" i="11"/>
  <c r="V2134" i="11"/>
  <c r="AB2133" i="11"/>
  <c r="AA2133" i="11"/>
  <c r="Z2133" i="11"/>
  <c r="V2133" i="11"/>
  <c r="X2133" i="11" s="1"/>
  <c r="AB2132" i="11"/>
  <c r="AA2132" i="11"/>
  <c r="Z2132" i="11"/>
  <c r="V2132" i="11"/>
  <c r="W2132" i="11" s="1"/>
  <c r="AB2131" i="11"/>
  <c r="AA2131" i="11"/>
  <c r="Z2131" i="11"/>
  <c r="V2131" i="11"/>
  <c r="AB2130" i="11"/>
  <c r="AA2130" i="11"/>
  <c r="Z2130" i="11"/>
  <c r="V2130" i="11"/>
  <c r="AB2129" i="11"/>
  <c r="AA2129" i="11"/>
  <c r="Z2129" i="11"/>
  <c r="V2129" i="11"/>
  <c r="AB2128" i="11"/>
  <c r="AA2128" i="11"/>
  <c r="Z2128" i="11"/>
  <c r="V2128" i="11"/>
  <c r="W2128" i="11" s="1"/>
  <c r="AB2127" i="11"/>
  <c r="AA2127" i="11"/>
  <c r="Z2127" i="11"/>
  <c r="V2127" i="11"/>
  <c r="AB2126" i="11"/>
  <c r="AA2126" i="11"/>
  <c r="Z2126" i="11"/>
  <c r="V2126" i="11"/>
  <c r="AB2125" i="11"/>
  <c r="AA2125" i="11"/>
  <c r="Z2125" i="11"/>
  <c r="V2125" i="11"/>
  <c r="X2125" i="11" s="1"/>
  <c r="AB2124" i="11"/>
  <c r="AA2124" i="11"/>
  <c r="Z2124" i="11"/>
  <c r="V2124" i="11"/>
  <c r="W2124" i="11" s="1"/>
  <c r="AB2123" i="11"/>
  <c r="AA2123" i="11"/>
  <c r="Z2123" i="11"/>
  <c r="V2123" i="11"/>
  <c r="AB2122" i="11"/>
  <c r="AA2122" i="11"/>
  <c r="Z2122" i="11"/>
  <c r="V2122" i="11"/>
  <c r="AB2121" i="11"/>
  <c r="AA2121" i="11"/>
  <c r="Z2121" i="11"/>
  <c r="V2121" i="11"/>
  <c r="AB2120" i="11"/>
  <c r="AA2120" i="11"/>
  <c r="Z2120" i="11"/>
  <c r="V2120" i="11"/>
  <c r="AB2119" i="11"/>
  <c r="AA2119" i="11"/>
  <c r="Z2119" i="11"/>
  <c r="V2119" i="11"/>
  <c r="AB2118" i="11"/>
  <c r="AA2118" i="11"/>
  <c r="Z2118" i="11"/>
  <c r="V2118" i="11"/>
  <c r="AB2117" i="11"/>
  <c r="AA2117" i="11"/>
  <c r="Z2117" i="11"/>
  <c r="V2117" i="11"/>
  <c r="X2117" i="11" s="1"/>
  <c r="AB2116" i="11"/>
  <c r="AA2116" i="11"/>
  <c r="Z2116" i="11"/>
  <c r="V2116" i="11"/>
  <c r="W2116" i="11" s="1"/>
  <c r="AB2115" i="11"/>
  <c r="AA2115" i="11"/>
  <c r="Z2115" i="11"/>
  <c r="V2115" i="11"/>
  <c r="AB2114" i="11"/>
  <c r="AA2114" i="11"/>
  <c r="Z2114" i="11"/>
  <c r="V2114" i="11"/>
  <c r="AB2113" i="11"/>
  <c r="AA2113" i="11"/>
  <c r="Z2113" i="11"/>
  <c r="V2113" i="11"/>
  <c r="AB2112" i="11"/>
  <c r="AA2112" i="11"/>
  <c r="Z2112" i="11"/>
  <c r="V2112" i="11"/>
  <c r="W2112" i="11" s="1"/>
  <c r="AB2111" i="11"/>
  <c r="AA2111" i="11"/>
  <c r="Z2111" i="11"/>
  <c r="V2111" i="11"/>
  <c r="AB2110" i="11"/>
  <c r="AA2110" i="11"/>
  <c r="Z2110" i="11"/>
  <c r="V2110" i="11"/>
  <c r="AB2109" i="11"/>
  <c r="AA2109" i="11"/>
  <c r="Z2109" i="11"/>
  <c r="V2109" i="11"/>
  <c r="X2109" i="11" s="1"/>
  <c r="AB2108" i="11"/>
  <c r="AA2108" i="11"/>
  <c r="Z2108" i="11"/>
  <c r="V2108" i="11"/>
  <c r="W2108" i="11" s="1"/>
  <c r="AB2107" i="11"/>
  <c r="AA2107" i="11"/>
  <c r="Z2107" i="11"/>
  <c r="V2107" i="11"/>
  <c r="AB2106" i="11"/>
  <c r="AA2106" i="11"/>
  <c r="Z2106" i="11"/>
  <c r="V2106" i="11"/>
  <c r="AB2105" i="11"/>
  <c r="AA2105" i="11"/>
  <c r="Z2105" i="11"/>
  <c r="V2105" i="11"/>
  <c r="AB2104" i="11"/>
  <c r="AA2104" i="11"/>
  <c r="Z2104" i="11"/>
  <c r="V2104" i="11"/>
  <c r="AB2103" i="11"/>
  <c r="AA2103" i="11"/>
  <c r="Z2103" i="11"/>
  <c r="V2103" i="11"/>
  <c r="AB2102" i="11"/>
  <c r="AA2102" i="11"/>
  <c r="Z2102" i="11"/>
  <c r="V2102" i="11"/>
  <c r="AB2101" i="11"/>
  <c r="AA2101" i="11"/>
  <c r="Z2101" i="11"/>
  <c r="V2101" i="11"/>
  <c r="X2101" i="11" s="1"/>
  <c r="AB2100" i="11"/>
  <c r="AA2100" i="11"/>
  <c r="Z2100" i="11"/>
  <c r="V2100" i="11"/>
  <c r="AB2099" i="11"/>
  <c r="AA2099" i="11"/>
  <c r="Z2099" i="11"/>
  <c r="V2099" i="11"/>
  <c r="AB2098" i="11"/>
  <c r="AA2098" i="11"/>
  <c r="Z2098" i="11"/>
  <c r="V2098" i="11"/>
  <c r="AB2097" i="11"/>
  <c r="AA2097" i="11"/>
  <c r="Z2097" i="11"/>
  <c r="V2097" i="11"/>
  <c r="AB2096" i="11"/>
  <c r="AA2096" i="11"/>
  <c r="Z2096" i="11"/>
  <c r="V2096" i="11"/>
  <c r="W2096" i="11" s="1"/>
  <c r="AB2095" i="11"/>
  <c r="AA2095" i="11"/>
  <c r="Z2095" i="11"/>
  <c r="V2095" i="11"/>
  <c r="W2095" i="11" s="1"/>
  <c r="AB2094" i="11"/>
  <c r="AA2094" i="11"/>
  <c r="Z2094" i="11"/>
  <c r="V2094" i="11"/>
  <c r="AB2093" i="11"/>
  <c r="AA2093" i="11"/>
  <c r="Z2093" i="11"/>
  <c r="V2093" i="11"/>
  <c r="X2093" i="11" s="1"/>
  <c r="AB2092" i="11"/>
  <c r="AA2092" i="11"/>
  <c r="Z2092" i="11"/>
  <c r="V2092" i="11"/>
  <c r="AB2091" i="11"/>
  <c r="AA2091" i="11"/>
  <c r="Z2091" i="11"/>
  <c r="V2091" i="11"/>
  <c r="AB2090" i="11"/>
  <c r="AA2090" i="11"/>
  <c r="Z2090" i="11"/>
  <c r="V2090" i="11"/>
  <c r="AB2089" i="11"/>
  <c r="AA2089" i="11"/>
  <c r="Z2089" i="11"/>
  <c r="V2089" i="11"/>
  <c r="X2089" i="11" s="1"/>
  <c r="AB2088" i="11"/>
  <c r="AA2088" i="11"/>
  <c r="Z2088" i="11"/>
  <c r="V2088" i="11"/>
  <c r="W2088" i="11" s="1"/>
  <c r="AB2087" i="11"/>
  <c r="AA2087" i="11"/>
  <c r="Z2087" i="11"/>
  <c r="V2087" i="11"/>
  <c r="AB2086" i="11"/>
  <c r="AA2086" i="11"/>
  <c r="Z2086" i="11"/>
  <c r="V2086" i="11"/>
  <c r="AB2085" i="11"/>
  <c r="AA2085" i="11"/>
  <c r="Z2085" i="11"/>
  <c r="V2085" i="11"/>
  <c r="X2085" i="11" s="1"/>
  <c r="AB2084" i="11"/>
  <c r="AA2084" i="11"/>
  <c r="Z2084" i="11"/>
  <c r="V2084" i="11"/>
  <c r="W2084" i="11" s="1"/>
  <c r="AB2083" i="11"/>
  <c r="AA2083" i="11"/>
  <c r="Z2083" i="11"/>
  <c r="V2083" i="11"/>
  <c r="W2083" i="11" s="1"/>
  <c r="AB2082" i="11"/>
  <c r="AA2082" i="11"/>
  <c r="Z2082" i="11"/>
  <c r="V2082" i="11"/>
  <c r="AB2081" i="11"/>
  <c r="AA2081" i="11"/>
  <c r="Z2081" i="11"/>
  <c r="V2081" i="11"/>
  <c r="AB2080" i="11"/>
  <c r="AA2080" i="11"/>
  <c r="Z2080" i="11"/>
  <c r="V2080" i="11"/>
  <c r="AB2079" i="11"/>
  <c r="AA2079" i="11"/>
  <c r="Z2079" i="11"/>
  <c r="V2079" i="11"/>
  <c r="W2079" i="11" s="1"/>
  <c r="AB2078" i="11"/>
  <c r="AA2078" i="11"/>
  <c r="Z2078" i="11"/>
  <c r="V2078" i="11"/>
  <c r="AB2077" i="11"/>
  <c r="AA2077" i="11"/>
  <c r="Z2077" i="11"/>
  <c r="V2077" i="11"/>
  <c r="X2077" i="11" s="1"/>
  <c r="AB2076" i="11"/>
  <c r="AA2076" i="11"/>
  <c r="Z2076" i="11"/>
  <c r="V2076" i="11"/>
  <c r="AB2075" i="11"/>
  <c r="AA2075" i="11"/>
  <c r="Z2075" i="11"/>
  <c r="V2075" i="11"/>
  <c r="W2075" i="11" s="1"/>
  <c r="AB2074" i="11"/>
  <c r="AA2074" i="11"/>
  <c r="Z2074" i="11"/>
  <c r="V2074" i="11"/>
  <c r="AB2073" i="11"/>
  <c r="AA2073" i="11"/>
  <c r="Z2073" i="11"/>
  <c r="V2073" i="11"/>
  <c r="X2073" i="11" s="1"/>
  <c r="AB2072" i="11"/>
  <c r="AA2072" i="11"/>
  <c r="Z2072" i="11"/>
  <c r="V2072" i="11"/>
  <c r="W2072" i="11" s="1"/>
  <c r="AB2071" i="11"/>
  <c r="AA2071" i="11"/>
  <c r="Z2071" i="11"/>
  <c r="V2071" i="11"/>
  <c r="AB2070" i="11"/>
  <c r="AA2070" i="11"/>
  <c r="V2070" i="11"/>
  <c r="AB2069" i="11"/>
  <c r="AA2069" i="11"/>
  <c r="Z2069" i="11"/>
  <c r="V2069" i="11"/>
  <c r="AB2068" i="11"/>
  <c r="AA2068" i="11"/>
  <c r="Z2068" i="11"/>
  <c r="V2068" i="11"/>
  <c r="W2068" i="11" s="1"/>
  <c r="AB2067" i="11"/>
  <c r="AA2067" i="11"/>
  <c r="Z2067" i="11"/>
  <c r="V2067" i="11"/>
  <c r="W2067" i="11" s="1"/>
  <c r="AB2066" i="11"/>
  <c r="AA2066" i="11"/>
  <c r="Z2066" i="11"/>
  <c r="V2066" i="11"/>
  <c r="AB2065" i="11"/>
  <c r="AA2065" i="11"/>
  <c r="Z2065" i="11"/>
  <c r="V2065" i="11"/>
  <c r="AB2064" i="11"/>
  <c r="AA2064" i="11"/>
  <c r="Z2064" i="11"/>
  <c r="V2064" i="11"/>
  <c r="W2064" i="11" s="1"/>
  <c r="AB2063" i="11"/>
  <c r="AA2063" i="11"/>
  <c r="Z2063" i="11"/>
  <c r="V2063" i="11"/>
  <c r="W2063" i="11" s="1"/>
  <c r="AB2062" i="11"/>
  <c r="AA2062" i="11"/>
  <c r="V2062" i="11"/>
  <c r="AB2061" i="11"/>
  <c r="AA2061" i="11"/>
  <c r="Z2061" i="11"/>
  <c r="V2061" i="11"/>
  <c r="X2061" i="11" s="1"/>
  <c r="AB2060" i="11"/>
  <c r="AA2060" i="11"/>
  <c r="Z2060" i="11"/>
  <c r="V2060" i="11"/>
  <c r="AB2059" i="11"/>
  <c r="AA2059" i="11"/>
  <c r="V2059" i="11"/>
  <c r="AB2058" i="11"/>
  <c r="AA2058" i="11"/>
  <c r="V2058" i="11"/>
  <c r="AB2057" i="11"/>
  <c r="AA2057" i="11"/>
  <c r="V2057" i="11"/>
  <c r="AB2056" i="11"/>
  <c r="AA2056" i="11"/>
  <c r="Z2056" i="11"/>
  <c r="V2056" i="11"/>
  <c r="AB2055" i="11"/>
  <c r="AA2055" i="11"/>
  <c r="Z2055" i="11"/>
  <c r="V2055" i="11"/>
  <c r="X2055" i="11" s="1"/>
  <c r="AB2054" i="11"/>
  <c r="AA2054" i="11"/>
  <c r="V2054" i="11"/>
  <c r="AB2053" i="11"/>
  <c r="AA2053" i="11"/>
  <c r="V2053" i="11"/>
  <c r="AB2052" i="11"/>
  <c r="AA2052" i="11"/>
  <c r="Z2052" i="11"/>
  <c r="V2052" i="11"/>
  <c r="AB2051" i="11"/>
  <c r="AA2051" i="11"/>
  <c r="V2051" i="11"/>
  <c r="AB2050" i="11"/>
  <c r="AA2050" i="11"/>
  <c r="Z2050" i="11"/>
  <c r="V2050" i="11"/>
  <c r="AB2049" i="11"/>
  <c r="AA2049" i="11"/>
  <c r="Z2049" i="11"/>
  <c r="V2049" i="11"/>
  <c r="X2049" i="11" s="1"/>
  <c r="AB2048" i="11"/>
  <c r="AA2048" i="11"/>
  <c r="Z2048" i="11"/>
  <c r="V2048" i="11"/>
  <c r="W2048" i="11" s="1"/>
  <c r="AB2047" i="11"/>
  <c r="AA2047" i="11"/>
  <c r="Z2047" i="11"/>
  <c r="V2047" i="11"/>
  <c r="X2047" i="11" s="1"/>
  <c r="AB2046" i="11"/>
  <c r="AA2046" i="11"/>
  <c r="Z2046" i="11"/>
  <c r="V2046" i="11"/>
  <c r="AB2045" i="11"/>
  <c r="AA2045" i="11"/>
  <c r="Z2045" i="11"/>
  <c r="V2045" i="11"/>
  <c r="X2045" i="11" s="1"/>
  <c r="AB2044" i="11"/>
  <c r="AA2044" i="11"/>
  <c r="Z2044" i="11"/>
  <c r="V2044" i="11"/>
  <c r="W2044" i="11" s="1"/>
  <c r="AB2043" i="11"/>
  <c r="AA2043" i="11"/>
  <c r="Z2043" i="11"/>
  <c r="V2043" i="11"/>
  <c r="AB2042" i="11"/>
  <c r="AA2042" i="11"/>
  <c r="Z2042" i="11"/>
  <c r="V2042" i="11"/>
  <c r="AB2041" i="11"/>
  <c r="AA2041" i="11"/>
  <c r="Z2041" i="11"/>
  <c r="V2041" i="11"/>
  <c r="X2041" i="11" s="1"/>
  <c r="AB2040" i="11"/>
  <c r="AA2040" i="11"/>
  <c r="Z2040" i="11"/>
  <c r="V2040" i="11"/>
  <c r="AB2039" i="11"/>
  <c r="AA2039" i="11"/>
  <c r="Z2039" i="11"/>
  <c r="V2039" i="11"/>
  <c r="X2039" i="11" s="1"/>
  <c r="AB2038" i="11"/>
  <c r="AA2038" i="11"/>
  <c r="Z2038" i="11"/>
  <c r="V2038" i="11"/>
  <c r="AB2037" i="11"/>
  <c r="AA2037" i="11"/>
  <c r="Z2037" i="11"/>
  <c r="V2037" i="11"/>
  <c r="X2037" i="11" s="1"/>
  <c r="AB2036" i="11"/>
  <c r="AA2036" i="11"/>
  <c r="Z2036" i="11"/>
  <c r="V2036" i="11"/>
  <c r="AB2035" i="11"/>
  <c r="AA2035" i="11"/>
  <c r="Z2035" i="11"/>
  <c r="V2035" i="11"/>
  <c r="W2035" i="11" s="1"/>
  <c r="AB2034" i="11"/>
  <c r="AA2034" i="11"/>
  <c r="Z2034" i="11"/>
  <c r="V2034" i="11"/>
  <c r="AB2033" i="11"/>
  <c r="AA2033" i="11"/>
  <c r="Z2033" i="11"/>
  <c r="V2033" i="11"/>
  <c r="X2033" i="11" s="1"/>
  <c r="AB2032" i="11"/>
  <c r="AA2032" i="11"/>
  <c r="Z2032" i="11"/>
  <c r="V2032" i="11"/>
  <c r="W2032" i="11" s="1"/>
  <c r="AB2031" i="11"/>
  <c r="AA2031" i="11"/>
  <c r="Z2031" i="11"/>
  <c r="V2031" i="11"/>
  <c r="X2031" i="11" s="1"/>
  <c r="AB2030" i="11"/>
  <c r="AA2030" i="11"/>
  <c r="Z2030" i="11"/>
  <c r="V2030" i="11"/>
  <c r="AB2029" i="11"/>
  <c r="AA2029" i="11"/>
  <c r="Z2029" i="11"/>
  <c r="V2029" i="11"/>
  <c r="X2029" i="11" s="1"/>
  <c r="AB2028" i="11"/>
  <c r="AA2028" i="11"/>
  <c r="V2028" i="11"/>
  <c r="AB2027" i="11"/>
  <c r="AA2027" i="11"/>
  <c r="Z2027" i="11"/>
  <c r="V2027" i="11"/>
  <c r="AB2026" i="11"/>
  <c r="AA2026" i="11"/>
  <c r="Z2026" i="11"/>
  <c r="V2026" i="11"/>
  <c r="AB2025" i="11"/>
  <c r="AA2025" i="11"/>
  <c r="Z2025" i="11"/>
  <c r="V2025" i="11"/>
  <c r="X2025" i="11" s="1"/>
  <c r="AB2024" i="11"/>
  <c r="AA2024" i="11"/>
  <c r="V2024" i="11"/>
  <c r="AB2023" i="11"/>
  <c r="AA2023" i="11"/>
  <c r="Z2023" i="11"/>
  <c r="V2023" i="11"/>
  <c r="W2023" i="11" s="1"/>
  <c r="AB2022" i="11"/>
  <c r="AA2022" i="11"/>
  <c r="Z2022" i="11"/>
  <c r="V2022" i="11"/>
  <c r="AB2021" i="11"/>
  <c r="AA2021" i="11"/>
  <c r="Z2021" i="11"/>
  <c r="V2021" i="11"/>
  <c r="X2021" i="11" s="1"/>
  <c r="AB2020" i="11"/>
  <c r="AA2020" i="11"/>
  <c r="Z2020" i="11"/>
  <c r="V2020" i="11"/>
  <c r="AB2019" i="11"/>
  <c r="AA2019" i="11"/>
  <c r="Z2019" i="11"/>
  <c r="V2019" i="11"/>
  <c r="X2019" i="11" s="1"/>
  <c r="AB2018" i="11"/>
  <c r="AA2018" i="11"/>
  <c r="Z2018" i="11"/>
  <c r="V2018" i="11"/>
  <c r="AB2017" i="11"/>
  <c r="AA2017" i="11"/>
  <c r="Z2017" i="11"/>
  <c r="V2017" i="11"/>
  <c r="X2017" i="11" s="1"/>
  <c r="AB2016" i="11"/>
  <c r="AA2016" i="11"/>
  <c r="Z2016" i="11"/>
  <c r="V2016" i="11"/>
  <c r="W2016" i="11" s="1"/>
  <c r="AB2015" i="11"/>
  <c r="AA2015" i="11"/>
  <c r="V2015" i="11"/>
  <c r="AB2014" i="11"/>
  <c r="AA2014" i="11"/>
  <c r="Z2014" i="11"/>
  <c r="V2014" i="11"/>
  <c r="AB2013" i="11"/>
  <c r="AA2013" i="11"/>
  <c r="Z2013" i="11"/>
  <c r="V2013" i="11"/>
  <c r="X2013" i="11" s="1"/>
  <c r="AB2012" i="11"/>
  <c r="AA2012" i="11"/>
  <c r="Z2012" i="11"/>
  <c r="V2012" i="11"/>
  <c r="W2012" i="11" s="1"/>
  <c r="AB2011" i="11"/>
  <c r="AA2011" i="11"/>
  <c r="Z2011" i="11"/>
  <c r="V2011" i="11"/>
  <c r="AB2010" i="11"/>
  <c r="AA2010" i="11"/>
  <c r="Z2010" i="11"/>
  <c r="V2010" i="11"/>
  <c r="AB2009" i="11"/>
  <c r="AA2009" i="11"/>
  <c r="Z2009" i="11"/>
  <c r="V2009" i="11"/>
  <c r="X2009" i="11" s="1"/>
  <c r="AB2008" i="11"/>
  <c r="AA2008" i="11"/>
  <c r="Z2008" i="11"/>
  <c r="V2008" i="11"/>
  <c r="W2008" i="11" s="1"/>
  <c r="AB2007" i="11"/>
  <c r="AA2007" i="11"/>
  <c r="Z2007" i="11"/>
  <c r="V2007" i="11"/>
  <c r="W2007" i="11" s="1"/>
  <c r="AB2006" i="11"/>
  <c r="AA2006" i="11"/>
  <c r="Z2006" i="11"/>
  <c r="V2006" i="11"/>
  <c r="AB2005" i="11"/>
  <c r="AA2005" i="11"/>
  <c r="Z2005" i="11"/>
  <c r="V2005" i="11"/>
  <c r="X2005" i="11" s="1"/>
  <c r="AB2004" i="11"/>
  <c r="AA2004" i="11"/>
  <c r="Z2004" i="11"/>
  <c r="V2004" i="11"/>
  <c r="AB2003" i="11"/>
  <c r="AA2003" i="11"/>
  <c r="V2003" i="11"/>
  <c r="AB2002" i="11"/>
  <c r="AA2002" i="11"/>
  <c r="Z2002" i="11"/>
  <c r="V2002" i="11"/>
  <c r="AB2001" i="11"/>
  <c r="AA2001" i="11"/>
  <c r="Z2001" i="11"/>
  <c r="V2001" i="11"/>
  <c r="X2001" i="11" s="1"/>
  <c r="AB2000" i="11"/>
  <c r="AA2000" i="11"/>
  <c r="Z2000" i="11"/>
  <c r="V2000" i="11"/>
  <c r="W2000" i="11" s="1"/>
  <c r="AB1999" i="11"/>
  <c r="AA1999" i="11"/>
  <c r="Z1999" i="11"/>
  <c r="V1999" i="11"/>
  <c r="X1999" i="11" s="1"/>
  <c r="AB1998" i="11"/>
  <c r="AA1998" i="11"/>
  <c r="Z1998" i="11"/>
  <c r="V1998" i="11"/>
  <c r="AB1997" i="11"/>
  <c r="AA1997" i="11"/>
  <c r="Z1997" i="11"/>
  <c r="V1997" i="11"/>
  <c r="X1997" i="11" s="1"/>
  <c r="AB1996" i="11"/>
  <c r="AA1996" i="11"/>
  <c r="Z1996" i="11"/>
  <c r="V1996" i="11"/>
  <c r="W1996" i="11" s="1"/>
  <c r="AB1995" i="11"/>
  <c r="AA1995" i="11"/>
  <c r="Z1995" i="11"/>
  <c r="V1995" i="11"/>
  <c r="AB1994" i="11"/>
  <c r="AA1994" i="11"/>
  <c r="Z1994" i="11"/>
  <c r="V1994" i="11"/>
  <c r="AB1993" i="11"/>
  <c r="AA1993" i="11"/>
  <c r="Z1993" i="11"/>
  <c r="V1993" i="11"/>
  <c r="X1993" i="11" s="1"/>
  <c r="AB1992" i="11"/>
  <c r="AA1992" i="11"/>
  <c r="Z1992" i="11"/>
  <c r="V1992" i="11"/>
  <c r="AB1991" i="11"/>
  <c r="AA1991" i="11"/>
  <c r="Z1991" i="11"/>
  <c r="V1991" i="11"/>
  <c r="W1991" i="11" s="1"/>
  <c r="AB1990" i="11"/>
  <c r="AA1990" i="11"/>
  <c r="Z1990" i="11"/>
  <c r="V1990" i="11"/>
  <c r="AB1989" i="11"/>
  <c r="AA1989" i="11"/>
  <c r="Z1989" i="11"/>
  <c r="V1989" i="11"/>
  <c r="X1989" i="11" s="1"/>
  <c r="AB1988" i="11"/>
  <c r="AA1988" i="11"/>
  <c r="Z1988" i="11"/>
  <c r="V1988" i="11"/>
  <c r="AB1987" i="11"/>
  <c r="AA1987" i="11"/>
  <c r="Z1987" i="11"/>
  <c r="V1987" i="11"/>
  <c r="X1987" i="11" s="1"/>
  <c r="AB1986" i="11"/>
  <c r="AA1986" i="11"/>
  <c r="Z1986" i="11"/>
  <c r="V1986" i="11"/>
  <c r="AB1985" i="11"/>
  <c r="AA1985" i="11"/>
  <c r="V1985" i="11"/>
  <c r="AB1984" i="11"/>
  <c r="AA1984" i="11"/>
  <c r="Z1984" i="11"/>
  <c r="V1984" i="11"/>
  <c r="W1984" i="11" s="1"/>
  <c r="AB1983" i="11"/>
  <c r="AA1983" i="11"/>
  <c r="V1983" i="11"/>
  <c r="AB1982" i="11"/>
  <c r="AA1982" i="11"/>
  <c r="V1982" i="11"/>
  <c r="AB1981" i="11"/>
  <c r="AA1981" i="11"/>
  <c r="V1981" i="11"/>
  <c r="AB1980" i="11"/>
  <c r="AA1980" i="11"/>
  <c r="V1980" i="11"/>
  <c r="AB1979" i="11"/>
  <c r="AA1979" i="11"/>
  <c r="Z1979" i="11"/>
  <c r="V1979" i="11"/>
  <c r="AB1978" i="11"/>
  <c r="AA1978" i="11"/>
  <c r="V1978" i="11"/>
  <c r="AB1977" i="11"/>
  <c r="AA1977" i="11"/>
  <c r="Z1977" i="11"/>
  <c r="V1977" i="11"/>
  <c r="X1977" i="11" s="1"/>
  <c r="AB1976" i="11"/>
  <c r="AA1976" i="11"/>
  <c r="V1976" i="11"/>
  <c r="AB1975" i="11"/>
  <c r="AA1975" i="11"/>
  <c r="Z1975" i="11"/>
  <c r="V1975" i="11"/>
  <c r="W1975" i="11" s="1"/>
  <c r="AB1974" i="11"/>
  <c r="AA1974" i="11"/>
  <c r="V1974" i="11"/>
  <c r="AB1973" i="11"/>
  <c r="AA1973" i="11"/>
  <c r="V1973" i="11"/>
  <c r="AB1972" i="11"/>
  <c r="AA1972" i="11"/>
  <c r="V1972" i="11"/>
  <c r="AB1971" i="11"/>
  <c r="AA1971" i="11"/>
  <c r="V1971" i="11"/>
  <c r="AB1970" i="11"/>
  <c r="AA1970" i="11"/>
  <c r="V1970" i="11"/>
  <c r="AB1969" i="11"/>
  <c r="AA1969" i="11"/>
  <c r="V1969" i="11"/>
  <c r="AB1968" i="11"/>
  <c r="AA1968" i="11"/>
  <c r="V1968" i="11"/>
  <c r="AB1967" i="11"/>
  <c r="AA1967" i="11"/>
  <c r="V1967" i="11"/>
  <c r="AB1966" i="11"/>
  <c r="AA1966" i="11"/>
  <c r="Z1966" i="11"/>
  <c r="V1966" i="11"/>
  <c r="AB1965" i="11"/>
  <c r="AA1965" i="11"/>
  <c r="Z1965" i="11"/>
  <c r="V1965" i="11"/>
  <c r="X1965" i="11" s="1"/>
  <c r="AB1964" i="11"/>
  <c r="AA1964" i="11"/>
  <c r="Z1964" i="11"/>
  <c r="V1964" i="11"/>
  <c r="W1964" i="11" s="1"/>
  <c r="AB1963" i="11"/>
  <c r="AA1963" i="11"/>
  <c r="Z1963" i="11"/>
  <c r="V1963" i="11"/>
  <c r="AB1962" i="11"/>
  <c r="AA1962" i="11"/>
  <c r="Z1962" i="11"/>
  <c r="V1962" i="11"/>
  <c r="AB1961" i="11"/>
  <c r="AA1961" i="11"/>
  <c r="Z1961" i="11"/>
  <c r="V1961" i="11"/>
  <c r="X1961" i="11" s="1"/>
  <c r="AB1960" i="11"/>
  <c r="AA1960" i="11"/>
  <c r="Z1960" i="11"/>
  <c r="V1960" i="11"/>
  <c r="AB1959" i="11"/>
  <c r="AA1959" i="11"/>
  <c r="Z1959" i="11"/>
  <c r="V1959" i="11"/>
  <c r="W1959" i="11" s="1"/>
  <c r="AB1958" i="11"/>
  <c r="AA1958" i="11"/>
  <c r="Z1958" i="11"/>
  <c r="V1958" i="11"/>
  <c r="AB1957" i="11"/>
  <c r="AA1957" i="11"/>
  <c r="Z1957" i="11"/>
  <c r="V1957" i="11"/>
  <c r="X1957" i="11" s="1"/>
  <c r="AB1956" i="11"/>
  <c r="AA1956" i="11"/>
  <c r="Z1956" i="11"/>
  <c r="V1956" i="11"/>
  <c r="AB1955" i="11"/>
  <c r="AA1955" i="11"/>
  <c r="Z1955" i="11"/>
  <c r="V1955" i="11"/>
  <c r="X1955" i="11" s="1"/>
  <c r="AB1954" i="11"/>
  <c r="AA1954" i="11"/>
  <c r="Z1954" i="11"/>
  <c r="V1954" i="11"/>
  <c r="AB1953" i="11"/>
  <c r="AA1953" i="11"/>
  <c r="Z1953" i="11"/>
  <c r="V1953" i="11"/>
  <c r="X1953" i="11" s="1"/>
  <c r="AB1952" i="11"/>
  <c r="AA1952" i="11"/>
  <c r="Z1952" i="11"/>
  <c r="V1952" i="11"/>
  <c r="W1952" i="11" s="1"/>
  <c r="AB1951" i="11"/>
  <c r="AA1951" i="11"/>
  <c r="Z1951" i="11"/>
  <c r="V1951" i="11"/>
  <c r="AB1950" i="11"/>
  <c r="AA1950" i="11"/>
  <c r="V1950" i="11"/>
  <c r="AB1949" i="11"/>
  <c r="AA1949" i="11"/>
  <c r="Z1949" i="11"/>
  <c r="V1949" i="11"/>
  <c r="X1949" i="11" s="1"/>
  <c r="AB1948" i="11"/>
  <c r="AA1948" i="11"/>
  <c r="Z1948" i="11"/>
  <c r="V1948" i="11"/>
  <c r="W1948" i="11" s="1"/>
  <c r="AB1947" i="11"/>
  <c r="AA1947" i="11"/>
  <c r="Z1947" i="11"/>
  <c r="V1947" i="11"/>
  <c r="AB1946" i="11"/>
  <c r="AA1946" i="11"/>
  <c r="Z1946" i="11"/>
  <c r="V1946" i="11"/>
  <c r="AB1945" i="11"/>
  <c r="AA1945" i="11"/>
  <c r="Z1945" i="11"/>
  <c r="V1945" i="11"/>
  <c r="X1945" i="11" s="1"/>
  <c r="AB1944" i="11"/>
  <c r="AA1944" i="11"/>
  <c r="Z1944" i="11"/>
  <c r="V1944" i="11"/>
  <c r="W1944" i="11" s="1"/>
  <c r="AB1943" i="11"/>
  <c r="AA1943" i="11"/>
  <c r="Z1943" i="11"/>
  <c r="V1943" i="11"/>
  <c r="W1943" i="11" s="1"/>
  <c r="AB1942" i="11"/>
  <c r="AA1942" i="11"/>
  <c r="Z1942" i="11"/>
  <c r="V1942" i="11"/>
  <c r="AB1941" i="11"/>
  <c r="AA1941" i="11"/>
  <c r="Z1941" i="11"/>
  <c r="V1941" i="11"/>
  <c r="X1941" i="11" s="1"/>
  <c r="AB1940" i="11"/>
  <c r="AA1940" i="11"/>
  <c r="Z1940" i="11"/>
  <c r="V1940" i="11"/>
  <c r="AB1939" i="11"/>
  <c r="AA1939" i="11"/>
  <c r="V1939" i="11"/>
  <c r="AB1938" i="11"/>
  <c r="AA1938" i="11"/>
  <c r="V1938" i="11"/>
  <c r="AB1937" i="11"/>
  <c r="AA1937" i="11"/>
  <c r="Z1937" i="11"/>
  <c r="V1937" i="11"/>
  <c r="X1937" i="11" s="1"/>
  <c r="AB1936" i="11"/>
  <c r="AA1936" i="11"/>
  <c r="Z1936" i="11"/>
  <c r="V1936" i="11"/>
  <c r="W1936" i="11" s="1"/>
  <c r="AB1935" i="11"/>
  <c r="AA1935" i="11"/>
  <c r="Z1935" i="11"/>
  <c r="V1935" i="11"/>
  <c r="X1935" i="11" s="1"/>
  <c r="AB1934" i="11"/>
  <c r="AA1934" i="11"/>
  <c r="Z1934" i="11"/>
  <c r="V1934" i="11"/>
  <c r="AB1933" i="11"/>
  <c r="AA1933" i="11"/>
  <c r="Z1933" i="11"/>
  <c r="V1933" i="11"/>
  <c r="X1933" i="11" s="1"/>
  <c r="AB1932" i="11"/>
  <c r="AA1932" i="11"/>
  <c r="Z1932" i="11"/>
  <c r="V1932" i="11"/>
  <c r="W1932" i="11" s="1"/>
  <c r="AB1931" i="11"/>
  <c r="AA1931" i="11"/>
  <c r="Z1931" i="11"/>
  <c r="V1931" i="11"/>
  <c r="X1931" i="11" s="1"/>
  <c r="AB1930" i="11"/>
  <c r="AA1930" i="11"/>
  <c r="Z1930" i="11"/>
  <c r="V1930" i="11"/>
  <c r="AB1929" i="11"/>
  <c r="AA1929" i="11"/>
  <c r="Z1929" i="11"/>
  <c r="V1929" i="11"/>
  <c r="X1929" i="11" s="1"/>
  <c r="AB1928" i="11"/>
  <c r="AA1928" i="11"/>
  <c r="Z1928" i="11"/>
  <c r="V1928" i="11"/>
  <c r="AB1927" i="11"/>
  <c r="AA1927" i="11"/>
  <c r="Z1927" i="11"/>
  <c r="V1927" i="11"/>
  <c r="X1927" i="11" s="1"/>
  <c r="AB1926" i="11"/>
  <c r="AA1926" i="11"/>
  <c r="Z1926" i="11"/>
  <c r="V1926" i="11"/>
  <c r="AB1925" i="11"/>
  <c r="AA1925" i="11"/>
  <c r="Z1925" i="11"/>
  <c r="V1925" i="11"/>
  <c r="X1925" i="11" s="1"/>
  <c r="AB1924" i="11"/>
  <c r="AA1924" i="11"/>
  <c r="Z1924" i="11"/>
  <c r="V1924" i="11"/>
  <c r="W1924" i="11" s="1"/>
  <c r="AB1923" i="11"/>
  <c r="AA1923" i="11"/>
  <c r="Z1923" i="11"/>
  <c r="V1923" i="11"/>
  <c r="AB1922" i="11"/>
  <c r="AA1922" i="11"/>
  <c r="Z1922" i="11"/>
  <c r="V1922" i="11"/>
  <c r="AB1921" i="11"/>
  <c r="AA1921" i="11"/>
  <c r="Z1921" i="11"/>
  <c r="V1921" i="11"/>
  <c r="X1921" i="11" s="1"/>
  <c r="AB1920" i="11"/>
  <c r="AA1920" i="11"/>
  <c r="Z1920" i="11"/>
  <c r="V1920" i="11"/>
  <c r="W1920" i="11" s="1"/>
  <c r="AB1919" i="11"/>
  <c r="AA1919" i="11"/>
  <c r="Z1919" i="11"/>
  <c r="V1919" i="11"/>
  <c r="X1919" i="11" s="1"/>
  <c r="AB1918" i="11"/>
  <c r="AA1918" i="11"/>
  <c r="Z1918" i="11"/>
  <c r="V1918" i="11"/>
  <c r="AB1917" i="11"/>
  <c r="AA1917" i="11"/>
  <c r="Z1917" i="11"/>
  <c r="V1917" i="11"/>
  <c r="AB1916" i="11"/>
  <c r="AA1916" i="11"/>
  <c r="Z1916" i="11"/>
  <c r="V1916" i="11"/>
  <c r="W1916" i="11" s="1"/>
  <c r="AB1915" i="11"/>
  <c r="AA1915" i="11"/>
  <c r="Z1915" i="11"/>
  <c r="V1915" i="11"/>
  <c r="X1915" i="11" s="1"/>
  <c r="AB1914" i="11"/>
  <c r="AA1914" i="11"/>
  <c r="Z1914" i="11"/>
  <c r="V1914" i="11"/>
  <c r="AB1913" i="11"/>
  <c r="AA1913" i="11"/>
  <c r="Z1913" i="11"/>
  <c r="V1913" i="11"/>
  <c r="AB1912" i="11"/>
  <c r="AA1912" i="11"/>
  <c r="Z1912" i="11"/>
  <c r="V1912" i="11"/>
  <c r="W1912" i="11" s="1"/>
  <c r="AB1911" i="11"/>
  <c r="AA1911" i="11"/>
  <c r="Z1911" i="11"/>
  <c r="V1911" i="11"/>
  <c r="AB1910" i="11"/>
  <c r="AA1910" i="11"/>
  <c r="V1910" i="11"/>
  <c r="AB1909" i="11"/>
  <c r="AA1909" i="11"/>
  <c r="Z1909" i="11"/>
  <c r="V1909" i="11"/>
  <c r="AB1908" i="11"/>
  <c r="AA1908" i="11"/>
  <c r="Z1908" i="11"/>
  <c r="V1908" i="11"/>
  <c r="W1908" i="11" s="1"/>
  <c r="AB1907" i="11"/>
  <c r="AA1907" i="11"/>
  <c r="Z1907" i="11"/>
  <c r="V1907" i="11"/>
  <c r="X1907" i="11" s="1"/>
  <c r="AB1906" i="11"/>
  <c r="AA1906" i="11"/>
  <c r="Z1906" i="11"/>
  <c r="V1906" i="11"/>
  <c r="AB1905" i="11"/>
  <c r="AA1905" i="11"/>
  <c r="Z1905" i="11"/>
  <c r="V1905" i="11"/>
  <c r="AB1904" i="11"/>
  <c r="AA1904" i="11"/>
  <c r="Z1904" i="11"/>
  <c r="V1904" i="11"/>
  <c r="W1904" i="11" s="1"/>
  <c r="AB1903" i="11"/>
  <c r="AA1903" i="11"/>
  <c r="Z1903" i="11"/>
  <c r="V1903" i="11"/>
  <c r="X1903" i="11" s="1"/>
  <c r="AB1902" i="11"/>
  <c r="AA1902" i="11"/>
  <c r="Z1902" i="11"/>
  <c r="V1902" i="11"/>
  <c r="AB1901" i="11"/>
  <c r="AA1901" i="11"/>
  <c r="Z1901" i="11"/>
  <c r="V1901" i="11"/>
  <c r="AB1900" i="11"/>
  <c r="AA1900" i="11"/>
  <c r="Z1900" i="11"/>
  <c r="V1900" i="11"/>
  <c r="W1900" i="11" s="1"/>
  <c r="AB1899" i="11"/>
  <c r="AA1899" i="11"/>
  <c r="Z1899" i="11"/>
  <c r="V1899" i="11"/>
  <c r="X1899" i="11" s="1"/>
  <c r="AB1898" i="11"/>
  <c r="AA1898" i="11"/>
  <c r="Z1898" i="11"/>
  <c r="V1898" i="11"/>
  <c r="AB1897" i="11"/>
  <c r="AA1897" i="11"/>
  <c r="Z1897" i="11"/>
  <c r="V1897" i="11"/>
  <c r="AB1896" i="11"/>
  <c r="AA1896" i="11"/>
  <c r="Z1896" i="11"/>
  <c r="V1896" i="11"/>
  <c r="W1896" i="11" s="1"/>
  <c r="AB1895" i="11"/>
  <c r="AA1895" i="11"/>
  <c r="Z1895" i="11"/>
  <c r="V1895" i="11"/>
  <c r="AB1894" i="11"/>
  <c r="AA1894" i="11"/>
  <c r="Z1894" i="11"/>
  <c r="V1894" i="11"/>
  <c r="AB1893" i="11"/>
  <c r="AA1893" i="11"/>
  <c r="Z1893" i="11"/>
  <c r="V1893" i="11"/>
  <c r="AB1892" i="11"/>
  <c r="AA1892" i="11"/>
  <c r="Z1892" i="11"/>
  <c r="V1892" i="11"/>
  <c r="W1892" i="11" s="1"/>
  <c r="AB1891" i="11"/>
  <c r="AA1891" i="11"/>
  <c r="Z1891" i="11"/>
  <c r="V1891" i="11"/>
  <c r="X1891" i="11" s="1"/>
  <c r="AB1890" i="11"/>
  <c r="AA1890" i="11"/>
  <c r="Z1890" i="11"/>
  <c r="V1890" i="11"/>
  <c r="AB1889" i="11"/>
  <c r="AA1889" i="11"/>
  <c r="Z1889" i="11"/>
  <c r="V1889" i="11"/>
  <c r="AB1888" i="11"/>
  <c r="AA1888" i="11"/>
  <c r="Z1888" i="11"/>
  <c r="V1888" i="11"/>
  <c r="W1888" i="11" s="1"/>
  <c r="AB1887" i="11"/>
  <c r="AA1887" i="11"/>
  <c r="Z1887" i="11"/>
  <c r="V1887" i="11"/>
  <c r="X1887" i="11" s="1"/>
  <c r="AB1886" i="11"/>
  <c r="AA1886" i="11"/>
  <c r="Z1886" i="11"/>
  <c r="V1886" i="11"/>
  <c r="AB1885" i="11"/>
  <c r="AA1885" i="11"/>
  <c r="Z1885" i="11"/>
  <c r="V1885" i="11"/>
  <c r="AB1884" i="11"/>
  <c r="AA1884" i="11"/>
  <c r="Z1884" i="11"/>
  <c r="V1884" i="11"/>
  <c r="AB1883" i="11"/>
  <c r="AA1883" i="11"/>
  <c r="Z1883" i="11"/>
  <c r="V1883" i="11"/>
  <c r="X1883" i="11" s="1"/>
  <c r="AB1882" i="11"/>
  <c r="AA1882" i="11"/>
  <c r="Z1882" i="11"/>
  <c r="V1882" i="11"/>
  <c r="AB1881" i="11"/>
  <c r="AA1881" i="11"/>
  <c r="Z1881" i="11"/>
  <c r="V1881" i="11"/>
  <c r="AB1880" i="11"/>
  <c r="AA1880" i="11"/>
  <c r="Z1880" i="11"/>
  <c r="V1880" i="11"/>
  <c r="W1880" i="11" s="1"/>
  <c r="AB1879" i="11"/>
  <c r="AA1879" i="11"/>
  <c r="Z1879" i="11"/>
  <c r="V1879" i="11"/>
  <c r="W1879" i="11" s="1"/>
  <c r="AB1878" i="11"/>
  <c r="AA1878" i="11"/>
  <c r="Z1878" i="11"/>
  <c r="V1878" i="11"/>
  <c r="AB1877" i="11"/>
  <c r="AA1877" i="11"/>
  <c r="Z1877" i="11"/>
  <c r="V1877" i="11"/>
  <c r="AB1876" i="11"/>
  <c r="AA1876" i="11"/>
  <c r="Z1876" i="11"/>
  <c r="V1876" i="11"/>
  <c r="W1876" i="11" s="1"/>
  <c r="AB1875" i="11"/>
  <c r="AA1875" i="11"/>
  <c r="Z1875" i="11"/>
  <c r="V1875" i="11"/>
  <c r="X1875" i="11" s="1"/>
  <c r="AB1874" i="11"/>
  <c r="AA1874" i="11"/>
  <c r="Z1874" i="11"/>
  <c r="V1874" i="11"/>
  <c r="AB1873" i="11"/>
  <c r="AA1873" i="11"/>
  <c r="Z1873" i="11"/>
  <c r="V1873" i="11"/>
  <c r="AB1872" i="11"/>
  <c r="AA1872" i="11"/>
  <c r="Z1872" i="11"/>
  <c r="V1872" i="11"/>
  <c r="W1872" i="11" s="1"/>
  <c r="AB1871" i="11"/>
  <c r="AA1871" i="11"/>
  <c r="Z1871" i="11"/>
  <c r="V1871" i="11"/>
  <c r="AB1870" i="11"/>
  <c r="AA1870" i="11"/>
  <c r="Z1870" i="11"/>
  <c r="V1870" i="11"/>
  <c r="AB1869" i="11"/>
  <c r="AA1869" i="11"/>
  <c r="Z1869" i="11"/>
  <c r="V1869" i="11"/>
  <c r="AB1868" i="11"/>
  <c r="AA1868" i="11"/>
  <c r="Z1868" i="11"/>
  <c r="V1868" i="11"/>
  <c r="W1868" i="11" s="1"/>
  <c r="AB1867" i="11"/>
  <c r="AA1867" i="11"/>
  <c r="Z1867" i="11"/>
  <c r="V1867" i="11"/>
  <c r="X1867" i="11" s="1"/>
  <c r="AB1866" i="11"/>
  <c r="AA1866" i="11"/>
  <c r="Z1866" i="11"/>
  <c r="V1866" i="11"/>
  <c r="AB1865" i="11"/>
  <c r="AA1865" i="11"/>
  <c r="Z1865" i="11"/>
  <c r="V1865" i="11"/>
  <c r="AB1864" i="11"/>
  <c r="AA1864" i="11"/>
  <c r="Z1864" i="11"/>
  <c r="V1864" i="11"/>
  <c r="AB1863" i="11"/>
  <c r="AA1863" i="11"/>
  <c r="Z1863" i="11"/>
  <c r="V1863" i="11"/>
  <c r="AB1862" i="11"/>
  <c r="AA1862" i="11"/>
  <c r="Z1862" i="11"/>
  <c r="V1862" i="11"/>
  <c r="AB1861" i="11"/>
  <c r="AA1861" i="11"/>
  <c r="Z1861" i="11"/>
  <c r="V1861" i="11"/>
  <c r="AB1860" i="11"/>
  <c r="AA1860" i="11"/>
  <c r="Z1860" i="11"/>
  <c r="V1860" i="11"/>
  <c r="W1860" i="11" s="1"/>
  <c r="AB1859" i="11"/>
  <c r="AA1859" i="11"/>
  <c r="Z1859" i="11"/>
  <c r="V1859" i="11"/>
  <c r="W1859" i="11" s="1"/>
  <c r="AB1858" i="11"/>
  <c r="AA1858" i="11"/>
  <c r="Z1858" i="11"/>
  <c r="V1858" i="11"/>
  <c r="AB1857" i="11"/>
  <c r="AA1857" i="11"/>
  <c r="Z1857" i="11"/>
  <c r="V1857" i="11"/>
  <c r="X1857" i="11" s="1"/>
  <c r="AB1856" i="11"/>
  <c r="AA1856" i="11"/>
  <c r="Z1856" i="11"/>
  <c r="V1856" i="11"/>
  <c r="AB1855" i="11"/>
  <c r="AA1855" i="11"/>
  <c r="Z1855" i="11"/>
  <c r="V1855" i="11"/>
  <c r="W1855" i="11" s="1"/>
  <c r="AB1854" i="11"/>
  <c r="AA1854" i="11"/>
  <c r="Z1854" i="11"/>
  <c r="V1854" i="11"/>
  <c r="AB1853" i="11"/>
  <c r="AA1853" i="11"/>
  <c r="Z1853" i="11"/>
  <c r="V1853" i="11"/>
  <c r="AB1852" i="11"/>
  <c r="AA1852" i="11"/>
  <c r="Z1852" i="11"/>
  <c r="V1852" i="11"/>
  <c r="AB1851" i="11"/>
  <c r="AA1851" i="11"/>
  <c r="Z1851" i="11"/>
  <c r="V1851" i="11"/>
  <c r="W1851" i="11" s="1"/>
  <c r="AB1850" i="11"/>
  <c r="AA1850" i="11"/>
  <c r="Z1850" i="11"/>
  <c r="V1850" i="11"/>
  <c r="AB1849" i="11"/>
  <c r="AA1849" i="11"/>
  <c r="Z1849" i="11"/>
  <c r="V1849" i="11"/>
  <c r="AB1848" i="11"/>
  <c r="AA1848" i="11"/>
  <c r="Z1848" i="11"/>
  <c r="V1848" i="11"/>
  <c r="W1848" i="11" s="1"/>
  <c r="AB1847" i="11"/>
  <c r="AA1847" i="11"/>
  <c r="Z1847" i="11"/>
  <c r="V1847" i="11"/>
  <c r="W1847" i="11" s="1"/>
  <c r="AB1846" i="11"/>
  <c r="AA1846" i="11"/>
  <c r="Z1846" i="11"/>
  <c r="V1846" i="11"/>
  <c r="AB1845" i="11"/>
  <c r="AA1845" i="11"/>
  <c r="Z1845" i="11"/>
  <c r="V1845" i="11"/>
  <c r="AB1844" i="11"/>
  <c r="AA1844" i="11"/>
  <c r="Z1844" i="11"/>
  <c r="V1844" i="11"/>
  <c r="W1844" i="11" s="1"/>
  <c r="AB1843" i="11"/>
  <c r="AA1843" i="11"/>
  <c r="Z1843" i="11"/>
  <c r="V1843" i="11"/>
  <c r="AB1842" i="11"/>
  <c r="AA1842" i="11"/>
  <c r="Z1842" i="11"/>
  <c r="V1842" i="11"/>
  <c r="AB1841" i="11"/>
  <c r="AA1841" i="11"/>
  <c r="Z1841" i="11"/>
  <c r="V1841" i="11"/>
  <c r="X1841" i="11" s="1"/>
  <c r="AB1840" i="11"/>
  <c r="AA1840" i="11"/>
  <c r="Z1840" i="11"/>
  <c r="V1840" i="11"/>
  <c r="AB1839" i="11"/>
  <c r="AA1839" i="11"/>
  <c r="Z1839" i="11"/>
  <c r="V1839" i="11"/>
  <c r="W1839" i="11" s="1"/>
  <c r="AB1838" i="11"/>
  <c r="AA1838" i="11"/>
  <c r="V1838" i="11"/>
  <c r="AB1837" i="11"/>
  <c r="AA1837" i="11"/>
  <c r="Z1837" i="11"/>
  <c r="V1837" i="11"/>
  <c r="AB1836" i="11"/>
  <c r="AA1836" i="11"/>
  <c r="Z1836" i="11"/>
  <c r="V1836" i="11"/>
  <c r="AB1835" i="11"/>
  <c r="AA1835" i="11"/>
  <c r="Z1835" i="11"/>
  <c r="V1835" i="11"/>
  <c r="W1835" i="11" s="1"/>
  <c r="AB1834" i="11"/>
  <c r="AA1834" i="11"/>
  <c r="Z1834" i="11"/>
  <c r="V1834" i="11"/>
  <c r="X1834" i="11" s="1"/>
  <c r="AB1833" i="11"/>
  <c r="AA1833" i="11"/>
  <c r="Z1833" i="11"/>
  <c r="V1833" i="11"/>
  <c r="AB1832" i="11"/>
  <c r="AA1832" i="11"/>
  <c r="Z1832" i="11"/>
  <c r="V1832" i="11"/>
  <c r="W1832" i="11" s="1"/>
  <c r="AB1831" i="11"/>
  <c r="AA1831" i="11"/>
  <c r="Z1831" i="11"/>
  <c r="V1831" i="11"/>
  <c r="AB1830" i="11"/>
  <c r="AA1830" i="11"/>
  <c r="Z1830" i="11"/>
  <c r="V1830" i="11"/>
  <c r="AB1829" i="11"/>
  <c r="AA1829" i="11"/>
  <c r="Z1829" i="11"/>
  <c r="V1829" i="11"/>
  <c r="AB1828" i="11"/>
  <c r="AA1828" i="11"/>
  <c r="Z1828" i="11"/>
  <c r="V1828" i="11"/>
  <c r="W1828" i="11" s="1"/>
  <c r="AB1827" i="11"/>
  <c r="AA1827" i="11"/>
  <c r="Z1827" i="11"/>
  <c r="V1827" i="11"/>
  <c r="AB1826" i="11"/>
  <c r="AA1826" i="11"/>
  <c r="V1826" i="11"/>
  <c r="AB1825" i="11"/>
  <c r="AA1825" i="11"/>
  <c r="Z1825" i="11"/>
  <c r="V1825" i="11"/>
  <c r="X1825" i="11" s="1"/>
  <c r="AB1824" i="11"/>
  <c r="AA1824" i="11"/>
  <c r="Z1824" i="11"/>
  <c r="V1824" i="11"/>
  <c r="AB1823" i="11"/>
  <c r="AA1823" i="11"/>
  <c r="Z1823" i="11"/>
  <c r="V1823" i="11"/>
  <c r="AB1822" i="11"/>
  <c r="AA1822" i="11"/>
  <c r="Z1822" i="11"/>
  <c r="V1822" i="11"/>
  <c r="W1822" i="11" s="1"/>
  <c r="AB1821" i="11"/>
  <c r="AA1821" i="11"/>
  <c r="Z1821" i="11"/>
  <c r="V1821" i="11"/>
  <c r="AB1820" i="11"/>
  <c r="AA1820" i="11"/>
  <c r="Z1820" i="11"/>
  <c r="V1820" i="11"/>
  <c r="W1820" i="11" s="1"/>
  <c r="AB1819" i="11"/>
  <c r="AA1819" i="11"/>
  <c r="Z1819" i="11"/>
  <c r="V1819" i="11"/>
  <c r="AB1818" i="11"/>
  <c r="AA1818" i="11"/>
  <c r="Z1818" i="11"/>
  <c r="V1818" i="11"/>
  <c r="AB1817" i="11"/>
  <c r="AA1817" i="11"/>
  <c r="Z1817" i="11"/>
  <c r="V1817" i="11"/>
  <c r="AB1816" i="11"/>
  <c r="AA1816" i="11"/>
  <c r="Z1816" i="11"/>
  <c r="V1816" i="11"/>
  <c r="W1816" i="11" s="1"/>
  <c r="AB1815" i="11"/>
  <c r="AA1815" i="11"/>
  <c r="Z1815" i="11"/>
  <c r="V1815" i="11"/>
  <c r="X1815" i="11" s="1"/>
  <c r="AB1814" i="11"/>
  <c r="AA1814" i="11"/>
  <c r="Z1814" i="11"/>
  <c r="V1814" i="11"/>
  <c r="AB1813" i="11"/>
  <c r="AA1813" i="11"/>
  <c r="Z1813" i="11"/>
  <c r="V1813" i="11"/>
  <c r="AB1812" i="11"/>
  <c r="AA1812" i="11"/>
  <c r="Z1812" i="11"/>
  <c r="V1812" i="11"/>
  <c r="AB1811" i="11"/>
  <c r="AA1811" i="11"/>
  <c r="Z1811" i="11"/>
  <c r="V1811" i="11"/>
  <c r="AB1810" i="11"/>
  <c r="AA1810" i="11"/>
  <c r="Z1810" i="11"/>
  <c r="V1810" i="11"/>
  <c r="AB1809" i="11"/>
  <c r="AA1809" i="11"/>
  <c r="Z1809" i="11"/>
  <c r="V1809" i="11"/>
  <c r="X1809" i="11" s="1"/>
  <c r="AB1808" i="11"/>
  <c r="AA1808" i="11"/>
  <c r="Z1808" i="11"/>
  <c r="V1808" i="11"/>
  <c r="AB1807" i="11"/>
  <c r="AA1807" i="11"/>
  <c r="Z1807" i="11"/>
  <c r="V1807" i="11"/>
  <c r="W1807" i="11" s="1"/>
  <c r="AB1806" i="11"/>
  <c r="AA1806" i="11"/>
  <c r="Z1806" i="11"/>
  <c r="V1806" i="11"/>
  <c r="AB1805" i="11"/>
  <c r="AA1805" i="11"/>
  <c r="Z1805" i="11"/>
  <c r="V1805" i="11"/>
  <c r="AB1804" i="11"/>
  <c r="AA1804" i="11"/>
  <c r="Z1804" i="11"/>
  <c r="V1804" i="11"/>
  <c r="AB1803" i="11"/>
  <c r="AA1803" i="11"/>
  <c r="Z1803" i="11"/>
  <c r="V1803" i="11"/>
  <c r="X1803" i="11" s="1"/>
  <c r="AB1802" i="11"/>
  <c r="AA1802" i="11"/>
  <c r="Z1802" i="11"/>
  <c r="V1802" i="11"/>
  <c r="X1802" i="11" s="1"/>
  <c r="AB1801" i="11"/>
  <c r="AA1801" i="11"/>
  <c r="Z1801" i="11"/>
  <c r="V1801" i="11"/>
  <c r="AB1800" i="11"/>
  <c r="AA1800" i="11"/>
  <c r="Z1800" i="11"/>
  <c r="V1800" i="11"/>
  <c r="W1800" i="11" s="1"/>
  <c r="AB1799" i="11"/>
  <c r="AA1799" i="11"/>
  <c r="Z1799" i="11"/>
  <c r="V1799" i="11"/>
  <c r="X1799" i="11" s="1"/>
  <c r="AB1798" i="11"/>
  <c r="AA1798" i="11"/>
  <c r="Z1798" i="11"/>
  <c r="V1798" i="11"/>
  <c r="AB1797" i="11"/>
  <c r="AA1797" i="11"/>
  <c r="Z1797" i="11"/>
  <c r="V1797" i="11"/>
  <c r="AB1796" i="11"/>
  <c r="AA1796" i="11"/>
  <c r="Z1796" i="11"/>
  <c r="V1796" i="11"/>
  <c r="AB1795" i="11"/>
  <c r="AA1795" i="11"/>
  <c r="V1795" i="11"/>
  <c r="AB1794" i="11"/>
  <c r="AA1794" i="11"/>
  <c r="V1794" i="11"/>
  <c r="AB1793" i="11"/>
  <c r="AA1793" i="11"/>
  <c r="V1793" i="11"/>
  <c r="AB1792" i="11"/>
  <c r="AA1792" i="11"/>
  <c r="Z1792" i="11"/>
  <c r="V1792" i="11"/>
  <c r="AB1791" i="11"/>
  <c r="AA1791" i="11"/>
  <c r="Z1791" i="11"/>
  <c r="V1791" i="11"/>
  <c r="AB1790" i="11"/>
  <c r="AA1790" i="11"/>
  <c r="Z1790" i="11"/>
  <c r="V1790" i="11"/>
  <c r="AB1789" i="11"/>
  <c r="AA1789" i="11"/>
  <c r="Z1789" i="11"/>
  <c r="V1789" i="11"/>
  <c r="AB1788" i="11"/>
  <c r="AA1788" i="11"/>
  <c r="Z1788" i="11"/>
  <c r="V1788" i="11"/>
  <c r="AB1787" i="11"/>
  <c r="AA1787" i="11"/>
  <c r="Z1787" i="11"/>
  <c r="V1787" i="11"/>
  <c r="AB1786" i="11"/>
  <c r="AA1786" i="11"/>
  <c r="Z1786" i="11"/>
  <c r="V1786" i="11"/>
  <c r="AB1785" i="11"/>
  <c r="AA1785" i="11"/>
  <c r="Z1785" i="11"/>
  <c r="V1785" i="11"/>
  <c r="AB1784" i="11"/>
  <c r="AA1784" i="11"/>
  <c r="Z1784" i="11"/>
  <c r="V1784" i="11"/>
  <c r="AB1783" i="11"/>
  <c r="AA1783" i="11"/>
  <c r="Z1783" i="11"/>
  <c r="V1783" i="11"/>
  <c r="AB1782" i="11"/>
  <c r="AA1782" i="11"/>
  <c r="Z1782" i="11"/>
  <c r="V1782" i="11"/>
  <c r="AB1781" i="11"/>
  <c r="AA1781" i="11"/>
  <c r="Z1781" i="11"/>
  <c r="V1781" i="11"/>
  <c r="AB1780" i="11"/>
  <c r="AA1780" i="11"/>
  <c r="V1780" i="11"/>
  <c r="W1780" i="11" s="1"/>
  <c r="AB1779" i="11"/>
  <c r="AA1779" i="11"/>
  <c r="V1779" i="11"/>
  <c r="AB1778" i="11"/>
  <c r="AA1778" i="11"/>
  <c r="V1778" i="11"/>
  <c r="AB1777" i="11"/>
  <c r="AA1777" i="11"/>
  <c r="V1777" i="11"/>
  <c r="AB1776" i="11"/>
  <c r="AA1776" i="11"/>
  <c r="V1776" i="11"/>
  <c r="AB1775" i="11"/>
  <c r="AA1775" i="11"/>
  <c r="V1775" i="11"/>
  <c r="AB1774" i="11"/>
  <c r="AA1774" i="11"/>
  <c r="V1774" i="11"/>
  <c r="AB1773" i="11"/>
  <c r="AA1773" i="11"/>
  <c r="Z1773" i="11"/>
  <c r="V1773" i="11"/>
  <c r="AB1772" i="11"/>
  <c r="AA1772" i="11"/>
  <c r="V1772" i="11"/>
  <c r="AB1771" i="11"/>
  <c r="AA1771" i="11"/>
  <c r="Z1771" i="11"/>
  <c r="V1771" i="11"/>
  <c r="W1771" i="11" s="1"/>
  <c r="AB1770" i="11"/>
  <c r="AA1770" i="11"/>
  <c r="Z1770" i="11"/>
  <c r="V1770" i="11"/>
  <c r="AB1769" i="11"/>
  <c r="AA1769" i="11"/>
  <c r="V1769" i="11"/>
  <c r="AB1768" i="11"/>
  <c r="AA1768" i="11"/>
  <c r="Z1768" i="11"/>
  <c r="V1768" i="11"/>
  <c r="W1768" i="11" s="1"/>
  <c r="AB1767" i="11"/>
  <c r="AA1767" i="11"/>
  <c r="Z1767" i="11"/>
  <c r="V1767" i="11"/>
  <c r="AB1766" i="11"/>
  <c r="AA1766" i="11"/>
  <c r="Z1766" i="11"/>
  <c r="V1766" i="11"/>
  <c r="AB1765" i="11"/>
  <c r="AA1765" i="11"/>
  <c r="Z1765" i="11"/>
  <c r="V1765" i="11"/>
  <c r="AB1764" i="11"/>
  <c r="AA1764" i="11"/>
  <c r="Z1764" i="11"/>
  <c r="V1764" i="11"/>
  <c r="AB1763" i="11"/>
  <c r="AA1763" i="11"/>
  <c r="Z1763" i="11"/>
  <c r="V1763" i="11"/>
  <c r="W1763" i="11" s="1"/>
  <c r="AB1762" i="11"/>
  <c r="AA1762" i="11"/>
  <c r="Z1762" i="11"/>
  <c r="V1762" i="11"/>
  <c r="AB1761" i="11"/>
  <c r="AA1761" i="11"/>
  <c r="Z1761" i="11"/>
  <c r="V1761" i="11"/>
  <c r="AB1760" i="11"/>
  <c r="AA1760" i="11"/>
  <c r="Z1760" i="11"/>
  <c r="V1760" i="11"/>
  <c r="AB1759" i="11"/>
  <c r="AA1759" i="11"/>
  <c r="Z1759" i="11"/>
  <c r="V1759" i="11"/>
  <c r="AB1758" i="11"/>
  <c r="AA1758" i="11"/>
  <c r="Z1758" i="11"/>
  <c r="V1758" i="11"/>
  <c r="W1758" i="11" s="1"/>
  <c r="AB1757" i="11"/>
  <c r="AA1757" i="11"/>
  <c r="Z1757" i="11"/>
  <c r="V1757" i="11"/>
  <c r="AB1756" i="11"/>
  <c r="AA1756" i="11"/>
  <c r="Z1756" i="11"/>
  <c r="V1756" i="11"/>
  <c r="W1756" i="11" s="1"/>
  <c r="AB1755" i="11"/>
  <c r="AA1755" i="11"/>
  <c r="Z1755" i="11"/>
  <c r="V1755" i="11"/>
  <c r="X1755" i="11" s="1"/>
  <c r="AB1754" i="11"/>
  <c r="AA1754" i="11"/>
  <c r="Z1754" i="11"/>
  <c r="V1754" i="11"/>
  <c r="X1754" i="11" s="1"/>
  <c r="AB1753" i="11"/>
  <c r="AA1753" i="11"/>
  <c r="Z1753" i="11"/>
  <c r="V1753" i="11"/>
  <c r="AB1752" i="11"/>
  <c r="AA1752" i="11"/>
  <c r="Z1752" i="11"/>
  <c r="V1752" i="11"/>
  <c r="W1752" i="11" s="1"/>
  <c r="AB1751" i="11"/>
  <c r="AA1751" i="11"/>
  <c r="V1751" i="11"/>
  <c r="AB1750" i="11"/>
  <c r="AA1750" i="11"/>
  <c r="Z1750" i="11"/>
  <c r="V1750" i="11"/>
  <c r="AB1749" i="11"/>
  <c r="AA1749" i="11"/>
  <c r="Z1749" i="11"/>
  <c r="V1749" i="11"/>
  <c r="AB1748" i="11"/>
  <c r="AA1748" i="11"/>
  <c r="Z1748" i="11"/>
  <c r="V1748" i="11"/>
  <c r="W1748" i="11" s="1"/>
  <c r="AB1747" i="11"/>
  <c r="AA1747" i="11"/>
  <c r="Z1747" i="11"/>
  <c r="V1747" i="11"/>
  <c r="X1747" i="11" s="1"/>
  <c r="AB1746" i="11"/>
  <c r="AA1746" i="11"/>
  <c r="Z1746" i="11"/>
  <c r="V1746" i="11"/>
  <c r="AB1745" i="11"/>
  <c r="AA1745" i="11"/>
  <c r="Z1745" i="11"/>
  <c r="V1745" i="11"/>
  <c r="X1745" i="11" s="1"/>
  <c r="AB1744" i="11"/>
  <c r="AA1744" i="11"/>
  <c r="Z1744" i="11"/>
  <c r="V1744" i="11"/>
  <c r="AB1743" i="11"/>
  <c r="AA1743" i="11"/>
  <c r="Z1743" i="11"/>
  <c r="V1743" i="11"/>
  <c r="AB1742" i="11"/>
  <c r="AA1742" i="11"/>
  <c r="Z1742" i="11"/>
  <c r="V1742" i="11"/>
  <c r="W1742" i="11" s="1"/>
  <c r="AB1741" i="11"/>
  <c r="AA1741" i="11"/>
  <c r="Z1741" i="11"/>
  <c r="V1741" i="11"/>
  <c r="AB1740" i="11"/>
  <c r="AA1740" i="11"/>
  <c r="Z1740" i="11"/>
  <c r="V1740" i="11"/>
  <c r="AB1739" i="11"/>
  <c r="AA1739" i="11"/>
  <c r="V1739" i="11"/>
  <c r="AB1738" i="11"/>
  <c r="AA1738" i="11"/>
  <c r="Z1738" i="11"/>
  <c r="V1738" i="11"/>
  <c r="W1738" i="11" s="1"/>
  <c r="AB1737" i="11"/>
  <c r="AA1737" i="11"/>
  <c r="Z1737" i="11"/>
  <c r="V1737" i="11"/>
  <c r="AB1736" i="11"/>
  <c r="AA1736" i="11"/>
  <c r="Z1736" i="11"/>
  <c r="V1736" i="11"/>
  <c r="W1736" i="11" s="1"/>
  <c r="AB1735" i="11"/>
  <c r="AA1735" i="11"/>
  <c r="Z1735" i="11"/>
  <c r="V1735" i="11"/>
  <c r="X1735" i="11" s="1"/>
  <c r="AB1734" i="11"/>
  <c r="AA1734" i="11"/>
  <c r="Z1734" i="11"/>
  <c r="V1734" i="11"/>
  <c r="AB1733" i="11"/>
  <c r="AA1733" i="11"/>
  <c r="Z1733" i="11"/>
  <c r="V1733" i="11"/>
  <c r="AB1732" i="11"/>
  <c r="AA1732" i="11"/>
  <c r="Z1732" i="11"/>
  <c r="V1732" i="11"/>
  <c r="AB1731" i="11"/>
  <c r="AA1731" i="11"/>
  <c r="Z1731" i="11"/>
  <c r="V1731" i="11"/>
  <c r="X1731" i="11" s="1"/>
  <c r="AB1730" i="11"/>
  <c r="AA1730" i="11"/>
  <c r="Z1730" i="11"/>
  <c r="V1730" i="11"/>
  <c r="AB1729" i="11"/>
  <c r="AA1729" i="11"/>
  <c r="Z1729" i="11"/>
  <c r="V1729" i="11"/>
  <c r="X1729" i="11" s="1"/>
  <c r="AB1728" i="11"/>
  <c r="AA1728" i="11"/>
  <c r="Z1728" i="11"/>
  <c r="V1728" i="11"/>
  <c r="AB1727" i="11"/>
  <c r="AA1727" i="11"/>
  <c r="Z1727" i="11"/>
  <c r="V1727" i="11"/>
  <c r="W1727" i="11" s="1"/>
  <c r="AB1726" i="11"/>
  <c r="AA1726" i="11"/>
  <c r="Z1726" i="11"/>
  <c r="V1726" i="11"/>
  <c r="W1726" i="11" s="1"/>
  <c r="AB1725" i="11"/>
  <c r="AA1725" i="11"/>
  <c r="Z1725" i="11"/>
  <c r="V1725" i="11"/>
  <c r="AB1724" i="11"/>
  <c r="AA1724" i="11"/>
  <c r="Z1724" i="11"/>
  <c r="V1724" i="11"/>
  <c r="W1724" i="11" s="1"/>
  <c r="AB1723" i="11"/>
  <c r="AA1723" i="11"/>
  <c r="Z1723" i="11"/>
  <c r="V1723" i="11"/>
  <c r="X1723" i="11" s="1"/>
  <c r="AB1722" i="11"/>
  <c r="AA1722" i="11"/>
  <c r="Z1722" i="11"/>
  <c r="V1722" i="11"/>
  <c r="AB1721" i="11"/>
  <c r="AA1721" i="11"/>
  <c r="Z1721" i="11"/>
  <c r="V1721" i="11"/>
  <c r="AB1720" i="11"/>
  <c r="AA1720" i="11"/>
  <c r="Z1720" i="11"/>
  <c r="V1720" i="11"/>
  <c r="W1720" i="11" s="1"/>
  <c r="AB1719" i="11"/>
  <c r="AA1719" i="11"/>
  <c r="Z1719" i="11"/>
  <c r="V1719" i="11"/>
  <c r="X1719" i="11" s="1"/>
  <c r="AB1718" i="11"/>
  <c r="AA1718" i="11"/>
  <c r="Z1718" i="11"/>
  <c r="V1718" i="11"/>
  <c r="AB1717" i="11"/>
  <c r="AA1717" i="11"/>
  <c r="Z1717" i="11"/>
  <c r="V1717" i="11"/>
  <c r="AB1716" i="11"/>
  <c r="AA1716" i="11"/>
  <c r="Z1716" i="11"/>
  <c r="V1716" i="11"/>
  <c r="W1716" i="11" s="1"/>
  <c r="AB1715" i="11"/>
  <c r="AA1715" i="11"/>
  <c r="Z1715" i="11"/>
  <c r="V1715" i="11"/>
  <c r="X1715" i="11" s="1"/>
  <c r="AB1714" i="11"/>
  <c r="AA1714" i="11"/>
  <c r="Z1714" i="11"/>
  <c r="V1714" i="11"/>
  <c r="AB1713" i="11"/>
  <c r="AA1713" i="11"/>
  <c r="Z1713" i="11"/>
  <c r="V1713" i="11"/>
  <c r="X1713" i="11" s="1"/>
  <c r="AB1712" i="11"/>
  <c r="AA1712" i="11"/>
  <c r="Z1712" i="11"/>
  <c r="V1712" i="11"/>
  <c r="AB1711" i="11"/>
  <c r="AA1711" i="11"/>
  <c r="Z1711" i="11"/>
  <c r="V1711" i="11"/>
  <c r="W1711" i="11" s="1"/>
  <c r="AB1710" i="11"/>
  <c r="AA1710" i="11"/>
  <c r="Z1710" i="11"/>
  <c r="V1710" i="11"/>
  <c r="W1710" i="11" s="1"/>
  <c r="AB1709" i="11"/>
  <c r="AA1709" i="11"/>
  <c r="Z1709" i="11"/>
  <c r="V1709" i="11"/>
  <c r="AB1708" i="11"/>
  <c r="AA1708" i="11"/>
  <c r="Z1708" i="11"/>
  <c r="V1708" i="11"/>
  <c r="AB1707" i="11"/>
  <c r="AA1707" i="11"/>
  <c r="Z1707" i="11"/>
  <c r="V1707" i="11"/>
  <c r="X1707" i="11" s="1"/>
  <c r="AB1706" i="11"/>
  <c r="AA1706" i="11"/>
  <c r="Z1706" i="11"/>
  <c r="V1706" i="11"/>
  <c r="AB1705" i="11"/>
  <c r="AA1705" i="11"/>
  <c r="Z1705" i="11"/>
  <c r="V1705" i="11"/>
  <c r="AB1704" i="11"/>
  <c r="AA1704" i="11"/>
  <c r="Z1704" i="11"/>
  <c r="V1704" i="11"/>
  <c r="W1704" i="11" s="1"/>
  <c r="AB1703" i="11"/>
  <c r="AA1703" i="11"/>
  <c r="Z1703" i="11"/>
  <c r="V1703" i="11"/>
  <c r="X1703" i="11" s="1"/>
  <c r="AB1702" i="11"/>
  <c r="AA1702" i="11"/>
  <c r="Z1702" i="11"/>
  <c r="V1702" i="11"/>
  <c r="AB1701" i="11"/>
  <c r="AA1701" i="11"/>
  <c r="Z1701" i="11"/>
  <c r="V1701" i="11"/>
  <c r="AB1700" i="11"/>
  <c r="AA1700" i="11"/>
  <c r="Z1700" i="11"/>
  <c r="V1700" i="11"/>
  <c r="W1700" i="11" s="1"/>
  <c r="AB1699" i="11"/>
  <c r="AA1699" i="11"/>
  <c r="Z1699" i="11"/>
  <c r="V1699" i="11"/>
  <c r="X1699" i="11" s="1"/>
  <c r="AB1698" i="11"/>
  <c r="AA1698" i="11"/>
  <c r="Z1698" i="11"/>
  <c r="V1698" i="11"/>
  <c r="AB1697" i="11"/>
  <c r="AA1697" i="11"/>
  <c r="Z1697" i="11"/>
  <c r="V1697" i="11"/>
  <c r="X1697" i="11" s="1"/>
  <c r="AB1696" i="11"/>
  <c r="AA1696" i="11"/>
  <c r="Z1696" i="11"/>
  <c r="V1696" i="11"/>
  <c r="AB1695" i="11"/>
  <c r="AA1695" i="11"/>
  <c r="Z1695" i="11"/>
  <c r="V1695" i="11"/>
  <c r="W1695" i="11" s="1"/>
  <c r="AB1694" i="11"/>
  <c r="AA1694" i="11"/>
  <c r="Z1694" i="11"/>
  <c r="V1694" i="11"/>
  <c r="W1694" i="11" s="1"/>
  <c r="AB1693" i="11"/>
  <c r="AA1693" i="11"/>
  <c r="Z1693" i="11"/>
  <c r="V1693" i="11"/>
  <c r="AB1692" i="11"/>
  <c r="AA1692" i="11"/>
  <c r="Z1692" i="11"/>
  <c r="V1692" i="11"/>
  <c r="AB1691" i="11"/>
  <c r="AA1691" i="11"/>
  <c r="Z1691" i="11"/>
  <c r="V1691" i="11"/>
  <c r="X1691" i="11" s="1"/>
  <c r="AB1690" i="11"/>
  <c r="AA1690" i="11"/>
  <c r="Z1690" i="11"/>
  <c r="V1690" i="11"/>
  <c r="W1690" i="11" s="1"/>
  <c r="AB1689" i="11"/>
  <c r="AA1689" i="11"/>
  <c r="Z1689" i="11"/>
  <c r="V1689" i="11"/>
  <c r="AB1688" i="11"/>
  <c r="AA1688" i="11"/>
  <c r="Z1688" i="11"/>
  <c r="V1688" i="11"/>
  <c r="W1688" i="11" s="1"/>
  <c r="AB1687" i="11"/>
  <c r="AA1687" i="11"/>
  <c r="Z1687" i="11"/>
  <c r="V1687" i="11"/>
  <c r="X1687" i="11" s="1"/>
  <c r="AB1686" i="11"/>
  <c r="AA1686" i="11"/>
  <c r="Z1686" i="11"/>
  <c r="V1686" i="11"/>
  <c r="AB1685" i="11"/>
  <c r="AA1685" i="11"/>
  <c r="Z1685" i="11"/>
  <c r="V1685" i="11"/>
  <c r="AB1684" i="11"/>
  <c r="AA1684" i="11"/>
  <c r="Z1684" i="11"/>
  <c r="V1684" i="11"/>
  <c r="AB1683" i="11"/>
  <c r="AA1683" i="11"/>
  <c r="Z1683" i="11"/>
  <c r="V1683" i="11"/>
  <c r="X1683" i="11" s="1"/>
  <c r="AB1682" i="11"/>
  <c r="AA1682" i="11"/>
  <c r="Z1682" i="11"/>
  <c r="V1682" i="11"/>
  <c r="AB1681" i="11"/>
  <c r="AA1681" i="11"/>
  <c r="Z1681" i="11"/>
  <c r="V1681" i="11"/>
  <c r="X1681" i="11" s="1"/>
  <c r="AB1680" i="11"/>
  <c r="AA1680" i="11"/>
  <c r="Z1680" i="11"/>
  <c r="V1680" i="11"/>
  <c r="AB1679" i="11"/>
  <c r="AA1679" i="11"/>
  <c r="Z1679" i="11"/>
  <c r="V1679" i="11"/>
  <c r="AB1678" i="11"/>
  <c r="AA1678" i="11"/>
  <c r="Z1678" i="11"/>
  <c r="V1678" i="11"/>
  <c r="W1678" i="11" s="1"/>
  <c r="AB1677" i="11"/>
  <c r="AA1677" i="11"/>
  <c r="Z1677" i="11"/>
  <c r="V1677" i="11"/>
  <c r="AB1676" i="11"/>
  <c r="AA1676" i="11"/>
  <c r="Z1676" i="11"/>
  <c r="V1676" i="11"/>
  <c r="AB1675" i="11"/>
  <c r="AA1675" i="11"/>
  <c r="Z1675" i="11"/>
  <c r="V1675" i="11"/>
  <c r="X1675" i="11" s="1"/>
  <c r="AB1674" i="11"/>
  <c r="AA1674" i="11"/>
  <c r="Z1674" i="11"/>
  <c r="V1674" i="11"/>
  <c r="X1674" i="11" s="1"/>
  <c r="AB1673" i="11"/>
  <c r="AA1673" i="11"/>
  <c r="Z1673" i="11"/>
  <c r="V1673" i="11"/>
  <c r="AB1672" i="11"/>
  <c r="AA1672" i="11"/>
  <c r="Z1672" i="11"/>
  <c r="V1672" i="11"/>
  <c r="W1672" i="11" s="1"/>
  <c r="AB1671" i="11"/>
  <c r="AA1671" i="11"/>
  <c r="Z1671" i="11"/>
  <c r="V1671" i="11"/>
  <c r="X1671" i="11" s="1"/>
  <c r="AB1670" i="11"/>
  <c r="AA1670" i="11"/>
  <c r="Z1670" i="11"/>
  <c r="V1670" i="11"/>
  <c r="AB1669" i="11"/>
  <c r="AA1669" i="11"/>
  <c r="Z1669" i="11"/>
  <c r="V1669" i="11"/>
  <c r="AB1668" i="11"/>
  <c r="AA1668" i="11"/>
  <c r="Z1668" i="11"/>
  <c r="V1668" i="11"/>
  <c r="AB1667" i="11"/>
  <c r="AA1667" i="11"/>
  <c r="Z1667" i="11"/>
  <c r="V1667" i="11"/>
  <c r="X1667" i="11" s="1"/>
  <c r="AB1666" i="11"/>
  <c r="AA1666" i="11"/>
  <c r="Z1666" i="11"/>
  <c r="V1666" i="11"/>
  <c r="AB1665" i="11"/>
  <c r="AA1665" i="11"/>
  <c r="Z1665" i="11"/>
  <c r="V1665" i="11"/>
  <c r="X1665" i="11" s="1"/>
  <c r="AB1664" i="11"/>
  <c r="AA1664" i="11"/>
  <c r="Z1664" i="11"/>
  <c r="V1664" i="11"/>
  <c r="AB1663" i="11"/>
  <c r="AA1663" i="11"/>
  <c r="Z1663" i="11"/>
  <c r="V1663" i="11"/>
  <c r="AB1662" i="11"/>
  <c r="AA1662" i="11"/>
  <c r="Z1662" i="11"/>
  <c r="V1662" i="11"/>
  <c r="W1662" i="11" s="1"/>
  <c r="AB1661" i="11"/>
  <c r="AA1661" i="11"/>
  <c r="Z1661" i="11"/>
  <c r="V1661" i="11"/>
  <c r="AB1660" i="11"/>
  <c r="AA1660" i="11"/>
  <c r="Z1660" i="11"/>
  <c r="V1660" i="11"/>
  <c r="W1660" i="11" s="1"/>
  <c r="AB1659" i="11"/>
  <c r="AA1659" i="11"/>
  <c r="Z1659" i="11"/>
  <c r="V1659" i="11"/>
  <c r="X1659" i="11" s="1"/>
  <c r="AB1658" i="11"/>
  <c r="AA1658" i="11"/>
  <c r="Z1658" i="11"/>
  <c r="V1658" i="11"/>
  <c r="AB1657" i="11"/>
  <c r="AA1657" i="11"/>
  <c r="Z1657" i="11"/>
  <c r="V1657" i="11"/>
  <c r="AB1656" i="11"/>
  <c r="AA1656" i="11"/>
  <c r="Z1656" i="11"/>
  <c r="V1656" i="11"/>
  <c r="W1656" i="11" s="1"/>
  <c r="AB1655" i="11"/>
  <c r="AA1655" i="11"/>
  <c r="Z1655" i="11"/>
  <c r="V1655" i="11"/>
  <c r="X1655" i="11" s="1"/>
  <c r="AB1654" i="11"/>
  <c r="AA1654" i="11"/>
  <c r="Z1654" i="11"/>
  <c r="V1654" i="11"/>
  <c r="AB1653" i="11"/>
  <c r="AA1653" i="11"/>
  <c r="Z1653" i="11"/>
  <c r="V1653" i="11"/>
  <c r="AB1652" i="11"/>
  <c r="AA1652" i="11"/>
  <c r="Z1652" i="11"/>
  <c r="V1652" i="11"/>
  <c r="AB1651" i="11"/>
  <c r="AA1651" i="11"/>
  <c r="Z1651" i="11"/>
  <c r="V1651" i="11"/>
  <c r="X1651" i="11" s="1"/>
  <c r="AB1650" i="11"/>
  <c r="AA1650" i="11"/>
  <c r="Z1650" i="11"/>
  <c r="V1650" i="11"/>
  <c r="AB1649" i="11"/>
  <c r="AA1649" i="11"/>
  <c r="Z1649" i="11"/>
  <c r="V1649" i="11"/>
  <c r="X1649" i="11" s="1"/>
  <c r="AB1648" i="11"/>
  <c r="Q293" i="143" s="1"/>
  <c r="P293" i="143" s="1"/>
  <c r="AA1648" i="11"/>
  <c r="Z1648" i="11"/>
  <c r="V1648" i="11"/>
  <c r="AB1647" i="11"/>
  <c r="Q292" i="143" s="1"/>
  <c r="P292" i="143" s="1"/>
  <c r="AA1647" i="11"/>
  <c r="Z1647" i="11"/>
  <c r="V1647" i="11"/>
  <c r="W1647" i="11" s="1"/>
  <c r="AB1646" i="11"/>
  <c r="Q291" i="143" s="1"/>
  <c r="P291" i="143" s="1"/>
  <c r="AA1646" i="11"/>
  <c r="Z1646" i="11"/>
  <c r="V1646" i="11"/>
  <c r="W1646" i="11" s="1"/>
  <c r="AB1645" i="11"/>
  <c r="AA1645" i="11"/>
  <c r="Z1645" i="11"/>
  <c r="V1645" i="11"/>
  <c r="AB1644" i="11"/>
  <c r="Q290" i="143" s="1"/>
  <c r="P290" i="143" s="1"/>
  <c r="AA1644" i="11"/>
  <c r="Z1644" i="11"/>
  <c r="V1644" i="11"/>
  <c r="W1644" i="11" s="1"/>
  <c r="AB1643" i="11"/>
  <c r="Q289" i="143" s="1"/>
  <c r="P289" i="143" s="1"/>
  <c r="AA1643" i="11"/>
  <c r="Z1643" i="11"/>
  <c r="V1643" i="11"/>
  <c r="X1643" i="11" s="1"/>
  <c r="AB1642" i="11"/>
  <c r="Q288" i="143" s="1"/>
  <c r="P288" i="143" s="1"/>
  <c r="AA1642" i="11"/>
  <c r="Z1642" i="11"/>
  <c r="V1642" i="11"/>
  <c r="X1642" i="11" s="1"/>
  <c r="AB1641" i="11"/>
  <c r="Q287" i="143" s="1"/>
  <c r="P287" i="143" s="1"/>
  <c r="AA1641" i="11"/>
  <c r="Z1641" i="11"/>
  <c r="V1641" i="11"/>
  <c r="AB1640" i="11"/>
  <c r="Q286" i="143" s="1"/>
  <c r="P286" i="143" s="1"/>
  <c r="AA1640" i="11"/>
  <c r="Z1640" i="11"/>
  <c r="V1640" i="11"/>
  <c r="W1640" i="11" s="1"/>
  <c r="AB1639" i="11"/>
  <c r="Q285" i="143" s="1"/>
  <c r="P285" i="143" s="1"/>
  <c r="AA1639" i="11"/>
  <c r="Z1639" i="11"/>
  <c r="V1639" i="11"/>
  <c r="X1639" i="11" s="1"/>
  <c r="AB1638" i="11"/>
  <c r="AA1638" i="11"/>
  <c r="Z1638" i="11"/>
  <c r="V1638" i="11"/>
  <c r="AB1637" i="11"/>
  <c r="Q284" i="143" s="1"/>
  <c r="P284" i="143" s="1"/>
  <c r="AA1637" i="11"/>
  <c r="Z1637" i="11"/>
  <c r="V1637" i="11"/>
  <c r="AB1636" i="11"/>
  <c r="AA1636" i="11"/>
  <c r="Z1636" i="11"/>
  <c r="V1636" i="11"/>
  <c r="W1636" i="11" s="1"/>
  <c r="AB1635" i="11"/>
  <c r="Q283" i="143" s="1"/>
  <c r="P283" i="143" s="1"/>
  <c r="AA1635" i="11"/>
  <c r="Z1635" i="11"/>
  <c r="V1635" i="11"/>
  <c r="X1635" i="11" s="1"/>
  <c r="AB1634" i="11"/>
  <c r="AA1634" i="11"/>
  <c r="Z1634" i="11"/>
  <c r="V1634" i="11"/>
  <c r="AB1633" i="11"/>
  <c r="Q282" i="143" s="1"/>
  <c r="P282" i="143" s="1"/>
  <c r="AA1633" i="11"/>
  <c r="Z1633" i="11"/>
  <c r="V1633" i="11"/>
  <c r="X1633" i="11" s="1"/>
  <c r="AB1632" i="11"/>
  <c r="Q281" i="143" s="1"/>
  <c r="P281" i="143" s="1"/>
  <c r="AA1632" i="11"/>
  <c r="Z1632" i="11"/>
  <c r="V1632" i="11"/>
  <c r="AB1631" i="11"/>
  <c r="Q280" i="143" s="1"/>
  <c r="P280" i="143" s="1"/>
  <c r="AA1631" i="11"/>
  <c r="Z1631" i="11"/>
  <c r="V1631" i="11"/>
  <c r="AB1630" i="11"/>
  <c r="Q279" i="143" s="1"/>
  <c r="P279" i="143" s="1"/>
  <c r="AA1630" i="11"/>
  <c r="Z1630" i="11"/>
  <c r="V1630" i="11"/>
  <c r="W1630" i="11" s="1"/>
  <c r="AB1629" i="11"/>
  <c r="Q278" i="143" s="1"/>
  <c r="P278" i="143" s="1"/>
  <c r="AA1629" i="11"/>
  <c r="Z1629" i="11"/>
  <c r="V1629" i="11"/>
  <c r="AB1628" i="11"/>
  <c r="AA1628" i="11"/>
  <c r="Z1628" i="11"/>
  <c r="V1628" i="11"/>
  <c r="AB1627" i="11"/>
  <c r="AA1627" i="11"/>
  <c r="Z1627" i="11"/>
  <c r="V1627" i="11"/>
  <c r="X1627" i="11" s="1"/>
  <c r="AB1626" i="11"/>
  <c r="Q277" i="143" s="1"/>
  <c r="P277" i="143" s="1"/>
  <c r="AA1626" i="11"/>
  <c r="Z1626" i="11"/>
  <c r="V1626" i="11"/>
  <c r="AB1625" i="11"/>
  <c r="AA1625" i="11"/>
  <c r="Z1625" i="11"/>
  <c r="V1625" i="11"/>
  <c r="AB1624" i="11"/>
  <c r="Q276" i="143" s="1"/>
  <c r="P276" i="143" s="1"/>
  <c r="AA1624" i="11"/>
  <c r="Z1624" i="11"/>
  <c r="V1624" i="11"/>
  <c r="W1624" i="11" s="1"/>
  <c r="AB1623" i="11"/>
  <c r="AA1623" i="11"/>
  <c r="Z1623" i="11"/>
  <c r="V1623" i="11"/>
  <c r="X1623" i="11" s="1"/>
  <c r="AB1622" i="11"/>
  <c r="Q275" i="143" s="1"/>
  <c r="P275" i="143" s="1"/>
  <c r="AA1622" i="11"/>
  <c r="Z1622" i="11"/>
  <c r="V1622" i="11"/>
  <c r="AB1621" i="11"/>
  <c r="AA1621" i="11"/>
  <c r="Z1621" i="11"/>
  <c r="V1621" i="11"/>
  <c r="X1621" i="11" s="1"/>
  <c r="AB1620" i="11"/>
  <c r="Q274" i="143" s="1"/>
  <c r="P274" i="143" s="1"/>
  <c r="AA1620" i="11"/>
  <c r="Z1620" i="11"/>
  <c r="V1620" i="11"/>
  <c r="AB1619" i="11"/>
  <c r="AA1619" i="11"/>
  <c r="Z1619" i="11"/>
  <c r="V1619" i="11"/>
  <c r="AB1618" i="11"/>
  <c r="AA1618" i="11"/>
  <c r="Z1618" i="11"/>
  <c r="V1618" i="11"/>
  <c r="AB1617" i="11"/>
  <c r="Q273" i="143" s="1"/>
  <c r="P273" i="143" s="1"/>
  <c r="AA1617" i="11"/>
  <c r="Z1617" i="11"/>
  <c r="V1617" i="11"/>
  <c r="X1617" i="11" s="1"/>
  <c r="AB1616" i="11"/>
  <c r="AA1616" i="11"/>
  <c r="Z1616" i="11"/>
  <c r="V1616" i="11"/>
  <c r="AB1615" i="11"/>
  <c r="AA1615" i="11"/>
  <c r="Z1615" i="11"/>
  <c r="V1615" i="11"/>
  <c r="AB1614" i="11"/>
  <c r="Q272" i="143" s="1"/>
  <c r="P272" i="143" s="1"/>
  <c r="AA1614" i="11"/>
  <c r="Z1614" i="11"/>
  <c r="V1614" i="11"/>
  <c r="AB1613" i="11"/>
  <c r="AA1613" i="11"/>
  <c r="Z1613" i="11"/>
  <c r="V1613" i="11"/>
  <c r="AB1612" i="11"/>
  <c r="Q271" i="143" s="1"/>
  <c r="P271" i="143" s="1"/>
  <c r="AA1612" i="11"/>
  <c r="Z1612" i="11"/>
  <c r="V1612" i="11"/>
  <c r="AB1611" i="11"/>
  <c r="AA1611" i="11"/>
  <c r="Z1611" i="11"/>
  <c r="V1611" i="11"/>
  <c r="AB1610" i="11"/>
  <c r="Q270" i="143" s="1"/>
  <c r="P270" i="143" s="1"/>
  <c r="AA1610" i="11"/>
  <c r="Z1610" i="11"/>
  <c r="V1610" i="11"/>
  <c r="W1610" i="11" s="1"/>
  <c r="AB1609" i="11"/>
  <c r="AA1609" i="11"/>
  <c r="Z1609" i="11"/>
  <c r="V1609" i="11"/>
  <c r="AB1608" i="11"/>
  <c r="Q269" i="143" s="1"/>
  <c r="P269" i="143" s="1"/>
  <c r="AA1608" i="11"/>
  <c r="Z1608" i="11"/>
  <c r="V1608" i="11"/>
  <c r="W1608" i="11" s="1"/>
  <c r="AB1607" i="11"/>
  <c r="AA1607" i="11"/>
  <c r="Z1607" i="11"/>
  <c r="V1607" i="11"/>
  <c r="AB1606" i="11"/>
  <c r="Q268" i="143" s="1"/>
  <c r="P268" i="143" s="1"/>
  <c r="AA1606" i="11"/>
  <c r="Z1606" i="11"/>
  <c r="V1606" i="11"/>
  <c r="AB1605" i="11"/>
  <c r="AA1605" i="11"/>
  <c r="Z1605" i="11"/>
  <c r="V1605" i="11"/>
  <c r="AB1604" i="11"/>
  <c r="Q267" i="143" s="1"/>
  <c r="P267" i="143" s="1"/>
  <c r="AA1604" i="11"/>
  <c r="Z1604" i="11"/>
  <c r="V1604" i="11"/>
  <c r="AB1603" i="11"/>
  <c r="AA1603" i="11"/>
  <c r="Z1603" i="11"/>
  <c r="V1603" i="11"/>
  <c r="AB1602" i="11"/>
  <c r="AA1602" i="11"/>
  <c r="Z1602" i="11"/>
  <c r="V1602" i="11"/>
  <c r="X1602" i="11" s="1"/>
  <c r="AB1601" i="11"/>
  <c r="AA1601" i="11"/>
  <c r="Z1601" i="11"/>
  <c r="V1601" i="11"/>
  <c r="X1601" i="11" s="1"/>
  <c r="AB1600" i="11"/>
  <c r="AA1600" i="11"/>
  <c r="Z1600" i="11"/>
  <c r="V1600" i="11"/>
  <c r="AB1599" i="11"/>
  <c r="AA1599" i="11"/>
  <c r="Z1599" i="11"/>
  <c r="V1599" i="11"/>
  <c r="AB1598" i="11"/>
  <c r="AA1598" i="11"/>
  <c r="Z1598" i="11"/>
  <c r="V1598" i="11"/>
  <c r="AB1597" i="11"/>
  <c r="Q266" i="143" s="1"/>
  <c r="P266" i="143" s="1"/>
  <c r="AA1597" i="11"/>
  <c r="Z1597" i="11"/>
  <c r="V1597" i="11"/>
  <c r="AB1596" i="11"/>
  <c r="AA1596" i="11"/>
  <c r="Z1596" i="11"/>
  <c r="V1596" i="11"/>
  <c r="AB1595" i="11"/>
  <c r="AA1595" i="11"/>
  <c r="Z1595" i="11"/>
  <c r="V1595" i="11"/>
  <c r="AB1594" i="11"/>
  <c r="AA1594" i="11"/>
  <c r="Z1594" i="11"/>
  <c r="V1594" i="11"/>
  <c r="AB1593" i="11"/>
  <c r="AA1593" i="11"/>
  <c r="Z1593" i="11"/>
  <c r="V1593" i="11"/>
  <c r="AB1592" i="11"/>
  <c r="Q265" i="143" s="1"/>
  <c r="P265" i="143" s="1"/>
  <c r="AA1592" i="11"/>
  <c r="Z1592" i="11"/>
  <c r="V1592" i="11"/>
  <c r="W1592" i="11" s="1"/>
  <c r="AB1591" i="11"/>
  <c r="AA1591" i="11"/>
  <c r="Z1591" i="11"/>
  <c r="V1591" i="11"/>
  <c r="AB1590" i="11"/>
  <c r="AA1590" i="11"/>
  <c r="Z1590" i="11"/>
  <c r="V1590" i="11"/>
  <c r="AB1589" i="11"/>
  <c r="AA1589" i="11"/>
  <c r="Z1589" i="11"/>
  <c r="V1589" i="11"/>
  <c r="X1589" i="11" s="1"/>
  <c r="AB1588" i="11"/>
  <c r="Q264" i="143" s="1"/>
  <c r="P264" i="143" s="1"/>
  <c r="AA1588" i="11"/>
  <c r="Z1588" i="11"/>
  <c r="V1588" i="11"/>
  <c r="AB1587" i="11"/>
  <c r="AA1587" i="11"/>
  <c r="Z1587" i="11"/>
  <c r="V1587" i="11"/>
  <c r="AB1586" i="11"/>
  <c r="AA1586" i="11"/>
  <c r="Z1586" i="11"/>
  <c r="V1586" i="11"/>
  <c r="AB1585" i="11"/>
  <c r="Q263" i="143" s="1"/>
  <c r="P263" i="143" s="1"/>
  <c r="AA1585" i="11"/>
  <c r="Z1585" i="11"/>
  <c r="V1585" i="11"/>
  <c r="X1585" i="11" s="1"/>
  <c r="AB1584" i="11"/>
  <c r="AA1584" i="11"/>
  <c r="Z1584" i="11"/>
  <c r="V1584" i="11"/>
  <c r="AB1583" i="11"/>
  <c r="Q262" i="143" s="1"/>
  <c r="P262" i="143" s="1"/>
  <c r="AA1583" i="11"/>
  <c r="Z1583" i="11"/>
  <c r="V1583" i="11"/>
  <c r="AB1582" i="11"/>
  <c r="AA1582" i="11"/>
  <c r="Z1582" i="11"/>
  <c r="V1582" i="11"/>
  <c r="AB1581" i="11"/>
  <c r="AA1581" i="11"/>
  <c r="Z1581" i="11"/>
  <c r="V1581" i="11"/>
  <c r="AB1580" i="11"/>
  <c r="Q261" i="143" s="1"/>
  <c r="P261" i="143" s="1"/>
  <c r="AA1580" i="11"/>
  <c r="Z1580" i="11"/>
  <c r="V1580" i="11"/>
  <c r="AB1579" i="11"/>
  <c r="AA1579" i="11"/>
  <c r="Z1579" i="11"/>
  <c r="V1579" i="11"/>
  <c r="AB1578" i="11"/>
  <c r="Q260" i="143" s="1"/>
  <c r="P260" i="143" s="1"/>
  <c r="AA1578" i="11"/>
  <c r="Z1578" i="11"/>
  <c r="V1578" i="11"/>
  <c r="W1578" i="11" s="1"/>
  <c r="AB1577" i="11"/>
  <c r="AA1577" i="11"/>
  <c r="Z1577" i="11"/>
  <c r="V1577" i="11"/>
  <c r="AB1576" i="11"/>
  <c r="AA1576" i="11"/>
  <c r="Z1576" i="11"/>
  <c r="V1576" i="11"/>
  <c r="W1576" i="11" s="1"/>
  <c r="AB1575" i="11"/>
  <c r="AA1575" i="11"/>
  <c r="Z1575" i="11"/>
  <c r="V1575" i="11"/>
  <c r="AB1574" i="11"/>
  <c r="AA1574" i="11"/>
  <c r="Z1574" i="11"/>
  <c r="V1574" i="11"/>
  <c r="AB1573" i="11"/>
  <c r="AA1573" i="11"/>
  <c r="Z1573" i="11"/>
  <c r="V1573" i="11"/>
  <c r="AB1572" i="11"/>
  <c r="AA1572" i="11"/>
  <c r="Z1572" i="11"/>
  <c r="V1572" i="11"/>
  <c r="AB1571" i="11"/>
  <c r="AA1571" i="11"/>
  <c r="Z1571" i="11"/>
  <c r="V1571" i="11"/>
  <c r="AB1570" i="11"/>
  <c r="AA1570" i="11"/>
  <c r="Z1570" i="11"/>
  <c r="V1570" i="11"/>
  <c r="X1570" i="11" s="1"/>
  <c r="AB1569" i="11"/>
  <c r="AA1569" i="11"/>
  <c r="Z1569" i="11"/>
  <c r="V1569" i="11"/>
  <c r="X1569" i="11" s="1"/>
  <c r="AB1568" i="11"/>
  <c r="Q259" i="143" s="1"/>
  <c r="P259" i="143" s="1"/>
  <c r="AA1568" i="11"/>
  <c r="Z1568" i="11"/>
  <c r="V1568" i="11"/>
  <c r="AB1567" i="11"/>
  <c r="AA1567" i="11"/>
  <c r="Z1567" i="11"/>
  <c r="V1567" i="11"/>
  <c r="AB1566" i="11"/>
  <c r="AA1566" i="11"/>
  <c r="Z1566" i="11"/>
  <c r="V1566" i="11"/>
  <c r="AB1565" i="11"/>
  <c r="Q258" i="143" s="1"/>
  <c r="P258" i="143" s="1"/>
  <c r="AA1565" i="11"/>
  <c r="Z1565" i="11"/>
  <c r="V1565" i="11"/>
  <c r="AB1564" i="11"/>
  <c r="AA1564" i="11"/>
  <c r="Z1564" i="11"/>
  <c r="V1564" i="11"/>
  <c r="AB1563" i="11"/>
  <c r="AA1563" i="11"/>
  <c r="Z1563" i="11"/>
  <c r="V1563" i="11"/>
  <c r="AB1562" i="11"/>
  <c r="Q257" i="143" s="1"/>
  <c r="P257" i="143" s="1"/>
  <c r="AA1562" i="11"/>
  <c r="Z1562" i="11"/>
  <c r="V1562" i="11"/>
  <c r="AB1561" i="11"/>
  <c r="AA1561" i="11"/>
  <c r="Z1561" i="11"/>
  <c r="V1561" i="11"/>
  <c r="AB1560" i="11"/>
  <c r="Q256" i="143" s="1"/>
  <c r="P256" i="143" s="1"/>
  <c r="AA1560" i="11"/>
  <c r="Z1560" i="11"/>
  <c r="V1560" i="11"/>
  <c r="W1560" i="11" s="1"/>
  <c r="AB1559" i="11"/>
  <c r="AA1559" i="11"/>
  <c r="Z1559" i="11"/>
  <c r="V1559" i="11"/>
  <c r="AB1558" i="11"/>
  <c r="Q255" i="143" s="1"/>
  <c r="P255" i="143" s="1"/>
  <c r="AA1558" i="11"/>
  <c r="Z1558" i="11"/>
  <c r="V1558" i="11"/>
  <c r="AB1557" i="11"/>
  <c r="AA1557" i="11"/>
  <c r="Z1557" i="11"/>
  <c r="V1557" i="11"/>
  <c r="X1557" i="11" s="1"/>
  <c r="AB1556" i="11"/>
  <c r="AA1556" i="11"/>
  <c r="Z1556" i="11"/>
  <c r="V1556" i="11"/>
  <c r="AB1555" i="11"/>
  <c r="AA1555" i="11"/>
  <c r="Z1555" i="11"/>
  <c r="V1555" i="11"/>
  <c r="AB1554" i="11"/>
  <c r="AA1554" i="11"/>
  <c r="Z1554" i="11"/>
  <c r="V1554" i="11"/>
  <c r="AB1553" i="11"/>
  <c r="AA1553" i="11"/>
  <c r="Z1553" i="11"/>
  <c r="V1553" i="11"/>
  <c r="X1553" i="11" s="1"/>
  <c r="AB1552" i="11"/>
  <c r="AA1552" i="11"/>
  <c r="Z1552" i="11"/>
  <c r="V1552" i="11"/>
  <c r="AB1551" i="11"/>
  <c r="AA1551" i="11"/>
  <c r="Z1551" i="11"/>
  <c r="V1551" i="11"/>
  <c r="AB1550" i="11"/>
  <c r="AA1550" i="11"/>
  <c r="Z1550" i="11"/>
  <c r="V1550" i="11"/>
  <c r="AB1549" i="11"/>
  <c r="AA1549" i="11"/>
  <c r="Z1549" i="11"/>
  <c r="V1549" i="11"/>
  <c r="AB1548" i="11"/>
  <c r="AA1548" i="11"/>
  <c r="Z1548" i="11"/>
  <c r="V1548" i="11"/>
  <c r="AB1547" i="11"/>
  <c r="AA1547" i="11"/>
  <c r="Z1547" i="11"/>
  <c r="V1547" i="11"/>
  <c r="AB1546" i="11"/>
  <c r="AA1546" i="11"/>
  <c r="Z1546" i="11"/>
  <c r="V1546" i="11"/>
  <c r="W1546" i="11" s="1"/>
  <c r="AB1545" i="11"/>
  <c r="AA1545" i="11"/>
  <c r="Z1545" i="11"/>
  <c r="V1545" i="11"/>
  <c r="AB1544" i="11"/>
  <c r="AA1544" i="11"/>
  <c r="Z1544" i="11"/>
  <c r="V1544" i="11"/>
  <c r="W1544" i="11" s="1"/>
  <c r="AB1543" i="11"/>
  <c r="AA1543" i="11"/>
  <c r="Z1543" i="11"/>
  <c r="V1543" i="11"/>
  <c r="AB1542" i="11"/>
  <c r="Q254" i="143" s="1"/>
  <c r="P254" i="143" s="1"/>
  <c r="AA1542" i="11"/>
  <c r="Z1542" i="11"/>
  <c r="V1542" i="11"/>
  <c r="AB1541" i="11"/>
  <c r="AA1541" i="11"/>
  <c r="Z1541" i="11"/>
  <c r="V1541" i="11"/>
  <c r="AB1540" i="11"/>
  <c r="Q253" i="143" s="1"/>
  <c r="P253" i="143" s="1"/>
  <c r="AA1540" i="11"/>
  <c r="Z1540" i="11"/>
  <c r="V1540" i="11"/>
  <c r="AB1539" i="11"/>
  <c r="AA1539" i="11"/>
  <c r="Z1539" i="11"/>
  <c r="V1539" i="11"/>
  <c r="AB1538" i="11"/>
  <c r="AA1538" i="11"/>
  <c r="Z1538" i="11"/>
  <c r="V1538" i="11"/>
  <c r="X1538" i="11" s="1"/>
  <c r="AB1537" i="11"/>
  <c r="AA1537" i="11"/>
  <c r="Z1537" i="11"/>
  <c r="V1537" i="11"/>
  <c r="X1537" i="11" s="1"/>
  <c r="AB1536" i="11"/>
  <c r="AA1536" i="11"/>
  <c r="Z1536" i="11"/>
  <c r="V1536" i="11"/>
  <c r="AB1535" i="11"/>
  <c r="AM9" i="140" s="1"/>
  <c r="AA1535" i="11"/>
  <c r="Z1535" i="11"/>
  <c r="V1535" i="11"/>
  <c r="AB1534" i="11"/>
  <c r="AA1534" i="11"/>
  <c r="Z1534" i="11"/>
  <c r="V1534" i="11"/>
  <c r="AB1533" i="11"/>
  <c r="AA1533" i="11"/>
  <c r="Z1533" i="11"/>
  <c r="V1533" i="11"/>
  <c r="AB1532" i="11"/>
  <c r="AA1532" i="11"/>
  <c r="Z1532" i="11"/>
  <c r="V1532" i="11"/>
  <c r="AB1531" i="11"/>
  <c r="AA1531" i="11"/>
  <c r="Z1531" i="11"/>
  <c r="V1531" i="11"/>
  <c r="AB1530" i="11"/>
  <c r="AA1530" i="11"/>
  <c r="Z1530" i="11"/>
  <c r="V1530" i="11"/>
  <c r="AB1529" i="11"/>
  <c r="AA1529" i="11"/>
  <c r="Z1529" i="11"/>
  <c r="V1529" i="11"/>
  <c r="AB1528" i="11"/>
  <c r="AA1528" i="11"/>
  <c r="Z1528" i="11"/>
  <c r="V1528" i="11"/>
  <c r="W1528" i="11" s="1"/>
  <c r="AB1527" i="11"/>
  <c r="AA1527" i="11"/>
  <c r="Z1527" i="11"/>
  <c r="V1527" i="11"/>
  <c r="AB1526" i="11"/>
  <c r="AA1526" i="11"/>
  <c r="Z1526" i="11"/>
  <c r="V1526" i="11"/>
  <c r="AB1525" i="11"/>
  <c r="AA1525" i="11"/>
  <c r="Z1525" i="11"/>
  <c r="V1525" i="11"/>
  <c r="X1525" i="11" s="1"/>
  <c r="AB1524" i="11"/>
  <c r="AA1524" i="11"/>
  <c r="Z1524" i="11"/>
  <c r="V1524" i="11"/>
  <c r="AB1523" i="11"/>
  <c r="AA1523" i="11"/>
  <c r="Z1523" i="11"/>
  <c r="V1523" i="11"/>
  <c r="AB1522" i="11"/>
  <c r="AA1522" i="11"/>
  <c r="Z1522" i="11"/>
  <c r="V1522" i="11"/>
  <c r="AB1521" i="11"/>
  <c r="AA1521" i="11"/>
  <c r="Z1521" i="11"/>
  <c r="V1521" i="11"/>
  <c r="X1521" i="11" s="1"/>
  <c r="AB1520" i="11"/>
  <c r="AA1520" i="11"/>
  <c r="Z1520" i="11"/>
  <c r="V1520" i="11"/>
  <c r="AB1519" i="11"/>
  <c r="AA1519" i="11"/>
  <c r="Z1519" i="11"/>
  <c r="V1519" i="11"/>
  <c r="AB1518" i="11"/>
  <c r="AA1518" i="11"/>
  <c r="Z1518" i="11"/>
  <c r="V1518" i="11"/>
  <c r="AB1517" i="11"/>
  <c r="AA1517" i="11"/>
  <c r="Z1517" i="11"/>
  <c r="V1517" i="11"/>
  <c r="AB1516" i="11"/>
  <c r="Q250" i="143" s="1"/>
  <c r="P250" i="143" s="1"/>
  <c r="AA1516" i="11"/>
  <c r="Z1516" i="11"/>
  <c r="V1516" i="11"/>
  <c r="AB1515" i="11"/>
  <c r="AA1515" i="11"/>
  <c r="Z1515" i="11"/>
  <c r="V1515" i="11"/>
  <c r="AB1514" i="11"/>
  <c r="AA1514" i="11"/>
  <c r="Z1514" i="11"/>
  <c r="V1514" i="11"/>
  <c r="W1514" i="11" s="1"/>
  <c r="AB1513" i="11"/>
  <c r="AA1513" i="11"/>
  <c r="Z1513" i="11"/>
  <c r="V1513" i="11"/>
  <c r="AB1512" i="11"/>
  <c r="AA1512" i="11"/>
  <c r="Z1512" i="11"/>
  <c r="V1512" i="11"/>
  <c r="W1512" i="11" s="1"/>
  <c r="AB1511" i="11"/>
  <c r="AA1511" i="11"/>
  <c r="Z1511" i="11"/>
  <c r="V1511" i="11"/>
  <c r="X1511" i="11" s="1"/>
  <c r="AB1510" i="11"/>
  <c r="AA1510" i="11"/>
  <c r="Z1510" i="11"/>
  <c r="V1510" i="11"/>
  <c r="AB1509" i="11"/>
  <c r="AA1509" i="11"/>
  <c r="Z1509" i="11"/>
  <c r="V1509" i="11"/>
  <c r="AB1508" i="11"/>
  <c r="AA1508" i="11"/>
  <c r="Z1508" i="11"/>
  <c r="V1508" i="11"/>
  <c r="AB1507" i="11"/>
  <c r="AA1507" i="11"/>
  <c r="Z1507" i="11"/>
  <c r="V1507" i="11"/>
  <c r="X1507" i="11" s="1"/>
  <c r="AB1506" i="11"/>
  <c r="AA1506" i="11"/>
  <c r="Z1506" i="11"/>
  <c r="V1506" i="11"/>
  <c r="AB1505" i="11"/>
  <c r="AA1505" i="11"/>
  <c r="Z1505" i="11"/>
  <c r="V1505" i="11"/>
  <c r="X1505" i="11" s="1"/>
  <c r="AB1504" i="11"/>
  <c r="AA1504" i="11"/>
  <c r="Z1504" i="11"/>
  <c r="V1504" i="11"/>
  <c r="AB1503" i="11"/>
  <c r="AM8" i="140" s="1"/>
  <c r="AA1503" i="11"/>
  <c r="Z1503" i="11"/>
  <c r="V1503" i="11"/>
  <c r="X1503" i="11" s="1"/>
  <c r="AB1502" i="11"/>
  <c r="AA1502" i="11"/>
  <c r="Z1502" i="11"/>
  <c r="V1502" i="11"/>
  <c r="AB1501" i="11"/>
  <c r="AA1501" i="11"/>
  <c r="Z1501" i="11"/>
  <c r="V1501" i="11"/>
  <c r="AB1500" i="11"/>
  <c r="AA1500" i="11"/>
  <c r="Z1500" i="11"/>
  <c r="V1500" i="11"/>
  <c r="AB1499" i="11"/>
  <c r="AA1499" i="11"/>
  <c r="Z1499" i="11"/>
  <c r="V1499" i="11"/>
  <c r="X1499" i="11" s="1"/>
  <c r="AB1498" i="11"/>
  <c r="AA1498" i="11"/>
  <c r="Z1498" i="11"/>
  <c r="V1498" i="11"/>
  <c r="AB1497" i="11"/>
  <c r="AA1497" i="11"/>
  <c r="Z1497" i="11"/>
  <c r="V1497" i="11"/>
  <c r="AB1496" i="11"/>
  <c r="AA1496" i="11"/>
  <c r="Z1496" i="11"/>
  <c r="V1496" i="11"/>
  <c r="AB1495" i="11"/>
  <c r="AA1495" i="11"/>
  <c r="Z1495" i="11"/>
  <c r="V1495" i="11"/>
  <c r="X1495" i="11" s="1"/>
  <c r="AB1494" i="11"/>
  <c r="AA1494" i="11"/>
  <c r="Z1494" i="11"/>
  <c r="V1494" i="11"/>
  <c r="AB1493" i="11"/>
  <c r="AA1493" i="11"/>
  <c r="Z1493" i="11"/>
  <c r="V1493" i="11"/>
  <c r="X1493" i="11" s="1"/>
  <c r="AB1492" i="11"/>
  <c r="AA1492" i="11"/>
  <c r="Z1492" i="11"/>
  <c r="V1492" i="11"/>
  <c r="W1492" i="11" s="1"/>
  <c r="AB1491" i="11"/>
  <c r="AA1491" i="11"/>
  <c r="Z1491" i="11"/>
  <c r="V1491" i="11"/>
  <c r="X1491" i="11" s="1"/>
  <c r="AB1490" i="11"/>
  <c r="AA1490" i="11"/>
  <c r="Z1490" i="11"/>
  <c r="V1490" i="11"/>
  <c r="AB1489" i="11"/>
  <c r="AA1489" i="11"/>
  <c r="Z1489" i="11"/>
  <c r="V1489" i="11"/>
  <c r="X1489" i="11" s="1"/>
  <c r="AB1488" i="11"/>
  <c r="AA1488" i="11"/>
  <c r="Z1488" i="11"/>
  <c r="V1488" i="11"/>
  <c r="AB1487" i="11"/>
  <c r="AA1487" i="11"/>
  <c r="Z1487" i="11"/>
  <c r="V1487" i="11"/>
  <c r="X1487" i="11" s="1"/>
  <c r="AB1486" i="11"/>
  <c r="AA1486" i="11"/>
  <c r="Z1486" i="11"/>
  <c r="V1486" i="11"/>
  <c r="AB1485" i="11"/>
  <c r="AA1485" i="11"/>
  <c r="Z1485" i="11"/>
  <c r="V1485" i="11"/>
  <c r="X1485" i="11" s="1"/>
  <c r="AB1484" i="11"/>
  <c r="AA1484" i="11"/>
  <c r="Z1484" i="11"/>
  <c r="V1484" i="11"/>
  <c r="AB1483" i="11"/>
  <c r="AA1483" i="11"/>
  <c r="Z1483" i="11"/>
  <c r="V1483" i="11"/>
  <c r="X1483" i="11" s="1"/>
  <c r="AB1482" i="11"/>
  <c r="AA1482" i="11"/>
  <c r="Z1482" i="11"/>
  <c r="V1482" i="11"/>
  <c r="AB1481" i="11"/>
  <c r="AA1481" i="11"/>
  <c r="Z1481" i="11"/>
  <c r="V1481" i="11"/>
  <c r="X1481" i="11" s="1"/>
  <c r="AB1480" i="11"/>
  <c r="AA1480" i="11"/>
  <c r="Z1480" i="11"/>
  <c r="V1480" i="11"/>
  <c r="W1480" i="11" s="1"/>
  <c r="AB1479" i="11"/>
  <c r="AA1479" i="11"/>
  <c r="Z1479" i="11"/>
  <c r="V1479" i="11"/>
  <c r="X1479" i="11" s="1"/>
  <c r="AB1478" i="11"/>
  <c r="AA1478" i="11"/>
  <c r="Z1478" i="11"/>
  <c r="V1478" i="11"/>
  <c r="AB1477" i="11"/>
  <c r="AA1477" i="11"/>
  <c r="Z1477" i="11"/>
  <c r="V1477" i="11"/>
  <c r="AB1476" i="11"/>
  <c r="AA1476" i="11"/>
  <c r="Z1476" i="11"/>
  <c r="V1476" i="11"/>
  <c r="W1476" i="11" s="1"/>
  <c r="AB1475" i="11"/>
  <c r="AA1475" i="11"/>
  <c r="Z1475" i="11"/>
  <c r="V1475" i="11"/>
  <c r="X1475" i="11" s="1"/>
  <c r="AB1474" i="11"/>
  <c r="AA1474" i="11"/>
  <c r="Z1474" i="11"/>
  <c r="V1474" i="11"/>
  <c r="AB1473" i="11"/>
  <c r="AA1473" i="11"/>
  <c r="Z1473" i="11"/>
  <c r="V1473" i="11"/>
  <c r="X1473" i="11" s="1"/>
  <c r="AB1472" i="11"/>
  <c r="AA1472" i="11"/>
  <c r="Z1472" i="11"/>
  <c r="V1472" i="11"/>
  <c r="W1472" i="11" s="1"/>
  <c r="AB1471" i="11"/>
  <c r="AA1471" i="11"/>
  <c r="Z1471" i="11"/>
  <c r="V1471" i="11"/>
  <c r="X1471" i="11" s="1"/>
  <c r="AB1470" i="11"/>
  <c r="AA1470" i="11"/>
  <c r="Z1470" i="11"/>
  <c r="V1470" i="11"/>
  <c r="AB1469" i="11"/>
  <c r="AA1469" i="11"/>
  <c r="Z1469" i="11"/>
  <c r="V1469" i="11"/>
  <c r="AB1468" i="11"/>
  <c r="AA1468" i="11"/>
  <c r="Z1468" i="11"/>
  <c r="V1468" i="11"/>
  <c r="W1468" i="11" s="1"/>
  <c r="AB1467" i="11"/>
  <c r="AA1467" i="11"/>
  <c r="Z1467" i="11"/>
  <c r="V1467" i="11"/>
  <c r="X1467" i="11" s="1"/>
  <c r="AB1466" i="11"/>
  <c r="AA1466" i="11"/>
  <c r="Z1466" i="11"/>
  <c r="V1466" i="11"/>
  <c r="AB1465" i="11"/>
  <c r="AA1465" i="11"/>
  <c r="Z1465" i="11"/>
  <c r="V1465" i="11"/>
  <c r="X1465" i="11" s="1"/>
  <c r="AB1464" i="11"/>
  <c r="AA1464" i="11"/>
  <c r="Z1464" i="11"/>
  <c r="V1464" i="11"/>
  <c r="AB1463" i="11"/>
  <c r="AA1463" i="11"/>
  <c r="Z1463" i="11"/>
  <c r="V1463" i="11"/>
  <c r="X1463" i="11" s="1"/>
  <c r="AB1462" i="11"/>
  <c r="AA1462" i="11"/>
  <c r="Z1462" i="11"/>
  <c r="V1462" i="11"/>
  <c r="AB1461" i="11"/>
  <c r="AA1461" i="11"/>
  <c r="Z1461" i="11"/>
  <c r="V1461" i="11"/>
  <c r="X1461" i="11" s="1"/>
  <c r="AB1460" i="11"/>
  <c r="AA1460" i="11"/>
  <c r="Z1460" i="11"/>
  <c r="V1460" i="11"/>
  <c r="W1460" i="11" s="1"/>
  <c r="AB1459" i="11"/>
  <c r="AA1459" i="11"/>
  <c r="Z1459" i="11"/>
  <c r="V1459" i="11"/>
  <c r="X1459" i="11" s="1"/>
  <c r="AB1458" i="11"/>
  <c r="AA1458" i="11"/>
  <c r="Z1458" i="11"/>
  <c r="V1458" i="11"/>
  <c r="AB1457" i="11"/>
  <c r="AA1457" i="11"/>
  <c r="Z1457" i="11"/>
  <c r="V1457" i="11"/>
  <c r="X1457" i="11" s="1"/>
  <c r="AB1456" i="11"/>
  <c r="AA1456" i="11"/>
  <c r="Z1456" i="11"/>
  <c r="V1456" i="11"/>
  <c r="W1456" i="11" s="1"/>
  <c r="AB1455" i="11"/>
  <c r="AA1455" i="11"/>
  <c r="Z1455" i="11"/>
  <c r="V1455" i="11"/>
  <c r="AB1454" i="11"/>
  <c r="AA1454" i="11"/>
  <c r="Z1454" i="11"/>
  <c r="V1454" i="11"/>
  <c r="AB1453" i="11"/>
  <c r="AM7" i="140" s="1"/>
  <c r="AA1453" i="11"/>
  <c r="Z1453" i="11"/>
  <c r="V1453" i="11"/>
  <c r="AB1452" i="11"/>
  <c r="AA1452" i="11"/>
  <c r="Z1452" i="11"/>
  <c r="V1452" i="11"/>
  <c r="W1452" i="11" s="1"/>
  <c r="AB1451" i="11"/>
  <c r="AA1451" i="11"/>
  <c r="Z1451" i="11"/>
  <c r="V1451" i="11"/>
  <c r="X1451" i="11" s="1"/>
  <c r="AB1450" i="11"/>
  <c r="AA1450" i="11"/>
  <c r="Z1450" i="11"/>
  <c r="V1450" i="11"/>
  <c r="AB1449" i="11"/>
  <c r="AA1449" i="11"/>
  <c r="Z1449" i="11"/>
  <c r="V1449" i="11"/>
  <c r="AB1448" i="11"/>
  <c r="AA1448" i="11"/>
  <c r="Z1448" i="11"/>
  <c r="V1448" i="11"/>
  <c r="W1448" i="11" s="1"/>
  <c r="AB1447" i="11"/>
  <c r="AA1447" i="11"/>
  <c r="Z1447" i="11"/>
  <c r="V1447" i="11"/>
  <c r="X1447" i="11" s="1"/>
  <c r="AB1446" i="11"/>
  <c r="AA1446" i="11"/>
  <c r="Z1446" i="11"/>
  <c r="V1446" i="11"/>
  <c r="AB1445" i="11"/>
  <c r="AA1445" i="11"/>
  <c r="V1445" i="11"/>
  <c r="AB1444" i="11"/>
  <c r="AA1444" i="11"/>
  <c r="Z1444" i="11"/>
  <c r="V1444" i="11"/>
  <c r="W1444" i="11" s="1"/>
  <c r="AB1443" i="11"/>
  <c r="AA1443" i="11"/>
  <c r="Z1443" i="11"/>
  <c r="V1443" i="11"/>
  <c r="X1443" i="11" s="1"/>
  <c r="AB1442" i="11"/>
  <c r="AA1442" i="11"/>
  <c r="Z1442" i="11"/>
  <c r="V1442" i="11"/>
  <c r="AB1441" i="11"/>
  <c r="AA1441" i="11"/>
  <c r="Z1441" i="11"/>
  <c r="V1441" i="11"/>
  <c r="AB1440" i="11"/>
  <c r="AA1440" i="11"/>
  <c r="Z1440" i="11"/>
  <c r="V1440" i="11"/>
  <c r="AB1439" i="11"/>
  <c r="AA1439" i="11"/>
  <c r="Z1439" i="11"/>
  <c r="V1439" i="11"/>
  <c r="X1439" i="11" s="1"/>
  <c r="AB1438" i="11"/>
  <c r="AA1438" i="11"/>
  <c r="Z1438" i="11"/>
  <c r="V1438" i="11"/>
  <c r="AB1437" i="11"/>
  <c r="AA1437" i="11"/>
  <c r="Z1437" i="11"/>
  <c r="V1437" i="11"/>
  <c r="AB1436" i="11"/>
  <c r="AA1436" i="11"/>
  <c r="Z1436" i="11"/>
  <c r="V1436" i="11"/>
  <c r="AB1435" i="11"/>
  <c r="AA1435" i="11"/>
  <c r="Z1435" i="11"/>
  <c r="V1435" i="11"/>
  <c r="X1435" i="11" s="1"/>
  <c r="AB1434" i="11"/>
  <c r="AA1434" i="11"/>
  <c r="Z1434" i="11"/>
  <c r="V1434" i="11"/>
  <c r="AB1433" i="11"/>
  <c r="AA1433" i="11"/>
  <c r="Z1433" i="11"/>
  <c r="V1433" i="11"/>
  <c r="AB1432" i="11"/>
  <c r="AA1432" i="11"/>
  <c r="Z1432" i="11"/>
  <c r="V1432" i="11"/>
  <c r="W1432" i="11" s="1"/>
  <c r="AB1431" i="11"/>
  <c r="AA1431" i="11"/>
  <c r="Z1431" i="11"/>
  <c r="V1431" i="11"/>
  <c r="AB1430" i="11"/>
  <c r="AA1430" i="11"/>
  <c r="Z1430" i="11"/>
  <c r="V1430" i="11"/>
  <c r="AB1429" i="11"/>
  <c r="AA1429" i="11"/>
  <c r="Z1429" i="11"/>
  <c r="V1429" i="11"/>
  <c r="AB1428" i="11"/>
  <c r="AA1428" i="11"/>
  <c r="Z1428" i="11"/>
  <c r="V1428" i="11"/>
  <c r="W1428" i="11" s="1"/>
  <c r="AB1427" i="11"/>
  <c r="AA1427" i="11"/>
  <c r="Z1427" i="11"/>
  <c r="V1427" i="11"/>
  <c r="X1427" i="11" s="1"/>
  <c r="AB1426" i="11"/>
  <c r="AA1426" i="11"/>
  <c r="Z1426" i="11"/>
  <c r="V1426" i="11"/>
  <c r="AB1425" i="11"/>
  <c r="AA1425" i="11"/>
  <c r="Z1425" i="11"/>
  <c r="V1425" i="11"/>
  <c r="AB1424" i="11"/>
  <c r="AA1424" i="11"/>
  <c r="Z1424" i="11"/>
  <c r="V1424" i="11"/>
  <c r="W1424" i="11" s="1"/>
  <c r="AB1423" i="11"/>
  <c r="AA1423" i="11"/>
  <c r="Z1423" i="11"/>
  <c r="V1423" i="11"/>
  <c r="X1423" i="11" s="1"/>
  <c r="AB1422" i="11"/>
  <c r="AA1422" i="11"/>
  <c r="Z1422" i="11"/>
  <c r="V1422" i="11"/>
  <c r="AB1421" i="11"/>
  <c r="AA1421" i="11"/>
  <c r="Z1421" i="11"/>
  <c r="V1421" i="11"/>
  <c r="AB1420" i="11"/>
  <c r="AA1420" i="11"/>
  <c r="Z1420" i="11"/>
  <c r="V1420" i="11"/>
  <c r="AB1419" i="11"/>
  <c r="AA1419" i="11"/>
  <c r="Z1419" i="11"/>
  <c r="V1419" i="11"/>
  <c r="X1419" i="11" s="1"/>
  <c r="AB1418" i="11"/>
  <c r="AA1418" i="11"/>
  <c r="Z1418" i="11"/>
  <c r="V1418" i="11"/>
  <c r="AB1417" i="11"/>
  <c r="AA1417" i="11"/>
  <c r="Z1417" i="11"/>
  <c r="V1417" i="11"/>
  <c r="AB1416" i="11"/>
  <c r="AA1416" i="11"/>
  <c r="Z1416" i="11"/>
  <c r="V1416" i="11"/>
  <c r="W1416" i="11" s="1"/>
  <c r="AB1415" i="11"/>
  <c r="AA1415" i="11"/>
  <c r="Z1415" i="11"/>
  <c r="V1415" i="11"/>
  <c r="X1415" i="11" s="1"/>
  <c r="AB1414" i="11"/>
  <c r="AA1414" i="11"/>
  <c r="Z1414" i="11"/>
  <c r="V1414" i="11"/>
  <c r="AB1413" i="11"/>
  <c r="AA1413" i="11"/>
  <c r="Z1413" i="11"/>
  <c r="V1413" i="11"/>
  <c r="AB1412" i="11"/>
  <c r="AA1412" i="11"/>
  <c r="Z1412" i="11"/>
  <c r="V1412" i="11"/>
  <c r="W1412" i="11" s="1"/>
  <c r="AB1411" i="11"/>
  <c r="AA1411" i="11"/>
  <c r="Z1411" i="11"/>
  <c r="V1411" i="11"/>
  <c r="X1411" i="11" s="1"/>
  <c r="AB1410" i="11"/>
  <c r="AA1410" i="11"/>
  <c r="Z1410" i="11"/>
  <c r="V1410" i="11"/>
  <c r="AB1409" i="11"/>
  <c r="AA1409" i="11"/>
  <c r="Z1409" i="11"/>
  <c r="V1409" i="11"/>
  <c r="AB1408" i="11"/>
  <c r="AA1408" i="11"/>
  <c r="Z1408" i="11"/>
  <c r="V1408" i="11"/>
  <c r="W1408" i="11" s="1"/>
  <c r="AB1407" i="11"/>
  <c r="AA1407" i="11"/>
  <c r="Z1407" i="11"/>
  <c r="V1407" i="11"/>
  <c r="X1407" i="11" s="1"/>
  <c r="AB1406" i="11"/>
  <c r="AA1406" i="11"/>
  <c r="Z1406" i="11"/>
  <c r="V1406" i="11"/>
  <c r="AB1405" i="11"/>
  <c r="AA1405" i="11"/>
  <c r="Z1405" i="11"/>
  <c r="V1405" i="11"/>
  <c r="AB1404" i="11"/>
  <c r="AA1404" i="11"/>
  <c r="Z1404" i="11"/>
  <c r="V1404" i="11"/>
  <c r="AB1403" i="11"/>
  <c r="AA1403" i="11"/>
  <c r="Z1403" i="11"/>
  <c r="V1403" i="11"/>
  <c r="X1403" i="11" s="1"/>
  <c r="AB1402" i="11"/>
  <c r="AA1402" i="11"/>
  <c r="Z1402" i="11"/>
  <c r="V1402" i="11"/>
  <c r="AB1401" i="11"/>
  <c r="AA1401" i="11"/>
  <c r="Z1401" i="11"/>
  <c r="V1401" i="11"/>
  <c r="AB1400" i="11"/>
  <c r="AA1400" i="11"/>
  <c r="Z1400" i="11"/>
  <c r="V1400" i="11"/>
  <c r="W1400" i="11" s="1"/>
  <c r="AB1399" i="11"/>
  <c r="AA1399" i="11"/>
  <c r="Z1399" i="11"/>
  <c r="V1399" i="11"/>
  <c r="X1399" i="11" s="1"/>
  <c r="AB1398" i="11"/>
  <c r="AA1398" i="11"/>
  <c r="Z1398" i="11"/>
  <c r="V1398" i="11"/>
  <c r="AB1397" i="11"/>
  <c r="AA1397" i="11"/>
  <c r="Z1397" i="11"/>
  <c r="V1397" i="11"/>
  <c r="AB1396" i="11"/>
  <c r="AA1396" i="11"/>
  <c r="Z1396" i="11"/>
  <c r="V1396" i="11"/>
  <c r="W1396" i="11" s="1"/>
  <c r="AB1395" i="11"/>
  <c r="AA1395" i="11"/>
  <c r="Z1395" i="11"/>
  <c r="V1395" i="11"/>
  <c r="X1395" i="11" s="1"/>
  <c r="AB1394" i="11"/>
  <c r="AA1394" i="11"/>
  <c r="Z1394" i="11"/>
  <c r="V1394" i="11"/>
  <c r="W1394" i="11" s="1"/>
  <c r="AB1393" i="11"/>
  <c r="AA1393" i="11"/>
  <c r="Z1393" i="11"/>
  <c r="V1393" i="11"/>
  <c r="AB1392" i="11"/>
  <c r="AA1392" i="11"/>
  <c r="Z1392" i="11"/>
  <c r="V1392" i="11"/>
  <c r="W1392" i="11" s="1"/>
  <c r="AB1391" i="11"/>
  <c r="AA1391" i="11"/>
  <c r="Z1391" i="11"/>
  <c r="V1391" i="11"/>
  <c r="X1391" i="11" s="1"/>
  <c r="AB1390" i="11"/>
  <c r="AA1390" i="11"/>
  <c r="Z1390" i="11"/>
  <c r="V1390" i="11"/>
  <c r="AB1389" i="11"/>
  <c r="AA1389" i="11"/>
  <c r="Z1389" i="11"/>
  <c r="V1389" i="11"/>
  <c r="W1389" i="11" s="1"/>
  <c r="AB1388" i="11"/>
  <c r="AA1388" i="11"/>
  <c r="Z1388" i="11"/>
  <c r="V1388" i="11"/>
  <c r="W1388" i="11" s="1"/>
  <c r="AB1387" i="11"/>
  <c r="AA1387" i="11"/>
  <c r="Z1387" i="11"/>
  <c r="V1387" i="11"/>
  <c r="AB1386" i="11"/>
  <c r="AA1386" i="11"/>
  <c r="Z1386" i="11"/>
  <c r="V1386" i="11"/>
  <c r="AB1385" i="11"/>
  <c r="AA1385" i="11"/>
  <c r="Z1385" i="11"/>
  <c r="V1385" i="11"/>
  <c r="W1385" i="11" s="1"/>
  <c r="AB1384" i="11"/>
  <c r="AA1384" i="11"/>
  <c r="Z1384" i="11"/>
  <c r="V1384" i="11"/>
  <c r="AB1383" i="11"/>
  <c r="AA1383" i="11"/>
  <c r="Z1383" i="11"/>
  <c r="V1383" i="11"/>
  <c r="X1383" i="11" s="1"/>
  <c r="AB1382" i="11"/>
  <c r="AA1382" i="11"/>
  <c r="Z1382" i="11"/>
  <c r="V1382" i="11"/>
  <c r="W1382" i="11" s="1"/>
  <c r="AB1381" i="11"/>
  <c r="AA1381" i="11"/>
  <c r="Z1381" i="11"/>
  <c r="V1381" i="11"/>
  <c r="X1381" i="11" s="1"/>
  <c r="AB1380" i="11"/>
  <c r="AA1380" i="11"/>
  <c r="Z1380" i="11"/>
  <c r="V1380" i="11"/>
  <c r="AB1379" i="11"/>
  <c r="AA1379" i="11"/>
  <c r="Z1379" i="11"/>
  <c r="V1379" i="11"/>
  <c r="AB1378" i="11"/>
  <c r="AA1378" i="11"/>
  <c r="Z1378" i="11"/>
  <c r="V1378" i="11"/>
  <c r="AB1377" i="11"/>
  <c r="AA1377" i="11"/>
  <c r="Z1377" i="11"/>
  <c r="V1377" i="11"/>
  <c r="W1377" i="11" s="1"/>
  <c r="AB1376" i="11"/>
  <c r="AA1376" i="11"/>
  <c r="Z1376" i="11"/>
  <c r="V1376" i="11"/>
  <c r="AB1375" i="11"/>
  <c r="AA1375" i="11"/>
  <c r="Z1375" i="11"/>
  <c r="V1375" i="11"/>
  <c r="X1375" i="11" s="1"/>
  <c r="AB1374" i="11"/>
  <c r="AA1374" i="11"/>
  <c r="Z1374" i="11"/>
  <c r="V1374" i="11"/>
  <c r="W1374" i="11" s="1"/>
  <c r="AB1373" i="11"/>
  <c r="AA1373" i="11"/>
  <c r="Z1373" i="11"/>
  <c r="V1373" i="11"/>
  <c r="X1373" i="11" s="1"/>
  <c r="AB1372" i="11"/>
  <c r="AA1372" i="11"/>
  <c r="Z1372" i="11"/>
  <c r="V1372" i="11"/>
  <c r="AB1371" i="11"/>
  <c r="AA1371" i="11"/>
  <c r="Z1371" i="11"/>
  <c r="V1371" i="11"/>
  <c r="AB1370" i="11"/>
  <c r="AA1370" i="11"/>
  <c r="Z1370" i="11"/>
  <c r="V1370" i="11"/>
  <c r="W1370" i="11" s="1"/>
  <c r="AB1369" i="11"/>
  <c r="AA1369" i="11"/>
  <c r="Z1369" i="11"/>
  <c r="V1369" i="11"/>
  <c r="X1369" i="11" s="1"/>
  <c r="AB1368" i="11"/>
  <c r="AA1368" i="11"/>
  <c r="Z1368" i="11"/>
  <c r="V1368" i="11"/>
  <c r="AB1367" i="11"/>
  <c r="AA1367" i="11"/>
  <c r="Z1367" i="11"/>
  <c r="V1367" i="11"/>
  <c r="AB1366" i="11"/>
  <c r="AA1366" i="11"/>
  <c r="Z1366" i="11"/>
  <c r="V1366" i="11"/>
  <c r="W1366" i="11" s="1"/>
  <c r="AB1365" i="11"/>
  <c r="AA1365" i="11"/>
  <c r="Z1365" i="11"/>
  <c r="V1365" i="11"/>
  <c r="AB1364" i="11"/>
  <c r="AA1364" i="11"/>
  <c r="Z1364" i="11"/>
  <c r="V1364" i="11"/>
  <c r="AB1363" i="11"/>
  <c r="AA1363" i="11"/>
  <c r="Z1363" i="11"/>
  <c r="V1363" i="11"/>
  <c r="X1363" i="11" s="1"/>
  <c r="AB1362" i="11"/>
  <c r="AA1362" i="11"/>
  <c r="Z1362" i="11"/>
  <c r="V1362" i="11"/>
  <c r="W1362" i="11" s="1"/>
  <c r="AB1361" i="11"/>
  <c r="AA1361" i="11"/>
  <c r="Z1361" i="11"/>
  <c r="V1361" i="11"/>
  <c r="AB1360" i="11"/>
  <c r="AA1360" i="11"/>
  <c r="Z1360" i="11"/>
  <c r="V1360" i="11"/>
  <c r="AB1359" i="11"/>
  <c r="AA1359" i="11"/>
  <c r="Z1359" i="11"/>
  <c r="V1359" i="11"/>
  <c r="X1359" i="11" s="1"/>
  <c r="AB1358" i="11"/>
  <c r="AA1358" i="11"/>
  <c r="Z1358" i="11"/>
  <c r="V1358" i="11"/>
  <c r="W1358" i="11" s="1"/>
  <c r="AB1357" i="11"/>
  <c r="AA1357" i="11"/>
  <c r="Z1357" i="11"/>
  <c r="V1357" i="11"/>
  <c r="AB1356" i="11"/>
  <c r="AA1356" i="11"/>
  <c r="Z1356" i="11"/>
  <c r="V1356" i="11"/>
  <c r="AB1355" i="11"/>
  <c r="AA1355" i="11"/>
  <c r="Z1355" i="11"/>
  <c r="V1355" i="11"/>
  <c r="X1355" i="11" s="1"/>
  <c r="AB1354" i="11"/>
  <c r="AA1354" i="11"/>
  <c r="Z1354" i="11"/>
  <c r="V1354" i="11"/>
  <c r="W1354" i="11" s="1"/>
  <c r="AB1353" i="11"/>
  <c r="AA1353" i="11"/>
  <c r="Z1353" i="11"/>
  <c r="V1353" i="11"/>
  <c r="AB1352" i="11"/>
  <c r="AA1352" i="11"/>
  <c r="Z1352" i="11"/>
  <c r="V1352" i="11"/>
  <c r="AB1351" i="11"/>
  <c r="AA1351" i="11"/>
  <c r="Z1351" i="11"/>
  <c r="V1351" i="11"/>
  <c r="X1351" i="11" s="1"/>
  <c r="AB1350" i="11"/>
  <c r="AA1350" i="11"/>
  <c r="Z1350" i="11"/>
  <c r="V1350" i="11"/>
  <c r="AB1349" i="11"/>
  <c r="AA1349" i="11"/>
  <c r="Z1349" i="11"/>
  <c r="V1349" i="11"/>
  <c r="AB1348" i="11"/>
  <c r="AA1348" i="11"/>
  <c r="Z1348" i="11"/>
  <c r="V1348" i="11"/>
  <c r="AB1347" i="11"/>
  <c r="AA1347" i="11"/>
  <c r="Z1347" i="11"/>
  <c r="V1347" i="11"/>
  <c r="X1347" i="11" s="1"/>
  <c r="AB1346" i="11"/>
  <c r="AA1346" i="11"/>
  <c r="Z1346" i="11"/>
  <c r="V1346" i="11"/>
  <c r="W1346" i="11" s="1"/>
  <c r="AB1345" i="11"/>
  <c r="AA1345" i="11"/>
  <c r="Z1345" i="11"/>
  <c r="V1345" i="11"/>
  <c r="AB1344" i="11"/>
  <c r="AA1344" i="11"/>
  <c r="Z1344" i="11"/>
  <c r="V1344" i="11"/>
  <c r="AB1343" i="11"/>
  <c r="AA1343" i="11"/>
  <c r="Z1343" i="11"/>
  <c r="V1343" i="11"/>
  <c r="X1343" i="11" s="1"/>
  <c r="AB1342" i="11"/>
  <c r="AA1342" i="11"/>
  <c r="Z1342" i="11"/>
  <c r="V1342" i="11"/>
  <c r="W1342" i="11" s="1"/>
  <c r="AB1341" i="11"/>
  <c r="AA1341" i="11"/>
  <c r="Z1341" i="11"/>
  <c r="V1341" i="11"/>
  <c r="AB1340" i="11"/>
  <c r="AA1340" i="11"/>
  <c r="Z1340" i="11"/>
  <c r="V1340" i="11"/>
  <c r="AB1339" i="11"/>
  <c r="AA1339" i="11"/>
  <c r="Z1339" i="11"/>
  <c r="V1339" i="11"/>
  <c r="X1339" i="11" s="1"/>
  <c r="AB1338" i="11"/>
  <c r="AA1338" i="11"/>
  <c r="Z1338" i="11"/>
  <c r="V1338" i="11"/>
  <c r="W1338" i="11" s="1"/>
  <c r="AB1337" i="11"/>
  <c r="AA1337" i="11"/>
  <c r="Z1337" i="11"/>
  <c r="V1337" i="11"/>
  <c r="AB1336" i="11"/>
  <c r="AA1336" i="11"/>
  <c r="Z1336" i="11"/>
  <c r="V1336" i="11"/>
  <c r="AB1335" i="11"/>
  <c r="AA1335" i="11"/>
  <c r="Z1335" i="11"/>
  <c r="V1335" i="11"/>
  <c r="X1335" i="11" s="1"/>
  <c r="AB1334" i="11"/>
  <c r="AA1334" i="11"/>
  <c r="Z1334" i="11"/>
  <c r="V1334" i="11"/>
  <c r="AB1333" i="11"/>
  <c r="AA1333" i="11"/>
  <c r="Z1333" i="11"/>
  <c r="V1333" i="11"/>
  <c r="AB1332" i="11"/>
  <c r="AA1332" i="11"/>
  <c r="Z1332" i="11"/>
  <c r="V1332" i="11"/>
  <c r="AB1331" i="11"/>
  <c r="AA1331" i="11"/>
  <c r="Z1331" i="11"/>
  <c r="V1331" i="11"/>
  <c r="X1331" i="11" s="1"/>
  <c r="AB1330" i="11"/>
  <c r="AA1330" i="11"/>
  <c r="Z1330" i="11"/>
  <c r="V1330" i="11"/>
  <c r="W1330" i="11" s="1"/>
  <c r="AB1329" i="11"/>
  <c r="AA1329" i="11"/>
  <c r="Z1329" i="11"/>
  <c r="V1329" i="11"/>
  <c r="AB1328" i="11"/>
  <c r="AA1328" i="11"/>
  <c r="Z1328" i="11"/>
  <c r="V1328" i="11"/>
  <c r="AB1327" i="11"/>
  <c r="AA1327" i="11"/>
  <c r="Z1327" i="11"/>
  <c r="V1327" i="11"/>
  <c r="X1327" i="11" s="1"/>
  <c r="AB1326" i="11"/>
  <c r="AA1326" i="11"/>
  <c r="Z1326" i="11"/>
  <c r="V1326" i="11"/>
  <c r="W1326" i="11" s="1"/>
  <c r="AB1325" i="11"/>
  <c r="AA1325" i="11"/>
  <c r="Z1325" i="11"/>
  <c r="V1325" i="11"/>
  <c r="AB1324" i="11"/>
  <c r="AA1324" i="11"/>
  <c r="Z1324" i="11"/>
  <c r="V1324" i="11"/>
  <c r="AB1323" i="11"/>
  <c r="AA1323" i="11"/>
  <c r="Z1323" i="11"/>
  <c r="V1323" i="11"/>
  <c r="X1323" i="11" s="1"/>
  <c r="AB1322" i="11"/>
  <c r="AA1322" i="11"/>
  <c r="Z1322" i="11"/>
  <c r="V1322" i="11"/>
  <c r="W1322" i="11" s="1"/>
  <c r="AB1321" i="11"/>
  <c r="AA1321" i="11"/>
  <c r="Z1321" i="11"/>
  <c r="V1321" i="11"/>
  <c r="AB1320" i="11"/>
  <c r="AA1320" i="11"/>
  <c r="Z1320" i="11"/>
  <c r="V1320" i="11"/>
  <c r="AB1319" i="11"/>
  <c r="AA1319" i="11"/>
  <c r="Z1319" i="11"/>
  <c r="V1319" i="11"/>
  <c r="X1319" i="11" s="1"/>
  <c r="AB1318" i="11"/>
  <c r="AA1318" i="11"/>
  <c r="Z1318" i="11"/>
  <c r="V1318" i="11"/>
  <c r="W1318" i="11" s="1"/>
  <c r="AB1317" i="11"/>
  <c r="AA1317" i="11"/>
  <c r="Z1317" i="11"/>
  <c r="V1317" i="11"/>
  <c r="AB1316" i="11"/>
  <c r="AA1316" i="11"/>
  <c r="Z1316" i="11"/>
  <c r="V1316" i="11"/>
  <c r="AB1315" i="11"/>
  <c r="AA1315" i="11"/>
  <c r="Z1315" i="11"/>
  <c r="V1315" i="11"/>
  <c r="X1315" i="11" s="1"/>
  <c r="AB1314" i="11"/>
  <c r="AA1314" i="11"/>
  <c r="Z1314" i="11"/>
  <c r="V1314" i="11"/>
  <c r="W1314" i="11" s="1"/>
  <c r="AB1313" i="11"/>
  <c r="AA1313" i="11"/>
  <c r="Z1313" i="11"/>
  <c r="V1313" i="11"/>
  <c r="AB1312" i="11"/>
  <c r="AA1312" i="11"/>
  <c r="Z1312" i="11"/>
  <c r="V1312" i="11"/>
  <c r="AB1311" i="11"/>
  <c r="AA1311" i="11"/>
  <c r="Z1311" i="11"/>
  <c r="V1311" i="11"/>
  <c r="X1311" i="11" s="1"/>
  <c r="AB1310" i="11"/>
  <c r="AA1310" i="11"/>
  <c r="Z1310" i="11"/>
  <c r="V1310" i="11"/>
  <c r="W1310" i="11" s="1"/>
  <c r="AB1309" i="11"/>
  <c r="AA1309" i="11"/>
  <c r="Z1309" i="11"/>
  <c r="V1309" i="11"/>
  <c r="AB1308" i="11"/>
  <c r="AA1308" i="11"/>
  <c r="Z1308" i="11"/>
  <c r="V1308" i="11"/>
  <c r="AB1307" i="11"/>
  <c r="AA1307" i="11"/>
  <c r="Z1307" i="11"/>
  <c r="V1307" i="11"/>
  <c r="X1307" i="11" s="1"/>
  <c r="AB1306" i="11"/>
  <c r="AA1306" i="11"/>
  <c r="Z1306" i="11"/>
  <c r="V1306" i="11"/>
  <c r="W1306" i="11" s="1"/>
  <c r="AB1305" i="11"/>
  <c r="AA1305" i="11"/>
  <c r="Z1305" i="11"/>
  <c r="V1305" i="11"/>
  <c r="AB1304" i="11"/>
  <c r="AA1304" i="11"/>
  <c r="Z1304" i="11"/>
  <c r="V1304" i="11"/>
  <c r="AB1303" i="11"/>
  <c r="AA1303" i="11"/>
  <c r="Z1303" i="11"/>
  <c r="V1303" i="11"/>
  <c r="X1303" i="11" s="1"/>
  <c r="AB1302" i="11"/>
  <c r="AA1302" i="11"/>
  <c r="Z1302" i="11"/>
  <c r="V1302" i="11"/>
  <c r="AB1301" i="11"/>
  <c r="AA1301" i="11"/>
  <c r="Z1301" i="11"/>
  <c r="V1301" i="11"/>
  <c r="AB1300" i="11"/>
  <c r="AA1300" i="11"/>
  <c r="Z1300" i="11"/>
  <c r="V1300" i="11"/>
  <c r="AB1299" i="11"/>
  <c r="AA1299" i="11"/>
  <c r="Z1299" i="11"/>
  <c r="V1299" i="11"/>
  <c r="W1299" i="11" s="1"/>
  <c r="AB1298" i="11"/>
  <c r="AA1298" i="11"/>
  <c r="Z1298" i="11"/>
  <c r="V1298" i="11"/>
  <c r="X1298" i="11" s="1"/>
  <c r="AB1297" i="11"/>
  <c r="AA1297" i="11"/>
  <c r="Z1297" i="11"/>
  <c r="V1297" i="11"/>
  <c r="X1297" i="11" s="1"/>
  <c r="AB1296" i="11"/>
  <c r="AA1296" i="11"/>
  <c r="Z1296" i="11"/>
  <c r="V1296" i="11"/>
  <c r="AB1295" i="11"/>
  <c r="AA1295" i="11"/>
  <c r="Z1295" i="11"/>
  <c r="V1295" i="11"/>
  <c r="W1295" i="11" s="1"/>
  <c r="AB1294" i="11"/>
  <c r="AA1294" i="11"/>
  <c r="Z1294" i="11"/>
  <c r="V1294" i="11"/>
  <c r="AB1293" i="11"/>
  <c r="AA1293" i="11"/>
  <c r="Z1293" i="11"/>
  <c r="V1293" i="11"/>
  <c r="W1293" i="11" s="1"/>
  <c r="AB1292" i="11"/>
  <c r="AA1292" i="11"/>
  <c r="Z1292" i="11"/>
  <c r="V1292" i="11"/>
  <c r="AB1291" i="11"/>
  <c r="AA1291" i="11"/>
  <c r="Z1291" i="11"/>
  <c r="V1291" i="11"/>
  <c r="W1291" i="11" s="1"/>
  <c r="AB1290" i="11"/>
  <c r="AA1290" i="11"/>
  <c r="Z1290" i="11"/>
  <c r="V1290" i="11"/>
  <c r="AB1289" i="11"/>
  <c r="AA1289" i="11"/>
  <c r="Z1289" i="11"/>
  <c r="V1289" i="11"/>
  <c r="X1289" i="11" s="1"/>
  <c r="AB1288" i="11"/>
  <c r="AA1288" i="11"/>
  <c r="Z1288" i="11"/>
  <c r="V1288" i="11"/>
  <c r="AB1287" i="11"/>
  <c r="AA1287" i="11"/>
  <c r="Z1287" i="11"/>
  <c r="V1287" i="11"/>
  <c r="AB1286" i="11"/>
  <c r="AA1286" i="11"/>
  <c r="Z1286" i="11"/>
  <c r="V1286" i="11"/>
  <c r="W1286" i="11" s="1"/>
  <c r="AB1285" i="11"/>
  <c r="AA1285" i="11"/>
  <c r="Z1285" i="11"/>
  <c r="V1285" i="11"/>
  <c r="AB1284" i="11"/>
  <c r="AA1284" i="11"/>
  <c r="Z1284" i="11"/>
  <c r="V1284" i="11"/>
  <c r="AB1283" i="11"/>
  <c r="AA1283" i="11"/>
  <c r="Z1283" i="11"/>
  <c r="V1283" i="11"/>
  <c r="W1283" i="11" s="1"/>
  <c r="AB1282" i="11"/>
  <c r="AA1282" i="11"/>
  <c r="Z1282" i="11"/>
  <c r="V1282" i="11"/>
  <c r="X1282" i="11" s="1"/>
  <c r="AB1281" i="11"/>
  <c r="AA1281" i="11"/>
  <c r="Z1281" i="11"/>
  <c r="V1281" i="11"/>
  <c r="X1281" i="11" s="1"/>
  <c r="AB1280" i="11"/>
  <c r="AA1280" i="11"/>
  <c r="Z1280" i="11"/>
  <c r="V1280" i="11"/>
  <c r="AB1279" i="11"/>
  <c r="AA1279" i="11"/>
  <c r="Z1279" i="11"/>
  <c r="V1279" i="11"/>
  <c r="W1279" i="11" s="1"/>
  <c r="AB1278" i="11"/>
  <c r="AA1278" i="11"/>
  <c r="Z1278" i="11"/>
  <c r="V1278" i="11"/>
  <c r="AB1277" i="11"/>
  <c r="AA1277" i="11"/>
  <c r="Z1277" i="11"/>
  <c r="V1277" i="11"/>
  <c r="AB1276" i="11"/>
  <c r="AA1276" i="11"/>
  <c r="Z1276" i="11"/>
  <c r="V1276" i="11"/>
  <c r="AB1275" i="11"/>
  <c r="AA1275" i="11"/>
  <c r="Z1275" i="11"/>
  <c r="V1275" i="11"/>
  <c r="AB1274" i="11"/>
  <c r="AA1274" i="11"/>
  <c r="Z1274" i="11"/>
  <c r="V1274" i="11"/>
  <c r="X1274" i="11" s="1"/>
  <c r="AB1273" i="11"/>
  <c r="Q225" i="143" s="1"/>
  <c r="P225" i="143" s="1"/>
  <c r="AA1273" i="11"/>
  <c r="Z1273" i="11"/>
  <c r="V1273" i="11"/>
  <c r="X1273" i="11" s="1"/>
  <c r="AB1272" i="11"/>
  <c r="AA1272" i="11"/>
  <c r="Z1272" i="11"/>
  <c r="V1272" i="11"/>
  <c r="AB1271" i="11"/>
  <c r="Q224" i="143" s="1"/>
  <c r="P224" i="143" s="1"/>
  <c r="AA1271" i="11"/>
  <c r="Z1271" i="11"/>
  <c r="V1271" i="11"/>
  <c r="AB1270" i="11"/>
  <c r="Q223" i="143" s="1"/>
  <c r="P223" i="143" s="1"/>
  <c r="AA1270" i="11"/>
  <c r="Z1270" i="11"/>
  <c r="V1270" i="11"/>
  <c r="W1270" i="11" s="1"/>
  <c r="AB1269" i="11"/>
  <c r="Q222" i="143" s="1"/>
  <c r="P222" i="143" s="1"/>
  <c r="AA1269" i="11"/>
  <c r="Z1269" i="11"/>
  <c r="V1269" i="11"/>
  <c r="AB1268" i="11"/>
  <c r="Q221" i="143" s="1"/>
  <c r="P221" i="143" s="1"/>
  <c r="AA1268" i="11"/>
  <c r="Z1268" i="11"/>
  <c r="V1268" i="11"/>
  <c r="AB1267" i="11"/>
  <c r="AA1267" i="11"/>
  <c r="Z1267" i="11"/>
  <c r="V1267" i="11"/>
  <c r="W1267" i="11" s="1"/>
  <c r="AB1266" i="11"/>
  <c r="AA1266" i="11"/>
  <c r="Z1266" i="11"/>
  <c r="V1266" i="11"/>
  <c r="X1266" i="11" s="1"/>
  <c r="AB1265" i="11"/>
  <c r="Q220" i="143" s="1"/>
  <c r="P220" i="143" s="1"/>
  <c r="AA1265" i="11"/>
  <c r="Z1265" i="11"/>
  <c r="V1265" i="11"/>
  <c r="X1265" i="11" s="1"/>
  <c r="AB1264" i="11"/>
  <c r="Q219" i="143" s="1"/>
  <c r="P219" i="143" s="1"/>
  <c r="AA1264" i="11"/>
  <c r="Z1264" i="11"/>
  <c r="V1264" i="11"/>
  <c r="AB1263" i="11"/>
  <c r="AA1263" i="11"/>
  <c r="Z1263" i="11"/>
  <c r="V1263" i="11"/>
  <c r="W1263" i="11" s="1"/>
  <c r="AB1262" i="11"/>
  <c r="Q218" i="143" s="1"/>
  <c r="P218" i="143" s="1"/>
  <c r="AA1262" i="11"/>
  <c r="Z1262" i="11"/>
  <c r="V1262" i="11"/>
  <c r="AB1261" i="11"/>
  <c r="Q217" i="143" s="1"/>
  <c r="P217" i="143" s="1"/>
  <c r="AA1261" i="11"/>
  <c r="Z1261" i="11"/>
  <c r="V1261" i="11"/>
  <c r="W1261" i="11" s="1"/>
  <c r="AB1260" i="11"/>
  <c r="AA1260" i="11"/>
  <c r="Z1260" i="11"/>
  <c r="V1260" i="11"/>
  <c r="AB1259" i="11"/>
  <c r="Q216" i="143" s="1"/>
  <c r="P216" i="143" s="1"/>
  <c r="AA1259" i="11"/>
  <c r="Z1259" i="11"/>
  <c r="V1259" i="11"/>
  <c r="W1259" i="11" s="1"/>
  <c r="AB1258" i="11"/>
  <c r="AA1258" i="11"/>
  <c r="Z1258" i="11"/>
  <c r="V1258" i="11"/>
  <c r="AB1257" i="11"/>
  <c r="AA1257" i="11"/>
  <c r="Z1257" i="11"/>
  <c r="V1257" i="11"/>
  <c r="AB1256" i="11"/>
  <c r="AA1256" i="11"/>
  <c r="Z1256" i="11"/>
  <c r="V1256" i="11"/>
  <c r="AB1255" i="11"/>
  <c r="AA1255" i="11"/>
  <c r="Z1255" i="11"/>
  <c r="V1255" i="11"/>
  <c r="AB1254" i="11"/>
  <c r="Q210" i="143" s="1"/>
  <c r="P210" i="143" s="1"/>
  <c r="AA1254" i="11"/>
  <c r="Z1254" i="11"/>
  <c r="V1254" i="11"/>
  <c r="W1254" i="11" s="1"/>
  <c r="AB1253" i="11"/>
  <c r="AA1253" i="11"/>
  <c r="Z1253" i="11"/>
  <c r="V1253" i="11"/>
  <c r="AB1252" i="11"/>
  <c r="Q209" i="143" s="1"/>
  <c r="P209" i="143" s="1"/>
  <c r="AA1252" i="11"/>
  <c r="Z1252" i="11"/>
  <c r="V1252" i="11"/>
  <c r="AB1251" i="11"/>
  <c r="Q208" i="143" s="1"/>
  <c r="P208" i="143" s="1"/>
  <c r="AA1251" i="11"/>
  <c r="Z1251" i="11"/>
  <c r="V1251" i="11"/>
  <c r="W1251" i="11" s="1"/>
  <c r="AB1250" i="11"/>
  <c r="AA1250" i="11"/>
  <c r="Z1250" i="11"/>
  <c r="V1250" i="11"/>
  <c r="X1250" i="11" s="1"/>
  <c r="AB1249" i="11"/>
  <c r="Q207" i="143" s="1"/>
  <c r="P207" i="143" s="1"/>
  <c r="AA1249" i="11"/>
  <c r="Z1249" i="11"/>
  <c r="V1249" i="11"/>
  <c r="X1249" i="11" s="1"/>
  <c r="AB1248" i="11"/>
  <c r="AA1248" i="11"/>
  <c r="Z1248" i="11"/>
  <c r="V1248" i="11"/>
  <c r="AB1247" i="11"/>
  <c r="AA1247" i="11"/>
  <c r="Z1247" i="11"/>
  <c r="V1247" i="11"/>
  <c r="W1247" i="11" s="1"/>
  <c r="AB1246" i="11"/>
  <c r="AA1246" i="11"/>
  <c r="Z1246" i="11"/>
  <c r="V1246" i="11"/>
  <c r="AB1245" i="11"/>
  <c r="Q206" i="143" s="1"/>
  <c r="P206" i="143" s="1"/>
  <c r="AA1245" i="11"/>
  <c r="Z1245" i="11"/>
  <c r="V1245" i="11"/>
  <c r="AB1244" i="11"/>
  <c r="AA1244" i="11"/>
  <c r="Z1244" i="11"/>
  <c r="V1244" i="11"/>
  <c r="AB1243" i="11"/>
  <c r="Q205" i="143" s="1"/>
  <c r="P205" i="143" s="1"/>
  <c r="AA1243" i="11"/>
  <c r="Z1243" i="11"/>
  <c r="V1243" i="11"/>
  <c r="W1243" i="11" s="1"/>
  <c r="AB1242" i="11"/>
  <c r="AA1242" i="11"/>
  <c r="Z1242" i="11"/>
  <c r="V1242" i="11"/>
  <c r="X1242" i="11" s="1"/>
  <c r="AB1241" i="11"/>
  <c r="AA1241" i="11"/>
  <c r="Z1241" i="11"/>
  <c r="V1241" i="11"/>
  <c r="X1241" i="11" s="1"/>
  <c r="AB1240" i="11"/>
  <c r="AA1240" i="11"/>
  <c r="Z1240" i="11"/>
  <c r="V1240" i="11"/>
  <c r="AB1239" i="11"/>
  <c r="AA1239" i="11"/>
  <c r="Z1239" i="11"/>
  <c r="V1239" i="11"/>
  <c r="AB1238" i="11"/>
  <c r="Q204" i="143" s="1"/>
  <c r="P204" i="143" s="1"/>
  <c r="AA1238" i="11"/>
  <c r="Z1238" i="11"/>
  <c r="V1238" i="11"/>
  <c r="AB1237" i="11"/>
  <c r="AA1237" i="11"/>
  <c r="Z1237" i="11"/>
  <c r="V1237" i="11"/>
  <c r="AB1236" i="11"/>
  <c r="Q203" i="143" s="1"/>
  <c r="P203" i="143" s="1"/>
  <c r="AA1236" i="11"/>
  <c r="Z1236" i="11"/>
  <c r="V1236" i="11"/>
  <c r="AB1235" i="11"/>
  <c r="Q202" i="143" s="1"/>
  <c r="P202" i="143" s="1"/>
  <c r="AA1235" i="11"/>
  <c r="Z1235" i="11"/>
  <c r="V1235" i="11"/>
  <c r="AB1234" i="11"/>
  <c r="AA1234" i="11"/>
  <c r="Z1234" i="11"/>
  <c r="V1234" i="11"/>
  <c r="X1234" i="11" s="1"/>
  <c r="AB1233" i="11"/>
  <c r="Q201" i="143" s="1"/>
  <c r="P201" i="143" s="1"/>
  <c r="AA1233" i="11"/>
  <c r="Z1233" i="11"/>
  <c r="V1233" i="11"/>
  <c r="X1233" i="11" s="1"/>
  <c r="AB1232" i="11"/>
  <c r="AA1232" i="11"/>
  <c r="Z1232" i="11"/>
  <c r="V1232" i="11"/>
  <c r="AB1231" i="11"/>
  <c r="AA1231" i="11"/>
  <c r="Z1231" i="11"/>
  <c r="V1231" i="11"/>
  <c r="W1231" i="11" s="1"/>
  <c r="AB1230" i="11"/>
  <c r="Q200" i="143" s="1"/>
  <c r="P200" i="143" s="1"/>
  <c r="AA1230" i="11"/>
  <c r="Z1230" i="11"/>
  <c r="V1230" i="11"/>
  <c r="AB1229" i="11"/>
  <c r="AA1229" i="11"/>
  <c r="Z1229" i="11"/>
  <c r="V1229" i="11"/>
  <c r="W1229" i="11" s="1"/>
  <c r="AB1228" i="11"/>
  <c r="Q199" i="143" s="1"/>
  <c r="P199" i="143" s="1"/>
  <c r="AA1228" i="11"/>
  <c r="Z1228" i="11"/>
  <c r="V1228" i="11"/>
  <c r="AB1227" i="11"/>
  <c r="AA1227" i="11"/>
  <c r="Z1227" i="11"/>
  <c r="V1227" i="11"/>
  <c r="W1227" i="11" s="1"/>
  <c r="AB1226" i="11"/>
  <c r="Q198" i="143" s="1"/>
  <c r="P198" i="143" s="1"/>
  <c r="AA1226" i="11"/>
  <c r="Z1226" i="11"/>
  <c r="V1226" i="11"/>
  <c r="AB1225" i="11"/>
  <c r="Q197" i="143" s="1"/>
  <c r="P197" i="143" s="1"/>
  <c r="AA1225" i="11"/>
  <c r="Z1225" i="11"/>
  <c r="V1225" i="11"/>
  <c r="X1225" i="11" s="1"/>
  <c r="AB1224" i="11"/>
  <c r="Q196" i="143" s="1"/>
  <c r="P196" i="143" s="1"/>
  <c r="AA1224" i="11"/>
  <c r="Z1224" i="11"/>
  <c r="V1224" i="11"/>
  <c r="AB1223" i="11"/>
  <c r="AA1223" i="11"/>
  <c r="Z1223" i="11"/>
  <c r="V1223" i="11"/>
  <c r="AB1222" i="11"/>
  <c r="AA1222" i="11"/>
  <c r="Z1222" i="11"/>
  <c r="V1222" i="11"/>
  <c r="W1222" i="11" s="1"/>
  <c r="AB1221" i="11"/>
  <c r="AA1221" i="11"/>
  <c r="Z1221" i="11"/>
  <c r="V1221" i="11"/>
  <c r="AB1220" i="11"/>
  <c r="Q195" i="143" s="1"/>
  <c r="P195" i="143" s="1"/>
  <c r="AA1220" i="11"/>
  <c r="Z1220" i="11"/>
  <c r="V1220" i="11"/>
  <c r="AB1219" i="11"/>
  <c r="Q194" i="143" s="1"/>
  <c r="P194" i="143" s="1"/>
  <c r="AA1219" i="11"/>
  <c r="Z1219" i="11"/>
  <c r="V1219" i="11"/>
  <c r="W1219" i="11" s="1"/>
  <c r="AB1218" i="11"/>
  <c r="AA1218" i="11"/>
  <c r="Z1218" i="11"/>
  <c r="V1218" i="11"/>
  <c r="AB1217" i="11"/>
  <c r="Q193" i="143" s="1"/>
  <c r="P193" i="143" s="1"/>
  <c r="AA1217" i="11"/>
  <c r="Z1217" i="11"/>
  <c r="V1217" i="11"/>
  <c r="AB1216" i="11"/>
  <c r="AA1216" i="11"/>
  <c r="Z1216" i="11"/>
  <c r="V1216" i="11"/>
  <c r="AB1215" i="11"/>
  <c r="Q192" i="143" s="1"/>
  <c r="P192" i="143" s="1"/>
  <c r="AA1215" i="11"/>
  <c r="Z1215" i="11"/>
  <c r="V1215" i="11"/>
  <c r="W1215" i="11" s="1"/>
  <c r="AB1214" i="11"/>
  <c r="Q191" i="143" s="1"/>
  <c r="P191" i="143" s="1"/>
  <c r="AA1214" i="11"/>
  <c r="Z1214" i="11"/>
  <c r="V1214" i="11"/>
  <c r="X1214" i="11" s="1"/>
  <c r="AB1213" i="11"/>
  <c r="Q190" i="143" s="1"/>
  <c r="P190" i="143" s="1"/>
  <c r="AA1213" i="11"/>
  <c r="Z1213" i="11"/>
  <c r="V1213" i="11"/>
  <c r="AB1212" i="11"/>
  <c r="Q189" i="143" s="1"/>
  <c r="P189" i="143" s="1"/>
  <c r="AA1212" i="11"/>
  <c r="Z1212" i="11"/>
  <c r="V1212" i="11"/>
  <c r="AB1211" i="11"/>
  <c r="Q188" i="143" s="1"/>
  <c r="P188" i="143" s="1"/>
  <c r="AA1211" i="11"/>
  <c r="Z1211" i="11"/>
  <c r="V1211" i="11"/>
  <c r="AB1210" i="11"/>
  <c r="Q187" i="143" s="1"/>
  <c r="P187" i="143" s="1"/>
  <c r="AA1210" i="11"/>
  <c r="Z1210" i="11"/>
  <c r="V1210" i="11"/>
  <c r="X1210" i="11" s="1"/>
  <c r="AB1209" i="11"/>
  <c r="Q186" i="143" s="1"/>
  <c r="P186" i="143" s="1"/>
  <c r="AA1209" i="11"/>
  <c r="Z1209" i="11"/>
  <c r="V1209" i="11"/>
  <c r="AB1208" i="11"/>
  <c r="AA1208" i="11"/>
  <c r="Z1208" i="11"/>
  <c r="V1208" i="11"/>
  <c r="AB1207" i="11"/>
  <c r="AA1207" i="11"/>
  <c r="Z1207" i="11"/>
  <c r="V1207" i="11"/>
  <c r="AB1206" i="11"/>
  <c r="AA1206" i="11"/>
  <c r="Z1206" i="11"/>
  <c r="V1206" i="11"/>
  <c r="X1206" i="11" s="1"/>
  <c r="AB1205" i="11"/>
  <c r="Q185" i="143" s="1"/>
  <c r="P185" i="143" s="1"/>
  <c r="AA1205" i="11"/>
  <c r="Z1205" i="11"/>
  <c r="V1205" i="11"/>
  <c r="AB1204" i="11"/>
  <c r="Q184" i="143" s="1"/>
  <c r="P184" i="143" s="1"/>
  <c r="AA1204" i="11"/>
  <c r="Z1204" i="11"/>
  <c r="V1204" i="11"/>
  <c r="AB1203" i="11"/>
  <c r="AA1203" i="11"/>
  <c r="Z1203" i="11"/>
  <c r="V1203" i="11"/>
  <c r="W1203" i="11" s="1"/>
  <c r="AB1202" i="11"/>
  <c r="Q183" i="143" s="1"/>
  <c r="P183" i="143" s="1"/>
  <c r="AA1202" i="11"/>
  <c r="Z1202" i="11"/>
  <c r="V1202" i="11"/>
  <c r="X1202" i="11" s="1"/>
  <c r="AB1201" i="11"/>
  <c r="Q182" i="143" s="1"/>
  <c r="P182" i="143" s="1"/>
  <c r="AA1201" i="11"/>
  <c r="Z1201" i="11"/>
  <c r="V1201" i="11"/>
  <c r="AB1200" i="11"/>
  <c r="AA1200" i="11"/>
  <c r="Z1200" i="11"/>
  <c r="V1200" i="11"/>
  <c r="AB1199" i="11"/>
  <c r="AA1199" i="11"/>
  <c r="Z1199" i="11"/>
  <c r="V1199" i="11"/>
  <c r="AB1198" i="11"/>
  <c r="AA1198" i="11"/>
  <c r="Z1198" i="11"/>
  <c r="V1198" i="11"/>
  <c r="AB1197" i="11"/>
  <c r="AA1197" i="11"/>
  <c r="Z1197" i="11"/>
  <c r="V1197" i="11"/>
  <c r="AB1196" i="11"/>
  <c r="AA1196" i="11"/>
  <c r="Z1196" i="11"/>
  <c r="V1196" i="11"/>
  <c r="AB1195" i="11"/>
  <c r="AA1195" i="11"/>
  <c r="Z1195" i="11"/>
  <c r="V1195" i="11"/>
  <c r="AB1194" i="11"/>
  <c r="Q181" i="143" s="1"/>
  <c r="P181" i="143" s="1"/>
  <c r="AA1194" i="11"/>
  <c r="Z1194" i="11"/>
  <c r="V1194" i="11"/>
  <c r="X1194" i="11" s="1"/>
  <c r="AB1193" i="11"/>
  <c r="AA1193" i="11"/>
  <c r="Z1193" i="11"/>
  <c r="V1193" i="11"/>
  <c r="AB1192" i="11"/>
  <c r="AA1192" i="11"/>
  <c r="Z1192" i="11"/>
  <c r="V1192" i="11"/>
  <c r="AB1191" i="11"/>
  <c r="AA1191" i="11"/>
  <c r="Z1191" i="11"/>
  <c r="V1191" i="11"/>
  <c r="AB1190" i="11"/>
  <c r="AA1190" i="11"/>
  <c r="V1190" i="11"/>
  <c r="AB1189" i="11"/>
  <c r="AA1189" i="11"/>
  <c r="Z1189" i="11"/>
  <c r="V1189" i="11"/>
  <c r="AB1188" i="11"/>
  <c r="AA1188" i="11"/>
  <c r="Z1188" i="11"/>
  <c r="V1188" i="11"/>
  <c r="AB1187" i="11"/>
  <c r="AA1187" i="11"/>
  <c r="Z1187" i="11"/>
  <c r="V1187" i="11"/>
  <c r="W1187" i="11" s="1"/>
  <c r="AB1186" i="11"/>
  <c r="AA1186" i="11"/>
  <c r="Z1186" i="11"/>
  <c r="V1186" i="11"/>
  <c r="AB1185" i="11"/>
  <c r="AA1185" i="11"/>
  <c r="Z1185" i="11"/>
  <c r="V1185" i="11"/>
  <c r="AB1184" i="11"/>
  <c r="AA1184" i="11"/>
  <c r="Z1184" i="11"/>
  <c r="V1184" i="11"/>
  <c r="AB1183" i="11"/>
  <c r="AA1183" i="11"/>
  <c r="Z1183" i="11"/>
  <c r="V1183" i="11"/>
  <c r="W1183" i="11" s="1"/>
  <c r="AB1182" i="11"/>
  <c r="AA1182" i="11"/>
  <c r="Z1182" i="11"/>
  <c r="V1182" i="11"/>
  <c r="X1182" i="11" s="1"/>
  <c r="AB1181" i="11"/>
  <c r="AA1181" i="11"/>
  <c r="Z1181" i="11"/>
  <c r="V1181" i="11"/>
  <c r="AB1180" i="11"/>
  <c r="AA1180" i="11"/>
  <c r="Z1180" i="11"/>
  <c r="V1180" i="11"/>
  <c r="AB1179" i="11"/>
  <c r="AA1179" i="11"/>
  <c r="Z1179" i="11"/>
  <c r="V1179" i="11"/>
  <c r="W1179" i="11" s="1"/>
  <c r="AB1178" i="11"/>
  <c r="AA1178" i="11"/>
  <c r="V1178" i="11"/>
  <c r="AB1177" i="11"/>
  <c r="AA1177" i="11"/>
  <c r="Z1177" i="11"/>
  <c r="V1177" i="11"/>
  <c r="AB1176" i="11"/>
  <c r="AA1176" i="11"/>
  <c r="Z1176" i="11"/>
  <c r="V1176" i="11"/>
  <c r="AB1175" i="11"/>
  <c r="AA1175" i="11"/>
  <c r="Z1175" i="11"/>
  <c r="V1175" i="11"/>
  <c r="AB1174" i="11"/>
  <c r="AA1174" i="11"/>
  <c r="Z1174" i="11"/>
  <c r="V1174" i="11"/>
  <c r="X1174" i="11" s="1"/>
  <c r="AB1173" i="11"/>
  <c r="AA1173" i="11"/>
  <c r="Z1173" i="11"/>
  <c r="V1173" i="11"/>
  <c r="AB1172" i="11"/>
  <c r="AA1172" i="11"/>
  <c r="Z1172" i="11"/>
  <c r="V1172" i="11"/>
  <c r="AB1171" i="11"/>
  <c r="AA1171" i="11"/>
  <c r="Z1171" i="11"/>
  <c r="V1171" i="11"/>
  <c r="AB1170" i="11"/>
  <c r="AA1170" i="11"/>
  <c r="Z1170" i="11"/>
  <c r="V1170" i="11"/>
  <c r="AB1169" i="11"/>
  <c r="AA1169" i="11"/>
  <c r="Z1169" i="11"/>
  <c r="V1169" i="11"/>
  <c r="AB1168" i="11"/>
  <c r="AA1168" i="11"/>
  <c r="Z1168" i="11"/>
  <c r="V1168" i="11"/>
  <c r="AB1167" i="11"/>
  <c r="AA1167" i="11"/>
  <c r="Z1167" i="11"/>
  <c r="V1167" i="11"/>
  <c r="AB1166" i="11"/>
  <c r="AA1166" i="11"/>
  <c r="V1166" i="11"/>
  <c r="AB1165" i="11"/>
  <c r="AA1165" i="11"/>
  <c r="V1165" i="11"/>
  <c r="AB1164" i="11"/>
  <c r="AA1164" i="11"/>
  <c r="V1164" i="11"/>
  <c r="AB1163" i="11"/>
  <c r="AA1163" i="11"/>
  <c r="Z1163" i="11"/>
  <c r="V1163" i="11"/>
  <c r="AB1162" i="11"/>
  <c r="AA1162" i="11"/>
  <c r="V1162" i="11"/>
  <c r="AB1161" i="11"/>
  <c r="AA1161" i="11"/>
  <c r="V1161" i="11"/>
  <c r="AB1160" i="11"/>
  <c r="AA1160" i="11"/>
  <c r="Z1160" i="11"/>
  <c r="V1160" i="11"/>
  <c r="AB1159" i="11"/>
  <c r="AA1159" i="11"/>
  <c r="V1159" i="11"/>
  <c r="AB1158" i="11"/>
  <c r="AA1158" i="11"/>
  <c r="V1158" i="11"/>
  <c r="AB1157" i="11"/>
  <c r="AA1157" i="11"/>
  <c r="V1157" i="11"/>
  <c r="AB1156" i="11"/>
  <c r="AA1156" i="11"/>
  <c r="V1156" i="11"/>
  <c r="AB1155" i="11"/>
  <c r="AA1155" i="11"/>
  <c r="Z1155" i="11"/>
  <c r="V1155" i="11"/>
  <c r="W1155" i="11" s="1"/>
  <c r="AB1154" i="11"/>
  <c r="AA1154" i="11"/>
  <c r="Z1154" i="11"/>
  <c r="V1154" i="11"/>
  <c r="X1154" i="11" s="1"/>
  <c r="AB1153" i="11"/>
  <c r="AA1153" i="11"/>
  <c r="Z1153" i="11"/>
  <c r="V1153" i="11"/>
  <c r="X1153" i="11" s="1"/>
  <c r="AB1152" i="11"/>
  <c r="AA1152" i="11"/>
  <c r="Z1152" i="11"/>
  <c r="V1152" i="11"/>
  <c r="AB1151" i="11"/>
  <c r="AA1151" i="11"/>
  <c r="Z1151" i="11"/>
  <c r="V1151" i="11"/>
  <c r="W1151" i="11" s="1"/>
  <c r="AB1150" i="11"/>
  <c r="AA1150" i="11"/>
  <c r="Z1150" i="11"/>
  <c r="V1150" i="11"/>
  <c r="AB1149" i="11"/>
  <c r="AA1149" i="11"/>
  <c r="Z1149" i="11"/>
  <c r="V1149" i="11"/>
  <c r="X1149" i="11" s="1"/>
  <c r="AB1148" i="11"/>
  <c r="AA1148" i="11"/>
  <c r="Z1148" i="11"/>
  <c r="V1148" i="11"/>
  <c r="AB1147" i="11"/>
  <c r="AA1147" i="11"/>
  <c r="Z1147" i="11"/>
  <c r="V1147" i="11"/>
  <c r="AB1146" i="11"/>
  <c r="AA1146" i="11"/>
  <c r="Z1146" i="11"/>
  <c r="V1146" i="11"/>
  <c r="X1146" i="11" s="1"/>
  <c r="AB1145" i="11"/>
  <c r="AA1145" i="11"/>
  <c r="V1145" i="11"/>
  <c r="AB1144" i="11"/>
  <c r="AA1144" i="11"/>
  <c r="Z1144" i="11"/>
  <c r="V1144" i="11"/>
  <c r="AB1143" i="11"/>
  <c r="AA1143" i="11"/>
  <c r="Z1143" i="11"/>
  <c r="V1143" i="11"/>
  <c r="W1143" i="11" s="1"/>
  <c r="AB1142" i="11"/>
  <c r="AA1142" i="11"/>
  <c r="Z1142" i="11"/>
  <c r="V1142" i="11"/>
  <c r="W1142" i="11" s="1"/>
  <c r="AB1141" i="11"/>
  <c r="AA1141" i="11"/>
  <c r="Z1141" i="11"/>
  <c r="V1141" i="11"/>
  <c r="AB1140" i="11"/>
  <c r="AA1140" i="11"/>
  <c r="Z1140" i="11"/>
  <c r="V1140" i="11"/>
  <c r="AB1139" i="11"/>
  <c r="AA1139" i="11"/>
  <c r="Z1139" i="11"/>
  <c r="V1139" i="11"/>
  <c r="W1139" i="11" s="1"/>
  <c r="AB1138" i="11"/>
  <c r="AA1138" i="11"/>
  <c r="Z1138" i="11"/>
  <c r="V1138" i="11"/>
  <c r="W1138" i="11" s="1"/>
  <c r="AB1137" i="11"/>
  <c r="AA1137" i="11"/>
  <c r="Z1137" i="11"/>
  <c r="V1137" i="11"/>
  <c r="X1137" i="11" s="1"/>
  <c r="AB1136" i="11"/>
  <c r="AA1136" i="11"/>
  <c r="Z1136" i="11"/>
  <c r="V1136" i="11"/>
  <c r="AB1135" i="11"/>
  <c r="AA1135" i="11"/>
  <c r="Z1135" i="11"/>
  <c r="V1135" i="11"/>
  <c r="AB1134" i="11"/>
  <c r="AA1134" i="11"/>
  <c r="Z1134" i="11"/>
  <c r="V1134" i="11"/>
  <c r="X1134" i="11" s="1"/>
  <c r="AB1133" i="11"/>
  <c r="AA1133" i="11"/>
  <c r="Z1133" i="11"/>
  <c r="V1133" i="11"/>
  <c r="X1133" i="11" s="1"/>
  <c r="AB1132" i="11"/>
  <c r="AA1132" i="11"/>
  <c r="Z1132" i="11"/>
  <c r="V1132" i="11"/>
  <c r="AB1131" i="11"/>
  <c r="AA1131" i="11"/>
  <c r="Z1131" i="11"/>
  <c r="V1131" i="11"/>
  <c r="W1131" i="11" s="1"/>
  <c r="AB1130" i="11"/>
  <c r="AA1130" i="11"/>
  <c r="Z1130" i="11"/>
  <c r="V1130" i="11"/>
  <c r="X1130" i="11" s="1"/>
  <c r="AB1129" i="11"/>
  <c r="AA1129" i="11"/>
  <c r="Z1129" i="11"/>
  <c r="V1129" i="11"/>
  <c r="X1129" i="11" s="1"/>
  <c r="AB1128" i="11"/>
  <c r="AA1128" i="11"/>
  <c r="Z1128" i="11"/>
  <c r="V1128" i="11"/>
  <c r="AB1127" i="11"/>
  <c r="AA1127" i="11"/>
  <c r="Z1127" i="11"/>
  <c r="V1127" i="11"/>
  <c r="W1127" i="11" s="1"/>
  <c r="AB1126" i="11"/>
  <c r="AA1126" i="11"/>
  <c r="Z1126" i="11"/>
  <c r="V1126" i="11"/>
  <c r="W1126" i="11" s="1"/>
  <c r="AB1125" i="11"/>
  <c r="AA1125" i="11"/>
  <c r="Z1125" i="11"/>
  <c r="V1125" i="11"/>
  <c r="X1125" i="11" s="1"/>
  <c r="AB1124" i="11"/>
  <c r="AA1124" i="11"/>
  <c r="Z1124" i="11"/>
  <c r="V1124" i="11"/>
  <c r="AB1123" i="11"/>
  <c r="AA1123" i="11"/>
  <c r="Z1123" i="11"/>
  <c r="V1123" i="11"/>
  <c r="W1123" i="11" s="1"/>
  <c r="AB1122" i="11"/>
  <c r="AA1122" i="11"/>
  <c r="Z1122" i="11"/>
  <c r="V1122" i="11"/>
  <c r="AB1121" i="11"/>
  <c r="AA1121" i="11"/>
  <c r="Z1121" i="11"/>
  <c r="V1121" i="11"/>
  <c r="X1121" i="11" s="1"/>
  <c r="AB1120" i="11"/>
  <c r="AA1120" i="11"/>
  <c r="Z1120" i="11"/>
  <c r="V1120" i="11"/>
  <c r="AB1119" i="11"/>
  <c r="AA1119" i="11"/>
  <c r="Z1119" i="11"/>
  <c r="V1119" i="11"/>
  <c r="W1119" i="11" s="1"/>
  <c r="AB1118" i="11"/>
  <c r="AA1118" i="11"/>
  <c r="Z1118" i="11"/>
  <c r="V1118" i="11"/>
  <c r="AB1117" i="11"/>
  <c r="AA1117" i="11"/>
  <c r="V1117" i="11"/>
  <c r="AB1116" i="11"/>
  <c r="AA1116" i="11"/>
  <c r="Z1116" i="11"/>
  <c r="V1116" i="11"/>
  <c r="AB1115" i="11"/>
  <c r="AA1115" i="11"/>
  <c r="Z1115" i="11"/>
  <c r="V1115" i="11"/>
  <c r="W1115" i="11" s="1"/>
  <c r="AB1114" i="11"/>
  <c r="AA1114" i="11"/>
  <c r="Z1114" i="11"/>
  <c r="V1114" i="11"/>
  <c r="X1114" i="11" s="1"/>
  <c r="AB1113" i="11"/>
  <c r="AA1113" i="11"/>
  <c r="Z1113" i="11"/>
  <c r="V1113" i="11"/>
  <c r="X1113" i="11" s="1"/>
  <c r="AB1112" i="11"/>
  <c r="AA1112" i="11"/>
  <c r="Z1112" i="11"/>
  <c r="V1112" i="11"/>
  <c r="AB1111" i="11"/>
  <c r="AA1111" i="11"/>
  <c r="Z1111" i="11"/>
  <c r="V1111" i="11"/>
  <c r="W1111" i="11" s="1"/>
  <c r="AB1110" i="11"/>
  <c r="AA1110" i="11"/>
  <c r="Z1110" i="11"/>
  <c r="V1110" i="11"/>
  <c r="AB1109" i="11"/>
  <c r="AA1109" i="11"/>
  <c r="Z1109" i="11"/>
  <c r="V1109" i="11"/>
  <c r="AB1108" i="11"/>
  <c r="AA1108" i="11"/>
  <c r="Z1108" i="11"/>
  <c r="V1108" i="11"/>
  <c r="AB1107" i="11"/>
  <c r="AA1107" i="11"/>
  <c r="Z1107" i="11"/>
  <c r="V1107" i="11"/>
  <c r="W1107" i="11" s="1"/>
  <c r="AB1106" i="11"/>
  <c r="AA1106" i="11"/>
  <c r="Z1106" i="11"/>
  <c r="V1106" i="11"/>
  <c r="AB1105" i="11"/>
  <c r="AA1105" i="11"/>
  <c r="V1105" i="11"/>
  <c r="AB1104" i="11"/>
  <c r="AA1104" i="11"/>
  <c r="Z1104" i="11"/>
  <c r="V1104" i="11"/>
  <c r="AB1103" i="11"/>
  <c r="AA1103" i="11"/>
  <c r="Z1103" i="11"/>
  <c r="V1103" i="11"/>
  <c r="W1103" i="11" s="1"/>
  <c r="AB1102" i="11"/>
  <c r="AA1102" i="11"/>
  <c r="V1102" i="11"/>
  <c r="AB1101" i="11"/>
  <c r="AA1101" i="11"/>
  <c r="V1101" i="11"/>
  <c r="AB1100" i="11"/>
  <c r="AA1100" i="11"/>
  <c r="V1100" i="11"/>
  <c r="AB1099" i="11"/>
  <c r="AA1099" i="11"/>
  <c r="Z1099" i="11"/>
  <c r="V1099" i="11"/>
  <c r="W1099" i="11" s="1"/>
  <c r="AB1098" i="11"/>
  <c r="AA1098" i="11"/>
  <c r="Z1098" i="11"/>
  <c r="V1098" i="11"/>
  <c r="AB1097" i="11"/>
  <c r="AA1097" i="11"/>
  <c r="Z1097" i="11"/>
  <c r="V1097" i="11"/>
  <c r="X1097" i="11" s="1"/>
  <c r="AB1096" i="11"/>
  <c r="AA1096" i="11"/>
  <c r="Z1096" i="11"/>
  <c r="V1096" i="11"/>
  <c r="AB1095" i="11"/>
  <c r="AA1095" i="11"/>
  <c r="Z1095" i="11"/>
  <c r="V1095" i="11"/>
  <c r="W1095" i="11" s="1"/>
  <c r="AB1094" i="11"/>
  <c r="AA1094" i="11"/>
  <c r="Z1094" i="11"/>
  <c r="V1094" i="11"/>
  <c r="W1094" i="11" s="1"/>
  <c r="AB1093" i="11"/>
  <c r="AA1093" i="11"/>
  <c r="Z1093" i="11"/>
  <c r="V1093" i="11"/>
  <c r="AB1092" i="11"/>
  <c r="AA1092" i="11"/>
  <c r="Z1092" i="11"/>
  <c r="V1092" i="11"/>
  <c r="AB1091" i="11"/>
  <c r="AA1091" i="11"/>
  <c r="Z1091" i="11"/>
  <c r="V1091" i="11"/>
  <c r="AB1090" i="11"/>
  <c r="AA1090" i="11"/>
  <c r="Z1090" i="11"/>
  <c r="V1090" i="11"/>
  <c r="AB1089" i="11"/>
  <c r="AA1089" i="11"/>
  <c r="V1089" i="11"/>
  <c r="AB1088" i="11"/>
  <c r="AA1088" i="11"/>
  <c r="V1088" i="11"/>
  <c r="AB1087" i="11"/>
  <c r="AA1087" i="11"/>
  <c r="V1087" i="11"/>
  <c r="AB1086" i="11"/>
  <c r="AA1086" i="11"/>
  <c r="V1086" i="11"/>
  <c r="AB1085" i="11"/>
  <c r="AA1085" i="11"/>
  <c r="V1085" i="11"/>
  <c r="AB1084" i="11"/>
  <c r="AA1084" i="11"/>
  <c r="Z1084" i="11"/>
  <c r="V1084" i="11"/>
  <c r="AB1083" i="11"/>
  <c r="Q155" i="143" s="1"/>
  <c r="P155" i="143" s="1"/>
  <c r="AA1083" i="11"/>
  <c r="Z1083" i="11"/>
  <c r="V1083" i="11"/>
  <c r="W1083" i="11" s="1"/>
  <c r="AB1082" i="11"/>
  <c r="AA1082" i="11"/>
  <c r="V1082" i="11"/>
  <c r="AB1081" i="11"/>
  <c r="AA1081" i="11"/>
  <c r="Z1081" i="11"/>
  <c r="V1081" i="11"/>
  <c r="X1081" i="11" s="1"/>
  <c r="AB1080" i="11"/>
  <c r="AA1080" i="11"/>
  <c r="Z1080" i="11"/>
  <c r="V1080" i="11"/>
  <c r="AB1079" i="11"/>
  <c r="AA1079" i="11"/>
  <c r="Z1079" i="11"/>
  <c r="V1079" i="11"/>
  <c r="W1079" i="11" s="1"/>
  <c r="AB1078" i="11"/>
  <c r="AA1078" i="11"/>
  <c r="Z1078" i="11"/>
  <c r="V1078" i="11"/>
  <c r="X1078" i="11" s="1"/>
  <c r="AB1077" i="11"/>
  <c r="AM6" i="140" s="1"/>
  <c r="AA1077" i="11"/>
  <c r="Z1077" i="11"/>
  <c r="V1077" i="11"/>
  <c r="X1077" i="11" s="1"/>
  <c r="AB1076" i="11"/>
  <c r="AA1076" i="11"/>
  <c r="Z1076" i="11"/>
  <c r="V1076" i="11"/>
  <c r="AB1075" i="11"/>
  <c r="AA1075" i="11"/>
  <c r="Z1075" i="11"/>
  <c r="V1075" i="11"/>
  <c r="W1075" i="11" s="1"/>
  <c r="AB1074" i="11"/>
  <c r="AA1074" i="11"/>
  <c r="Z1074" i="11"/>
  <c r="V1074" i="11"/>
  <c r="X1074" i="11" s="1"/>
  <c r="AB1073" i="11"/>
  <c r="AA1073" i="11"/>
  <c r="Z1073" i="11"/>
  <c r="V1073" i="11"/>
  <c r="X1073" i="11" s="1"/>
  <c r="AB1072" i="11"/>
  <c r="AA1072" i="11"/>
  <c r="Z1072" i="11"/>
  <c r="V1072" i="11"/>
  <c r="AB1071" i="11"/>
  <c r="AA1071" i="11"/>
  <c r="Z1071" i="11"/>
  <c r="V1071" i="11"/>
  <c r="W1071" i="11" s="1"/>
  <c r="AB1070" i="11"/>
  <c r="AA1070" i="11"/>
  <c r="Z1070" i="11"/>
  <c r="V1070" i="11"/>
  <c r="X1070" i="11" s="1"/>
  <c r="AB1069" i="11"/>
  <c r="AA1069" i="11"/>
  <c r="Z1069" i="11"/>
  <c r="V1069" i="11"/>
  <c r="X1069" i="11" s="1"/>
  <c r="AB1068" i="11"/>
  <c r="AA1068" i="11"/>
  <c r="Z1068" i="11"/>
  <c r="V1068" i="11"/>
  <c r="AB1067" i="11"/>
  <c r="AA1067" i="11"/>
  <c r="Z1067" i="11"/>
  <c r="V1067" i="11"/>
  <c r="AB1066" i="11"/>
  <c r="AA1066" i="11"/>
  <c r="Z1066" i="11"/>
  <c r="V1066" i="11"/>
  <c r="X1066" i="11" s="1"/>
  <c r="AB1065" i="11"/>
  <c r="AA1065" i="11"/>
  <c r="Z1065" i="11"/>
  <c r="V1065" i="11"/>
  <c r="X1065" i="11" s="1"/>
  <c r="AB1064" i="11"/>
  <c r="AA1064" i="11"/>
  <c r="Z1064" i="11"/>
  <c r="V1064" i="11"/>
  <c r="AB1063" i="11"/>
  <c r="AA1063" i="11"/>
  <c r="Z1063" i="11"/>
  <c r="V1063" i="11"/>
  <c r="W1063" i="11" s="1"/>
  <c r="AB1062" i="11"/>
  <c r="AA1062" i="11"/>
  <c r="Z1062" i="11"/>
  <c r="V1062" i="11"/>
  <c r="W1062" i="11" s="1"/>
  <c r="AB1061" i="11"/>
  <c r="AA1061" i="11"/>
  <c r="Z1061" i="11"/>
  <c r="V1061" i="11"/>
  <c r="AB1060" i="11"/>
  <c r="AA1060" i="11"/>
  <c r="Z1060" i="11"/>
  <c r="V1060" i="11"/>
  <c r="AB1059" i="11"/>
  <c r="AA1059" i="11"/>
  <c r="Z1059" i="11"/>
  <c r="V1059" i="11"/>
  <c r="W1059" i="11" s="1"/>
  <c r="AB1058" i="11"/>
  <c r="AA1058" i="11"/>
  <c r="Z1058" i="11"/>
  <c r="V1058" i="11"/>
  <c r="W1058" i="11" s="1"/>
  <c r="AB1057" i="11"/>
  <c r="AA1057" i="11"/>
  <c r="Z1057" i="11"/>
  <c r="V1057" i="11"/>
  <c r="X1057" i="11" s="1"/>
  <c r="AB1056" i="11"/>
  <c r="AA1056" i="11"/>
  <c r="V1056" i="11"/>
  <c r="AB1055" i="11"/>
  <c r="AA1055" i="11"/>
  <c r="Z1055" i="11"/>
  <c r="V1055" i="11"/>
  <c r="W1055" i="11" s="1"/>
  <c r="AB1054" i="11"/>
  <c r="AA1054" i="11"/>
  <c r="Z1054" i="11"/>
  <c r="V1054" i="11"/>
  <c r="X1054" i="11" s="1"/>
  <c r="AB1053" i="11"/>
  <c r="AA1053" i="11"/>
  <c r="Z1053" i="11"/>
  <c r="V1053" i="11"/>
  <c r="X1053" i="11" s="1"/>
  <c r="AB1052" i="11"/>
  <c r="AA1052" i="11"/>
  <c r="Z1052" i="11"/>
  <c r="V1052" i="11"/>
  <c r="AB1051" i="11"/>
  <c r="AA1051" i="11"/>
  <c r="Z1051" i="11"/>
  <c r="V1051" i="11"/>
  <c r="W1051" i="11" s="1"/>
  <c r="AB1050" i="11"/>
  <c r="AA1050" i="11"/>
  <c r="Z1050" i="11"/>
  <c r="V1050" i="11"/>
  <c r="X1050" i="11" s="1"/>
  <c r="AB1049" i="11"/>
  <c r="AA1049" i="11"/>
  <c r="Z1049" i="11"/>
  <c r="V1049" i="11"/>
  <c r="X1049" i="11" s="1"/>
  <c r="AB1048" i="11"/>
  <c r="AA1048" i="11"/>
  <c r="Z1048" i="11"/>
  <c r="V1048" i="11"/>
  <c r="AB1047" i="11"/>
  <c r="AA1047" i="11"/>
  <c r="Z1047" i="11"/>
  <c r="V1047" i="11"/>
  <c r="W1047" i="11" s="1"/>
  <c r="AB1046" i="11"/>
  <c r="AA1046" i="11"/>
  <c r="Z1046" i="11"/>
  <c r="V1046" i="11"/>
  <c r="AB1045" i="11"/>
  <c r="AA1045" i="11"/>
  <c r="Z1045" i="11"/>
  <c r="V1045" i="11"/>
  <c r="X1045" i="11" s="1"/>
  <c r="AB1044" i="11"/>
  <c r="AA1044" i="11"/>
  <c r="Z1044" i="11"/>
  <c r="V1044" i="11"/>
  <c r="AB1043" i="11"/>
  <c r="AA1043" i="11"/>
  <c r="Z1043" i="11"/>
  <c r="V1043" i="11"/>
  <c r="W1043" i="11" s="1"/>
  <c r="AB1042" i="11"/>
  <c r="AA1042" i="11"/>
  <c r="V1042" i="11"/>
  <c r="AB1041" i="11"/>
  <c r="AA1041" i="11"/>
  <c r="Z1041" i="11"/>
  <c r="V1041" i="11"/>
  <c r="X1041" i="11" s="1"/>
  <c r="AB1040" i="11"/>
  <c r="AA1040" i="11"/>
  <c r="Z1040" i="11"/>
  <c r="V1040" i="11"/>
  <c r="AB1039" i="11"/>
  <c r="AA1039" i="11"/>
  <c r="Z1039" i="11"/>
  <c r="V1039" i="11"/>
  <c r="W1039" i="11" s="1"/>
  <c r="AB1038" i="11"/>
  <c r="AA1038" i="11"/>
  <c r="Z1038" i="11"/>
  <c r="V1038" i="11"/>
  <c r="X1038" i="11" s="1"/>
  <c r="AB1037" i="11"/>
  <c r="AA1037" i="11"/>
  <c r="Z1037" i="11"/>
  <c r="V1037" i="11"/>
  <c r="X1037" i="11" s="1"/>
  <c r="AB1036" i="11"/>
  <c r="AA1036" i="11"/>
  <c r="Z1036" i="11"/>
  <c r="V1036" i="11"/>
  <c r="AB1035" i="11"/>
  <c r="AA1035" i="11"/>
  <c r="Z1035" i="11"/>
  <c r="V1035" i="11"/>
  <c r="AB1034" i="11"/>
  <c r="AA1034" i="11"/>
  <c r="Z1034" i="11"/>
  <c r="V1034" i="11"/>
  <c r="X1034" i="11" s="1"/>
  <c r="AB1033" i="11"/>
  <c r="AA1033" i="11"/>
  <c r="Z1033" i="11"/>
  <c r="V1033" i="11"/>
  <c r="X1033" i="11" s="1"/>
  <c r="AB1032" i="11"/>
  <c r="AA1032" i="11"/>
  <c r="Z1032" i="11"/>
  <c r="V1032" i="11"/>
  <c r="AB1031" i="11"/>
  <c r="AA1031" i="11"/>
  <c r="Z1031" i="11"/>
  <c r="V1031" i="11"/>
  <c r="W1031" i="11" s="1"/>
  <c r="AB1030" i="11"/>
  <c r="AA1030" i="11"/>
  <c r="Z1030" i="11"/>
  <c r="V1030" i="11"/>
  <c r="W1030" i="11" s="1"/>
  <c r="AB1029" i="11"/>
  <c r="AA1029" i="11"/>
  <c r="Z1029" i="11"/>
  <c r="V1029" i="11"/>
  <c r="X1029" i="11" s="1"/>
  <c r="AB1028" i="11"/>
  <c r="AA1028" i="11"/>
  <c r="Z1028" i="11"/>
  <c r="V1028" i="11"/>
  <c r="AB1027" i="11"/>
  <c r="AA1027" i="11"/>
  <c r="Z1027" i="11"/>
  <c r="V1027" i="11"/>
  <c r="W1027" i="11" s="1"/>
  <c r="AB1026" i="11"/>
  <c r="AA1026" i="11"/>
  <c r="Z1026" i="11"/>
  <c r="V1026" i="11"/>
  <c r="W1026" i="11" s="1"/>
  <c r="AB1025" i="11"/>
  <c r="AA1025" i="11"/>
  <c r="Z1025" i="11"/>
  <c r="V1025" i="11"/>
  <c r="X1025" i="11" s="1"/>
  <c r="AB1024" i="11"/>
  <c r="AA1024" i="11"/>
  <c r="Z1024" i="11"/>
  <c r="V1024" i="11"/>
  <c r="AB1023" i="11"/>
  <c r="AA1023" i="11"/>
  <c r="Z1023" i="11"/>
  <c r="V1023" i="11"/>
  <c r="W1023" i="11" s="1"/>
  <c r="AB1022" i="11"/>
  <c r="AA1022" i="11"/>
  <c r="Z1022" i="11"/>
  <c r="V1022" i="11"/>
  <c r="W1022" i="11" s="1"/>
  <c r="AB1021" i="11"/>
  <c r="AA1021" i="11"/>
  <c r="Z1021" i="11"/>
  <c r="V1021" i="11"/>
  <c r="X1021" i="11" s="1"/>
  <c r="AB1020" i="11"/>
  <c r="AA1020" i="11"/>
  <c r="Z1020" i="11"/>
  <c r="V1020" i="11"/>
  <c r="AB1019" i="11"/>
  <c r="AA1019" i="11"/>
  <c r="Z1019" i="11"/>
  <c r="V1019" i="11"/>
  <c r="W1019" i="11" s="1"/>
  <c r="AB1018" i="11"/>
  <c r="AA1018" i="11"/>
  <c r="Z1018" i="11"/>
  <c r="V1018" i="11"/>
  <c r="X1018" i="11" s="1"/>
  <c r="AB1017" i="11"/>
  <c r="AA1017" i="11"/>
  <c r="Z1017" i="11"/>
  <c r="V1017" i="11"/>
  <c r="X1017" i="11" s="1"/>
  <c r="AB1016" i="11"/>
  <c r="AA1016" i="11"/>
  <c r="Z1016" i="11"/>
  <c r="V1016" i="11"/>
  <c r="AB1015" i="11"/>
  <c r="AA1015" i="11"/>
  <c r="Z1015" i="11"/>
  <c r="V1015" i="11"/>
  <c r="W1015" i="11" s="1"/>
  <c r="AB1014" i="11"/>
  <c r="AA1014" i="11"/>
  <c r="Z1014" i="11"/>
  <c r="V1014" i="11"/>
  <c r="W1014" i="11" s="1"/>
  <c r="AB1013" i="11"/>
  <c r="AA1013" i="11"/>
  <c r="Z1013" i="11"/>
  <c r="V1013" i="11"/>
  <c r="X1013" i="11" s="1"/>
  <c r="AB1012" i="11"/>
  <c r="AA1012" i="11"/>
  <c r="Z1012" i="11"/>
  <c r="V1012" i="11"/>
  <c r="AB1011" i="11"/>
  <c r="AA1011" i="11"/>
  <c r="Z1011" i="11"/>
  <c r="V1011" i="11"/>
  <c r="W1011" i="11" s="1"/>
  <c r="AB1010" i="11"/>
  <c r="AA1010" i="11"/>
  <c r="Z1010" i="11"/>
  <c r="V1010" i="11"/>
  <c r="AB1009" i="11"/>
  <c r="AA1009" i="11"/>
  <c r="Z1009" i="11"/>
  <c r="V1009" i="11"/>
  <c r="X1009" i="11" s="1"/>
  <c r="AB1008" i="11"/>
  <c r="AA1008" i="11"/>
  <c r="Z1008" i="11"/>
  <c r="V1008" i="11"/>
  <c r="AB1007" i="11"/>
  <c r="AA1007" i="11"/>
  <c r="Z1007" i="11"/>
  <c r="V1007" i="11"/>
  <c r="AB1006" i="11"/>
  <c r="AA1006" i="11"/>
  <c r="Z1006" i="11"/>
  <c r="V1006" i="11"/>
  <c r="X1006" i="11" s="1"/>
  <c r="AB1005" i="11"/>
  <c r="AA1005" i="11"/>
  <c r="Z1005" i="11"/>
  <c r="V1005" i="11"/>
  <c r="X1005" i="11" s="1"/>
  <c r="AB1004" i="11"/>
  <c r="AA1004" i="11"/>
  <c r="Z1004" i="11"/>
  <c r="V1004" i="11"/>
  <c r="AB1003" i="11"/>
  <c r="AA1003" i="11"/>
  <c r="Z1003" i="11"/>
  <c r="V1003" i="11"/>
  <c r="W1003" i="11" s="1"/>
  <c r="AB1002" i="11"/>
  <c r="AA1002" i="11"/>
  <c r="Z1002" i="11"/>
  <c r="V1002" i="11"/>
  <c r="X1002" i="11" s="1"/>
  <c r="AB1001" i="11"/>
  <c r="AA1001" i="11"/>
  <c r="Z1001" i="11"/>
  <c r="V1001" i="11"/>
  <c r="X1001" i="11" s="1"/>
  <c r="AB1000" i="11"/>
  <c r="AA1000" i="11"/>
  <c r="Z1000" i="11"/>
  <c r="V1000" i="11"/>
  <c r="AB999" i="11"/>
  <c r="AA999" i="11"/>
  <c r="Z999" i="11"/>
  <c r="V999" i="11"/>
  <c r="W999" i="11" s="1"/>
  <c r="AB998" i="11"/>
  <c r="AA998" i="11"/>
  <c r="Z998" i="11"/>
  <c r="V998" i="11"/>
  <c r="W998" i="11" s="1"/>
  <c r="AB997" i="11"/>
  <c r="AA997" i="11"/>
  <c r="Z997" i="11"/>
  <c r="V997" i="11"/>
  <c r="X997" i="11" s="1"/>
  <c r="AB996" i="11"/>
  <c r="AA996" i="11"/>
  <c r="Z996" i="11"/>
  <c r="V996" i="11"/>
  <c r="AB995" i="11"/>
  <c r="AA995" i="11"/>
  <c r="Z995" i="11"/>
  <c r="V995" i="11"/>
  <c r="W995" i="11" s="1"/>
  <c r="AB994" i="11"/>
  <c r="AA994" i="11"/>
  <c r="Z994" i="11"/>
  <c r="V994" i="11"/>
  <c r="W994" i="11" s="1"/>
  <c r="AB993" i="11"/>
  <c r="AA993" i="11"/>
  <c r="Z993" i="11"/>
  <c r="V993" i="11"/>
  <c r="X993" i="11" s="1"/>
  <c r="AB992" i="11"/>
  <c r="AA992" i="11"/>
  <c r="Z992" i="11"/>
  <c r="V992" i="11"/>
  <c r="AB991" i="11"/>
  <c r="AA991" i="11"/>
  <c r="Z991" i="11"/>
  <c r="V991" i="11"/>
  <c r="AB990" i="11"/>
  <c r="AA990" i="11"/>
  <c r="Z990" i="11"/>
  <c r="V990" i="11"/>
  <c r="X990" i="11" s="1"/>
  <c r="AB989" i="11"/>
  <c r="AA989" i="11"/>
  <c r="Z989" i="11"/>
  <c r="V989" i="11"/>
  <c r="X989" i="11" s="1"/>
  <c r="AB988" i="11"/>
  <c r="AA988" i="11"/>
  <c r="Z988" i="11"/>
  <c r="V988" i="11"/>
  <c r="AB987" i="11"/>
  <c r="AA987" i="11"/>
  <c r="Z987" i="11"/>
  <c r="V987" i="11"/>
  <c r="AB986" i="11"/>
  <c r="AA986" i="11"/>
  <c r="Z986" i="11"/>
  <c r="V986" i="11"/>
  <c r="X986" i="11" s="1"/>
  <c r="AB985" i="11"/>
  <c r="AA985" i="11"/>
  <c r="Z985" i="11"/>
  <c r="V985" i="11"/>
  <c r="X985" i="11" s="1"/>
  <c r="AB984" i="11"/>
  <c r="AA984" i="11"/>
  <c r="Z984" i="11"/>
  <c r="V984" i="11"/>
  <c r="X984" i="11" s="1"/>
  <c r="AB983" i="11"/>
  <c r="AA983" i="11"/>
  <c r="Z983" i="11"/>
  <c r="V983" i="11"/>
  <c r="AB982" i="11"/>
  <c r="AA982" i="11"/>
  <c r="Z982" i="11"/>
  <c r="V982" i="11"/>
  <c r="W982" i="11" s="1"/>
  <c r="AB981" i="11"/>
  <c r="AA981" i="11"/>
  <c r="Z981" i="11"/>
  <c r="V981" i="11"/>
  <c r="AB980" i="11"/>
  <c r="AA980" i="11"/>
  <c r="Z980" i="11"/>
  <c r="V980" i="11"/>
  <c r="X980" i="11" s="1"/>
  <c r="AB979" i="11"/>
  <c r="AA979" i="11"/>
  <c r="Z979" i="11"/>
  <c r="V979" i="11"/>
  <c r="W979" i="11" s="1"/>
  <c r="AB978" i="11"/>
  <c r="AA978" i="11"/>
  <c r="Z978" i="11"/>
  <c r="V978" i="11"/>
  <c r="W978" i="11" s="1"/>
  <c r="AB977" i="11"/>
  <c r="AA977" i="11"/>
  <c r="Z977" i="11"/>
  <c r="V977" i="11"/>
  <c r="AB976" i="11"/>
  <c r="AA976" i="11"/>
  <c r="Z976" i="11"/>
  <c r="V976" i="11"/>
  <c r="X976" i="11" s="1"/>
  <c r="AB975" i="11"/>
  <c r="AA975" i="11"/>
  <c r="Z975" i="11"/>
  <c r="V975" i="11"/>
  <c r="W975" i="11" s="1"/>
  <c r="AB974" i="11"/>
  <c r="AA974" i="11"/>
  <c r="Z974" i="11"/>
  <c r="V974" i="11"/>
  <c r="W974" i="11" s="1"/>
  <c r="AB973" i="11"/>
  <c r="AA973" i="11"/>
  <c r="Z973" i="11"/>
  <c r="V973" i="11"/>
  <c r="AB972" i="11"/>
  <c r="AA972" i="11"/>
  <c r="Z972" i="11"/>
  <c r="V972" i="11"/>
  <c r="X972" i="11" s="1"/>
  <c r="AB971" i="11"/>
  <c r="AA971" i="11"/>
  <c r="Z971" i="11"/>
  <c r="V971" i="11"/>
  <c r="W971" i="11" s="1"/>
  <c r="AB970" i="11"/>
  <c r="AA970" i="11"/>
  <c r="Z970" i="11"/>
  <c r="V970" i="11"/>
  <c r="W970" i="11" s="1"/>
  <c r="AB969" i="11"/>
  <c r="AA969" i="11"/>
  <c r="Z969" i="11"/>
  <c r="V969" i="11"/>
  <c r="AB968" i="11"/>
  <c r="AA968" i="11"/>
  <c r="Z968" i="11"/>
  <c r="V968" i="11"/>
  <c r="X968" i="11" s="1"/>
  <c r="AB967" i="11"/>
  <c r="AA967" i="11"/>
  <c r="Z967" i="11"/>
  <c r="V967" i="11"/>
  <c r="W967" i="11" s="1"/>
  <c r="AB966" i="11"/>
  <c r="AA966" i="11"/>
  <c r="Z966" i="11"/>
  <c r="V966" i="11"/>
  <c r="W966" i="11" s="1"/>
  <c r="AB965" i="11"/>
  <c r="AA965" i="11"/>
  <c r="Z965" i="11"/>
  <c r="V965" i="11"/>
  <c r="AB964" i="11"/>
  <c r="AA964" i="11"/>
  <c r="Z964" i="11"/>
  <c r="V964" i="11"/>
  <c r="X964" i="11" s="1"/>
  <c r="AB963" i="11"/>
  <c r="AA963" i="11"/>
  <c r="Z963" i="11"/>
  <c r="V963" i="11"/>
  <c r="W963" i="11" s="1"/>
  <c r="AB962" i="11"/>
  <c r="AA962" i="11"/>
  <c r="Z962" i="11"/>
  <c r="V962" i="11"/>
  <c r="AB961" i="11"/>
  <c r="AA961" i="11"/>
  <c r="Z961" i="11"/>
  <c r="V961" i="11"/>
  <c r="AB960" i="11"/>
  <c r="AA960" i="11"/>
  <c r="Z960" i="11"/>
  <c r="V960" i="11"/>
  <c r="X960" i="11" s="1"/>
  <c r="AB959" i="11"/>
  <c r="AA959" i="11"/>
  <c r="Z959" i="11"/>
  <c r="V959" i="11"/>
  <c r="W959" i="11" s="1"/>
  <c r="AB958" i="11"/>
  <c r="AA958" i="11"/>
  <c r="Z958" i="11"/>
  <c r="V958" i="11"/>
  <c r="W958" i="11" s="1"/>
  <c r="AB957" i="11"/>
  <c r="AA957" i="11"/>
  <c r="Z957" i="11"/>
  <c r="V957" i="11"/>
  <c r="AB956" i="11"/>
  <c r="AA956" i="11"/>
  <c r="Z956" i="11"/>
  <c r="V956" i="11"/>
  <c r="X956" i="11" s="1"/>
  <c r="AB955" i="11"/>
  <c r="AA955" i="11"/>
  <c r="Z955" i="11"/>
  <c r="V955" i="11"/>
  <c r="W955" i="11" s="1"/>
  <c r="AB954" i="11"/>
  <c r="AA954" i="11"/>
  <c r="Z954" i="11"/>
  <c r="V954" i="11"/>
  <c r="W954" i="11" s="1"/>
  <c r="AB953" i="11"/>
  <c r="AA953" i="11"/>
  <c r="Z953" i="11"/>
  <c r="V953" i="11"/>
  <c r="AB952" i="11"/>
  <c r="AA952" i="11"/>
  <c r="Z952" i="11"/>
  <c r="V952" i="11"/>
  <c r="X952" i="11" s="1"/>
  <c r="AB951" i="11"/>
  <c r="AA951" i="11"/>
  <c r="Z951" i="11"/>
  <c r="V951" i="11"/>
  <c r="W951" i="11" s="1"/>
  <c r="AB950" i="11"/>
  <c r="AA950" i="11"/>
  <c r="Z950" i="11"/>
  <c r="V950" i="11"/>
  <c r="W950" i="11" s="1"/>
  <c r="AB949" i="11"/>
  <c r="AA949" i="11"/>
  <c r="Z949" i="11"/>
  <c r="V949" i="11"/>
  <c r="AB948" i="11"/>
  <c r="AA948" i="11"/>
  <c r="Z948" i="11"/>
  <c r="V948" i="11"/>
  <c r="X948" i="11" s="1"/>
  <c r="AB947" i="11"/>
  <c r="AA947" i="11"/>
  <c r="Z947" i="11"/>
  <c r="V947" i="11"/>
  <c r="W947" i="11" s="1"/>
  <c r="AB946" i="11"/>
  <c r="AA946" i="11"/>
  <c r="Z946" i="11"/>
  <c r="V946" i="11"/>
  <c r="AB945" i="11"/>
  <c r="AA945" i="11"/>
  <c r="Z945" i="11"/>
  <c r="V945" i="11"/>
  <c r="AB944" i="11"/>
  <c r="AA944" i="11"/>
  <c r="Z944" i="11"/>
  <c r="V944" i="11"/>
  <c r="X944" i="11" s="1"/>
  <c r="AB943" i="11"/>
  <c r="AA943" i="11"/>
  <c r="Z943" i="11"/>
  <c r="V943" i="11"/>
  <c r="W943" i="11" s="1"/>
  <c r="AB942" i="11"/>
  <c r="AA942" i="11"/>
  <c r="Z942" i="11"/>
  <c r="V942" i="11"/>
  <c r="W942" i="11" s="1"/>
  <c r="AB941" i="11"/>
  <c r="AA941" i="11"/>
  <c r="Z941" i="11"/>
  <c r="V941" i="11"/>
  <c r="AB940" i="11"/>
  <c r="AA940" i="11"/>
  <c r="Z940" i="11"/>
  <c r="V940" i="11"/>
  <c r="X940" i="11" s="1"/>
  <c r="AB939" i="11"/>
  <c r="AA939" i="11"/>
  <c r="Z939" i="11"/>
  <c r="V939" i="11"/>
  <c r="W939" i="11" s="1"/>
  <c r="AB938" i="11"/>
  <c r="AA938" i="11"/>
  <c r="Z938" i="11"/>
  <c r="V938" i="11"/>
  <c r="X938" i="11" s="1"/>
  <c r="AB937" i="11"/>
  <c r="AA937" i="11"/>
  <c r="Z937" i="11"/>
  <c r="V937" i="11"/>
  <c r="AB936" i="11"/>
  <c r="AA936" i="11"/>
  <c r="Z936" i="11"/>
  <c r="V936" i="11"/>
  <c r="W936" i="11" s="1"/>
  <c r="AB935" i="11"/>
  <c r="AA935" i="11"/>
  <c r="Z935" i="11"/>
  <c r="V935" i="11"/>
  <c r="X935" i="11" s="1"/>
  <c r="AB934" i="11"/>
  <c r="AA934" i="11"/>
  <c r="Z934" i="11"/>
  <c r="V934" i="11"/>
  <c r="X934" i="11" s="1"/>
  <c r="AB933" i="11"/>
  <c r="AA933" i="11"/>
  <c r="Z933" i="11"/>
  <c r="V933" i="11"/>
  <c r="AB932" i="11"/>
  <c r="AA932" i="11"/>
  <c r="Z932" i="11"/>
  <c r="V932" i="11"/>
  <c r="X932" i="11" s="1"/>
  <c r="AB931" i="11"/>
  <c r="AA931" i="11"/>
  <c r="Z931" i="11"/>
  <c r="V931" i="11"/>
  <c r="AB930" i="11"/>
  <c r="AA930" i="11"/>
  <c r="Z930" i="11"/>
  <c r="V930" i="11"/>
  <c r="X930" i="11" s="1"/>
  <c r="AB929" i="11"/>
  <c r="AA929" i="11"/>
  <c r="Z929" i="11"/>
  <c r="V929" i="11"/>
  <c r="AB928" i="11"/>
  <c r="AA928" i="11"/>
  <c r="Z928" i="11"/>
  <c r="V928" i="11"/>
  <c r="X928" i="11" s="1"/>
  <c r="AB927" i="11"/>
  <c r="AA927" i="11"/>
  <c r="Z927" i="11"/>
  <c r="V927" i="11"/>
  <c r="X927" i="11" s="1"/>
  <c r="AB926" i="11"/>
  <c r="AA926" i="11"/>
  <c r="Z926" i="11"/>
  <c r="V926" i="11"/>
  <c r="X926" i="11" s="1"/>
  <c r="AB925" i="11"/>
  <c r="AA925" i="11"/>
  <c r="Z925" i="11"/>
  <c r="V925" i="11"/>
  <c r="AB924" i="11"/>
  <c r="AA924" i="11"/>
  <c r="Z924" i="11"/>
  <c r="V924" i="11"/>
  <c r="X924" i="11" s="1"/>
  <c r="AB923" i="11"/>
  <c r="AA923" i="11"/>
  <c r="Z923" i="11"/>
  <c r="V923" i="11"/>
  <c r="X923" i="11" s="1"/>
  <c r="AB922" i="11"/>
  <c r="AA922" i="11"/>
  <c r="Z922" i="11"/>
  <c r="V922" i="11"/>
  <c r="X922" i="11" s="1"/>
  <c r="AB921" i="11"/>
  <c r="AA921" i="11"/>
  <c r="Z921" i="11"/>
  <c r="V921" i="11"/>
  <c r="AB920" i="11"/>
  <c r="AA920" i="11"/>
  <c r="Z920" i="11"/>
  <c r="V920" i="11"/>
  <c r="X920" i="11" s="1"/>
  <c r="AB919" i="11"/>
  <c r="AA919" i="11"/>
  <c r="Z919" i="11"/>
  <c r="V919" i="11"/>
  <c r="X919" i="11" s="1"/>
  <c r="AB918" i="11"/>
  <c r="AA918" i="11"/>
  <c r="Z918" i="11"/>
  <c r="V918" i="11"/>
  <c r="X918" i="11" s="1"/>
  <c r="AB917" i="11"/>
  <c r="AA917" i="11"/>
  <c r="Z917" i="11"/>
  <c r="V917" i="11"/>
  <c r="AB916" i="11"/>
  <c r="AA916" i="11"/>
  <c r="Z916" i="11"/>
  <c r="V916" i="11"/>
  <c r="X916" i="11" s="1"/>
  <c r="AB915" i="11"/>
  <c r="AA915" i="11"/>
  <c r="Z915" i="11"/>
  <c r="V915" i="11"/>
  <c r="AB914" i="11"/>
  <c r="AA914" i="11"/>
  <c r="Z914" i="11"/>
  <c r="V914" i="11"/>
  <c r="X914" i="11" s="1"/>
  <c r="AB913" i="11"/>
  <c r="AA913" i="11"/>
  <c r="Z913" i="11"/>
  <c r="V913" i="11"/>
  <c r="AB912" i="11"/>
  <c r="AA912" i="11"/>
  <c r="Z912" i="11"/>
  <c r="V912" i="11"/>
  <c r="X912" i="11" s="1"/>
  <c r="AB911" i="11"/>
  <c r="AA911" i="11"/>
  <c r="Z911" i="11"/>
  <c r="V911" i="11"/>
  <c r="X911" i="11" s="1"/>
  <c r="AB910" i="11"/>
  <c r="AA910" i="11"/>
  <c r="Z910" i="11"/>
  <c r="V910" i="11"/>
  <c r="X910" i="11" s="1"/>
  <c r="AB909" i="11"/>
  <c r="AA909" i="11"/>
  <c r="Z909" i="11"/>
  <c r="V909" i="11"/>
  <c r="AB908" i="11"/>
  <c r="AA908" i="11"/>
  <c r="Z908" i="11"/>
  <c r="V908" i="11"/>
  <c r="AB907" i="11"/>
  <c r="AA907" i="11"/>
  <c r="Z907" i="11"/>
  <c r="V907" i="11"/>
  <c r="X907" i="11" s="1"/>
  <c r="AB906" i="11"/>
  <c r="AA906" i="11"/>
  <c r="Z906" i="11"/>
  <c r="V906" i="11"/>
  <c r="X906" i="11" s="1"/>
  <c r="AB905" i="11"/>
  <c r="AA905" i="11"/>
  <c r="Z905" i="11"/>
  <c r="V905" i="11"/>
  <c r="AB904" i="11"/>
  <c r="AA904" i="11"/>
  <c r="Z904" i="11"/>
  <c r="V904" i="11"/>
  <c r="X904" i="11" s="1"/>
  <c r="AB903" i="11"/>
  <c r="AA903" i="11"/>
  <c r="Z903" i="11"/>
  <c r="V903" i="11"/>
  <c r="AB902" i="11"/>
  <c r="AA902" i="11"/>
  <c r="Z902" i="11"/>
  <c r="V902" i="11"/>
  <c r="X902" i="11" s="1"/>
  <c r="AB901" i="11"/>
  <c r="AA901" i="11"/>
  <c r="Z901" i="11"/>
  <c r="V901" i="11"/>
  <c r="AB900" i="11"/>
  <c r="AA900" i="11"/>
  <c r="V900" i="11"/>
  <c r="AB899" i="11"/>
  <c r="AA899" i="11"/>
  <c r="Z899" i="11"/>
  <c r="V899" i="11"/>
  <c r="X899" i="11" s="1"/>
  <c r="AB898" i="11"/>
  <c r="AA898" i="11"/>
  <c r="Z898" i="11"/>
  <c r="V898" i="11"/>
  <c r="W898" i="11" s="1"/>
  <c r="AB897" i="11"/>
  <c r="AA897" i="11"/>
  <c r="Z897" i="11"/>
  <c r="V897" i="11"/>
  <c r="AB896" i="11"/>
  <c r="AA896" i="11"/>
  <c r="Z896" i="11"/>
  <c r="V896" i="11"/>
  <c r="X896" i="11" s="1"/>
  <c r="AB895" i="11"/>
  <c r="AA895" i="11"/>
  <c r="Z895" i="11"/>
  <c r="V895" i="11"/>
  <c r="X895" i="11" s="1"/>
  <c r="AB894" i="11"/>
  <c r="AA894" i="11"/>
  <c r="Z894" i="11"/>
  <c r="V894" i="11"/>
  <c r="AB893" i="11"/>
  <c r="AA893" i="11"/>
  <c r="Z893" i="11"/>
  <c r="V893" i="11"/>
  <c r="AB892" i="11"/>
  <c r="AA892" i="11"/>
  <c r="Z892" i="11"/>
  <c r="V892" i="11"/>
  <c r="X892" i="11" s="1"/>
  <c r="AB891" i="11"/>
  <c r="AA891" i="11"/>
  <c r="Z891" i="11"/>
  <c r="V891" i="11"/>
  <c r="X891" i="11" s="1"/>
  <c r="AB890" i="11"/>
  <c r="AA890" i="11"/>
  <c r="Z890" i="11"/>
  <c r="V890" i="11"/>
  <c r="W890" i="11" s="1"/>
  <c r="AB889" i="11"/>
  <c r="AA889" i="11"/>
  <c r="Z889" i="11"/>
  <c r="V889" i="11"/>
  <c r="AB888" i="11"/>
  <c r="AA888" i="11"/>
  <c r="Z888" i="11"/>
  <c r="V888" i="11"/>
  <c r="W888" i="11" s="1"/>
  <c r="AB887" i="11"/>
  <c r="AA887" i="11"/>
  <c r="Z887" i="11"/>
  <c r="V887" i="11"/>
  <c r="X887" i="11" s="1"/>
  <c r="AB886" i="11"/>
  <c r="AA886" i="11"/>
  <c r="Z886" i="11"/>
  <c r="V886" i="11"/>
  <c r="W886" i="11" s="1"/>
  <c r="AB885" i="11"/>
  <c r="AA885" i="11"/>
  <c r="Z885" i="11"/>
  <c r="V885" i="11"/>
  <c r="AB884" i="11"/>
  <c r="AA884" i="11"/>
  <c r="Z884" i="11"/>
  <c r="V884" i="11"/>
  <c r="W884" i="11" s="1"/>
  <c r="AB883" i="11"/>
  <c r="AA883" i="11"/>
  <c r="Z883" i="11"/>
  <c r="V883" i="11"/>
  <c r="W883" i="11" s="1"/>
  <c r="AB882" i="11"/>
  <c r="AA882" i="11"/>
  <c r="Z882" i="11"/>
  <c r="V882" i="11"/>
  <c r="X882" i="11" s="1"/>
  <c r="AB881" i="11"/>
  <c r="AA881" i="11"/>
  <c r="Z881" i="11"/>
  <c r="V881" i="11"/>
  <c r="AB880" i="11"/>
  <c r="AA880" i="11"/>
  <c r="Z880" i="11"/>
  <c r="V880" i="11"/>
  <c r="W880" i="11" s="1"/>
  <c r="AB879" i="11"/>
  <c r="AA879" i="11"/>
  <c r="Z879" i="11"/>
  <c r="V879" i="11"/>
  <c r="W879" i="11" s="1"/>
  <c r="AB878" i="11"/>
  <c r="AA878" i="11"/>
  <c r="Z878" i="11"/>
  <c r="V878" i="11"/>
  <c r="X878" i="11" s="1"/>
  <c r="AB877" i="11"/>
  <c r="AA877" i="11"/>
  <c r="Z877" i="11"/>
  <c r="V877" i="11"/>
  <c r="AB876" i="11"/>
  <c r="AA876" i="11"/>
  <c r="Z876" i="11"/>
  <c r="V876" i="11"/>
  <c r="X876" i="11" s="1"/>
  <c r="AB875" i="11"/>
  <c r="AA875" i="11"/>
  <c r="Z875" i="11"/>
  <c r="V875" i="11"/>
  <c r="W875" i="11" s="1"/>
  <c r="AB874" i="11"/>
  <c r="AA874" i="11"/>
  <c r="Z874" i="11"/>
  <c r="V874" i="11"/>
  <c r="X874" i="11" s="1"/>
  <c r="AB873" i="11"/>
  <c r="AA873" i="11"/>
  <c r="Z873" i="11"/>
  <c r="V873" i="11"/>
  <c r="AB872" i="11"/>
  <c r="AA872" i="11"/>
  <c r="Z872" i="11"/>
  <c r="V872" i="11"/>
  <c r="X872" i="11" s="1"/>
  <c r="AB871" i="11"/>
  <c r="AA871" i="11"/>
  <c r="Z871" i="11"/>
  <c r="V871" i="11"/>
  <c r="W871" i="11" s="1"/>
  <c r="AB870" i="11"/>
  <c r="AA870" i="11"/>
  <c r="Z870" i="11"/>
  <c r="V870" i="11"/>
  <c r="X870" i="11" s="1"/>
  <c r="AB869" i="11"/>
  <c r="AA869" i="11"/>
  <c r="Z869" i="11"/>
  <c r="V869" i="11"/>
  <c r="AB868" i="11"/>
  <c r="AA868" i="11"/>
  <c r="Z868" i="11"/>
  <c r="V868" i="11"/>
  <c r="X868" i="11" s="1"/>
  <c r="AB867" i="11"/>
  <c r="AA867" i="11"/>
  <c r="Z867" i="11"/>
  <c r="V867" i="11"/>
  <c r="W867" i="11" s="1"/>
  <c r="AB866" i="11"/>
  <c r="AA866" i="11"/>
  <c r="Z866" i="11"/>
  <c r="V866" i="11"/>
  <c r="X866" i="11" s="1"/>
  <c r="AB865" i="11"/>
  <c r="AA865" i="11"/>
  <c r="Z865" i="11"/>
  <c r="V865" i="11"/>
  <c r="AB864" i="11"/>
  <c r="AA864" i="11"/>
  <c r="Z864" i="11"/>
  <c r="V864" i="11"/>
  <c r="X864" i="11" s="1"/>
  <c r="AB863" i="11"/>
  <c r="AA863" i="11"/>
  <c r="Z863" i="11"/>
  <c r="V863" i="11"/>
  <c r="W863" i="11" s="1"/>
  <c r="AB862" i="11"/>
  <c r="AA862" i="11"/>
  <c r="Z862" i="11"/>
  <c r="V862" i="11"/>
  <c r="X862" i="11" s="1"/>
  <c r="AB861" i="11"/>
  <c r="AA861" i="11"/>
  <c r="Z861" i="11"/>
  <c r="V861" i="11"/>
  <c r="AB860" i="11"/>
  <c r="AA860" i="11"/>
  <c r="Z860" i="11"/>
  <c r="V860" i="11"/>
  <c r="X860" i="11" s="1"/>
  <c r="AB859" i="11"/>
  <c r="AA859" i="11"/>
  <c r="Z859" i="11"/>
  <c r="V859" i="11"/>
  <c r="W859" i="11" s="1"/>
  <c r="AB858" i="11"/>
  <c r="AA858" i="11"/>
  <c r="Z858" i="11"/>
  <c r="V858" i="11"/>
  <c r="X858" i="11" s="1"/>
  <c r="AB857" i="11"/>
  <c r="AA857" i="11"/>
  <c r="Z857" i="11"/>
  <c r="V857" i="11"/>
  <c r="X857" i="11" s="1"/>
  <c r="AB856" i="11"/>
  <c r="AA856" i="11"/>
  <c r="Z856" i="11"/>
  <c r="V856" i="11"/>
  <c r="W856" i="11" s="1"/>
  <c r="AB855" i="11"/>
  <c r="AA855" i="11"/>
  <c r="Z855" i="11"/>
  <c r="V855" i="11"/>
  <c r="X855" i="11" s="1"/>
  <c r="AB854" i="11"/>
  <c r="AA854" i="11"/>
  <c r="Z854" i="11"/>
  <c r="V854" i="11"/>
  <c r="X854" i="11" s="1"/>
  <c r="AB853" i="11"/>
  <c r="AA853" i="11"/>
  <c r="Z853" i="11"/>
  <c r="V853" i="11"/>
  <c r="X853" i="11" s="1"/>
  <c r="AB852" i="11"/>
  <c r="AA852" i="11"/>
  <c r="Z852" i="11"/>
  <c r="V852" i="11"/>
  <c r="AB851" i="11"/>
  <c r="AA851" i="11"/>
  <c r="Z851" i="11"/>
  <c r="V851" i="11"/>
  <c r="X851" i="11" s="1"/>
  <c r="AB850" i="11"/>
  <c r="AA850" i="11"/>
  <c r="Z850" i="11"/>
  <c r="V850" i="11"/>
  <c r="X850" i="11" s="1"/>
  <c r="AB849" i="11"/>
  <c r="AA849" i="11"/>
  <c r="Z849" i="11"/>
  <c r="V849" i="11"/>
  <c r="X849" i="11" s="1"/>
  <c r="AB848" i="11"/>
  <c r="AA848" i="11"/>
  <c r="Z848" i="11"/>
  <c r="V848" i="11"/>
  <c r="W848" i="11" s="1"/>
  <c r="AB847" i="11"/>
  <c r="AA847" i="11"/>
  <c r="Z847" i="11"/>
  <c r="V847" i="11"/>
  <c r="X847" i="11" s="1"/>
  <c r="AB846" i="11"/>
  <c r="AA846" i="11"/>
  <c r="Z846" i="11"/>
  <c r="V846" i="11"/>
  <c r="W846" i="11" s="1"/>
  <c r="AB845" i="11"/>
  <c r="AA845" i="11"/>
  <c r="Z845" i="11"/>
  <c r="V845" i="11"/>
  <c r="X845" i="11" s="1"/>
  <c r="AB844" i="11"/>
  <c r="AM5" i="140" s="1"/>
  <c r="AA844" i="11"/>
  <c r="Z844" i="11"/>
  <c r="V844" i="11"/>
  <c r="W844" i="11" s="1"/>
  <c r="AB843" i="11"/>
  <c r="AA843" i="11"/>
  <c r="Z843" i="11"/>
  <c r="V843" i="11"/>
  <c r="X843" i="11" s="1"/>
  <c r="AB842" i="11"/>
  <c r="AA842" i="11"/>
  <c r="Z842" i="11"/>
  <c r="V842" i="11"/>
  <c r="W842" i="11" s="1"/>
  <c r="AB841" i="11"/>
  <c r="AA841" i="11"/>
  <c r="Z841" i="11"/>
  <c r="V841" i="11"/>
  <c r="X841" i="11" s="1"/>
  <c r="AB840" i="11"/>
  <c r="AA840" i="11"/>
  <c r="Z840" i="11"/>
  <c r="V840" i="11"/>
  <c r="W840" i="11" s="1"/>
  <c r="AB839" i="11"/>
  <c r="AA839" i="11"/>
  <c r="Z839" i="11"/>
  <c r="V839" i="11"/>
  <c r="AB838" i="11"/>
  <c r="AA838" i="11"/>
  <c r="Z838" i="11"/>
  <c r="V838" i="11"/>
  <c r="X838" i="11" s="1"/>
  <c r="AB837" i="11"/>
  <c r="AA837" i="11"/>
  <c r="Z837" i="11"/>
  <c r="V837" i="11"/>
  <c r="X837" i="11" s="1"/>
  <c r="AB836" i="11"/>
  <c r="AA836" i="11"/>
  <c r="Z836" i="11"/>
  <c r="V836" i="11"/>
  <c r="W836" i="11" s="1"/>
  <c r="AB835" i="11"/>
  <c r="AA835" i="11"/>
  <c r="Z835" i="11"/>
  <c r="V835" i="11"/>
  <c r="X835" i="11" s="1"/>
  <c r="AB834" i="11"/>
  <c r="AA834" i="11"/>
  <c r="Z834" i="11"/>
  <c r="V834" i="11"/>
  <c r="X834" i="11" s="1"/>
  <c r="AB833" i="11"/>
  <c r="AA833" i="11"/>
  <c r="Z833" i="11"/>
  <c r="V833" i="11"/>
  <c r="X833" i="11" s="1"/>
  <c r="AB832" i="11"/>
  <c r="AA832" i="11"/>
  <c r="Z832" i="11"/>
  <c r="V832" i="11"/>
  <c r="AB831" i="11"/>
  <c r="AA831" i="11"/>
  <c r="Z831" i="11"/>
  <c r="V831" i="11"/>
  <c r="W831" i="11" s="1"/>
  <c r="AB830" i="11"/>
  <c r="AA830" i="11"/>
  <c r="Z830" i="11"/>
  <c r="V830" i="11"/>
  <c r="X830" i="11" s="1"/>
  <c r="AB829" i="11"/>
  <c r="AA829" i="11"/>
  <c r="Z829" i="11"/>
  <c r="V829" i="11"/>
  <c r="X829" i="11" s="1"/>
  <c r="AB828" i="11"/>
  <c r="AA828" i="11"/>
  <c r="Z828" i="11"/>
  <c r="V828" i="11"/>
  <c r="W828" i="11" s="1"/>
  <c r="AB827" i="11"/>
  <c r="AA827" i="11"/>
  <c r="Z827" i="11"/>
  <c r="V827" i="11"/>
  <c r="X827" i="11" s="1"/>
  <c r="AB826" i="11"/>
  <c r="AA826" i="11"/>
  <c r="Z826" i="11"/>
  <c r="V826" i="11"/>
  <c r="W826" i="11" s="1"/>
  <c r="AB825" i="11"/>
  <c r="AA825" i="11"/>
  <c r="Z825" i="11"/>
  <c r="V825" i="11"/>
  <c r="AB824" i="11"/>
  <c r="Q132" i="143" s="1"/>
  <c r="P132" i="143" s="1"/>
  <c r="AA824" i="11"/>
  <c r="Z824" i="11"/>
  <c r="V824" i="11"/>
  <c r="W824" i="11" s="1"/>
  <c r="AB823" i="11"/>
  <c r="AA823" i="11"/>
  <c r="Z823" i="11"/>
  <c r="V823" i="11"/>
  <c r="X823" i="11" s="1"/>
  <c r="AB822" i="11"/>
  <c r="AA822" i="11"/>
  <c r="Z822" i="11"/>
  <c r="V822" i="11"/>
  <c r="AB821" i="11"/>
  <c r="AA821" i="11"/>
  <c r="Z821" i="11"/>
  <c r="V821" i="11"/>
  <c r="X821" i="11" s="1"/>
  <c r="AB820" i="11"/>
  <c r="AA820" i="11"/>
  <c r="Z820" i="11"/>
  <c r="V820" i="11"/>
  <c r="W820" i="11" s="1"/>
  <c r="AB819" i="11"/>
  <c r="AA819" i="11"/>
  <c r="Z819" i="11"/>
  <c r="V819" i="11"/>
  <c r="X819" i="11" s="1"/>
  <c r="AB818" i="11"/>
  <c r="AA818" i="11"/>
  <c r="Z818" i="11"/>
  <c r="V818" i="11"/>
  <c r="X818" i="11" s="1"/>
  <c r="AB817" i="11"/>
  <c r="AA817" i="11"/>
  <c r="Z817" i="11"/>
  <c r="V817" i="11"/>
  <c r="AB816" i="11"/>
  <c r="AA816" i="11"/>
  <c r="Z816" i="11"/>
  <c r="V816" i="11"/>
  <c r="W816" i="11" s="1"/>
  <c r="AB815" i="11"/>
  <c r="AA815" i="11"/>
  <c r="Z815" i="11"/>
  <c r="V815" i="11"/>
  <c r="X815" i="11" s="1"/>
  <c r="AB814" i="11"/>
  <c r="AA814" i="11"/>
  <c r="Z814" i="11"/>
  <c r="V814" i="11"/>
  <c r="X814" i="11" s="1"/>
  <c r="AB813" i="11"/>
  <c r="AA813" i="11"/>
  <c r="Z813" i="11"/>
  <c r="V813" i="11"/>
  <c r="AB812" i="11"/>
  <c r="AA812" i="11"/>
  <c r="Z812" i="11"/>
  <c r="V812" i="11"/>
  <c r="W812" i="11" s="1"/>
  <c r="AB811" i="11"/>
  <c r="AA811" i="11"/>
  <c r="Z811" i="11"/>
  <c r="V811" i="11"/>
  <c r="X811" i="11" s="1"/>
  <c r="AB810" i="11"/>
  <c r="AA810" i="11"/>
  <c r="Z810" i="11"/>
  <c r="V810" i="11"/>
  <c r="X810" i="11" s="1"/>
  <c r="AB809" i="11"/>
  <c r="AA809" i="11"/>
  <c r="Z809" i="11"/>
  <c r="V809" i="11"/>
  <c r="AB808" i="11"/>
  <c r="Q131" i="143" s="1"/>
  <c r="P131" i="143" s="1"/>
  <c r="AA808" i="11"/>
  <c r="Z808" i="11"/>
  <c r="V808" i="11"/>
  <c r="W808" i="11" s="1"/>
  <c r="AB807" i="11"/>
  <c r="AA807" i="11"/>
  <c r="Z807" i="11"/>
  <c r="V807" i="11"/>
  <c r="X807" i="11" s="1"/>
  <c r="AB806" i="11"/>
  <c r="Q130" i="143" s="1"/>
  <c r="P130" i="143" s="1"/>
  <c r="AA806" i="11"/>
  <c r="Z806" i="11"/>
  <c r="V806" i="11"/>
  <c r="X806" i="11" s="1"/>
  <c r="AB805" i="11"/>
  <c r="AA805" i="11"/>
  <c r="Z805" i="11"/>
  <c r="V805" i="11"/>
  <c r="AB804" i="11"/>
  <c r="AA804" i="11"/>
  <c r="Z804" i="11"/>
  <c r="V804" i="11"/>
  <c r="W804" i="11" s="1"/>
  <c r="AB803" i="11"/>
  <c r="AA803" i="11"/>
  <c r="Z803" i="11"/>
  <c r="V803" i="11"/>
  <c r="X803" i="11" s="1"/>
  <c r="AB802" i="11"/>
  <c r="AA802" i="11"/>
  <c r="Z802" i="11"/>
  <c r="V802" i="11"/>
  <c r="X802" i="11" s="1"/>
  <c r="AB801" i="11"/>
  <c r="AA801" i="11"/>
  <c r="Z801" i="11"/>
  <c r="V801" i="11"/>
  <c r="AB800" i="11"/>
  <c r="AA800" i="11"/>
  <c r="Z800" i="11"/>
  <c r="V800" i="11"/>
  <c r="W800" i="11" s="1"/>
  <c r="AB799" i="11"/>
  <c r="AA799" i="11"/>
  <c r="Z799" i="11"/>
  <c r="V799" i="11"/>
  <c r="X799" i="11" s="1"/>
  <c r="AB798" i="11"/>
  <c r="AA798" i="11"/>
  <c r="Z798" i="11"/>
  <c r="V798" i="11"/>
  <c r="X798" i="11" s="1"/>
  <c r="AB797" i="11"/>
  <c r="AA797" i="11"/>
  <c r="Z797" i="11"/>
  <c r="V797" i="11"/>
  <c r="AB796" i="11"/>
  <c r="AA796" i="11"/>
  <c r="Z796" i="11"/>
  <c r="V796" i="11"/>
  <c r="W796" i="11" s="1"/>
  <c r="AB795" i="11"/>
  <c r="AA795" i="11"/>
  <c r="Z795" i="11"/>
  <c r="V795" i="11"/>
  <c r="X795" i="11" s="1"/>
  <c r="AB794" i="11"/>
  <c r="AA794" i="11"/>
  <c r="Z794" i="11"/>
  <c r="V794" i="11"/>
  <c r="X794" i="11" s="1"/>
  <c r="AB793" i="11"/>
  <c r="AA793" i="11"/>
  <c r="Z793" i="11"/>
  <c r="V793" i="11"/>
  <c r="AB792" i="11"/>
  <c r="AA792" i="11"/>
  <c r="Z792" i="11"/>
  <c r="V792" i="11"/>
  <c r="W792" i="11" s="1"/>
  <c r="AB791" i="11"/>
  <c r="AA791" i="11"/>
  <c r="Z791" i="11"/>
  <c r="V791" i="11"/>
  <c r="X791" i="11" s="1"/>
  <c r="AB790" i="11"/>
  <c r="AA790" i="11"/>
  <c r="Z790" i="11"/>
  <c r="V790" i="11"/>
  <c r="X790" i="11" s="1"/>
  <c r="AB789" i="11"/>
  <c r="AA789" i="11"/>
  <c r="Z789" i="11"/>
  <c r="V789" i="11"/>
  <c r="AB788" i="11"/>
  <c r="AA788" i="11"/>
  <c r="Z788" i="11"/>
  <c r="V788" i="11"/>
  <c r="X788" i="11" s="1"/>
  <c r="AB787" i="11"/>
  <c r="AA787" i="11"/>
  <c r="Z787" i="11"/>
  <c r="V787" i="11"/>
  <c r="W787" i="11" s="1"/>
  <c r="AB786" i="11"/>
  <c r="AA786" i="11"/>
  <c r="Z786" i="11"/>
  <c r="V786" i="11"/>
  <c r="W786" i="11" s="1"/>
  <c r="AB785" i="11"/>
  <c r="AA785" i="11"/>
  <c r="Z785" i="11"/>
  <c r="V785" i="11"/>
  <c r="AB784" i="11"/>
  <c r="AA784" i="11"/>
  <c r="Z784" i="11"/>
  <c r="V784" i="11"/>
  <c r="X784" i="11" s="1"/>
  <c r="AB783" i="11"/>
  <c r="AA783" i="11"/>
  <c r="Z783" i="11"/>
  <c r="V783" i="11"/>
  <c r="W783" i="11" s="1"/>
  <c r="AB782" i="11"/>
  <c r="AA782" i="11"/>
  <c r="Z782" i="11"/>
  <c r="V782" i="11"/>
  <c r="X782" i="11" s="1"/>
  <c r="AB781" i="11"/>
  <c r="AA781" i="11"/>
  <c r="Z781" i="11"/>
  <c r="V781" i="11"/>
  <c r="AB780" i="11"/>
  <c r="AA780" i="11"/>
  <c r="Z780" i="11"/>
  <c r="V780" i="11"/>
  <c r="X780" i="11" s="1"/>
  <c r="AB779" i="11"/>
  <c r="AA779" i="11"/>
  <c r="Z779" i="11"/>
  <c r="V779" i="11"/>
  <c r="W779" i="11" s="1"/>
  <c r="AB778" i="11"/>
  <c r="AA778" i="11"/>
  <c r="Z778" i="11"/>
  <c r="V778" i="11"/>
  <c r="W778" i="11" s="1"/>
  <c r="AB777" i="11"/>
  <c r="AA777" i="11"/>
  <c r="Z777" i="11"/>
  <c r="V777" i="11"/>
  <c r="AB776" i="11"/>
  <c r="AA776" i="11"/>
  <c r="Z776" i="11"/>
  <c r="V776" i="11"/>
  <c r="X776" i="11" s="1"/>
  <c r="AB775" i="11"/>
  <c r="AA775" i="11"/>
  <c r="Z775" i="11"/>
  <c r="V775" i="11"/>
  <c r="W775" i="11" s="1"/>
  <c r="AB774" i="11"/>
  <c r="AA774" i="11"/>
  <c r="Z774" i="11"/>
  <c r="V774" i="11"/>
  <c r="W774" i="11" s="1"/>
  <c r="AB773" i="11"/>
  <c r="AA773" i="11"/>
  <c r="Z773" i="11"/>
  <c r="V773" i="11"/>
  <c r="AB772" i="11"/>
  <c r="AA772" i="11"/>
  <c r="Z772" i="11"/>
  <c r="V772" i="11"/>
  <c r="X772" i="11" s="1"/>
  <c r="AB771" i="11"/>
  <c r="AA771" i="11"/>
  <c r="Z771" i="11"/>
  <c r="V771" i="11"/>
  <c r="W771" i="11" s="1"/>
  <c r="AB770" i="11"/>
  <c r="AA770" i="11"/>
  <c r="Z770" i="11"/>
  <c r="V770" i="11"/>
  <c r="X770" i="11" s="1"/>
  <c r="AB769" i="11"/>
  <c r="AA769" i="11"/>
  <c r="Z769" i="11"/>
  <c r="V769" i="11"/>
  <c r="AB768" i="11"/>
  <c r="AA768" i="11"/>
  <c r="Z768" i="11"/>
  <c r="V768" i="11"/>
  <c r="X768" i="11" s="1"/>
  <c r="AB767" i="11"/>
  <c r="AA767" i="11"/>
  <c r="Z767" i="11"/>
  <c r="V767" i="11"/>
  <c r="W767" i="11" s="1"/>
  <c r="AB766" i="11"/>
  <c r="AA766" i="11"/>
  <c r="Z766" i="11"/>
  <c r="V766" i="11"/>
  <c r="X766" i="11" s="1"/>
  <c r="AB765" i="11"/>
  <c r="AA765" i="11"/>
  <c r="Z765" i="11"/>
  <c r="V765" i="11"/>
  <c r="AB764" i="11"/>
  <c r="AA764" i="11"/>
  <c r="Z764" i="11"/>
  <c r="V764" i="11"/>
  <c r="X764" i="11" s="1"/>
  <c r="AB763" i="11"/>
  <c r="AA763" i="11"/>
  <c r="Z763" i="11"/>
  <c r="V763" i="11"/>
  <c r="W763" i="11" s="1"/>
  <c r="AB762" i="11"/>
  <c r="AA762" i="11"/>
  <c r="Z762" i="11"/>
  <c r="V762" i="11"/>
  <c r="W762" i="11" s="1"/>
  <c r="AB761" i="11"/>
  <c r="AA761" i="11"/>
  <c r="Z761" i="11"/>
  <c r="V761" i="11"/>
  <c r="AB760" i="11"/>
  <c r="AA760" i="11"/>
  <c r="Z760" i="11"/>
  <c r="V760" i="11"/>
  <c r="X760" i="11" s="1"/>
  <c r="AB759" i="11"/>
  <c r="AA759" i="11"/>
  <c r="Z759" i="11"/>
  <c r="V759" i="11"/>
  <c r="W759" i="11" s="1"/>
  <c r="AB758" i="11"/>
  <c r="AA758" i="11"/>
  <c r="Z758" i="11"/>
  <c r="V758" i="11"/>
  <c r="W758" i="11" s="1"/>
  <c r="AB757" i="11"/>
  <c r="AA757" i="11"/>
  <c r="Z757" i="11"/>
  <c r="V757" i="11"/>
  <c r="AB756" i="11"/>
  <c r="AA756" i="11"/>
  <c r="Z756" i="11"/>
  <c r="V756" i="11"/>
  <c r="X756" i="11" s="1"/>
  <c r="AB755" i="11"/>
  <c r="AA755" i="11"/>
  <c r="Z755" i="11"/>
  <c r="V755" i="11"/>
  <c r="W755" i="11" s="1"/>
  <c r="AB754" i="11"/>
  <c r="AA754" i="11"/>
  <c r="Z754" i="11"/>
  <c r="V754" i="11"/>
  <c r="X754" i="11" s="1"/>
  <c r="AB753" i="11"/>
  <c r="AA753" i="11"/>
  <c r="Z753" i="11"/>
  <c r="V753" i="11"/>
  <c r="AB752" i="11"/>
  <c r="AA752" i="11"/>
  <c r="Z752" i="11"/>
  <c r="V752" i="11"/>
  <c r="X752" i="11" s="1"/>
  <c r="AB751" i="11"/>
  <c r="AA751" i="11"/>
  <c r="Z751" i="11"/>
  <c r="V751" i="11"/>
  <c r="W751" i="11" s="1"/>
  <c r="AB750" i="11"/>
  <c r="AA750" i="11"/>
  <c r="Z750" i="11"/>
  <c r="V750" i="11"/>
  <c r="X750" i="11" s="1"/>
  <c r="AB749" i="11"/>
  <c r="AA749" i="11"/>
  <c r="Z749" i="11"/>
  <c r="V749" i="11"/>
  <c r="AB748" i="11"/>
  <c r="AA748" i="11"/>
  <c r="Z748" i="11"/>
  <c r="V748" i="11"/>
  <c r="X748" i="11" s="1"/>
  <c r="AB747" i="11"/>
  <c r="AA747" i="11"/>
  <c r="Z747" i="11"/>
  <c r="V747" i="11"/>
  <c r="W747" i="11" s="1"/>
  <c r="AB746" i="11"/>
  <c r="AA746" i="11"/>
  <c r="Z746" i="11"/>
  <c r="V746" i="11"/>
  <c r="W746" i="11" s="1"/>
  <c r="AB745" i="11"/>
  <c r="AA745" i="11"/>
  <c r="Z745" i="11"/>
  <c r="V745" i="11"/>
  <c r="AB744" i="11"/>
  <c r="AA744" i="11"/>
  <c r="Z744" i="11"/>
  <c r="V744" i="11"/>
  <c r="X744" i="11" s="1"/>
  <c r="AB743" i="11"/>
  <c r="AA743" i="11"/>
  <c r="Z743" i="11"/>
  <c r="V743" i="11"/>
  <c r="W743" i="11" s="1"/>
  <c r="AB742" i="11"/>
  <c r="AA742" i="11"/>
  <c r="Z742" i="11"/>
  <c r="V742" i="11"/>
  <c r="W742" i="11" s="1"/>
  <c r="AB741" i="11"/>
  <c r="AA741" i="11"/>
  <c r="Z741" i="11"/>
  <c r="V741" i="11"/>
  <c r="AB740" i="11"/>
  <c r="AA740" i="11"/>
  <c r="Z740" i="11"/>
  <c r="V740" i="11"/>
  <c r="X740" i="11" s="1"/>
  <c r="AB739" i="11"/>
  <c r="AA739" i="11"/>
  <c r="Z739" i="11"/>
  <c r="V739" i="11"/>
  <c r="W739" i="11" s="1"/>
  <c r="AB738" i="11"/>
  <c r="AA738" i="11"/>
  <c r="Z738" i="11"/>
  <c r="V738" i="11"/>
  <c r="X738" i="11" s="1"/>
  <c r="AB737" i="11"/>
  <c r="AA737" i="11"/>
  <c r="Z737" i="11"/>
  <c r="V737" i="11"/>
  <c r="AB736" i="11"/>
  <c r="AA736" i="11"/>
  <c r="Z736" i="11"/>
  <c r="V736" i="11"/>
  <c r="X736" i="11" s="1"/>
  <c r="AB735" i="11"/>
  <c r="AA735" i="11"/>
  <c r="Z735" i="11"/>
  <c r="V735" i="11"/>
  <c r="W735" i="11" s="1"/>
  <c r="AB734" i="11"/>
  <c r="AA734" i="11"/>
  <c r="Z734" i="11"/>
  <c r="V734" i="11"/>
  <c r="X734" i="11" s="1"/>
  <c r="AB733" i="11"/>
  <c r="AA733" i="11"/>
  <c r="Z733" i="11"/>
  <c r="V733" i="11"/>
  <c r="AB732" i="11"/>
  <c r="AA732" i="11"/>
  <c r="Z732" i="11"/>
  <c r="V732" i="11"/>
  <c r="X732" i="11" s="1"/>
  <c r="AB731" i="11"/>
  <c r="AA731" i="11"/>
  <c r="Z731" i="11"/>
  <c r="V731" i="11"/>
  <c r="W731" i="11" s="1"/>
  <c r="AB730" i="11"/>
  <c r="AA730" i="11"/>
  <c r="Z730" i="11"/>
  <c r="V730" i="11"/>
  <c r="W730" i="11" s="1"/>
  <c r="AB729" i="11"/>
  <c r="AA729" i="11"/>
  <c r="Z729" i="11"/>
  <c r="V729" i="11"/>
  <c r="AB728" i="11"/>
  <c r="AA728" i="11"/>
  <c r="Z728" i="11"/>
  <c r="V728" i="11"/>
  <c r="X728" i="11" s="1"/>
  <c r="AB727" i="11"/>
  <c r="AA727" i="11"/>
  <c r="Z727" i="11"/>
  <c r="V727" i="11"/>
  <c r="W727" i="11" s="1"/>
  <c r="AB726" i="11"/>
  <c r="AA726" i="11"/>
  <c r="Z726" i="11"/>
  <c r="V726" i="11"/>
  <c r="W726" i="11" s="1"/>
  <c r="AB725" i="11"/>
  <c r="AA725" i="11"/>
  <c r="Z725" i="11"/>
  <c r="V725" i="11"/>
  <c r="AB724" i="11"/>
  <c r="AA724" i="11"/>
  <c r="Z724" i="11"/>
  <c r="V724" i="11"/>
  <c r="X724" i="11" s="1"/>
  <c r="AB723" i="11"/>
  <c r="AA723" i="11"/>
  <c r="Z723" i="11"/>
  <c r="V723" i="11"/>
  <c r="W723" i="11" s="1"/>
  <c r="AB722" i="11"/>
  <c r="AA722" i="11"/>
  <c r="Z722" i="11"/>
  <c r="V722" i="11"/>
  <c r="X722" i="11" s="1"/>
  <c r="AB721" i="11"/>
  <c r="AA721" i="11"/>
  <c r="Z721" i="11"/>
  <c r="V721" i="11"/>
  <c r="AB720" i="11"/>
  <c r="AA720" i="11"/>
  <c r="Z720" i="11"/>
  <c r="V720" i="11"/>
  <c r="X720" i="11" s="1"/>
  <c r="AB719" i="11"/>
  <c r="AA719" i="11"/>
  <c r="Z719" i="11"/>
  <c r="V719" i="11"/>
  <c r="W719" i="11" s="1"/>
  <c r="AB718" i="11"/>
  <c r="AA718" i="11"/>
  <c r="Z718" i="11"/>
  <c r="V718" i="11"/>
  <c r="X718" i="11" s="1"/>
  <c r="AB717" i="11"/>
  <c r="AA717" i="11"/>
  <c r="Z717" i="11"/>
  <c r="V717" i="11"/>
  <c r="AB716" i="11"/>
  <c r="AA716" i="11"/>
  <c r="Z716" i="11"/>
  <c r="V716" i="11"/>
  <c r="X716" i="11" s="1"/>
  <c r="AB715" i="11"/>
  <c r="AA715" i="11"/>
  <c r="Z715" i="11"/>
  <c r="V715" i="11"/>
  <c r="W715" i="11" s="1"/>
  <c r="AB714" i="11"/>
  <c r="AA714" i="11"/>
  <c r="Z714" i="11"/>
  <c r="V714" i="11"/>
  <c r="W714" i="11" s="1"/>
  <c r="AB713" i="11"/>
  <c r="AA713" i="11"/>
  <c r="Z713" i="11"/>
  <c r="V713" i="11"/>
  <c r="AB712" i="11"/>
  <c r="AA712" i="11"/>
  <c r="Z712" i="11"/>
  <c r="V712" i="11"/>
  <c r="X712" i="11" s="1"/>
  <c r="AB711" i="11"/>
  <c r="AA711" i="11"/>
  <c r="Z711" i="11"/>
  <c r="V711" i="11"/>
  <c r="W711" i="11" s="1"/>
  <c r="AB710" i="11"/>
  <c r="AA710" i="11"/>
  <c r="Z710" i="11"/>
  <c r="V710" i="11"/>
  <c r="W710" i="11" s="1"/>
  <c r="AB709" i="11"/>
  <c r="AA709" i="11"/>
  <c r="Z709" i="11"/>
  <c r="V709" i="11"/>
  <c r="AB708" i="11"/>
  <c r="AA708" i="11"/>
  <c r="Z708" i="11"/>
  <c r="V708" i="11"/>
  <c r="X708" i="11" s="1"/>
  <c r="AB707" i="11"/>
  <c r="AA707" i="11"/>
  <c r="Z707" i="11"/>
  <c r="V707" i="11"/>
  <c r="W707" i="11" s="1"/>
  <c r="AB706" i="11"/>
  <c r="AA706" i="11"/>
  <c r="Z706" i="11"/>
  <c r="V706" i="11"/>
  <c r="X706" i="11" s="1"/>
  <c r="AB705" i="11"/>
  <c r="AA705" i="11"/>
  <c r="Z705" i="11"/>
  <c r="V705" i="11"/>
  <c r="AB704" i="11"/>
  <c r="AA704" i="11"/>
  <c r="Z704" i="11"/>
  <c r="V704" i="11"/>
  <c r="X704" i="11" s="1"/>
  <c r="AB703" i="11"/>
  <c r="AA703" i="11"/>
  <c r="Z703" i="11"/>
  <c r="V703" i="11"/>
  <c r="W703" i="11" s="1"/>
  <c r="AB702" i="11"/>
  <c r="AA702" i="11"/>
  <c r="Z702" i="11"/>
  <c r="V702" i="11"/>
  <c r="X702" i="11" s="1"/>
  <c r="AB701" i="11"/>
  <c r="AA701" i="11"/>
  <c r="Z701" i="11"/>
  <c r="V701" i="11"/>
  <c r="AB700" i="11"/>
  <c r="AA700" i="11"/>
  <c r="Z700" i="11"/>
  <c r="V700" i="11"/>
  <c r="X700" i="11" s="1"/>
  <c r="AB699" i="11"/>
  <c r="AA699" i="11"/>
  <c r="Z699" i="11"/>
  <c r="V699" i="11"/>
  <c r="W699" i="11" s="1"/>
  <c r="AB698" i="11"/>
  <c r="AA698" i="11"/>
  <c r="Z698" i="11"/>
  <c r="V698" i="11"/>
  <c r="W698" i="11" s="1"/>
  <c r="AB697" i="11"/>
  <c r="AA697" i="11"/>
  <c r="Z697" i="11"/>
  <c r="V697" i="11"/>
  <c r="AB696" i="11"/>
  <c r="AA696" i="11"/>
  <c r="Z696" i="11"/>
  <c r="V696" i="11"/>
  <c r="X696" i="11" s="1"/>
  <c r="AB695" i="11"/>
  <c r="AA695" i="11"/>
  <c r="Z695" i="11"/>
  <c r="V695" i="11"/>
  <c r="W695" i="11" s="1"/>
  <c r="AB694" i="11"/>
  <c r="AA694" i="11"/>
  <c r="Z694" i="11"/>
  <c r="V694" i="11"/>
  <c r="W694" i="11" s="1"/>
  <c r="AB693" i="11"/>
  <c r="AA693" i="11"/>
  <c r="Z693" i="11"/>
  <c r="V693" i="11"/>
  <c r="AB692" i="11"/>
  <c r="AA692" i="11"/>
  <c r="Z692" i="11"/>
  <c r="V692" i="11"/>
  <c r="X692" i="11" s="1"/>
  <c r="AB691" i="11"/>
  <c r="AA691" i="11"/>
  <c r="Z691" i="11"/>
  <c r="V691" i="11"/>
  <c r="W691" i="11" s="1"/>
  <c r="AB690" i="11"/>
  <c r="AA690" i="11"/>
  <c r="Z690" i="11"/>
  <c r="V690" i="11"/>
  <c r="X690" i="11" s="1"/>
  <c r="AB689" i="11"/>
  <c r="AA689" i="11"/>
  <c r="Z689" i="11"/>
  <c r="V689" i="11"/>
  <c r="AB688" i="11"/>
  <c r="AA688" i="11"/>
  <c r="Z688" i="11"/>
  <c r="V688" i="11"/>
  <c r="X688" i="11" s="1"/>
  <c r="AB687" i="11"/>
  <c r="AA687" i="11"/>
  <c r="Z687" i="11"/>
  <c r="V687" i="11"/>
  <c r="W687" i="11" s="1"/>
  <c r="AB686" i="11"/>
  <c r="AA686" i="11"/>
  <c r="Z686" i="11"/>
  <c r="V686" i="11"/>
  <c r="X686" i="11" s="1"/>
  <c r="AB685" i="11"/>
  <c r="AA685" i="11"/>
  <c r="Z685" i="11"/>
  <c r="V685" i="11"/>
  <c r="AB684" i="11"/>
  <c r="Q128" i="143" s="1"/>
  <c r="P128" i="143" s="1"/>
  <c r="AA684" i="11"/>
  <c r="Z684" i="11"/>
  <c r="V684" i="11"/>
  <c r="X684" i="11" s="1"/>
  <c r="AB683" i="11"/>
  <c r="AA683" i="11"/>
  <c r="Z683" i="11"/>
  <c r="V683" i="11"/>
  <c r="W683" i="11" s="1"/>
  <c r="AB682" i="11"/>
  <c r="Q127" i="143" s="1"/>
  <c r="P127" i="143" s="1"/>
  <c r="AA682" i="11"/>
  <c r="Z682" i="11"/>
  <c r="V682" i="11"/>
  <c r="W682" i="11" s="1"/>
  <c r="AB681" i="11"/>
  <c r="Q126" i="143" s="1"/>
  <c r="P126" i="143" s="1"/>
  <c r="AA681" i="11"/>
  <c r="Z681" i="11"/>
  <c r="V681" i="11"/>
  <c r="AB680" i="11"/>
  <c r="Q125" i="143" s="1"/>
  <c r="P125" i="143" s="1"/>
  <c r="AA680" i="11"/>
  <c r="Z680" i="11"/>
  <c r="V680" i="11"/>
  <c r="X680" i="11" s="1"/>
  <c r="AB679" i="11"/>
  <c r="Q124" i="143" s="1"/>
  <c r="P124" i="143" s="1"/>
  <c r="AA679" i="11"/>
  <c r="Z679" i="11"/>
  <c r="V679" i="11"/>
  <c r="W679" i="11" s="1"/>
  <c r="AB678" i="11"/>
  <c r="AA678" i="11"/>
  <c r="Z678" i="11"/>
  <c r="V678" i="11"/>
  <c r="W678" i="11" s="1"/>
  <c r="AB677" i="11"/>
  <c r="Q123" i="143" s="1"/>
  <c r="P123" i="143" s="1"/>
  <c r="AA677" i="11"/>
  <c r="Z677" i="11"/>
  <c r="V677" i="11"/>
  <c r="AB676" i="11"/>
  <c r="Q122" i="143" s="1"/>
  <c r="P122" i="143" s="1"/>
  <c r="AA676" i="11"/>
  <c r="Z676" i="11"/>
  <c r="V676" i="11"/>
  <c r="X676" i="11" s="1"/>
  <c r="AB675" i="11"/>
  <c r="AA675" i="11"/>
  <c r="Z675" i="11"/>
  <c r="V675" i="11"/>
  <c r="W675" i="11" s="1"/>
  <c r="AB674" i="11"/>
  <c r="Q121" i="143" s="1"/>
  <c r="P121" i="143" s="1"/>
  <c r="AA674" i="11"/>
  <c r="Z674" i="11"/>
  <c r="V674" i="11"/>
  <c r="X674" i="11" s="1"/>
  <c r="AB673" i="11"/>
  <c r="AA673" i="11"/>
  <c r="Z673" i="11"/>
  <c r="V673" i="11"/>
  <c r="AB672" i="11"/>
  <c r="Q120" i="143" s="1"/>
  <c r="P120" i="143" s="1"/>
  <c r="AA672" i="11"/>
  <c r="Z672" i="11"/>
  <c r="V672" i="11"/>
  <c r="X672" i="11" s="1"/>
  <c r="AB671" i="11"/>
  <c r="AA671" i="11"/>
  <c r="Z671" i="11"/>
  <c r="V671" i="11"/>
  <c r="W671" i="11" s="1"/>
  <c r="AB670" i="11"/>
  <c r="Q119" i="143" s="1"/>
  <c r="P119" i="143" s="1"/>
  <c r="AA670" i="11"/>
  <c r="Z670" i="11"/>
  <c r="V670" i="11"/>
  <c r="X670" i="11" s="1"/>
  <c r="AB669" i="11"/>
  <c r="Q118" i="143" s="1"/>
  <c r="P118" i="143" s="1"/>
  <c r="AA669" i="11"/>
  <c r="Z669" i="11"/>
  <c r="V669" i="11"/>
  <c r="AB668" i="11"/>
  <c r="Q117" i="143" s="1"/>
  <c r="P117" i="143" s="1"/>
  <c r="AA668" i="11"/>
  <c r="Z668" i="11"/>
  <c r="V668" i="11"/>
  <c r="X668" i="11" s="1"/>
  <c r="AB667" i="11"/>
  <c r="AA667" i="11"/>
  <c r="Z667" i="11"/>
  <c r="V667" i="11"/>
  <c r="W667" i="11" s="1"/>
  <c r="AB666" i="11"/>
  <c r="Q116" i="143" s="1"/>
  <c r="P116" i="143" s="1"/>
  <c r="AA666" i="11"/>
  <c r="Z666" i="11"/>
  <c r="V666" i="11"/>
  <c r="W666" i="11" s="1"/>
  <c r="AB665" i="11"/>
  <c r="Q115" i="143" s="1"/>
  <c r="P115" i="143" s="1"/>
  <c r="AA665" i="11"/>
  <c r="Z665" i="11"/>
  <c r="V665" i="11"/>
  <c r="AB664" i="11"/>
  <c r="Q114" i="143" s="1"/>
  <c r="P114" i="143" s="1"/>
  <c r="AA664" i="11"/>
  <c r="Z664" i="11"/>
  <c r="V664" i="11"/>
  <c r="X664" i="11" s="1"/>
  <c r="AB663" i="11"/>
  <c r="AA663" i="11"/>
  <c r="Z663" i="11"/>
  <c r="V663" i="11"/>
  <c r="W663" i="11" s="1"/>
  <c r="AB662" i="11"/>
  <c r="Q113" i="143" s="1"/>
  <c r="P113" i="143" s="1"/>
  <c r="AA662" i="11"/>
  <c r="Z662" i="11"/>
  <c r="V662" i="11"/>
  <c r="W662" i="11" s="1"/>
  <c r="AB661" i="11"/>
  <c r="AA661" i="11"/>
  <c r="Z661" i="11"/>
  <c r="V661" i="11"/>
  <c r="AB660" i="11"/>
  <c r="AA660" i="11"/>
  <c r="Z660" i="11"/>
  <c r="V660" i="11"/>
  <c r="X660" i="11" s="1"/>
  <c r="AB659" i="11"/>
  <c r="Q112" i="143" s="1"/>
  <c r="P112" i="143" s="1"/>
  <c r="AA659" i="11"/>
  <c r="Z659" i="11"/>
  <c r="V659" i="11"/>
  <c r="W659" i="11" s="1"/>
  <c r="AB658" i="11"/>
  <c r="AA658" i="11"/>
  <c r="Z658" i="11"/>
  <c r="V658" i="11"/>
  <c r="X658" i="11" s="1"/>
  <c r="AB657" i="11"/>
  <c r="Q111" i="143" s="1"/>
  <c r="P111" i="143" s="1"/>
  <c r="AA657" i="11"/>
  <c r="Z657" i="11"/>
  <c r="V657" i="11"/>
  <c r="AB656" i="11"/>
  <c r="AA656" i="11"/>
  <c r="Z656" i="11"/>
  <c r="V656" i="11"/>
  <c r="X656" i="11" s="1"/>
  <c r="AB655" i="11"/>
  <c r="Q110" i="143" s="1"/>
  <c r="P110" i="143" s="1"/>
  <c r="AA655" i="11"/>
  <c r="Z655" i="11"/>
  <c r="V655" i="11"/>
  <c r="W655" i="11" s="1"/>
  <c r="AB654" i="11"/>
  <c r="AA654" i="11"/>
  <c r="Z654" i="11"/>
  <c r="V654" i="11"/>
  <c r="X654" i="11" s="1"/>
  <c r="AB653" i="11"/>
  <c r="AA653" i="11"/>
  <c r="Z653" i="11"/>
  <c r="V653" i="11"/>
  <c r="AB652" i="11"/>
  <c r="Q109" i="143" s="1"/>
  <c r="P109" i="143" s="1"/>
  <c r="AA652" i="11"/>
  <c r="Z652" i="11"/>
  <c r="V652" i="11"/>
  <c r="X652" i="11" s="1"/>
  <c r="AB651" i="11"/>
  <c r="AA651" i="11"/>
  <c r="Z651" i="11"/>
  <c r="V651" i="11"/>
  <c r="W651" i="11" s="1"/>
  <c r="AB650" i="11"/>
  <c r="Q108" i="143" s="1"/>
  <c r="P108" i="143" s="1"/>
  <c r="AA650" i="11"/>
  <c r="Z650" i="11"/>
  <c r="V650" i="11"/>
  <c r="W650" i="11" s="1"/>
  <c r="AB649" i="11"/>
  <c r="AA649" i="11"/>
  <c r="Z649" i="11"/>
  <c r="V649" i="11"/>
  <c r="AB648" i="11"/>
  <c r="AA648" i="11"/>
  <c r="Z648" i="11"/>
  <c r="V648" i="11"/>
  <c r="X648" i="11" s="1"/>
  <c r="AB647" i="11"/>
  <c r="Q107" i="143" s="1"/>
  <c r="P107" i="143" s="1"/>
  <c r="AA647" i="11"/>
  <c r="Z647" i="11"/>
  <c r="V647" i="11"/>
  <c r="W647" i="11" s="1"/>
  <c r="AB646" i="11"/>
  <c r="Q106" i="143" s="1"/>
  <c r="P106" i="143" s="1"/>
  <c r="AA646" i="11"/>
  <c r="Z646" i="11"/>
  <c r="V646" i="11"/>
  <c r="X646" i="11" s="1"/>
  <c r="AB645" i="11"/>
  <c r="AA645" i="11"/>
  <c r="Z645" i="11"/>
  <c r="V645" i="11"/>
  <c r="AB644" i="11"/>
  <c r="AA644" i="11"/>
  <c r="Z644" i="11"/>
  <c r="V644" i="11"/>
  <c r="X644" i="11" s="1"/>
  <c r="AB643" i="11"/>
  <c r="Q105" i="143" s="1"/>
  <c r="P105" i="143" s="1"/>
  <c r="AA643" i="11"/>
  <c r="Z643" i="11"/>
  <c r="V643" i="11"/>
  <c r="W643" i="11" s="1"/>
  <c r="AB642" i="11"/>
  <c r="AA642" i="11"/>
  <c r="Z642" i="11"/>
  <c r="V642" i="11"/>
  <c r="X642" i="11" s="1"/>
  <c r="AB641" i="11"/>
  <c r="AA641" i="11"/>
  <c r="Z641" i="11"/>
  <c r="V641" i="11"/>
  <c r="AB640" i="11"/>
  <c r="Q104" i="143" s="1"/>
  <c r="P104" i="143" s="1"/>
  <c r="AA640" i="11"/>
  <c r="Z640" i="11"/>
  <c r="V640" i="11"/>
  <c r="X640" i="11" s="1"/>
  <c r="AB639" i="11"/>
  <c r="AA639" i="11"/>
  <c r="Z639" i="11"/>
  <c r="V639" i="11"/>
  <c r="W639" i="11" s="1"/>
  <c r="AB638" i="11"/>
  <c r="Q103" i="143" s="1"/>
  <c r="P103" i="143" s="1"/>
  <c r="AA638" i="11"/>
  <c r="Z638" i="11"/>
  <c r="V638" i="11"/>
  <c r="X638" i="11" s="1"/>
  <c r="AB637" i="11"/>
  <c r="Q102" i="143" s="1"/>
  <c r="P102" i="143" s="1"/>
  <c r="AA637" i="11"/>
  <c r="Z637" i="11"/>
  <c r="V637" i="11"/>
  <c r="AB636" i="11"/>
  <c r="AA636" i="11"/>
  <c r="Z636" i="11"/>
  <c r="V636" i="11"/>
  <c r="X636" i="11" s="1"/>
  <c r="AB635" i="11"/>
  <c r="Q101" i="143" s="1"/>
  <c r="P101" i="143" s="1"/>
  <c r="AA635" i="11"/>
  <c r="Z635" i="11"/>
  <c r="V635" i="11"/>
  <c r="W635" i="11" s="1"/>
  <c r="AB634" i="11"/>
  <c r="AA634" i="11"/>
  <c r="Z634" i="11"/>
  <c r="V634" i="11"/>
  <c r="W634" i="11" s="1"/>
  <c r="AB633" i="11"/>
  <c r="AA633" i="11"/>
  <c r="Z633" i="11"/>
  <c r="V633" i="11"/>
  <c r="AB632" i="11"/>
  <c r="AA632" i="11"/>
  <c r="Z632" i="11"/>
  <c r="V632" i="11"/>
  <c r="X632" i="11" s="1"/>
  <c r="AB631" i="11"/>
  <c r="AA631" i="11"/>
  <c r="Z631" i="11"/>
  <c r="V631" i="11"/>
  <c r="W631" i="11" s="1"/>
  <c r="AB630" i="11"/>
  <c r="AA630" i="11"/>
  <c r="Z630" i="11"/>
  <c r="V630" i="11"/>
  <c r="X630" i="11" s="1"/>
  <c r="AB629" i="11"/>
  <c r="AA629" i="11"/>
  <c r="Z629" i="11"/>
  <c r="V629" i="11"/>
  <c r="AB628" i="11"/>
  <c r="AA628" i="11"/>
  <c r="Z628" i="11"/>
  <c r="V628" i="11"/>
  <c r="AB627" i="11"/>
  <c r="AA627" i="11"/>
  <c r="Z627" i="11"/>
  <c r="V627" i="11"/>
  <c r="AB626" i="11"/>
  <c r="AA626" i="11"/>
  <c r="V626" i="11"/>
  <c r="AB625" i="11"/>
  <c r="AA625" i="11"/>
  <c r="V625" i="11"/>
  <c r="AB624" i="11"/>
  <c r="AA624" i="11"/>
  <c r="V624" i="11"/>
  <c r="AB623" i="11"/>
  <c r="AA623" i="11"/>
  <c r="Z623" i="11"/>
  <c r="V623" i="11"/>
  <c r="X623" i="11" s="1"/>
  <c r="AB622" i="11"/>
  <c r="AA622" i="11"/>
  <c r="Z622" i="11"/>
  <c r="V622" i="11"/>
  <c r="AB621" i="11"/>
  <c r="AA621" i="11"/>
  <c r="Z621" i="11"/>
  <c r="V621" i="11"/>
  <c r="AB620" i="11"/>
  <c r="AA620" i="11"/>
  <c r="Z620" i="11"/>
  <c r="V620" i="11"/>
  <c r="AB619" i="11"/>
  <c r="AA619" i="11"/>
  <c r="V619" i="11"/>
  <c r="AB618" i="11"/>
  <c r="AA618" i="11"/>
  <c r="V618" i="11"/>
  <c r="AB617" i="11"/>
  <c r="AA617" i="11"/>
  <c r="V617" i="11"/>
  <c r="AB616" i="11"/>
  <c r="AA616" i="11"/>
  <c r="Z616" i="11"/>
  <c r="V616" i="11"/>
  <c r="X616" i="11" s="1"/>
  <c r="AB615" i="11"/>
  <c r="AA615" i="11"/>
  <c r="V615" i="11"/>
  <c r="AB614" i="11"/>
  <c r="AA614" i="11"/>
  <c r="V614" i="11"/>
  <c r="AB613" i="11"/>
  <c r="AA613" i="11"/>
  <c r="Z613" i="11"/>
  <c r="V613" i="11"/>
  <c r="AB612" i="11"/>
  <c r="AA612" i="11"/>
  <c r="V612" i="11"/>
  <c r="AB611" i="11"/>
  <c r="AA611" i="11"/>
  <c r="Z611" i="11"/>
  <c r="V611" i="11"/>
  <c r="AB610" i="11"/>
  <c r="AA610" i="11"/>
  <c r="V610" i="11"/>
  <c r="AB609" i="11"/>
  <c r="AA609" i="11"/>
  <c r="V609" i="11"/>
  <c r="AB608" i="11"/>
  <c r="AA608" i="11"/>
  <c r="V608" i="11"/>
  <c r="AB607" i="11"/>
  <c r="AA607" i="11"/>
  <c r="Z607" i="11"/>
  <c r="V607" i="11"/>
  <c r="AB606" i="11"/>
  <c r="AA606" i="11"/>
  <c r="V606" i="11"/>
  <c r="AB605" i="11"/>
  <c r="AA605" i="11"/>
  <c r="V605" i="11"/>
  <c r="AB604" i="11"/>
  <c r="AA604" i="11"/>
  <c r="V604" i="11"/>
  <c r="AB603" i="11"/>
  <c r="Q94" i="143" s="1"/>
  <c r="P94" i="143" s="1"/>
  <c r="AA603" i="11"/>
  <c r="Z603" i="11"/>
  <c r="V603" i="11"/>
  <c r="W603" i="11" s="1"/>
  <c r="AB602" i="11"/>
  <c r="AA602" i="11"/>
  <c r="V602" i="11"/>
  <c r="AB601" i="11"/>
  <c r="AA601" i="11"/>
  <c r="V601" i="11"/>
  <c r="AB600" i="11"/>
  <c r="Q93" i="143" s="1"/>
  <c r="P93" i="143" s="1"/>
  <c r="AA600" i="11"/>
  <c r="Z600" i="11"/>
  <c r="V600" i="11"/>
  <c r="X600" i="11" s="1"/>
  <c r="AB599" i="11"/>
  <c r="Q92" i="143" s="1"/>
  <c r="P92" i="143" s="1"/>
  <c r="AA599" i="11"/>
  <c r="Z599" i="11"/>
  <c r="V599" i="11"/>
  <c r="W599" i="11" s="1"/>
  <c r="AB598" i="11"/>
  <c r="AA598" i="11"/>
  <c r="Z598" i="11"/>
  <c r="V598" i="11"/>
  <c r="X598" i="11" s="1"/>
  <c r="AB597" i="11"/>
  <c r="Q91" i="143" s="1"/>
  <c r="P91" i="143" s="1"/>
  <c r="AA597" i="11"/>
  <c r="Z597" i="11"/>
  <c r="V597" i="11"/>
  <c r="AB596" i="11"/>
  <c r="AA596" i="11"/>
  <c r="Z596" i="11"/>
  <c r="V596" i="11"/>
  <c r="X596" i="11" s="1"/>
  <c r="AB595" i="11"/>
  <c r="AA595" i="11"/>
  <c r="Z595" i="11"/>
  <c r="V595" i="11"/>
  <c r="W595" i="11" s="1"/>
  <c r="AB594" i="11"/>
  <c r="AA594" i="11"/>
  <c r="Z594" i="11"/>
  <c r="V594" i="11"/>
  <c r="X594" i="11" s="1"/>
  <c r="AB593" i="11"/>
  <c r="AA593" i="11"/>
  <c r="Z593" i="11"/>
  <c r="V593" i="11"/>
  <c r="AB592" i="11"/>
  <c r="AA592" i="11"/>
  <c r="Z592" i="11"/>
  <c r="V592" i="11"/>
  <c r="AB591" i="11"/>
  <c r="Q85" i="143" s="1"/>
  <c r="P85" i="143" s="1"/>
  <c r="AA591" i="11"/>
  <c r="Z591" i="11"/>
  <c r="V591" i="11"/>
  <c r="AB590" i="11"/>
  <c r="AA590" i="11"/>
  <c r="V590" i="11"/>
  <c r="AB589" i="11"/>
  <c r="AA589" i="11"/>
  <c r="V589" i="11"/>
  <c r="AB588" i="11"/>
  <c r="AA588" i="11"/>
  <c r="V588" i="11"/>
  <c r="AB587" i="11"/>
  <c r="Q81" i="143" s="1"/>
  <c r="P81" i="143" s="1"/>
  <c r="AA587" i="11"/>
  <c r="Z587" i="11"/>
  <c r="V587" i="11"/>
  <c r="W587" i="11" s="1"/>
  <c r="AB586" i="11"/>
  <c r="AA586" i="11"/>
  <c r="Z586" i="11"/>
  <c r="V586" i="11"/>
  <c r="W586" i="11" s="1"/>
  <c r="AB585" i="11"/>
  <c r="AA585" i="11"/>
  <c r="Z585" i="11"/>
  <c r="V585" i="11"/>
  <c r="X585" i="11" s="1"/>
  <c r="AB584" i="11"/>
  <c r="AA584" i="11"/>
  <c r="Z584" i="11"/>
  <c r="V584" i="11"/>
  <c r="AB583" i="11"/>
  <c r="AA583" i="11"/>
  <c r="Z583" i="11"/>
  <c r="V583" i="11"/>
  <c r="W583" i="11" s="1"/>
  <c r="AB582" i="11"/>
  <c r="AA582" i="11"/>
  <c r="Z582" i="11"/>
  <c r="V582" i="11"/>
  <c r="AB581" i="11"/>
  <c r="Q80" i="143" s="1"/>
  <c r="P80" i="143" s="1"/>
  <c r="AA581" i="11"/>
  <c r="Z581" i="11"/>
  <c r="V581" i="11"/>
  <c r="X581" i="11" s="1"/>
  <c r="AB580" i="11"/>
  <c r="AA580" i="11"/>
  <c r="Z580" i="11"/>
  <c r="V580" i="11"/>
  <c r="AB579" i="11"/>
  <c r="AA579" i="11"/>
  <c r="V579" i="11"/>
  <c r="AB578" i="11"/>
  <c r="AA578" i="11"/>
  <c r="Z578" i="11"/>
  <c r="V578" i="11"/>
  <c r="X578" i="11" s="1"/>
  <c r="AB577" i="11"/>
  <c r="Q79" i="143" s="1"/>
  <c r="P79" i="143" s="1"/>
  <c r="AA577" i="11"/>
  <c r="Z577" i="11"/>
  <c r="V577" i="11"/>
  <c r="AB576" i="11"/>
  <c r="Q78" i="143" s="1"/>
  <c r="P78" i="143" s="1"/>
  <c r="AA576" i="11"/>
  <c r="Z576" i="11"/>
  <c r="V576" i="11"/>
  <c r="AB575" i="11"/>
  <c r="AA575" i="11"/>
  <c r="V575" i="11"/>
  <c r="AB574" i="11"/>
  <c r="Q77" i="143" s="1"/>
  <c r="P77" i="143" s="1"/>
  <c r="AA574" i="11"/>
  <c r="Z574" i="11"/>
  <c r="V574" i="11"/>
  <c r="X574" i="11" s="1"/>
  <c r="AB573" i="11"/>
  <c r="Q76" i="143" s="1"/>
  <c r="P76" i="143" s="1"/>
  <c r="AA573" i="11"/>
  <c r="Z573" i="11"/>
  <c r="V573" i="11"/>
  <c r="X573" i="11" s="1"/>
  <c r="AB572" i="11"/>
  <c r="AA572" i="11"/>
  <c r="Z572" i="11"/>
  <c r="V572" i="11"/>
  <c r="AB571" i="11"/>
  <c r="Q75" i="143" s="1"/>
  <c r="P75" i="143" s="1"/>
  <c r="AA571" i="11"/>
  <c r="Z571" i="11"/>
  <c r="V571" i="11"/>
  <c r="W571" i="11" s="1"/>
  <c r="AB570" i="11"/>
  <c r="Q74" i="143" s="1"/>
  <c r="P74" i="143" s="1"/>
  <c r="AA570" i="11"/>
  <c r="Z570" i="11"/>
  <c r="V570" i="11"/>
  <c r="AB569" i="11"/>
  <c r="Q73" i="143" s="1"/>
  <c r="P73" i="143" s="1"/>
  <c r="AA569" i="11"/>
  <c r="Z569" i="11"/>
  <c r="V569" i="11"/>
  <c r="X569" i="11" s="1"/>
  <c r="AB568" i="11"/>
  <c r="AA568" i="11"/>
  <c r="V568" i="11"/>
  <c r="AB567" i="11"/>
  <c r="AA567" i="11"/>
  <c r="Z567" i="11"/>
  <c r="V567" i="11"/>
  <c r="W567" i="11" s="1"/>
  <c r="AB566" i="11"/>
  <c r="Q72" i="143" s="1"/>
  <c r="P72" i="143" s="1"/>
  <c r="AA566" i="11"/>
  <c r="Z566" i="11"/>
  <c r="V566" i="11"/>
  <c r="X566" i="11" s="1"/>
  <c r="AB565" i="11"/>
  <c r="Q71" i="143" s="1"/>
  <c r="P71" i="143" s="1"/>
  <c r="AA565" i="11"/>
  <c r="Z565" i="11"/>
  <c r="V565" i="11"/>
  <c r="X565" i="11" s="1"/>
  <c r="AB564" i="11"/>
  <c r="AA564" i="11"/>
  <c r="Z564" i="11"/>
  <c r="V564" i="11"/>
  <c r="AB563" i="11"/>
  <c r="Q70" i="143" s="1"/>
  <c r="P70" i="143" s="1"/>
  <c r="AA563" i="11"/>
  <c r="Z563" i="11"/>
  <c r="V563" i="11"/>
  <c r="W563" i="11" s="1"/>
  <c r="AB562" i="11"/>
  <c r="Q69" i="143" s="1"/>
  <c r="P69" i="143" s="1"/>
  <c r="AA562" i="11"/>
  <c r="Z562" i="11"/>
  <c r="V562" i="11"/>
  <c r="W562" i="11" s="1"/>
  <c r="AB561" i="11"/>
  <c r="Q68" i="143" s="1"/>
  <c r="P68" i="143" s="1"/>
  <c r="AA561" i="11"/>
  <c r="Z561" i="11"/>
  <c r="V561" i="11"/>
  <c r="X561" i="11" s="1"/>
  <c r="AB560" i="11"/>
  <c r="AA560" i="11"/>
  <c r="Z560" i="11"/>
  <c r="V560" i="11"/>
  <c r="AB559" i="11"/>
  <c r="AA559" i="11"/>
  <c r="Z559" i="11"/>
  <c r="V559" i="11"/>
  <c r="W559" i="11" s="1"/>
  <c r="AB558" i="11"/>
  <c r="AA558" i="11"/>
  <c r="Z558" i="11"/>
  <c r="V558" i="11"/>
  <c r="X558" i="11" s="1"/>
  <c r="AB557" i="11"/>
  <c r="AA557" i="11"/>
  <c r="Z557" i="11"/>
  <c r="V557" i="11"/>
  <c r="X557" i="11" s="1"/>
  <c r="AB556" i="11"/>
  <c r="AA556" i="11"/>
  <c r="Z556" i="11"/>
  <c r="V556" i="11"/>
  <c r="AB555" i="11"/>
  <c r="AA555" i="11"/>
  <c r="Z555" i="11"/>
  <c r="V555" i="11"/>
  <c r="W555" i="11" s="1"/>
  <c r="AB554" i="11"/>
  <c r="AA554" i="11"/>
  <c r="Z554" i="11"/>
  <c r="V554" i="11"/>
  <c r="W554" i="11" s="1"/>
  <c r="AB553" i="11"/>
  <c r="AA553" i="11"/>
  <c r="Z553" i="11"/>
  <c r="V553" i="11"/>
  <c r="X553" i="11" s="1"/>
  <c r="AB552" i="11"/>
  <c r="AA552" i="11"/>
  <c r="Z552" i="11"/>
  <c r="V552" i="11"/>
  <c r="AB551" i="11"/>
  <c r="AA551" i="11"/>
  <c r="Z551" i="11"/>
  <c r="V551" i="11"/>
  <c r="W551" i="11" s="1"/>
  <c r="AB550" i="11"/>
  <c r="AA550" i="11"/>
  <c r="Z550" i="11"/>
  <c r="V550" i="11"/>
  <c r="W550" i="11" s="1"/>
  <c r="AB549" i="11"/>
  <c r="AA549" i="11"/>
  <c r="Z549" i="11"/>
  <c r="V549" i="11"/>
  <c r="X549" i="11" s="1"/>
  <c r="AB548" i="11"/>
  <c r="AA548" i="11"/>
  <c r="Z548" i="11"/>
  <c r="V548" i="11"/>
  <c r="AB547" i="11"/>
  <c r="AA547" i="11"/>
  <c r="Z547" i="11"/>
  <c r="V547" i="11"/>
  <c r="W547" i="11" s="1"/>
  <c r="AB546" i="11"/>
  <c r="AA546" i="11"/>
  <c r="Z546" i="11"/>
  <c r="V546" i="11"/>
  <c r="W546" i="11" s="1"/>
  <c r="AB545" i="11"/>
  <c r="AA545" i="11"/>
  <c r="Z545" i="11"/>
  <c r="V545" i="11"/>
  <c r="X545" i="11" s="1"/>
  <c r="AB544" i="11"/>
  <c r="AA544" i="11"/>
  <c r="Z544" i="11"/>
  <c r="V544" i="11"/>
  <c r="AB543" i="11"/>
  <c r="AA543" i="11"/>
  <c r="Z543" i="11"/>
  <c r="V543" i="11"/>
  <c r="W543" i="11" s="1"/>
  <c r="AB542" i="11"/>
  <c r="AA542" i="11"/>
  <c r="Z542" i="11"/>
  <c r="V542" i="11"/>
  <c r="X542" i="11" s="1"/>
  <c r="AB541" i="11"/>
  <c r="AA541" i="11"/>
  <c r="Z541" i="11"/>
  <c r="V541" i="11"/>
  <c r="X541" i="11" s="1"/>
  <c r="AB540" i="11"/>
  <c r="AA540" i="11"/>
  <c r="Z540" i="11"/>
  <c r="V540" i="11"/>
  <c r="AB539" i="11"/>
  <c r="AA539" i="11"/>
  <c r="Z539" i="11"/>
  <c r="V539" i="11"/>
  <c r="W539" i="11" s="1"/>
  <c r="AB538" i="11"/>
  <c r="AA538" i="11"/>
  <c r="Z538" i="11"/>
  <c r="V538" i="11"/>
  <c r="W538" i="11" s="1"/>
  <c r="AB537" i="11"/>
  <c r="AA537" i="11"/>
  <c r="Z537" i="11"/>
  <c r="V537" i="11"/>
  <c r="X537" i="11" s="1"/>
  <c r="AB536" i="11"/>
  <c r="AA536" i="11"/>
  <c r="Z536" i="11"/>
  <c r="V536" i="11"/>
  <c r="AB535" i="11"/>
  <c r="AA535" i="11"/>
  <c r="Z535" i="11"/>
  <c r="V535" i="11"/>
  <c r="X535" i="11" s="1"/>
  <c r="AB534" i="11"/>
  <c r="AA534" i="11"/>
  <c r="Z534" i="11"/>
  <c r="V534" i="11"/>
  <c r="W534" i="11" s="1"/>
  <c r="AB533" i="11"/>
  <c r="AA533" i="11"/>
  <c r="Z533" i="11"/>
  <c r="V533" i="11"/>
  <c r="X533" i="11" s="1"/>
  <c r="AB532" i="11"/>
  <c r="AA532" i="11"/>
  <c r="Z532" i="11"/>
  <c r="V532" i="11"/>
  <c r="AB531" i="11"/>
  <c r="AA531" i="11"/>
  <c r="Z531" i="11"/>
  <c r="V531" i="11"/>
  <c r="X531" i="11" s="1"/>
  <c r="AB530" i="11"/>
  <c r="AA530" i="11"/>
  <c r="Z530" i="11"/>
  <c r="V530" i="11"/>
  <c r="X530" i="11" s="1"/>
  <c r="AB529" i="11"/>
  <c r="AA529" i="11"/>
  <c r="Z529" i="11"/>
  <c r="V529" i="11"/>
  <c r="X529" i="11" s="1"/>
  <c r="AB528" i="11"/>
  <c r="AA528" i="11"/>
  <c r="Z528" i="11"/>
  <c r="V528" i="11"/>
  <c r="AB527" i="11"/>
  <c r="AA527" i="11"/>
  <c r="Z527" i="11"/>
  <c r="V527" i="11"/>
  <c r="X527" i="11" s="1"/>
  <c r="AB526" i="11"/>
  <c r="AA526" i="11"/>
  <c r="Z526" i="11"/>
  <c r="V526" i="11"/>
  <c r="X526" i="11" s="1"/>
  <c r="AB525" i="11"/>
  <c r="AA525" i="11"/>
  <c r="Z525" i="11"/>
  <c r="V525" i="11"/>
  <c r="X525" i="11" s="1"/>
  <c r="AB524" i="11"/>
  <c r="AA524" i="11"/>
  <c r="Z524" i="11"/>
  <c r="V524" i="11"/>
  <c r="W524" i="11" s="1"/>
  <c r="AB523" i="11"/>
  <c r="AA523" i="11"/>
  <c r="Z523" i="11"/>
  <c r="V523" i="11"/>
  <c r="X523" i="11" s="1"/>
  <c r="AB522" i="11"/>
  <c r="AA522" i="11"/>
  <c r="Z522" i="11"/>
  <c r="V522" i="11"/>
  <c r="X522" i="11" s="1"/>
  <c r="AB521" i="11"/>
  <c r="AA521" i="11"/>
  <c r="Z521" i="11"/>
  <c r="V521" i="11"/>
  <c r="X521" i="11" s="1"/>
  <c r="AB520" i="11"/>
  <c r="AA520" i="11"/>
  <c r="Z520" i="11"/>
  <c r="V520" i="11"/>
  <c r="W520" i="11" s="1"/>
  <c r="AB519" i="11"/>
  <c r="AA519" i="11"/>
  <c r="Z519" i="11"/>
  <c r="V519" i="11"/>
  <c r="X519" i="11" s="1"/>
  <c r="AB518" i="11"/>
  <c r="AA518" i="11"/>
  <c r="Z518" i="11"/>
  <c r="V518" i="11"/>
  <c r="X518" i="11" s="1"/>
  <c r="AB517" i="11"/>
  <c r="AA517" i="11"/>
  <c r="Z517" i="11"/>
  <c r="V517" i="11"/>
  <c r="X517" i="11" s="1"/>
  <c r="AB516" i="11"/>
  <c r="AA516" i="11"/>
  <c r="Z516" i="11"/>
  <c r="V516" i="11"/>
  <c r="W516" i="11" s="1"/>
  <c r="AB515" i="11"/>
  <c r="AA515" i="11"/>
  <c r="Z515" i="11"/>
  <c r="V515" i="11"/>
  <c r="X515" i="11" s="1"/>
  <c r="AB514" i="11"/>
  <c r="AA514" i="11"/>
  <c r="Z514" i="11"/>
  <c r="V514" i="11"/>
  <c r="X514" i="11" s="1"/>
  <c r="AB513" i="11"/>
  <c r="AA513" i="11"/>
  <c r="Z513" i="11"/>
  <c r="V513" i="11"/>
  <c r="X513" i="11" s="1"/>
  <c r="AB512" i="11"/>
  <c r="AA512" i="11"/>
  <c r="Z512" i="11"/>
  <c r="V512" i="11"/>
  <c r="W512" i="11" s="1"/>
  <c r="AB511" i="11"/>
  <c r="AA511" i="11"/>
  <c r="Z511" i="11"/>
  <c r="V511" i="11"/>
  <c r="X511" i="11" s="1"/>
  <c r="AB510" i="11"/>
  <c r="AA510" i="11"/>
  <c r="Z510" i="11"/>
  <c r="V510" i="11"/>
  <c r="X510" i="11" s="1"/>
  <c r="AB509" i="11"/>
  <c r="AA509" i="11"/>
  <c r="Z509" i="11"/>
  <c r="V509" i="11"/>
  <c r="X509" i="11" s="1"/>
  <c r="AB508" i="11"/>
  <c r="AA508" i="11"/>
  <c r="Z508" i="11"/>
  <c r="V508" i="11"/>
  <c r="W508" i="11" s="1"/>
  <c r="AB507" i="11"/>
  <c r="AA507" i="11"/>
  <c r="Z507" i="11"/>
  <c r="V507" i="11"/>
  <c r="W507" i="11" s="1"/>
  <c r="AB506" i="11"/>
  <c r="AA506" i="11"/>
  <c r="Z506" i="11"/>
  <c r="V506" i="11"/>
  <c r="X506" i="11" s="1"/>
  <c r="AB505" i="11"/>
  <c r="AA505" i="11"/>
  <c r="Z505" i="11"/>
  <c r="V505" i="11"/>
  <c r="X505" i="11" s="1"/>
  <c r="AB504" i="11"/>
  <c r="AA504" i="11"/>
  <c r="Z504" i="11"/>
  <c r="V504" i="11"/>
  <c r="W504" i="11" s="1"/>
  <c r="AB503" i="11"/>
  <c r="AA503" i="11"/>
  <c r="Z503" i="11"/>
  <c r="V503" i="11"/>
  <c r="W503" i="11" s="1"/>
  <c r="AB502" i="11"/>
  <c r="AA502" i="11"/>
  <c r="Z502" i="11"/>
  <c r="V502" i="11"/>
  <c r="X502" i="11" s="1"/>
  <c r="AB501" i="11"/>
  <c r="AA501" i="11"/>
  <c r="Z501" i="11"/>
  <c r="V501" i="11"/>
  <c r="X501" i="11" s="1"/>
  <c r="AB500" i="11"/>
  <c r="AA500" i="11"/>
  <c r="Z500" i="11"/>
  <c r="V500" i="11"/>
  <c r="W500" i="11" s="1"/>
  <c r="AB499" i="11"/>
  <c r="AA499" i="11"/>
  <c r="Z499" i="11"/>
  <c r="V499" i="11"/>
  <c r="W499" i="11" s="1"/>
  <c r="AB498" i="11"/>
  <c r="AA498" i="11"/>
  <c r="Z498" i="11"/>
  <c r="V498" i="11"/>
  <c r="X498" i="11" s="1"/>
  <c r="AB497" i="11"/>
  <c r="AA497" i="11"/>
  <c r="Z497" i="11"/>
  <c r="V497" i="11"/>
  <c r="X497" i="11" s="1"/>
  <c r="AB496" i="11"/>
  <c r="AA496" i="11"/>
  <c r="Z496" i="11"/>
  <c r="V496" i="11"/>
  <c r="W496" i="11" s="1"/>
  <c r="AB495" i="11"/>
  <c r="AA495" i="11"/>
  <c r="Z495" i="11"/>
  <c r="V495" i="11"/>
  <c r="W495" i="11" s="1"/>
  <c r="AB494" i="11"/>
  <c r="AA494" i="11"/>
  <c r="Z494" i="11"/>
  <c r="V494" i="11"/>
  <c r="X494" i="11" s="1"/>
  <c r="AB493" i="11"/>
  <c r="AA493" i="11"/>
  <c r="Z493" i="11"/>
  <c r="V493" i="11"/>
  <c r="X493" i="11" s="1"/>
  <c r="AB492" i="11"/>
  <c r="AA492" i="11"/>
  <c r="Z492" i="11"/>
  <c r="V492" i="11"/>
  <c r="W492" i="11" s="1"/>
  <c r="AB491" i="11"/>
  <c r="AA491" i="11"/>
  <c r="Z491" i="11"/>
  <c r="V491" i="11"/>
  <c r="W491" i="11" s="1"/>
  <c r="AB490" i="11"/>
  <c r="AA490" i="11"/>
  <c r="Z490" i="11"/>
  <c r="V490" i="11"/>
  <c r="X490" i="11" s="1"/>
  <c r="AB489" i="11"/>
  <c r="AA489" i="11"/>
  <c r="Z489" i="11"/>
  <c r="V489" i="11"/>
  <c r="X489" i="11" s="1"/>
  <c r="AB488" i="11"/>
  <c r="AA488" i="11"/>
  <c r="Z488" i="11"/>
  <c r="V488" i="11"/>
  <c r="W488" i="11" s="1"/>
  <c r="AB487" i="11"/>
  <c r="AA487" i="11"/>
  <c r="Z487" i="11"/>
  <c r="V487" i="11"/>
  <c r="W487" i="11" s="1"/>
  <c r="AB486" i="11"/>
  <c r="AA486" i="11"/>
  <c r="Z486" i="11"/>
  <c r="V486" i="11"/>
  <c r="X486" i="11" s="1"/>
  <c r="AB485" i="11"/>
  <c r="AA485" i="11"/>
  <c r="Z485" i="11"/>
  <c r="V485" i="11"/>
  <c r="X485" i="11" s="1"/>
  <c r="AB484" i="11"/>
  <c r="AA484" i="11"/>
  <c r="Z484" i="11"/>
  <c r="V484" i="11"/>
  <c r="W484" i="11" s="1"/>
  <c r="AB483" i="11"/>
  <c r="AA483" i="11"/>
  <c r="Z483" i="11"/>
  <c r="V483" i="11"/>
  <c r="W483" i="11" s="1"/>
  <c r="AB482" i="11"/>
  <c r="AA482" i="11"/>
  <c r="Z482" i="11"/>
  <c r="V482" i="11"/>
  <c r="X482" i="11" s="1"/>
  <c r="AB481" i="11"/>
  <c r="AA481" i="11"/>
  <c r="Z481" i="11"/>
  <c r="V481" i="11"/>
  <c r="X481" i="11" s="1"/>
  <c r="AB480" i="11"/>
  <c r="AA480" i="11"/>
  <c r="Z480" i="11"/>
  <c r="V480" i="11"/>
  <c r="W480" i="11" s="1"/>
  <c r="AB479" i="11"/>
  <c r="AA479" i="11"/>
  <c r="Z479" i="11"/>
  <c r="V479" i="11"/>
  <c r="W479" i="11" s="1"/>
  <c r="AB478" i="11"/>
  <c r="AA478" i="11"/>
  <c r="Z478" i="11"/>
  <c r="V478" i="11"/>
  <c r="X478" i="11" s="1"/>
  <c r="AB477" i="11"/>
  <c r="AA477" i="11"/>
  <c r="Z477" i="11"/>
  <c r="V477" i="11"/>
  <c r="X477" i="11" s="1"/>
  <c r="AB476" i="11"/>
  <c r="AA476" i="11"/>
  <c r="Z476" i="11"/>
  <c r="V476" i="11"/>
  <c r="W476" i="11" s="1"/>
  <c r="AB475" i="11"/>
  <c r="AA475" i="11"/>
  <c r="Z475" i="11"/>
  <c r="V475" i="11"/>
  <c r="W475" i="11" s="1"/>
  <c r="AB474" i="11"/>
  <c r="AA474" i="11"/>
  <c r="Z474" i="11"/>
  <c r="V474" i="11"/>
  <c r="X474" i="11" s="1"/>
  <c r="AB473" i="11"/>
  <c r="AA473" i="11"/>
  <c r="Z473" i="11"/>
  <c r="V473" i="11"/>
  <c r="X473" i="11" s="1"/>
  <c r="AB472" i="11"/>
  <c r="AA472" i="11"/>
  <c r="Z472" i="11"/>
  <c r="V472" i="11"/>
  <c r="AB471" i="11"/>
  <c r="AA471" i="11"/>
  <c r="Z471" i="11"/>
  <c r="V471" i="11"/>
  <c r="W471" i="11" s="1"/>
  <c r="AB470" i="11"/>
  <c r="AA470" i="11"/>
  <c r="Z470" i="11"/>
  <c r="V470" i="11"/>
  <c r="X470" i="11" s="1"/>
  <c r="AB469" i="11"/>
  <c r="AA469" i="11"/>
  <c r="Z469" i="11"/>
  <c r="V469" i="11"/>
  <c r="X469" i="11" s="1"/>
  <c r="AB468" i="11"/>
  <c r="AA468" i="11"/>
  <c r="Z468" i="11"/>
  <c r="V468" i="11"/>
  <c r="AB467" i="11"/>
  <c r="AA467" i="11"/>
  <c r="Z467" i="11"/>
  <c r="V467" i="11"/>
  <c r="W467" i="11" s="1"/>
  <c r="AB466" i="11"/>
  <c r="AA466" i="11"/>
  <c r="Z466" i="11"/>
  <c r="V466" i="11"/>
  <c r="X466" i="11" s="1"/>
  <c r="AB465" i="11"/>
  <c r="AA465" i="11"/>
  <c r="Z465" i="11"/>
  <c r="V465" i="11"/>
  <c r="X465" i="11" s="1"/>
  <c r="AB464" i="11"/>
  <c r="AA464" i="11"/>
  <c r="Z464" i="11"/>
  <c r="V464" i="11"/>
  <c r="W464" i="11" s="1"/>
  <c r="AB463" i="11"/>
  <c r="AA463" i="11"/>
  <c r="Z463" i="11"/>
  <c r="V463" i="11"/>
  <c r="X463" i="11" s="1"/>
  <c r="AB462" i="11"/>
  <c r="AA462" i="11"/>
  <c r="Z462" i="11"/>
  <c r="V462" i="11"/>
  <c r="X462" i="11" s="1"/>
  <c r="AB461" i="11"/>
  <c r="AA461" i="11"/>
  <c r="Z461" i="11"/>
  <c r="V461" i="11"/>
  <c r="X461" i="11" s="1"/>
  <c r="AB460" i="11"/>
  <c r="AA460" i="11"/>
  <c r="Z460" i="11"/>
  <c r="V460" i="11"/>
  <c r="W460" i="11" s="1"/>
  <c r="AB459" i="11"/>
  <c r="AA459" i="11"/>
  <c r="Z459" i="11"/>
  <c r="V459" i="11"/>
  <c r="W459" i="11" s="1"/>
  <c r="AB458" i="11"/>
  <c r="AA458" i="11"/>
  <c r="Z458" i="11"/>
  <c r="V458" i="11"/>
  <c r="X458" i="11" s="1"/>
  <c r="AB457" i="11"/>
  <c r="AA457" i="11"/>
  <c r="Z457" i="11"/>
  <c r="V457" i="11"/>
  <c r="X457" i="11" s="1"/>
  <c r="AB456" i="11"/>
  <c r="AA456" i="11"/>
  <c r="Z456" i="11"/>
  <c r="V456" i="11"/>
  <c r="W456" i="11" s="1"/>
  <c r="AB455" i="11"/>
  <c r="AA455" i="11"/>
  <c r="Z455" i="11"/>
  <c r="V455" i="11"/>
  <c r="X455" i="11" s="1"/>
  <c r="AB454" i="11"/>
  <c r="AA454" i="11"/>
  <c r="Z454" i="11"/>
  <c r="V454" i="11"/>
  <c r="X454" i="11" s="1"/>
  <c r="AB453" i="11"/>
  <c r="AA453" i="11"/>
  <c r="Z453" i="11"/>
  <c r="V453" i="11"/>
  <c r="X453" i="11" s="1"/>
  <c r="AB452" i="11"/>
  <c r="AA452" i="11"/>
  <c r="Z452" i="11"/>
  <c r="V452" i="11"/>
  <c r="W452" i="11" s="1"/>
  <c r="AB451" i="11"/>
  <c r="AA451" i="11"/>
  <c r="Z451" i="11"/>
  <c r="V451" i="11"/>
  <c r="W451" i="11" s="1"/>
  <c r="AB450" i="11"/>
  <c r="AA450" i="11"/>
  <c r="Z450" i="11"/>
  <c r="V450" i="11"/>
  <c r="X450" i="11" s="1"/>
  <c r="AB449" i="11"/>
  <c r="AA449" i="11"/>
  <c r="Z449" i="11"/>
  <c r="V449" i="11"/>
  <c r="X449" i="11" s="1"/>
  <c r="AB448" i="11"/>
  <c r="AA448" i="11"/>
  <c r="Z448" i="11"/>
  <c r="V448" i="11"/>
  <c r="W448" i="11" s="1"/>
  <c r="AB447" i="11"/>
  <c r="AA447" i="11"/>
  <c r="Z447" i="11"/>
  <c r="V447" i="11"/>
  <c r="X447" i="11" s="1"/>
  <c r="AB446" i="11"/>
  <c r="AA446" i="11"/>
  <c r="Z446" i="11"/>
  <c r="V446" i="11"/>
  <c r="X446" i="11" s="1"/>
  <c r="AB445" i="11"/>
  <c r="AA445" i="11"/>
  <c r="Z445" i="11"/>
  <c r="V445" i="11"/>
  <c r="X445" i="11" s="1"/>
  <c r="AB444" i="11"/>
  <c r="AA444" i="11"/>
  <c r="Z444" i="11"/>
  <c r="V444" i="11"/>
  <c r="W444" i="11" s="1"/>
  <c r="AB443" i="11"/>
  <c r="AA443" i="11"/>
  <c r="Z443" i="11"/>
  <c r="V443" i="11"/>
  <c r="W443" i="11" s="1"/>
  <c r="AB442" i="11"/>
  <c r="AA442" i="11"/>
  <c r="Z442" i="11"/>
  <c r="V442" i="11"/>
  <c r="X442" i="11" s="1"/>
  <c r="AB441" i="11"/>
  <c r="AA441" i="11"/>
  <c r="Z441" i="11"/>
  <c r="V441" i="11"/>
  <c r="X441" i="11" s="1"/>
  <c r="AB440" i="11"/>
  <c r="AA440" i="11"/>
  <c r="Z440" i="11"/>
  <c r="V440" i="11"/>
  <c r="W440" i="11" s="1"/>
  <c r="AB439" i="11"/>
  <c r="AA439" i="11"/>
  <c r="Z439" i="11"/>
  <c r="V439" i="11"/>
  <c r="X439" i="11" s="1"/>
  <c r="AB438" i="11"/>
  <c r="AA438" i="11"/>
  <c r="Z438" i="11"/>
  <c r="V438" i="11"/>
  <c r="X438" i="11" s="1"/>
  <c r="AB437" i="11"/>
  <c r="AA437" i="11"/>
  <c r="Z437" i="11"/>
  <c r="V437" i="11"/>
  <c r="X437" i="11" s="1"/>
  <c r="AB436" i="11"/>
  <c r="AA436" i="11"/>
  <c r="Z436" i="11"/>
  <c r="V436" i="11"/>
  <c r="W436" i="11" s="1"/>
  <c r="AB435" i="11"/>
  <c r="AA435" i="11"/>
  <c r="Z435" i="11"/>
  <c r="V435" i="11"/>
  <c r="W435" i="11" s="1"/>
  <c r="AB434" i="11"/>
  <c r="AA434" i="11"/>
  <c r="Z434" i="11"/>
  <c r="V434" i="11"/>
  <c r="X434" i="11" s="1"/>
  <c r="AB433" i="11"/>
  <c r="AA433" i="11"/>
  <c r="Z433" i="11"/>
  <c r="V433" i="11"/>
  <c r="X433" i="11" s="1"/>
  <c r="AB432" i="11"/>
  <c r="AA432" i="11"/>
  <c r="Z432" i="11"/>
  <c r="V432" i="11"/>
  <c r="W432" i="11" s="1"/>
  <c r="AB431" i="11"/>
  <c r="AA431" i="11"/>
  <c r="Z431" i="11"/>
  <c r="V431" i="11"/>
  <c r="X431" i="11" s="1"/>
  <c r="AB430" i="11"/>
  <c r="AA430" i="11"/>
  <c r="Z430" i="11"/>
  <c r="V430" i="11"/>
  <c r="X430" i="11" s="1"/>
  <c r="AB429" i="11"/>
  <c r="AA429" i="11"/>
  <c r="Z429" i="11"/>
  <c r="V429" i="11"/>
  <c r="X429" i="11" s="1"/>
  <c r="AB428" i="11"/>
  <c r="AA428" i="11"/>
  <c r="Z428" i="11"/>
  <c r="V428" i="11"/>
  <c r="W428" i="11" s="1"/>
  <c r="AB427" i="11"/>
  <c r="AA427" i="11"/>
  <c r="Z427" i="11"/>
  <c r="V427" i="11"/>
  <c r="W427" i="11" s="1"/>
  <c r="AB426" i="11"/>
  <c r="AA426" i="11"/>
  <c r="Z426" i="11"/>
  <c r="V426" i="11"/>
  <c r="X426" i="11" s="1"/>
  <c r="AB425" i="11"/>
  <c r="AA425" i="11"/>
  <c r="Z425" i="11"/>
  <c r="V425" i="11"/>
  <c r="X425" i="11" s="1"/>
  <c r="AB424" i="11"/>
  <c r="AA424" i="11"/>
  <c r="Z424" i="11"/>
  <c r="V424" i="11"/>
  <c r="W424" i="11" s="1"/>
  <c r="AB423" i="11"/>
  <c r="AA423" i="11"/>
  <c r="Z423" i="11"/>
  <c r="V423" i="11"/>
  <c r="X423" i="11" s="1"/>
  <c r="AB422" i="11"/>
  <c r="AA422" i="11"/>
  <c r="Z422" i="11"/>
  <c r="V422" i="11"/>
  <c r="X422" i="11" s="1"/>
  <c r="AB421" i="11"/>
  <c r="AA421" i="11"/>
  <c r="Z421" i="11"/>
  <c r="V421" i="11"/>
  <c r="AB420" i="11"/>
  <c r="AA420" i="11"/>
  <c r="Z420" i="11"/>
  <c r="V420" i="11"/>
  <c r="W420" i="11" s="1"/>
  <c r="AB419" i="11"/>
  <c r="AA419" i="11"/>
  <c r="V419" i="11"/>
  <c r="AB418" i="11"/>
  <c r="Q67" i="143" s="1"/>
  <c r="P67" i="143" s="1"/>
  <c r="AA418" i="11"/>
  <c r="Z418" i="11"/>
  <c r="V418" i="11"/>
  <c r="X418" i="11" s="1"/>
  <c r="AB417" i="11"/>
  <c r="AA417" i="11"/>
  <c r="Z417" i="11"/>
  <c r="V417" i="11"/>
  <c r="X417" i="11" s="1"/>
  <c r="AB416" i="11"/>
  <c r="AA416" i="11"/>
  <c r="Z416" i="11"/>
  <c r="V416" i="11"/>
  <c r="W416" i="11" s="1"/>
  <c r="AB415" i="11"/>
  <c r="AA415" i="11"/>
  <c r="Z415" i="11"/>
  <c r="V415" i="11"/>
  <c r="X415" i="11" s="1"/>
  <c r="AB414" i="11"/>
  <c r="AA414" i="11"/>
  <c r="Z414" i="11"/>
  <c r="V414" i="11"/>
  <c r="X414" i="11" s="1"/>
  <c r="AB413" i="11"/>
  <c r="AA413" i="11"/>
  <c r="Z413" i="11"/>
  <c r="V413" i="11"/>
  <c r="X413" i="11" s="1"/>
  <c r="AB412" i="11"/>
  <c r="AA412" i="11"/>
  <c r="Z412" i="11"/>
  <c r="V412" i="11"/>
  <c r="W412" i="11" s="1"/>
  <c r="AB411" i="11"/>
  <c r="AA411" i="11"/>
  <c r="Z411" i="11"/>
  <c r="V411" i="11"/>
  <c r="W411" i="11" s="1"/>
  <c r="AB410" i="11"/>
  <c r="AA410" i="11"/>
  <c r="Z410" i="11"/>
  <c r="V410" i="11"/>
  <c r="X410" i="11" s="1"/>
  <c r="AB409" i="11"/>
  <c r="AA409" i="11"/>
  <c r="Z409" i="11"/>
  <c r="V409" i="11"/>
  <c r="X409" i="11" s="1"/>
  <c r="AB408" i="11"/>
  <c r="AA408" i="11"/>
  <c r="Z408" i="11"/>
  <c r="V408" i="11"/>
  <c r="W408" i="11" s="1"/>
  <c r="AB407" i="11"/>
  <c r="AA407" i="11"/>
  <c r="Z407" i="11"/>
  <c r="V407" i="11"/>
  <c r="X407" i="11" s="1"/>
  <c r="AB406" i="11"/>
  <c r="AA406" i="11"/>
  <c r="Z406" i="11"/>
  <c r="V406" i="11"/>
  <c r="X406" i="11" s="1"/>
  <c r="AB405" i="11"/>
  <c r="AA405" i="11"/>
  <c r="Z405" i="11"/>
  <c r="V405" i="11"/>
  <c r="X405" i="11" s="1"/>
  <c r="AB404" i="11"/>
  <c r="AA404" i="11"/>
  <c r="Z404" i="11"/>
  <c r="V404" i="11"/>
  <c r="W404" i="11" s="1"/>
  <c r="AB403" i="11"/>
  <c r="AA403" i="11"/>
  <c r="Z403" i="11"/>
  <c r="V403" i="11"/>
  <c r="W403" i="11" s="1"/>
  <c r="AB402" i="11"/>
  <c r="AA402" i="11"/>
  <c r="Z402" i="11"/>
  <c r="V402" i="11"/>
  <c r="X402" i="11" s="1"/>
  <c r="AB401" i="11"/>
  <c r="AA401" i="11"/>
  <c r="Z401" i="11"/>
  <c r="V401" i="11"/>
  <c r="X401" i="11" s="1"/>
  <c r="AB400" i="11"/>
  <c r="AA400" i="11"/>
  <c r="Z400" i="11"/>
  <c r="V400" i="11"/>
  <c r="W400" i="11" s="1"/>
  <c r="AB399" i="11"/>
  <c r="AA399" i="11"/>
  <c r="Z399" i="11"/>
  <c r="V399" i="11"/>
  <c r="X399" i="11" s="1"/>
  <c r="AB398" i="11"/>
  <c r="AA398" i="11"/>
  <c r="Z398" i="11"/>
  <c r="V398" i="11"/>
  <c r="X398" i="11" s="1"/>
  <c r="AB397" i="11"/>
  <c r="AA397" i="11"/>
  <c r="Z397" i="11"/>
  <c r="V397" i="11"/>
  <c r="X397" i="11" s="1"/>
  <c r="AB396" i="11"/>
  <c r="AA396" i="11"/>
  <c r="Z396" i="11"/>
  <c r="V396" i="11"/>
  <c r="W396" i="11" s="1"/>
  <c r="AB395" i="11"/>
  <c r="AA395" i="11"/>
  <c r="Z395" i="11"/>
  <c r="V395" i="11"/>
  <c r="W395" i="11" s="1"/>
  <c r="AB394" i="11"/>
  <c r="AA394" i="11"/>
  <c r="Z394" i="11"/>
  <c r="V394" i="11"/>
  <c r="X394" i="11" s="1"/>
  <c r="AB393" i="11"/>
  <c r="AA393" i="11"/>
  <c r="Z393" i="11"/>
  <c r="V393" i="11"/>
  <c r="X393" i="11" s="1"/>
  <c r="AB392" i="11"/>
  <c r="AA392" i="11"/>
  <c r="Z392" i="11"/>
  <c r="V392" i="11"/>
  <c r="W392" i="11" s="1"/>
  <c r="AB391" i="11"/>
  <c r="AA391" i="11"/>
  <c r="Z391" i="11"/>
  <c r="V391" i="11"/>
  <c r="X391" i="11" s="1"/>
  <c r="AB390" i="11"/>
  <c r="AA390" i="11"/>
  <c r="Z390" i="11"/>
  <c r="V390" i="11"/>
  <c r="X390" i="11" s="1"/>
  <c r="AB389" i="11"/>
  <c r="AA389" i="11"/>
  <c r="Z389" i="11"/>
  <c r="V389" i="11"/>
  <c r="X389" i="11" s="1"/>
  <c r="AB388" i="11"/>
  <c r="AA388" i="11"/>
  <c r="Z388" i="11"/>
  <c r="V388" i="11"/>
  <c r="W388" i="11" s="1"/>
  <c r="AB387" i="11"/>
  <c r="AA387" i="11"/>
  <c r="Z387" i="11"/>
  <c r="V387" i="11"/>
  <c r="W387" i="11" s="1"/>
  <c r="AB386" i="11"/>
  <c r="AA386" i="11"/>
  <c r="Z386" i="11"/>
  <c r="V386" i="11"/>
  <c r="X386" i="11" s="1"/>
  <c r="AB385" i="11"/>
  <c r="AA385" i="11"/>
  <c r="Z385" i="11"/>
  <c r="V385" i="11"/>
  <c r="X385" i="11" s="1"/>
  <c r="AB384" i="11"/>
  <c r="AA384" i="11"/>
  <c r="Z384" i="11"/>
  <c r="V384" i="11"/>
  <c r="W384" i="11" s="1"/>
  <c r="AB383" i="11"/>
  <c r="AA383" i="11"/>
  <c r="Z383" i="11"/>
  <c r="V383" i="11"/>
  <c r="X383" i="11" s="1"/>
  <c r="AB382" i="11"/>
  <c r="AA382" i="11"/>
  <c r="Z382" i="11"/>
  <c r="V382" i="11"/>
  <c r="X382" i="11" s="1"/>
  <c r="AB381" i="11"/>
  <c r="AA381" i="11"/>
  <c r="Z381" i="11"/>
  <c r="V381" i="11"/>
  <c r="AB380" i="11"/>
  <c r="AA380" i="11"/>
  <c r="Z380" i="11"/>
  <c r="V380" i="11"/>
  <c r="W380" i="11" s="1"/>
  <c r="AB379" i="11"/>
  <c r="AA379" i="11"/>
  <c r="Z379" i="11"/>
  <c r="V379" i="11"/>
  <c r="W379" i="11" s="1"/>
  <c r="AB378" i="11"/>
  <c r="Q66" i="143" s="1"/>
  <c r="P66" i="143" s="1"/>
  <c r="AA378" i="11"/>
  <c r="Z378" i="11"/>
  <c r="V378" i="11"/>
  <c r="X378" i="11" s="1"/>
  <c r="AB377" i="11"/>
  <c r="Q65" i="143" s="1"/>
  <c r="P65" i="143" s="1"/>
  <c r="AA377" i="11"/>
  <c r="Z377" i="11"/>
  <c r="V377" i="11"/>
  <c r="X377" i="11" s="1"/>
  <c r="AB376" i="11"/>
  <c r="Q64" i="143" s="1"/>
  <c r="P64" i="143" s="1"/>
  <c r="AA376" i="11"/>
  <c r="Z376" i="11"/>
  <c r="V376" i="11"/>
  <c r="W376" i="11" s="1"/>
  <c r="AB375" i="11"/>
  <c r="AA375" i="11"/>
  <c r="Z375" i="11"/>
  <c r="V375" i="11"/>
  <c r="W375" i="11" s="1"/>
  <c r="AB374" i="11"/>
  <c r="Q63" i="143" s="1"/>
  <c r="P63" i="143" s="1"/>
  <c r="AA374" i="11"/>
  <c r="Z374" i="11"/>
  <c r="V374" i="11"/>
  <c r="X374" i="11" s="1"/>
  <c r="AB373" i="11"/>
  <c r="Q62" i="143" s="1"/>
  <c r="P62" i="143" s="1"/>
  <c r="AA373" i="11"/>
  <c r="Z373" i="11"/>
  <c r="V373" i="11"/>
  <c r="X373" i="11" s="1"/>
  <c r="AB372" i="11"/>
  <c r="Q61" i="143" s="1"/>
  <c r="P61" i="143" s="1"/>
  <c r="AA372" i="11"/>
  <c r="Z372" i="11"/>
  <c r="V372" i="11"/>
  <c r="W372" i="11" s="1"/>
  <c r="AB371" i="11"/>
  <c r="Q60" i="143" s="1"/>
  <c r="P60" i="143" s="1"/>
  <c r="AA371" i="11"/>
  <c r="Z371" i="11"/>
  <c r="V371" i="11"/>
  <c r="W371" i="11" s="1"/>
  <c r="AB370" i="11"/>
  <c r="AA370" i="11"/>
  <c r="Z370" i="11"/>
  <c r="V370" i="11"/>
  <c r="X370" i="11" s="1"/>
  <c r="AB369" i="11"/>
  <c r="Q59" i="143" s="1"/>
  <c r="P59" i="143" s="1"/>
  <c r="AA369" i="11"/>
  <c r="Z369" i="11"/>
  <c r="V369" i="11"/>
  <c r="X369" i="11" s="1"/>
  <c r="AB368" i="11"/>
  <c r="AA368" i="11"/>
  <c r="Z368" i="11"/>
  <c r="V368" i="11"/>
  <c r="W368" i="11" s="1"/>
  <c r="AB367" i="11"/>
  <c r="Q58" i="143" s="1"/>
  <c r="P58" i="143" s="1"/>
  <c r="AA367" i="11"/>
  <c r="Z367" i="11"/>
  <c r="V367" i="11"/>
  <c r="X367" i="11" s="1"/>
  <c r="AB366" i="11"/>
  <c r="AA366" i="11"/>
  <c r="Z366" i="11"/>
  <c r="V366" i="11"/>
  <c r="X366" i="11" s="1"/>
  <c r="AB365" i="11"/>
  <c r="Q57" i="143" s="1"/>
  <c r="P57" i="143" s="1"/>
  <c r="AA365" i="11"/>
  <c r="Z365" i="11"/>
  <c r="V365" i="11"/>
  <c r="X365" i="11" s="1"/>
  <c r="AB364" i="11"/>
  <c r="AA364" i="11"/>
  <c r="Z364" i="11"/>
  <c r="V364" i="11"/>
  <c r="W364" i="11" s="1"/>
  <c r="AB363" i="11"/>
  <c r="Q56" i="143" s="1"/>
  <c r="P56" i="143" s="1"/>
  <c r="AA363" i="11"/>
  <c r="Z363" i="11"/>
  <c r="V363" i="11"/>
  <c r="W363" i="11" s="1"/>
  <c r="AB362" i="11"/>
  <c r="Q55" i="143" s="1"/>
  <c r="P55" i="143" s="1"/>
  <c r="AA362" i="11"/>
  <c r="Z362" i="11"/>
  <c r="V362" i="11"/>
  <c r="X362" i="11" s="1"/>
  <c r="AB361" i="11"/>
  <c r="AA361" i="11"/>
  <c r="Z361" i="11"/>
  <c r="V361" i="11"/>
  <c r="AB360" i="11"/>
  <c r="AA360" i="11"/>
  <c r="V360" i="11"/>
  <c r="AB359" i="11"/>
  <c r="AA359" i="11"/>
  <c r="Z359" i="11"/>
  <c r="V359" i="11"/>
  <c r="X359" i="11" s="1"/>
  <c r="AB358" i="11"/>
  <c r="Q54" i="143" s="1"/>
  <c r="P54" i="143" s="1"/>
  <c r="AA358" i="11"/>
  <c r="Z358" i="11"/>
  <c r="V358" i="11"/>
  <c r="X358" i="11" s="1"/>
  <c r="AB357" i="11"/>
  <c r="AA357" i="11"/>
  <c r="Z357" i="11"/>
  <c r="V357" i="11"/>
  <c r="W357" i="11" s="1"/>
  <c r="AB356" i="11"/>
  <c r="AA356" i="11"/>
  <c r="Z356" i="11"/>
  <c r="V356" i="11"/>
  <c r="X356" i="11" s="1"/>
  <c r="AB355" i="11"/>
  <c r="AA355" i="11"/>
  <c r="Z355" i="11"/>
  <c r="V355" i="11"/>
  <c r="X355" i="11" s="1"/>
  <c r="AB354" i="11"/>
  <c r="AA354" i="11"/>
  <c r="Z354" i="11"/>
  <c r="V354" i="11"/>
  <c r="X354" i="11" s="1"/>
  <c r="AB353" i="11"/>
  <c r="AA353" i="11"/>
  <c r="Z353" i="11"/>
  <c r="V353" i="11"/>
  <c r="W353" i="11" s="1"/>
  <c r="AB352" i="11"/>
  <c r="AA352" i="11"/>
  <c r="Z352" i="11"/>
  <c r="V352" i="11"/>
  <c r="W352" i="11" s="1"/>
  <c r="AB351" i="11"/>
  <c r="AA351" i="11"/>
  <c r="Z351" i="11"/>
  <c r="V351" i="11"/>
  <c r="X351" i="11" s="1"/>
  <c r="AB350" i="11"/>
  <c r="AA350" i="11"/>
  <c r="Z350" i="11"/>
  <c r="V350" i="11"/>
  <c r="X350" i="11" s="1"/>
  <c r="AB349" i="11"/>
  <c r="AA349" i="11"/>
  <c r="Z349" i="11"/>
  <c r="V349" i="11"/>
  <c r="W349" i="11" s="1"/>
  <c r="AB348" i="11"/>
  <c r="AA348" i="11"/>
  <c r="Z348" i="11"/>
  <c r="V348" i="11"/>
  <c r="W348" i="11" s="1"/>
  <c r="AB347" i="11"/>
  <c r="AA347" i="11"/>
  <c r="Z347" i="11"/>
  <c r="V347" i="11"/>
  <c r="X347" i="11" s="1"/>
  <c r="AB346" i="11"/>
  <c r="AA346" i="11"/>
  <c r="Z346" i="11"/>
  <c r="V346" i="11"/>
  <c r="X346" i="11" s="1"/>
  <c r="AB345" i="11"/>
  <c r="AA345" i="11"/>
  <c r="Z345" i="11"/>
  <c r="V345" i="11"/>
  <c r="W345" i="11" s="1"/>
  <c r="AB344" i="11"/>
  <c r="AA344" i="11"/>
  <c r="Z344" i="11"/>
  <c r="V344" i="11"/>
  <c r="W344" i="11" s="1"/>
  <c r="AB343" i="11"/>
  <c r="AA343" i="11"/>
  <c r="Z343" i="11"/>
  <c r="V343" i="11"/>
  <c r="X343" i="11" s="1"/>
  <c r="AB342" i="11"/>
  <c r="AA342" i="11"/>
  <c r="Z342" i="11"/>
  <c r="V342" i="11"/>
  <c r="X342" i="11" s="1"/>
  <c r="AB341" i="11"/>
  <c r="AA341" i="11"/>
  <c r="Z341" i="11"/>
  <c r="V341" i="11"/>
  <c r="W341" i="11" s="1"/>
  <c r="AB340" i="11"/>
  <c r="AA340" i="11"/>
  <c r="Z340" i="11"/>
  <c r="V340" i="11"/>
  <c r="W340" i="11" s="1"/>
  <c r="AB339" i="11"/>
  <c r="AA339" i="11"/>
  <c r="Z339" i="11"/>
  <c r="V339" i="11"/>
  <c r="X339" i="11" s="1"/>
  <c r="AB338" i="11"/>
  <c r="AA338" i="11"/>
  <c r="Z338" i="11"/>
  <c r="V338" i="11"/>
  <c r="X338" i="11" s="1"/>
  <c r="AB337" i="11"/>
  <c r="AA337" i="11"/>
  <c r="Z337" i="11"/>
  <c r="V337" i="11"/>
  <c r="W337" i="11" s="1"/>
  <c r="AB336" i="11"/>
  <c r="AA336" i="11"/>
  <c r="Z336" i="11"/>
  <c r="V336" i="11"/>
  <c r="W336" i="11" s="1"/>
  <c r="AB335" i="11"/>
  <c r="AA335" i="11"/>
  <c r="Z335" i="11"/>
  <c r="V335" i="11"/>
  <c r="X335" i="11" s="1"/>
  <c r="AB334" i="11"/>
  <c r="AA334" i="11"/>
  <c r="Z334" i="11"/>
  <c r="V334" i="11"/>
  <c r="W334" i="11" s="1"/>
  <c r="AB333" i="11"/>
  <c r="AA333" i="11"/>
  <c r="Z333" i="11"/>
  <c r="V333" i="11"/>
  <c r="W333" i="11" s="1"/>
  <c r="AB332" i="11"/>
  <c r="AA332" i="11"/>
  <c r="Z332" i="11"/>
  <c r="V332" i="11"/>
  <c r="X332" i="11" s="1"/>
  <c r="AB331" i="11"/>
  <c r="AA331" i="11"/>
  <c r="Z331" i="11"/>
  <c r="V331" i="11"/>
  <c r="X331" i="11" s="1"/>
  <c r="AB330" i="11"/>
  <c r="AA330" i="11"/>
  <c r="Z330" i="11"/>
  <c r="V330" i="11"/>
  <c r="W330" i="11" s="1"/>
  <c r="AB329" i="11"/>
  <c r="AA329" i="11"/>
  <c r="Z329" i="11"/>
  <c r="V329" i="11"/>
  <c r="AB328" i="11"/>
  <c r="AA328" i="11"/>
  <c r="V328" i="11"/>
  <c r="AB327" i="11"/>
  <c r="Q53" i="143" s="1"/>
  <c r="P53" i="143" s="1"/>
  <c r="AA327" i="11"/>
  <c r="Z327" i="11"/>
  <c r="V327" i="11"/>
  <c r="X327" i="11" s="1"/>
  <c r="AB326" i="11"/>
  <c r="AA326" i="11"/>
  <c r="Z326" i="11"/>
  <c r="V326" i="11"/>
  <c r="W326" i="11" s="1"/>
  <c r="AB325" i="11"/>
  <c r="AA325" i="11"/>
  <c r="Z325" i="11"/>
  <c r="V325" i="11"/>
  <c r="X325" i="11" s="1"/>
  <c r="AB324" i="11"/>
  <c r="AA324" i="11"/>
  <c r="Z324" i="11"/>
  <c r="V324" i="11"/>
  <c r="X324" i="11" s="1"/>
  <c r="AB323" i="11"/>
  <c r="AA323" i="11"/>
  <c r="Z323" i="11"/>
  <c r="V323" i="11"/>
  <c r="X323" i="11" s="1"/>
  <c r="AB322" i="11"/>
  <c r="AA322" i="11"/>
  <c r="Z322" i="11"/>
  <c r="V322" i="11"/>
  <c r="W322" i="11" s="1"/>
  <c r="AB321" i="11"/>
  <c r="AA321" i="11"/>
  <c r="Z321" i="11"/>
  <c r="V321" i="11"/>
  <c r="X321" i="11" s="1"/>
  <c r="AB320" i="11"/>
  <c r="AA320" i="11"/>
  <c r="Z320" i="11"/>
  <c r="V320" i="11"/>
  <c r="X320" i="11" s="1"/>
  <c r="AB319" i="11"/>
  <c r="AA319" i="11"/>
  <c r="Z319" i="11"/>
  <c r="V319" i="11"/>
  <c r="X319" i="11" s="1"/>
  <c r="AB318" i="11"/>
  <c r="AA318" i="11"/>
  <c r="Z318" i="11"/>
  <c r="V318" i="11"/>
  <c r="W318" i="11" s="1"/>
  <c r="AB317" i="11"/>
  <c r="AA317" i="11"/>
  <c r="Z317" i="11"/>
  <c r="V317" i="11"/>
  <c r="X317" i="11" s="1"/>
  <c r="AB316" i="11"/>
  <c r="AA316" i="11"/>
  <c r="Z316" i="11"/>
  <c r="V316" i="11"/>
  <c r="X316" i="11" s="1"/>
  <c r="AB315" i="11"/>
  <c r="AA315" i="11"/>
  <c r="Z315" i="11"/>
  <c r="V315" i="11"/>
  <c r="AB314" i="11"/>
  <c r="AA314" i="11"/>
  <c r="V314" i="11"/>
  <c r="AB313" i="11"/>
  <c r="AA313" i="11"/>
  <c r="Z313" i="11"/>
  <c r="V313" i="11"/>
  <c r="X313" i="11" s="1"/>
  <c r="AB312" i="11"/>
  <c r="Q52" i="143" s="1"/>
  <c r="P52" i="143" s="1"/>
  <c r="AA312" i="11"/>
  <c r="Z312" i="11"/>
  <c r="V312" i="11"/>
  <c r="X312" i="11" s="1"/>
  <c r="AB311" i="11"/>
  <c r="AA311" i="11"/>
  <c r="Z311" i="11"/>
  <c r="V311" i="11"/>
  <c r="X311" i="11" s="1"/>
  <c r="AB310" i="11"/>
  <c r="AA310" i="11"/>
  <c r="Z310" i="11"/>
  <c r="V310" i="11"/>
  <c r="W310" i="11" s="1"/>
  <c r="AB309" i="11"/>
  <c r="AA309" i="11"/>
  <c r="Z309" i="11"/>
  <c r="V309" i="11"/>
  <c r="X309" i="11" s="1"/>
  <c r="AB308" i="11"/>
  <c r="AA308" i="11"/>
  <c r="Z308" i="11"/>
  <c r="V308" i="11"/>
  <c r="X308" i="11" s="1"/>
  <c r="AB307" i="11"/>
  <c r="AA307" i="11"/>
  <c r="Z307" i="11"/>
  <c r="V307" i="11"/>
  <c r="X307" i="11" s="1"/>
  <c r="AB306" i="11"/>
  <c r="AA306" i="11"/>
  <c r="Z306" i="11"/>
  <c r="V306" i="11"/>
  <c r="W306" i="11" s="1"/>
  <c r="AB305" i="11"/>
  <c r="AA305" i="11"/>
  <c r="Z305" i="11"/>
  <c r="V305" i="11"/>
  <c r="X305" i="11" s="1"/>
  <c r="AB304" i="11"/>
  <c r="AA304" i="11"/>
  <c r="Z304" i="11"/>
  <c r="V304" i="11"/>
  <c r="X304" i="11" s="1"/>
  <c r="AB303" i="11"/>
  <c r="AA303" i="11"/>
  <c r="Z303" i="11"/>
  <c r="V303" i="11"/>
  <c r="X303" i="11" s="1"/>
  <c r="AB302" i="11"/>
  <c r="AA302" i="11"/>
  <c r="Z302" i="11"/>
  <c r="V302" i="11"/>
  <c r="W302" i="11" s="1"/>
  <c r="AB301" i="11"/>
  <c r="AA301" i="11"/>
  <c r="Z301" i="11"/>
  <c r="V301" i="11"/>
  <c r="X301" i="11" s="1"/>
  <c r="AB300" i="11"/>
  <c r="AA300" i="11"/>
  <c r="Z300" i="11"/>
  <c r="V300" i="11"/>
  <c r="X300" i="11" s="1"/>
  <c r="AB299" i="11"/>
  <c r="AA299" i="11"/>
  <c r="Z299" i="11"/>
  <c r="V299" i="11"/>
  <c r="X299" i="11" s="1"/>
  <c r="AB298" i="11"/>
  <c r="AA298" i="11"/>
  <c r="Z298" i="11"/>
  <c r="V298" i="11"/>
  <c r="W298" i="11" s="1"/>
  <c r="AB297" i="11"/>
  <c r="AA297" i="11"/>
  <c r="Z297" i="11"/>
  <c r="V297" i="11"/>
  <c r="X297" i="11" s="1"/>
  <c r="AB296" i="11"/>
  <c r="AA296" i="11"/>
  <c r="Z296" i="11"/>
  <c r="V296" i="11"/>
  <c r="X296" i="11" s="1"/>
  <c r="AB295" i="11"/>
  <c r="AA295" i="11"/>
  <c r="Z295" i="11"/>
  <c r="V295" i="11"/>
  <c r="X295" i="11" s="1"/>
  <c r="AB294" i="11"/>
  <c r="AA294" i="11"/>
  <c r="Z294" i="11"/>
  <c r="V294" i="11"/>
  <c r="W294" i="11" s="1"/>
  <c r="AB293" i="11"/>
  <c r="AA293" i="11"/>
  <c r="Z293" i="11"/>
  <c r="V293" i="11"/>
  <c r="X293" i="11" s="1"/>
  <c r="AB292" i="11"/>
  <c r="AA292" i="11"/>
  <c r="Z292" i="11"/>
  <c r="V292" i="11"/>
  <c r="X292" i="11" s="1"/>
  <c r="AB291" i="11"/>
  <c r="AA291" i="11"/>
  <c r="Z291" i="11"/>
  <c r="V291" i="11"/>
  <c r="X291" i="11" s="1"/>
  <c r="AB290" i="11"/>
  <c r="AA290" i="11"/>
  <c r="Z290" i="11"/>
  <c r="V290" i="11"/>
  <c r="W290" i="11" s="1"/>
  <c r="AB289" i="11"/>
  <c r="AA289" i="11"/>
  <c r="Z289" i="11"/>
  <c r="V289" i="11"/>
  <c r="X289" i="11" s="1"/>
  <c r="AB288" i="11"/>
  <c r="AA288" i="11"/>
  <c r="Z288" i="11"/>
  <c r="V288" i="11"/>
  <c r="X288" i="11" s="1"/>
  <c r="AB287" i="11"/>
  <c r="AA287" i="11"/>
  <c r="Z287" i="11"/>
  <c r="V287" i="11"/>
  <c r="X287" i="11" s="1"/>
  <c r="AB286" i="11"/>
  <c r="AA286" i="11"/>
  <c r="Z286" i="11"/>
  <c r="V286" i="11"/>
  <c r="W286" i="11" s="1"/>
  <c r="AB285" i="11"/>
  <c r="AA285" i="11"/>
  <c r="Z285" i="11"/>
  <c r="V285" i="11"/>
  <c r="X285" i="11" s="1"/>
  <c r="AB284" i="11"/>
  <c r="AA284" i="11"/>
  <c r="Z284" i="11"/>
  <c r="V284" i="11"/>
  <c r="X284" i="11" s="1"/>
  <c r="AB283" i="11"/>
  <c r="AA283" i="11"/>
  <c r="Z283" i="11"/>
  <c r="V283" i="11"/>
  <c r="X283" i="11" s="1"/>
  <c r="AB282" i="11"/>
  <c r="AA282" i="11"/>
  <c r="Z282" i="11"/>
  <c r="V282" i="11"/>
  <c r="W282" i="11" s="1"/>
  <c r="AB281" i="11"/>
  <c r="AA281" i="11"/>
  <c r="Z281" i="11"/>
  <c r="V281" i="11"/>
  <c r="X281" i="11" s="1"/>
  <c r="AB280" i="11"/>
  <c r="AA280" i="11"/>
  <c r="Z280" i="11"/>
  <c r="V280" i="11"/>
  <c r="X280" i="11" s="1"/>
  <c r="AB279" i="11"/>
  <c r="AA279" i="11"/>
  <c r="Z279" i="11"/>
  <c r="V279" i="11"/>
  <c r="X279" i="11" s="1"/>
  <c r="AB278" i="11"/>
  <c r="AA278" i="11"/>
  <c r="Z278" i="11"/>
  <c r="V278" i="11"/>
  <c r="W278" i="11" s="1"/>
  <c r="AB277" i="11"/>
  <c r="AA277" i="11"/>
  <c r="Z277" i="11"/>
  <c r="V277" i="11"/>
  <c r="X277" i="11" s="1"/>
  <c r="AB276" i="11"/>
  <c r="AA276" i="11"/>
  <c r="Z276" i="11"/>
  <c r="V276" i="11"/>
  <c r="X276" i="11" s="1"/>
  <c r="AB275" i="11"/>
  <c r="AA275" i="11"/>
  <c r="Z275" i="11"/>
  <c r="V275" i="11"/>
  <c r="X275" i="11" s="1"/>
  <c r="AB274" i="11"/>
  <c r="AA274" i="11"/>
  <c r="Z274" i="11"/>
  <c r="V274" i="11"/>
  <c r="W274" i="11" s="1"/>
  <c r="AB273" i="11"/>
  <c r="AA273" i="11"/>
  <c r="Z273" i="11"/>
  <c r="V273" i="11"/>
  <c r="X273" i="11" s="1"/>
  <c r="AB272" i="11"/>
  <c r="AA272" i="11"/>
  <c r="Z272" i="11"/>
  <c r="V272" i="11"/>
  <c r="X272" i="11" s="1"/>
  <c r="AB271" i="11"/>
  <c r="AA271" i="11"/>
  <c r="Z271" i="11"/>
  <c r="V271" i="11"/>
  <c r="X271" i="11" s="1"/>
  <c r="AB270" i="11"/>
  <c r="AA270" i="11"/>
  <c r="Z270" i="11"/>
  <c r="V270" i="11"/>
  <c r="W270" i="11" s="1"/>
  <c r="AB269" i="11"/>
  <c r="AA269" i="11"/>
  <c r="Z269" i="11"/>
  <c r="V269" i="11"/>
  <c r="X269" i="11" s="1"/>
  <c r="AB268" i="11"/>
  <c r="AA268" i="11"/>
  <c r="Z268" i="11"/>
  <c r="V268" i="11"/>
  <c r="X268" i="11" s="1"/>
  <c r="AB267" i="11"/>
  <c r="AA267" i="11"/>
  <c r="Z267" i="11"/>
  <c r="V267" i="11"/>
  <c r="X267" i="11" s="1"/>
  <c r="AB266" i="11"/>
  <c r="AA266" i="11"/>
  <c r="Z266" i="11"/>
  <c r="V266" i="11"/>
  <c r="W266" i="11" s="1"/>
  <c r="AB265" i="11"/>
  <c r="AA265" i="11"/>
  <c r="Z265" i="11"/>
  <c r="V265" i="11"/>
  <c r="X265" i="11" s="1"/>
  <c r="AB264" i="11"/>
  <c r="AA264" i="11"/>
  <c r="Z264" i="11"/>
  <c r="V264" i="11"/>
  <c r="X264" i="11" s="1"/>
  <c r="AB263" i="11"/>
  <c r="AA263" i="11"/>
  <c r="Z263" i="11"/>
  <c r="V263" i="11"/>
  <c r="X263" i="11" s="1"/>
  <c r="AB262" i="11"/>
  <c r="AA262" i="11"/>
  <c r="Z262" i="11"/>
  <c r="V262" i="11"/>
  <c r="W262" i="11" s="1"/>
  <c r="AB261" i="11"/>
  <c r="AA261" i="11"/>
  <c r="Z261" i="11"/>
  <c r="V261" i="11"/>
  <c r="X261" i="11" s="1"/>
  <c r="AB260" i="11"/>
  <c r="AA260" i="11"/>
  <c r="Z260" i="11"/>
  <c r="V260" i="11"/>
  <c r="X260" i="11" s="1"/>
  <c r="AB259" i="11"/>
  <c r="AA259" i="11"/>
  <c r="Z259" i="11"/>
  <c r="V259" i="11"/>
  <c r="X259" i="11" s="1"/>
  <c r="AB258" i="11"/>
  <c r="AA258" i="11"/>
  <c r="Z258" i="11"/>
  <c r="V258" i="11"/>
  <c r="W258" i="11" s="1"/>
  <c r="AB257" i="11"/>
  <c r="AA257" i="11"/>
  <c r="Z257" i="11"/>
  <c r="V257" i="11"/>
  <c r="X257" i="11" s="1"/>
  <c r="AB256" i="11"/>
  <c r="AA256" i="11"/>
  <c r="Z256" i="11"/>
  <c r="V256" i="11"/>
  <c r="X256" i="11" s="1"/>
  <c r="AB255" i="11"/>
  <c r="AA255" i="11"/>
  <c r="Z255" i="11"/>
  <c r="V255" i="11"/>
  <c r="X255" i="11" s="1"/>
  <c r="AB254" i="11"/>
  <c r="AA254" i="11"/>
  <c r="Z254" i="11"/>
  <c r="V254" i="11"/>
  <c r="W254" i="11" s="1"/>
  <c r="AB253" i="11"/>
  <c r="AA253" i="11"/>
  <c r="Z253" i="11"/>
  <c r="V253" i="11"/>
  <c r="X253" i="11" s="1"/>
  <c r="AB252" i="11"/>
  <c r="AA252" i="11"/>
  <c r="Z252" i="11"/>
  <c r="V252" i="11"/>
  <c r="X252" i="11" s="1"/>
  <c r="AB251" i="11"/>
  <c r="AA251" i="11"/>
  <c r="Z251" i="11"/>
  <c r="V251" i="11"/>
  <c r="X251" i="11" s="1"/>
  <c r="AB250" i="11"/>
  <c r="AA250" i="11"/>
  <c r="Z250" i="11"/>
  <c r="V250" i="11"/>
  <c r="W250" i="11" s="1"/>
  <c r="AB249" i="11"/>
  <c r="AA249" i="11"/>
  <c r="Z249" i="11"/>
  <c r="V249" i="11"/>
  <c r="X249" i="11" s="1"/>
  <c r="AB248" i="11"/>
  <c r="AA248" i="11"/>
  <c r="Z248" i="11"/>
  <c r="V248" i="11"/>
  <c r="X248" i="11" s="1"/>
  <c r="AB247" i="11"/>
  <c r="AA247" i="11"/>
  <c r="Z247" i="11"/>
  <c r="V247" i="11"/>
  <c r="X247" i="11" s="1"/>
  <c r="AB246" i="11"/>
  <c r="AA246" i="11"/>
  <c r="Z246" i="11"/>
  <c r="V246" i="11"/>
  <c r="W246" i="11" s="1"/>
  <c r="AB245" i="11"/>
  <c r="AA245" i="11"/>
  <c r="Z245" i="11"/>
  <c r="V245" i="11"/>
  <c r="X245" i="11" s="1"/>
  <c r="AB244" i="11"/>
  <c r="AA244" i="11"/>
  <c r="Z244" i="11"/>
  <c r="V244" i="11"/>
  <c r="X244" i="11" s="1"/>
  <c r="AB243" i="11"/>
  <c r="AA243" i="11"/>
  <c r="Z243" i="11"/>
  <c r="V243" i="11"/>
  <c r="X243" i="11" s="1"/>
  <c r="AB242" i="11"/>
  <c r="AA242" i="11"/>
  <c r="Z242" i="11"/>
  <c r="V242" i="11"/>
  <c r="AB241" i="11"/>
  <c r="AA241" i="11"/>
  <c r="Z241" i="11"/>
  <c r="V241" i="11"/>
  <c r="W241" i="11" s="1"/>
  <c r="AB240" i="11"/>
  <c r="AA240" i="11"/>
  <c r="Z240" i="11"/>
  <c r="V240" i="11"/>
  <c r="X240" i="11" s="1"/>
  <c r="AB239" i="11"/>
  <c r="AA239" i="11"/>
  <c r="Z239" i="11"/>
  <c r="V239" i="11"/>
  <c r="X239" i="11" s="1"/>
  <c r="AB238" i="11"/>
  <c r="AA238" i="11"/>
  <c r="Z238" i="11"/>
  <c r="V238" i="11"/>
  <c r="W238" i="11" s="1"/>
  <c r="AB237" i="11"/>
  <c r="AA237" i="11"/>
  <c r="Z237" i="11"/>
  <c r="V237" i="11"/>
  <c r="W237" i="11" s="1"/>
  <c r="AB236" i="11"/>
  <c r="AA236" i="11"/>
  <c r="Z236" i="11"/>
  <c r="V236" i="11"/>
  <c r="W236" i="11" s="1"/>
  <c r="AB235" i="11"/>
  <c r="AA235" i="11"/>
  <c r="Z235" i="11"/>
  <c r="V235" i="11"/>
  <c r="X235" i="11" s="1"/>
  <c r="AB234" i="11"/>
  <c r="AA234" i="11"/>
  <c r="Z234" i="11"/>
  <c r="V234" i="11"/>
  <c r="W234" i="11" s="1"/>
  <c r="AB233" i="11"/>
  <c r="AA233" i="11"/>
  <c r="Z233" i="11"/>
  <c r="V233" i="11"/>
  <c r="X233" i="11" s="1"/>
  <c r="AB232" i="11"/>
  <c r="AA232" i="11"/>
  <c r="Z232" i="11"/>
  <c r="V232" i="11"/>
  <c r="X232" i="11" s="1"/>
  <c r="AB231" i="11"/>
  <c r="AA231" i="11"/>
  <c r="Z231" i="11"/>
  <c r="V231" i="11"/>
  <c r="X231" i="11" s="1"/>
  <c r="AB230" i="11"/>
  <c r="AA230" i="11"/>
  <c r="Z230" i="11"/>
  <c r="V230" i="11"/>
  <c r="W230" i="11" s="1"/>
  <c r="AB229" i="11"/>
  <c r="AA229" i="11"/>
  <c r="Z229" i="11"/>
  <c r="V229" i="11"/>
  <c r="X229" i="11" s="1"/>
  <c r="AB228" i="11"/>
  <c r="AA228" i="11"/>
  <c r="Z228" i="11"/>
  <c r="V228" i="11"/>
  <c r="X228" i="11" s="1"/>
  <c r="AB227" i="11"/>
  <c r="AA227" i="11"/>
  <c r="Z227" i="11"/>
  <c r="V227" i="11"/>
  <c r="X227" i="11" s="1"/>
  <c r="AB226" i="11"/>
  <c r="AA226" i="11"/>
  <c r="Z226" i="11"/>
  <c r="V226" i="11"/>
  <c r="W226" i="11" s="1"/>
  <c r="AB225" i="11"/>
  <c r="AA225" i="11"/>
  <c r="Z225" i="11"/>
  <c r="V225" i="11"/>
  <c r="W225" i="11" s="1"/>
  <c r="AB224" i="11"/>
  <c r="AA224" i="11"/>
  <c r="Z224" i="11"/>
  <c r="V224" i="11"/>
  <c r="X224" i="11" s="1"/>
  <c r="AB223" i="11"/>
  <c r="AA223" i="11"/>
  <c r="Z223" i="11"/>
  <c r="V223" i="11"/>
  <c r="X223" i="11" s="1"/>
  <c r="AB222" i="11"/>
  <c r="AA222" i="11"/>
  <c r="Z222" i="11"/>
  <c r="V222" i="11"/>
  <c r="W222" i="11" s="1"/>
  <c r="AB221" i="11"/>
  <c r="AA221" i="11"/>
  <c r="Z221" i="11"/>
  <c r="V221" i="11"/>
  <c r="X221" i="11" s="1"/>
  <c r="AB220" i="11"/>
  <c r="AA220" i="11"/>
  <c r="Z220" i="11"/>
  <c r="V220" i="11"/>
  <c r="X220" i="11" s="1"/>
  <c r="AB219" i="11"/>
  <c r="AA219" i="11"/>
  <c r="Z219" i="11"/>
  <c r="V219" i="11"/>
  <c r="X219" i="11" s="1"/>
  <c r="AB218" i="11"/>
  <c r="AA218" i="11"/>
  <c r="Z218" i="11"/>
  <c r="V218" i="11"/>
  <c r="W218" i="11" s="1"/>
  <c r="AB217" i="11"/>
  <c r="AA217" i="11"/>
  <c r="Z217" i="11"/>
  <c r="V217" i="11"/>
  <c r="X217" i="11" s="1"/>
  <c r="AB216" i="11"/>
  <c r="AA216" i="11"/>
  <c r="Z216" i="11"/>
  <c r="V216" i="11"/>
  <c r="X216" i="11" s="1"/>
  <c r="AB215" i="11"/>
  <c r="AA215" i="11"/>
  <c r="Z215" i="11"/>
  <c r="V215" i="11"/>
  <c r="X215" i="11" s="1"/>
  <c r="AB214" i="11"/>
  <c r="AA214" i="11"/>
  <c r="Z214" i="11"/>
  <c r="V214" i="11"/>
  <c r="W214" i="11" s="1"/>
  <c r="AB213" i="11"/>
  <c r="AA213" i="11"/>
  <c r="Z213" i="11"/>
  <c r="V213" i="11"/>
  <c r="W213" i="11" s="1"/>
  <c r="AB212" i="11"/>
  <c r="AA212" i="11"/>
  <c r="Z212" i="11"/>
  <c r="V212" i="11"/>
  <c r="W212" i="11" s="1"/>
  <c r="AB211" i="11"/>
  <c r="AA211" i="11"/>
  <c r="Z211" i="11"/>
  <c r="V211" i="11"/>
  <c r="X211" i="11" s="1"/>
  <c r="AB210" i="11"/>
  <c r="AA210" i="11"/>
  <c r="Z210" i="11"/>
  <c r="V210" i="11"/>
  <c r="W210" i="11" s="1"/>
  <c r="AB209" i="11"/>
  <c r="AA209" i="11"/>
  <c r="Z209" i="11"/>
  <c r="V209" i="11"/>
  <c r="W209" i="11" s="1"/>
  <c r="AB208" i="11"/>
  <c r="AA208" i="11"/>
  <c r="Z208" i="11"/>
  <c r="V208" i="11"/>
  <c r="X208" i="11" s="1"/>
  <c r="AB207" i="11"/>
  <c r="AA207" i="11"/>
  <c r="Z207" i="11"/>
  <c r="V207" i="11"/>
  <c r="X207" i="11" s="1"/>
  <c r="AB206" i="11"/>
  <c r="AA206" i="11"/>
  <c r="Z206" i="11"/>
  <c r="V206" i="11"/>
  <c r="W206" i="11" s="1"/>
  <c r="AB205" i="11"/>
  <c r="AA205" i="11"/>
  <c r="Z205" i="11"/>
  <c r="V205" i="11"/>
  <c r="X205" i="11" s="1"/>
  <c r="AB204" i="11"/>
  <c r="AA204" i="11"/>
  <c r="Z204" i="11"/>
  <c r="V204" i="11"/>
  <c r="X204" i="11" s="1"/>
  <c r="AB203" i="11"/>
  <c r="AA203" i="11"/>
  <c r="Z203" i="11"/>
  <c r="V203" i="11"/>
  <c r="X203" i="11" s="1"/>
  <c r="AB202" i="11"/>
  <c r="AA202" i="11"/>
  <c r="Z202" i="11"/>
  <c r="V202" i="11"/>
  <c r="W202" i="11" s="1"/>
  <c r="AB201" i="11"/>
  <c r="AA201" i="11"/>
  <c r="Z201" i="11"/>
  <c r="V201" i="11"/>
  <c r="X201" i="11" s="1"/>
  <c r="AB200" i="11"/>
  <c r="AA200" i="11"/>
  <c r="Z200" i="11"/>
  <c r="V200" i="11"/>
  <c r="X200" i="11" s="1"/>
  <c r="AB199" i="11"/>
  <c r="AA199" i="11"/>
  <c r="Z199" i="11"/>
  <c r="V199" i="11"/>
  <c r="X199" i="11" s="1"/>
  <c r="AB198" i="11"/>
  <c r="AA198" i="11"/>
  <c r="Z198" i="11"/>
  <c r="V198" i="11"/>
  <c r="W198" i="11" s="1"/>
  <c r="AB197" i="11"/>
  <c r="AA197" i="11"/>
  <c r="Z197" i="11"/>
  <c r="V197" i="11"/>
  <c r="W197" i="11" s="1"/>
  <c r="AB196" i="11"/>
  <c r="AA196" i="11"/>
  <c r="Z196" i="11"/>
  <c r="V196" i="11"/>
  <c r="X196" i="11" s="1"/>
  <c r="AB195" i="11"/>
  <c r="AA195" i="11"/>
  <c r="Z195" i="11"/>
  <c r="V195" i="11"/>
  <c r="X195" i="11" s="1"/>
  <c r="AB194" i="11"/>
  <c r="AA194" i="11"/>
  <c r="Z194" i="11"/>
  <c r="V194" i="11"/>
  <c r="W194" i="11" s="1"/>
  <c r="AB193" i="11"/>
  <c r="AA193" i="11"/>
  <c r="Z193" i="11"/>
  <c r="V193" i="11"/>
  <c r="X193" i="11" s="1"/>
  <c r="AB192" i="11"/>
  <c r="AA192" i="11"/>
  <c r="Z192" i="11"/>
  <c r="V192" i="11"/>
  <c r="X192" i="11" s="1"/>
  <c r="AB191" i="11"/>
  <c r="AA191" i="11"/>
  <c r="Z191" i="11"/>
  <c r="V191" i="11"/>
  <c r="X191" i="11" s="1"/>
  <c r="AB190" i="11"/>
  <c r="AA190" i="11"/>
  <c r="Z190" i="11"/>
  <c r="V190" i="11"/>
  <c r="W190" i="11" s="1"/>
  <c r="AB189" i="11"/>
  <c r="AA189" i="11"/>
  <c r="Z189" i="11"/>
  <c r="V189" i="11"/>
  <c r="X189" i="11" s="1"/>
  <c r="AB188" i="11"/>
  <c r="AA188" i="11"/>
  <c r="Z188" i="11"/>
  <c r="V188" i="11"/>
  <c r="X188" i="11" s="1"/>
  <c r="AB187" i="11"/>
  <c r="AA187" i="11"/>
  <c r="Z187" i="11"/>
  <c r="V187" i="11"/>
  <c r="X187" i="11" s="1"/>
  <c r="AB186" i="11"/>
  <c r="AA186" i="11"/>
  <c r="Z186" i="11"/>
  <c r="V186" i="11"/>
  <c r="W186" i="11" s="1"/>
  <c r="AB185" i="11"/>
  <c r="AA185" i="11"/>
  <c r="Z185" i="11"/>
  <c r="V185" i="11"/>
  <c r="X185" i="11" s="1"/>
  <c r="AB184" i="11"/>
  <c r="AA184" i="11"/>
  <c r="Z184" i="11"/>
  <c r="V184" i="11"/>
  <c r="X184" i="11" s="1"/>
  <c r="AB183" i="11"/>
  <c r="AA183" i="11"/>
  <c r="Z183" i="11"/>
  <c r="V183" i="11"/>
  <c r="X183" i="11" s="1"/>
  <c r="AB182" i="11"/>
  <c r="AA182" i="11"/>
  <c r="Z182" i="11"/>
  <c r="V182" i="11"/>
  <c r="W182" i="11" s="1"/>
  <c r="AB181" i="11"/>
  <c r="AA181" i="11"/>
  <c r="Z181" i="11"/>
  <c r="V181" i="11"/>
  <c r="W181" i="11" s="1"/>
  <c r="AB180" i="11"/>
  <c r="AA180" i="11"/>
  <c r="Z180" i="11"/>
  <c r="V180" i="11"/>
  <c r="X180" i="11" s="1"/>
  <c r="AB179" i="11"/>
  <c r="AA179" i="11"/>
  <c r="Z179" i="11"/>
  <c r="V179" i="11"/>
  <c r="X179" i="11" s="1"/>
  <c r="AB178" i="11"/>
  <c r="AA178" i="11"/>
  <c r="Z178" i="11"/>
  <c r="V178" i="11"/>
  <c r="W178" i="11" s="1"/>
  <c r="AB177" i="11"/>
  <c r="AA177" i="11"/>
  <c r="Z177" i="11"/>
  <c r="V177" i="11"/>
  <c r="X177" i="11" s="1"/>
  <c r="AB176" i="11"/>
  <c r="AA176" i="11"/>
  <c r="Z176" i="11"/>
  <c r="V176" i="11"/>
  <c r="X176" i="11" s="1"/>
  <c r="AB175" i="11"/>
  <c r="AA175" i="11"/>
  <c r="Z175" i="11"/>
  <c r="V175" i="11"/>
  <c r="X175" i="11" s="1"/>
  <c r="AB174" i="11"/>
  <c r="AA174" i="11"/>
  <c r="Z174" i="11"/>
  <c r="V174" i="11"/>
  <c r="W174" i="11" s="1"/>
  <c r="AB173" i="11"/>
  <c r="AA173" i="11"/>
  <c r="Z173" i="11"/>
  <c r="V173" i="11"/>
  <c r="X173" i="11" s="1"/>
  <c r="AB172" i="11"/>
  <c r="AA172" i="11"/>
  <c r="Z172" i="11"/>
  <c r="V172" i="11"/>
  <c r="W172" i="11" s="1"/>
  <c r="AB171" i="11"/>
  <c r="AA171" i="11"/>
  <c r="Z171" i="11"/>
  <c r="V171" i="11"/>
  <c r="X171" i="11" s="1"/>
  <c r="AB170" i="11"/>
  <c r="AA170" i="11"/>
  <c r="Z170" i="11"/>
  <c r="V170" i="11"/>
  <c r="W170" i="11" s="1"/>
  <c r="AB169" i="11"/>
  <c r="AA169" i="11"/>
  <c r="Z169" i="11"/>
  <c r="V169" i="11"/>
  <c r="X169" i="11" s="1"/>
  <c r="AB168" i="11"/>
  <c r="AA168" i="11"/>
  <c r="Z168" i="11"/>
  <c r="V168" i="11"/>
  <c r="X168" i="11" s="1"/>
  <c r="AB167" i="11"/>
  <c r="AA167" i="11"/>
  <c r="Z167" i="11"/>
  <c r="V167" i="11"/>
  <c r="X167" i="11" s="1"/>
  <c r="AB166" i="11"/>
  <c r="AA166" i="11"/>
  <c r="Z166" i="11"/>
  <c r="V166" i="11"/>
  <c r="W166" i="11" s="1"/>
  <c r="AB165" i="11"/>
  <c r="AA165" i="11"/>
  <c r="Z165" i="11"/>
  <c r="V165" i="11"/>
  <c r="W165" i="11" s="1"/>
  <c r="AB164" i="11"/>
  <c r="AA164" i="11"/>
  <c r="Z164" i="11"/>
  <c r="V164" i="11"/>
  <c r="X164" i="11" s="1"/>
  <c r="AB163" i="11"/>
  <c r="AA163" i="11"/>
  <c r="Z163" i="11"/>
  <c r="V163" i="11"/>
  <c r="X163" i="11" s="1"/>
  <c r="AB162" i="11"/>
  <c r="AA162" i="11"/>
  <c r="Z162" i="11"/>
  <c r="V162" i="11"/>
  <c r="W162" i="11" s="1"/>
  <c r="AB161" i="11"/>
  <c r="AA161" i="11"/>
  <c r="Z161" i="11"/>
  <c r="V161" i="11"/>
  <c r="W161" i="11" s="1"/>
  <c r="AB160" i="11"/>
  <c r="AA160" i="11"/>
  <c r="Z160" i="11"/>
  <c r="V160" i="11"/>
  <c r="X160" i="11" s="1"/>
  <c r="AB159" i="11"/>
  <c r="AA159" i="11"/>
  <c r="Z159" i="11"/>
  <c r="V159" i="11"/>
  <c r="X159" i="11" s="1"/>
  <c r="AB158" i="11"/>
  <c r="AA158" i="11"/>
  <c r="Z158" i="11"/>
  <c r="V158" i="11"/>
  <c r="W158" i="11" s="1"/>
  <c r="AB157" i="11"/>
  <c r="AA157" i="11"/>
  <c r="Z157" i="11"/>
  <c r="V157" i="11"/>
  <c r="X157" i="11" s="1"/>
  <c r="AB156" i="11"/>
  <c r="AA156" i="11"/>
  <c r="Z156" i="11"/>
  <c r="V156" i="11"/>
  <c r="W156" i="11" s="1"/>
  <c r="AB155" i="11"/>
  <c r="AA155" i="11"/>
  <c r="Z155" i="11"/>
  <c r="V155" i="11"/>
  <c r="X155" i="11" s="1"/>
  <c r="AB154" i="11"/>
  <c r="AA154" i="11"/>
  <c r="Z154" i="11"/>
  <c r="V154" i="11"/>
  <c r="W154" i="11" s="1"/>
  <c r="AB153" i="11"/>
  <c r="AA153" i="11"/>
  <c r="Z153" i="11"/>
  <c r="V153" i="11"/>
  <c r="X153" i="11" s="1"/>
  <c r="AB152" i="11"/>
  <c r="AA152" i="11"/>
  <c r="Z152" i="11"/>
  <c r="V152" i="11"/>
  <c r="X152" i="11" s="1"/>
  <c r="AB151" i="11"/>
  <c r="AA151" i="11"/>
  <c r="Z151" i="11"/>
  <c r="V151" i="11"/>
  <c r="X151" i="11" s="1"/>
  <c r="AB150" i="11"/>
  <c r="AA150" i="11"/>
  <c r="Z150" i="11"/>
  <c r="V150" i="11"/>
  <c r="W150" i="11" s="1"/>
  <c r="AB149" i="11"/>
  <c r="AA149" i="11"/>
  <c r="Z149" i="11"/>
  <c r="V149" i="11"/>
  <c r="W149" i="11" s="1"/>
  <c r="AB148" i="11"/>
  <c r="AA148" i="11"/>
  <c r="Z148" i="11"/>
  <c r="V148" i="11"/>
  <c r="X148" i="11" s="1"/>
  <c r="AB147" i="11"/>
  <c r="AA147" i="11"/>
  <c r="Z147" i="11"/>
  <c r="V147" i="11"/>
  <c r="X147" i="11" s="1"/>
  <c r="AB146" i="11"/>
  <c r="AA146" i="11"/>
  <c r="Z146" i="11"/>
  <c r="V146" i="11"/>
  <c r="W146" i="11" s="1"/>
  <c r="AB145" i="11"/>
  <c r="AA145" i="11"/>
  <c r="Z145" i="11"/>
  <c r="V145" i="11"/>
  <c r="W145" i="11" s="1"/>
  <c r="AB144" i="11"/>
  <c r="AA144" i="11"/>
  <c r="Z144" i="11"/>
  <c r="V144" i="11"/>
  <c r="X144" i="11" s="1"/>
  <c r="AB143" i="11"/>
  <c r="AA143" i="11"/>
  <c r="Z143" i="11"/>
  <c r="V143" i="11"/>
  <c r="X143" i="11" s="1"/>
  <c r="AB142" i="11"/>
  <c r="AA142" i="11"/>
  <c r="Z142" i="11"/>
  <c r="V142" i="11"/>
  <c r="W142" i="11" s="1"/>
  <c r="AB141" i="11"/>
  <c r="AA141" i="11"/>
  <c r="Z141" i="11"/>
  <c r="V141" i="11"/>
  <c r="W141" i="11" s="1"/>
  <c r="AB140" i="11"/>
  <c r="AA140" i="11"/>
  <c r="Z140" i="11"/>
  <c r="V140" i="11"/>
  <c r="X140" i="11" s="1"/>
  <c r="AB139" i="11"/>
  <c r="AA139" i="11"/>
  <c r="Z139" i="11"/>
  <c r="V139" i="11"/>
  <c r="X139" i="11" s="1"/>
  <c r="AB138" i="11"/>
  <c r="AA138" i="11"/>
  <c r="Z138" i="11"/>
  <c r="V138" i="11"/>
  <c r="W138" i="11" s="1"/>
  <c r="AB137" i="11"/>
  <c r="AA137" i="11"/>
  <c r="Z137" i="11"/>
  <c r="V137" i="11"/>
  <c r="X137" i="11" s="1"/>
  <c r="AB136" i="11"/>
  <c r="AA136" i="11"/>
  <c r="Z136" i="11"/>
  <c r="V136" i="11"/>
  <c r="X136" i="11" s="1"/>
  <c r="AB135" i="11"/>
  <c r="AA135" i="11"/>
  <c r="Z135" i="11"/>
  <c r="V135" i="11"/>
  <c r="X135" i="11" s="1"/>
  <c r="AB134" i="11"/>
  <c r="AA134" i="11"/>
  <c r="Z134" i="11"/>
  <c r="V134" i="11"/>
  <c r="W134" i="11" s="1"/>
  <c r="AB133" i="11"/>
  <c r="AA133" i="11"/>
  <c r="Z133" i="11"/>
  <c r="V133" i="11"/>
  <c r="X133" i="11" s="1"/>
  <c r="AB132" i="11"/>
  <c r="AA132" i="11"/>
  <c r="Z132" i="11"/>
  <c r="V132" i="11"/>
  <c r="W132" i="11" s="1"/>
  <c r="AB131" i="11"/>
  <c r="AA131" i="11"/>
  <c r="Z131" i="11"/>
  <c r="V131" i="11"/>
  <c r="X131" i="11" s="1"/>
  <c r="AB130" i="11"/>
  <c r="AA130" i="11"/>
  <c r="Z130" i="11"/>
  <c r="V130" i="11"/>
  <c r="W130" i="11" s="1"/>
  <c r="AB129" i="11"/>
  <c r="AA129" i="11"/>
  <c r="Z129" i="11"/>
  <c r="V129" i="11"/>
  <c r="W129" i="11" s="1"/>
  <c r="AB128" i="11"/>
  <c r="AA128" i="11"/>
  <c r="Z128" i="11"/>
  <c r="V128" i="11"/>
  <c r="X128" i="11" s="1"/>
  <c r="AB127" i="11"/>
  <c r="AA127" i="11"/>
  <c r="Z127" i="11"/>
  <c r="V127" i="11"/>
  <c r="X127" i="11" s="1"/>
  <c r="AB126" i="11"/>
  <c r="AA126" i="11"/>
  <c r="Z126" i="11"/>
  <c r="V126" i="11"/>
  <c r="W126" i="11" s="1"/>
  <c r="AB125" i="11"/>
  <c r="AA125" i="11"/>
  <c r="Z125" i="11"/>
  <c r="V125" i="11"/>
  <c r="X125" i="11" s="1"/>
  <c r="AB124" i="11"/>
  <c r="Q38" i="143" s="1"/>
  <c r="P38" i="143" s="1"/>
  <c r="AA124" i="11"/>
  <c r="Z124" i="11"/>
  <c r="V124" i="11"/>
  <c r="X124" i="11" s="1"/>
  <c r="AB123" i="11"/>
  <c r="AA123" i="11"/>
  <c r="Z123" i="11"/>
  <c r="V123" i="11"/>
  <c r="X123" i="11" s="1"/>
  <c r="AB122" i="11"/>
  <c r="AA122" i="11"/>
  <c r="Z122" i="11"/>
  <c r="V122" i="11"/>
  <c r="W122" i="11" s="1"/>
  <c r="AB121" i="11"/>
  <c r="Q37" i="143" s="1"/>
  <c r="P37" i="143" s="1"/>
  <c r="AA121" i="11"/>
  <c r="Z121" i="11"/>
  <c r="V121" i="11"/>
  <c r="X121" i="11" s="1"/>
  <c r="AB120" i="11"/>
  <c r="AA120" i="11"/>
  <c r="Z120" i="11"/>
  <c r="V120" i="11"/>
  <c r="X120" i="11" s="1"/>
  <c r="AB119" i="11"/>
  <c r="AA119" i="11"/>
  <c r="Z119" i="11"/>
  <c r="V119" i="11"/>
  <c r="X119" i="11" s="1"/>
  <c r="AB118" i="11"/>
  <c r="AA118" i="11"/>
  <c r="Z118" i="11"/>
  <c r="V118" i="11"/>
  <c r="W118" i="11" s="1"/>
  <c r="AB117" i="11"/>
  <c r="AA117" i="11"/>
  <c r="Z117" i="11"/>
  <c r="V117" i="11"/>
  <c r="X117" i="11" s="1"/>
  <c r="AB116" i="11"/>
  <c r="AA116" i="11"/>
  <c r="Z116" i="11"/>
  <c r="V116" i="11"/>
  <c r="W116" i="11" s="1"/>
  <c r="AB115" i="11"/>
  <c r="AA115" i="11"/>
  <c r="Z115" i="11"/>
  <c r="V115" i="11"/>
  <c r="X115" i="11" s="1"/>
  <c r="AB114" i="11"/>
  <c r="AA114" i="11"/>
  <c r="Z114" i="11"/>
  <c r="V114" i="11"/>
  <c r="W114" i="11" s="1"/>
  <c r="AB113" i="11"/>
  <c r="AA113" i="11"/>
  <c r="Z113" i="11"/>
  <c r="V113" i="11"/>
  <c r="W113" i="11" s="1"/>
  <c r="AB112" i="11"/>
  <c r="AA112" i="11"/>
  <c r="Z112" i="11"/>
  <c r="V112" i="11"/>
  <c r="X112" i="11" s="1"/>
  <c r="AB111" i="11"/>
  <c r="AA111" i="11"/>
  <c r="Z111" i="11"/>
  <c r="V111" i="11"/>
  <c r="X111" i="11" s="1"/>
  <c r="AB110" i="11"/>
  <c r="AA110" i="11"/>
  <c r="Z110" i="11"/>
  <c r="V110" i="11"/>
  <c r="W110" i="11" s="1"/>
  <c r="AB109" i="11"/>
  <c r="AA109" i="11"/>
  <c r="Z109" i="11"/>
  <c r="V109" i="11"/>
  <c r="X109" i="11" s="1"/>
  <c r="AB108" i="11"/>
  <c r="AA108" i="11"/>
  <c r="Z108" i="11"/>
  <c r="V108" i="11"/>
  <c r="X108" i="11" s="1"/>
  <c r="AB107" i="11"/>
  <c r="AA107" i="11"/>
  <c r="Z107" i="11"/>
  <c r="V107" i="11"/>
  <c r="X107" i="11" s="1"/>
  <c r="AB106" i="11"/>
  <c r="AA106" i="11"/>
  <c r="Z106" i="11"/>
  <c r="V106" i="11"/>
  <c r="W106" i="11" s="1"/>
  <c r="AB105" i="11"/>
  <c r="AA105" i="11"/>
  <c r="Z105" i="11"/>
  <c r="V105" i="11"/>
  <c r="X105" i="11" s="1"/>
  <c r="AB104" i="11"/>
  <c r="AA104" i="11"/>
  <c r="Z104" i="11"/>
  <c r="V104" i="11"/>
  <c r="X104" i="11" s="1"/>
  <c r="AB103" i="11"/>
  <c r="AA103" i="11"/>
  <c r="Z103" i="11"/>
  <c r="V103" i="11"/>
  <c r="X103" i="11" s="1"/>
  <c r="AB102" i="11"/>
  <c r="AA102" i="11"/>
  <c r="Z102" i="11"/>
  <c r="V102" i="11"/>
  <c r="W102" i="11" s="1"/>
  <c r="AB101" i="11"/>
  <c r="AA101" i="11"/>
  <c r="Z101" i="11"/>
  <c r="V101" i="11"/>
  <c r="X101" i="11" s="1"/>
  <c r="AB100" i="11"/>
  <c r="AA100" i="11"/>
  <c r="Z100" i="11"/>
  <c r="V100" i="11"/>
  <c r="X100" i="11" s="1"/>
  <c r="AB99" i="11"/>
  <c r="AA99" i="11"/>
  <c r="Z99" i="11"/>
  <c r="V99" i="11"/>
  <c r="X99" i="11" s="1"/>
  <c r="AB98" i="11"/>
  <c r="AA98" i="11"/>
  <c r="Z98" i="11"/>
  <c r="V98" i="11"/>
  <c r="W98" i="11" s="1"/>
  <c r="AB97" i="11"/>
  <c r="AA97" i="11"/>
  <c r="Z97" i="11"/>
  <c r="V97" i="11"/>
  <c r="W97" i="11" s="1"/>
  <c r="AB96" i="11"/>
  <c r="AA96" i="11"/>
  <c r="Z96" i="11"/>
  <c r="V96" i="11"/>
  <c r="X96" i="11" s="1"/>
  <c r="AB95" i="11"/>
  <c r="AA95" i="11"/>
  <c r="Z95" i="11"/>
  <c r="V95" i="11"/>
  <c r="X95" i="11" s="1"/>
  <c r="AB94" i="11"/>
  <c r="AA94" i="11"/>
  <c r="Z94" i="11"/>
  <c r="V94" i="11"/>
  <c r="W94" i="11" s="1"/>
  <c r="AB93" i="11"/>
  <c r="AA93" i="11"/>
  <c r="Z93" i="11"/>
  <c r="V93" i="11"/>
  <c r="X93" i="11" s="1"/>
  <c r="AB92" i="11"/>
  <c r="AA92" i="11"/>
  <c r="Z92" i="11"/>
  <c r="V92" i="11"/>
  <c r="W92" i="11" s="1"/>
  <c r="AB91" i="11"/>
  <c r="AA91" i="11"/>
  <c r="Z91" i="11"/>
  <c r="V91" i="11"/>
  <c r="X91" i="11" s="1"/>
  <c r="AB90" i="11"/>
  <c r="AA90" i="11"/>
  <c r="Z90" i="11"/>
  <c r="V90" i="11"/>
  <c r="W90" i="11" s="1"/>
  <c r="AB89" i="11"/>
  <c r="AA89" i="11"/>
  <c r="Z89" i="11"/>
  <c r="V89" i="11"/>
  <c r="X89" i="11" s="1"/>
  <c r="AB88" i="11"/>
  <c r="AA88" i="11"/>
  <c r="Z88" i="11"/>
  <c r="V88" i="11"/>
  <c r="X88" i="11" s="1"/>
  <c r="AB87" i="11"/>
  <c r="AA87" i="11"/>
  <c r="Z87" i="11"/>
  <c r="V87" i="11"/>
  <c r="X87" i="11" s="1"/>
  <c r="AB86" i="11"/>
  <c r="AA86" i="11"/>
  <c r="Z86" i="11"/>
  <c r="V86" i="11"/>
  <c r="W86" i="11" s="1"/>
  <c r="AB85" i="11"/>
  <c r="AA85" i="11"/>
  <c r="Z85" i="11"/>
  <c r="V85" i="11"/>
  <c r="X85" i="11" s="1"/>
  <c r="AB84" i="11"/>
  <c r="AA84" i="11"/>
  <c r="Z84" i="11"/>
  <c r="V84" i="11"/>
  <c r="X84" i="11" s="1"/>
  <c r="AB83" i="11"/>
  <c r="AA83" i="11"/>
  <c r="Z83" i="11"/>
  <c r="V83" i="11"/>
  <c r="X83" i="11" s="1"/>
  <c r="AB82" i="11"/>
  <c r="AA82" i="11"/>
  <c r="Z82" i="11"/>
  <c r="V82" i="11"/>
  <c r="W82" i="11" s="1"/>
  <c r="AB81" i="11"/>
  <c r="AA81" i="11"/>
  <c r="Z81" i="11"/>
  <c r="V81" i="11"/>
  <c r="W81" i="11" s="1"/>
  <c r="AB80" i="11"/>
  <c r="AA80" i="11"/>
  <c r="Z80" i="11"/>
  <c r="V80" i="11"/>
  <c r="X80" i="11" s="1"/>
  <c r="AB79" i="11"/>
  <c r="AA79" i="11"/>
  <c r="Z79" i="11"/>
  <c r="V79" i="11"/>
  <c r="X79" i="11" s="1"/>
  <c r="AB78" i="11"/>
  <c r="AA78" i="11"/>
  <c r="Z78" i="11"/>
  <c r="V78" i="11"/>
  <c r="W78" i="11" s="1"/>
  <c r="AB77" i="11"/>
  <c r="AA77" i="11"/>
  <c r="Z77" i="11"/>
  <c r="V77" i="11"/>
  <c r="X77" i="11" s="1"/>
  <c r="AB76" i="11"/>
  <c r="AA76" i="11"/>
  <c r="Z76" i="11"/>
  <c r="V76" i="11"/>
  <c r="X76" i="11" s="1"/>
  <c r="AB75" i="11"/>
  <c r="AA75" i="11"/>
  <c r="Z75" i="11"/>
  <c r="V75" i="11"/>
  <c r="X75" i="11" s="1"/>
  <c r="AB74" i="11"/>
  <c r="AA74" i="11"/>
  <c r="Z74" i="11"/>
  <c r="V74" i="11"/>
  <c r="W74" i="11" s="1"/>
  <c r="AB73" i="11"/>
  <c r="AA73" i="11"/>
  <c r="Z73" i="11"/>
  <c r="V73" i="11"/>
  <c r="X73" i="11" s="1"/>
  <c r="AB72" i="11"/>
  <c r="AA72" i="11"/>
  <c r="Z72" i="11"/>
  <c r="V72" i="11"/>
  <c r="X72" i="11" s="1"/>
  <c r="AB71" i="11"/>
  <c r="AA71" i="11"/>
  <c r="Z71" i="11"/>
  <c r="V71" i="11"/>
  <c r="X71" i="11" s="1"/>
  <c r="AB70" i="11"/>
  <c r="AA70" i="11"/>
  <c r="Z70" i="11"/>
  <c r="V70" i="11"/>
  <c r="W70" i="11" s="1"/>
  <c r="AB69" i="11"/>
  <c r="AA69" i="11"/>
  <c r="Z69" i="11"/>
  <c r="V69" i="11"/>
  <c r="X69" i="11" s="1"/>
  <c r="AB68" i="11"/>
  <c r="AA68" i="11"/>
  <c r="Z68" i="11"/>
  <c r="V68" i="11"/>
  <c r="W68" i="11" s="1"/>
  <c r="AB67" i="11"/>
  <c r="AA67" i="11"/>
  <c r="Z67" i="11"/>
  <c r="V67" i="11"/>
  <c r="X67" i="11" s="1"/>
  <c r="AB66" i="11"/>
  <c r="AA66" i="11"/>
  <c r="Z66" i="11"/>
  <c r="V66" i="11"/>
  <c r="W66" i="11" s="1"/>
  <c r="AB65" i="11"/>
  <c r="AA65" i="11"/>
  <c r="Z65" i="11"/>
  <c r="V65" i="11"/>
  <c r="W65" i="11" s="1"/>
  <c r="AB64" i="11"/>
  <c r="AA64" i="11"/>
  <c r="Z64" i="11"/>
  <c r="V64" i="11"/>
  <c r="X64" i="11" s="1"/>
  <c r="AB63" i="11"/>
  <c r="AA63" i="11"/>
  <c r="Z63" i="11"/>
  <c r="V63" i="11"/>
  <c r="X63" i="11" s="1"/>
  <c r="AB62" i="11"/>
  <c r="AA62" i="11"/>
  <c r="Z62" i="11"/>
  <c r="V62" i="11"/>
  <c r="W62" i="11" s="1"/>
  <c r="AB61" i="11"/>
  <c r="AA61" i="11"/>
  <c r="Z61" i="11"/>
  <c r="V61" i="11"/>
  <c r="X61" i="11" s="1"/>
  <c r="AB60" i="11"/>
  <c r="AA60" i="11"/>
  <c r="Z60" i="11"/>
  <c r="V60" i="11"/>
  <c r="X60" i="11" s="1"/>
  <c r="AB59" i="11"/>
  <c r="AA59" i="11"/>
  <c r="Z59" i="11"/>
  <c r="V59" i="11"/>
  <c r="X59" i="11" s="1"/>
  <c r="AB58" i="11"/>
  <c r="AA58" i="11"/>
  <c r="Z58" i="11"/>
  <c r="V58" i="11"/>
  <c r="W58" i="11" s="1"/>
  <c r="AB57" i="11"/>
  <c r="AA57" i="11"/>
  <c r="Z57" i="11"/>
  <c r="V57" i="11"/>
  <c r="X57" i="11" s="1"/>
  <c r="AB56" i="11"/>
  <c r="AA56" i="11"/>
  <c r="Z56" i="11"/>
  <c r="V56" i="11"/>
  <c r="X56" i="11" s="1"/>
  <c r="AB55" i="11"/>
  <c r="AA55" i="11"/>
  <c r="Z55" i="11"/>
  <c r="V55" i="11"/>
  <c r="X55" i="11" s="1"/>
  <c r="AB54" i="11"/>
  <c r="AA54" i="11"/>
  <c r="Z54" i="11"/>
  <c r="V54" i="11"/>
  <c r="W54" i="11" s="1"/>
  <c r="AB53" i="11"/>
  <c r="AA53" i="11"/>
  <c r="Z53" i="11"/>
  <c r="V53" i="11"/>
  <c r="X53" i="11" s="1"/>
  <c r="AB52" i="11"/>
  <c r="AA52" i="11"/>
  <c r="Z52" i="11"/>
  <c r="V52" i="11"/>
  <c r="X52" i="11" s="1"/>
  <c r="AB51" i="11"/>
  <c r="AA51" i="11"/>
  <c r="Z51" i="11"/>
  <c r="V51" i="11"/>
  <c r="X51" i="11" s="1"/>
  <c r="AB50" i="11"/>
  <c r="AA50" i="11"/>
  <c r="Z50" i="11"/>
  <c r="V50" i="11"/>
  <c r="W50" i="11" s="1"/>
  <c r="AB49" i="11"/>
  <c r="AA49" i="11"/>
  <c r="Z49" i="11"/>
  <c r="V49" i="11"/>
  <c r="W49" i="11" s="1"/>
  <c r="AB48" i="11"/>
  <c r="AA48" i="11"/>
  <c r="Z48" i="11"/>
  <c r="V48" i="11"/>
  <c r="X48" i="11" s="1"/>
  <c r="AB47" i="11"/>
  <c r="AA47" i="11"/>
  <c r="Z47" i="11"/>
  <c r="V47" i="11"/>
  <c r="X47" i="11" s="1"/>
  <c r="AB46" i="11"/>
  <c r="AA46" i="11"/>
  <c r="Z46" i="11"/>
  <c r="V46" i="11"/>
  <c r="W46" i="11" s="1"/>
  <c r="AB45" i="11"/>
  <c r="AA45" i="11"/>
  <c r="Z45" i="11"/>
  <c r="V45" i="11"/>
  <c r="X45" i="11" s="1"/>
  <c r="AB44" i="11"/>
  <c r="AA44" i="11"/>
  <c r="Z44" i="11"/>
  <c r="V44" i="11"/>
  <c r="W44" i="11" s="1"/>
  <c r="AB43" i="11"/>
  <c r="AA43" i="11"/>
  <c r="Z43" i="11"/>
  <c r="V43" i="11"/>
  <c r="X43" i="11" s="1"/>
  <c r="AB42" i="11"/>
  <c r="AA42" i="11"/>
  <c r="Z42" i="11"/>
  <c r="V42" i="11"/>
  <c r="W42" i="11" s="1"/>
  <c r="AB41" i="11"/>
  <c r="AA41" i="11"/>
  <c r="Z41" i="11"/>
  <c r="V41" i="11"/>
  <c r="X41" i="11" s="1"/>
  <c r="AB40" i="11"/>
  <c r="AA40" i="11"/>
  <c r="Z40" i="11"/>
  <c r="V40" i="11"/>
  <c r="X40" i="11" s="1"/>
  <c r="AB39" i="11"/>
  <c r="AA39" i="11"/>
  <c r="Z39" i="11"/>
  <c r="V39" i="11"/>
  <c r="X39" i="11" s="1"/>
  <c r="AB38" i="11"/>
  <c r="AA38" i="11"/>
  <c r="Z38" i="11"/>
  <c r="V38" i="11"/>
  <c r="W38" i="11" s="1"/>
  <c r="AB37" i="11"/>
  <c r="AA37" i="11"/>
  <c r="Z37" i="11"/>
  <c r="V37" i="11"/>
  <c r="X37" i="11" s="1"/>
  <c r="AB36" i="11"/>
  <c r="AA36" i="11"/>
  <c r="Z36" i="11"/>
  <c r="V36" i="11"/>
  <c r="X36" i="11" s="1"/>
  <c r="AB35" i="11"/>
  <c r="AA35" i="11"/>
  <c r="Z35" i="11"/>
  <c r="V35" i="11"/>
  <c r="X35" i="11" s="1"/>
  <c r="AB34" i="11"/>
  <c r="AA34" i="11"/>
  <c r="Z34" i="11"/>
  <c r="V34" i="11"/>
  <c r="W34" i="11" s="1"/>
  <c r="AB33" i="11"/>
  <c r="AA33" i="11"/>
  <c r="Z33" i="11"/>
  <c r="V33" i="11"/>
  <c r="W33" i="11" s="1"/>
  <c r="AB32" i="11"/>
  <c r="AA32" i="11"/>
  <c r="Z32" i="11"/>
  <c r="V32" i="11"/>
  <c r="X32" i="11" s="1"/>
  <c r="AB31" i="11"/>
  <c r="AA31" i="11"/>
  <c r="Z31" i="11"/>
  <c r="V31" i="11"/>
  <c r="X31" i="11" s="1"/>
  <c r="AB30" i="11"/>
  <c r="AA30" i="11"/>
  <c r="Z30" i="11"/>
  <c r="V30" i="11"/>
  <c r="W30" i="11" s="1"/>
  <c r="AB29" i="11"/>
  <c r="AA29" i="11"/>
  <c r="Z29" i="11"/>
  <c r="V29" i="11"/>
  <c r="X29" i="11" s="1"/>
  <c r="AB28" i="11"/>
  <c r="AA28" i="11"/>
  <c r="Z28" i="11"/>
  <c r="V28" i="11"/>
  <c r="X28" i="11" s="1"/>
  <c r="AB27" i="11"/>
  <c r="AA27" i="11"/>
  <c r="Z27" i="11"/>
  <c r="V27" i="11"/>
  <c r="X27" i="11" s="1"/>
  <c r="AB26" i="11"/>
  <c r="AA26" i="11"/>
  <c r="Z26" i="11"/>
  <c r="V26" i="11"/>
  <c r="W26" i="11" s="1"/>
  <c r="AB25" i="11"/>
  <c r="AA25" i="11"/>
  <c r="Z25" i="11"/>
  <c r="V25" i="11"/>
  <c r="W25" i="11" s="1"/>
  <c r="AB24" i="11"/>
  <c r="AA24" i="11"/>
  <c r="Z24" i="11"/>
  <c r="V24" i="11"/>
  <c r="X24" i="11" s="1"/>
  <c r="AB23" i="11"/>
  <c r="AA23" i="11"/>
  <c r="Z23" i="11"/>
  <c r="V23" i="11"/>
  <c r="X23" i="11" s="1"/>
  <c r="AB22" i="11"/>
  <c r="AA22" i="11"/>
  <c r="Z22" i="11"/>
  <c r="V22" i="11"/>
  <c r="W22" i="11" s="1"/>
  <c r="AB21" i="11"/>
  <c r="AA21" i="11"/>
  <c r="Z21" i="11"/>
  <c r="V21" i="11"/>
  <c r="X21" i="11" s="1"/>
  <c r="AB20" i="11"/>
  <c r="AA20" i="11"/>
  <c r="Z20" i="11"/>
  <c r="V20" i="11"/>
  <c r="W20" i="11" s="1"/>
  <c r="AB19" i="11"/>
  <c r="AA19" i="11"/>
  <c r="Z19" i="11"/>
  <c r="V19" i="11"/>
  <c r="X19" i="11" s="1"/>
  <c r="AB18" i="11"/>
  <c r="AA18" i="11"/>
  <c r="Z18" i="11"/>
  <c r="V18" i="11"/>
  <c r="W18" i="11" s="1"/>
  <c r="AB17" i="11"/>
  <c r="AA17" i="11"/>
  <c r="Z17" i="11"/>
  <c r="V17" i="11"/>
  <c r="W17" i="11" s="1"/>
  <c r="AB16" i="11"/>
  <c r="AA16" i="11"/>
  <c r="Z16" i="11"/>
  <c r="V16" i="11"/>
  <c r="X16" i="11" s="1"/>
  <c r="AB15" i="11"/>
  <c r="AA15" i="11"/>
  <c r="Z15" i="11"/>
  <c r="V15" i="11"/>
  <c r="X15" i="11" s="1"/>
  <c r="AB14" i="11"/>
  <c r="AA14" i="11"/>
  <c r="Z14" i="11"/>
  <c r="V14" i="11"/>
  <c r="W14" i="11" s="1"/>
  <c r="AB13" i="11"/>
  <c r="AA13" i="11"/>
  <c r="Z13" i="11"/>
  <c r="V13" i="11"/>
  <c r="X13" i="11" s="1"/>
  <c r="AB12" i="11"/>
  <c r="AA12" i="11"/>
  <c r="Z12" i="11"/>
  <c r="V12" i="11"/>
  <c r="X12" i="11" s="1"/>
  <c r="AB11" i="11"/>
  <c r="AA11" i="11"/>
  <c r="Z11" i="11"/>
  <c r="V11" i="11"/>
  <c r="X11" i="11" s="1"/>
  <c r="AB10" i="11"/>
  <c r="AA10" i="11"/>
  <c r="Z10" i="11"/>
  <c r="V10" i="11"/>
  <c r="W10" i="11" s="1"/>
  <c r="AB9" i="11"/>
  <c r="AA9" i="11"/>
  <c r="Z9" i="11"/>
  <c r="V9" i="11"/>
  <c r="W9" i="11" s="1"/>
  <c r="AB8" i="11"/>
  <c r="AA8" i="11"/>
  <c r="Z8" i="11"/>
  <c r="V8" i="11"/>
  <c r="X8" i="11" s="1"/>
  <c r="AB7" i="11"/>
  <c r="AA7" i="11"/>
  <c r="Z7" i="11"/>
  <c r="V7" i="11"/>
  <c r="X7" i="11" s="1"/>
  <c r="AB6" i="11"/>
  <c r="AA6" i="11"/>
  <c r="Z6" i="11"/>
  <c r="V6" i="11"/>
  <c r="W6" i="11" s="1"/>
  <c r="AB5" i="11"/>
  <c r="AA5" i="11"/>
  <c r="Z5" i="11"/>
  <c r="V5" i="11"/>
  <c r="X5" i="11" s="1"/>
  <c r="AB4" i="11"/>
  <c r="AA4" i="11"/>
  <c r="Z4" i="11"/>
  <c r="V4" i="11"/>
  <c r="X4" i="11" s="1"/>
  <c r="AB3" i="11"/>
  <c r="AA3" i="11"/>
  <c r="Z3" i="11"/>
  <c r="V3" i="11"/>
  <c r="X3" i="11" s="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R128" i="11" s="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R146" i="11" s="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R164" i="11" s="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R182" i="11" s="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R200" i="11" s="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R218" i="11" s="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R236" i="11" s="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R251" i="11" s="1"/>
  <c r="R252" i="11" s="1"/>
  <c r="R253" i="11" s="1"/>
  <c r="R254" i="11" s="1"/>
  <c r="R255" i="11" s="1"/>
  <c r="R256" i="11" s="1"/>
  <c r="R257" i="11" s="1"/>
  <c r="R258" i="11" s="1"/>
  <c r="R259" i="11" s="1"/>
  <c r="R260" i="11" s="1"/>
  <c r="R261" i="11" s="1"/>
  <c r="R262" i="11" s="1"/>
  <c r="R263" i="11" s="1"/>
  <c r="R264" i="11" s="1"/>
  <c r="R265" i="11" s="1"/>
  <c r="R266" i="11" s="1"/>
  <c r="R267" i="11" s="1"/>
  <c r="R268" i="11" s="1"/>
  <c r="R269" i="11" s="1"/>
  <c r="R270" i="11" s="1"/>
  <c r="R271" i="11" s="1"/>
  <c r="R272" i="11" s="1"/>
  <c r="R273" i="11" s="1"/>
  <c r="R274" i="11" s="1"/>
  <c r="R275" i="11" s="1"/>
  <c r="R276" i="11" s="1"/>
  <c r="R277" i="11" s="1"/>
  <c r="R278" i="11" s="1"/>
  <c r="R279" i="11" s="1"/>
  <c r="R280" i="11" s="1"/>
  <c r="R281" i="11" s="1"/>
  <c r="R282" i="11" s="1"/>
  <c r="R283" i="11" s="1"/>
  <c r="R284" i="11" s="1"/>
  <c r="R285" i="11" s="1"/>
  <c r="R286" i="11" s="1"/>
  <c r="R287" i="11" s="1"/>
  <c r="R288" i="11" s="1"/>
  <c r="R289" i="11" s="1"/>
  <c r="R290" i="11" s="1"/>
  <c r="R291" i="11" s="1"/>
  <c r="R292" i="11" s="1"/>
  <c r="R293" i="11" s="1"/>
  <c r="R294" i="11" s="1"/>
  <c r="R295" i="11" s="1"/>
  <c r="R296" i="11" s="1"/>
  <c r="R297" i="11" s="1"/>
  <c r="R298" i="11" s="1"/>
  <c r="R299" i="11" s="1"/>
  <c r="R300" i="11" s="1"/>
  <c r="R301" i="11" s="1"/>
  <c r="R302" i="11" s="1"/>
  <c r="R303" i="11" s="1"/>
  <c r="R304" i="11" s="1"/>
  <c r="R305" i="11" s="1"/>
  <c r="R306" i="11" s="1"/>
  <c r="R307" i="11" s="1"/>
  <c r="R308" i="11" s="1"/>
  <c r="R309" i="11" s="1"/>
  <c r="R310" i="11" s="1"/>
  <c r="R311" i="11" s="1"/>
  <c r="R312" i="11" s="1"/>
  <c r="R313" i="11" s="1"/>
  <c r="R314" i="11" s="1"/>
  <c r="R315" i="11" s="1"/>
  <c r="R316" i="11" s="1"/>
  <c r="R317" i="11" s="1"/>
  <c r="R318" i="11" s="1"/>
  <c r="R319" i="11" s="1"/>
  <c r="R320" i="11" s="1"/>
  <c r="R321" i="11" s="1"/>
  <c r="R322" i="11" s="1"/>
  <c r="R323" i="11" s="1"/>
  <c r="R324" i="11" s="1"/>
  <c r="R325" i="11" s="1"/>
  <c r="R326" i="11" s="1"/>
  <c r="R327" i="11" s="1"/>
  <c r="R328" i="11" s="1"/>
  <c r="R329" i="11" s="1"/>
  <c r="R330" i="11" s="1"/>
  <c r="R331" i="11" s="1"/>
  <c r="R332" i="11" s="1"/>
  <c r="R333" i="11" s="1"/>
  <c r="R334" i="11" s="1"/>
  <c r="R335" i="11" s="1"/>
  <c r="R336" i="11" s="1"/>
  <c r="R337" i="11" s="1"/>
  <c r="R338" i="11" s="1"/>
  <c r="R339" i="11" s="1"/>
  <c r="R340" i="11" s="1"/>
  <c r="R341" i="11" s="1"/>
  <c r="R342" i="11" s="1"/>
  <c r="R343" i="11" s="1"/>
  <c r="R344" i="11" s="1"/>
  <c r="R345" i="11" s="1"/>
  <c r="R346" i="11" s="1"/>
  <c r="R347" i="11" s="1"/>
  <c r="R348" i="11" s="1"/>
  <c r="R349" i="11" s="1"/>
  <c r="R350" i="11" s="1"/>
  <c r="R351" i="11" s="1"/>
  <c r="R352" i="11" s="1"/>
  <c r="R353" i="11" s="1"/>
  <c r="R354" i="11" s="1"/>
  <c r="R355" i="11" s="1"/>
  <c r="R356" i="11" s="1"/>
  <c r="R357" i="11" s="1"/>
  <c r="R358" i="11" s="1"/>
  <c r="R359" i="11" s="1"/>
  <c r="R360" i="11" s="1"/>
  <c r="R361" i="11" s="1"/>
  <c r="R362" i="11" s="1"/>
  <c r="R363" i="11" s="1"/>
  <c r="R364" i="11" s="1"/>
  <c r="R365" i="11" s="1"/>
  <c r="R366" i="11" s="1"/>
  <c r="R367" i="11" s="1"/>
  <c r="R368" i="11" s="1"/>
  <c r="R369" i="11" s="1"/>
  <c r="R370" i="11" s="1"/>
  <c r="R371" i="11" s="1"/>
  <c r="R372" i="11" s="1"/>
  <c r="R373" i="11" s="1"/>
  <c r="R374" i="11" s="1"/>
  <c r="R375" i="11" s="1"/>
  <c r="R376" i="11" s="1"/>
  <c r="R377" i="11" s="1"/>
  <c r="R378" i="11" s="1"/>
  <c r="R379" i="11" s="1"/>
  <c r="R380" i="11" s="1"/>
  <c r="R381" i="11" s="1"/>
  <c r="R382" i="11" s="1"/>
  <c r="R383" i="11" s="1"/>
  <c r="R384" i="11" s="1"/>
  <c r="R385" i="11" s="1"/>
  <c r="R386" i="11" s="1"/>
  <c r="R387" i="11" s="1"/>
  <c r="R388" i="11" s="1"/>
  <c r="R389" i="11" s="1"/>
  <c r="R390" i="11" s="1"/>
  <c r="R391" i="11" s="1"/>
  <c r="R392" i="11" s="1"/>
  <c r="R393" i="11" s="1"/>
  <c r="R394" i="11" s="1"/>
  <c r="R395" i="11" s="1"/>
  <c r="R396" i="11" s="1"/>
  <c r="R397" i="11" s="1"/>
  <c r="R398" i="11" s="1"/>
  <c r="R399" i="11" s="1"/>
  <c r="R400" i="11" s="1"/>
  <c r="R401" i="11" s="1"/>
  <c r="R402" i="11" s="1"/>
  <c r="R403" i="11" s="1"/>
  <c r="R404" i="11" s="1"/>
  <c r="R405" i="11" s="1"/>
  <c r="R406" i="11" s="1"/>
  <c r="R407" i="11" s="1"/>
  <c r="R408" i="11" s="1"/>
  <c r="R409" i="11" s="1"/>
  <c r="R410" i="11" s="1"/>
  <c r="R411" i="11" s="1"/>
  <c r="R412" i="11" s="1"/>
  <c r="R413" i="11" s="1"/>
  <c r="R414" i="11" s="1"/>
  <c r="R415" i="11" s="1"/>
  <c r="R416" i="11" s="1"/>
  <c r="R417" i="11" s="1"/>
  <c r="R418" i="11" s="1"/>
  <c r="R419" i="11" s="1"/>
  <c r="R420" i="11" s="1"/>
  <c r="R421" i="11" s="1"/>
  <c r="R422" i="11" s="1"/>
  <c r="R423" i="11" s="1"/>
  <c r="R424" i="11" s="1"/>
  <c r="R425" i="11" s="1"/>
  <c r="R426" i="11" s="1"/>
  <c r="R427" i="11" s="1"/>
  <c r="R428" i="11" s="1"/>
  <c r="R429" i="11" s="1"/>
  <c r="R430" i="11" s="1"/>
  <c r="R431" i="11" s="1"/>
  <c r="R432" i="11" s="1"/>
  <c r="R433" i="11" s="1"/>
  <c r="R434" i="11" s="1"/>
  <c r="R435" i="11" s="1"/>
  <c r="R436" i="11" s="1"/>
  <c r="R437" i="11" s="1"/>
  <c r="R438" i="11" s="1"/>
  <c r="R439" i="11" s="1"/>
  <c r="R440" i="11" s="1"/>
  <c r="R441" i="11" s="1"/>
  <c r="R442" i="11" s="1"/>
  <c r="R443" i="11" s="1"/>
  <c r="R444" i="11" s="1"/>
  <c r="R445" i="11" s="1"/>
  <c r="R446" i="11" s="1"/>
  <c r="R447" i="11" s="1"/>
  <c r="R448" i="11" s="1"/>
  <c r="R449" i="11" s="1"/>
  <c r="R450" i="11" s="1"/>
  <c r="R451" i="11" s="1"/>
  <c r="R452" i="11" s="1"/>
  <c r="R453" i="11" s="1"/>
  <c r="R454" i="11" s="1"/>
  <c r="R455" i="11" s="1"/>
  <c r="R456" i="11" s="1"/>
  <c r="R457" i="11" s="1"/>
  <c r="R458" i="11" s="1"/>
  <c r="R459" i="11" s="1"/>
  <c r="R460" i="11" s="1"/>
  <c r="R461" i="11" s="1"/>
  <c r="R462" i="11" s="1"/>
  <c r="R463" i="11" s="1"/>
  <c r="R464" i="11" s="1"/>
  <c r="R465" i="11" s="1"/>
  <c r="R466" i="11" s="1"/>
  <c r="R467" i="11" s="1"/>
  <c r="R468" i="11" s="1"/>
  <c r="R469" i="11" s="1"/>
  <c r="R470" i="11" s="1"/>
  <c r="R471" i="11" s="1"/>
  <c r="R472" i="11" s="1"/>
  <c r="R473" i="11" s="1"/>
  <c r="R474" i="11" s="1"/>
  <c r="R475" i="11" s="1"/>
  <c r="R476" i="11" s="1"/>
  <c r="R477" i="11" s="1"/>
  <c r="R478" i="11" s="1"/>
  <c r="R479" i="11" s="1"/>
  <c r="R480" i="11" s="1"/>
  <c r="R481" i="11" s="1"/>
  <c r="R482" i="11" s="1"/>
  <c r="R483" i="11" s="1"/>
  <c r="R484" i="11" s="1"/>
  <c r="R485" i="11" s="1"/>
  <c r="R486" i="11" s="1"/>
  <c r="R487" i="11" s="1"/>
  <c r="R488" i="11" s="1"/>
  <c r="R489" i="11" s="1"/>
  <c r="R490" i="11" s="1"/>
  <c r="R491" i="11" s="1"/>
  <c r="R492" i="11" s="1"/>
  <c r="R493" i="11" s="1"/>
  <c r="R494" i="11" s="1"/>
  <c r="R495" i="11" s="1"/>
  <c r="R496" i="11" s="1"/>
  <c r="R497" i="11" s="1"/>
  <c r="R498" i="11" s="1"/>
  <c r="R499" i="11" s="1"/>
  <c r="R500" i="11" s="1"/>
  <c r="R501" i="11" s="1"/>
  <c r="R502" i="11" s="1"/>
  <c r="R503" i="11" s="1"/>
  <c r="R504" i="11" s="1"/>
  <c r="R505" i="11" s="1"/>
  <c r="R506" i="11" s="1"/>
  <c r="R507" i="11" s="1"/>
  <c r="R508" i="11" s="1"/>
  <c r="R509" i="11" s="1"/>
  <c r="R510" i="11" s="1"/>
  <c r="R511" i="11" s="1"/>
  <c r="R512" i="11" s="1"/>
  <c r="R513" i="11" s="1"/>
  <c r="R514" i="11" s="1"/>
  <c r="R515" i="11" s="1"/>
  <c r="R516" i="11" s="1"/>
  <c r="R517" i="11" s="1"/>
  <c r="R518" i="11" s="1"/>
  <c r="R519" i="11" s="1"/>
  <c r="R520" i="11" s="1"/>
  <c r="R521" i="11" s="1"/>
  <c r="R522" i="11" s="1"/>
  <c r="R523" i="11" s="1"/>
  <c r="R524" i="11" s="1"/>
  <c r="R525" i="11" s="1"/>
  <c r="R526" i="11" s="1"/>
  <c r="R527" i="11" s="1"/>
  <c r="R528" i="11" s="1"/>
  <c r="R529" i="11" s="1"/>
  <c r="R530" i="11" s="1"/>
  <c r="R531" i="11" s="1"/>
  <c r="R532" i="11" s="1"/>
  <c r="R533" i="11" s="1"/>
  <c r="R534" i="11" s="1"/>
  <c r="R535" i="11" s="1"/>
  <c r="R536" i="11" s="1"/>
  <c r="R537" i="11" s="1"/>
  <c r="R538" i="11" s="1"/>
  <c r="R539" i="11" s="1"/>
  <c r="R540" i="11" s="1"/>
  <c r="R541" i="11" s="1"/>
  <c r="R542" i="11" s="1"/>
  <c r="R543" i="11" s="1"/>
  <c r="R544" i="11" s="1"/>
  <c r="R545" i="11" s="1"/>
  <c r="R546" i="11" s="1"/>
  <c r="R547" i="11" s="1"/>
  <c r="R548" i="11" s="1"/>
  <c r="R549" i="11" s="1"/>
  <c r="R550" i="11" s="1"/>
  <c r="R551" i="11" s="1"/>
  <c r="R552" i="11" s="1"/>
  <c r="R553" i="11" s="1"/>
  <c r="R554" i="11" s="1"/>
  <c r="R555" i="11" s="1"/>
  <c r="R556" i="11" s="1"/>
  <c r="R557" i="11" s="1"/>
  <c r="R558" i="11" s="1"/>
  <c r="R559" i="11" s="1"/>
  <c r="R560" i="11" s="1"/>
  <c r="R561" i="11" s="1"/>
  <c r="R562" i="11" s="1"/>
  <c r="R563" i="11" s="1"/>
  <c r="R564" i="11" s="1"/>
  <c r="R565" i="11" s="1"/>
  <c r="R566" i="11" s="1"/>
  <c r="R567" i="11" s="1"/>
  <c r="R568" i="11" s="1"/>
  <c r="R569" i="11" s="1"/>
  <c r="R570" i="11" s="1"/>
  <c r="R571" i="11" s="1"/>
  <c r="R572" i="11" s="1"/>
  <c r="R573" i="11" s="1"/>
  <c r="R574" i="11" s="1"/>
  <c r="R575" i="11" s="1"/>
  <c r="R576" i="11" s="1"/>
  <c r="R577" i="11" s="1"/>
  <c r="R578" i="11" s="1"/>
  <c r="R579" i="11" s="1"/>
  <c r="R580" i="11" s="1"/>
  <c r="R581" i="11" s="1"/>
  <c r="R582" i="11" s="1"/>
  <c r="R583" i="11" s="1"/>
  <c r="R584" i="11" s="1"/>
  <c r="R585" i="11" s="1"/>
  <c r="R586" i="11" s="1"/>
  <c r="R587" i="11" s="1"/>
  <c r="R588" i="11" s="1"/>
  <c r="R589" i="11" s="1"/>
  <c r="R590" i="11" s="1"/>
  <c r="R591" i="11" s="1"/>
  <c r="R592" i="11" s="1"/>
  <c r="R593" i="11" s="1"/>
  <c r="R594" i="11" s="1"/>
  <c r="R595" i="11" s="1"/>
  <c r="R596" i="11" s="1"/>
  <c r="R597" i="11" s="1"/>
  <c r="R598" i="11" s="1"/>
  <c r="R599" i="11" s="1"/>
  <c r="R600" i="11" s="1"/>
  <c r="R601" i="11" s="1"/>
  <c r="R602" i="11" s="1"/>
  <c r="R603" i="11" s="1"/>
  <c r="R604" i="11" s="1"/>
  <c r="R605" i="11" s="1"/>
  <c r="R606" i="11" s="1"/>
  <c r="R607" i="11" s="1"/>
  <c r="R608" i="11" s="1"/>
  <c r="R609" i="11" s="1"/>
  <c r="R610" i="11" s="1"/>
  <c r="R611" i="11" s="1"/>
  <c r="R612" i="11" s="1"/>
  <c r="R613" i="11" s="1"/>
  <c r="R614" i="11" s="1"/>
  <c r="R615" i="11" s="1"/>
  <c r="R616" i="11" s="1"/>
  <c r="R617" i="11" s="1"/>
  <c r="R618" i="11" s="1"/>
  <c r="R619" i="11" s="1"/>
  <c r="R620" i="11" s="1"/>
  <c r="R621" i="11" s="1"/>
  <c r="R622" i="11" s="1"/>
  <c r="R623" i="11" s="1"/>
  <c r="R624" i="11" s="1"/>
  <c r="R625" i="11" s="1"/>
  <c r="R626" i="11" s="1"/>
  <c r="R627" i="11" s="1"/>
  <c r="R628" i="11" s="1"/>
  <c r="R629" i="11" s="1"/>
  <c r="R630" i="11" s="1"/>
  <c r="R631" i="11" s="1"/>
  <c r="R632" i="11" s="1"/>
  <c r="R633" i="11" s="1"/>
  <c r="R634" i="11" s="1"/>
  <c r="R635" i="11" s="1"/>
  <c r="R636" i="11" s="1"/>
  <c r="R637" i="11" s="1"/>
  <c r="R638" i="11" s="1"/>
  <c r="R639" i="11" s="1"/>
  <c r="R640" i="11" s="1"/>
  <c r="R641" i="11" s="1"/>
  <c r="R642" i="11" s="1"/>
  <c r="R643" i="11" s="1"/>
  <c r="R644" i="11" s="1"/>
  <c r="R645" i="11" s="1"/>
  <c r="R646" i="11" s="1"/>
  <c r="R647" i="11" s="1"/>
  <c r="R648" i="11" s="1"/>
  <c r="R649" i="11" s="1"/>
  <c r="R650" i="11" s="1"/>
  <c r="R651" i="11" s="1"/>
  <c r="R652" i="11" s="1"/>
  <c r="R653" i="11" s="1"/>
  <c r="R654" i="11" s="1"/>
  <c r="R655" i="11" s="1"/>
  <c r="R656" i="11" s="1"/>
  <c r="R657" i="11" s="1"/>
  <c r="R658" i="11" s="1"/>
  <c r="R659" i="11" s="1"/>
  <c r="R660" i="11" s="1"/>
  <c r="R661" i="11" s="1"/>
  <c r="R662" i="11" s="1"/>
  <c r="R663" i="11" s="1"/>
  <c r="R664" i="11" s="1"/>
  <c r="R665" i="11" s="1"/>
  <c r="R666" i="11" s="1"/>
  <c r="R667" i="11" s="1"/>
  <c r="R668" i="11" s="1"/>
  <c r="R669" i="11" s="1"/>
  <c r="R670" i="11" s="1"/>
  <c r="R671" i="11" s="1"/>
  <c r="R672" i="11" s="1"/>
  <c r="R673" i="11" s="1"/>
  <c r="R674" i="11" s="1"/>
  <c r="R675" i="11" s="1"/>
  <c r="R676" i="11" s="1"/>
  <c r="R677" i="11" s="1"/>
  <c r="R678" i="11" s="1"/>
  <c r="R679" i="11" s="1"/>
  <c r="R680" i="11" s="1"/>
  <c r="R681" i="11" s="1"/>
  <c r="R682" i="11" s="1"/>
  <c r="R683" i="11" s="1"/>
  <c r="R684" i="11" s="1"/>
  <c r="R685" i="11" s="1"/>
  <c r="R686" i="11" s="1"/>
  <c r="R687" i="11" s="1"/>
  <c r="R688" i="11" s="1"/>
  <c r="R689" i="11" s="1"/>
  <c r="R690" i="11" s="1"/>
  <c r="R691" i="11" s="1"/>
  <c r="R692" i="11" s="1"/>
  <c r="R693" i="11" s="1"/>
  <c r="R694" i="11" s="1"/>
  <c r="R695" i="11" s="1"/>
  <c r="R696" i="11" s="1"/>
  <c r="R697" i="11" s="1"/>
  <c r="R698" i="11" s="1"/>
  <c r="R699" i="11" s="1"/>
  <c r="R700" i="11" s="1"/>
  <c r="R701" i="11" s="1"/>
  <c r="R702" i="11" s="1"/>
  <c r="R703" i="11" s="1"/>
  <c r="R704" i="11" s="1"/>
  <c r="R705" i="11" s="1"/>
  <c r="R706" i="11" s="1"/>
  <c r="R707" i="11" s="1"/>
  <c r="R708" i="11" s="1"/>
  <c r="R709" i="11" s="1"/>
  <c r="R710" i="11" s="1"/>
  <c r="R711" i="11" s="1"/>
  <c r="R712" i="11" s="1"/>
  <c r="R713" i="11" s="1"/>
  <c r="R714" i="11" s="1"/>
  <c r="R715" i="11" s="1"/>
  <c r="R716" i="11" s="1"/>
  <c r="R717" i="11" s="1"/>
  <c r="R718" i="11" s="1"/>
  <c r="R719" i="11" s="1"/>
  <c r="R720" i="11" s="1"/>
  <c r="R721" i="11" s="1"/>
  <c r="R722" i="11" s="1"/>
  <c r="R723" i="11" s="1"/>
  <c r="R724" i="11" s="1"/>
  <c r="R725" i="11" s="1"/>
  <c r="R726" i="11" s="1"/>
  <c r="R727" i="11" s="1"/>
  <c r="R728" i="11" s="1"/>
  <c r="R729" i="11" s="1"/>
  <c r="R730" i="11" s="1"/>
  <c r="R731" i="11" s="1"/>
  <c r="R732" i="11" s="1"/>
  <c r="R733" i="11" s="1"/>
  <c r="R734" i="11" s="1"/>
  <c r="R735" i="11" s="1"/>
  <c r="R736" i="11" s="1"/>
  <c r="R737" i="11" s="1"/>
  <c r="R738" i="11" s="1"/>
  <c r="R739" i="11" s="1"/>
  <c r="R740" i="11" s="1"/>
  <c r="R741" i="11" s="1"/>
  <c r="R742" i="11" s="1"/>
  <c r="R743" i="11" s="1"/>
  <c r="R744" i="11" s="1"/>
  <c r="R745" i="11" s="1"/>
  <c r="R746" i="11" s="1"/>
  <c r="R747" i="11" s="1"/>
  <c r="R748" i="11" s="1"/>
  <c r="R749" i="11" s="1"/>
  <c r="R750" i="11" s="1"/>
  <c r="R751" i="11" s="1"/>
  <c r="R752" i="11" s="1"/>
  <c r="R753" i="11" s="1"/>
  <c r="R754" i="11" s="1"/>
  <c r="R755" i="11" s="1"/>
  <c r="R756" i="11" s="1"/>
  <c r="R757" i="11" s="1"/>
  <c r="R758" i="11" s="1"/>
  <c r="R759" i="11" s="1"/>
  <c r="R760" i="11" s="1"/>
  <c r="R761" i="11" s="1"/>
  <c r="R762" i="11" s="1"/>
  <c r="R763" i="11" s="1"/>
  <c r="R764" i="11" s="1"/>
  <c r="R765" i="11" s="1"/>
  <c r="R766" i="11" s="1"/>
  <c r="R767" i="11" s="1"/>
  <c r="R768" i="11" s="1"/>
  <c r="R769" i="11" s="1"/>
  <c r="R770" i="11" s="1"/>
  <c r="R771" i="11" s="1"/>
  <c r="R772" i="11" s="1"/>
  <c r="R773" i="11" s="1"/>
  <c r="R774" i="11" s="1"/>
  <c r="R775" i="11" s="1"/>
  <c r="R776" i="11" s="1"/>
  <c r="R777" i="11" s="1"/>
  <c r="R778" i="11" s="1"/>
  <c r="R779" i="11" s="1"/>
  <c r="R780" i="11" s="1"/>
  <c r="R781" i="11" s="1"/>
  <c r="R782" i="11" s="1"/>
  <c r="R783" i="11" s="1"/>
  <c r="R784" i="11" s="1"/>
  <c r="R785" i="11" s="1"/>
  <c r="R786" i="11" s="1"/>
  <c r="R787" i="11" s="1"/>
  <c r="R788" i="11" s="1"/>
  <c r="R789" i="11" s="1"/>
  <c r="R790" i="11" s="1"/>
  <c r="R791" i="11" s="1"/>
  <c r="R792" i="11" s="1"/>
  <c r="R793" i="11" s="1"/>
  <c r="R794" i="11" s="1"/>
  <c r="R795" i="11" s="1"/>
  <c r="R796" i="11" s="1"/>
  <c r="R797" i="11" s="1"/>
  <c r="R798" i="11" s="1"/>
  <c r="R799" i="11" s="1"/>
  <c r="R800" i="11" s="1"/>
  <c r="R801" i="11" s="1"/>
  <c r="R802" i="11" s="1"/>
  <c r="R803" i="11" s="1"/>
  <c r="R804" i="11" s="1"/>
  <c r="R805" i="11" s="1"/>
  <c r="R806" i="11" s="1"/>
  <c r="R807" i="11" s="1"/>
  <c r="R808" i="11" s="1"/>
  <c r="R809" i="11" s="1"/>
  <c r="R810" i="11" s="1"/>
  <c r="R811" i="11" s="1"/>
  <c r="R812" i="11" s="1"/>
  <c r="R813" i="11" s="1"/>
  <c r="R814" i="11" s="1"/>
  <c r="R815" i="11" s="1"/>
  <c r="R816" i="11" s="1"/>
  <c r="R817" i="11" s="1"/>
  <c r="R818" i="11" s="1"/>
  <c r="R819" i="11" s="1"/>
  <c r="R820" i="11" s="1"/>
  <c r="R821" i="11" s="1"/>
  <c r="R822" i="11" s="1"/>
  <c r="R823" i="11" s="1"/>
  <c r="R824" i="11" s="1"/>
  <c r="R825" i="11" s="1"/>
  <c r="R826" i="11" s="1"/>
  <c r="R827" i="11" s="1"/>
  <c r="R828" i="11" s="1"/>
  <c r="R829" i="11" s="1"/>
  <c r="R830" i="11" s="1"/>
  <c r="R831" i="11" s="1"/>
  <c r="R832" i="11" s="1"/>
  <c r="R833" i="11" s="1"/>
  <c r="R834" i="11" s="1"/>
  <c r="R835" i="11" s="1"/>
  <c r="R836" i="11" s="1"/>
  <c r="R837" i="11" s="1"/>
  <c r="R838" i="11" s="1"/>
  <c r="R839" i="11" s="1"/>
  <c r="R840" i="11" s="1"/>
  <c r="R841" i="11" s="1"/>
  <c r="R842" i="11" s="1"/>
  <c r="R843" i="11" s="1"/>
  <c r="R844" i="11" s="1"/>
  <c r="R845" i="11" s="1"/>
  <c r="R846" i="11" s="1"/>
  <c r="R847" i="11" s="1"/>
  <c r="R848" i="11" s="1"/>
  <c r="R849" i="11" s="1"/>
  <c r="R850" i="11" s="1"/>
  <c r="R851" i="11" s="1"/>
  <c r="R852" i="11" s="1"/>
  <c r="R853" i="11" s="1"/>
  <c r="R854" i="11" s="1"/>
  <c r="R855" i="11" s="1"/>
  <c r="R856" i="11" s="1"/>
  <c r="R857" i="11" s="1"/>
  <c r="R858" i="11" s="1"/>
  <c r="R859" i="11" s="1"/>
  <c r="R860" i="11" s="1"/>
  <c r="R861" i="11" s="1"/>
  <c r="R862" i="11" s="1"/>
  <c r="R863" i="11" s="1"/>
  <c r="R864" i="11" s="1"/>
  <c r="R865" i="11" s="1"/>
  <c r="R866" i="11" s="1"/>
  <c r="R867" i="11" s="1"/>
  <c r="R868" i="11" s="1"/>
  <c r="R869" i="11" s="1"/>
  <c r="R870" i="11" s="1"/>
  <c r="R871" i="11" s="1"/>
  <c r="R872" i="11" s="1"/>
  <c r="R873" i="11" s="1"/>
  <c r="R874" i="11" s="1"/>
  <c r="R875" i="11" s="1"/>
  <c r="R876" i="11" s="1"/>
  <c r="R877" i="11" s="1"/>
  <c r="R878" i="11" s="1"/>
  <c r="R879" i="11" s="1"/>
  <c r="R880" i="11" s="1"/>
  <c r="R881" i="11" s="1"/>
  <c r="R882" i="11" s="1"/>
  <c r="R883" i="11" s="1"/>
  <c r="R884" i="11" s="1"/>
  <c r="R885" i="11" s="1"/>
  <c r="R886" i="11" s="1"/>
  <c r="R887" i="11" s="1"/>
  <c r="R888" i="11" s="1"/>
  <c r="R889" i="11" s="1"/>
  <c r="R890" i="11" s="1"/>
  <c r="R891" i="11" s="1"/>
  <c r="R892" i="11" s="1"/>
  <c r="R893" i="11" s="1"/>
  <c r="R894" i="11" s="1"/>
  <c r="R895" i="11" s="1"/>
  <c r="R896" i="11" s="1"/>
  <c r="R897" i="11" s="1"/>
  <c r="R898" i="11" s="1"/>
  <c r="R899" i="11" s="1"/>
  <c r="R900" i="11" s="1"/>
  <c r="R901" i="11" s="1"/>
  <c r="R902" i="11" s="1"/>
  <c r="R903" i="11" s="1"/>
  <c r="R904" i="11" s="1"/>
  <c r="R905" i="11" s="1"/>
  <c r="R906" i="11" s="1"/>
  <c r="R907" i="11" s="1"/>
  <c r="R908" i="11" s="1"/>
  <c r="R909" i="11" s="1"/>
  <c r="R910" i="11" s="1"/>
  <c r="R911" i="11" s="1"/>
  <c r="R912" i="11" s="1"/>
  <c r="R913" i="11" s="1"/>
  <c r="R914" i="11" s="1"/>
  <c r="R915" i="11" s="1"/>
  <c r="R916" i="11" s="1"/>
  <c r="R917" i="11" s="1"/>
  <c r="R918" i="11" s="1"/>
  <c r="R919" i="11" s="1"/>
  <c r="R920" i="11" s="1"/>
  <c r="R921" i="11" s="1"/>
  <c r="R922" i="11" s="1"/>
  <c r="R923" i="11" s="1"/>
  <c r="R924" i="11" s="1"/>
  <c r="R925" i="11" s="1"/>
  <c r="R926" i="11" s="1"/>
  <c r="R927" i="11" s="1"/>
  <c r="R928" i="11" s="1"/>
  <c r="R929" i="11" s="1"/>
  <c r="R930" i="11" s="1"/>
  <c r="R931" i="11" s="1"/>
  <c r="R932" i="11" s="1"/>
  <c r="R933" i="11" s="1"/>
  <c r="R934" i="11" s="1"/>
  <c r="R935" i="11" s="1"/>
  <c r="R936" i="11" s="1"/>
  <c r="R937" i="11" s="1"/>
  <c r="R938" i="11" s="1"/>
  <c r="R939" i="11" s="1"/>
  <c r="R940" i="11" s="1"/>
  <c r="R941" i="11" s="1"/>
  <c r="R942" i="11" s="1"/>
  <c r="R943" i="11" s="1"/>
  <c r="R944" i="11" s="1"/>
  <c r="R945" i="11" s="1"/>
  <c r="R946" i="11" s="1"/>
  <c r="R947" i="11" s="1"/>
  <c r="R948" i="11" s="1"/>
  <c r="R949" i="11" s="1"/>
  <c r="R950" i="11" s="1"/>
  <c r="R951" i="11" s="1"/>
  <c r="R952" i="11" s="1"/>
  <c r="R953" i="11" s="1"/>
  <c r="R954" i="11" s="1"/>
  <c r="R955" i="11" s="1"/>
  <c r="R956" i="11" s="1"/>
  <c r="R957" i="11" s="1"/>
  <c r="R958" i="11" s="1"/>
  <c r="R959" i="11" s="1"/>
  <c r="R960" i="11" s="1"/>
  <c r="R961" i="11" s="1"/>
  <c r="R962" i="11" s="1"/>
  <c r="R963" i="11" s="1"/>
  <c r="R964" i="11" s="1"/>
  <c r="R965" i="11" s="1"/>
  <c r="R966" i="11" s="1"/>
  <c r="R967" i="11" s="1"/>
  <c r="R968" i="11" s="1"/>
  <c r="R969" i="11" s="1"/>
  <c r="R970" i="11" s="1"/>
  <c r="R971" i="11" s="1"/>
  <c r="R972" i="11" s="1"/>
  <c r="R973" i="11" s="1"/>
  <c r="R974" i="11" s="1"/>
  <c r="R975" i="11" s="1"/>
  <c r="R976" i="11" s="1"/>
  <c r="R977" i="11" s="1"/>
  <c r="R978" i="11" s="1"/>
  <c r="R979" i="11" s="1"/>
  <c r="R980" i="11" s="1"/>
  <c r="R981" i="11" s="1"/>
  <c r="R982" i="11" s="1"/>
  <c r="R983" i="11" s="1"/>
  <c r="R984" i="11" s="1"/>
  <c r="R985" i="11" s="1"/>
  <c r="R986" i="11" s="1"/>
  <c r="R987" i="11" s="1"/>
  <c r="R988" i="11" s="1"/>
  <c r="R989" i="11" s="1"/>
  <c r="R990" i="11" s="1"/>
  <c r="R991" i="11" s="1"/>
  <c r="R992" i="11" s="1"/>
  <c r="R993" i="11" s="1"/>
  <c r="R994" i="11" s="1"/>
  <c r="R995" i="11" s="1"/>
  <c r="R996" i="11" s="1"/>
  <c r="R997" i="11" s="1"/>
  <c r="R998" i="11" s="1"/>
  <c r="R999" i="11" s="1"/>
  <c r="R1000" i="11" s="1"/>
  <c r="R1001" i="11" s="1"/>
  <c r="R1002" i="11" s="1"/>
  <c r="R1003" i="11" s="1"/>
  <c r="R1004" i="11" s="1"/>
  <c r="R1005" i="11" s="1"/>
  <c r="R1006" i="11" s="1"/>
  <c r="R1007" i="11" s="1"/>
  <c r="R1008" i="11" s="1"/>
  <c r="R1009" i="11" s="1"/>
  <c r="R1010" i="11" s="1"/>
  <c r="R1011" i="11" s="1"/>
  <c r="R1012" i="11" s="1"/>
  <c r="R1013" i="11" s="1"/>
  <c r="R1014" i="11" s="1"/>
  <c r="R1015" i="11" s="1"/>
  <c r="R1016" i="11" s="1"/>
  <c r="R1017" i="11" s="1"/>
  <c r="R1018" i="11" s="1"/>
  <c r="R1019" i="11" s="1"/>
  <c r="R1020" i="11" s="1"/>
  <c r="R1021" i="11" s="1"/>
  <c r="R1022" i="11" s="1"/>
  <c r="R1023" i="11" s="1"/>
  <c r="R1024" i="11" s="1"/>
  <c r="R1025" i="11" s="1"/>
  <c r="R1026" i="11" s="1"/>
  <c r="R1027" i="11" s="1"/>
  <c r="R1028" i="11" s="1"/>
  <c r="R1029" i="11" s="1"/>
  <c r="R1030" i="11" s="1"/>
  <c r="R1031" i="11" s="1"/>
  <c r="R1032" i="11" s="1"/>
  <c r="R1033" i="11" s="1"/>
  <c r="R1034" i="11" s="1"/>
  <c r="R1035" i="11" s="1"/>
  <c r="R1036" i="11" s="1"/>
  <c r="R1037" i="11" s="1"/>
  <c r="R1038" i="11" s="1"/>
  <c r="R1039" i="11" s="1"/>
  <c r="R1040" i="11" s="1"/>
  <c r="R1041" i="11" s="1"/>
  <c r="R1042" i="11" s="1"/>
  <c r="R1043" i="11" s="1"/>
  <c r="R1044" i="11" s="1"/>
  <c r="R1045" i="11" s="1"/>
  <c r="R1046" i="11" s="1"/>
  <c r="R1047" i="11" s="1"/>
  <c r="R1048" i="11" s="1"/>
  <c r="R1049" i="11" s="1"/>
  <c r="R1050" i="11" s="1"/>
  <c r="R1051" i="11" s="1"/>
  <c r="R1052" i="11" s="1"/>
  <c r="R1053" i="11" s="1"/>
  <c r="R1054" i="11" s="1"/>
  <c r="R1055" i="11" s="1"/>
  <c r="R1056" i="11" s="1"/>
  <c r="R1057" i="11" s="1"/>
  <c r="R1058" i="11" s="1"/>
  <c r="R1059" i="11" s="1"/>
  <c r="R1060" i="11" s="1"/>
  <c r="R1061" i="11" s="1"/>
  <c r="R1062" i="11" s="1"/>
  <c r="R1063" i="11" s="1"/>
  <c r="R1064" i="11" s="1"/>
  <c r="R1065" i="11" s="1"/>
  <c r="R1066" i="11" s="1"/>
  <c r="R1067" i="11" s="1"/>
  <c r="R1068" i="11" s="1"/>
  <c r="R1069" i="11" s="1"/>
  <c r="R1070" i="11" s="1"/>
  <c r="R1071" i="11" s="1"/>
  <c r="R1072" i="11" s="1"/>
  <c r="R1073" i="11" s="1"/>
  <c r="R1074" i="11" s="1"/>
  <c r="R1075" i="11" s="1"/>
  <c r="R1076" i="11" s="1"/>
  <c r="R1077" i="11" s="1"/>
  <c r="R1078" i="11" s="1"/>
  <c r="R1079" i="11" s="1"/>
  <c r="R1080" i="11" s="1"/>
  <c r="R1081" i="11" s="1"/>
  <c r="R1082" i="11" s="1"/>
  <c r="R1083" i="11" s="1"/>
  <c r="R1084" i="11" s="1"/>
  <c r="R1085" i="11" s="1"/>
  <c r="R1086" i="11" s="1"/>
  <c r="R1087" i="11" s="1"/>
  <c r="R1088" i="11" s="1"/>
  <c r="R1089" i="11" s="1"/>
  <c r="R1090" i="11" s="1"/>
  <c r="R1091" i="11" s="1"/>
  <c r="R1092" i="11" s="1"/>
  <c r="R1093" i="11" s="1"/>
  <c r="R1094" i="11" s="1"/>
  <c r="R1095" i="11" s="1"/>
  <c r="R1096" i="11" s="1"/>
  <c r="R1097" i="11" s="1"/>
  <c r="R1098" i="11" s="1"/>
  <c r="R1099" i="11" s="1"/>
  <c r="R1100" i="11" s="1"/>
  <c r="R1101" i="11" s="1"/>
  <c r="R1102" i="11" s="1"/>
  <c r="R1103" i="11" s="1"/>
  <c r="R1104" i="11" s="1"/>
  <c r="R1105" i="11" s="1"/>
  <c r="R1106" i="11" s="1"/>
  <c r="R1107" i="11" s="1"/>
  <c r="R1108" i="11" s="1"/>
  <c r="R1109" i="11" s="1"/>
  <c r="R1110" i="11" s="1"/>
  <c r="R1111" i="11" s="1"/>
  <c r="R1112" i="11" s="1"/>
  <c r="R1113" i="11" s="1"/>
  <c r="R1114" i="11" s="1"/>
  <c r="R1115" i="11" s="1"/>
  <c r="R1116" i="11" s="1"/>
  <c r="R1117" i="11" s="1"/>
  <c r="R1118" i="11" s="1"/>
  <c r="R1119" i="11" s="1"/>
  <c r="R1120" i="11" s="1"/>
  <c r="R1121" i="11" s="1"/>
  <c r="R1122" i="11" s="1"/>
  <c r="R1123" i="11" s="1"/>
  <c r="R1124" i="11" s="1"/>
  <c r="R1125" i="11" s="1"/>
  <c r="R1126" i="11" s="1"/>
  <c r="R1127" i="11" s="1"/>
  <c r="R1128" i="11" s="1"/>
  <c r="R1129" i="11" s="1"/>
  <c r="R1130" i="11" s="1"/>
  <c r="R1131" i="11" s="1"/>
  <c r="R1132" i="11" s="1"/>
  <c r="R1133" i="11" s="1"/>
  <c r="R1134" i="11" s="1"/>
  <c r="R1135" i="11" s="1"/>
  <c r="R1136" i="11" s="1"/>
  <c r="R1137" i="11" s="1"/>
  <c r="R1138" i="11" s="1"/>
  <c r="R1139" i="11" s="1"/>
  <c r="R1140" i="11" s="1"/>
  <c r="R1141" i="11" s="1"/>
  <c r="R1142" i="11" s="1"/>
  <c r="R1143" i="11" s="1"/>
  <c r="R1144" i="11" s="1"/>
  <c r="R1145" i="11" s="1"/>
  <c r="R1146" i="11" s="1"/>
  <c r="R1147" i="11" s="1"/>
  <c r="R1148" i="11" s="1"/>
  <c r="R1149" i="11" s="1"/>
  <c r="R1150" i="11" s="1"/>
  <c r="R1151" i="11" s="1"/>
  <c r="R1152" i="11" s="1"/>
  <c r="R1153" i="11" s="1"/>
  <c r="R1154" i="11" s="1"/>
  <c r="R1155" i="11" s="1"/>
  <c r="R1156" i="11" s="1"/>
  <c r="R1157" i="11" s="1"/>
  <c r="R1158" i="11" s="1"/>
  <c r="R1159" i="11" s="1"/>
  <c r="R1160" i="11" s="1"/>
  <c r="R1161" i="11" s="1"/>
  <c r="R1162" i="11" s="1"/>
  <c r="R1163" i="11" s="1"/>
  <c r="R1164" i="11" s="1"/>
  <c r="R1165" i="11" s="1"/>
  <c r="R1166" i="11" s="1"/>
  <c r="R1167" i="11" s="1"/>
  <c r="R1168" i="11" s="1"/>
  <c r="R1169" i="11" s="1"/>
  <c r="R1170" i="11" s="1"/>
  <c r="R1171" i="11" s="1"/>
  <c r="R1172" i="11" s="1"/>
  <c r="R1173" i="11" s="1"/>
  <c r="R1174" i="11" s="1"/>
  <c r="R1175" i="11" s="1"/>
  <c r="R1176" i="11" s="1"/>
  <c r="R1177" i="11" s="1"/>
  <c r="R1178" i="11" s="1"/>
  <c r="R1179" i="11" s="1"/>
  <c r="R1180" i="11" s="1"/>
  <c r="R1181" i="11" s="1"/>
  <c r="R1182" i="11" s="1"/>
  <c r="R1183" i="11" s="1"/>
  <c r="R1184" i="11" s="1"/>
  <c r="R1185" i="11" s="1"/>
  <c r="R1186" i="11" s="1"/>
  <c r="R1187" i="11" s="1"/>
  <c r="R1188" i="11" s="1"/>
  <c r="R1189" i="11" s="1"/>
  <c r="R1190" i="11" s="1"/>
  <c r="R1191" i="11" s="1"/>
  <c r="R1192" i="11" s="1"/>
  <c r="R1193" i="11" s="1"/>
  <c r="R1194" i="11" s="1"/>
  <c r="R1195" i="11" s="1"/>
  <c r="R1196" i="11" s="1"/>
  <c r="R1197" i="11" s="1"/>
  <c r="R1198" i="11" s="1"/>
  <c r="R1199" i="11" s="1"/>
  <c r="R1200" i="11" s="1"/>
  <c r="R1201" i="11" s="1"/>
  <c r="R1202" i="11" s="1"/>
  <c r="R1203" i="11" s="1"/>
  <c r="R1204" i="11" s="1"/>
  <c r="R1205" i="11" s="1"/>
  <c r="R1206" i="11" s="1"/>
  <c r="R1207" i="11" s="1"/>
  <c r="R1208" i="11" s="1"/>
  <c r="R1209" i="11" s="1"/>
  <c r="R1210" i="11" s="1"/>
  <c r="R1211" i="11" s="1"/>
  <c r="R1212" i="11" s="1"/>
  <c r="R1213" i="11" s="1"/>
  <c r="R1214" i="11" s="1"/>
  <c r="R1215" i="11" s="1"/>
  <c r="R1216" i="11" s="1"/>
  <c r="R1217" i="11" s="1"/>
  <c r="R1218" i="11" s="1"/>
  <c r="R1219" i="11" s="1"/>
  <c r="R1220" i="11" s="1"/>
  <c r="R1221" i="11" s="1"/>
  <c r="R1222" i="11" s="1"/>
  <c r="R1223" i="11" s="1"/>
  <c r="R1224" i="11" s="1"/>
  <c r="R1225" i="11" s="1"/>
  <c r="R1226" i="11" s="1"/>
  <c r="R1227" i="11" s="1"/>
  <c r="R1228" i="11" s="1"/>
  <c r="R1229" i="11" s="1"/>
  <c r="R1230" i="11" s="1"/>
  <c r="R1231" i="11" s="1"/>
  <c r="R1232" i="11" s="1"/>
  <c r="R1233" i="11" s="1"/>
  <c r="R1234" i="11" s="1"/>
  <c r="R1235" i="11" s="1"/>
  <c r="R1236" i="11" s="1"/>
  <c r="R1237" i="11" s="1"/>
  <c r="R1238" i="11" s="1"/>
  <c r="R1239" i="11" s="1"/>
  <c r="R1240" i="11" s="1"/>
  <c r="R1241" i="11" s="1"/>
  <c r="R1242" i="11" s="1"/>
  <c r="R1243" i="11" s="1"/>
  <c r="R1244" i="11" s="1"/>
  <c r="R1245" i="11" s="1"/>
  <c r="R1246" i="11" s="1"/>
  <c r="R1247" i="11" s="1"/>
  <c r="R1248" i="11" s="1"/>
  <c r="R1249" i="11" s="1"/>
  <c r="R1250" i="11" s="1"/>
  <c r="R1251" i="11" s="1"/>
  <c r="R1252" i="11" s="1"/>
  <c r="R1253" i="11" s="1"/>
  <c r="R1254" i="11" s="1"/>
  <c r="R1255" i="11" s="1"/>
  <c r="R1256" i="11" s="1"/>
  <c r="R1257" i="11" s="1"/>
  <c r="R1258" i="11" s="1"/>
  <c r="R1259" i="11" s="1"/>
  <c r="R1260" i="11" s="1"/>
  <c r="R1261" i="11" s="1"/>
  <c r="R1262" i="11" s="1"/>
  <c r="R1263" i="11" s="1"/>
  <c r="R1264" i="11" s="1"/>
  <c r="R1265" i="11" s="1"/>
  <c r="R1266" i="11" s="1"/>
  <c r="R1267" i="11" s="1"/>
  <c r="R1268" i="11" s="1"/>
  <c r="R1269" i="11" s="1"/>
  <c r="R1270" i="11" s="1"/>
  <c r="R1271" i="11" s="1"/>
  <c r="R1272" i="11" s="1"/>
  <c r="R1273" i="11" s="1"/>
  <c r="R1274" i="11" s="1"/>
  <c r="R1275" i="11" s="1"/>
  <c r="R1276" i="11" s="1"/>
  <c r="R1277" i="11" s="1"/>
  <c r="R1278" i="11" s="1"/>
  <c r="R1279" i="11" s="1"/>
  <c r="R1280" i="11" s="1"/>
  <c r="R1281" i="11" s="1"/>
  <c r="R1282" i="11" s="1"/>
  <c r="R1283" i="11" s="1"/>
  <c r="R1284" i="11" s="1"/>
  <c r="R1285" i="11" s="1"/>
  <c r="R1286" i="11" s="1"/>
  <c r="R1287" i="11" s="1"/>
  <c r="R1288" i="11" s="1"/>
  <c r="R1289" i="11" s="1"/>
  <c r="R1290" i="11" s="1"/>
  <c r="R1291" i="11" s="1"/>
  <c r="R1292" i="11" s="1"/>
  <c r="R1293" i="11" s="1"/>
  <c r="R1294" i="11" s="1"/>
  <c r="R1295" i="11" s="1"/>
  <c r="R1296" i="11" s="1"/>
  <c r="R1297" i="11" s="1"/>
  <c r="R1298" i="11" s="1"/>
  <c r="R1299" i="11" s="1"/>
  <c r="R1300" i="11" s="1"/>
  <c r="R1301" i="11" s="1"/>
  <c r="R1302" i="11" s="1"/>
  <c r="R1303" i="11" s="1"/>
  <c r="R1304" i="11" s="1"/>
  <c r="R1305" i="11" s="1"/>
  <c r="R1306" i="11" s="1"/>
  <c r="R1307" i="11" s="1"/>
  <c r="R1308" i="11" s="1"/>
  <c r="R1309" i="11" s="1"/>
  <c r="R1310" i="11" s="1"/>
  <c r="R1311" i="11" s="1"/>
  <c r="R1312" i="11" s="1"/>
  <c r="R1313" i="11" s="1"/>
  <c r="R1314" i="11" s="1"/>
  <c r="R1315" i="11" s="1"/>
  <c r="R1316" i="11" s="1"/>
  <c r="R1317" i="11" s="1"/>
  <c r="R1318" i="11" s="1"/>
  <c r="R1319" i="11" s="1"/>
  <c r="R1320" i="11" s="1"/>
  <c r="R1321" i="11" s="1"/>
  <c r="R1322" i="11" s="1"/>
  <c r="R1323" i="11" s="1"/>
  <c r="R1324" i="11" s="1"/>
  <c r="R1325" i="11" s="1"/>
  <c r="R1326" i="11" s="1"/>
  <c r="R1327" i="11" s="1"/>
  <c r="R1328" i="11" s="1"/>
  <c r="R1329" i="11" s="1"/>
  <c r="R1330" i="11" s="1"/>
  <c r="R1331" i="11" s="1"/>
  <c r="R1332" i="11" s="1"/>
  <c r="R1333" i="11" s="1"/>
  <c r="R1334" i="11" s="1"/>
  <c r="R1335" i="11" s="1"/>
  <c r="R1336" i="11" s="1"/>
  <c r="R1337" i="11" s="1"/>
  <c r="R1338" i="11" s="1"/>
  <c r="R1339" i="11" s="1"/>
  <c r="R1340" i="11" s="1"/>
  <c r="R1341" i="11" s="1"/>
  <c r="R1342" i="11" s="1"/>
  <c r="R1343" i="11" s="1"/>
  <c r="R1344" i="11" s="1"/>
  <c r="R1345" i="11" s="1"/>
  <c r="R1346" i="11" s="1"/>
  <c r="R1347" i="11" s="1"/>
  <c r="R1348" i="11" s="1"/>
  <c r="R1349" i="11" s="1"/>
  <c r="R1350" i="11" s="1"/>
  <c r="R1351" i="11" s="1"/>
  <c r="R1352" i="11" s="1"/>
  <c r="R1353" i="11" s="1"/>
  <c r="R1354" i="11" s="1"/>
  <c r="R1355" i="11" s="1"/>
  <c r="R1356" i="11" s="1"/>
  <c r="R1357" i="11" s="1"/>
  <c r="R1358" i="11" s="1"/>
  <c r="R1359" i="11" s="1"/>
  <c r="R1360" i="11" s="1"/>
  <c r="R1361" i="11" s="1"/>
  <c r="R1362" i="11" s="1"/>
  <c r="R1363" i="11" s="1"/>
  <c r="R1364" i="11" s="1"/>
  <c r="R1365" i="11" s="1"/>
  <c r="R1366" i="11" s="1"/>
  <c r="R1367" i="11" s="1"/>
  <c r="R1368" i="11" s="1"/>
  <c r="R1369" i="11" s="1"/>
  <c r="R1370" i="11" s="1"/>
  <c r="R1371" i="11" s="1"/>
  <c r="R1372" i="11" s="1"/>
  <c r="R1373" i="11" s="1"/>
  <c r="R1374" i="11" s="1"/>
  <c r="R1375" i="11" s="1"/>
  <c r="R1376" i="11" s="1"/>
  <c r="R1377" i="11" s="1"/>
  <c r="R1378" i="11" s="1"/>
  <c r="R1379" i="11" s="1"/>
  <c r="R1380" i="11" s="1"/>
  <c r="R1381" i="11" s="1"/>
  <c r="R1382" i="11" s="1"/>
  <c r="R1383" i="11" s="1"/>
  <c r="R1384" i="11" s="1"/>
  <c r="R1385" i="11" s="1"/>
  <c r="R1386" i="11" s="1"/>
  <c r="R1387" i="11" s="1"/>
  <c r="R1388" i="11" s="1"/>
  <c r="R1389" i="11" s="1"/>
  <c r="R1390" i="11" s="1"/>
  <c r="R1391" i="11" s="1"/>
  <c r="R1392" i="11" s="1"/>
  <c r="R1393" i="11" s="1"/>
  <c r="R1394" i="11" s="1"/>
  <c r="R1395" i="11" s="1"/>
  <c r="R1396" i="11" s="1"/>
  <c r="R1397" i="11" s="1"/>
  <c r="R1398" i="11" s="1"/>
  <c r="R1399" i="11" s="1"/>
  <c r="R1400" i="11" s="1"/>
  <c r="R1401" i="11" s="1"/>
  <c r="R1402" i="11" s="1"/>
  <c r="R1403" i="11" s="1"/>
  <c r="R1404" i="11" s="1"/>
  <c r="R1405" i="11" s="1"/>
  <c r="R1406" i="11" s="1"/>
  <c r="R1407" i="11" s="1"/>
  <c r="R1408" i="11" s="1"/>
  <c r="R1409" i="11" s="1"/>
  <c r="R1410" i="11" s="1"/>
  <c r="R1411" i="11" s="1"/>
  <c r="R1412" i="11" s="1"/>
  <c r="R1413" i="11" s="1"/>
  <c r="R1414" i="11" s="1"/>
  <c r="R1415" i="11" s="1"/>
  <c r="R1416" i="11" s="1"/>
  <c r="R1417" i="11" s="1"/>
  <c r="R1418" i="11" s="1"/>
  <c r="R1419" i="11" s="1"/>
  <c r="R1420" i="11" s="1"/>
  <c r="R1421" i="11" s="1"/>
  <c r="R1422" i="11" s="1"/>
  <c r="R1423" i="11" s="1"/>
  <c r="R1424" i="11" s="1"/>
  <c r="R1425" i="11" s="1"/>
  <c r="R1426" i="11" s="1"/>
  <c r="R1427" i="11" s="1"/>
  <c r="R1428" i="11" s="1"/>
  <c r="R1429" i="11" s="1"/>
  <c r="R1430" i="11" s="1"/>
  <c r="R1431" i="11" s="1"/>
  <c r="R1432" i="11" s="1"/>
  <c r="R1433" i="11" s="1"/>
  <c r="R1434" i="11" s="1"/>
  <c r="R1435" i="11" s="1"/>
  <c r="R1436" i="11" s="1"/>
  <c r="R1437" i="11" s="1"/>
  <c r="R1438" i="11" s="1"/>
  <c r="R1439" i="11" s="1"/>
  <c r="R1440" i="11" s="1"/>
  <c r="R1441" i="11" s="1"/>
  <c r="R1442" i="11" s="1"/>
  <c r="R1443" i="11" s="1"/>
  <c r="R1444" i="11" s="1"/>
  <c r="R1445" i="11" s="1"/>
  <c r="R1446" i="11" s="1"/>
  <c r="R1447" i="11" s="1"/>
  <c r="R1448" i="11" s="1"/>
  <c r="R1449" i="11" s="1"/>
  <c r="R1450" i="11" s="1"/>
  <c r="R1451" i="11" s="1"/>
  <c r="R1452" i="11" s="1"/>
  <c r="R1453" i="11" s="1"/>
  <c r="R1454" i="11" s="1"/>
  <c r="R1455" i="11" s="1"/>
  <c r="R1456" i="11" s="1"/>
  <c r="R1457" i="11" s="1"/>
  <c r="R1458" i="11" s="1"/>
  <c r="R1459" i="11" s="1"/>
  <c r="R1460" i="11" s="1"/>
  <c r="R1461" i="11" s="1"/>
  <c r="R1462" i="11" s="1"/>
  <c r="R1463" i="11" s="1"/>
  <c r="R1464" i="11" s="1"/>
  <c r="R1465" i="11" s="1"/>
  <c r="R1466" i="11" s="1"/>
  <c r="R1467" i="11" s="1"/>
  <c r="R1468" i="11" s="1"/>
  <c r="R1469" i="11" s="1"/>
  <c r="R1470" i="11" s="1"/>
  <c r="R1471" i="11" s="1"/>
  <c r="R1472" i="11" s="1"/>
  <c r="R1473" i="11" s="1"/>
  <c r="R1474" i="11" s="1"/>
  <c r="R1475" i="11" s="1"/>
  <c r="R1476" i="11" s="1"/>
  <c r="R1477" i="11" s="1"/>
  <c r="R1478" i="11" s="1"/>
  <c r="R1479" i="11" s="1"/>
  <c r="R1480" i="11" s="1"/>
  <c r="R1481" i="11" s="1"/>
  <c r="R1482" i="11" s="1"/>
  <c r="R1483" i="11" s="1"/>
  <c r="R1484" i="11" s="1"/>
  <c r="R1485" i="11" s="1"/>
  <c r="R1486" i="11" s="1"/>
  <c r="R1487" i="11" s="1"/>
  <c r="R1488" i="11" s="1"/>
  <c r="R1489" i="11" s="1"/>
  <c r="R1490" i="11" s="1"/>
  <c r="R1491" i="11" s="1"/>
  <c r="R1492" i="11" s="1"/>
  <c r="R1493" i="11" s="1"/>
  <c r="R1494" i="11" s="1"/>
  <c r="R1495" i="11" s="1"/>
  <c r="R1496" i="11" s="1"/>
  <c r="R1497" i="11" s="1"/>
  <c r="R1498" i="11" s="1"/>
  <c r="R1499" i="11" s="1"/>
  <c r="R1500" i="11" s="1"/>
  <c r="R1501" i="11" s="1"/>
  <c r="R1502" i="11" s="1"/>
  <c r="R1503" i="11" s="1"/>
  <c r="R1504" i="11" s="1"/>
  <c r="R1505" i="11" s="1"/>
  <c r="R1506" i="11" s="1"/>
  <c r="R1507" i="11" s="1"/>
  <c r="R1508" i="11" s="1"/>
  <c r="R1509" i="11" s="1"/>
  <c r="R1510" i="11" s="1"/>
  <c r="R1511" i="11" s="1"/>
  <c r="R1512" i="11" s="1"/>
  <c r="R1513" i="11" s="1"/>
  <c r="R1514" i="11" s="1"/>
  <c r="R1515" i="11" s="1"/>
  <c r="R1516" i="11" s="1"/>
  <c r="R1517" i="11" s="1"/>
  <c r="R1518" i="11" s="1"/>
  <c r="R1519" i="11" s="1"/>
  <c r="R1520" i="11" s="1"/>
  <c r="R1521" i="11" s="1"/>
  <c r="R1522" i="11" s="1"/>
  <c r="R1523" i="11" s="1"/>
  <c r="R1524" i="11" s="1"/>
  <c r="R1525" i="11" s="1"/>
  <c r="R1526" i="11" s="1"/>
  <c r="R1527" i="11" s="1"/>
  <c r="R1528" i="11" s="1"/>
  <c r="R1529" i="11" s="1"/>
  <c r="R1530" i="11" s="1"/>
  <c r="R1531" i="11" s="1"/>
  <c r="R1532" i="11" s="1"/>
  <c r="R1533" i="11" s="1"/>
  <c r="R1534" i="11" s="1"/>
  <c r="R1535" i="11" s="1"/>
  <c r="R1536" i="11" s="1"/>
  <c r="R1537" i="11" s="1"/>
  <c r="R1538" i="11" s="1"/>
  <c r="R1539" i="11" s="1"/>
  <c r="R1540" i="11" s="1"/>
  <c r="R1541" i="11" s="1"/>
  <c r="R1542" i="11" s="1"/>
  <c r="R1543" i="11" s="1"/>
  <c r="R1544" i="11" s="1"/>
  <c r="R1545" i="11" s="1"/>
  <c r="R1546" i="11" s="1"/>
  <c r="R1547" i="11" s="1"/>
  <c r="R1548" i="11" s="1"/>
  <c r="R1549" i="11" s="1"/>
  <c r="R1550" i="11" s="1"/>
  <c r="R1551" i="11" s="1"/>
  <c r="R1552" i="11" s="1"/>
  <c r="R1553" i="11" s="1"/>
  <c r="R1554" i="11" s="1"/>
  <c r="R1555" i="11" s="1"/>
  <c r="R1556" i="11" s="1"/>
  <c r="R1557" i="11" s="1"/>
  <c r="R1558" i="11" s="1"/>
  <c r="R1559" i="11" s="1"/>
  <c r="R1560" i="11" s="1"/>
  <c r="R1561" i="11" s="1"/>
  <c r="R1562" i="11" s="1"/>
  <c r="R1563" i="11" s="1"/>
  <c r="R1564" i="11" s="1"/>
  <c r="R1565" i="11" s="1"/>
  <c r="R1566" i="11" s="1"/>
  <c r="R1567" i="11" s="1"/>
  <c r="R1568" i="11" s="1"/>
  <c r="R1569" i="11" s="1"/>
  <c r="R1570" i="11" s="1"/>
  <c r="R1571" i="11" s="1"/>
  <c r="R1572" i="11" s="1"/>
  <c r="R1573" i="11" s="1"/>
  <c r="R1574" i="11" s="1"/>
  <c r="R1575" i="11" s="1"/>
  <c r="R1576" i="11" s="1"/>
  <c r="R1577" i="11" s="1"/>
  <c r="R1578" i="11" s="1"/>
  <c r="R1579" i="11" s="1"/>
  <c r="R1580" i="11" s="1"/>
  <c r="R1581" i="11" s="1"/>
  <c r="R1582" i="11" s="1"/>
  <c r="R1583" i="11" s="1"/>
  <c r="R1584" i="11" s="1"/>
  <c r="R1585" i="11" s="1"/>
  <c r="R1586" i="11" s="1"/>
  <c r="R1587" i="11" s="1"/>
  <c r="R1588" i="11" s="1"/>
  <c r="R1589" i="11" s="1"/>
  <c r="R1590" i="11" s="1"/>
  <c r="R1591" i="11" s="1"/>
  <c r="R1592" i="11" s="1"/>
  <c r="R1593" i="11" s="1"/>
  <c r="R1594" i="11" s="1"/>
  <c r="R1595" i="11" s="1"/>
  <c r="R1596" i="11" s="1"/>
  <c r="R1597" i="11" s="1"/>
  <c r="R1598" i="11" s="1"/>
  <c r="R1599" i="11" s="1"/>
  <c r="R1600" i="11" s="1"/>
  <c r="R1601" i="11" s="1"/>
  <c r="R1602" i="11" s="1"/>
  <c r="R1603" i="11" s="1"/>
  <c r="R1604" i="11" s="1"/>
  <c r="R1605" i="11" s="1"/>
  <c r="R1606" i="11" s="1"/>
  <c r="R1607" i="11" s="1"/>
  <c r="R1608" i="11" s="1"/>
  <c r="R1609" i="11" s="1"/>
  <c r="R1610" i="11" s="1"/>
  <c r="R1611" i="11" s="1"/>
  <c r="R1612" i="11" s="1"/>
  <c r="R1613" i="11" s="1"/>
  <c r="R1614" i="11" s="1"/>
  <c r="R1615" i="11" s="1"/>
  <c r="R1616" i="11" s="1"/>
  <c r="R1617" i="11" s="1"/>
  <c r="R1618" i="11" s="1"/>
  <c r="R1619" i="11" s="1"/>
  <c r="R1620" i="11" s="1"/>
  <c r="R1621" i="11" s="1"/>
  <c r="R1622" i="11" s="1"/>
  <c r="R1623" i="11" s="1"/>
  <c r="R1624" i="11" s="1"/>
  <c r="R1625" i="11" s="1"/>
  <c r="R1626" i="11" s="1"/>
  <c r="R1627" i="11" s="1"/>
  <c r="R1628" i="11" s="1"/>
  <c r="R1629" i="11" s="1"/>
  <c r="R1630" i="11" s="1"/>
  <c r="R1631" i="11" s="1"/>
  <c r="R1632" i="11" s="1"/>
  <c r="R1633" i="11" s="1"/>
  <c r="R1634" i="11" s="1"/>
  <c r="R1635" i="11" s="1"/>
  <c r="R1636" i="11" s="1"/>
  <c r="R1637" i="11" s="1"/>
  <c r="R1638" i="11" s="1"/>
  <c r="R1639" i="11" s="1"/>
  <c r="R1640" i="11" s="1"/>
  <c r="R1641" i="11" s="1"/>
  <c r="R1642" i="11" s="1"/>
  <c r="R1643" i="11" s="1"/>
  <c r="R1644" i="11" s="1"/>
  <c r="R1645" i="11" s="1"/>
  <c r="R1646" i="11" s="1"/>
  <c r="R1647" i="11" s="1"/>
  <c r="R1648" i="11" s="1"/>
  <c r="R1649" i="11" s="1"/>
  <c r="R1650" i="11" s="1"/>
  <c r="R1651" i="11" s="1"/>
  <c r="R1652" i="11" s="1"/>
  <c r="R1653" i="11" s="1"/>
  <c r="R1654" i="11" s="1"/>
  <c r="R1655" i="11" s="1"/>
  <c r="R1656" i="11" s="1"/>
  <c r="R1657" i="11" s="1"/>
  <c r="R1658" i="11" s="1"/>
  <c r="R1659" i="11" s="1"/>
  <c r="R1660" i="11" s="1"/>
  <c r="R1661" i="11" s="1"/>
  <c r="R1662" i="11" s="1"/>
  <c r="R1663" i="11" s="1"/>
  <c r="R1664" i="11" s="1"/>
  <c r="R1665" i="11" s="1"/>
  <c r="R1666" i="11" s="1"/>
  <c r="R1667" i="11" s="1"/>
  <c r="R1668" i="11" s="1"/>
  <c r="R1669" i="11" s="1"/>
  <c r="R1670" i="11" s="1"/>
  <c r="R1671" i="11" s="1"/>
  <c r="R1672" i="11" s="1"/>
  <c r="R1673" i="11" s="1"/>
  <c r="R1674" i="11" s="1"/>
  <c r="R1675" i="11" s="1"/>
  <c r="R1676" i="11" s="1"/>
  <c r="R1677" i="11" s="1"/>
  <c r="R1678" i="11" s="1"/>
  <c r="R1679" i="11" s="1"/>
  <c r="R1680" i="11" s="1"/>
  <c r="R1681" i="11" s="1"/>
  <c r="R1682" i="11" s="1"/>
  <c r="R1683" i="11" s="1"/>
  <c r="R1684" i="11" s="1"/>
  <c r="R1685" i="11" s="1"/>
  <c r="R1686" i="11" s="1"/>
  <c r="R1687" i="11" s="1"/>
  <c r="R1688" i="11" s="1"/>
  <c r="R1689" i="11" s="1"/>
  <c r="R1690" i="11" s="1"/>
  <c r="R1691" i="11" s="1"/>
  <c r="R1692" i="11" s="1"/>
  <c r="R1693" i="11" s="1"/>
  <c r="R1694" i="11" s="1"/>
  <c r="R1695" i="11" s="1"/>
  <c r="R1696" i="11" s="1"/>
  <c r="R1697" i="11" s="1"/>
  <c r="R1698" i="11" s="1"/>
  <c r="R1699" i="11" s="1"/>
  <c r="R1700" i="11" s="1"/>
  <c r="R1701" i="11" s="1"/>
  <c r="R1702" i="11" s="1"/>
  <c r="R1703" i="11" s="1"/>
  <c r="R1704" i="11" s="1"/>
  <c r="R1705" i="11" s="1"/>
  <c r="R1706" i="11" s="1"/>
  <c r="R1707" i="11" s="1"/>
  <c r="R1708" i="11" s="1"/>
  <c r="R1709" i="11" s="1"/>
  <c r="R1710" i="11" s="1"/>
  <c r="R1711" i="11" s="1"/>
  <c r="R1712" i="11" s="1"/>
  <c r="R1713" i="11" s="1"/>
  <c r="R1714" i="11" s="1"/>
  <c r="R1715" i="11" s="1"/>
  <c r="R1716" i="11" s="1"/>
  <c r="R1717" i="11" s="1"/>
  <c r="R1718" i="11" s="1"/>
  <c r="R1719" i="11" s="1"/>
  <c r="R1720" i="11" s="1"/>
  <c r="R1721" i="11" s="1"/>
  <c r="R1722" i="11" s="1"/>
  <c r="R1723" i="11" s="1"/>
  <c r="R1724" i="11" s="1"/>
  <c r="R1725" i="11" s="1"/>
  <c r="R1726" i="11" s="1"/>
  <c r="R1727" i="11" s="1"/>
  <c r="R1728" i="11" s="1"/>
  <c r="R1729" i="11" s="1"/>
  <c r="R1730" i="11" s="1"/>
  <c r="R1731" i="11" s="1"/>
  <c r="R1732" i="11" s="1"/>
  <c r="R1733" i="11" s="1"/>
  <c r="R1734" i="11" s="1"/>
  <c r="R1735" i="11" s="1"/>
  <c r="R1736" i="11" s="1"/>
  <c r="R1737" i="11" s="1"/>
  <c r="R1738" i="11" s="1"/>
  <c r="R1739" i="11" s="1"/>
  <c r="R1740" i="11" s="1"/>
  <c r="R1741" i="11" s="1"/>
  <c r="R1742" i="11" s="1"/>
  <c r="R1743" i="11" s="1"/>
  <c r="R1744" i="11" s="1"/>
  <c r="R1745" i="11" s="1"/>
  <c r="R1746" i="11" s="1"/>
  <c r="R1747" i="11" s="1"/>
  <c r="R1748" i="11" s="1"/>
  <c r="R1749" i="11" s="1"/>
  <c r="R1750" i="11" s="1"/>
  <c r="R1751" i="11" s="1"/>
  <c r="R1752" i="11" s="1"/>
  <c r="R1753" i="11" s="1"/>
  <c r="R1754" i="11" s="1"/>
  <c r="R1755" i="11" s="1"/>
  <c r="R1756" i="11" s="1"/>
  <c r="R1757" i="11" s="1"/>
  <c r="R1758" i="11" s="1"/>
  <c r="R1759" i="11" s="1"/>
  <c r="R1760" i="11" s="1"/>
  <c r="R1761" i="11" s="1"/>
  <c r="R1762" i="11" s="1"/>
  <c r="R1763" i="11" s="1"/>
  <c r="R1764" i="11" s="1"/>
  <c r="R1765" i="11" s="1"/>
  <c r="R1766" i="11" s="1"/>
  <c r="R1767" i="11" s="1"/>
  <c r="R1768" i="11" s="1"/>
  <c r="R1769" i="11" s="1"/>
  <c r="R1770" i="11" s="1"/>
  <c r="R1771" i="11" s="1"/>
  <c r="R1772" i="11" s="1"/>
  <c r="R1773" i="11" s="1"/>
  <c r="R1774" i="11" s="1"/>
  <c r="R1775" i="11" s="1"/>
  <c r="R1776" i="11" s="1"/>
  <c r="R1777" i="11" s="1"/>
  <c r="R1778" i="11" s="1"/>
  <c r="R1779" i="11" s="1"/>
  <c r="R1780" i="11" s="1"/>
  <c r="R1781" i="11" s="1"/>
  <c r="R1782" i="11" s="1"/>
  <c r="R1783" i="11" s="1"/>
  <c r="R1784" i="11" s="1"/>
  <c r="R1785" i="11" s="1"/>
  <c r="R1786" i="11" s="1"/>
  <c r="R1787" i="11" s="1"/>
  <c r="R1788" i="11" s="1"/>
  <c r="R1789" i="11" s="1"/>
  <c r="R1790" i="11" s="1"/>
  <c r="R1791" i="11" s="1"/>
  <c r="R1792" i="11" s="1"/>
  <c r="R1793" i="11" s="1"/>
  <c r="R1794" i="11" s="1"/>
  <c r="R1795" i="11" s="1"/>
  <c r="R1796" i="11" s="1"/>
  <c r="R1797" i="11" s="1"/>
  <c r="R1798" i="11" s="1"/>
  <c r="R1799" i="11" s="1"/>
  <c r="R1800" i="11" s="1"/>
  <c r="R1801" i="11" s="1"/>
  <c r="R1802" i="11" s="1"/>
  <c r="R1803" i="11" s="1"/>
  <c r="R1804" i="11" s="1"/>
  <c r="R1805" i="11" s="1"/>
  <c r="R1806" i="11" s="1"/>
  <c r="R1807" i="11" s="1"/>
  <c r="R1808" i="11" s="1"/>
  <c r="R1809" i="11" s="1"/>
  <c r="R1810" i="11" s="1"/>
  <c r="R1811" i="11" s="1"/>
  <c r="R1812" i="11" s="1"/>
  <c r="R1813" i="11" s="1"/>
  <c r="R1814" i="11" s="1"/>
  <c r="R1815" i="11" s="1"/>
  <c r="R1816" i="11" s="1"/>
  <c r="R1817" i="11" s="1"/>
  <c r="R1818" i="11" s="1"/>
  <c r="R1819" i="11" s="1"/>
  <c r="R1820" i="11" s="1"/>
  <c r="R1821" i="11" s="1"/>
  <c r="R1822" i="11" s="1"/>
  <c r="R1823" i="11" s="1"/>
  <c r="R1824" i="11" s="1"/>
  <c r="R1825" i="11" s="1"/>
  <c r="R1826" i="11" s="1"/>
  <c r="R1827" i="11" s="1"/>
  <c r="R1828" i="11" s="1"/>
  <c r="R1829" i="11" s="1"/>
  <c r="R1830" i="11" s="1"/>
  <c r="R1831" i="11" s="1"/>
  <c r="R1832" i="11" s="1"/>
  <c r="R1833" i="11" s="1"/>
  <c r="R1834" i="11" s="1"/>
  <c r="R1835" i="11" s="1"/>
  <c r="R1836" i="11" s="1"/>
  <c r="R1837" i="11" s="1"/>
  <c r="R1838" i="11" s="1"/>
  <c r="R1839" i="11" s="1"/>
  <c r="R1840" i="11" s="1"/>
  <c r="R1841" i="11" s="1"/>
  <c r="R1842" i="11" s="1"/>
  <c r="R1843" i="11" s="1"/>
  <c r="R1844" i="11" s="1"/>
  <c r="R1845" i="11" s="1"/>
  <c r="R1846" i="11" s="1"/>
  <c r="R1847" i="11" s="1"/>
  <c r="R1848" i="11" s="1"/>
  <c r="R1849" i="11" s="1"/>
  <c r="R1850" i="11" s="1"/>
  <c r="R1851" i="11" s="1"/>
  <c r="R1852" i="11" s="1"/>
  <c r="R1853" i="11" s="1"/>
  <c r="R1854" i="11" s="1"/>
  <c r="R1855" i="11" s="1"/>
  <c r="R1856" i="11" s="1"/>
  <c r="R1857" i="11" s="1"/>
  <c r="R1858" i="11" s="1"/>
  <c r="R1859" i="11" s="1"/>
  <c r="R1860" i="11" s="1"/>
  <c r="R1861" i="11" s="1"/>
  <c r="R1862" i="11" s="1"/>
  <c r="R1863" i="11" s="1"/>
  <c r="R1864" i="11" s="1"/>
  <c r="R1865" i="11" s="1"/>
  <c r="R1866" i="11" s="1"/>
  <c r="R1867" i="11" s="1"/>
  <c r="R1868" i="11" s="1"/>
  <c r="R1869" i="11" s="1"/>
  <c r="R1870" i="11" s="1"/>
  <c r="R1871" i="11" s="1"/>
  <c r="R1872" i="11" s="1"/>
  <c r="R1873" i="11" s="1"/>
  <c r="R1874" i="11" s="1"/>
  <c r="R1875" i="11" s="1"/>
  <c r="R1876" i="11" s="1"/>
  <c r="R1877" i="11" s="1"/>
  <c r="R1878" i="11" s="1"/>
  <c r="R1879" i="11" s="1"/>
  <c r="R1880" i="11" s="1"/>
  <c r="R1881" i="11" s="1"/>
  <c r="R1882" i="11" s="1"/>
  <c r="R1883" i="11" s="1"/>
  <c r="R1884" i="11" s="1"/>
  <c r="R1885" i="11" s="1"/>
  <c r="R1886" i="11" s="1"/>
  <c r="R1887" i="11" s="1"/>
  <c r="R1888" i="11" s="1"/>
  <c r="R1889" i="11" s="1"/>
  <c r="R1890" i="11" s="1"/>
  <c r="R1891" i="11" s="1"/>
  <c r="R1892" i="11" s="1"/>
  <c r="R1893" i="11" s="1"/>
  <c r="R1894" i="11" s="1"/>
  <c r="R1895" i="11" s="1"/>
  <c r="R1896" i="11" s="1"/>
  <c r="R1897" i="11" s="1"/>
  <c r="R1898" i="11" s="1"/>
  <c r="R1899" i="11" s="1"/>
  <c r="R1900" i="11" s="1"/>
  <c r="R1901" i="11" s="1"/>
  <c r="R1902" i="11" s="1"/>
  <c r="R1903" i="11" s="1"/>
  <c r="R1904" i="11" s="1"/>
  <c r="R1905" i="11" s="1"/>
  <c r="R1906" i="11" s="1"/>
  <c r="R1907" i="11" s="1"/>
  <c r="R1908" i="11" s="1"/>
  <c r="R1909" i="11" s="1"/>
  <c r="R1910" i="11" s="1"/>
  <c r="R1911" i="11" s="1"/>
  <c r="R1912" i="11" s="1"/>
  <c r="R1913" i="11" s="1"/>
  <c r="R1914" i="11" s="1"/>
  <c r="R1915" i="11" s="1"/>
  <c r="R1916" i="11" s="1"/>
  <c r="R1917" i="11" s="1"/>
  <c r="R1918" i="11" s="1"/>
  <c r="R1919" i="11" s="1"/>
  <c r="R1920" i="11" s="1"/>
  <c r="R1921" i="11" s="1"/>
  <c r="R1922" i="11" s="1"/>
  <c r="R1923" i="11" s="1"/>
  <c r="R1924" i="11" s="1"/>
  <c r="R1925" i="11" s="1"/>
  <c r="R1926" i="11" s="1"/>
  <c r="R1927" i="11" s="1"/>
  <c r="R1928" i="11" s="1"/>
  <c r="R1929" i="11" s="1"/>
  <c r="R1930" i="11" s="1"/>
  <c r="R1931" i="11" s="1"/>
  <c r="R1932" i="11" s="1"/>
  <c r="R1933" i="11" s="1"/>
  <c r="R1934" i="11" s="1"/>
  <c r="R1935" i="11" s="1"/>
  <c r="R1936" i="11" s="1"/>
  <c r="R1937" i="11" s="1"/>
  <c r="R1938" i="11" s="1"/>
  <c r="R1939" i="11" s="1"/>
  <c r="R1940" i="11" s="1"/>
  <c r="R1941" i="11" s="1"/>
  <c r="R1942" i="11" s="1"/>
  <c r="R1943" i="11" s="1"/>
  <c r="R1944" i="11" s="1"/>
  <c r="R1945" i="11" s="1"/>
  <c r="R1946" i="11" s="1"/>
  <c r="R1947" i="11" s="1"/>
  <c r="R1948" i="11" s="1"/>
  <c r="R1949" i="11" s="1"/>
  <c r="R1950" i="11" s="1"/>
  <c r="R1951" i="11" s="1"/>
  <c r="R1952" i="11" s="1"/>
  <c r="R1953" i="11" s="1"/>
  <c r="R1954" i="11" s="1"/>
  <c r="R1955" i="11" s="1"/>
  <c r="R1956" i="11" s="1"/>
  <c r="R1957" i="11" s="1"/>
  <c r="R1958" i="11" s="1"/>
  <c r="R1959" i="11" s="1"/>
  <c r="R1960" i="11" s="1"/>
  <c r="R1961" i="11" s="1"/>
  <c r="R1962" i="11" s="1"/>
  <c r="R1963" i="11" s="1"/>
  <c r="R1964" i="11" s="1"/>
  <c r="R1965" i="11" s="1"/>
  <c r="R1966" i="11" s="1"/>
  <c r="R1967" i="11" s="1"/>
  <c r="R1968" i="11" s="1"/>
  <c r="R1969" i="11" s="1"/>
  <c r="R1970" i="11" s="1"/>
  <c r="R1971" i="11" s="1"/>
  <c r="R1972" i="11" s="1"/>
  <c r="R1973" i="11" s="1"/>
  <c r="R1974" i="11" s="1"/>
  <c r="R1975" i="11" s="1"/>
  <c r="R1976" i="11" s="1"/>
  <c r="R1977" i="11" s="1"/>
  <c r="R1978" i="11" s="1"/>
  <c r="R1979" i="11" s="1"/>
  <c r="R1980" i="11" s="1"/>
  <c r="R1981" i="11" s="1"/>
  <c r="R1982" i="11" s="1"/>
  <c r="R1983" i="11" s="1"/>
  <c r="R1984" i="11" s="1"/>
  <c r="R1985" i="11" s="1"/>
  <c r="R1986" i="11" s="1"/>
  <c r="R1987" i="11" s="1"/>
  <c r="R1988" i="11" s="1"/>
  <c r="R1989" i="11" s="1"/>
  <c r="R1990" i="11" s="1"/>
  <c r="R1991" i="11" s="1"/>
  <c r="R1992" i="11" s="1"/>
  <c r="R1993" i="11" s="1"/>
  <c r="R1994" i="11" s="1"/>
  <c r="R1995" i="11" s="1"/>
  <c r="R1996" i="11" s="1"/>
  <c r="R1997" i="11" s="1"/>
  <c r="R1998" i="11" s="1"/>
  <c r="R1999" i="11" s="1"/>
  <c r="R2000" i="11" s="1"/>
  <c r="R2001" i="11" s="1"/>
  <c r="R2002" i="11" s="1"/>
  <c r="R2003" i="11" s="1"/>
  <c r="R2004" i="11" s="1"/>
  <c r="R2005" i="11" s="1"/>
  <c r="R2006" i="11" s="1"/>
  <c r="R2007" i="11" s="1"/>
  <c r="R2008" i="11" s="1"/>
  <c r="R2009" i="11" s="1"/>
  <c r="R2010" i="11" s="1"/>
  <c r="R2011" i="11" s="1"/>
  <c r="R2012" i="11" s="1"/>
  <c r="R2013" i="11" s="1"/>
  <c r="R2014" i="11" s="1"/>
  <c r="R2015" i="11" s="1"/>
  <c r="R2016" i="11" s="1"/>
  <c r="R2017" i="11" s="1"/>
  <c r="R2018" i="11" s="1"/>
  <c r="R2019" i="11" s="1"/>
  <c r="R2020" i="11" s="1"/>
  <c r="R2021" i="11" s="1"/>
  <c r="R2022" i="11" s="1"/>
  <c r="R2023" i="11" s="1"/>
  <c r="R2024" i="11" s="1"/>
  <c r="R2025" i="11" s="1"/>
  <c r="R2026" i="11" s="1"/>
  <c r="R2027" i="11" s="1"/>
  <c r="R2028" i="11" s="1"/>
  <c r="R2029" i="11" s="1"/>
  <c r="R2030" i="11" s="1"/>
  <c r="R2031" i="11" s="1"/>
  <c r="R2032" i="11" s="1"/>
  <c r="R2033" i="11" s="1"/>
  <c r="R2034" i="11" s="1"/>
  <c r="R2035" i="11" s="1"/>
  <c r="R2036" i="11" s="1"/>
  <c r="R2037" i="11" s="1"/>
  <c r="R2038" i="11" s="1"/>
  <c r="R2039" i="11" s="1"/>
  <c r="R2040" i="11" s="1"/>
  <c r="R2041" i="11" s="1"/>
  <c r="R2042" i="11" s="1"/>
  <c r="R2043" i="11" s="1"/>
  <c r="R2044" i="11" s="1"/>
  <c r="R2045" i="11" s="1"/>
  <c r="R2046" i="11" s="1"/>
  <c r="R2047" i="11" s="1"/>
  <c r="R2048" i="11" s="1"/>
  <c r="R2049" i="11" s="1"/>
  <c r="R2050" i="11" s="1"/>
  <c r="R2051" i="11" s="1"/>
  <c r="R2052" i="11" s="1"/>
  <c r="R2053" i="11" s="1"/>
  <c r="R2054" i="11" s="1"/>
  <c r="R2055" i="11" s="1"/>
  <c r="R2056" i="11" s="1"/>
  <c r="R2057" i="11" s="1"/>
  <c r="R2058" i="11" s="1"/>
  <c r="R2059" i="11" s="1"/>
  <c r="R2060" i="11" s="1"/>
  <c r="R2061" i="11" s="1"/>
  <c r="R2062" i="11" s="1"/>
  <c r="R2063" i="11" s="1"/>
  <c r="R2064" i="11" s="1"/>
  <c r="R2065" i="11" s="1"/>
  <c r="R2066" i="11" s="1"/>
  <c r="R2067" i="11" s="1"/>
  <c r="R2068" i="11" s="1"/>
  <c r="R2069" i="11" s="1"/>
  <c r="R2070" i="11" s="1"/>
  <c r="R2071" i="11" s="1"/>
  <c r="R2072" i="11" s="1"/>
  <c r="R2073" i="11" s="1"/>
  <c r="R2074" i="11" s="1"/>
  <c r="R2075" i="11" s="1"/>
  <c r="R2076" i="11" s="1"/>
  <c r="R2077" i="11" s="1"/>
  <c r="R2078" i="11" s="1"/>
  <c r="R2079" i="11" s="1"/>
  <c r="R2080" i="11" s="1"/>
  <c r="R2081" i="11" s="1"/>
  <c r="R2082" i="11" s="1"/>
  <c r="R2083" i="11" s="1"/>
  <c r="R2084" i="11" s="1"/>
  <c r="R2085" i="11" s="1"/>
  <c r="R2086" i="11" s="1"/>
  <c r="R2087" i="11" s="1"/>
  <c r="R2088" i="11" s="1"/>
  <c r="R2089" i="11" s="1"/>
  <c r="R2090" i="11" s="1"/>
  <c r="R2091" i="11" s="1"/>
  <c r="R2092" i="11" s="1"/>
  <c r="R2093" i="11" s="1"/>
  <c r="R2094" i="11" s="1"/>
  <c r="R2095" i="11" s="1"/>
  <c r="R2096" i="11" s="1"/>
  <c r="R2097" i="11" s="1"/>
  <c r="R2098" i="11" s="1"/>
  <c r="R2099" i="11" s="1"/>
  <c r="R2100" i="11" s="1"/>
  <c r="R2101" i="11" s="1"/>
  <c r="R2102" i="11" s="1"/>
  <c r="R2103" i="11" s="1"/>
  <c r="R2104" i="11" s="1"/>
  <c r="R2105" i="11" s="1"/>
  <c r="R2106" i="11" s="1"/>
  <c r="R2107" i="11" s="1"/>
  <c r="R2108" i="11" s="1"/>
  <c r="R2109" i="11" s="1"/>
  <c r="R2110" i="11" s="1"/>
  <c r="R2111" i="11" s="1"/>
  <c r="R2112" i="11" s="1"/>
  <c r="R2113" i="11" s="1"/>
  <c r="R2114" i="11" s="1"/>
  <c r="R2115" i="11" s="1"/>
  <c r="R2116" i="11" s="1"/>
  <c r="R2117" i="11" s="1"/>
  <c r="R2118" i="11" s="1"/>
  <c r="R2119" i="11" s="1"/>
  <c r="R2120" i="11" s="1"/>
  <c r="R2121" i="11" s="1"/>
  <c r="R2122" i="11" s="1"/>
  <c r="R2123" i="11" s="1"/>
  <c r="R2124" i="11" s="1"/>
  <c r="R2125" i="11" s="1"/>
  <c r="R2126" i="11" s="1"/>
  <c r="R2127" i="11" s="1"/>
  <c r="R2128" i="11" s="1"/>
  <c r="R2129" i="11" s="1"/>
  <c r="R2130" i="11" s="1"/>
  <c r="R2131" i="11" s="1"/>
  <c r="R2132" i="11" s="1"/>
  <c r="R2133" i="11" s="1"/>
  <c r="R2134" i="11" s="1"/>
  <c r="R2135" i="11" s="1"/>
  <c r="R2136" i="11" s="1"/>
  <c r="R2137" i="11" s="1"/>
  <c r="R2138" i="11" s="1"/>
  <c r="R2139" i="11" s="1"/>
  <c r="R2140" i="11" s="1"/>
  <c r="R2141" i="11" s="1"/>
  <c r="R2142" i="11" s="1"/>
  <c r="R2143" i="11" s="1"/>
  <c r="R2144" i="11" s="1"/>
  <c r="R2145" i="11" s="1"/>
  <c r="R2146" i="11" s="1"/>
  <c r="R2147" i="11" s="1"/>
  <c r="R2148" i="11" s="1"/>
  <c r="R2149" i="11" s="1"/>
  <c r="R2150" i="11" s="1"/>
  <c r="R2151" i="11" s="1"/>
  <c r="R2152" i="11" s="1"/>
  <c r="R2153" i="11" s="1"/>
  <c r="R2154" i="11" s="1"/>
  <c r="R2155" i="11" s="1"/>
  <c r="R2156" i="11" s="1"/>
  <c r="R2157" i="11" s="1"/>
  <c r="R2158" i="11" s="1"/>
  <c r="R2159" i="11" s="1"/>
  <c r="R2160" i="11" s="1"/>
  <c r="R2161" i="11" s="1"/>
  <c r="R2162" i="11" s="1"/>
  <c r="R2163" i="11" s="1"/>
  <c r="R2164" i="11" s="1"/>
  <c r="R2165" i="11" s="1"/>
  <c r="R2166" i="11" s="1"/>
  <c r="R2167" i="11" s="1"/>
  <c r="R2168" i="11" s="1"/>
  <c r="R2169" i="11" s="1"/>
  <c r="R2170" i="11" s="1"/>
  <c r="R2171" i="11" s="1"/>
  <c r="R2172" i="11" s="1"/>
  <c r="R2173" i="11" s="1"/>
  <c r="R2174" i="11" s="1"/>
  <c r="R2175" i="11" s="1"/>
  <c r="R2176" i="11" s="1"/>
  <c r="R2177" i="11" s="1"/>
  <c r="R2178" i="11" s="1"/>
  <c r="R2179" i="11" s="1"/>
  <c r="R2180" i="11" s="1"/>
  <c r="R2181" i="11" s="1"/>
  <c r="R2182" i="11" s="1"/>
  <c r="R2183" i="11" s="1"/>
  <c r="R2184" i="11" s="1"/>
  <c r="R2185" i="11" s="1"/>
  <c r="R2186" i="11" s="1"/>
  <c r="R2187" i="11" s="1"/>
  <c r="R2188" i="11" s="1"/>
  <c r="R2189" i="11" s="1"/>
  <c r="R2190" i="11" s="1"/>
  <c r="R2191" i="11" s="1"/>
  <c r="R2192" i="11" s="1"/>
  <c r="R2193" i="11" s="1"/>
  <c r="R2194" i="11" s="1"/>
  <c r="R2195" i="11" s="1"/>
  <c r="R2196" i="11" s="1"/>
  <c r="R2197" i="11" s="1"/>
  <c r="R2198" i="11" s="1"/>
  <c r="R2199" i="11" s="1"/>
  <c r="R2200" i="11" s="1"/>
  <c r="R2201" i="11" s="1"/>
  <c r="R2202" i="11" s="1"/>
  <c r="R2203" i="11" s="1"/>
  <c r="R2204" i="11" s="1"/>
  <c r="R2205" i="11" s="1"/>
  <c r="R2206" i="11" s="1"/>
  <c r="R2207" i="11" s="1"/>
  <c r="R2208" i="11" s="1"/>
  <c r="R2209" i="11" s="1"/>
  <c r="R2210" i="11" s="1"/>
  <c r="R2211" i="11" s="1"/>
  <c r="R2212" i="11" s="1"/>
  <c r="R2213" i="11" s="1"/>
  <c r="R2214" i="11" s="1"/>
  <c r="R2215" i="11" s="1"/>
  <c r="R2216" i="11" s="1"/>
  <c r="R2217" i="11" s="1"/>
  <c r="R2218" i="11" s="1"/>
  <c r="R2219" i="11" s="1"/>
  <c r="R2220" i="11" s="1"/>
  <c r="R2221" i="11" s="1"/>
  <c r="R2222" i="11" s="1"/>
  <c r="R2223" i="11" s="1"/>
  <c r="R2224" i="11" s="1"/>
  <c r="R2225" i="11" s="1"/>
  <c r="R2226" i="11" s="1"/>
  <c r="R2227" i="11" s="1"/>
  <c r="R2228" i="11" s="1"/>
  <c r="R2229" i="11" s="1"/>
  <c r="R2230" i="11" s="1"/>
  <c r="R2231" i="11" s="1"/>
  <c r="R2232" i="11" s="1"/>
  <c r="R2233" i="11" s="1"/>
  <c r="R2234" i="11" s="1"/>
  <c r="R2235" i="11" s="1"/>
  <c r="R2236" i="11" s="1"/>
  <c r="R2237" i="11" s="1"/>
  <c r="R2238" i="11" s="1"/>
  <c r="R2239" i="11" s="1"/>
  <c r="R2240" i="11" s="1"/>
  <c r="R2241" i="11" s="1"/>
  <c r="R2242" i="11" s="1"/>
  <c r="R2243" i="11" s="1"/>
  <c r="R2244" i="11" s="1"/>
  <c r="R2245" i="11" s="1"/>
  <c r="R2246" i="11" s="1"/>
  <c r="R2247" i="11" s="1"/>
  <c r="R2248" i="11" s="1"/>
  <c r="R2249" i="11" s="1"/>
  <c r="R2250" i="11" s="1"/>
  <c r="R2251" i="11" s="1"/>
  <c r="R2252" i="11" s="1"/>
  <c r="R2253" i="11" s="1"/>
  <c r="R2254" i="11" s="1"/>
  <c r="R2255" i="11" s="1"/>
  <c r="R2256" i="11" s="1"/>
  <c r="R2257" i="11" s="1"/>
  <c r="R2258" i="11" s="1"/>
  <c r="R2259" i="11" s="1"/>
  <c r="R2260" i="11" s="1"/>
  <c r="R2261" i="11" s="1"/>
  <c r="R2262" i="11" s="1"/>
  <c r="R2263" i="11" s="1"/>
  <c r="R2264" i="11" s="1"/>
  <c r="R2265" i="11" s="1"/>
  <c r="R2266" i="11" s="1"/>
  <c r="R2267" i="11" s="1"/>
  <c r="R2268" i="11" s="1"/>
  <c r="R2269" i="11" s="1"/>
  <c r="R2270" i="11" s="1"/>
  <c r="R2271" i="11" s="1"/>
  <c r="R2272" i="11" s="1"/>
  <c r="R2273" i="11" s="1"/>
  <c r="R2274" i="11" s="1"/>
  <c r="R2275" i="11" s="1"/>
  <c r="R2276" i="11" s="1"/>
  <c r="R2277" i="11" s="1"/>
  <c r="R2278" i="11" s="1"/>
  <c r="R2279" i="11" s="1"/>
  <c r="R2280" i="11" s="1"/>
  <c r="R2281" i="11" s="1"/>
  <c r="R2282" i="11" s="1"/>
  <c r="R2283" i="11" s="1"/>
  <c r="R2284" i="11" s="1"/>
  <c r="R2285" i="11" s="1"/>
  <c r="R2286" i="11" s="1"/>
  <c r="R2287" i="11" s="1"/>
  <c r="R2288" i="11" s="1"/>
  <c r="R2289" i="11" s="1"/>
  <c r="R2290" i="11" s="1"/>
  <c r="R2291" i="11" s="1"/>
  <c r="R2292" i="11" s="1"/>
  <c r="R2293" i="11" s="1"/>
  <c r="R2294" i="11" s="1"/>
  <c r="R2295" i="11" s="1"/>
  <c r="R2296" i="11" s="1"/>
  <c r="R2297" i="11" s="1"/>
  <c r="R2298" i="11" s="1"/>
  <c r="R2299" i="11" s="1"/>
  <c r="R2300" i="11" s="1"/>
  <c r="R2301" i="11" s="1"/>
  <c r="R2302" i="11" s="1"/>
  <c r="R2303" i="11" s="1"/>
  <c r="R2304" i="11" s="1"/>
  <c r="R2305" i="11" s="1"/>
  <c r="R2306" i="11" s="1"/>
  <c r="R2307" i="11" s="1"/>
  <c r="R2308" i="11" s="1"/>
  <c r="R2309" i="11" s="1"/>
  <c r="R2310" i="11" s="1"/>
  <c r="R2311" i="11" s="1"/>
  <c r="R2312" i="11" s="1"/>
  <c r="R2313" i="11" s="1"/>
  <c r="R2314" i="11" s="1"/>
  <c r="R2315" i="11" s="1"/>
  <c r="R2316" i="11" s="1"/>
  <c r="R2317" i="11" s="1"/>
  <c r="R2318" i="11" s="1"/>
  <c r="R2319" i="11" s="1"/>
  <c r="R2320" i="11" s="1"/>
  <c r="R2321" i="11" s="1"/>
  <c r="R2322" i="11" s="1"/>
  <c r="R2323" i="11" s="1"/>
  <c r="R2324" i="11" s="1"/>
  <c r="R2325" i="11" s="1"/>
  <c r="R2326" i="11" s="1"/>
  <c r="R2327" i="11" s="1"/>
  <c r="R2328" i="11" s="1"/>
  <c r="R2329" i="11" s="1"/>
  <c r="R2330" i="11" s="1"/>
  <c r="R2331" i="11" s="1"/>
  <c r="R2332" i="11" s="1"/>
  <c r="R2333" i="11" s="1"/>
  <c r="R2334" i="11" s="1"/>
  <c r="R2335" i="11" s="1"/>
  <c r="R2336" i="11" s="1"/>
  <c r="R2337" i="11" s="1"/>
  <c r="R2338" i="11" s="1"/>
  <c r="R2339" i="11" s="1"/>
  <c r="R2340" i="11" s="1"/>
  <c r="R2341" i="11" s="1"/>
  <c r="R2342" i="11" s="1"/>
  <c r="R2343" i="11" s="1"/>
  <c r="R2344" i="11" s="1"/>
  <c r="R2345" i="11" s="1"/>
  <c r="R2346" i="11" s="1"/>
  <c r="R2347" i="11" s="1"/>
  <c r="R2348" i="11" s="1"/>
  <c r="R2349" i="11" s="1"/>
  <c r="R2350" i="11" s="1"/>
  <c r="R2351" i="11" s="1"/>
  <c r="R2352" i="11" s="1"/>
  <c r="R2353" i="11" s="1"/>
  <c r="R2354" i="11" s="1"/>
  <c r="R2355" i="11" s="1"/>
  <c r="R2356" i="11" s="1"/>
  <c r="R2357" i="11" s="1"/>
  <c r="R2358" i="11" s="1"/>
  <c r="R2359" i="11" s="1"/>
  <c r="R2360" i="11" s="1"/>
  <c r="R2361" i="11" s="1"/>
  <c r="R2362" i="11" s="1"/>
  <c r="R2363" i="11" s="1"/>
  <c r="R2364" i="11" s="1"/>
  <c r="R2365" i="11" s="1"/>
  <c r="R2366" i="11" s="1"/>
  <c r="R2367" i="11" s="1"/>
  <c r="R2368" i="11" s="1"/>
  <c r="R2369" i="11" s="1"/>
  <c r="R2370" i="11" s="1"/>
  <c r="R2371" i="11" s="1"/>
  <c r="R2372" i="11" s="1"/>
  <c r="R2373" i="11" s="1"/>
  <c r="R2374" i="11" s="1"/>
  <c r="R2375" i="11" s="1"/>
  <c r="R2376" i="11" s="1"/>
  <c r="R2377" i="11" s="1"/>
  <c r="R2378" i="11" s="1"/>
  <c r="R2379" i="11" s="1"/>
  <c r="R2380" i="11" s="1"/>
  <c r="R2381" i="11" s="1"/>
  <c r="R2382" i="11" s="1"/>
  <c r="R2383" i="11" s="1"/>
  <c r="R2384" i="11" s="1"/>
  <c r="R2385" i="11" s="1"/>
  <c r="R2386" i="11" s="1"/>
  <c r="R2387" i="11" s="1"/>
  <c r="R2388" i="11" s="1"/>
  <c r="R2389" i="11" s="1"/>
  <c r="R2390" i="11" s="1"/>
  <c r="R2391" i="11" s="1"/>
  <c r="R2392" i="11" s="1"/>
  <c r="R2393" i="11" s="1"/>
  <c r="R2394" i="11" s="1"/>
  <c r="R2395" i="11" s="1"/>
  <c r="R2396" i="11" s="1"/>
  <c r="R2397" i="11" s="1"/>
  <c r="R2398" i="11" s="1"/>
  <c r="R2399" i="11" s="1"/>
  <c r="R2400" i="11" s="1"/>
  <c r="R2401" i="11" s="1"/>
  <c r="R2402" i="11" s="1"/>
  <c r="R2403" i="11" s="1"/>
  <c r="R2404" i="11" s="1"/>
  <c r="R2405" i="11" s="1"/>
  <c r="R2406" i="11" s="1"/>
  <c r="R2407" i="11" s="1"/>
  <c r="R2408" i="11" s="1"/>
  <c r="R2409" i="11" s="1"/>
  <c r="R2410" i="11" s="1"/>
  <c r="R2411" i="11" s="1"/>
  <c r="R2412" i="11" s="1"/>
  <c r="R2413" i="11" s="1"/>
  <c r="R2414" i="11" s="1"/>
  <c r="R2415" i="11" s="1"/>
  <c r="R2416" i="11" s="1"/>
  <c r="R2417" i="11" s="1"/>
  <c r="R2418" i="11" s="1"/>
  <c r="R2419" i="11" s="1"/>
  <c r="R2420" i="11" s="1"/>
  <c r="R2421" i="11" s="1"/>
  <c r="R2422" i="11" s="1"/>
  <c r="R2423" i="11" s="1"/>
  <c r="R2424" i="11" s="1"/>
  <c r="R2425" i="11" s="1"/>
  <c r="R2426" i="11" s="1"/>
  <c r="R2427" i="11" s="1"/>
  <c r="R2428" i="11" s="1"/>
  <c r="R2429" i="11" s="1"/>
  <c r="R2430" i="11" s="1"/>
  <c r="R2431" i="11" s="1"/>
  <c r="R2432" i="11" s="1"/>
  <c r="R2433" i="11" s="1"/>
  <c r="R2434" i="11" s="1"/>
  <c r="R2435" i="11" s="1"/>
  <c r="R2436" i="11" s="1"/>
  <c r="R2437" i="11" s="1"/>
  <c r="R2438" i="11" s="1"/>
  <c r="R2439" i="11" s="1"/>
  <c r="R2440" i="11" s="1"/>
  <c r="R2441" i="11" s="1"/>
  <c r="R2442" i="11" s="1"/>
  <c r="R2443" i="11" s="1"/>
  <c r="R2444" i="11" s="1"/>
  <c r="R2445" i="11" s="1"/>
  <c r="R2446" i="11" s="1"/>
  <c r="R2447" i="11" s="1"/>
  <c r="R2448" i="11" s="1"/>
  <c r="R2449" i="11" s="1"/>
  <c r="R2450" i="11" s="1"/>
  <c r="R2451" i="11" s="1"/>
  <c r="R2452" i="11" s="1"/>
  <c r="R2453" i="11" s="1"/>
  <c r="R2454" i="11" s="1"/>
  <c r="R2455" i="11" s="1"/>
  <c r="R2456" i="11" s="1"/>
  <c r="R2457" i="11" s="1"/>
  <c r="R2458" i="11" s="1"/>
  <c r="R2459" i="11" s="1"/>
  <c r="R2460" i="11" s="1"/>
  <c r="R2461" i="11" s="1"/>
  <c r="R2462" i="11" s="1"/>
  <c r="R2463" i="11" s="1"/>
  <c r="R2464" i="11" s="1"/>
  <c r="R2465" i="11" s="1"/>
  <c r="R2466" i="11" s="1"/>
  <c r="W2448" i="11" l="1"/>
  <c r="X2448" i="11"/>
  <c r="W2458" i="11"/>
  <c r="X2458" i="11"/>
  <c r="W2350" i="11"/>
  <c r="X2350" i="11"/>
  <c r="X2344" i="11"/>
  <c r="W2344" i="11"/>
  <c r="X2352" i="11"/>
  <c r="W2352" i="11"/>
  <c r="X1536" i="11"/>
  <c r="W1536" i="11"/>
  <c r="X1504" i="11"/>
  <c r="W1504" i="11"/>
  <c r="X1453" i="11"/>
  <c r="W1453" i="11"/>
  <c r="W1899" i="11"/>
  <c r="X141" i="11"/>
  <c r="X1967" i="11"/>
  <c r="W1968" i="11"/>
  <c r="X1969" i="11"/>
  <c r="X1971" i="11"/>
  <c r="X1973" i="11"/>
  <c r="X2301" i="11"/>
  <c r="X2305" i="11"/>
  <c r="W2307" i="11"/>
  <c r="X2309" i="11"/>
  <c r="X2313" i="11"/>
  <c r="W2315" i="11"/>
  <c r="X2317" i="11"/>
  <c r="W2319" i="11"/>
  <c r="W2323" i="11"/>
  <c r="W2331" i="11"/>
  <c r="W2335" i="11"/>
  <c r="X2345" i="11"/>
  <c r="W1976" i="11"/>
  <c r="W1980" i="11"/>
  <c r="X1981" i="11"/>
  <c r="X2003" i="11"/>
  <c r="W2028" i="11"/>
  <c r="W2051" i="11"/>
  <c r="X2053" i="11"/>
  <c r="X2057" i="11"/>
  <c r="X2207" i="11"/>
  <c r="W2208" i="11"/>
  <c r="W314" i="11"/>
  <c r="X328" i="11"/>
  <c r="W419" i="11"/>
  <c r="W575" i="11"/>
  <c r="X590" i="11"/>
  <c r="W602" i="11"/>
  <c r="X610" i="11"/>
  <c r="W619" i="11"/>
  <c r="X900" i="11"/>
  <c r="X1101" i="11"/>
  <c r="X1117" i="11"/>
  <c r="X1158" i="11"/>
  <c r="W1159" i="11"/>
  <c r="X1190" i="11"/>
  <c r="W1772" i="11"/>
  <c r="X1777" i="11"/>
  <c r="X1793" i="11"/>
  <c r="W1838" i="11"/>
  <c r="X627" i="11"/>
  <c r="X628" i="11"/>
  <c r="X1270" i="11"/>
  <c r="X2307" i="11"/>
  <c r="X1394" i="11"/>
  <c r="X1839" i="11"/>
  <c r="W1674" i="11"/>
  <c r="X1936" i="11"/>
  <c r="W927" i="11"/>
  <c r="W1802" i="11"/>
  <c r="X1964" i="11"/>
  <c r="W1787" i="11"/>
  <c r="X2028" i="11"/>
  <c r="X225" i="11"/>
  <c r="W1538" i="11"/>
  <c r="W1875" i="11"/>
  <c r="X1991" i="11"/>
  <c r="X2399" i="11"/>
  <c r="X419" i="11"/>
  <c r="W582" i="11"/>
  <c r="X1183" i="11"/>
  <c r="X2180" i="11"/>
  <c r="W177" i="11"/>
  <c r="X483" i="11"/>
  <c r="X742" i="11"/>
  <c r="X970" i="11"/>
  <c r="W1154" i="11"/>
  <c r="X1354" i="11"/>
  <c r="W1621" i="11"/>
  <c r="X1822" i="11"/>
  <c r="W1883" i="11"/>
  <c r="X1948" i="11"/>
  <c r="W2003" i="11"/>
  <c r="X2035" i="11"/>
  <c r="X2212" i="11"/>
  <c r="W2341" i="11"/>
  <c r="X2443" i="11"/>
  <c r="X559" i="11"/>
  <c r="W853" i="11"/>
  <c r="W1006" i="11"/>
  <c r="W2019" i="11"/>
  <c r="X2067" i="11"/>
  <c r="X2255" i="11"/>
  <c r="W2365" i="11"/>
  <c r="W2459" i="11"/>
  <c r="X25" i="11"/>
  <c r="X379" i="11"/>
  <c r="W381" i="11"/>
  <c r="X591" i="11"/>
  <c r="X620" i="11"/>
  <c r="W907" i="11"/>
  <c r="W1038" i="11"/>
  <c r="W1166" i="11"/>
  <c r="X1167" i="11"/>
  <c r="W1178" i="11"/>
  <c r="X1229" i="11"/>
  <c r="X1452" i="11"/>
  <c r="X1716" i="11"/>
  <c r="X1859" i="11"/>
  <c r="W1927" i="11"/>
  <c r="X1980" i="11"/>
  <c r="X2116" i="11"/>
  <c r="X2287" i="11"/>
  <c r="X2383" i="11"/>
  <c r="X82" i="11"/>
  <c r="X266" i="11"/>
  <c r="X508" i="11"/>
  <c r="X662" i="11"/>
  <c r="X883" i="11"/>
  <c r="X966" i="11"/>
  <c r="X1022" i="11"/>
  <c r="X1115" i="11"/>
  <c r="W1210" i="11"/>
  <c r="X1306" i="11"/>
  <c r="X1408" i="11"/>
  <c r="X1578" i="11"/>
  <c r="X1780" i="11"/>
  <c r="X1828" i="11"/>
  <c r="X1860" i="11"/>
  <c r="X1892" i="11"/>
  <c r="W1935" i="11"/>
  <c r="X1959" i="11"/>
  <c r="W1987" i="11"/>
  <c r="X2012" i="11"/>
  <c r="W2031" i="11"/>
  <c r="X2088" i="11"/>
  <c r="X2196" i="11"/>
  <c r="X2271" i="11"/>
  <c r="X2335" i="11"/>
  <c r="W2381" i="11"/>
  <c r="W2422" i="11"/>
  <c r="X1199" i="11"/>
  <c r="W802" i="11"/>
  <c r="W918" i="11"/>
  <c r="W990" i="11"/>
  <c r="X1179" i="11"/>
  <c r="W1250" i="11"/>
  <c r="W1369" i="11"/>
  <c r="W1493" i="11"/>
  <c r="X1807" i="11"/>
  <c r="X1876" i="11"/>
  <c r="W1915" i="11"/>
  <c r="X1943" i="11"/>
  <c r="X1975" i="11"/>
  <c r="X1996" i="11"/>
  <c r="X2051" i="11"/>
  <c r="X2132" i="11"/>
  <c r="X2243" i="11"/>
  <c r="X2303" i="11"/>
  <c r="W2357" i="11"/>
  <c r="X2438" i="11"/>
  <c r="X190" i="11"/>
  <c r="X294" i="11"/>
  <c r="X427" i="11"/>
  <c r="X524" i="11"/>
  <c r="W598" i="11"/>
  <c r="X667" i="11"/>
  <c r="W818" i="11"/>
  <c r="W887" i="11"/>
  <c r="W934" i="11"/>
  <c r="W997" i="11"/>
  <c r="W1045" i="11"/>
  <c r="X1106" i="11"/>
  <c r="W1125" i="11"/>
  <c r="W1194" i="11"/>
  <c r="W1241" i="11"/>
  <c r="W1282" i="11"/>
  <c r="X1385" i="11"/>
  <c r="X1472" i="11"/>
  <c r="W1505" i="11"/>
  <c r="X1546" i="11"/>
  <c r="W1589" i="11"/>
  <c r="W1642" i="11"/>
  <c r="X1756" i="11"/>
  <c r="W1815" i="11"/>
  <c r="X1851" i="11"/>
  <c r="W1867" i="11"/>
  <c r="W1891" i="11"/>
  <c r="W1907" i="11"/>
  <c r="W1955" i="11"/>
  <c r="W1971" i="11"/>
  <c r="X2007" i="11"/>
  <c r="X2023" i="11"/>
  <c r="W2047" i="11"/>
  <c r="W2077" i="11"/>
  <c r="X2148" i="11"/>
  <c r="X2239" i="11"/>
  <c r="X2275" i="11"/>
  <c r="X2319" i="11"/>
  <c r="W2349" i="11"/>
  <c r="X2367" i="11"/>
  <c r="W2389" i="11"/>
  <c r="W2409" i="11"/>
  <c r="X2427" i="11"/>
  <c r="X2452" i="11"/>
  <c r="W105" i="11"/>
  <c r="X9" i="11"/>
  <c r="X130" i="11"/>
  <c r="X213" i="11"/>
  <c r="X344" i="11"/>
  <c r="W463" i="11"/>
  <c r="X546" i="11"/>
  <c r="X619" i="11"/>
  <c r="X723" i="11"/>
  <c r="W849" i="11"/>
  <c r="X1476" i="11"/>
  <c r="X1514" i="11"/>
  <c r="W1557" i="11"/>
  <c r="W1602" i="11"/>
  <c r="W2333" i="11"/>
  <c r="X2351" i="11"/>
  <c r="W2373" i="11"/>
  <c r="W2397" i="11"/>
  <c r="W2413" i="11"/>
  <c r="X2434" i="11"/>
  <c r="W2454" i="11"/>
  <c r="X1215" i="11"/>
  <c r="X1261" i="11"/>
  <c r="W1485" i="11"/>
  <c r="W1525" i="11"/>
  <c r="W1570" i="11"/>
  <c r="X1610" i="11"/>
  <c r="X1690" i="11"/>
  <c r="W1042" i="11"/>
  <c r="X1042" i="11"/>
  <c r="W1114" i="11"/>
  <c r="X1138" i="11"/>
  <c r="X1141" i="11"/>
  <c r="W1141" i="11"/>
  <c r="W1202" i="11"/>
  <c r="W1225" i="11"/>
  <c r="X1226" i="11"/>
  <c r="W1226" i="11"/>
  <c r="X1267" i="11"/>
  <c r="W1297" i="11"/>
  <c r="X1388" i="11"/>
  <c r="X1432" i="11"/>
  <c r="W1436" i="11"/>
  <c r="X1436" i="11"/>
  <c r="X1492" i="11"/>
  <c r="W1530" i="11"/>
  <c r="X1530" i="11"/>
  <c r="X1573" i="11"/>
  <c r="W1573" i="11"/>
  <c r="X1618" i="11"/>
  <c r="W1618" i="11"/>
  <c r="X1706" i="11"/>
  <c r="W1706" i="11"/>
  <c r="W1784" i="11"/>
  <c r="X1788" i="11"/>
  <c r="W1790" i="11"/>
  <c r="X1790" i="11"/>
  <c r="X1827" i="11"/>
  <c r="W1827" i="11"/>
  <c r="X1847" i="11"/>
  <c r="X1850" i="11"/>
  <c r="W1850" i="11"/>
  <c r="W1863" i="11"/>
  <c r="X1863" i="11"/>
  <c r="W1884" i="11"/>
  <c r="X1884" i="11"/>
  <c r="X1951" i="11"/>
  <c r="W1951" i="11"/>
  <c r="W2040" i="11"/>
  <c r="X2040" i="11"/>
  <c r="W1010" i="11"/>
  <c r="X1010" i="11"/>
  <c r="X1118" i="11"/>
  <c r="W1118" i="11"/>
  <c r="W1211" i="11"/>
  <c r="X1211" i="11"/>
  <c r="W1277" i="11"/>
  <c r="X1277" i="11"/>
  <c r="W1404" i="11"/>
  <c r="X1404" i="11"/>
  <c r="X1497" i="11"/>
  <c r="W1497" i="11"/>
  <c r="X1541" i="11"/>
  <c r="W1541" i="11"/>
  <c r="X1586" i="11"/>
  <c r="W1586" i="11"/>
  <c r="W1626" i="11"/>
  <c r="X1626" i="11"/>
  <c r="W1804" i="11"/>
  <c r="X1804" i="11"/>
  <c r="W1854" i="11"/>
  <c r="X1854" i="11"/>
  <c r="X1911" i="11"/>
  <c r="W1911" i="11"/>
  <c r="W2024" i="11"/>
  <c r="X2024" i="11"/>
  <c r="W2164" i="11"/>
  <c r="X2164" i="11"/>
  <c r="X50" i="11"/>
  <c r="X158" i="11"/>
  <c r="W193" i="11"/>
  <c r="X241" i="11"/>
  <c r="W242" i="11"/>
  <c r="X310" i="11"/>
  <c r="X395" i="11"/>
  <c r="W431" i="11"/>
  <c r="X487" i="11"/>
  <c r="W530" i="11"/>
  <c r="W566" i="11"/>
  <c r="X570" i="11"/>
  <c r="X602" i="11"/>
  <c r="X604" i="11"/>
  <c r="X607" i="11"/>
  <c r="X611" i="11"/>
  <c r="X631" i="11"/>
  <c r="X687" i="11"/>
  <c r="X763" i="11"/>
  <c r="X831" i="11"/>
  <c r="W870" i="11"/>
  <c r="X898" i="11"/>
  <c r="X903" i="11"/>
  <c r="W985" i="11"/>
  <c r="W987" i="11"/>
  <c r="X987" i="11"/>
  <c r="X1051" i="11"/>
  <c r="X1099" i="11"/>
  <c r="X1102" i="11"/>
  <c r="W1102" i="11"/>
  <c r="W1158" i="11"/>
  <c r="X1187" i="11"/>
  <c r="W1191" i="11"/>
  <c r="X1191" i="11"/>
  <c r="W1233" i="11"/>
  <c r="X1251" i="11"/>
  <c r="X1257" i="11"/>
  <c r="W1257" i="11"/>
  <c r="X1318" i="11"/>
  <c r="W1373" i="11"/>
  <c r="X1456" i="11"/>
  <c r="X1480" i="11"/>
  <c r="W1484" i="11"/>
  <c r="X1484" i="11"/>
  <c r="X1509" i="11"/>
  <c r="W1509" i="11"/>
  <c r="X1554" i="11"/>
  <c r="W1554" i="11"/>
  <c r="W1594" i="11"/>
  <c r="X1594" i="11"/>
  <c r="W1652" i="11"/>
  <c r="X1652" i="11"/>
  <c r="X1738" i="11"/>
  <c r="W1740" i="11"/>
  <c r="X1740" i="11"/>
  <c r="W1811" i="11"/>
  <c r="X1811" i="11"/>
  <c r="X1835" i="11"/>
  <c r="W1836" i="11"/>
  <c r="X1836" i="11"/>
  <c r="W1939" i="11"/>
  <c r="X1939" i="11"/>
  <c r="W1992" i="11"/>
  <c r="X1992" i="11"/>
  <c r="X2015" i="11"/>
  <c r="W2015" i="11"/>
  <c r="W2100" i="11"/>
  <c r="X2100" i="11"/>
  <c r="X66" i="11"/>
  <c r="W121" i="11"/>
  <c r="X165" i="11"/>
  <c r="X198" i="11"/>
  <c r="W248" i="11"/>
  <c r="X326" i="11"/>
  <c r="X329" i="11"/>
  <c r="X411" i="11"/>
  <c r="W447" i="11"/>
  <c r="X503" i="11"/>
  <c r="W542" i="11"/>
  <c r="X575" i="11"/>
  <c r="X577" i="11"/>
  <c r="W579" i="11"/>
  <c r="X582" i="11"/>
  <c r="W646" i="11"/>
  <c r="X707" i="11"/>
  <c r="X786" i="11"/>
  <c r="W843" i="11"/>
  <c r="W906" i="11"/>
  <c r="W923" i="11"/>
  <c r="W938" i="11"/>
  <c r="W946" i="11"/>
  <c r="X946" i="11"/>
  <c r="X1023" i="11"/>
  <c r="X1058" i="11"/>
  <c r="W1067" i="11"/>
  <c r="X1067" i="11"/>
  <c r="W1130" i="11"/>
  <c r="X1159" i="11"/>
  <c r="X1170" i="11"/>
  <c r="W1170" i="11"/>
  <c r="X1219" i="11"/>
  <c r="W1238" i="11"/>
  <c r="X1238" i="11"/>
  <c r="X1283" i="11"/>
  <c r="X1338" i="11"/>
  <c r="W1350" i="11"/>
  <c r="X1350" i="11"/>
  <c r="X1424" i="11"/>
  <c r="W1461" i="11"/>
  <c r="X1469" i="11"/>
  <c r="W1469" i="11"/>
  <c r="X1522" i="11"/>
  <c r="W1522" i="11"/>
  <c r="W1562" i="11"/>
  <c r="X1562" i="11"/>
  <c r="X1605" i="11"/>
  <c r="W1605" i="11"/>
  <c r="W1676" i="11"/>
  <c r="X1676" i="11"/>
  <c r="X1761" i="11"/>
  <c r="X1770" i="11"/>
  <c r="W1770" i="11"/>
  <c r="X1818" i="11"/>
  <c r="W1818" i="11"/>
  <c r="W1895" i="11"/>
  <c r="X1895" i="11"/>
  <c r="W1928" i="11"/>
  <c r="X1928" i="11"/>
  <c r="W1960" i="11"/>
  <c r="X1960" i="11"/>
  <c r="W2056" i="11"/>
  <c r="X2056" i="11"/>
  <c r="W1106" i="11"/>
  <c r="X1171" i="11"/>
  <c r="X2227" i="11"/>
  <c r="X2259" i="11"/>
  <c r="X2291" i="11"/>
  <c r="X2323" i="11"/>
  <c r="X2343" i="11"/>
  <c r="X2359" i="11"/>
  <c r="X2375" i="11"/>
  <c r="X2391" i="11"/>
  <c r="W2403" i="11"/>
  <c r="W2415" i="11"/>
  <c r="X2428" i="11"/>
  <c r="W2450" i="11"/>
  <c r="W2463" i="11"/>
  <c r="X1868" i="11"/>
  <c r="X1879" i="11"/>
  <c r="W1903" i="11"/>
  <c r="W1919" i="11"/>
  <c r="X1944" i="11"/>
  <c r="W1967" i="11"/>
  <c r="X1976" i="11"/>
  <c r="W1999" i="11"/>
  <c r="X2008" i="11"/>
  <c r="X443" i="11"/>
  <c r="X459" i="11"/>
  <c r="X479" i="11"/>
  <c r="X499" i="11"/>
  <c r="X516" i="11"/>
  <c r="X539" i="11"/>
  <c r="W558" i="11"/>
  <c r="X592" i="11"/>
  <c r="X618" i="11"/>
  <c r="W627" i="11"/>
  <c r="X643" i="11"/>
  <c r="X655" i="11"/>
  <c r="X678" i="11"/>
  <c r="W706" i="11"/>
  <c r="W722" i="11"/>
  <c r="W738" i="11"/>
  <c r="X758" i="11"/>
  <c r="X779" i="11"/>
  <c r="X796" i="11"/>
  <c r="X812" i="11"/>
  <c r="X828" i="11"/>
  <c r="X846" i="11"/>
  <c r="W862" i="11"/>
  <c r="W902" i="11"/>
  <c r="W914" i="11"/>
  <c r="X915" i="11"/>
  <c r="W915" i="11"/>
  <c r="X954" i="11"/>
  <c r="W962" i="11"/>
  <c r="X962" i="11"/>
  <c r="W1002" i="11"/>
  <c r="W1018" i="11"/>
  <c r="W1054" i="11"/>
  <c r="W1077" i="11"/>
  <c r="W1109" i="11"/>
  <c r="X1131" i="11"/>
  <c r="W1135" i="11"/>
  <c r="X1135" i="11"/>
  <c r="W1175" i="11"/>
  <c r="X1175" i="11"/>
  <c r="W1235" i="11"/>
  <c r="X1235" i="11"/>
  <c r="W1265" i="11"/>
  <c r="W1302" i="11"/>
  <c r="X1302" i="11"/>
  <c r="W1464" i="11"/>
  <c r="X1464" i="11"/>
  <c r="X1517" i="11"/>
  <c r="W1517" i="11"/>
  <c r="X1581" i="11"/>
  <c r="W1581" i="11"/>
  <c r="W1764" i="11"/>
  <c r="X1764" i="11"/>
  <c r="X1831" i="11"/>
  <c r="W1831" i="11"/>
  <c r="X1843" i="11"/>
  <c r="W1843" i="11"/>
  <c r="W1852" i="11"/>
  <c r="X1852" i="11"/>
  <c r="X26" i="11"/>
  <c r="W57" i="11"/>
  <c r="W89" i="11"/>
  <c r="X146" i="11"/>
  <c r="X202" i="11"/>
  <c r="X230" i="11"/>
  <c r="X250" i="11"/>
  <c r="X270" i="11"/>
  <c r="W297" i="11"/>
  <c r="W313" i="11"/>
  <c r="W329" i="11"/>
  <c r="X348" i="11"/>
  <c r="W383" i="11"/>
  <c r="W399" i="11"/>
  <c r="W415" i="11"/>
  <c r="W852" i="11"/>
  <c r="X852" i="11"/>
  <c r="W1007" i="11"/>
  <c r="X1007" i="11"/>
  <c r="X1061" i="11"/>
  <c r="W1061" i="11"/>
  <c r="W1195" i="11"/>
  <c r="X1195" i="11"/>
  <c r="X1380" i="11"/>
  <c r="W1380" i="11"/>
  <c r="W1440" i="11"/>
  <c r="X1440" i="11"/>
  <c r="X1501" i="11"/>
  <c r="W1501" i="11"/>
  <c r="X1565" i="11"/>
  <c r="W1565" i="11"/>
  <c r="W1631" i="11"/>
  <c r="X1631" i="11"/>
  <c r="W1684" i="11"/>
  <c r="X1684" i="11"/>
  <c r="W1806" i="11"/>
  <c r="X1806" i="11"/>
  <c r="X1819" i="11"/>
  <c r="W1819" i="11"/>
  <c r="W1864" i="11"/>
  <c r="X1864" i="11"/>
  <c r="W37" i="11"/>
  <c r="X209" i="11"/>
  <c r="X237" i="11"/>
  <c r="W256" i="11"/>
  <c r="X282" i="11"/>
  <c r="X302" i="11"/>
  <c r="X318" i="11"/>
  <c r="X333" i="11"/>
  <c r="W365" i="11"/>
  <c r="X387" i="11"/>
  <c r="X403" i="11"/>
  <c r="W421" i="11"/>
  <c r="X435" i="11"/>
  <c r="X451" i="11"/>
  <c r="W469" i="11"/>
  <c r="W622" i="11"/>
  <c r="X650" i="11"/>
  <c r="W690" i="11"/>
  <c r="X710" i="11"/>
  <c r="X731" i="11"/>
  <c r="X747" i="11"/>
  <c r="X767" i="11"/>
  <c r="W790" i="11"/>
  <c r="X804" i="11"/>
  <c r="X820" i="11"/>
  <c r="W835" i="11"/>
  <c r="W839" i="11"/>
  <c r="X839" i="11"/>
  <c r="X890" i="11"/>
  <c r="X894" i="11"/>
  <c r="W894" i="11"/>
  <c r="W930" i="11"/>
  <c r="X931" i="11"/>
  <c r="W931" i="11"/>
  <c r="W991" i="11"/>
  <c r="X991" i="11"/>
  <c r="W1046" i="11"/>
  <c r="X1046" i="11"/>
  <c r="W1110" i="11"/>
  <c r="X1110" i="11"/>
  <c r="X1162" i="11"/>
  <c r="W1162" i="11"/>
  <c r="X1186" i="11"/>
  <c r="W1186" i="11"/>
  <c r="X1218" i="11"/>
  <c r="W1218" i="11"/>
  <c r="X1258" i="11"/>
  <c r="W1258" i="11"/>
  <c r="X1290" i="11"/>
  <c r="W1290" i="11"/>
  <c r="W1365" i="11"/>
  <c r="X1365" i="11"/>
  <c r="W1420" i="11"/>
  <c r="X1420" i="11"/>
  <c r="W1488" i="11"/>
  <c r="X1488" i="11"/>
  <c r="X1549" i="11"/>
  <c r="W1549" i="11"/>
  <c r="X1613" i="11"/>
  <c r="W1613" i="11"/>
  <c r="X1786" i="11"/>
  <c r="W1786" i="11"/>
  <c r="W1823" i="11"/>
  <c r="X1823" i="11"/>
  <c r="X14" i="11"/>
  <c r="W73" i="11"/>
  <c r="W133" i="11"/>
  <c r="X258" i="11"/>
  <c r="X286" i="11"/>
  <c r="W305" i="11"/>
  <c r="W321" i="11"/>
  <c r="X334" i="11"/>
  <c r="W361" i="11"/>
  <c r="W369" i="11"/>
  <c r="W391" i="11"/>
  <c r="W407" i="11"/>
  <c r="W423" i="11"/>
  <c r="W439" i="11"/>
  <c r="W455" i="11"/>
  <c r="X471" i="11"/>
  <c r="X495" i="11"/>
  <c r="X512" i="11"/>
  <c r="W533" i="11"/>
  <c r="X550" i="11"/>
  <c r="X567" i="11"/>
  <c r="W570" i="11"/>
  <c r="X586" i="11"/>
  <c r="W591" i="11"/>
  <c r="W611" i="11"/>
  <c r="X622" i="11"/>
  <c r="X639" i="11"/>
  <c r="X651" i="11"/>
  <c r="X675" i="11"/>
  <c r="X694" i="11"/>
  <c r="X719" i="11"/>
  <c r="X735" i="11"/>
  <c r="X751" i="11"/>
  <c r="X774" i="11"/>
  <c r="W794" i="11"/>
  <c r="W810" i="11"/>
  <c r="X826" i="11"/>
  <c r="X856" i="11"/>
  <c r="W878" i="11"/>
  <c r="W911" i="11"/>
  <c r="W922" i="11"/>
  <c r="X950" i="11"/>
  <c r="X978" i="11"/>
  <c r="W981" i="11"/>
  <c r="X981" i="11"/>
  <c r="X1014" i="11"/>
  <c r="W1034" i="11"/>
  <c r="W1035" i="11"/>
  <c r="X1035" i="11"/>
  <c r="W1070" i="11"/>
  <c r="W1090" i="11"/>
  <c r="W1091" i="11"/>
  <c r="W1093" i="11"/>
  <c r="X1098" i="11"/>
  <c r="W1098" i="11"/>
  <c r="W1146" i="11"/>
  <c r="W1147" i="11"/>
  <c r="X1147" i="11"/>
  <c r="X1203" i="11"/>
  <c r="W1207" i="11"/>
  <c r="X1207" i="11"/>
  <c r="X1243" i="11"/>
  <c r="W1245" i="11"/>
  <c r="X1245" i="11"/>
  <c r="W1273" i="11"/>
  <c r="W1275" i="11"/>
  <c r="X1275" i="11"/>
  <c r="X1322" i="11"/>
  <c r="W1334" i="11"/>
  <c r="X1334" i="11"/>
  <c r="X1393" i="11"/>
  <c r="W1393" i="11"/>
  <c r="X1477" i="11"/>
  <c r="W1477" i="11"/>
  <c r="X1533" i="11"/>
  <c r="W1533" i="11"/>
  <c r="X1597" i="11"/>
  <c r="W1597" i="11"/>
  <c r="W1663" i="11"/>
  <c r="X1663" i="11"/>
  <c r="W1708" i="11"/>
  <c r="X1708" i="11"/>
  <c r="W1791" i="11"/>
  <c r="X1791" i="11"/>
  <c r="W1812" i="11"/>
  <c r="X1812" i="11"/>
  <c r="X1871" i="11"/>
  <c r="W1871" i="11"/>
  <c r="X1644" i="11"/>
  <c r="X1695" i="11"/>
  <c r="X1727" i="11"/>
  <c r="X1748" i="11"/>
  <c r="X1772" i="11"/>
  <c r="X1820" i="11"/>
  <c r="W1834" i="11"/>
  <c r="X1838" i="11"/>
  <c r="X1844" i="11"/>
  <c r="X1855" i="11"/>
  <c r="X1872" i="11"/>
  <c r="X1888" i="11"/>
  <c r="X1900" i="11"/>
  <c r="X1908" i="11"/>
  <c r="X1916" i="11"/>
  <c r="X1932" i="11"/>
  <c r="W2036" i="11"/>
  <c r="X2036" i="11"/>
  <c r="W2052" i="11"/>
  <c r="X2052" i="11"/>
  <c r="W2091" i="11"/>
  <c r="X2091" i="11"/>
  <c r="W2152" i="11"/>
  <c r="X2152" i="11"/>
  <c r="W2216" i="11"/>
  <c r="X2216" i="11"/>
  <c r="W1940" i="11"/>
  <c r="X1940" i="11"/>
  <c r="X1963" i="11"/>
  <c r="W1963" i="11"/>
  <c r="W1972" i="11"/>
  <c r="X1972" i="11"/>
  <c r="X1995" i="11"/>
  <c r="W1995" i="11"/>
  <c r="W2004" i="11"/>
  <c r="X2004" i="11"/>
  <c r="X2027" i="11"/>
  <c r="W2027" i="11"/>
  <c r="X2043" i="11"/>
  <c r="W2043" i="11"/>
  <c r="W2059" i="11"/>
  <c r="X2059" i="11"/>
  <c r="W2104" i="11"/>
  <c r="X2104" i="11"/>
  <c r="W2168" i="11"/>
  <c r="X2168" i="11"/>
  <c r="W2231" i="11"/>
  <c r="X2231" i="11"/>
  <c r="W2263" i="11"/>
  <c r="X2263" i="11"/>
  <c r="W2295" i="11"/>
  <c r="X2295" i="11"/>
  <c r="W2327" i="11"/>
  <c r="X2327" i="11"/>
  <c r="W1122" i="11"/>
  <c r="X1163" i="11"/>
  <c r="X1166" i="11"/>
  <c r="X1178" i="11"/>
  <c r="X1198" i="11"/>
  <c r="X1787" i="11"/>
  <c r="X1880" i="11"/>
  <c r="W1887" i="11"/>
  <c r="X1896" i="11"/>
  <c r="X1904" i="11"/>
  <c r="X1912" i="11"/>
  <c r="W1921" i="11"/>
  <c r="W1931" i="11"/>
  <c r="X2069" i="11"/>
  <c r="W2069" i="11"/>
  <c r="W2120" i="11"/>
  <c r="X2120" i="11"/>
  <c r="W2184" i="11"/>
  <c r="X2184" i="11"/>
  <c r="X1431" i="11"/>
  <c r="X1947" i="11"/>
  <c r="W1947" i="11"/>
  <c r="W1956" i="11"/>
  <c r="X1956" i="11"/>
  <c r="X1979" i="11"/>
  <c r="W1979" i="11"/>
  <c r="W1988" i="11"/>
  <c r="X1988" i="11"/>
  <c r="X2011" i="11"/>
  <c r="W2011" i="11"/>
  <c r="W2020" i="11"/>
  <c r="X2020" i="11"/>
  <c r="W2080" i="11"/>
  <c r="X2080" i="11"/>
  <c r="W2136" i="11"/>
  <c r="X2136" i="11"/>
  <c r="W2200" i="11"/>
  <c r="X2200" i="11"/>
  <c r="W2247" i="11"/>
  <c r="X2247" i="11"/>
  <c r="W2279" i="11"/>
  <c r="X2279" i="11"/>
  <c r="W2311" i="11"/>
  <c r="X2311" i="11"/>
  <c r="X2337" i="11"/>
  <c r="W2337" i="11"/>
  <c r="W2345" i="11"/>
  <c r="W2353" i="11"/>
  <c r="W2361" i="11"/>
  <c r="W2369" i="11"/>
  <c r="W2377" i="11"/>
  <c r="W2385" i="11"/>
  <c r="W2393" i="11"/>
  <c r="W2405" i="11"/>
  <c r="W2411" i="11"/>
  <c r="X2416" i="11"/>
  <c r="X2424" i="11"/>
  <c r="W2431" i="11"/>
  <c r="W2435" i="11"/>
  <c r="X2440" i="11"/>
  <c r="X2444" i="11"/>
  <c r="W2466" i="11"/>
  <c r="X1952" i="11"/>
  <c r="X1968" i="11"/>
  <c r="X1984" i="11"/>
  <c r="X2000" i="11"/>
  <c r="X2016" i="11"/>
  <c r="X2032" i="11"/>
  <c r="W2039" i="11"/>
  <c r="X2048" i="11"/>
  <c r="W2055" i="11"/>
  <c r="W2061" i="11"/>
  <c r="X2072" i="11"/>
  <c r="X2083" i="11"/>
  <c r="W2093" i="11"/>
  <c r="X2108" i="11"/>
  <c r="X2124" i="11"/>
  <c r="X2140" i="11"/>
  <c r="X2156" i="11"/>
  <c r="X2172" i="11"/>
  <c r="X2188" i="11"/>
  <c r="X2204" i="11"/>
  <c r="X2220" i="11"/>
  <c r="X2235" i="11"/>
  <c r="X2251" i="11"/>
  <c r="X2267" i="11"/>
  <c r="X2283" i="11"/>
  <c r="X2299" i="11"/>
  <c r="X2315" i="11"/>
  <c r="X2331" i="11"/>
  <c r="X2339" i="11"/>
  <c r="X2347" i="11"/>
  <c r="X2355" i="11"/>
  <c r="X2363" i="11"/>
  <c r="X2371" i="11"/>
  <c r="X2379" i="11"/>
  <c r="X2387" i="11"/>
  <c r="X2395" i="11"/>
  <c r="W2401" i="11"/>
  <c r="W2407" i="11"/>
  <c r="X2412" i="11"/>
  <c r="W2417" i="11"/>
  <c r="W2426" i="11"/>
  <c r="X2436" i="11"/>
  <c r="W2442" i="11"/>
  <c r="W2447" i="11"/>
  <c r="W2451" i="11"/>
  <c r="X2456" i="11"/>
  <c r="X2460" i="11"/>
  <c r="X2044" i="11"/>
  <c r="X2064" i="11"/>
  <c r="X2075" i="11"/>
  <c r="W2085" i="11"/>
  <c r="X2096" i="11"/>
  <c r="X2112" i="11"/>
  <c r="X2128" i="11"/>
  <c r="X2144" i="11"/>
  <c r="X2160" i="11"/>
  <c r="X2176" i="11"/>
  <c r="X2192" i="11"/>
  <c r="X2208" i="11"/>
  <c r="X2223" i="11"/>
  <c r="W1564" i="11"/>
  <c r="X1564" i="11"/>
  <c r="W1596" i="11"/>
  <c r="X1596" i="11"/>
  <c r="W1500" i="11"/>
  <c r="X1500" i="11"/>
  <c r="W1532" i="11"/>
  <c r="X1532" i="11"/>
  <c r="W1580" i="11"/>
  <c r="X1580" i="11"/>
  <c r="X1658" i="11"/>
  <c r="W1658" i="11"/>
  <c r="W1679" i="11"/>
  <c r="X1679" i="11"/>
  <c r="X1759" i="11"/>
  <c r="W1759" i="11"/>
  <c r="X1783" i="11"/>
  <c r="W1783" i="11"/>
  <c r="X1805" i="11"/>
  <c r="W1805" i="11"/>
  <c r="X1829" i="11"/>
  <c r="W1829" i="11"/>
  <c r="X1842" i="11"/>
  <c r="W1842" i="11"/>
  <c r="X1870" i="11"/>
  <c r="W1870" i="11"/>
  <c r="X1886" i="11"/>
  <c r="W1886" i="11"/>
  <c r="X110" i="11"/>
  <c r="X122" i="11"/>
  <c r="W137" i="11"/>
  <c r="X149" i="11"/>
  <c r="X170" i="11"/>
  <c r="X181" i="11"/>
  <c r="X206" i="11"/>
  <c r="X218" i="11"/>
  <c r="X234" i="11"/>
  <c r="X242" i="11"/>
  <c r="W252" i="11"/>
  <c r="W260" i="11"/>
  <c r="X274" i="11"/>
  <c r="X290" i="11"/>
  <c r="X298" i="11"/>
  <c r="X306" i="11"/>
  <c r="X314" i="11"/>
  <c r="X322" i="11"/>
  <c r="X330" i="11"/>
  <c r="X336" i="11"/>
  <c r="X352" i="11"/>
  <c r="X371" i="11"/>
  <c r="X475" i="11"/>
  <c r="X491" i="11"/>
  <c r="X507" i="11"/>
  <c r="X520" i="11"/>
  <c r="W535" i="11"/>
  <c r="X543" i="11"/>
  <c r="X551" i="11"/>
  <c r="X562" i="11"/>
  <c r="W574" i="11"/>
  <c r="W623" i="11"/>
  <c r="X635" i="11"/>
  <c r="W658" i="11"/>
  <c r="X671" i="11"/>
  <c r="X683" i="11"/>
  <c r="X699" i="11"/>
  <c r="X715" i="11"/>
  <c r="X726" i="11"/>
  <c r="X739" i="11"/>
  <c r="W754" i="11"/>
  <c r="W770" i="11"/>
  <c r="X783" i="11"/>
  <c r="W791" i="11"/>
  <c r="W798" i="11"/>
  <c r="W806" i="11"/>
  <c r="W814" i="11"/>
  <c r="W821" i="11"/>
  <c r="W829" i="11"/>
  <c r="W850" i="11"/>
  <c r="W858" i="11"/>
  <c r="W866" i="11"/>
  <c r="W874" i="11"/>
  <c r="X880" i="11"/>
  <c r="W910" i="11"/>
  <c r="W919" i="11"/>
  <c r="W926" i="11"/>
  <c r="W935" i="11"/>
  <c r="X942" i="11"/>
  <c r="X958" i="11"/>
  <c r="X974" i="11"/>
  <c r="W986" i="11"/>
  <c r="X1003" i="11"/>
  <c r="W1013" i="11"/>
  <c r="X1019" i="11"/>
  <c r="W1029" i="11"/>
  <c r="X1039" i="11"/>
  <c r="W1050" i="11"/>
  <c r="X1062" i="11"/>
  <c r="X1071" i="11"/>
  <c r="X1083" i="11"/>
  <c r="X1103" i="11"/>
  <c r="X1119" i="11"/>
  <c r="W1134" i="11"/>
  <c r="X1142" i="11"/>
  <c r="X1150" i="11"/>
  <c r="X1155" i="11"/>
  <c r="W1174" i="11"/>
  <c r="W1182" i="11"/>
  <c r="W1190" i="11"/>
  <c r="W1198" i="11"/>
  <c r="W1206" i="11"/>
  <c r="W1214" i="11"/>
  <c r="X1222" i="11"/>
  <c r="X1227" i="11"/>
  <c r="W1234" i="11"/>
  <c r="W1242" i="11"/>
  <c r="W1249" i="11"/>
  <c r="X1254" i="11"/>
  <c r="X1259" i="11"/>
  <c r="W1266" i="11"/>
  <c r="W1274" i="11"/>
  <c r="W1281" i="11"/>
  <c r="X1286" i="11"/>
  <c r="X1291" i="11"/>
  <c r="W1298" i="11"/>
  <c r="X1310" i="11"/>
  <c r="X1326" i="11"/>
  <c r="X1342" i="11"/>
  <c r="X1358" i="11"/>
  <c r="X1374" i="11"/>
  <c r="W1381" i="11"/>
  <c r="X1389" i="11"/>
  <c r="X1396" i="11"/>
  <c r="X1412" i="11"/>
  <c r="X1428" i="11"/>
  <c r="X1444" i="11"/>
  <c r="W1457" i="11"/>
  <c r="W1465" i="11"/>
  <c r="W1473" i="11"/>
  <c r="W1481" i="11"/>
  <c r="W1489" i="11"/>
  <c r="W1519" i="11"/>
  <c r="X1519" i="11"/>
  <c r="W1535" i="11"/>
  <c r="X1535" i="11"/>
  <c r="W1551" i="11"/>
  <c r="X1551" i="11"/>
  <c r="W1567" i="11"/>
  <c r="X1567" i="11"/>
  <c r="W1583" i="11"/>
  <c r="X1583" i="11"/>
  <c r="W1599" i="11"/>
  <c r="X1599" i="11"/>
  <c r="W1615" i="11"/>
  <c r="X1615" i="11"/>
  <c r="W1668" i="11"/>
  <c r="X1668" i="11"/>
  <c r="W1767" i="11"/>
  <c r="X1767" i="11"/>
  <c r="W1796" i="11"/>
  <c r="X1796" i="11"/>
  <c r="X1813" i="11"/>
  <c r="W1813" i="11"/>
  <c r="X1826" i="11"/>
  <c r="W1826" i="11"/>
  <c r="X1853" i="11"/>
  <c r="W1853" i="11"/>
  <c r="X1866" i="11"/>
  <c r="W1866" i="11"/>
  <c r="X1882" i="11"/>
  <c r="W1882" i="11"/>
  <c r="X1898" i="11"/>
  <c r="W1898" i="11"/>
  <c r="X1906" i="11"/>
  <c r="W1906" i="11"/>
  <c r="X1914" i="11"/>
  <c r="W1914" i="11"/>
  <c r="X1923" i="11"/>
  <c r="W1923" i="11"/>
  <c r="W2060" i="11"/>
  <c r="X2060" i="11"/>
  <c r="W2071" i="11"/>
  <c r="X2071" i="11"/>
  <c r="X2081" i="11"/>
  <c r="W2081" i="11"/>
  <c r="W2092" i="11"/>
  <c r="X2092" i="11"/>
  <c r="X2105" i="11"/>
  <c r="W2105" i="11"/>
  <c r="X2121" i="11"/>
  <c r="W2121" i="11"/>
  <c r="X2137" i="11"/>
  <c r="W2137" i="11"/>
  <c r="W1516" i="11"/>
  <c r="X1516" i="11"/>
  <c r="W1548" i="11"/>
  <c r="X1548" i="11"/>
  <c r="W1612" i="11"/>
  <c r="X1612" i="11"/>
  <c r="W1628" i="11"/>
  <c r="X1628" i="11"/>
  <c r="W5" i="11"/>
  <c r="W21" i="11"/>
  <c r="X30" i="11"/>
  <c r="X42" i="11"/>
  <c r="X34" i="11"/>
  <c r="X46" i="11"/>
  <c r="X62" i="11"/>
  <c r="X78" i="11"/>
  <c r="X98" i="11"/>
  <c r="X114" i="11"/>
  <c r="X126" i="11"/>
  <c r="X154" i="11"/>
  <c r="X174" i="11"/>
  <c r="X186" i="11"/>
  <c r="X197" i="11"/>
  <c r="X222" i="11"/>
  <c r="X246" i="11"/>
  <c r="X254" i="11"/>
  <c r="X262" i="11"/>
  <c r="X278" i="11"/>
  <c r="W293" i="11"/>
  <c r="W301" i="11"/>
  <c r="W309" i="11"/>
  <c r="W317" i="11"/>
  <c r="W325" i="11"/>
  <c r="X340" i="11"/>
  <c r="X363" i="11"/>
  <c r="X375" i="11"/>
  <c r="X467" i="11"/>
  <c r="X555" i="11"/>
  <c r="W674" i="11"/>
  <c r="X800" i="11"/>
  <c r="X808" i="11"/>
  <c r="X816" i="11"/>
  <c r="X824" i="11"/>
  <c r="X936" i="11"/>
  <c r="X1055" i="11"/>
  <c r="W1066" i="11"/>
  <c r="W1289" i="11"/>
  <c r="X1293" i="11"/>
  <c r="X1299" i="11"/>
  <c r="X1314" i="11"/>
  <c r="X1330" i="11"/>
  <c r="X1346" i="11"/>
  <c r="X1362" i="11"/>
  <c r="X1370" i="11"/>
  <c r="X1377" i="11"/>
  <c r="W1383" i="11"/>
  <c r="W1391" i="11"/>
  <c r="X1400" i="11"/>
  <c r="X1416" i="11"/>
  <c r="X1448" i="11"/>
  <c r="X1460" i="11"/>
  <c r="X1468" i="11"/>
  <c r="W1508" i="11"/>
  <c r="X1508" i="11"/>
  <c r="W1524" i="11"/>
  <c r="X1524" i="11"/>
  <c r="W1540" i="11"/>
  <c r="X1540" i="11"/>
  <c r="W1556" i="11"/>
  <c r="X1556" i="11"/>
  <c r="W1572" i="11"/>
  <c r="X1572" i="11"/>
  <c r="W1588" i="11"/>
  <c r="X1588" i="11"/>
  <c r="W1604" i="11"/>
  <c r="X1604" i="11"/>
  <c r="W1620" i="11"/>
  <c r="X1620" i="11"/>
  <c r="W1692" i="11"/>
  <c r="X1692" i="11"/>
  <c r="X1722" i="11"/>
  <c r="W1722" i="11"/>
  <c r="W1743" i="11"/>
  <c r="X1743" i="11"/>
  <c r="X1810" i="11"/>
  <c r="W1810" i="11"/>
  <c r="X1837" i="11"/>
  <c r="W1837" i="11"/>
  <c r="X1862" i="11"/>
  <c r="W1862" i="11"/>
  <c r="X1878" i="11"/>
  <c r="W1878" i="11"/>
  <c r="X1894" i="11"/>
  <c r="W1894" i="11"/>
  <c r="W1496" i="11"/>
  <c r="X1496" i="11"/>
  <c r="W1732" i="11"/>
  <c r="X1732" i="11"/>
  <c r="X1775" i="11"/>
  <c r="W1775" i="11"/>
  <c r="X1821" i="11"/>
  <c r="W1821" i="11"/>
  <c r="X1845" i="11"/>
  <c r="W1845" i="11"/>
  <c r="X1858" i="11"/>
  <c r="W1858" i="11"/>
  <c r="X1874" i="11"/>
  <c r="W1874" i="11"/>
  <c r="X1890" i="11"/>
  <c r="W1890" i="11"/>
  <c r="X1902" i="11"/>
  <c r="W1902" i="11"/>
  <c r="X1910" i="11"/>
  <c r="W1910" i="11"/>
  <c r="X1918" i="11"/>
  <c r="W1918" i="11"/>
  <c r="X2065" i="11"/>
  <c r="W2065" i="11"/>
  <c r="W2076" i="11"/>
  <c r="X2076" i="11"/>
  <c r="W2087" i="11"/>
  <c r="X2087" i="11"/>
  <c r="X2097" i="11"/>
  <c r="W2097" i="11"/>
  <c r="X2113" i="11"/>
  <c r="W2113" i="11"/>
  <c r="X2129" i="11"/>
  <c r="W2129" i="11"/>
  <c r="X2145" i="11"/>
  <c r="W2145" i="11"/>
  <c r="X2161" i="11"/>
  <c r="W2161" i="11"/>
  <c r="X2177" i="11"/>
  <c r="W2177" i="11"/>
  <c r="X2193" i="11"/>
  <c r="W2193" i="11"/>
  <c r="X2209" i="11"/>
  <c r="W2209" i="11"/>
  <c r="X2226" i="11"/>
  <c r="W2226" i="11"/>
  <c r="X2241" i="11"/>
  <c r="W2241" i="11"/>
  <c r="W2256" i="11"/>
  <c r="X2256" i="11"/>
  <c r="W2272" i="11"/>
  <c r="X2272" i="11"/>
  <c r="W2288" i="11"/>
  <c r="X2288" i="11"/>
  <c r="W2304" i="11"/>
  <c r="X2304" i="11"/>
  <c r="W2320" i="11"/>
  <c r="X2320" i="11"/>
  <c r="W2408" i="11"/>
  <c r="X2408" i="11"/>
  <c r="X2099" i="11"/>
  <c r="W2099" i="11"/>
  <c r="X2107" i="11"/>
  <c r="W2107" i="11"/>
  <c r="X2115" i="11"/>
  <c r="W2115" i="11"/>
  <c r="X2123" i="11"/>
  <c r="W2123" i="11"/>
  <c r="X2131" i="11"/>
  <c r="W2131" i="11"/>
  <c r="X2139" i="11"/>
  <c r="W2139" i="11"/>
  <c r="X2149" i="11"/>
  <c r="W2149" i="11"/>
  <c r="X2165" i="11"/>
  <c r="W2165" i="11"/>
  <c r="X2181" i="11"/>
  <c r="W2181" i="11"/>
  <c r="X2197" i="11"/>
  <c r="W2197" i="11"/>
  <c r="X2213" i="11"/>
  <c r="W2213" i="11"/>
  <c r="W2228" i="11"/>
  <c r="X2228" i="11"/>
  <c r="W2244" i="11"/>
  <c r="X2244" i="11"/>
  <c r="W2260" i="11"/>
  <c r="X2260" i="11"/>
  <c r="W2276" i="11"/>
  <c r="X2276" i="11"/>
  <c r="W2292" i="11"/>
  <c r="X2292" i="11"/>
  <c r="W2308" i="11"/>
  <c r="X2308" i="11"/>
  <c r="W2336" i="11"/>
  <c r="X2336" i="11"/>
  <c r="W2360" i="11"/>
  <c r="X2360" i="11"/>
  <c r="W2368" i="11"/>
  <c r="X2368" i="11"/>
  <c r="W2376" i="11"/>
  <c r="X2376" i="11"/>
  <c r="W2384" i="11"/>
  <c r="X2384" i="11"/>
  <c r="W2392" i="11"/>
  <c r="X2392" i="11"/>
  <c r="W2404" i="11"/>
  <c r="X2404" i="11"/>
  <c r="X2153" i="11"/>
  <c r="W2153" i="11"/>
  <c r="X2169" i="11"/>
  <c r="W2169" i="11"/>
  <c r="X2185" i="11"/>
  <c r="W2185" i="11"/>
  <c r="X2201" i="11"/>
  <c r="W2201" i="11"/>
  <c r="X2217" i="11"/>
  <c r="W2217" i="11"/>
  <c r="X2233" i="11"/>
  <c r="W2233" i="11"/>
  <c r="W2248" i="11"/>
  <c r="X2248" i="11"/>
  <c r="W2264" i="11"/>
  <c r="X2264" i="11"/>
  <c r="W2280" i="11"/>
  <c r="X2280" i="11"/>
  <c r="W2296" i="11"/>
  <c r="X2296" i="11"/>
  <c r="W2312" i="11"/>
  <c r="X2312" i="11"/>
  <c r="W2328" i="11"/>
  <c r="X2328" i="11"/>
  <c r="W2400" i="11"/>
  <c r="X2400" i="11"/>
  <c r="X2446" i="11"/>
  <c r="W2446" i="11"/>
  <c r="X2455" i="11"/>
  <c r="W2455" i="11"/>
  <c r="X1636" i="11"/>
  <c r="X1647" i="11"/>
  <c r="X1660" i="11"/>
  <c r="X1700" i="11"/>
  <c r="X1711" i="11"/>
  <c r="X1724" i="11"/>
  <c r="W1754" i="11"/>
  <c r="X1763" i="11"/>
  <c r="X177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X2063" i="11"/>
  <c r="X2068" i="11"/>
  <c r="W2073" i="11"/>
  <c r="X2079" i="11"/>
  <c r="X2084" i="11"/>
  <c r="W2089" i="11"/>
  <c r="X2095" i="11"/>
  <c r="W2101" i="11"/>
  <c r="X2103" i="11"/>
  <c r="W2103" i="11"/>
  <c r="W2109" i="11"/>
  <c r="X2111" i="11"/>
  <c r="W2111" i="11"/>
  <c r="W2117" i="11"/>
  <c r="X2119" i="11"/>
  <c r="W2119" i="11"/>
  <c r="W2125" i="11"/>
  <c r="X2127" i="11"/>
  <c r="W2127" i="11"/>
  <c r="W2133" i="11"/>
  <c r="X2135" i="11"/>
  <c r="W2135" i="11"/>
  <c r="W2141" i="11"/>
  <c r="X2157" i="11"/>
  <c r="W2157" i="11"/>
  <c r="X2173" i="11"/>
  <c r="W2173" i="11"/>
  <c r="X2189" i="11"/>
  <c r="W2189" i="11"/>
  <c r="X2205" i="11"/>
  <c r="W2205" i="11"/>
  <c r="X2221" i="11"/>
  <c r="W2221" i="11"/>
  <c r="W2236" i="11"/>
  <c r="X2236" i="11"/>
  <c r="W2252" i="11"/>
  <c r="X2252" i="11"/>
  <c r="W2268" i="11"/>
  <c r="X2268" i="11"/>
  <c r="W2284" i="11"/>
  <c r="X2284" i="11"/>
  <c r="W2300" i="11"/>
  <c r="X2300" i="11"/>
  <c r="W2316" i="11"/>
  <c r="X2316" i="11"/>
  <c r="W2332" i="11"/>
  <c r="X2332" i="11"/>
  <c r="W2340" i="11"/>
  <c r="X2340" i="11"/>
  <c r="W2348" i="11"/>
  <c r="X2348" i="11"/>
  <c r="W2356" i="11"/>
  <c r="X2356" i="11"/>
  <c r="W2364" i="11"/>
  <c r="X2364" i="11"/>
  <c r="W2372" i="11"/>
  <c r="X2372" i="11"/>
  <c r="W2380" i="11"/>
  <c r="X2380" i="11"/>
  <c r="W2396" i="11"/>
  <c r="X2396" i="11"/>
  <c r="W2418" i="11"/>
  <c r="X2418" i="11"/>
  <c r="X2419" i="11"/>
  <c r="W2419" i="11"/>
  <c r="W2432" i="11"/>
  <c r="X2432" i="11"/>
  <c r="X2462" i="11"/>
  <c r="W2462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5" i="11"/>
  <c r="W2219" i="11"/>
  <c r="X2222" i="11"/>
  <c r="W2229" i="11"/>
  <c r="X2234" i="11"/>
  <c r="W2237" i="11"/>
  <c r="X2242" i="11"/>
  <c r="W2245" i="11"/>
  <c r="W2249" i="11"/>
  <c r="W2253" i="11"/>
  <c r="W2257" i="11"/>
  <c r="W2261" i="11"/>
  <c r="W2265" i="11"/>
  <c r="W2269" i="11"/>
  <c r="W2273" i="11"/>
  <c r="W2277" i="11"/>
  <c r="W2281" i="11"/>
  <c r="W2285" i="11"/>
  <c r="W2289" i="11"/>
  <c r="W2293" i="11"/>
  <c r="W2297" i="11"/>
  <c r="W2301" i="11"/>
  <c r="W2305" i="11"/>
  <c r="W2309" i="11"/>
  <c r="W2313" i="11"/>
  <c r="W2317" i="11"/>
  <c r="W2321" i="11"/>
  <c r="W2325" i="11"/>
  <c r="W2329" i="11"/>
  <c r="X2423" i="11"/>
  <c r="W2423" i="11"/>
  <c r="X2430" i="11"/>
  <c r="W2430" i="11"/>
  <c r="X2439" i="11"/>
  <c r="W2439" i="11"/>
  <c r="W2464" i="11"/>
  <c r="X2464" i="11"/>
  <c r="X6" i="11"/>
  <c r="W13" i="11"/>
  <c r="X17" i="11"/>
  <c r="X22" i="11"/>
  <c r="W29" i="11"/>
  <c r="X33" i="11"/>
  <c r="X38" i="11"/>
  <c r="W45" i="11"/>
  <c r="X49" i="11"/>
  <c r="X54" i="11"/>
  <c r="W61" i="11"/>
  <c r="X65" i="11"/>
  <c r="X70" i="11"/>
  <c r="W77" i="11"/>
  <c r="X81" i="11"/>
  <c r="X86" i="11"/>
  <c r="W93" i="11"/>
  <c r="X97" i="11"/>
  <c r="X102" i="11"/>
  <c r="W109" i="11"/>
  <c r="X113" i="11"/>
  <c r="X118" i="11"/>
  <c r="W125" i="11"/>
  <c r="X129" i="11"/>
  <c r="X134" i="11"/>
  <c r="X145" i="11"/>
  <c r="X150" i="11"/>
  <c r="W157" i="11"/>
  <c r="X161" i="11"/>
  <c r="X166" i="11"/>
  <c r="W173" i="11"/>
  <c r="X182" i="11"/>
  <c r="W189" i="11"/>
  <c r="W205" i="11"/>
  <c r="X214" i="11"/>
  <c r="W221" i="11"/>
  <c r="X315" i="11"/>
  <c r="X337" i="11"/>
  <c r="X341" i="11"/>
  <c r="X345" i="11"/>
  <c r="X349" i="11"/>
  <c r="X353" i="11"/>
  <c r="X357" i="11"/>
  <c r="W373" i="11"/>
  <c r="W377" i="11"/>
  <c r="W385" i="11"/>
  <c r="W389" i="11"/>
  <c r="W393" i="11"/>
  <c r="W397" i="11"/>
  <c r="W401" i="11"/>
  <c r="W405" i="11"/>
  <c r="W409" i="11"/>
  <c r="W413" i="11"/>
  <c r="W417" i="11"/>
  <c r="W425" i="11"/>
  <c r="W429" i="11"/>
  <c r="W433" i="11"/>
  <c r="W437" i="11"/>
  <c r="W441" i="11"/>
  <c r="W445" i="11"/>
  <c r="W449" i="11"/>
  <c r="W453" i="11"/>
  <c r="W457" i="11"/>
  <c r="W461" i="11"/>
  <c r="W465" i="11"/>
  <c r="X18" i="11"/>
  <c r="W41" i="11"/>
  <c r="W153" i="11"/>
  <c r="X162" i="11"/>
  <c r="W169" i="11"/>
  <c r="X178" i="11"/>
  <c r="W185" i="11"/>
  <c r="X194" i="11"/>
  <c r="W201" i="11"/>
  <c r="X210" i="11"/>
  <c r="W217" i="11"/>
  <c r="X226" i="11"/>
  <c r="W233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56" i="11"/>
  <c r="W359" i="11"/>
  <c r="W367" i="11"/>
  <c r="W468" i="11"/>
  <c r="X468" i="11"/>
  <c r="W53" i="11"/>
  <c r="W69" i="11"/>
  <c r="W85" i="11"/>
  <c r="X94" i="11"/>
  <c r="W101" i="11"/>
  <c r="W117" i="11"/>
  <c r="X142" i="11"/>
  <c r="W229" i="11"/>
  <c r="X238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X10" i="11"/>
  <c r="X58" i="11"/>
  <c r="X74" i="11"/>
  <c r="X90" i="11"/>
  <c r="X106" i="11"/>
  <c r="X138" i="11"/>
  <c r="X361" i="11"/>
  <c r="X364" i="11"/>
  <c r="X368" i="11"/>
  <c r="X372" i="11"/>
  <c r="X376" i="11"/>
  <c r="X380" i="11"/>
  <c r="X381" i="11"/>
  <c r="X384" i="11"/>
  <c r="X388" i="11"/>
  <c r="X392" i="11"/>
  <c r="X396" i="11"/>
  <c r="X400" i="11"/>
  <c r="X404" i="11"/>
  <c r="X408" i="11"/>
  <c r="X412" i="11"/>
  <c r="X416" i="11"/>
  <c r="X420" i="11"/>
  <c r="X421" i="11"/>
  <c r="X424" i="11"/>
  <c r="X428" i="11"/>
  <c r="X432" i="11"/>
  <c r="X436" i="11"/>
  <c r="X440" i="11"/>
  <c r="X444" i="11"/>
  <c r="X448" i="11"/>
  <c r="X452" i="11"/>
  <c r="X456" i="11"/>
  <c r="X460" i="11"/>
  <c r="X464" i="11"/>
  <c r="W472" i="11"/>
  <c r="X472" i="11"/>
  <c r="W511" i="11"/>
  <c r="W515" i="11"/>
  <c r="W519" i="11"/>
  <c r="W523" i="11"/>
  <c r="W527" i="11"/>
  <c r="W531" i="11"/>
  <c r="X534" i="11"/>
  <c r="X538" i="11"/>
  <c r="X554" i="11"/>
  <c r="W630" i="11"/>
  <c r="X634" i="11"/>
  <c r="X666" i="11"/>
  <c r="X682" i="11"/>
  <c r="X698" i="11"/>
  <c r="X703" i="11"/>
  <c r="X714" i="11"/>
  <c r="X730" i="11"/>
  <c r="X746" i="11"/>
  <c r="X762" i="11"/>
  <c r="X778" i="11"/>
  <c r="X792" i="11"/>
  <c r="X859" i="11"/>
  <c r="X863" i="11"/>
  <c r="X867" i="11"/>
  <c r="X871" i="11"/>
  <c r="X875" i="11"/>
  <c r="X879" i="11"/>
  <c r="X886" i="11"/>
  <c r="X939" i="11"/>
  <c r="X943" i="11"/>
  <c r="X947" i="11"/>
  <c r="X951" i="11"/>
  <c r="X955" i="11"/>
  <c r="X959" i="11"/>
  <c r="X963" i="11"/>
  <c r="X967" i="11"/>
  <c r="X971" i="11"/>
  <c r="X975" i="11"/>
  <c r="X979" i="11"/>
  <c r="X982" i="11"/>
  <c r="X994" i="11"/>
  <c r="X998" i="11"/>
  <c r="X1026" i="11"/>
  <c r="X1030" i="11"/>
  <c r="X1090" i="11"/>
  <c r="X1094" i="11"/>
  <c r="X1105" i="11"/>
  <c r="X1122" i="11"/>
  <c r="X1126" i="11"/>
  <c r="W1223" i="11"/>
  <c r="X1223" i="11"/>
  <c r="W1255" i="11"/>
  <c r="X1255" i="11"/>
  <c r="W1287" i="11"/>
  <c r="X1287" i="11"/>
  <c r="X1313" i="11"/>
  <c r="W1313" i="11"/>
  <c r="X1329" i="11"/>
  <c r="W1329" i="11"/>
  <c r="X1345" i="11"/>
  <c r="W1345" i="11"/>
  <c r="X1361" i="11"/>
  <c r="W1361" i="11"/>
  <c r="X1376" i="11"/>
  <c r="W1376" i="11"/>
  <c r="W1390" i="11"/>
  <c r="X1390" i="11"/>
  <c r="X1397" i="11"/>
  <c r="W1397" i="11"/>
  <c r="X1413" i="11"/>
  <c r="W1413" i="11"/>
  <c r="X1429" i="11"/>
  <c r="W1429" i="11"/>
  <c r="X1445" i="11"/>
  <c r="W1445" i="11"/>
  <c r="X1515" i="11"/>
  <c r="W1515" i="11"/>
  <c r="X1523" i="11"/>
  <c r="W1523" i="11"/>
  <c r="X1531" i="11"/>
  <c r="W1531" i="11"/>
  <c r="X1539" i="11"/>
  <c r="W1539" i="11"/>
  <c r="X1547" i="11"/>
  <c r="W1547" i="11"/>
  <c r="X1555" i="11"/>
  <c r="W1555" i="11"/>
  <c r="X1563" i="11"/>
  <c r="W1563" i="11"/>
  <c r="X1571" i="11"/>
  <c r="W1571" i="11"/>
  <c r="X1579" i="11"/>
  <c r="W1579" i="11"/>
  <c r="X1587" i="11"/>
  <c r="W1587" i="11"/>
  <c r="X1595" i="11"/>
  <c r="W1595" i="11"/>
  <c r="X1603" i="11"/>
  <c r="W1603" i="11"/>
  <c r="X1611" i="11"/>
  <c r="W1611" i="11"/>
  <c r="X1619" i="11"/>
  <c r="W1619" i="11"/>
  <c r="X1653" i="11"/>
  <c r="W1653" i="11"/>
  <c r="X1666" i="11"/>
  <c r="W1666" i="11"/>
  <c r="X1677" i="11"/>
  <c r="W1677" i="11"/>
  <c r="X1717" i="11"/>
  <c r="W1717" i="11"/>
  <c r="X1730" i="11"/>
  <c r="W1730" i="11"/>
  <c r="X1741" i="11"/>
  <c r="W1741" i="11"/>
  <c r="X1757" i="11"/>
  <c r="W1757" i="11"/>
  <c r="X1765" i="11"/>
  <c r="W1765" i="11"/>
  <c r="X1773" i="11"/>
  <c r="W1773" i="11"/>
  <c r="X1781" i="11"/>
  <c r="W1781" i="11"/>
  <c r="X1794" i="11"/>
  <c r="W1794" i="11"/>
  <c r="X571" i="11"/>
  <c r="W578" i="11"/>
  <c r="X587" i="11"/>
  <c r="W594" i="11"/>
  <c r="X603" i="11"/>
  <c r="W610" i="11"/>
  <c r="W618" i="11"/>
  <c r="W642" i="11"/>
  <c r="W984" i="11"/>
  <c r="X995" i="11"/>
  <c r="X999" i="11"/>
  <c r="W1005" i="11"/>
  <c r="X1027" i="11"/>
  <c r="X1031" i="11"/>
  <c r="W1037" i="11"/>
  <c r="X1059" i="11"/>
  <c r="X1063" i="11"/>
  <c r="W1069" i="11"/>
  <c r="W1074" i="11"/>
  <c r="W1078" i="11"/>
  <c r="X1091" i="11"/>
  <c r="X1093" i="11"/>
  <c r="X1095" i="11"/>
  <c r="W1101" i="11"/>
  <c r="X1123" i="11"/>
  <c r="X1127" i="11"/>
  <c r="W1133" i="11"/>
  <c r="X1151" i="11"/>
  <c r="X1161" i="11"/>
  <c r="W1161" i="11"/>
  <c r="X1169" i="11"/>
  <c r="W1169" i="11"/>
  <c r="X1177" i="11"/>
  <c r="W1177" i="11"/>
  <c r="X1185" i="11"/>
  <c r="W1185" i="11"/>
  <c r="X1193" i="11"/>
  <c r="W1193" i="11"/>
  <c r="X1201" i="11"/>
  <c r="W1201" i="11"/>
  <c r="X1209" i="11"/>
  <c r="W1209" i="11"/>
  <c r="X1217" i="11"/>
  <c r="W1217" i="11"/>
  <c r="X1230" i="11"/>
  <c r="W1230" i="11"/>
  <c r="X1237" i="11"/>
  <c r="W1237" i="11"/>
  <c r="X1262" i="11"/>
  <c r="W1262" i="11"/>
  <c r="X1269" i="11"/>
  <c r="W1269" i="11"/>
  <c r="X1294" i="11"/>
  <c r="W1294" i="11"/>
  <c r="X1301" i="11"/>
  <c r="W1301" i="11"/>
  <c r="X1317" i="11"/>
  <c r="W1317" i="11"/>
  <c r="X1333" i="11"/>
  <c r="W1333" i="11"/>
  <c r="X1349" i="11"/>
  <c r="W1349" i="11"/>
  <c r="X1364" i="11"/>
  <c r="W1364" i="11"/>
  <c r="W1372" i="11"/>
  <c r="X1372" i="11"/>
  <c r="X1379" i="11"/>
  <c r="W1379" i="11"/>
  <c r="X1401" i="11"/>
  <c r="W1401" i="11"/>
  <c r="X1417" i="11"/>
  <c r="W1417" i="11"/>
  <c r="X1433" i="11"/>
  <c r="W1433" i="11"/>
  <c r="X1449" i="11"/>
  <c r="W1449" i="11"/>
  <c r="X476" i="11"/>
  <c r="X480" i="11"/>
  <c r="X484" i="11"/>
  <c r="X488" i="11"/>
  <c r="X492" i="11"/>
  <c r="X496" i="11"/>
  <c r="X500" i="11"/>
  <c r="X504" i="11"/>
  <c r="X583" i="11"/>
  <c r="W590" i="11"/>
  <c r="X599" i="11"/>
  <c r="W638" i="11"/>
  <c r="X647" i="11"/>
  <c r="W654" i="11"/>
  <c r="X663" i="11"/>
  <c r="W670" i="11"/>
  <c r="X679" i="11"/>
  <c r="W686" i="11"/>
  <c r="X695" i="11"/>
  <c r="W702" i="11"/>
  <c r="X711" i="11"/>
  <c r="W718" i="11"/>
  <c r="X727" i="11"/>
  <c r="W734" i="11"/>
  <c r="X743" i="11"/>
  <c r="W750" i="11"/>
  <c r="X759" i="11"/>
  <c r="W766" i="11"/>
  <c r="X775" i="11"/>
  <c r="W782" i="11"/>
  <c r="W795" i="11"/>
  <c r="W799" i="11"/>
  <c r="W803" i="11"/>
  <c r="W807" i="11"/>
  <c r="W811" i="11"/>
  <c r="W815" i="11"/>
  <c r="W819" i="11"/>
  <c r="W823" i="11"/>
  <c r="W827" i="11"/>
  <c r="W830" i="11"/>
  <c r="W833" i="11"/>
  <c r="X836" i="11"/>
  <c r="X840" i="11"/>
  <c r="X844" i="11"/>
  <c r="W847" i="11"/>
  <c r="W851" i="11"/>
  <c r="W855" i="11"/>
  <c r="W882" i="11"/>
  <c r="X884" i="11"/>
  <c r="W891" i="11"/>
  <c r="W895" i="11"/>
  <c r="W899" i="11"/>
  <c r="W903" i="11"/>
  <c r="W1239" i="11"/>
  <c r="X1239" i="11"/>
  <c r="W1271" i="11"/>
  <c r="X1271" i="11"/>
  <c r="X1305" i="11"/>
  <c r="W1305" i="11"/>
  <c r="X1321" i="11"/>
  <c r="W1321" i="11"/>
  <c r="X1337" i="11"/>
  <c r="W1337" i="11"/>
  <c r="X1353" i="11"/>
  <c r="W1353" i="11"/>
  <c r="X1367" i="11"/>
  <c r="W1367" i="11"/>
  <c r="W1386" i="11"/>
  <c r="X1386" i="11"/>
  <c r="X1405" i="11"/>
  <c r="W1405" i="11"/>
  <c r="X1421" i="11"/>
  <c r="W1421" i="11"/>
  <c r="X1437" i="11"/>
  <c r="W1437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X547" i="11"/>
  <c r="X563" i="11"/>
  <c r="X579" i="11"/>
  <c r="X595" i="11"/>
  <c r="W607" i="11"/>
  <c r="X659" i="11"/>
  <c r="X691" i="11"/>
  <c r="X755" i="11"/>
  <c r="X771" i="11"/>
  <c r="X787" i="11"/>
  <c r="W834" i="11"/>
  <c r="W837" i="11"/>
  <c r="X842" i="11"/>
  <c r="W845" i="11"/>
  <c r="X888" i="11"/>
  <c r="X908" i="11"/>
  <c r="W989" i="11"/>
  <c r="X1011" i="11"/>
  <c r="X1015" i="11"/>
  <c r="W1021" i="11"/>
  <c r="X1043" i="11"/>
  <c r="X1047" i="11"/>
  <c r="W1053" i="11"/>
  <c r="X1075" i="11"/>
  <c r="X1079" i="11"/>
  <c r="X1107" i="11"/>
  <c r="X1109" i="11"/>
  <c r="X1111" i="11"/>
  <c r="W1117" i="11"/>
  <c r="X1139" i="11"/>
  <c r="X1143" i="11"/>
  <c r="W1149" i="11"/>
  <c r="W1150" i="11"/>
  <c r="X1157" i="11"/>
  <c r="W1157" i="11"/>
  <c r="X1165" i="11"/>
  <c r="W1165" i="11"/>
  <c r="X1173" i="11"/>
  <c r="W1173" i="11"/>
  <c r="X1181" i="11"/>
  <c r="W1181" i="11"/>
  <c r="X1189" i="11"/>
  <c r="W1189" i="11"/>
  <c r="X1197" i="11"/>
  <c r="W1197" i="11"/>
  <c r="X1205" i="11"/>
  <c r="W1205" i="11"/>
  <c r="X1213" i="11"/>
  <c r="W1213" i="11"/>
  <c r="X1221" i="11"/>
  <c r="W1221" i="11"/>
  <c r="X1246" i="11"/>
  <c r="W1246" i="11"/>
  <c r="X1253" i="11"/>
  <c r="W1253" i="11"/>
  <c r="X1278" i="11"/>
  <c r="W1278" i="11"/>
  <c r="X1285" i="11"/>
  <c r="W1285" i="11"/>
  <c r="X1309" i="11"/>
  <c r="W1309" i="11"/>
  <c r="X1325" i="11"/>
  <c r="W1325" i="11"/>
  <c r="X1341" i="11"/>
  <c r="W1341" i="11"/>
  <c r="X1357" i="11"/>
  <c r="W1357" i="11"/>
  <c r="X1409" i="11"/>
  <c r="W1409" i="11"/>
  <c r="X1425" i="11"/>
  <c r="W1425" i="11"/>
  <c r="X1441" i="11"/>
  <c r="W1441" i="11"/>
  <c r="X1629" i="11"/>
  <c r="W1629" i="11"/>
  <c r="X1669" i="11"/>
  <c r="W1669" i="11"/>
  <c r="X1682" i="11"/>
  <c r="W1682" i="11"/>
  <c r="X1693" i="11"/>
  <c r="W1693" i="11"/>
  <c r="X1733" i="11"/>
  <c r="W1733" i="11"/>
  <c r="X1746" i="11"/>
  <c r="W1746" i="11"/>
  <c r="X1797" i="11"/>
  <c r="W1797" i="11"/>
  <c r="W1518" i="11"/>
  <c r="X1518" i="11"/>
  <c r="X1527" i="11"/>
  <c r="W1527" i="11"/>
  <c r="W1534" i="11"/>
  <c r="X1534" i="11"/>
  <c r="X1543" i="11"/>
  <c r="W1543" i="11"/>
  <c r="W1550" i="11"/>
  <c r="X1550" i="11"/>
  <c r="X1559" i="11"/>
  <c r="W1559" i="11"/>
  <c r="W1566" i="11"/>
  <c r="X1566" i="11"/>
  <c r="X1575" i="11"/>
  <c r="W1575" i="11"/>
  <c r="W1582" i="11"/>
  <c r="X1582" i="11"/>
  <c r="X1591" i="11"/>
  <c r="W1591" i="11"/>
  <c r="W1598" i="11"/>
  <c r="X1598" i="11"/>
  <c r="X1607" i="11"/>
  <c r="W1607" i="11"/>
  <c r="W1614" i="11"/>
  <c r="X1614" i="11"/>
  <c r="X1634" i="11"/>
  <c r="W1634" i="11"/>
  <c r="X1645" i="11"/>
  <c r="W1645" i="11"/>
  <c r="X1685" i="11"/>
  <c r="W1685" i="11"/>
  <c r="X1698" i="11"/>
  <c r="W1698" i="11"/>
  <c r="X1709" i="11"/>
  <c r="W1709" i="11"/>
  <c r="X1749" i="11"/>
  <c r="W1749" i="11"/>
  <c r="X1762" i="11"/>
  <c r="W1762" i="11"/>
  <c r="X1778" i="11"/>
  <c r="W1778" i="11"/>
  <c r="X1789" i="11"/>
  <c r="W1789" i="11"/>
  <c r="W1163" i="11"/>
  <c r="W1167" i="11"/>
  <c r="W1171" i="11"/>
  <c r="W1199" i="11"/>
  <c r="X1231" i="11"/>
  <c r="X1247" i="11"/>
  <c r="X1263" i="11"/>
  <c r="X1279" i="11"/>
  <c r="X1295" i="11"/>
  <c r="X1392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X1637" i="11"/>
  <c r="W1637" i="11"/>
  <c r="X1650" i="11"/>
  <c r="W1650" i="11"/>
  <c r="X1661" i="11"/>
  <c r="W1661" i="11"/>
  <c r="X1701" i="11"/>
  <c r="W1701" i="11"/>
  <c r="X1714" i="11"/>
  <c r="W1714" i="11"/>
  <c r="X1725" i="11"/>
  <c r="W1725" i="11"/>
  <c r="X1455" i="11"/>
  <c r="W1623" i="11"/>
  <c r="W1627" i="11"/>
  <c r="X1630" i="11"/>
  <c r="W1635" i="11"/>
  <c r="W1639" i="11"/>
  <c r="W1643" i="11"/>
  <c r="X1646" i="11"/>
  <c r="W1651" i="11"/>
  <c r="W1655" i="11"/>
  <c r="W1659" i="11"/>
  <c r="X1662" i="11"/>
  <c r="W1667" i="11"/>
  <c r="W1671" i="11"/>
  <c r="W1675" i="11"/>
  <c r="X1678" i="11"/>
  <c r="W1683" i="11"/>
  <c r="W1687" i="11"/>
  <c r="W1691" i="11"/>
  <c r="X1694" i="11"/>
  <c r="W1699" i="11"/>
  <c r="W1703" i="11"/>
  <c r="W1707" i="11"/>
  <c r="X1710" i="11"/>
  <c r="W1715" i="11"/>
  <c r="W1719" i="11"/>
  <c r="W1723" i="11"/>
  <c r="X1726" i="11"/>
  <c r="W1731" i="11"/>
  <c r="W1735" i="11"/>
  <c r="X1742" i="11"/>
  <c r="W1747" i="11"/>
  <c r="W1755" i="11"/>
  <c r="X1758" i="11"/>
  <c r="W1799" i="11"/>
  <c r="W1803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788" i="11"/>
  <c r="W4" i="11"/>
  <c r="W16" i="11"/>
  <c r="W28" i="11"/>
  <c r="W40" i="11"/>
  <c r="W52" i="11"/>
  <c r="W64" i="11"/>
  <c r="W76" i="11"/>
  <c r="W88" i="11"/>
  <c r="W100" i="11"/>
  <c r="W112" i="11"/>
  <c r="W124" i="11"/>
  <c r="W136" i="11"/>
  <c r="W148" i="11"/>
  <c r="W176" i="11"/>
  <c r="W188" i="11"/>
  <c r="W200" i="11"/>
  <c r="W204" i="11"/>
  <c r="W224" i="11"/>
  <c r="W228" i="11"/>
  <c r="W240" i="11"/>
  <c r="W529" i="11"/>
  <c r="W541" i="11"/>
  <c r="W549" i="11"/>
  <c r="W557" i="11"/>
  <c r="W565" i="11"/>
  <c r="W573" i="11"/>
  <c r="W581" i="11"/>
  <c r="X617" i="11"/>
  <c r="W617" i="11"/>
  <c r="X793" i="11"/>
  <c r="W793" i="11"/>
  <c r="X809" i="11"/>
  <c r="W809" i="11"/>
  <c r="X822" i="11"/>
  <c r="W822" i="11"/>
  <c r="W12" i="11"/>
  <c r="W24" i="11"/>
  <c r="W36" i="11"/>
  <c r="W48" i="11"/>
  <c r="W60" i="11"/>
  <c r="W80" i="11"/>
  <c r="W84" i="11"/>
  <c r="W104" i="11"/>
  <c r="W108" i="11"/>
  <c r="W128" i="11"/>
  <c r="W140" i="11"/>
  <c r="W144" i="11"/>
  <c r="W164" i="11"/>
  <c r="W168" i="11"/>
  <c r="W180" i="11"/>
  <c r="W184" i="11"/>
  <c r="W196" i="11"/>
  <c r="W208" i="11"/>
  <c r="W220" i="11"/>
  <c r="W232" i="11"/>
  <c r="W244" i="11"/>
  <c r="W3" i="11"/>
  <c r="W11" i="11"/>
  <c r="W19" i="11"/>
  <c r="X20" i="11"/>
  <c r="W27" i="11"/>
  <c r="W35" i="11"/>
  <c r="W43" i="11"/>
  <c r="X44" i="11"/>
  <c r="W51" i="11"/>
  <c r="W59" i="11"/>
  <c r="W67" i="11"/>
  <c r="X68" i="11"/>
  <c r="W75" i="11"/>
  <c r="W83" i="11"/>
  <c r="W91" i="11"/>
  <c r="X92" i="11"/>
  <c r="W99" i="11"/>
  <c r="W107" i="11"/>
  <c r="W115" i="11"/>
  <c r="X116" i="11"/>
  <c r="W127" i="11"/>
  <c r="W131" i="11"/>
  <c r="X132" i="11"/>
  <c r="W139" i="11"/>
  <c r="W147" i="11"/>
  <c r="W155" i="11"/>
  <c r="X156" i="11"/>
  <c r="W163" i="11"/>
  <c r="W171" i="11"/>
  <c r="X172" i="11"/>
  <c r="W179" i="11"/>
  <c r="W187" i="11"/>
  <c r="W195" i="11"/>
  <c r="W203" i="11"/>
  <c r="W211" i="11"/>
  <c r="X212" i="11"/>
  <c r="W219" i="11"/>
  <c r="W227" i="11"/>
  <c r="W235" i="11"/>
  <c r="X236" i="11"/>
  <c r="W243" i="11"/>
  <c r="W255" i="11"/>
  <c r="W263" i="11"/>
  <c r="W267" i="11"/>
  <c r="W275" i="11"/>
  <c r="W287" i="11"/>
  <c r="W295" i="11"/>
  <c r="W303" i="11"/>
  <c r="W311" i="11"/>
  <c r="W319" i="11"/>
  <c r="W327" i="11"/>
  <c r="W335" i="11"/>
  <c r="W343" i="11"/>
  <c r="W351" i="11"/>
  <c r="X536" i="11"/>
  <c r="W536" i="11"/>
  <c r="X544" i="11"/>
  <c r="W544" i="11"/>
  <c r="X552" i="11"/>
  <c r="W552" i="11"/>
  <c r="X560" i="11"/>
  <c r="W560" i="11"/>
  <c r="X568" i="11"/>
  <c r="W568" i="11"/>
  <c r="X576" i="11"/>
  <c r="W576" i="11"/>
  <c r="X584" i="11"/>
  <c r="W584" i="11"/>
  <c r="X621" i="11"/>
  <c r="W621" i="11"/>
  <c r="X797" i="11"/>
  <c r="W797" i="11"/>
  <c r="X813" i="11"/>
  <c r="W813" i="11"/>
  <c r="W8" i="11"/>
  <c r="W32" i="11"/>
  <c r="W56" i="11"/>
  <c r="W72" i="11"/>
  <c r="W96" i="11"/>
  <c r="W120" i="11"/>
  <c r="W152" i="11"/>
  <c r="W160" i="11"/>
  <c r="W192" i="11"/>
  <c r="W216" i="11"/>
  <c r="W7" i="11"/>
  <c r="W15" i="11"/>
  <c r="W23" i="11"/>
  <c r="W31" i="11"/>
  <c r="W39" i="11"/>
  <c r="W47" i="11"/>
  <c r="W55" i="11"/>
  <c r="W63" i="11"/>
  <c r="W71" i="11"/>
  <c r="W79" i="11"/>
  <c r="W87" i="11"/>
  <c r="W95" i="11"/>
  <c r="W103" i="11"/>
  <c r="W111" i="11"/>
  <c r="W119" i="11"/>
  <c r="W123" i="11"/>
  <c r="W135" i="11"/>
  <c r="W143" i="11"/>
  <c r="W151" i="11"/>
  <c r="W159" i="11"/>
  <c r="W167" i="11"/>
  <c r="W175" i="11"/>
  <c r="W183" i="11"/>
  <c r="W191" i="11"/>
  <c r="W199" i="11"/>
  <c r="W207" i="11"/>
  <c r="W215" i="11"/>
  <c r="W223" i="11"/>
  <c r="W231" i="11"/>
  <c r="W239" i="11"/>
  <c r="W247" i="11"/>
  <c r="W251" i="11"/>
  <c r="W259" i="11"/>
  <c r="W271" i="11"/>
  <c r="W279" i="11"/>
  <c r="W283" i="11"/>
  <c r="W291" i="11"/>
  <c r="W299" i="11"/>
  <c r="W307" i="11"/>
  <c r="W315" i="11"/>
  <c r="W323" i="11"/>
  <c r="W331" i="11"/>
  <c r="W339" i="11"/>
  <c r="W347" i="11"/>
  <c r="W355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X532" i="11"/>
  <c r="W532" i="11"/>
  <c r="W537" i="11"/>
  <c r="W545" i="11"/>
  <c r="W553" i="11"/>
  <c r="W561" i="11"/>
  <c r="W569" i="11"/>
  <c r="W577" i="11"/>
  <c r="W585" i="11"/>
  <c r="X589" i="11"/>
  <c r="W589" i="11"/>
  <c r="X593" i="11"/>
  <c r="W593" i="11"/>
  <c r="X597" i="11"/>
  <c r="W597" i="11"/>
  <c r="X601" i="11"/>
  <c r="W601" i="11"/>
  <c r="X609" i="11"/>
  <c r="W609" i="11"/>
  <c r="X625" i="11"/>
  <c r="W625" i="11"/>
  <c r="X629" i="11"/>
  <c r="W629" i="11"/>
  <c r="X633" i="11"/>
  <c r="W633" i="11"/>
  <c r="X637" i="11"/>
  <c r="W637" i="11"/>
  <c r="X641" i="11"/>
  <c r="W641" i="11"/>
  <c r="X645" i="11"/>
  <c r="W645" i="11"/>
  <c r="X649" i="11"/>
  <c r="W649" i="11"/>
  <c r="X653" i="11"/>
  <c r="W653" i="11"/>
  <c r="X657" i="11"/>
  <c r="W657" i="11"/>
  <c r="X661" i="11"/>
  <c r="W661" i="11"/>
  <c r="X665" i="11"/>
  <c r="W665" i="11"/>
  <c r="X669" i="11"/>
  <c r="W669" i="11"/>
  <c r="X673" i="11"/>
  <c r="W673" i="11"/>
  <c r="X677" i="11"/>
  <c r="W677" i="11"/>
  <c r="X681" i="11"/>
  <c r="W681" i="11"/>
  <c r="X685" i="11"/>
  <c r="W685" i="11"/>
  <c r="X689" i="11"/>
  <c r="W689" i="11"/>
  <c r="X693" i="11"/>
  <c r="W693" i="11"/>
  <c r="X697" i="11"/>
  <c r="W697" i="11"/>
  <c r="X701" i="11"/>
  <c r="W701" i="11"/>
  <c r="X705" i="11"/>
  <c r="W705" i="11"/>
  <c r="X709" i="11"/>
  <c r="W709" i="11"/>
  <c r="X713" i="11"/>
  <c r="W713" i="11"/>
  <c r="X717" i="11"/>
  <c r="W717" i="11"/>
  <c r="X721" i="11"/>
  <c r="W721" i="11"/>
  <c r="X725" i="11"/>
  <c r="W725" i="11"/>
  <c r="X729" i="11"/>
  <c r="W729" i="11"/>
  <c r="X733" i="11"/>
  <c r="W733" i="11"/>
  <c r="X737" i="11"/>
  <c r="W737" i="11"/>
  <c r="X741" i="11"/>
  <c r="W741" i="11"/>
  <c r="X745" i="11"/>
  <c r="W745" i="11"/>
  <c r="X749" i="11"/>
  <c r="W749" i="11"/>
  <c r="X753" i="11"/>
  <c r="W753" i="11"/>
  <c r="X757" i="11"/>
  <c r="W757" i="11"/>
  <c r="X761" i="11"/>
  <c r="W761" i="11"/>
  <c r="X765" i="11"/>
  <c r="W765" i="11"/>
  <c r="X769" i="11"/>
  <c r="W769" i="11"/>
  <c r="X773" i="11"/>
  <c r="W773" i="11"/>
  <c r="X777" i="11"/>
  <c r="W777" i="11"/>
  <c r="X781" i="11"/>
  <c r="W781" i="11"/>
  <c r="X785" i="11"/>
  <c r="W785" i="11"/>
  <c r="X789" i="11"/>
  <c r="W789" i="11"/>
  <c r="X801" i="11"/>
  <c r="W801" i="11"/>
  <c r="X817" i="11"/>
  <c r="W817" i="11"/>
  <c r="W832" i="11"/>
  <c r="X832" i="11"/>
  <c r="X528" i="11"/>
  <c r="W528" i="11"/>
  <c r="X540" i="11"/>
  <c r="W540" i="11"/>
  <c r="X548" i="11"/>
  <c r="W548" i="11"/>
  <c r="X556" i="11"/>
  <c r="W556" i="11"/>
  <c r="X564" i="11"/>
  <c r="W564" i="11"/>
  <c r="X572" i="11"/>
  <c r="W572" i="11"/>
  <c r="X580" i="11"/>
  <c r="W580" i="11"/>
  <c r="X613" i="11"/>
  <c r="W613" i="11"/>
  <c r="X805" i="11"/>
  <c r="W805" i="11"/>
  <c r="X825" i="11"/>
  <c r="W825" i="11"/>
  <c r="W838" i="11"/>
  <c r="W841" i="11"/>
  <c r="X848" i="11"/>
  <c r="W854" i="11"/>
  <c r="W857" i="11"/>
  <c r="X873" i="11"/>
  <c r="W873" i="11"/>
  <c r="X893" i="11"/>
  <c r="W893" i="11"/>
  <c r="X909" i="11"/>
  <c r="W909" i="11"/>
  <c r="X925" i="11"/>
  <c r="W925" i="11"/>
  <c r="X937" i="11"/>
  <c r="W937" i="11"/>
  <c r="X953" i="11"/>
  <c r="W953" i="11"/>
  <c r="X969" i="11"/>
  <c r="W969" i="11"/>
  <c r="W983" i="11"/>
  <c r="X983" i="11"/>
  <c r="X1204" i="11"/>
  <c r="W1204" i="11"/>
  <c r="X1228" i="11"/>
  <c r="W1228" i="11"/>
  <c r="X1260" i="11"/>
  <c r="W1260" i="11"/>
  <c r="X1292" i="11"/>
  <c r="W1292" i="11"/>
  <c r="X1316" i="11"/>
  <c r="W1316" i="11"/>
  <c r="X1414" i="11"/>
  <c r="W1414" i="11"/>
  <c r="W592" i="11"/>
  <c r="W596" i="11"/>
  <c r="W600" i="11"/>
  <c r="W604" i="11"/>
  <c r="W616" i="11"/>
  <c r="W620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X861" i="11"/>
  <c r="W861" i="11"/>
  <c r="X877" i="11"/>
  <c r="W877" i="11"/>
  <c r="X885" i="11"/>
  <c r="W885" i="11"/>
  <c r="X897" i="11"/>
  <c r="W897" i="11"/>
  <c r="X913" i="11"/>
  <c r="W913" i="11"/>
  <c r="X929" i="11"/>
  <c r="W929" i="11"/>
  <c r="X941" i="11"/>
  <c r="W941" i="11"/>
  <c r="X957" i="11"/>
  <c r="W957" i="11"/>
  <c r="X973" i="11"/>
  <c r="W973" i="11"/>
  <c r="X1220" i="11"/>
  <c r="W1220" i="11"/>
  <c r="X1252" i="11"/>
  <c r="W1252" i="11"/>
  <c r="X1284" i="11"/>
  <c r="W1284" i="11"/>
  <c r="X1332" i="11"/>
  <c r="W1332" i="11"/>
  <c r="X865" i="11"/>
  <c r="W865" i="11"/>
  <c r="X901" i="11"/>
  <c r="W901" i="11"/>
  <c r="X917" i="11"/>
  <c r="W917" i="11"/>
  <c r="X933" i="11"/>
  <c r="W933" i="11"/>
  <c r="X945" i="11"/>
  <c r="W945" i="11"/>
  <c r="X961" i="11"/>
  <c r="W961" i="11"/>
  <c r="X977" i="11"/>
  <c r="W977" i="11"/>
  <c r="X1172" i="11"/>
  <c r="W1172" i="11"/>
  <c r="X1244" i="11"/>
  <c r="W1244" i="11"/>
  <c r="X1276" i="11"/>
  <c r="W1276" i="11"/>
  <c r="X1348" i="11"/>
  <c r="W1348" i="11"/>
  <c r="X869" i="11"/>
  <c r="W869" i="11"/>
  <c r="X881" i="11"/>
  <c r="W881" i="11"/>
  <c r="X889" i="11"/>
  <c r="W889" i="11"/>
  <c r="X905" i="11"/>
  <c r="W905" i="11"/>
  <c r="X921" i="11"/>
  <c r="W921" i="11"/>
  <c r="X949" i="11"/>
  <c r="W949" i="11"/>
  <c r="X965" i="11"/>
  <c r="W965" i="11"/>
  <c r="X1188" i="11"/>
  <c r="W1188" i="11"/>
  <c r="X1236" i="11"/>
  <c r="W1236" i="11"/>
  <c r="X1268" i="11"/>
  <c r="W1268" i="11"/>
  <c r="X1300" i="11"/>
  <c r="W1300" i="11"/>
  <c r="X992" i="11"/>
  <c r="W992" i="11"/>
  <c r="X1000" i="11"/>
  <c r="W1000" i="11"/>
  <c r="X1008" i="11"/>
  <c r="W1008" i="11"/>
  <c r="X1016" i="11"/>
  <c r="W1016" i="11"/>
  <c r="X1024" i="11"/>
  <c r="W1024" i="11"/>
  <c r="X1032" i="11"/>
  <c r="W1032" i="11"/>
  <c r="X1040" i="11"/>
  <c r="W1040" i="11"/>
  <c r="X1048" i="11"/>
  <c r="W1048" i="11"/>
  <c r="X1056" i="11"/>
  <c r="W1056" i="11"/>
  <c r="X1064" i="11"/>
  <c r="W1064" i="11"/>
  <c r="X1072" i="11"/>
  <c r="W1072" i="11"/>
  <c r="X1080" i="11"/>
  <c r="W1080" i="11"/>
  <c r="X1096" i="11"/>
  <c r="W1096" i="11"/>
  <c r="X1104" i="11"/>
  <c r="W1104" i="11"/>
  <c r="X1112" i="11"/>
  <c r="W1112" i="11"/>
  <c r="X1120" i="11"/>
  <c r="W1120" i="11"/>
  <c r="X1128" i="11"/>
  <c r="W1128" i="11"/>
  <c r="X1136" i="11"/>
  <c r="W1136" i="11"/>
  <c r="X1144" i="11"/>
  <c r="W1144" i="11"/>
  <c r="X1152" i="11"/>
  <c r="W1152" i="11"/>
  <c r="X1160" i="11"/>
  <c r="W1160" i="11"/>
  <c r="X1176" i="11"/>
  <c r="W1176" i="11"/>
  <c r="X1192" i="11"/>
  <c r="W1192" i="11"/>
  <c r="X1208" i="11"/>
  <c r="W1208" i="11"/>
  <c r="X1304" i="11"/>
  <c r="W1304" i="11"/>
  <c r="X1320" i="11"/>
  <c r="W1320" i="11"/>
  <c r="X1336" i="11"/>
  <c r="W1336" i="11"/>
  <c r="X1352" i="11"/>
  <c r="W1352" i="11"/>
  <c r="X1371" i="11"/>
  <c r="W1371" i="11"/>
  <c r="X1387" i="11"/>
  <c r="W1387" i="11"/>
  <c r="W860" i="11"/>
  <c r="W864" i="11"/>
  <c r="W868" i="11"/>
  <c r="W872" i="11"/>
  <c r="W876" i="11"/>
  <c r="W892" i="11"/>
  <c r="W896" i="11"/>
  <c r="W900" i="11"/>
  <c r="W904" i="11"/>
  <c r="W908" i="11"/>
  <c r="W912" i="11"/>
  <c r="W916" i="11"/>
  <c r="W920" i="11"/>
  <c r="W924" i="11"/>
  <c r="W928" i="11"/>
  <c r="W932" i="11"/>
  <c r="W940" i="11"/>
  <c r="W944" i="11"/>
  <c r="W948" i="11"/>
  <c r="W952" i="11"/>
  <c r="W956" i="11"/>
  <c r="W960" i="11"/>
  <c r="W964" i="11"/>
  <c r="W968" i="11"/>
  <c r="W972" i="11"/>
  <c r="W976" i="11"/>
  <c r="W980" i="11"/>
  <c r="W993" i="11"/>
  <c r="W1001" i="11"/>
  <c r="W1009" i="11"/>
  <c r="W1017" i="11"/>
  <c r="W1025" i="11"/>
  <c r="W1033" i="11"/>
  <c r="W1041" i="11"/>
  <c r="W1049" i="11"/>
  <c r="W1057" i="11"/>
  <c r="W1065" i="11"/>
  <c r="W1073" i="11"/>
  <c r="W1081" i="11"/>
  <c r="W1097" i="11"/>
  <c r="W1105" i="11"/>
  <c r="W1113" i="11"/>
  <c r="W1121" i="11"/>
  <c r="W1129" i="11"/>
  <c r="W1137" i="11"/>
  <c r="W1153" i="11"/>
  <c r="X1164" i="11"/>
  <c r="W1164" i="11"/>
  <c r="X1180" i="11"/>
  <c r="W1180" i="11"/>
  <c r="X1196" i="11"/>
  <c r="W1196" i="11"/>
  <c r="X1212" i="11"/>
  <c r="W1212" i="11"/>
  <c r="X1224" i="11"/>
  <c r="W1224" i="11"/>
  <c r="X1232" i="11"/>
  <c r="W1232" i="11"/>
  <c r="X1240" i="11"/>
  <c r="W1240" i="11"/>
  <c r="X1248" i="11"/>
  <c r="W1248" i="11"/>
  <c r="X1256" i="11"/>
  <c r="W1256" i="11"/>
  <c r="X1264" i="11"/>
  <c r="W1264" i="11"/>
  <c r="X1272" i="11"/>
  <c r="W1272" i="11"/>
  <c r="X1280" i="11"/>
  <c r="W1280" i="11"/>
  <c r="X1288" i="11"/>
  <c r="W1288" i="11"/>
  <c r="X1296" i="11"/>
  <c r="W1296" i="11"/>
  <c r="X1308" i="11"/>
  <c r="W1308" i="11"/>
  <c r="X1324" i="11"/>
  <c r="W1324" i="11"/>
  <c r="X1340" i="11"/>
  <c r="W1340" i="11"/>
  <c r="X1356" i="11"/>
  <c r="W1356" i="11"/>
  <c r="X1368" i="11"/>
  <c r="W1368" i="11"/>
  <c r="X1384" i="11"/>
  <c r="W1384" i="11"/>
  <c r="X988" i="11"/>
  <c r="W988" i="11"/>
  <c r="X996" i="11"/>
  <c r="W996" i="11"/>
  <c r="X1004" i="11"/>
  <c r="W1004" i="11"/>
  <c r="X1012" i="11"/>
  <c r="W1012" i="11"/>
  <c r="X1020" i="11"/>
  <c r="W1020" i="11"/>
  <c r="X1028" i="11"/>
  <c r="W1028" i="11"/>
  <c r="X1036" i="11"/>
  <c r="W1036" i="11"/>
  <c r="X1044" i="11"/>
  <c r="W1044" i="11"/>
  <c r="X1052" i="11"/>
  <c r="W1052" i="11"/>
  <c r="X1060" i="11"/>
  <c r="W1060" i="11"/>
  <c r="X1068" i="11"/>
  <c r="W1068" i="11"/>
  <c r="X1076" i="11"/>
  <c r="W1076" i="11"/>
  <c r="X1084" i="11"/>
  <c r="W1084" i="11"/>
  <c r="X1092" i="11"/>
  <c r="W1092" i="11"/>
  <c r="X1108" i="11"/>
  <c r="W1108" i="11"/>
  <c r="X1116" i="11"/>
  <c r="W1116" i="11"/>
  <c r="X1124" i="11"/>
  <c r="W1124" i="11"/>
  <c r="X1132" i="11"/>
  <c r="W1132" i="11"/>
  <c r="X1140" i="11"/>
  <c r="W1140" i="11"/>
  <c r="X1148" i="11"/>
  <c r="W1148" i="11"/>
  <c r="X1156" i="11"/>
  <c r="W1156" i="11"/>
  <c r="X1168" i="11"/>
  <c r="W1168" i="11"/>
  <c r="X1184" i="11"/>
  <c r="W1184" i="11"/>
  <c r="X1200" i="11"/>
  <c r="W1200" i="11"/>
  <c r="X1216" i="11"/>
  <c r="W1216" i="11"/>
  <c r="X1312" i="11"/>
  <c r="W1312" i="11"/>
  <c r="X1328" i="11"/>
  <c r="W1328" i="11"/>
  <c r="X1344" i="11"/>
  <c r="W1344" i="11"/>
  <c r="X1360" i="11"/>
  <c r="W1360" i="11"/>
  <c r="W1378" i="11"/>
  <c r="X1378" i="11"/>
  <c r="X1398" i="11"/>
  <c r="W1398" i="11"/>
  <c r="X1430" i="11"/>
  <c r="W1430" i="11"/>
  <c r="X1446" i="11"/>
  <c r="W1446" i="11"/>
  <c r="X1462" i="11"/>
  <c r="W1462" i="11"/>
  <c r="X1478" i="11"/>
  <c r="W1478" i="11"/>
  <c r="X1494" i="11"/>
  <c r="W1494" i="11"/>
  <c r="X1510" i="11"/>
  <c r="W1510" i="11"/>
  <c r="W1520" i="11"/>
  <c r="X1520" i="11"/>
  <c r="X1529" i="11"/>
  <c r="W1529" i="11"/>
  <c r="X1558" i="11"/>
  <c r="W1558" i="11"/>
  <c r="W1584" i="11"/>
  <c r="X1584" i="11"/>
  <c r="X1593" i="11"/>
  <c r="W1593" i="11"/>
  <c r="X1622" i="11"/>
  <c r="W1622" i="11"/>
  <c r="W1648" i="11"/>
  <c r="X1648" i="11"/>
  <c r="X1657" i="11"/>
  <c r="W1657" i="11"/>
  <c r="X1686" i="11"/>
  <c r="W1686" i="11"/>
  <c r="W1712" i="11"/>
  <c r="X1712" i="11"/>
  <c r="X1721" i="11"/>
  <c r="W1721" i="11"/>
  <c r="X1750" i="11"/>
  <c r="W1750" i="11"/>
  <c r="W1776" i="11"/>
  <c r="X1776" i="11"/>
  <c r="X1785" i="11"/>
  <c r="W1785" i="11"/>
  <c r="X1814" i="11"/>
  <c r="W1814" i="11"/>
  <c r="W1840" i="11"/>
  <c r="X1840" i="11"/>
  <c r="X1849" i="11"/>
  <c r="W1849" i="11"/>
  <c r="X1402" i="11"/>
  <c r="W1402" i="11"/>
  <c r="X1418" i="11"/>
  <c r="W1418" i="11"/>
  <c r="X1434" i="11"/>
  <c r="W1434" i="11"/>
  <c r="X1450" i="11"/>
  <c r="W1450" i="11"/>
  <c r="X1466" i="11"/>
  <c r="W1466" i="11"/>
  <c r="X1482" i="11"/>
  <c r="W1482" i="11"/>
  <c r="X1498" i="11"/>
  <c r="W1498" i="11"/>
  <c r="X1513" i="11"/>
  <c r="W1513" i="11"/>
  <c r="X1542" i="11"/>
  <c r="W1542" i="11"/>
  <c r="W1568" i="11"/>
  <c r="X1568" i="11"/>
  <c r="X1577" i="11"/>
  <c r="W1577" i="11"/>
  <c r="X1606" i="11"/>
  <c r="W1606" i="11"/>
  <c r="W1632" i="11"/>
  <c r="X1632" i="11"/>
  <c r="X1641" i="11"/>
  <c r="W1641" i="11"/>
  <c r="X1670" i="11"/>
  <c r="W1670" i="11"/>
  <c r="W1696" i="11"/>
  <c r="X1696" i="11"/>
  <c r="X1705" i="11"/>
  <c r="W1705" i="11"/>
  <c r="X1734" i="11"/>
  <c r="W1734" i="11"/>
  <c r="W1760" i="11"/>
  <c r="X1760" i="11"/>
  <c r="X1769" i="11"/>
  <c r="W1769" i="11"/>
  <c r="X1798" i="11"/>
  <c r="W1798" i="11"/>
  <c r="W1824" i="11"/>
  <c r="X1824" i="11"/>
  <c r="X1833" i="11"/>
  <c r="W1833" i="11"/>
  <c r="W1303" i="11"/>
  <c r="W1307" i="11"/>
  <c r="W1311" i="11"/>
  <c r="W1315" i="11"/>
  <c r="W1319" i="11"/>
  <c r="W1323" i="11"/>
  <c r="W1327" i="11"/>
  <c r="W1331" i="11"/>
  <c r="W1335" i="11"/>
  <c r="W1339" i="11"/>
  <c r="W1343" i="11"/>
  <c r="W1347" i="11"/>
  <c r="W1351" i="11"/>
  <c r="W1355" i="11"/>
  <c r="W1359" i="11"/>
  <c r="W1363" i="11"/>
  <c r="X1366" i="11"/>
  <c r="W1375" i="11"/>
  <c r="X1382" i="11"/>
  <c r="X1406" i="11"/>
  <c r="W1406" i="11"/>
  <c r="X1422" i="11"/>
  <c r="W1422" i="11"/>
  <c r="X1438" i="11"/>
  <c r="W1438" i="11"/>
  <c r="X1454" i="11"/>
  <c r="W1454" i="11"/>
  <c r="X1470" i="11"/>
  <c r="W1470" i="11"/>
  <c r="X1486" i="11"/>
  <c r="W1486" i="11"/>
  <c r="X1502" i="11"/>
  <c r="W1502" i="11"/>
  <c r="X1526" i="11"/>
  <c r="W1526" i="11"/>
  <c r="W1552" i="11"/>
  <c r="X1552" i="11"/>
  <c r="X1561" i="11"/>
  <c r="W1561" i="11"/>
  <c r="X1590" i="11"/>
  <c r="W1590" i="11"/>
  <c r="W1616" i="11"/>
  <c r="X1616" i="11"/>
  <c r="X1625" i="11"/>
  <c r="W1625" i="11"/>
  <c r="X1654" i="11"/>
  <c r="W1654" i="11"/>
  <c r="W1680" i="11"/>
  <c r="X1680" i="11"/>
  <c r="X1689" i="11"/>
  <c r="W1689" i="11"/>
  <c r="X1718" i="11"/>
  <c r="W1718" i="11"/>
  <c r="W1744" i="11"/>
  <c r="X1744" i="11"/>
  <c r="X1753" i="11"/>
  <c r="W1753" i="11"/>
  <c r="X1782" i="11"/>
  <c r="W1782" i="11"/>
  <c r="W1808" i="11"/>
  <c r="X1808" i="11"/>
  <c r="X1817" i="11"/>
  <c r="W1817" i="11"/>
  <c r="X1846" i="11"/>
  <c r="W1846" i="11"/>
  <c r="X1922" i="11"/>
  <c r="W1922" i="11"/>
  <c r="X2110" i="11"/>
  <c r="W2110" i="11"/>
  <c r="X1410" i="11"/>
  <c r="W1410" i="11"/>
  <c r="X1426" i="11"/>
  <c r="W1426" i="11"/>
  <c r="X1442" i="11"/>
  <c r="W1442" i="11"/>
  <c r="X1458" i="11"/>
  <c r="W1458" i="11"/>
  <c r="X1474" i="11"/>
  <c r="W1474" i="11"/>
  <c r="X1490" i="11"/>
  <c r="W1490" i="11"/>
  <c r="X1506" i="11"/>
  <c r="W1506" i="11"/>
  <c r="X1545" i="11"/>
  <c r="W1545" i="11"/>
  <c r="X1574" i="11"/>
  <c r="W1574" i="11"/>
  <c r="W1600" i="11"/>
  <c r="X1600" i="11"/>
  <c r="X1609" i="11"/>
  <c r="W1609" i="11"/>
  <c r="X1638" i="11"/>
  <c r="W1638" i="11"/>
  <c r="W1664" i="11"/>
  <c r="X1664" i="11"/>
  <c r="X1673" i="11"/>
  <c r="W1673" i="11"/>
  <c r="X1702" i="11"/>
  <c r="W1702" i="11"/>
  <c r="W1728" i="11"/>
  <c r="X1728" i="11"/>
  <c r="X1737" i="11"/>
  <c r="W1737" i="11"/>
  <c r="X1766" i="11"/>
  <c r="W1766" i="11"/>
  <c r="W1792" i="11"/>
  <c r="X1792" i="11"/>
  <c r="X1801" i="11"/>
  <c r="W1801" i="11"/>
  <c r="X1830" i="11"/>
  <c r="W1830" i="11"/>
  <c r="W1856" i="11"/>
  <c r="X1856" i="11"/>
  <c r="X2174" i="11"/>
  <c r="W2174" i="11"/>
  <c r="X1865" i="11"/>
  <c r="W1865" i="11"/>
  <c r="X1873" i="11"/>
  <c r="W1873" i="11"/>
  <c r="X1881" i="11"/>
  <c r="W1881" i="11"/>
  <c r="X1889" i="11"/>
  <c r="W1889" i="11"/>
  <c r="X1897" i="11"/>
  <c r="W1897" i="11"/>
  <c r="X1905" i="11"/>
  <c r="W1905" i="11"/>
  <c r="X1913" i="11"/>
  <c r="W1913" i="11"/>
  <c r="X1946" i="11"/>
  <c r="W1946" i="11"/>
  <c r="X1950" i="11"/>
  <c r="W1950" i="11"/>
  <c r="X1978" i="11"/>
  <c r="W1978" i="11"/>
  <c r="X2010" i="11"/>
  <c r="W2010" i="11"/>
  <c r="X2014" i="11"/>
  <c r="W2014" i="11"/>
  <c r="X2042" i="11"/>
  <c r="W2042" i="11"/>
  <c r="X2046" i="11"/>
  <c r="W2046" i="11"/>
  <c r="X2074" i="11"/>
  <c r="W2074" i="11"/>
  <c r="X2078" i="11"/>
  <c r="W2078" i="11"/>
  <c r="X2126" i="11"/>
  <c r="W2126" i="11"/>
  <c r="X2190" i="11"/>
  <c r="W2190" i="11"/>
  <c r="X2142" i="11"/>
  <c r="W2142" i="11"/>
  <c r="X2206" i="11"/>
  <c r="W2206" i="11"/>
  <c r="W2224" i="11"/>
  <c r="X2224" i="11"/>
  <c r="X2294" i="11"/>
  <c r="W2294" i="11"/>
  <c r="X1512" i="11"/>
  <c r="W1521" i="11"/>
  <c r="X1528" i="11"/>
  <c r="W1537" i="11"/>
  <c r="X1544" i="11"/>
  <c r="W1553" i="11"/>
  <c r="X1560" i="11"/>
  <c r="W1569" i="11"/>
  <c r="X1576" i="11"/>
  <c r="W1585" i="11"/>
  <c r="X1592" i="11"/>
  <c r="W1601" i="11"/>
  <c r="X1608" i="11"/>
  <c r="W1617" i="11"/>
  <c r="X1624" i="11"/>
  <c r="W1633" i="11"/>
  <c r="X1640" i="11"/>
  <c r="W1649" i="11"/>
  <c r="X1656" i="11"/>
  <c r="W1665" i="11"/>
  <c r="X1672" i="11"/>
  <c r="W1681" i="11"/>
  <c r="X1688" i="11"/>
  <c r="W1697" i="11"/>
  <c r="X1704" i="11"/>
  <c r="W1713" i="11"/>
  <c r="X1720" i="11"/>
  <c r="W1729" i="11"/>
  <c r="X1736" i="11"/>
  <c r="W1745" i="11"/>
  <c r="X1752" i="11"/>
  <c r="W1761" i="11"/>
  <c r="X1768" i="11"/>
  <c r="W1777" i="11"/>
  <c r="X1784" i="11"/>
  <c r="W1793" i="11"/>
  <c r="X1800" i="11"/>
  <c r="W1809" i="11"/>
  <c r="X1816" i="11"/>
  <c r="W1825" i="11"/>
  <c r="X1832" i="11"/>
  <c r="W1841" i="11"/>
  <c r="X1848" i="11"/>
  <c r="W1857" i="11"/>
  <c r="X1861" i="11"/>
  <c r="W1861" i="11"/>
  <c r="X1869" i="11"/>
  <c r="W1869" i="11"/>
  <c r="X1877" i="11"/>
  <c r="W1877" i="11"/>
  <c r="X1885" i="11"/>
  <c r="W1885" i="11"/>
  <c r="X1893" i="11"/>
  <c r="W1893" i="11"/>
  <c r="X1901" i="11"/>
  <c r="W1901" i="11"/>
  <c r="X1909" i="11"/>
  <c r="W1909" i="11"/>
  <c r="X1917" i="11"/>
  <c r="W1917" i="11"/>
  <c r="W1926" i="11"/>
  <c r="X1926" i="11"/>
  <c r="X1930" i="11"/>
  <c r="W1930" i="11"/>
  <c r="X1934" i="11"/>
  <c r="W1934" i="11"/>
  <c r="X1962" i="11"/>
  <c r="W1962" i="11"/>
  <c r="X1966" i="11"/>
  <c r="W1966" i="11"/>
  <c r="X1994" i="11"/>
  <c r="W1994" i="11"/>
  <c r="X1998" i="11"/>
  <c r="W1998" i="11"/>
  <c r="X2026" i="11"/>
  <c r="W2026" i="11"/>
  <c r="X2030" i="11"/>
  <c r="W2030" i="11"/>
  <c r="X2058" i="11"/>
  <c r="W2058" i="11"/>
  <c r="X2062" i="11"/>
  <c r="W2062" i="11"/>
  <c r="X2094" i="11"/>
  <c r="W2094" i="11"/>
  <c r="X2158" i="11"/>
  <c r="W2158" i="11"/>
  <c r="X2358" i="11"/>
  <c r="W2358" i="11"/>
  <c r="X2090" i="11"/>
  <c r="W2090" i="11"/>
  <c r="X2106" i="11"/>
  <c r="W2106" i="11"/>
  <c r="X2122" i="11"/>
  <c r="W2122" i="11"/>
  <c r="X2138" i="11"/>
  <c r="W2138" i="11"/>
  <c r="X2154" i="11"/>
  <c r="W2154" i="11"/>
  <c r="X2170" i="11"/>
  <c r="W2170" i="11"/>
  <c r="X2186" i="11"/>
  <c r="W2186" i="11"/>
  <c r="X2202" i="11"/>
  <c r="W2202" i="11"/>
  <c r="X2218" i="11"/>
  <c r="W2218" i="11"/>
  <c r="W2230" i="11"/>
  <c r="X2230" i="11"/>
  <c r="X2278" i="11"/>
  <c r="W2278" i="11"/>
  <c r="X2342" i="11"/>
  <c r="W2342" i="11"/>
  <c r="X2406" i="11"/>
  <c r="W2406" i="11"/>
  <c r="X1938" i="11"/>
  <c r="W1938" i="11"/>
  <c r="X1954" i="11"/>
  <c r="W1954" i="11"/>
  <c r="X1970" i="11"/>
  <c r="W1970" i="11"/>
  <c r="X1986" i="11"/>
  <c r="W1986" i="11"/>
  <c r="X2002" i="11"/>
  <c r="W2002" i="11"/>
  <c r="X2018" i="11"/>
  <c r="W2018" i="11"/>
  <c r="X2034" i="11"/>
  <c r="W2034" i="11"/>
  <c r="X2050" i="11"/>
  <c r="W2050" i="11"/>
  <c r="X2066" i="11"/>
  <c r="W2066" i="11"/>
  <c r="X2082" i="11"/>
  <c r="W2082" i="11"/>
  <c r="X2098" i="11"/>
  <c r="W2098" i="11"/>
  <c r="X2114" i="11"/>
  <c r="W2114" i="11"/>
  <c r="X2130" i="11"/>
  <c r="W2130" i="11"/>
  <c r="X2146" i="11"/>
  <c r="W2146" i="11"/>
  <c r="X2162" i="11"/>
  <c r="W2162" i="11"/>
  <c r="X2178" i="11"/>
  <c r="W2178" i="11"/>
  <c r="X2194" i="11"/>
  <c r="W2194" i="11"/>
  <c r="X2210" i="11"/>
  <c r="W2210" i="11"/>
  <c r="W2232" i="11"/>
  <c r="X2232" i="11"/>
  <c r="X2246" i="11"/>
  <c r="W2246" i="11"/>
  <c r="X2310" i="11"/>
  <c r="W2310" i="11"/>
  <c r="X2374" i="11"/>
  <c r="W2374" i="11"/>
  <c r="X1920" i="11"/>
  <c r="X1924" i="11"/>
  <c r="X1942" i="11"/>
  <c r="W1942" i="11"/>
  <c r="X1958" i="11"/>
  <c r="W1958" i="11"/>
  <c r="X1974" i="11"/>
  <c r="W1974" i="11"/>
  <c r="X1990" i="11"/>
  <c r="W1990" i="11"/>
  <c r="X2006" i="11"/>
  <c r="W2006" i="11"/>
  <c r="X2022" i="11"/>
  <c r="W2022" i="11"/>
  <c r="X2038" i="11"/>
  <c r="W2038" i="11"/>
  <c r="X2054" i="11"/>
  <c r="W2054" i="11"/>
  <c r="X2070" i="11"/>
  <c r="W2070" i="11"/>
  <c r="X2086" i="11"/>
  <c r="W2086" i="11"/>
  <c r="X2102" i="11"/>
  <c r="W2102" i="11"/>
  <c r="X2118" i="11"/>
  <c r="W2118" i="11"/>
  <c r="X2134" i="11"/>
  <c r="W2134" i="11"/>
  <c r="X2150" i="11"/>
  <c r="W2150" i="11"/>
  <c r="X2166" i="11"/>
  <c r="W2166" i="11"/>
  <c r="X2182" i="11"/>
  <c r="W2182" i="11"/>
  <c r="X2198" i="11"/>
  <c r="W2198" i="11"/>
  <c r="X2214" i="11"/>
  <c r="W2214" i="11"/>
  <c r="X2262" i="11"/>
  <c r="W2262" i="11"/>
  <c r="X2326" i="11"/>
  <c r="W2326" i="11"/>
  <c r="X2390" i="11"/>
  <c r="W2390" i="11"/>
  <c r="X2250" i="11"/>
  <c r="W2250" i="11"/>
  <c r="X2266" i="11"/>
  <c r="W2266" i="11"/>
  <c r="X2282" i="11"/>
  <c r="W2282" i="11"/>
  <c r="X2298" i="11"/>
  <c r="W2298" i="11"/>
  <c r="X2314" i="11"/>
  <c r="W2314" i="11"/>
  <c r="X2330" i="11"/>
  <c r="W2330" i="11"/>
  <c r="X2346" i="11"/>
  <c r="W2346" i="11"/>
  <c r="X2362" i="11"/>
  <c r="W2362" i="11"/>
  <c r="X2378" i="11"/>
  <c r="W2378" i="11"/>
  <c r="X2394" i="11"/>
  <c r="W2394" i="11"/>
  <c r="X2410" i="11"/>
  <c r="W2410" i="11"/>
  <c r="X2254" i="11"/>
  <c r="W2254" i="11"/>
  <c r="X2270" i="11"/>
  <c r="W2270" i="11"/>
  <c r="X2286" i="11"/>
  <c r="W2286" i="11"/>
  <c r="X2302" i="11"/>
  <c r="W2302" i="11"/>
  <c r="X2318" i="11"/>
  <c r="W2318" i="11"/>
  <c r="X2334" i="11"/>
  <c r="W2334" i="11"/>
  <c r="X2366" i="11"/>
  <c r="W2366" i="11"/>
  <c r="X2382" i="11"/>
  <c r="W2382" i="11"/>
  <c r="X2398" i="11"/>
  <c r="W2398" i="11"/>
  <c r="X2414" i="11"/>
  <c r="W2414" i="11"/>
  <c r="W2225" i="11"/>
  <c r="X2238" i="11"/>
  <c r="X2240" i="11"/>
  <c r="X2258" i="11"/>
  <c r="W2258" i="11"/>
  <c r="X2274" i="11"/>
  <c r="W2274" i="11"/>
  <c r="X2290" i="11"/>
  <c r="W2290" i="11"/>
  <c r="X2306" i="11"/>
  <c r="W2306" i="11"/>
  <c r="X2322" i="11"/>
  <c r="W2322" i="11"/>
  <c r="X2338" i="11"/>
  <c r="W2338" i="11"/>
  <c r="X2354" i="11"/>
  <c r="W2354" i="11"/>
  <c r="X2370" i="11"/>
  <c r="W2370" i="11"/>
  <c r="X2386" i="11"/>
  <c r="W2386" i="11"/>
  <c r="X2402" i="11"/>
  <c r="W2402" i="11"/>
  <c r="W2420" i="11"/>
  <c r="X2420" i="11"/>
  <c r="X2429" i="11"/>
  <c r="W2429" i="11"/>
  <c r="X2437" i="11"/>
  <c r="W2437" i="11"/>
  <c r="X2445" i="11"/>
  <c r="W2445" i="11"/>
  <c r="X2453" i="11"/>
  <c r="W2453" i="11"/>
  <c r="X2461" i="11"/>
  <c r="W2461" i="11"/>
  <c r="W2421" i="11"/>
  <c r="X2425" i="11"/>
  <c r="W2425" i="11"/>
  <c r="X2433" i="11"/>
  <c r="W2433" i="11"/>
  <c r="X2441" i="11"/>
  <c r="W2441" i="11"/>
  <c r="X2449" i="11"/>
  <c r="W2449" i="11"/>
  <c r="X2457" i="11"/>
  <c r="W2457" i="11"/>
  <c r="X2465" i="11"/>
  <c r="W2465" i="11"/>
  <c r="V2493" i="11" l="1"/>
  <c r="AA2493" i="11"/>
  <c r="AB2493" i="11"/>
  <c r="E2510" i="11"/>
  <c r="AB2492" i="11" l="1"/>
  <c r="AA2492" i="11"/>
  <c r="AB2491" i="11"/>
  <c r="AA2491" i="11"/>
  <c r="AB2490" i="11"/>
  <c r="AA2490" i="11"/>
  <c r="AB2489" i="11"/>
  <c r="AA2489" i="11"/>
  <c r="AB2488" i="11"/>
  <c r="AA2488" i="11"/>
  <c r="AB2487" i="11"/>
  <c r="AA2487" i="11"/>
  <c r="AB2486" i="11"/>
  <c r="AA2486" i="11"/>
  <c r="AB2485" i="11"/>
  <c r="AA2485" i="11"/>
  <c r="AB2484" i="11"/>
  <c r="AA2484" i="11"/>
  <c r="AB2483" i="11"/>
  <c r="AA2483" i="11"/>
  <c r="AB2482" i="11"/>
  <c r="AA2482" i="11"/>
  <c r="AB2481" i="11"/>
  <c r="AA2481" i="11"/>
  <c r="AB2480" i="11"/>
  <c r="AA2480" i="11"/>
  <c r="AB2479" i="11"/>
  <c r="AA2479" i="11"/>
  <c r="AB2478" i="11"/>
  <c r="AA2478" i="11"/>
  <c r="AB2477" i="11"/>
  <c r="AA2477" i="11"/>
  <c r="AB2476" i="11"/>
  <c r="AA2476" i="11"/>
  <c r="AB2475" i="11"/>
  <c r="AA2475" i="11"/>
  <c r="AB2474" i="11"/>
  <c r="AA2474" i="11"/>
  <c r="AB2473" i="11"/>
  <c r="AA2473" i="11"/>
  <c r="AB2472" i="11"/>
  <c r="AA2472" i="11"/>
  <c r="AB2471" i="11"/>
  <c r="AA2471" i="11"/>
  <c r="AB2470" i="11"/>
  <c r="AA2470" i="11"/>
  <c r="AB2469" i="11"/>
  <c r="AA2469" i="11"/>
  <c r="AB2468" i="11"/>
  <c r="AA2468" i="11"/>
  <c r="AB2467" i="11"/>
  <c r="AA2467" i="11"/>
  <c r="C369" i="143" l="1"/>
  <c r="B369" i="143"/>
  <c r="D369" i="143"/>
  <c r="G369" i="143"/>
  <c r="J369" i="143"/>
  <c r="AL4" i="140" l="1"/>
  <c r="V2492" i="11" l="1"/>
  <c r="V2491" i="11"/>
  <c r="V2490" i="11"/>
  <c r="V2489" i="11"/>
  <c r="V2488" i="11"/>
  <c r="V2487" i="11"/>
  <c r="V2486" i="11"/>
  <c r="V2485" i="11"/>
  <c r="V2484" i="11"/>
  <c r="V2483" i="11"/>
  <c r="V2482" i="11"/>
  <c r="V2481" i="11"/>
  <c r="V2480" i="11"/>
  <c r="V2479" i="11"/>
  <c r="V2478" i="11"/>
  <c r="V2477" i="11"/>
  <c r="V2476" i="11"/>
  <c r="V2475" i="11"/>
  <c r="V2474" i="11"/>
  <c r="V2473" i="11"/>
  <c r="V2472" i="11"/>
  <c r="V2471" i="11"/>
  <c r="V2470" i="11"/>
  <c r="V2469" i="11"/>
  <c r="V2468" i="11"/>
  <c r="F2519" i="11" l="1"/>
  <c r="G2519" i="11"/>
  <c r="G2510" i="11" l="1"/>
  <c r="F2510" i="11"/>
  <c r="AB2" i="11"/>
  <c r="R2467" i="11" l="1"/>
  <c r="R2468" i="11" s="1"/>
  <c r="R2469" i="11" s="1"/>
  <c r="R2470" i="11" s="1"/>
  <c r="R2471" i="11" s="1"/>
  <c r="R2472" i="11" s="1"/>
  <c r="R2473" i="11" s="1"/>
  <c r="R2474" i="11" s="1"/>
  <c r="R2475" i="11" s="1"/>
  <c r="R2476" i="11" s="1"/>
  <c r="R2477" i="11" s="1"/>
  <c r="R2478" i="11" s="1"/>
  <c r="R2479" i="11" s="1"/>
  <c r="R2480" i="11" s="1"/>
  <c r="R2481" i="11" s="1"/>
  <c r="R2482" i="11" s="1"/>
  <c r="R2483" i="11" s="1"/>
  <c r="R2484" i="11" s="1"/>
  <c r="R2485" i="11" s="1"/>
  <c r="R2486" i="11" s="1"/>
  <c r="R2487" i="11" s="1"/>
  <c r="R2488" i="11" s="1"/>
  <c r="R2489" i="11" s="1"/>
  <c r="R2490" i="11" s="1"/>
  <c r="R2491" i="11" s="1"/>
  <c r="R2492" i="11" s="1"/>
  <c r="R2493" i="11" s="1"/>
  <c r="R2494" i="11" s="1"/>
  <c r="R2495" i="11" s="1"/>
  <c r="M2498" i="11" l="1"/>
  <c r="L2498" i="11"/>
  <c r="K2498" i="11"/>
  <c r="E2530" i="11"/>
  <c r="L383" i="143" l="1"/>
  <c r="F2530" i="11" l="1"/>
  <c r="G2530" i="11"/>
  <c r="L368" i="143"/>
  <c r="L367" i="143"/>
  <c r="B375" i="143"/>
  <c r="J375" i="143"/>
  <c r="B374" i="143"/>
  <c r="G375" i="143"/>
  <c r="J374" i="143"/>
  <c r="G374" i="143"/>
  <c r="L366" i="143"/>
  <c r="L384" i="143" l="1"/>
  <c r="L385" i="143" s="1"/>
  <c r="J376" i="143"/>
  <c r="J377" i="143" s="1"/>
  <c r="G376" i="143"/>
  <c r="G377" i="143" s="1"/>
  <c r="L369" i="143"/>
  <c r="C374" i="143"/>
  <c r="L374" i="143"/>
  <c r="B376" i="143"/>
  <c r="B377" i="143" s="1"/>
  <c r="L375" i="143"/>
  <c r="C375" i="143"/>
  <c r="L386" i="143" l="1"/>
  <c r="L376" i="143"/>
  <c r="L377" i="143" s="1"/>
  <c r="AL5" i="140" l="1"/>
  <c r="AL6" i="140"/>
  <c r="AL7" i="140"/>
  <c r="AL8" i="140"/>
  <c r="AL9" i="140"/>
  <c r="AL10" i="140"/>
  <c r="AL11" i="140"/>
  <c r="AL12" i="140"/>
  <c r="AL13" i="140"/>
  <c r="AL14" i="140"/>
  <c r="AL15" i="140"/>
  <c r="AL16" i="140"/>
  <c r="AL17" i="140"/>
  <c r="AL18" i="140"/>
  <c r="AL19" i="140"/>
  <c r="AL20" i="140"/>
  <c r="AL21" i="140"/>
  <c r="AL22" i="140"/>
  <c r="AL23" i="140"/>
  <c r="AL24" i="140"/>
  <c r="AL25" i="140"/>
  <c r="AL26" i="140"/>
  <c r="AL27" i="140"/>
  <c r="AL28" i="140"/>
  <c r="AL29" i="140"/>
  <c r="AC11" i="140"/>
  <c r="AC12" i="140"/>
  <c r="D19" i="131" l="1"/>
  <c r="Z2493" i="11" s="1"/>
  <c r="D18" i="131"/>
  <c r="AA2" i="11" l="1"/>
  <c r="Z2" i="11"/>
  <c r="V2" i="11"/>
  <c r="W2" i="11" s="1"/>
  <c r="X2" i="11" l="1"/>
  <c r="G2506" i="11"/>
  <c r="G2508" i="11"/>
  <c r="G2517" i="11"/>
  <c r="G2522" i="11"/>
  <c r="G2523" i="11"/>
  <c r="G2524" i="11"/>
  <c r="G2526" i="11"/>
  <c r="G2527" i="11"/>
  <c r="G2528" i="11"/>
  <c r="G2529" i="11"/>
  <c r="G2531" i="11"/>
  <c r="V2467" i="11"/>
  <c r="E2515" i="11"/>
  <c r="F2512" i="11"/>
  <c r="F2504" i="11"/>
  <c r="AD36" i="140"/>
  <c r="AJ30" i="140"/>
  <c r="AC28" i="140"/>
  <c r="AC27" i="140"/>
  <c r="AC26" i="140"/>
  <c r="AC25" i="140"/>
  <c r="AC24" i="140"/>
  <c r="AC23" i="140"/>
  <c r="AC22" i="140"/>
  <c r="AC21" i="140"/>
  <c r="AC20" i="140"/>
  <c r="AC19" i="140"/>
  <c r="AC18" i="140"/>
  <c r="AC17" i="140"/>
  <c r="AC16" i="140"/>
  <c r="AC15" i="140"/>
  <c r="AC14" i="140"/>
  <c r="AC13" i="140"/>
  <c r="AC10" i="140"/>
  <c r="AC9" i="140"/>
  <c r="AC8" i="140"/>
  <c r="AC7" i="140"/>
  <c r="AC6" i="140"/>
  <c r="AC5" i="140"/>
  <c r="AC4" i="140"/>
  <c r="E2531" i="11"/>
  <c r="F2531" i="11"/>
  <c r="F2508" i="11"/>
  <c r="F2517" i="11"/>
  <c r="F2522" i="11"/>
  <c r="F2523" i="11"/>
  <c r="F2524" i="11"/>
  <c r="F2528" i="11"/>
  <c r="F2529" i="11"/>
  <c r="L2497" i="11"/>
  <c r="J2497" i="11"/>
  <c r="J2498" i="11"/>
  <c r="D17" i="131"/>
  <c r="D8" i="131"/>
  <c r="D16" i="131"/>
  <c r="D15" i="131"/>
  <c r="D12" i="131"/>
  <c r="D11" i="131"/>
  <c r="D14" i="131"/>
  <c r="D13" i="131"/>
  <c r="D10" i="131"/>
  <c r="D9" i="131"/>
  <c r="D7" i="131"/>
  <c r="D6" i="131"/>
  <c r="D5" i="131"/>
  <c r="D4" i="131"/>
  <c r="F2527" i="11"/>
  <c r="F2516" i="11"/>
  <c r="F2506" i="11"/>
  <c r="E2526" i="11"/>
  <c r="F2536" i="11"/>
  <c r="F2538" i="11" s="1"/>
  <c r="E2536" i="11"/>
  <c r="E2538" i="11" s="1"/>
  <c r="E2524" i="11"/>
  <c r="E2525" i="11"/>
  <c r="E2518" i="11"/>
  <c r="E2520" i="11"/>
  <c r="E2521" i="11"/>
  <c r="E2528" i="11"/>
  <c r="E2529" i="11"/>
  <c r="E2523" i="11"/>
  <c r="E2522" i="11"/>
  <c r="E2503" i="11"/>
  <c r="E2504" i="11"/>
  <c r="E2505" i="11"/>
  <c r="E2506" i="11"/>
  <c r="E2507" i="11"/>
  <c r="E2508" i="11"/>
  <c r="E2509" i="11"/>
  <c r="E2511" i="11"/>
  <c r="E2527" i="11"/>
  <c r="E2512" i="11"/>
  <c r="E2513" i="11"/>
  <c r="E2514" i="11"/>
  <c r="E2516" i="11"/>
  <c r="E2517" i="11"/>
  <c r="E2502" i="11"/>
  <c r="Z1793" i="11" l="1"/>
  <c r="Z1772" i="11"/>
  <c r="Z1117" i="11"/>
  <c r="Z2331" i="11"/>
  <c r="Z2322" i="11"/>
  <c r="Z2003" i="11"/>
  <c r="Z1950" i="11"/>
  <c r="Z1939" i="11"/>
  <c r="Z1794" i="11"/>
  <c r="Z1042" i="11"/>
  <c r="Z568" i="11"/>
  <c r="Z2495" i="11"/>
  <c r="Z2494" i="11"/>
  <c r="Z2472" i="11"/>
  <c r="Z1976" i="11"/>
  <c r="Z1971" i="11"/>
  <c r="Z1769" i="11"/>
  <c r="Z1445" i="11"/>
  <c r="Z1102" i="11"/>
  <c r="Z1101" i="11"/>
  <c r="Z618" i="11"/>
  <c r="Z601" i="11"/>
  <c r="Z2318" i="11"/>
  <c r="Z2317" i="11"/>
  <c r="Z2311" i="11"/>
  <c r="Z2310" i="11"/>
  <c r="Z2306" i="11"/>
  <c r="Z2305" i="11"/>
  <c r="Z1981" i="11"/>
  <c r="Z1980" i="11"/>
  <c r="Z1974" i="11"/>
  <c r="Z1973" i="11"/>
  <c r="Z1972" i="11"/>
  <c r="Z1970" i="11"/>
  <c r="Z1780" i="11"/>
  <c r="Z617" i="11"/>
  <c r="Z602" i="11"/>
  <c r="Z2181" i="11"/>
  <c r="Z1739" i="11"/>
  <c r="Z1100" i="11"/>
  <c r="Z1088" i="11"/>
  <c r="Z1086" i="11"/>
  <c r="Z1082" i="11"/>
  <c r="Z626" i="11"/>
  <c r="Z624" i="11"/>
  <c r="Z2388" i="11"/>
  <c r="Z2319" i="11"/>
  <c r="Z1985" i="11"/>
  <c r="Z1983" i="11"/>
  <c r="Z1982" i="11"/>
  <c r="Z1751" i="11"/>
  <c r="Z1089" i="11"/>
  <c r="Z1087" i="11"/>
  <c r="Z1085" i="11"/>
  <c r="Z1795" i="11"/>
  <c r="Z1774" i="11"/>
  <c r="Z1145" i="11"/>
  <c r="Z2324" i="11"/>
  <c r="Z2323" i="11"/>
  <c r="Z2211" i="11"/>
  <c r="Z614" i="11"/>
  <c r="Z588" i="11"/>
  <c r="Z2210" i="11"/>
  <c r="Z2208" i="11"/>
  <c r="Z2054" i="11"/>
  <c r="Z2028" i="11"/>
  <c r="Z1910" i="11"/>
  <c r="Z1166" i="11"/>
  <c r="Z1164" i="11"/>
  <c r="Z1162" i="11"/>
  <c r="Z1161" i="11"/>
  <c r="Z1156" i="11"/>
  <c r="Z900" i="11"/>
  <c r="Z2394" i="11"/>
  <c r="Z2338" i="11"/>
  <c r="Z2335" i="11"/>
  <c r="Z2328" i="11"/>
  <c r="Z2304" i="11"/>
  <c r="Z2070" i="11"/>
  <c r="Z2062" i="11"/>
  <c r="Z2059" i="11"/>
  <c r="Z2058" i="11"/>
  <c r="Z2053" i="11"/>
  <c r="Z2051" i="11"/>
  <c r="Z2024" i="11"/>
  <c r="Z1838" i="11"/>
  <c r="Z1826" i="11"/>
  <c r="Z1190" i="11"/>
  <c r="Z1178" i="11"/>
  <c r="Z1165" i="11"/>
  <c r="Z1159" i="11"/>
  <c r="Z1158" i="11"/>
  <c r="Z1157" i="11"/>
  <c r="Z1056" i="11"/>
  <c r="Z419" i="11"/>
  <c r="Z328" i="11"/>
  <c r="Z314" i="11"/>
  <c r="Z2057" i="11"/>
  <c r="Z2308" i="11"/>
  <c r="Z2207" i="11"/>
  <c r="Z2015" i="11"/>
  <c r="Z604" i="11"/>
  <c r="Z1105" i="11"/>
  <c r="Z1779" i="11"/>
  <c r="Z606" i="11"/>
  <c r="Z615" i="11"/>
  <c r="Z612" i="11"/>
  <c r="Z608" i="11"/>
  <c r="Z605" i="11"/>
  <c r="Z360" i="11"/>
  <c r="Z1978" i="11"/>
  <c r="Z1968" i="11"/>
  <c r="Z1778" i="11"/>
  <c r="Z1776" i="11"/>
  <c r="Z609" i="11"/>
  <c r="Z589" i="11"/>
  <c r="Z2345" i="11"/>
  <c r="Z2316" i="11"/>
  <c r="Z2315" i="11"/>
  <c r="Z2314" i="11"/>
  <c r="Z2313" i="11"/>
  <c r="Z2312" i="11"/>
  <c r="Z2309" i="11"/>
  <c r="Z2307" i="11"/>
  <c r="Z2301" i="11"/>
  <c r="Z1969" i="11"/>
  <c r="Z1967" i="11"/>
  <c r="Z1777" i="11"/>
  <c r="Z1775" i="11"/>
  <c r="Z619" i="11"/>
  <c r="Z610" i="11"/>
  <c r="Z590" i="11"/>
  <c r="Z579" i="11"/>
  <c r="Z575" i="11"/>
  <c r="Z1938" i="11"/>
  <c r="Z625" i="11"/>
  <c r="Z2489" i="11"/>
  <c r="Z2485" i="11"/>
  <c r="Z2481" i="11"/>
  <c r="Z2469" i="11"/>
  <c r="Z2490" i="11"/>
  <c r="Z2486" i="11"/>
  <c r="Z2482" i="11"/>
  <c r="Z2478" i="11"/>
  <c r="Z2474" i="11"/>
  <c r="Z2470" i="11"/>
  <c r="Z2491" i="11"/>
  <c r="Z2487" i="11"/>
  <c r="Z2479" i="11"/>
  <c r="Z2475" i="11"/>
  <c r="Z2471" i="11"/>
  <c r="Z2467" i="11"/>
  <c r="Z2492" i="11"/>
  <c r="Z2488" i="11"/>
  <c r="Z2484" i="11"/>
  <c r="Z2480" i="11"/>
  <c r="Z2476" i="11"/>
  <c r="Z2468" i="11"/>
  <c r="Z2477" i="11"/>
  <c r="Z2473" i="11"/>
  <c r="Z2483" i="11"/>
  <c r="E47" i="138"/>
  <c r="G2536" i="11"/>
  <c r="G2538" i="11" s="1"/>
  <c r="D47" i="138"/>
  <c r="AC34" i="140"/>
  <c r="AE34" i="140" s="1"/>
  <c r="AK30" i="140"/>
  <c r="AC40" i="140"/>
  <c r="D6" i="138"/>
  <c r="D45" i="138"/>
  <c r="AC30" i="140"/>
  <c r="AC35" i="140"/>
  <c r="AE35" i="140" s="1"/>
  <c r="F2518" i="11"/>
  <c r="E44" i="138"/>
  <c r="AM1" i="140"/>
  <c r="D43" i="138"/>
  <c r="E43" i="138"/>
  <c r="D18" i="138"/>
  <c r="D44" i="138"/>
  <c r="E46" i="138"/>
  <c r="F2502" i="11"/>
  <c r="D7" i="138"/>
  <c r="D46" i="138"/>
  <c r="E45" i="138"/>
  <c r="F2514" i="11"/>
  <c r="F2513" i="11"/>
  <c r="F2515" i="11"/>
  <c r="F2526" i="11"/>
  <c r="F2520" i="11"/>
  <c r="F2509" i="11"/>
  <c r="F2505" i="11"/>
  <c r="G2511" i="11"/>
  <c r="F2503" i="11"/>
  <c r="X2498" i="11"/>
  <c r="F2525" i="11"/>
  <c r="F2507" i="11"/>
  <c r="E31" i="138"/>
  <c r="E30" i="138"/>
  <c r="D29" i="138"/>
  <c r="D28" i="138"/>
  <c r="D31" i="138"/>
  <c r="D27" i="138"/>
  <c r="E35" i="138"/>
  <c r="E34" i="138"/>
  <c r="D37" i="138"/>
  <c r="D33" i="138"/>
  <c r="E37" i="138"/>
  <c r="D36" i="138"/>
  <c r="D32" i="138"/>
  <c r="E36" i="138"/>
  <c r="E32" i="138"/>
  <c r="D35" i="138"/>
  <c r="D14" i="138"/>
  <c r="D30" i="138"/>
  <c r="E29" i="138"/>
  <c r="D62" i="138"/>
  <c r="D50" i="138"/>
  <c r="D49" i="138"/>
  <c r="D52" i="138"/>
  <c r="D48" i="138"/>
  <c r="D51" i="138"/>
  <c r="D13" i="138"/>
  <c r="D9" i="138"/>
  <c r="E13" i="138"/>
  <c r="D12" i="138"/>
  <c r="D8" i="138"/>
  <c r="E12" i="138"/>
  <c r="D11" i="138"/>
  <c r="D34" i="138"/>
  <c r="E19" i="138"/>
  <c r="E18" i="138"/>
  <c r="D17" i="138"/>
  <c r="E17" i="138"/>
  <c r="D16" i="138"/>
  <c r="D19" i="138"/>
  <c r="D15" i="138"/>
  <c r="D25" i="138"/>
  <c r="D21" i="138"/>
  <c r="E25" i="138"/>
  <c r="E21" i="138"/>
  <c r="D24" i="138"/>
  <c r="D20" i="138"/>
  <c r="E24" i="138"/>
  <c r="D23" i="138"/>
  <c r="D22" i="138"/>
  <c r="E2534" i="11"/>
  <c r="J2499" i="11" s="1"/>
  <c r="F2511" i="11"/>
  <c r="F2521" i="11"/>
  <c r="D54" i="138"/>
  <c r="E57" i="138"/>
  <c r="D57" i="138"/>
  <c r="D53" i="138"/>
  <c r="E54" i="138"/>
  <c r="D56" i="138"/>
  <c r="E53" i="138"/>
  <c r="D55" i="138"/>
  <c r="E39" i="138"/>
  <c r="D42" i="138"/>
  <c r="D38" i="138"/>
  <c r="E42" i="138"/>
  <c r="E38" i="138"/>
  <c r="D41" i="138"/>
  <c r="E41" i="138"/>
  <c r="D40" i="138"/>
  <c r="D39" i="138"/>
  <c r="D10" i="138"/>
  <c r="D26" i="138"/>
  <c r="G2509" i="11"/>
  <c r="E56" i="138"/>
  <c r="E27" i="138"/>
  <c r="E14" i="138"/>
  <c r="E22" i="138"/>
  <c r="G2520" i="11"/>
  <c r="E55" i="138"/>
  <c r="E8" i="138"/>
  <c r="G2512" i="11"/>
  <c r="G2504" i="11"/>
  <c r="G2505" i="11"/>
  <c r="G2503" i="11"/>
  <c r="G2502" i="11"/>
  <c r="G2516" i="11"/>
  <c r="G2518" i="11"/>
  <c r="G2513" i="11"/>
  <c r="E33" i="138"/>
  <c r="E23" i="138"/>
  <c r="G2521" i="11"/>
  <c r="E6" i="138"/>
  <c r="E15" i="138"/>
  <c r="G2525" i="11"/>
  <c r="G2514" i="11"/>
  <c r="E10" i="138"/>
  <c r="E75" i="138"/>
  <c r="D72" i="138"/>
  <c r="D74" i="138"/>
  <c r="D76" i="138"/>
  <c r="E72" i="138"/>
  <c r="E74" i="138"/>
  <c r="E76" i="138"/>
  <c r="D71" i="138"/>
  <c r="D73" i="138"/>
  <c r="D75" i="138"/>
  <c r="E71" i="138"/>
  <c r="E73" i="138"/>
  <c r="Q364" i="143" l="1"/>
  <c r="P364" i="143" s="1"/>
  <c r="Q365" i="143"/>
  <c r="P365" i="143" s="1"/>
  <c r="AM15" i="140"/>
  <c r="AM16" i="140"/>
  <c r="AM17" i="140"/>
  <c r="AM18" i="140"/>
  <c r="AM19" i="140"/>
  <c r="AM20" i="140"/>
  <c r="AM21" i="140"/>
  <c r="AM22" i="140"/>
  <c r="AM23" i="140"/>
  <c r="AM24" i="140"/>
  <c r="AM25" i="140"/>
  <c r="AM26" i="140"/>
  <c r="AM27" i="140"/>
  <c r="AM28" i="140"/>
  <c r="AM29" i="140"/>
  <c r="Q366" i="143"/>
  <c r="P366" i="143" s="1"/>
  <c r="Q367" i="143"/>
  <c r="P367" i="143" s="1"/>
  <c r="W2497" i="11"/>
  <c r="AM4" i="140"/>
  <c r="W2498" i="11"/>
  <c r="M2558" i="11"/>
  <c r="L2558" i="11"/>
  <c r="J2558" i="11"/>
  <c r="K2558" i="11"/>
  <c r="J2548" i="11"/>
  <c r="J2559" i="11"/>
  <c r="K2559" i="11"/>
  <c r="M2557" i="11"/>
  <c r="J2557" i="11"/>
  <c r="L2557" i="11"/>
  <c r="K2557" i="11"/>
  <c r="K2551" i="11"/>
  <c r="K2548" i="11"/>
  <c r="J2553" i="11"/>
  <c r="J2552" i="11"/>
  <c r="M2556" i="11"/>
  <c r="L2553" i="11"/>
  <c r="L2546" i="11"/>
  <c r="L2556" i="11"/>
  <c r="L2544" i="11"/>
  <c r="J2547" i="11"/>
  <c r="J2550" i="11"/>
  <c r="K2553" i="11"/>
  <c r="L2552" i="11"/>
  <c r="M2555" i="11"/>
  <c r="M2544" i="11"/>
  <c r="M2549" i="11"/>
  <c r="K2556" i="11"/>
  <c r="K2555" i="11"/>
  <c r="L2549" i="11"/>
  <c r="L2554" i="11"/>
  <c r="M2543" i="11"/>
  <c r="K2545" i="11"/>
  <c r="M2551" i="11"/>
  <c r="K2544" i="11"/>
  <c r="J2556" i="11"/>
  <c r="K2547" i="11"/>
  <c r="L2551" i="11"/>
  <c r="K2549" i="11"/>
  <c r="M2550" i="11"/>
  <c r="M2552" i="11"/>
  <c r="M2559" i="11"/>
  <c r="J2549" i="11"/>
  <c r="J2554" i="11"/>
  <c r="M2545" i="11"/>
  <c r="K2552" i="11"/>
  <c r="M2547" i="11"/>
  <c r="L2555" i="11"/>
  <c r="L2547" i="11"/>
  <c r="J2551" i="11"/>
  <c r="M2554" i="11"/>
  <c r="J2543" i="11"/>
  <c r="K2546" i="11"/>
  <c r="J2555" i="11"/>
  <c r="J2544" i="11"/>
  <c r="L2545" i="11"/>
  <c r="L2550" i="11"/>
  <c r="L2559" i="11"/>
  <c r="M2548" i="11"/>
  <c r="M2553" i="11"/>
  <c r="J2545" i="11"/>
  <c r="K2554" i="11"/>
  <c r="L2543" i="11"/>
  <c r="M2546" i="11"/>
  <c r="K2550" i="11"/>
  <c r="J2546" i="11"/>
  <c r="L2548" i="11"/>
  <c r="K2543" i="11"/>
  <c r="E62" i="138"/>
  <c r="AE36" i="140"/>
  <c r="AC36" i="140"/>
  <c r="AC41" i="140" s="1"/>
  <c r="AC42" i="140" s="1"/>
  <c r="F2534" i="11"/>
  <c r="P358" i="143" s="1"/>
  <c r="D78" i="138"/>
  <c r="D79" i="138" s="1"/>
  <c r="E52" i="138"/>
  <c r="G2515" i="11"/>
  <c r="E50" i="138"/>
  <c r="X2497" i="11"/>
  <c r="E26" i="138"/>
  <c r="E7" i="138"/>
  <c r="E28" i="138"/>
  <c r="E49" i="138"/>
  <c r="E51" i="138"/>
  <c r="E48" i="138"/>
  <c r="E11" i="138"/>
  <c r="E20" i="138"/>
  <c r="E16" i="138"/>
  <c r="D60" i="138"/>
  <c r="D63" i="138" s="1"/>
  <c r="E40" i="138"/>
  <c r="G2507" i="11"/>
  <c r="E9" i="138"/>
  <c r="E78" i="138"/>
  <c r="Q243" i="143" l="1"/>
  <c r="P243" i="143" s="1"/>
  <c r="P359" i="143"/>
  <c r="Q316" i="143"/>
  <c r="P316" i="143" s="1"/>
  <c r="P360" i="143"/>
  <c r="P349" i="143"/>
  <c r="P362" i="143"/>
  <c r="Q247" i="143"/>
  <c r="P247" i="143" s="1"/>
  <c r="P363" i="143"/>
  <c r="P348" i="143"/>
  <c r="Q133" i="143"/>
  <c r="P133" i="143" s="1"/>
  <c r="P353" i="143"/>
  <c r="P350" i="143"/>
  <c r="P351" i="143"/>
  <c r="P352" i="143"/>
  <c r="Q249" i="143"/>
  <c r="P249" i="143" s="1"/>
  <c r="P357" i="143"/>
  <c r="P354" i="143"/>
  <c r="Q315" i="143"/>
  <c r="P315" i="143" s="1"/>
  <c r="P355" i="143"/>
  <c r="Q228" i="143"/>
  <c r="P228" i="143" s="1"/>
  <c r="P356" i="143"/>
  <c r="Q317" i="143"/>
  <c r="P317" i="143" s="1"/>
  <c r="P361" i="143"/>
  <c r="P36" i="143"/>
  <c r="W2499" i="11"/>
  <c r="G2534" i="11"/>
  <c r="X2499" i="11" s="1"/>
  <c r="M2561" i="11"/>
  <c r="M2565" i="11" s="1"/>
  <c r="L2561" i="11"/>
  <c r="L2565" i="11" s="1"/>
  <c r="H2552" i="11"/>
  <c r="K2561" i="11"/>
  <c r="K2562" i="11" s="1"/>
  <c r="J2561" i="11"/>
  <c r="J2562" i="11" s="1"/>
  <c r="E60" i="138"/>
  <c r="E63" i="138" s="1"/>
  <c r="E79" i="138"/>
  <c r="L2569" i="11" l="1"/>
  <c r="D95" i="138"/>
  <c r="E95" i="138" s="1"/>
  <c r="D93" i="138"/>
  <c r="D98" i="138"/>
  <c r="E98" i="138" s="1"/>
  <c r="D96" i="138"/>
  <c r="E96" i="138" s="1"/>
  <c r="D94" i="138"/>
  <c r="E94" i="138" s="1"/>
  <c r="D97" i="138"/>
  <c r="E97" i="138" s="1"/>
  <c r="M2562" i="11"/>
  <c r="L2562" i="11"/>
  <c r="K2565" i="11"/>
  <c r="J2565" i="11"/>
  <c r="G392" i="143"/>
  <c r="G393" i="143"/>
  <c r="G394" i="143"/>
  <c r="J389" i="143"/>
  <c r="J390" i="143"/>
  <c r="J391" i="143"/>
  <c r="J392" i="143"/>
  <c r="J393" i="143"/>
  <c r="G389" i="143"/>
  <c r="J394" i="143"/>
  <c r="G390" i="143"/>
  <c r="G391" i="143"/>
  <c r="D87" i="138"/>
  <c r="E87" i="138" s="1"/>
  <c r="D83" i="138"/>
  <c r="D86" i="138"/>
  <c r="E86" i="138" s="1"/>
  <c r="D85" i="138"/>
  <c r="E85" i="138" s="1"/>
  <c r="D88" i="138"/>
  <c r="E88" i="138" s="1"/>
  <c r="D84" i="138"/>
  <c r="E84" i="138" s="1"/>
  <c r="L2570" i="11" l="1"/>
  <c r="D100" i="138"/>
  <c r="E93" i="138"/>
  <c r="E100" i="138" s="1"/>
  <c r="J395" i="143"/>
  <c r="E83" i="138"/>
  <c r="E90" i="138" s="1"/>
  <c r="D90" i="138"/>
  <c r="G395" i="143"/>
</calcChain>
</file>

<file path=xl/sharedStrings.xml><?xml version="1.0" encoding="utf-8"?>
<sst xmlns="http://schemas.openxmlformats.org/spreadsheetml/2006/main" count="131874" uniqueCount="10694">
  <si>
    <t>Salesperson</t>
  </si>
  <si>
    <t>Cust Code</t>
  </si>
  <si>
    <t>Customer Name</t>
  </si>
  <si>
    <t>Work Order</t>
  </si>
  <si>
    <t>Invoice</t>
  </si>
  <si>
    <t>Part Number</t>
  </si>
  <si>
    <t>Description</t>
  </si>
  <si>
    <t>Type of Service</t>
  </si>
  <si>
    <t>Total Sales Value</t>
  </si>
  <si>
    <t>Part Cost</t>
  </si>
  <si>
    <t>Labor Cost</t>
  </si>
  <si>
    <t>Other Cost</t>
  </si>
  <si>
    <t>Node</t>
  </si>
  <si>
    <t>Request Type</t>
  </si>
  <si>
    <t>Qty</t>
  </si>
  <si>
    <t>contract_cover</t>
  </si>
  <si>
    <t>Fixed Price</t>
  </si>
  <si>
    <t>ESS-JOPL</t>
  </si>
  <si>
    <t>Only UM</t>
  </si>
  <si>
    <t>DPS-JOPL</t>
  </si>
  <si>
    <t>PM and UM</t>
  </si>
  <si>
    <t>wangchee.ng</t>
  </si>
  <si>
    <t>TCU-WS</t>
  </si>
  <si>
    <t>SPT_onsite_support</t>
  </si>
  <si>
    <t>HW COMP BY PERIOD</t>
  </si>
  <si>
    <t>ONSITE_SUPPORT</t>
  </si>
  <si>
    <t>Onsite Support Services</t>
  </si>
  <si>
    <t>SW BY TOKEN</t>
  </si>
  <si>
    <t>OT99YY888OT</t>
  </si>
  <si>
    <t>PARK_EXP</t>
  </si>
  <si>
    <t>Parking Expenses</t>
  </si>
  <si>
    <t>anson.ong</t>
  </si>
  <si>
    <t>SW BY HOUR</t>
  </si>
  <si>
    <t>PUBLIC_EXP</t>
  </si>
  <si>
    <t>Public Transport Expenses</t>
  </si>
  <si>
    <t>TAXI_EXP</t>
  </si>
  <si>
    <t>sorphia.chua</t>
  </si>
  <si>
    <t>CHARGEABLE CALL</t>
  </si>
  <si>
    <t>Taxi Expenses</t>
  </si>
  <si>
    <t>PROFESSIONAL_SVC</t>
  </si>
  <si>
    <t>PROFESSIONAL SERVICES</t>
  </si>
  <si>
    <t>PROFESSIONAL SALES</t>
  </si>
  <si>
    <t>Vendor_OnSite_Services</t>
  </si>
  <si>
    <t>Vendor Onsite Services</t>
  </si>
  <si>
    <t>ong.yilin</t>
  </si>
  <si>
    <t>S07004</t>
  </si>
  <si>
    <t>SINGAPORE POLYTECHNIC SUPPLIES OFFICE</t>
  </si>
  <si>
    <t>H00162</t>
  </si>
  <si>
    <t>HCL SINGAPORE PTE LTD</t>
  </si>
  <si>
    <t>Period</t>
  </si>
  <si>
    <t>sub scheme</t>
  </si>
  <si>
    <t>TMS</t>
  </si>
  <si>
    <t>comm_psg_code</t>
  </si>
  <si>
    <t>Data source</t>
  </si>
  <si>
    <t>Depmt</t>
  </si>
  <si>
    <t>Remarks (comm)</t>
  </si>
  <si>
    <t>M00039</t>
  </si>
  <si>
    <t>MCL LAND LIMITED</t>
  </si>
  <si>
    <t>Helpdesk_Support</t>
  </si>
  <si>
    <t>Helpdesk Support</t>
  </si>
  <si>
    <t>subtotal</t>
  </si>
  <si>
    <t>Grand total</t>
  </si>
  <si>
    <t>Sales</t>
  </si>
  <si>
    <t>revach</t>
  </si>
  <si>
    <t>direct</t>
  </si>
  <si>
    <t>AE TMS COS report total</t>
  </si>
  <si>
    <t>PC1104080004</t>
  </si>
  <si>
    <t>shirley.phee</t>
  </si>
  <si>
    <t>warren.tan</t>
  </si>
  <si>
    <t>PC03XX320IB</t>
  </si>
  <si>
    <t>jaime.wong</t>
  </si>
  <si>
    <t>HP 146GB 10K SAS 2.5" DP HDD P/NO: 418367-B21</t>
  </si>
  <si>
    <t>SPPGHU030CQ</t>
  </si>
  <si>
    <t>SEALED AIR (SINGAPORE) PTE LTD</t>
  </si>
  <si>
    <t>S00521</t>
  </si>
  <si>
    <t>PC1302010038</t>
  </si>
  <si>
    <t>homeng.tan</t>
  </si>
  <si>
    <t>FUJITSU ASIA PTE LTD</t>
  </si>
  <si>
    <t>F00119</t>
  </si>
  <si>
    <t>THE ROYAL BANK OF SCOTLAND PLC</t>
  </si>
  <si>
    <t>T00125</t>
  </si>
  <si>
    <t>S00010</t>
  </si>
  <si>
    <t>PC03XX396HP</t>
  </si>
  <si>
    <t>NH03XX128CC</t>
  </si>
  <si>
    <t>NH03XX235CC</t>
  </si>
  <si>
    <t>PC03XX275DE</t>
  </si>
  <si>
    <t>PC03YY139DE</t>
  </si>
  <si>
    <t>PC03YY047CQ</t>
  </si>
  <si>
    <t>NH03XX130CC</t>
  </si>
  <si>
    <t>DTZ FACILITIES &amp; ENGINEERING (S) LIMITED</t>
  </si>
  <si>
    <t>U00090</t>
  </si>
  <si>
    <t>Item: PC1303220002 / 500000062593 / NETAPP FAS2020</t>
  </si>
  <si>
    <t>PC1303220002</t>
  </si>
  <si>
    <t>Item: PC1303220001 / 500000059728 / NETAPP FAS2050</t>
  </si>
  <si>
    <t>PC1303220001</t>
  </si>
  <si>
    <t>Item: PC1303220001 / 500000059730 / NETAPP FAS2050</t>
  </si>
  <si>
    <t>Item: PC1104070040 / ALJ1903F0YF / BROCADE 300</t>
  </si>
  <si>
    <t>PC1104070040</t>
  </si>
  <si>
    <t>Item: PC1302010038 / 9B00200035 / OVERLAND NEO 2000</t>
  </si>
  <si>
    <t>PC03XX201HP</t>
  </si>
  <si>
    <t>PC03XX052CQ</t>
  </si>
  <si>
    <t>Item: PC13FQ022HP / HU1950815B / HP ULTRIUM 1840 SCSI EXT TAPE</t>
  </si>
  <si>
    <t>PC13FQ022HP</t>
  </si>
  <si>
    <t>Item: PC1104110054 / 26QJWB1 / DELL POWERVAULT 110T LTO-3 TAPE</t>
  </si>
  <si>
    <t>PC1104110054</t>
  </si>
  <si>
    <t>Item: SR03XX062HP / MXK0449140 / HP SSL1016AUTOLOADER ULTRIUMII</t>
  </si>
  <si>
    <t>SR03XX062HP</t>
  </si>
  <si>
    <t>Item: PC1209240021 / FGL1504S842 / CISCO AIR-LAP1042N</t>
  </si>
  <si>
    <t>PC1209240021</t>
  </si>
  <si>
    <t>Item: PC1209240021 / FGL1504S843 / CISCO AIR-LAP1042N</t>
  </si>
  <si>
    <t>Item: PC1209240021 / FGL1504S844 / CISCO AIR-LAP1042N</t>
  </si>
  <si>
    <t>Item: PC13AE002OT / JN118FAF0ADA / SSG 520M SYSTEM 1GB DRAM AC</t>
  </si>
  <si>
    <t>PC13AE002OT</t>
  </si>
  <si>
    <t>PC1103310105</t>
  </si>
  <si>
    <t>Item: PC03XX183IB / 99D3369 / IBM X SERIES 346</t>
  </si>
  <si>
    <t>PC03XX183IB</t>
  </si>
  <si>
    <t>Item: PC03XX201HP / SGH624X0HV / HP PROLIANT DL380 G4</t>
  </si>
  <si>
    <t>Item: PC03XX275DE / 9Y7GV1S / DELL POWEREDGE 2950</t>
  </si>
  <si>
    <t>Item: PC1105180020 / CQN4Y1S / DELL POWEREDGE R200</t>
  </si>
  <si>
    <t>PC1105180020</t>
  </si>
  <si>
    <t>Item: PC03XX275DE / 8Y7GV1S / DELL POWEREDGE 2950</t>
  </si>
  <si>
    <t>Item: PC03XX275DE / BY7GV1S / DELL POWEREDGE 2950</t>
  </si>
  <si>
    <t>Item: PC1105180020 / JZCMX1S / DELL POWEREDGE R200</t>
  </si>
  <si>
    <t>Item: PC03XX141HP / H1J9FSY114 / HP PROLIANT DL580 G2</t>
  </si>
  <si>
    <t>PC03XX141HP</t>
  </si>
  <si>
    <t>HCL HONG KONG SAR LIMITED</t>
  </si>
  <si>
    <t>H00192</t>
  </si>
  <si>
    <t>Item: NH04AA025CI / JMX1421L3CY / CISCO ASA 5520 APPLIANCE</t>
  </si>
  <si>
    <t>NH04AA025CI</t>
  </si>
  <si>
    <t>Item: NH04AA025CI / JMX1421L3CW / CISCO ASA 5520 APPLIANCE</t>
  </si>
  <si>
    <t>Item: PC1104070040 / ALJ1903F1TP / BROCADE 300</t>
  </si>
  <si>
    <t>Item: NH06YZ001EA / WW9B-VR3F-HD7X-MH44 / COMPREHENSIVE SUPPORT 1100E</t>
  </si>
  <si>
    <t>NH06YZ001EA</t>
  </si>
  <si>
    <t>Item: PC1103310105 / F5-CDMP-ZQCN / F5-BIG-LTM-1600-4G-R</t>
  </si>
  <si>
    <t>Item: PC1103310105 / F5-EEMW-UFPO / F5-BIG-LTM-1600-4G-R</t>
  </si>
  <si>
    <t>Item: PC1208030024 / 0239062011000026 / SA2500</t>
  </si>
  <si>
    <t>PC1208030024</t>
  </si>
  <si>
    <t>Item: PC1303220002 / 500000062581 / NETAPP FAS2020</t>
  </si>
  <si>
    <t>Item: PC1308210046 / WWBU-3CZY-K86L-CC43 / MCAFEE WEB GATEWAY 1100E</t>
  </si>
  <si>
    <t>PC1308210046</t>
  </si>
  <si>
    <t>Item: NS08BC061NA / WWAD-9QRW-YWFV-Y615 / MFE WEB GATEWAY 1Yr GL</t>
  </si>
  <si>
    <t>NS08BC061NA</t>
  </si>
  <si>
    <t>Item: PC1208030026 / SKQ47V0H / CISCO ACS-1121</t>
  </si>
  <si>
    <t>PC1208030026</t>
  </si>
  <si>
    <t>Item: PC1208030026 / SKQ880Y9 / CISCO ACS-1121</t>
  </si>
  <si>
    <t>Item: PC1208030024 / 0239022010000018 / SA2500</t>
  </si>
  <si>
    <t>Item: PC1308210049 / WE2X-DHAB-QGTK-5W60 / MFE WEB REPORTER PREMIUM 1YR GL</t>
  </si>
  <si>
    <t>PC1308210049</t>
  </si>
  <si>
    <t>Item: PC1308210047 / WABJ-Z8UP-EXV6-DP96 / MFE WEB ANTI-MALWARE 1YR GL</t>
  </si>
  <si>
    <t>PC1308210047</t>
  </si>
  <si>
    <t>Item: PC13AE002OT / JN1161D11ADA / SSG 520M SYSTEM 1GB DRAM AC</t>
  </si>
  <si>
    <t>Item: PC03XX052CQ / H1JCKJN214 / HP Proliant DL380 G3</t>
  </si>
  <si>
    <t>Item: PC03XX342HP / T00TLGP33L / HP PROLIANT DL360 G3</t>
  </si>
  <si>
    <t>PC03XX342HP</t>
  </si>
  <si>
    <t>Item: PC03BA031HP / TWT502003S / HP PROLIANT DL360 G4</t>
  </si>
  <si>
    <t>PC03BA031HP</t>
  </si>
  <si>
    <t>Item: PC03XX201HP / SGH624X21W / HP PROLIANT DL380 G4</t>
  </si>
  <si>
    <t>Item: PC03XX201HP / SGH624X21X / HP PROLIANT DL380 G4</t>
  </si>
  <si>
    <t>Item: PC03XX201HP / SGH624X21Y / HP PROLIANT DL380 G4</t>
  </si>
  <si>
    <t>Item: PC03XX052CQ / H0HMLDN71S / HP Proliant DL380 G3</t>
  </si>
  <si>
    <t>Item: PC1105180020 / 5RMDT1S / DELL POWEREDGE R200</t>
  </si>
  <si>
    <t>Item: PC1105180020 / 11DMX1S / DELL POWEREDGE R200</t>
  </si>
  <si>
    <t>PC03XX341HP</t>
  </si>
  <si>
    <t>Item: PC03XX201HP / SGH503X01K / HP PROLIANT DL380 G4</t>
  </si>
  <si>
    <t>Item: PC03YY047CQ / T004KZR1BC / PROLIANT ML350</t>
  </si>
  <si>
    <t>Item: PC1204300004 / B57R22S / POWEREDGE M610</t>
  </si>
  <si>
    <t>PC1204300004</t>
  </si>
  <si>
    <t>Item: PC1204300004 / CKQG32S / POWEREDGE M610</t>
  </si>
  <si>
    <t>Item: PC1204300004 / HCX952S / POWEREDGE M610</t>
  </si>
  <si>
    <t>Item: PC1204300001 / C6L612S / DELL POWEREDGE M600</t>
  </si>
  <si>
    <t>PC1204300001</t>
  </si>
  <si>
    <t>Item: PC1204300004 / 957R22S / POWEREDGE M610</t>
  </si>
  <si>
    <t>Item: PC1204300004 / C57R22S / POWEREDGE M610</t>
  </si>
  <si>
    <t>Item: PC1204300005 / B6L612S / POWEREDGE M1000E</t>
  </si>
  <si>
    <t>PC1204300005</t>
  </si>
  <si>
    <t>Item: PC08AA012IB / 99R6388 / IBM HS22 INTEL XEON QUAD CORE</t>
  </si>
  <si>
    <t>PC08AA012IB</t>
  </si>
  <si>
    <t>Item: PC1202030031 / JS1003048099 / APC SMART-UPS XL</t>
  </si>
  <si>
    <t>PC1202030031</t>
  </si>
  <si>
    <t>Item: PC1104080004 / SGA052004Z / MSA 1000</t>
  </si>
  <si>
    <t>Item: PC03XX396HP / SGH012XFS4 / HP PROLIANT DL380 G6</t>
  </si>
  <si>
    <t>Item: PC03XX201HP / SGH449X1AL / HP PROLIANT DL380 G4</t>
  </si>
  <si>
    <t>Item: PC03XX052CQ / H1JDKJN214 / HP Proliant DL380 G3</t>
  </si>
  <si>
    <t>Item: PC03XX052CQ / H1JAKJN214 / HP Proliant DL380 G3</t>
  </si>
  <si>
    <t>Item: PC03YY139DE / GT51M1S / POWER EDGE 1950</t>
  </si>
  <si>
    <t>Item: PC03XX201HP / SGH511X0PD / HP PROLIANT DL380 G4</t>
  </si>
  <si>
    <t>Item: PC03XX275DE / 9M61Q1S / DELL POWEREDGE 2950</t>
  </si>
  <si>
    <t>Item: PC03XX275DE / BM61Q1S / DELL POWEREDGE 2950</t>
  </si>
  <si>
    <t>Item: PC03XX183IB / 99D3364 / IBM X SERIES 346</t>
  </si>
  <si>
    <t>Item: PC03XX183IB / 99D3351 / IBM X SERIES 346</t>
  </si>
  <si>
    <t>NH03XX270CC</t>
  </si>
  <si>
    <t>NH03XX272CC</t>
  </si>
  <si>
    <t>Item: NH03XX231CC / FOC1619Z1AZ / WS-C2960-48TT-L</t>
  </si>
  <si>
    <t>NH03XX231CC</t>
  </si>
  <si>
    <t>Item: NH03XX231CC / FOC1619X399 / WS-C2960-48TT-L</t>
  </si>
  <si>
    <t>Item: NH03XX231CC / FOC1619X37N / WS-C2960-48TT-L</t>
  </si>
  <si>
    <t>Item: NH03XX272CC / FOC1509Y4H0 / WS-C2960-24TC-L</t>
  </si>
  <si>
    <t>Item: NH03XX272CC / FOC1618X2DR / WS-C2960-24TC-L</t>
  </si>
  <si>
    <t>Item: NH03XX271CC / FOC1515W34V / WS-C3750G-24TS</t>
  </si>
  <si>
    <t>NH03XX271CC</t>
  </si>
  <si>
    <t>Item: NH03XX128CC / FDO1441K143 / CATALYST 3560</t>
  </si>
  <si>
    <t>Item: NH03XX271CC / FDO1404Y1AA / WS-C3750G-24TS</t>
  </si>
  <si>
    <t>Item: NH03XX272CC / FOC1415X2P8 / WS-C2960-24TC-L</t>
  </si>
  <si>
    <t>Item: NH03XX272CC / FOC1415X2PC / WS-C2960-24TC-L</t>
  </si>
  <si>
    <t>Item: NH03XX271CC / FDO1404Y1AH / WS-C3750G-24TS</t>
  </si>
  <si>
    <t>Item: NH03XX146CC / FOC1514Z06U / CISCO CATALST 2960</t>
  </si>
  <si>
    <t>NH03XX146CC</t>
  </si>
  <si>
    <t>Item: NH03XX146CC / FOC1514Z06H / CISCO CATALST 2960</t>
  </si>
  <si>
    <t>Item: NH03XX130CC / FOC1515W34H / CISCO CATALYST 3750</t>
  </si>
  <si>
    <t>Item: NH03XX272CC / FOC1015X34E / WS-C2960-24TC-L</t>
  </si>
  <si>
    <t>Item: NH03XX272CC / FOC1015X35K / WS-C2960-24TC-L</t>
  </si>
  <si>
    <t>Item: NH03XX272CC / FOC1415Z237 / WS-C2960-24TC-L</t>
  </si>
  <si>
    <t>Item: NH03XX272CC / FOC1110Z02B / WS-C2960-24TC-L</t>
  </si>
  <si>
    <t>Item: NH03XX272CC / FOC1404W3AQ / WS-C2960-24TC-L</t>
  </si>
  <si>
    <t>Item: NH03XX272CC / FOC1412W4HY / WS-C2960-24TC-L</t>
  </si>
  <si>
    <t>Item: NH03XX270CC / FOC1418Z38P / WS-C2960-48TC-L</t>
  </si>
  <si>
    <t>Item: NH03XX270CC / FOC1513Y1PR / WS-C2960-48TC-L</t>
  </si>
  <si>
    <t>Item: NH03XX146CC / FOC1209U62Y / CISCO CATALST 2960</t>
  </si>
  <si>
    <t>Item: NH03XX272CC / FOC1243X28Z / WS-C2960-24TC-L</t>
  </si>
  <si>
    <t>Item: NH03XX231CC / FOC1619X39B / WS-C2960-48TT-L</t>
  </si>
  <si>
    <t>Item: NH03XX231CC / FOC1619X3DH / WS-C2960-48TT-L</t>
  </si>
  <si>
    <t>Item: NH03XX231CC / FOC1619X3E3 / WS-C2960-48TT-L</t>
  </si>
  <si>
    <t>Item: NH03XX231CC / FOC1619Z18T / WS-C2960-48TT-L</t>
  </si>
  <si>
    <t>Item: NH03XX272CC / FOC1415Z24E / WS-C2960-24TC-L</t>
  </si>
  <si>
    <t>Item: NH03XX272CC / FOC1412W4J8 / WS-C2960-24TC-L</t>
  </si>
  <si>
    <t>Item: NH04XX077CC / FTX1205202P / CISCO 1841 ROUTER</t>
  </si>
  <si>
    <t>NH04XX077CC</t>
  </si>
  <si>
    <t>Item: NH04XX089CC / FHK091023BP / CISCO 2801 ROUTER</t>
  </si>
  <si>
    <t>NH04XX089CC</t>
  </si>
  <si>
    <t>Item: NH03XX270CC / FOC1513Y1Q3 / WS-C2960-48TC-L</t>
  </si>
  <si>
    <t>Item: NH03XX231CC / FOC1619X39E / WS-C2960-48TT-L</t>
  </si>
  <si>
    <t>Item: PC03XX342HP / H1JBKJN214 / HP PROLIANT DL380 G3</t>
  </si>
  <si>
    <t>Item: PC03XX342HP / H074LJC12L / HP PROLIANT DL380 G3</t>
  </si>
  <si>
    <t>Item: PC1108010007 / FOX1523G1JP / CSC WS-C4506</t>
  </si>
  <si>
    <t>PC1108010007</t>
  </si>
  <si>
    <t>Item: PC1108010007 / FOX1523G1CX / CSC WS-C4506</t>
  </si>
  <si>
    <t>Item: NH04XX077CC / FHK1440754V / CISCO 1841 ROUTER</t>
  </si>
  <si>
    <t>Item: PC03XX396HP / SGH014X4S9 / HP PROLIANT DL380 G6</t>
  </si>
  <si>
    <t>Item: PC03XX396HP / SGH014X4SA / HP PROLIANT DL380 G6</t>
  </si>
  <si>
    <t>Item: NH04XX077CC / FHK1409753Q / CISCO 1841 ROUTER</t>
  </si>
  <si>
    <t>Item: NH03XX146CC / FCQ1521Z34N / CISCO CATALST 2960</t>
  </si>
  <si>
    <t>Item: NH03XX130CC / FOC1409Z310 / CISCO CATALYST 3750</t>
  </si>
  <si>
    <t>Item: NH04XX077CC / FHK091712K4 / CISCO 1841 ROUTER</t>
  </si>
  <si>
    <t>Item: NH03XX146CC / FOC1410V0UF / CISCO CATALST 2960</t>
  </si>
  <si>
    <t>Item: NH03XX146CC / FOC1209U62Q / CISCO CATALST 2960</t>
  </si>
  <si>
    <t>Item: NH03XX307CC / FOC1243W2HR / CISCO WS-C3560G-24TS-S</t>
  </si>
  <si>
    <t>NH03XX307CC</t>
  </si>
  <si>
    <t>Item: NH03XX146CC / FOC1328W07E / CISCO CATALST 2960</t>
  </si>
  <si>
    <t>Item: NH03XX231CC / FOC1619X39F / WS-C2960-48TT-L</t>
  </si>
  <si>
    <t>Item: NH03XX146CC / FOC1349Z3VY / CISCO CATALST 2960</t>
  </si>
  <si>
    <t>Item: NH03XX146CC / FCQ1520Z6XX / CISCO CATALST 2960</t>
  </si>
  <si>
    <t>Item: NH03XX130CC / FDO1404Y19H / CISCO CATALYST 3750</t>
  </si>
  <si>
    <t>Item: NH03XX130CC / FDO1404Y19V / CISCO CATALYST 3750</t>
  </si>
  <si>
    <t>Item: NH03XX130CC / FOC1409Z315 / CISCO CATALYST 3750</t>
  </si>
  <si>
    <t>Item: NH03XX231CC / FOC1619X38R / WS-C2960-48TT-L</t>
  </si>
  <si>
    <t>Item: NH03XX231CC / FOC1619X37S / WS-C2960-48TT-L</t>
  </si>
  <si>
    <t>desmond.tan</t>
  </si>
  <si>
    <t>Remote Support Services</t>
  </si>
  <si>
    <t>REMOTE_SUPPORT</t>
  </si>
  <si>
    <t>Item: NH03XX235CC / FOC1044Z7GY / WS-C2950-24</t>
  </si>
  <si>
    <t>MWSHMA_HMA</t>
  </si>
  <si>
    <t>MOSMOS_MOS_FTWR</t>
  </si>
  <si>
    <t>MOSMOS_MOS_PT</t>
  </si>
  <si>
    <t>MWSSMA_SMA</t>
  </si>
  <si>
    <t>MOSMOS_RS_MOS_FTWOR</t>
  </si>
  <si>
    <t>MWSHMA_BMA</t>
  </si>
  <si>
    <t>IXIX DISTRIBUTION PTE LTD</t>
  </si>
  <si>
    <t>TCU-PS</t>
  </si>
  <si>
    <t>Item: PC08AA008IB / 99R6460 / IBM HS22 INTEL XEON QUAD CORE</t>
  </si>
  <si>
    <t>PC08AA008IB</t>
  </si>
  <si>
    <t>Item: PC08AA008IB / 06HY957 / IBM HS22 INTEL XEON QUAD CORE</t>
  </si>
  <si>
    <t>Item: PC08AA008IB / 99R6390 / IBM HS22 INTEL XEON QUAD CORE</t>
  </si>
  <si>
    <t>Item: PC03XX467IB / 0644770 / BLADECENTER H CHASSIS</t>
  </si>
  <si>
    <t>PC03XX467IB</t>
  </si>
  <si>
    <t>Item: PC08AA012IB / 99R6387 / IBM HS22 INTEL XEON QUAD CORE</t>
  </si>
  <si>
    <t>Item: PC08AA012IB / 99R6389 / IBM HS22 INTEL XEON QUAD CORE</t>
  </si>
  <si>
    <t>Item: PC08AA008IB / 99R6388 / IBM HS22 INTEL XEON QUAD CORE</t>
  </si>
  <si>
    <t>Item: PC08AA008IB / 99R6459 / IBM HS22 INTEL XEON QUAD CORE</t>
  </si>
  <si>
    <t>TEMASEK POLYTECHNIC</t>
  </si>
  <si>
    <t>Item: OT99YY888OT / SMAL00047 / SOFTWARE SERVICE CODE</t>
  </si>
  <si>
    <t>david.koh</t>
  </si>
  <si>
    <t>MOSMOS_MOS_FTWOR</t>
  </si>
  <si>
    <t>MINISTRY OF MANPOWER - INFORMATIONSYSTEMS</t>
  </si>
  <si>
    <t>M07022</t>
  </si>
  <si>
    <t>kermann.luo</t>
  </si>
  <si>
    <t>MMSDSS_MNS</t>
  </si>
  <si>
    <t>MS1107070005_3</t>
  </si>
  <si>
    <t>T00170</t>
  </si>
  <si>
    <t>L'OREAL SINGAPORE PTE LTD</t>
  </si>
  <si>
    <t>L00109</t>
  </si>
  <si>
    <t>cammy.ong</t>
  </si>
  <si>
    <t>jon.yong</t>
  </si>
  <si>
    <t>SINGAPORE INSTITUTE OF TECHNOLOGY</t>
  </si>
  <si>
    <t>S07094</t>
  </si>
  <si>
    <t>JARDINE ONESOLUTION (HK) LIMITED</t>
  </si>
  <si>
    <t>J00096</t>
  </si>
  <si>
    <t>COMPUTACENTER (UK) LTD</t>
  </si>
  <si>
    <t>C00348</t>
  </si>
  <si>
    <t>Item: NH03XX272CC / FCQ1637X4AL / WS-C2960-24TC-L</t>
  </si>
  <si>
    <t>GENERAL REINSURANCE AG, SINGAPOREBRANCH</t>
  </si>
  <si>
    <t>C00093</t>
  </si>
  <si>
    <t>vincent.ong</t>
  </si>
  <si>
    <t>MINISTRY OF HEALTH</t>
  </si>
  <si>
    <t>PC03XX384IB</t>
  </si>
  <si>
    <t>MEDIA DEVELOPMENT AUTHORITY</t>
  </si>
  <si>
    <t>M07150</t>
  </si>
  <si>
    <t>BUILDING AND CONSTRUCTION AUTHORITY</t>
  </si>
  <si>
    <t>eliza.bahaudin</t>
  </si>
  <si>
    <t>Item: PC1108080017 / FGL16062090 / CISCO C1921 MODULAR ROUTER/2 GE/2EHWIC SLOTS/512DRAM/IP BASE</t>
  </si>
  <si>
    <t>PC1108080017</t>
  </si>
  <si>
    <t>Item: PC1108080017 / FGL1606209F / CISCO C1921 MODULAR ROUTER/2 GE/2EHWIC SLOTS/512DRAM/IP BASE</t>
  </si>
  <si>
    <t>Item: PC1108080017 / FGL1606209G / CISCO C1921 MODULAR ROUTER/2 GE/2EHWIC SLOTS/512DRAM/IP BASE</t>
  </si>
  <si>
    <t>Item: NH03XX270CC / FOC1506Z2CK / WS-C2960-48TC-L</t>
  </si>
  <si>
    <t>Item: NH03XX270CC / F0C1507Z5VP / WS-C2960-48TC-L</t>
  </si>
  <si>
    <t>Item: NH03XX146CC / FOC1515V17T / CISCO CATALST 2960</t>
  </si>
  <si>
    <t>Item: NH03XX146CC / F0C1515V1AE / CISCO CATALST 2960</t>
  </si>
  <si>
    <t>Item: NH03XX146CC / FOC1515V1DU / CISCO CATALST 2960</t>
  </si>
  <si>
    <t>Item: PC1108080017 / FGL1606208P / CISCO C1921 MODULAR ROUTER/2 GE/2EHWIC SLOTS/512DRAM/IP BASE</t>
  </si>
  <si>
    <t>HW &amp; LABOUR WRTY</t>
  </si>
  <si>
    <t>HELPDESK SUPPORT</t>
  </si>
  <si>
    <t>SPS-BTRY,NIMH,3.6V,500MAH</t>
  </si>
  <si>
    <t>SPPGZZ052CQ</t>
  </si>
  <si>
    <t>IDA_TENDER_1169</t>
  </si>
  <si>
    <t>3 STEP IT SINGAPORE PTE LTD</t>
  </si>
  <si>
    <t>HW PM BY PERIOD</t>
  </si>
  <si>
    <t>MISCELLANCEOUS</t>
  </si>
  <si>
    <t>ASE SINGAPORE PTE LTD</t>
  </si>
  <si>
    <t>A00376</t>
  </si>
  <si>
    <t>Phone Support Services</t>
  </si>
  <si>
    <t>PHONE_SUPPORT</t>
  </si>
  <si>
    <t>Interim Billing</t>
  </si>
  <si>
    <t>Item: OT99YY888OT / SMAC00348 / SOFTWARE SERVICE CODE</t>
  </si>
  <si>
    <t>Inspection Services</t>
  </si>
  <si>
    <t>INSPECTION</t>
  </si>
  <si>
    <t>HP FINANCIAL SERVICES (SINGAPORE) PTE LTD</t>
  </si>
  <si>
    <t>ZSH002</t>
  </si>
  <si>
    <t>ZSH027</t>
  </si>
  <si>
    <t>herman.widjaja</t>
  </si>
  <si>
    <t>COMPUTACENTER AG &amp; CO. OHG</t>
  </si>
  <si>
    <t>C00418</t>
  </si>
  <si>
    <t>ZSH025</t>
  </si>
  <si>
    <t>NH03AA325OT</t>
  </si>
  <si>
    <t>julie.tan</t>
  </si>
  <si>
    <t>MINISTRY OF CULTURE, COMMUNITY AND YOUTH</t>
  </si>
  <si>
    <t>M07165</t>
  </si>
  <si>
    <t>ZSH021</t>
  </si>
  <si>
    <t>PC1205150021</t>
  </si>
  <si>
    <t>COURTS (SINGAPORE) PTE LTD</t>
  </si>
  <si>
    <t>C00529</t>
  </si>
  <si>
    <t>NANYANG POLYTECHNIC</t>
  </si>
  <si>
    <t>N00002</t>
  </si>
  <si>
    <t>COLD STORAGE SINGAPORE (1983) PTE LTD</t>
  </si>
  <si>
    <t>C00247</t>
  </si>
  <si>
    <t>ZSH090</t>
  </si>
  <si>
    <t>Item: PC08AA008IB / 06CFZ48 / IBM HS22 INTEL XEON QUAD CORE</t>
  </si>
  <si>
    <t>Item: PC08AA008IB / 06CFZ50 / IBM HS22 INTEL XEON QUAD CORE</t>
  </si>
  <si>
    <t>Item: PC08AA008IB / 06CFZ49 / IBM HS22 INTEL XEON QUAD CORE</t>
  </si>
  <si>
    <t>HW INVENTORY CHECK</t>
  </si>
  <si>
    <t>CPQ 72GB U320 10K SCSI HDD</t>
  </si>
  <si>
    <t>SPPGHU014CQ</t>
  </si>
  <si>
    <t>HP 146GB 15K 6G SAS 15K 2.5"DP HDD P/NO: 512547-B21</t>
  </si>
  <si>
    <t>PC1201040036</t>
  </si>
  <si>
    <t>Delivery Services ( Transportation Services )</t>
  </si>
  <si>
    <t>Delivery_Services</t>
  </si>
  <si>
    <t>EMAIL SUUPORT</t>
  </si>
  <si>
    <t>EMAIL_SUPPORT</t>
  </si>
  <si>
    <t>Deployment Services for Tender # 1169</t>
  </si>
  <si>
    <t>Deployment_SVC_1169</t>
  </si>
  <si>
    <t>SPS-BD,BATTERY CHARGER,MOD,4X,</t>
  </si>
  <si>
    <t>SPPGZZ065CQ</t>
  </si>
  <si>
    <t>PC1104070024</t>
  </si>
  <si>
    <t>MOSMOS_RS_MOS_PT</t>
  </si>
  <si>
    <t>Item: OT99YY888OT / SMAM07150 / SOFTWARE SERVICE CODE</t>
  </si>
  <si>
    <t>SUNTEC SINGAPORE INTERNATIONAL CONVENTION</t>
  </si>
  <si>
    <t>S00422</t>
  </si>
  <si>
    <t>ZSH093</t>
  </si>
  <si>
    <t>SWISS REINSURANCE COMPANY LTD, HONG KONG BRANCH</t>
  </si>
  <si>
    <t>S00774</t>
  </si>
  <si>
    <t>PC03XX416IB</t>
  </si>
  <si>
    <t>ERP Expenses</t>
  </si>
  <si>
    <t>ERP_EXP</t>
  </si>
  <si>
    <t>PC03UB017IB</t>
  </si>
  <si>
    <t>Item: OT99YY888OT / SMAPMN00153 / SOFTWARE SERVICE CODE</t>
  </si>
  <si>
    <t>NATIONAL ENVIRONMENTAL AGENCY</t>
  </si>
  <si>
    <t>N00153</t>
  </si>
  <si>
    <t>Item: PC1302010021 / 71010566 / WIRELESS LAN CONTROLLER</t>
  </si>
  <si>
    <t>PC1302010021</t>
  </si>
  <si>
    <t>HP 300GB 2.5" SFF 3G Dual Port SAS 10K RPM Hot Plug HDD</t>
  </si>
  <si>
    <t>PC1301170004</t>
  </si>
  <si>
    <t>Composite Project Services</t>
  </si>
  <si>
    <t>PSN_CPS</t>
  </si>
  <si>
    <t>SMRT CORPORATION LTD</t>
  </si>
  <si>
    <t>S00068</t>
  </si>
  <si>
    <t>simon.yeo</t>
  </si>
  <si>
    <t>LYONDELL SOUTH ASIA PTE LTD</t>
  </si>
  <si>
    <t>L00029</t>
  </si>
  <si>
    <t>ZSH016</t>
  </si>
  <si>
    <t>PC03YY133IB</t>
  </si>
  <si>
    <t>Account Administration Services</t>
  </si>
  <si>
    <t>ACC_ADMIN</t>
  </si>
  <si>
    <t>Ad-Hoc Outsource Services</t>
  </si>
  <si>
    <t>AD_HOC_OUTSOURCE</t>
  </si>
  <si>
    <t>PC1210020025</t>
  </si>
  <si>
    <t>SP03NN020IB</t>
  </si>
  <si>
    <t>ZSH038</t>
  </si>
  <si>
    <t>Item: PC1201030010 / 06D818G / IBM SYSTEM P5</t>
  </si>
  <si>
    <t>PC1201030010</t>
  </si>
  <si>
    <t>Item: PC1201030010 / 062AACG / IBM SYSTEM P5</t>
  </si>
  <si>
    <t>Item: PC1201030010 / 062AADG / IBM SYSTEM P5</t>
  </si>
  <si>
    <t>Item: PC1201030010 / 0614FCA / IBM SYSTEM P5</t>
  </si>
  <si>
    <t>Item: PC1201030010 / 062AABG / IBM SYSTEM P5</t>
  </si>
  <si>
    <t>Item: PC1201030010 / 0608E0D / IBM SYSTEM P5</t>
  </si>
  <si>
    <t>Item: PC1201030010 / 061022H / IBM SYSTEM P5</t>
  </si>
  <si>
    <t>Item: PC1201030010 / 062AA8G / IBM SYSTEM P5</t>
  </si>
  <si>
    <t>Item: PC1108290020 / 82622 / IBM - MEMORY-4 GB -DIMM 240-PIN-DDR3 SDRAM-1333 MHZ / PC3-10</t>
  </si>
  <si>
    <t>PC1108290020</t>
  </si>
  <si>
    <t>Item: PC1204230016 / 1002284R / SPHEREON 4700 SAN SWITCH</t>
  </si>
  <si>
    <t>PC1204230016</t>
  </si>
  <si>
    <t>Item: PC1204230016 / 1002256R / SPHEREON 4700 SAN SWITCH</t>
  </si>
  <si>
    <t>Item: PC1203220009 / ADC0885410 / SCALAR I500 14U BASE LIB NO TAPE DRIVE,3</t>
  </si>
  <si>
    <t>PC1203220009</t>
  </si>
  <si>
    <t>Item: PC1403170013 / 10G2514 / 7212 EXPRESS MODEL</t>
  </si>
  <si>
    <t>PC1403170013</t>
  </si>
  <si>
    <t>Item: PC03XX339IB / 06DA61B / RS/6000  RACK</t>
  </si>
  <si>
    <t>PC03XX339IB</t>
  </si>
  <si>
    <t>Item: PC03XX339IB / 06DA62B / RS/6000  RACK</t>
  </si>
  <si>
    <t>Item: PC03XX181IB / 99BDDXX / IBM SERVER X346</t>
  </si>
  <si>
    <t>PC03XX181IB</t>
  </si>
  <si>
    <t>Item: PC03XX181IB / 99BDDYG / IBM SERVER X346</t>
  </si>
  <si>
    <t>Item: PC03XX181IB / 99CDGRX / IBM SERVER X346</t>
  </si>
  <si>
    <t>Item: PC03XX383IB / 99E7220 / IBM X306m</t>
  </si>
  <si>
    <t>PC03XX383IB</t>
  </si>
  <si>
    <t>Item: PC13JG128IB / 06DC6EA / IBM CONSOLE SWITCH</t>
  </si>
  <si>
    <t>PC13JG128IB</t>
  </si>
  <si>
    <t>Item: PC13JG128IB / 06DC6FA / IBM CONSOLE SWITCH</t>
  </si>
  <si>
    <t>Item: PC1105040014 / 102607F / ASSIGN=FLAT PANEL COLOR</t>
  </si>
  <si>
    <t>PC1105040014</t>
  </si>
  <si>
    <t>Item: PC1105040014 / 102609F / ASSIGN=FLAT PANEL COLOR</t>
  </si>
  <si>
    <t>Item: PC1201030010 / 06D817G / IBM SYSTEM P5</t>
  </si>
  <si>
    <t>Item: PC1201030010 / 062AA9G / IBM SYSTEM P5</t>
  </si>
  <si>
    <t>Item: PC1201030010 / 062AAAG / IBM SYSTEM P5</t>
  </si>
  <si>
    <t>Item: PC1201030010 / 0614FDA / IBM SYSTEM P5</t>
  </si>
  <si>
    <t>Item: PC1201030010 / 062AA7G / IBM SYSTEM P5</t>
  </si>
  <si>
    <t>Item: PC1201030010 / 0608E1D / IBM SYSTEM P5</t>
  </si>
  <si>
    <t>Item: PC1201030010 / 06D819G / IBM SYSTEM P5</t>
  </si>
  <si>
    <t>phuemeng.seow</t>
  </si>
  <si>
    <t>REPUBLIC POLYTECHNIC</t>
  </si>
  <si>
    <t>R07001</t>
  </si>
  <si>
    <t>Item: PC1303010007 / 99F3087 / IBM BLADECENTER HS22 BLADE</t>
  </si>
  <si>
    <t>PC1303010007</t>
  </si>
  <si>
    <t>Item: PC1303010007 / 99E5801 / IBM BLADECENTER HS22 BLADE</t>
  </si>
  <si>
    <t>Item: OT99YY888OT / SMAPMI00037 / SOFTWARE SERVICE CODE</t>
  </si>
  <si>
    <t>SCHRODER INVESTMENT MANAGEMENT (SINGAPORE) LTD</t>
  </si>
  <si>
    <t>S00496</t>
  </si>
  <si>
    <t>ZSH084</t>
  </si>
  <si>
    <t>STARBUCKS COFFEE SINGAPORE PTE LTD</t>
  </si>
  <si>
    <t>S00767</t>
  </si>
  <si>
    <t>ZSH022</t>
  </si>
  <si>
    <t>MP1207120001_4</t>
  </si>
  <si>
    <t>AUDI SINGAPORE PTE. LTD.</t>
  </si>
  <si>
    <t>A00438</t>
  </si>
  <si>
    <t>PC03XX245HP</t>
  </si>
  <si>
    <t>WORLDWIDE TECH SERVICES</t>
  </si>
  <si>
    <t>W00133</t>
  </si>
  <si>
    <t>ZSH015</t>
  </si>
  <si>
    <t>MWSSMA_RS_SMA</t>
  </si>
  <si>
    <t>Transportation Charges</t>
  </si>
  <si>
    <t>Transportation_Charges</t>
  </si>
  <si>
    <t>PC03XX343HP</t>
  </si>
  <si>
    <t>PC1206260019</t>
  </si>
  <si>
    <t>Item: PC1303010007 / 99F1992 / IBM BLADECENTER HS22 BLADE</t>
  </si>
  <si>
    <t>Item: PC1303010007 / 99F1319 / IBM BLADECENTER HS22 BLADE</t>
  </si>
  <si>
    <t>Item: PC1303010007 / 99F1312 / IBM BLADECENTER HS22 BLADE</t>
  </si>
  <si>
    <t>Item: PC1303010007 / 99F3086 / IBM BLADECENTER HS22 BLADE</t>
  </si>
  <si>
    <t>NATIONAL UNIVERSITY HEALTH SYSTEM PTE LTD</t>
  </si>
  <si>
    <t>N00288</t>
  </si>
  <si>
    <t>STANDARD CHARTERED BANK</t>
  </si>
  <si>
    <t>S09002</t>
  </si>
  <si>
    <t>HP 1000W POWER SUPPLY for DL380G5</t>
  </si>
  <si>
    <t>SPPGWS078CQ</t>
  </si>
  <si>
    <t>Item: PC1303010007 / 99F3085 / IBM BLADECENTER HS22 BLADE</t>
  </si>
  <si>
    <t>Item: PC1303010007 / 99F3091 / IBM BLADECENTER HS22 BLADE</t>
  </si>
  <si>
    <t>Item: PC1303010007 / 99F3093 / IBM BLADECENTER HS22 BLADE</t>
  </si>
  <si>
    <t>Item: PC1303010007 / 99F1991 / IBM BLADECENTER HS22 BLADE</t>
  </si>
  <si>
    <t>Item: PC1303010007 / 99F1316 / IBM BLADECENTER HS22 BLADE</t>
  </si>
  <si>
    <t>Item: PC1303010007 / 99F3092 / IBM BLADECENTER HS22 BLADE</t>
  </si>
  <si>
    <t>Item: PC1303010007 / 99F1308 / IBM BLADECENTER HS22 BLADE</t>
  </si>
  <si>
    <t>Item: PC1303010007 / 99F1321 / IBM BLADECENTER HS22 BLADE</t>
  </si>
  <si>
    <t>Item: PC1303010007 / 99F3081 / IBM BLADECENTER HS22 BLADE</t>
  </si>
  <si>
    <t>Item: PC1303010007 / 99F3079 / IBM BLADECENTER HS22 BLADE</t>
  </si>
  <si>
    <t>Item: PC1303010007 / 99E8354 / IBM BLADECENTER HS22 BLADE</t>
  </si>
  <si>
    <t>Item: PC03BA223IB / 99ADW68 / IBM BLADECENTER E CHASSIS</t>
  </si>
  <si>
    <t>PC03BA223IB</t>
  </si>
  <si>
    <t>Item: PC03BA223IB / 99ADW72 / IBM BLADECENTER E CHASSIS</t>
  </si>
  <si>
    <t>NATIONAL HERITAGE BOARD</t>
  </si>
  <si>
    <t>Item: PC03CI013HP / HCVEKJNZ33 / HP PROLIANT DL380R03 X3.2/533</t>
  </si>
  <si>
    <t>PC03CI013HP</t>
  </si>
  <si>
    <t>Item: PC03CI013HP / HCVFKJNZ33 / HP PROLIANT DL380R03 X3.2/533</t>
  </si>
  <si>
    <t>Item: PC03CI013HP / HCVDKJNZ33 / HP PROLIANT DL380R03 X3.2/533</t>
  </si>
  <si>
    <t>Item: PC03CI013HP / HCVBKJNZ33 / HP PROLIANT DL380R03 X3.2/533</t>
  </si>
  <si>
    <t>Item: PC03CI013HP / HCVGKJNZ33 / HP PROLIANT DL380R03 X3.2/533</t>
  </si>
  <si>
    <t>Item: PC03CI013HP / HCVCKJNZ33 / HP PROLIANT DL380R03 X3.2/533</t>
  </si>
  <si>
    <t>Item: PC03XX136CQ / 7309LKH40029 / CPQ PROLIANT DL380 G2</t>
  </si>
  <si>
    <t>PC03XX136CQ</t>
  </si>
  <si>
    <t>Item: SR03XX085HP / Q1520-60001 / LTO ULTRIUM 460 EXTERNAL DRIVE</t>
  </si>
  <si>
    <t>SR03XX085HP</t>
  </si>
  <si>
    <t>ZSH023</t>
  </si>
  <si>
    <t>ZSH039</t>
  </si>
  <si>
    <t>PRE_ORDER HANDLING</t>
  </si>
  <si>
    <t>Item: PC1210020025 / 99NV003 / IBM X3850</t>
  </si>
  <si>
    <t>Item: PC03YY052CQ / 7149KHP20001 / PROLIANT ML570</t>
  </si>
  <si>
    <t>PC03YY052CQ</t>
  </si>
  <si>
    <t>Item: PC03BA036IB / 99P6566 / IBM X-SERIES X3650 SYSTEM</t>
  </si>
  <si>
    <t>PC03BA036IB</t>
  </si>
  <si>
    <t>Item: PC1108260008 / 99D6882 / IBM X3850 M2</t>
  </si>
  <si>
    <t>PC1108260008</t>
  </si>
  <si>
    <t>Item: PC1108260008 / 99B1601 / IBM X3850 M2</t>
  </si>
  <si>
    <t>PRIME MINISTER'S OFFICE - NPTD</t>
  </si>
  <si>
    <t>ILLUMINA SINGAPORE PTE LTD</t>
  </si>
  <si>
    <t>I00389</t>
  </si>
  <si>
    <t>Product: COMPREHENSIVE STORAGE MS TO MONITOR,TUNE,ADMINISTER</t>
  </si>
  <si>
    <t>PC1309020009</t>
  </si>
  <si>
    <t>Product: STORAGE HARDWARE/ DISK RETENTION OPTION</t>
  </si>
  <si>
    <t>PC1309020008</t>
  </si>
  <si>
    <t>Item: PC1309030018 / 85012132 / HDS AMS2300</t>
  </si>
  <si>
    <t>PC1309030018</t>
  </si>
  <si>
    <t>Data Networking Services</t>
  </si>
  <si>
    <t>PSN_DNS</t>
  </si>
  <si>
    <t>NH06XX068AP</t>
  </si>
  <si>
    <t>Item: PC03XX247IB / 99E1002 / IBM XSERIES 3650</t>
  </si>
  <si>
    <t>PC03XX247IB</t>
  </si>
  <si>
    <t>Item: PC03XX247IB / 99E1012 / IBM XSERIES 3650</t>
  </si>
  <si>
    <t>Item: PC03XX247IB / 99Z2485 / IBM XSERIES 3650</t>
  </si>
  <si>
    <t>Item: PC03XX416IB / 99A7398 / IBM HS21</t>
  </si>
  <si>
    <t>Item: PC03XX416IB / 99A7394 / IBM HS21</t>
  </si>
  <si>
    <t>Item: PC1206150013 / 99B6375 / IBM SYSTEM X3650 M2</t>
  </si>
  <si>
    <t>PC1206150013</t>
  </si>
  <si>
    <t>HP_ASP_Billing</t>
  </si>
  <si>
    <t>Item: NH06XX059IB / 23ZJ468 / IBM UPS 3000</t>
  </si>
  <si>
    <t>NH06XX059IB</t>
  </si>
  <si>
    <t>Item: NH06AA015AP / JS0917010718 / APC SMART UPS XL 2200VA</t>
  </si>
  <si>
    <t>NH06AA015AP</t>
  </si>
  <si>
    <t>Item: NH06XX004CQ / MX17040184 / UPS R3000</t>
  </si>
  <si>
    <t>NH06XX004CQ</t>
  </si>
  <si>
    <t>Item: PC1202030006 / 23E5203 / HP LTO3 TAPE LIBRARY</t>
  </si>
  <si>
    <t>PC1202030006</t>
  </si>
  <si>
    <t>Item: PC1205220023 / HU10648PY1 / HP LTO2 TAPE DRIVE 448</t>
  </si>
  <si>
    <t>PC1205220023</t>
  </si>
  <si>
    <t>Item: PC03YY133IB / 99LL740 / IBM X3650</t>
  </si>
  <si>
    <t>Item: PC03YY133IB / 99LL737 / IBM X3650</t>
  </si>
  <si>
    <t>Item: PC03YY133IB / 99LM451 / IBM X3650</t>
  </si>
  <si>
    <t>Item: PC03XX320IB / 99K8353 / IBM X3550</t>
  </si>
  <si>
    <t>Item: PC1104080003 / 99B4396 / IBM SYSTEM 3250</t>
  </si>
  <si>
    <t>PC1104080003</t>
  </si>
  <si>
    <t>Item: PC03YY133IB / 99X9632 / IBM X3650</t>
  </si>
  <si>
    <t>Item: SR03XX108IB / 2302038 / IBM TAPE DRIVE LTO 3</t>
  </si>
  <si>
    <t>SR03XX108IB</t>
  </si>
  <si>
    <t>Item: SR03XX108IB / 2303974 / IBM TAPE DRIVE LTO 3</t>
  </si>
  <si>
    <t>Item: NH06XX059IB / 23ZJ467 / IBM UPS 3000</t>
  </si>
  <si>
    <t>Item: PC03YY133IB / 99X9631 / IBM X3650</t>
  </si>
  <si>
    <t>Item: PC03UA027IB / 9984058 / IBM X3250M2 SERVER INTEL XEON</t>
  </si>
  <si>
    <t>PC03UA027IB</t>
  </si>
  <si>
    <t>Item: PC03YY133IB / 99X3793 / IBM X3650</t>
  </si>
  <si>
    <t>Item: PC03YY133IB / 99X2098 / IBM X3650</t>
  </si>
  <si>
    <t>Item: PC03XX245HP / SGH651YY8Y / HP PROLIANT DL380 G5</t>
  </si>
  <si>
    <t>Item: PC1206150013 / 99B6517 / IBM SYSTEM X3650 M2</t>
  </si>
  <si>
    <t>Item: PC1206150013 / 99K0685 / IBM SYSTEM X3650 M2</t>
  </si>
  <si>
    <t>Item: PC1206150013 / 99K0660 / IBM SYSTEM X3650 M2</t>
  </si>
  <si>
    <t>Item: PC1206150013 / 99K0658 / IBM SYSTEM X3650 M2</t>
  </si>
  <si>
    <t>Item: PC1206150013 / 99K0671 / IBM SYSTEM X3650 M2</t>
  </si>
  <si>
    <t>Item: PC03YY109IB / 99W8101 / IBM X SERIES 365</t>
  </si>
  <si>
    <t>PC03YY109IB</t>
  </si>
  <si>
    <t>Item: PC03XX383IB / 99E9864 / IBM X306m</t>
  </si>
  <si>
    <t>Item: PC03XX416IB / 99AC982 / IBM HS21</t>
  </si>
  <si>
    <t>Item: PC03XX389CQ / 7223KJN70005 / COMPAQ PROLIANT DL380R</t>
  </si>
  <si>
    <t>PC03XX389CQ</t>
  </si>
  <si>
    <t>Item: SP03NN020IB / 99A1545 / IBM BladeCenter H Chassis</t>
  </si>
  <si>
    <t>Item: SP03NN020IB / 99A1546 / IBM BladeCenter H Chassis</t>
  </si>
  <si>
    <t>Item: PC03YY132IB / 99G2048 / IBM X346 SERVER</t>
  </si>
  <si>
    <t>PC03YY132IB</t>
  </si>
  <si>
    <t>Item: PC03YY132IB / 99F9178 / IBM X346 SERVER</t>
  </si>
  <si>
    <t>Item: SP03NN019IB / 99F1527 / IBM X365 Server</t>
  </si>
  <si>
    <t>SP03NN019IB</t>
  </si>
  <si>
    <t>Item: SP03NN019IB / 99W8355 / IBM X365 Server</t>
  </si>
  <si>
    <t>Item: SP03NN019IB / 99W8095 / IBM X365 Server</t>
  </si>
  <si>
    <t>Item: PC03XX095IB / 99BCNW8 / IBM X345 SERVER</t>
  </si>
  <si>
    <t>PC03XX095IB</t>
  </si>
  <si>
    <t>Item: PC03XX095IB / 99MV281 / IBM X345 SERVER</t>
  </si>
  <si>
    <t>Item: PC03XX247IB / 99E1009 / IBM XSERIES 3650</t>
  </si>
  <si>
    <t>Item: PC03XX247IB / 99E1001 / IBM XSERIES 3650</t>
  </si>
  <si>
    <t>Item: PC03XX247IB / 99E1004 / IBM XSERIES 3650</t>
  </si>
  <si>
    <t>Item: PC03XX416IB / 99A7405 / IBM HS21</t>
  </si>
  <si>
    <t>Item: PC03XX416IB / 99CD756 / IBM HS21</t>
  </si>
  <si>
    <t>Item: PC03XX416IB / 99BX989 / IBM HS21</t>
  </si>
  <si>
    <t>Item: PC03XX416IB / 99CD755 / IBM HS21</t>
  </si>
  <si>
    <t>Item: PC03XX416IB / 99CD757 / IBM HS21</t>
  </si>
  <si>
    <t>Item: PC03XX416IB / 99A1546 / IBM HS21</t>
  </si>
  <si>
    <t>Item: PC03XX416IB / 99AC978 / IBM HS21</t>
  </si>
  <si>
    <t>Item: NH03AA326IB / 13K05KV / IBM TOTAL STORAGE SAN SWITCH</t>
  </si>
  <si>
    <t>NH03AA326IB</t>
  </si>
  <si>
    <t>Item: PC1403240007 / 2300986 / IBM TAPE DRIVE 8767-HNX LTO4</t>
  </si>
  <si>
    <t>PC1403240007</t>
  </si>
  <si>
    <t>Item: PC1403240007 / 2300997 / IBM TAPE DRIVE 8767-HNX LTO4</t>
  </si>
  <si>
    <t>Item: PC1403240007 / 2301001 / IBM TAPE DRIVE 8767-HNX LTO4</t>
  </si>
  <si>
    <t>Item: PC1403240007 / 2301005 / IBM TAPE DRIVE 8767-HNX LTO4</t>
  </si>
  <si>
    <t>Item: PC1307250009 / 06E2044 / IBM BLADE 7870</t>
  </si>
  <si>
    <t>PC1307250009</t>
  </si>
  <si>
    <t>Item: PC1307250009 / 06E2046 / IBM BLADE 7870</t>
  </si>
  <si>
    <t>Item: PC1307250009 / 99C6985 / IBM BLADE 7870</t>
  </si>
  <si>
    <t>Item: PC1307250009 / 99C6984 / IBM BLADE 7870</t>
  </si>
  <si>
    <t>Item: PC03XX320IB / 99LL709 / IBM X3650</t>
  </si>
  <si>
    <t>Item: PC03XX320IB / 99LK507 / IBM X3650</t>
  </si>
  <si>
    <t>Item: PC03UB017IB / 99F1096 / IBM X3550M2</t>
  </si>
  <si>
    <t>Item: PC03UB017IB / 99F1095 / IBM X3550M2</t>
  </si>
  <si>
    <t>Item: PC03UB017IB / 99F1094 / IBM X3550M2</t>
  </si>
  <si>
    <t>Item: PC1206150013 / 99E2460 / IBM SYSTEM X3650 M2</t>
  </si>
  <si>
    <t>Item: PC1206150013 / 99E2462 / IBM SYSTEM X3650 M2</t>
  </si>
  <si>
    <t>Item: PC1206150013 / 99B6365 / IBM SYSTEM X3650 M2</t>
  </si>
  <si>
    <t>Item: PC1309030018 / 85041804 / HDS AMS2300</t>
  </si>
  <si>
    <t>Item: PC1309030017 / I40150N / MCDATA ED-6140</t>
  </si>
  <si>
    <t>PC1309030017</t>
  </si>
  <si>
    <t>Item: PC1309030017 / I40148N / MCDATA ED-6140</t>
  </si>
  <si>
    <t>Item: PC1309030017 / I41026N / MCDATA ED-6140</t>
  </si>
  <si>
    <t>Item: PC1309030017 / I41023N / MCDATA ED-6140</t>
  </si>
  <si>
    <t>Item: PC1309030016 / TH1CHRS0713388 / HDS HNAS 2100</t>
  </si>
  <si>
    <t>PC1309030016</t>
  </si>
  <si>
    <t>Item: PC1309030016 / TH1CHRS0716395 / HDS HNAS 2100</t>
  </si>
  <si>
    <t>Item: PC1309030016 / TH1CHRS0718421 / HDS HNAS 2100</t>
  </si>
  <si>
    <t>Item: PC1309030016 / TH1CHRS0725494 / HDS HNAS 2100</t>
  </si>
  <si>
    <t>Item: PC1309030015 / 77040194 / HDS AMS1000</t>
  </si>
  <si>
    <t>PC1309030015</t>
  </si>
  <si>
    <t>Item: PC1309030014 / 48836 / HDS USPV</t>
  </si>
  <si>
    <t>PC1309030014</t>
  </si>
  <si>
    <t>Item: PC1309030014 / 48832 / HDS USPV</t>
  </si>
  <si>
    <t>Item: PC1203280006 / 99A3948 / IBM X3250M2</t>
  </si>
  <si>
    <t>PC1203280006</t>
  </si>
  <si>
    <t>Item: PC1203280006 / 99A3377 / IBM X3250M2</t>
  </si>
  <si>
    <t>Item: PC1203280006 / 99A3380 / IBM X3250M2</t>
  </si>
  <si>
    <t>Item: PC03XX384IB / 99P1569 / IBM x3550</t>
  </si>
  <si>
    <t>Item: PC03XX384IB / 99P1567 / IBM x3550</t>
  </si>
  <si>
    <t>Item: PC03XX320IB / 99LZ974 / IBM X3650</t>
  </si>
  <si>
    <t>Item: PC03XX320IB / 99FT903 / IBM X3650</t>
  </si>
  <si>
    <t>Item: PC03UA027IB / 99A3800 / IBM X3250M2 SERVER INTEL XEON</t>
  </si>
  <si>
    <t>Item: PC03BA156IB / 99R9332 / IBM X-SERVER X3550 INTEL XEON</t>
  </si>
  <si>
    <t>PC03BA156IB</t>
  </si>
  <si>
    <t>Item: PC03XX201HP / SGH534X12E / HP PROLIANT DL380 G4</t>
  </si>
  <si>
    <t>SWISS REINSURANCE COMPANY LTD, SINGAPORE BRANCH</t>
  </si>
  <si>
    <t>S00127</t>
  </si>
  <si>
    <t>Item: PC03XX360CQ / SGH610X3Z8 / HP DL580 G3</t>
  </si>
  <si>
    <t>PC03XX360CQ</t>
  </si>
  <si>
    <t>Item: PC03XX360CQ / SGH610X3Z3 / HP DL580 G3</t>
  </si>
  <si>
    <t>Item: PC03XX360CQ / SGH610X3Z6 / HP DL580 G3</t>
  </si>
  <si>
    <t>Item: PC03XX360CQ / SGH610X3Z5 / HP DL580 G3</t>
  </si>
  <si>
    <t>Item: PC03XX360CQ / SGH610X3Z4 / HP DL580 G3</t>
  </si>
  <si>
    <t>Item: PC03XX360CQ / SGH610X3Z7 / HP DL580 G3</t>
  </si>
  <si>
    <t>ZSH089</t>
  </si>
  <si>
    <t>PC1206150011</t>
  </si>
  <si>
    <t>Item: NH06XX068AP / JS0928000300 / APC SMART UPS 3000XL</t>
  </si>
  <si>
    <t>Item: PC1210310023 / HU10709BCR / HP STORAGEWORK ULTRIUM 448</t>
  </si>
  <si>
    <t>PC1210310023</t>
  </si>
  <si>
    <t>Item: SR03XX107HP / USE070500X / HP STORAGEWORK</t>
  </si>
  <si>
    <t>SR03XX107HP</t>
  </si>
  <si>
    <t>Item: PC03XX359CQ / SGH7102JK7 / PROLIANT DL380 G5</t>
  </si>
  <si>
    <t>PC03XX359CQ</t>
  </si>
  <si>
    <t>Item: NH03ZA001HP / ETMA0804 / HP CONSOLE SWITCH</t>
  </si>
  <si>
    <t>NH03ZA001HP</t>
  </si>
  <si>
    <t>Item: PC05XX161HP / 9X47JTJ8F051 / HP TFT 5600 RKM</t>
  </si>
  <si>
    <t>PC05XX161HP</t>
  </si>
  <si>
    <t>Item: SR03XX085HP / HUL4E02396 / LTO ULTRIUM 460 EXTERNAL DRIVE</t>
  </si>
  <si>
    <t>Item: SR03XX085HP / HUL4F03523 / LTO ULTRIUM 460 EXTERNAL DRIVE</t>
  </si>
  <si>
    <t>Item: PC03XX419HP / HCVALD5Z33 / HP PROLIANT DL580</t>
  </si>
  <si>
    <t>PC03XX419HP</t>
  </si>
  <si>
    <t>Item: NH06XX068AP / JS0928000297 / APC SMART UPS 3000XL</t>
  </si>
  <si>
    <t>Item: NH06ZA109AP / QS0833152301 / APC BATTERY</t>
  </si>
  <si>
    <t>NH06ZA109AP</t>
  </si>
  <si>
    <t>Item: NH06XX068AP / JS0838019969 / APC SMART UPS 3000XL</t>
  </si>
  <si>
    <t>Item: NH06XX068AP / QS0833152609 / APC SMART UPS 3000XL</t>
  </si>
  <si>
    <t>Item: NH06XX068AP / JS0838019975 / APC SMART UPS 3000XL</t>
  </si>
  <si>
    <t>Item: OT99YY036AP / YS0404110175 / APC SMART UPS 3000</t>
  </si>
  <si>
    <t>OT99YY036AP</t>
  </si>
  <si>
    <t>Item: SR03XX052IB / 1009BRZ028 / IBM TAPE LIBRARY (3573-L2U)</t>
  </si>
  <si>
    <t>SR03XX052IB</t>
  </si>
  <si>
    <t>Item: SR03XX085HP / HUL5B07245 / LTO ULTRIUM 460 EXTERNAL DRIVE</t>
  </si>
  <si>
    <t>Item: SR03XX085HP / HUL5H01750 / LTO ULTRIUM 460 EXTERNAL DRIVE</t>
  </si>
  <si>
    <t>Item: PC1307120007 / 1102H00014 / STORAGETEK LTO TAPE DRIVE</t>
  </si>
  <si>
    <t>PC1307120007</t>
  </si>
  <si>
    <t>Item: PC1202030004 / PX61111093 / SUN SPARC ENTERPRISE M3000 SERVER WITH 1 SPARC64 VII</t>
  </si>
  <si>
    <t>PC1202030004</t>
  </si>
  <si>
    <t>Item: PC1202030004 / PX61111091 / SUN SPARC ENTERPRISE M3000 SERVER WITH 1 SPARC64 VII</t>
  </si>
  <si>
    <t>Item: PC1210020025 / 99NV013 / IBM X3850</t>
  </si>
  <si>
    <t>Item: PC03BA036IB / 99A7043 / IBM X-SERIES X3650 SYSTEM</t>
  </si>
  <si>
    <t>Item: PC13GA028IB / MODELPM180 / FLAT PANEL 15" MONITOR KEYBOARD</t>
  </si>
  <si>
    <t>PC13GA028IB</t>
  </si>
  <si>
    <t>Item: PC12EA004HP / G065422K19 / HP USB KEYBOARD/MOUSE</t>
  </si>
  <si>
    <t>PC12EA004HP</t>
  </si>
  <si>
    <t>Item: SP08SM002CQ / LOA78BOA72HE626 / CPQ 8 PORTS SWITCH</t>
  </si>
  <si>
    <t>SP08SM002CQ</t>
  </si>
  <si>
    <t>Item: NH03AA325OT / Z8AAV155DAG0026 / ATEN KVM SWITCH</t>
  </si>
  <si>
    <t>Item: PC02XX306IB / 9707CJA027675 / LCD MONITOR 154F</t>
  </si>
  <si>
    <t>PC02XX306IB</t>
  </si>
  <si>
    <t>Item: PC13FM019IB / 78H0915 / IBM TS3100 TAPE LIBRARY</t>
  </si>
  <si>
    <t>PC13FM019IB</t>
  </si>
  <si>
    <t>Item: PC02XX306IB / 97086JA040643 / LCD MONITOR 154F</t>
  </si>
  <si>
    <t>Item: PC05XX115HP / CND73927PK / HP L1706 LCD MONITOR</t>
  </si>
  <si>
    <t>PC05XX115HP</t>
  </si>
  <si>
    <t>Item: PC03XX342HP / HYDWKJNZ3H / HP PROLIANT DL380 G3</t>
  </si>
  <si>
    <t>Item: PC03XX006DE / F9V511S / Dell Power Edge 6300</t>
  </si>
  <si>
    <t>PC03XX006DE</t>
  </si>
  <si>
    <t>Item: PC03XX420CQ / 7252KJN20005 / PROLIANT DL380 G3</t>
  </si>
  <si>
    <t>PC03XX420CQ</t>
  </si>
  <si>
    <t>Item: PC03XX201HP / SGH549X13G / HP PROLIANT DL380 G4</t>
  </si>
  <si>
    <t>Item: SP03NX005CQ / 7250KJN20185 / HP CPQ DL380 G3 X3.06/1MB/1G</t>
  </si>
  <si>
    <t>SP03NX005CQ</t>
  </si>
  <si>
    <t>Item: PC03BA054HP / H0A0MFVD27 / HP CPQ PROLIANT DL380G3 SERVER</t>
  </si>
  <si>
    <t>PC03BA054HP</t>
  </si>
  <si>
    <t>Item: NH06XX068AP / JS0951015588 / APC SMART UPS 3000XL</t>
  </si>
  <si>
    <t>Item: NH06XX068AP / JS0951015566 / APC SMART UPS 3000XL</t>
  </si>
  <si>
    <t>Deployment Services for ITE Tender #  ITE/000/12095/HQ(DA)</t>
  </si>
  <si>
    <t>Deployment_SVC_12095</t>
  </si>
  <si>
    <t>In House Desktop Accesories Staging</t>
  </si>
  <si>
    <t>DPSIIP11DT0ACC01</t>
  </si>
  <si>
    <t>JOS-DIRECT</t>
  </si>
  <si>
    <t>ZSH050</t>
  </si>
  <si>
    <t>PC1105270014</t>
  </si>
  <si>
    <t>Item: SR03XX199HP / MXA115Z00M / HP STORAGEWORKS MSL2024</t>
  </si>
  <si>
    <t>SR03XX199HP</t>
  </si>
  <si>
    <t>Item: SR03XX127IB / 3581L38 / IBM DS 400 TOTAL STORAGE</t>
  </si>
  <si>
    <t>SR03XX127IB</t>
  </si>
  <si>
    <t>PC03XX436HP</t>
  </si>
  <si>
    <t>Item: OT99YY888OT / SMAS00767 / SOFTWARE SERVICE CODE</t>
  </si>
  <si>
    <t>Item: SP03NN020IB / 99C0442 / IBM BladeCenter H Chassis</t>
  </si>
  <si>
    <t>PC1105120050</t>
  </si>
  <si>
    <t>PC1202140034</t>
  </si>
  <si>
    <t>MS1408250002</t>
  </si>
  <si>
    <t>LANXESS PTE LTD</t>
  </si>
  <si>
    <t>L00167</t>
  </si>
  <si>
    <t>ZSH030</t>
  </si>
  <si>
    <t>Item: PC1104080004 / SGM0705BP2 / MSA 1000</t>
  </si>
  <si>
    <t>MS1409220004</t>
  </si>
  <si>
    <t>ZSH057</t>
  </si>
  <si>
    <t>ZSH086</t>
  </si>
  <si>
    <t>ZSH117</t>
  </si>
  <si>
    <t>Item: PC1105270014 / 2XF5-BIG-LC-1600-4G-R / TRANSITION ENSURE ANNUAL PREMIUM</t>
  </si>
  <si>
    <t>Item: OT99YY888OT / SMAPMP07059 / SOFTWARE SERVICE CODE</t>
  </si>
  <si>
    <t>Item: NH06ZA028AP / IS1102004044 / APC SMART-UPS RT 192V RM BATTERY PACK</t>
  </si>
  <si>
    <t>NH06ZA028AP</t>
  </si>
  <si>
    <t>Item: NH06ZA028AP / ZS1046020648 / APC SMART-UPS RT 192V RM BATTERY PACK</t>
  </si>
  <si>
    <t>Item: NH06CA024AP / IS1107006288 / APC SMART UPS RT 5000VA</t>
  </si>
  <si>
    <t>NH06CA024AP</t>
  </si>
  <si>
    <t>Item: PC1408130007 / 23HW772 / IBM RACK ACCESSORIES</t>
  </si>
  <si>
    <t>PC1408130007</t>
  </si>
  <si>
    <t>Item: NH06CA024AP / IS1107006295 / APC SMART UPS RT 5000VA</t>
  </si>
  <si>
    <t>Item: PC1408130006 / 2M212000KJ / QUANTUM LTO5HH SINGLE TAPE DRIVE</t>
  </si>
  <si>
    <t>PC1408130006</t>
  </si>
  <si>
    <t>Item: PC1206150011 / 06DBW41 / IBM SYSTEM X3650 M3</t>
  </si>
  <si>
    <t>MS1409220003</t>
  </si>
  <si>
    <t>MS1409220002</t>
  </si>
  <si>
    <t>MOSMOS_BMA_MOS_FTWOR</t>
  </si>
  <si>
    <t>IBM 300GB 10K 6GBPS SAS 2.5" SFF SLIM-HS HARD DRIVE W/TRAY</t>
  </si>
  <si>
    <t>PC1210170012</t>
  </si>
  <si>
    <t>PC03BA374HP</t>
  </si>
  <si>
    <t>Item: PC1410150020 / 99L4837 / IBM SYSTEM X3650 M3</t>
  </si>
  <si>
    <t>PC1410150020</t>
  </si>
  <si>
    <t>HW1407170002</t>
  </si>
  <si>
    <t>HEWLETT-PACKARD SINGAPORE (SALES) PTE LTD</t>
  </si>
  <si>
    <t>H00017</t>
  </si>
  <si>
    <t>Item: PC13FM019IB / 3573L2U/78L4561 / IBM TS3100 TAPE LIBRARY</t>
  </si>
  <si>
    <t>Item: PC1206150011 / 99BABV2 / IBM SYSTEM X3650 M3</t>
  </si>
  <si>
    <t>Item: PC03BA284IB / 1S1746C2A13D21T1 / ***IBM SYSTEM STORAGE DS3512</t>
  </si>
  <si>
    <t>PC03BA284IB</t>
  </si>
  <si>
    <t>Item: PC1206150011 / 06EFLX1 / IBM SYSTEM X3650 M3</t>
  </si>
  <si>
    <t>Item: PC1206150011 / 06ZYC82/7944 / IBM SYSTEM X3650 M3</t>
  </si>
  <si>
    <t>Item: PC1206150011 / 06AHNG8/7945 / IBM SYSTEM X3650 M3</t>
  </si>
  <si>
    <t>Item: PC1206150011 / 06AHNH0/7945 / IBM SYSTEM X3650 M3</t>
  </si>
  <si>
    <t>PC1301180003</t>
  </si>
  <si>
    <t>Item: PC1210300016 / ES-PRE-MFE-ONSITE / TRANSITION BRANDED SUPPORT SERVICES</t>
  </si>
  <si>
    <t>PC1210300016</t>
  </si>
  <si>
    <t>Item: PC1206150011 / 06VHNR7 / IBM SYSTEM X3650 M3</t>
  </si>
  <si>
    <t>BM1308220001_1</t>
  </si>
  <si>
    <t>NANYANG TECHNOLOGICAL UNIVERSITY</t>
  </si>
  <si>
    <t>MEDIACORP PTE LTD</t>
  </si>
  <si>
    <t>M00569</t>
  </si>
  <si>
    <t>PC1109010025</t>
  </si>
  <si>
    <t>NGEE ANN POLYTECHNIC</t>
  </si>
  <si>
    <t>N00044</t>
  </si>
  <si>
    <t>Item: PC1202290040 / 78N5372 / IBM TS3200 TAPE LIBRARY</t>
  </si>
  <si>
    <t>PC1202290040</t>
  </si>
  <si>
    <t>Item: PC1202290040 / 78K5590 / IBM TS3200 TAPE LIBRARY</t>
  </si>
  <si>
    <t>Item: PC13FG025HP / YL1429003817 / HP DAT 160</t>
  </si>
  <si>
    <t>PC13FG025HP</t>
  </si>
  <si>
    <t>Item: PC13FG025HP / YL1429003832 / HP DAT 160</t>
  </si>
  <si>
    <t>Item: PC13FG025HP / YL1428003218 / HP DAT 160</t>
  </si>
  <si>
    <t>Item: PC13FM009IB / 78V1424 / TS 3100</t>
  </si>
  <si>
    <t>PC13FM009IB</t>
  </si>
  <si>
    <t>Item: PC1301180004 / 0680B84 / IBM 9117</t>
  </si>
  <si>
    <t>PC1301180004</t>
  </si>
  <si>
    <t>Item: PC1301180004 / 0680B74 / IBM 9117</t>
  </si>
  <si>
    <t>Item: PC1301180004 / 0680B34 / IBM 9117</t>
  </si>
  <si>
    <t>Item: PT01XX290CN / 06809F4 / P520</t>
  </si>
  <si>
    <t>PT01XX290CN</t>
  </si>
  <si>
    <t>Item: PT01XX290CN / 0680A04 / P520</t>
  </si>
  <si>
    <t>Item: PC1302250022 / 06B46BB / IBM 7042 CR4</t>
  </si>
  <si>
    <t>PC1302250022</t>
  </si>
  <si>
    <t>Item: PC1302250022 / 06B46AB / IBM 7042 CR4</t>
  </si>
  <si>
    <t>HP BATTERY MODULE FOR ARRAY P410</t>
  </si>
  <si>
    <t>PC1105300001</t>
  </si>
  <si>
    <t>Item: SR03XX187IB / 23A1108 / NETBAY TAPE ENCLOSURE RACK MOU</t>
  </si>
  <si>
    <t>SR03XX187IB</t>
  </si>
  <si>
    <t>Item: PC1301180003 / 1043A1C / IBM 7311 D20</t>
  </si>
  <si>
    <t>Item: PC1301180003 / 1043A5C / 7311, D20</t>
  </si>
  <si>
    <t>Item: PC1301180003 / 1043A4C / 7311, D20</t>
  </si>
  <si>
    <t>Item: PC1301180003 / 1043A3C / 7311, D20</t>
  </si>
  <si>
    <t>Item: PC13FM009IB / 78X6384 / TS 3100</t>
  </si>
  <si>
    <t>Item: PC1202290040 / 78L7524 / IBM TS3200 TAPE LIBRARY</t>
  </si>
  <si>
    <t>BATTERY CR2032</t>
  </si>
  <si>
    <t>SP08BT002OT</t>
  </si>
  <si>
    <t>Item: PC1202290040 / 78K2399 / IBM TS3200 TAPE LIBRARY</t>
  </si>
  <si>
    <t>Item: PC1202290040 / 78K1268 / IBM TS3200 TAPE LIBRARY</t>
  </si>
  <si>
    <t>Item: PC1202290040 / 78L6976 / IBM TS3200 TAPE LIBRARY</t>
  </si>
  <si>
    <t>ZSH074</t>
  </si>
  <si>
    <t>HP 128mb battery-backed write cache (bbwc) module- 40-bit</t>
  </si>
  <si>
    <t>Item: PC1206150011 / 06VHNT2 / IBM SYSTEM X3650 M3</t>
  </si>
  <si>
    <t>Item: PC1206150011 / 06VHNT1 / IBM SYSTEM X3650 M3</t>
  </si>
  <si>
    <t>Item: PC1206150011 / 06VHNR9 / IBM SYSTEM X3650 M3</t>
  </si>
  <si>
    <t>PC03XX470HP</t>
  </si>
  <si>
    <t>SPS-DRV,HD,2.5"72GB,10Krpm SAS</t>
  </si>
  <si>
    <t>SPPGHU023CQ</t>
  </si>
  <si>
    <t>Grand Total</t>
  </si>
  <si>
    <t>Values</t>
  </si>
  <si>
    <t>Total Svs Sales</t>
  </si>
  <si>
    <t>Item: PC03XX396HP / GB8006JVBM / HP PROLIANT DL380 G6</t>
  </si>
  <si>
    <t>Item: PC03XX396HP / GB8006JVBV / HP PROLIANT DL380 G6</t>
  </si>
  <si>
    <t>Item: PC03XX245HP / CZC6374MNP / HP PROLIANT DL380 G5</t>
  </si>
  <si>
    <t>Item: PC03XX436HP / CZC6380N83 / HP PROLIANT DL380 G5 **WRONG**</t>
  </si>
  <si>
    <t>Item: PC03XX396HP / GB8006JVAV / HP PROLIANT DL380 G6</t>
  </si>
  <si>
    <t>Item: PC03XX396HP / GB8006JVAW / HP PROLIANT DL380 G6</t>
  </si>
  <si>
    <t>SR03XX202HP</t>
  </si>
  <si>
    <t>Item: SR03XX202HP / 2S6016C041 / SAN-HP STORAGEWORKS MSA 2324FC</t>
  </si>
  <si>
    <t>Item: SR03XX202HP / 2S6016C043 / SAN-HP STORAGEWORKS MSA 2324FC</t>
  </si>
  <si>
    <t>NH06XX091HP</t>
  </si>
  <si>
    <t>Item: NH06XX091HP / 3C89475415 / HP UPS R/T 3000</t>
  </si>
  <si>
    <t>Item: NH06XX091HP / 3C89475414 / HP UPS R/T 3000</t>
  </si>
  <si>
    <t>NH06XX092HP</t>
  </si>
  <si>
    <t>Item: NH06XX092HP / 3C89483022 / HP UPS EXTENDED UNIT</t>
  </si>
  <si>
    <t>Item: NH06XX092HP / 3C89483023 / HP UPS EXTENDED UNIT</t>
  </si>
  <si>
    <t>PC1209180009</t>
  </si>
  <si>
    <t>S07003</t>
  </si>
  <si>
    <t>SINGAPORE TOURISM BOARD FINANCIAL MANAGEMENT DEPT</t>
  </si>
  <si>
    <t>PC1201120035</t>
  </si>
  <si>
    <t>Item: PC1201120035 / 0518AD8099 / SUN V440</t>
  </si>
  <si>
    <t>Item: PC1201120035 / 0523AD82F1 / SUN V440</t>
  </si>
  <si>
    <t>PC1201120036</t>
  </si>
  <si>
    <t>Item: PC1201120036 / FN50230120 / SUN V240</t>
  </si>
  <si>
    <t>Item: PC1201120036 / FN50230123 / SUN V240</t>
  </si>
  <si>
    <t>PC03BA041HP</t>
  </si>
  <si>
    <t>PC03BA471HP</t>
  </si>
  <si>
    <t>SPPGHU017CQ</t>
  </si>
  <si>
    <t>HP 72GB U320 15K SCSI HDD</t>
  </si>
  <si>
    <t>PC1306260007</t>
  </si>
  <si>
    <t>HP 146GB DP SAS 15K 6Gb/sec transfer rate, 2.5" SFF HDD</t>
  </si>
  <si>
    <t>PC03XX239IB</t>
  </si>
  <si>
    <t>Vendor_Services</t>
  </si>
  <si>
    <t>Vendor Services ( Carry in to Vendor )</t>
  </si>
  <si>
    <t>A00207</t>
  </si>
  <si>
    <t>PACNET GLOBAL (SINGAPORE) PTE LTD</t>
  </si>
  <si>
    <t>PSN_RES</t>
  </si>
  <si>
    <t>Relocation Services</t>
  </si>
  <si>
    <t>PC1408150003</t>
  </si>
  <si>
    <t>Item: PC1408150003 / 99B3847 / HS22 - IBM</t>
  </si>
  <si>
    <t>Item: PC1408150003 / 99B2613 / HS22 - IBM</t>
  </si>
  <si>
    <t>Item: PC1408150003 / 99B2609 / HS22 - IBM</t>
  </si>
  <si>
    <t>Item: PC1408150003 / 99B2612 / HS22 - IBM</t>
  </si>
  <si>
    <t>Item: PC03XX181IB / 99BECEZ / X346</t>
  </si>
  <si>
    <t>Item: PC03XX181IB / 99BELLH / X346</t>
  </si>
  <si>
    <t>Item: PC1203280006 / 99A5266 / x3250 M2</t>
  </si>
  <si>
    <t>PC08AA058HP</t>
  </si>
  <si>
    <t>Item: PC08AA058HP / SGH102XV6E / BL460c G7</t>
  </si>
  <si>
    <t>PC03UB046HP</t>
  </si>
  <si>
    <t>Item: PC03UB046HP / SGH016TS9C / DL360 G6</t>
  </si>
  <si>
    <t>Item: PC1408150003 / 99B3844 / HS22 - IBM</t>
  </si>
  <si>
    <t>Item: PC03XX245HP / 84504HC / HP DL380 G5</t>
  </si>
  <si>
    <t>PC03BA006IB</t>
  </si>
  <si>
    <t>Item: PC03BA006IB / 99DAGC1 / X336</t>
  </si>
  <si>
    <t>Item: PC03XX239IB / 99R7817 / X460</t>
  </si>
  <si>
    <t>Item: PC03XX239IB / 99R7985 / X460</t>
  </si>
  <si>
    <t>Item: PC03XX239IB / 99R7721 / X460</t>
  </si>
  <si>
    <t>Item: PC03XX239IB / 99R7952 / X460</t>
  </si>
  <si>
    <t>Item: PC03XX181IB / 99AZNMA / X346</t>
  </si>
  <si>
    <t>Item: PC03XX181IB / 99CDCXW / X346</t>
  </si>
  <si>
    <t>Item: PC03XX181IB / 99AZNLE / X346</t>
  </si>
  <si>
    <t>Item: PC03XX181IB / 99AZNLR / X346</t>
  </si>
  <si>
    <t>Item: PC08AA058HP / SGH121XK1T / BL460c G7</t>
  </si>
  <si>
    <t>Item: PC1408150003 / 06YP398 / HS22 - IBM</t>
  </si>
  <si>
    <t>Item: PC1408150003 / 06YP396 / HS22 - IBM</t>
  </si>
  <si>
    <t>Item: PC1408150003 / 06YP393 / HS22 - IBM</t>
  </si>
  <si>
    <t>Item: PC1408150003 / 06ZA973 / HS22 - IBM</t>
  </si>
  <si>
    <t>Item: PC1408150003 / 06ZA972 / HS22 - IBM</t>
  </si>
  <si>
    <t>Item: PC08AA058HP / SGH121XK1W / BL460c G7</t>
  </si>
  <si>
    <t>Item: PC08AA058HP / SGH121XK3D / BL460c G7</t>
  </si>
  <si>
    <t>Item: PC08AA058HP / SGH121XK1R / BL460c G7</t>
  </si>
  <si>
    <t>PC1408260011</t>
  </si>
  <si>
    <t>Item: PC1408260011 / SGH113XSJ5 / DL980 G7</t>
  </si>
  <si>
    <t>Item: PC03XX181IB / 99AZNLX / X346</t>
  </si>
  <si>
    <t>Item: PC03XX181IB / 99AZNLM / X346</t>
  </si>
  <si>
    <t>Item: PC1206150013 / 99F5719 / x3650 M2</t>
  </si>
  <si>
    <t>Item: PC03XX245HP / SGH84504HB / DL380 G5</t>
  </si>
  <si>
    <t>Item: PC03XX245HP / 84504HA / HP DL380 G5</t>
  </si>
  <si>
    <t>PC08AA025HP</t>
  </si>
  <si>
    <t>Item: PC08AA025HP / SGH034XX4V / BL460c</t>
  </si>
  <si>
    <t>Item: PC03UB046HP / SGH939XHV2 / HP DL360 G6</t>
  </si>
  <si>
    <t>Item: PC1203280006 / 99A5265 / x3250 M2</t>
  </si>
  <si>
    <t>PC1110100009</t>
  </si>
  <si>
    <t>Item: PC1110100009 / 99MB545 / X3650</t>
  </si>
  <si>
    <t>Item: PC1110100009 / 99MB544 / X3650</t>
  </si>
  <si>
    <t>Item: PC03BA374HP / SGH144XA5X / DL380 G7</t>
  </si>
  <si>
    <t>Item: PC03XX245HP / SGH938X8AC / DL380 G5</t>
  </si>
  <si>
    <t>Item: PC1408260011 / SGH113XSJ9 / DL980 G7</t>
  </si>
  <si>
    <t>Item: PC1206150011 / 06zd318 / x3650 M3</t>
  </si>
  <si>
    <t>PC1301290019</t>
  </si>
  <si>
    <t>Item: PC1301290019 / 78T4748 / TS 3200</t>
  </si>
  <si>
    <t>Item: PC1206150011 / 06dvb30 / x3650 M3</t>
  </si>
  <si>
    <t>Item: PC1408260011 / SGH3280486 / DL980 G7</t>
  </si>
  <si>
    <t>Item: PC1301180003 / 06-3E77C / 7311, D20</t>
  </si>
  <si>
    <t>SR03XX105IB</t>
  </si>
  <si>
    <t>Item: SR03XX105IB / 23Z2938 / EXP400</t>
  </si>
  <si>
    <t>Item: SR03XX105IB / 23T1663 / EXP400</t>
  </si>
  <si>
    <t>Item: SR03XX105IB / 2359623 / EXP400</t>
  </si>
  <si>
    <t>PC03BA037IB</t>
  </si>
  <si>
    <t>Item: PC03BA037IB / 13K0N51 / EXP3000</t>
  </si>
  <si>
    <t>PC03XX412IB</t>
  </si>
  <si>
    <t>Item: PC03XX412IB / 99D1298 / Blade Centre H</t>
  </si>
  <si>
    <t>Item: PC03XX412IB / 99C9934 / BLADE CENTER H</t>
  </si>
  <si>
    <t>Item: PC03XX412IB / 99C9935 / BLADE CENTER H</t>
  </si>
  <si>
    <t>Item: PC03XX412IB / 99C9928 / BLADE CENTER H</t>
  </si>
  <si>
    <t>Item: PC1301180003 / 06-3E79C / 7311, D20</t>
  </si>
  <si>
    <t>Item: PC1301180003 / 06-3E7AC / 7311, D20</t>
  </si>
  <si>
    <t>Item: PC1408260011 / SGH113XSJ7 / DL980 G7</t>
  </si>
  <si>
    <t>Item: PC1408260011 / SGH147XEN4 / DL980 G7</t>
  </si>
  <si>
    <t>Item: PC1408260011 / SGH22688P2 / DL980 G7</t>
  </si>
  <si>
    <t>Item: PC08AA025HP / SGH939XHVL / BL460c</t>
  </si>
  <si>
    <t>Item: PC1408260011 / SGH147XEMX / DL980 G7</t>
  </si>
  <si>
    <t>Item: PC1408260011 / SGH147XEN1 / DL980 G7</t>
  </si>
  <si>
    <t>Item: PC1408260011 / SGH203Y17L / DL980 G7</t>
  </si>
  <si>
    <t>Item: PC1408260011 / SGH203Y5C3 / DL980 G7</t>
  </si>
  <si>
    <t>Item: PC1408150003 / 99W1253 / HS22 - IBM</t>
  </si>
  <si>
    <t>Item: PC08AA058HP / SGH121XK3F / BL460c G7</t>
  </si>
  <si>
    <t>Item: PC1109010025 / 665903 / x3850 X5</t>
  </si>
  <si>
    <t>Item: PC1109010025 / 665902 / x3850 X5</t>
  </si>
  <si>
    <t>Item: PC1408150003 / 06XP572 / HS22 - IBM</t>
  </si>
  <si>
    <t>Item: PC1408150003 / 99M3005 / HS22 - IBM</t>
  </si>
  <si>
    <t>Item: PC1408150003 / 99M2433 / HS22 - IBM</t>
  </si>
  <si>
    <t>Item: PC1408150003 / 99E0773 / HS22 - IBM</t>
  </si>
  <si>
    <t>PC03BA456HP</t>
  </si>
  <si>
    <t>Item: PC03BA456HP / SGH114XWE3 / c7000</t>
  </si>
  <si>
    <t>Item: PC08AA058HP / SGH105XNP2 / BL460c G7</t>
  </si>
  <si>
    <t>PC03BA383HP</t>
  </si>
  <si>
    <t>Item: PC03BA383HP / SGH114XWE1 / BL460c G6</t>
  </si>
  <si>
    <t>Item: PC1408150003 / 99X3491 / HS22 - IBM</t>
  </si>
  <si>
    <t>Item: PC1408150003 / 99X3500 / HS22 - IBM</t>
  </si>
  <si>
    <t>Item: PC1408150003 / 99M3008 / HS22 - IBM</t>
  </si>
  <si>
    <t>Item: PC03BA383HP / SGH939XHVT / BL460c G6</t>
  </si>
  <si>
    <t>Item: PC03BA383HP / SGH939XHW0 / BL460c G6</t>
  </si>
  <si>
    <t>Item: PC03BA383HP / SGH939XHW3 / BL460c G6</t>
  </si>
  <si>
    <t>Item: PC03XX412IB / 99D3505 / Blade Center H</t>
  </si>
  <si>
    <t>Item: PC03BA383HP / SGH939XHV7 / BL460c G6</t>
  </si>
  <si>
    <t>Item: PC03BA383HP / SGH939XHVV / BL460c G6</t>
  </si>
  <si>
    <t>Item: PC03BA383HP / SGH939XHVD / BL460c G6</t>
  </si>
  <si>
    <t>Item: PC03BA383HP / SGH939XHV4 / BL460c G6</t>
  </si>
  <si>
    <t>Item: PC03BA383HP / SGH939XHVJ / BL460c G6</t>
  </si>
  <si>
    <t>Item: PC03BA383HP / SGH939XHV9 / BL460c G6</t>
  </si>
  <si>
    <t>Item: PC03BA383HP / SGH939XHVF / BL460c G6</t>
  </si>
  <si>
    <t>Item: PC1408150003 / 99B2525 / HS22 - IBM</t>
  </si>
  <si>
    <t>Item: PC1408150003 / 99B3845 / HS22 - IBM</t>
  </si>
  <si>
    <t>Item: PC1408150003 / 99B3846 / HS22 - IBM</t>
  </si>
  <si>
    <t>Item: PC1108260008 / 614002 / x3850 M2</t>
  </si>
  <si>
    <t>Item: PC1108260008 / 614001 / x3850 M2</t>
  </si>
  <si>
    <t>Item: PC1206150013 / 99MC716 / x3650 M2</t>
  </si>
  <si>
    <t>Item: PC1206150013 / 99B6159 / x3650 M2</t>
  </si>
  <si>
    <t>Item: PC1105120050 / SGH113XP3P / HP PROLIANT DL360 G7</t>
  </si>
  <si>
    <t>Item: PC1105120050 / SGH113XP3M / HP PROLIANT DL360 G7</t>
  </si>
  <si>
    <t>Item: PC1408150003 / 99B3851 / HS22 - IBM</t>
  </si>
  <si>
    <t>Item: PC1408150003 / 99B2617 / HS22 - IBM</t>
  </si>
  <si>
    <t>Item: PC1408150003 / 99B2616 / HS22 - IBM</t>
  </si>
  <si>
    <t>Item: PC1408150003 / 99B2615 / HS22 - IBM</t>
  </si>
  <si>
    <t>Item: PC1408150003 / 99B2614 / HS22 - IBM</t>
  </si>
  <si>
    <t>Item: PC1408150003 / 99B2624 / HS22 - IBM</t>
  </si>
  <si>
    <t>Item: PC1408150003 / 99B2526 / HS22 - IBM</t>
  </si>
  <si>
    <t>Item: PC1408150003 / 99B2627 / HS22 - IBM</t>
  </si>
  <si>
    <t>Item: PC1408150003 / 99B2628 / HS22 - IBM</t>
  </si>
  <si>
    <t>Item: PC1408150003 / 99B3849 / HS22 - IBM</t>
  </si>
  <si>
    <t>Item: PC1408150003 / 99B3848 / HS22 - IBM</t>
  </si>
  <si>
    <t>Item: PC1408150003 / 99B3850 / HS22 - IBM</t>
  </si>
  <si>
    <t>Item: PC1408150003 / 99B2611 / HS22 - IBM</t>
  </si>
  <si>
    <t>Item: PC1408150003 / 99B2606 / HS22 - IBM</t>
  </si>
  <si>
    <t>Item: PC1408150003 / 99B2527 / HS22 - IBM</t>
  </si>
  <si>
    <t>Item: PC1408150003 / 99B2607 / HS22 - IBM</t>
  </si>
  <si>
    <t>Item: PC1209180009 / 99L8385 / X3650 M2</t>
  </si>
  <si>
    <t>Item: PC1209180009 / 99L8383 / X3650 M2</t>
  </si>
  <si>
    <t>Item: PC03XX412IB / 99D2629 / Blade Centre H</t>
  </si>
  <si>
    <t>Item: PC03XX412IB / 99D2646 / Blade Centre H</t>
  </si>
  <si>
    <t>Item: PC03XX412IB / 99D2645 / Blade Centre H</t>
  </si>
  <si>
    <t>Item: PC03XX412IB / 0664506 / Blade Center H</t>
  </si>
  <si>
    <t>Item: PC1209180009 / 99L8345 / X3650 M2</t>
  </si>
  <si>
    <t>Item: PC1209180009 / 99L8352 / X3650 M2</t>
  </si>
  <si>
    <t>Item: PC1209180009 / 99G9587 / X3650 M2</t>
  </si>
  <si>
    <t>Item: PC1209180009 / 99G9586 / X3650 M2</t>
  </si>
  <si>
    <t>Item: PC1209180009 / 99B3404 / x3650 M2</t>
  </si>
  <si>
    <t>Item: PC1209180009 / 99B3401 / x3650 M2</t>
  </si>
  <si>
    <t>Item: PC1110100009 / 99MB541 / X3650</t>
  </si>
  <si>
    <t>Item: PC1209180009 / 99C2184 / x3850 M2</t>
  </si>
  <si>
    <t>Item: PC1408150003 / 99E1077 / HS22 - IBM</t>
  </si>
  <si>
    <t>Item: PC1408150003 / 99E3427 / HS22 - IBM</t>
  </si>
  <si>
    <t>Item: PC1408150003 / 99E3446 / HS22 - IBM</t>
  </si>
  <si>
    <t>Item: PC03BA383HP / SGH939XHV8 / BL460c G6</t>
  </si>
  <si>
    <t>Item: PC03BA383HP / SGH939XHW1 / BL460c G6</t>
  </si>
  <si>
    <t>Item: PC03BA383HP / SGH939XHW2 / BL460c G6</t>
  </si>
  <si>
    <t>Item: PC03BA383HP / SGH939XHV5 / BL460c G6</t>
  </si>
  <si>
    <t>Item: PC03BA383HP / SGH939XHVR / BL460c G6</t>
  </si>
  <si>
    <t>Item: PC03BA037IB / 13K0N5H / EXP3000</t>
  </si>
  <si>
    <t>Item: PC03BA456HP / SGH939XHW4 / c7000</t>
  </si>
  <si>
    <t>Item: PC03BA456HP / SGH939XHW5 / c7000</t>
  </si>
  <si>
    <t>Item: PC03BA383HP / SGH939XHVX / BL460c G6</t>
  </si>
  <si>
    <t>Item: PC03BA383HP / SGH939XHVB / BL460c G6</t>
  </si>
  <si>
    <t>Item: PC03BA383HP / SGH939XHVN / BL460c G6</t>
  </si>
  <si>
    <t>Item: PC1301180003 / 06-3E78C / 7311, D20</t>
  </si>
  <si>
    <t>Item: PC03BA383HP / SGH114XWDW / BL460c G6</t>
  </si>
  <si>
    <t>Item: PC03BA383HP / SGH114XWDY / BL460c G6</t>
  </si>
  <si>
    <t>Item: PC03BA383HP / SGH114XWDT / BL460c G6</t>
  </si>
  <si>
    <t>Item: PC1408150003 / 06ZA874 / HS22 - IBM</t>
  </si>
  <si>
    <t>Item: PC1408150003 / 99F7471 / HS22 - IBM</t>
  </si>
  <si>
    <t>Item: PC1408150003 / 99F7494 / HS22 - IBM</t>
  </si>
  <si>
    <t>Item: PC1408150003 / 99F7496 / HS22 - IBM</t>
  </si>
  <si>
    <t>Item: PC1408150003 / 99F7489 / HS22 - IBM</t>
  </si>
  <si>
    <t>Item: PC1408150003 / 99F5169 / HS22 - IBM</t>
  </si>
  <si>
    <t>Item: PC1408150003 / 99E3435 / HS22 - IBM</t>
  </si>
  <si>
    <t>Item: PC1408150003 / 99HY595 / HS21 - IBM</t>
  </si>
  <si>
    <t>Item: PC1408150003 / 99HY596 / HS21 - IBM</t>
  </si>
  <si>
    <t>Item: PC1408150003 / 99E0776 / HS22 - IBM</t>
  </si>
  <si>
    <t>Item: PC1408150003 / 99M3006 / HS22 - IBM</t>
  </si>
  <si>
    <t>Item: PC1408150003 / 99L3664 / HS22 - IBM</t>
  </si>
  <si>
    <t>Item: PC1408150003 / 99F5072 / HS22 - IBM</t>
  </si>
  <si>
    <t>Item: PC1408150003 / 99B2623 / HS22 - IBM</t>
  </si>
  <si>
    <t>Item: PC1408150003 / 99B2622 / HS22 - IBM</t>
  </si>
  <si>
    <t>Item: PC1408150003 / 99B2619 / HS22 - IBM</t>
  </si>
  <si>
    <t>Item: PC1408150003 / 99B2618 / HS22 - IBM</t>
  </si>
  <si>
    <t>Item: PC1408150003 / 99B2621 / HS22 - IBM</t>
  </si>
  <si>
    <t>Item: PC1408150003 / 99B2620 / HS22 - IBM</t>
  </si>
  <si>
    <t>Item: PC1209180009 / 99C2793 / x3850 M2</t>
  </si>
  <si>
    <t>Item: PC1209180009 / 99B7547 / x3650 M2</t>
  </si>
  <si>
    <t>Item: PC1209180009 / 99B7539 / x3650 M2</t>
  </si>
  <si>
    <t>Item: PC1209180009 / 99B7549 / x3650 M2</t>
  </si>
  <si>
    <t>Item: PC1408150003 / 06YP399 / HS22 - IBM</t>
  </si>
  <si>
    <t>Item: PC1408150003 / 06YP394 / HS22 - IBM</t>
  </si>
  <si>
    <t>Item: PC1408150003 / 06YP395 / HS22 - IBM</t>
  </si>
  <si>
    <t>Item: PC1408150003 / 06YP397 / HS22 - IBM</t>
  </si>
  <si>
    <t>Item: PC1408150003 / 06YP392 / HS22 - IBM</t>
  </si>
  <si>
    <t>PC1201040040</t>
  </si>
  <si>
    <t>Item: PC1201040040 / SGH102XV6H / HP BLADE BL460C G7</t>
  </si>
  <si>
    <t>Item: PC08AA058HP / SGH121XK3B / BL460c G7</t>
  </si>
  <si>
    <t>Item: PC08AA058HP / SGH121XK1Y / BL460c G7</t>
  </si>
  <si>
    <t>Item: PC1408150003 / 99M3004 / HS22 - IBM</t>
  </si>
  <si>
    <t>Item: PC1408150003 / 99M2435 / HS22 - IBM</t>
  </si>
  <si>
    <t>Item: PC1408150003 / 99M3007 / HS22 - IBM</t>
  </si>
  <si>
    <t>Item: PC1408150003 / 99E3474 / HS22 - IBM</t>
  </si>
  <si>
    <t>Item: PC1408150003 / 99B2610 / HS22 - IBM</t>
  </si>
  <si>
    <t>M07154</t>
  </si>
  <si>
    <t>PC1306110008</t>
  </si>
  <si>
    <t>IBM Battery Pack ServerRAID-MR10M SAS/SATA Controller</t>
  </si>
  <si>
    <t>ZSH076</t>
  </si>
  <si>
    <t>non comm</t>
  </si>
  <si>
    <t>(blank)</t>
  </si>
  <si>
    <t>PC1110170019</t>
  </si>
  <si>
    <t>MP1212120001_3</t>
  </si>
  <si>
    <t>PC1104290038</t>
  </si>
  <si>
    <t>PC03XX374HP</t>
  </si>
  <si>
    <t>PC03XX373HP</t>
  </si>
  <si>
    <t>nancy.quek</t>
  </si>
  <si>
    <t>PC1208280005</t>
  </si>
  <si>
    <t>HP 8.0GB registered PC2-5300 memory kit - Includes (2x 4GB)</t>
  </si>
  <si>
    <t>PC03XX466IB</t>
  </si>
  <si>
    <t>NATIONAL UNIVERSITY OF SINGAPORE</t>
  </si>
  <si>
    <t>PC1412180015</t>
  </si>
  <si>
    <t>PC1409150023</t>
  </si>
  <si>
    <t>HP 512MB battery backed write cache (BBWC) memory module,72B</t>
  </si>
  <si>
    <t>PC1201040016</t>
  </si>
  <si>
    <t>BATTERY for IBM SERVERRAID 8K</t>
  </si>
  <si>
    <t>PC1412040007</t>
  </si>
  <si>
    <t>HP flexibleLOM ethernet network card1Gb 4-port</t>
  </si>
  <si>
    <t>PC03XX164HP</t>
  </si>
  <si>
    <t>PC03XX325HP</t>
  </si>
  <si>
    <t>PC1103300026</t>
  </si>
  <si>
    <t>SPPIHS078IB</t>
  </si>
  <si>
    <t>IBM 300GB 15KRPM 4Gb/s FC E-DDM Option fibre channel 3.5" HD</t>
  </si>
  <si>
    <t>PC03XX317HP</t>
  </si>
  <si>
    <t>PC1202150006</t>
  </si>
  <si>
    <t>HP 72GB 2.5" SFF 3G Single Port SAS 15K RPM Hot Plug Hard</t>
  </si>
  <si>
    <t>Infostor_onsite_support</t>
  </si>
  <si>
    <t>M00188</t>
  </si>
  <si>
    <t>PARKWAY HOSPITALS SINGAPORE PTE LTD</t>
  </si>
  <si>
    <t>SPPIBC020IB</t>
  </si>
  <si>
    <t>IBM 8K SAS SERVER RAID CONTROLLER</t>
  </si>
  <si>
    <t>Item: PC03YY133IB / 99MD593 / IBM X3650</t>
  </si>
  <si>
    <t>PC1111110016</t>
  </si>
  <si>
    <t>Item: PC1111110016 / 03-3C0075AB0060 / KVM SWITCH (BJ23)</t>
  </si>
  <si>
    <t>Item: PC1111110016 / 084692 / KVM SWITCH (BJ23)</t>
  </si>
  <si>
    <t>PC1405140004</t>
  </si>
  <si>
    <t>Item: PC1405140004 / 23Z5087 / IBM 1735-HC1/1735-3LX</t>
  </si>
  <si>
    <t>Item: PC1405140004 / 23Z6056 / IBM 1735-HC1/1735-3LX</t>
  </si>
  <si>
    <t>Item: PC1405140004 / 2X23G3836 / IBM 1735-HC1/1735-3LX</t>
  </si>
  <si>
    <t>PSN_SMS</t>
  </si>
  <si>
    <t>Security Management Services</t>
  </si>
  <si>
    <t>Item: PC1405140004 / 91Y9315 / IBM 1735-HC1/1735-3LX</t>
  </si>
  <si>
    <t>Item: PC1405140004 / S238728 / IBM 1735-HC1/1735-3LX</t>
  </si>
  <si>
    <t>Item: PC1111110016 / E01004B / KVM SWITCH (BJ23)</t>
  </si>
  <si>
    <t>PC1107120022</t>
  </si>
  <si>
    <t>LENOVO Keyboard for X200 &amp; X201</t>
  </si>
  <si>
    <t>SPPIHS063IB</t>
  </si>
  <si>
    <t>IBM 146GB 3.5" SAS 15Krpm with</t>
  </si>
  <si>
    <t>PC1108290035</t>
  </si>
  <si>
    <t>IBM 146GB 15K 6Gbps SAS 2.5" HDD</t>
  </si>
  <si>
    <t>Item: PC1405140004 / 23N0101 / IBM 1735-HC1/1735-3LX</t>
  </si>
  <si>
    <t>Item: PC1405140004 / 23X5326 / IBM 1735-HC1/1735-3LX</t>
  </si>
  <si>
    <t>SP08BT014UB</t>
  </si>
  <si>
    <t>BATTERY 12V 18AH forUPS30005U</t>
  </si>
  <si>
    <t>PC1211210002</t>
  </si>
  <si>
    <t>Lenovo T410  M/T:2537-RZ8  Fan assembly</t>
  </si>
  <si>
    <t>Item: PC1408150003 / 1S7870A7A</t>
  </si>
  <si>
    <t>MS1412180001</t>
  </si>
  <si>
    <t>MP1212180002_2</t>
  </si>
  <si>
    <t>HP 146GB 6G SAS 10K DP 2.5" HDD</t>
  </si>
  <si>
    <t>Item: PC03XX325HP / 8J16FXK1400T / Proliant DL360</t>
  </si>
  <si>
    <t>Item: PC03XX325HP / 8J21FXK1A002 / Proliant DL360</t>
  </si>
  <si>
    <t>Item: PC03XX325HP / 8J21FXK1A004 / Proliant DL360</t>
  </si>
  <si>
    <t>PC03XX344HP</t>
  </si>
  <si>
    <t>Item: PC03XX344HP / 8J22JZP3101C / Proliant ML350G2</t>
  </si>
  <si>
    <t>Item: PC03XX359CQ / SGH7051DYL / DL380G5</t>
  </si>
  <si>
    <t>Item: PC03XX359CQ / SGH7051DYM / DL380G5</t>
  </si>
  <si>
    <t>Item: PC03XX343HP / SGH612X346 / DL380 G4</t>
  </si>
  <si>
    <t>Item: PC03XX325HP / 8J0CFCX2C01V / Proliant DL360</t>
  </si>
  <si>
    <t>Item: PC03XX325HP / 8J0CFCX2C023 / Proliant DL360</t>
  </si>
  <si>
    <t>Item: PC03XX470HP / SGH649YHR6 / DL360 G5</t>
  </si>
  <si>
    <t>Item: PC03XX359CQ / SGH649YHR8 / DL380 G5</t>
  </si>
  <si>
    <t>Item: PC03XX359CQ / SGH649YHRB / DL380 G5</t>
  </si>
  <si>
    <t>Item: PC03XX359CQ / SGH7051DS7 / DL380G5</t>
  </si>
  <si>
    <t>Item: PC03XX359CQ / SGH7051DS9 / DL380G5</t>
  </si>
  <si>
    <t>Item: PC03XX359CQ / SGH7051DYH / DL380G5</t>
  </si>
  <si>
    <t>Item: PC03XX343HP / SGH612X12K / DL380 G4</t>
  </si>
  <si>
    <t>Item: PC03XX343HP / SGH612X34A / DL380 G4</t>
  </si>
  <si>
    <t>Item: PC03XX343HP / SGH615X1Y1 / DL380G4</t>
  </si>
  <si>
    <t>PC1208140017</t>
  </si>
  <si>
    <t>Item: PC1208140017 / SGH846XFJL / BL685c G5</t>
  </si>
  <si>
    <t>Item: PC1208140017 / SGH846XFJJ / BL685c G5</t>
  </si>
  <si>
    <t>Item: PC1208140017 / SGH846XFJF / BL685c G5</t>
  </si>
  <si>
    <t>Item: PC1208140017 / SGH846XFJD / BL685c G5</t>
  </si>
  <si>
    <t>Item: PC03XX374HP / SGH847XJN4 / BLc7000</t>
  </si>
  <si>
    <t>Item: PC03XX374HP / SGH847XJN3 / BLc7000</t>
  </si>
  <si>
    <t>Item: PC1208140017 / SGH846XFK1 / BL685c G5</t>
  </si>
  <si>
    <t>Item: PC1208140017 / SGH846XFJY / BL685c G5</t>
  </si>
  <si>
    <t>Item: PC1208140017 / SGH846XFJW / BL685c G5</t>
  </si>
  <si>
    <t>Item: PC1208140017 / SGH846XFJT / BL685c G5</t>
  </si>
  <si>
    <t>PC03XX381HP</t>
  </si>
  <si>
    <t>Item: PC03XX381HP / SGH847XJNJ / BL480c G1</t>
  </si>
  <si>
    <t>Item: PC03XX381HP / SGH847XJNF / BL480c G1</t>
  </si>
  <si>
    <t>Item: PC03XX381HP / SGH847XJND / BL480c G1</t>
  </si>
  <si>
    <t>Item: PC03XX381HP / SGH847XJNB / BL480c G1</t>
  </si>
  <si>
    <t>Item: PC03XX381HP / SGH847XJN7 / BL480c G1</t>
  </si>
  <si>
    <t>Item: PC03XX381HP / SGH847XJN5 / BL480c G1</t>
  </si>
  <si>
    <t>PC1201250002</t>
  </si>
  <si>
    <t>Item: PC1201250002 / SGH121XJWP / Proliant DL580G7</t>
  </si>
  <si>
    <t>PC1112010043</t>
  </si>
  <si>
    <t>Item: PC1112010043 / SGH847XJX3 / BL680c G5</t>
  </si>
  <si>
    <t>Item: PC1112010043 / SGH847XJWV / BL680c G5</t>
  </si>
  <si>
    <t>Item: PC03XX470HP / SGH649YHR4 / DL360 G5</t>
  </si>
  <si>
    <t>PC03XX123HP</t>
  </si>
  <si>
    <t>Item: PC03XX123HP / 7303LKH40004 / Proliant DL380G3</t>
  </si>
  <si>
    <t>Item: PC03XX343HP / SGH534X129 / DL380 G4</t>
  </si>
  <si>
    <t>Item: PC03XX343HP / SGH534X12D / DL380 G4</t>
  </si>
  <si>
    <t>Item: PC03XX343HP / SGH601X3W7 / DL380G4</t>
  </si>
  <si>
    <t>Item: PC03XX343HP / SGH601X3WB / DL380G4</t>
  </si>
  <si>
    <t>Item: PC03XX343HP / SGH612X12F / DL380 G4</t>
  </si>
  <si>
    <t>Item: PC03XX343HP / SGH613X0WH / DL380 G4</t>
  </si>
  <si>
    <t>PC1202030021</t>
  </si>
  <si>
    <t>Item: PC1202030021 / 2C48210027 / HP TFT7600</t>
  </si>
  <si>
    <t>Item: PC1202030021 / 2C48210026 / HP TFT7600</t>
  </si>
  <si>
    <t>PC1202060009</t>
  </si>
  <si>
    <t>Item: PC1202060009 / 1010447 / IBM LCD Monitor/Keyboard</t>
  </si>
  <si>
    <t>Item: PC03YY047CQ / TWT54001PB / HP Proliant ML350</t>
  </si>
  <si>
    <t>Item: PC03YY047CQ / TWT54001PG / HP Proliant ML350</t>
  </si>
  <si>
    <t>PC03UA008HP</t>
  </si>
  <si>
    <t>Item: PC03UA008HP / SGH82100VP / HP ProLiant BL460c</t>
  </si>
  <si>
    <t>Item: OT99YY888OT / SMAPMM07150 / SOFTWARE SERVICE CODE</t>
  </si>
  <si>
    <t>Item: PC03UA008HP / SGH82100VJ / HP ProLiant BL460c</t>
  </si>
  <si>
    <t>OT99XX005OT</t>
  </si>
  <si>
    <t>Item: OT99XX005OT / 270088184 / Avocent KVM</t>
  </si>
  <si>
    <t>Item: OT99XX005OT / 270088206 / Avocent KVM</t>
  </si>
  <si>
    <t>Item: OT99XX005OT / 270088190 / Avocent KVM</t>
  </si>
  <si>
    <t>Item: PC1202060009 / 307300 / IBM LCD Monitor/Keyboard</t>
  </si>
  <si>
    <t>Item: PC1202060009 / 12144947 / IBM LCD Monitor/Keyboard</t>
  </si>
  <si>
    <t>Item: PC1104290038 / TW2813009Y / HP BladeSystem c7000 Enclosure</t>
  </si>
  <si>
    <t>Item: PC1104290038 / TW281300GZ / HP BladeSystem c7000 Enclosure</t>
  </si>
  <si>
    <t>Item: PC1104290038 / TW281300GX / HP BladeSystem c7000 Enclosure</t>
  </si>
  <si>
    <t>Item: PC1104290038 / SGH82100VS / HP BladeSystem c7000 Enclosure</t>
  </si>
  <si>
    <t>PC1209180012</t>
  </si>
  <si>
    <t>Item: PC1209180012 / 99D7149 / IBM X3650</t>
  </si>
  <si>
    <t>Item: PC1209180012 / 99CW457 / IBM x3650</t>
  </si>
  <si>
    <t>Item: PC1104290038 / TW282801DX / HP BladeSystem c7000 Enclosure</t>
  </si>
  <si>
    <t>Item: PC1104290038 / TW282801F7 / HP BladeSystem c7000 Enclosure</t>
  </si>
  <si>
    <t>Item: PC1104290038 / SGH83807XN / HP BladeSystem c7000 Enclosure</t>
  </si>
  <si>
    <t>Item: PC1104290038 / MXK81900Y2 / HP BladeSystem c7000 Enclosure</t>
  </si>
  <si>
    <t>Item: PC1104290038 / MXK81900HF / HP BladeSystem c7000 Enclosure</t>
  </si>
  <si>
    <t>Item: PC1104290038 / TW28130060 / HP BladeSystem c7000 Enclosure</t>
  </si>
  <si>
    <t>Item: PC03XX359CQ / SGH648Y9W9 / DL380G5</t>
  </si>
  <si>
    <t>Item: PC03XX359CQ / SGH648Y9WA / DL380G5</t>
  </si>
  <si>
    <t>Item: PC03XX359CQ / SGH648Y9WB / DL380G5</t>
  </si>
  <si>
    <t>Item: PC03XX359CQ / SGH648Y9WC / DL380G5</t>
  </si>
  <si>
    <t>Item: PC03XX123HP / 7252KLH40006 / Proliant DL380G3</t>
  </si>
  <si>
    <t>Item: PC03XX381HP / SGH846XD38 / BL480c G1</t>
  </si>
  <si>
    <t>Item: PC03XX381HP / SGH846XD34 / BL480c G1</t>
  </si>
  <si>
    <t>Item: PC03XX381HP / SGH846XD32 / BL480c G1</t>
  </si>
  <si>
    <t>Item: PC03XX373HP / SGH828YHS1 / BL460c G1</t>
  </si>
  <si>
    <t>Item: PC03XX373HP / SGH828YHRY / BL460c G1</t>
  </si>
  <si>
    <t>Item: PC1208140017 / SGH846XFJR / BL685c G5</t>
  </si>
  <si>
    <t>Item: PC1208140017 / SGH846XFJN / BL685c G5</t>
  </si>
  <si>
    <t>Item: PC1202030021 / S2C4733003P / TFT7600</t>
  </si>
  <si>
    <t>Item: PC03XX373HP / CN781203LF / BL460c G1</t>
  </si>
  <si>
    <t>Item: PC1112010043 / SGH812H0HM / BL680c G5</t>
  </si>
  <si>
    <t>Item: PC1112010043 / SGH812H0HD / BL680c G5</t>
  </si>
  <si>
    <t>Item: PC03XX374HP / SGH812H08D / BLc7000</t>
  </si>
  <si>
    <t>Item: PC03XX374HP / SGH812H08B / BLc7000</t>
  </si>
  <si>
    <t>Item: PC03XX374HP / SGH812FXXV / BLc7000</t>
  </si>
  <si>
    <t>Item: PC03XX374HP / SGH812FXP5 / BLc7000</t>
  </si>
  <si>
    <t>Item: PC03XX373HP / CN781203LJ / BL460c G1</t>
  </si>
  <si>
    <t>Item: PC03XX373HP / CN781203LK / BL460c G1</t>
  </si>
  <si>
    <t>Item: PC03XX373HP / CN781203LL / BL460c G1</t>
  </si>
  <si>
    <t>Item: PC03XX373HP / CN781203LM / BL460c G1</t>
  </si>
  <si>
    <t>Item: PC03XX374HP / SGH828YJBH / BLc7000</t>
  </si>
  <si>
    <t>Item: PC1104290038 / TW2832008P / HP BladeSystem c7000 Enclosure</t>
  </si>
  <si>
    <t>Item: PC1104290038 / SGH842Y9AE / HP BladeSystem c7000 Enclosure</t>
  </si>
  <si>
    <t>Item: PC1104290038 / MXK83100FF / HP BladeSystem c7000 Enclosure</t>
  </si>
  <si>
    <t>Item: PC1104290038 / MXK820007Y / HP BladeSystem c7000 Enclosure</t>
  </si>
  <si>
    <t>PC1107200004</t>
  </si>
  <si>
    <t>IBM  Lithium Ion RAID Controller Svraid-MR10i</t>
  </si>
  <si>
    <t>Item: PC1104290038 / TW282801DT / HP BladeSystem c7000 Enclosure</t>
  </si>
  <si>
    <t>Item: PC1104290038 / TW2828017Z / HP BladeSystem c7000 Enclosure</t>
  </si>
  <si>
    <t>Item: PC03UA008HP / SGH82100VL / HP ProLiant BL460c</t>
  </si>
  <si>
    <t>Item: PC1104290038 / MXK835001F / HP BladeSystem c7000 Enclosure</t>
  </si>
  <si>
    <t>Item: PC1104290038 / MXK835006M / HP BladeSystem c7000 Enclosure</t>
  </si>
  <si>
    <t>Item: PC1104290038 / TW283200B3 / HP BladeSystem c7000 Enclosure</t>
  </si>
  <si>
    <t>Item: PC1104290038 / TW283200AR / HP BladeSystem c7000 Enclosure</t>
  </si>
  <si>
    <t>Item: PC1104290038 / TW283200K8 / HP BladeSystem c7000 Enclosure</t>
  </si>
  <si>
    <t>Item: PC03UA008HP / SGH83807XD / HP ProLiant BL460c</t>
  </si>
  <si>
    <t>Item: PC03UA008HP / SGH82100V8 / HP ProLiant BL460c</t>
  </si>
  <si>
    <t>Item: PC03UA008HP / SGH82100VB / HP ProLiant BL460c</t>
  </si>
  <si>
    <t>PC03CI021HP</t>
  </si>
  <si>
    <t>Item: PC03CI021HP / GB8528DWSE / HP DL380R04 X3.4GHz 1MB</t>
  </si>
  <si>
    <t>Item: PC03CI021HP / GB8529E5FS / HP DL380R04 X3.4GHz 1MB</t>
  </si>
  <si>
    <t>Item: PC03CI021HP / GB8519A1KS / HP DL380R04 X3.4GHz 1MB</t>
  </si>
  <si>
    <t>Item: PC03CI021HP / GB8538KM1D / HP DL380R04 X3.4GHz 1MB</t>
  </si>
  <si>
    <t>Item: PC03CI021HP / GB8520AK7Y / HP DL380R04 X3.4GHz 1MB</t>
  </si>
  <si>
    <t>Item: PC03CI021HP / GB8520AK6Y / HP DL380R04 X3.4GHz 1MB</t>
  </si>
  <si>
    <t>Item: PC03CI021HP / GB8524C6EF / HP DL380R04 X3.4GHz 1MB</t>
  </si>
  <si>
    <t>Item: PC03UA008HP / SGH82100VK / HP ProLiant BL460c</t>
  </si>
  <si>
    <t>Item: PC1202060009 / 9387001 / IBM LCD Monitor/Keyboard</t>
  </si>
  <si>
    <t>Item: PC1202060009 / 10915674 / IBM LCD Monitor/Keyboard</t>
  </si>
  <si>
    <t>Item: PC1202060009 / 13844814 / IBM LCD Monitor/Keyboard</t>
  </si>
  <si>
    <t>Item: PC1202060009 / 798972 / IBM LCD Monitor/Keyboard</t>
  </si>
  <si>
    <t>Item: OT99XX005OT / 270088220 / Avocent KVM</t>
  </si>
  <si>
    <t>Item: OT99XX005OT / 270088221 / Avocent KVM</t>
  </si>
  <si>
    <t>PC1305150027</t>
  </si>
  <si>
    <t>Item: PC1305150027 / 10P7939 / IBM EXTERNAL DAT72 TAPE DRIVE</t>
  </si>
  <si>
    <t>PC03XX376SU</t>
  </si>
  <si>
    <t>Item: PC03XX376SU / FN4250127 / SUN Fire V240</t>
  </si>
  <si>
    <t>Item: PC03XX384IB / 06-B666B / IBM x3550 (HMC)</t>
  </si>
  <si>
    <t>Item: PC03UA008HP / SGH82100VN / HP ProLiant BL460c</t>
  </si>
  <si>
    <t>Item: PC03UA008HP / SGH842Y9A3 / HP ProLiant BL460c</t>
  </si>
  <si>
    <t>Item: PC03UA008HP / SGH842Y9A1 / HP ProLiant BL460c</t>
  </si>
  <si>
    <t>Item: PC03UA008HP / SGH842Y9A5 / HP ProLiant BL460c</t>
  </si>
  <si>
    <t>Item: PC1104290038 / MXK81900X6 / HP BladeSystem c7000 Enclosure</t>
  </si>
  <si>
    <t>Item: PC1104290038 / TW281300BP / HP BladeSystem c7000 Enclosure</t>
  </si>
  <si>
    <t>Item: PC1104290038 / TW2813001Z / HP BladeSystem c7000 Enclosure</t>
  </si>
  <si>
    <t>Item: PC1104290038 / TW2813001J / HP BladeSystem c7000 Enclosure</t>
  </si>
  <si>
    <t>Item: PC1104290038 / TW2813006G / HP BladeSystem c7000 Enclosure</t>
  </si>
  <si>
    <t>Item: PC1108260008 / 99B7829 / IBM X3850 M2</t>
  </si>
  <si>
    <t>Item: PC1108260008 / 99B6844 / IBM X3850 M2</t>
  </si>
  <si>
    <t>Item: PC1209180012 / 99D7142 / IBM x3650</t>
  </si>
  <si>
    <t>Item: PC1209180012 / 99F9809 / IBM x3650</t>
  </si>
  <si>
    <t>Item: PC1209180012 / 99F9805 / IBM x3650</t>
  </si>
  <si>
    <t>Item: PC1209180012 / 99D7146 / IBM x3650</t>
  </si>
  <si>
    <t>PC13CA050IB</t>
  </si>
  <si>
    <t>Item: PC13CA050IB / 99A0975 / IBM x3950</t>
  </si>
  <si>
    <t>Item: PC13CA050IB / 99A5303 / IBM x3950</t>
  </si>
  <si>
    <t>Item: PC13CA050IB / 99A0973 / IBM x3950</t>
  </si>
  <si>
    <t>Item: PC1210020025 / 99B5527 / IBM x3850</t>
  </si>
  <si>
    <t>Item: PC1210020025 / 99B5528 / IBM x3850</t>
  </si>
  <si>
    <t>Item: PC03XX384IB / 99E3769 / IBM x3550</t>
  </si>
  <si>
    <t>Item: PC1108260008 / 99B7462 / IBM X3850 M2</t>
  </si>
  <si>
    <t>Item: PC1210020025 / 99B7386 / IBM x3850</t>
  </si>
  <si>
    <t>Item: PC1210020025 / 99B7387 / IBM x3850</t>
  </si>
  <si>
    <t>Item: PC1210020025 / 99B7449 / IBM x3850</t>
  </si>
  <si>
    <t>Item: PC1210020025 / 99B7446 / IBM x3850</t>
  </si>
  <si>
    <t>Item: PC13CA050IB / 99A5302 / IBM x3950</t>
  </si>
  <si>
    <t>Item: PC03XX384IB / 99R0073 / IBM x3550</t>
  </si>
  <si>
    <t>Item: PC03UA008HP / SGH844YXV7 / HP PROLIANT BL460C</t>
  </si>
  <si>
    <t>Item: PC03UA008HP / SGH844YXV9 / HP PROLIANT BL460C</t>
  </si>
  <si>
    <t>Item: PC03UA008HP / SGH844YXNV / HP PROLIANT BL460C</t>
  </si>
  <si>
    <t>Item: PC03UA008HP / SGH844YXV2 / HP PROLIANT BL460C</t>
  </si>
  <si>
    <t>Item: PC03UA008HP / SGH844YXV3 / HP PROLIANT BL460C</t>
  </si>
  <si>
    <t>Item: PC03UA008HP / SGH844YXV4 / HP PROLIANT BL460C</t>
  </si>
  <si>
    <t>Item: PC03UA008HP / CN78440127 / HP PROLIANT BL460C</t>
  </si>
  <si>
    <t>Item: PC03UA008HP / SGH844YXV5 / HP PROLIANT BL460C</t>
  </si>
  <si>
    <t>PC03UB055HP</t>
  </si>
  <si>
    <t>Item: PC03UB055HP / SGH844YY1H / 391835-B21 HP DL380R05 CTO</t>
  </si>
  <si>
    <t>PC13HD281HP</t>
  </si>
  <si>
    <t>Item: PC13HD281HP / 3CL835C722 / HP 2012SA SC MODULAR SMART</t>
  </si>
  <si>
    <t>Item: PC1104290038 / SGH82100VT / HP BladeSystem c7000 Enclosure</t>
  </si>
  <si>
    <t>Item: PC1104290038 / TW284400CK / HP BladeSystem c7000 Enclosure</t>
  </si>
  <si>
    <t>Item: PC1104290038 / TW2844007R / HP BladeSystem c7000 Enclosure</t>
  </si>
  <si>
    <t>Item: PC1104290038 / TW284400CJ / HP BladeSystem c7000 Enclosure</t>
  </si>
  <si>
    <t>Item: PC1104290038 / TW2844004R / HP BladeSystem c7000 Enclosure</t>
  </si>
  <si>
    <t>Item: PC1104290038 / SGH9121HOC / HP BladeSystem c7000 Enclosure</t>
  </si>
  <si>
    <t>Item: PC1104290038 / MXK81900V1 / HP BladeSystem c7000 Enclosure</t>
  </si>
  <si>
    <t>Item: PC03UA008HP / SGH82100V5 / HP ProLiant BL460c</t>
  </si>
  <si>
    <t>Item: PC03UA008HP / SGH82100V4 / HP ProLiant BL460c</t>
  </si>
  <si>
    <t>Item: PC03UA008HP / SGH82100V3 / HP ProLiant BL460c</t>
  </si>
  <si>
    <t>Item: PC03UA008HP / SGH82100V9 / HP ProLiant BL460c</t>
  </si>
  <si>
    <t>Item: PC1104290038 / MY58510676 / HP BladeSystem c7000 Enclosure</t>
  </si>
  <si>
    <t>Item: PC1104290038 / MY58510608 / HP BladeSystem c7000 Enclosure</t>
  </si>
  <si>
    <t>PC1409150031</t>
  </si>
  <si>
    <t>Item: PC1409150031 / 99B7867 / IBM X3950 M2</t>
  </si>
  <si>
    <t>PC08CF039HP</t>
  </si>
  <si>
    <t>Item: PC08CF039HP / 3UV111913N / HP MSA2000 3.5" DUAL I/O ENCL</t>
  </si>
  <si>
    <t>Item: PC03XX374HP / SGH813H2WN / BLc7000</t>
  </si>
  <si>
    <t>Item: PC1202030021 / 2C4608009B / TFT7600</t>
  </si>
  <si>
    <t>Item: PC1202030021 / 2C4645004Y / TFT7600</t>
  </si>
  <si>
    <t>PC03XX427HP</t>
  </si>
  <si>
    <t>Item: PC03XX427HP / BW02KYD348 / Proliant DL360G3</t>
  </si>
  <si>
    <t>Item: PC03XX373HP / CN773501TW / BL460c G1</t>
  </si>
  <si>
    <t>Item: PC03XX373HP / CN781203LG / BL460c G1</t>
  </si>
  <si>
    <t>Item: PC03XX373HP / CN781203LH / BL460c G1</t>
  </si>
  <si>
    <t>Item: PC03XX374HP / SGH7245MTJ / BLc7000</t>
  </si>
  <si>
    <t>Item: PC03XX374HP / SGH7245MTL / BLc7000</t>
  </si>
  <si>
    <t>Item: PC03XX374HP / SGH71130DE / BLc7000</t>
  </si>
  <si>
    <t>Item: PC03XX374HP / SGH71130DJ / BLc7000</t>
  </si>
  <si>
    <t>Item: PC1206260019 / SGH053X1KM / Proliant DL580G5</t>
  </si>
  <si>
    <t>Item: PC1206260019 / SGH053X1KX / Proliant DL580G5</t>
  </si>
  <si>
    <t>PC03XX417HP</t>
  </si>
  <si>
    <t>Item: PC03XX417HP / TWT711000L / BL685c G1</t>
  </si>
  <si>
    <t>Item: PC03XX417HP / TWT711000M / BL685c G1</t>
  </si>
  <si>
    <t>Item: PC03XX417HP / TWT711000N / BL685c G1</t>
  </si>
  <si>
    <t>Item: PC03XX417HP / TWT711000P / BL685c G1</t>
  </si>
  <si>
    <t>Item: PC03XX417HP / TWT711000R / BL685c G1</t>
  </si>
  <si>
    <t>Item: PC03XX417HP / TWT711000S / BL685c G1</t>
  </si>
  <si>
    <t>Item: PC03XX417HP / TWT7240007 / BL685c G1</t>
  </si>
  <si>
    <t>Item: PC03XX417HP / TWT7240008 / BL685c G1</t>
  </si>
  <si>
    <t>Item: PC03XX470HP / SGH649YHR1 / DL360 G5</t>
  </si>
  <si>
    <t>Item: PC03XX470HP / SGH649YHR2 / DL360 G5</t>
  </si>
  <si>
    <t>Item: PC03XX417HP / TWT723000W / BL685c G1</t>
  </si>
  <si>
    <t>Item: PC03XX417HP / TWT723000X / BL685c</t>
  </si>
  <si>
    <t>SPPGBS128CQ</t>
  </si>
  <si>
    <t>HP  DL380 G4 SCSI System I/O board (motherboard) - Dual-core</t>
  </si>
  <si>
    <t>PC1108290038</t>
  </si>
  <si>
    <t>HP 500GB 6Gbps SAS 7.2K 2.5" HDD</t>
  </si>
  <si>
    <t>Item: PC03XX417HP / TWT723000Y / BL685c</t>
  </si>
  <si>
    <t>Item: PC03XX417HP / TWT723000Z / BL685c G1</t>
  </si>
  <si>
    <t>Item: PC03XX317HP / SGH806EM1V / Proliant DL360G5</t>
  </si>
  <si>
    <t>Item: PC1112010043 / TWT811005M / BL680c G5</t>
  </si>
  <si>
    <t>Item: PC1112010043 / TWT812002C / BL680c G5</t>
  </si>
  <si>
    <t>Item: PC1112010043 / TWT812002D / BL680c G5</t>
  </si>
  <si>
    <t>Item: PC1112010043 / SGH815HJR3 / BL680c G5</t>
  </si>
  <si>
    <t>Item: PC1112010043 / TWT811005F / BL680c G5</t>
  </si>
  <si>
    <t>Item: PC03XX381HP / CN7711010R / BL480c</t>
  </si>
  <si>
    <t>Item: PC03XX381HP / CN7711010P / BL480c</t>
  </si>
  <si>
    <t>Item: PC03XX343HP / SGH608X1GW / Proliant DL380G4</t>
  </si>
  <si>
    <t>Item: PC03XX343HP / SGH608X1GX / Proliant DL380G4</t>
  </si>
  <si>
    <t>Item: PC03XX343HP / SGH608X1GY / Proliant DL380G4</t>
  </si>
  <si>
    <t>Item: PC03XX317HP / SGH806EM1S / Proliant DL360G5</t>
  </si>
  <si>
    <t>Item: PC03XX141HP / H17ZMFW812 / Proliant DL580G2</t>
  </si>
  <si>
    <t>Item: PC03XX141HP / HBKSLD5Z47 / Proliant DL580G2</t>
  </si>
  <si>
    <t>Item: PC03XX360CQ / SGH608X4EK / Proliant DL580G3</t>
  </si>
  <si>
    <t>Item: PC03XX123HP / H227MFVD28 / Proliant DL380G3</t>
  </si>
  <si>
    <t>Item: PC03YY052CQ / 7051FY420000 / Proliant ML570</t>
  </si>
  <si>
    <t>Item: PC03XX419HP / 7303LGN90000 / Proliant DL580</t>
  </si>
  <si>
    <t>Item: PC03XX419HP / H17RMFW71L / Proliant DL580R02</t>
  </si>
  <si>
    <t>Item: PC03XX419HP / H17SMFW71L / Proliant DL580R02</t>
  </si>
  <si>
    <t>Item: PC03XX419HP / H17UMFW71L / Proliant DL580R02</t>
  </si>
  <si>
    <t>Item: PC03XX419HP / H17WMFW71L / Proliant DL580R02</t>
  </si>
  <si>
    <t>Item: PC03XX419HP / H17XMFW71L / Proliant DL580R02</t>
  </si>
  <si>
    <t>Item: PC03XX141HP / H17YMFW812 / Proliant DL580G2</t>
  </si>
  <si>
    <t>Item: PC03XX419HP / 7142DYT10096 / Proliant DL580</t>
  </si>
  <si>
    <t>Item: PC03XX417HP / TWT7240002 / BL685c G1</t>
  </si>
  <si>
    <t>Item: PC03XX417HP / TWT7240003 / BL685c G1</t>
  </si>
  <si>
    <t>Item: PC03XX417HP / TWT7240004 / BL685c G1</t>
  </si>
  <si>
    <t>Item: PC03XX417HP / TWT7240005 / BL685c G1</t>
  </si>
  <si>
    <t>Item: PC03XX417HP / TWT7240006 / BL685c G1</t>
  </si>
  <si>
    <t>Item: PC1112010043 / TWT811005S / BL680c G5</t>
  </si>
  <si>
    <t>Item: PC1112010043 / TWT811005U / BL680c G5</t>
  </si>
  <si>
    <t>Item: PC03XX381HP / SGH847XJNR / BL480c G1</t>
  </si>
  <si>
    <t>Item: PC03XX381HP / SGH847XJNN / BL480c G1</t>
  </si>
  <si>
    <t>Item: PC03XX381HP / SGH847XJNL / BL480c G1</t>
  </si>
  <si>
    <t>Item: PC03XX373HP / CN781203LE / BL460c G1</t>
  </si>
  <si>
    <t>Item: PC03XX373HP / CN7812025T / BL460c G1</t>
  </si>
  <si>
    <t>Item: PC03XX373HP / CN7812025N / BL460c G1</t>
  </si>
  <si>
    <t>Item: PC03BA031HP / SGH612X1SG / DL360 G4</t>
  </si>
  <si>
    <t>Item: PC03BA031HP / SGH612X1SH / DL360 G4</t>
  </si>
  <si>
    <t>Item: PC03XX343HP / SGH601X3WD / DL380G4</t>
  </si>
  <si>
    <t>Item: PC03XX343HP / SGH601X3WG / DL380G4</t>
  </si>
  <si>
    <t>Item: PC03XX343HP / SGH601X3WK / DL380G4</t>
  </si>
  <si>
    <t>Item: PC03XX343HP / SGH613X0WJ / DL380 G4</t>
  </si>
  <si>
    <t>Item: PC03XX373HP / CN781203LN / BL460c G1</t>
  </si>
  <si>
    <t>Item: PC03XX373HP / CN781300MW / BL460c G1</t>
  </si>
  <si>
    <t>Item: PC03XX373HP / CN781300MU / BL460c G1</t>
  </si>
  <si>
    <t>Item: PC03XX373HP / CN781300MS / BL460c G1</t>
  </si>
  <si>
    <t>Item: PC03XX373HP / CN781300L1 / BL460c G1</t>
  </si>
  <si>
    <t>Item: PC03XX373HP / CN781300KZ / BL460c G1</t>
  </si>
  <si>
    <t>Item: PC03XX373HP / CN781203LP / BL460c G1</t>
  </si>
  <si>
    <t>Item: PC1202030021 / S2C4733003H / TFT7600</t>
  </si>
  <si>
    <t>Item: PC1202030021 / S2C47020093 / TFT7600</t>
  </si>
  <si>
    <t>Item: PC03XX123HP / H0FVMFVD1R / Proliant DL380G3</t>
  </si>
  <si>
    <t>Item: PC03XX373HP / CN78230286 / BL460c G1</t>
  </si>
  <si>
    <t>PC1111220042</t>
  </si>
  <si>
    <t>Dell 73GB U320 10K SCSI HDD</t>
  </si>
  <si>
    <t>Item: PC03XX419HP / 7151DYT10055 / Proliant DL580</t>
  </si>
  <si>
    <t>Item: PC03XX419HP / 7205KHM30004 / Proliant DL580</t>
  </si>
  <si>
    <t>Item: PC03XX419HP / 7205KHM30006 / Proliant DL580</t>
  </si>
  <si>
    <t>Item: PC03XX419HP / 7205KHM30007 / Proliant DL580</t>
  </si>
  <si>
    <t>Item: PC03XX419HP / 7052FY510007 / Proliant DL580</t>
  </si>
  <si>
    <t>Item: PC03XX419HP / 7052FYS51000 / Proliant DL580</t>
  </si>
  <si>
    <t>Item: PC03XX419HP / 7123DYV10022 / Proliant DL580</t>
  </si>
  <si>
    <t>Item: PC03XX419HP / 7123DYV10026 / Proliant DL580</t>
  </si>
  <si>
    <t>Item: PC03XX419HP / 7142DYT10078 / Proliant DL580</t>
  </si>
  <si>
    <t>Item: PC03XX419HP / 7142DYT10095 / Proliant DL580</t>
  </si>
  <si>
    <t>Item: PC03XX360CQ / SGH608X24T / Proliant DL580G3</t>
  </si>
  <si>
    <t>Item: PC03XX419HP / 7049FY510000 / Proliant DL580</t>
  </si>
  <si>
    <t>Item: PC03XX419HP / 7049FY510002 / Proliant DL580</t>
  </si>
  <si>
    <t>Item: PC03XX419HP / 7052FY510001 / Proliant DL580</t>
  </si>
  <si>
    <t>Item: PC03XX419HP / 7052FY510002 / Proliant DL580</t>
  </si>
  <si>
    <t>Item: PC03XX419HP / 7052FY510006 / Proliant DL580</t>
  </si>
  <si>
    <t>Item: PC03XX360CQ / SGH601X3VN / DL580G3</t>
  </si>
  <si>
    <t>Item: PC03XX343HP / SGH612X25R / Proliant DL380G4</t>
  </si>
  <si>
    <t>PC1501160014</t>
  </si>
  <si>
    <t>Item: PC1501160014 / 355DF800-RK200018353 / AMS2300 SVC Backline Spt. Inc'l Spares</t>
  </si>
  <si>
    <t>PC1501160016</t>
  </si>
  <si>
    <t>Item: PC1501160016 / A091110704-06 / SVC Mo AMS2300 Storage Navigator Modular 2 Family</t>
  </si>
  <si>
    <t>PC1501160017</t>
  </si>
  <si>
    <t>Item: PC1501160017 / A1008101745-01 / SVC Mo  AMS2300 In-System Replication Bundle Lic</t>
  </si>
  <si>
    <t>PC08AA019IB</t>
  </si>
  <si>
    <t>Item: PC08AA019IB / 99E5071 / IBM BLADECENTER H CHASSIS WITH</t>
  </si>
  <si>
    <t>PC13HD121IB</t>
  </si>
  <si>
    <t>Item: PC13HD121IB / 13M0TPA / IBM SYSTEM STORAGE DS3000</t>
  </si>
  <si>
    <t>Item: PC13HD121IB / 13M0TYM / IBM SYSTEM STORAGE DS3000</t>
  </si>
  <si>
    <t>PC03BA275IB</t>
  </si>
  <si>
    <t>Item: PC03BA275IB / 99W1244 / IBM HS22/X6C X5650 2.66GHZ</t>
  </si>
  <si>
    <t>Item: PC03BA275IB / 99W2395 / IBM HS22/X6C X5650 2.66GHZ</t>
  </si>
  <si>
    <t>PC08AA017IB</t>
  </si>
  <si>
    <t>Item: PC08AA017IB / 99W0188 / IBM HS22/X4C E5640 2.66GHZ</t>
  </si>
  <si>
    <t>Item: PC08AA017IB / 99W0195 / IBM HS22/X4C E5640 2.66GHZ</t>
  </si>
  <si>
    <t>Item: PC08AA017IB / 99W0197 / IBM HS22/X4C E5640 2.66GHZ</t>
  </si>
  <si>
    <t>Item: PC08AA017IB / 99W0198 / IBM HS22/X4C E5640 2.66GHZ</t>
  </si>
  <si>
    <t>Item: PC08AA017IB / 99W0199 / IBM HS22/X4C E5640 2.66GHZ</t>
  </si>
  <si>
    <t>Item: PC08AA017IB / 99W0201 / IBM HS22/X4C E5640 2.66GHZ</t>
  </si>
  <si>
    <t>Item: PC03XX436HP / CZC6515CS3 / HP PROLIANT DL380 G5</t>
  </si>
  <si>
    <t>SR03XX171HP</t>
  </si>
  <si>
    <t>Item: SR03XX171HP / SGA821004K / STORAGEWORKS MSA70</t>
  </si>
  <si>
    <t>Item: PC1202030021 / 2C474700NB / HP TFT7600</t>
  </si>
  <si>
    <t>Item: PC03XX164HP / GBJ539042V / HP DL360 G4</t>
  </si>
  <si>
    <t>Item: PC03XX245HP / CZC6438YN / HP PROLIANT DL380 G5</t>
  </si>
  <si>
    <t>Item: PC03XX436HP / CZC6515CN9 / HP PROLIANT DL380 G5</t>
  </si>
  <si>
    <t>Item: PC03XX436HP / CZC65121S3 / HP PROLIANT DL380 G5</t>
  </si>
  <si>
    <t>Item: PC03XX436HP / CZC64945PJ / HP PROLIANT DL380 G5</t>
  </si>
  <si>
    <t>Item: PC03XX343HP / GB8532FA3R / HP PROLIANT DL380 G4</t>
  </si>
  <si>
    <t>Item: PC03XX342HP / 8093LDN323 / HP PROLIANT DL380 G3</t>
  </si>
  <si>
    <t>Item: PC03XX436HP / CZC7293LWQ / HP PROLIANT DL380 G5</t>
  </si>
  <si>
    <t>SR03XX122HP</t>
  </si>
  <si>
    <t>Item: SR03XX122HP / E064MLJ17R / HP STORAGEWORKS MSA20</t>
  </si>
  <si>
    <t>Item: PC05XX161HP / N292JTJ85W / HP TFT 5600 RKM</t>
  </si>
  <si>
    <t>NH03XX273HP</t>
  </si>
  <si>
    <t>Item: NH03XX273HP / 2C47010081 / HP TFT 5600 RKM</t>
  </si>
  <si>
    <t>Item: PC03UA008HP / SGH82100V6 / HP ProLiant BL460c</t>
  </si>
  <si>
    <t>Item: PC03UA008HP / SGH82100VH / HP ProLiant BL460c</t>
  </si>
  <si>
    <t>Item: PC03UA008HP / SGH82100VD / HP ProLiant BL460c</t>
  </si>
  <si>
    <t>Item: PC03UA008HP / SGH82100VF / HP ProLiant BL460c</t>
  </si>
  <si>
    <t>Item: OT99XX005OT / 270088212 / Avocent KVM</t>
  </si>
  <si>
    <t>Item: OT99XX005OT / 270088219 / Avocent KVM</t>
  </si>
  <si>
    <t>Item: OT99XX005OT / 270088217 / Avocent KVM</t>
  </si>
  <si>
    <t>Item: PC1209180012 / 99FC876 / IBM x3650</t>
  </si>
  <si>
    <t>Item: PC03XX384IB / 99R0072 / IBM x3550</t>
  </si>
  <si>
    <t>Item: PC1209180012 / 99A5937 / IBM x3650</t>
  </si>
  <si>
    <t>PC1305140007</t>
  </si>
  <si>
    <t>Item: PC1305140007 / 0623AM1577 / SunFire X4600</t>
  </si>
  <si>
    <t>PC13AK003IB</t>
  </si>
  <si>
    <t>Item: PC13AK003IB / 99B7866 / IBM X3950 M2</t>
  </si>
  <si>
    <t>Item: PC13AK003IB / 99B6843 / IBM X3950 M2</t>
  </si>
  <si>
    <t>Item: PC13AK003IB / 99B6838 / IBM X3950 M2</t>
  </si>
  <si>
    <t>PC1305140009</t>
  </si>
  <si>
    <t>Item: PC1305140009 / 0639AM1215 / SunFire X4100</t>
  </si>
  <si>
    <t>PC1202090003</t>
  </si>
  <si>
    <t>IBM ServeRAID M5014 SAS/SATA controller</t>
  </si>
  <si>
    <t>Item: PC1403170013 / 10H2332 / 7212 EXPRESS MODEL</t>
  </si>
  <si>
    <t>Item: PC1202030021 / 2C4821002B / HP TFT7600</t>
  </si>
  <si>
    <t>Item: PC13CA050IB / 99A4812 / IBM x3950</t>
  </si>
  <si>
    <t>Item: PC13CA050IB / 99A0899 / IBM x3950</t>
  </si>
  <si>
    <t>Item: PC03XX384IB / 99E3772 / IBM x3550</t>
  </si>
  <si>
    <t>Item: PC1209180012 / 99A7058 / IBM x3650</t>
  </si>
  <si>
    <t>Item: PC1209180012 / 99AN118 / IBM x3650</t>
  </si>
  <si>
    <t>Item: PC1209180012 / 99M3395 / IBM x3650</t>
  </si>
  <si>
    <t>PC1110180015</t>
  </si>
  <si>
    <t>Item: PC1110180015 / 99KWWA3 / IBM x360</t>
  </si>
  <si>
    <t>Item: PC1209180012 / 99Y8629 / IBM x3650</t>
  </si>
  <si>
    <t>Item: PC1210020025 / 99PB745 / IBM x3850</t>
  </si>
  <si>
    <t>Item: PC1209180012 / 99FC880 / x3650</t>
  </si>
  <si>
    <t>Item: PC03XX384IB / 99R0075 / IBM x3550</t>
  </si>
  <si>
    <t>Item: PC1209180012 / 99A7035 / IBM x3650</t>
  </si>
  <si>
    <t>Item: PC13AK003IB / 99B6840 / IBM x3950 M2</t>
  </si>
  <si>
    <t>Item: PC13AK003IB / 99B6841 / IBM x3950 M2</t>
  </si>
  <si>
    <t>Item: PC13AK003IB / 99B6836 / IBM x3950 M2</t>
  </si>
  <si>
    <t>Item: PC13AK003IB / 99B6842 / IBM x3950 M2</t>
  </si>
  <si>
    <t>Item: PC1209180012 / 99DL310 / IBM x3650</t>
  </si>
  <si>
    <t>Item: PC1209180012 / 99D7151 / IBM x3650</t>
  </si>
  <si>
    <t>PC1305150030</t>
  </si>
  <si>
    <t>Item: PC1305150030 / 06-76DB / IBM 19" RACK MOUNTABLE DRIVE</t>
  </si>
  <si>
    <t>PC13FM016IB</t>
  </si>
  <si>
    <t>Item: PC13FM016IB / YL1429003553 / IBM TAPE &amp; DVD ENCLOSURE EXP</t>
  </si>
  <si>
    <t>PC1305150029</t>
  </si>
  <si>
    <t>Item: PC1305150029 / 65-E23AE / IBM P560</t>
  </si>
  <si>
    <t>Item: PC1305150027 / 10P7935 / IBM EXTERNAL DAT72 TAPE DRIVE</t>
  </si>
  <si>
    <t>Item: PC1305150027 / 10P7936 / IBM EXTERNAL DAT72 TAPE DRIVE</t>
  </si>
  <si>
    <t>PC03XX479IB</t>
  </si>
  <si>
    <t>Item: PC03XX479IB / 65-4162F / IBM P570</t>
  </si>
  <si>
    <t>PC03XX329IB</t>
  </si>
  <si>
    <t>Item: PC03XX329IB / 0650E9A / IBM x335 (HMC)</t>
  </si>
  <si>
    <t>Item: PC03XX479IB / 65-4163F / IBM P570</t>
  </si>
  <si>
    <t>PC03BA118HP</t>
  </si>
  <si>
    <t>Item: PC03BA118HP / SGH7051DYC / DL580R04</t>
  </si>
  <si>
    <t>PC1304230017</t>
  </si>
  <si>
    <t>HP BL460C QC SYSTEM BOARD</t>
  </si>
  <si>
    <t>PC1305150015</t>
  </si>
  <si>
    <t>Item: PC1305150015 / 06-175FC / IBM I/O EXPANSION DRAWER</t>
  </si>
  <si>
    <t>Item: PC1305150015 / 06-06444 / IBM I/O EXPANSION DRAWER</t>
  </si>
  <si>
    <t>Item: PC1305150027 / 7206-336 / IBM EXTERNAL DAT72 TAPE DRIVE</t>
  </si>
  <si>
    <t>Item: PC1210020025 / 99NZ473 / IBM x3850</t>
  </si>
  <si>
    <t>Item: PC1210020025 / 99NZ586 / IBM x3850</t>
  </si>
  <si>
    <t>PC03XX398IB</t>
  </si>
  <si>
    <t>Item: PC03XX398IB / 068CA54 / IBM P550</t>
  </si>
  <si>
    <t>Item: PC03XX384IB / 06-76DB / IBM x3550 (HMC)</t>
  </si>
  <si>
    <t>Item: PC03XX398IB / 65-2F0B2 / IBM P550</t>
  </si>
  <si>
    <t>Item: PC03UA008HP / SGH842Y99Y / HP ProLiant BL460c</t>
  </si>
  <si>
    <t>Item: PC03UA008HP / SGH83807XC / HP ProLiant BL460c</t>
  </si>
  <si>
    <t>Item: PC03UA008HP / SGH83807XF / HP ProLiant BL460c</t>
  </si>
  <si>
    <t>Item: PC03UA008HP / SGH83807XE / HP ProLiant BL460c</t>
  </si>
  <si>
    <t>Item: PC03UA008HP / SGH83807XB / HP ProLiant BL460c</t>
  </si>
  <si>
    <t>Item: PC03XX317HP / SGH82100V2 / HP Proliant DL360 G5</t>
  </si>
  <si>
    <t>Item: PC03UA008HP / SGH82100VR / HP ProLiant BL460c</t>
  </si>
  <si>
    <t>SPPGRS067CQ</t>
  </si>
  <si>
    <t>DL380G5 4GB(2x2GBP/NO:398707-051))FBD PC2-5300</t>
  </si>
  <si>
    <t>Item: PC03XX341HP / 7208KJN70000 / Proliant DL380G2</t>
  </si>
  <si>
    <t>Item: PC03XX360CQ / SGH608X20T / Proliant DL580G3</t>
  </si>
  <si>
    <t>Item: PC03XX360CQ / SGH608X20V / Proliant DL580G3</t>
  </si>
  <si>
    <t>Item: PC03XX123HP / H64XKJNZ34 / Proliant DL380G3</t>
  </si>
  <si>
    <t>Item: PC03XX123HP / HOG1MFVD1H / Proliant DL380G3</t>
  </si>
  <si>
    <t>Item: PC03XX343HP / SGH529X23P / Proliant DL380G4</t>
  </si>
  <si>
    <t>Item: PC03XX360CQ / SGH601X3VG / DL580G3</t>
  </si>
  <si>
    <t>Item: PC03XX360CQ / SGH601X3VH / DL580G3</t>
  </si>
  <si>
    <t>Item: PC03XX360CQ / SGH601X3VM / DL580G3</t>
  </si>
  <si>
    <t>Item: PC03XX123HP / H0TUKJNZ3J / Proliant DL380G3</t>
  </si>
  <si>
    <t>Item: PC03XX123HP / H117MFVD2G / Proliant DL380G3</t>
  </si>
  <si>
    <t>Item: PC03XX123HP / H118MFVD2G / Proliant DL380G3</t>
  </si>
  <si>
    <t>Item: PC03XX419HP / H17PMFW71L / Proliant DL580R02</t>
  </si>
  <si>
    <t>Item: PC03XX123HP / H2YTKJNZ3K / Proliant DL380G3</t>
  </si>
  <si>
    <t>Item: PC1202060009 / 11472256 / IBM LCD Monitor/Keyboard</t>
  </si>
  <si>
    <t>Item: OT99XX005OT / 270088208 / Avocent KVM</t>
  </si>
  <si>
    <t>Item: OT99XX005OT / 270088593 / Avocent KVM</t>
  </si>
  <si>
    <t>Item: OT99XX005OT / 270088590 / Avocent KVM</t>
  </si>
  <si>
    <t>Item: OT99XX005OT / 270088167 / Avocent KVM</t>
  </si>
  <si>
    <t>Item: OT99XX005OT / 270088211 / Avocent KVM</t>
  </si>
  <si>
    <t>Item: OT99XX005OT / 270088176 / Avocent KVM</t>
  </si>
  <si>
    <t>Item: OT99XX005OT / 270088218 / Avocent KVM</t>
  </si>
  <si>
    <t>Item: OT99XX005OT / 270088592 / Avocent KVM</t>
  </si>
  <si>
    <t>Item: OT99XX005OT / 270088214 / Avocent KVM</t>
  </si>
  <si>
    <t>Item: OT99XX005OT / 270088216 / Avocent KVM</t>
  </si>
  <si>
    <t>Item: OT99XX005OT / 270088213 / Avocent KVM</t>
  </si>
  <si>
    <t>PC1402270002</t>
  </si>
  <si>
    <t>Item: PC1402270002 / GB80516DFH / HP 42U EVA CAB 50HZ</t>
  </si>
  <si>
    <t>Item: PC03XX123HP / H2YUKJNZ3K / Proliant DL380G3</t>
  </si>
  <si>
    <t>Item: PC03CI013HP / H07BMFVD27 / Proliant DL380R03</t>
  </si>
  <si>
    <t>Item: PC03CI013HP / H07CMFVD27 / Proliant DL380R03</t>
  </si>
  <si>
    <t>Item: PC03CI013HP / H07DMFVD27 / Proliant DL380R03</t>
  </si>
  <si>
    <t>Item: PC03CI013HP / H07FMFVD27 / Proliant DL380R03</t>
  </si>
  <si>
    <t>Item: PC03XX123HP / H07ZMFVD1K / Proliant DL380G3</t>
  </si>
  <si>
    <t>Item: PC03CI013HP / H089MFVD1K / Proliant DL380R03</t>
  </si>
  <si>
    <t>Item: PC03XX360CQ / SGH608X4EL / DL580 G3</t>
  </si>
  <si>
    <t>Item: PC03XX360CQ / SGH608X20R / DL580G3</t>
  </si>
  <si>
    <t>Item: PC03XX341HP / 7210JZG10178 / Proliant DL380G2</t>
  </si>
  <si>
    <t>Item: PC03XX419HP / 7211DYT10012 / Proliant DL580</t>
  </si>
  <si>
    <t>Item: PC03CI013HP / H077MFVD27 / Proliant DL380R03</t>
  </si>
  <si>
    <t>Item: PC03CI013HP / H078MFVD27 / Proliant DL380R03</t>
  </si>
  <si>
    <t>Item: PC03XX360CQ / SGH608X20P / DL580G3</t>
  </si>
  <si>
    <t>Item: PC03XX360CQ / SGH608X20S / DL580G3</t>
  </si>
  <si>
    <t>PC03XX050CQ</t>
  </si>
  <si>
    <t>Item: PC03XX050CQ / GB8521APR1 / Proliant ML570R</t>
  </si>
  <si>
    <t>Item: PC03XX050CQ / GB8521APPX / Proliant ML570R</t>
  </si>
  <si>
    <t>Item: PC03XX050CQ / GB8521APR8 / Proliant ML570R</t>
  </si>
  <si>
    <t>Item: PC03XX050CQ / GB8521APR7 / Proliant ML570R</t>
  </si>
  <si>
    <t>Item: PC03XX050CQ / GB8521APR9 / Proliant ML570R</t>
  </si>
  <si>
    <t>Item: PC1402270002 / GB80516DFJ / HP 42U EVA CAB 50HZ</t>
  </si>
  <si>
    <t>Item: PC1402270002 / GB80516DJ1 / HP 42U EVA CAB 50HZ</t>
  </si>
  <si>
    <t>Item: PC03XX050CQ / GB8521APRO / Proliant ML570R</t>
  </si>
  <si>
    <t>Item: PC03CI021HP / GB8520AK81 / HP DL380R04 X3.4GHz 1MB</t>
  </si>
  <si>
    <t>Item: PC1112010043 / SGH847XJ6D / BL680c G5</t>
  </si>
  <si>
    <t>Item: PC03XX374HP / SGH846XFHY / BLc7000</t>
  </si>
  <si>
    <t>Item: PC03XX374HP / SGH846XFHX / BLc7000</t>
  </si>
  <si>
    <t>Item: PC03XX360CQ / SGH608X20U / DL580G3</t>
  </si>
  <si>
    <t>Item: PC03XX360CQ / SGH608X20W / DL580G3</t>
  </si>
  <si>
    <t>Item: PC03XX360CQ / SGH608X20X / DL580G3</t>
  </si>
  <si>
    <t>Item: PC03XX360CQ / SGH608X24S / DL580G3</t>
  </si>
  <si>
    <t>PC03XX451HP</t>
  </si>
  <si>
    <t>Item: PC03XX451HP / M025FK351B / Proliant DL360R03</t>
  </si>
  <si>
    <t>Item: PC1103300026 / 7052FY310002 / Proliant DL380</t>
  </si>
  <si>
    <t>Item: PC1103300026 / 7052FY310003 / Proliant DL380</t>
  </si>
  <si>
    <t>Item: PC1103300026 / 7126JYX20002 / Proliant DL380</t>
  </si>
  <si>
    <t>Item: PC03XX341HP / 7210JZG10350 / Proliant DL380G2</t>
  </si>
  <si>
    <t>Item: PC03XX360CQ / SGH608X20N / DL580G3</t>
  </si>
  <si>
    <t>Item: PC03XX325HP / 8J13FXK1N006 / Proliant DL360</t>
  </si>
  <si>
    <t>Item: PC03XX325HP / 8J15FXK1X00L / Proliant DL360</t>
  </si>
  <si>
    <t>PC1408180004</t>
  </si>
  <si>
    <t>Item: PC1408180004 / SGH109X0KB / BL685C G7</t>
  </si>
  <si>
    <t>Item: PC1408180004 / SGH109X0KD / BL685C G7</t>
  </si>
  <si>
    <t>Item: PC1408180004 / SGH109X0K7 / BL685C G7</t>
  </si>
  <si>
    <t>Item: PC1408180004 / SGH109X0KJ / BL685C G7</t>
  </si>
  <si>
    <t>Item: PC03XX325HP / H309KYD30074 / PROLIANT DL360</t>
  </si>
  <si>
    <t>PC1408150004</t>
  </si>
  <si>
    <t>Item: PC1408150004 / CN770603GN / DL320 G4</t>
  </si>
  <si>
    <t>Item: PC03XX381HP / SGH847XJN9 / BL480c G1</t>
  </si>
  <si>
    <t>Item: PC1201250002 / SGH121XJWT / HP DL580 G7</t>
  </si>
  <si>
    <t>Item: PC03XX201HP / SGH612X348 / HP PROLIANT DL380 G4</t>
  </si>
  <si>
    <t>PC1408180001</t>
  </si>
  <si>
    <t>Item: PC1408180001 / SGH143X3NN / DL120 G7</t>
  </si>
  <si>
    <t>Item: PC1408180001 / SGH143X3NF / DL120 G7</t>
  </si>
  <si>
    <t>PC1408180002</t>
  </si>
  <si>
    <t>Item: PC1408180002 / SGH011X6FN / STORAGEWORKS X3800</t>
  </si>
  <si>
    <t>Item: PC03XX359CQ / SGH7112T8D / PROLIANT DL380 G5</t>
  </si>
  <si>
    <t>PC1311180020</t>
  </si>
  <si>
    <t>Acer VT S490G Mother Board</t>
  </si>
  <si>
    <t>PC1412310008</t>
  </si>
  <si>
    <t>Intel Core i5 650 Processor 3.20GHZ/4MB</t>
  </si>
  <si>
    <t>Item: OT99YY888OT / SMAS00415 / SOFTWARE SERVICE CODE</t>
  </si>
  <si>
    <t>SR03XX174HP</t>
  </si>
  <si>
    <t>Item: SR03XX174HP / 3CL835S145 / HP Storageworks 4/8 SAN Switch</t>
  </si>
  <si>
    <t>Item: SR03XX174HP / 3CL835S150 / HP Storageworks 4/8 SAN Switch</t>
  </si>
  <si>
    <t>PC03XX449HP</t>
  </si>
  <si>
    <t>Item: PC03XX449HP / SGH844YXV6 / HP PROLIANT ML110</t>
  </si>
  <si>
    <t>Item: PC03XX245HP / SGH71235JF / HP PROLIANT DL380 G5</t>
  </si>
  <si>
    <t>PC03XX196CQ</t>
  </si>
  <si>
    <t>Item: PC03XX196CQ / T00EKYD1BH / COMPAQ PROLIANT DL360 G3</t>
  </si>
  <si>
    <t>PC03BA429HP</t>
  </si>
  <si>
    <t>Item: PC03BA429HP / CN67280AH3 / 505768-B21 HP DL320 CTO</t>
  </si>
  <si>
    <t>SP03NN004CQ</t>
  </si>
  <si>
    <t>Item: SP03NN004CQ / CN7625028U / HP DL360 G4 3.0GHz 1MB Server</t>
  </si>
  <si>
    <t>PC13FM011HP</t>
  </si>
  <si>
    <t>Item: PC13FM011HP / MXA83811LW / HP 1/8G2 LTO-4 ULTR 1760 SCSI</t>
  </si>
  <si>
    <t>PC13FG026HP</t>
  </si>
  <si>
    <t>Item: PC13FG026HP / Q1573A / HP STORAGEWORKS DAT 160 USB</t>
  </si>
  <si>
    <t>Item: OT99YY888OT / SMAPMR00143 / SOFTWARE SERVICE CODE</t>
  </si>
  <si>
    <t>PC1501160018</t>
  </si>
  <si>
    <t>Item: PC1501160018 / A1011101535-11 / SVC Mo AMS2300 Hitachi Dynamic Provisioning  License</t>
  </si>
  <si>
    <t>PC1501160019</t>
  </si>
  <si>
    <t>Item: PC1501160019 / A2010102000-27 / SVC Mo HDLM Adv Modular WIN - 1 Srvr Lic</t>
  </si>
  <si>
    <t>PC1501160020</t>
  </si>
  <si>
    <t>Item: PC1501160020 / ALJ2530F1A1 / SVC Mo Brocade 320 SW 8port 8SWL 8Gb BR SFP</t>
  </si>
  <si>
    <t>Item: PC1501160020 / ALJ2530F189 / SVC Mo Brocade 320 SW 8port 8SWL 8Gb BR SFP</t>
  </si>
  <si>
    <t>PC1308070010</t>
  </si>
  <si>
    <t>Dell PE R200 2xQC X3320,2.50Ghz,6M,XUY/1x4GB/2x73GB SAS/DVD</t>
  </si>
  <si>
    <t>Item: PC05XX161HP / N287JTJ85W / HP TFT 5600 RKM</t>
  </si>
  <si>
    <t>PC1307110010</t>
  </si>
  <si>
    <t>Item: PC1307110010 / 21289629 / SYMC MSS SECURITY MONITORING INITIATION SERVICE</t>
  </si>
  <si>
    <t>PC1312270018</t>
  </si>
  <si>
    <t>Item: PC1312270018 / 21289506 / SYMC MSS MANAGEMENT INITIATION SERVICE</t>
  </si>
  <si>
    <t>PC1312270019</t>
  </si>
  <si>
    <t>Item: PC1312270019 / 21170853 / SYMC MSS STARTER PACK 8.0</t>
  </si>
  <si>
    <t>PC1312270020</t>
  </si>
  <si>
    <t>Item: PC1312270020 / 21286225 / SYMC MSS SOURCEFIRE</t>
  </si>
  <si>
    <t>PC1312270021</t>
  </si>
  <si>
    <t>Item: PC1312270021 / 3D7120 / SYMC SOURCEFIRE 3D7120</t>
  </si>
  <si>
    <t>PC1307110009</t>
  </si>
  <si>
    <t>Item: PC1307110009 / 21285236 / SYMC MSS ADVANCED SECURITY MONITORING SERVICE</t>
  </si>
  <si>
    <t>Item: PC03XX417HP / TWT711000D / BL685c G1</t>
  </si>
  <si>
    <t>Item: PC03XX417HP / TWT711000E / BL685c G1</t>
  </si>
  <si>
    <t>Item: PC03XX417HP / TWT711000F / BL685c G1</t>
  </si>
  <si>
    <t>Item: PC03XX417HP / TWT711000J / BL685c G1</t>
  </si>
  <si>
    <t>PC1412010012</t>
  </si>
  <si>
    <t>IBM 1TB 7200 RPM 6GB SAS NL 3.5" Hot Swap HDD</t>
  </si>
  <si>
    <t>Item: PC03CI021HP / GB8531F37R / HP DL380R04 X3.4GHz 1MB</t>
  </si>
  <si>
    <t>Item: PC03CI021HP / GB8520AK7R / HP DL380R04 X3.4GHz 1MB</t>
  </si>
  <si>
    <t>Item: PC03CI021HP / GB8538KM1J / HP DL380R04 X3.4GHz 1MB</t>
  </si>
  <si>
    <t>Item: PC03CI021HP / GB8520AK7C / HP DL380R04 X3.4GHz 1MB</t>
  </si>
  <si>
    <t>Item: PC03CI021HP / GB8520AK83 / HP DL380R04 X3.4GHz 1MB</t>
  </si>
  <si>
    <t>Item: PC03XX050CQ / GB8521APR3 / Proliant ML570R</t>
  </si>
  <si>
    <t>Item: PC1402270002 / GB80516DJ2 / HP 42U EVA CAB 50HZ</t>
  </si>
  <si>
    <t>Item: PC03XX050CQ / GB8521APR5 / Proliant ML570R</t>
  </si>
  <si>
    <t>Item: PC03XX050CQ / GB8521APR6 / Proliant ML570R</t>
  </si>
  <si>
    <t>PARLIAMENT OF SINGAPORE</t>
  </si>
  <si>
    <t>HEALTH SCIENCES AUTHORITY</t>
  </si>
  <si>
    <t>PC1501050003</t>
  </si>
  <si>
    <t>IBM 4 GB DDR3 SDRAM 1333 MHz DDR3-1333/PC3-10600 ECC</t>
  </si>
  <si>
    <t>PC1110200008</t>
  </si>
  <si>
    <t>IBM 146.8GB hot-swap 4Gb Fibre Channel 15000 rpm HDD</t>
  </si>
  <si>
    <t>PC1302210004</t>
  </si>
  <si>
    <t>Item: PC1302210004 / SGH844YY1F / HP BLC7000 CTO 3 IN LCD ROHS ENCL</t>
  </si>
  <si>
    <t>Item: PC03XX417HP / TWT7230010 / BL685c</t>
  </si>
  <si>
    <t>Item: PC03XX419HP / 7142DYT10099 / Proliant DL580</t>
  </si>
  <si>
    <t>Item: PC03XX373HP / CN78230285 / BL460c G1</t>
  </si>
  <si>
    <t>Item: PC03XX373HP / CN781300MY / BL460c G1</t>
  </si>
  <si>
    <t>Item: PC1112010043 / SGH847XJX1 / BL680c G5</t>
  </si>
  <si>
    <t>Item: PC1112010043 / SGH847XJWY / BL680c G5</t>
  </si>
  <si>
    <t>Item: PC1112010043 / SGH847XJ6J / BL680c G5</t>
  </si>
  <si>
    <t>Item: PC03XX373HP / CN773501VJ / BL460c G1</t>
  </si>
  <si>
    <t>Item: PC03XX373HP / CN773501VH / BL460c G1</t>
  </si>
  <si>
    <t>Item: PC03YY133IB / 99GW328 / IBM X3650</t>
  </si>
  <si>
    <t>PC1312270017</t>
  </si>
  <si>
    <t>Item: PC1312270017 / 21285202 / SYMC MSS ADVANCED MANAGEMENT SERVICE NETWORK</t>
  </si>
  <si>
    <t>PC1104140002</t>
  </si>
  <si>
    <t>Item: PC1104140002 / 21286011 / Sourcefire Defense Center Management Console</t>
  </si>
  <si>
    <t>PC1412240005</t>
  </si>
  <si>
    <t>HP Systemboard for HP 8300E MT i53570 Win8</t>
  </si>
  <si>
    <t>Item: OT99XX005OT / 210046477 / Avocent KVM</t>
  </si>
  <si>
    <t>Item: OT99XX005OT / 270088209 / Avocent KVM</t>
  </si>
  <si>
    <t>Item: OT99XX005OT / 270088591 / Avocent KVM</t>
  </si>
  <si>
    <t>Item: OT99XX005OT / 270088210 / Avocent KVM</t>
  </si>
  <si>
    <t>Item: PC03UA008HP / SGH82100V7 / HP ProLiant BL460c</t>
  </si>
  <si>
    <t>Item: PC03UA008HP / SGH82100VA / HP ProLiant BL460c</t>
  </si>
  <si>
    <t>PC1111230016</t>
  </si>
  <si>
    <t>HP System Board for DL380 G7</t>
  </si>
  <si>
    <t>PC1301070015</t>
  </si>
  <si>
    <t>Item: PC1301070015 / L3C9592 / ERS THINKCENTRE WORKSTATION</t>
  </si>
  <si>
    <t>SPPIRS051IB</t>
  </si>
  <si>
    <t>IBM Memory 4GB Kit (2x2GB)</t>
  </si>
  <si>
    <t>PC1205250003</t>
  </si>
  <si>
    <t>1TB hot-swap Serial ATA (SATA) hard drive - 7,200 RPM, 3GBps</t>
  </si>
  <si>
    <t>PC1104190019</t>
  </si>
  <si>
    <t>Dell 146GB U320 3.5" 10K SCSI HDD</t>
  </si>
  <si>
    <t>Item: PC03XX373HP / CN773501VD / BL460c G1</t>
  </si>
  <si>
    <t>Item: PC03XX436HP / SGH812FX6T / Proliant DL380G5</t>
  </si>
  <si>
    <t>Item: PC03XX343HP / SGH617X1MM / Proliant DL380G4 SS</t>
  </si>
  <si>
    <t>Item: PC1202030021 / S2C485012UD / TFT7600</t>
  </si>
  <si>
    <t>Item: PC1202030021 / S2C48410STP / TFT7600</t>
  </si>
  <si>
    <t>Item: PC1112010043 / TWT8100027 / BL680c G5</t>
  </si>
  <si>
    <t>Item: PC1112010043 / TWT8100026 / BL680c G5</t>
  </si>
  <si>
    <t>PC1303280004</t>
  </si>
  <si>
    <t>LV 500GB HDD for T430</t>
  </si>
  <si>
    <t>PC05XX158HP</t>
  </si>
  <si>
    <t>Item: PC05XX158HP / 2C474700ND / HP TFT 7600 RKM INTL</t>
  </si>
  <si>
    <t>Item: PC05XX158HP / 2C474700NA / HP TFT 7600 RKM INTL</t>
  </si>
  <si>
    <t>Item: PC03XX343HP / 84AQLDN32V / HP PROLIANT DL380 G4</t>
  </si>
  <si>
    <t>Item: PC03BA471HP / SGH126XJVM / HP PROLIANT DL380 G7</t>
  </si>
  <si>
    <t>Item: PC03XX436HP / GB8737VA2P / HP PROLIANT DL380 G5</t>
  </si>
  <si>
    <t>Item: PC03BA471HP / SGH125X49F / HP PROLIANT DL380 G7</t>
  </si>
  <si>
    <t>Item: PC03BA471HP / SGH125X49D / HP PROLIANT DL380 G7</t>
  </si>
  <si>
    <t>Item: PC1110170019 / BTYWMQ1 / DELL R610 SERVER</t>
  </si>
  <si>
    <t>Item: PC1110170019 / 9TYWMQ1 / DELL R610 SERVER</t>
  </si>
  <si>
    <t>Item: OT99YY888OT / SMAPMR00111 / SOFTWARE SERVICE CODE</t>
  </si>
  <si>
    <t>Item: PC1202030021 / 2C474700SP / HP TFT7600</t>
  </si>
  <si>
    <t>Item: PC1202030021 / 2C4608007S / HP TFT7600</t>
  </si>
  <si>
    <t>Item: PC1202030021 / 2C471400BV / HP TFT7600</t>
  </si>
  <si>
    <t>Item: PC03BA041HP / GB8546PFM5 / HP PROLIANT DL380 G4</t>
  </si>
  <si>
    <t>PC1210290026</t>
  </si>
  <si>
    <t>Item: PC1210290026 / 3G41LRP3SDSA / HP STORAGEWORKS MSL6030</t>
  </si>
  <si>
    <t>Item: SR03XX052IB / 78L2831 / IBM TAPE LIBRARY (3573-L2U)</t>
  </si>
  <si>
    <t>PC03UB015IB</t>
  </si>
  <si>
    <t>Item: PC03UB015IB / 99D3503 / IBM X3200 M2 QC INTEL XEON</t>
  </si>
  <si>
    <t>PC03UA025IB</t>
  </si>
  <si>
    <t>Item: PC03UA025IB / 99D8693 / IBM X3500 INTEL XEON QUAD CORE</t>
  </si>
  <si>
    <t>Item: NH06XX059IB / 23ZL406 / IBM UPS 3000</t>
  </si>
  <si>
    <t>PC13HD146IB</t>
  </si>
  <si>
    <t>Item: PC13HD146IB / YN1H10024609 / IBM TAPE ENCLOSURE</t>
  </si>
  <si>
    <t>SPPIHS072IB</t>
  </si>
  <si>
    <t>IBM 300GB 3.5" SAS HDD 10K</t>
  </si>
  <si>
    <t>MINISTRY OF EDUCATION</t>
  </si>
  <si>
    <t>Item: PC03UA008HP / SGH842Y9A6 / HP ProLiant BL460c</t>
  </si>
  <si>
    <t>Item: PC03XX396HP / USE946N854 / HP PROLIANT DL380 G6</t>
  </si>
  <si>
    <t>MP1412170001</t>
  </si>
  <si>
    <t>A00358</t>
  </si>
  <si>
    <t>ACR CAPITAL HOLDINGS PTE LTD</t>
  </si>
  <si>
    <t>Item: OT99YY888OT / SMAA00358 / SOFTWARE SERVICE CODE</t>
  </si>
  <si>
    <t>PC1211150001</t>
  </si>
  <si>
    <t>LV 14.1-inch WXGA LED-backlight (1280x800) LCD Display</t>
  </si>
  <si>
    <t>PC1501150005</t>
  </si>
  <si>
    <t>Intel Xeon E7-8837 2.67ghz -24mb Cache -6.40 Gt/s-8C PROC</t>
  </si>
  <si>
    <t>PC1207090011</t>
  </si>
  <si>
    <t>HP Dual DC/DC Power Supply Converter Module for BL20p G3</t>
  </si>
  <si>
    <t>PC1207090010</t>
  </si>
  <si>
    <t>HP DC Filter M0dule for BL25p,BL20p G3</t>
  </si>
  <si>
    <t>PC1105240022</t>
  </si>
  <si>
    <t>Fan assembly - System cooling unit, attaches to chassis</t>
  </si>
  <si>
    <t>PC1412040001</t>
  </si>
  <si>
    <t>HP Intel Xeon processor-3.2GHz/1M/800MHz for BL20p G3</t>
  </si>
  <si>
    <t>Item: PC03XX050CQ / GB8521APPY / Proliant ML570R</t>
  </si>
  <si>
    <t>Item: PC03XX050CQ / GB8521APR2 / Proliant ML570R</t>
  </si>
  <si>
    <t>Item: PC03XX050CQ / GB8521APR4 / Proliant ML570R</t>
  </si>
  <si>
    <t>PC1402280011</t>
  </si>
  <si>
    <t>Item: PC1402280011 / CZC05170DC1 / HP ULTRIUM 460 3U RACK</t>
  </si>
  <si>
    <t>Item: PC03UA008HP / SGH82100VC / HP ProLiant BL460c</t>
  </si>
  <si>
    <t>Item: PC03UA008HP / SGH82100VE / HP ProLiant BL460c</t>
  </si>
  <si>
    <t>Item: PC03UA008HP / SGH82100VM / HP ProLiant BL460c</t>
  </si>
  <si>
    <t>PC1306260006</t>
  </si>
  <si>
    <t>HP 16GB,PC3-12800R-11,Dual-Rank Dual In-Line Memory Module</t>
  </si>
  <si>
    <t>SPPGHU008CQ</t>
  </si>
  <si>
    <t>HP 9.1GB U3 10K SCSI HDD</t>
  </si>
  <si>
    <t>Item: PC1112010043 / TWT8090019 / BL680c G5</t>
  </si>
  <si>
    <t>Item: PC03XX417HP / TWT711000K / BL685c G1</t>
  </si>
  <si>
    <t>SPPGBC009HP</t>
  </si>
  <si>
    <t>Item: SPPGBC009HP / SGM0607675 / MSA1000 FC</t>
  </si>
  <si>
    <t>Item: SPPGBC009HP / SGM05525H5 / MSA1000</t>
  </si>
  <si>
    <t>Item: PC03XX373HP / SGH828YHRW / BL460c G1</t>
  </si>
  <si>
    <t>Item: PC03XX373HP / SGH828YHRT / BL460c G1</t>
  </si>
  <si>
    <t>Item: PC03XX201HP / SGH601XJW7 / HP PROLIANT DL380 G4</t>
  </si>
  <si>
    <t>Item: OT99YY888OT / SMAJ00075 / SOFTWARE SERVICE CODE</t>
  </si>
  <si>
    <t>Item: PC03XX419HP / H2DSMFW71V / HP PROLIANT DL580</t>
  </si>
  <si>
    <t>Item: PC03XX201HP / SGH611X0L5 / HP PROLIANT DL380 G4</t>
  </si>
  <si>
    <t>Item: PC03XX201HP / 60610001140 / HP PROLIANT DL380 G4</t>
  </si>
  <si>
    <t>Item: PC03XX201HP / SGH530X0KP / HP PROLIANT DL380 G4</t>
  </si>
  <si>
    <t>PC1408180003</t>
  </si>
  <si>
    <t>Item: PC1408180003 / SGH109XW9H / BL7000</t>
  </si>
  <si>
    <t>Item: PC1408180004 / SGH109X0KF / BL685C G7</t>
  </si>
  <si>
    <t>Item: PC1408180004 / SGH109X0K9 / BL685C G7</t>
  </si>
  <si>
    <t>PC1311110006</t>
  </si>
  <si>
    <t>HP DL385G1 SYSTEM BOARD</t>
  </si>
  <si>
    <t>Item: PC03XX373HP / SGH828YHRR / BL460c G1</t>
  </si>
  <si>
    <t>Item: PC03XX373HP / SGH828YHRN / BL460c G1</t>
  </si>
  <si>
    <t>Item: PC03XX373HP / SGH828YHRL / BL460c G1</t>
  </si>
  <si>
    <t>Item: PC03XX373HP / SGH828YHRJ / BL460c G1</t>
  </si>
  <si>
    <t>Item: PC03XX381HP / SGH846XD3C / BL480c G1</t>
  </si>
  <si>
    <t>Item: PC1209180012 / 99D7152 / IBM x3650</t>
  </si>
  <si>
    <t>Item: PC13CA050IB / 99B1845 / IBM x3950</t>
  </si>
  <si>
    <t>Item: PC13CA050IB / 99A1916 / IBM x3950</t>
  </si>
  <si>
    <t>Item: PC1209180012 / 99A7007 / IBM x3650</t>
  </si>
  <si>
    <t>Item: PC1108260008 / 99B7460 / IBM X3850 M2</t>
  </si>
  <si>
    <t>Item: PC1305140009 / 0639AM1220 / SunFire X4100</t>
  </si>
  <si>
    <t>Item: PC1210020025 / 99PB746 / IBM x3850</t>
  </si>
  <si>
    <t>Item: PC1209180012 / 99FC878 / IBM x3650</t>
  </si>
  <si>
    <t>Item: PC1209180012 / 99FC877 / IBM x3650</t>
  </si>
  <si>
    <t>Item: PC03YY133IB / 99P5697 / IBM X3650</t>
  </si>
  <si>
    <t>Item: SP03NN004CQ / CN7625028M / HP DL360 G4 3.0GHz 1MB Server</t>
  </si>
  <si>
    <t>PC1309020003</t>
  </si>
  <si>
    <t>Item: PC1309020003 / SGH119XYH1 / HP PROLIANT DL320 G6</t>
  </si>
  <si>
    <t>Item: PC1309020003 / SGH112X7SE / HP PROLIANT DL320 G6</t>
  </si>
  <si>
    <t>SP03NX007CQ</t>
  </si>
  <si>
    <t>Item: SP03NX007CQ / SGH512X0MX / HP DL380 G4 X3.6GHZ/2MB-HPM/</t>
  </si>
  <si>
    <t>PC1104260004</t>
  </si>
  <si>
    <t>Item: PC1104260004 / 80745 / INFRA-MATRIX ENVIRONMENTAL MONITORING SYSTEM</t>
  </si>
  <si>
    <t>PC1501130019</t>
  </si>
  <si>
    <t>Item: PC1501130019 / 907-1212-002 / GENTEX SMOKE DETECTOR</t>
  </si>
  <si>
    <t>PC1312230024</t>
  </si>
  <si>
    <t>HP System Board for BL460c G8</t>
  </si>
  <si>
    <t>PC1205090003</t>
  </si>
  <si>
    <t>Acer 300W Power Supply for S670G,S490G</t>
  </si>
  <si>
    <t>PC1108190008</t>
  </si>
  <si>
    <t>Item: PC1108190008 / YL1520010730 / IBM LTO TAPE LIBRARY</t>
  </si>
  <si>
    <t>Item: PC1108190008 / YL1520010725 / IBM LTO TAPE LIBRARY</t>
  </si>
  <si>
    <t>PC1307290011</t>
  </si>
  <si>
    <t>Item: PC1307290011 / YL107819601J / 2-PORT 10/100/1000 BASE TX ETHERNET</t>
  </si>
  <si>
    <t>PC1307290010</t>
  </si>
  <si>
    <t>Item: PC1307290010 / 109228M / IBM RACK-MOUNTED 17" FLAT PANEL CONSOLE</t>
  </si>
  <si>
    <t>NH04XX130IB</t>
  </si>
  <si>
    <t>Item: NH04XX130IB / 06FA28B / HMC</t>
  </si>
  <si>
    <t>PC03XX261HP</t>
  </si>
  <si>
    <t>Item: PC03XX261HP / SGH650YP9H / HP PROLIANT ML 110</t>
  </si>
  <si>
    <t>PC03BA311HP</t>
  </si>
  <si>
    <t>Item: PC03BA311HP / SGH030XEML / 507168-B21 HP DL180 G6 CTO</t>
  </si>
  <si>
    <t>MP1208290001_3</t>
  </si>
  <si>
    <t>PC1201130001</t>
  </si>
  <si>
    <t>Hot Plug Fan for DL380G3</t>
  </si>
  <si>
    <t>Item: PC03XX320IB / 99E9531 / IBM X3650</t>
  </si>
  <si>
    <t>PC1301020016</t>
  </si>
  <si>
    <t>HP Brocade 4/24 SAN Switch Power Pack (Option #: AE371A)</t>
  </si>
  <si>
    <t>Item: OT99YY888OT / SMAW00079 / SOFTWARE SERVICE CODE</t>
  </si>
  <si>
    <t>PC1402200002</t>
  </si>
  <si>
    <t>IBM HSS22 7870 BLADE SYSTEM BOARD</t>
  </si>
  <si>
    <t>Item: OT99YY888OT / SMAPMH07001 / SOFTWARE SERVICE CODE</t>
  </si>
  <si>
    <t>Item: PC03XX398IB / 06F71D5 / IBM P550</t>
  </si>
  <si>
    <t>Item: PC03XX398IB / 06F71E5 / IBM P550</t>
  </si>
  <si>
    <t>MWSSMA_BMA_SMA</t>
  </si>
  <si>
    <t>Item: OT99YY888OT / SMAS00394 / SOFTWARE SERVICE CODE</t>
  </si>
  <si>
    <t>Item: PC03XX320IB / 99X8239 / IBM X3650</t>
  </si>
  <si>
    <t>Item: PC1206150011 / 99X8237 / IBM SYSTEM X3650 M3</t>
  </si>
  <si>
    <t>Item: PC1206150011 / 99X8238 / IBM SYSTEM X3650 M3</t>
  </si>
  <si>
    <t>Item: PC1206150011 / 99X8236 / IBM SYSTEM X3650 M3</t>
  </si>
  <si>
    <t>Item: PC1202290040 / 78P8844 / IBM TS3200 TAPE LIBRARY</t>
  </si>
  <si>
    <t>Item: PC03XX466IB / 99A0809 / IBM XSERIES 3655</t>
  </si>
  <si>
    <t>Item: PC03XX384IB / 99C2892 / IBM x3550</t>
  </si>
  <si>
    <t>NH06CA001IB</t>
  </si>
  <si>
    <t>Item: NH06CA001IB / 2V3F574 / IBM UPS 7500XHV - RACK</t>
  </si>
  <si>
    <t>NH03XX208IB</t>
  </si>
  <si>
    <t>Item: NH03XX208IB / 23LA059 / IBM 8 PORTS SAN SWITCH</t>
  </si>
  <si>
    <t>PC1303190004</t>
  </si>
  <si>
    <t>Item: PC1303190004 / 23CH463 / IBM 154F TFT</t>
  </si>
  <si>
    <t>Item: PC03XX466IB / 99A0811 / IBM XSERIES 3655</t>
  </si>
  <si>
    <t>Item: OT99YY888OT / SMAM00281 / SOFTWARE SERVICE CODE</t>
  </si>
  <si>
    <t>MP1301160001_4</t>
  </si>
  <si>
    <t>RS1407250002_1</t>
  </si>
  <si>
    <t>PC1412300039</t>
  </si>
  <si>
    <t>Cisco 1030 Wireless LAN Controller</t>
  </si>
  <si>
    <t>Item: OT99YY888OT / SMAN00044 / SOFTWARE SERVICE CODE</t>
  </si>
  <si>
    <t>SP08BT017OT</t>
  </si>
  <si>
    <t>Battery for IBM 5I Array Card</t>
  </si>
  <si>
    <t>SPPGRS056CQ</t>
  </si>
  <si>
    <t>HP 2GB(2x1GB) ECC PC2100 DDR</t>
  </si>
  <si>
    <t>remote_support</t>
  </si>
  <si>
    <t>Data Migration Services</t>
  </si>
  <si>
    <t>PC03BA289HP</t>
  </si>
  <si>
    <t>Item: PC03BA289HP / SGH9244039 / HP DL380G5 CTO - 84754438</t>
  </si>
  <si>
    <t>Item: PC03BA289HP / SGH9244037 / HP DL380G5 CTO - 84754438</t>
  </si>
  <si>
    <t>PC1302080030</t>
  </si>
  <si>
    <t>Item: PC1302080030 / 1035AMR003 / SUN FIRE SERVER X4540</t>
  </si>
  <si>
    <t>Item: PC03XX245HP / CZC64638VX / HP PROLIANT DL380 G5</t>
  </si>
  <si>
    <t>Item: PC03XX436HP / CZC6511VF6 / HP PROLIANT DL380 G5</t>
  </si>
  <si>
    <t>PSN_CVS</t>
  </si>
  <si>
    <t>Consolidation &amp; Virtualization Services</t>
  </si>
  <si>
    <t>PC1411120004</t>
  </si>
  <si>
    <t>IBM 530-Watts 100-240V Power Supply for DS3400 Storage Array</t>
  </si>
  <si>
    <t>Item: PC03BA289HP / SGH9244031 / HP DL380G5 CTO - 84754438</t>
  </si>
  <si>
    <t>PC13BB007HP</t>
  </si>
  <si>
    <t>Item: PC13BB007HP / CN7924A2LB / HP DL360G5 QUAD-CORE INTEL</t>
  </si>
  <si>
    <t>Item: PC13BB007HP / CN7924A2LA / HP DL360G5 QUAD-CORE INTEL</t>
  </si>
  <si>
    <t>MP1210030001_5</t>
  </si>
  <si>
    <t>Phone_Support</t>
  </si>
  <si>
    <t>PC1501210008</t>
  </si>
  <si>
    <t>Item: PC1501210008 / FGL173012BZ / SMARTNET 24x7x4 Cisco 2921</t>
  </si>
  <si>
    <t>hengkee.tan</t>
  </si>
  <si>
    <t>Item: PC1412180015 / FOC1523X0AB / WS-C2960S-48LPS-L</t>
  </si>
  <si>
    <t>Item: NH03XX231CC / FOC1129X4X1 / WS-C2960-48TT-L</t>
  </si>
  <si>
    <t>PC13HD048OT</t>
  </si>
  <si>
    <t>Item: PC13HD048OT / 717200110-021 / AMS2100</t>
  </si>
  <si>
    <t>Item: PC13HD048OT / 717210110-023 / AMS2100</t>
  </si>
  <si>
    <t>NH03AA137OT</t>
  </si>
  <si>
    <t>Item: NH03AA137OT / ALJ0646E0VS / BROCADE 320 SWITCH W/8 ACTIVE</t>
  </si>
  <si>
    <t>Item: OT99YY888OT / SMAPMT00398 / SOFTWARE SERVICE CODE</t>
  </si>
  <si>
    <t>PC1501130016</t>
  </si>
  <si>
    <t>Item: PC1501130016 / 355DF800-RK200014601 / SVC AMS2000 RKM, RKS, RKAK DRO</t>
  </si>
  <si>
    <t>PC1311180006</t>
  </si>
  <si>
    <t>Item: PC1311180006 / FOC1515W5G1 / WS-C3750G-48TS-S</t>
  </si>
  <si>
    <t>Item: PC1311180006 / FOC1512Y47T / WS-C3750G-48TS-S</t>
  </si>
  <si>
    <t>Item: PC03BA471HP / SGH114X72P / HP PROLIANT DL380 G7</t>
  </si>
  <si>
    <t>PC1412180012</t>
  </si>
  <si>
    <t>Item: PC1412180012 / F0C0712Z1B2 / WS-C2950-24</t>
  </si>
  <si>
    <t>PC13DD006OT</t>
  </si>
  <si>
    <t>Item: PC13DD006OT / 83014601 / AMS2100 DUAL CONTROLLER 4GB</t>
  </si>
  <si>
    <t>PC13HD075OT</t>
  </si>
  <si>
    <t>Item: PC13HD075OT / ALJ0640E0C4 / BROCADE 320 SWITCH</t>
  </si>
  <si>
    <t>PC1405290009</t>
  </si>
  <si>
    <t>IBM Controllers Battery for DS5020</t>
  </si>
  <si>
    <t>PC1309190001</t>
  </si>
  <si>
    <t>IBM HS22 Xeon 6C X5650 95W 2.66GHz/1333MHz/12MB/3x2GB/0 Bay</t>
  </si>
  <si>
    <t>PC1112290009</t>
  </si>
  <si>
    <t>IBM 1TB SATA Hotswap 7200 RPM 3.5" DP</t>
  </si>
  <si>
    <t>Item: PC1206260019 / SGH828YJEA / HP PROLIANT DL580 G5</t>
  </si>
  <si>
    <t>Item: PC03XX396HP / SGH828YETA / HP PROLIANT DL380 G6</t>
  </si>
  <si>
    <t>Item: PC03BA041HP / SGH938X8WE / HP PROLIANT DL380 G6</t>
  </si>
  <si>
    <t>Item: PC1202140034 / SGH102XXJB / HP DL380 G7</t>
  </si>
  <si>
    <t>PC1412180014</t>
  </si>
  <si>
    <t>Item: PC1412180014 / FOC1515W34H / WS-C3750G-24TS-S1U</t>
  </si>
  <si>
    <t>Item: PC1412180014 / FOC1515W34V / WS-C3750G-24TS-S1U</t>
  </si>
  <si>
    <t>Item: PC1412180015 / FOC1523X0AA / WS-C2960S-48LPS-L</t>
  </si>
  <si>
    <t>Item: PC03XX201HP / SGH450X0NX / HP PROLIANT DL380 G4</t>
  </si>
  <si>
    <t>PC1302040003</t>
  </si>
  <si>
    <t>HP 750GB 3G SATA 7.2K RPM 3.5" Midline Hot Plug Hard Drive</t>
  </si>
  <si>
    <t>PC1501050009</t>
  </si>
  <si>
    <t>Dell1TB 32MB 3.0Gbps 7.2K 3.5" SATA Hard Drive</t>
  </si>
  <si>
    <t>PC1412310009</t>
  </si>
  <si>
    <t>IBM X3250 M2 OPERATOR INFORMATION PANEL</t>
  </si>
  <si>
    <t>SPPIBS052IB</t>
  </si>
  <si>
    <t>SYSTEM BOARD FOR IBM X346 M/T:8840-55A(3.8GHz PROC)</t>
  </si>
  <si>
    <t>Item: PC1206150013 / 99L4163 / IBM SYSTEM X3650 M2</t>
  </si>
  <si>
    <t>PC1305230024</t>
  </si>
  <si>
    <t>Item: PC1305230024 / 06MBMX9 / IBM X3650 M4, XEON 4C E5-2609 80W</t>
  </si>
  <si>
    <t>Item: PC1305230024 / 06MECF7 / IBM X3650 M4, XEON 4C E5-2609 80W</t>
  </si>
  <si>
    <t>Item: PC03XX320IB / 99LE754 / IBM X3650</t>
  </si>
  <si>
    <t>PC1105200042</t>
  </si>
  <si>
    <t>Item: PC1105200042 / 13-15992 / TS 3310 Tape Library</t>
  </si>
  <si>
    <t>SR06AA002IB</t>
  </si>
  <si>
    <t>Item: SR06AA002IB / 108206Y / IBM SYSTEM STORAGE SAN24B-4</t>
  </si>
  <si>
    <t>Item: SR06AA002IB / 108207C / IBM SYSTEM STORAGE SAN24B-4</t>
  </si>
  <si>
    <t>MS1501230004</t>
  </si>
  <si>
    <t>Item: PC1105200042 / 13-74316 / TS 3310 Tape Library</t>
  </si>
  <si>
    <t>Item: PC1206150013 / 99M9093 / IBM SYSTEM X3650 M2</t>
  </si>
  <si>
    <t>Item: PC1206150013 / 99M9092 / IBM SYSTEM X3650 M2</t>
  </si>
  <si>
    <t>Item: PC1206150013 / 99M4460 / IBM SYSTEM X3650 M2</t>
  </si>
  <si>
    <t>SD1501270001</t>
  </si>
  <si>
    <t>MMSHDS_SVD</t>
  </si>
  <si>
    <t>IIPS</t>
  </si>
  <si>
    <t>SVC</t>
  </si>
  <si>
    <t>Exp</t>
  </si>
  <si>
    <t>Part</t>
  </si>
  <si>
    <t>Cat</t>
  </si>
  <si>
    <t>MOS</t>
  </si>
  <si>
    <t>Nil</t>
  </si>
  <si>
    <t>HMA</t>
  </si>
  <si>
    <t>SMA</t>
  </si>
  <si>
    <t>RS_MOS</t>
  </si>
  <si>
    <t>MNS</t>
  </si>
  <si>
    <t>RS_SMA</t>
  </si>
  <si>
    <t>SVD</t>
  </si>
  <si>
    <t>BMA</t>
  </si>
  <si>
    <t>BMA_MOS</t>
  </si>
  <si>
    <t>BMA_SMA</t>
  </si>
  <si>
    <t>nil</t>
  </si>
  <si>
    <t>Invoice Date</t>
  </si>
  <si>
    <t>Customer PO</t>
  </si>
  <si>
    <t>IPSMAC</t>
  </si>
  <si>
    <t>IISINT</t>
  </si>
  <si>
    <t>ZSH101</t>
  </si>
  <si>
    <t>PC1501060001</t>
  </si>
  <si>
    <t>Dell 488W Redundant Power Supply for PowerVault MD1000/3000</t>
  </si>
  <si>
    <t>SP05DA001PL</t>
  </si>
  <si>
    <t>Philips 17" LCD Monitor</t>
  </si>
  <si>
    <t>IIPINT</t>
  </si>
  <si>
    <t>ZSH082</t>
  </si>
  <si>
    <t>ZSH999</t>
  </si>
  <si>
    <t>Lenovo_WSP_Billing</t>
  </si>
  <si>
    <t>IPSASP</t>
  </si>
  <si>
    <t>SBB2758872</t>
  </si>
  <si>
    <t>Service_Quotation</t>
  </si>
  <si>
    <t>J00077</t>
  </si>
  <si>
    <t>JOS SERVICES - CSS</t>
  </si>
  <si>
    <t>SPPGHU012CQ</t>
  </si>
  <si>
    <t>36.4GB,1",15Krpm,U3 SCSI HDD</t>
  </si>
  <si>
    <t>3900046906</t>
  </si>
  <si>
    <t>sale_installation</t>
  </si>
  <si>
    <t>Installation for Sale Order</t>
  </si>
  <si>
    <t>PC1203150028</t>
  </si>
  <si>
    <t>LENOVO KEYBOARD FOR T410/X220</t>
  </si>
  <si>
    <t>PC1201200019</t>
  </si>
  <si>
    <t>FUJITSU FI5750C BRAKE ROLLER</t>
  </si>
  <si>
    <t>PC1201200020</t>
  </si>
  <si>
    <t>FUJITSU FI-5750C PICKUP ROLLER SET</t>
  </si>
  <si>
    <t>SPPIRS027IB</t>
  </si>
  <si>
    <t>2GB Kit(2x1GB RDIMMs)PC2-3200</t>
  </si>
  <si>
    <t>SPPIWS050IB</t>
  </si>
  <si>
    <t>IBM 625W Power Supply for X346</t>
  </si>
  <si>
    <t>PC1404110008</t>
  </si>
  <si>
    <t>Dell 73GB SAS 3G 15K 2.5" HDD</t>
  </si>
  <si>
    <t>SPPGBS094CQ</t>
  </si>
  <si>
    <t>SYS-BD,SYS,W/PROC CAGE F/DL380 G3</t>
  </si>
  <si>
    <t>M07037</t>
  </si>
  <si>
    <t>MINISTRY OF TRANSPORT</t>
  </si>
  <si>
    <t>SPPIHS074IB</t>
  </si>
  <si>
    <t>IBM 73GB 3.5" SAS 10Krpm with</t>
  </si>
  <si>
    <t>300006571</t>
  </si>
  <si>
    <t>PC1104290013</t>
  </si>
  <si>
    <t>IBM cache battery for System Storage DS3000 FC Controller</t>
  </si>
  <si>
    <t>INV_DOC_LABEL</t>
  </si>
  <si>
    <t>INVENTORY CHECK  ( DOCUMENTATION ) AND ASSET LABELING</t>
  </si>
  <si>
    <t>IPJCOM</t>
  </si>
  <si>
    <t>DPSIIP11DT0CLO01</t>
  </si>
  <si>
    <t>In House Desktop Cloning</t>
  </si>
  <si>
    <t>MP1502040001</t>
  </si>
  <si>
    <t>PC1501270004</t>
  </si>
  <si>
    <t>Lenovo SSD 128GB 2.5"</t>
  </si>
  <si>
    <t>MP1201120001_3</t>
  </si>
  <si>
    <t>RBSGBM0001024798</t>
  </si>
  <si>
    <t>ZSH004</t>
  </si>
  <si>
    <t>LTA000EPO14002566</t>
  </si>
  <si>
    <t>PC1409220013</t>
  </si>
  <si>
    <t>HP 60GB hot-plug solid-state drive (SSD) - SATA interface</t>
  </si>
  <si>
    <t>ZSH106</t>
  </si>
  <si>
    <t>SPPGHU038CQ</t>
  </si>
  <si>
    <t>HP 300GB 2.5" SFF 6G DP 1OK SAS HDD</t>
  </si>
  <si>
    <t>ZSH012</t>
  </si>
  <si>
    <t>PC1306180010</t>
  </si>
  <si>
    <t>Cisco VPN Concentrator 3005-E/FE HW Set</t>
  </si>
  <si>
    <t>SP08SW087CI</t>
  </si>
  <si>
    <t>CATALYST 3560 24 10/100 POE + 2 SFP ENHANCED IMAGE</t>
  </si>
  <si>
    <t>SPPGZZ085DE</t>
  </si>
  <si>
    <t>Dell Kit-Battery for PERC 5i/PERC 6i Card</t>
  </si>
  <si>
    <t>PC1408110039</t>
  </si>
  <si>
    <t>Dell 870W Power Supply for PE R710</t>
  </si>
  <si>
    <t>SPPGHU026CQ</t>
  </si>
  <si>
    <t>HP 146GB SP SAS 10K 2.5" HDD</t>
  </si>
  <si>
    <t>PC1204040012</t>
  </si>
  <si>
    <t>HITACHI 1TB 7200 RPM 32MB Cache SATA 3.0Gb/s 3.5" HDD</t>
  </si>
  <si>
    <t>PC1406030001</t>
  </si>
  <si>
    <t>IBM Remote battery carrier card for serveRAID-MR10M</t>
  </si>
  <si>
    <t>SPPIHS043IB</t>
  </si>
  <si>
    <t>IBM 146GB FC 10Krpm HDD</t>
  </si>
  <si>
    <t>SPPGZZ140DE</t>
  </si>
  <si>
    <t>Dell 300GB SAS 10K 3.5"</t>
  </si>
  <si>
    <t>DPSIIP11SVRBI001</t>
  </si>
  <si>
    <t>HP/IBM 1U Server Basic Installation Services</t>
  </si>
  <si>
    <t>UpdateOrder</t>
  </si>
  <si>
    <t>Order was Updated</t>
  </si>
  <si>
    <t>SPPGHU036CQ</t>
  </si>
  <si>
    <t>HP 72GB 15K SAS 2.5" DP 3GB DP HDD P/NO:418371R-B21</t>
  </si>
  <si>
    <t>PC1201060014</t>
  </si>
  <si>
    <t>IBM BladeCenter H BLOWER MODULE (FAN)</t>
  </si>
  <si>
    <t>ZSH020</t>
  </si>
  <si>
    <t>PC1409010010</t>
  </si>
  <si>
    <t>HP 2.0TB SAS hard drive - 7.200 RPM, 3.5" LFF HDD</t>
  </si>
  <si>
    <t>PC1210160005</t>
  </si>
  <si>
    <t>IBM 2TB 7200 Dual Port SATA-150 MBps  3.5" HS HDD</t>
  </si>
  <si>
    <t>ZSH058</t>
  </si>
  <si>
    <t>SLA000EPO15000015</t>
  </si>
  <si>
    <t>PSN_UCS</t>
  </si>
  <si>
    <t>Unified Communications Services</t>
  </si>
  <si>
    <t>9100003542</t>
  </si>
  <si>
    <t>PC1410280048</t>
  </si>
  <si>
    <t>IBM 300GB 15K-rpm 6 Gbps SAS 2.5-in SFF Hot-Swap HD</t>
  </si>
  <si>
    <t>SPPGHU010CQ</t>
  </si>
  <si>
    <t>CPQ 18.2GB WU3 10K rpm</t>
  </si>
  <si>
    <t>PC1410280049</t>
  </si>
  <si>
    <t>HP 72GB SAS 3.5" 15K NHP</t>
  </si>
  <si>
    <t>PO201400022</t>
  </si>
  <si>
    <t>PO201400023</t>
  </si>
  <si>
    <t>PO201400024</t>
  </si>
  <si>
    <t>PO201400031</t>
  </si>
  <si>
    <t>P201400033</t>
  </si>
  <si>
    <t>4500000965</t>
  </si>
  <si>
    <t>9100004317</t>
  </si>
  <si>
    <t>MP1304080001_2</t>
  </si>
  <si>
    <t>Item: OT99YY888OT / SMAA00438 / SOFTWARE SERVICE CODE</t>
  </si>
  <si>
    <t>F00189</t>
  </si>
  <si>
    <t>FORBES MEDIA ASIA PTE LTD</t>
  </si>
  <si>
    <t>MP1402270002_2</t>
  </si>
  <si>
    <t>PC1502160006</t>
  </si>
  <si>
    <t>LV Planar for X240</t>
  </si>
  <si>
    <t>PAR000EPO15000006</t>
  </si>
  <si>
    <t>ITA000EPO15000014</t>
  </si>
  <si>
    <t>PC1501060007</t>
  </si>
  <si>
    <t>HP System Board for ELITEDESK 800G1 BASE MODEL SFF PC</t>
  </si>
  <si>
    <t>PC1501290014</t>
  </si>
  <si>
    <t>Lenovo X230  Rear Top Cover</t>
  </si>
  <si>
    <t>3900039625</t>
  </si>
  <si>
    <t>PC1105200024</t>
  </si>
  <si>
    <t>RSV 3.7V, 8MM Lithium Battery for Dell PE2850 Array Card</t>
  </si>
  <si>
    <t>PC1306050012</t>
  </si>
  <si>
    <t>IBM 450GB 3G 15K SAS 3.5" HS HDD</t>
  </si>
  <si>
    <t>PC1204170010</t>
  </si>
  <si>
    <t>IBM X3650 3.5in SAS HDD Backplane</t>
  </si>
  <si>
    <t>MS1502230002</t>
  </si>
  <si>
    <t>PO201400032</t>
  </si>
  <si>
    <t>RS1211280006_2</t>
  </si>
  <si>
    <t>MOSMOS_RS_MOS_FTWR</t>
  </si>
  <si>
    <t>VC150209009</t>
  </si>
  <si>
    <t>RS1211280004_2</t>
  </si>
  <si>
    <t>VC150209008</t>
  </si>
  <si>
    <t>Item: OT99YY888OT / SMAJ00096 / SOFTWARE SERVICE CODE</t>
  </si>
  <si>
    <t>RS1211280005_2</t>
  </si>
  <si>
    <t>VC1502090007</t>
  </si>
  <si>
    <t>HW1207260002_6</t>
  </si>
  <si>
    <t>Item: PC03XX320IB / 99P4780 / IBM X3550</t>
  </si>
  <si>
    <t>Item: PC1110100009 / 99CW167 / IBM X3650</t>
  </si>
  <si>
    <t>Item: PC03XX384IB / 99P8051 / IBM x3550</t>
  </si>
  <si>
    <t>Item: PC03XX384IB / 99P0089 / IBM x3550</t>
  </si>
  <si>
    <t>Item: PC03XX384IB / 99N6425 / IBM x3550</t>
  </si>
  <si>
    <t>Item: PC03XX384IB / 99P8050 / IBM x3550</t>
  </si>
  <si>
    <t>Item: PC03XX384IB / 99P6155 / IBM x3550</t>
  </si>
  <si>
    <t>SPPGWS005HP</t>
  </si>
  <si>
    <t>Item: SPPGWS005HP / SGH9264HD0 / HP DL380 G6</t>
  </si>
  <si>
    <t>Item: SPPGWS005HP / SGH9264HD2 / HP DL380 G6</t>
  </si>
  <si>
    <t>Item: PC1206150013 / 99T9598 / IBM SYSTEM X3650 M2</t>
  </si>
  <si>
    <t>Item: PC1206150013 / 99T9287 / IBM SYSTEM X3650 M2</t>
  </si>
  <si>
    <t>Item: PC1206150013 / 99T7458 / IBM SYSTEM X3650 M2</t>
  </si>
  <si>
    <t>Item: PC1202140034 / SGH135XS7N / HP DL380 G7</t>
  </si>
  <si>
    <t>Item: PC1202140034 / SGH245F5PY / HP DL380 G7</t>
  </si>
  <si>
    <t>Item: PC1202140034 / SGH245F5PV / HP DL380 G7</t>
  </si>
  <si>
    <t>Item: PC03XX343HP / SGH536X0SS / HP PROLIANT DL380 G4</t>
  </si>
  <si>
    <t>Item: PC03XX343HP / SGH536X0SL / HP PROLIANT DL380 G4</t>
  </si>
  <si>
    <t>Item: PC03XX343HP / SGH608X3N8 / HP PROLIANT DL380 G4</t>
  </si>
  <si>
    <t>Item: PC03XX343HP / SGH536X0ST / HP PROLIANT DL380 G4</t>
  </si>
  <si>
    <t>PC03XX476HP</t>
  </si>
  <si>
    <t>Item: PC03XX476HP / SGH945X479 / HP PROLIANT DL360 G6</t>
  </si>
  <si>
    <t>Item: PC03XX476HP / SGH945X47A / HP PROLIANT DL360 G6</t>
  </si>
  <si>
    <t>Item: NH06XX068AP / NS0705004033 / APC SMART UPS 3000XL</t>
  </si>
  <si>
    <t>Item: NH06XX068AP / NS0705004037 / APC SMART UPS 3000XL</t>
  </si>
  <si>
    <t>SR03XX095OT</t>
  </si>
  <si>
    <t>Item: SR03XX095OT / 2B83100119 / OVERLAND STORAGE LTO 2 LOADER</t>
  </si>
  <si>
    <t>PC13FJ001HP</t>
  </si>
  <si>
    <t>Item: PC13FJ001HP / CJF110044C / HP SDLT 600  TAPE DRIVE</t>
  </si>
  <si>
    <t>PC1201120037</t>
  </si>
  <si>
    <t>Product: SUN 36GB SCSI HDD</t>
  </si>
  <si>
    <t>MDA000EPO14000379</t>
  </si>
  <si>
    <t>SP08PX211HP</t>
  </si>
  <si>
    <t>HP Maintenance Kit F/LJ9000</t>
  </si>
  <si>
    <t>PC1501260005</t>
  </si>
  <si>
    <t>HP StoreEver 1/8 G2 Tape Autoloader</t>
  </si>
  <si>
    <t>URA000EPO15000074</t>
  </si>
  <si>
    <t>IRA000EPO15000066</t>
  </si>
  <si>
    <t>IRA000EPO15000067</t>
  </si>
  <si>
    <t>MPA000EPO15000081</t>
  </si>
  <si>
    <t>PC1501140030</t>
  </si>
  <si>
    <t>HP LaserJet M602X Maintenance Kit 220V</t>
  </si>
  <si>
    <t>JTC CORPORATION</t>
  </si>
  <si>
    <t>SPPGHU018CQ</t>
  </si>
  <si>
    <t>HP/CPQ 36GB U320 15Krpm SCSI HDD</t>
  </si>
  <si>
    <t>SPPGFS001HP</t>
  </si>
  <si>
    <t>FAN MODULE ASSEMBLY RS/12</t>
  </si>
  <si>
    <t>PC1502030001</t>
  </si>
  <si>
    <t>HP 495w Power Supply Module W/O fan module forNETSERVER S/12</t>
  </si>
  <si>
    <t>PC1110060005</t>
  </si>
  <si>
    <t>IBM BladeCenter HS20 40GB IDE Hard Drive</t>
  </si>
  <si>
    <t>DPG-JOPL</t>
  </si>
  <si>
    <t>HEALTH PROMOTION BOARD</t>
  </si>
  <si>
    <t>SINGAPORE LAND AUTHORITY</t>
  </si>
  <si>
    <t>Item: NH03XX146CC / FOC1403Y007 / CISCO CATALST 2960</t>
  </si>
  <si>
    <t>Item: PC13HD281HP / 3CL849C178 / HP 2012SA SC MODULAR SMART</t>
  </si>
  <si>
    <t>PC1205180005</t>
  </si>
  <si>
    <t>HP Modular Battery Holder with Cable for Proliants</t>
  </si>
  <si>
    <t>SPPGBS136CQ</t>
  </si>
  <si>
    <t>HP DL385 G1 SYSTEM BOARD</t>
  </si>
  <si>
    <t>PC1305140021</t>
  </si>
  <si>
    <t>IBM 750GB 3Gbps 7.2Krpm SATA 3.5" HDD</t>
  </si>
  <si>
    <t>P00509</t>
  </si>
  <si>
    <t>RALPH LAUREN (SINGAPORE) PTE LTD</t>
  </si>
  <si>
    <t>IE_000EPO15000025</t>
  </si>
  <si>
    <t>IRA000EPO15000101</t>
  </si>
  <si>
    <t>PC1405290015</t>
  </si>
  <si>
    <t>IBM 600GB 10K 6Gbps SAS 2.5" SFF HD</t>
  </si>
  <si>
    <t>V00316</t>
  </si>
  <si>
    <t>VISA WORLDWIDE PTE LTD</t>
  </si>
  <si>
    <t>PC1411100001</t>
  </si>
  <si>
    <t>IBM QLogic QLA2460 Single Port 4Gb FC PCI-X HBA</t>
  </si>
  <si>
    <t>PC1202280015</t>
  </si>
  <si>
    <t>HP BLc7000 2400 Watts Power Supply</t>
  </si>
  <si>
    <t>PC1410010014</t>
  </si>
  <si>
    <t>HP Laser/Scanner assembly  Rohs2.04 for LJ9050</t>
  </si>
  <si>
    <t>HDB000EPO15000266</t>
  </si>
  <si>
    <t>SPPIHS082IB</t>
  </si>
  <si>
    <t>IBM 300GB 3gb Hot-swap 3.5" SAS 15K</t>
  </si>
  <si>
    <t>PC1302040006</t>
  </si>
  <si>
    <t>IBM 146GB 10K 6GBPS SAS 2.5" HDD</t>
  </si>
  <si>
    <t>PC1502090019</t>
  </si>
  <si>
    <t>KINGSTON 4GB 1333MHZ SODIMM SINGLE RANK</t>
  </si>
  <si>
    <t>HDB000EPO15000123</t>
  </si>
  <si>
    <t>NLB000EPO15000220</t>
  </si>
  <si>
    <t>PC1301250002</t>
  </si>
  <si>
    <t>HP BL460C G7 1 x E5640 (2.66GHz/4-core/12MB/80W) CPU and 2 x</t>
  </si>
  <si>
    <t>PMOEDEEPO15000006</t>
  </si>
  <si>
    <t>PC1501290016</t>
  </si>
  <si>
    <t>Dell 73GB 16MB 6Gbps 15K 2.5" SAS HDD with Tray</t>
  </si>
  <si>
    <t>PMONCCEPO15000004</t>
  </si>
  <si>
    <t>MOE000EPO15000604</t>
  </si>
  <si>
    <t>AGO000EPO15000034</t>
  </si>
  <si>
    <t>CPE000EPO15000024</t>
  </si>
  <si>
    <t>PC1502160005</t>
  </si>
  <si>
    <t>LV KYBD for X230</t>
  </si>
  <si>
    <t>HDB000EPO15000272</t>
  </si>
  <si>
    <t>HDB000EPO15000286</t>
  </si>
  <si>
    <t>HDB000EPO15000288</t>
  </si>
  <si>
    <t>ZSH063</t>
  </si>
  <si>
    <t>IRA000EPO15000171</t>
  </si>
  <si>
    <t>CAA000EPO15000203</t>
  </si>
  <si>
    <t>PAS000EPO15000504</t>
  </si>
  <si>
    <t>MP1402050001_2</t>
  </si>
  <si>
    <t>CPM000EPO15000007</t>
  </si>
  <si>
    <t>PC1503090007</t>
  </si>
  <si>
    <t>HP Sys Bd w/ tray for DL360p G8</t>
  </si>
  <si>
    <t>PC1301300004</t>
  </si>
  <si>
    <t>IBM 1GB(2x512MB)PC2-5300 667MHz ECC DDR2 FBDIMM for X3650</t>
  </si>
  <si>
    <t>CPE000EPO15000029</t>
  </si>
  <si>
    <t>HDB000EPO15000250</t>
  </si>
  <si>
    <t>HOMHQ0EPO15000108</t>
  </si>
  <si>
    <t>PMOHQ0EPO15000029</t>
  </si>
  <si>
    <t>MOMISDEPO15000015</t>
  </si>
  <si>
    <t>PC1308020032</t>
  </si>
  <si>
    <t>IBM 2GB 240p PC3-10600 CL9 18c 256x4 DDR3-1333 for  IBM HS22</t>
  </si>
  <si>
    <t>HSA000EPO15000043</t>
  </si>
  <si>
    <t>PMONCCEPO15000005</t>
  </si>
  <si>
    <t>CPF000EPO15000319</t>
  </si>
  <si>
    <t>HSA000EPO15000074</t>
  </si>
  <si>
    <t>PC1308140022</t>
  </si>
  <si>
    <t>HP Ethernet 1Gb 4-port 331FLR (FlexibleLOM form factor)</t>
  </si>
  <si>
    <t>SP05DA003HP</t>
  </si>
  <si>
    <t>HP TF7600 ITL RACKMOUNT MONITOR</t>
  </si>
  <si>
    <t>C00144</t>
  </si>
  <si>
    <t>CHANGI GENERAL HOSPITAL PTE LTD</t>
  </si>
  <si>
    <t>PC1404070017</t>
  </si>
  <si>
    <t>Dell 146GB 15K 6.0Gbps 3.5" SAS HDD</t>
  </si>
  <si>
    <t>DPSIIP11SVRBI002</t>
  </si>
  <si>
    <t>HP/IBM 4U and Below Server Basic Installation Services</t>
  </si>
  <si>
    <t>JTC000EPO15000106</t>
  </si>
  <si>
    <t>HDB000EPO15000375</t>
  </si>
  <si>
    <t>alvin.huang</t>
  </si>
  <si>
    <t>PC1401070001</t>
  </si>
  <si>
    <t>HP HDD Backplane Board for BL460c G1</t>
  </si>
  <si>
    <t>PC1503060001</t>
  </si>
  <si>
    <t>Epson LQ590 Sheet panel</t>
  </si>
  <si>
    <t>PC1503060002</t>
  </si>
  <si>
    <t>Epson LQ590 Control panel PCB</t>
  </si>
  <si>
    <t>Service_Collection</t>
  </si>
  <si>
    <t>Service _Collection</t>
  </si>
  <si>
    <t>SP08ZZ418OT</t>
  </si>
  <si>
    <t>Notebook AC Adapter 65W</t>
  </si>
  <si>
    <t>PUB000EPO15000310</t>
  </si>
  <si>
    <t>HDB000EPO15000304</t>
  </si>
  <si>
    <t>MOMHQ0EPO15000081</t>
  </si>
  <si>
    <t>PMONSCEPO15000015</t>
  </si>
  <si>
    <t>HDB000EPO15000331</t>
  </si>
  <si>
    <t>HDB000EPO15000292</t>
  </si>
  <si>
    <t>SLA000EPO15000059</t>
  </si>
  <si>
    <t>NEA000EPO15000976</t>
  </si>
  <si>
    <t>PMOEDEEPO15000023</t>
  </si>
  <si>
    <t>HDB000EPO15000358</t>
  </si>
  <si>
    <t>CPE000EPO15000032</t>
  </si>
  <si>
    <t>PC1503110016</t>
  </si>
  <si>
    <t>HP Sys Bd for BL460c G7</t>
  </si>
  <si>
    <t>ZSH026</t>
  </si>
  <si>
    <t>HDB000EPO15000458</t>
  </si>
  <si>
    <t>PC1111110015</t>
  </si>
  <si>
    <t>HP 36.4GB U320 SCSI 10K RPM HOTPLUG 3.5" HARD DRIVE W/TRAY</t>
  </si>
  <si>
    <t>PC1204120003</t>
  </si>
  <si>
    <t>HP 2TB SAS 7.2K 3.5" 6G DP HDD</t>
  </si>
  <si>
    <t>SPPIHS081IB</t>
  </si>
  <si>
    <t>IBM 300GB Hot-swap 3.5" SAS 6Gbs</t>
  </si>
  <si>
    <t>PMOHQ0EPO15000035</t>
  </si>
  <si>
    <t>PC1403280021</t>
  </si>
  <si>
    <t>HP 16GB, 1866MHz, PC3-14900R-13, DDR3, quad-rank x4, 1.50V</t>
  </si>
  <si>
    <t>PC1404090002</t>
  </si>
  <si>
    <t>HP System Board for DL380 G8</t>
  </si>
  <si>
    <t>Express_Charges</t>
  </si>
  <si>
    <t>Express Charges - 4 hours response</t>
  </si>
  <si>
    <t>PSN_DPS</t>
  </si>
  <si>
    <t>Data Protection Services</t>
  </si>
  <si>
    <t>RS1502160001</t>
  </si>
  <si>
    <t>9100006355</t>
  </si>
  <si>
    <t>PC1503100011</t>
  </si>
  <si>
    <t>LSI SATA/SAS 9212-4i4e 6Gb/s PCI-Express 2.0 RAID</t>
  </si>
  <si>
    <t>PC1408060029</t>
  </si>
  <si>
    <t>Dell Seagate ST9600204SS 600GB 10K RPM 6Gb/s 2.5" SAS HDD</t>
  </si>
  <si>
    <t>PC1307160004</t>
  </si>
  <si>
    <t>Dell GX280 Optiplex System Board</t>
  </si>
  <si>
    <t>PC1503200001</t>
  </si>
  <si>
    <t>OEM 80GB 7200 RPM 8MB Cache SATA 3.0Gb/s 3.5" HDD</t>
  </si>
  <si>
    <t>HDB000EPO15000366</t>
  </si>
  <si>
    <t>SCB000EPO15000092</t>
  </si>
  <si>
    <t>PC1502020001</t>
  </si>
  <si>
    <t>Seagate 3.5" 500GB 7200rpm SATA 6Gb/s 16MB</t>
  </si>
  <si>
    <t>PC1501090008</t>
  </si>
  <si>
    <t>IBM ServeRAID M5014 &amp; M5015 Battery(new) &amp; battery CARRIER</t>
  </si>
  <si>
    <t>M00171</t>
  </si>
  <si>
    <t>MILLENNIUM &amp; COPTHORNE INTERNATIONAL LIMITED</t>
  </si>
  <si>
    <t>HDB000EPO15000277</t>
  </si>
  <si>
    <t>ZSH011</t>
  </si>
  <si>
    <t>ZSH133</t>
  </si>
  <si>
    <t>CDVHQ0EPO15000218</t>
  </si>
  <si>
    <t>ZSH008</t>
  </si>
  <si>
    <t>HDB000EPO15000404</t>
  </si>
  <si>
    <t>HDB000EPO15000393</t>
  </si>
  <si>
    <t>IRA000EPO15000202</t>
  </si>
  <si>
    <t>HDB000EPO15000422</t>
  </si>
  <si>
    <t>BM1503030003</t>
  </si>
  <si>
    <t>PC1307170027</t>
  </si>
  <si>
    <t>Item: PC1307170027 / 123682824 / VMWARE VSPHERE 5</t>
  </si>
  <si>
    <t>Item: PC1307170027 / HH40J-0714Q-J8R45-082AM-8J75 / VMWARE VSPHERE 5</t>
  </si>
  <si>
    <t>PC1307170028</t>
  </si>
  <si>
    <t>Item: PC1307170028 / 123682823 / VMWARE VCENTER SERVER 5</t>
  </si>
  <si>
    <t>PC1503050034</t>
  </si>
  <si>
    <t>Item: PC1503050034 / 123682825 / VMWARE VCLOUD DIRECTOR</t>
  </si>
  <si>
    <t>PC1503030038</t>
  </si>
  <si>
    <t>Item: PC1503030038 / 45475196 / SYMC NETBACKUP CLIENT APPLICATION AND DATABASE PACK 7.6</t>
  </si>
  <si>
    <t>Item: PC1503030038 / 45475232 / SYMC NETBACKUP CLIENT APPLICATION AND DATABASE PACK 7.6</t>
  </si>
  <si>
    <t>Item: PC1503030038 / 45475237 / SYMC NETBACKUP CLIENT APPLICATION AND DATABASE PACK 7.6</t>
  </si>
  <si>
    <t>PC1503060003</t>
  </si>
  <si>
    <t>Item: PC1503060003 / 43140878 / SYMC ENDPOINT PROTECTION</t>
  </si>
  <si>
    <t>PC1305300016</t>
  </si>
  <si>
    <t>Item: PC1305300016 / 45475254 / SYMC NETBACKUP</t>
  </si>
  <si>
    <t>HW1503030005</t>
  </si>
  <si>
    <t>PC1411050007</t>
  </si>
  <si>
    <t>Item: PC1411050007 / 06DNPZ6 / IBM BLADE SERVER HS22V</t>
  </si>
  <si>
    <t>Item: PC1411050007 / 06DNPZ4 / IBM BLADE SERVER HS22V</t>
  </si>
  <si>
    <t>Item: PC1411050007 / 06DNPZ5 / IBM BLADE SERVER HS22V</t>
  </si>
  <si>
    <t>PC1203290007</t>
  </si>
  <si>
    <t>Item: PC1203290007 / 06YA917 / IBM X3620M3 SERVER</t>
  </si>
  <si>
    <t>Item: PC1203290007 / 06YA918 / IBM X3620M3 SERVER</t>
  </si>
  <si>
    <t>HDB000EPO15000461</t>
  </si>
  <si>
    <t>IRA000EPO15000177</t>
  </si>
  <si>
    <t>Svc type</t>
  </si>
  <si>
    <t>S/N</t>
  </si>
  <si>
    <t>Sector</t>
  </si>
  <si>
    <t>Sales Manager</t>
  </si>
  <si>
    <t>Account Manager</t>
  </si>
  <si>
    <t>Enterprise</t>
  </si>
  <si>
    <t>TBH</t>
  </si>
  <si>
    <t>Herman Widjaja</t>
  </si>
  <si>
    <t>Julie Tan</t>
  </si>
  <si>
    <t>Seow Phue Meng</t>
  </si>
  <si>
    <t>Strategic</t>
  </si>
  <si>
    <t>Marco Low</t>
  </si>
  <si>
    <t>David Koh</t>
  </si>
  <si>
    <t>Shirley Phee</t>
  </si>
  <si>
    <t>Sorphia Chua</t>
  </si>
  <si>
    <t>Commercial</t>
  </si>
  <si>
    <t>Jessie Lim</t>
  </si>
  <si>
    <t>Anson Ong</t>
  </si>
  <si>
    <t>Kermann Luo</t>
  </si>
  <si>
    <t>Warren Tan</t>
  </si>
  <si>
    <t>Public</t>
  </si>
  <si>
    <t>Desmond Tan</t>
  </si>
  <si>
    <t>Ng Wang Chee</t>
  </si>
  <si>
    <t>Jaime Wong</t>
  </si>
  <si>
    <t>Ong Yi Lin</t>
  </si>
  <si>
    <t>Cammy Ong</t>
  </si>
  <si>
    <t>Service Product Manager</t>
  </si>
  <si>
    <t>Vincent Ong (HMA)
Shirley Kan (SMA)
Angie Lim (MOS and RSS)
Roy Png (MNS)
Adrian Tan (SVD)</t>
  </si>
  <si>
    <t>Nancy Quek (HMA)
Shirley Kan (SMA)
Angie Lim (MOS and RSS)
Roy Png (MNS)
Adrian Tan (SVD)</t>
  </si>
  <si>
    <t>Sales Rep</t>
  </si>
  <si>
    <t>Sector Code</t>
  </si>
  <si>
    <t>ENT</t>
  </si>
  <si>
    <t>OTH</t>
  </si>
  <si>
    <t>COM</t>
  </si>
  <si>
    <t>PUB</t>
  </si>
  <si>
    <t>STC</t>
  </si>
  <si>
    <t>Gross Sales</t>
  </si>
  <si>
    <t>Revenue Achievement</t>
  </si>
  <si>
    <t>SBM</t>
  </si>
  <si>
    <t>IXIX</t>
  </si>
  <si>
    <t>Rev Ach (SBM)</t>
  </si>
  <si>
    <t>Rev Ach (SAM)</t>
  </si>
  <si>
    <t>SAM</t>
  </si>
  <si>
    <t>Sum of Rev Ach (SAM)</t>
  </si>
  <si>
    <t>PC1304220014</t>
  </si>
  <si>
    <t>IBM 73 4GB 15K 2GB 3 5in FC HS HDD</t>
  </si>
  <si>
    <t>SPPGZZ017IB</t>
  </si>
  <si>
    <t>IBM FastT100 Cache Battery for DS4300/EXP300</t>
  </si>
  <si>
    <t>PC1501300014</t>
  </si>
  <si>
    <t>Cisco C3560X &amp; C3750X 715W Power Supply</t>
  </si>
  <si>
    <t>PC1109260008</t>
  </si>
  <si>
    <t>HP 512MB battery backed write cache (BBWC) memory board</t>
  </si>
  <si>
    <t>SPPGZZ014IB</t>
  </si>
  <si>
    <t>IBM  FastT200 battery</t>
  </si>
  <si>
    <t>SPPGHU024CQ</t>
  </si>
  <si>
    <t>HP 300GB U320 10Krpm SCSI HDD</t>
  </si>
  <si>
    <t>PC1104070023</t>
  </si>
  <si>
    <t>HP 8GB 2Rx4 PC3-10600R-9 Kit</t>
  </si>
  <si>
    <t>HDB000EPO15000454</t>
  </si>
  <si>
    <t>MINISTRY OF MANPOWER</t>
  </si>
  <si>
    <t>AGRI-FOOD AND VETERINARY AUTHORITY</t>
  </si>
  <si>
    <t>MINISTRY OF HOME AFFAIRS - CASINO REGULATORY AUTHORITY</t>
  </si>
  <si>
    <t>MOE000EPO14004164</t>
  </si>
  <si>
    <t>AVA000EPO15000254</t>
  </si>
  <si>
    <t>HDB000EPO15000444</t>
  </si>
  <si>
    <t>HDB000EPO15000457</t>
  </si>
  <si>
    <t>HDB000EPO15000455</t>
  </si>
  <si>
    <t>HDB000EPO15000462</t>
  </si>
  <si>
    <t>HDB000EPO15000475</t>
  </si>
  <si>
    <t>HDB000EPO15000481</t>
  </si>
  <si>
    <t>HDB000EPO15000484</t>
  </si>
  <si>
    <t>HDB000EPO15000499</t>
  </si>
  <si>
    <t>HDB000EPO15000504</t>
  </si>
  <si>
    <t>PC1404070008</t>
  </si>
  <si>
    <t>IBM 4GB (Dual-Rank x8)PC3L-10600 CL9 ECC DDR3 1333MHz LP RD</t>
  </si>
  <si>
    <t>PC1209250008</t>
  </si>
  <si>
    <t>HP 1TB HOT-PLUG DUAL-PORT SAS HARD DRIVE - 7,200 RPM, 6GB/S</t>
  </si>
  <si>
    <t>M00318</t>
  </si>
  <si>
    <t>M1 SHOP PTE LTD</t>
  </si>
  <si>
    <t>SPPGHU019CQ</t>
  </si>
  <si>
    <t>HP 146GB U320 10Krpm SCSI HDD</t>
  </si>
  <si>
    <t>HDB000EPO15000381</t>
  </si>
  <si>
    <t>HDB000EPO15000408</t>
  </si>
  <si>
    <t>IST000EPO15000014</t>
  </si>
  <si>
    <t>NST000EPO15000041</t>
  </si>
  <si>
    <t>HSA000EPO15000053</t>
  </si>
  <si>
    <t>PC1203060018</t>
  </si>
  <si>
    <t>HP 300.0GB MSA2 hard drive - 15,000 RPM, 3.5-inch form facto</t>
  </si>
  <si>
    <t>PC1503250014</t>
  </si>
  <si>
    <t>HP Memory Backplane Board for Proliant DL580 G3</t>
  </si>
  <si>
    <t>PMONCCEPO15000007</t>
  </si>
  <si>
    <t>PC1305210012</t>
  </si>
  <si>
    <t>HP 2GB (128MBx8),1333MHz, PC3-10600R,DDR3 DIMM memory module</t>
  </si>
  <si>
    <t>ZSH102</t>
  </si>
  <si>
    <t>DQ_onsite_support</t>
  </si>
  <si>
    <t>PC1502060007</t>
  </si>
  <si>
    <t>Crucial 256GB Crucial MX100 SATA 6Gbps 2.5” 7mm SSD</t>
  </si>
  <si>
    <t>CPE000EPO15000045</t>
  </si>
  <si>
    <t>CPE000EPO15000044</t>
  </si>
  <si>
    <t>HDB000EPO15000558</t>
  </si>
  <si>
    <t>MUI000EPO15000098</t>
  </si>
  <si>
    <t>L00111</t>
  </si>
  <si>
    <t>LONZA BIOLOGICS TUAS PTE LTD</t>
  </si>
  <si>
    <t>ZSH001</t>
  </si>
  <si>
    <t>PC1503020007</t>
  </si>
  <si>
    <t>Lenovo Thinkpad X230 X230i Palmrest With Fingerprint</t>
  </si>
  <si>
    <t>PC1502170036</t>
  </si>
  <si>
    <t>IBM 600GB 15K 3.5-inch SAS Hard Drive with Tray</t>
  </si>
  <si>
    <t>PC1109020007</t>
  </si>
  <si>
    <t>IBM 2GB KIT(2x1GB)PC2-5300 CL5 ECC DDR2 CHIPKILL AMF DIMM</t>
  </si>
  <si>
    <t>PC1208070001</t>
  </si>
  <si>
    <t>Quad Core Mother Board for IBM x3650 M/T:7979-BCA</t>
  </si>
  <si>
    <t>PC1407160027</t>
  </si>
  <si>
    <t>POWERCOLOR RADEON R5 230 1GB DDR3 LOW PROFILE</t>
  </si>
  <si>
    <t>PC1309020001</t>
  </si>
  <si>
    <t>IBM 73GB SAS 3Gbps 10K 2.5" HDD</t>
  </si>
  <si>
    <t>PC1111300024</t>
  </si>
  <si>
    <t>HP FAN for DL380 G7</t>
  </si>
  <si>
    <t>Vendor_OnSite_PM</t>
  </si>
  <si>
    <t>Vendor OnSite ( Project Management )</t>
  </si>
  <si>
    <t>PC1112130016</t>
  </si>
  <si>
    <t>SEAGATE  1TB 3.5" 7200rpm 64MB SATA 6Gb/s HDD</t>
  </si>
  <si>
    <t>CITHQ0EPO15000095</t>
  </si>
  <si>
    <t>HDB000EPO15000556</t>
  </si>
  <si>
    <t>PC1311120002</t>
  </si>
  <si>
    <t>HP Power Supply 595W, DC model</t>
  </si>
  <si>
    <t>PC1411170019</t>
  </si>
  <si>
    <t>IBM QLogic 4Gb FC Single-Port PCIe HBA</t>
  </si>
  <si>
    <t>PMONCCEPO15000010</t>
  </si>
  <si>
    <t>PC1305200004</t>
  </si>
  <si>
    <t>LV T410 512MB ATI SYSTEM BOARD</t>
  </si>
  <si>
    <t>PC1503200008</t>
  </si>
  <si>
    <t>LV Palm rest assembly for X201 Tablet with Touchpad</t>
  </si>
  <si>
    <t>PC1304230014</t>
  </si>
  <si>
    <t>LV X201 SYSTEM BOARD</t>
  </si>
  <si>
    <t>SLA000EPO15000079</t>
  </si>
  <si>
    <t>HDB000EPO15000486</t>
  </si>
  <si>
    <t>HDB000EPO15000527</t>
  </si>
  <si>
    <t>HDB000EPO15000568</t>
  </si>
  <si>
    <t>TRADOSEPO15000033</t>
  </si>
  <si>
    <t>HDB000EPO15000590</t>
  </si>
  <si>
    <t>PMONSCEPO15000030</t>
  </si>
  <si>
    <t>HDB000EPO15000658</t>
  </si>
  <si>
    <t>HSA000EPO15000109</t>
  </si>
  <si>
    <t>IRA000EPO15000244</t>
  </si>
  <si>
    <t>IRA000EPO15000248</t>
  </si>
  <si>
    <t>CAA000EPO15000339</t>
  </si>
  <si>
    <t>PC1312260006</t>
  </si>
  <si>
    <t>Seagate 750GB 7.2K SATA 3.5" HDD</t>
  </si>
  <si>
    <t>PC1408110034</t>
  </si>
  <si>
    <t>Dell E2K-UCS-61-B SAS 6/ir SAS PCI-E Raid Controller Card</t>
  </si>
  <si>
    <t>PC1206210004</t>
  </si>
  <si>
    <t>LV  X201i LCD CABLE</t>
  </si>
  <si>
    <t>PC1412160009</t>
  </si>
  <si>
    <t>HP BL460C G8 IVB SYSTEM BOARD for E5-V2 PROC</t>
  </si>
  <si>
    <t>PSN_OSS</t>
  </si>
  <si>
    <t>Operating System Services</t>
  </si>
  <si>
    <t>MS1504070003</t>
  </si>
  <si>
    <t>PO14001421</t>
  </si>
  <si>
    <t>PC1403240018</t>
  </si>
  <si>
    <t>HP 600GB SAS 15K  hot-plug  3.5" LFF HDD for use in P2000</t>
  </si>
  <si>
    <t>NS01AD003RH</t>
  </si>
  <si>
    <t>Item: NS01AD003RH / 1272078 / REDHAT ENTERPRISE LINUX SERVER</t>
  </si>
  <si>
    <t>Item: PC1503060003 / 41614544 / SYMC ENDPOINT PROTECTION</t>
  </si>
  <si>
    <t>RS1211280002_4</t>
  </si>
  <si>
    <t>VC1502090006</t>
  </si>
  <si>
    <t>SPPGZZ109DE</t>
  </si>
  <si>
    <t>Dell OptiPlex GX280 CPU Cooling Fan with HTSNK</t>
  </si>
  <si>
    <t>shirley.kan</t>
  </si>
  <si>
    <t>MAS000EPO15000193</t>
  </si>
  <si>
    <t>IDA000EPO15000394</t>
  </si>
  <si>
    <t>HDB000EPO15000639</t>
  </si>
  <si>
    <t>HDB000EPO15000679</t>
  </si>
  <si>
    <t>HDB000EPO15000687</t>
  </si>
  <si>
    <t>HDB000EPO15000690</t>
  </si>
  <si>
    <t>HDB000EPO15000700</t>
  </si>
  <si>
    <t>HDB000EPO15000704</t>
  </si>
  <si>
    <t>HDB000EPO15000711</t>
  </si>
  <si>
    <t>HDB000EPO15000713</t>
  </si>
  <si>
    <t>HDB000EPO15000723</t>
  </si>
  <si>
    <t>AVA000EPO15000255</t>
  </si>
  <si>
    <t>CPE000EPO15000048</t>
  </si>
  <si>
    <t>IRA000EPO15000285</t>
  </si>
  <si>
    <t>PC1203060016</t>
  </si>
  <si>
    <t>DELL 300GB 15000RPM SAS-3GBITS SP HARD DISK DRIVE WITH TRAY</t>
  </si>
  <si>
    <t>SP08PX669HP</t>
  </si>
  <si>
    <t>HP Face-up delivery Assy for</t>
  </si>
  <si>
    <t>PC1310230001</t>
  </si>
  <si>
    <t>HP Face Down Delivery Assembly for LJ9050</t>
  </si>
  <si>
    <t>PC1503040012</t>
  </si>
  <si>
    <t>LENOVO 512MB ATI Mother Board for T410 T410i</t>
  </si>
  <si>
    <t>PC1503300002</t>
  </si>
  <si>
    <t>HP FAN MODULE FOR MSA60 MSA70</t>
  </si>
  <si>
    <t>SPPIWS057IB</t>
  </si>
  <si>
    <t>835W POWER SUPPLY FOR IBM X3655,X3650</t>
  </si>
  <si>
    <t>PC1307040023</t>
  </si>
  <si>
    <t>PC1302050014</t>
  </si>
  <si>
    <t>HP 600GB hot-plug dual-port SAS hard disk drive</t>
  </si>
  <si>
    <t>IRA000EPO15000293</t>
  </si>
  <si>
    <t>SP08BT010UB</t>
  </si>
  <si>
    <t>Battery 12V 5AH for IBM30002U&amp;APC5000 UPS &amp; Battery Pack</t>
  </si>
  <si>
    <t>L00172</t>
  </si>
  <si>
    <t>LANXESS BUTYL PTE LTD</t>
  </si>
  <si>
    <t>MS1504270002</t>
  </si>
  <si>
    <t>300008398</t>
  </si>
  <si>
    <t>SPPIRS050IB</t>
  </si>
  <si>
    <t>IBM Memory 2GB Kit (2x1GB)PC5300 667MHz ECC DDR2 SDRAM</t>
  </si>
  <si>
    <t>Accrued Liability Activities - 221414</t>
  </si>
  <si>
    <t>account_no</t>
  </si>
  <si>
    <t>amount</t>
  </si>
  <si>
    <t>company_id</t>
  </si>
  <si>
    <t>currency_id</t>
  </si>
  <si>
    <t>doc_type_id</t>
  </si>
  <si>
    <t>euro_amount</t>
  </si>
  <si>
    <t>exchange_rate</t>
  </si>
  <si>
    <t>fiscal_period</t>
  </si>
  <si>
    <t>fiscal_year</t>
  </si>
  <si>
    <t>gl_account_name_id</t>
  </si>
  <si>
    <t>gl_batch_id</t>
  </si>
  <si>
    <t>gl_date</t>
  </si>
  <si>
    <t>gl_name</t>
  </si>
  <si>
    <t>gl_name_id</t>
  </si>
  <si>
    <t>gl_status</t>
  </si>
  <si>
    <t>gl_trans_name_id</t>
  </si>
  <si>
    <t>inovice_id</t>
  </si>
  <si>
    <t>invoice_date</t>
  </si>
  <si>
    <t>node_amount</t>
  </si>
  <si>
    <t>node_currency_id</t>
  </si>
  <si>
    <t>node_id</t>
  </si>
  <si>
    <t>orig_doc_id</t>
  </si>
  <si>
    <t>orig_doc_line_id</t>
  </si>
  <si>
    <t>rb_credit_debit</t>
  </si>
  <si>
    <t>unique_id</t>
  </si>
  <si>
    <t>base_amount</t>
  </si>
  <si>
    <t>cc_transaction_name_descr</t>
  </si>
  <si>
    <t>Customer</t>
  </si>
  <si>
    <t>NetAmt</t>
  </si>
  <si>
    <t>Forcast</t>
  </si>
  <si>
    <t>Variance</t>
  </si>
  <si>
    <t>PR</t>
  </si>
  <si>
    <t>Vendor</t>
  </si>
  <si>
    <t>Remarks</t>
  </si>
  <si>
    <t>1200</t>
  </si>
  <si>
    <t>SGD</t>
  </si>
  <si>
    <t>service_order</t>
  </si>
  <si>
    <t>2015</t>
  </si>
  <si>
    <t>Xaal</t>
  </si>
  <si>
    <t>Accrued Liability Activities</t>
  </si>
  <si>
    <t>Serv</t>
  </si>
  <si>
    <t>C</t>
  </si>
  <si>
    <t>Field Service</t>
  </si>
  <si>
    <t>1200-SG00-DPS01200-221414</t>
  </si>
  <si>
    <t>Sales Rep.</t>
  </si>
  <si>
    <t>SBM 2.1 IIPS</t>
  </si>
  <si>
    <t>SBM 2.2 HMA</t>
  </si>
  <si>
    <t>SBM 2.3 SMA</t>
  </si>
  <si>
    <t>SBM 2.4 MNS</t>
  </si>
  <si>
    <t>SBM 2.5 MOS</t>
  </si>
  <si>
    <t>SBM 2.6 SVD</t>
  </si>
  <si>
    <t>SBM 2.7 RSS</t>
  </si>
  <si>
    <t>SBM 2.9 BMA</t>
  </si>
  <si>
    <t>SP08SM002HP</t>
  </si>
  <si>
    <t>Hp 1x8-port Cat5 Server Console  Kvm Switch</t>
  </si>
  <si>
    <t>PC1203160008</t>
  </si>
  <si>
    <t>HP System Board I/O for BL460c G6</t>
  </si>
  <si>
    <t>PC1306250006</t>
  </si>
  <si>
    <t>HP 8GB,1600MHz,PC3-12800R-11,DDR3-1600,Single-Rank,1.5V,</t>
  </si>
  <si>
    <t>SPPGRS060CQ</t>
  </si>
  <si>
    <t>HP 4GB RED PC3200 (2X2GB) DDR</t>
  </si>
  <si>
    <t>PC1504280011</t>
  </si>
  <si>
    <t>HP KVM/IP CAT-5 PS/2 INTERFACE ADAPTER</t>
  </si>
  <si>
    <t>ZRT002</t>
  </si>
  <si>
    <t>HOUSING AND DEVELOPMENT BOARD - LEGAL</t>
  </si>
  <si>
    <t>LE1407140007</t>
  </si>
  <si>
    <t>PC1402270017</t>
  </si>
  <si>
    <t>Product: HP ELITEDESK 800 SFF PC W/HP18.5" LED (LEASING)</t>
  </si>
  <si>
    <t>HDB000EPO14001322</t>
  </si>
  <si>
    <t>LE1409130041</t>
  </si>
  <si>
    <t>HDB000EPO14000287</t>
  </si>
  <si>
    <t>LE1409130049</t>
  </si>
  <si>
    <t>PC1402280010</t>
  </si>
  <si>
    <t>Product: HP ELITEDESK 800 SFF PC W/HP 20" LED (LEASING)</t>
  </si>
  <si>
    <t>HDB000EPO14000531</t>
  </si>
  <si>
    <t>LE1501140011</t>
  </si>
  <si>
    <t>HDB000EPO15000037</t>
  </si>
  <si>
    <t>LE1502090016</t>
  </si>
  <si>
    <t>HDB000EPO15000193</t>
  </si>
  <si>
    <t>LE1503200001</t>
  </si>
  <si>
    <t>ZRT003</t>
  </si>
  <si>
    <t>ACCOUNTING AND CORPORATE REGULATORY AUTHORITY</t>
  </si>
  <si>
    <t>LE1407030017</t>
  </si>
  <si>
    <t>PC1402270014</t>
  </si>
  <si>
    <t>Product: HP ELITEDESK 800 SFF PC W/HP 21.5" LED (LEASING)</t>
  </si>
  <si>
    <t>ACR000EPO14000159</t>
  </si>
  <si>
    <t>LE1408280006</t>
  </si>
  <si>
    <t>ACR000EPO14000215</t>
  </si>
  <si>
    <t>LE1409130056</t>
  </si>
  <si>
    <t>ACR000EPO14000085</t>
  </si>
  <si>
    <t>LE1409130124</t>
  </si>
  <si>
    <t>ACR000EPO14000106</t>
  </si>
  <si>
    <t>LE1501220001</t>
  </si>
  <si>
    <t>ACR000EPO15000010</t>
  </si>
  <si>
    <t>ZRT004</t>
  </si>
  <si>
    <t>CENTRE FOR PUBLIC PROJECT MANAGEMENT</t>
  </si>
  <si>
    <t>LE1408220002</t>
  </si>
  <si>
    <t>CPM000EPO14000019</t>
  </si>
  <si>
    <t>LE1409130126</t>
  </si>
  <si>
    <t>PC1403080006</t>
  </si>
  <si>
    <t>Product: DELL LATITUDE 7440 NOTEBOOK W/I7 8GB 256GB SSD (LEASE)</t>
  </si>
  <si>
    <t>CPM000EPO14000013</t>
  </si>
  <si>
    <t>PC1404030033</t>
  </si>
  <si>
    <t>Product: DELL ADD-ON  E2213H LEASE (NB TAB)</t>
  </si>
  <si>
    <t>LE1412260001</t>
  </si>
  <si>
    <t>CPM000EPO14000021</t>
  </si>
  <si>
    <t>LE1502240001</t>
  </si>
  <si>
    <t>ZRT005</t>
  </si>
  <si>
    <t>SINGAPORE TOURISM BOARD</t>
  </si>
  <si>
    <t>LE1410280001</t>
  </si>
  <si>
    <t>PC1402280045</t>
  </si>
  <si>
    <t>Product: DELL OPTIPLEX 7010 DESKTOP LEASE</t>
  </si>
  <si>
    <t>STB000EPO14000275</t>
  </si>
  <si>
    <t>PC1402280047</t>
  </si>
  <si>
    <t>Product: DELL UPGRADE TO 8GB RAM (OPTIPLEX 7010) LEASE</t>
  </si>
  <si>
    <t>PC1402280026</t>
  </si>
  <si>
    <t>ZRT006</t>
  </si>
  <si>
    <t>INLAND REVENUE AUTHORITY OF SINGAPORE</t>
  </si>
  <si>
    <t>LE1407100001</t>
  </si>
  <si>
    <t>IRA000EPO14000835</t>
  </si>
  <si>
    <t>LE1407110011</t>
  </si>
  <si>
    <t>IRA000EPO14000826</t>
  </si>
  <si>
    <t>LE1407140012</t>
  </si>
  <si>
    <t>IRA000EPO14000839</t>
  </si>
  <si>
    <t>LE1407150001</t>
  </si>
  <si>
    <t>IRA000EPO14000856</t>
  </si>
  <si>
    <t>LE1407150003</t>
  </si>
  <si>
    <t>IRA000EPO14000852</t>
  </si>
  <si>
    <t>LE1407150019</t>
  </si>
  <si>
    <t>IRA000EPO14000851</t>
  </si>
  <si>
    <t>LE1407160007</t>
  </si>
  <si>
    <t>IRA000EPO14000881</t>
  </si>
  <si>
    <t>LE1407160008</t>
  </si>
  <si>
    <t>IRA000EPO14000882</t>
  </si>
  <si>
    <t>LE1407160009</t>
  </si>
  <si>
    <t>IRA000EPO14000898</t>
  </si>
  <si>
    <t>LE1407160010</t>
  </si>
  <si>
    <t>IRA000EPO14000899</t>
  </si>
  <si>
    <t>LE1407160011</t>
  </si>
  <si>
    <t>IRA000EPO14000908</t>
  </si>
  <si>
    <t>LE1407160012</t>
  </si>
  <si>
    <t>IRA000EPO14000909</t>
  </si>
  <si>
    <t>LE1407180001</t>
  </si>
  <si>
    <t>IRA000EPO14000883</t>
  </si>
  <si>
    <t>LE1407220004</t>
  </si>
  <si>
    <t>IRA000EPO14000917</t>
  </si>
  <si>
    <t>LE1407220005</t>
  </si>
  <si>
    <t>IRA000EPO14000918</t>
  </si>
  <si>
    <t>LE1407220006</t>
  </si>
  <si>
    <t>IRA000EPO14000919</t>
  </si>
  <si>
    <t>LE1407220007</t>
  </si>
  <si>
    <t>IRA000EPO14000922</t>
  </si>
  <si>
    <t>LE1407250002</t>
  </si>
  <si>
    <t>IRA000EPO14000927</t>
  </si>
  <si>
    <t>LE1407290005</t>
  </si>
  <si>
    <t>IRA000EPO14000921</t>
  </si>
  <si>
    <t>LE1407290006</t>
  </si>
  <si>
    <t>IRA000EPO14000920</t>
  </si>
  <si>
    <t>LE1407290008</t>
  </si>
  <si>
    <t>IRA000EPO14000939</t>
  </si>
  <si>
    <t>LE1407290009</t>
  </si>
  <si>
    <t>IRA000EPO14000940</t>
  </si>
  <si>
    <t>LE1407290010</t>
  </si>
  <si>
    <t>IRA000EPO14000941</t>
  </si>
  <si>
    <t>LE1407290011</t>
  </si>
  <si>
    <t>IRA000EPO14000916</t>
  </si>
  <si>
    <t>LE1407300001</t>
  </si>
  <si>
    <t>IRA000EPO14000923</t>
  </si>
  <si>
    <t>LE1407300003</t>
  </si>
  <si>
    <t>IRA000EPO14000942</t>
  </si>
  <si>
    <t>LE1407300004</t>
  </si>
  <si>
    <t>IRA000EPO14000943</t>
  </si>
  <si>
    <t>LE1407300007</t>
  </si>
  <si>
    <t>IRA000EPO14000957</t>
  </si>
  <si>
    <t>LE1407300008</t>
  </si>
  <si>
    <t>IRA000EPO14000944</t>
  </si>
  <si>
    <t>LE1407300012</t>
  </si>
  <si>
    <t>IRA000EPO14000958</t>
  </si>
  <si>
    <t>LE1407300014</t>
  </si>
  <si>
    <t>IRA000EPO14000967</t>
  </si>
  <si>
    <t>LE1407310001</t>
  </si>
  <si>
    <t>IRA000EPO14000968</t>
  </si>
  <si>
    <t>LE1407310002</t>
  </si>
  <si>
    <t>IRA000EPO14000969</t>
  </si>
  <si>
    <t>LE1407310006</t>
  </si>
  <si>
    <t>IRA000EPO14000963</t>
  </si>
  <si>
    <t>LE1407310007</t>
  </si>
  <si>
    <t>IRA000EPO14000964</t>
  </si>
  <si>
    <t>LE1407310008</t>
  </si>
  <si>
    <t>IRA000EPO14000965</t>
  </si>
  <si>
    <t>LE1407310009</t>
  </si>
  <si>
    <t>IRA000EPO14000966</t>
  </si>
  <si>
    <t>LE1408040002</t>
  </si>
  <si>
    <t>IRA000EPO14000985</t>
  </si>
  <si>
    <t>PC1404030029</t>
  </si>
  <si>
    <t>Product: DELL ADD-ON E1913 LEASE (NB TAB)</t>
  </si>
  <si>
    <t>LE1408050004</t>
  </si>
  <si>
    <t>IRA000EPO14000979</t>
  </si>
  <si>
    <t>LE1408070003</t>
  </si>
  <si>
    <t>IRA000EPO14000990</t>
  </si>
  <si>
    <t>LE1408070004</t>
  </si>
  <si>
    <t>IRA000EPO14000991</t>
  </si>
  <si>
    <t>LE1408080001</t>
  </si>
  <si>
    <t>IRA000EPO14000992</t>
  </si>
  <si>
    <t>LE1408080002</t>
  </si>
  <si>
    <t>PC1402280065</t>
  </si>
  <si>
    <t>Product: HP ELITEBOOK 9470M W/HP 20" LED (LEASING)</t>
  </si>
  <si>
    <t>IRA000EPO14000996</t>
  </si>
  <si>
    <t>LE1408080003</t>
  </si>
  <si>
    <t>IRA000EPO14001005</t>
  </si>
  <si>
    <t>LE1408080004</t>
  </si>
  <si>
    <t>IRA000EPO14001006</t>
  </si>
  <si>
    <t>LE1408110001</t>
  </si>
  <si>
    <t>IRA000EPO14001013</t>
  </si>
  <si>
    <t>LE1408120004</t>
  </si>
  <si>
    <t>IRA000EPO14001020</t>
  </si>
  <si>
    <t>LE1408120005</t>
  </si>
  <si>
    <t>IRA000EPO14001021</t>
  </si>
  <si>
    <t>LE1408180004</t>
  </si>
  <si>
    <t>IRA000EPO14001035</t>
  </si>
  <si>
    <t>LE1408180006</t>
  </si>
  <si>
    <t>IRA000EPO14001049</t>
  </si>
  <si>
    <t>LE1408260015</t>
  </si>
  <si>
    <t>PC1402280066</t>
  </si>
  <si>
    <t>Product: DELL LATITUDE E6230 LEASE</t>
  </si>
  <si>
    <t>IRA000EPO14000160</t>
  </si>
  <si>
    <t>PC1402280070</t>
  </si>
  <si>
    <t>Product: DELL UPGRADE TO 8 GB RAM (12" MAIN) LEASE</t>
  </si>
  <si>
    <t>LE1408260146</t>
  </si>
  <si>
    <t>PC1402270018</t>
  </si>
  <si>
    <t>Product: HP UPGRADE TO 8GB RAM (LEASING)</t>
  </si>
  <si>
    <t>IRA000EPO14000430</t>
  </si>
  <si>
    <t>LE1408260191</t>
  </si>
  <si>
    <t>IRA000EPO14000648</t>
  </si>
  <si>
    <t>LE1408260192</t>
  </si>
  <si>
    <t>IRA000EPO14000654</t>
  </si>
  <si>
    <t>LE1408260199</t>
  </si>
  <si>
    <t>IRA000EPO14000535</t>
  </si>
  <si>
    <t>LE1408260200</t>
  </si>
  <si>
    <t>IRA000EPO14000536</t>
  </si>
  <si>
    <t>LE1408260201</t>
  </si>
  <si>
    <t>PC1402280060</t>
  </si>
  <si>
    <t>Product: HP ELITEBOOK 9470M (LEASING)</t>
  </si>
  <si>
    <t>IRA000EPO14000598</t>
  </si>
  <si>
    <t>LE1408260202</t>
  </si>
  <si>
    <t>IRA000EPO14000563</t>
  </si>
  <si>
    <t>LE1408260203</t>
  </si>
  <si>
    <t>IRA000EPO14000564</t>
  </si>
  <si>
    <t>LE1408260254</t>
  </si>
  <si>
    <t>IRA000EPO14000696</t>
  </si>
  <si>
    <t>LE1408260264</t>
  </si>
  <si>
    <t>IRA000EPO14000757</t>
  </si>
  <si>
    <t>LE1408260265</t>
  </si>
  <si>
    <t>IRA000EPO14000766</t>
  </si>
  <si>
    <t>LE1408260271</t>
  </si>
  <si>
    <t>IRA000EPO14000733</t>
  </si>
  <si>
    <t>LE1408260272</t>
  </si>
  <si>
    <t>IRA000EPO14000732</t>
  </si>
  <si>
    <t>LE1408260283</t>
  </si>
  <si>
    <t>IRA000EPO14000084</t>
  </si>
  <si>
    <t>LE1408280007</t>
  </si>
  <si>
    <t>IRA000EPO14001063</t>
  </si>
  <si>
    <t>LE1408290003</t>
  </si>
  <si>
    <t>IRA000EPO14001068</t>
  </si>
  <si>
    <t>LE1408290018</t>
  </si>
  <si>
    <t>IRA000EPO14001096</t>
  </si>
  <si>
    <t>LE1409020002</t>
  </si>
  <si>
    <t>IRA000EPO14001036</t>
  </si>
  <si>
    <t>LE1409030001</t>
  </si>
  <si>
    <t>IRA000EPO14001066</t>
  </si>
  <si>
    <t>LE1409040001</t>
  </si>
  <si>
    <t>IRA000EPO14001120</t>
  </si>
  <si>
    <t>LE1409130007</t>
  </si>
  <si>
    <t>IRA000EPO14000199</t>
  </si>
  <si>
    <t>LE1409130013</t>
  </si>
  <si>
    <t>IRA000EPO14000159</t>
  </si>
  <si>
    <t>LE1409130021</t>
  </si>
  <si>
    <t>IRA000EPO14000188</t>
  </si>
  <si>
    <t>LE1409130028</t>
  </si>
  <si>
    <t>IRA000EPO14000062</t>
  </si>
  <si>
    <t>LE1409130030</t>
  </si>
  <si>
    <t>IRA000EPO14000065</t>
  </si>
  <si>
    <t>LE1409130032</t>
  </si>
  <si>
    <t>IRA000EPO14000078</t>
  </si>
  <si>
    <t>LE1409130033</t>
  </si>
  <si>
    <t>IRA000EPO14000063</t>
  </si>
  <si>
    <t>LE1409130034</t>
  </si>
  <si>
    <t>IRA000EPO14000064</t>
  </si>
  <si>
    <t>LE1409130035</t>
  </si>
  <si>
    <t>IRA000EPO14000108</t>
  </si>
  <si>
    <t>LE1409130036</t>
  </si>
  <si>
    <t>IRA000EPO14000210</t>
  </si>
  <si>
    <t>LE1409130037</t>
  </si>
  <si>
    <t>IRA000EPO14000222</t>
  </si>
  <si>
    <t>LE1409130038</t>
  </si>
  <si>
    <t>IRA000EPO14000263</t>
  </si>
  <si>
    <t>LE1409130039</t>
  </si>
  <si>
    <t>IRA000EPO14000089</t>
  </si>
  <si>
    <t>LE1409130052</t>
  </si>
  <si>
    <t>IRA000EPO14000286</t>
  </si>
  <si>
    <t>LE1409130067</t>
  </si>
  <si>
    <t>IRA000EPO14000303</t>
  </si>
  <si>
    <t>LE1409130068</t>
  </si>
  <si>
    <t>IRA000EPO14000308</t>
  </si>
  <si>
    <t>LE1409130074</t>
  </si>
  <si>
    <t>IRA000EPO14000317</t>
  </si>
  <si>
    <t>LE1409130075</t>
  </si>
  <si>
    <t>IRA000EPO14000315</t>
  </si>
  <si>
    <t>LE1409130081</t>
  </si>
  <si>
    <t>IRA000EPO14000323</t>
  </si>
  <si>
    <t>LE1409130082</t>
  </si>
  <si>
    <t>IRA000EPO14000324</t>
  </si>
  <si>
    <t>LE1409130083</t>
  </si>
  <si>
    <t>IRA000EPO14000305</t>
  </si>
  <si>
    <t>LE1409130089</t>
  </si>
  <si>
    <t>IRA000EPO14000328</t>
  </si>
  <si>
    <t>LE1409130098</t>
  </si>
  <si>
    <t>IRA000EPO14000360</t>
  </si>
  <si>
    <t>LE1409130099</t>
  </si>
  <si>
    <t>IRA000EPO14000365</t>
  </si>
  <si>
    <t>LE1409130103</t>
  </si>
  <si>
    <t>IRA000EPO14000363</t>
  </si>
  <si>
    <t>LE1409130118</t>
  </si>
  <si>
    <t>IRA000EPO14000403</t>
  </si>
  <si>
    <t>LE1409130120</t>
  </si>
  <si>
    <t>IRA000EPO14000404</t>
  </si>
  <si>
    <t>LE1409130121</t>
  </si>
  <si>
    <t>IRA000EPO14000405</t>
  </si>
  <si>
    <t>LE1409130127</t>
  </si>
  <si>
    <t>IRA000EPO14000463</t>
  </si>
  <si>
    <t>LE1409130129</t>
  </si>
  <si>
    <t>IRA000EPO14000429</t>
  </si>
  <si>
    <t>LE1409130130</t>
  </si>
  <si>
    <t>IRA000EPO14000482</t>
  </si>
  <si>
    <t>LE1409130133</t>
  </si>
  <si>
    <t>IRA000EPO14000490</t>
  </si>
  <si>
    <t>LE1409130143</t>
  </si>
  <si>
    <t>IRA000EPO14000554</t>
  </si>
  <si>
    <t>LE1409130159</t>
  </si>
  <si>
    <t>IRA000EPO14000593</t>
  </si>
  <si>
    <t>LE1409130160</t>
  </si>
  <si>
    <t>IRA000EPO14000594</t>
  </si>
  <si>
    <t>LE1409130166</t>
  </si>
  <si>
    <t>IRA000EPO14000592</t>
  </si>
  <si>
    <t>LE1409130202</t>
  </si>
  <si>
    <t>IRA000EPO14000697</t>
  </si>
  <si>
    <t>LE1409130203</t>
  </si>
  <si>
    <t>IRA000EPO14000713</t>
  </si>
  <si>
    <t>LE1409130204</t>
  </si>
  <si>
    <t>IRA000EPO14000716</t>
  </si>
  <si>
    <t>LE1409230004</t>
  </si>
  <si>
    <t>IRA000EPO14001127</t>
  </si>
  <si>
    <t>LE1409230005</t>
  </si>
  <si>
    <t>IRA000EPO14001128</t>
  </si>
  <si>
    <t>LE1409240001</t>
  </si>
  <si>
    <t>IRA000EPO14001177</t>
  </si>
  <si>
    <t>LE1409240002</t>
  </si>
  <si>
    <t>IRA000EPO14001179</t>
  </si>
  <si>
    <t>LE1410010004</t>
  </si>
  <si>
    <t>IRA000EPO14001034</t>
  </si>
  <si>
    <t>LE1410130002</t>
  </si>
  <si>
    <t>IRA000EPO14001193</t>
  </si>
  <si>
    <t>LE1410270003</t>
  </si>
  <si>
    <t>IRA000EPO14001238</t>
  </si>
  <si>
    <t>LE1411030001</t>
  </si>
  <si>
    <t>IRA000EPO14000669</t>
  </si>
  <si>
    <t>LE1411140001</t>
  </si>
  <si>
    <t>IRA000EPO14001276</t>
  </si>
  <si>
    <t>LE1411140005</t>
  </si>
  <si>
    <t>IRA000EPO14001280</t>
  </si>
  <si>
    <t>LE1411210004</t>
  </si>
  <si>
    <t>IRA000EPO14001336</t>
  </si>
  <si>
    <t>LE1412150005</t>
  </si>
  <si>
    <t>IRA000EPO14001499</t>
  </si>
  <si>
    <t>LE1412230001</t>
  </si>
  <si>
    <t>IRA000EPO14001062</t>
  </si>
  <si>
    <t>LE1412260003</t>
  </si>
  <si>
    <t>IRA000EPO14001493</t>
  </si>
  <si>
    <t>PC1402280050</t>
  </si>
  <si>
    <t>Product: DELL UPGRADE TO 16GB RAM (OPTIPLEX 7010) LEASE</t>
  </si>
  <si>
    <t>PC1402280051</t>
  </si>
  <si>
    <t>Product: DELL UPGRADE TO 1 TB HDD LEASE</t>
  </si>
  <si>
    <t>PC1402280019</t>
  </si>
  <si>
    <t>Product: DELL ADD-ON  E2213H LEASE (PC TAB)</t>
  </si>
  <si>
    <t>LE1412260005</t>
  </si>
  <si>
    <t>IRA000EPO14001580</t>
  </si>
  <si>
    <t>LE1501130001</t>
  </si>
  <si>
    <t>IRA000EPO14001629</t>
  </si>
  <si>
    <t>LE1501130002</t>
  </si>
  <si>
    <t>IRA000EPO14001630</t>
  </si>
  <si>
    <t>LE1501130003</t>
  </si>
  <si>
    <t>IRA000EPO14001631</t>
  </si>
  <si>
    <t>LE1501130008</t>
  </si>
  <si>
    <t>IRA000EPO14001646</t>
  </si>
  <si>
    <t>LE1501130009</t>
  </si>
  <si>
    <t>IRA000EPO15000004</t>
  </si>
  <si>
    <t>LE1502090010</t>
  </si>
  <si>
    <t>IRA000EPO15000094</t>
  </si>
  <si>
    <t>LE1502090015</t>
  </si>
  <si>
    <t>LE1501140006</t>
  </si>
  <si>
    <t>IRA000EPO15000023</t>
  </si>
  <si>
    <t>LE1501140008</t>
  </si>
  <si>
    <t>IRA000EPO15000018</t>
  </si>
  <si>
    <t>LE1501210003</t>
  </si>
  <si>
    <t>IRA000EPO15000046</t>
  </si>
  <si>
    <t>LE1501220005</t>
  </si>
  <si>
    <t>IRA000EPO15000051</t>
  </si>
  <si>
    <t>LE1501280007</t>
  </si>
  <si>
    <t>IRA000EPO15000085</t>
  </si>
  <si>
    <t>LE1502160008</t>
  </si>
  <si>
    <t>LE1502160009</t>
  </si>
  <si>
    <t>LE1503100001</t>
  </si>
  <si>
    <t>LE1503110006</t>
  </si>
  <si>
    <t>LE1503240001</t>
  </si>
  <si>
    <t>PC1402280015</t>
  </si>
  <si>
    <t>Product: HP UPGRADE TO 2TB HDD (LEASING)</t>
  </si>
  <si>
    <t>ZRT007</t>
  </si>
  <si>
    <t>CENTRAL PROVIDENT FUND BOARD</t>
  </si>
  <si>
    <t>LE1407110020</t>
  </si>
  <si>
    <t>CPF000EPO14001460</t>
  </si>
  <si>
    <t>PC1402280024</t>
  </si>
  <si>
    <t>Product: DELL ADD-ON P1913 LEASE (PC TAB)</t>
  </si>
  <si>
    <t>PC1402280064</t>
  </si>
  <si>
    <t>Product: DELL UPGRADE TO 512GB SSD (ULTRA-PORTABLE) LEASE</t>
  </si>
  <si>
    <t>LE1408140003</t>
  </si>
  <si>
    <t>CPF000EPO14001755</t>
  </si>
  <si>
    <t>LE1408260052</t>
  </si>
  <si>
    <t>CPF000EPO14000108</t>
  </si>
  <si>
    <t>PC1402280058</t>
  </si>
  <si>
    <t>Product: DELL LATITUDE 6430U LEASE</t>
  </si>
  <si>
    <t>LE1408260287</t>
  </si>
  <si>
    <t>CPF000EPO14000602</t>
  </si>
  <si>
    <t>LE1408290022</t>
  </si>
  <si>
    <t>CPF000EPO14001888</t>
  </si>
  <si>
    <t>PC1402280029</t>
  </si>
  <si>
    <t>Product: DELL ADD-ON P2214H LEASE (PC TAB)</t>
  </si>
  <si>
    <t>LE1409130096</t>
  </si>
  <si>
    <t>CPF000EPO14000859</t>
  </si>
  <si>
    <t>LE1409130153</t>
  </si>
  <si>
    <t>CPF000EPO14001110</t>
  </si>
  <si>
    <t>LE1409130200</t>
  </si>
  <si>
    <t>CPF000EPO14001282</t>
  </si>
  <si>
    <t>LE1410290004</t>
  </si>
  <si>
    <t>CPF000EPO14002319</t>
  </si>
  <si>
    <t>LE1411280004</t>
  </si>
  <si>
    <t>CPF000EPO14002604</t>
  </si>
  <si>
    <t>LE1501140012</t>
  </si>
  <si>
    <t>CPF000EPO15000053</t>
  </si>
  <si>
    <t>LE1502090014</t>
  </si>
  <si>
    <t>CPF000EPO15000232</t>
  </si>
  <si>
    <t>LE1502240002</t>
  </si>
  <si>
    <t>LE1503310009</t>
  </si>
  <si>
    <t>CPF000EPO15000505</t>
  </si>
  <si>
    <t>ZRT008</t>
  </si>
  <si>
    <t>MINISTRY OF HOME AFFAIRS-CENTRAL NARCOTICS BUREAU</t>
  </si>
  <si>
    <t>LE1408260197</t>
  </si>
  <si>
    <t>PC1402280035</t>
  </si>
  <si>
    <t>Product: DELL ADD-ON U2312HM 23" MONITOR W/LED LEASE (PC TAB)</t>
  </si>
  <si>
    <t>HOMCNBEPO14000365</t>
  </si>
  <si>
    <t>LE1409130003</t>
  </si>
  <si>
    <t>PC1402270015</t>
  </si>
  <si>
    <t>Product: HP ELITEDESK 800 SFF PC W/HP 23" LED (LEASING)</t>
  </si>
  <si>
    <t>HOMCNBEPO14000028</t>
  </si>
  <si>
    <t>LE1409130079</t>
  </si>
  <si>
    <t>HOMCNBEPO14000203</t>
  </si>
  <si>
    <t>PC1402280056</t>
  </si>
  <si>
    <t>Product: DELL ADD-ON AMD RADEON HD 7570 (1GB) LEASE</t>
  </si>
  <si>
    <t>LE1409130084</t>
  </si>
  <si>
    <t>HOMCNBEPO14000193</t>
  </si>
  <si>
    <t>PC1403070042</t>
  </si>
  <si>
    <t>Product: DELL LATITUDE E7240 NOTEBOOK W/I5 4GB 512GB SSD (LEASE)</t>
  </si>
  <si>
    <t>LE1409230009</t>
  </si>
  <si>
    <t>HOMCNBEPO14000708</t>
  </si>
  <si>
    <t>LE1501140005</t>
  </si>
  <si>
    <t>HOMCNBEPO15000003</t>
  </si>
  <si>
    <t>ZRT010</t>
  </si>
  <si>
    <t>COUNCIL FOR ESTATE AGENCIES</t>
  </si>
  <si>
    <t>LE1407030012</t>
  </si>
  <si>
    <t>CEA000EPO14000046</t>
  </si>
  <si>
    <t>LE1407300013</t>
  </si>
  <si>
    <t>CEA000EPO14000061</t>
  </si>
  <si>
    <t>LE1408280008</t>
  </si>
  <si>
    <t>CEA000EPO14000056</t>
  </si>
  <si>
    <t>LE1409130011</t>
  </si>
  <si>
    <t>PC1402280062</t>
  </si>
  <si>
    <t>Product: HP ELITEBOOK 9470M W/HP 18.5" LED (LEASING)</t>
  </si>
  <si>
    <t>CEA000EPO14000074</t>
  </si>
  <si>
    <t>LE1411280001</t>
  </si>
  <si>
    <t>CEA000EPO14000095</t>
  </si>
  <si>
    <t>LE1411280003</t>
  </si>
  <si>
    <t>CEA000EPO14000102</t>
  </si>
  <si>
    <t>ZRT011</t>
  </si>
  <si>
    <t>LE1408220020</t>
  </si>
  <si>
    <t>MOMISDEPO14000003</t>
  </si>
  <si>
    <t>LE1408220021</t>
  </si>
  <si>
    <t>MOMISDEPO14000010</t>
  </si>
  <si>
    <t>LE1409050002</t>
  </si>
  <si>
    <t>MOMISDEPO14000072</t>
  </si>
  <si>
    <t>LE1409130151</t>
  </si>
  <si>
    <t>PC1402280061</t>
  </si>
  <si>
    <t>Product: DELL UPGRADE TO 16 GB RAM (ULTRA-PORTABLE) LEASE</t>
  </si>
  <si>
    <t>MOMISDEPO14000034</t>
  </si>
  <si>
    <t>LE1411110002</t>
  </si>
  <si>
    <t>MOMISDEPO14000084</t>
  </si>
  <si>
    <t>LE1411140003</t>
  </si>
  <si>
    <t>MOMHQ0EPO14000461</t>
  </si>
  <si>
    <t>PC1402280073</t>
  </si>
  <si>
    <t>PC1404170016</t>
  </si>
  <si>
    <t>Product: HP UPGRADE TO 512GB SSD DRIVE (LEASING)</t>
  </si>
  <si>
    <t>PC1402280081</t>
  </si>
  <si>
    <t>Product: HP ULTRASLIM DOCKING STATION LEASING</t>
  </si>
  <si>
    <t>PC1402280083</t>
  </si>
  <si>
    <t>Product: HP MOBILE USB DVDRW DRIVE LEASING</t>
  </si>
  <si>
    <t>LE1411210006</t>
  </si>
  <si>
    <t>MOMHQ0EPO14000371</t>
  </si>
  <si>
    <t>PC1402270019</t>
  </si>
  <si>
    <t>PC1402280014</t>
  </si>
  <si>
    <t>Product: HP UPGRADE TO 1TB HDD (LEASING)</t>
  </si>
  <si>
    <t>LE1502260003</t>
  </si>
  <si>
    <t>ZRT012</t>
  </si>
  <si>
    <t>URBAN REDEVELOPMENT AUTHORITY</t>
  </si>
  <si>
    <t>LE1407290007</t>
  </si>
  <si>
    <t>PC1402280069</t>
  </si>
  <si>
    <t>Product: HP ELITEBOOK 9470M W/HP 23" LED (LEASING)</t>
  </si>
  <si>
    <t>URA000EPO14000694</t>
  </si>
  <si>
    <t>LE1408260145</t>
  </si>
  <si>
    <t>URA000EPO14000389</t>
  </si>
  <si>
    <t>PC1402280021</t>
  </si>
  <si>
    <t>Product: HP UPGRADE TO NVIDIA NVS 315 LEASING</t>
  </si>
  <si>
    <t>PC1404030037</t>
  </si>
  <si>
    <t>Product: DELL ADD-ON U2312HM 23" MONITOR W/LED LEASE (NB TAB)</t>
  </si>
  <si>
    <t>LE1408260217</t>
  </si>
  <si>
    <t>URA000EPO14000506</t>
  </si>
  <si>
    <t>LE1409030002</t>
  </si>
  <si>
    <t>URA000EPO14000803</t>
  </si>
  <si>
    <t>LE1409130022</t>
  </si>
  <si>
    <t>URA000EPO13001508</t>
  </si>
  <si>
    <t>PC1402280013</t>
  </si>
  <si>
    <t>Product: HP UPGRADE TO 32GB RAM (LEASING)</t>
  </si>
  <si>
    <t>LE1411070003</t>
  </si>
  <si>
    <t>URA000EPO14000965</t>
  </si>
  <si>
    <t>LE1501290003</t>
  </si>
  <si>
    <t>PC1411260006</t>
  </si>
  <si>
    <t>Product: HP ELITEBOOK 9480M W/HP 23" LED (LEASING)</t>
  </si>
  <si>
    <t>PC1402280076</t>
  </si>
  <si>
    <t>Product: HP UPGRADE TO 14" LED BACKLIT HD + WIDESCREEN ANTI-GLARE(160</t>
  </si>
  <si>
    <t>ZRT013</t>
  </si>
  <si>
    <t>LE1409130026</t>
  </si>
  <si>
    <t>BCA000EPO14000061</t>
  </si>
  <si>
    <t>LE1409130119</t>
  </si>
  <si>
    <t>BCA000EPO14000379</t>
  </si>
  <si>
    <t>PC1404030035</t>
  </si>
  <si>
    <t>Product: DELL ADD-ON  E2414H LEASE (NB TAB)</t>
  </si>
  <si>
    <t>LE1409130172</t>
  </si>
  <si>
    <t>BCA000EPO14000521</t>
  </si>
  <si>
    <t>LE1410210008</t>
  </si>
  <si>
    <t>BCA000EPO14000947</t>
  </si>
  <si>
    <t>ZRT014</t>
  </si>
  <si>
    <t>MINISTRY OF MANPOWER - FMCMD</t>
  </si>
  <si>
    <t>LE1408180001</t>
  </si>
  <si>
    <t>MOMLINEPO14000101</t>
  </si>
  <si>
    <t>LE1408220034</t>
  </si>
  <si>
    <t>MOMLINEPO14000010</t>
  </si>
  <si>
    <t>LE1411210003</t>
  </si>
  <si>
    <t>MOMLINEPO14000128</t>
  </si>
  <si>
    <t>ZRT015</t>
  </si>
  <si>
    <t>HOUSING AND DEVELOPMENT BOARD - PLG</t>
  </si>
  <si>
    <t>LE1407030011</t>
  </si>
  <si>
    <t>HDB000EPO14001203</t>
  </si>
  <si>
    <t>LE1408260260</t>
  </si>
  <si>
    <t>HDB000EPO14001085</t>
  </si>
  <si>
    <t>LE1408290008</t>
  </si>
  <si>
    <t>HDB000EPO14001620</t>
  </si>
  <si>
    <t>LE1408290014</t>
  </si>
  <si>
    <t>PC1403080004</t>
  </si>
  <si>
    <t>Product: DELL LATITUDE E5440 NOTEBOOK W/I7 4GB 500GB SSHD (LEASE)</t>
  </si>
  <si>
    <t>HDB000EPO14001640</t>
  </si>
  <si>
    <t>LE1409130014</t>
  </si>
  <si>
    <t>HDB000EPO14000122</t>
  </si>
  <si>
    <t>LE1409130093</t>
  </si>
  <si>
    <t>HDB000EPO14000745</t>
  </si>
  <si>
    <t>LE1409130179</t>
  </si>
  <si>
    <t>HDB000EPO14001083</t>
  </si>
  <si>
    <t>LE1409160006</t>
  </si>
  <si>
    <t>HDB000EPO14001790</t>
  </si>
  <si>
    <t>LE1410130007</t>
  </si>
  <si>
    <t>HDB000EPO14001887</t>
  </si>
  <si>
    <t>LE1501140013</t>
  </si>
  <si>
    <t>HDB000EPO15000049</t>
  </si>
  <si>
    <t>LE1501280005</t>
  </si>
  <si>
    <t>LE1503020003</t>
  </si>
  <si>
    <t>LE1503310013</t>
  </si>
  <si>
    <t>LE1503310015</t>
  </si>
  <si>
    <t>LE1504090012</t>
  </si>
  <si>
    <t>ZRT016</t>
  </si>
  <si>
    <t>LE1407110009</t>
  </si>
  <si>
    <t>AVA000EPO14000992</t>
  </si>
  <si>
    <t>LE1407140003</t>
  </si>
  <si>
    <t>AVA000EPO14001005</t>
  </si>
  <si>
    <t>LE1408220033</t>
  </si>
  <si>
    <t>AVA000EPO14000127</t>
  </si>
  <si>
    <t>LE1409130100</t>
  </si>
  <si>
    <t>AVA000EPO14000577</t>
  </si>
  <si>
    <t>LE1409130101</t>
  </si>
  <si>
    <t>AVA000EPO14000564</t>
  </si>
  <si>
    <t>LE1410280004</t>
  </si>
  <si>
    <t>AVA000EPO14001474</t>
  </si>
  <si>
    <t>LE1412180002</t>
  </si>
  <si>
    <t>AVA000EPO14001690</t>
  </si>
  <si>
    <t>LE1503120010</t>
  </si>
  <si>
    <t>ZRT018</t>
  </si>
  <si>
    <t>HOUSING AND DEVELOPMENT BOARD - BQG</t>
  </si>
  <si>
    <t>LE1408250001</t>
  </si>
  <si>
    <t>PC1402280078</t>
  </si>
  <si>
    <t>Product: DELL LATITUDE E6430S LEASE</t>
  </si>
  <si>
    <t>HDB000EPO14000203</t>
  </si>
  <si>
    <t>LE1408250002</t>
  </si>
  <si>
    <t>LE1408250003</t>
  </si>
  <si>
    <t>HDB000EPO14001040</t>
  </si>
  <si>
    <t>LE1408250004</t>
  </si>
  <si>
    <t>LE1409130016</t>
  </si>
  <si>
    <t>HDB000EPO14000704</t>
  </si>
  <si>
    <t>LE1412120004</t>
  </si>
  <si>
    <t>HDB000EPO14002235</t>
  </si>
  <si>
    <t>LE1412120005</t>
  </si>
  <si>
    <t>LE1503310010</t>
  </si>
  <si>
    <t>LE1503310011</t>
  </si>
  <si>
    <t>ZRT019</t>
  </si>
  <si>
    <t>LE1408220025</t>
  </si>
  <si>
    <t>NHB000EPO14000270</t>
  </si>
  <si>
    <t>LE1408260289</t>
  </si>
  <si>
    <t>NHB000EPO14001271</t>
  </si>
  <si>
    <t>LE1408260293</t>
  </si>
  <si>
    <t>NHB000EPO14000204</t>
  </si>
  <si>
    <t>ZRT020</t>
  </si>
  <si>
    <t>HOUSING AND DEVELOPMENT BOARD - RPG</t>
  </si>
  <si>
    <t>LE1407210003</t>
  </si>
  <si>
    <t>HDB000EPO14001414</t>
  </si>
  <si>
    <t>PC1402280054</t>
  </si>
  <si>
    <t>Product: DELL ADD-ON AMD RADEON HD 7470 (1GB) LEASE</t>
  </si>
  <si>
    <t>LE1409130020</t>
  </si>
  <si>
    <t>HDB000EPO14000255</t>
  </si>
  <si>
    <t>PC1402280020</t>
  </si>
  <si>
    <t>Product: HP UPGRADE TO AMD RADEON (LEASING)</t>
  </si>
  <si>
    <t>LE1409130154</t>
  </si>
  <si>
    <t>HDB000EPO14000958</t>
  </si>
  <si>
    <t>LE1410270006</t>
  </si>
  <si>
    <t>HDB000EPO14001954</t>
  </si>
  <si>
    <t>LE1501280004</t>
  </si>
  <si>
    <t>HDB000EPO15000112</t>
  </si>
  <si>
    <t>PC1402280080</t>
  </si>
  <si>
    <t>Product: DELL UPGRADE TO 8 GB RAM (14" MAIN) LEASE</t>
  </si>
  <si>
    <t>LE1502260001</t>
  </si>
  <si>
    <t>LE1502260002</t>
  </si>
  <si>
    <t>LE1503120004</t>
  </si>
  <si>
    <t>PC1402280016</t>
  </si>
  <si>
    <t>Product: DELL ADD-ON E1913 LEASE (PC TAB)</t>
  </si>
  <si>
    <t>PC1503060006</t>
  </si>
  <si>
    <t>Product: DELL OPTIPLEX 7020 4GB DESKTOP LEASE</t>
  </si>
  <si>
    <t>PC1503060007</t>
  </si>
  <si>
    <t>Product: DELL OPTIPLEX 7020 8GB DESKTOP LEASE</t>
  </si>
  <si>
    <t>LE1503310012</t>
  </si>
  <si>
    <t>ZRT021</t>
  </si>
  <si>
    <t>MINISTRY OF HOME AFFAIRS - HQ</t>
  </si>
  <si>
    <t>LE1501290002</t>
  </si>
  <si>
    <t>HOMHQ0EPO15000041</t>
  </si>
  <si>
    <t>LE1502250002</t>
  </si>
  <si>
    <t>PC1411260004</t>
  </si>
  <si>
    <t>Product: HP ELITEBOOK 9480M W/HP 20" LED (LEASING)</t>
  </si>
  <si>
    <t>ZRT022</t>
  </si>
  <si>
    <t>HOUSING AND DEVELOPMENT BOARD - EAPG</t>
  </si>
  <si>
    <t>LE1407110005</t>
  </si>
  <si>
    <t>HDB000EPO14001205</t>
  </si>
  <si>
    <t>LE1407140001</t>
  </si>
  <si>
    <t>HDB000EPO14001319</t>
  </si>
  <si>
    <t>LE1407160002</t>
  </si>
  <si>
    <t>HDB000EPO14001398</t>
  </si>
  <si>
    <t>LE1407250004</t>
  </si>
  <si>
    <t>HDB000EPO14001446</t>
  </si>
  <si>
    <t>LE1408260269</t>
  </si>
  <si>
    <t>HDB000EPO14001138</t>
  </si>
  <si>
    <t>LE1408260288</t>
  </si>
  <si>
    <t>HDB000EPO14001159</t>
  </si>
  <si>
    <t>LE1408290006</t>
  </si>
  <si>
    <t>HDB000EPO14001617</t>
  </si>
  <si>
    <t>LE1409130019</t>
  </si>
  <si>
    <t>HDB000EPO14000263</t>
  </si>
  <si>
    <t>LE1409130050</t>
  </si>
  <si>
    <t>HDB000EPO14000536</t>
  </si>
  <si>
    <t>LE1409130059</t>
  </si>
  <si>
    <t>HDB000EPO14000639</t>
  </si>
  <si>
    <t>LE1409130062</t>
  </si>
  <si>
    <t>HDB000EPO14000650</t>
  </si>
  <si>
    <t>LE1409130063</t>
  </si>
  <si>
    <t>HDB000EPO14000652</t>
  </si>
  <si>
    <t>LE1409130064</t>
  </si>
  <si>
    <t>HDB000EPO14000657</t>
  </si>
  <si>
    <t>LE1409130070</t>
  </si>
  <si>
    <t>HDB000EPO14000684</t>
  </si>
  <si>
    <t>LE1409130071</t>
  </si>
  <si>
    <t>HDB000EPO14000687</t>
  </si>
  <si>
    <t>LE1409130080</t>
  </si>
  <si>
    <t>HDB000EPO14000735</t>
  </si>
  <si>
    <t>LE1409130094</t>
  </si>
  <si>
    <t>HDB000EPO14000751</t>
  </si>
  <si>
    <t>LE1409130182</t>
  </si>
  <si>
    <t>HDB000EPO14001087</t>
  </si>
  <si>
    <t>LE1410200004</t>
  </si>
  <si>
    <t>HDB000EPO14001930</t>
  </si>
  <si>
    <t>LE1502250001</t>
  </si>
  <si>
    <t>LE1503110009</t>
  </si>
  <si>
    <t>LE1503120003</t>
  </si>
  <si>
    <t>LE1503120007</t>
  </si>
  <si>
    <t>LE1503260002</t>
  </si>
  <si>
    <t>LE1503310004</t>
  </si>
  <si>
    <t>LE1503310005</t>
  </si>
  <si>
    <t>LE1504070003</t>
  </si>
  <si>
    <t>LE1504090002</t>
  </si>
  <si>
    <t>LE1504090009</t>
  </si>
  <si>
    <t>LE1504090011</t>
  </si>
  <si>
    <t>ZRT023</t>
  </si>
  <si>
    <t>PUBLIC UTILITIES BOARD</t>
  </si>
  <si>
    <t>LE1408220026</t>
  </si>
  <si>
    <t>PUB000EPO14000574</t>
  </si>
  <si>
    <t>LE1408220027</t>
  </si>
  <si>
    <t>PUB000EPO14000771</t>
  </si>
  <si>
    <t>LE1408220028</t>
  </si>
  <si>
    <t>PUB000EPO14000683</t>
  </si>
  <si>
    <t>LE1408220029</t>
  </si>
  <si>
    <t>PUB000EPO14000805</t>
  </si>
  <si>
    <t>LE1408260214</t>
  </si>
  <si>
    <t>PUB000EPO14000707</t>
  </si>
  <si>
    <t>LE1408260268</t>
  </si>
  <si>
    <t>PUB000EPO14000926</t>
  </si>
  <si>
    <t>LE1409130017</t>
  </si>
  <si>
    <t>PUB000EPO14000266</t>
  </si>
  <si>
    <t>LE1409130054</t>
  </si>
  <si>
    <t>PUB000EPO14000197</t>
  </si>
  <si>
    <t>LE1409130170</t>
  </si>
  <si>
    <t>PUB000EPO14000765</t>
  </si>
  <si>
    <t>LE1409250001</t>
  </si>
  <si>
    <t>PUB000EPO14001378</t>
  </si>
  <si>
    <t>LE1410010001</t>
  </si>
  <si>
    <t>PUB000EPO14001486</t>
  </si>
  <si>
    <t>LE1410010002</t>
  </si>
  <si>
    <t>PUB000EPO14001581</t>
  </si>
  <si>
    <t>LE1410090001</t>
  </si>
  <si>
    <t>PUB000EPO14000862</t>
  </si>
  <si>
    <t>LE1410210009</t>
  </si>
  <si>
    <t>PUB000EPO14001689</t>
  </si>
  <si>
    <t>LE1410290003</t>
  </si>
  <si>
    <t>PUB000EPO14001764</t>
  </si>
  <si>
    <t>LE1411140002</t>
  </si>
  <si>
    <t>PUB000EPO14001820</t>
  </si>
  <si>
    <t>LE1411280007</t>
  </si>
  <si>
    <t>PUB000EPO14001064</t>
  </si>
  <si>
    <t>LE1412010005</t>
  </si>
  <si>
    <t>PUB000EPO14001991</t>
  </si>
  <si>
    <t>LE1501270002</t>
  </si>
  <si>
    <t>PUB000EPO15000053</t>
  </si>
  <si>
    <t>LE1503090007</t>
  </si>
  <si>
    <t>ZRT025</t>
  </si>
  <si>
    <t>SCIENCE CENTRE BOARD</t>
  </si>
  <si>
    <t>LE1407110012</t>
  </si>
  <si>
    <t>SCB000EPO14000179</t>
  </si>
  <si>
    <t>LE1407110015</t>
  </si>
  <si>
    <t>SCB000EPO14000178</t>
  </si>
  <si>
    <t>LE1408260275</t>
  </si>
  <si>
    <t>SCB000EPO14000160</t>
  </si>
  <si>
    <t>LE1408280005</t>
  </si>
  <si>
    <t>SCB000EPO14000255</t>
  </si>
  <si>
    <t>LE1409130012</t>
  </si>
  <si>
    <t>SCB000EPO14000029</t>
  </si>
  <si>
    <t>LE1409130025</t>
  </si>
  <si>
    <t>SCB000EPO14000020</t>
  </si>
  <si>
    <t>LE1409130031</t>
  </si>
  <si>
    <t>SCB000EPO14000008</t>
  </si>
  <si>
    <t>LE1409130069</t>
  </si>
  <si>
    <t>SCB000EPO14000073</t>
  </si>
  <si>
    <t>LE1409130073</t>
  </si>
  <si>
    <t>SCB000EPO14000074</t>
  </si>
  <si>
    <t>LE1409130152</t>
  </si>
  <si>
    <t>SCB000EPO14000122</t>
  </si>
  <si>
    <t>LE1409160003</t>
  </si>
  <si>
    <t>SCB000EPO14000277</t>
  </si>
  <si>
    <t>LE1410270001</t>
  </si>
  <si>
    <t>SCB000EPO14000306</t>
  </si>
  <si>
    <t>LE1410280003</t>
  </si>
  <si>
    <t>SCB000EPO14000312</t>
  </si>
  <si>
    <t>LE1412020001</t>
  </si>
  <si>
    <t>SCB000EPO14000356</t>
  </si>
  <si>
    <t>LE1412020005</t>
  </si>
  <si>
    <t>PC1411260002</t>
  </si>
  <si>
    <t>Product: HP ELITEBOOK 9480M (LEASING)</t>
  </si>
  <si>
    <t>SCB000EPO14000358</t>
  </si>
  <si>
    <t>LE1503110010</t>
  </si>
  <si>
    <t>ZRT026</t>
  </si>
  <si>
    <t>MINISTRY OF THE ENVIRONMENT AND WATER RESOURCES</t>
  </si>
  <si>
    <t>LE1407150012</t>
  </si>
  <si>
    <t>PC1402250009</t>
  </si>
  <si>
    <t>Product: HP ELITEDESK 800 SFF (PC ONLY) LEASING</t>
  </si>
  <si>
    <t>ENV000EPO14000239</t>
  </si>
  <si>
    <t>LE1409130029</t>
  </si>
  <si>
    <t>PC1402280068</t>
  </si>
  <si>
    <t>Product: HP ELITEBOOK 9470M W/HP 21.5" LED (LEASING)</t>
  </si>
  <si>
    <t>ENV000EPO14000061</t>
  </si>
  <si>
    <t>LE1409130171</t>
  </si>
  <si>
    <t>ENV000EPO14000008</t>
  </si>
  <si>
    <t>ZRT027</t>
  </si>
  <si>
    <t>MINISTRY OF SOCIAL AND FAMILY DEVELOPMENT</t>
  </si>
  <si>
    <t>LE1408260053</t>
  </si>
  <si>
    <t>CDVRITEPO14000001</t>
  </si>
  <si>
    <t>PC1402280077</t>
  </si>
  <si>
    <t>Product: DELL UPGRADE TO 256GB SSD (12" MAIN) LEASE</t>
  </si>
  <si>
    <t>LE1409130158</t>
  </si>
  <si>
    <t>CDVRITEPO14000021</t>
  </si>
  <si>
    <t>ZRT028</t>
  </si>
  <si>
    <t>MONETARY AUTHORITY OF SINGAPORE</t>
  </si>
  <si>
    <t>LE1408260253</t>
  </si>
  <si>
    <t>PC1404030036</t>
  </si>
  <si>
    <t>Product: DELL ADD-ON U2412M LEASE (NB TAB)</t>
  </si>
  <si>
    <t>MAS000EPO14000324</t>
  </si>
  <si>
    <t>LE1409130001</t>
  </si>
  <si>
    <t>MAS000EPO14000055</t>
  </si>
  <si>
    <t>LE1409130201</t>
  </si>
  <si>
    <t>MAS000EPO14000320</t>
  </si>
  <si>
    <t>LE1409290006</t>
  </si>
  <si>
    <t>MAS000EPO14000483</t>
  </si>
  <si>
    <t>LE1501120001</t>
  </si>
  <si>
    <t>MAS000EPO14000624</t>
  </si>
  <si>
    <t>ZRT029</t>
  </si>
  <si>
    <t>SINGAPORE EXAMINATIONS AND ASSESSMENT BOARD</t>
  </si>
  <si>
    <t>LE1409130004</t>
  </si>
  <si>
    <t>EAB000EPO14000022</t>
  </si>
  <si>
    <t>LE1409130023</t>
  </si>
  <si>
    <t>EAB000EPO14000018</t>
  </si>
  <si>
    <t>ZRT030</t>
  </si>
  <si>
    <t>PMO - NATIONAL CLIMATE CHANGE SECRETARIAT</t>
  </si>
  <si>
    <t>LE1409130009</t>
  </si>
  <si>
    <t>PMONCCEPO14000002</t>
  </si>
  <si>
    <t>ZRT031</t>
  </si>
  <si>
    <t>COUNCIL FOR PRIVATE EDUCATION</t>
  </si>
  <si>
    <t>LE1407110007</t>
  </si>
  <si>
    <t>CPE000EPO14000081</t>
  </si>
  <si>
    <t>LE1408220001</t>
  </si>
  <si>
    <t>CPE000EPO14000019</t>
  </si>
  <si>
    <t>LE1408280001</t>
  </si>
  <si>
    <t>CPE000EPO14000082</t>
  </si>
  <si>
    <t>LE1408290009</t>
  </si>
  <si>
    <t>CPE000EPO14000107</t>
  </si>
  <si>
    <t>LE1408290010</t>
  </si>
  <si>
    <t>CPE000EPO14000102</t>
  </si>
  <si>
    <t>LE1409130156</t>
  </si>
  <si>
    <t>CPE000EPO14000066</t>
  </si>
  <si>
    <t>LE1412010004</t>
  </si>
  <si>
    <t>CPE000EPO14000144</t>
  </si>
  <si>
    <t>LE1412180004</t>
  </si>
  <si>
    <t>CPE000EPO14000159</t>
  </si>
  <si>
    <t>LE1501190001</t>
  </si>
  <si>
    <t>CPE000EPO14000158</t>
  </si>
  <si>
    <t>LE1501220004</t>
  </si>
  <si>
    <t>CPE000EPO15000004</t>
  </si>
  <si>
    <t>LE1502240004</t>
  </si>
  <si>
    <t>LE1502260005</t>
  </si>
  <si>
    <t>LE1503100004</t>
  </si>
  <si>
    <t>LE1503310016</t>
  </si>
  <si>
    <t>LE1503310017</t>
  </si>
  <si>
    <t>ZRT032</t>
  </si>
  <si>
    <t>LE1407150004</t>
  </si>
  <si>
    <t>MOE000EPO14002680</t>
  </si>
  <si>
    <t>LE1411070002</t>
  </si>
  <si>
    <t>LE1502170001</t>
  </si>
  <si>
    <t>ZRT033</t>
  </si>
  <si>
    <t>MARITIME AND PORT AUTHORITY OF SINGAPORE</t>
  </si>
  <si>
    <t>LE1409130027</t>
  </si>
  <si>
    <t>MPA000EPO14000099</t>
  </si>
  <si>
    <t>PC1402280072</t>
  </si>
  <si>
    <t>Product: DELL UPGRADE TO 16 GB RAM (12" MAIN) LEASE</t>
  </si>
  <si>
    <t>LE1409130173</t>
  </si>
  <si>
    <t>MPA000EPO14000366</t>
  </si>
  <si>
    <t>LE1409230001</t>
  </si>
  <si>
    <t>MPA000EPO14000618</t>
  </si>
  <si>
    <t>LE1411210005</t>
  </si>
  <si>
    <t>MPA000EPO14000863</t>
  </si>
  <si>
    <t>PC1402280032</t>
  </si>
  <si>
    <t>Product: HP Z22I 21.5" MONITOR (LEASING)</t>
  </si>
  <si>
    <t>LE1502160004</t>
  </si>
  <si>
    <t>ZRT034</t>
  </si>
  <si>
    <t>AUDITOR-GENERAL'S OFFICE</t>
  </si>
  <si>
    <t>LE1408120003</t>
  </si>
  <si>
    <t>AGO000EPO14000146</t>
  </si>
  <si>
    <t>LE1409130002</t>
  </si>
  <si>
    <t>AGO000EPO14000012</t>
  </si>
  <si>
    <t>LE1503090001</t>
  </si>
  <si>
    <t>ZRT035</t>
  </si>
  <si>
    <t>PC1404030041</t>
  </si>
  <si>
    <t>Product: DELL ADD-ON P2314H LEASE (NB TAB)</t>
  </si>
  <si>
    <t>LE1409230002</t>
  </si>
  <si>
    <t>HLTHQ0EPO14000502</t>
  </si>
  <si>
    <t>ZRT036</t>
  </si>
  <si>
    <t>LAND TRANSPORT AUTHORITY</t>
  </si>
  <si>
    <t>LE1408260246</t>
  </si>
  <si>
    <t>LTA000EPO14001089_1</t>
  </si>
  <si>
    <t>PC1404030034</t>
  </si>
  <si>
    <t>Product: DELL ADD-ON P2213 LEASE (NB TAB)</t>
  </si>
  <si>
    <t>LE1409230006</t>
  </si>
  <si>
    <t>LTA000EPO14001767</t>
  </si>
  <si>
    <t>LE1409240007</t>
  </si>
  <si>
    <t>LTA000EPO14001888</t>
  </si>
  <si>
    <t>LE1410270005</t>
  </si>
  <si>
    <t>LTA000EPO14002067</t>
  </si>
  <si>
    <t>LE1411280002</t>
  </si>
  <si>
    <t>LTA000EPO14002300</t>
  </si>
  <si>
    <t>LE1412230003</t>
  </si>
  <si>
    <t>LTA000EPO14002504</t>
  </si>
  <si>
    <t>LE1502090003</t>
  </si>
  <si>
    <t>ZRT037</t>
  </si>
  <si>
    <t>MINISTRY OF FINANCE-SINGAPORE CUSTOMS</t>
  </si>
  <si>
    <t>LE1411130001</t>
  </si>
  <si>
    <t>FINCEDEPO14000261</t>
  </si>
  <si>
    <t>LE1501160001</t>
  </si>
  <si>
    <t>FINCEDEPO14000525</t>
  </si>
  <si>
    <t>ZRT038</t>
  </si>
  <si>
    <t>SINGAPORE SPORTS COUNCIL</t>
  </si>
  <si>
    <t>LE1409130015</t>
  </si>
  <si>
    <t>SPC000EPO14000869</t>
  </si>
  <si>
    <t>LE1409130087</t>
  </si>
  <si>
    <t>SPC000EPO14000980</t>
  </si>
  <si>
    <t>ZRT039</t>
  </si>
  <si>
    <t>SINGAPORE MEDICAL COUNCIL</t>
  </si>
  <si>
    <t>LE1408260198</t>
  </si>
  <si>
    <t>SMC000EPO14000043</t>
  </si>
  <si>
    <t>LE1409130040</t>
  </si>
  <si>
    <t>SMC000EPO14000023</t>
  </si>
  <si>
    <t>LE1409130044</t>
  </si>
  <si>
    <t>SMC000EPO14000024</t>
  </si>
  <si>
    <t>LE1409130045</t>
  </si>
  <si>
    <t>SMC000EPO14000026</t>
  </si>
  <si>
    <t>LE1409130065</t>
  </si>
  <si>
    <t>SMC000EPO14000033</t>
  </si>
  <si>
    <t>LE1409130142</t>
  </si>
  <si>
    <t>SMC000EPO14000039</t>
  </si>
  <si>
    <t>LE1409130195</t>
  </si>
  <si>
    <t>SMC000EPO14000046</t>
  </si>
  <si>
    <t>LE1409230011</t>
  </si>
  <si>
    <t>SMC000EPO14000077</t>
  </si>
  <si>
    <t>LE1409230013</t>
  </si>
  <si>
    <t>SMC000EPO14000078</t>
  </si>
  <si>
    <t>LE1411200001</t>
  </si>
  <si>
    <t>SMC000EPO14000085</t>
  </si>
  <si>
    <t>LE1501020002</t>
  </si>
  <si>
    <t>SMC000EPO14000096</t>
  </si>
  <si>
    <t>LE1502090011</t>
  </si>
  <si>
    <t>SMC000EPO15000006</t>
  </si>
  <si>
    <t>JTC000EPO15000296</t>
  </si>
  <si>
    <t>IRA000EPO15000314</t>
  </si>
  <si>
    <t>IRA000EPO15000303</t>
  </si>
  <si>
    <t>HDB000EPO15000649</t>
  </si>
  <si>
    <t>ZRT099</t>
  </si>
  <si>
    <t>PMO - MINISTRY HEADQUARTER</t>
  </si>
  <si>
    <t>LE1410010003</t>
  </si>
  <si>
    <t>PMOHQ0EPO14000156</t>
  </si>
  <si>
    <t>PC1404030042</t>
  </si>
  <si>
    <t>Product: DELL ADD-ON P2214H LEASE (NB TAB)</t>
  </si>
  <si>
    <t>IRA000EPO15000260</t>
  </si>
  <si>
    <t>SDC000EPO15000143</t>
  </si>
  <si>
    <t>HDB000EPO15000752</t>
  </si>
  <si>
    <t>LE1503100002</t>
  </si>
  <si>
    <t>PC1402280030</t>
  </si>
  <si>
    <t>HDB000EPO15000758</t>
  </si>
  <si>
    <t>MOE000EPO15001306</t>
  </si>
  <si>
    <t>ACR000EPO15000087</t>
  </si>
  <si>
    <t>IST000EPO15000025</t>
  </si>
  <si>
    <t>IST000EPO15000026</t>
  </si>
  <si>
    <t>LE1409130148</t>
  </si>
  <si>
    <t>PMONCCEPO14000013</t>
  </si>
  <si>
    <t>LE1409130149</t>
  </si>
  <si>
    <t>PMONCCEPO14000014</t>
  </si>
  <si>
    <t>LE1409130128</t>
  </si>
  <si>
    <t>PMONCCEPO14000009</t>
  </si>
  <si>
    <t>ZRT091</t>
  </si>
  <si>
    <t>MINISTRY OF HOME AFFAIRS - CID</t>
  </si>
  <si>
    <t>LE1409130194</t>
  </si>
  <si>
    <t>HOMSPFEPO14005300</t>
  </si>
  <si>
    <t>PC1404030032</t>
  </si>
  <si>
    <t>Product: DELL ADD-ON P1913 LEASE (NB TAB)</t>
  </si>
  <si>
    <t>LE1407030002</t>
  </si>
  <si>
    <t>HOMSPFEPO14005984</t>
  </si>
  <si>
    <t>ZRT102</t>
  </si>
  <si>
    <t>MINISTRY OF CULTURE, COMMUNITY  AND YOUTH</t>
  </si>
  <si>
    <t>LE1407030014</t>
  </si>
  <si>
    <t>CCY000EPO14000316</t>
  </si>
  <si>
    <t>LE1410270002</t>
  </si>
  <si>
    <t>CCY000EPO14000581</t>
  </si>
  <si>
    <t>LE1411210001</t>
  </si>
  <si>
    <t>CCY000EPO14000611</t>
  </si>
  <si>
    <t>ZRT073</t>
  </si>
  <si>
    <t>PMO - PUBLIC SERVICE DIVISION</t>
  </si>
  <si>
    <t>LE1409130104</t>
  </si>
  <si>
    <t>PMOPSDEPO14000170</t>
  </si>
  <si>
    <t>ZRT060</t>
  </si>
  <si>
    <t>SINGAPORE WORKFORCE DEVELOPMENT AGENCY - LLF</t>
  </si>
  <si>
    <t>LE1408220035</t>
  </si>
  <si>
    <t>WDA000EPO14000056</t>
  </si>
  <si>
    <t>ZRT059</t>
  </si>
  <si>
    <t>MINISTRY OF COMMUNICATIONS AND INFORMATION</t>
  </si>
  <si>
    <t>LE1502160003</t>
  </si>
  <si>
    <t>LE1502160001</t>
  </si>
  <si>
    <t>PC1411260005</t>
  </si>
  <si>
    <t>Product: HP ELITEBOOK 9480M W/HP 21.5" LED (LEASING)</t>
  </si>
  <si>
    <t>LE1502160002</t>
  </si>
  <si>
    <t>ZRT061</t>
  </si>
  <si>
    <t>PEOPLE'S ASSOCIATION</t>
  </si>
  <si>
    <t>LE1503020004</t>
  </si>
  <si>
    <t>LE1408110002</t>
  </si>
  <si>
    <t>PMONCCEPO14000021</t>
  </si>
  <si>
    <t>LE1409130161</t>
  </si>
  <si>
    <t>PMONCCEPO14000015</t>
  </si>
  <si>
    <t>LE1407110010</t>
  </si>
  <si>
    <t>PMONCCEPO14000017</t>
  </si>
  <si>
    <t>LE1504070004</t>
  </si>
  <si>
    <t>LE1503110002</t>
  </si>
  <si>
    <t>LE1502240005</t>
  </si>
  <si>
    <t>LE1502090013</t>
  </si>
  <si>
    <t>ZRT131</t>
  </si>
  <si>
    <t>LE1501120002</t>
  </si>
  <si>
    <t>PMONPSEPO14000276</t>
  </si>
  <si>
    <t>LE1408110005</t>
  </si>
  <si>
    <t>PMONCCEPO14000022</t>
  </si>
  <si>
    <t>LE1408050003</t>
  </si>
  <si>
    <t>PMOHQ0EPO14000123</t>
  </si>
  <si>
    <t>LE1409290001</t>
  </si>
  <si>
    <t>PMOHQ0EPO14000155</t>
  </si>
  <si>
    <t>LE1411130003</t>
  </si>
  <si>
    <t>PMOHQ0EPO14000167</t>
  </si>
  <si>
    <t>LE1503110007</t>
  </si>
  <si>
    <t>LE1407310004</t>
  </si>
  <si>
    <t>PMOHQ0EPO14000120</t>
  </si>
  <si>
    <t>LE1411210002</t>
  </si>
  <si>
    <t>PMOHQ0EPO14000170</t>
  </si>
  <si>
    <t>LE1408220023</t>
  </si>
  <si>
    <t>STB000EPO14000026</t>
  </si>
  <si>
    <t>LE1409130095</t>
  </si>
  <si>
    <t>NHB000EPO14000773</t>
  </si>
  <si>
    <t>ZRT040</t>
  </si>
  <si>
    <t>LE1407030003</t>
  </si>
  <si>
    <t>HSA000EPO14000286</t>
  </si>
  <si>
    <t>LE1407140009</t>
  </si>
  <si>
    <t>HSA000EPO14000312</t>
  </si>
  <si>
    <t>LE1407220003</t>
  </si>
  <si>
    <t>HSA000EPO14000340</t>
  </si>
  <si>
    <t>LE1408140002</t>
  </si>
  <si>
    <t>HSA000EPO14000390</t>
  </si>
  <si>
    <t>LE1408260270</t>
  </si>
  <si>
    <t>HSA000EPO14000252</t>
  </si>
  <si>
    <t>LE1408280004</t>
  </si>
  <si>
    <t>HSA000EPO14000413</t>
  </si>
  <si>
    <t>LE1408290011</t>
  </si>
  <si>
    <t>HSA000EPO14000425</t>
  </si>
  <si>
    <t>LE1409030004</t>
  </si>
  <si>
    <t>HSA000EPO14000267</t>
  </si>
  <si>
    <t>LE1409130008</t>
  </si>
  <si>
    <t>HSA000EPO14000067</t>
  </si>
  <si>
    <t>LE1409130125</t>
  </si>
  <si>
    <t>HSA000EPO14000160</t>
  </si>
  <si>
    <t>LE1409130175</t>
  </si>
  <si>
    <t>HSA000EPO14000231</t>
  </si>
  <si>
    <t>LE1409130187</t>
  </si>
  <si>
    <t>HSA000EPO14000240</t>
  </si>
  <si>
    <t>LE1409130206</t>
  </si>
  <si>
    <t>HSA000EPO14000197</t>
  </si>
  <si>
    <t>LE1409130209</t>
  </si>
  <si>
    <t>HSA000EPO14000268</t>
  </si>
  <si>
    <t>LE1409230007</t>
  </si>
  <si>
    <t>HSA000EPO14000457</t>
  </si>
  <si>
    <t>LE1410210004</t>
  </si>
  <si>
    <t>HSA000EPO14000516</t>
  </si>
  <si>
    <t>LE1410270004</t>
  </si>
  <si>
    <t>HSA000EPO14000529</t>
  </si>
  <si>
    <t>LE1411070004</t>
  </si>
  <si>
    <t>HSA000EPO14000544</t>
  </si>
  <si>
    <t>LE1411280009</t>
  </si>
  <si>
    <t>HSA000EPO14000613</t>
  </si>
  <si>
    <t>LE1412150001</t>
  </si>
  <si>
    <t>HSA000EPO14000606</t>
  </si>
  <si>
    <t>LE1412150002</t>
  </si>
  <si>
    <t>LE1412150004</t>
  </si>
  <si>
    <t>HSA000EPO14000633</t>
  </si>
  <si>
    <t>LE1501020001</t>
  </si>
  <si>
    <t>HSA000EPO14000668</t>
  </si>
  <si>
    <t>LE1501210002</t>
  </si>
  <si>
    <t>HSA000EPO15000005</t>
  </si>
  <si>
    <t>LE1501270001</t>
  </si>
  <si>
    <t>HSA000EPO14000659</t>
  </si>
  <si>
    <t>PC1402280057</t>
  </si>
  <si>
    <t>Product: ADD-ON MEDIA CARD READER (LEASING)</t>
  </si>
  <si>
    <t>LE1502090006</t>
  </si>
  <si>
    <t>LE1502160005</t>
  </si>
  <si>
    <t>LE1503120001</t>
  </si>
  <si>
    <t>ZRT042</t>
  </si>
  <si>
    <t>HOUSING AND DEVELOPMENT BOARD - ISG</t>
  </si>
  <si>
    <t>LE1407150010</t>
  </si>
  <si>
    <t>HDB000EPO14001338</t>
  </si>
  <si>
    <t>LE1408180003</t>
  </si>
  <si>
    <t>HDB000EPO14001558</t>
  </si>
  <si>
    <t>LE1408260049</t>
  </si>
  <si>
    <t>HDB000EPO14000324</t>
  </si>
  <si>
    <t>LE1409130192</t>
  </si>
  <si>
    <t>HDB000EPO14001080</t>
  </si>
  <si>
    <t>LE1502240003</t>
  </si>
  <si>
    <t>ZRT043</t>
  </si>
  <si>
    <t>NATIONAL PARKS BOARD</t>
  </si>
  <si>
    <t>LE1408110003</t>
  </si>
  <si>
    <t>NPB000EPO14000960</t>
  </si>
  <si>
    <t>LE1408110006</t>
  </si>
  <si>
    <t>NPB000EPO14000962</t>
  </si>
  <si>
    <t>LE1409130024</t>
  </si>
  <si>
    <t>NPB000EPO14000209</t>
  </si>
  <si>
    <t>LE1409130141</t>
  </si>
  <si>
    <t>NPB000EPO14000555</t>
  </si>
  <si>
    <t>LE1409130146</t>
  </si>
  <si>
    <t>NPB000EPO14000561</t>
  </si>
  <si>
    <t>LE1409130147</t>
  </si>
  <si>
    <t>NPB000EPO14000562</t>
  </si>
  <si>
    <t>LE1409130183</t>
  </si>
  <si>
    <t>NPB000EPO14000670</t>
  </si>
  <si>
    <t>LE1409130196</t>
  </si>
  <si>
    <t>NPB000EPO14000684</t>
  </si>
  <si>
    <t>LE1501140010</t>
  </si>
  <si>
    <t>NPB000EPO15000017</t>
  </si>
  <si>
    <t>LE1501260002</t>
  </si>
  <si>
    <t>NPB000EPO14001394</t>
  </si>
  <si>
    <t>LE1503110003</t>
  </si>
  <si>
    <t>ZRT044</t>
  </si>
  <si>
    <t>NATIONAL LIBRARY BOARD</t>
  </si>
  <si>
    <t>LE1407030004</t>
  </si>
  <si>
    <t>NLB000EPO14001724</t>
  </si>
  <si>
    <t>LE1407170003</t>
  </si>
  <si>
    <t>NLB000EPO14001899</t>
  </si>
  <si>
    <t>LE1409130046</t>
  </si>
  <si>
    <t>NLB000EPO14000063</t>
  </si>
  <si>
    <t>LE1409130047</t>
  </si>
  <si>
    <t>NLB000EPO14000532</t>
  </si>
  <si>
    <t>LE1409130048</t>
  </si>
  <si>
    <t>NLB000EPO14000542</t>
  </si>
  <si>
    <t>LE1409130150</t>
  </si>
  <si>
    <t>NLB000EPO14001341</t>
  </si>
  <si>
    <t>LE1409130185</t>
  </si>
  <si>
    <t>NLB000EPO14001504</t>
  </si>
  <si>
    <t>LE1410200003</t>
  </si>
  <si>
    <t>NLB000EPO14002376</t>
  </si>
  <si>
    <t>LE1411280010</t>
  </si>
  <si>
    <t>NLB000EPO14002913</t>
  </si>
  <si>
    <t>LE1502090007</t>
  </si>
  <si>
    <t>ZRT045</t>
  </si>
  <si>
    <t>COMPETITION COMMISSION OF SINGAPORE</t>
  </si>
  <si>
    <t>LE1407030015</t>
  </si>
  <si>
    <t>CCS000EPO14000077</t>
  </si>
  <si>
    <t>LE1409130018</t>
  </si>
  <si>
    <t>CCS000EPO14000024</t>
  </si>
  <si>
    <t>LE1409130110</t>
  </si>
  <si>
    <t>CCS000EPO14000046</t>
  </si>
  <si>
    <t>LE1409130167</t>
  </si>
  <si>
    <t>CCS000EPO14000064</t>
  </si>
  <si>
    <t>LE1410290001</t>
  </si>
  <si>
    <t>CCS000EPO14000129</t>
  </si>
  <si>
    <t>LE1412150003</t>
  </si>
  <si>
    <t>CCS000EPO14000142</t>
  </si>
  <si>
    <t>ZRT046</t>
  </si>
  <si>
    <t>HOUSING AND DEVELOPMENT - HMG</t>
  </si>
  <si>
    <t>LE1407110021</t>
  </si>
  <si>
    <t>HDB000EPO14000776</t>
  </si>
  <si>
    <t>LE1407110022</t>
  </si>
  <si>
    <t>LE1407140005</t>
  </si>
  <si>
    <t>HDB000EPO14001314</t>
  </si>
  <si>
    <t>LE1407140008</t>
  </si>
  <si>
    <t>HDB000EPO14001313</t>
  </si>
  <si>
    <t>LE1407150009</t>
  </si>
  <si>
    <t>HDB000EPO14001382</t>
  </si>
  <si>
    <t>LE1408260194</t>
  </si>
  <si>
    <t>HDB000EPO14001019</t>
  </si>
  <si>
    <t>LE1408290016</t>
  </si>
  <si>
    <t>HDB000EPO14001667</t>
  </si>
  <si>
    <t>LE1409020001</t>
  </si>
  <si>
    <t>HDB000EPO14001651</t>
  </si>
  <si>
    <t>LE1409130042</t>
  </si>
  <si>
    <t>HDB000EPO14000388</t>
  </si>
  <si>
    <t>LE1409130057</t>
  </si>
  <si>
    <t>HDB000EPO14000619</t>
  </si>
  <si>
    <t>LE1503100010</t>
  </si>
  <si>
    <t>LE1503130002</t>
  </si>
  <si>
    <t>LE1503190003</t>
  </si>
  <si>
    <t>LE1503310019</t>
  </si>
  <si>
    <t>ZRT047</t>
  </si>
  <si>
    <t>INFOCOMMUNICATIONS DEVELOPMENT AUTHORITY OF SINGAPORE</t>
  </si>
  <si>
    <t>LE1407110014</t>
  </si>
  <si>
    <t>IDA000EPO14000781</t>
  </si>
  <si>
    <t>LE1407140014</t>
  </si>
  <si>
    <t>IDA000EPO14000797</t>
  </si>
  <si>
    <t>LE1407150018</t>
  </si>
  <si>
    <t>IDA000EPO14000829</t>
  </si>
  <si>
    <t>LE1407160001</t>
  </si>
  <si>
    <t>IDA000EPO14000846</t>
  </si>
  <si>
    <t>LE1407210004</t>
  </si>
  <si>
    <t>IDA000EPO14000879</t>
  </si>
  <si>
    <t>LE1407220001</t>
  </si>
  <si>
    <t>IDA000EPO14000835</t>
  </si>
  <si>
    <t>LE1407240001</t>
  </si>
  <si>
    <t>IDA000EPO14000854</t>
  </si>
  <si>
    <t>LE1408220014</t>
  </si>
  <si>
    <t>IDA000EPO14000535</t>
  </si>
  <si>
    <t>LE1408250005</t>
  </si>
  <si>
    <t>IDA000EPO14000484</t>
  </si>
  <si>
    <t>LE1408250006</t>
  </si>
  <si>
    <t>LE1408260111</t>
  </si>
  <si>
    <t>IDA000EPO14000410</t>
  </si>
  <si>
    <t>LE1408260204</t>
  </si>
  <si>
    <t>IDA000EPO14000516</t>
  </si>
  <si>
    <t>LE1408260230</t>
  </si>
  <si>
    <t>IDA000EPO14000664</t>
  </si>
  <si>
    <t>LE1409130086</t>
  </si>
  <si>
    <t>IDA000EPO14000485</t>
  </si>
  <si>
    <t>LE1409130102</t>
  </si>
  <si>
    <t>IDA000EPO14000521</t>
  </si>
  <si>
    <t>LE1409150002</t>
  </si>
  <si>
    <t>IDA000EPO14001026</t>
  </si>
  <si>
    <t>LE1409230010</t>
  </si>
  <si>
    <t>IDA000EPO14001056</t>
  </si>
  <si>
    <t>PC1402280028</t>
  </si>
  <si>
    <t>Product: HP ELITEDISPLAY E271I LED (LEASING)</t>
  </si>
  <si>
    <t>LE1409230014</t>
  </si>
  <si>
    <t>IDA000EPO14001070</t>
  </si>
  <si>
    <t>LE1410280002</t>
  </si>
  <si>
    <t>IDA000EPO14001154</t>
  </si>
  <si>
    <t>PC1402280033</t>
  </si>
  <si>
    <t>Product: HP Z23I 23" MONITOR (LEASING)</t>
  </si>
  <si>
    <t>LE1410290005</t>
  </si>
  <si>
    <t>IDA000EPO14001172</t>
  </si>
  <si>
    <t>LE1411070006</t>
  </si>
  <si>
    <t>IDA000EPO14001183</t>
  </si>
  <si>
    <t>LE1411110001</t>
  </si>
  <si>
    <t>IDA000EPO14001182</t>
  </si>
  <si>
    <t>LE1411140004</t>
  </si>
  <si>
    <t>PC1402280040</t>
  </si>
  <si>
    <t>Product: DELL ADD-ON U2713HM 27" MONITOR W/LED LEASE</t>
  </si>
  <si>
    <t>IDA000EPO14001196</t>
  </si>
  <si>
    <t>LE1501020003</t>
  </si>
  <si>
    <t>IDA000EPO14001403</t>
  </si>
  <si>
    <t>LE1501140009</t>
  </si>
  <si>
    <t>IDA000EPO15000018</t>
  </si>
  <si>
    <t>ZRT048</t>
  </si>
  <si>
    <t>INTERNATIONAL ENTERPRISE SINGAPORE</t>
  </si>
  <si>
    <t>LE1408260035</t>
  </si>
  <si>
    <t>IE_000EPO14000066</t>
  </si>
  <si>
    <t>LE1411280005</t>
  </si>
  <si>
    <t>IE_000EPO14000429</t>
  </si>
  <si>
    <t>LE1501270004</t>
  </si>
  <si>
    <t>ZRT053</t>
  </si>
  <si>
    <t>JUDICIARY - SUPREME COURT</t>
  </si>
  <si>
    <t>ZRT054</t>
  </si>
  <si>
    <t>AGENCY FOR SCIENCE, TECHNOLOGY AND RESEARCH</t>
  </si>
  <si>
    <t>LE1408060001</t>
  </si>
  <si>
    <t>NST000EPO14000143</t>
  </si>
  <si>
    <t>LE1408260266</t>
  </si>
  <si>
    <t>NST000EPO14000094</t>
  </si>
  <si>
    <t>LE1409130053</t>
  </si>
  <si>
    <t>NST000EPO14000032</t>
  </si>
  <si>
    <t>LE1409130117</t>
  </si>
  <si>
    <t>NST000EPO14000064</t>
  </si>
  <si>
    <t>LE1410130005</t>
  </si>
  <si>
    <t>NST000EPO14000173</t>
  </si>
  <si>
    <t>LE1503240005</t>
  </si>
  <si>
    <t>ZRT055</t>
  </si>
  <si>
    <t>HOUSING AND DEVELOPMENT BOARD - CRG</t>
  </si>
  <si>
    <t>LE1407110004</t>
  </si>
  <si>
    <t>HDB000EPO14001294</t>
  </si>
  <si>
    <t>LE1408010001</t>
  </si>
  <si>
    <t>HDB000EPO14001487</t>
  </si>
  <si>
    <t>LE1408220004</t>
  </si>
  <si>
    <t>HDB000EPO14000721</t>
  </si>
  <si>
    <t>LE1408220005</t>
  </si>
  <si>
    <t>LE1408220006</t>
  </si>
  <si>
    <t>HDB000EPO14000886</t>
  </si>
  <si>
    <t>LE1408220007</t>
  </si>
  <si>
    <t>LE1409130043</t>
  </si>
  <si>
    <t>HDB000EPO14000450</t>
  </si>
  <si>
    <t>LE1409130090</t>
  </si>
  <si>
    <t>HDB000EPO14000766</t>
  </si>
  <si>
    <t>LE1504090006</t>
  </si>
  <si>
    <t>ZRT056</t>
  </si>
  <si>
    <t>MINISTRY OF TRADE AND INDUSTRY</t>
  </si>
  <si>
    <t>LE1407110017</t>
  </si>
  <si>
    <t>TRADOSEPO14000062</t>
  </si>
  <si>
    <t>LE1409130072</t>
  </si>
  <si>
    <t>TRADOSEPO14000033</t>
  </si>
  <si>
    <t>LE1503310008</t>
  </si>
  <si>
    <t>ZRT057</t>
  </si>
  <si>
    <t>SINGAPORE DENTAL COUNCIL</t>
  </si>
  <si>
    <t>LE1409080002</t>
  </si>
  <si>
    <t>SDT000EPO14000006</t>
  </si>
  <si>
    <t>LE1409130066</t>
  </si>
  <si>
    <t>PC1402280022</t>
  </si>
  <si>
    <t>Product: DELL ADD-ON  E2414H LEASE (PC TAB)</t>
  </si>
  <si>
    <t>SDT000EPO14000003</t>
  </si>
  <si>
    <t>LE1409130105</t>
  </si>
  <si>
    <t>SDT000EPO14000005</t>
  </si>
  <si>
    <t>ZRT058</t>
  </si>
  <si>
    <t>HOUSING AND DEVELOPMENT BOARD - DPG</t>
  </si>
  <si>
    <t>LE1409130051</t>
  </si>
  <si>
    <t>HDB000EPO14000550</t>
  </si>
  <si>
    <t>LE1409130091</t>
  </si>
  <si>
    <t>HDB000EPO14000761</t>
  </si>
  <si>
    <t>LE1409130116</t>
  </si>
  <si>
    <t>HDB000EPO14000852</t>
  </si>
  <si>
    <t>LE1409240003</t>
  </si>
  <si>
    <t>HDB000EPO14001836</t>
  </si>
  <si>
    <t>LE1409240004</t>
  </si>
  <si>
    <t>HDB000EPO14001846</t>
  </si>
  <si>
    <t>LE1409240005</t>
  </si>
  <si>
    <t>HDB000EPO14001845</t>
  </si>
  <si>
    <t>LE1501280003</t>
  </si>
  <si>
    <t>HDB000EPO15000105</t>
  </si>
  <si>
    <t>LE1502090004</t>
  </si>
  <si>
    <t>HDB000EPO15000160_1</t>
  </si>
  <si>
    <t>LE1502090005</t>
  </si>
  <si>
    <t>HDB000EPO15000161_1</t>
  </si>
  <si>
    <t>LE1503110004</t>
  </si>
  <si>
    <t>LE1503110005</t>
  </si>
  <si>
    <t>LE1503200004</t>
  </si>
  <si>
    <t>LE1503240004</t>
  </si>
  <si>
    <t>LE1503260001</t>
  </si>
  <si>
    <t>LE1408120001</t>
  </si>
  <si>
    <t>ITA000EPO14000317</t>
  </si>
  <si>
    <t>LE1408260259</t>
  </si>
  <si>
    <t>ITA000EPO14000203</t>
  </si>
  <si>
    <t>LE1408260262</t>
  </si>
  <si>
    <t>ITA000EPO14000215</t>
  </si>
  <si>
    <t>PC1404030040</t>
  </si>
  <si>
    <t>Product: DELL ADD-ON P2414H LEASE (NB TAB)</t>
  </si>
  <si>
    <t>LE1409130184</t>
  </si>
  <si>
    <t>ITA000EPO14000163</t>
  </si>
  <si>
    <t>PC1402280043</t>
  </si>
  <si>
    <t>Product: HP Z27I 27" MONITOR (LEASING)</t>
  </si>
  <si>
    <t>LE1409130190</t>
  </si>
  <si>
    <t>ITA000EPO14000206</t>
  </si>
  <si>
    <t>LE1501080001</t>
  </si>
  <si>
    <t>ITA000EPO14000536</t>
  </si>
  <si>
    <t>LE1410290007</t>
  </si>
  <si>
    <t>WDA000EPO14000457</t>
  </si>
  <si>
    <t>LE1501280006</t>
  </si>
  <si>
    <t>WDA000EPO15000039</t>
  </si>
  <si>
    <t>LE1501130010</t>
  </si>
  <si>
    <t>PAS000EPO15000013</t>
  </si>
  <si>
    <t>LE1501130011</t>
  </si>
  <si>
    <t>ZRT063</t>
  </si>
  <si>
    <t>HOUSING AND DEVELOPMENT BOARD - FIN</t>
  </si>
  <si>
    <t>LE1408260066</t>
  </si>
  <si>
    <t>HDB000EPO14000595</t>
  </si>
  <si>
    <t>LE1408260188</t>
  </si>
  <si>
    <t>HDB000EPO14001017</t>
  </si>
  <si>
    <t>LE1409050001</t>
  </si>
  <si>
    <t>HDB000EPO14001717</t>
  </si>
  <si>
    <t>LE1503100009</t>
  </si>
  <si>
    <t>LE1504090003</t>
  </si>
  <si>
    <t>LE1504090005</t>
  </si>
  <si>
    <t>ZRT066</t>
  </si>
  <si>
    <t>SINGAPORE NURSING BOARD</t>
  </si>
  <si>
    <t>LE1407220002</t>
  </si>
  <si>
    <t>LE1408070001</t>
  </si>
  <si>
    <t>SNB000EPO14000011</t>
  </si>
  <si>
    <t>LE1409080001</t>
  </si>
  <si>
    <t>SNB000EPO14000014</t>
  </si>
  <si>
    <t>LE1409130076</t>
  </si>
  <si>
    <t>SNB000EPO14000004</t>
  </si>
  <si>
    <t>LE1409130165</t>
  </si>
  <si>
    <t>SNB000EPO14000006</t>
  </si>
  <si>
    <t>ZRT068</t>
  </si>
  <si>
    <t>LE1408280002</t>
  </si>
  <si>
    <t>HPB000EPO14000532</t>
  </si>
  <si>
    <t>LE1409130078</t>
  </si>
  <si>
    <t>HPB000EPO14000119</t>
  </si>
  <si>
    <t>LE1411180001</t>
  </si>
  <si>
    <t>HPB000EPO14000382</t>
  </si>
  <si>
    <t>ZRT069</t>
  </si>
  <si>
    <t>MINISTRY OF FINANCE - HQ</t>
  </si>
  <si>
    <t>LE1409130085</t>
  </si>
  <si>
    <t>FINHQ0EPO14000032</t>
  </si>
  <si>
    <t>LE1410290006</t>
  </si>
  <si>
    <t>FINHQ0EPO14000110</t>
  </si>
  <si>
    <t>LE1412260004</t>
  </si>
  <si>
    <t>FINHQ0EPO14000137</t>
  </si>
  <si>
    <t>ZRT070</t>
  </si>
  <si>
    <t>LE1408290017</t>
  </si>
  <si>
    <t>CRA000EPO14000082</t>
  </si>
  <si>
    <t>LE1409130088</t>
  </si>
  <si>
    <t>CRA000EPO14000031</t>
  </si>
  <si>
    <t>LE1409130113</t>
  </si>
  <si>
    <t>CRA000EPO14000036</t>
  </si>
  <si>
    <t>LE1410130004</t>
  </si>
  <si>
    <t>CRA000EPO14000087</t>
  </si>
  <si>
    <t>LE1501140014</t>
  </si>
  <si>
    <t>CRA000EPO15000004</t>
  </si>
  <si>
    <t>ZRT071</t>
  </si>
  <si>
    <t>LE1408120002</t>
  </si>
  <si>
    <t>MDA000EPO14000409</t>
  </si>
  <si>
    <t>PC1402280017</t>
  </si>
  <si>
    <t>Product: HP UPGRADE TO 256GB SED SSD (LEASING)</t>
  </si>
  <si>
    <t>LE1409130131</t>
  </si>
  <si>
    <t>MDA000EPO14000198</t>
  </si>
  <si>
    <t>LE1409230003</t>
  </si>
  <si>
    <t>MDA000EPO14000439</t>
  </si>
  <si>
    <t>LE1411130002</t>
  </si>
  <si>
    <t>MDA000EPO14000527</t>
  </si>
  <si>
    <t>LE1503240002</t>
  </si>
  <si>
    <t>LE1408040001</t>
  </si>
  <si>
    <t>PMOPSDEPO14000373</t>
  </si>
  <si>
    <t>LE1410130001</t>
  </si>
  <si>
    <t>PMOPSDEPO14000449</t>
  </si>
  <si>
    <t>ZRT075</t>
  </si>
  <si>
    <t>SINGAPORE CORPORATION OF REHABILITATIVE ENTERPRISES</t>
  </si>
  <si>
    <t>LE1408290019</t>
  </si>
  <si>
    <t>SCO000EPO14000213</t>
  </si>
  <si>
    <t>LE1409130108</t>
  </si>
  <si>
    <t>SCO000EPO14000096</t>
  </si>
  <si>
    <t>ZRT081</t>
  </si>
  <si>
    <t>LE1407210002</t>
  </si>
  <si>
    <t>SLA000EPO14000225</t>
  </si>
  <si>
    <t>LE1409130155</t>
  </si>
  <si>
    <t>SLA000EPO14000154</t>
  </si>
  <si>
    <t>LE1410130003</t>
  </si>
  <si>
    <t>SLA000EPO14000313</t>
  </si>
  <si>
    <t>LE1412020004</t>
  </si>
  <si>
    <t>SLA000EPO14000393</t>
  </si>
  <si>
    <t>LE1501220006</t>
  </si>
  <si>
    <t>LE1502260004</t>
  </si>
  <si>
    <t>ZRT083</t>
  </si>
  <si>
    <t>PMO - ELECTIONS DEPARTMENT</t>
  </si>
  <si>
    <t>LE1501220003</t>
  </si>
  <si>
    <t>LE1503100003</t>
  </si>
  <si>
    <t>ZRT084</t>
  </si>
  <si>
    <t>TCM PRACTITIONERS BOARD</t>
  </si>
  <si>
    <t>LE1409130181</t>
  </si>
  <si>
    <t>TCM000EPO14000010</t>
  </si>
  <si>
    <t>ZRT086</t>
  </si>
  <si>
    <t>ISTANA</t>
  </si>
  <si>
    <t>LE1407180002</t>
  </si>
  <si>
    <t>IST000EPO14000050</t>
  </si>
  <si>
    <t>LE1407310003</t>
  </si>
  <si>
    <t>IST000EPO14000052</t>
  </si>
  <si>
    <t>LE1408260186</t>
  </si>
  <si>
    <t>IST000EPO14000030</t>
  </si>
  <si>
    <t>LE1409230012</t>
  </si>
  <si>
    <t>IST000EPO14000064</t>
  </si>
  <si>
    <t>LE1412260008</t>
  </si>
  <si>
    <t>IST000EPO14000094</t>
  </si>
  <si>
    <t>LE1412260009</t>
  </si>
  <si>
    <t>LE1501220007</t>
  </si>
  <si>
    <t>IST000EPO15000004</t>
  </si>
  <si>
    <t>LE1503190001</t>
  </si>
  <si>
    <t>ZRT088</t>
  </si>
  <si>
    <t>INTELLECTUAL PROPERTY OFFICE OF SINGAPORE</t>
  </si>
  <si>
    <t>LE1408260210</t>
  </si>
  <si>
    <t>IPO000EPO14000177</t>
  </si>
  <si>
    <t>ZRT090</t>
  </si>
  <si>
    <t>LE1407250001</t>
  </si>
  <si>
    <t>JTC000EPO14000781</t>
  </si>
  <si>
    <t>LE1408220015</t>
  </si>
  <si>
    <t>JTC000EPO14000539</t>
  </si>
  <si>
    <t>LE1408220016</t>
  </si>
  <si>
    <t>JTC000EPO14000540</t>
  </si>
  <si>
    <t>LE1408260205</t>
  </si>
  <si>
    <t>JTC000EPO14000538</t>
  </si>
  <si>
    <t>LE1408260231</t>
  </si>
  <si>
    <t>JTC000EPO14000541</t>
  </si>
  <si>
    <t>LE1409080004</t>
  </si>
  <si>
    <t>JTC000EPO14000952</t>
  </si>
  <si>
    <t>LE1501130006</t>
  </si>
  <si>
    <t>JTC000EPO14001330</t>
  </si>
  <si>
    <t>LE1501130007</t>
  </si>
  <si>
    <t>JTC000EPO14001331</t>
  </si>
  <si>
    <t>LE1501140002</t>
  </si>
  <si>
    <t>PC1411260003</t>
  </si>
  <si>
    <t>Product: HP ELITEBOOK 9480M W/HP 18.5" LED (LEASING)</t>
  </si>
  <si>
    <t>JTC000EPO15000006</t>
  </si>
  <si>
    <t>LE1501140003</t>
  </si>
  <si>
    <t>JTC000EPO15000007</t>
  </si>
  <si>
    <t>LE1501140004</t>
  </si>
  <si>
    <t>JTC000EPO15000008</t>
  </si>
  <si>
    <t>LE1502160006</t>
  </si>
  <si>
    <t>PC1109160014</t>
  </si>
  <si>
    <t>Item: PC1109160014 / 06BKLT1 / IBM X3550M3 / X4C E5620 2.4GHZ (1 STD / 2 MAX)</t>
  </si>
  <si>
    <t>LE1502020001</t>
  </si>
  <si>
    <t>PAS000EPO14002147</t>
  </si>
  <si>
    <t>LE1502020002</t>
  </si>
  <si>
    <t>LE1407300006</t>
  </si>
  <si>
    <t>HOMSPFEPO14006771</t>
  </si>
  <si>
    <t>LE1408260267</t>
  </si>
  <si>
    <t>HOMSPFEPO14005417</t>
  </si>
  <si>
    <t>LE1407110016</t>
  </si>
  <si>
    <t>HOMSPFEPO14006095</t>
  </si>
  <si>
    <t>LE1408290001</t>
  </si>
  <si>
    <t>HOMSPFEPO14005699</t>
  </si>
  <si>
    <t>ZRT105</t>
  </si>
  <si>
    <t>NATIONAL ARTS COUNCIL</t>
  </si>
  <si>
    <t>LE1407150008</t>
  </si>
  <si>
    <t>NAC000EPO14000329</t>
  </si>
  <si>
    <t>ZRT094</t>
  </si>
  <si>
    <t>PMO - NATIONAL SECURITY COORDINATION SECRETARIAT</t>
  </si>
  <si>
    <t>LE1407030007</t>
  </si>
  <si>
    <t>PMONSCEPO14000064</t>
  </si>
  <si>
    <t>LE1409130174</t>
  </si>
  <si>
    <t>PMONSCEPO14000054</t>
  </si>
  <si>
    <t>LE1409160002</t>
  </si>
  <si>
    <t>PMONSCEPO14000107</t>
  </si>
  <si>
    <t>LE1410200001</t>
  </si>
  <si>
    <t>PMONSCEPO14000110</t>
  </si>
  <si>
    <t>LE1410300001</t>
  </si>
  <si>
    <t>PMONSCEPO14000130</t>
  </si>
  <si>
    <t>LE1501280001</t>
  </si>
  <si>
    <t>PMONSCEPO15000006_1</t>
  </si>
  <si>
    <t>LE1502240008</t>
  </si>
  <si>
    <t>LE1503310025</t>
  </si>
  <si>
    <t>ZRT096</t>
  </si>
  <si>
    <t>NATIONAL ENVIRONMENT AGENCY</t>
  </si>
  <si>
    <t>LE1407150007</t>
  </si>
  <si>
    <t>NEA000EPO14002400</t>
  </si>
  <si>
    <t>LE1412090001</t>
  </si>
  <si>
    <t>NEA000EPO14005429</t>
  </si>
  <si>
    <t>LE1501280002</t>
  </si>
  <si>
    <t>NEA000EPO15000483</t>
  </si>
  <si>
    <t>ZRT097</t>
  </si>
  <si>
    <t>HOUSING &amp; DEVELOPMENT BOARD - BRI</t>
  </si>
  <si>
    <t>LE1408220009</t>
  </si>
  <si>
    <t>HDB000EPO14001105</t>
  </si>
  <si>
    <t>LE1408220010</t>
  </si>
  <si>
    <t>LE1412030001</t>
  </si>
  <si>
    <t>HDB000EPO14002205</t>
  </si>
  <si>
    <t>LE1503200002</t>
  </si>
  <si>
    <t>LE1503200003</t>
  </si>
  <si>
    <t>LE1408260281</t>
  </si>
  <si>
    <t>PMOHQ0EPO14000085</t>
  </si>
  <si>
    <t>ZRT101</t>
  </si>
  <si>
    <t>MINISTRY OF SOCIAL AND FAMILY DEVELOPMENT - MINISTRY HQ</t>
  </si>
  <si>
    <t>LE1407030006</t>
  </si>
  <si>
    <t>CDVHQ0EPO14000243</t>
  </si>
  <si>
    <t>LE1407030013</t>
  </si>
  <si>
    <t>CDVHQ0EPO14000248</t>
  </si>
  <si>
    <t>LE1410130010</t>
  </si>
  <si>
    <t>CDVHQ0EPO14000497</t>
  </si>
  <si>
    <t>LE1410240002</t>
  </si>
  <si>
    <t>CDVHQ0EPO14000538</t>
  </si>
  <si>
    <t>LE1501140007</t>
  </si>
  <si>
    <t>CDVHQ0EPO15000009</t>
  </si>
  <si>
    <t>LE1501290001</t>
  </si>
  <si>
    <t>CDVHQ0EPO15000037</t>
  </si>
  <si>
    <t>LE1503100011</t>
  </si>
  <si>
    <t>LE1408290004</t>
  </si>
  <si>
    <t>CCY000EPO14000470</t>
  </si>
  <si>
    <t>ZRT104</t>
  </si>
  <si>
    <t>HOUSING &amp; DEVELOPMENT BOARD - IPG</t>
  </si>
  <si>
    <t>LE1409290002</t>
  </si>
  <si>
    <t>HDB000EPO14001179</t>
  </si>
  <si>
    <t>LE1503130001</t>
  </si>
  <si>
    <t>LE1504090014</t>
  </si>
  <si>
    <t>ZRT106</t>
  </si>
  <si>
    <t>LE1501190005</t>
  </si>
  <si>
    <t>ZRT107</t>
  </si>
  <si>
    <t>ENERGY MARKET AUTHORITY OF SINGAPORE</t>
  </si>
  <si>
    <t>LE1407160006</t>
  </si>
  <si>
    <t>EMA000EPO14000098</t>
  </si>
  <si>
    <t>LE1410210001</t>
  </si>
  <si>
    <t>LE1410210002</t>
  </si>
  <si>
    <t>LE1410210003</t>
  </si>
  <si>
    <t>LE1502020004</t>
  </si>
  <si>
    <t>ZRT108</t>
  </si>
  <si>
    <t>NATIONAL COUNCIL OF SOCIAL SERVICE</t>
  </si>
  <si>
    <t>LE1407140013</t>
  </si>
  <si>
    <t>NCS000EPO14000302</t>
  </si>
  <si>
    <t>LE1408110007</t>
  </si>
  <si>
    <t>NCS000EPO14000364</t>
  </si>
  <si>
    <t>LE1411040001</t>
  </si>
  <si>
    <t>NCS000EPO14000482</t>
  </si>
  <si>
    <t>LE1412260006</t>
  </si>
  <si>
    <t>NCS000EPO14000608</t>
  </si>
  <si>
    <t>ZRT109</t>
  </si>
  <si>
    <t>MINISTRY OF FINANCE - VITAL</t>
  </si>
  <si>
    <t>LE1412260002</t>
  </si>
  <si>
    <t>FINVITEPO14000226</t>
  </si>
  <si>
    <t>ZRT111</t>
  </si>
  <si>
    <t>CABINET OFFICE</t>
  </si>
  <si>
    <t>LE1407170002</t>
  </si>
  <si>
    <t>CAB000EPO14000003</t>
  </si>
  <si>
    <t>ZRT112</t>
  </si>
  <si>
    <t>CIVIL AVIATION AUTHORITY OF SINGAPORE</t>
  </si>
  <si>
    <t>LE1409300001</t>
  </si>
  <si>
    <t>CAA000EPO14000781</t>
  </si>
  <si>
    <t>LE1412160001</t>
  </si>
  <si>
    <t>CAA000EPO14001285</t>
  </si>
  <si>
    <t>LE1501130005</t>
  </si>
  <si>
    <t>CAA000EPO14001432</t>
  </si>
  <si>
    <t>LE1503090003</t>
  </si>
  <si>
    <t>ZRT119</t>
  </si>
  <si>
    <t>PEOPLE'S ASSOCIATION - PIONEER GENERATION OFFICE</t>
  </si>
  <si>
    <t>LE1410210006</t>
  </si>
  <si>
    <t>PAS000EPO14001821</t>
  </si>
  <si>
    <t>ZRT120</t>
  </si>
  <si>
    <t>HOUSING &amp; DEVELOPMENT - BIG</t>
  </si>
  <si>
    <t>LE1409040002</t>
  </si>
  <si>
    <t>HDB000EPO14001716</t>
  </si>
  <si>
    <t>LE1412030003</t>
  </si>
  <si>
    <t>HDB000EPO14002213</t>
  </si>
  <si>
    <t>LE1502250004</t>
  </si>
  <si>
    <t>LE1503120006</t>
  </si>
  <si>
    <t>LE1503310002</t>
  </si>
  <si>
    <t>LE1503310003</t>
  </si>
  <si>
    <t>ZRT121</t>
  </si>
  <si>
    <t>TOTE BOARD</t>
  </si>
  <si>
    <t>LE1409160001</t>
  </si>
  <si>
    <t>TOT000EPO14000086</t>
  </si>
  <si>
    <t>LE1501260001</t>
  </si>
  <si>
    <t>TOT000EPO15000004</t>
  </si>
  <si>
    <t>ZRT123</t>
  </si>
  <si>
    <t>PMO - CORRUPT PRACTICES INVESTIGATION BUREAU</t>
  </si>
  <si>
    <t>LE1409160004</t>
  </si>
  <si>
    <t>PMOCPIEPO14000134</t>
  </si>
  <si>
    <t>LE1409160005</t>
  </si>
  <si>
    <t>PMOCPIEPO14000138</t>
  </si>
  <si>
    <t>ZRT124</t>
  </si>
  <si>
    <t>HOUSING &amp; DEVELOPMENT BOARD - INTERNAL AUDIT GROUP</t>
  </si>
  <si>
    <t>ZRT125</t>
  </si>
  <si>
    <t>MINISTRY OF DEFENCE 3</t>
  </si>
  <si>
    <t>LE1501190003</t>
  </si>
  <si>
    <t>ON300019249/1</t>
  </si>
  <si>
    <t>ZRT126</t>
  </si>
  <si>
    <t>SINGAPORE PHARMACY COUNCIL</t>
  </si>
  <si>
    <t>LE1409290005</t>
  </si>
  <si>
    <t>PHC000EPO14000004</t>
  </si>
  <si>
    <t>LE1501210004</t>
  </si>
  <si>
    <t>PHC000EPO15000002_1</t>
  </si>
  <si>
    <t>ZRT127</t>
  </si>
  <si>
    <t>MINISTRY OF TRADE &amp; INDUSTRY - HQ</t>
  </si>
  <si>
    <t>LE1410240001</t>
  </si>
  <si>
    <t>TRAHQ0EPO14000151</t>
  </si>
  <si>
    <t>LE1412090002</t>
  </si>
  <si>
    <t>TRAHQ0EPO14000176</t>
  </si>
  <si>
    <t>ZRT128</t>
  </si>
  <si>
    <t>DEFENCE SCIENCE AND TECHNOLOGY AGENCY</t>
  </si>
  <si>
    <t>LE1501050001</t>
  </si>
  <si>
    <t>DST000EPO14002146</t>
  </si>
  <si>
    <t>PC1402280085</t>
  </si>
  <si>
    <t>Product: DELL UPGRADE TO 256GB SSD, ENCRYPTED (14" MAIN) LEASE</t>
  </si>
  <si>
    <t>LE1412050001</t>
  </si>
  <si>
    <t>PMONPSEPO14000247</t>
  </si>
  <si>
    <t>ZRT134</t>
  </si>
  <si>
    <t>HOUSING AND DEVELOPMENT BOARD - CDG</t>
  </si>
  <si>
    <t>LE1501190002</t>
  </si>
  <si>
    <t>HDB000EPO15000035</t>
  </si>
  <si>
    <t>LE1503100007</t>
  </si>
  <si>
    <t>LE1503310001</t>
  </si>
  <si>
    <t>ZRT139</t>
  </si>
  <si>
    <t>HOUSING AND DEVELOPMENT - CCG</t>
  </si>
  <si>
    <t>LE1503020002</t>
  </si>
  <si>
    <t>ZRT141</t>
  </si>
  <si>
    <t>MINISTRY OF MANPOWER - HQ</t>
  </si>
  <si>
    <t>LE1503090004</t>
  </si>
  <si>
    <t>ZRT144</t>
  </si>
  <si>
    <t>MAJLIS UGAMA ISLAM SINGAPURA</t>
  </si>
  <si>
    <t>LE1503310007</t>
  </si>
  <si>
    <t>ZRT024</t>
  </si>
  <si>
    <t>MINISTRY OF LAW - MINISTRY HQ</t>
  </si>
  <si>
    <t>LE1408260016</t>
  </si>
  <si>
    <t>LAWHQ0EPO14000010</t>
  </si>
  <si>
    <t>ZRT093</t>
  </si>
  <si>
    <t>MINISTRY OF HOME AFFAIRS - SCDF</t>
  </si>
  <si>
    <t>LE1407150002</t>
  </si>
  <si>
    <t>HOMSCDEPO14002018</t>
  </si>
  <si>
    <t>LE1410210007</t>
  </si>
  <si>
    <t>HOMSCDEPO14003079</t>
  </si>
  <si>
    <t>LE1409130180</t>
  </si>
  <si>
    <t>HOMSCDEPO14001615</t>
  </si>
  <si>
    <t>LE1407030010</t>
  </si>
  <si>
    <t>ITA000EPO14000234</t>
  </si>
  <si>
    <t>ZRT113</t>
  </si>
  <si>
    <t>MINISTRY OF HOME AFFAIRS - ICA</t>
  </si>
  <si>
    <t>LE1407290004</t>
  </si>
  <si>
    <t>HOMICAEPO14000843</t>
  </si>
  <si>
    <t>LE1409230008</t>
  </si>
  <si>
    <t>HOMICAEPO14001053</t>
  </si>
  <si>
    <t>LE1504090010</t>
  </si>
  <si>
    <t>LE1504140002</t>
  </si>
  <si>
    <t>LE1503240003</t>
  </si>
  <si>
    <t>LE1503090008</t>
  </si>
  <si>
    <t>LE1503100005</t>
  </si>
  <si>
    <t>LE1503120005</t>
  </si>
  <si>
    <t>LE1503310020</t>
  </si>
  <si>
    <t>LE1501130004</t>
  </si>
  <si>
    <t>PC1402280025</t>
  </si>
  <si>
    <t>Product: HP CPQ LA2405X LED (LEASING)</t>
  </si>
  <si>
    <t>LE1503120011</t>
  </si>
  <si>
    <t>LE1503190002</t>
  </si>
  <si>
    <t>LE1504070001</t>
  </si>
  <si>
    <t>LE1503310022</t>
  </si>
  <si>
    <t>LE1503310024</t>
  </si>
  <si>
    <t>LE1504090004</t>
  </si>
  <si>
    <t>LE1504090007</t>
  </si>
  <si>
    <t>LE1504090008</t>
  </si>
  <si>
    <t>ZRT146</t>
  </si>
  <si>
    <t>SENTOSA DEVELOPMENT CORPORATION</t>
  </si>
  <si>
    <t>LE1504090013</t>
  </si>
  <si>
    <t>LE1504100002</t>
  </si>
  <si>
    <t>HDB000EPO15000732</t>
  </si>
  <si>
    <t>LE1504100003</t>
  </si>
  <si>
    <t>HDB000EPO15000737</t>
  </si>
  <si>
    <t>LE1504100004</t>
  </si>
  <si>
    <t>LE1504100006</t>
  </si>
  <si>
    <t>HDB000EPO15000754</t>
  </si>
  <si>
    <t>LE1504140001</t>
  </si>
  <si>
    <t>HDB000EPO15000756</t>
  </si>
  <si>
    <t>LE1504140003</t>
  </si>
  <si>
    <t>LE1504140004</t>
  </si>
  <si>
    <t>TOT000EPO15000040</t>
  </si>
  <si>
    <t>LE1504140005</t>
  </si>
  <si>
    <t>LE1504140006</t>
  </si>
  <si>
    <t>HDB000EPO15000765</t>
  </si>
  <si>
    <t>LE1504160003</t>
  </si>
  <si>
    <t>IRA000EPO15000290</t>
  </si>
  <si>
    <t>LE1504160004</t>
  </si>
  <si>
    <t>HDB000EPO15000769</t>
  </si>
  <si>
    <t>LE1504170001</t>
  </si>
  <si>
    <t>LE1504170003</t>
  </si>
  <si>
    <t>LE1504170002</t>
  </si>
  <si>
    <t>HDB000EPO15000784</t>
  </si>
  <si>
    <t>LE1504170004</t>
  </si>
  <si>
    <t>HDB000EPO15000785</t>
  </si>
  <si>
    <t>LE1504170007</t>
  </si>
  <si>
    <t>LE1504170008</t>
  </si>
  <si>
    <t>LE1504170009</t>
  </si>
  <si>
    <t>LE1504220010</t>
  </si>
  <si>
    <t>PMONSCEPO15000037</t>
  </si>
  <si>
    <t>LE1504300012</t>
  </si>
  <si>
    <t>IRA000EPO15000319</t>
  </si>
  <si>
    <t>PC1504210022</t>
  </si>
  <si>
    <t>IBM System Board Assembly for x3650 M3 with Tray(All Models)</t>
  </si>
  <si>
    <t>SPPIBC018IB</t>
  </si>
  <si>
    <t>IBM SERVERAID-7K SCSI CONTROLL</t>
  </si>
  <si>
    <t>SP08BT020OT</t>
  </si>
  <si>
    <t>Battery for IBM 7K Raid Card</t>
  </si>
  <si>
    <t>PC1106140010</t>
  </si>
  <si>
    <t>IBM X3550 670W Power Supply</t>
  </si>
  <si>
    <t>QA_INTERNAL_TESTING</t>
  </si>
  <si>
    <t>QA INTERANL TESTING FOR PURCHASED &amp; INVENTORY ITEMS</t>
  </si>
  <si>
    <t>IRA000EPO15000304</t>
  </si>
  <si>
    <t>HSA000EPO15000213</t>
  </si>
  <si>
    <t>ronnie.lim</t>
  </si>
  <si>
    <t>PC1107190027</t>
  </si>
  <si>
    <t>IBM ServerRaid MR10K-Storage controller (zero-channel RAID)</t>
  </si>
  <si>
    <t>PC1109210001</t>
  </si>
  <si>
    <t>IBM 750GB 7.2K DISK SATA-300 3.5" HDD P/NO: 43W9714/ 43W9715</t>
  </si>
  <si>
    <t>PC1207250044</t>
  </si>
  <si>
    <t>LV LCD Screen:12.1 " 1280 x 800, WXGA,LED for X201 (Matte)</t>
  </si>
  <si>
    <t>PC1504230013</t>
  </si>
  <si>
    <t>Lenovo LCD Cable Assembly LED Backlight for ThinkPad X200</t>
  </si>
  <si>
    <t>PC1504290066</t>
  </si>
  <si>
    <t>IBM 1x8 console switch 8 port</t>
  </si>
  <si>
    <t>ZRT076</t>
  </si>
  <si>
    <t>MINISTRY OF NATIONAL DEVELOPMENT - HQ</t>
  </si>
  <si>
    <t>LE1409030003</t>
  </si>
  <si>
    <t>NATHQ0EPO14000187</t>
  </si>
  <si>
    <t>LE1410300002</t>
  </si>
  <si>
    <t>NATHQ0EPO14000218</t>
  </si>
  <si>
    <t>ZRT110</t>
  </si>
  <si>
    <t>MINISTRY OF HOME AFFAIRS - TECH &amp; INFRASTRUCTURE HQ</t>
  </si>
  <si>
    <t>LE1407210001</t>
  </si>
  <si>
    <t>HOMHQ0EPO14000436</t>
  </si>
  <si>
    <t>HDB000EPO15000651</t>
  </si>
  <si>
    <t>Y00040</t>
  </si>
  <si>
    <t>YINSON PRODUCTION PTE LTD</t>
  </si>
  <si>
    <t>HDB000EPO15000729</t>
  </si>
  <si>
    <t>LE1409130193</t>
  </si>
  <si>
    <t>NATHQ0EPO14000098</t>
  </si>
  <si>
    <t>PMONSCEPO15000036</t>
  </si>
  <si>
    <t>CDVHQ0EPO15000347</t>
  </si>
  <si>
    <t>NEA000EPO15001773</t>
  </si>
  <si>
    <t>IRA000EPO15000309</t>
  </si>
  <si>
    <t>IDA000EPO15000499</t>
  </si>
  <si>
    <t>SNB000EPO15000005</t>
  </si>
  <si>
    <t>NLB000EPO15001039</t>
  </si>
  <si>
    <t>CPF000EPO15000840</t>
  </si>
  <si>
    <t>ZSH055</t>
  </si>
  <si>
    <t>SMC000EPO15000031</t>
  </si>
  <si>
    <t>SMC000EPO15000032</t>
  </si>
  <si>
    <t>SNB000EPO15000007</t>
  </si>
  <si>
    <t>FOR000EPO15000092</t>
  </si>
  <si>
    <t>AVA000EPO15000454</t>
  </si>
  <si>
    <t>CCS000EPO15000053</t>
  </si>
  <si>
    <t>PC1406110003</t>
  </si>
  <si>
    <t>Avocent Cybex Autoview 8 port KVM Switch</t>
  </si>
  <si>
    <t>LE1408260187</t>
  </si>
  <si>
    <t>PAS000EPO14000951</t>
  </si>
  <si>
    <t>LE1409130163</t>
  </si>
  <si>
    <t>PMOEDEEPO14000023</t>
  </si>
  <si>
    <t>CPF000EPO15000500</t>
  </si>
  <si>
    <t>IDA000EPO15000402</t>
  </si>
  <si>
    <t>FINCEDEPO15000146</t>
  </si>
  <si>
    <t>MOE000EPO15001385</t>
  </si>
  <si>
    <t>PAS000EPO15000893</t>
  </si>
  <si>
    <t>SCB000EPO15000176</t>
  </si>
  <si>
    <t>PC1202100008</t>
  </si>
  <si>
    <t>IBM ServeRAID M5015 SAS/SATA controller</t>
  </si>
  <si>
    <t>PC1309270005</t>
  </si>
  <si>
    <t>IBM Battery for ServeRAID MR10k SAS/SATA</t>
  </si>
  <si>
    <t>PC1502090005</t>
  </si>
  <si>
    <t>IBM MegaRAID 8480 SAS PCI-Express RAID adapter LSI L1-01080</t>
  </si>
  <si>
    <t>PC1503250016</t>
  </si>
  <si>
    <t>OEM Battery for MegaRAID 8480</t>
  </si>
  <si>
    <t>PC1503050028</t>
  </si>
  <si>
    <t>Dell 400GB 16MB 3.0GBps 10K 3.5" SAS Hard Drive with Tray</t>
  </si>
  <si>
    <t>J00075</t>
  </si>
  <si>
    <t>JARDINE ONESOLUTION (2001) SDN BHD</t>
  </si>
  <si>
    <t>LE1409190001</t>
  </si>
  <si>
    <t>PAS000EPO14001202</t>
  </si>
  <si>
    <t>HSA000EPO15000182</t>
  </si>
  <si>
    <t>IRA000EPO15000388</t>
  </si>
  <si>
    <t>IRA000EPO15000385</t>
  </si>
  <si>
    <t>IRA000EPO15000382</t>
  </si>
  <si>
    <t>LE1408220019</t>
  </si>
  <si>
    <t>MOE000EPO14000349</t>
  </si>
  <si>
    <t>LE1409130109</t>
  </si>
  <si>
    <t>NATHQ0EPO14000043</t>
  </si>
  <si>
    <t>LE1407140010</t>
  </si>
  <si>
    <t>NATHQ0EPO14000131</t>
  </si>
  <si>
    <t>SPPIHS060IB</t>
  </si>
  <si>
    <t>IBM 146GB 2.5" SAS 10Krpm with Tray</t>
  </si>
  <si>
    <t>LE1408290020</t>
  </si>
  <si>
    <t>PAS000EPO14001552</t>
  </si>
  <si>
    <t>LE1501140001</t>
  </si>
  <si>
    <t>IDA000EPO14001390/1</t>
  </si>
  <si>
    <t>LE1504300004</t>
  </si>
  <si>
    <t>LE1504300006</t>
  </si>
  <si>
    <t>LE1504300007</t>
  </si>
  <si>
    <t>LE1504300009</t>
  </si>
  <si>
    <t>LE1504300014</t>
  </si>
  <si>
    <t>LE1504300015</t>
  </si>
  <si>
    <t>LE1504300016</t>
  </si>
  <si>
    <t>LE1504300018</t>
  </si>
  <si>
    <t>LE1504300022</t>
  </si>
  <si>
    <t>LE1505120001</t>
  </si>
  <si>
    <t>PSN_MES</t>
  </si>
  <si>
    <t>Messaging / Email Services</t>
  </si>
  <si>
    <t>N07111</t>
  </si>
  <si>
    <t>NATIONAL ENVIRONMENT AGENCY METEOROLOGICAL SERVICES DIV</t>
  </si>
  <si>
    <t>Item: OT99YY888OT / SMAS07003 / SOFTWARE SERVICE CODE</t>
  </si>
  <si>
    <t>9100006610 / 5900043792</t>
  </si>
  <si>
    <t>CCY000EPO15000208</t>
  </si>
  <si>
    <t>LE1408180005</t>
  </si>
  <si>
    <t>PAR000EPO14000068</t>
  </si>
  <si>
    <t>LE1407030008</t>
  </si>
  <si>
    <t>PAR000EPO14000058</t>
  </si>
  <si>
    <t>LE1412050002</t>
  </si>
  <si>
    <t>PAS000EPO14002230</t>
  </si>
  <si>
    <t>LE1505210003</t>
  </si>
  <si>
    <t>LE1505210001</t>
  </si>
  <si>
    <t>LE1505210002</t>
  </si>
  <si>
    <t>HDB000EPO14002360</t>
  </si>
  <si>
    <t>RS1407020003_2</t>
  </si>
  <si>
    <t>RS1303060001_2</t>
  </si>
  <si>
    <t>SP08BT003UB</t>
  </si>
  <si>
    <t>UB Battery 12V 7.2Ah for UPS 3000XL3U,1400RM2U</t>
  </si>
  <si>
    <t>PC1409150002</t>
  </si>
  <si>
    <t>HP 4GB (1x4GB) Single Rank x4 PC3L-10600R</t>
  </si>
  <si>
    <t>MP1405120001_2</t>
  </si>
  <si>
    <t>HDB000EPO15000766</t>
  </si>
  <si>
    <t>MP1301150001_3</t>
  </si>
  <si>
    <t>MP1203160003_3</t>
  </si>
  <si>
    <t>HDB000EPO15000767</t>
  </si>
  <si>
    <t>HOMHQ0EPO15000235</t>
  </si>
  <si>
    <t>CRA000EPO15000050</t>
  </si>
  <si>
    <t>HDB000EPO15000853</t>
  </si>
  <si>
    <t>HDB000EPO15000858</t>
  </si>
  <si>
    <t>HDB000EPO15000927</t>
  </si>
  <si>
    <t>HDB000EPO15000908</t>
  </si>
  <si>
    <t>HDB000EPO15000887</t>
  </si>
  <si>
    <t>NATHQ0EPO15000127</t>
  </si>
  <si>
    <t>NST000EPO15000057</t>
  </si>
  <si>
    <t>SLA000EPO15000186</t>
  </si>
  <si>
    <t>LE1504090001</t>
  </si>
  <si>
    <t>CCY000EPO15000226</t>
  </si>
  <si>
    <t>HDB000EPO15000934</t>
  </si>
  <si>
    <t>LE1504100001</t>
  </si>
  <si>
    <t>LE1504220002</t>
  </si>
  <si>
    <t>LE1504160001</t>
  </si>
  <si>
    <t>LE1504220004</t>
  </si>
  <si>
    <t>HDB000EPO15000938</t>
  </si>
  <si>
    <t>HDB000EPO15000944</t>
  </si>
  <si>
    <t>Deployment_SVC_1303</t>
  </si>
  <si>
    <t>Deployment Services for Tender # 1303</t>
  </si>
  <si>
    <t>IE_000EPO15000123</t>
  </si>
  <si>
    <t>PMOHQ0EPO15000057</t>
  </si>
  <si>
    <t>PMOHQ0EPO15000058</t>
  </si>
  <si>
    <t>PMOEDEEPO15000048</t>
  </si>
  <si>
    <t>HOMHQ0EPO15000361</t>
  </si>
  <si>
    <t>Ronnie Lim</t>
  </si>
  <si>
    <t>SAM Consultant</t>
  </si>
  <si>
    <t>IIPS Fulfilment - ESS0</t>
  </si>
  <si>
    <r>
      <t xml:space="preserve">STSI charge thru Service Order - </t>
    </r>
    <r>
      <rPr>
        <b/>
        <u/>
        <sz val="10"/>
        <color rgb="FFFF0000"/>
        <rFont val="Arial"/>
        <family val="2"/>
      </rPr>
      <t>TMS COS Report</t>
    </r>
  </si>
  <si>
    <r>
      <t xml:space="preserve">STSI charge thru Sales Order - </t>
    </r>
    <r>
      <rPr>
        <b/>
        <u/>
        <sz val="10"/>
        <color rgb="FFFF0000"/>
        <rFont val="Arial"/>
        <family val="2"/>
      </rPr>
      <t>121040 report</t>
    </r>
  </si>
  <si>
    <t>ESS0</t>
  </si>
  <si>
    <t>MP1410310001_4</t>
  </si>
  <si>
    <t>MOSMOS_BMA_MOS_FTWR</t>
  </si>
  <si>
    <t>ZRT145</t>
  </si>
  <si>
    <t>MINISTRY OF FOREIGN AFFAIRS</t>
  </si>
  <si>
    <t>LE1504300001</t>
  </si>
  <si>
    <t>LE1504170010</t>
  </si>
  <si>
    <t>LE1504230003</t>
  </si>
  <si>
    <t>LE1504300003</t>
  </si>
  <si>
    <t>LE1504300010</t>
  </si>
  <si>
    <t>LE1504300011</t>
  </si>
  <si>
    <t>SP08PX465HP</t>
  </si>
  <si>
    <t>Duplexer for color LJ4550</t>
  </si>
  <si>
    <t>LE1408260255</t>
  </si>
  <si>
    <t>MDA000EPO14000298</t>
  </si>
  <si>
    <t>PC1503100012</t>
  </si>
  <si>
    <t>Lexmark T654 Fuser Wiper Cover Assy.</t>
  </si>
  <si>
    <t>LE1504220005</t>
  </si>
  <si>
    <t>LE1504220007</t>
  </si>
  <si>
    <t>LE1504230004</t>
  </si>
  <si>
    <t>LE1504300017</t>
  </si>
  <si>
    <t>LE1504300020</t>
  </si>
  <si>
    <t>LE1504300023</t>
  </si>
  <si>
    <t>LE1505120002</t>
  </si>
  <si>
    <t>LE1505120003</t>
  </si>
  <si>
    <t>HDB000EPO15000917</t>
  </si>
  <si>
    <t>LE1505130004</t>
  </si>
  <si>
    <t>LE1505150006</t>
  </si>
  <si>
    <t>LE1505190001</t>
  </si>
  <si>
    <t>MOSMOS_BMA_MOS_PT</t>
  </si>
  <si>
    <t>HW1505040001</t>
  </si>
  <si>
    <t>NEA000EPO15002316</t>
  </si>
  <si>
    <t>Item: PC03XX374HP / SGH951XDRL / HP BLc7000</t>
  </si>
  <si>
    <t>Item: PC03XX374HP / SGH951XDRM / HP BLc7000</t>
  </si>
  <si>
    <t>PC1505130016</t>
  </si>
  <si>
    <t>Item: PC1505130016 / TWT9520002 / HP ProLiant BL685C G6</t>
  </si>
  <si>
    <t>Item: PC1505130016 / TWT9520003 / HP ProLiant BL685C G6</t>
  </si>
  <si>
    <t>Item: PC1505130016 / TWT9520004 / HP ProLiant BL685C G6</t>
  </si>
  <si>
    <t>Item: PC1505130016 / TWT9520005 / HP ProLiant BL685C G6</t>
  </si>
  <si>
    <t>Item: PC1505130016 / TWT9520006 / HP ProLiant BL685C G6</t>
  </si>
  <si>
    <t>Item: PC1505130016 / TWT9520007 / HP ProLiant BL685C G6</t>
  </si>
  <si>
    <t>Item: PC1505130016 / TWT9520008 / HP ProLiant BL685C G6</t>
  </si>
  <si>
    <t>Item: PC1505130016 / TWT9520009 / HP ProLiant BL685C G6</t>
  </si>
  <si>
    <t>Item: PC1505130016 / TWT952000A / HP ProLiant BL685C G6</t>
  </si>
  <si>
    <t>Item: PC1505130016 / TWT952000B / HP ProLiant BL685C G6</t>
  </si>
  <si>
    <t>Item: PC1505130016 / TWT952000D / HP ProLiant BL685C G6</t>
  </si>
  <si>
    <t>Item: PC1505130016 / TWT952000E / HP ProLiant BL685C G6</t>
  </si>
  <si>
    <t>Item: PC1505130016 / TWT952000EB / HP ProLiant BL685C G6</t>
  </si>
  <si>
    <t>Item: PC1505130016 / TWT9520001 / HP ProLiant BL685C G6</t>
  </si>
  <si>
    <t>Item: PC1307040023 / SGH951XNKE / HP DL585 G6</t>
  </si>
  <si>
    <t>NH03AA102HP</t>
  </si>
  <si>
    <t>Item: NH03AA102HP / SG9531R03Q / HP E2910-48G-POE+ AL SWITCH</t>
  </si>
  <si>
    <t>PC1505130017</t>
  </si>
  <si>
    <t>Item: PC1505130017 / SGH952XVEJ / HP Proliant DL385 G6</t>
  </si>
  <si>
    <t>Item: PC1505130017 / SGH952XVEE / HP Proliant DL385 G6</t>
  </si>
  <si>
    <t>Item: PC1505130017 / SGH952XVEC / HP Proliant DL385 G6</t>
  </si>
  <si>
    <t>Item: PC1505130017 / SGH952XVEH / HP Proliant DL385 G6</t>
  </si>
  <si>
    <t>PC1505130021</t>
  </si>
  <si>
    <t>Item: PC1505130021 / 2S6952B187 / HP MSA2000 Array</t>
  </si>
  <si>
    <t>Item: PC1505130021 / 2S6952B186 / HP MSA2000 Array</t>
  </si>
  <si>
    <t>PC1505130022</t>
  </si>
  <si>
    <t>Item: PC1505130022 / IL50934505 / Voltaire IB 4X QDR 36P Managed Switch</t>
  </si>
  <si>
    <t>PC1505130023</t>
  </si>
  <si>
    <t>Item: PC1505130023 / CN947ZT0V2 / HP PROCURVE SWITCH (J9058A)</t>
  </si>
  <si>
    <t>NH03AA194HP</t>
  </si>
  <si>
    <t>Item: NH03AA194HP / SGFTVK45QS / HP 8/8 &amp; 8/24 SAN SWITCH 8-PT</t>
  </si>
  <si>
    <t>Item: NH03AA194HP / SG840TGVHB / HP 8/8 &amp; 8/24 SAN SWITCH 8-PT</t>
  </si>
  <si>
    <t>PC13HD389HP</t>
  </si>
  <si>
    <t>Item: PC13HD389HP / S6952B238 / HP 2312FC DC MSA</t>
  </si>
  <si>
    <t>Item: PC13HD389HP / 2S6952B241 / HP 2312FC DC MSA</t>
  </si>
  <si>
    <t>Item: PC1408180004 / SGH244EWXJ / BL685C G7</t>
  </si>
  <si>
    <t>Item: PC1408180004 / SGH244EWXR / BL685C G7</t>
  </si>
  <si>
    <t>Item: PC1408180004 / SGH244EWYI / BL685C G7</t>
  </si>
  <si>
    <t>Item: PC1408180004 / SGH244EWXN / BL685C G7</t>
  </si>
  <si>
    <t>Item: PC1408180004 / SGH244EWXY / BL685C G7</t>
  </si>
  <si>
    <t>Item: PC1408180004 / SGH244EWXW / BL685C G7</t>
  </si>
  <si>
    <t>Item: PC1408180004 / SGH244EWXT / BL685C G7</t>
  </si>
  <si>
    <t>Item: PC1408180004 / SGH244EWXL / BL685C G7</t>
  </si>
  <si>
    <t>Item: PC03XX374HP / SGH243EV5L / HP BLc7000</t>
  </si>
  <si>
    <t>PC1505130024</t>
  </si>
  <si>
    <t>Item: PC1505130024 / SGA223007V / HP EVA_P6500 Storage System</t>
  </si>
  <si>
    <t>G00136</t>
  </si>
  <si>
    <t>ROCHE SINGAPORE TECHNICAL OPERATIONS, PTE LTD</t>
  </si>
  <si>
    <t>PC1308140008</t>
  </si>
  <si>
    <t>IBM Broadcom NetXtreme II Quad Port Adapter-4ports</t>
  </si>
  <si>
    <t>LE1505270013</t>
  </si>
  <si>
    <t>GL : 121040</t>
  </si>
  <si>
    <t>STSI charge thru Sales Order</t>
  </si>
  <si>
    <t>DPS0</t>
  </si>
  <si>
    <t>STSI billing</t>
  </si>
  <si>
    <t>STSI Recognition (401000)</t>
  </si>
  <si>
    <t>Sales Out</t>
  </si>
  <si>
    <t>AX Invoice</t>
  </si>
  <si>
    <t>AX Amount</t>
  </si>
  <si>
    <t>Sales Out Invoice</t>
  </si>
  <si>
    <t>(Sales Out) AE Amount</t>
  </si>
  <si>
    <t>TMS COS invoice</t>
  </si>
  <si>
    <t>TMS COS Amount</t>
  </si>
  <si>
    <t>Var</t>
  </si>
  <si>
    <t>Sales order</t>
  </si>
  <si>
    <t>Wrong node</t>
  </si>
  <si>
    <t>SIP-D</t>
  </si>
  <si>
    <t>SQ1504240031</t>
  </si>
  <si>
    <t>PC1208210001</t>
  </si>
  <si>
    <t>HP 8GB (1x8GB) PC3-8500 Registered CAS 7 Dual Rank x4 DRAM M</t>
  </si>
  <si>
    <t>PMONSCEPO15000054</t>
  </si>
  <si>
    <t>NLB000EPO15001155</t>
  </si>
  <si>
    <t>EDB000EPO15000265</t>
  </si>
  <si>
    <t>IRA000EPO15000336</t>
  </si>
  <si>
    <t>HDB000EPO15000973</t>
  </si>
  <si>
    <t>IST000EPO15000036</t>
  </si>
  <si>
    <t>BCA000EPO15000413</t>
  </si>
  <si>
    <t>HDB000EPO15000915</t>
  </si>
  <si>
    <t>HOMCNBEPO15000257</t>
  </si>
  <si>
    <t>HOMHQ0EPO14000375</t>
  </si>
  <si>
    <t>S00729</t>
  </si>
  <si>
    <t>SALESFORCE.COM SINGAPORE PTE. LTD.</t>
  </si>
  <si>
    <t>IRA000EPO15000419</t>
  </si>
  <si>
    <t>LE1408220003</t>
  </si>
  <si>
    <t>MWSHMA_IDA1169</t>
  </si>
  <si>
    <t>FINCEDEPO14000061</t>
  </si>
  <si>
    <t>LE1503100008</t>
  </si>
  <si>
    <t>FINCEDEPO15000100</t>
  </si>
  <si>
    <t>SW BY PERIOD</t>
  </si>
  <si>
    <t>PC1306190014</t>
  </si>
  <si>
    <t>Hitachi Travelstar Z5K500 500GB 5400RPM SATA 3Gbps 8MB Cache</t>
  </si>
  <si>
    <t>LE1502250003</t>
  </si>
  <si>
    <t>PAS000EPO15000474</t>
  </si>
  <si>
    <t>LE1501130012</t>
  </si>
  <si>
    <t>PAS000EPO14002399</t>
  </si>
  <si>
    <t>LE1407110008</t>
  </si>
  <si>
    <t>CCY000EPO14000338</t>
  </si>
  <si>
    <t>PC1205080031</t>
  </si>
  <si>
    <t>Kingston 2GB DDR3 1066MHz PC3-8500 CL7 DIMM Desktop Memory</t>
  </si>
  <si>
    <t>PC1403310007</t>
  </si>
  <si>
    <t>IBM 500GB 7.2K 6GBPS NL SAS-2.5 inch SFF G2HS HDD</t>
  </si>
  <si>
    <t>PC1505120015</t>
  </si>
  <si>
    <t>HP 900GB  6G DP SAS 10k 2.5" HDD</t>
  </si>
  <si>
    <t>PC1203140002</t>
  </si>
  <si>
    <t>IBM 500GB SAS 7200rpm 2.5" 6GBPS NL SFF Slim-HS Hard Drive</t>
  </si>
  <si>
    <t>IRA000EPO15000271</t>
  </si>
  <si>
    <t>LE1408260026</t>
  </si>
  <si>
    <t>HOMCNBEPO14000138</t>
  </si>
  <si>
    <t>ZRT017</t>
  </si>
  <si>
    <t>MINISTRY OF HOME AFFAIRS-PRISON DEPARTMENT</t>
  </si>
  <si>
    <t>LE1409130055</t>
  </si>
  <si>
    <t>HOMPDEEPO14000870</t>
  </si>
  <si>
    <t>LE1409130010</t>
  </si>
  <si>
    <t>HOMPDEEPO14000545</t>
  </si>
  <si>
    <t>LE1409130006</t>
  </si>
  <si>
    <t>HOMPDEEPO14000357</t>
  </si>
  <si>
    <t>MDA000EPO15000361</t>
  </si>
  <si>
    <t>U00029</t>
  </si>
  <si>
    <t>UPS ASIA GROUP PTE LTD</t>
  </si>
  <si>
    <t>NH03XX168OT</t>
  </si>
  <si>
    <t>Item: NH03XX168OT / R3580006AFC005 / ATEN 8 PORTS KVM WITH OSD</t>
  </si>
  <si>
    <t>PC1108260009</t>
  </si>
  <si>
    <t>Item: PC1108260009 / 9X59JTJ87039 / IBM MONITOR KEYBOARD&amp;MOUSE</t>
  </si>
  <si>
    <t>Item: OT99YY888OT / SMAH00162 / SOFTWARE SERVICE CODE</t>
  </si>
  <si>
    <t>F00115</t>
  </si>
  <si>
    <t>FERRERO ASIA LIMITED(S'PORE BRANCH)</t>
  </si>
  <si>
    <t>LE1503090006</t>
  </si>
  <si>
    <t>PMOHQ0EPO15000028</t>
  </si>
  <si>
    <t>LE1409130207</t>
  </si>
  <si>
    <t>PMOHQ0EPO14000084</t>
  </si>
  <si>
    <t>PC1202160002</t>
  </si>
  <si>
    <t>VRM for ML350,370,380G3</t>
  </si>
  <si>
    <t>ZRT085</t>
  </si>
  <si>
    <t>MINISTRY OF HOME AFFAIRS - PRISON LOGISTICS BR</t>
  </si>
  <si>
    <t>LE1408260278</t>
  </si>
  <si>
    <t>HOMPDEEPO14001433</t>
  </si>
  <si>
    <t>H00008</t>
  </si>
  <si>
    <t>HEWLETT-PACKARD SINGAPORE (SALES)PTE.LTD.</t>
  </si>
  <si>
    <t>LE1505290001</t>
  </si>
  <si>
    <t>PC1403240016</t>
  </si>
  <si>
    <t>HP 146.0GB MSA2 dual-port 15K SAS 3.5" HDD</t>
  </si>
  <si>
    <t>HOMHQ0EPO15000239</t>
  </si>
  <si>
    <t>FINHQ0EPO15000055</t>
  </si>
  <si>
    <t>HDB000EPO15001009</t>
  </si>
  <si>
    <t>NHB000EPO15000974</t>
  </si>
  <si>
    <t>ZSH024</t>
  </si>
  <si>
    <t>AVA000EPO15000520</t>
  </si>
  <si>
    <t>ZSH056</t>
  </si>
  <si>
    <t>CPE000EPO15000073</t>
  </si>
  <si>
    <t>HDB000EPO15000986</t>
  </si>
  <si>
    <t>HDB000EPO15001030</t>
  </si>
  <si>
    <t>HDB000EPO15001029</t>
  </si>
  <si>
    <t>MAS000EPO15000293</t>
  </si>
  <si>
    <t>PMOHQ0EPO15000063</t>
  </si>
  <si>
    <t>CDVHQ0EPO15000446</t>
  </si>
  <si>
    <t>PMONCCEPO15000049</t>
  </si>
  <si>
    <t>PMONSCEPO15000050</t>
  </si>
  <si>
    <t>C00378</t>
  </si>
  <si>
    <t>CVC ASIA PACIFIC (SINGAPORE) PTE LTD</t>
  </si>
  <si>
    <t>PC1405050014</t>
  </si>
  <si>
    <t>HP DL380pG8 460W Power Supply</t>
  </si>
  <si>
    <t>roy.png</t>
  </si>
  <si>
    <t>LE1505050002</t>
  </si>
  <si>
    <t>CAA000EPO15000451</t>
  </si>
  <si>
    <t>IRA000EPO15000420</t>
  </si>
  <si>
    <t>IRA000EPO15000473</t>
  </si>
  <si>
    <t>PC1505220021</t>
  </si>
  <si>
    <t>IBM 8GB PC3-10600 DDR3-1333 2Rx4 1.35v ECC RDIMM VLP</t>
  </si>
  <si>
    <t>F00106</t>
  </si>
  <si>
    <t>FOUR SEASONS HOTEL SINGAPORE</t>
  </si>
  <si>
    <t>PC1506030001</t>
  </si>
  <si>
    <t>HP 1.0GB 667MHz PC2-5300 registered DDR2 Fully Buffered</t>
  </si>
  <si>
    <t>HDB000EPO15000967</t>
  </si>
  <si>
    <t>HDB000EPO15001042</t>
  </si>
  <si>
    <t>LE1504170005</t>
  </si>
  <si>
    <t>LE1504220006</t>
  </si>
  <si>
    <t>LE1504230002</t>
  </si>
  <si>
    <t>LE1504300021</t>
  </si>
  <si>
    <t>LE1504300024</t>
  </si>
  <si>
    <t>LE1505120005</t>
  </si>
  <si>
    <t>LE1505130003</t>
  </si>
  <si>
    <t>LE1505150001</t>
  </si>
  <si>
    <t>LE1505260003</t>
  </si>
  <si>
    <t>LE1505260004</t>
  </si>
  <si>
    <t>LE1505260005</t>
  </si>
  <si>
    <t>LE1505190002</t>
  </si>
  <si>
    <t>LE1504220008</t>
  </si>
  <si>
    <t>LE1504300019</t>
  </si>
  <si>
    <t>LE1505130001</t>
  </si>
  <si>
    <t>LE1505150009</t>
  </si>
  <si>
    <t>LE1505150010</t>
  </si>
  <si>
    <t>LE1505190004</t>
  </si>
  <si>
    <t>LE1505190007</t>
  </si>
  <si>
    <t>LE1505190008</t>
  </si>
  <si>
    <t>LE1505190009</t>
  </si>
  <si>
    <t>LE1505260008</t>
  </si>
  <si>
    <t>LE1506050003</t>
  </si>
  <si>
    <t>Product: UPGRADE TO 16GB RAM (LEASING)</t>
  </si>
  <si>
    <t>LE1506050004</t>
  </si>
  <si>
    <t>SMC000EPO15000038</t>
  </si>
  <si>
    <t>SP08PX668HP</t>
  </si>
  <si>
    <t>HP Duplexer Assembly for LJ9050</t>
  </si>
  <si>
    <t>PC1506020004</t>
  </si>
  <si>
    <t>HP DL380E G8 Sysbd</t>
  </si>
  <si>
    <t>IRA000EPO15000477</t>
  </si>
  <si>
    <t>PUB000EPO15000826</t>
  </si>
  <si>
    <t>IRA000EPO15000465</t>
  </si>
  <si>
    <t>R00113</t>
  </si>
  <si>
    <t>REMY COINTREAU INTERNATIONAL PTE LTD</t>
  </si>
  <si>
    <t>SPPGHU041CQ</t>
  </si>
  <si>
    <t>HP 72GB 6G SAS 15K RPM SFF HDD</t>
  </si>
  <si>
    <t>HDB000EPO15000952</t>
  </si>
  <si>
    <t>HDB000EPO15000951</t>
  </si>
  <si>
    <t>ITA000EPO15000188</t>
  </si>
  <si>
    <t>HOMSCDEPO15001205</t>
  </si>
  <si>
    <t>LE1505150004</t>
  </si>
  <si>
    <t>LE1505270002</t>
  </si>
  <si>
    <t>LE1505250003</t>
  </si>
  <si>
    <t>PC1402280082</t>
  </si>
  <si>
    <t>Product: DELL UPGRADE TO 750GB SATA (14" MAIN) LEASE</t>
  </si>
  <si>
    <t>LE1506090001</t>
  </si>
  <si>
    <t>LE1505260006</t>
  </si>
  <si>
    <t>HSA000EPO15000279</t>
  </si>
  <si>
    <t>IPJNTW</t>
  </si>
  <si>
    <t>PC1506040020</t>
  </si>
  <si>
    <t>IBM 10GBase-SR 10GbE 850 nm Fiber SFP+ Transceiver</t>
  </si>
  <si>
    <t>SPPIHS070IB</t>
  </si>
  <si>
    <t>IBM 73.4GB 15K RPM ULTRA320</t>
  </si>
  <si>
    <t>PC1104250027</t>
  </si>
  <si>
    <t>HP 300GB U320 15Krpm Hot Plug HDD</t>
  </si>
  <si>
    <t>HDB000EPO15001026</t>
  </si>
  <si>
    <t>PMOHQ0EPO15000064</t>
  </si>
  <si>
    <t>HDB000EPO15001059</t>
  </si>
  <si>
    <t>PUB000EPO15000683</t>
  </si>
  <si>
    <t>BCA000EPO15000491</t>
  </si>
  <si>
    <t>SCB000EPO15000224</t>
  </si>
  <si>
    <t>SCB000EPO15000223</t>
  </si>
  <si>
    <t>CDVHQ0EPO15000534</t>
  </si>
  <si>
    <t>LE1505260001</t>
  </si>
  <si>
    <t>LE1503120002</t>
  </si>
  <si>
    <t>IRA000EPO15000160_1</t>
  </si>
  <si>
    <t>PC1503060008</t>
  </si>
  <si>
    <t>Product: DELL OPTIPLEX 7020 16GB DESKTOP LEASE</t>
  </si>
  <si>
    <t>LE1505190005</t>
  </si>
  <si>
    <t>LE1505190006</t>
  </si>
  <si>
    <t>LE1505260007</t>
  </si>
  <si>
    <t>LE1505260009</t>
  </si>
  <si>
    <t>LE1505270005</t>
  </si>
  <si>
    <t>C00156</t>
  </si>
  <si>
    <t>CHARTERED ASSET MANAGEMENT PTE LTD</t>
  </si>
  <si>
    <t>P07059</t>
  </si>
  <si>
    <t>PRIME MINISTER'S OFFICE -NATIONAL CLIMATE CHANGE SECRETARIAT</t>
  </si>
  <si>
    <t>PC1504220019</t>
  </si>
  <si>
    <t>SP08PX707HP</t>
  </si>
  <si>
    <t>Paper pick-up assembly - For HP LJ9050 Printer</t>
  </si>
  <si>
    <t>PC1503190002</t>
  </si>
  <si>
    <t>Acer 2200RPM 92X92 System Fan</t>
  </si>
  <si>
    <t>PC1503170004</t>
  </si>
  <si>
    <t>ACER-CPU-FAN-COOLER-DESKTOP-FOXCONN</t>
  </si>
  <si>
    <t>PC1503190005</t>
  </si>
  <si>
    <t>OEM 512MB 1Rx8 Pc2-4200U-444</t>
  </si>
  <si>
    <t>PC1503190003</t>
  </si>
  <si>
    <t>ATi Radeon X1550 VGA / DVI Graphics Video Card256MB PCI-e</t>
  </si>
  <si>
    <t>PC1505250001</t>
  </si>
  <si>
    <t>Lenovo 14" WXGA HD Matte LCD screens for TP T440</t>
  </si>
  <si>
    <t>LE1505120004</t>
  </si>
  <si>
    <t>LE1505260010</t>
  </si>
  <si>
    <t>LE1505270006</t>
  </si>
  <si>
    <t>LE1506100005</t>
  </si>
  <si>
    <t>LE1506100006</t>
  </si>
  <si>
    <t>IRA000EPO15000529</t>
  </si>
  <si>
    <t>SPR000EPO15000691</t>
  </si>
  <si>
    <t>BDS-JOPL</t>
  </si>
  <si>
    <t>PC1110030019</t>
  </si>
  <si>
    <t>IBM 146GB SAS 3.5" 10K Single Port Hot Plug Drive</t>
  </si>
  <si>
    <t>PC1404250004</t>
  </si>
  <si>
    <t>IBM 450GB 15K 6G SAS 3.5" Hot Swap HDD</t>
  </si>
  <si>
    <t>PC1405060002</t>
  </si>
  <si>
    <t>DELL 500GB 7.2K RPM SATA 3.5" HARD DRIVE.</t>
  </si>
  <si>
    <t>3900030636</t>
  </si>
  <si>
    <t>IDA_1169_AGENCYFEE</t>
  </si>
  <si>
    <t>IDA 1169 AGENCY FEE HANDLING</t>
  </si>
  <si>
    <t>ZRT147</t>
  </si>
  <si>
    <t>ECONOMIC DEVELOMENT BOARD</t>
  </si>
  <si>
    <t>LF1506230004</t>
  </si>
  <si>
    <t>PC1504270008</t>
  </si>
  <si>
    <t>Product: HP ELITE X2 1011 G1 (LEASING) 24 MONTHS</t>
  </si>
  <si>
    <t>MWSHMA_IDA1303</t>
  </si>
  <si>
    <t>759275 OS</t>
  </si>
  <si>
    <t>759277 OS</t>
  </si>
  <si>
    <t>LE1505250002</t>
  </si>
  <si>
    <t>LE1505270001</t>
  </si>
  <si>
    <t>URA000EPO15000452</t>
  </si>
  <si>
    <t>LE1505290004</t>
  </si>
  <si>
    <t>LE1506110003</t>
  </si>
  <si>
    <t>HDB000EPO15001127</t>
  </si>
  <si>
    <t>LE1506110010</t>
  </si>
  <si>
    <t>SCB000EPO15000246</t>
  </si>
  <si>
    <t>LE1506110011</t>
  </si>
  <si>
    <t>SMC000EPO15000042</t>
  </si>
  <si>
    <t>LE1503310021</t>
  </si>
  <si>
    <t>LE1504160002</t>
  </si>
  <si>
    <t>LE1504220009</t>
  </si>
  <si>
    <t>LE1505150002</t>
  </si>
  <si>
    <t>LE1505150003</t>
  </si>
  <si>
    <t>LE1505270008</t>
  </si>
  <si>
    <t>LE1505270009</t>
  </si>
  <si>
    <t>LE1505290002</t>
  </si>
  <si>
    <t>MPA000EPO15000375</t>
  </si>
  <si>
    <t>LE1505290005</t>
  </si>
  <si>
    <t>HDB000EPO15001078</t>
  </si>
  <si>
    <t>LE1506050005</t>
  </si>
  <si>
    <t>HDB000EPO15001093</t>
  </si>
  <si>
    <t>LE1506100002</t>
  </si>
  <si>
    <t>HDB000EPO15000976</t>
  </si>
  <si>
    <t>LE1506100003</t>
  </si>
  <si>
    <t>HDB000EPO15001116</t>
  </si>
  <si>
    <t>LE1506100007</t>
  </si>
  <si>
    <t>HDB000EPO15001117</t>
  </si>
  <si>
    <t>LE1506100008</t>
  </si>
  <si>
    <t>HDB000EPO15001124</t>
  </si>
  <si>
    <t>LE1505150008</t>
  </si>
  <si>
    <t>LE1505190003</t>
  </si>
  <si>
    <t>LE1505260012</t>
  </si>
  <si>
    <t>SD1506120001</t>
  </si>
  <si>
    <t>SW1407020004_1</t>
  </si>
  <si>
    <t>MS1204050001_4</t>
  </si>
  <si>
    <t>PC1503100013</t>
  </si>
  <si>
    <t>HP 750GB 7.2K 3G LFF SATA MSA2 HDD W/TRAY</t>
  </si>
  <si>
    <t>PC1412220051</t>
  </si>
  <si>
    <t>HP 8GB PC3-10600 DDR3-1333 2Rx4 1.35v ECC Registered RDIMM</t>
  </si>
  <si>
    <t>PC1506150001</t>
  </si>
  <si>
    <t>HP DL320pG5 MotherBoard</t>
  </si>
  <si>
    <t>LE1506110004</t>
  </si>
  <si>
    <t>LE1505270010</t>
  </si>
  <si>
    <t>HDB000EPO15001079</t>
  </si>
  <si>
    <t>LE1505270011</t>
  </si>
  <si>
    <t>HDB000EPO15001080</t>
  </si>
  <si>
    <t>SPPIHS017IB</t>
  </si>
  <si>
    <t>IBM 36GB U160 10Krpm with Tray HDD</t>
  </si>
  <si>
    <t>LE1505270012</t>
  </si>
  <si>
    <t>HDB000EPO15001081</t>
  </si>
  <si>
    <t>LE1506050001</t>
  </si>
  <si>
    <t>MDA000EPO15000342</t>
  </si>
  <si>
    <t>LE1506050006</t>
  </si>
  <si>
    <t>HDB000EPO15001096</t>
  </si>
  <si>
    <t>LE1504070005</t>
  </si>
  <si>
    <t>LE1506100001</t>
  </si>
  <si>
    <t>HDB000EPO15001108</t>
  </si>
  <si>
    <t>LE1408260193</t>
  </si>
  <si>
    <t>PAS000EPO14000992</t>
  </si>
  <si>
    <t>LE1506110007</t>
  </si>
  <si>
    <t>LF1506230003</t>
  </si>
  <si>
    <t>PC1504270033</t>
  </si>
  <si>
    <t>Product: HP ADVANCED WIRELESS DOCK (WIGIG)</t>
  </si>
  <si>
    <t>PC1504270028</t>
  </si>
  <si>
    <t>Product: HP UPGRADE TO 512GB SOLID STATE DRIVE (SSD)</t>
  </si>
  <si>
    <t>LF1506230010</t>
  </si>
  <si>
    <t>PC1504270040</t>
  </si>
  <si>
    <t>Product: HP ELITEDISPLAY E241I 24-IN LED MONITOR (1920X1200) LEASE</t>
  </si>
  <si>
    <t>NPB000EPO15000901</t>
  </si>
  <si>
    <t>LF1506230001</t>
  </si>
  <si>
    <t>PC1505120026</t>
  </si>
  <si>
    <t>Product: DELL - VENUE11 (LEASING)</t>
  </si>
  <si>
    <t>PC1505120027</t>
  </si>
  <si>
    <t>Product: DELL TABLET DOCK (LEASING)</t>
  </si>
  <si>
    <t>LF1506230005</t>
  </si>
  <si>
    <t>LF1506230006</t>
  </si>
  <si>
    <t>PC1504280054</t>
  </si>
  <si>
    <t>Product: HP ZBOOK 15 G2 MOBILE WORKSTATION-LEASING</t>
  </si>
  <si>
    <t>PC1504280056</t>
  </si>
  <si>
    <t>Product: HP UPGRADE 16GB TO 32GB MEMORY - LEASING</t>
  </si>
  <si>
    <t>PC1504280061</t>
  </si>
  <si>
    <t>Product: REPLACE TO 1TB SATA HDD (7200 RPM) UPGRADE BAY - LEASING</t>
  </si>
  <si>
    <t>PC1505140011</t>
  </si>
  <si>
    <t>Product: HP UPGRADE INTEL CORE I7-4810MQ-I7-4910MQ PROCESSOR(LEASING</t>
  </si>
  <si>
    <t>LF1506230008</t>
  </si>
  <si>
    <t>PC1505120028</t>
  </si>
  <si>
    <t>Product: CHANGE TO TABLET KEBOARD MOBILE (LEASING)</t>
  </si>
  <si>
    <t>ZRT148</t>
  </si>
  <si>
    <t>SPRING SINGAPORE</t>
  </si>
  <si>
    <t>LF1506230017</t>
  </si>
  <si>
    <t>SPR000EPO15000692</t>
  </si>
  <si>
    <t>PC1504280059</t>
  </si>
  <si>
    <t>Product: HP UPGRADE TO 256GB SATA-3 SOLID STATE DRIVE - LEASING</t>
  </si>
  <si>
    <t>LF1506250001</t>
  </si>
  <si>
    <t>PC1505040031</t>
  </si>
  <si>
    <t>Product: DELL LATITUDE T7910 (LEASING)</t>
  </si>
  <si>
    <t>NATHQ0EPO15000121</t>
  </si>
  <si>
    <t>PC1505040037</t>
  </si>
  <si>
    <t>Product: DELL 2ND CPU - DUAL INTEL® XEON® PROC E5-2687W V3 (LEASING)</t>
  </si>
  <si>
    <t>PC1505050043</t>
  </si>
  <si>
    <t>Product: DELL P2815Q 28" ULTRA HD MONITOR (LEASING)</t>
  </si>
  <si>
    <t>LE1412220001</t>
  </si>
  <si>
    <t>HOMHQ0EPO14000105</t>
  </si>
  <si>
    <t>LE1502020003</t>
  </si>
  <si>
    <t>HOMHQ0EPO14000106</t>
  </si>
  <si>
    <t>LE1409130132</t>
  </si>
  <si>
    <t>HOMHQ0EPO14000204</t>
  </si>
  <si>
    <t>LE1409130164</t>
  </si>
  <si>
    <t>HOMHQ0EPO14000310</t>
  </si>
  <si>
    <t>LE1409130168</t>
  </si>
  <si>
    <t>HOMHQ0EPO14000312</t>
  </si>
  <si>
    <t>LE1408260242</t>
  </si>
  <si>
    <t>HOMHQ0EPO14000316</t>
  </si>
  <si>
    <t>LE1408290021</t>
  </si>
  <si>
    <t>HOMHQ0EPO14000532</t>
  </si>
  <si>
    <t>LE1408260274</t>
  </si>
  <si>
    <t>HOMHQ0EPO14000373</t>
  </si>
  <si>
    <t>L07008</t>
  </si>
  <si>
    <t>LAND TRANSPORT AUTHORITY OF SINGAPORE</t>
  </si>
  <si>
    <t>MOE000EPO15001684</t>
  </si>
  <si>
    <t>BM1405300001_1</t>
  </si>
  <si>
    <t>NEA000EPO15002683</t>
  </si>
  <si>
    <t>HDB000EPO15001054</t>
  </si>
  <si>
    <t>URA000EPO15000451</t>
  </si>
  <si>
    <t>SCO000EPO15000122</t>
  </si>
  <si>
    <t>LAWHQ0EPO15000088</t>
  </si>
  <si>
    <t>SMC000EPO15000044</t>
  </si>
  <si>
    <t>FINVITEPO15000124</t>
  </si>
  <si>
    <t>HSA000EPO15000319</t>
  </si>
  <si>
    <t>PUB000EPO15000845</t>
  </si>
  <si>
    <t>HW1405200001_1</t>
  </si>
  <si>
    <t>PMONCCEPO15000013</t>
  </si>
  <si>
    <t>PC1501090001</t>
  </si>
  <si>
    <t>HP 600GB 10K 6G SFF DP SAS SC HDD</t>
  </si>
  <si>
    <t>IDA</t>
  </si>
  <si>
    <t>SQ1506160005</t>
  </si>
  <si>
    <t>SQ1506180042</t>
  </si>
  <si>
    <t>LE1407210005</t>
  </si>
  <si>
    <t>CDVHQ0EPO14000320</t>
  </si>
  <si>
    <t>LE1412120001</t>
  </si>
  <si>
    <t>HOMHQ0EPO14000801</t>
  </si>
  <si>
    <t>LE1408260273</t>
  </si>
  <si>
    <t>HOMHQ0EPO14000369</t>
  </si>
  <si>
    <t>LE1408260277</t>
  </si>
  <si>
    <t>HOMHQ0EPO14000378</t>
  </si>
  <si>
    <t>LE1412120002</t>
  </si>
  <si>
    <t>HOMHQ0EPO14000769</t>
  </si>
  <si>
    <t>M00044</t>
  </si>
  <si>
    <t>ARISTON THERMO PTE LTD</t>
  </si>
  <si>
    <t>LE1411280006</t>
  </si>
  <si>
    <t>HOMHQ0EPO14000767</t>
  </si>
  <si>
    <t>LE1411070005</t>
  </si>
  <si>
    <t>HOMHQ0EPO14000693</t>
  </si>
  <si>
    <t>LE1410130009</t>
  </si>
  <si>
    <t>HOMHQ0EPO14000643</t>
  </si>
  <si>
    <t>LE1409290004</t>
  </si>
  <si>
    <t>HOMHQ0EPO14000605</t>
  </si>
  <si>
    <t>LE1407300002</t>
  </si>
  <si>
    <t>HOMHQ0EPO14000468</t>
  </si>
  <si>
    <t>LE1407110003</t>
  </si>
  <si>
    <t>HOMHQ0EPO14000405</t>
  </si>
  <si>
    <t>LE1408260285</t>
  </si>
  <si>
    <t>HOMHQ0EPO14000371</t>
  </si>
  <si>
    <t>LE1409110001</t>
  </si>
  <si>
    <t>Product: DELL ADD-ON P2213 LEASE (PC TAB)</t>
  </si>
  <si>
    <t>Product: HP UPGRADE 4GB TO 16GB DDR-1600 MEMORY LEASING</t>
  </si>
  <si>
    <t>PC1104120066</t>
  </si>
  <si>
    <t>Cisco Catalyst 3500 12-port 10/100 switch plus 2 GBIC ports</t>
  </si>
  <si>
    <t>LTA000EPO15001091</t>
  </si>
  <si>
    <t>NPB000EPO15000861</t>
  </si>
  <si>
    <t>NPB000EPO15000862</t>
  </si>
  <si>
    <t>IRA000EPO15000531</t>
  </si>
  <si>
    <t>IRA000EPO15000561</t>
  </si>
  <si>
    <t>IRA000EPO15000508</t>
  </si>
  <si>
    <t>NEA000EPO15002757</t>
  </si>
  <si>
    <t>NPB000EPO15000894</t>
  </si>
  <si>
    <t>ZSH099</t>
  </si>
  <si>
    <t>SPPGWS059CQ</t>
  </si>
  <si>
    <t>SPS-PWR SPLY,400W F/DL380R03</t>
  </si>
  <si>
    <t>SP08BT032OT</t>
  </si>
  <si>
    <t>Battery for IBM Array Card 8M</t>
  </si>
  <si>
    <t>SPPIBC019IB</t>
  </si>
  <si>
    <t>IBM ServeRAID-8i SAS Controller</t>
  </si>
  <si>
    <t>PC1506100009</t>
  </si>
  <si>
    <t>IBM  X3850 8864 Light Path Diagnostics Operator Panel</t>
  </si>
  <si>
    <t>SP08SW001CI</t>
  </si>
  <si>
    <t>Cisco Catalyst 3500XL 24 ports</t>
  </si>
  <si>
    <t>I00213</t>
  </si>
  <si>
    <t>IDC GLOBAL PTE LTD</t>
  </si>
  <si>
    <t>HLTHQ0EPO15000272</t>
  </si>
  <si>
    <t>HDB000EPO15001234</t>
  </si>
  <si>
    <t>PHC000EPO15000008</t>
  </si>
  <si>
    <t>ZSH149</t>
  </si>
  <si>
    <t>9015100597</t>
  </si>
  <si>
    <t>AVA000EPO15000575</t>
  </si>
  <si>
    <t>MOMISDEPO15000072</t>
  </si>
  <si>
    <t>ZSH095</t>
  </si>
  <si>
    <t>CCY000EPO15000322</t>
  </si>
  <si>
    <t>NPB000EPO15000914</t>
  </si>
  <si>
    <t>WDA000EPO15000244</t>
  </si>
  <si>
    <t>URA000EPO15000508</t>
  </si>
  <si>
    <t>ZSH092</t>
  </si>
  <si>
    <t>Item: PC1303010007 / 06BHZM3 / IBM BLADECENTER HS22 BLADE</t>
  </si>
  <si>
    <t>Item: PC1303010007 / 06BHZM5 / IBM BLADECENTER HS22 BLADE</t>
  </si>
  <si>
    <t>Item: PC1410150020 / 06BKWB5 / IBM SYSTEM X3650 M3</t>
  </si>
  <si>
    <t>Product: DELL ADD-ON P2314H LEASE (PC TAB)</t>
  </si>
  <si>
    <t>LE1507060001</t>
  </si>
  <si>
    <t>HDB000EPO14001393</t>
  </si>
  <si>
    <t>LF1506230009</t>
  </si>
  <si>
    <t>PC1505050089</t>
  </si>
  <si>
    <t>Product: DELL LATITUDE 9030 AIO (LEASING)</t>
  </si>
  <si>
    <t>PC1505050095</t>
  </si>
  <si>
    <t>Product: UPGRADE TO 128GB SSD – AIO TAB (LEASING)</t>
  </si>
  <si>
    <t>PC1505050096</t>
  </si>
  <si>
    <t>Product: UPGRADE TO 2GB AMD RADEONTM R7 A265 – AIO TAB (LEASING)</t>
  </si>
  <si>
    <t>LF1506230011</t>
  </si>
  <si>
    <t>PC1504270041</t>
  </si>
  <si>
    <t>Product: HP ELITEDISPLAY E271I 27-IN LED MONITOR (1920X1080) LEASE</t>
  </si>
  <si>
    <t>PC1504230022</t>
  </si>
  <si>
    <t>Product: HP ELITE X2 1011 G1 (3YRS WITH DOCK)</t>
  </si>
  <si>
    <t>PC1505040015</t>
  </si>
  <si>
    <t>Product: UPGRADE TO 256GB SSD HARD DISK –AIO TAB (LEASING)</t>
  </si>
  <si>
    <t>PC1505040010</t>
  </si>
  <si>
    <t>Product: UPGRADE 8GB TO 16GB MEMORY-AIO TAB (LEASING)</t>
  </si>
  <si>
    <t>PC1505040016</t>
  </si>
  <si>
    <t>Product: UPGRADE TO AMD RADEON HD 7650A 2GB DDR3 MXM GRAPHICS –AIO TA</t>
  </si>
  <si>
    <t>PC1505040019</t>
  </si>
  <si>
    <t>Product: ADD WLAN 802.11 ABGN NIC–AIO TAB (LEASING)</t>
  </si>
  <si>
    <t>PC1504280057</t>
  </si>
  <si>
    <t>Product: HP UPGRADE NVIDIA QUADRO K1100M TO K2100M 2GB GRAPHICS - LEA</t>
  </si>
  <si>
    <t>PC1504280058</t>
  </si>
  <si>
    <t>PC1505130025</t>
  </si>
  <si>
    <t>Product: HP 230W DOCKING STATION (LEASING)</t>
  </si>
  <si>
    <t>PC1505140023</t>
  </si>
  <si>
    <t>Product: HP Z27I 27” IPS MONITOR (LEASING)</t>
  </si>
  <si>
    <t>LF1506230016</t>
  </si>
  <si>
    <t>TPO000EPO15005254</t>
  </si>
  <si>
    <t>IRA000EPO15000588</t>
  </si>
  <si>
    <t>HDB000EPO15001222</t>
  </si>
  <si>
    <t>HSA000EPO15000353</t>
  </si>
  <si>
    <t>HDB000EPO15001200</t>
  </si>
  <si>
    <t>PC1407110009</t>
  </si>
  <si>
    <t>HP - Smart Array P400 8-port low profile PCI-E SCSI raid con</t>
  </si>
  <si>
    <t>PC1205080003</t>
  </si>
  <si>
    <t>System board I/O  for HP DL385 G2</t>
  </si>
  <si>
    <t>SPPGRS061CQ</t>
  </si>
  <si>
    <t>HP 4GB PC2 5300(2X2GB-432668-001)DDR2 ECC</t>
  </si>
  <si>
    <t>A00359</t>
  </si>
  <si>
    <t>ABERDEEN ASSET MANAGEMENT ASIA LTD</t>
  </si>
  <si>
    <t>H07024</t>
  </si>
  <si>
    <t>SURBANA INTERNATIONAL CONSULTANTS PTE LTD</t>
  </si>
  <si>
    <t>121-09-09-0002-31</t>
  </si>
  <si>
    <t>I07004</t>
  </si>
  <si>
    <t>ITE HEADQUARTERS</t>
  </si>
  <si>
    <t>LE1407160004</t>
  </si>
  <si>
    <t>PC1405160001</t>
  </si>
  <si>
    <t>IBM 1U Rackmount Black 15" LCD Monitor with Keyboard</t>
  </si>
  <si>
    <t>PC1506170022</t>
  </si>
  <si>
    <t>Dell PowerEdge 1950 FAN ASSEMBLY</t>
  </si>
  <si>
    <t>S00782</t>
  </si>
  <si>
    <t>SMCP FASHION SINGAPORE PTE LTD</t>
  </si>
  <si>
    <t>E00461</t>
  </si>
  <si>
    <t>EVERSHEDS LLP (SINGAPORE BRANCH)</t>
  </si>
  <si>
    <t>LE1503310006</t>
  </si>
  <si>
    <t>LE1504220001</t>
  </si>
  <si>
    <t>PUB000EPO15000541</t>
  </si>
  <si>
    <t>LE1504170006</t>
  </si>
  <si>
    <t>LE1504300002</t>
  </si>
  <si>
    <t>ZRT009</t>
  </si>
  <si>
    <t>MINISTRY OF HOME AFFAIRS - HOME TEAM ACADEMY</t>
  </si>
  <si>
    <t>LE1505130005</t>
  </si>
  <si>
    <t>LE1505150005</t>
  </si>
  <si>
    <t>LE1505270004</t>
  </si>
  <si>
    <t>LE1506050002</t>
  </si>
  <si>
    <t>LE1505290003</t>
  </si>
  <si>
    <t>LE1506050008</t>
  </si>
  <si>
    <t>LE1506100004</t>
  </si>
  <si>
    <t>LE1506110001</t>
  </si>
  <si>
    <t>LE1506110006</t>
  </si>
  <si>
    <t>HDB000EPO15001144</t>
  </si>
  <si>
    <t>LE1506110008</t>
  </si>
  <si>
    <t>HDB000EPO15001176</t>
  </si>
  <si>
    <t>LE1506180002</t>
  </si>
  <si>
    <t>LE1506220003</t>
  </si>
  <si>
    <t>LE1506110012</t>
  </si>
  <si>
    <t>LE1506110013</t>
  </si>
  <si>
    <t>MOMISDEPO15000074</t>
  </si>
  <si>
    <t>LE1506110014</t>
  </si>
  <si>
    <t>LE1506180007</t>
  </si>
  <si>
    <t>CEA000EPO15000042</t>
  </si>
  <si>
    <t>LE1506180008</t>
  </si>
  <si>
    <t>LE1506180011</t>
  </si>
  <si>
    <t>HDB000EPO15001216</t>
  </si>
  <si>
    <t>LE1506180012</t>
  </si>
  <si>
    <t>LE1506230002</t>
  </si>
  <si>
    <t>NATHQ0EPO15000184</t>
  </si>
  <si>
    <t>PC1503120013</t>
  </si>
  <si>
    <t>IBM 300GB 15000RPM SAS 6Gbps SFF Hot Swap 3.5" HDD</t>
  </si>
  <si>
    <t>SPPGFS036CQ</t>
  </si>
  <si>
    <t>System Fan for HP Blade 7000</t>
  </si>
  <si>
    <t>D00196</t>
  </si>
  <si>
    <t>DTZ DEBENHAM TIE LEUNG (SEA) PTE LTD</t>
  </si>
  <si>
    <t>SPPGRS006HP</t>
  </si>
  <si>
    <t>HP 2GB 2Rx8 PC3-10600R-9 Kit</t>
  </si>
  <si>
    <t>PMONSCEPO15000078</t>
  </si>
  <si>
    <t>CCS000EPO15000072</t>
  </si>
  <si>
    <t>AVA000EPO15000659</t>
  </si>
  <si>
    <t>NCS000EPO15000275</t>
  </si>
  <si>
    <t>HSA000EPO15000298</t>
  </si>
  <si>
    <t>TRADOSEPO15000076</t>
  </si>
  <si>
    <t>IDA000EPO15000723</t>
  </si>
  <si>
    <t>NLB000EPO15001494</t>
  </si>
  <si>
    <t>HDB000EPO15001212</t>
  </si>
  <si>
    <t>HOMHQ0EPO15000404</t>
  </si>
  <si>
    <t>HDB000EPO15001248</t>
  </si>
  <si>
    <t>HDB000EPO15001239</t>
  </si>
  <si>
    <t>TRADOSEPO15000075</t>
  </si>
  <si>
    <t>ZSH126</t>
  </si>
  <si>
    <t>DST000EPO15000930</t>
  </si>
  <si>
    <t>IDA000EPO15000665</t>
  </si>
  <si>
    <t>ZSH110</t>
  </si>
  <si>
    <t>HOMICAEPO15000628</t>
  </si>
  <si>
    <t>NPB000EPO15000915</t>
  </si>
  <si>
    <t>SQ1505050002</t>
  </si>
  <si>
    <t>MOE000EPO15001721</t>
  </si>
  <si>
    <t>HDB000EPO15001221</t>
  </si>
  <si>
    <t>ZRT100</t>
  </si>
  <si>
    <t>MINISTRY OF HOME AFFAIRS - ADMIN &amp; FIN DEPT</t>
  </si>
  <si>
    <t>LE1407030005</t>
  </si>
  <si>
    <t>HOMHQ0EPO14000392</t>
  </si>
  <si>
    <t>SPPIWS045IB</t>
  </si>
  <si>
    <t>1300W Power Supply F/IBM X460</t>
  </si>
  <si>
    <t>PC1305200014</t>
  </si>
  <si>
    <t>HP 146GB SAS DP 15K 3.5"</t>
  </si>
  <si>
    <t>G00186</t>
  </si>
  <si>
    <t>ATPI (SINGAPORE) PTE LTD</t>
  </si>
  <si>
    <t>C00080</t>
  </si>
  <si>
    <t>CYCLE &amp; CARRIAGE INDUSTRIES PTE LTD</t>
  </si>
  <si>
    <t>PC1203070016</t>
  </si>
  <si>
    <t>Dell 146GB 15K RPM 3.5" 3Gbps SAS HDD</t>
  </si>
  <si>
    <t>PC1306180008</t>
  </si>
  <si>
    <t>Dell 450GB 15K  3G 16MB Buffer SAS 3.5" HDD</t>
  </si>
  <si>
    <t>SPPIRS034IB</t>
  </si>
  <si>
    <t>IBM IGB KIT(2x512MB) PC2-3200 DDR2 SDRAM Memory</t>
  </si>
  <si>
    <t>IRA000EPO15000607</t>
  </si>
  <si>
    <t>IRA000EPO15000648</t>
  </si>
  <si>
    <t>HDB000EPO15001372</t>
  </si>
  <si>
    <t>JTC000EPO15000488</t>
  </si>
  <si>
    <t>CDVHQ0EPO15000622</t>
  </si>
  <si>
    <t>HDB000EPO15001320</t>
  </si>
  <si>
    <t>HDB000EPO15001312</t>
  </si>
  <si>
    <t>HDB000EPO15001333</t>
  </si>
  <si>
    <t>NAC000EPO15000298</t>
  </si>
  <si>
    <t>HOMSPFEPO15006837</t>
  </si>
  <si>
    <t>JTC000EPO15000489</t>
  </si>
  <si>
    <t>HDB000EPO15001298</t>
  </si>
  <si>
    <t>JUDSUPEPO15000123</t>
  </si>
  <si>
    <t>HOMICAEPO15000671</t>
  </si>
  <si>
    <t>LE1506050007</t>
  </si>
  <si>
    <t>LE1506180004</t>
  </si>
  <si>
    <t>LE1506290001</t>
  </si>
  <si>
    <t>LE1506180009</t>
  </si>
  <si>
    <t>LE1506230005</t>
  </si>
  <si>
    <t>LE1506290002</t>
  </si>
  <si>
    <t>LE1506290005</t>
  </si>
  <si>
    <t>LE1506290014</t>
  </si>
  <si>
    <t>LE1507010004</t>
  </si>
  <si>
    <t>LE1507010009</t>
  </si>
  <si>
    <t>LE1507020004</t>
  </si>
  <si>
    <t>LE1507020006</t>
  </si>
  <si>
    <t>LE1507020007</t>
  </si>
  <si>
    <t>LE1507020010</t>
  </si>
  <si>
    <t>LE1507080002</t>
  </si>
  <si>
    <t>LE1507130003</t>
  </si>
  <si>
    <t>HDB000EPO15001362</t>
  </si>
  <si>
    <t>LE1507130007</t>
  </si>
  <si>
    <t>PC1506050037</t>
  </si>
  <si>
    <t>Product: DELL LATITUDE E5250 (4GB/512GB) - LEASING</t>
  </si>
  <si>
    <t>PMOHQ0EPO15000092</t>
  </si>
  <si>
    <t>PC1506160010</t>
  </si>
  <si>
    <t>Product: DELL UPGRADE TO 8GB RAM (12" MAIN) LEASE</t>
  </si>
  <si>
    <t>PC1504280012</t>
  </si>
  <si>
    <t>Lenovo Thinkpad  X200 X201 Tablet LCD Cable</t>
  </si>
  <si>
    <t>PC1505270009</t>
  </si>
  <si>
    <t>Lenovo Thinkpad X200 X201 X201T Tablet PC Micro PROC Card</t>
  </si>
  <si>
    <t>REPAIR</t>
  </si>
  <si>
    <t>Repair Services</t>
  </si>
  <si>
    <t>PC1104070039</t>
  </si>
  <si>
    <t>LENOVO X201 TABLET MOTHERBOARD</t>
  </si>
  <si>
    <t>JOSCNS</t>
  </si>
  <si>
    <t>JARDINE ONESOLUTION (2001) PTE LTD</t>
  </si>
  <si>
    <t>PC1507140041</t>
  </si>
  <si>
    <t>A00633</t>
  </si>
  <si>
    <t>AMETEK SINGAPORE PRIVATE LIMITED</t>
  </si>
  <si>
    <t>LE1506230001</t>
  </si>
  <si>
    <t>Item: PC1307170027 / J69P-282D1-J8T4M-0K3A0-08TL5 / VMWARE VSPHERE 5</t>
  </si>
  <si>
    <t>Item: PC1503050034 / 130450195 / VMWARE VCLOUD DIRECTOR</t>
  </si>
  <si>
    <t>LE1506250001</t>
  </si>
  <si>
    <t>PC1506160014</t>
  </si>
  <si>
    <t>Product: DELL LATITUDE E5450 (4GB/500GB) - LEASE</t>
  </si>
  <si>
    <t>LE1506250002</t>
  </si>
  <si>
    <t>LE1507070007</t>
  </si>
  <si>
    <t>CPE000EPO15000115</t>
  </si>
  <si>
    <t>LE1507010001</t>
  </si>
  <si>
    <t>LE1507020001</t>
  </si>
  <si>
    <t>TRAHQ0EPO15000120</t>
  </si>
  <si>
    <t>P07012</t>
  </si>
  <si>
    <t>PRIME MINISTER'S OFFICE - ELECTIONS DEPT</t>
  </si>
  <si>
    <t>BM1507070002</t>
  </si>
  <si>
    <t>PMOEDEEPO15000071</t>
  </si>
  <si>
    <t>Item: PC1504220019 / PD1042360079 / APC Symmetra PX2</t>
  </si>
  <si>
    <t>PC1201040029</t>
  </si>
  <si>
    <t>Item: PC1201040029 / ZA1047001367 / APC NETBOTZ RACK MONITOR 200</t>
  </si>
  <si>
    <t>Item: PC1201040029 / ZA1047001342 / APC NETBOTZ RACK MONITOR 200</t>
  </si>
  <si>
    <t>PC1507090028</t>
  </si>
  <si>
    <t>Item: PC1507090028 / UK1043210941 / APC INROW RD (ACRD101)</t>
  </si>
  <si>
    <t>Item: PC1507090028 / UK1043210942 / APC INROW RD (ACRD101)</t>
  </si>
  <si>
    <t>Item: PC1507090028 / UK1043210938 / APC INROW RD (ACRD101)</t>
  </si>
  <si>
    <t>Item: PC1507090028 / UK1043112424 / APC INROW RD (ACRD101)</t>
  </si>
  <si>
    <t>Item: PC1507090028 / UK1043210948 / APC INROW RD (ACRD101)</t>
  </si>
  <si>
    <t>PC1106020007</t>
  </si>
  <si>
    <t>Item: PC1106020007 / PB102494 / ENVIRONMENTAL MONITORING SYSTEM</t>
  </si>
  <si>
    <t>Item: PC1106020007 / PB102604 / ENVIRONMENTAL MONITORING SYSTEM</t>
  </si>
  <si>
    <t>PSA_HW_DEPLOY</t>
  </si>
  <si>
    <t>PSA_FOR HARDWARE DEPLOYMENT</t>
  </si>
  <si>
    <t>PC1409030007</t>
  </si>
  <si>
    <t>RED HAT ENTERPRISE LINUX SERVER, STANDARD</t>
  </si>
  <si>
    <t>LE1507220001</t>
  </si>
  <si>
    <t>PB/DPYMT/11/2015</t>
  </si>
  <si>
    <t>PC1310290011</t>
  </si>
  <si>
    <t>Lexmark T654 Fuser Unit 220V</t>
  </si>
  <si>
    <t>PC1502090021</t>
  </si>
  <si>
    <t>IBM X3650 M5, XEON 6C E5-2620V3 85W 2.4GHZ</t>
  </si>
  <si>
    <t>PC1501060013</t>
  </si>
  <si>
    <t>IBM 16GB TRUDDR4 MEMORY (2RX4, 1.2V) PC4-17000 CL15 2133MHZ</t>
  </si>
  <si>
    <t>PC1502260011</t>
  </si>
  <si>
    <t>IBM 1.2TB 10K 6GBPS SAS 2.5-INCH G3HS HDD</t>
  </si>
  <si>
    <t>PC1502090026</t>
  </si>
  <si>
    <t>IBM SERVERAID M5210 SAS/SATA CONTROLLER FOR IBM SYSTEM X</t>
  </si>
  <si>
    <t>PC1408220015</t>
  </si>
  <si>
    <t>IBM SERVERAID M5200 SERIES 1GB FLASH/RAID 5 UPGRADE</t>
  </si>
  <si>
    <t>PC1505210002</t>
  </si>
  <si>
    <t>IBM SERVERAID M5200 SERIES RAID 6 UPGRADE FOR IBM SYSTEMS-FO</t>
  </si>
  <si>
    <t>PC1502090028</t>
  </si>
  <si>
    <t>IBM SYSTEM X 550W HIGH EFFICIENCY PLATINUM AC POWER SUPPLY</t>
  </si>
  <si>
    <t>PC1502090020</t>
  </si>
  <si>
    <t>IBM SYSTEM X3650 M5 ODD CABLE</t>
  </si>
  <si>
    <t>PC1502090018</t>
  </si>
  <si>
    <t>IBM ULTRASLIM 9.5MM SATA MULTI BURNER</t>
  </si>
  <si>
    <t>PC1206220011</t>
  </si>
  <si>
    <t>IBM INTEGRATED MANAGEMENT MODULE ADVANCED UPGRADE</t>
  </si>
  <si>
    <t>PC1502090029</t>
  </si>
  <si>
    <t>IBM SYSTEM X ENTERPRISE 2U CABLE MANAGEMENT ARM (CMA)</t>
  </si>
  <si>
    <t>PC1410280053</t>
  </si>
  <si>
    <t>IBM UNITED KINGDOM 10A LINE C13 TO BS 1363 (2.8M)</t>
  </si>
  <si>
    <t>SPO000EPO15001192</t>
  </si>
  <si>
    <t>3900053004</t>
  </si>
  <si>
    <t>LE1411070001</t>
  </si>
  <si>
    <t>HOMHTAEPO14000142</t>
  </si>
  <si>
    <t>6300039344</t>
  </si>
  <si>
    <t>LE1410130008</t>
  </si>
  <si>
    <t>HOMHTAEPO14000122</t>
  </si>
  <si>
    <t>PC1507130022</t>
  </si>
  <si>
    <t>Seagate 3.5" 1TB 7200rpm 128MB SATA 6Gb/s Constellation ES</t>
  </si>
  <si>
    <t>HDB000EPO15001400</t>
  </si>
  <si>
    <t>PMOEDEEPO15000084</t>
  </si>
  <si>
    <t>SPPGWS106CQ</t>
  </si>
  <si>
    <t>Compaq StorageWorks MSA30 499W Power Supply with Fan</t>
  </si>
  <si>
    <t>TRAHQ0EPO15000121</t>
  </si>
  <si>
    <t>JTC000EPO15000495</t>
  </si>
  <si>
    <t>SQ1506290048</t>
  </si>
  <si>
    <t>IRA000EPO15000626</t>
  </si>
  <si>
    <t>IRA000EPO15000649</t>
  </si>
  <si>
    <t>HDB000EPO15001294</t>
  </si>
  <si>
    <t>NEA000EPO15003242</t>
  </si>
  <si>
    <t>PC1505270001</t>
  </si>
  <si>
    <t>LG 15.6" WXGA 1366 x 768 Matte LED Screen</t>
  </si>
  <si>
    <t>IE_000EPO15000213</t>
  </si>
  <si>
    <t>HOMHQ0EPO15000420</t>
  </si>
  <si>
    <t>PHC000EPO15000007</t>
  </si>
  <si>
    <t>HOMICAEPO15000630</t>
  </si>
  <si>
    <t>IE_000EPO15000247</t>
  </si>
  <si>
    <t>IRA000EPO15000697</t>
  </si>
  <si>
    <t>IRA000EPO15000694</t>
  </si>
  <si>
    <t>IRA000EPO15000670</t>
  </si>
  <si>
    <t>IRA000EPO15000655</t>
  </si>
  <si>
    <t>IRA000EPO15000608</t>
  </si>
  <si>
    <t>IRA000EPO15000680</t>
  </si>
  <si>
    <t>IRA000EPO15000621</t>
  </si>
  <si>
    <t>LE1507230005</t>
  </si>
  <si>
    <t>IRA000EPO15000624</t>
  </si>
  <si>
    <t>IRA000EPO15000622</t>
  </si>
  <si>
    <t>IRA000EPO15000742</t>
  </si>
  <si>
    <t>LE1506290003</t>
  </si>
  <si>
    <t>IST000EPO15000056</t>
  </si>
  <si>
    <t>PC1506160021</t>
  </si>
  <si>
    <t>Product: DELL LATITUDE 7450 (8GB/256GB SSD) - LEASE</t>
  </si>
  <si>
    <t>PC1506160023</t>
  </si>
  <si>
    <t>Product: DELL UPGRADE TO 512GB SSD (ULTRA PORTABLE) LEASE</t>
  </si>
  <si>
    <t>LE1507020002</t>
  </si>
  <si>
    <t>IRA000EPO15000707</t>
  </si>
  <si>
    <t>LE1507160003</t>
  </si>
  <si>
    <t>IRA000EPO15000708</t>
  </si>
  <si>
    <t>ZST001</t>
  </si>
  <si>
    <t>LE1507210004</t>
  </si>
  <si>
    <t>PC1506160016</t>
  </si>
  <si>
    <t>Product: DELL UPGRADE TO 8GB RAM (14" MAIN) LEASE</t>
  </si>
  <si>
    <t>IRA000EPO15000606</t>
  </si>
  <si>
    <t>LE1507210001</t>
  </si>
  <si>
    <t>IRA000EPO15000668</t>
  </si>
  <si>
    <t>LE1507210003</t>
  </si>
  <si>
    <t>IRA000EPO15000669</t>
  </si>
  <si>
    <t>IRA000EPO15000667</t>
  </si>
  <si>
    <t>LE1506180010</t>
  </si>
  <si>
    <t>LE1506180013</t>
  </si>
  <si>
    <t>LE1506230003</t>
  </si>
  <si>
    <t>LE1506230004</t>
  </si>
  <si>
    <t>LE1507010006</t>
  </si>
  <si>
    <t>LE1507060011</t>
  </si>
  <si>
    <t>LF1506230013</t>
  </si>
  <si>
    <t>LF1507100002</t>
  </si>
  <si>
    <t>PC1505050047</t>
  </si>
  <si>
    <t>Product: DELL LATITUDE M4800 NOTEBOOK (LEASING)</t>
  </si>
  <si>
    <t>PC1505050049</t>
  </si>
  <si>
    <t>Product: UPGRADE TO 32GB MEMORY (LEASING)</t>
  </si>
  <si>
    <t>PC1507160040</t>
  </si>
  <si>
    <t>IBM SYSTEM STORAGE DS4800 BATTERY</t>
  </si>
  <si>
    <t>LE1507130006</t>
  </si>
  <si>
    <t>HDB000EPO15001369</t>
  </si>
  <si>
    <t>LE1507160007</t>
  </si>
  <si>
    <t>5900046141 / 9100005511</t>
  </si>
  <si>
    <t>SPPIBS048IB</t>
  </si>
  <si>
    <t>IBM  7T SATA RAID ADAPTER</t>
  </si>
  <si>
    <t>MP1301300001_3</t>
  </si>
  <si>
    <t>HOMHTAEPO15000231</t>
  </si>
  <si>
    <t>PC1507160022</t>
  </si>
  <si>
    <t>NVIDIA Quadro FX1700 512MB PCI-E x16 Graphics Card</t>
  </si>
  <si>
    <t>LE1507060006</t>
  </si>
  <si>
    <t>JTC000EPO15000487</t>
  </si>
  <si>
    <t>LE1507060007</t>
  </si>
  <si>
    <t>LE1507010005</t>
  </si>
  <si>
    <t>LE1506290009</t>
  </si>
  <si>
    <t>ZST016</t>
  </si>
  <si>
    <t>PC1501260002</t>
  </si>
  <si>
    <t>HP 512MB Flash-Backed Write Cache (FBWC)</t>
  </si>
  <si>
    <t>PC1507080022</t>
  </si>
  <si>
    <t>HP 2650W for BLc7000</t>
  </si>
  <si>
    <t>PC1507140002</t>
  </si>
  <si>
    <t>801939-001</t>
  </si>
  <si>
    <t>PC1205030011</t>
  </si>
  <si>
    <t>HP 16GB 2RX4 PC3L-10600R-9 KIT</t>
  </si>
  <si>
    <t>PC1507130024</t>
  </si>
  <si>
    <t>HP Proc EX E7-4870 2.4GHz 130W</t>
  </si>
  <si>
    <t>PC1112060004</t>
  </si>
  <si>
    <t>Voltage Regualtor Module  for HP DL380G5</t>
  </si>
  <si>
    <t>PSA_HW</t>
  </si>
  <si>
    <t>terence.tan</t>
  </si>
  <si>
    <t>TERENCE TAN WEE PHONG</t>
  </si>
  <si>
    <t>Terence Tan Wee Phong</t>
  </si>
  <si>
    <t>marco.low</t>
  </si>
  <si>
    <t>jessie.lim</t>
  </si>
  <si>
    <t>SQ1506160010</t>
  </si>
  <si>
    <t>SQ1507060025</t>
  </si>
  <si>
    <t>ZSH145</t>
  </si>
  <si>
    <t>N07116</t>
  </si>
  <si>
    <t>ZRT062</t>
  </si>
  <si>
    <t>MINISTRY OF HOME AFFAIRS - TRAFFIC POLICE DEPT</t>
  </si>
  <si>
    <t>LE1504220011</t>
  </si>
  <si>
    <t>HOMSPFEPO15003903</t>
  </si>
  <si>
    <t>S07030</t>
  </si>
  <si>
    <t>SINGAPORE MANAGEMENT UNIVERSITY</t>
  </si>
  <si>
    <t>S07074</t>
  </si>
  <si>
    <t>PC1506030020</t>
  </si>
  <si>
    <t>Nvidia GeForce315 512MB DDR3 V/D/HDMI</t>
  </si>
  <si>
    <t>PC1209120001</t>
  </si>
  <si>
    <t>HP 750W POWER SUPPLY for DL360G6</t>
  </si>
  <si>
    <t>R00111</t>
  </si>
  <si>
    <t>COUTTS &amp; CO LTD</t>
  </si>
  <si>
    <t>SP08ZZ375OT</t>
  </si>
  <si>
    <t>LOGITECH M90 USB OPTICAL  MOUSE</t>
  </si>
  <si>
    <t>SNB000EPO14000010</t>
  </si>
  <si>
    <t>IDA000EPO15000655</t>
  </si>
  <si>
    <t>ZSH060</t>
  </si>
  <si>
    <t>SLA000EPO15000229</t>
  </si>
  <si>
    <t>LTA000EPO15001065</t>
  </si>
  <si>
    <t>ZSH122</t>
  </si>
  <si>
    <t>JTC000EPO15000483</t>
  </si>
  <si>
    <t>JTC000EPO15000492</t>
  </si>
  <si>
    <t>JTC000EPO15000493</t>
  </si>
  <si>
    <t>ZSH014</t>
  </si>
  <si>
    <t>ITA000EPO15000261</t>
  </si>
  <si>
    <t>IRA000EPO15000692</t>
  </si>
  <si>
    <t>CCY000EPO15000383</t>
  </si>
  <si>
    <t>TRAHQ0EPO15000127</t>
  </si>
  <si>
    <t>CDVHQ0EPO15000662</t>
  </si>
  <si>
    <t>HSA000EPO15000361</t>
  </si>
  <si>
    <t>ZSH049</t>
  </si>
  <si>
    <t>PMONCCEPO15000053</t>
  </si>
  <si>
    <t>TRADOSEPO15000085</t>
  </si>
  <si>
    <t>PMONCCEPO15000055</t>
  </si>
  <si>
    <t>PMOPSDEPO15000284</t>
  </si>
  <si>
    <t>LTA000EPO15001201</t>
  </si>
  <si>
    <t>PC1301170006</t>
  </si>
  <si>
    <t>HP 2TB Serial ATA (SATA) hard drive -7.2K RPM, 3GB/sec</t>
  </si>
  <si>
    <t>ZSH054</t>
  </si>
  <si>
    <t>ZST012</t>
  </si>
  <si>
    <t>E00202</t>
  </si>
  <si>
    <t>EPIC SHIP MANAGEMENT PTE LTD</t>
  </si>
  <si>
    <t>LF1506230018</t>
  </si>
  <si>
    <t>LF1507100003</t>
  </si>
  <si>
    <t>PC1505140016</t>
  </si>
  <si>
    <t>Product: HP ELITEDISPLAY E241I 24” LED MONITOR (LEASING)</t>
  </si>
  <si>
    <t>LF1507270001</t>
  </si>
  <si>
    <t>PMOHQ0EPO15000076/1</t>
  </si>
  <si>
    <t>PC1505050090</t>
  </si>
  <si>
    <t>Product: UPGRADE TO 16 GB MEMORY – AIO TAB (LEASING)</t>
  </si>
  <si>
    <t>PC1203190028</t>
  </si>
  <si>
    <t>HP I/O SYSBD for DL380 G6</t>
  </si>
  <si>
    <t>LE1409130134</t>
  </si>
  <si>
    <t>JUDSUPEPO14000069</t>
  </si>
  <si>
    <t>LE1506220002</t>
  </si>
  <si>
    <t>LE1506180001</t>
  </si>
  <si>
    <t>LE1506180006</t>
  </si>
  <si>
    <t>LE1507010007</t>
  </si>
  <si>
    <t>LE1507010008</t>
  </si>
  <si>
    <t>LE1507070001</t>
  </si>
  <si>
    <t>LE1507060002</t>
  </si>
  <si>
    <t>IRA000EPO15000620</t>
  </si>
  <si>
    <t>LE1507070003</t>
  </si>
  <si>
    <t>LE1507070004</t>
  </si>
  <si>
    <t>LE1507070005</t>
  </si>
  <si>
    <t>LE1507020009</t>
  </si>
  <si>
    <t>LE1507020011</t>
  </si>
  <si>
    <t>LE1507060008</t>
  </si>
  <si>
    <t>LE1507060009</t>
  </si>
  <si>
    <t>LE1507060010</t>
  </si>
  <si>
    <t>LE1507070006</t>
  </si>
  <si>
    <t>LE1507070009</t>
  </si>
  <si>
    <t>LE1507130004</t>
  </si>
  <si>
    <t>BCA000EPO15000656</t>
  </si>
  <si>
    <t>HDB000EPO15001385</t>
  </si>
  <si>
    <t>PUB000EPO15000981</t>
  </si>
  <si>
    <t>MDA000EPO15000438</t>
  </si>
  <si>
    <t>IDA000EPO15000808</t>
  </si>
  <si>
    <t>SMC000EPO15000053</t>
  </si>
  <si>
    <t>SDC000EPO15000326</t>
  </si>
  <si>
    <t>IE_000EPO15000277</t>
  </si>
  <si>
    <t>LE1507020003</t>
  </si>
  <si>
    <t>LE1507020005</t>
  </si>
  <si>
    <t>LE1507020008</t>
  </si>
  <si>
    <t>LE1507130008</t>
  </si>
  <si>
    <t>LE1507130016</t>
  </si>
  <si>
    <t>LE1507130018</t>
  </si>
  <si>
    <t>LE1507160005</t>
  </si>
  <si>
    <t>LE1507160006</t>
  </si>
  <si>
    <t>LE1507160008</t>
  </si>
  <si>
    <t>LE1507160009</t>
  </si>
  <si>
    <t>LE1507230003</t>
  </si>
  <si>
    <t>LE1506290012</t>
  </si>
  <si>
    <t>LE1507060012</t>
  </si>
  <si>
    <t>LE1507070008</t>
  </si>
  <si>
    <t>LE1507070010</t>
  </si>
  <si>
    <t>LE1507130013</t>
  </si>
  <si>
    <t>LE1507130017</t>
  </si>
  <si>
    <t>LE1508050007</t>
  </si>
  <si>
    <t>HDB000EPO15001509</t>
  </si>
  <si>
    <t>O00049</t>
  </si>
  <si>
    <t>OCEAN TANKERS (PTE) LTD</t>
  </si>
  <si>
    <t>LF1508110001</t>
  </si>
  <si>
    <t>PC1504280060</t>
  </si>
  <si>
    <t>Product: HP UPGRADE TO 512GB SATA-3 SOLID STATE DRIVE- LEASING</t>
  </si>
  <si>
    <t>PC1504290004</t>
  </si>
  <si>
    <t>Product: UPGRADE TO 15.6" LED-BT QHD+UWVA ANTI-G (3200X1800) -LEASING</t>
  </si>
  <si>
    <t>LF1508110002</t>
  </si>
  <si>
    <t>PC1104110047</t>
  </si>
  <si>
    <t>HP SPS-PSU for DL380 G6, 460W</t>
  </si>
  <si>
    <t>SPPIBS041IB</t>
  </si>
  <si>
    <t>SYSTEM BOARD FOR IBM X346</t>
  </si>
  <si>
    <t>LF1508110003</t>
  </si>
  <si>
    <t>PC1402280031</t>
  </si>
  <si>
    <t>Product: DELL ADD-ON P2414H LEASE</t>
  </si>
  <si>
    <t>D00063</t>
  </si>
  <si>
    <t>DOW JONES AER COMPANY, INC(SINGAPORE BRANCH)</t>
  </si>
  <si>
    <t>PC1111230006</t>
  </si>
  <si>
    <t>IBM 500 GB 7.2K RPM 3.5" SATA Hard Drive</t>
  </si>
  <si>
    <t>LE1412010001</t>
  </si>
  <si>
    <t>JUDSUPEPO14000192</t>
  </si>
  <si>
    <t>LE1409130005</t>
  </si>
  <si>
    <t>JUDSUPEPO14000040</t>
  </si>
  <si>
    <t>LE1508130001</t>
  </si>
  <si>
    <t>PC1106270044</t>
  </si>
  <si>
    <t>HP/CPQ 15" LCD TFT5600 with Keyboard no Rail Kit</t>
  </si>
  <si>
    <t>LE1412010002</t>
  </si>
  <si>
    <t>JUDSUPEPO14000193</t>
  </si>
  <si>
    <t>LE1412010003</t>
  </si>
  <si>
    <t>LE1410100001</t>
  </si>
  <si>
    <t>JUDSUPEPO14000194</t>
  </si>
  <si>
    <t>LE1409020006</t>
  </si>
  <si>
    <t>LE1505260011</t>
  </si>
  <si>
    <t>LE1507130014</t>
  </si>
  <si>
    <t>LE1506290007</t>
  </si>
  <si>
    <t>LE1506290008</t>
  </si>
  <si>
    <t>DST000EPO15001017</t>
  </si>
  <si>
    <t>LE1506290011</t>
  </si>
  <si>
    <t>WDA000EPO15000302</t>
  </si>
  <si>
    <t>LE1507080001</t>
  </si>
  <si>
    <t>LE1507230010</t>
  </si>
  <si>
    <t>LE1507290009</t>
  </si>
  <si>
    <t>LE1508050005</t>
  </si>
  <si>
    <t>HOMHTAEPO15000240</t>
  </si>
  <si>
    <t>IRA000EPO15000627</t>
  </si>
  <si>
    <t>IRA000EPO15000672</t>
  </si>
  <si>
    <t>IRA000EPO15000698</t>
  </si>
  <si>
    <t>IRA000EPO15000609</t>
  </si>
  <si>
    <t>IRA000EPO15000682</t>
  </si>
  <si>
    <t>IRA000EPO15000743</t>
  </si>
  <si>
    <t>IRA000EPO15000744</t>
  </si>
  <si>
    <t>SCB000EPO15000295</t>
  </si>
  <si>
    <t>IRA000EPO15000800</t>
  </si>
  <si>
    <t>IDA000EPO15000846</t>
  </si>
  <si>
    <t>HDB000EPO15001462</t>
  </si>
  <si>
    <t>IRA000EPO15000611</t>
  </si>
  <si>
    <t>SQ1507230004</t>
  </si>
  <si>
    <t>PMONSCEPO15000094</t>
  </si>
  <si>
    <t>IRA000EPO15000870</t>
  </si>
  <si>
    <t>PMONSCEPO15000095</t>
  </si>
  <si>
    <t>IRA000EPO15000879</t>
  </si>
  <si>
    <t>IRA000EPO15000880</t>
  </si>
  <si>
    <t>IRA000EPO15000883</t>
  </si>
  <si>
    <t>HOMSPFEPO15008508</t>
  </si>
  <si>
    <t>MAS000EPO15000398</t>
  </si>
  <si>
    <t>HSA000EPO15000413</t>
  </si>
  <si>
    <t>ZRT064</t>
  </si>
  <si>
    <t>ATTORNEY-GENERAL'S CHAMBERS</t>
  </si>
  <si>
    <t>LE1408260067</t>
  </si>
  <si>
    <t>AGC000EPO14000084</t>
  </si>
  <si>
    <t>LE1502090008</t>
  </si>
  <si>
    <t>JUDSUPEPO15000014</t>
  </si>
  <si>
    <t>LE1412020002</t>
  </si>
  <si>
    <t>JUDSUPEPO14000186</t>
  </si>
  <si>
    <t>LE1412020003</t>
  </si>
  <si>
    <t>LE1412020006</t>
  </si>
  <si>
    <t>JUDSUPEPO14000200</t>
  </si>
  <si>
    <t>LE1502090009</t>
  </si>
  <si>
    <t>JUDSUPEPO15000015</t>
  </si>
  <si>
    <t>LE1502230001</t>
  </si>
  <si>
    <t>JUDSUPEPO15000028</t>
  </si>
  <si>
    <t>LE1502180002</t>
  </si>
  <si>
    <t>JUDSUPEPO15000027</t>
  </si>
  <si>
    <t>N07394</t>
  </si>
  <si>
    <t>BM1507280001</t>
  </si>
  <si>
    <t>NTU000EPO15004818</t>
  </si>
  <si>
    <t>RS1508140001</t>
  </si>
  <si>
    <t>H00113</t>
  </si>
  <si>
    <t>HILTON INTERNATIONAL ASIA PACIFIC PTE LTD</t>
  </si>
  <si>
    <t>LE1505250004</t>
  </si>
  <si>
    <t>JUDSUPEPO15000099_1</t>
  </si>
  <si>
    <t>BM1303220003_3</t>
  </si>
  <si>
    <t>2601O539156945</t>
  </si>
  <si>
    <t>Item: PC1208030026 / KQ47V0H / CISCO ACS-1121</t>
  </si>
  <si>
    <t>Item: PC1208030026 / KQ880Y9 / CISCO ACS-1121</t>
  </si>
  <si>
    <t>PC1507280014</t>
  </si>
  <si>
    <t>Item: PC1507280014 / PSZ18121K4L / AIR-CT2504-HA-K9</t>
  </si>
  <si>
    <t>PC1507280015</t>
  </si>
  <si>
    <t>Item: PC1507280015 / PSZ18181JNU / AIR-CT2504-HA-K9</t>
  </si>
  <si>
    <t>PC1507280016</t>
  </si>
  <si>
    <t>Item: PC1507280016 / FGL1820X6BV / AIR-CAP1602I-S-K9</t>
  </si>
  <si>
    <t>Item: PC1507280016 / FGL1820X6BR / AIR-CAP1602I-S-K9</t>
  </si>
  <si>
    <t>Item: PC1507280016 / FGL1820X6BW / AIR-CAP1602I-S-K9</t>
  </si>
  <si>
    <t>Item: PC1507280016 / FGL1820X6BU / AIR-CAP1602I-S-K9</t>
  </si>
  <si>
    <t>Item: PC1507280016 / FGL1820X6BT / AIR-CAP1602I-S-K9</t>
  </si>
  <si>
    <t>Item: PC1507280016 / FGL1820X6BS / AIR-CAP1602I-S-K9</t>
  </si>
  <si>
    <t>Item: PC1507280016 / FGL1820X6C1 / AIR-CAP1602I-S-K9</t>
  </si>
  <si>
    <t>Item: PC1507280016 / FGL1820X6C0 / AIR-CAP1602I-S-K9</t>
  </si>
  <si>
    <t>PC1507280018</t>
  </si>
  <si>
    <t>Item: PC1507280018 / 185062011000047 / SSG-140-SH-S</t>
  </si>
  <si>
    <t>Item: PC1507280018 / 185062011000054 / SSG-140-SH-S</t>
  </si>
  <si>
    <t>PC1507300006</t>
  </si>
  <si>
    <t>Item: PC1507300006 / ES-PRE-F5-ONSITE / Agile Ensure Annual premium 7x24x4hrs Engineering Onsite</t>
  </si>
  <si>
    <t>Item: OT99YY888OT / SMAPMU00090 / SOFTWARE SERVICE CODE</t>
  </si>
  <si>
    <t>HW1208030004_3</t>
  </si>
  <si>
    <t>2601O539156931</t>
  </si>
  <si>
    <t>Item: PC03BA374HP / SGH115XCHF / HP DL380 G7</t>
  </si>
  <si>
    <t>Item: PC03BA374HP / SGH114X71W / HP DL380 G7</t>
  </si>
  <si>
    <t>PC1105310006</t>
  </si>
  <si>
    <t>Item: PC1105310006 / MXA115Z00M / HP MSL2024 1 LTO-4 ULTR 1760 SAS LIBRARY</t>
  </si>
  <si>
    <t>Item: PC03BA374HP / SGH114X72B / HP DL380 G7</t>
  </si>
  <si>
    <t>PC1507280025</t>
  </si>
  <si>
    <t>Item: PC1507280025 / 26QJWB1 / Dell Power Vault 110T External Tape Drive (LTO-3)</t>
  </si>
  <si>
    <t>Item: PC13FM019IB / 7BX0682 / IBM TS3100 TAPE LIBRARY</t>
  </si>
  <si>
    <t>PC1507280026</t>
  </si>
  <si>
    <t>Item: PC1507280026 / 3581L38 / IBM Total Storage</t>
  </si>
  <si>
    <t>Item: PC1105180020 / 218WW1S / DELL POWEREDGE R200</t>
  </si>
  <si>
    <t>PC1507290018</t>
  </si>
  <si>
    <t>Item: PC1507290018 / HU1950815B / HP Ultrium 1840 Ext SAS Tape Drive (LTO-4)</t>
  </si>
  <si>
    <t>PC03XX483HP</t>
  </si>
  <si>
    <t>Item: PC03XX483HP / H27WLJC12S / HP DL380 G3</t>
  </si>
  <si>
    <t>PC1407030011</t>
  </si>
  <si>
    <t>Item: PC1407030011 / FOC1243X29N / CISCO WS-C2960-24TT-L</t>
  </si>
  <si>
    <t>Item: PC1507140041 / FOC1104Y54S / WS-C3560G-24TS-S</t>
  </si>
  <si>
    <t>PC1507290021</t>
  </si>
  <si>
    <t>Item: PC1507290021 / FCQ1515Y44K / WS-C2960-24TC-L</t>
  </si>
  <si>
    <t>Item: PC1507290021 / FCQ1515Z31D / WS-C2960-24TC-L</t>
  </si>
  <si>
    <t>PC1202090002</t>
  </si>
  <si>
    <t>IBM ServeRAID-BR10i SAS/SATA Controller</t>
  </si>
  <si>
    <t>LE1507130005</t>
  </si>
  <si>
    <t>LE1507290007</t>
  </si>
  <si>
    <t>PC1409020003</t>
  </si>
  <si>
    <t>IBM Intel® Xeon® Processor X5460 (12M Cache,3.16GHz,1333MHz</t>
  </si>
  <si>
    <t>LF1506230019</t>
  </si>
  <si>
    <t>PC1501070003</t>
  </si>
  <si>
    <t>IBM BladeCenter HS22 2x Xeon 6C 2.66GHz 6.4GT/s/16GB RAM</t>
  </si>
  <si>
    <t>SPPGRS079CQ</t>
  </si>
  <si>
    <t>HP DL380G5 8GB Kit FDB (2x4GB)</t>
  </si>
  <si>
    <t>SES-JOPL</t>
  </si>
  <si>
    <t>PC1409120001</t>
  </si>
  <si>
    <t>IBM 1GB 1Rx PC2-5300P-555 PC5300 CL5</t>
  </si>
  <si>
    <t>SV1508180004</t>
  </si>
  <si>
    <t>jean.tan</t>
  </si>
  <si>
    <t>A00198</t>
  </si>
  <si>
    <t>ALPHA METALS SINGAPORE</t>
  </si>
  <si>
    <t>ZSH115</t>
  </si>
  <si>
    <t>S00638</t>
  </si>
  <si>
    <t>MERITUS INTERNATIONAL PTE LTD</t>
  </si>
  <si>
    <t>SPPGHU002DE</t>
  </si>
  <si>
    <t>Dell 300GB 3.5" 3G SAS 15K HDD</t>
  </si>
  <si>
    <t>LE1507210005</t>
  </si>
  <si>
    <t>HDB000EPO15001436</t>
  </si>
  <si>
    <t>PC1506160011</t>
  </si>
  <si>
    <t>Product: DELL UPGRADE TO 16GB RAM (12" MAIN) LEASE</t>
  </si>
  <si>
    <t>PC1506160022</t>
  </si>
  <si>
    <t>Product: DELL UPGRADE TO 16GB RAM (ULTRA PORTABLE) LEASE</t>
  </si>
  <si>
    <t>LE1507230002</t>
  </si>
  <si>
    <t>LE1507230013</t>
  </si>
  <si>
    <t>HOMHQ0EPO15000481</t>
  </si>
  <si>
    <t>LE1507240005</t>
  </si>
  <si>
    <t>HOMPDEEPO15002109</t>
  </si>
  <si>
    <t>LE1507290002</t>
  </si>
  <si>
    <t>NPB000EPO15001121</t>
  </si>
  <si>
    <t>LE1508040001</t>
  </si>
  <si>
    <t>IRA000EPO15000839</t>
  </si>
  <si>
    <t>LE1508040003</t>
  </si>
  <si>
    <t>HDB000EPO15001492</t>
  </si>
  <si>
    <t>LE1508040004</t>
  </si>
  <si>
    <t>HDB000EPO15001479</t>
  </si>
  <si>
    <t>LE1508050006</t>
  </si>
  <si>
    <t>URA000EPO15000709</t>
  </si>
  <si>
    <t>LE1508050009</t>
  </si>
  <si>
    <t>HDB000EPO15001521</t>
  </si>
  <si>
    <t>LE1508060001</t>
  </si>
  <si>
    <t>CPE000EPO15000142</t>
  </si>
  <si>
    <t>LE1508060003</t>
  </si>
  <si>
    <t>LE1508060010</t>
  </si>
  <si>
    <t>LE1508120005</t>
  </si>
  <si>
    <t>HDB000EPO15001553</t>
  </si>
  <si>
    <t>LE1508120006</t>
  </si>
  <si>
    <t>LE1508130005</t>
  </si>
  <si>
    <t>HDB000EPO15001572</t>
  </si>
  <si>
    <t>LE1508130006</t>
  </si>
  <si>
    <t>HDB000EPO15001570</t>
  </si>
  <si>
    <t>LE1508130007</t>
  </si>
  <si>
    <t>HDB000EPO15001594</t>
  </si>
  <si>
    <t>LE1508130010</t>
  </si>
  <si>
    <t>CCY000EPO15000429</t>
  </si>
  <si>
    <t>LE1508180003</t>
  </si>
  <si>
    <t>NST000EPO15000092</t>
  </si>
  <si>
    <t>LE1508180011</t>
  </si>
  <si>
    <t>HDB000EPO15001622</t>
  </si>
  <si>
    <t>LF1507100004</t>
  </si>
  <si>
    <t>ZRT001</t>
  </si>
  <si>
    <t>MINISTRY OF HOME AFFAIRS-SPF</t>
  </si>
  <si>
    <t>LF1508190001</t>
  </si>
  <si>
    <t>LF1508190004</t>
  </si>
  <si>
    <t>PC1505050012</t>
  </si>
  <si>
    <t>Product: ADD ON 1TB 3.5” SATA (7.2K RPM) HARD DRIVE (LEASING)</t>
  </si>
  <si>
    <t>PC1505050030</t>
  </si>
  <si>
    <t>Product: ADDITIONAL NVIDIA QUADRO K4200 4GB (LEASING)</t>
  </si>
  <si>
    <t>IRA000EPO15000663</t>
  </si>
  <si>
    <t>IRA000EPO15000676</t>
  </si>
  <si>
    <t>HOMHQ0EPO15000448</t>
  </si>
  <si>
    <t>ZSH081</t>
  </si>
  <si>
    <t>IRA000EPO15000745</t>
  </si>
  <si>
    <t>IRA000EPO15000789</t>
  </si>
  <si>
    <t>IRA000EPO15000691</t>
  </si>
  <si>
    <t>CDVHQ0EPO15000720</t>
  </si>
  <si>
    <t>HDB000EPO15001508</t>
  </si>
  <si>
    <t>NHB000EPO15001766</t>
  </si>
  <si>
    <t>PAS000EPO15001608</t>
  </si>
  <si>
    <t>IRA000EPO15000711</t>
  </si>
  <si>
    <t>IRA000EPO15000809</t>
  </si>
  <si>
    <t>IRA000EPO15000820</t>
  </si>
  <si>
    <t>IRA000EPO15000848</t>
  </si>
  <si>
    <t>IRA000EPO15000803</t>
  </si>
  <si>
    <t>IRA000EPO15000884</t>
  </si>
  <si>
    <t>ACR000EPO15000215</t>
  </si>
  <si>
    <t>IRA000EPO15000933</t>
  </si>
  <si>
    <t>IRA000EPO15000932</t>
  </si>
  <si>
    <t>SMC000EPO15000059</t>
  </si>
  <si>
    <t>SQ1507280054</t>
  </si>
  <si>
    <t>I15082100189</t>
  </si>
  <si>
    <t>SQ1507280055</t>
  </si>
  <si>
    <t>I15082100190</t>
  </si>
  <si>
    <t>SQ1507300003</t>
  </si>
  <si>
    <t>I15082100191</t>
  </si>
  <si>
    <t>SQ1507300031</t>
  </si>
  <si>
    <t>I15082100192</t>
  </si>
  <si>
    <t>SQ1507300033</t>
  </si>
  <si>
    <t>I15082100193</t>
  </si>
  <si>
    <t>SQ1507310027</t>
  </si>
  <si>
    <t>I15082100194</t>
  </si>
  <si>
    <t>SQ1508030004</t>
  </si>
  <si>
    <t>I15082100195</t>
  </si>
  <si>
    <t>HDB000EPO15001564</t>
  </si>
  <si>
    <t>SQ1508030051</t>
  </si>
  <si>
    <t>I15082100196</t>
  </si>
  <si>
    <t>LF1508210001</t>
  </si>
  <si>
    <t>MP1410270005_2</t>
  </si>
  <si>
    <t>2015-0798-Man</t>
  </si>
  <si>
    <t>4001657691</t>
  </si>
  <si>
    <t>LE1507160010</t>
  </si>
  <si>
    <t>LE1506290010</t>
  </si>
  <si>
    <t>HSA000EPO15000328/1</t>
  </si>
  <si>
    <t>LE1508050004</t>
  </si>
  <si>
    <t>LE1508050008</t>
  </si>
  <si>
    <t>LE1506110002</t>
  </si>
  <si>
    <t>LE1507230001</t>
  </si>
  <si>
    <t>LE1508060011</t>
  </si>
  <si>
    <t>LE1508130002</t>
  </si>
  <si>
    <t>LE1508180016</t>
  </si>
  <si>
    <t>LF1508190006</t>
  </si>
  <si>
    <t>PC1505050035</t>
  </si>
  <si>
    <t>Product: DELL P2214H 21.5" MONITOR (LEASING)</t>
  </si>
  <si>
    <t>Product: HP UPGRADE TO 1TB SATA HDD (7200 RPM)- LEASING</t>
  </si>
  <si>
    <t>LF1507270002</t>
  </si>
  <si>
    <t>PC1505140015</t>
  </si>
  <si>
    <t>Product: HP ELITEDISPLAY E221 21.5” LED MONITOR (LEASING)</t>
  </si>
  <si>
    <t>LF1507270003</t>
  </si>
  <si>
    <t>LF1507100001</t>
  </si>
  <si>
    <t>LF1508180001</t>
  </si>
  <si>
    <t>PC1504290002</t>
  </si>
  <si>
    <t>Product: ADD 256GB Z TURBO DRIVE PCIE SOLID STATE DRIVE - LEASING</t>
  </si>
  <si>
    <t>PC1505130026</t>
  </si>
  <si>
    <t>Product: HP 230W ADVANCED DOCKING STATION (LEASING)</t>
  </si>
  <si>
    <t>IDA - 1303</t>
  </si>
  <si>
    <t>MS1407240001_1</t>
  </si>
  <si>
    <t>3900046629</t>
  </si>
  <si>
    <t>MP1508200001</t>
  </si>
  <si>
    <t>5900046143</t>
  </si>
  <si>
    <t>H00077</t>
  </si>
  <si>
    <t>UNICREDIT GLOBAL BUSINESS SERVICES GMBH</t>
  </si>
  <si>
    <t>RIT150806</t>
  </si>
  <si>
    <t>IRA000EPO15000812</t>
  </si>
  <si>
    <t>IRA000EPO15000811</t>
  </si>
  <si>
    <t>IRA000EPO15000827</t>
  </si>
  <si>
    <t>IRA000EPO15000826</t>
  </si>
  <si>
    <t>IRA000EPO15000821</t>
  </si>
  <si>
    <t>MAS000EPO15000399</t>
  </si>
  <si>
    <t>IRA000EPO15000810</t>
  </si>
  <si>
    <t>ZSH061</t>
  </si>
  <si>
    <t>CPF000EPO15001486</t>
  </si>
  <si>
    <t>IRA000EPO15000825</t>
  </si>
  <si>
    <t>IRA000EPO15000822</t>
  </si>
  <si>
    <t>IDA000EPO15000890</t>
  </si>
  <si>
    <t>SQ1508090001</t>
  </si>
  <si>
    <t>SQ1508090002</t>
  </si>
  <si>
    <t>SQ1508090003</t>
  </si>
  <si>
    <t>SQ1508090005</t>
  </si>
  <si>
    <t>LF1507270004</t>
  </si>
  <si>
    <t>LF1507270005</t>
  </si>
  <si>
    <t>LF1508250001</t>
  </si>
  <si>
    <t>LF1508250002</t>
  </si>
  <si>
    <t>PC1505050052</t>
  </si>
  <si>
    <t>Product: UPGRADE TO 512GB SSD (LEASING)</t>
  </si>
  <si>
    <t>H00200</t>
  </si>
  <si>
    <t>HALCYON AGRI CORPORATION LIMITED</t>
  </si>
  <si>
    <t>LF1508250005</t>
  </si>
  <si>
    <t>PC1505040038</t>
  </si>
  <si>
    <t>Product: UPGRADE TO 64 GB MEMORY (LEASING)</t>
  </si>
  <si>
    <t>PC1505050001</t>
  </si>
  <si>
    <t>Product: UPGRADE TO 512GB 2.5” SATA SSD (LEASING)</t>
  </si>
  <si>
    <t>PC1505050014</t>
  </si>
  <si>
    <t>Product: ADD ON 2TB 3.5” SATA (7.2KRPM) HARD DRIVE (LEASING)</t>
  </si>
  <si>
    <t>PC1505050038</t>
  </si>
  <si>
    <t>Product: DELL U2713H 27" MONITOR (LEASING)</t>
  </si>
  <si>
    <t>LF1508250006</t>
  </si>
  <si>
    <t>MOMLINEWO15000001</t>
  </si>
  <si>
    <t>PC1507280007</t>
  </si>
  <si>
    <t>Product: DELL INTEL® XEON® PROCESSOR E5-2698 V3 - (LEASING)</t>
  </si>
  <si>
    <t>PC1505040040</t>
  </si>
  <si>
    <t>Product: UPGRADE TO 256 GB MEMORY (LEASING)</t>
  </si>
  <si>
    <t>PC1505050025</t>
  </si>
  <si>
    <t>Product: ADD ON 1.2TB 2.5” SAS (10KRPM) HARD DRIVE (LEASING)</t>
  </si>
  <si>
    <t>PC1505050036</t>
  </si>
  <si>
    <t>Product: DELL U2412M 24" MONITOR (LEASING)</t>
  </si>
  <si>
    <t>LF1508250008</t>
  </si>
  <si>
    <t>LE1507300002</t>
  </si>
  <si>
    <t>JUDSUPEPO15000134_1</t>
  </si>
  <si>
    <t>LE1508040008</t>
  </si>
  <si>
    <t>JUDSUPEPO15000131_1</t>
  </si>
  <si>
    <t>LE1508180021</t>
  </si>
  <si>
    <t>I15082600051</t>
  </si>
  <si>
    <t>R00161</t>
  </si>
  <si>
    <t>RUTLEDGE OMNI SERVICES PTE LTD</t>
  </si>
  <si>
    <t>N00236</t>
  </si>
  <si>
    <t>NOL-TEC SYSTEMS (ASIA) PTE LTD</t>
  </si>
  <si>
    <t>LF1508250003</t>
  </si>
  <si>
    <t>PC1504270034</t>
  </si>
  <si>
    <t>3Y 160W POWER SUPPLY for PolyCom HDX8000</t>
  </si>
  <si>
    <t>LE1508130009</t>
  </si>
  <si>
    <t>SPPGWS088CQ</t>
  </si>
  <si>
    <t>HP Power Supply 870W/HT PLG For DL580G2</t>
  </si>
  <si>
    <t>B4 adjust</t>
  </si>
  <si>
    <t>1200-SG00-ESS01200-221414</t>
  </si>
  <si>
    <t>Jean Tan</t>
  </si>
  <si>
    <t>SQ1507280035</t>
  </si>
  <si>
    <t>SQ1506150037</t>
  </si>
  <si>
    <t>SQ1507270015</t>
  </si>
  <si>
    <t>SQ1507070006</t>
  </si>
  <si>
    <t>SQ1507280057</t>
  </si>
  <si>
    <t>SQ1508110003</t>
  </si>
  <si>
    <t>SQ1506150039</t>
  </si>
  <si>
    <t>SQ1508030032</t>
  </si>
  <si>
    <t>SQ1508130002</t>
  </si>
  <si>
    <t>SQ1506150038</t>
  </si>
  <si>
    <t>SQ1507080058</t>
  </si>
  <si>
    <t>SQ1508060019</t>
  </si>
  <si>
    <t>SQ1508050013</t>
  </si>
  <si>
    <t>SQ1508170003</t>
  </si>
  <si>
    <t>SQ1507130057</t>
  </si>
  <si>
    <t>SQ1508060030</t>
  </si>
  <si>
    <t>SQ1508120014</t>
  </si>
  <si>
    <t>SQ1508120010</t>
  </si>
  <si>
    <t>SQ1508030017</t>
  </si>
  <si>
    <t>SQ1508170015</t>
  </si>
  <si>
    <t>SQ1508040004</t>
  </si>
  <si>
    <t>SQ1507310002</t>
  </si>
  <si>
    <t>SQ1507150022</t>
  </si>
  <si>
    <t>SQ1508110019</t>
  </si>
  <si>
    <t>SQ1508110020</t>
  </si>
  <si>
    <t>SQ1508120008</t>
  </si>
  <si>
    <t>SQ1507130055</t>
  </si>
  <si>
    <t>SQ1508140010</t>
  </si>
  <si>
    <t>SQ1508130005</t>
  </si>
  <si>
    <t>SQ1507220015</t>
  </si>
  <si>
    <t>SQ1505200051</t>
  </si>
  <si>
    <t>SQ1508120034</t>
  </si>
  <si>
    <t>SQ1507270023</t>
  </si>
  <si>
    <t>SQ1508170012</t>
  </si>
  <si>
    <t>SQ1507290021</t>
  </si>
  <si>
    <t>SQ1503030042</t>
  </si>
  <si>
    <t>SQ1507270025</t>
  </si>
  <si>
    <t>SQ1508050018</t>
  </si>
  <si>
    <t>SQ1507160046</t>
  </si>
  <si>
    <t>SQ1507280030</t>
  </si>
  <si>
    <t>SQ1504090013</t>
  </si>
  <si>
    <t>SQ1508170010</t>
  </si>
  <si>
    <t>SQ1508210011</t>
  </si>
  <si>
    <t>SQ1508210009</t>
  </si>
  <si>
    <t>SQ1507300007</t>
  </si>
  <si>
    <t>SQ1508200031</t>
  </si>
  <si>
    <t>SQ1508060035</t>
  </si>
  <si>
    <t>SQ1508140013</t>
  </si>
  <si>
    <t>SQ1508170034</t>
  </si>
  <si>
    <t>SQ1508240010</t>
  </si>
  <si>
    <t>SQ1508210028</t>
  </si>
  <si>
    <t>SQ1508060025</t>
  </si>
  <si>
    <t>SQ1507310031</t>
  </si>
  <si>
    <t>SQ1508040029</t>
  </si>
  <si>
    <t>SQ1508210018</t>
  </si>
  <si>
    <t>SQ1507150007</t>
  </si>
  <si>
    <t>SQ1508180032</t>
  </si>
  <si>
    <t>SQ1508180038</t>
  </si>
  <si>
    <t>SQ1508040027</t>
  </si>
  <si>
    <t>SQ1508200018</t>
  </si>
  <si>
    <t>SQ1508030044</t>
  </si>
  <si>
    <t>SQ1507290051</t>
  </si>
  <si>
    <t>SQ1508110009</t>
  </si>
  <si>
    <t>SQ1507290056</t>
  </si>
  <si>
    <t>SQ1508030046</t>
  </si>
  <si>
    <t>SQ1508110008</t>
  </si>
  <si>
    <t>SQ1507290055</t>
  </si>
  <si>
    <t>SQ1507290048</t>
  </si>
  <si>
    <t>SQ1508050036</t>
  </si>
  <si>
    <t>SQ1507300024</t>
  </si>
  <si>
    <t>SQ1508240069</t>
  </si>
  <si>
    <t>SQ1508050037</t>
  </si>
  <si>
    <t>SQ1507240014</t>
  </si>
  <si>
    <t>SQ1507140014</t>
  </si>
  <si>
    <t>SQ1507140012</t>
  </si>
  <si>
    <t>SQ1507290045</t>
  </si>
  <si>
    <t>SQ1508110014</t>
  </si>
  <si>
    <t>SQ1507280007</t>
  </si>
  <si>
    <t>SQ1507240033</t>
  </si>
  <si>
    <t>SQ1507300030</t>
  </si>
  <si>
    <t>SQ1507280023</t>
  </si>
  <si>
    <t>SQ1507280019</t>
  </si>
  <si>
    <t>SQ1507280051</t>
  </si>
  <si>
    <t>SQ1507280052</t>
  </si>
  <si>
    <t>SQ1507300022</t>
  </si>
  <si>
    <t>SQ1507230040</t>
  </si>
  <si>
    <t>SQ1506150036</t>
  </si>
  <si>
    <t>SQ1508030020</t>
  </si>
  <si>
    <t>External cost</t>
  </si>
  <si>
    <t>CS1508280002</t>
  </si>
  <si>
    <t>I15082800028</t>
  </si>
  <si>
    <t>CS1508270008</t>
  </si>
  <si>
    <t>I15082800029</t>
  </si>
  <si>
    <t>CS1508270016</t>
  </si>
  <si>
    <t>I15082800030</t>
  </si>
  <si>
    <t>CS1508270017</t>
  </si>
  <si>
    <t>I15082800031</t>
  </si>
  <si>
    <t>CS1508270021</t>
  </si>
  <si>
    <t>I15082800032</t>
  </si>
  <si>
    <t>CS1508280003</t>
  </si>
  <si>
    <t>I15082800033</t>
  </si>
  <si>
    <t>CS1508280016</t>
  </si>
  <si>
    <t>I15082800042</t>
  </si>
  <si>
    <t>ZSH018</t>
  </si>
  <si>
    <t>CS1508280017</t>
  </si>
  <si>
    <t>I15082800043</t>
  </si>
  <si>
    <t>CS1508280018</t>
  </si>
  <si>
    <t>I15082800044</t>
  </si>
  <si>
    <t>CS1508280019</t>
  </si>
  <si>
    <t>I15082800045</t>
  </si>
  <si>
    <t>CS1508280021</t>
  </si>
  <si>
    <t>I15082800046</t>
  </si>
  <si>
    <t>CS1508280022</t>
  </si>
  <si>
    <t>I15082800048</t>
  </si>
  <si>
    <t>CS1508280023</t>
  </si>
  <si>
    <t>I15082800055</t>
  </si>
  <si>
    <t>CS1508280024</t>
  </si>
  <si>
    <t>I15082800057</t>
  </si>
  <si>
    <t>CS1508270014</t>
  </si>
  <si>
    <t>I15082800058</t>
  </si>
  <si>
    <t>CS1508270010</t>
  </si>
  <si>
    <t>I15082800059</t>
  </si>
  <si>
    <t>CS1508270011</t>
  </si>
  <si>
    <t>I15082800060</t>
  </si>
  <si>
    <t>CS1508270028</t>
  </si>
  <si>
    <t>I15082800061</t>
  </si>
  <si>
    <t>CS1508270023</t>
  </si>
  <si>
    <t>I15082800062</t>
  </si>
  <si>
    <t>CS1508280025</t>
  </si>
  <si>
    <t>I15082800063</t>
  </si>
  <si>
    <t>CS1508270022</t>
  </si>
  <si>
    <t>I15082800064</t>
  </si>
  <si>
    <t>CS1508270025</t>
  </si>
  <si>
    <t>I15082800065</t>
  </si>
  <si>
    <t>CS1508280026</t>
  </si>
  <si>
    <t>I15082800066</t>
  </si>
  <si>
    <t>CS1508280027</t>
  </si>
  <si>
    <t>I15082800067</t>
  </si>
  <si>
    <t>CS1508280028</t>
  </si>
  <si>
    <t>I15082800071</t>
  </si>
  <si>
    <t>CS1508270033</t>
  </si>
  <si>
    <t>I15082800075</t>
  </si>
  <si>
    <t>CS1508280031</t>
  </si>
  <si>
    <t>I15082800079</t>
  </si>
  <si>
    <t>CS1508040004</t>
  </si>
  <si>
    <t>I15083100001</t>
  </si>
  <si>
    <t>J00114</t>
  </si>
  <si>
    <t>JOS SINGAPORE ITSM</t>
  </si>
  <si>
    <t>CS1507310011</t>
  </si>
  <si>
    <t>I15083100002</t>
  </si>
  <si>
    <t>CS1508270042</t>
  </si>
  <si>
    <t>I15083100003</t>
  </si>
  <si>
    <t>CS1508270041</t>
  </si>
  <si>
    <t>I15083100004</t>
  </si>
  <si>
    <t>CS1507270027</t>
  </si>
  <si>
    <t>I15083100005</t>
  </si>
  <si>
    <t>CS1508050008</t>
  </si>
  <si>
    <t>I15083100006</t>
  </si>
  <si>
    <t>CS1508210013</t>
  </si>
  <si>
    <t>I15083100007</t>
  </si>
  <si>
    <t>CS1508270040</t>
  </si>
  <si>
    <t>I15083100008</t>
  </si>
  <si>
    <t>CS1508310004</t>
  </si>
  <si>
    <t>I15083100009</t>
  </si>
  <si>
    <t>CS1508210011</t>
  </si>
  <si>
    <t>I15083100010</t>
  </si>
  <si>
    <t>HP 146GB 6G SAS 15K 2.5"DP HDD P/NO: 512547-B21</t>
  </si>
  <si>
    <t>T00477</t>
  </si>
  <si>
    <t>TONG TEIK PTE LTD</t>
  </si>
  <si>
    <t>CS1508260009</t>
  </si>
  <si>
    <t>I15083100012</t>
  </si>
  <si>
    <t>CS1508260006</t>
  </si>
  <si>
    <t>I15083100013</t>
  </si>
  <si>
    <t>CS1508250024</t>
  </si>
  <si>
    <t>I15083100014</t>
  </si>
  <si>
    <t>S00657</t>
  </si>
  <si>
    <t>SINGAPORE LNG CORPORATION PTE LTD</t>
  </si>
  <si>
    <t>CS1507150022</t>
  </si>
  <si>
    <t>I15083100015</t>
  </si>
  <si>
    <t>CS1508240020</t>
  </si>
  <si>
    <t>I15083100016</t>
  </si>
  <si>
    <t>Unknown Expense</t>
  </si>
  <si>
    <t>CS1508190094</t>
  </si>
  <si>
    <t>I15083100017</t>
  </si>
  <si>
    <t>CS1508210046</t>
  </si>
  <si>
    <t>I15083100020</t>
  </si>
  <si>
    <t>CS1508170002</t>
  </si>
  <si>
    <t>I15083100021</t>
  </si>
  <si>
    <t>CS1508250002</t>
  </si>
  <si>
    <t>I15083100023</t>
  </si>
  <si>
    <t>S00098</t>
  </si>
  <si>
    <t>ST LOGISTICS PTE LTD</t>
  </si>
  <si>
    <t>CS1508260033</t>
  </si>
  <si>
    <t>I15083100024</t>
  </si>
  <si>
    <t>CS1508210038</t>
  </si>
  <si>
    <t>I15083100026</t>
  </si>
  <si>
    <t>CS1508200031</t>
  </si>
  <si>
    <t>I15083100027</t>
  </si>
  <si>
    <t>ZSH135</t>
  </si>
  <si>
    <t>CS1508310008</t>
  </si>
  <si>
    <t>I15083100028</t>
  </si>
  <si>
    <t>CS1508200006</t>
  </si>
  <si>
    <t>I15083100029</t>
  </si>
  <si>
    <t>CS1507090011</t>
  </si>
  <si>
    <t>I15083100030</t>
  </si>
  <si>
    <t>F00199</t>
  </si>
  <si>
    <t>FTI CONSULTING (SINGAPORE) PTE LTD</t>
  </si>
  <si>
    <t>CS1508310009</t>
  </si>
  <si>
    <t>I15083100041</t>
  </si>
  <si>
    <t>CS1508310010</t>
  </si>
  <si>
    <t>I15083100043</t>
  </si>
  <si>
    <t>CS1508310011</t>
  </si>
  <si>
    <t>I15083100057</t>
  </si>
  <si>
    <t>CS1508310012</t>
  </si>
  <si>
    <t>I15083100059</t>
  </si>
  <si>
    <t>CS1508310013</t>
  </si>
  <si>
    <t>I15083100060</t>
  </si>
  <si>
    <t>CS1508310014</t>
  </si>
  <si>
    <t>I15083100064</t>
  </si>
  <si>
    <t>CS1508310015</t>
  </si>
  <si>
    <t>I15083100066</t>
  </si>
  <si>
    <t>CS1508310016</t>
  </si>
  <si>
    <t>I15083100068</t>
  </si>
  <si>
    <t>CS1508310017</t>
  </si>
  <si>
    <t>I15083100071</t>
  </si>
  <si>
    <t>CS1508310018</t>
  </si>
  <si>
    <t>I15083100073</t>
  </si>
  <si>
    <t>CS1508310019</t>
  </si>
  <si>
    <t>I15083100076</t>
  </si>
  <si>
    <t>CS1508310020</t>
  </si>
  <si>
    <t>I15083100080</t>
  </si>
  <si>
    <t>CS1508310022</t>
  </si>
  <si>
    <t>I15083100085</t>
  </si>
  <si>
    <t>CS1508310023</t>
  </si>
  <si>
    <t>I15083100089</t>
  </si>
  <si>
    <t>CS1508310025</t>
  </si>
  <si>
    <t>I15083100101</t>
  </si>
  <si>
    <t>CS1508310026</t>
  </si>
  <si>
    <t>I15083100109</t>
  </si>
  <si>
    <t>CS1508310027</t>
  </si>
  <si>
    <t>I15083100111</t>
  </si>
  <si>
    <t>CS1508310029</t>
  </si>
  <si>
    <t>I15083100114</t>
  </si>
  <si>
    <t>CS1508310030</t>
  </si>
  <si>
    <t>I15083100122</t>
  </si>
  <si>
    <t>CS1508310034</t>
  </si>
  <si>
    <t>I15083100127</t>
  </si>
  <si>
    <t>CS1508310039</t>
  </si>
  <si>
    <t>I15090100001</t>
  </si>
  <si>
    <t>CS1508310035</t>
  </si>
  <si>
    <t>I15090100002</t>
  </si>
  <si>
    <t>CS1508280033</t>
  </si>
  <si>
    <t>I15090100014</t>
  </si>
  <si>
    <t>S00534</t>
  </si>
  <si>
    <t>SWISS LIFE (SINGAPORE) PTE LTD</t>
  </si>
  <si>
    <t>CS1506220001</t>
  </si>
  <si>
    <t>I15090100321</t>
  </si>
  <si>
    <t>I15090100322</t>
  </si>
  <si>
    <t>MPO0353/15</t>
  </si>
  <si>
    <t>I15090100357</t>
  </si>
  <si>
    <t>MPO0502/15</t>
  </si>
  <si>
    <t>SV1507200003</t>
  </si>
  <si>
    <t>I15090100359</t>
  </si>
  <si>
    <t>OE#15025686</t>
  </si>
  <si>
    <t>SV1507280002</t>
  </si>
  <si>
    <t>I15090100361</t>
  </si>
  <si>
    <t>OE#15032489</t>
  </si>
  <si>
    <t>CS1509010005</t>
  </si>
  <si>
    <t>I15090100363</t>
  </si>
  <si>
    <t>SV1506160002</t>
  </si>
  <si>
    <t>I15090100364</t>
  </si>
  <si>
    <t>A00004348-2</t>
  </si>
  <si>
    <t>CS1509010006</t>
  </si>
  <si>
    <t>I15090100365</t>
  </si>
  <si>
    <t>SV1506110003</t>
  </si>
  <si>
    <t>I15090100466</t>
  </si>
  <si>
    <t>ON#15004835</t>
  </si>
  <si>
    <t>CS1508300002</t>
  </si>
  <si>
    <t>I15090100467</t>
  </si>
  <si>
    <t>CS1509010010</t>
  </si>
  <si>
    <t>I15090100468</t>
  </si>
  <si>
    <t>CS1509010014</t>
  </si>
  <si>
    <t>I15090100474</t>
  </si>
  <si>
    <t>CS1509010016</t>
  </si>
  <si>
    <t>I15090100475</t>
  </si>
  <si>
    <t>CS1509010022</t>
  </si>
  <si>
    <t>I15090100478</t>
  </si>
  <si>
    <t>S07046</t>
  </si>
  <si>
    <t>SINGAPORE SPORTS SCHOOL</t>
  </si>
  <si>
    <t>CS1509010023</t>
  </si>
  <si>
    <t>I15090100483</t>
  </si>
  <si>
    <t>CS1509010025</t>
  </si>
  <si>
    <t>I15090100487</t>
  </si>
  <si>
    <t>CS1509020001</t>
  </si>
  <si>
    <t>I15090200001</t>
  </si>
  <si>
    <t>CS1509020002</t>
  </si>
  <si>
    <t>I15090200002</t>
  </si>
  <si>
    <t>CS1509020003</t>
  </si>
  <si>
    <t>I15090200003</t>
  </si>
  <si>
    <t>CS1508240032</t>
  </si>
  <si>
    <t>I15090200004</t>
  </si>
  <si>
    <t>CS1508270039</t>
  </si>
  <si>
    <t>I15090200101</t>
  </si>
  <si>
    <t>CS1509020007</t>
  </si>
  <si>
    <t>I15090200110</t>
  </si>
  <si>
    <t>CS1508130021</t>
  </si>
  <si>
    <t>I15090200132</t>
  </si>
  <si>
    <t>CS1508130044</t>
  </si>
  <si>
    <t>I15090200135</t>
  </si>
  <si>
    <t>CS1508050004</t>
  </si>
  <si>
    <t>I15090200145</t>
  </si>
  <si>
    <t>CS1508160006</t>
  </si>
  <si>
    <t>I15090200146</t>
  </si>
  <si>
    <t>CS1509020010</t>
  </si>
  <si>
    <t>I15090200150</t>
  </si>
  <si>
    <t>CS1509020011</t>
  </si>
  <si>
    <t>I15090200152</t>
  </si>
  <si>
    <t>CS1509020012</t>
  </si>
  <si>
    <t>I15090200153</t>
  </si>
  <si>
    <t>CS1508240026</t>
  </si>
  <si>
    <t>I15090200222</t>
  </si>
  <si>
    <t>CS1508240024</t>
  </si>
  <si>
    <t>I15090200224</t>
  </si>
  <si>
    <t>CS1509020015</t>
  </si>
  <si>
    <t>I15090200273</t>
  </si>
  <si>
    <t>CS1509020016</t>
  </si>
  <si>
    <t>I15090200275</t>
  </si>
  <si>
    <t>CS1508180043</t>
  </si>
  <si>
    <t>I15090200276</t>
  </si>
  <si>
    <t>CS1509020017</t>
  </si>
  <si>
    <t>I15090200277</t>
  </si>
  <si>
    <t>CS1508210014</t>
  </si>
  <si>
    <t>I15090200291</t>
  </si>
  <si>
    <t>CS1508100003</t>
  </si>
  <si>
    <t>I15090200292</t>
  </si>
  <si>
    <t>CS1508270001</t>
  </si>
  <si>
    <t>I15090200293</t>
  </si>
  <si>
    <t>CS1509020022</t>
  </si>
  <si>
    <t>I15090200301</t>
  </si>
  <si>
    <t>CS1509020026</t>
  </si>
  <si>
    <t>I15090200305</t>
  </si>
  <si>
    <t>CS1509020027</t>
  </si>
  <si>
    <t>I15090200306</t>
  </si>
  <si>
    <t>N07270</t>
  </si>
  <si>
    <t>CS1509020030</t>
  </si>
  <si>
    <t>I15090200313</t>
  </si>
  <si>
    <t>CS1509020031</t>
  </si>
  <si>
    <t>I15090200314</t>
  </si>
  <si>
    <t>CS1509020032</t>
  </si>
  <si>
    <t>I15090200315</t>
  </si>
  <si>
    <t>CS1509020036</t>
  </si>
  <si>
    <t>I15090200316</t>
  </si>
  <si>
    <t>CS1509020037</t>
  </si>
  <si>
    <t>I15090200317</t>
  </si>
  <si>
    <t>CS1509020038</t>
  </si>
  <si>
    <t>I15090200318</t>
  </si>
  <si>
    <t>CS1509020039</t>
  </si>
  <si>
    <t>I15090200319</t>
  </si>
  <si>
    <t>M07051</t>
  </si>
  <si>
    <t>MINISTRY OF MANPOWER - WORK PASS DIVISION</t>
  </si>
  <si>
    <t>CS1505250052</t>
  </si>
  <si>
    <t>I15090300001</t>
  </si>
  <si>
    <t>CS1508280005</t>
  </si>
  <si>
    <t>I15090300148</t>
  </si>
  <si>
    <t>CS1508280006</t>
  </si>
  <si>
    <t>I15090300149</t>
  </si>
  <si>
    <t>CS1508180042</t>
  </si>
  <si>
    <t>I15090300150</t>
  </si>
  <si>
    <t>CS1508240010</t>
  </si>
  <si>
    <t>I15090300151</t>
  </si>
  <si>
    <t>CS1508310001</t>
  </si>
  <si>
    <t>I15090300154</t>
  </si>
  <si>
    <t>CS1508310005</t>
  </si>
  <si>
    <t>I15090300155</t>
  </si>
  <si>
    <t>CS1508240046</t>
  </si>
  <si>
    <t>I15090300287</t>
  </si>
  <si>
    <t>SV1509030001</t>
  </si>
  <si>
    <t>I15090300288</t>
  </si>
  <si>
    <t>CS1509030003</t>
  </si>
  <si>
    <t>I15090300308</t>
  </si>
  <si>
    <t>CS1509030004</t>
  </si>
  <si>
    <t>I15090300323</t>
  </si>
  <si>
    <t>CS1509030008</t>
  </si>
  <si>
    <t>I15090300348</t>
  </si>
  <si>
    <t>N07385</t>
  </si>
  <si>
    <t>SV1508060004</t>
  </si>
  <si>
    <t>I15090300372</t>
  </si>
  <si>
    <t>2000004517-00</t>
  </si>
  <si>
    <t>PC1508050012</t>
  </si>
  <si>
    <t>IBM System Board for BladeCenter HS22 (M/T:7870)</t>
  </si>
  <si>
    <t>CS1509030012</t>
  </si>
  <si>
    <t>I15090300416</t>
  </si>
  <si>
    <t>CS1509030013</t>
  </si>
  <si>
    <t>I15090300417</t>
  </si>
  <si>
    <t>N07179</t>
  </si>
  <si>
    <t>NANYANG TECHNOLOGICAL UNIVERSITYSCH OF BIOLOGICAL SCIENCES</t>
  </si>
  <si>
    <t>BM1508260002</t>
  </si>
  <si>
    <t>I15090300423</t>
  </si>
  <si>
    <t>Item: OT99YY888OT / SMAN07179 / SOFTWARE SERVICE CODE</t>
  </si>
  <si>
    <t>CS1508130019</t>
  </si>
  <si>
    <t>I15090300424</t>
  </si>
  <si>
    <t>CS1508180096</t>
  </si>
  <si>
    <t>I15090300425</t>
  </si>
  <si>
    <t>CS1508060024</t>
  </si>
  <si>
    <t>I15090300426</t>
  </si>
  <si>
    <t>CS1508260021</t>
  </si>
  <si>
    <t>I15090300427</t>
  </si>
  <si>
    <t>CS1508270037</t>
  </si>
  <si>
    <t>I15090300429</t>
  </si>
  <si>
    <t>CS1508030001</t>
  </si>
  <si>
    <t>I15090300449</t>
  </si>
  <si>
    <t>HP ASP SVC CALL</t>
  </si>
  <si>
    <t>SV1509030004</t>
  </si>
  <si>
    <t>I15090300458</t>
  </si>
  <si>
    <t>6997097735</t>
  </si>
  <si>
    <t>M07185</t>
  </si>
  <si>
    <t>CS1509030018</t>
  </si>
  <si>
    <t>I15090300460</t>
  </si>
  <si>
    <t>CS1509030017</t>
  </si>
  <si>
    <t>I15090300461</t>
  </si>
  <si>
    <t>CS1508240035</t>
  </si>
  <si>
    <t>I15090300467</t>
  </si>
  <si>
    <t>A00488</t>
  </si>
  <si>
    <t>ARDENTEC SINGAPORE PTE LTD</t>
  </si>
  <si>
    <t>CS1508190123</t>
  </si>
  <si>
    <t>I15090300468</t>
  </si>
  <si>
    <t>CS1508190104</t>
  </si>
  <si>
    <t>I15090300469</t>
  </si>
  <si>
    <t>CS1507240007</t>
  </si>
  <si>
    <t>I15090300470</t>
  </si>
  <si>
    <t>CS1508200027</t>
  </si>
  <si>
    <t>I15090300471</t>
  </si>
  <si>
    <t>CS1509030023</t>
  </si>
  <si>
    <t>I15090300473</t>
  </si>
  <si>
    <t>CS1509030025</t>
  </si>
  <si>
    <t>I15090300474</t>
  </si>
  <si>
    <t>CS1509030026</t>
  </si>
  <si>
    <t>I15090300475</t>
  </si>
  <si>
    <t>CS1509030029</t>
  </si>
  <si>
    <t>I15090300477</t>
  </si>
  <si>
    <t>CS1509030030</t>
  </si>
  <si>
    <t>I15090300481</t>
  </si>
  <si>
    <t>CS1509030032</t>
  </si>
  <si>
    <t>I15090300482</t>
  </si>
  <si>
    <t>C07052</t>
  </si>
  <si>
    <t>CS1509030036</t>
  </si>
  <si>
    <t>I15090300483</t>
  </si>
  <si>
    <t>CS1509030037</t>
  </si>
  <si>
    <t>I15090300484</t>
  </si>
  <si>
    <t>CS1509030042</t>
  </si>
  <si>
    <t>I15090300485</t>
  </si>
  <si>
    <t>CS1509030043</t>
  </si>
  <si>
    <t>I15090300486</t>
  </si>
  <si>
    <t>CS1509030044</t>
  </si>
  <si>
    <t>I15090300487</t>
  </si>
  <si>
    <t>CS1509030045</t>
  </si>
  <si>
    <t>I15090300488</t>
  </si>
  <si>
    <t>CS1509030046</t>
  </si>
  <si>
    <t>I15090300489</t>
  </si>
  <si>
    <t>CS1509030047</t>
  </si>
  <si>
    <t>I15090300490</t>
  </si>
  <si>
    <t>CS1509030048</t>
  </si>
  <si>
    <t>I15090300491</t>
  </si>
  <si>
    <t>CS1509030049</t>
  </si>
  <si>
    <t>I15090300492</t>
  </si>
  <si>
    <t>CS1509030050</t>
  </si>
  <si>
    <t>I15090300493</t>
  </si>
  <si>
    <t>CS1509030051</t>
  </si>
  <si>
    <t>I15090300494</t>
  </si>
  <si>
    <t>CS1509030052</t>
  </si>
  <si>
    <t>I15090300495</t>
  </si>
  <si>
    <t>CS1509030053</t>
  </si>
  <si>
    <t>I15090300496</t>
  </si>
  <si>
    <t>CS1509030054</t>
  </si>
  <si>
    <t>I15090300497</t>
  </si>
  <si>
    <t>CS1509030055</t>
  </si>
  <si>
    <t>I15090300498</t>
  </si>
  <si>
    <t>CS1509030056</t>
  </si>
  <si>
    <t>I15090300499</t>
  </si>
  <si>
    <t>CS1509030041</t>
  </si>
  <si>
    <t>I15090300500</t>
  </si>
  <si>
    <t>CS1509030057</t>
  </si>
  <si>
    <t>I15090300501</t>
  </si>
  <si>
    <t>CS1509030058</t>
  </si>
  <si>
    <t>I15090300502</t>
  </si>
  <si>
    <t>CS1509030059</t>
  </si>
  <si>
    <t>I15090300503</t>
  </si>
  <si>
    <t>CS1509030060</t>
  </si>
  <si>
    <t>I15090300504</t>
  </si>
  <si>
    <t>CS1509030061</t>
  </si>
  <si>
    <t>I15090300505</t>
  </si>
  <si>
    <t>CS1509030062</t>
  </si>
  <si>
    <t>I15090300506</t>
  </si>
  <si>
    <t>CS1509030063</t>
  </si>
  <si>
    <t>I15090300507</t>
  </si>
  <si>
    <t>CS1509030064</t>
  </si>
  <si>
    <t>I15090300508</t>
  </si>
  <si>
    <t>CS1509030065</t>
  </si>
  <si>
    <t>I15090300509</t>
  </si>
  <si>
    <t>CS1509030066</t>
  </si>
  <si>
    <t>I15090300510</t>
  </si>
  <si>
    <t>CS1509030067</t>
  </si>
  <si>
    <t>I15090300511</t>
  </si>
  <si>
    <t>CS1509030068</t>
  </si>
  <si>
    <t>I15090300512</t>
  </si>
  <si>
    <t>CS1509040001</t>
  </si>
  <si>
    <t>I15090400001</t>
  </si>
  <si>
    <t>CS1509040002</t>
  </si>
  <si>
    <t>I15090400002</t>
  </si>
  <si>
    <t>CS1509040003</t>
  </si>
  <si>
    <t>I15090400003</t>
  </si>
  <si>
    <t>CS1509040004</t>
  </si>
  <si>
    <t>I15090400004</t>
  </si>
  <si>
    <t>CS1509040005</t>
  </si>
  <si>
    <t>I15090400005</t>
  </si>
  <si>
    <t>CS1509040006</t>
  </si>
  <si>
    <t>I15090400006</t>
  </si>
  <si>
    <t>CS1509040007</t>
  </si>
  <si>
    <t>I15090400007</t>
  </si>
  <si>
    <t>CS1509040008</t>
  </si>
  <si>
    <t>I15090400008</t>
  </si>
  <si>
    <t>CS1509040009</t>
  </si>
  <si>
    <t>I15090400009</t>
  </si>
  <si>
    <t>CS1509040010</t>
  </si>
  <si>
    <t>I15090400010</t>
  </si>
  <si>
    <t>CS1509030034</t>
  </si>
  <si>
    <t>I15090400011</t>
  </si>
  <si>
    <t>CS1509040012</t>
  </si>
  <si>
    <t>I15090400055</t>
  </si>
  <si>
    <t>SQ1507290041</t>
  </si>
  <si>
    <t>I15090400065</t>
  </si>
  <si>
    <t>IRA000EPO15000902</t>
  </si>
  <si>
    <t>I15090400066</t>
  </si>
  <si>
    <t>I15090400069</t>
  </si>
  <si>
    <t>NPB000EPO15001159</t>
  </si>
  <si>
    <t>I15090400070</t>
  </si>
  <si>
    <t>ZSH121</t>
  </si>
  <si>
    <t>I15090400071</t>
  </si>
  <si>
    <t>PMOCPIEPO15000166</t>
  </si>
  <si>
    <t>I15090400072</t>
  </si>
  <si>
    <t>I15090400073</t>
  </si>
  <si>
    <t>HDB000EPO15001640</t>
  </si>
  <si>
    <t>I15090400074</t>
  </si>
  <si>
    <t>IRA000EPO15000945</t>
  </si>
  <si>
    <t>I15090400076</t>
  </si>
  <si>
    <t>I15090400077</t>
  </si>
  <si>
    <t>HDB000EPO15001647</t>
  </si>
  <si>
    <t>I15090400078</t>
  </si>
  <si>
    <t>PAS000EPO15001742</t>
  </si>
  <si>
    <t>I15090400079</t>
  </si>
  <si>
    <t>PUB000EPO15000758</t>
  </si>
  <si>
    <t>I15090400081</t>
  </si>
  <si>
    <t>I15090400082</t>
  </si>
  <si>
    <t>PMONSCEPO15000108</t>
  </si>
  <si>
    <t>I15090400083</t>
  </si>
  <si>
    <t>I15090400085</t>
  </si>
  <si>
    <t>HDB000EPO15001656</t>
  </si>
  <si>
    <t>I15090400086</t>
  </si>
  <si>
    <t>I15090400087</t>
  </si>
  <si>
    <t>HDB000EPO15001668</t>
  </si>
  <si>
    <t>I15090400088</t>
  </si>
  <si>
    <t>I15090400089</t>
  </si>
  <si>
    <t>IRA000EPO15000679</t>
  </si>
  <si>
    <t>I15090400090</t>
  </si>
  <si>
    <t>I15090400091</t>
  </si>
  <si>
    <t>HDB000EPO15001672</t>
  </si>
  <si>
    <t>ZSH139</t>
  </si>
  <si>
    <t>I15090400092</t>
  </si>
  <si>
    <t>I15090400093</t>
  </si>
  <si>
    <t>HOMHQ0EPO15000505</t>
  </si>
  <si>
    <t>I15090400094</t>
  </si>
  <si>
    <t>I15090400095</t>
  </si>
  <si>
    <t>AVA000EPO15000796</t>
  </si>
  <si>
    <t>A07024</t>
  </si>
  <si>
    <t>SW1507210003</t>
  </si>
  <si>
    <t>I15090400096</t>
  </si>
  <si>
    <t>AVA000EPO13000054</t>
  </si>
  <si>
    <t>I15090400097</t>
  </si>
  <si>
    <t>BCA000EPO15000710</t>
  </si>
  <si>
    <t>ZSH009</t>
  </si>
  <si>
    <t>I15090400098</t>
  </si>
  <si>
    <t>HDB000EPO15001543</t>
  </si>
  <si>
    <t>I15090400100</t>
  </si>
  <si>
    <t>I15090400101</t>
  </si>
  <si>
    <t>I15090400102</t>
  </si>
  <si>
    <t>HDB000EPO15001480</t>
  </si>
  <si>
    <t>P07061</t>
  </si>
  <si>
    <t>PRIME MINISTER'S OFFICE - NSCS</t>
  </si>
  <si>
    <t>MP1308220001</t>
  </si>
  <si>
    <t>I15090400103</t>
  </si>
  <si>
    <t>PMONSCEPO13000069</t>
  </si>
  <si>
    <t>ZSH031</t>
  </si>
  <si>
    <t>I15090400104</t>
  </si>
  <si>
    <t>MOMLINEWO15000002</t>
  </si>
  <si>
    <t>BM1412190002</t>
  </si>
  <si>
    <t>I15090400105</t>
  </si>
  <si>
    <t>WC8200003095</t>
  </si>
  <si>
    <t>SQ1507290040</t>
  </si>
  <si>
    <t>I15090400106</t>
  </si>
  <si>
    <t>IRA000EPO15000901</t>
  </si>
  <si>
    <t>I15090400107</t>
  </si>
  <si>
    <t>I15090400108</t>
  </si>
  <si>
    <t>HDB000EPO15001683</t>
  </si>
  <si>
    <t>I15090400110</t>
  </si>
  <si>
    <t>I15090400111</t>
  </si>
  <si>
    <t>I15090400112</t>
  </si>
  <si>
    <t>I15090400119</t>
  </si>
  <si>
    <t>IRA000EPO15000864</t>
  </si>
  <si>
    <t>RP1508240001</t>
  </si>
  <si>
    <t>I15090400130</t>
  </si>
  <si>
    <t>RP1508240002</t>
  </si>
  <si>
    <t>I15090400131</t>
  </si>
  <si>
    <t>ZSH097</t>
  </si>
  <si>
    <t>I15090400132</t>
  </si>
  <si>
    <t>HDB000EPO15001699</t>
  </si>
  <si>
    <t>ZSH141</t>
  </si>
  <si>
    <t>I15090400133</t>
  </si>
  <si>
    <t>MOMHQ0EPO15000422</t>
  </si>
  <si>
    <t>ZSH068</t>
  </si>
  <si>
    <t>I15090400134</t>
  </si>
  <si>
    <t>IST000EPO15000073</t>
  </si>
  <si>
    <t>I15090400135</t>
  </si>
  <si>
    <t>I15090400136</t>
  </si>
  <si>
    <t>ZSH028</t>
  </si>
  <si>
    <t>I15090400137</t>
  </si>
  <si>
    <t>SDT000EPO15000003</t>
  </si>
  <si>
    <t>I15090400138</t>
  </si>
  <si>
    <t>I15090400139</t>
  </si>
  <si>
    <t>I15090400140</t>
  </si>
  <si>
    <t>I15090400141</t>
  </si>
  <si>
    <t>I15090400142</t>
  </si>
  <si>
    <t>I15090400143</t>
  </si>
  <si>
    <t>I15090400144</t>
  </si>
  <si>
    <t>RP1508240003</t>
  </si>
  <si>
    <t>I15090400145</t>
  </si>
  <si>
    <t>I15090400148</t>
  </si>
  <si>
    <t>I15090400149</t>
  </si>
  <si>
    <t>CS1509040017</t>
  </si>
  <si>
    <t>I15090400150</t>
  </si>
  <si>
    <t>I15090400151</t>
  </si>
  <si>
    <t>I15090400152</t>
  </si>
  <si>
    <t>I15090400153</t>
  </si>
  <si>
    <t>RP1508240004</t>
  </si>
  <si>
    <t>I15090400155</t>
  </si>
  <si>
    <t>ZSH087</t>
  </si>
  <si>
    <t>CS1509040018</t>
  </si>
  <si>
    <t>I15090400156</t>
  </si>
  <si>
    <t>RP1508250001</t>
  </si>
  <si>
    <t>I15090400157</t>
  </si>
  <si>
    <t>RP1508250002</t>
  </si>
  <si>
    <t>I15090400158</t>
  </si>
  <si>
    <t>I15090400160</t>
  </si>
  <si>
    <t>I15090400161</t>
  </si>
  <si>
    <t>I15090400162</t>
  </si>
  <si>
    <t>CS1509020028</t>
  </si>
  <si>
    <t>I15090400165</t>
  </si>
  <si>
    <t>CS1509040021</t>
  </si>
  <si>
    <t>I15090400170</t>
  </si>
  <si>
    <t>CS1509040022</t>
  </si>
  <si>
    <t>I15090400173</t>
  </si>
  <si>
    <t>CS1509040023</t>
  </si>
  <si>
    <t>I15090400180</t>
  </si>
  <si>
    <t>CS1509040026</t>
  </si>
  <si>
    <t>I15090400187</t>
  </si>
  <si>
    <t>ZSH034</t>
  </si>
  <si>
    <t>CS1509040027</t>
  </si>
  <si>
    <t>I15090400188</t>
  </si>
  <si>
    <t>CS1509040025</t>
  </si>
  <si>
    <t>I15090400190</t>
  </si>
  <si>
    <t>CS1509040028</t>
  </si>
  <si>
    <t>I15090400191</t>
  </si>
  <si>
    <t>I15090400195</t>
  </si>
  <si>
    <t>IRA000EPO15000909</t>
  </si>
  <si>
    <t>I15090400196</t>
  </si>
  <si>
    <t>IRA000EPO15000837</t>
  </si>
  <si>
    <t>I15090400198</t>
  </si>
  <si>
    <t>IRA000EPO15000888</t>
  </si>
  <si>
    <t>I15090400199</t>
  </si>
  <si>
    <t>IRA000EPO15000865</t>
  </si>
  <si>
    <t>I15090400201</t>
  </si>
  <si>
    <t>HOMHTAEPO15000224</t>
  </si>
  <si>
    <t>I15090400202</t>
  </si>
  <si>
    <t>HDB000EPO15001697</t>
  </si>
  <si>
    <t>ZSH065</t>
  </si>
  <si>
    <t>I15090400203</t>
  </si>
  <si>
    <t>PMOEDEEPO15000104</t>
  </si>
  <si>
    <t>ZSH010</t>
  </si>
  <si>
    <t>I15090400204</t>
  </si>
  <si>
    <t>HOMCNBEPO15000499</t>
  </si>
  <si>
    <t>I15090400205</t>
  </si>
  <si>
    <t>HOMHTAEPO15000227</t>
  </si>
  <si>
    <t>I15090400207</t>
  </si>
  <si>
    <t>RPO000EPO15001595</t>
  </si>
  <si>
    <t>I15090400208</t>
  </si>
  <si>
    <t>IRA000EPO15000741</t>
  </si>
  <si>
    <t>SQ1507140002</t>
  </si>
  <si>
    <t>I15090400209</t>
  </si>
  <si>
    <t>118369</t>
  </si>
  <si>
    <t>I15090400210</t>
  </si>
  <si>
    <t>IRA000EPO15000838</t>
  </si>
  <si>
    <t>I15090400211</t>
  </si>
  <si>
    <t>IRA000EPO15000857</t>
  </si>
  <si>
    <t>C00069</t>
  </si>
  <si>
    <t>ALPHA ADVANCED MATERIALS</t>
  </si>
  <si>
    <t>I15090400213</t>
  </si>
  <si>
    <t>57940046 OM</t>
  </si>
  <si>
    <t>I15090400214</t>
  </si>
  <si>
    <t>IRA000EPO15000858</t>
  </si>
  <si>
    <t>I15090400215</t>
  </si>
  <si>
    <t>IRA000EPO15000978</t>
  </si>
  <si>
    <t>I15090400216</t>
  </si>
  <si>
    <t>IRA000EPO15000977</t>
  </si>
  <si>
    <t>I15090400218</t>
  </si>
  <si>
    <t>IRA000EPO15000970</t>
  </si>
  <si>
    <t>I15090400219</t>
  </si>
  <si>
    <t>IRA000EPO15000964</t>
  </si>
  <si>
    <t>I15090400220</t>
  </si>
  <si>
    <t>IRA000EPO15000957</t>
  </si>
  <si>
    <t>I15090400221</t>
  </si>
  <si>
    <t>IRA000EPO15000917</t>
  </si>
  <si>
    <t>I15090400222</t>
  </si>
  <si>
    <t>IRA000EPO15000953</t>
  </si>
  <si>
    <t>I15090400223</t>
  </si>
  <si>
    <t>IRA000EPO15000920</t>
  </si>
  <si>
    <t>I15090400224</t>
  </si>
  <si>
    <t>IRA000EPO15000919</t>
  </si>
  <si>
    <t>I15090400225</t>
  </si>
  <si>
    <t>IRA000EPO15000918</t>
  </si>
  <si>
    <t>I15090400226</t>
  </si>
  <si>
    <t>IRA000EPO15000889</t>
  </si>
  <si>
    <t>I15090400227</t>
  </si>
  <si>
    <t>IRA000EPO15000965</t>
  </si>
  <si>
    <t>CS1509040030</t>
  </si>
  <si>
    <t>I15090400228</t>
  </si>
  <si>
    <t>CS1509040034</t>
  </si>
  <si>
    <t>I15090400229</t>
  </si>
  <si>
    <t>CS1509040035</t>
  </si>
  <si>
    <t>I15090400230</t>
  </si>
  <si>
    <t>CS1509050001</t>
  </si>
  <si>
    <t>I15090500001</t>
  </si>
  <si>
    <t>CS1509050002</t>
  </si>
  <si>
    <t>I15090500002</t>
  </si>
  <si>
    <t>CS1509050003</t>
  </si>
  <si>
    <t>I15090500003</t>
  </si>
  <si>
    <t>CS1509050004</t>
  </si>
  <si>
    <t>I15090500004</t>
  </si>
  <si>
    <t>CS1509050005</t>
  </si>
  <si>
    <t>I15090500005</t>
  </si>
  <si>
    <t>CS1509050006</t>
  </si>
  <si>
    <t>I15090500006</t>
  </si>
  <si>
    <t>CS1509050007</t>
  </si>
  <si>
    <t>I15090500007</t>
  </si>
  <si>
    <t>CS1509050008</t>
  </si>
  <si>
    <t>I15090500008</t>
  </si>
  <si>
    <t>CS1509050009</t>
  </si>
  <si>
    <t>I15090500009</t>
  </si>
  <si>
    <t>CS1509050010</t>
  </si>
  <si>
    <t>I15090500010</t>
  </si>
  <si>
    <t>CS1509050011</t>
  </si>
  <si>
    <t>I15090500011</t>
  </si>
  <si>
    <t>CS1509050012</t>
  </si>
  <si>
    <t>I15090500012</t>
  </si>
  <si>
    <t>CS1509050013</t>
  </si>
  <si>
    <t>I15090500013</t>
  </si>
  <si>
    <t>CS1509050014</t>
  </si>
  <si>
    <t>I15090500014</t>
  </si>
  <si>
    <t>CS1509050015</t>
  </si>
  <si>
    <t>I15090500015</t>
  </si>
  <si>
    <t>CS1509050016</t>
  </si>
  <si>
    <t>I15090500016</t>
  </si>
  <si>
    <t>CS1509050017</t>
  </si>
  <si>
    <t>I15090500017</t>
  </si>
  <si>
    <t>CS1509050018</t>
  </si>
  <si>
    <t>I15090500018</t>
  </si>
  <si>
    <t>CS1509050019</t>
  </si>
  <si>
    <t>I15090500019</t>
  </si>
  <si>
    <t>CS1509050020</t>
  </si>
  <si>
    <t>I15090500020</t>
  </si>
  <si>
    <t>CS1509050021</t>
  </si>
  <si>
    <t>I15090500021</t>
  </si>
  <si>
    <t>CS1509050022</t>
  </si>
  <si>
    <t>I15090500022</t>
  </si>
  <si>
    <t>CS1509050023</t>
  </si>
  <si>
    <t>I15090500023</t>
  </si>
  <si>
    <t>CS1509050024</t>
  </si>
  <si>
    <t>I15090500024</t>
  </si>
  <si>
    <t>CS1509050025</t>
  </si>
  <si>
    <t>I15090500025</t>
  </si>
  <si>
    <t>CS1509050026</t>
  </si>
  <si>
    <t>I15090500026</t>
  </si>
  <si>
    <t>CS1509050027</t>
  </si>
  <si>
    <t>I15090500027</t>
  </si>
  <si>
    <t>CS1509050028</t>
  </si>
  <si>
    <t>I15090500028</t>
  </si>
  <si>
    <t>CS1509050029</t>
  </si>
  <si>
    <t>I15090500029</t>
  </si>
  <si>
    <t>CS1509050030</t>
  </si>
  <si>
    <t>I15090500030</t>
  </si>
  <si>
    <t>CS1509050031</t>
  </si>
  <si>
    <t>I15090500031</t>
  </si>
  <si>
    <t>CS1509050032</t>
  </si>
  <si>
    <t>I15090500032</t>
  </si>
  <si>
    <t>CS1509050034</t>
  </si>
  <si>
    <t>I15090500033</t>
  </si>
  <si>
    <t>CS1509050035</t>
  </si>
  <si>
    <t>I15090500034</t>
  </si>
  <si>
    <t>CS1509050036</t>
  </si>
  <si>
    <t>I15090500035</t>
  </si>
  <si>
    <t>CS1509050037</t>
  </si>
  <si>
    <t>I15090500036</t>
  </si>
  <si>
    <t>CS1509050038</t>
  </si>
  <si>
    <t>I15090500037</t>
  </si>
  <si>
    <t>CS1509050039</t>
  </si>
  <si>
    <t>I15090500038</t>
  </si>
  <si>
    <t>CS1509050040</t>
  </si>
  <si>
    <t>I15090500039</t>
  </si>
  <si>
    <t>CS1509050041</t>
  </si>
  <si>
    <t>I15090500040</t>
  </si>
  <si>
    <t>CS1509050042</t>
  </si>
  <si>
    <t>I15090500041</t>
  </si>
  <si>
    <t>CS1509050048</t>
  </si>
  <si>
    <t>I15090500042</t>
  </si>
  <si>
    <t>CS1509050047</t>
  </si>
  <si>
    <t>I15090500043</t>
  </si>
  <si>
    <t>CS1509050046</t>
  </si>
  <si>
    <t>I15090500044</t>
  </si>
  <si>
    <t>CS1509050045</t>
  </si>
  <si>
    <t>I15090500045</t>
  </si>
  <si>
    <t>CS1509050044</t>
  </si>
  <si>
    <t>I15090500046</t>
  </si>
  <si>
    <t>CS1509050043</t>
  </si>
  <si>
    <t>I15090500047</t>
  </si>
  <si>
    <t>CS1509050051</t>
  </si>
  <si>
    <t>I15090500048</t>
  </si>
  <si>
    <t>CS1509050050</t>
  </si>
  <si>
    <t>I15090500049</t>
  </si>
  <si>
    <t>CS1509050049</t>
  </si>
  <si>
    <t>I15090500050</t>
  </si>
  <si>
    <t>CS1508030012</t>
  </si>
  <si>
    <t>I15090500051</t>
  </si>
  <si>
    <t>CS1509050052</t>
  </si>
  <si>
    <t>I15090500052</t>
  </si>
  <si>
    <t>CS1509050053</t>
  </si>
  <si>
    <t>I15090500053</t>
  </si>
  <si>
    <t>CS1509050054</t>
  </si>
  <si>
    <t>I15090500054</t>
  </si>
  <si>
    <t>CS1509050056</t>
  </si>
  <si>
    <t>I15090500055</t>
  </si>
  <si>
    <t>CS1509050057</t>
  </si>
  <si>
    <t>I15090500056</t>
  </si>
  <si>
    <t>CS1509050058</t>
  </si>
  <si>
    <t>I15090500057</t>
  </si>
  <si>
    <t>CS1509050059</t>
  </si>
  <si>
    <t>I15090500058</t>
  </si>
  <si>
    <t>CS1509050060</t>
  </si>
  <si>
    <t>I15090500059</t>
  </si>
  <si>
    <t>CS1509050062</t>
  </si>
  <si>
    <t>I15090500060</t>
  </si>
  <si>
    <t>CS1509050061</t>
  </si>
  <si>
    <t>I15090500061</t>
  </si>
  <si>
    <t>CS1509050064</t>
  </si>
  <si>
    <t>I15090500062</t>
  </si>
  <si>
    <t>CS1509050063</t>
  </si>
  <si>
    <t>I15090500063</t>
  </si>
  <si>
    <t>CS1509050065</t>
  </si>
  <si>
    <t>I15090500064</t>
  </si>
  <si>
    <t>CS1509060001</t>
  </si>
  <si>
    <t>I15090600001</t>
  </si>
  <si>
    <t>CS1509060002</t>
  </si>
  <si>
    <t>I15090600002</t>
  </si>
  <si>
    <t>CS1509060003</t>
  </si>
  <si>
    <t>I15090600003</t>
  </si>
  <si>
    <t>CS1509060004</t>
  </si>
  <si>
    <t>I15090600004</t>
  </si>
  <si>
    <t>CS1509060005</t>
  </si>
  <si>
    <t>I15090600005</t>
  </si>
  <si>
    <t>CS1509060006</t>
  </si>
  <si>
    <t>I15090600006</t>
  </si>
  <si>
    <t>CS1509060007</t>
  </si>
  <si>
    <t>I15090600007</t>
  </si>
  <si>
    <t>CS1509060008</t>
  </si>
  <si>
    <t>I15090600008</t>
  </si>
  <si>
    <t>CS1509060009</t>
  </si>
  <si>
    <t>I15090600009</t>
  </si>
  <si>
    <t>CS1509060010</t>
  </si>
  <si>
    <t>I15090600010</t>
  </si>
  <si>
    <t>CS1509060011</t>
  </si>
  <si>
    <t>I15090600011</t>
  </si>
  <si>
    <t>CS1509060012</t>
  </si>
  <si>
    <t>I15090600012</t>
  </si>
  <si>
    <t>CS1509060013</t>
  </si>
  <si>
    <t>I15090600013</t>
  </si>
  <si>
    <t>CS1509060014</t>
  </si>
  <si>
    <t>I15090600014</t>
  </si>
  <si>
    <t>CS1509060015</t>
  </si>
  <si>
    <t>I15090600015</t>
  </si>
  <si>
    <t>CS1509060016</t>
  </si>
  <si>
    <t>I15090600016</t>
  </si>
  <si>
    <t>CS1509060017</t>
  </si>
  <si>
    <t>I15090600017</t>
  </si>
  <si>
    <t>CS1509060018</t>
  </si>
  <si>
    <t>I15090600018</t>
  </si>
  <si>
    <t>CS1509060019</t>
  </si>
  <si>
    <t>I15090600019</t>
  </si>
  <si>
    <t>CS1509060020</t>
  </si>
  <si>
    <t>I15090600020</t>
  </si>
  <si>
    <t>CS1509060021</t>
  </si>
  <si>
    <t>I15090600021</t>
  </si>
  <si>
    <t>CS1509060022</t>
  </si>
  <si>
    <t>I15090600022</t>
  </si>
  <si>
    <t>CS1509060023</t>
  </si>
  <si>
    <t>I15090600023</t>
  </si>
  <si>
    <t>CS1509060024</t>
  </si>
  <si>
    <t>I15090600024</t>
  </si>
  <si>
    <t>CS1509060025</t>
  </si>
  <si>
    <t>I15090600025</t>
  </si>
  <si>
    <t>CS1509060026</t>
  </si>
  <si>
    <t>I15090600026</t>
  </si>
  <si>
    <t>CS1509060027</t>
  </si>
  <si>
    <t>I15090600027</t>
  </si>
  <si>
    <t>CS1509060028</t>
  </si>
  <si>
    <t>I15090600028</t>
  </si>
  <si>
    <t>CS1509060029</t>
  </si>
  <si>
    <t>I15090600029</t>
  </si>
  <si>
    <t>CS1509060030</t>
  </si>
  <si>
    <t>I15090600030</t>
  </si>
  <si>
    <t>CS1509060031</t>
  </si>
  <si>
    <t>I15090600031</t>
  </si>
  <si>
    <t>CS1509010009</t>
  </si>
  <si>
    <t>I15090700001</t>
  </si>
  <si>
    <t>C00559</t>
  </si>
  <si>
    <t>CIMC RAFFLES OFFSHORE (SINGAPORE) PTE.LTD</t>
  </si>
  <si>
    <t>CS1508210023</t>
  </si>
  <si>
    <t>I15090700011</t>
  </si>
  <si>
    <t>CS1509020018</t>
  </si>
  <si>
    <t>I15090700013</t>
  </si>
  <si>
    <t>CS1508120007</t>
  </si>
  <si>
    <t>I15090700014</t>
  </si>
  <si>
    <t>SV1509010001</t>
  </si>
  <si>
    <t>I15090700016</t>
  </si>
  <si>
    <t>CS1509020004</t>
  </si>
  <si>
    <t>I15090700018</t>
  </si>
  <si>
    <t>CS1509070003</t>
  </si>
  <si>
    <t>I15090700022</t>
  </si>
  <si>
    <t>CS1509010018</t>
  </si>
  <si>
    <t>I15090700026</t>
  </si>
  <si>
    <t>CS1508050021</t>
  </si>
  <si>
    <t>I15090700029</t>
  </si>
  <si>
    <t>I15090700033</t>
  </si>
  <si>
    <t>IRA000EPO15000935</t>
  </si>
  <si>
    <t>ZSH151</t>
  </si>
  <si>
    <t>I15090700036</t>
  </si>
  <si>
    <t>HOM000EPO15000121</t>
  </si>
  <si>
    <t>CS1509070006</t>
  </si>
  <si>
    <t>I15090700037</t>
  </si>
  <si>
    <t>ZSH109</t>
  </si>
  <si>
    <t>I15090700038</t>
  </si>
  <si>
    <t>CAA000EPO15000918</t>
  </si>
  <si>
    <t>CS1509020020</t>
  </si>
  <si>
    <t>I15090700041</t>
  </si>
  <si>
    <t>CS1509070011</t>
  </si>
  <si>
    <t>I15090700050</t>
  </si>
  <si>
    <t>CS1509070014</t>
  </si>
  <si>
    <t>I15090700052</t>
  </si>
  <si>
    <t>CS1509070017</t>
  </si>
  <si>
    <t>I15090700053</t>
  </si>
  <si>
    <t>CS1507130010</t>
  </si>
  <si>
    <t>I15090700054</t>
  </si>
  <si>
    <t>CS1508130014</t>
  </si>
  <si>
    <t>I15090700057</t>
  </si>
  <si>
    <t>CS1508130047</t>
  </si>
  <si>
    <t>I15090700058</t>
  </si>
  <si>
    <t>CS1506120034</t>
  </si>
  <si>
    <t>I15090700060</t>
  </si>
  <si>
    <t>CS1508040001</t>
  </si>
  <si>
    <t>I15090700061</t>
  </si>
  <si>
    <t>DISASTER RECOVERY</t>
  </si>
  <si>
    <t>CS1509070020</t>
  </si>
  <si>
    <t>I15090700064</t>
  </si>
  <si>
    <t>CS1509070008</t>
  </si>
  <si>
    <t>I15090700065</t>
  </si>
  <si>
    <t>CS1509070021</t>
  </si>
  <si>
    <t>I15090700066</t>
  </si>
  <si>
    <t>T00342</t>
  </si>
  <si>
    <t>THE ESPLANADE CO LTD</t>
  </si>
  <si>
    <t>CS1505180013</t>
  </si>
  <si>
    <t>I15090700067</t>
  </si>
  <si>
    <t>CS1504070042</t>
  </si>
  <si>
    <t>I15090700068</t>
  </si>
  <si>
    <t>S00457</t>
  </si>
  <si>
    <t>SUNLIGHT MERCANTILE PTE LTD</t>
  </si>
  <si>
    <t>CS1508310021</t>
  </si>
  <si>
    <t>I15090700069</t>
  </si>
  <si>
    <t>CS1506080043</t>
  </si>
  <si>
    <t>I15090700070</t>
  </si>
  <si>
    <t>X00013</t>
  </si>
  <si>
    <t>XP POWER LIMITED</t>
  </si>
  <si>
    <t>CS1508260019</t>
  </si>
  <si>
    <t>I15090700071</t>
  </si>
  <si>
    <t>RP1508250003</t>
  </si>
  <si>
    <t>I15090700072</t>
  </si>
  <si>
    <t>CS1507130031</t>
  </si>
  <si>
    <t>I15090700073</t>
  </si>
  <si>
    <t>CS1507060018</t>
  </si>
  <si>
    <t>I15090700075</t>
  </si>
  <si>
    <t>CS1508250035</t>
  </si>
  <si>
    <t>I15090700076</t>
  </si>
  <si>
    <t>G00094</t>
  </si>
  <si>
    <t>GRAND COPTHORNE WATERFRONT HOTEL SINGAPORE</t>
  </si>
  <si>
    <t>CS1508210028</t>
  </si>
  <si>
    <t>I15090700078</t>
  </si>
  <si>
    <t>CS1507080008</t>
  </si>
  <si>
    <t>I15090700079</t>
  </si>
  <si>
    <t>CS1507220030</t>
  </si>
  <si>
    <t>I15090700080</t>
  </si>
  <si>
    <t>RP1508260001</t>
  </si>
  <si>
    <t>I15090700081</t>
  </si>
  <si>
    <t>RP1508280001</t>
  </si>
  <si>
    <t>I15090700082</t>
  </si>
  <si>
    <t>CS1509070026</t>
  </si>
  <si>
    <t>I15090700083</t>
  </si>
  <si>
    <t>CS1509070027</t>
  </si>
  <si>
    <t>I15090700084</t>
  </si>
  <si>
    <t>CS1509070028</t>
  </si>
  <si>
    <t>I15090700085</t>
  </si>
  <si>
    <t>CS1509070029</t>
  </si>
  <si>
    <t>I15090700086</t>
  </si>
  <si>
    <t>CS1509070031</t>
  </si>
  <si>
    <t>I15090700087</t>
  </si>
  <si>
    <t>CS1509070033</t>
  </si>
  <si>
    <t>I15090700097</t>
  </si>
  <si>
    <t>CS1509070034</t>
  </si>
  <si>
    <t>I15090700098</t>
  </si>
  <si>
    <t>CS1508030023</t>
  </si>
  <si>
    <t>I15090700101</t>
  </si>
  <si>
    <t>CS1509070036</t>
  </si>
  <si>
    <t>I15090700105</t>
  </si>
  <si>
    <t>CS1509070037</t>
  </si>
  <si>
    <t>I15090700106</t>
  </si>
  <si>
    <t>CS1508040026</t>
  </si>
  <si>
    <t>I15090700113</t>
  </si>
  <si>
    <t>CS1508040030</t>
  </si>
  <si>
    <t>I15090700114</t>
  </si>
  <si>
    <t>CS1508060023</t>
  </si>
  <si>
    <t>I15090700115</t>
  </si>
  <si>
    <t>CS1508100005</t>
  </si>
  <si>
    <t>I15090800001</t>
  </si>
  <si>
    <t>CS1507300027</t>
  </si>
  <si>
    <t>I15090800002</t>
  </si>
  <si>
    <t>CS1508100004</t>
  </si>
  <si>
    <t>I15090800003</t>
  </si>
  <si>
    <t>K00097</t>
  </si>
  <si>
    <t>KNIGHT FRANK ESTATE MANAGEMENT PTE LTD</t>
  </si>
  <si>
    <t>HW1305280002_2</t>
  </si>
  <si>
    <t>I15090800008</t>
  </si>
  <si>
    <t>Item: PC03XX476HP / SGH024XPRV / HP PROLIANT DL360 G6</t>
  </si>
  <si>
    <t>Item: PC03UB017IB / 99B6717 / IBM X3550M2</t>
  </si>
  <si>
    <t>PC1509030016</t>
  </si>
  <si>
    <t>Item: PC1509030016 / HUJ4351JA7 / HP LTO 5 TAPE DRIVE ULTRIUM 3000 SAS</t>
  </si>
  <si>
    <t>PC1409090002</t>
  </si>
  <si>
    <t>Item: PC1409090002 / 06FXPD0 / IBM SYSTEM X3650 M4</t>
  </si>
  <si>
    <t>BM1405050001_1</t>
  </si>
  <si>
    <t>I15090800009</t>
  </si>
  <si>
    <t>Item: OT99YY888OT / SMAPMH00077 / SOFTWARE SERVICE CODE</t>
  </si>
  <si>
    <t>PC1509020001</t>
  </si>
  <si>
    <t>Item: PC1509020001 / f5-owwd-eqot / F5-BIG-LTM-3900-8G-R</t>
  </si>
  <si>
    <t>Item: PC1509020001 / f5-pgtz-wsym / F5-BIG-LTM-3900-8G-R</t>
  </si>
  <si>
    <t>PC1509020002</t>
  </si>
  <si>
    <t>Item: PC1509020002 / f5-owwd-eqot / F5-ADD-BIG-ASM</t>
  </si>
  <si>
    <t>Item: PC1509020002 / f5-pgtz-wsym / F5-ADD-BIG-ASM</t>
  </si>
  <si>
    <t>PC1509020003</t>
  </si>
  <si>
    <t>Item: PC1509020003 / f5-owwd-eqot / F5-ADD-BIG-WBA-3900</t>
  </si>
  <si>
    <t>Item: PC1509020003 / f5-pgtz-wsym / F5-ADD-BIG-WBA-3900</t>
  </si>
  <si>
    <t>PC1509020004</t>
  </si>
  <si>
    <t>Item: PC1509020004 / f5-owwd-eqot / F5-SVC-BIG-RMA-3</t>
  </si>
  <si>
    <t>Item: PC1509020004 / f5-pgtz-wsym / F5-SVC-BIG-RMA-3</t>
  </si>
  <si>
    <t>PC1509020005</t>
  </si>
  <si>
    <t>Item: PC1509020005 / f5-owwd-eqot / SVC-F5-OS2474</t>
  </si>
  <si>
    <t>Item: PC1509020005 / f5-pgtz-wsym / SVC-F5-OS2474</t>
  </si>
  <si>
    <t>PC1509030001</t>
  </si>
  <si>
    <t>Item: PC1509030001 / f5-owwd-eqot / 1 yr Avnet Onsite Engineering and Support</t>
  </si>
  <si>
    <t>Item: PC1509030001 / f5-pgtz-wsym / 1 yr Avnet Onsite Engineering and Support</t>
  </si>
  <si>
    <t>CS1509080001</t>
  </si>
  <si>
    <t>I15090800011</t>
  </si>
  <si>
    <t>CS1508140011</t>
  </si>
  <si>
    <t>I15090800021</t>
  </si>
  <si>
    <t>CS1509040024</t>
  </si>
  <si>
    <t>I15090800022</t>
  </si>
  <si>
    <t>CS1509030035</t>
  </si>
  <si>
    <t>I15090800026</t>
  </si>
  <si>
    <t>CS1508310002</t>
  </si>
  <si>
    <t>I15090800027</t>
  </si>
  <si>
    <t>PC1306280004</t>
  </si>
  <si>
    <t>HP 300GB hot-plug DP 6G SAS HDD 15K</t>
  </si>
  <si>
    <t>CS1508240028</t>
  </si>
  <si>
    <t>I15090800028</t>
  </si>
  <si>
    <t>CS1507300006</t>
  </si>
  <si>
    <t>I15090800039</t>
  </si>
  <si>
    <t>CS1507280013</t>
  </si>
  <si>
    <t>I15090800040</t>
  </si>
  <si>
    <t>CS1507270026</t>
  </si>
  <si>
    <t>I15090800042</t>
  </si>
  <si>
    <t>CS1508030014</t>
  </si>
  <si>
    <t>I15090800044</t>
  </si>
  <si>
    <t>CS1508070002</t>
  </si>
  <si>
    <t>I15090800046</t>
  </si>
  <si>
    <t>CS1508280012</t>
  </si>
  <si>
    <t>I15090800047</t>
  </si>
  <si>
    <t>CS1509020025</t>
  </si>
  <si>
    <t>I15090800048</t>
  </si>
  <si>
    <t>PC1408060031</t>
  </si>
  <si>
    <t>Dell 300-GB 6G 10K 2.5 SP SAS with Tray</t>
  </si>
  <si>
    <t>CS1509010020</t>
  </si>
  <si>
    <t>I15090800050</t>
  </si>
  <si>
    <t>CS1508130023</t>
  </si>
  <si>
    <t>I15090800053</t>
  </si>
  <si>
    <t>CS1509080009</t>
  </si>
  <si>
    <t>I15090800117</t>
  </si>
  <si>
    <t>CS1509080008</t>
  </si>
  <si>
    <t>I15090800118</t>
  </si>
  <si>
    <t>E00162</t>
  </si>
  <si>
    <t>ECQUARIA TECHNOLOGIES PTE LTD</t>
  </si>
  <si>
    <t>CS1504010030</t>
  </si>
  <si>
    <t>I15090800119</t>
  </si>
  <si>
    <t>CS1506090016</t>
  </si>
  <si>
    <t>I15090800120</t>
  </si>
  <si>
    <t>CS1509080010</t>
  </si>
  <si>
    <t>I15090800121</t>
  </si>
  <si>
    <t>CS1509080011</t>
  </si>
  <si>
    <t>I15090800122</t>
  </si>
  <si>
    <t>CS1509080013</t>
  </si>
  <si>
    <t>I15090800127</t>
  </si>
  <si>
    <t>I15090800138</t>
  </si>
  <si>
    <t>I15090800142</t>
  </si>
  <si>
    <t>CS1509080020</t>
  </si>
  <si>
    <t>I15090800161</t>
  </si>
  <si>
    <t>CS1509070038</t>
  </si>
  <si>
    <t>I15090800166</t>
  </si>
  <si>
    <t>CS1509080019</t>
  </si>
  <si>
    <t>I15090800171</t>
  </si>
  <si>
    <t>CS1509080022</t>
  </si>
  <si>
    <t>I15090800178</t>
  </si>
  <si>
    <t>CS1509080023</t>
  </si>
  <si>
    <t>I15090800180</t>
  </si>
  <si>
    <t>CS1509080024</t>
  </si>
  <si>
    <t>I15090800183</t>
  </si>
  <si>
    <t>CS1509080025</t>
  </si>
  <si>
    <t>I15090800184</t>
  </si>
  <si>
    <t>CS1509080028</t>
  </si>
  <si>
    <t>I15090800185</t>
  </si>
  <si>
    <t>CS1509080029</t>
  </si>
  <si>
    <t>I15090800186</t>
  </si>
  <si>
    <t>CS1509080030</t>
  </si>
  <si>
    <t>I15090800187</t>
  </si>
  <si>
    <t>CS1509080032</t>
  </si>
  <si>
    <t>I15090800188</t>
  </si>
  <si>
    <t>CS1509080033</t>
  </si>
  <si>
    <t>I15090800189</t>
  </si>
  <si>
    <t>CS1509080034</t>
  </si>
  <si>
    <t>I15090800190</t>
  </si>
  <si>
    <t>CS1509080035</t>
  </si>
  <si>
    <t>I15090800191</t>
  </si>
  <si>
    <t>CS1509070030</t>
  </si>
  <si>
    <t>I15090900002</t>
  </si>
  <si>
    <t>CS1509030014</t>
  </si>
  <si>
    <t>I15090900004</t>
  </si>
  <si>
    <t>CS1509030001</t>
  </si>
  <si>
    <t>I15090900005</t>
  </si>
  <si>
    <t>CS1509080004</t>
  </si>
  <si>
    <t>I15090900006</t>
  </si>
  <si>
    <t>CS1508050014</t>
  </si>
  <si>
    <t>I15090900007</t>
  </si>
  <si>
    <t>CS1508110032</t>
  </si>
  <si>
    <t>I15090900008</t>
  </si>
  <si>
    <t>CS1508040025</t>
  </si>
  <si>
    <t>I15090900010</t>
  </si>
  <si>
    <t>CS1508130038</t>
  </si>
  <si>
    <t>I15090900011</t>
  </si>
  <si>
    <t>CS1509090008</t>
  </si>
  <si>
    <t>I15090900012</t>
  </si>
  <si>
    <t>SW1108010002_4</t>
  </si>
  <si>
    <t>I15090900013</t>
  </si>
  <si>
    <t>Item: OT99YY888OT / SMAS00457 / SOFTWARE SERVICE CODE</t>
  </si>
  <si>
    <t>SV1508280002</t>
  </si>
  <si>
    <t>I15090900019</t>
  </si>
  <si>
    <t>OE#15036960</t>
  </si>
  <si>
    <t>PC1109130013</t>
  </si>
  <si>
    <t>HP DL580G5 16GB FBD Memory Kit (2x8GB) PC2-5300</t>
  </si>
  <si>
    <t>CS1509090011</t>
  </si>
  <si>
    <t>I15090900022</t>
  </si>
  <si>
    <t>CS1509090012</t>
  </si>
  <si>
    <t>I15090900026</t>
  </si>
  <si>
    <t>CS1509090013</t>
  </si>
  <si>
    <t>I15090900032</t>
  </si>
  <si>
    <t>CS1509090014</t>
  </si>
  <si>
    <t>I15090900037</t>
  </si>
  <si>
    <t>CS1509090016</t>
  </si>
  <si>
    <t>I15090900038</t>
  </si>
  <si>
    <t>CS1509090017</t>
  </si>
  <si>
    <t>I15090900040</t>
  </si>
  <si>
    <t>ZSH052</t>
  </si>
  <si>
    <t>CS1509090015</t>
  </si>
  <si>
    <t>I15090900041</t>
  </si>
  <si>
    <t>N00286</t>
  </si>
  <si>
    <t>NORTON ROSE FULBRIGHT (ASIA) LLP</t>
  </si>
  <si>
    <t>HW1508250002</t>
  </si>
  <si>
    <t>I15090900042</t>
  </si>
  <si>
    <t>CS1509090009</t>
  </si>
  <si>
    <t>I15090900043</t>
  </si>
  <si>
    <t>CS1509090020</t>
  </si>
  <si>
    <t>I15090900044</t>
  </si>
  <si>
    <t>CS1509090022</t>
  </si>
  <si>
    <t>I15090900045</t>
  </si>
  <si>
    <t>CS1507090029</t>
  </si>
  <si>
    <t>I15090900046</t>
  </si>
  <si>
    <t>CS1508180097</t>
  </si>
  <si>
    <t>I15090900047</t>
  </si>
  <si>
    <t>CS1508190110</t>
  </si>
  <si>
    <t>I15090900048</t>
  </si>
  <si>
    <t>CS1508240019</t>
  </si>
  <si>
    <t>I15090900049</t>
  </si>
  <si>
    <t>CS1508240047</t>
  </si>
  <si>
    <t>I15090900050</t>
  </si>
  <si>
    <t>CS1508250025</t>
  </si>
  <si>
    <t>I15090900051</t>
  </si>
  <si>
    <t>CS1508260008</t>
  </si>
  <si>
    <t>I15090900052</t>
  </si>
  <si>
    <t>CS1508280015</t>
  </si>
  <si>
    <t>I15090900053</t>
  </si>
  <si>
    <t>CS1509090026</t>
  </si>
  <si>
    <t>I15090900058</t>
  </si>
  <si>
    <t>CS1509090027</t>
  </si>
  <si>
    <t>I15090900065</t>
  </si>
  <si>
    <t>CS1509090028</t>
  </si>
  <si>
    <t>I15090900077</t>
  </si>
  <si>
    <t>C00098</t>
  </si>
  <si>
    <t>CASH DEBTORS - SERVICES DEPT</t>
  </si>
  <si>
    <t>FQ1505150005</t>
  </si>
  <si>
    <t>I15090900082</t>
  </si>
  <si>
    <t>zrt011</t>
  </si>
  <si>
    <t>FQ1507150002</t>
  </si>
  <si>
    <t>I15090900083</t>
  </si>
  <si>
    <t>PC1507150009</t>
  </si>
  <si>
    <t>LSI Logic LSI20320 64-bit PCI-X Ultra320 SCSI Card</t>
  </si>
  <si>
    <t>FQ1503130003</t>
  </si>
  <si>
    <t>I15090900084</t>
  </si>
  <si>
    <t>109768</t>
  </si>
  <si>
    <t>I15090900086</t>
  </si>
  <si>
    <t>I15090900087</t>
  </si>
  <si>
    <t>I15090900088</t>
  </si>
  <si>
    <t>I15090900089</t>
  </si>
  <si>
    <t>I15090900090</t>
  </si>
  <si>
    <t>I15090900091</t>
  </si>
  <si>
    <t>I15090900092</t>
  </si>
  <si>
    <t>CS1509090030</t>
  </si>
  <si>
    <t>I15090900095</t>
  </si>
  <si>
    <t>CS1509090032</t>
  </si>
  <si>
    <t>I15090900098</t>
  </si>
  <si>
    <t>CS1509090034</t>
  </si>
  <si>
    <t>I15090900102</t>
  </si>
  <si>
    <t>CS1508190134</t>
  </si>
  <si>
    <t>I15090900119</t>
  </si>
  <si>
    <t>CS1509080002</t>
  </si>
  <si>
    <t>I15090900128</t>
  </si>
  <si>
    <t>I15091000001</t>
  </si>
  <si>
    <t>I15091000002</t>
  </si>
  <si>
    <t>I15091000003</t>
  </si>
  <si>
    <t>CS1509100006</t>
  </si>
  <si>
    <t>I15091000004</t>
  </si>
  <si>
    <t>CS1509030033</t>
  </si>
  <si>
    <t>I15091000012</t>
  </si>
  <si>
    <t>BM1503230005</t>
  </si>
  <si>
    <t>I15091000016</t>
  </si>
  <si>
    <t>LTA000EPO15000407</t>
  </si>
  <si>
    <t>H00221</t>
  </si>
  <si>
    <t>HCL TECHNOLOGIES FINLAND OY</t>
  </si>
  <si>
    <t>RS1503090001_1</t>
  </si>
  <si>
    <t>I15091000017</t>
  </si>
  <si>
    <t>5200064479</t>
  </si>
  <si>
    <t>Item: OT99YY888OT / SMAH00221 / SOFTWARE SERVICE CODE</t>
  </si>
  <si>
    <t>CS1508250012</t>
  </si>
  <si>
    <t>I15091000018</t>
  </si>
  <si>
    <t>CS1507220049</t>
  </si>
  <si>
    <t>I15091000019</t>
  </si>
  <si>
    <t>CS1508250029</t>
  </si>
  <si>
    <t>I15091000020</t>
  </si>
  <si>
    <t>PC1410160011</t>
  </si>
  <si>
    <t>HP 750W AC Common Slot (CS) 'Platinum Plus' hot-plug PSU</t>
  </si>
  <si>
    <t>SW1503090003_1</t>
  </si>
  <si>
    <t>I15091000021</t>
  </si>
  <si>
    <t>CS1509070023</t>
  </si>
  <si>
    <t>I15091000024</t>
  </si>
  <si>
    <t>CS1508250030</t>
  </si>
  <si>
    <t>I15091000025</t>
  </si>
  <si>
    <t>HP CARE PACK SUPPORT</t>
  </si>
  <si>
    <t>CS1507280009</t>
  </si>
  <si>
    <t>I15091000026</t>
  </si>
  <si>
    <t>PC1409110002</t>
  </si>
  <si>
    <t>HP 8GB, 1333MHz, PC3L-10600R-9, DDR3, dual-rank x4,1.35V,</t>
  </si>
  <si>
    <t>PC1309130006</t>
  </si>
  <si>
    <t>HP Capacitor Pack (battery) with 36-inch cable - For use wit</t>
  </si>
  <si>
    <t>CS1508270015</t>
  </si>
  <si>
    <t>I15091000027</t>
  </si>
  <si>
    <t>PC1406250006</t>
  </si>
  <si>
    <t>HP NC365T quad port Gigabit Ethernet adapter board</t>
  </si>
  <si>
    <t>CS1507290003</t>
  </si>
  <si>
    <t>I15091000028</t>
  </si>
  <si>
    <t>CS1507290002</t>
  </si>
  <si>
    <t>I15091000029</t>
  </si>
  <si>
    <t>RS1509090001</t>
  </si>
  <si>
    <t>I15091000030</t>
  </si>
  <si>
    <t>CS1505200039</t>
  </si>
  <si>
    <t>I15091000032</t>
  </si>
  <si>
    <t>CS1507060010</t>
  </si>
  <si>
    <t>I15091000033</t>
  </si>
  <si>
    <t>CS1509040019</t>
  </si>
  <si>
    <t>I15091000034</t>
  </si>
  <si>
    <t>I07027</t>
  </si>
  <si>
    <t>ITE EDUCATION SERVICES PTE LTD</t>
  </si>
  <si>
    <t>CS1509100011</t>
  </si>
  <si>
    <t>I15091000037</t>
  </si>
  <si>
    <t>CS1509100012</t>
  </si>
  <si>
    <t>I15091000076</t>
  </si>
  <si>
    <t>CS1509100013</t>
  </si>
  <si>
    <t>I15091000082</t>
  </si>
  <si>
    <t>M00084</t>
  </si>
  <si>
    <t>MINISTRY OF EDUCATIONINFOR TECH BR</t>
  </si>
  <si>
    <t>HW1507220001</t>
  </si>
  <si>
    <t>I15091000099</t>
  </si>
  <si>
    <t>MOE000EPO15002792</t>
  </si>
  <si>
    <t>I15091000100</t>
  </si>
  <si>
    <t>I15091000101</t>
  </si>
  <si>
    <t>HW1310040002_2</t>
  </si>
  <si>
    <t>I15091000104</t>
  </si>
  <si>
    <t>3900040754</t>
  </si>
  <si>
    <t>CS1509100018</t>
  </si>
  <si>
    <t>I15091000105</t>
  </si>
  <si>
    <t>HW1310040002_3</t>
  </si>
  <si>
    <t>I15091000108</t>
  </si>
  <si>
    <t>3900044325</t>
  </si>
  <si>
    <t>HW1310040002_4</t>
  </si>
  <si>
    <t>I15091000109</t>
  </si>
  <si>
    <t>3900046935</t>
  </si>
  <si>
    <t>CS1509100019</t>
  </si>
  <si>
    <t>I15091000110</t>
  </si>
  <si>
    <t>HW1310040002_5</t>
  </si>
  <si>
    <t>I15091000111</t>
  </si>
  <si>
    <t>3900049495</t>
  </si>
  <si>
    <t>HW1310040002_6</t>
  </si>
  <si>
    <t>I15091000115</t>
  </si>
  <si>
    <t>3900052130</t>
  </si>
  <si>
    <t>HW1204160002_2</t>
  </si>
  <si>
    <t>I15091000116</t>
  </si>
  <si>
    <t>SP03NM005DE</t>
  </si>
  <si>
    <t>Item: SP03NM005DE / GLXXQ1S / Dell PE2950 Rack Mount Server</t>
  </si>
  <si>
    <t>Item: SP03NM005DE / 2HLVM1S / Dell PE2950 Rack Mount Server</t>
  </si>
  <si>
    <t>OT99XX007DE</t>
  </si>
  <si>
    <t>Item: OT99XX007DE / HL1YQ1S / DELL POWER EDGE 2900</t>
  </si>
  <si>
    <t>Item: OT99XX007DE / JL1YQ1S / DELL POWER EDGE 2900</t>
  </si>
  <si>
    <t>PC1104050019</t>
  </si>
  <si>
    <t>Item: PC1104050019 / 83BNRG1 / PV-124T</t>
  </si>
  <si>
    <t>PC1205100025</t>
  </si>
  <si>
    <t>Item: PC1205100025 / 7PZC0D1 / DELL POWERVAULT TL2000</t>
  </si>
  <si>
    <t>N00174</t>
  </si>
  <si>
    <t>NTUC HEALTH CO-OPERATIVE LTD</t>
  </si>
  <si>
    <t>BM1409040002_1</t>
  </si>
  <si>
    <t>I15091000117</t>
  </si>
  <si>
    <t>PO/COOP/15/000314</t>
  </si>
  <si>
    <t>PC1204090051</t>
  </si>
  <si>
    <t>Item: PC1204090051 / FG200B3911615046 / FORTIGATE-200B BUNDLE</t>
  </si>
  <si>
    <t>Item: PC1204090051 / FG200B3911615595 / FORTIGATE-200B BUNDLE</t>
  </si>
  <si>
    <t>S00136</t>
  </si>
  <si>
    <t>SINGAPORE POOLS PTE LTD</t>
  </si>
  <si>
    <t>BM1310180003_2</t>
  </si>
  <si>
    <t>I15091000120</t>
  </si>
  <si>
    <t>4200008603</t>
  </si>
  <si>
    <t>PC1310180019</t>
  </si>
  <si>
    <t>Item: PC1310180019 / S321100089 / COMPAQ ALPHA SERVER DS20E</t>
  </si>
  <si>
    <t>Item: PC1310180019 / S305000345 / COMPAQ ALPHA SERVER DS20E</t>
  </si>
  <si>
    <t>Item: PC1310180019 / S321100095 / COMPAQ ALPHA SERVER DS20E</t>
  </si>
  <si>
    <t>HW1111160003_4</t>
  </si>
  <si>
    <t>I15091000124</t>
  </si>
  <si>
    <t>Item: PC03XX317HP / SGH835YD76 / HP PROLIANT DL360G5</t>
  </si>
  <si>
    <t>Item: PC03XX317HP / SGH852YHYB / HP PROLIANT DL360G5</t>
  </si>
  <si>
    <t>Item: PC1206260019 / SGH001XAY4 / HP PROLIANT DL580 G5</t>
  </si>
  <si>
    <t>Item: PC1206260019 / SGH001XAY3 / HP PROLIANT DL580 G5</t>
  </si>
  <si>
    <t>Item: PC03XX436HP / SGH001XAY5 / HP PROLIANT DL580 G5</t>
  </si>
  <si>
    <t>Item: PC03XX245HP / CZC7152BXV / HP PROLIANT DL380 G5</t>
  </si>
  <si>
    <t>Item: PC1105120050 / SGH048X5HT / HP PROLIANT DL360 G7</t>
  </si>
  <si>
    <t>Item: PC1105120050 / SGH048X5HF / HP PROLIANT DL360 G7</t>
  </si>
  <si>
    <t>Item: PC1105120050 / SGH048X5HJ / HP PROLIANT DL360 G7</t>
  </si>
  <si>
    <t>Item: PC1105120050 / SGH048X5HR / HP PROLIANT DL360 G7</t>
  </si>
  <si>
    <t>BM1312110002_4</t>
  </si>
  <si>
    <t>I15091000125</t>
  </si>
  <si>
    <t>Item: OT99YY888OT / SMAS00496 / SOFTWARE SERVICE CODE</t>
  </si>
  <si>
    <t>HW1509090001</t>
  </si>
  <si>
    <t>I15091000127</t>
  </si>
  <si>
    <t>H07001</t>
  </si>
  <si>
    <t>BM1509090001</t>
  </si>
  <si>
    <t>I15091000128</t>
  </si>
  <si>
    <t>2200005438</t>
  </si>
  <si>
    <t>CS1508310031</t>
  </si>
  <si>
    <t>I15091000129</t>
  </si>
  <si>
    <t>RP1508280002</t>
  </si>
  <si>
    <t>I15091000130</t>
  </si>
  <si>
    <t>RP1508060001</t>
  </si>
  <si>
    <t>I15091000132</t>
  </si>
  <si>
    <t>I15091000133</t>
  </si>
  <si>
    <t>WDA000EPO15000200</t>
  </si>
  <si>
    <t>I15091000134</t>
  </si>
  <si>
    <t>I15091000135</t>
  </si>
  <si>
    <t>I15091000136</t>
  </si>
  <si>
    <t>I15091000137</t>
  </si>
  <si>
    <t>I15091000138</t>
  </si>
  <si>
    <t>I15091000139</t>
  </si>
  <si>
    <t>JTC000EPO15000485</t>
  </si>
  <si>
    <t>I15091000141</t>
  </si>
  <si>
    <t>SQ1508110068</t>
  </si>
  <si>
    <t>I15091000143</t>
  </si>
  <si>
    <t>IDA000EPO15000891</t>
  </si>
  <si>
    <t>I15091000144</t>
  </si>
  <si>
    <t>I15091000145</t>
  </si>
  <si>
    <t>HDB000EPO15001706</t>
  </si>
  <si>
    <t>SQ1507140039</t>
  </si>
  <si>
    <t>I15091000146</t>
  </si>
  <si>
    <t>IDA000EPO15000821</t>
  </si>
  <si>
    <t>SQ1508140023</t>
  </si>
  <si>
    <t>I15091000147</t>
  </si>
  <si>
    <t>SLA000EPO15000363</t>
  </si>
  <si>
    <t>ZSH032</t>
  </si>
  <si>
    <t>I15091000148</t>
  </si>
  <si>
    <t>MOMISDEPO15000088</t>
  </si>
  <si>
    <t>I15091000149</t>
  </si>
  <si>
    <t>DST000EPO15001280</t>
  </si>
  <si>
    <t>CS1509100021</t>
  </si>
  <si>
    <t>I15091000150</t>
  </si>
  <si>
    <t>I15091000151</t>
  </si>
  <si>
    <t>HDB000EPO15001566</t>
  </si>
  <si>
    <t>I15091000152</t>
  </si>
  <si>
    <t>HDB000EPO15001592</t>
  </si>
  <si>
    <t>SQ1508140029</t>
  </si>
  <si>
    <t>I15091000153</t>
  </si>
  <si>
    <t>IRA000EPO15000997</t>
  </si>
  <si>
    <t>I15091000154</t>
  </si>
  <si>
    <t>HDB000EPO15001611</t>
  </si>
  <si>
    <t>CS1509100022</t>
  </si>
  <si>
    <t>I15091000155</t>
  </si>
  <si>
    <t>I15091000156</t>
  </si>
  <si>
    <t>SQ1508140031</t>
  </si>
  <si>
    <t>I15091000157</t>
  </si>
  <si>
    <t>IRA000EPO15000998</t>
  </si>
  <si>
    <t>I15091000158</t>
  </si>
  <si>
    <t>HDB000EPO15001654</t>
  </si>
  <si>
    <t>SQ1508170017</t>
  </si>
  <si>
    <t>I15091000159</t>
  </si>
  <si>
    <t>IRA000EPO15000988</t>
  </si>
  <si>
    <t>ZSH053</t>
  </si>
  <si>
    <t>I15091000160</t>
  </si>
  <si>
    <t>NLB000EPO15001899</t>
  </si>
  <si>
    <t>CS1509100023</t>
  </si>
  <si>
    <t>I15091000161</t>
  </si>
  <si>
    <t>SQ1508060039</t>
  </si>
  <si>
    <t>I15091000162</t>
  </si>
  <si>
    <t>MOE000EPO15003731</t>
  </si>
  <si>
    <t>SQ1508170038</t>
  </si>
  <si>
    <t>I15091000163</t>
  </si>
  <si>
    <t>HSA000EPO15000462</t>
  </si>
  <si>
    <t>CS1509100024</t>
  </si>
  <si>
    <t>I15091000164</t>
  </si>
  <si>
    <t>I15091000165</t>
  </si>
  <si>
    <t>I15091000166</t>
  </si>
  <si>
    <t>SQ1508190020</t>
  </si>
  <si>
    <t>I15091000167</t>
  </si>
  <si>
    <t>PMOEDEEPO15000107</t>
  </si>
  <si>
    <t>I15091000170</t>
  </si>
  <si>
    <t>HDB000EPO15001752</t>
  </si>
  <si>
    <t>CS1509100027</t>
  </si>
  <si>
    <t>I15091000176</t>
  </si>
  <si>
    <t>CS1509100028</t>
  </si>
  <si>
    <t>I15091000177</t>
  </si>
  <si>
    <t>CS1509100029</t>
  </si>
  <si>
    <t>I15091000178</t>
  </si>
  <si>
    <t>CS1509100030</t>
  </si>
  <si>
    <t>I15091000179</t>
  </si>
  <si>
    <t>I15091400005</t>
  </si>
  <si>
    <t>SMC000EPO15000061</t>
  </si>
  <si>
    <t>I15091400006</t>
  </si>
  <si>
    <t>SMC000EPO15000060</t>
  </si>
  <si>
    <t>I15091400007</t>
  </si>
  <si>
    <t>HDB000EPO15001764</t>
  </si>
  <si>
    <t>ZSH085</t>
  </si>
  <si>
    <t>I15091400008</t>
  </si>
  <si>
    <t>LAWHQ0EPO15000162</t>
  </si>
  <si>
    <t>SQ1508240004</t>
  </si>
  <si>
    <t>I15091400010</t>
  </si>
  <si>
    <t>HSA000EPO15000478</t>
  </si>
  <si>
    <t>I15091400011</t>
  </si>
  <si>
    <t>MOMISDEPO15000108</t>
  </si>
  <si>
    <t>SQ1508240030</t>
  </si>
  <si>
    <t>I15091400012</t>
  </si>
  <si>
    <t>IRA000EPO15001042</t>
  </si>
  <si>
    <t>ZSH152</t>
  </si>
  <si>
    <t>SQ1508240066</t>
  </si>
  <si>
    <t>I15091400013</t>
  </si>
  <si>
    <t>CSC000EPO15000811</t>
  </si>
  <si>
    <t>ZSH105</t>
  </si>
  <si>
    <t>I15091400014</t>
  </si>
  <si>
    <t>FINVITEPO15000201</t>
  </si>
  <si>
    <t>SQ1508250010</t>
  </si>
  <si>
    <t>I15091400016</t>
  </si>
  <si>
    <t>HSA000EPO15000490</t>
  </si>
  <si>
    <t>RP1508060002</t>
  </si>
  <si>
    <t>I15091400026</t>
  </si>
  <si>
    <t>RP1508130002</t>
  </si>
  <si>
    <t>I15091400028</t>
  </si>
  <si>
    <t>RP1508130003</t>
  </si>
  <si>
    <t>I15091400030</t>
  </si>
  <si>
    <t>RP1508130004</t>
  </si>
  <si>
    <t>I15091400034</t>
  </si>
  <si>
    <t>RP1508170001</t>
  </si>
  <si>
    <t>I15091400037</t>
  </si>
  <si>
    <t>RP1508170002</t>
  </si>
  <si>
    <t>I15091400055</t>
  </si>
  <si>
    <t>RP1508170003</t>
  </si>
  <si>
    <t>I15091400056</t>
  </si>
  <si>
    <t>RP1508170005</t>
  </si>
  <si>
    <t>I15091400074</t>
  </si>
  <si>
    <t>RP1508170006</t>
  </si>
  <si>
    <t>I15091400075</t>
  </si>
  <si>
    <t>RP1508310002</t>
  </si>
  <si>
    <t>I15091400078</t>
  </si>
  <si>
    <t>RP1509010001</t>
  </si>
  <si>
    <t>I15091400079</t>
  </si>
  <si>
    <t>CS1509140008</t>
  </si>
  <si>
    <t>I15091400080</t>
  </si>
  <si>
    <t>CS1509140009</t>
  </si>
  <si>
    <t>I15091400096</t>
  </si>
  <si>
    <t>CS1509140010</t>
  </si>
  <si>
    <t>I15091400100</t>
  </si>
  <si>
    <t>RP1509010002</t>
  </si>
  <si>
    <t>I15091400101</t>
  </si>
  <si>
    <t>RP1509010003</t>
  </si>
  <si>
    <t>I15091400102</t>
  </si>
  <si>
    <t>CS1509140011</t>
  </si>
  <si>
    <t>I15091400103</t>
  </si>
  <si>
    <t>RP1508310001</t>
  </si>
  <si>
    <t>I15091400105</t>
  </si>
  <si>
    <t>RP1509010005</t>
  </si>
  <si>
    <t>I15091400106</t>
  </si>
  <si>
    <t>CS1509140016</t>
  </si>
  <si>
    <t>I15091400108</t>
  </si>
  <si>
    <t>CS1509140017</t>
  </si>
  <si>
    <t>I15091400109</t>
  </si>
  <si>
    <t>CS1509140018</t>
  </si>
  <si>
    <t>I15091400110</t>
  </si>
  <si>
    <t>CS1509140019</t>
  </si>
  <si>
    <t>I15091400111</t>
  </si>
  <si>
    <t>CS1509140021</t>
  </si>
  <si>
    <t>I15091400120</t>
  </si>
  <si>
    <t>CS1509140022</t>
  </si>
  <si>
    <t>I15091400121</t>
  </si>
  <si>
    <t>CS1509140023</t>
  </si>
  <si>
    <t>I15091400122</t>
  </si>
  <si>
    <t>CS1509140024</t>
  </si>
  <si>
    <t>I15091400123</t>
  </si>
  <si>
    <t>CS1509140025</t>
  </si>
  <si>
    <t>I15091400124</t>
  </si>
  <si>
    <t>CS1509140026</t>
  </si>
  <si>
    <t>I15091400126</t>
  </si>
  <si>
    <t>M07035</t>
  </si>
  <si>
    <t>MARITIME &amp; PORT AUTHORITY OF S'POREIT DIVISION</t>
  </si>
  <si>
    <t>SQ1412030037</t>
  </si>
  <si>
    <t>I15091400135</t>
  </si>
  <si>
    <t>MPA000EPO14001005</t>
  </si>
  <si>
    <t>CS1509140029</t>
  </si>
  <si>
    <t>I15091400136</t>
  </si>
  <si>
    <t>CS1509140030</t>
  </si>
  <si>
    <t>I15091400137</t>
  </si>
  <si>
    <t>S00652</t>
  </si>
  <si>
    <t>SAFRA RADIO</t>
  </si>
  <si>
    <t>SQ1507080055</t>
  </si>
  <si>
    <t>I15091400138</t>
  </si>
  <si>
    <t>15/022</t>
  </si>
  <si>
    <t>CS1509140031</t>
  </si>
  <si>
    <t>I15091400139</t>
  </si>
  <si>
    <t>SQ1407180047</t>
  </si>
  <si>
    <t>I15091400141</t>
  </si>
  <si>
    <t>CAA000EPO14000850</t>
  </si>
  <si>
    <t>CS1509140032</t>
  </si>
  <si>
    <t>I15091400144</t>
  </si>
  <si>
    <t>CS1509140033</t>
  </si>
  <si>
    <t>I15091400145</t>
  </si>
  <si>
    <t>T00183</t>
  </si>
  <si>
    <t>TELEDIRECT PTE LTD</t>
  </si>
  <si>
    <t>SQ1505130004</t>
  </si>
  <si>
    <t>I15091400146</t>
  </si>
  <si>
    <t>2015001132</t>
  </si>
  <si>
    <t>CS1509140036</t>
  </si>
  <si>
    <t>I15091400147</t>
  </si>
  <si>
    <t>CS1509140038</t>
  </si>
  <si>
    <t>I15091400148</t>
  </si>
  <si>
    <t>CS1509140039</t>
  </si>
  <si>
    <t>I15091400149</t>
  </si>
  <si>
    <t>CS1508250022</t>
  </si>
  <si>
    <t>I15091400167</t>
  </si>
  <si>
    <t>ZST060</t>
  </si>
  <si>
    <t>CS1509150002</t>
  </si>
  <si>
    <t>I15091500002</t>
  </si>
  <si>
    <t>CS1509150003</t>
  </si>
  <si>
    <t>I15091500010</t>
  </si>
  <si>
    <t>CS1507290006</t>
  </si>
  <si>
    <t>I15091500011</t>
  </si>
  <si>
    <t>CS1509150004</t>
  </si>
  <si>
    <t>I15091500012</t>
  </si>
  <si>
    <t>CS1508130034</t>
  </si>
  <si>
    <t>I15091500014</t>
  </si>
  <si>
    <t>G00198</t>
  </si>
  <si>
    <t>GOLDEN VILLAGE MULTIPLEX PTE LTD</t>
  </si>
  <si>
    <t>CS1508270002</t>
  </si>
  <si>
    <t>I15091500015</t>
  </si>
  <si>
    <t>S00763</t>
  </si>
  <si>
    <t>SPHM PTE LTD</t>
  </si>
  <si>
    <t>CS1508260005</t>
  </si>
  <si>
    <t>I15091500017</t>
  </si>
  <si>
    <t>CS1508310007</t>
  </si>
  <si>
    <t>I15091500018</t>
  </si>
  <si>
    <t>PC1305060004</t>
  </si>
  <si>
    <t>IBM 675W Power Supply  for X3550 M2</t>
  </si>
  <si>
    <t>M07021</t>
  </si>
  <si>
    <t>CS1509010019</t>
  </si>
  <si>
    <t>I15091500019</t>
  </si>
  <si>
    <t>CS1508190139</t>
  </si>
  <si>
    <t>I15091500020</t>
  </si>
  <si>
    <t>CS1505180010</t>
  </si>
  <si>
    <t>I15091500021</t>
  </si>
  <si>
    <t>CS1412230024</t>
  </si>
  <si>
    <t>I15091500022</t>
  </si>
  <si>
    <t>CS1509070005</t>
  </si>
  <si>
    <t>I15091500023</t>
  </si>
  <si>
    <t>CS1509090004</t>
  </si>
  <si>
    <t>I15091500024</t>
  </si>
  <si>
    <t>CS1509150006</t>
  </si>
  <si>
    <t>I15091500025</t>
  </si>
  <si>
    <t>CS1507290005</t>
  </si>
  <si>
    <t>I15091500026</t>
  </si>
  <si>
    <t>CS1507290004</t>
  </si>
  <si>
    <t>I15091500027</t>
  </si>
  <si>
    <t>CS1508140028</t>
  </si>
  <si>
    <t>I15091500028</t>
  </si>
  <si>
    <t>CS1509080003</t>
  </si>
  <si>
    <t>I15091500029</t>
  </si>
  <si>
    <t>CS1509110004</t>
  </si>
  <si>
    <t>I15091500030</t>
  </si>
  <si>
    <t>CS1509150007</t>
  </si>
  <si>
    <t>I15091500031</t>
  </si>
  <si>
    <t>CS1509110009</t>
  </si>
  <si>
    <t>I15091500032</t>
  </si>
  <si>
    <t>CS1509150008</t>
  </si>
  <si>
    <t>I15091500033</t>
  </si>
  <si>
    <t>CS1509080006</t>
  </si>
  <si>
    <t>I15091500034</t>
  </si>
  <si>
    <t>CS1505060031</t>
  </si>
  <si>
    <t>I15091500035</t>
  </si>
  <si>
    <t>CS1509150009</t>
  </si>
  <si>
    <t>I15091500036</t>
  </si>
  <si>
    <t>CS1509090025</t>
  </si>
  <si>
    <t>I15091500037</t>
  </si>
  <si>
    <t>CS1509020035</t>
  </si>
  <si>
    <t>I15091500038</t>
  </si>
  <si>
    <t>CS1508030009</t>
  </si>
  <si>
    <t>I15091500039</t>
  </si>
  <si>
    <t>CS1509100001</t>
  </si>
  <si>
    <t>I15091500040</t>
  </si>
  <si>
    <t>CS1509150011</t>
  </si>
  <si>
    <t>I15091500046</t>
  </si>
  <si>
    <t>CS1509150012</t>
  </si>
  <si>
    <t>I15091500047</t>
  </si>
  <si>
    <t>CS1509150013</t>
  </si>
  <si>
    <t>I15091500048</t>
  </si>
  <si>
    <t>CS1509150017</t>
  </si>
  <si>
    <t>I15091500052</t>
  </si>
  <si>
    <t>CS1509150018</t>
  </si>
  <si>
    <t>I15091500056</t>
  </si>
  <si>
    <t>CS1509150019</t>
  </si>
  <si>
    <t>I15091500062</t>
  </si>
  <si>
    <t>CS1509150021</t>
  </si>
  <si>
    <t>I15091500070</t>
  </si>
  <si>
    <t>RP1509010004</t>
  </si>
  <si>
    <t>I15091500071</t>
  </si>
  <si>
    <t>RP1509070005</t>
  </si>
  <si>
    <t>I15091500082</t>
  </si>
  <si>
    <t>RP1509010006</t>
  </si>
  <si>
    <t>I15091500084</t>
  </si>
  <si>
    <t>RP1509080001</t>
  </si>
  <si>
    <t>I15091500085</t>
  </si>
  <si>
    <t>RP1509080002</t>
  </si>
  <si>
    <t>I15091500087</t>
  </si>
  <si>
    <t>RP1509070003</t>
  </si>
  <si>
    <t>I15091500090</t>
  </si>
  <si>
    <t>RP1508170007</t>
  </si>
  <si>
    <t>I15091500093</t>
  </si>
  <si>
    <t>RP1509070006</t>
  </si>
  <si>
    <t>I15091500094</t>
  </si>
  <si>
    <t>RP1509070001</t>
  </si>
  <si>
    <t>I15091500096</t>
  </si>
  <si>
    <t>RP1509030001</t>
  </si>
  <si>
    <t>I15091500098</t>
  </si>
  <si>
    <t>RP1509010007</t>
  </si>
  <si>
    <t>I15091500099</t>
  </si>
  <si>
    <t>BM1509040001</t>
  </si>
  <si>
    <t>I15091500101</t>
  </si>
  <si>
    <t>MOMISDEPO15000113</t>
  </si>
  <si>
    <t>Item: OT99YY888OT / SMAM07022 / SOFTWARE SERVICE CODE</t>
  </si>
  <si>
    <t>PC1509070026</t>
  </si>
  <si>
    <t>Item: PC1509070026 / EPSYFM-AA-AA / MFE ENDPOINT PROTECTION 1YR GL [P+]</t>
  </si>
  <si>
    <t>RP1509020001</t>
  </si>
  <si>
    <t>I15091500102</t>
  </si>
  <si>
    <t>RP1509010008</t>
  </si>
  <si>
    <t>I15091500105</t>
  </si>
  <si>
    <t>RP1509070002</t>
  </si>
  <si>
    <t>I15091500106</t>
  </si>
  <si>
    <t>CS1509090029</t>
  </si>
  <si>
    <t>I15091500107</t>
  </si>
  <si>
    <t>RP1509020002</t>
  </si>
  <si>
    <t>I15091500108</t>
  </si>
  <si>
    <t>RP1505130007</t>
  </si>
  <si>
    <t>I15091500112</t>
  </si>
  <si>
    <t>RP1509150002</t>
  </si>
  <si>
    <t>I15091500115</t>
  </si>
  <si>
    <t>M00527</t>
  </si>
  <si>
    <t>MARINA BAY SANDS PTE LTD</t>
  </si>
  <si>
    <t>PJ1507240001</t>
  </si>
  <si>
    <t>I15091500122</t>
  </si>
  <si>
    <t>1000753385-000</t>
  </si>
  <si>
    <t>PC1507210011</t>
  </si>
  <si>
    <t>TITUS 1-YEAR PRE-PAID SOFTWARE MAINTENANCE FOR 3000 USERS</t>
  </si>
  <si>
    <t>I15091500124</t>
  </si>
  <si>
    <t>C99999</t>
  </si>
  <si>
    <t>CITIBANK SINGAPORE LTD</t>
  </si>
  <si>
    <t>MP1509150001</t>
  </si>
  <si>
    <t>I15091500127</t>
  </si>
  <si>
    <t>6520212647</t>
  </si>
  <si>
    <t>CS1509150022</t>
  </si>
  <si>
    <t>I15091500128</t>
  </si>
  <si>
    <t>CS1509150023</t>
  </si>
  <si>
    <t>I15091500129</t>
  </si>
  <si>
    <t>CS1509150024</t>
  </si>
  <si>
    <t>I15091500130</t>
  </si>
  <si>
    <t>CS1509150025</t>
  </si>
  <si>
    <t>I15091500131</t>
  </si>
  <si>
    <t>CS1509150027</t>
  </si>
  <si>
    <t>I15091500133</t>
  </si>
  <si>
    <t>CS1509150028</t>
  </si>
  <si>
    <t>I15091500135</t>
  </si>
  <si>
    <t>CS1509150029</t>
  </si>
  <si>
    <t>I15091500139</t>
  </si>
  <si>
    <t>SV1507200002</t>
  </si>
  <si>
    <t>I15091500140</t>
  </si>
  <si>
    <t>CS1509030005</t>
  </si>
  <si>
    <t>I15091600007</t>
  </si>
  <si>
    <t>CS1509040033</t>
  </si>
  <si>
    <t>I15091600008</t>
  </si>
  <si>
    <t>CS1509070022</t>
  </si>
  <si>
    <t>I15091600022</t>
  </si>
  <si>
    <t>CS1509080036</t>
  </si>
  <si>
    <t>I15091600025</t>
  </si>
  <si>
    <t>CS1509160006</t>
  </si>
  <si>
    <t>I15091600026</t>
  </si>
  <si>
    <t>CS1509160007</t>
  </si>
  <si>
    <t>I15091600027</t>
  </si>
  <si>
    <t>CS1507240024</t>
  </si>
  <si>
    <t>I15091600028</t>
  </si>
  <si>
    <t>CS1509090037</t>
  </si>
  <si>
    <t>I15091600029</t>
  </si>
  <si>
    <t>CS1509100005</t>
  </si>
  <si>
    <t>I15091600032</t>
  </si>
  <si>
    <t>CS1507060051</t>
  </si>
  <si>
    <t>I15091600038</t>
  </si>
  <si>
    <t>CS1507060052</t>
  </si>
  <si>
    <t>I15091600039</t>
  </si>
  <si>
    <t>CS1509160009</t>
  </si>
  <si>
    <t>I15091600040</t>
  </si>
  <si>
    <t>I08014</t>
  </si>
  <si>
    <t>IBM SINGAPORE PTE LTD C/O GOODYEAR ORIENT COMPANY PTE LTD</t>
  </si>
  <si>
    <t>PJ1508200001</t>
  </si>
  <si>
    <t>I15091600041</t>
  </si>
  <si>
    <t>CS1505070029</t>
  </si>
  <si>
    <t>I15091600042</t>
  </si>
  <si>
    <t>CS1508260017</t>
  </si>
  <si>
    <t>I15091600044</t>
  </si>
  <si>
    <t>CS1508170008</t>
  </si>
  <si>
    <t>I15091600068</t>
  </si>
  <si>
    <t>CS1509020013</t>
  </si>
  <si>
    <t>I15091600072</t>
  </si>
  <si>
    <t>SPPGWS103CQ</t>
  </si>
  <si>
    <t>HP DL360G5 700W Power Supply</t>
  </si>
  <si>
    <t>CS1509160017</t>
  </si>
  <si>
    <t>I15091600078</t>
  </si>
  <si>
    <t>CS1509160018</t>
  </si>
  <si>
    <t>I15091600079</t>
  </si>
  <si>
    <t>CS1509160019</t>
  </si>
  <si>
    <t>I15091600080</t>
  </si>
  <si>
    <t>CS1509160020</t>
  </si>
  <si>
    <t>I15091600081</t>
  </si>
  <si>
    <t>CS1509160022</t>
  </si>
  <si>
    <t>I15091600082</t>
  </si>
  <si>
    <t>CS1509160023</t>
  </si>
  <si>
    <t>I15091600083</t>
  </si>
  <si>
    <t>CS1509160026</t>
  </si>
  <si>
    <t>I15091600086</t>
  </si>
  <si>
    <t>T00160</t>
  </si>
  <si>
    <t>SMRT BUSES LTD</t>
  </si>
  <si>
    <t>SQ1409220045</t>
  </si>
  <si>
    <t>I15091600087</t>
  </si>
  <si>
    <t>KT9500001402</t>
  </si>
  <si>
    <t>CS1509160028</t>
  </si>
  <si>
    <t>I15091600088</t>
  </si>
  <si>
    <t>CS1509110002</t>
  </si>
  <si>
    <t>I15091600089</t>
  </si>
  <si>
    <t>PC1408110031</t>
  </si>
  <si>
    <t>Dell 300GB 6G 10K 2.5" SAS HDD with Tray</t>
  </si>
  <si>
    <t>CS1509160030</t>
  </si>
  <si>
    <t>I15091600090</t>
  </si>
  <si>
    <t>CS1509160031</t>
  </si>
  <si>
    <t>I15091600091</t>
  </si>
  <si>
    <t>CS1509080015</t>
  </si>
  <si>
    <t>I15091700001</t>
  </si>
  <si>
    <t>CS1509030027</t>
  </si>
  <si>
    <t>I15091700002</t>
  </si>
  <si>
    <t>SV1506110001</t>
  </si>
  <si>
    <t>I15091700004</t>
  </si>
  <si>
    <t>SQ1502160047</t>
  </si>
  <si>
    <t>T00531</t>
  </si>
  <si>
    <t>TOTAL GLOBAL SERVICES</t>
  </si>
  <si>
    <t>SQ1507140026</t>
  </si>
  <si>
    <t>I15091700006</t>
  </si>
  <si>
    <t>IPJDPT</t>
  </si>
  <si>
    <t>4380001199</t>
  </si>
  <si>
    <t>CS1509080014</t>
  </si>
  <si>
    <t>I15091700007</t>
  </si>
  <si>
    <t>CS1509150014</t>
  </si>
  <si>
    <t>I15091700008</t>
  </si>
  <si>
    <t>CS1508070004</t>
  </si>
  <si>
    <t>I15091700009</t>
  </si>
  <si>
    <t>CS1509070018</t>
  </si>
  <si>
    <t>I15091700010</t>
  </si>
  <si>
    <t>CS1508250015</t>
  </si>
  <si>
    <t>I15091700011</t>
  </si>
  <si>
    <t>CS1509170018</t>
  </si>
  <si>
    <t>I15091700015</t>
  </si>
  <si>
    <t>CS1509170019</t>
  </si>
  <si>
    <t>I15091700017</t>
  </si>
  <si>
    <t>CS1509090036</t>
  </si>
  <si>
    <t>I15091700023</t>
  </si>
  <si>
    <t>CS1509170021</t>
  </si>
  <si>
    <t>I15091700024</t>
  </si>
  <si>
    <t>SQ1406260050</t>
  </si>
  <si>
    <t>I15091700025</t>
  </si>
  <si>
    <t>SQ1310250054</t>
  </si>
  <si>
    <t>CS1509170022</t>
  </si>
  <si>
    <t>I15091700026</t>
  </si>
  <si>
    <t>I15091700027</t>
  </si>
  <si>
    <t>SQ1508170033</t>
  </si>
  <si>
    <t>I15091700029</t>
  </si>
  <si>
    <t>IRA000EPO15001009</t>
  </si>
  <si>
    <t>SQ1509010037</t>
  </si>
  <si>
    <t>I15091700032</t>
  </si>
  <si>
    <t>IRA000EPO15001082</t>
  </si>
  <si>
    <t>S00800</t>
  </si>
  <si>
    <t>SUMITOMO CORPORATION ASIA &amp; OCEANIA PTE. LTD.</t>
  </si>
  <si>
    <t>I15091700033</t>
  </si>
  <si>
    <t>SQ1509010033</t>
  </si>
  <si>
    <t>I15091700034</t>
  </si>
  <si>
    <t>IRA000EPO15001081</t>
  </si>
  <si>
    <t>SQ1509010032</t>
  </si>
  <si>
    <t>I15091700035</t>
  </si>
  <si>
    <t>IRA000EPO15001080</t>
  </si>
  <si>
    <t>CS1509170024</t>
  </si>
  <si>
    <t>I15091700036</t>
  </si>
  <si>
    <t>SQ1509010039</t>
  </si>
  <si>
    <t>I15091700037</t>
  </si>
  <si>
    <t>IRA000EPO15001083</t>
  </si>
  <si>
    <t>CS1509170026</t>
  </si>
  <si>
    <t>I15091700038</t>
  </si>
  <si>
    <t>I15091700039</t>
  </si>
  <si>
    <t>IRA000EPO15000874</t>
  </si>
  <si>
    <t>CS1509170027</t>
  </si>
  <si>
    <t>I15091700040</t>
  </si>
  <si>
    <t>CS1509170028</t>
  </si>
  <si>
    <t>I15091700041</t>
  </si>
  <si>
    <t>SQ1508200032</t>
  </si>
  <si>
    <t>I15091700042</t>
  </si>
  <si>
    <t>IRA000EPO15001020</t>
  </si>
  <si>
    <t>I15091700043</t>
  </si>
  <si>
    <t>IRA000EPO15000823</t>
  </si>
  <si>
    <t>SQ1508170025</t>
  </si>
  <si>
    <t>I15091700044</t>
  </si>
  <si>
    <t>IRA000EPO15001006</t>
  </si>
  <si>
    <t>SQ1508170029</t>
  </si>
  <si>
    <t>I15091700046</t>
  </si>
  <si>
    <t>IRA000EPO15001007</t>
  </si>
  <si>
    <t>RP1509170002</t>
  </si>
  <si>
    <t>I15091700047</t>
  </si>
  <si>
    <t>SQ1508170023</t>
  </si>
  <si>
    <t>I15091700048</t>
  </si>
  <si>
    <t>IRA000EPO15001005</t>
  </si>
  <si>
    <t>RP1509170003</t>
  </si>
  <si>
    <t>I15091700049</t>
  </si>
  <si>
    <t>RP1509170001</t>
  </si>
  <si>
    <t>I15091700056</t>
  </si>
  <si>
    <t>SQ1508140026</t>
  </si>
  <si>
    <t>I15091700057</t>
  </si>
  <si>
    <t>IRA000EPO15000996</t>
  </si>
  <si>
    <t>RP1509160001</t>
  </si>
  <si>
    <t>I15091700058</t>
  </si>
  <si>
    <t>RP1509090001</t>
  </si>
  <si>
    <t>I15091700059</t>
  </si>
  <si>
    <t>RP1509140004</t>
  </si>
  <si>
    <t>I15091700060</t>
  </si>
  <si>
    <t>SQ1508140025</t>
  </si>
  <si>
    <t>I15091700061</t>
  </si>
  <si>
    <t>IRA000EPO15000995</t>
  </si>
  <si>
    <t>RP1509140003</t>
  </si>
  <si>
    <t>I15091700062</t>
  </si>
  <si>
    <t>RP1509100001</t>
  </si>
  <si>
    <t>I15091700063</t>
  </si>
  <si>
    <t>RP1509140002</t>
  </si>
  <si>
    <t>I15091700065</t>
  </si>
  <si>
    <t>RP1509140001</t>
  </si>
  <si>
    <t>I15091700066</t>
  </si>
  <si>
    <t>SQ1508200004</t>
  </si>
  <si>
    <t>I15091700067</t>
  </si>
  <si>
    <t>IRA000EPO15001018</t>
  </si>
  <si>
    <t>SQ1508170031</t>
  </si>
  <si>
    <t>I15091700068</t>
  </si>
  <si>
    <t>IRA000EPO15001008</t>
  </si>
  <si>
    <t>SQ1508200048</t>
  </si>
  <si>
    <t>I15091700069</t>
  </si>
  <si>
    <t>IRA000EPO15001021</t>
  </si>
  <si>
    <t>RP1506170001</t>
  </si>
  <si>
    <t>I15091700070</t>
  </si>
  <si>
    <t>SQ1508200006</t>
  </si>
  <si>
    <t>I15091700071</t>
  </si>
  <si>
    <t>IRA000EPO15001019</t>
  </si>
  <si>
    <t>J00165</t>
  </si>
  <si>
    <t>JARDINE ONESOLUTION (CHINA) LIMITED</t>
  </si>
  <si>
    <t>SQ1508260042</t>
  </si>
  <si>
    <t>I15091700072</t>
  </si>
  <si>
    <t>SUBWAY_STAGGING_SVC</t>
  </si>
  <si>
    <t>SUBWAY IN-HOUSE CLONING, STAGGING &amp; QA SERVICES ( POS )</t>
  </si>
  <si>
    <t>PR1508100026</t>
  </si>
  <si>
    <t>SUBWAY_ONSITE_DEPLOYMENT_SVC</t>
  </si>
  <si>
    <t>SUBWAY ON-SITE DEPLOYMENT SERVICES ( POS )</t>
  </si>
  <si>
    <t>SQ1508210026</t>
  </si>
  <si>
    <t>I15091700075</t>
  </si>
  <si>
    <t>52140187 OM</t>
  </si>
  <si>
    <t>CS1509110005</t>
  </si>
  <si>
    <t>I15091700076</t>
  </si>
  <si>
    <t>SQ1508280002</t>
  </si>
  <si>
    <t>I15091700077</t>
  </si>
  <si>
    <t>HDB000EPO15001837</t>
  </si>
  <si>
    <t>RP1508180002</t>
  </si>
  <si>
    <t>I15091700078</t>
  </si>
  <si>
    <t>RP1506190001</t>
  </si>
  <si>
    <t>I15091700079</t>
  </si>
  <si>
    <t>I15091700080</t>
  </si>
  <si>
    <t>SQ1508280020</t>
  </si>
  <si>
    <t>I15091700081</t>
  </si>
  <si>
    <t>SQ1508310030</t>
  </si>
  <si>
    <t>I15091700082</t>
  </si>
  <si>
    <t>JUDSUPEPO15000189</t>
  </si>
  <si>
    <t>I15091700083</t>
  </si>
  <si>
    <t>RP1509170005</t>
  </si>
  <si>
    <t>I15091700084</t>
  </si>
  <si>
    <t>SQ1508170009</t>
  </si>
  <si>
    <t>I15091700085</t>
  </si>
  <si>
    <t>NEA000EPO15004174</t>
  </si>
  <si>
    <t>SQ1508200013</t>
  </si>
  <si>
    <t>I15091700087</t>
  </si>
  <si>
    <t>HDB000EPO15001754</t>
  </si>
  <si>
    <t>SQ1508200017</t>
  </si>
  <si>
    <t>I15091700089</t>
  </si>
  <si>
    <t>HDB000EPO15001753</t>
  </si>
  <si>
    <t>SQ1508200025</t>
  </si>
  <si>
    <t>I15091700092</t>
  </si>
  <si>
    <t>HDB000EPO15001734</t>
  </si>
  <si>
    <t>SQ1508310055</t>
  </si>
  <si>
    <t>I15091700097</t>
  </si>
  <si>
    <t>CPE000EPO15000159</t>
  </si>
  <si>
    <t>SQ1508310073</t>
  </si>
  <si>
    <t>I15091700098</t>
  </si>
  <si>
    <t>LTA000EPO15001641</t>
  </si>
  <si>
    <t>SQ1508210005</t>
  </si>
  <si>
    <t>I15091700099</t>
  </si>
  <si>
    <t>SLA000EPO15000364</t>
  </si>
  <si>
    <t>ZSH100</t>
  </si>
  <si>
    <t>SQ1509030001</t>
  </si>
  <si>
    <t>I15091700100</t>
  </si>
  <si>
    <t>PAR_LOA_IDA1303</t>
  </si>
  <si>
    <t>SQ1508210013</t>
  </si>
  <si>
    <t>I15091700101</t>
  </si>
  <si>
    <t>HDB000EPO15001756</t>
  </si>
  <si>
    <t>SQ1508210016</t>
  </si>
  <si>
    <t>I15091700102</t>
  </si>
  <si>
    <t>HDB000EPO15001757</t>
  </si>
  <si>
    <t>SQ1508210049</t>
  </si>
  <si>
    <t>I15091700103</t>
  </si>
  <si>
    <t>HDB000EPO15001755</t>
  </si>
  <si>
    <t>SQ1508210051</t>
  </si>
  <si>
    <t>I15091700104</t>
  </si>
  <si>
    <t>HDB000EPO15001777</t>
  </si>
  <si>
    <t>SQ1508240007</t>
  </si>
  <si>
    <t>I15091700105</t>
  </si>
  <si>
    <t>CCS000EPO15000119</t>
  </si>
  <si>
    <t>SQ1508240017</t>
  </si>
  <si>
    <t>I15091700107</t>
  </si>
  <si>
    <t>CCY000EPO15000465</t>
  </si>
  <si>
    <t>SQ1508240022</t>
  </si>
  <si>
    <t>I15091700108</t>
  </si>
  <si>
    <t>HOMCNBEPO15000563</t>
  </si>
  <si>
    <t>SQ1508260034</t>
  </si>
  <si>
    <t>I15091700109</t>
  </si>
  <si>
    <t>MOE000EPO15004143</t>
  </si>
  <si>
    <t>CS1509170030</t>
  </si>
  <si>
    <t>I15091700110</t>
  </si>
  <si>
    <t>CS1509170035</t>
  </si>
  <si>
    <t>I15091700115</t>
  </si>
  <si>
    <t>CS1509170033</t>
  </si>
  <si>
    <t>I15091700116</t>
  </si>
  <si>
    <t>CS1509170034</t>
  </si>
  <si>
    <t>I15091700117</t>
  </si>
  <si>
    <t>CS1509170036</t>
  </si>
  <si>
    <t>I15091700118</t>
  </si>
  <si>
    <t>CS1505150025</t>
  </si>
  <si>
    <t>I15091700120</t>
  </si>
  <si>
    <t>CS1509150026</t>
  </si>
  <si>
    <t>I15091700121</t>
  </si>
  <si>
    <t>CS1507140030</t>
  </si>
  <si>
    <t>I15091700122</t>
  </si>
  <si>
    <t>CS1509180001</t>
  </si>
  <si>
    <t>I15091800001</t>
  </si>
  <si>
    <t>CS1509180002</t>
  </si>
  <si>
    <t>I15091800002</t>
  </si>
  <si>
    <t>CS1509180003</t>
  </si>
  <si>
    <t>I15091800003</t>
  </si>
  <si>
    <t>CS1509180004</t>
  </si>
  <si>
    <t>I15091800004</t>
  </si>
  <si>
    <t>CS1509180006</t>
  </si>
  <si>
    <t>I15091800005</t>
  </si>
  <si>
    <t>CS1509180007</t>
  </si>
  <si>
    <t>I15091800006</t>
  </si>
  <si>
    <t>SV1508170001</t>
  </si>
  <si>
    <t>I15091800014</t>
  </si>
  <si>
    <t>QA UNIT CONFIGURATION MANAGEMENT</t>
  </si>
  <si>
    <t>SV1502020003</t>
  </si>
  <si>
    <t>I15091800019</t>
  </si>
  <si>
    <t>CS1509180014</t>
  </si>
  <si>
    <t>I15091800022</t>
  </si>
  <si>
    <t>SV1503260001</t>
  </si>
  <si>
    <t>I15091800025</t>
  </si>
  <si>
    <t>SV1502020005</t>
  </si>
  <si>
    <t>I15091800026</t>
  </si>
  <si>
    <t>RP1509170007</t>
  </si>
  <si>
    <t>I15091800027</t>
  </si>
  <si>
    <t>RP1509180001</t>
  </si>
  <si>
    <t>I15091800028</t>
  </si>
  <si>
    <t>CS1508270035</t>
  </si>
  <si>
    <t>I15091800029</t>
  </si>
  <si>
    <t>CS1509040020</t>
  </si>
  <si>
    <t>I15091800030</t>
  </si>
  <si>
    <t>CS1509170014</t>
  </si>
  <si>
    <t>I15091800031</t>
  </si>
  <si>
    <t>CS1504070019</t>
  </si>
  <si>
    <t>I15091800032</t>
  </si>
  <si>
    <t>D00193</t>
  </si>
  <si>
    <t>DUN &amp; BRADSTREET (ASIA PACIFIC) PTE LTD</t>
  </si>
  <si>
    <t>CS1409220014</t>
  </si>
  <si>
    <t>I15091800033</t>
  </si>
  <si>
    <t>LENOVO WSP SVC CALL</t>
  </si>
  <si>
    <t>CS1505010001</t>
  </si>
  <si>
    <t>I15091800039</t>
  </si>
  <si>
    <t>CS1505290042</t>
  </si>
  <si>
    <t>I15091800041</t>
  </si>
  <si>
    <t>CS1505190011</t>
  </si>
  <si>
    <t>I15091800047</t>
  </si>
  <si>
    <t>CS1509140042</t>
  </si>
  <si>
    <t>I15091800049</t>
  </si>
  <si>
    <t>tcu-ws</t>
  </si>
  <si>
    <t>CS1504190006</t>
  </si>
  <si>
    <t>I15091800050</t>
  </si>
  <si>
    <t>CS1505050002</t>
  </si>
  <si>
    <t>I15091800052</t>
  </si>
  <si>
    <t>CS1505060006</t>
  </si>
  <si>
    <t>I15091800057</t>
  </si>
  <si>
    <t>CS1506050028</t>
  </si>
  <si>
    <t>I15091800058</t>
  </si>
  <si>
    <t>S07092</t>
  </si>
  <si>
    <t>SCIENCE AND ENGINEERING INSTITUTES</t>
  </si>
  <si>
    <t>CS1508250011</t>
  </si>
  <si>
    <t>I15091800059</t>
  </si>
  <si>
    <t>CS1509180030</t>
  </si>
  <si>
    <t>I15091800077</t>
  </si>
  <si>
    <t>CS1508210045</t>
  </si>
  <si>
    <t>I15091800080</t>
  </si>
  <si>
    <t>CS1509180020</t>
  </si>
  <si>
    <t>I15091800082</t>
  </si>
  <si>
    <t>CS1509180021</t>
  </si>
  <si>
    <t>I15091800084</t>
  </si>
  <si>
    <t>CS1509180023</t>
  </si>
  <si>
    <t>I15091800085</t>
  </si>
  <si>
    <t>CS1509180022</t>
  </si>
  <si>
    <t>I15091800086</t>
  </si>
  <si>
    <t>CS1509180035</t>
  </si>
  <si>
    <t>I15091800088</t>
  </si>
  <si>
    <t>CS1509180036</t>
  </si>
  <si>
    <t>I15091800089</t>
  </si>
  <si>
    <t>CS1509180037</t>
  </si>
  <si>
    <t>I15091800090</t>
  </si>
  <si>
    <t>CS1509180038</t>
  </si>
  <si>
    <t>I15091800092</t>
  </si>
  <si>
    <t>CS1509190003</t>
  </si>
  <si>
    <t>I15091900001</t>
  </si>
  <si>
    <t>CS1509190004</t>
  </si>
  <si>
    <t>I15091900002</t>
  </si>
  <si>
    <t>CS1509190005</t>
  </si>
  <si>
    <t>I15091900003</t>
  </si>
  <si>
    <t>CS1509190012</t>
  </si>
  <si>
    <t>I15091900004</t>
  </si>
  <si>
    <t>MS1509180001</t>
  </si>
  <si>
    <t>I15092100001</t>
  </si>
  <si>
    <t>CS1509150033</t>
  </si>
  <si>
    <t>I15092100002</t>
  </si>
  <si>
    <t>CS1509150035</t>
  </si>
  <si>
    <t>I15092100003</t>
  </si>
  <si>
    <t>CS1509150036</t>
  </si>
  <si>
    <t>I15092100004</t>
  </si>
  <si>
    <t>CS1509150038</t>
  </si>
  <si>
    <t>I15092100005</t>
  </si>
  <si>
    <t>MS1509210001</t>
  </si>
  <si>
    <t>I15092100007</t>
  </si>
  <si>
    <t>CS1509070016</t>
  </si>
  <si>
    <t>I15092100011</t>
  </si>
  <si>
    <t>K00101</t>
  </si>
  <si>
    <t>KEPPEL INFRASTRUCTURE HOLDINGS PTE LTD</t>
  </si>
  <si>
    <t>CS1509030021</t>
  </si>
  <si>
    <t>I15092100017</t>
  </si>
  <si>
    <t>CS1507310003</t>
  </si>
  <si>
    <t>I15092100018</t>
  </si>
  <si>
    <t>SV1509180002</t>
  </si>
  <si>
    <t>I15092100019</t>
  </si>
  <si>
    <t>SV1509210001</t>
  </si>
  <si>
    <t>I15092100020</t>
  </si>
  <si>
    <t>SV1509180001</t>
  </si>
  <si>
    <t>I15092100023</t>
  </si>
  <si>
    <t>MP1509030001</t>
  </si>
  <si>
    <t>I15092100026</t>
  </si>
  <si>
    <t>RBSGBM0001027148</t>
  </si>
  <si>
    <t>SV1509180003</t>
  </si>
  <si>
    <t>I15092100029</t>
  </si>
  <si>
    <t>SW1509180003</t>
  </si>
  <si>
    <t>I15092100030</t>
  </si>
  <si>
    <t>CS1509210003</t>
  </si>
  <si>
    <t>I15092100038</t>
  </si>
  <si>
    <t>RS1509180003</t>
  </si>
  <si>
    <t>I15092100045</t>
  </si>
  <si>
    <t>MP1509180005</t>
  </si>
  <si>
    <t>I15092100046</t>
  </si>
  <si>
    <t>MP1509180004</t>
  </si>
  <si>
    <t>I15092100048</t>
  </si>
  <si>
    <t>MP1509180003</t>
  </si>
  <si>
    <t>I15092100052</t>
  </si>
  <si>
    <t>MP1509180002</t>
  </si>
  <si>
    <t>I15092100053</t>
  </si>
  <si>
    <t>RS1509180002</t>
  </si>
  <si>
    <t>I15092100056</t>
  </si>
  <si>
    <t>MP1509180001</t>
  </si>
  <si>
    <t>I15092100058</t>
  </si>
  <si>
    <t>6300040395</t>
  </si>
  <si>
    <t>BM1509180001</t>
  </si>
  <si>
    <t>I15092100061</t>
  </si>
  <si>
    <t>CS1509210008</t>
  </si>
  <si>
    <t>I15092100065</t>
  </si>
  <si>
    <t>I07030</t>
  </si>
  <si>
    <t>INSTITUTE OF MEDICAL BIOLOGY</t>
  </si>
  <si>
    <t>CS1509210007</t>
  </si>
  <si>
    <t>I15092100071</t>
  </si>
  <si>
    <t>SV1509210002</t>
  </si>
  <si>
    <t>I15092100073</t>
  </si>
  <si>
    <t>CS1509210011</t>
  </si>
  <si>
    <t>I15092100078</t>
  </si>
  <si>
    <t>CS1509210012</t>
  </si>
  <si>
    <t>I15092100081</t>
  </si>
  <si>
    <t>CS1509210013</t>
  </si>
  <si>
    <t>I15092100083</t>
  </si>
  <si>
    <t>W00087</t>
  </si>
  <si>
    <t>WORLD INTELLECTUAL PROPERTY ORGANIZATION</t>
  </si>
  <si>
    <t>FQ1507020004</t>
  </si>
  <si>
    <t>I15092100095</t>
  </si>
  <si>
    <t>Dell 300GB 6G 10K 2.5" SAS HDD</t>
  </si>
  <si>
    <t>WIPO1-0000042713</t>
  </si>
  <si>
    <t>CS1509210018</t>
  </si>
  <si>
    <t>I15092100104</t>
  </si>
  <si>
    <t>N07170</t>
  </si>
  <si>
    <t>PJ1508170001</t>
  </si>
  <si>
    <t>I15092100108</t>
  </si>
  <si>
    <t>NTU000EPO15004436</t>
  </si>
  <si>
    <t>CS1509140028</t>
  </si>
  <si>
    <t>I15092100114</t>
  </si>
  <si>
    <t>I15090100015</t>
  </si>
  <si>
    <t>I15090100016</t>
  </si>
  <si>
    <t>I15090100017</t>
  </si>
  <si>
    <t>I15090100018</t>
  </si>
  <si>
    <t>I15090100019</t>
  </si>
  <si>
    <t>I15090100020</t>
  </si>
  <si>
    <t>I15090100021</t>
  </si>
  <si>
    <t>I15090100022</t>
  </si>
  <si>
    <t>I15090100023</t>
  </si>
  <si>
    <t>I15090100024</t>
  </si>
  <si>
    <t>I15090100025</t>
  </si>
  <si>
    <t>I15090100027</t>
  </si>
  <si>
    <t>I15090100028</t>
  </si>
  <si>
    <t>I15090100029</t>
  </si>
  <si>
    <t>I15090100030</t>
  </si>
  <si>
    <t>I15090100031</t>
  </si>
  <si>
    <t>I15090100032</t>
  </si>
  <si>
    <t>I15090100033</t>
  </si>
  <si>
    <t>I15090100034</t>
  </si>
  <si>
    <t>I15090100035</t>
  </si>
  <si>
    <t>I15090100036</t>
  </si>
  <si>
    <t>I15090100037</t>
  </si>
  <si>
    <t>I15090100038</t>
  </si>
  <si>
    <t>I15090100039</t>
  </si>
  <si>
    <t>I15090100040</t>
  </si>
  <si>
    <t>I15090100041</t>
  </si>
  <si>
    <t>I15090100042</t>
  </si>
  <si>
    <t>I15090100043</t>
  </si>
  <si>
    <t>I15090100044</t>
  </si>
  <si>
    <t>I15090100045</t>
  </si>
  <si>
    <t>I15090100046</t>
  </si>
  <si>
    <t>I15090100047</t>
  </si>
  <si>
    <t>I15090100048</t>
  </si>
  <si>
    <t>I15090100049</t>
  </si>
  <si>
    <t>I15090100050</t>
  </si>
  <si>
    <t>I15090100051</t>
  </si>
  <si>
    <t>I15090100052</t>
  </si>
  <si>
    <t>I15090100053</t>
  </si>
  <si>
    <t>I15090100054</t>
  </si>
  <si>
    <t>I15090100055</t>
  </si>
  <si>
    <t>I15090100056</t>
  </si>
  <si>
    <t>I15090100057</t>
  </si>
  <si>
    <t>I15090100058</t>
  </si>
  <si>
    <t>I15090100059</t>
  </si>
  <si>
    <t>I15090100060</t>
  </si>
  <si>
    <t>I15090100061</t>
  </si>
  <si>
    <t>I15090100062</t>
  </si>
  <si>
    <t>I15090100063</t>
  </si>
  <si>
    <t>I15090100064</t>
  </si>
  <si>
    <t>I15090100065</t>
  </si>
  <si>
    <t>I15090100066</t>
  </si>
  <si>
    <t>I15090100067</t>
  </si>
  <si>
    <t>I15090100068</t>
  </si>
  <si>
    <t>I15090100069</t>
  </si>
  <si>
    <t>I15090100070</t>
  </si>
  <si>
    <t>I15090100071</t>
  </si>
  <si>
    <t>I15090100072</t>
  </si>
  <si>
    <t>I15090100073</t>
  </si>
  <si>
    <t>I15090100074</t>
  </si>
  <si>
    <t>I15090100075</t>
  </si>
  <si>
    <t>I15090100076</t>
  </si>
  <si>
    <t>I15090100077</t>
  </si>
  <si>
    <t>I15090100078</t>
  </si>
  <si>
    <t>I15090100079</t>
  </si>
  <si>
    <t>I15090100080</t>
  </si>
  <si>
    <t>I15090100081</t>
  </si>
  <si>
    <t>I15090100082</t>
  </si>
  <si>
    <t>I15090100083</t>
  </si>
  <si>
    <t>I15090100084</t>
  </si>
  <si>
    <t>I15090100085</t>
  </si>
  <si>
    <t>I15090100086</t>
  </si>
  <si>
    <t>I15090100087</t>
  </si>
  <si>
    <t>I15090100088</t>
  </si>
  <si>
    <t>I15090100089</t>
  </si>
  <si>
    <t>I15090100090</t>
  </si>
  <si>
    <t>I15090100091</t>
  </si>
  <si>
    <t>I15090100092</t>
  </si>
  <si>
    <t>I15090100093</t>
  </si>
  <si>
    <t>I15090100094</t>
  </si>
  <si>
    <t>I15090100095</t>
  </si>
  <si>
    <t>I15090100096</t>
  </si>
  <si>
    <t>I15090100097</t>
  </si>
  <si>
    <t>I15090100098</t>
  </si>
  <si>
    <t>I15090100099</t>
  </si>
  <si>
    <t>I15090100100</t>
  </si>
  <si>
    <t>I15090100101</t>
  </si>
  <si>
    <t>I15090100102</t>
  </si>
  <si>
    <t>I15090100103</t>
  </si>
  <si>
    <t>I15090100104</t>
  </si>
  <si>
    <t>I15090100105</t>
  </si>
  <si>
    <t>I15090100106</t>
  </si>
  <si>
    <t>I15090100107</t>
  </si>
  <si>
    <t>I15090100108</t>
  </si>
  <si>
    <t>I15090100109</t>
  </si>
  <si>
    <t>I15090100110</t>
  </si>
  <si>
    <t>I15090100111</t>
  </si>
  <si>
    <t>I15090100112</t>
  </si>
  <si>
    <t>I15090100113</t>
  </si>
  <si>
    <t>I15090100114</t>
  </si>
  <si>
    <t>I15090100115</t>
  </si>
  <si>
    <t>I15090100116</t>
  </si>
  <si>
    <t>I15090100117</t>
  </si>
  <si>
    <t>I15090100118</t>
  </si>
  <si>
    <t>I15090100119</t>
  </si>
  <si>
    <t>I15090100120</t>
  </si>
  <si>
    <t>I15090100121</t>
  </si>
  <si>
    <t>I15090100122</t>
  </si>
  <si>
    <t>I15090100123</t>
  </si>
  <si>
    <t>I15090100124</t>
  </si>
  <si>
    <t>I15090100125</t>
  </si>
  <si>
    <t>I15090100126</t>
  </si>
  <si>
    <t>I15090100127</t>
  </si>
  <si>
    <t>I15090100128</t>
  </si>
  <si>
    <t>I15090100129</t>
  </si>
  <si>
    <t>I15090100130</t>
  </si>
  <si>
    <t>I15090100131</t>
  </si>
  <si>
    <t>I15090100132</t>
  </si>
  <si>
    <t>I15090100133</t>
  </si>
  <si>
    <t>I15090100134</t>
  </si>
  <si>
    <t>I15090100135</t>
  </si>
  <si>
    <t>I15090100136</t>
  </si>
  <si>
    <t>I15090100137</t>
  </si>
  <si>
    <t>I15090100138</t>
  </si>
  <si>
    <t>I15090100139</t>
  </si>
  <si>
    <t>I15090100141</t>
  </si>
  <si>
    <t>I15090100142</t>
  </si>
  <si>
    <t>I15090100143</t>
  </si>
  <si>
    <t>I15090100144</t>
  </si>
  <si>
    <t>I15090100145</t>
  </si>
  <si>
    <t>I15090100146</t>
  </si>
  <si>
    <t>I15090100147</t>
  </si>
  <si>
    <t>I15090100148</t>
  </si>
  <si>
    <t>I15090100149</t>
  </si>
  <si>
    <t>I15090100150</t>
  </si>
  <si>
    <t>I15090100151</t>
  </si>
  <si>
    <t>I15090100152</t>
  </si>
  <si>
    <t>I15090100153</t>
  </si>
  <si>
    <t>I15090100154</t>
  </si>
  <si>
    <t>I15090100155</t>
  </si>
  <si>
    <t>I15090100156</t>
  </si>
  <si>
    <t>I15090100157</t>
  </si>
  <si>
    <t>I15090100158</t>
  </si>
  <si>
    <t>I15090100159</t>
  </si>
  <si>
    <t>I15090100160</t>
  </si>
  <si>
    <t>I15090100161</t>
  </si>
  <si>
    <t>I15090100162</t>
  </si>
  <si>
    <t>I15090100163</t>
  </si>
  <si>
    <t>I15090100164</t>
  </si>
  <si>
    <t>I15090100165</t>
  </si>
  <si>
    <t>I15090100166</t>
  </si>
  <si>
    <t>I15090100167</t>
  </si>
  <si>
    <t>I15090100168</t>
  </si>
  <si>
    <t>I15090100169</t>
  </si>
  <si>
    <t>I15090100170</t>
  </si>
  <si>
    <t>I15090100171</t>
  </si>
  <si>
    <t>I15090100172</t>
  </si>
  <si>
    <t>I15090100173</t>
  </si>
  <si>
    <t>I15090100174</t>
  </si>
  <si>
    <t>I15090100175</t>
  </si>
  <si>
    <t>I15090100176</t>
  </si>
  <si>
    <t>I15090100177</t>
  </si>
  <si>
    <t>I15090100178</t>
  </si>
  <si>
    <t>I15090100179</t>
  </si>
  <si>
    <t>I15090100180</t>
  </si>
  <si>
    <t>I15090100181</t>
  </si>
  <si>
    <t>I15090100182</t>
  </si>
  <si>
    <t>I15090100183</t>
  </si>
  <si>
    <t>I15090100184</t>
  </si>
  <si>
    <t>I15090100185</t>
  </si>
  <si>
    <t>I15090100186</t>
  </si>
  <si>
    <t>I15090100187</t>
  </si>
  <si>
    <t>I15090100188</t>
  </si>
  <si>
    <t>I15090100189</t>
  </si>
  <si>
    <t>I15090100190</t>
  </si>
  <si>
    <t>I15090100191</t>
  </si>
  <si>
    <t>I15090100192</t>
  </si>
  <si>
    <t>I15090100193</t>
  </si>
  <si>
    <t>I15090100194</t>
  </si>
  <si>
    <t>I15090100195</t>
  </si>
  <si>
    <t>I15090100196</t>
  </si>
  <si>
    <t>I15090100197</t>
  </si>
  <si>
    <t>I15090100198</t>
  </si>
  <si>
    <t>I15090100199</t>
  </si>
  <si>
    <t>I15090100200</t>
  </si>
  <si>
    <t>I15090100201</t>
  </si>
  <si>
    <t>I15090100202</t>
  </si>
  <si>
    <t>I15090100203</t>
  </si>
  <si>
    <t>I15090100204</t>
  </si>
  <si>
    <t>I15090100205</t>
  </si>
  <si>
    <t>I15090100206</t>
  </si>
  <si>
    <t>I15090100207</t>
  </si>
  <si>
    <t>I15090100208</t>
  </si>
  <si>
    <t>I15090100209</t>
  </si>
  <si>
    <t>I15090100210</t>
  </si>
  <si>
    <t>I15090100211</t>
  </si>
  <si>
    <t>I15090100212</t>
  </si>
  <si>
    <t>I15090100213</t>
  </si>
  <si>
    <t>I15090100214</t>
  </si>
  <si>
    <t>I15090100215</t>
  </si>
  <si>
    <t>I15090100216</t>
  </si>
  <si>
    <t>I15090100217</t>
  </si>
  <si>
    <t>I15090100218</t>
  </si>
  <si>
    <t>I15090100219</t>
  </si>
  <si>
    <t>I15090100220</t>
  </si>
  <si>
    <t>I15090100221</t>
  </si>
  <si>
    <t>I15090100222</t>
  </si>
  <si>
    <t>I15090100223</t>
  </si>
  <si>
    <t>I15090100224</t>
  </si>
  <si>
    <t>I15090100225</t>
  </si>
  <si>
    <t>I15090100226</t>
  </si>
  <si>
    <t>I15090100227</t>
  </si>
  <si>
    <t>I15090100228</t>
  </si>
  <si>
    <t>I15090100229</t>
  </si>
  <si>
    <t>I15090100230</t>
  </si>
  <si>
    <t>I15090100231</t>
  </si>
  <si>
    <t>I15090100232</t>
  </si>
  <si>
    <t>I15090100240</t>
  </si>
  <si>
    <t>I15090100241</t>
  </si>
  <si>
    <t>I15090100242</t>
  </si>
  <si>
    <t>I15090100243</t>
  </si>
  <si>
    <t>I15090100244</t>
  </si>
  <si>
    <t>I15090100245</t>
  </si>
  <si>
    <t>I15090100246</t>
  </si>
  <si>
    <t>I15090100247</t>
  </si>
  <si>
    <t>I15090100248</t>
  </si>
  <si>
    <t>I15090100249</t>
  </si>
  <si>
    <t>I15090100250</t>
  </si>
  <si>
    <t>I15090100251</t>
  </si>
  <si>
    <t>I15090100252</t>
  </si>
  <si>
    <t>I15090100253</t>
  </si>
  <si>
    <t>I15090100254</t>
  </si>
  <si>
    <t>I15090100255</t>
  </si>
  <si>
    <t>I15090100256</t>
  </si>
  <si>
    <t>I15090100257</t>
  </si>
  <si>
    <t>I15090100258</t>
  </si>
  <si>
    <t>I15090100259</t>
  </si>
  <si>
    <t>I15090100260</t>
  </si>
  <si>
    <t>I15090100261</t>
  </si>
  <si>
    <t>I15090100262</t>
  </si>
  <si>
    <t>I15090100263</t>
  </si>
  <si>
    <t>I15090100264</t>
  </si>
  <si>
    <t>I15090100265</t>
  </si>
  <si>
    <t>I15090100266</t>
  </si>
  <si>
    <t>I15090100267</t>
  </si>
  <si>
    <t>I15090100268</t>
  </si>
  <si>
    <t>I15090100269</t>
  </si>
  <si>
    <t>I15090100270</t>
  </si>
  <si>
    <t>I15090100271</t>
  </si>
  <si>
    <t>I15090100272</t>
  </si>
  <si>
    <t>I15090100273</t>
  </si>
  <si>
    <t>I15090100274</t>
  </si>
  <si>
    <t>I15090100275</t>
  </si>
  <si>
    <t>I15090100276</t>
  </si>
  <si>
    <t>I15090100277</t>
  </si>
  <si>
    <t>I15090100278</t>
  </si>
  <si>
    <t>I15090100279</t>
  </si>
  <si>
    <t>I15090100280</t>
  </si>
  <si>
    <t>I15090100281</t>
  </si>
  <si>
    <t>I15090100282</t>
  </si>
  <si>
    <t>I15090100283</t>
  </si>
  <si>
    <t>I15090100284</t>
  </si>
  <si>
    <t>I15090100285</t>
  </si>
  <si>
    <t>I15090100286</t>
  </si>
  <si>
    <t>I15090100287</t>
  </si>
  <si>
    <t>I15090100288</t>
  </si>
  <si>
    <t>I15090100289</t>
  </si>
  <si>
    <t>I15090100290</t>
  </si>
  <si>
    <t>I15090100291</t>
  </si>
  <si>
    <t>I15090100292</t>
  </si>
  <si>
    <t>I15090100293</t>
  </si>
  <si>
    <t>I15090100294</t>
  </si>
  <si>
    <t>I15090100295</t>
  </si>
  <si>
    <t>I15090100296</t>
  </si>
  <si>
    <t>I15090100297</t>
  </si>
  <si>
    <t>I15090100298</t>
  </si>
  <si>
    <t>I15090100299</t>
  </si>
  <si>
    <t>I15090100300</t>
  </si>
  <si>
    <t>I15090100301</t>
  </si>
  <si>
    <t>I15090100302</t>
  </si>
  <si>
    <t>I15090100303</t>
  </si>
  <si>
    <t>I15090100304</t>
  </si>
  <si>
    <t>I15090100305</t>
  </si>
  <si>
    <t>I15090100306</t>
  </si>
  <si>
    <t>I15090100307</t>
  </si>
  <si>
    <t>I15090100308</t>
  </si>
  <si>
    <t>I15090100309</t>
  </si>
  <si>
    <t>I15090100310</t>
  </si>
  <si>
    <t>I15090100311</t>
  </si>
  <si>
    <t>I15090100312</t>
  </si>
  <si>
    <t>I15090100313</t>
  </si>
  <si>
    <t>I15090100314</t>
  </si>
  <si>
    <t>I15090100315</t>
  </si>
  <si>
    <t>I15090100316</t>
  </si>
  <si>
    <t>I15090100317</t>
  </si>
  <si>
    <t>I15090100318</t>
  </si>
  <si>
    <t>I15090100319</t>
  </si>
  <si>
    <t>I15090100320</t>
  </si>
  <si>
    <t>I15090100323</t>
  </si>
  <si>
    <t>I15090100324</t>
  </si>
  <si>
    <t>I15090100325</t>
  </si>
  <si>
    <t>I15090100326</t>
  </si>
  <si>
    <t>I15090100327</t>
  </si>
  <si>
    <t>I15090100328</t>
  </si>
  <si>
    <t>I15090100329</t>
  </si>
  <si>
    <t>I15090100330</t>
  </si>
  <si>
    <t>I15090100331</t>
  </si>
  <si>
    <t>I15090100332</t>
  </si>
  <si>
    <t>I15090100333</t>
  </si>
  <si>
    <t>I15090100334</t>
  </si>
  <si>
    <t>I15090100335</t>
  </si>
  <si>
    <t>I15090100336</t>
  </si>
  <si>
    <t>I15090100337</t>
  </si>
  <si>
    <t>I15090100338</t>
  </si>
  <si>
    <t>I15090100339</t>
  </si>
  <si>
    <t>I15090100340</t>
  </si>
  <si>
    <t>I15090100341</t>
  </si>
  <si>
    <t>I15090100342</t>
  </si>
  <si>
    <t>I15090100343</t>
  </si>
  <si>
    <t>I15090100344</t>
  </si>
  <si>
    <t>I15090100345</t>
  </si>
  <si>
    <t>I15090100346</t>
  </si>
  <si>
    <t>I15090100347</t>
  </si>
  <si>
    <t>I15090100348</t>
  </si>
  <si>
    <t>I15090100349</t>
  </si>
  <si>
    <t>I15090100350</t>
  </si>
  <si>
    <t>I15090100351</t>
  </si>
  <si>
    <t>I15090100352</t>
  </si>
  <si>
    <t>I15090100353</t>
  </si>
  <si>
    <t>I15090100354</t>
  </si>
  <si>
    <t>I15090100355</t>
  </si>
  <si>
    <t>I15090100356</t>
  </si>
  <si>
    <t>I15090100367</t>
  </si>
  <si>
    <t>I15090100368</t>
  </si>
  <si>
    <t>I15090100369</t>
  </si>
  <si>
    <t>I15090100370</t>
  </si>
  <si>
    <t>I15090100371</t>
  </si>
  <si>
    <t>I15090100372</t>
  </si>
  <si>
    <t>I15090100373</t>
  </si>
  <si>
    <t>I15090100374</t>
  </si>
  <si>
    <t>I15090100375</t>
  </si>
  <si>
    <t>I15090100376</t>
  </si>
  <si>
    <t>I15090100377</t>
  </si>
  <si>
    <t>I15090100378</t>
  </si>
  <si>
    <t>I15090100379</t>
  </si>
  <si>
    <t>I15090100380</t>
  </si>
  <si>
    <t>I15090100381</t>
  </si>
  <si>
    <t>I15090100382</t>
  </si>
  <si>
    <t>I15090100383</t>
  </si>
  <si>
    <t>I15090100384</t>
  </si>
  <si>
    <t>I15090100385</t>
  </si>
  <si>
    <t>I15090100386</t>
  </si>
  <si>
    <t>I15090100387</t>
  </si>
  <si>
    <t>I15090100388</t>
  </si>
  <si>
    <t>I15090100389</t>
  </si>
  <si>
    <t>I15090100390</t>
  </si>
  <si>
    <t>I15090100391</t>
  </si>
  <si>
    <t>I15090100392</t>
  </si>
  <si>
    <t>I15090100393</t>
  </si>
  <si>
    <t>I15090100394</t>
  </si>
  <si>
    <t>I15090100395</t>
  </si>
  <si>
    <t>I15090100396</t>
  </si>
  <si>
    <t>I15090100397</t>
  </si>
  <si>
    <t>I15090100398</t>
  </si>
  <si>
    <t>I15090100399</t>
  </si>
  <si>
    <t>I15090100400</t>
  </si>
  <si>
    <t>I15090100401</t>
  </si>
  <si>
    <t>I15090100402</t>
  </si>
  <si>
    <t>I15090100403</t>
  </si>
  <si>
    <t>I15090100404</t>
  </si>
  <si>
    <t>I15090100405</t>
  </si>
  <si>
    <t>I15090100406</t>
  </si>
  <si>
    <t>I15090100407</t>
  </si>
  <si>
    <t>I15090100408</t>
  </si>
  <si>
    <t>I15090100409</t>
  </si>
  <si>
    <t>I15090100410</t>
  </si>
  <si>
    <t>I15090100411</t>
  </si>
  <si>
    <t>I15090100412</t>
  </si>
  <si>
    <t>I15090100413</t>
  </si>
  <si>
    <t>I15090100414</t>
  </si>
  <si>
    <t>I15090100415</t>
  </si>
  <si>
    <t>I15090100416</t>
  </si>
  <si>
    <t>I15090100417</t>
  </si>
  <si>
    <t>I15090100418</t>
  </si>
  <si>
    <t>I15090100419</t>
  </si>
  <si>
    <t>I15090100420</t>
  </si>
  <si>
    <t>I15090100421</t>
  </si>
  <si>
    <t>I15090100422</t>
  </si>
  <si>
    <t>I15090100423</t>
  </si>
  <si>
    <t>I15090100424</t>
  </si>
  <si>
    <t>I15090100425</t>
  </si>
  <si>
    <t>I15090100426</t>
  </si>
  <si>
    <t>I15090100427</t>
  </si>
  <si>
    <t>I15090100428</t>
  </si>
  <si>
    <t>I15090100429</t>
  </si>
  <si>
    <t>I15090100430</t>
  </si>
  <si>
    <t>I15090100431</t>
  </si>
  <si>
    <t>I15090100432</t>
  </si>
  <si>
    <t>I15090100433</t>
  </si>
  <si>
    <t>I15090100434</t>
  </si>
  <si>
    <t>I15090100435</t>
  </si>
  <si>
    <t>I15090100436</t>
  </si>
  <si>
    <t>I15090100437</t>
  </si>
  <si>
    <t>I15090100438</t>
  </si>
  <si>
    <t>I15090100439</t>
  </si>
  <si>
    <t>I15090100440</t>
  </si>
  <si>
    <t>I15090100441</t>
  </si>
  <si>
    <t>I15090100442</t>
  </si>
  <si>
    <t>I15090100443</t>
  </si>
  <si>
    <t>I15090100444</t>
  </si>
  <si>
    <t>I15090100445</t>
  </si>
  <si>
    <t>I15090100446</t>
  </si>
  <si>
    <t>I15090100447</t>
  </si>
  <si>
    <t>I15090100448</t>
  </si>
  <si>
    <t>I15090100449</t>
  </si>
  <si>
    <t>I15090100450</t>
  </si>
  <si>
    <t>I15090100451</t>
  </si>
  <si>
    <t>I15090100452</t>
  </si>
  <si>
    <t>I15090100453</t>
  </si>
  <si>
    <t>I15090100454</t>
  </si>
  <si>
    <t>I15090100455</t>
  </si>
  <si>
    <t>I15090100456</t>
  </si>
  <si>
    <t>I15090100457</t>
  </si>
  <si>
    <t>I15090100458</t>
  </si>
  <si>
    <t>I15090100459</t>
  </si>
  <si>
    <t>I15090100460</t>
  </si>
  <si>
    <t>I15090100461</t>
  </si>
  <si>
    <t>I15090100462</t>
  </si>
  <si>
    <t>I15090100463</t>
  </si>
  <si>
    <t>I15090100464</t>
  </si>
  <si>
    <t>I15090100465</t>
  </si>
  <si>
    <t>I15090200006</t>
  </si>
  <si>
    <t>I15090200007</t>
  </si>
  <si>
    <t>I15090200008</t>
  </si>
  <si>
    <t>I15090200009</t>
  </si>
  <si>
    <t>I15090200010</t>
  </si>
  <si>
    <t>I15090200011</t>
  </si>
  <si>
    <t>I15090200012</t>
  </si>
  <si>
    <t>I15090200013</t>
  </si>
  <si>
    <t>I15090200014</t>
  </si>
  <si>
    <t>I15090200015</t>
  </si>
  <si>
    <t>I15090200016</t>
  </si>
  <si>
    <t>I15090200017</t>
  </si>
  <si>
    <t>I15090200018</t>
  </si>
  <si>
    <t>I15090200019</t>
  </si>
  <si>
    <t>I15090200020</t>
  </si>
  <si>
    <t>I15090200021</t>
  </si>
  <si>
    <t>I15090200022</t>
  </si>
  <si>
    <t>I15090200023</t>
  </si>
  <si>
    <t>I15090200024</t>
  </si>
  <si>
    <t>I15090200025</t>
  </si>
  <si>
    <t>I15090200026</t>
  </si>
  <si>
    <t>I15090200027</t>
  </si>
  <si>
    <t>I15090200028</t>
  </si>
  <si>
    <t>I15090200029</t>
  </si>
  <si>
    <t>I15090200030</t>
  </si>
  <si>
    <t>I15090200031</t>
  </si>
  <si>
    <t>I15090200032</t>
  </si>
  <si>
    <t>I15090200033</t>
  </si>
  <si>
    <t>I15090200034</t>
  </si>
  <si>
    <t>I15090200035</t>
  </si>
  <si>
    <t>I15090200036</t>
  </si>
  <si>
    <t>I15090200037</t>
  </si>
  <si>
    <t>I15090200038</t>
  </si>
  <si>
    <t>I15090200039</t>
  </si>
  <si>
    <t>I15090200040</t>
  </si>
  <si>
    <t>I15090200041</t>
  </si>
  <si>
    <t>I15090200042</t>
  </si>
  <si>
    <t>I15090200043</t>
  </si>
  <si>
    <t>I15090200044</t>
  </si>
  <si>
    <t>I15090200045</t>
  </si>
  <si>
    <t>I15090200046</t>
  </si>
  <si>
    <t>I15090200047</t>
  </si>
  <si>
    <t>I15090200048</t>
  </si>
  <si>
    <t>I15090200049</t>
  </si>
  <si>
    <t>I15090200050</t>
  </si>
  <si>
    <t>I15090200051</t>
  </si>
  <si>
    <t>I15090200055</t>
  </si>
  <si>
    <t>I15090200056</t>
  </si>
  <si>
    <t>I15090200057</t>
  </si>
  <si>
    <t>I15090200058</t>
  </si>
  <si>
    <t>I15090200059</t>
  </si>
  <si>
    <t>I15090200061</t>
  </si>
  <si>
    <t>I15090200062</t>
  </si>
  <si>
    <t>I15090200063</t>
  </si>
  <si>
    <t>I15090200064</t>
  </si>
  <si>
    <t>I15090200065</t>
  </si>
  <si>
    <t>I15090200066</t>
  </si>
  <si>
    <t>I15090200067</t>
  </si>
  <si>
    <t>I15090200068</t>
  </si>
  <si>
    <t>I15090200070</t>
  </si>
  <si>
    <t>I15090200071</t>
  </si>
  <si>
    <t>I15090200072</t>
  </si>
  <si>
    <t>I15090200073</t>
  </si>
  <si>
    <t>I15090200074</t>
  </si>
  <si>
    <t>I15090200075</t>
  </si>
  <si>
    <t>I15090200076</t>
  </si>
  <si>
    <t>I15090200077</t>
  </si>
  <si>
    <t>I15090200078</t>
  </si>
  <si>
    <t>I15090200079</t>
  </si>
  <si>
    <t>I15090200080</t>
  </si>
  <si>
    <t>I15090200081</t>
  </si>
  <si>
    <t>I15090200082</t>
  </si>
  <si>
    <t>I15090200083</t>
  </si>
  <si>
    <t>I15090200084</t>
  </si>
  <si>
    <t>I15090200085</t>
  </si>
  <si>
    <t>I15090200086</t>
  </si>
  <si>
    <t>I15090200087</t>
  </si>
  <si>
    <t>I15090200089</t>
  </si>
  <si>
    <t>I15090200090</t>
  </si>
  <si>
    <t>I15090200091</t>
  </si>
  <si>
    <t>I15090200094</t>
  </si>
  <si>
    <t>I15090200099</t>
  </si>
  <si>
    <t>I15090200100</t>
  </si>
  <si>
    <t>I15090200102</t>
  </si>
  <si>
    <t>I15090200103</t>
  </si>
  <si>
    <t>I15090200104</t>
  </si>
  <si>
    <t>I15090200105</t>
  </si>
  <si>
    <t>I15090200106</t>
  </si>
  <si>
    <t>I15090200107</t>
  </si>
  <si>
    <t>I15090200108</t>
  </si>
  <si>
    <t>I15090200109</t>
  </si>
  <si>
    <t>I15090200111</t>
  </si>
  <si>
    <t>I15090200112</t>
  </si>
  <si>
    <t>I15090200113</t>
  </si>
  <si>
    <t>I15090200114</t>
  </si>
  <si>
    <t>I15090200115</t>
  </si>
  <si>
    <t>I15090200116</t>
  </si>
  <si>
    <t>I15090200117</t>
  </si>
  <si>
    <t>I15090200118</t>
  </si>
  <si>
    <t>I15090200119</t>
  </si>
  <si>
    <t>MOE000EPO15001372</t>
  </si>
  <si>
    <t>I15090200120</t>
  </si>
  <si>
    <t>I15090200121</t>
  </si>
  <si>
    <t>I15090200122</t>
  </si>
  <si>
    <t>MOE000EPO15001722</t>
  </si>
  <si>
    <t>I15090200123</t>
  </si>
  <si>
    <t>I15090200124</t>
  </si>
  <si>
    <t>I15090200125</t>
  </si>
  <si>
    <t>I15090200126</t>
  </si>
  <si>
    <t>I15090200127</t>
  </si>
  <si>
    <t>I15090200128</t>
  </si>
  <si>
    <t>I15090200129</t>
  </si>
  <si>
    <t>I15090200130</t>
  </si>
  <si>
    <t>I15090200131</t>
  </si>
  <si>
    <t>LE1408260235</t>
  </si>
  <si>
    <t>I15090200133</t>
  </si>
  <si>
    <t>HLTHQ0EPO14000285</t>
  </si>
  <si>
    <t>I15090200134</t>
  </si>
  <si>
    <t>I15090200136</t>
  </si>
  <si>
    <t>I15090200137</t>
  </si>
  <si>
    <t>I15090200138</t>
  </si>
  <si>
    <t>I15090200139</t>
  </si>
  <si>
    <t>I15090200140</t>
  </si>
  <si>
    <t>I15090200141</t>
  </si>
  <si>
    <t>I15090200142</t>
  </si>
  <si>
    <t>I15090200143</t>
  </si>
  <si>
    <t>I15090200144</t>
  </si>
  <si>
    <t>I15090200154</t>
  </si>
  <si>
    <t>I15090200155</t>
  </si>
  <si>
    <t>I15090200156</t>
  </si>
  <si>
    <t>I15090200157</t>
  </si>
  <si>
    <t>I15090200158</t>
  </si>
  <si>
    <t>I15090200159</t>
  </si>
  <si>
    <t>I15090200160</t>
  </si>
  <si>
    <t>I15090200163</t>
  </si>
  <si>
    <t>I15090200164</t>
  </si>
  <si>
    <t>I15090200165</t>
  </si>
  <si>
    <t>I15090200166</t>
  </si>
  <si>
    <t>I15090200167</t>
  </si>
  <si>
    <t>I15090200168</t>
  </si>
  <si>
    <t>I15090200169</t>
  </si>
  <si>
    <t>I15090200170</t>
  </si>
  <si>
    <t>I15090200171</t>
  </si>
  <si>
    <t>I15090200172</t>
  </si>
  <si>
    <t>I15090200173</t>
  </si>
  <si>
    <t>I15090200174</t>
  </si>
  <si>
    <t>I15090200175</t>
  </si>
  <si>
    <t>I15090200176</t>
  </si>
  <si>
    <t>I15090200177</t>
  </si>
  <si>
    <t>I15090200178</t>
  </si>
  <si>
    <t>I15090200179</t>
  </si>
  <si>
    <t>I15090200180</t>
  </si>
  <si>
    <t>I15090200181</t>
  </si>
  <si>
    <t>I15090200182</t>
  </si>
  <si>
    <t>I15090200183</t>
  </si>
  <si>
    <t>I15090200184</t>
  </si>
  <si>
    <t>I15090200185</t>
  </si>
  <si>
    <t>I15090200186</t>
  </si>
  <si>
    <t>I15090200187</t>
  </si>
  <si>
    <t>I15090200188</t>
  </si>
  <si>
    <t>I15090200189</t>
  </si>
  <si>
    <t>I15090200190</t>
  </si>
  <si>
    <t>I15090200191</t>
  </si>
  <si>
    <t>I15090200192</t>
  </si>
  <si>
    <t>I15090200193</t>
  </si>
  <si>
    <t>I15090200194</t>
  </si>
  <si>
    <t>I15090200195</t>
  </si>
  <si>
    <t>I15090200196</t>
  </si>
  <si>
    <t>I15090200197</t>
  </si>
  <si>
    <t>I15090200198</t>
  </si>
  <si>
    <t>I15090200199</t>
  </si>
  <si>
    <t>I15090200200</t>
  </si>
  <si>
    <t>I15090200201</t>
  </si>
  <si>
    <t>I15090200202</t>
  </si>
  <si>
    <t>I15090200203</t>
  </si>
  <si>
    <t>I15090200204</t>
  </si>
  <si>
    <t>I15090200205</t>
  </si>
  <si>
    <t>I15090200206</t>
  </si>
  <si>
    <t>I15090200207</t>
  </si>
  <si>
    <t>I15090200208</t>
  </si>
  <si>
    <t>I15090200209</t>
  </si>
  <si>
    <t>I15090200210</t>
  </si>
  <si>
    <t>I15090200211</t>
  </si>
  <si>
    <t>I15090200212</t>
  </si>
  <si>
    <t>I15090200213</t>
  </si>
  <si>
    <t>I15090200214</t>
  </si>
  <si>
    <t>I15090200215</t>
  </si>
  <si>
    <t>I15090200216</t>
  </si>
  <si>
    <t>I15090200217</t>
  </si>
  <si>
    <t>I15090200218</t>
  </si>
  <si>
    <t>I15090200219</t>
  </si>
  <si>
    <t>I15090200227</t>
  </si>
  <si>
    <t>I15090200228</t>
  </si>
  <si>
    <t>I15090200229</t>
  </si>
  <si>
    <t>I15090200230</t>
  </si>
  <si>
    <t>I15090200231</t>
  </si>
  <si>
    <t>I15090200232</t>
  </si>
  <si>
    <t>I15090200233</t>
  </si>
  <si>
    <t>I15090200234</t>
  </si>
  <si>
    <t>I15090200235</t>
  </si>
  <si>
    <t>I15090200236</t>
  </si>
  <si>
    <t>I15090200237</t>
  </si>
  <si>
    <t>I15090200238</t>
  </si>
  <si>
    <t>I15090200239</t>
  </si>
  <si>
    <t>I15090200240</t>
  </si>
  <si>
    <t>I15090200241</t>
  </si>
  <si>
    <t>I15090200242</t>
  </si>
  <si>
    <t>I15090200243</t>
  </si>
  <si>
    <t>I15090200244</t>
  </si>
  <si>
    <t>I15090200245</t>
  </si>
  <si>
    <t>I15090200246</t>
  </si>
  <si>
    <t>I15090200247</t>
  </si>
  <si>
    <t>I15090200248</t>
  </si>
  <si>
    <t>I15090200249</t>
  </si>
  <si>
    <t>I15090200250</t>
  </si>
  <si>
    <t>I15090200251</t>
  </si>
  <si>
    <t>I15090200252</t>
  </si>
  <si>
    <t>I15090200253</t>
  </si>
  <si>
    <t>I15090200254</t>
  </si>
  <si>
    <t>I15090200255</t>
  </si>
  <si>
    <t>I15090200256</t>
  </si>
  <si>
    <t>I15090200257</t>
  </si>
  <si>
    <t>I15090200258</t>
  </si>
  <si>
    <t>I15090200259</t>
  </si>
  <si>
    <t>I15090200260</t>
  </si>
  <si>
    <t>I15090200261</t>
  </si>
  <si>
    <t>I15090200262</t>
  </si>
  <si>
    <t>I15090200263</t>
  </si>
  <si>
    <t>I15090200264</t>
  </si>
  <si>
    <t>I15090200265</t>
  </si>
  <si>
    <t>I15090200266</t>
  </si>
  <si>
    <t>I15090200267</t>
  </si>
  <si>
    <t>I15090200268</t>
  </si>
  <si>
    <t>I15090200269</t>
  </si>
  <si>
    <t>I15090200270</t>
  </si>
  <si>
    <t>I15090300007</t>
  </si>
  <si>
    <t>I15090300008</t>
  </si>
  <si>
    <t>I15090300009</t>
  </si>
  <si>
    <t>I15090300010</t>
  </si>
  <si>
    <t>I15090300011</t>
  </si>
  <si>
    <t>I15090300012</t>
  </si>
  <si>
    <t>I15090300013</t>
  </si>
  <si>
    <t>I15090300014</t>
  </si>
  <si>
    <t>I15090300015</t>
  </si>
  <si>
    <t>I15090300016</t>
  </si>
  <si>
    <t>I15090300019</t>
  </si>
  <si>
    <t>I15090300020</t>
  </si>
  <si>
    <t>I15090300021</t>
  </si>
  <si>
    <t>I15090300022</t>
  </si>
  <si>
    <t>I15090300023</t>
  </si>
  <si>
    <t>I15090300024</t>
  </si>
  <si>
    <t>I15090300025</t>
  </si>
  <si>
    <t>I15090300026</t>
  </si>
  <si>
    <t>I15090300027</t>
  </si>
  <si>
    <t>I15090300028</t>
  </si>
  <si>
    <t>I15090300029</t>
  </si>
  <si>
    <t>I15090300030</t>
  </si>
  <si>
    <t>I15090300031</t>
  </si>
  <si>
    <t>I15090300032</t>
  </si>
  <si>
    <t>I15090300033</t>
  </si>
  <si>
    <t>I15090300034</t>
  </si>
  <si>
    <t>I15090300035</t>
  </si>
  <si>
    <t>I15090300036</t>
  </si>
  <si>
    <t>I15090300037</t>
  </si>
  <si>
    <t>I15090300038</t>
  </si>
  <si>
    <t>I15090300039</t>
  </si>
  <si>
    <t>I15090300040</t>
  </si>
  <si>
    <t>I15090300041</t>
  </si>
  <si>
    <t>I15090300042</t>
  </si>
  <si>
    <t>I15090300043</t>
  </si>
  <si>
    <t>I15090300044</t>
  </si>
  <si>
    <t>I15090300045</t>
  </si>
  <si>
    <t>I15090300046</t>
  </si>
  <si>
    <t>I15090300047</t>
  </si>
  <si>
    <t>I15090300048</t>
  </si>
  <si>
    <t>I15090300049</t>
  </si>
  <si>
    <t>I15090300050</t>
  </si>
  <si>
    <t>I15090300051</t>
  </si>
  <si>
    <t>I15090300052</t>
  </si>
  <si>
    <t>I15090300053</t>
  </si>
  <si>
    <t>I15090300054</t>
  </si>
  <si>
    <t>I15090300055</t>
  </si>
  <si>
    <t>I15090300056</t>
  </si>
  <si>
    <t>I15090300057</t>
  </si>
  <si>
    <t>I15090300058</t>
  </si>
  <si>
    <t>I15090300059</t>
  </si>
  <si>
    <t>I15090300060</t>
  </si>
  <si>
    <t>I15090300061</t>
  </si>
  <si>
    <t>I15090300062</t>
  </si>
  <si>
    <t>I15090300063</t>
  </si>
  <si>
    <t>I15090300064</t>
  </si>
  <si>
    <t>I15090300065</t>
  </si>
  <si>
    <t>I15090300066</t>
  </si>
  <si>
    <t>I15090300067</t>
  </si>
  <si>
    <t>I15090300068</t>
  </si>
  <si>
    <t>I15090300069</t>
  </si>
  <si>
    <t>I15090300070</t>
  </si>
  <si>
    <t>I15090300071</t>
  </si>
  <si>
    <t>I15090300072</t>
  </si>
  <si>
    <t>I15090300073</t>
  </si>
  <si>
    <t>I15090300074</t>
  </si>
  <si>
    <t>I15090300075</t>
  </si>
  <si>
    <t>I15090300076</t>
  </si>
  <si>
    <t>I15090300077</t>
  </si>
  <si>
    <t>I15090300078</t>
  </si>
  <si>
    <t>I15090300079</t>
  </si>
  <si>
    <t>I15090300080</t>
  </si>
  <si>
    <t>I15090300081</t>
  </si>
  <si>
    <t>I15090300082</t>
  </si>
  <si>
    <t>I15090300083</t>
  </si>
  <si>
    <t>I15090300084</t>
  </si>
  <si>
    <t>I15090300085</t>
  </si>
  <si>
    <t>I15090300086</t>
  </si>
  <si>
    <t>I15090300087</t>
  </si>
  <si>
    <t>I15090300088</t>
  </si>
  <si>
    <t>I15090300089</t>
  </si>
  <si>
    <t>I15090300090</t>
  </si>
  <si>
    <t>I15090300091</t>
  </si>
  <si>
    <t>I15090300092</t>
  </si>
  <si>
    <t>I15090300093</t>
  </si>
  <si>
    <t>I15090300094</t>
  </si>
  <si>
    <t>I15090300095</t>
  </si>
  <si>
    <t>I15090300096</t>
  </si>
  <si>
    <t>I15090300097</t>
  </si>
  <si>
    <t>I15090300098</t>
  </si>
  <si>
    <t>I15090300099</t>
  </si>
  <si>
    <t>I15090300100</t>
  </si>
  <si>
    <t>I15090300102</t>
  </si>
  <si>
    <t>I15090300103</t>
  </si>
  <si>
    <t>I15090300104</t>
  </si>
  <si>
    <t>I15090300105</t>
  </si>
  <si>
    <t>I15090300106</t>
  </si>
  <si>
    <t>I15090300107</t>
  </si>
  <si>
    <t>I15090300108</t>
  </si>
  <si>
    <t>I15090300109</t>
  </si>
  <si>
    <t>I15090300110</t>
  </si>
  <si>
    <t>I15090300111</t>
  </si>
  <si>
    <t>I15090300112</t>
  </si>
  <si>
    <t>I15090300113</t>
  </si>
  <si>
    <t>I15090300114</t>
  </si>
  <si>
    <t>I15090300115</t>
  </si>
  <si>
    <t>I15090300116</t>
  </si>
  <si>
    <t>I15090300117</t>
  </si>
  <si>
    <t>I15090300118</t>
  </si>
  <si>
    <t>I15090300119</t>
  </si>
  <si>
    <t>I15090300120</t>
  </si>
  <si>
    <t>I15090300121</t>
  </si>
  <si>
    <t>I15090300122</t>
  </si>
  <si>
    <t>I15090300123</t>
  </si>
  <si>
    <t>I15090300124</t>
  </si>
  <si>
    <t>I15090300125</t>
  </si>
  <si>
    <t>I15090300126</t>
  </si>
  <si>
    <t>I15090300127</t>
  </si>
  <si>
    <t>I15090300128</t>
  </si>
  <si>
    <t>I15090300129</t>
  </si>
  <si>
    <t>I15090300130</t>
  </si>
  <si>
    <t>I15090300131</t>
  </si>
  <si>
    <t>I15090300132</t>
  </si>
  <si>
    <t>I15090300133</t>
  </si>
  <si>
    <t>I15090300134</t>
  </si>
  <si>
    <t>I15090300135</t>
  </si>
  <si>
    <t>I15090300136</t>
  </si>
  <si>
    <t>I15090300137</t>
  </si>
  <si>
    <t>I15090300138</t>
  </si>
  <si>
    <t>I15090300139</t>
  </si>
  <si>
    <t>I15090300140</t>
  </si>
  <si>
    <t>I15090300141</t>
  </si>
  <si>
    <t>I15090300142</t>
  </si>
  <si>
    <t>I15090300143</t>
  </si>
  <si>
    <t>I15090300144</t>
  </si>
  <si>
    <t>I15090300145</t>
  </si>
  <si>
    <t>I15090300146</t>
  </si>
  <si>
    <t>I15090300156</t>
  </si>
  <si>
    <t>I15090300157</t>
  </si>
  <si>
    <t>I15090300158</t>
  </si>
  <si>
    <t>I15090300159</t>
  </si>
  <si>
    <t>I15090300160</t>
  </si>
  <si>
    <t>I15090300161</t>
  </si>
  <si>
    <t>I15090300162</t>
  </si>
  <si>
    <t>I15090300163</t>
  </si>
  <si>
    <t>I15090300164</t>
  </si>
  <si>
    <t>I15090300165</t>
  </si>
  <si>
    <t>I15090300166</t>
  </si>
  <si>
    <t>I15090300167</t>
  </si>
  <si>
    <t>I15090300168</t>
  </si>
  <si>
    <t>I15090300169</t>
  </si>
  <si>
    <t>I15090300170</t>
  </si>
  <si>
    <t>I15090300171</t>
  </si>
  <si>
    <t>I15090300172</t>
  </si>
  <si>
    <t>I15090300173</t>
  </si>
  <si>
    <t>I15090300174</t>
  </si>
  <si>
    <t>I15090300175</t>
  </si>
  <si>
    <t>I15090300176</t>
  </si>
  <si>
    <t>I15090300177</t>
  </si>
  <si>
    <t>I15090300178</t>
  </si>
  <si>
    <t>I15090300179</t>
  </si>
  <si>
    <t>I15090300180</t>
  </si>
  <si>
    <t>I15090300181</t>
  </si>
  <si>
    <t>I15090300182</t>
  </si>
  <si>
    <t>I15090300183</t>
  </si>
  <si>
    <t>I15090300184</t>
  </si>
  <si>
    <t>I15090300185</t>
  </si>
  <si>
    <t>I15090300186</t>
  </si>
  <si>
    <t>I15090300187</t>
  </si>
  <si>
    <t>I15090300188</t>
  </si>
  <si>
    <t>I15090300189</t>
  </si>
  <si>
    <t>I15090300190</t>
  </si>
  <si>
    <t>I15090300191</t>
  </si>
  <si>
    <t>I15090300192</t>
  </si>
  <si>
    <t>I15090300193</t>
  </si>
  <si>
    <t>I15090300194</t>
  </si>
  <si>
    <t>I15090300195</t>
  </si>
  <si>
    <t>I15090300196</t>
  </si>
  <si>
    <t>I15090300197</t>
  </si>
  <si>
    <t>I15090300198</t>
  </si>
  <si>
    <t>I15090300199</t>
  </si>
  <si>
    <t>I15090300200</t>
  </si>
  <si>
    <t>I15090300201</t>
  </si>
  <si>
    <t>I15090300202</t>
  </si>
  <si>
    <t>I15090300203</t>
  </si>
  <si>
    <t>I15090300204</t>
  </si>
  <si>
    <t>I15090300205</t>
  </si>
  <si>
    <t>I15090300206</t>
  </si>
  <si>
    <t>I15090300207</t>
  </si>
  <si>
    <t>I15090300208</t>
  </si>
  <si>
    <t>I15090300209</t>
  </si>
  <si>
    <t>I15090300210</t>
  </si>
  <si>
    <t>I15090300211</t>
  </si>
  <si>
    <t>I15090300212</t>
  </si>
  <si>
    <t>I15090300213</t>
  </si>
  <si>
    <t>I15090300214</t>
  </si>
  <si>
    <t>I15090300215</t>
  </si>
  <si>
    <t>I15090300216</t>
  </si>
  <si>
    <t>I15090300217</t>
  </si>
  <si>
    <t>I15090300218</t>
  </si>
  <si>
    <t>I15090300219</t>
  </si>
  <si>
    <t>I15090300220</t>
  </si>
  <si>
    <t>I15090300221</t>
  </si>
  <si>
    <t>I15090300222</t>
  </si>
  <si>
    <t>I15090300223</t>
  </si>
  <si>
    <t>I15090300224</t>
  </si>
  <si>
    <t>I15090300225</t>
  </si>
  <si>
    <t>I15090300227</t>
  </si>
  <si>
    <t>I15090300228</t>
  </si>
  <si>
    <t>I15090300229</t>
  </si>
  <si>
    <t>I15090300230</t>
  </si>
  <si>
    <t>I15090300231</t>
  </si>
  <si>
    <t>I15090300232</t>
  </si>
  <si>
    <t>I15090300233</t>
  </si>
  <si>
    <t>I15090300234</t>
  </si>
  <si>
    <t>I15090300235</t>
  </si>
  <si>
    <t>I15090300236</t>
  </si>
  <si>
    <t>I15090300237</t>
  </si>
  <si>
    <t>I15090300238</t>
  </si>
  <si>
    <t>I15090300239</t>
  </si>
  <si>
    <t>I15090300240</t>
  </si>
  <si>
    <t>I15090300241</t>
  </si>
  <si>
    <t>I15090300242</t>
  </si>
  <si>
    <t>I15090300243</t>
  </si>
  <si>
    <t>I15090300244</t>
  </si>
  <si>
    <t>I15090300245</t>
  </si>
  <si>
    <t>I15090300246</t>
  </si>
  <si>
    <t>I15090300248</t>
  </si>
  <si>
    <t>I15090300249</t>
  </si>
  <si>
    <t>I15090300250</t>
  </si>
  <si>
    <t>I15090300251</t>
  </si>
  <si>
    <t>I15090300252</t>
  </si>
  <si>
    <t>I15090300253</t>
  </si>
  <si>
    <t>I15090300254</t>
  </si>
  <si>
    <t>I15090300255</t>
  </si>
  <si>
    <t>I15090300256</t>
  </si>
  <si>
    <t>I15090300257</t>
  </si>
  <si>
    <t>I15090300258</t>
  </si>
  <si>
    <t>I15090300259</t>
  </si>
  <si>
    <t>I15090300260</t>
  </si>
  <si>
    <t>I15090300261</t>
  </si>
  <si>
    <t>I15090300262</t>
  </si>
  <si>
    <t>I15090300263</t>
  </si>
  <si>
    <t>I15090300264</t>
  </si>
  <si>
    <t>I15090300265</t>
  </si>
  <si>
    <t>I15090300266</t>
  </si>
  <si>
    <t>I15090300267</t>
  </si>
  <si>
    <t>I15090300268</t>
  </si>
  <si>
    <t>I15090300269</t>
  </si>
  <si>
    <t>I15090300270</t>
  </si>
  <si>
    <t>I15090300271</t>
  </si>
  <si>
    <t>I15090300272</t>
  </si>
  <si>
    <t>I15090300273</t>
  </si>
  <si>
    <t>I15090300274</t>
  </si>
  <si>
    <t>I15090300275</t>
  </si>
  <si>
    <t>I15090300276</t>
  </si>
  <si>
    <t>I15090300277</t>
  </si>
  <si>
    <t>I15090300278</t>
  </si>
  <si>
    <t>I15090300279</t>
  </si>
  <si>
    <t>I15090300280</t>
  </si>
  <si>
    <t>I15090300281</t>
  </si>
  <si>
    <t>I15090300282</t>
  </si>
  <si>
    <t>I15090300283</t>
  </si>
  <si>
    <t>I15090300284</t>
  </si>
  <si>
    <t>I15090300285</t>
  </si>
  <si>
    <t>I15090300286</t>
  </si>
  <si>
    <t>I15090300290</t>
  </si>
  <si>
    <t>I15090300291</t>
  </si>
  <si>
    <t>I15090300292</t>
  </si>
  <si>
    <t>I15090300293</t>
  </si>
  <si>
    <t>I15090300294</t>
  </si>
  <si>
    <t>I15090300295</t>
  </si>
  <si>
    <t>I15090300296</t>
  </si>
  <si>
    <t>I15090300298</t>
  </si>
  <si>
    <t>I15090300299</t>
  </si>
  <si>
    <t>I15090300300</t>
  </si>
  <si>
    <t>I15090300301</t>
  </si>
  <si>
    <t>I15090300302</t>
  </si>
  <si>
    <t>I15090300303</t>
  </si>
  <si>
    <t>I15090300304</t>
  </si>
  <si>
    <t>I15090300305</t>
  </si>
  <si>
    <t>I15090300306</t>
  </si>
  <si>
    <t>I15090300307</t>
  </si>
  <si>
    <t>I15090300309</t>
  </si>
  <si>
    <t>I15090300310</t>
  </si>
  <si>
    <t>I15090300311</t>
  </si>
  <si>
    <t>I15090300312</t>
  </si>
  <si>
    <t>I15090300313</t>
  </si>
  <si>
    <t>I15090300314</t>
  </si>
  <si>
    <t>I15090300315</t>
  </si>
  <si>
    <t>I15090300316</t>
  </si>
  <si>
    <t>I15090300317</t>
  </si>
  <si>
    <t>I15090300318</t>
  </si>
  <si>
    <t>I15090300319</t>
  </si>
  <si>
    <t>I15090300320</t>
  </si>
  <si>
    <t>I15090300321</t>
  </si>
  <si>
    <t>I15090300322</t>
  </si>
  <si>
    <t>I15090300324</t>
  </si>
  <si>
    <t>I15090300325</t>
  </si>
  <si>
    <t>I15090300326</t>
  </si>
  <si>
    <t>I15090300327</t>
  </si>
  <si>
    <t>I15090300328</t>
  </si>
  <si>
    <t>I15090300329</t>
  </si>
  <si>
    <t>I15090300330</t>
  </si>
  <si>
    <t>I15090300331</t>
  </si>
  <si>
    <t>I15090300332</t>
  </si>
  <si>
    <t>I15090300333</t>
  </si>
  <si>
    <t>I15090300334</t>
  </si>
  <si>
    <t>I15090300335</t>
  </si>
  <si>
    <t>I15090300336</t>
  </si>
  <si>
    <t>I15090300337</t>
  </si>
  <si>
    <t>I15090300338</t>
  </si>
  <si>
    <t>I15090300339</t>
  </si>
  <si>
    <t>I15090300340</t>
  </si>
  <si>
    <t>I15090300341</t>
  </si>
  <si>
    <t>I15090300342</t>
  </si>
  <si>
    <t>I15090300343</t>
  </si>
  <si>
    <t>I15090300344</t>
  </si>
  <si>
    <t>I15090300345</t>
  </si>
  <si>
    <t>I15090300346</t>
  </si>
  <si>
    <t>I15090300347</t>
  </si>
  <si>
    <t>I15090300349</t>
  </si>
  <si>
    <t>I15090300350</t>
  </si>
  <si>
    <t>I15090300351</t>
  </si>
  <si>
    <t>I15090300352</t>
  </si>
  <si>
    <t>I15090300353</t>
  </si>
  <si>
    <t>I15090300354</t>
  </si>
  <si>
    <t>I15090300355</t>
  </si>
  <si>
    <t>I15090300356</t>
  </si>
  <si>
    <t>I15090300357</t>
  </si>
  <si>
    <t>I15090300358</t>
  </si>
  <si>
    <t>I15090300359</t>
  </si>
  <si>
    <t>I15090300360</t>
  </si>
  <si>
    <t>I15090300361</t>
  </si>
  <si>
    <t>I15090300362</t>
  </si>
  <si>
    <t>I15090300363</t>
  </si>
  <si>
    <t>I15090300364</t>
  </si>
  <si>
    <t>I15090300365</t>
  </si>
  <si>
    <t>I15090300366</t>
  </si>
  <si>
    <t>I15090300367</t>
  </si>
  <si>
    <t>I15090300368</t>
  </si>
  <si>
    <t>I15090300369</t>
  </si>
  <si>
    <t>I15090300370</t>
  </si>
  <si>
    <t>I15090300371</t>
  </si>
  <si>
    <t>I15090300373</t>
  </si>
  <si>
    <t>I15090300374</t>
  </si>
  <si>
    <t>I15090300375</t>
  </si>
  <si>
    <t>I15090300376</t>
  </si>
  <si>
    <t>I15090300377</t>
  </si>
  <si>
    <t>I15090300378</t>
  </si>
  <si>
    <t>I15090300379</t>
  </si>
  <si>
    <t>I15090300380</t>
  </si>
  <si>
    <t>I15090300381</t>
  </si>
  <si>
    <t>I15090300382</t>
  </si>
  <si>
    <t>I15090300383</t>
  </si>
  <si>
    <t>I15090300384</t>
  </si>
  <si>
    <t>I15090300385</t>
  </si>
  <si>
    <t>I15090300386</t>
  </si>
  <si>
    <t>I15090300387</t>
  </si>
  <si>
    <t>I15090300388</t>
  </si>
  <si>
    <t>I15090300389</t>
  </si>
  <si>
    <t>I15090300390</t>
  </si>
  <si>
    <t>I15090300391</t>
  </si>
  <si>
    <t>I15090300392</t>
  </si>
  <si>
    <t>I15090300393</t>
  </si>
  <si>
    <t>I15090300394</t>
  </si>
  <si>
    <t>I15090300395</t>
  </si>
  <si>
    <t>I15090300396</t>
  </si>
  <si>
    <t>I15090300397</t>
  </si>
  <si>
    <t>I15090300398</t>
  </si>
  <si>
    <t>I15090300399</t>
  </si>
  <si>
    <t>I15090300400</t>
  </si>
  <si>
    <t>I15090300401</t>
  </si>
  <si>
    <t>I15090300402</t>
  </si>
  <si>
    <t>I15090300403</t>
  </si>
  <si>
    <t>I15090300404</t>
  </si>
  <si>
    <t>I15090300405</t>
  </si>
  <si>
    <t>LE1409290003</t>
  </si>
  <si>
    <t>I15090300406</t>
  </si>
  <si>
    <t>HDB000EPO14001756</t>
  </si>
  <si>
    <t>I15090300407</t>
  </si>
  <si>
    <t>I15090300408</t>
  </si>
  <si>
    <t>I15090300409</t>
  </si>
  <si>
    <t>I15090300410</t>
  </si>
  <si>
    <t>I15090300411</t>
  </si>
  <si>
    <t>I15090300412</t>
  </si>
  <si>
    <t>I15090300413</t>
  </si>
  <si>
    <t>I15090300414</t>
  </si>
  <si>
    <t>I15090300415</t>
  </si>
  <si>
    <t>I15090300428</t>
  </si>
  <si>
    <t>I15090300430</t>
  </si>
  <si>
    <t>I15090300431</t>
  </si>
  <si>
    <t>I15090300432</t>
  </si>
  <si>
    <t>I15090300433</t>
  </si>
  <si>
    <t>I15090300434</t>
  </si>
  <si>
    <t>I15090300435</t>
  </si>
  <si>
    <t>I15090300436</t>
  </si>
  <si>
    <t>ZRT136</t>
  </si>
  <si>
    <t>MINISTRY OF FINANCE - ACCOUNTANT-GENERAL'S DEPARTMENT</t>
  </si>
  <si>
    <t>LE1502090002</t>
  </si>
  <si>
    <t>I15090300437</t>
  </si>
  <si>
    <t>FINAGDEPO15000004</t>
  </si>
  <si>
    <t>LE1502240006</t>
  </si>
  <si>
    <t>I15090300438</t>
  </si>
  <si>
    <t>FINAGDEPO15000016</t>
  </si>
  <si>
    <t>LE1504100005</t>
  </si>
  <si>
    <t>I15090300439</t>
  </si>
  <si>
    <t>FINAGDEPO15000044</t>
  </si>
  <si>
    <t>LE1505270007</t>
  </si>
  <si>
    <t>I15090300440</t>
  </si>
  <si>
    <t>FINAGDEPO15000069</t>
  </si>
  <si>
    <t>LE1506110009</t>
  </si>
  <si>
    <t>I15090300441</t>
  </si>
  <si>
    <t>FINAGDEPO15000079</t>
  </si>
  <si>
    <t>LE1507280001</t>
  </si>
  <si>
    <t>I15090300442</t>
  </si>
  <si>
    <t>FINAGDEPO15000048</t>
  </si>
  <si>
    <t>I15090300443</t>
  </si>
  <si>
    <t>I15090300444</t>
  </si>
  <si>
    <t>I15090300445</t>
  </si>
  <si>
    <t>I15090300446</t>
  </si>
  <si>
    <t>I15090300447</t>
  </si>
  <si>
    <t>I15090300448</t>
  </si>
  <si>
    <t>I15090300450</t>
  </si>
  <si>
    <t>I15090300451</t>
  </si>
  <si>
    <t>I15090300452</t>
  </si>
  <si>
    <t>I15090300453</t>
  </si>
  <si>
    <t>I15090300454</t>
  </si>
  <si>
    <t>I15090300455</t>
  </si>
  <si>
    <t>I15090300456</t>
  </si>
  <si>
    <t>I15090300457</t>
  </si>
  <si>
    <t>ZRT049</t>
  </si>
  <si>
    <t>JUDICIARY - STATE COURTS</t>
  </si>
  <si>
    <t>LE1409130097</t>
  </si>
  <si>
    <t>I15090300464</t>
  </si>
  <si>
    <t>JUDSUBEPO14000196</t>
  </si>
  <si>
    <t>I15090300465</t>
  </si>
  <si>
    <t>I15090400012</t>
  </si>
  <si>
    <t>I15090400013</t>
  </si>
  <si>
    <t>I15090400014</t>
  </si>
  <si>
    <t>I15090400015</t>
  </si>
  <si>
    <t>I15090400016</t>
  </si>
  <si>
    <t>I15090400017</t>
  </si>
  <si>
    <t>I15090400018</t>
  </si>
  <si>
    <t>I15090400019</t>
  </si>
  <si>
    <t>I15090400020</t>
  </si>
  <si>
    <t>I15090400021</t>
  </si>
  <si>
    <t>I15090400022</t>
  </si>
  <si>
    <t>I15090400023</t>
  </si>
  <si>
    <t>I15090400025</t>
  </si>
  <si>
    <t>I15090400027</t>
  </si>
  <si>
    <t>I15090400029</t>
  </si>
  <si>
    <t>I15090400031</t>
  </si>
  <si>
    <t>I15090400033</t>
  </si>
  <si>
    <t>I15090400034</t>
  </si>
  <si>
    <t>I15090400035</t>
  </si>
  <si>
    <t>I15090400036</t>
  </si>
  <si>
    <t>I15090400037</t>
  </si>
  <si>
    <t>I15090400038</t>
  </si>
  <si>
    <t>I15090400039</t>
  </si>
  <si>
    <t>I15090400040</t>
  </si>
  <si>
    <t>I15090400041</t>
  </si>
  <si>
    <t>I15090400042</t>
  </si>
  <si>
    <t>I15090400043</t>
  </si>
  <si>
    <t>I15090400044</t>
  </si>
  <si>
    <t>I15090400045</t>
  </si>
  <si>
    <t>I15090400046</t>
  </si>
  <si>
    <t>I15090400047</t>
  </si>
  <si>
    <t>I15090400048</t>
  </si>
  <si>
    <t>I15090400049</t>
  </si>
  <si>
    <t>I15090400050</t>
  </si>
  <si>
    <t>I15090400051</t>
  </si>
  <si>
    <t>I15090400052</t>
  </si>
  <si>
    <t>I15090400053</t>
  </si>
  <si>
    <t>I15090400054</t>
  </si>
  <si>
    <t>LE1505150007</t>
  </si>
  <si>
    <t>I15090800024</t>
  </si>
  <si>
    <t>I15090800025</t>
  </si>
  <si>
    <t>LE1507070002</t>
  </si>
  <si>
    <t>I15090800033</t>
  </si>
  <si>
    <t>PC1506160018</t>
  </si>
  <si>
    <t>Product: DELL UPGRADE TO 1TB 5400rpm HDD (14” MAIN) LEASE</t>
  </si>
  <si>
    <t>I15090800034</t>
  </si>
  <si>
    <t>LE1507080003</t>
  </si>
  <si>
    <t>I15090800051</t>
  </si>
  <si>
    <t>I15090800052</t>
  </si>
  <si>
    <t>LE1507130009</t>
  </si>
  <si>
    <t>I15090800055</t>
  </si>
  <si>
    <t>TRADOSEPO15000083</t>
  </si>
  <si>
    <t>I15090800056</t>
  </si>
  <si>
    <t>LE1507130010</t>
  </si>
  <si>
    <t>I15090800058</t>
  </si>
  <si>
    <t>TRADOSEPO15000082</t>
  </si>
  <si>
    <t>I15090800059</t>
  </si>
  <si>
    <t>LE1507130011</t>
  </si>
  <si>
    <t>I15090800063</t>
  </si>
  <si>
    <t>I15090800064</t>
  </si>
  <si>
    <t>LE1507130015</t>
  </si>
  <si>
    <t>I15090800065</t>
  </si>
  <si>
    <t>I15090800066</t>
  </si>
  <si>
    <t>LE1507160002</t>
  </si>
  <si>
    <t>I15090800069</t>
  </si>
  <si>
    <t>I15090800070</t>
  </si>
  <si>
    <t>LE1507160004</t>
  </si>
  <si>
    <t>I15090800071</t>
  </si>
  <si>
    <t>I15090800072</t>
  </si>
  <si>
    <t>LE1507230004</t>
  </si>
  <si>
    <t>I15090800074</t>
  </si>
  <si>
    <t>I15090800075</t>
  </si>
  <si>
    <t>LE1507230006</t>
  </si>
  <si>
    <t>I15090800077</t>
  </si>
  <si>
    <t>I15090800078</t>
  </si>
  <si>
    <t>LE1507230014</t>
  </si>
  <si>
    <t>I15090800079</t>
  </si>
  <si>
    <t>LE1507240003</t>
  </si>
  <si>
    <t>I15090800080</t>
  </si>
  <si>
    <t>PC1402280034</t>
  </si>
  <si>
    <t>Product: HP Z24I 24" MONITOR (LEASING)</t>
  </si>
  <si>
    <t>I15090800081</t>
  </si>
  <si>
    <t>LE1507240004</t>
  </si>
  <si>
    <t>I15090800082</t>
  </si>
  <si>
    <t>I15090800083</t>
  </si>
  <si>
    <t>LE1507290005</t>
  </si>
  <si>
    <t>I15090800084</t>
  </si>
  <si>
    <t>LE1507310007</t>
  </si>
  <si>
    <t>I15090800085</t>
  </si>
  <si>
    <t>I15090800086</t>
  </si>
  <si>
    <t>LE1508040002</t>
  </si>
  <si>
    <t>I15090800087</t>
  </si>
  <si>
    <t>I15090800088</t>
  </si>
  <si>
    <t>LE1508040005</t>
  </si>
  <si>
    <t>I15090800089</t>
  </si>
  <si>
    <t>I15090800090</t>
  </si>
  <si>
    <t>LE1508050010</t>
  </si>
  <si>
    <t>I15090800091</t>
  </si>
  <si>
    <t>I15090800092</t>
  </si>
  <si>
    <t>LE1508050012</t>
  </si>
  <si>
    <t>I15090800093</t>
  </si>
  <si>
    <t>I15090800094</t>
  </si>
  <si>
    <t>LE1508060004</t>
  </si>
  <si>
    <t>I15090800096</t>
  </si>
  <si>
    <t>I15090800097</t>
  </si>
  <si>
    <t>LE1508060005</t>
  </si>
  <si>
    <t>I15090800098</t>
  </si>
  <si>
    <t>I15090800099</t>
  </si>
  <si>
    <t>LE1508060006</t>
  </si>
  <si>
    <t>I15090800100</t>
  </si>
  <si>
    <t>I15090800101</t>
  </si>
  <si>
    <t>LE1508060007</t>
  </si>
  <si>
    <t>I15090800102</t>
  </si>
  <si>
    <t>I15090800103</t>
  </si>
  <si>
    <t>LE1508060012</t>
  </si>
  <si>
    <t>I15090800144</t>
  </si>
  <si>
    <t>I15090800145</t>
  </si>
  <si>
    <t>LE1508180006</t>
  </si>
  <si>
    <t>I15090800147</t>
  </si>
  <si>
    <t>I15090800148</t>
  </si>
  <si>
    <t>LE1508180007</t>
  </si>
  <si>
    <t>I15090800151</t>
  </si>
  <si>
    <t>I15090800152</t>
  </si>
  <si>
    <t>LE1508180013</t>
  </si>
  <si>
    <t>I15090800153</t>
  </si>
  <si>
    <t>I15090800154</t>
  </si>
  <si>
    <t>LE1508180020</t>
  </si>
  <si>
    <t>I15090800155</t>
  </si>
  <si>
    <t>LE1508180022</t>
  </si>
  <si>
    <t>I15090800158</t>
  </si>
  <si>
    <t>I15090800172</t>
  </si>
  <si>
    <t>LE1507060003</t>
  </si>
  <si>
    <t>I15091000005</t>
  </si>
  <si>
    <t>I15091000006</t>
  </si>
  <si>
    <t>LE1507060015</t>
  </si>
  <si>
    <t>I15091000007</t>
  </si>
  <si>
    <t>I15091000008</t>
  </si>
  <si>
    <t>LE1509070001</t>
  </si>
  <si>
    <t>I15091000011</t>
  </si>
  <si>
    <t>LE1509070005</t>
  </si>
  <si>
    <t>I15091000013</t>
  </si>
  <si>
    <t>LE1504300008</t>
  </si>
  <si>
    <t>I15091000014</t>
  </si>
  <si>
    <t>LE1505270003</t>
  </si>
  <si>
    <t>I15091000015</t>
  </si>
  <si>
    <t>LE1507060014</t>
  </si>
  <si>
    <t>I15091000022</t>
  </si>
  <si>
    <t>LE1507080004</t>
  </si>
  <si>
    <t>I15091000023</t>
  </si>
  <si>
    <t>LE1508180004</t>
  </si>
  <si>
    <t>I15091000031</t>
  </si>
  <si>
    <t>LE1408220031</t>
  </si>
  <si>
    <t>I15091400038</t>
  </si>
  <si>
    <t>PAS000EPO14000577</t>
  </si>
  <si>
    <t>I15091400039</t>
  </si>
  <si>
    <t>I15091400040</t>
  </si>
  <si>
    <t>I15091400041</t>
  </si>
  <si>
    <t>I15091400042</t>
  </si>
  <si>
    <t>I15091400043</t>
  </si>
  <si>
    <t>I15091400044</t>
  </si>
  <si>
    <t>I15091400045</t>
  </si>
  <si>
    <t>I15091400046</t>
  </si>
  <si>
    <t>I15091400047</t>
  </si>
  <si>
    <t>I15091400048</t>
  </si>
  <si>
    <t>I15091400049</t>
  </si>
  <si>
    <t>I15091400050</t>
  </si>
  <si>
    <t>I15091400051</t>
  </si>
  <si>
    <t>I15091400052</t>
  </si>
  <si>
    <t>I15091400053</t>
  </si>
  <si>
    <t>I15091400054</t>
  </si>
  <si>
    <t>LE1408220030</t>
  </si>
  <si>
    <t>I15091400057</t>
  </si>
  <si>
    <t>I15091400058</t>
  </si>
  <si>
    <t>I15091400059</t>
  </si>
  <si>
    <t>I15091400060</t>
  </si>
  <si>
    <t>I15091400061</t>
  </si>
  <si>
    <t>I15091400062</t>
  </si>
  <si>
    <t>I15091400063</t>
  </si>
  <si>
    <t>I15091400064</t>
  </si>
  <si>
    <t>I15091400065</t>
  </si>
  <si>
    <t>I15091400066</t>
  </si>
  <si>
    <t>I15091400067</t>
  </si>
  <si>
    <t>I15091400068</t>
  </si>
  <si>
    <t>I15091400069</t>
  </si>
  <si>
    <t>I15091400070</t>
  </si>
  <si>
    <t>I15091400071</t>
  </si>
  <si>
    <t>I15091400072</t>
  </si>
  <si>
    <t>I15091400073</t>
  </si>
  <si>
    <t>LE1408260292</t>
  </si>
  <si>
    <t>I15091400076</t>
  </si>
  <si>
    <t>I15091400077</t>
  </si>
  <si>
    <t>I15091400082</t>
  </si>
  <si>
    <t>I15091400083</t>
  </si>
  <si>
    <t>I15091400084</t>
  </si>
  <si>
    <t>I15091400085</t>
  </si>
  <si>
    <t>I15091400087</t>
  </si>
  <si>
    <t>I15091400088</t>
  </si>
  <si>
    <t>I15091400089</t>
  </si>
  <si>
    <t>I15091400090</t>
  </si>
  <si>
    <t>I15091400091</t>
  </si>
  <si>
    <t>I15091400092</t>
  </si>
  <si>
    <t>I15091400094</t>
  </si>
  <si>
    <t>I15091400095</t>
  </si>
  <si>
    <t>I15091400097</t>
  </si>
  <si>
    <t>I15091400098</t>
  </si>
  <si>
    <t>I15091400099</t>
  </si>
  <si>
    <t>LE1410200002</t>
  </si>
  <si>
    <t>I15091400114</t>
  </si>
  <si>
    <t>HOMHTAEPO14000120</t>
  </si>
  <si>
    <t>I15091400115</t>
  </si>
  <si>
    <t>I15091400116</t>
  </si>
  <si>
    <t>I15091400117</t>
  </si>
  <si>
    <t>I15091400118</t>
  </si>
  <si>
    <t>I15091400119</t>
  </si>
  <si>
    <t>I15091400150</t>
  </si>
  <si>
    <t>I15091400151</t>
  </si>
  <si>
    <t>LE1504300013</t>
  </si>
  <si>
    <t>I15091400152</t>
  </si>
  <si>
    <t>HOMHTAEPO15000160</t>
  </si>
  <si>
    <t>I15091400153</t>
  </si>
  <si>
    <t>I15091400154</t>
  </si>
  <si>
    <t>I15091400155</t>
  </si>
  <si>
    <t>I15091400156</t>
  </si>
  <si>
    <t>I15091400157</t>
  </si>
  <si>
    <t>I15091400158</t>
  </si>
  <si>
    <t>I15091400159</t>
  </si>
  <si>
    <t>I15091400160</t>
  </si>
  <si>
    <t>I15091400161</t>
  </si>
  <si>
    <t>I15091400162</t>
  </si>
  <si>
    <t>LE1503120008</t>
  </si>
  <si>
    <t>I15091400163</t>
  </si>
  <si>
    <t>JUDSUBEPO15000207</t>
  </si>
  <si>
    <t>I15091400164</t>
  </si>
  <si>
    <t>LE1503120009</t>
  </si>
  <si>
    <t>I15091400165</t>
  </si>
  <si>
    <t>I15091400166</t>
  </si>
  <si>
    <t>LE1507240001</t>
  </si>
  <si>
    <t>I15091500064</t>
  </si>
  <si>
    <t>LE1507290001</t>
  </si>
  <si>
    <t>I15091500065</t>
  </si>
  <si>
    <t>LE1507230007</t>
  </si>
  <si>
    <t>I15091500067</t>
  </si>
  <si>
    <t>LE1507230008</t>
  </si>
  <si>
    <t>I15091500068</t>
  </si>
  <si>
    <t>LE1507230009</t>
  </si>
  <si>
    <t>I15091500069</t>
  </si>
  <si>
    <t>LE1507290003</t>
  </si>
  <si>
    <t>I15091500073</t>
  </si>
  <si>
    <t>LE1507290004</t>
  </si>
  <si>
    <t>I15091500075</t>
  </si>
  <si>
    <t>LE1507300001</t>
  </si>
  <si>
    <t>I15091500076</t>
  </si>
  <si>
    <t>LE1507300003</t>
  </si>
  <si>
    <t>I15091500077</t>
  </si>
  <si>
    <t>LE1507300004</t>
  </si>
  <si>
    <t>I15091500078</t>
  </si>
  <si>
    <t>LE1507310001</t>
  </si>
  <si>
    <t>I15091500079</t>
  </si>
  <si>
    <t>LE1507310002</t>
  </si>
  <si>
    <t>I15091500080</t>
  </si>
  <si>
    <t>LE1507310003</t>
  </si>
  <si>
    <t>I15091500081</t>
  </si>
  <si>
    <t>LE1507310004</t>
  </si>
  <si>
    <t>I15091500083</t>
  </si>
  <si>
    <t>LE1507310005</t>
  </si>
  <si>
    <t>I15091500086</t>
  </si>
  <si>
    <t>LE1507310006</t>
  </si>
  <si>
    <t>I15091500088</t>
  </si>
  <si>
    <t>LE1508040007</t>
  </si>
  <si>
    <t>I15091500089</t>
  </si>
  <si>
    <t>LE1508040009</t>
  </si>
  <si>
    <t>I15091500091</t>
  </si>
  <si>
    <t>LE1508050002</t>
  </si>
  <si>
    <t>I15091500095</t>
  </si>
  <si>
    <t>LE1508050003</t>
  </si>
  <si>
    <t>I15091500097</t>
  </si>
  <si>
    <t>LE1508050011</t>
  </si>
  <si>
    <t>I15091500100</t>
  </si>
  <si>
    <t>LE1508060002</t>
  </si>
  <si>
    <t>I15091500103</t>
  </si>
  <si>
    <t>LE1508060008</t>
  </si>
  <si>
    <t>I15091500104</t>
  </si>
  <si>
    <t>LE1508060009</t>
  </si>
  <si>
    <t>I15091500132</t>
  </si>
  <si>
    <t>LE1508120001</t>
  </si>
  <si>
    <t>I15091500134</t>
  </si>
  <si>
    <t>LE1508120002</t>
  </si>
  <si>
    <t>I15091500136</t>
  </si>
  <si>
    <t>LE1508130003</t>
  </si>
  <si>
    <t>I15091500137</t>
  </si>
  <si>
    <t>LE1508130004</t>
  </si>
  <si>
    <t>I15091500138</t>
  </si>
  <si>
    <t>LE1408260003</t>
  </si>
  <si>
    <t>I15091700050</t>
  </si>
  <si>
    <t>HOMHTAEPO14000070</t>
  </si>
  <si>
    <t>I15091700051</t>
  </si>
  <si>
    <t>I15091700052</t>
  </si>
  <si>
    <t>I15091700053</t>
  </si>
  <si>
    <t>I15091700054</t>
  </si>
  <si>
    <t>I15091700055</t>
  </si>
  <si>
    <t>LE1506290006</t>
  </si>
  <si>
    <t>I15092100021</t>
  </si>
  <si>
    <t>HDB000EPO15001254</t>
  </si>
  <si>
    <t>I15092100022</t>
  </si>
  <si>
    <t>LE1506180005</t>
  </si>
  <si>
    <t>I15092100024</t>
  </si>
  <si>
    <t>HDB000EPO15001196</t>
  </si>
  <si>
    <t>I15092100025</t>
  </si>
  <si>
    <t>LE1507060004</t>
  </si>
  <si>
    <t>I15092100027</t>
  </si>
  <si>
    <t>PC1509150003</t>
  </si>
  <si>
    <t>Product: DELL E2216H 21.5" MONITOR - NB TAB (LEASING)</t>
  </si>
  <si>
    <t>LE1507060005</t>
  </si>
  <si>
    <t>I15092100028</t>
  </si>
  <si>
    <t>LE1507060013</t>
  </si>
  <si>
    <t>I15092100033</t>
  </si>
  <si>
    <t>PC1509150004</t>
  </si>
  <si>
    <t>Product: DELL E2416H 24" MONITOR - NB TAB (LEASING)</t>
  </si>
  <si>
    <t>ZRT151</t>
  </si>
  <si>
    <t>MINISTRY OF HOME AFFAIRS - ISD</t>
  </si>
  <si>
    <t>LE1507160001</t>
  </si>
  <si>
    <t>I15092100047</t>
  </si>
  <si>
    <t>LE1507230011</t>
  </si>
  <si>
    <t>I15092100049</t>
  </si>
  <si>
    <t>LE1508050001</t>
  </si>
  <si>
    <t>I15092100050</t>
  </si>
  <si>
    <t>LE1508120003</t>
  </si>
  <si>
    <t>I15092100057</t>
  </si>
  <si>
    <t>LE1508120004</t>
  </si>
  <si>
    <t>I15092100060</t>
  </si>
  <si>
    <t>LE1508130008</t>
  </si>
  <si>
    <t>I15092100062</t>
  </si>
  <si>
    <t>LE1508130011</t>
  </si>
  <si>
    <t>I15092100063</t>
  </si>
  <si>
    <t>LE1508130012</t>
  </si>
  <si>
    <t>I15092100074</t>
  </si>
  <si>
    <t>LE1508130013</t>
  </si>
  <si>
    <t>I15092100079</t>
  </si>
  <si>
    <t>LE1508180002</t>
  </si>
  <si>
    <t>I15092100080</t>
  </si>
  <si>
    <t>LE1509150007</t>
  </si>
  <si>
    <t>I15092100082</t>
  </si>
  <si>
    <t>LE1509160002</t>
  </si>
  <si>
    <t>I15092100084</t>
  </si>
  <si>
    <t>LE1509160003</t>
  </si>
  <si>
    <t>I15092100086</t>
  </si>
  <si>
    <t>LE1509170006</t>
  </si>
  <si>
    <t>I15092100089</t>
  </si>
  <si>
    <t>LE1509170007</t>
  </si>
  <si>
    <t>I15092100090</t>
  </si>
  <si>
    <t>LF1508190003</t>
  </si>
  <si>
    <t>I15092100091</t>
  </si>
  <si>
    <t>Product: UPGRADE TO 16 GB MEMORY – DELL 9030 AIO TAB (LEASING)</t>
  </si>
  <si>
    <t>I15092100092</t>
  </si>
  <si>
    <t>LF1508190007</t>
  </si>
  <si>
    <t>I15092100093</t>
  </si>
  <si>
    <t>I15092100094</t>
  </si>
  <si>
    <t>SW1509180002</t>
  </si>
  <si>
    <t>I15092200001</t>
  </si>
  <si>
    <t>A00004533-1</t>
  </si>
  <si>
    <t>SW1509180001</t>
  </si>
  <si>
    <t>I15092200002</t>
  </si>
  <si>
    <t>A00004462-1</t>
  </si>
  <si>
    <t>RS1509180001</t>
  </si>
  <si>
    <t>I15092200003</t>
  </si>
  <si>
    <t>I15092200004</t>
  </si>
  <si>
    <t>I15092200005</t>
  </si>
  <si>
    <t>BM1504100001</t>
  </si>
  <si>
    <t>I15092200006</t>
  </si>
  <si>
    <t>NYP000EPO15001411</t>
  </si>
  <si>
    <t>Item: PC1504220019 / PD0928160090 / APC Symmetra PX2</t>
  </si>
  <si>
    <t>Item: PC1504220019 / PD0945160082 / APC Symmetra PX2</t>
  </si>
  <si>
    <t>PC1504220021</t>
  </si>
  <si>
    <t>Item: PC1504220021 / UK0937110654 / APC InRow RP DX Air Cool (ACRP102(</t>
  </si>
  <si>
    <t>Item: PC1504220021 / UK0937110648 / APC InRow RP DX Air Cool (ACRP102)</t>
  </si>
  <si>
    <t>Item: PC1504220021 / UK09371100655 / APC InRow RP DX Air Cool (ACRP102)</t>
  </si>
  <si>
    <t>Item: PC1504220021 / UK0937110659 / APC InRow RP DX Air Cool (ACRP102)</t>
  </si>
  <si>
    <t>I15092200007</t>
  </si>
  <si>
    <t>I15092200008</t>
  </si>
  <si>
    <t>I15092200013</t>
  </si>
  <si>
    <t>PJ1508170002</t>
  </si>
  <si>
    <t>I15092200014</t>
  </si>
  <si>
    <t>NTU000EPO15004453</t>
  </si>
  <si>
    <t>PC1508140008</t>
  </si>
  <si>
    <t>MELLANOX® ACTIVE FIBER CABLE, VPI, UP TO 56GB/S, QSFP, 5M</t>
  </si>
  <si>
    <t>PC1508140006</t>
  </si>
  <si>
    <t>IBM FLEX SYSTEM X240 M5 COMPUTE NODE, XEON 8C E5-2640V3</t>
  </si>
  <si>
    <t>PC1502100003</t>
  </si>
  <si>
    <t>IBM INTEL XEON PROCESSOR E5-2640 V3 8C 2.6GHZ 20MB CACHE</t>
  </si>
  <si>
    <t>PC1502100004</t>
  </si>
  <si>
    <t>PC1502090016</t>
  </si>
  <si>
    <t>IBM 300GB 10K 6GBPS SAS 2.5IN G3HS HDD</t>
  </si>
  <si>
    <t>PC1210170026</t>
  </si>
  <si>
    <t>IBM FLEX SYSTEM IB6132 2-PORT FDR INFINIBAND ADAPTER</t>
  </si>
  <si>
    <t>PC1210170016</t>
  </si>
  <si>
    <t>IBM FLEX SYSTEM ENTERPRISE CHASSIS 2500W POWER MODULE</t>
  </si>
  <si>
    <t>PC1210170017</t>
  </si>
  <si>
    <t>IBM FLEX SYSTEM ENTERPRISE CHASSIS 80MM FAN MODULE PAIR</t>
  </si>
  <si>
    <t>PC1508140007</t>
  </si>
  <si>
    <t>IBM FLEX SYSTEM CHASSIS MANAGEMENT MODULE</t>
  </si>
  <si>
    <t>I15092200015</t>
  </si>
  <si>
    <t>I15092200016</t>
  </si>
  <si>
    <t>PC1311140024</t>
  </si>
  <si>
    <t>IBM FLEX SYSTEM FABRIC EN4093 10GB SCALABLE SWITCH</t>
  </si>
  <si>
    <t>PC1210170021</t>
  </si>
  <si>
    <t>IBM FLEX SYSTEM IB6131 INFINIBAND SWITCH</t>
  </si>
  <si>
    <t>PC13GA093IB</t>
  </si>
  <si>
    <t>IBM DPI C19 ENTERPRISE PDU W/O</t>
  </si>
  <si>
    <t>PC13HD061IB</t>
  </si>
  <si>
    <t>IBM DPI 32A CORD (IEC 309 P+N+G)</t>
  </si>
  <si>
    <t>PC1210170015</t>
  </si>
  <si>
    <t>IBM FLEX SYSTEM ENTERPRISE CHASSIS WITH 2X2500W PSU,RACKABLE</t>
  </si>
  <si>
    <t>PC1410080004</t>
  </si>
  <si>
    <t>IBM FLEX SYSTEM IB6131 INFINIBAND SWITCH (FDR UPGRADE)</t>
  </si>
  <si>
    <t>PC1508120017</t>
  </si>
  <si>
    <t>APPLE IPHONE 6 PLUS 64GB - SPACE GRAY</t>
  </si>
  <si>
    <t>PC1508120018</t>
  </si>
  <si>
    <t>APPLE IPAD MINI 3 WIFI 64GB - SPACE GREY</t>
  </si>
  <si>
    <t>SW1505260001</t>
  </si>
  <si>
    <t>I15092200017</t>
  </si>
  <si>
    <t>CBS-JOPL</t>
  </si>
  <si>
    <t>WC 8200003263</t>
  </si>
  <si>
    <t>Item: OT99YY888OT / SMAS00068 / SOFTWARE SERVICE CODE</t>
  </si>
  <si>
    <t>CS1509220003</t>
  </si>
  <si>
    <t>I15092200018</t>
  </si>
  <si>
    <t>CS1509220006</t>
  </si>
  <si>
    <t>I15092200023</t>
  </si>
  <si>
    <t>CS1509220007</t>
  </si>
  <si>
    <t>I15092200024</t>
  </si>
  <si>
    <t>CS1509220008</t>
  </si>
  <si>
    <t>I15092200025</t>
  </si>
  <si>
    <t>I15092200027</t>
  </si>
  <si>
    <t>CS1509220010</t>
  </si>
  <si>
    <t>I15092200028</t>
  </si>
  <si>
    <t>I15092200029</t>
  </si>
  <si>
    <t>I15092200031</t>
  </si>
  <si>
    <t>MP2904110001_4</t>
  </si>
  <si>
    <t>I15092200032</t>
  </si>
  <si>
    <t>MP1408110008_1</t>
  </si>
  <si>
    <t>I15092200033</t>
  </si>
  <si>
    <t>MP1304220001_2</t>
  </si>
  <si>
    <t>I15092200034</t>
  </si>
  <si>
    <t>MP1309020001_2</t>
  </si>
  <si>
    <t>I15092200035</t>
  </si>
  <si>
    <t>MP1501130001</t>
  </si>
  <si>
    <t>I15092200036</t>
  </si>
  <si>
    <t>I15092200037</t>
  </si>
  <si>
    <t>CS1509220011</t>
  </si>
  <si>
    <t>I15092200038</t>
  </si>
  <si>
    <t>I00435</t>
  </si>
  <si>
    <t>IMERYS ASIA PACIFIC PTE LTD</t>
  </si>
  <si>
    <t>MP1403260006_1</t>
  </si>
  <si>
    <t>I15092200039</t>
  </si>
  <si>
    <t>CS1509220013</t>
  </si>
  <si>
    <t>I15092200040</t>
  </si>
  <si>
    <t>I15092200041</t>
  </si>
  <si>
    <t>CS1509220014</t>
  </si>
  <si>
    <t>I15092200042</t>
  </si>
  <si>
    <t>I15092200043</t>
  </si>
  <si>
    <t>I15092200044</t>
  </si>
  <si>
    <t>R00099</t>
  </si>
  <si>
    <t>RAFFLES QUAY ASSET MANAGEMENT P/L</t>
  </si>
  <si>
    <t>MS1202010002_3</t>
  </si>
  <si>
    <t>I15092200045</t>
  </si>
  <si>
    <t>S014/30000655/ITD</t>
  </si>
  <si>
    <t>MS1202010001_3</t>
  </si>
  <si>
    <t>I15092200046</t>
  </si>
  <si>
    <t>CS1509220015</t>
  </si>
  <si>
    <t>I15092200047</t>
  </si>
  <si>
    <t>I15092200048</t>
  </si>
  <si>
    <t>CS1509220012</t>
  </si>
  <si>
    <t>I15092200049</t>
  </si>
  <si>
    <t>I15092200055</t>
  </si>
  <si>
    <t>PC1108220014</t>
  </si>
  <si>
    <t>CISCO SFP+ TRANSCEIVER</t>
  </si>
  <si>
    <t>I15092200056</t>
  </si>
  <si>
    <t>PC1308020025</t>
  </si>
  <si>
    <t>CHECKPOINT 4600 NEXT GENERATION FIREWALL APPLIANCE</t>
  </si>
  <si>
    <t>IGF LEASE DOCUMENT:OL 004772</t>
  </si>
  <si>
    <t>CS1509220017</t>
  </si>
  <si>
    <t>I15092200058</t>
  </si>
  <si>
    <t>CS1509220019</t>
  </si>
  <si>
    <t>I15092200059</t>
  </si>
  <si>
    <t>CS1509220020</t>
  </si>
  <si>
    <t>I15092200063</t>
  </si>
  <si>
    <t>CS1509170008</t>
  </si>
  <si>
    <t>I15092200070</t>
  </si>
  <si>
    <t>CS1509220022</t>
  </si>
  <si>
    <t>I15092200071</t>
  </si>
  <si>
    <t>CS1509220023</t>
  </si>
  <si>
    <t>I15092200072</t>
  </si>
  <si>
    <t>CS1509220026</t>
  </si>
  <si>
    <t>I15092200075</t>
  </si>
  <si>
    <t>ZST045</t>
  </si>
  <si>
    <t>CS1509220027</t>
  </si>
  <si>
    <t>I15092200077</t>
  </si>
  <si>
    <t>E07001</t>
  </si>
  <si>
    <t>ECONOMIC DEVELOPMENT BOARD</t>
  </si>
  <si>
    <t>SW1509090001</t>
  </si>
  <si>
    <t>I15092200080</t>
  </si>
  <si>
    <t>SQ1509080061</t>
  </si>
  <si>
    <t>CS1509220029</t>
  </si>
  <si>
    <t>I15092200082</t>
  </si>
  <si>
    <t>CS1509220030</t>
  </si>
  <si>
    <t>I15092200083</t>
  </si>
  <si>
    <t>SV1507090001</t>
  </si>
  <si>
    <t>I15092200084</t>
  </si>
  <si>
    <t>OE15025918</t>
  </si>
  <si>
    <t>CS1509220031</t>
  </si>
  <si>
    <t>I15092200085</t>
  </si>
  <si>
    <t>CS1509220032</t>
  </si>
  <si>
    <t>I15092200086</t>
  </si>
  <si>
    <t>MP1509160001</t>
  </si>
  <si>
    <t>I15092200091</t>
  </si>
  <si>
    <t>2015-0701-PNET</t>
  </si>
  <si>
    <t>CS1509170009</t>
  </si>
  <si>
    <t>I15092200092</t>
  </si>
  <si>
    <t>LE1509220001</t>
  </si>
  <si>
    <t>I15092200097</t>
  </si>
  <si>
    <t>I15092200098</t>
  </si>
  <si>
    <t>I15092200099</t>
  </si>
  <si>
    <t>CS1509220035</t>
  </si>
  <si>
    <t>I15092200100</t>
  </si>
  <si>
    <t>CS1509220036</t>
  </si>
  <si>
    <t>I15092200101</t>
  </si>
  <si>
    <t>BM1304220001_7</t>
  </si>
  <si>
    <t>I15092200111</t>
  </si>
  <si>
    <t>G00020</t>
  </si>
  <si>
    <t>GIC PRIVATE LIMITED</t>
  </si>
  <si>
    <t>BM1509030001</t>
  </si>
  <si>
    <t>I15092200117</t>
  </si>
  <si>
    <t>POI-FY1516-000268</t>
  </si>
  <si>
    <t>Item: OT99YY888OT / SMAG00020 / SOFTWARE SERVICE CODE</t>
  </si>
  <si>
    <t>HW1309090006_2</t>
  </si>
  <si>
    <t>I15092200118</t>
  </si>
  <si>
    <t>Item: PC03XX470HP / CN772002MK / PROLIANT DL360 G5</t>
  </si>
  <si>
    <t>Item: PC03XX470HP / MXQ804A4JR / PROLIANT DL360 G5</t>
  </si>
  <si>
    <t>Item: PC1105120050 / SGH033XNPV / HP PROLIANT DL360 G7</t>
  </si>
  <si>
    <t>L00090</t>
  </si>
  <si>
    <t>LIBERTY INSURANCE PTE LTD</t>
  </si>
  <si>
    <t>HW1402170006_1</t>
  </si>
  <si>
    <t>I15092200119</t>
  </si>
  <si>
    <t>HW1508190002</t>
  </si>
  <si>
    <t>Item: PC03XX320IB / 99-P2124 / IBM X3650</t>
  </si>
  <si>
    <t>Item: PC03BA036IB / 99-P2103 / IBM X-SERIES X3650 SYSTEM</t>
  </si>
  <si>
    <t>Item: PC03BA036IB / 99-N8101 / IBM X-SERIES X3650 SYSTEM</t>
  </si>
  <si>
    <t>Item: PC03BA036IB / 99-T2730 / IBM X-SERIES X3650 SYSTEM</t>
  </si>
  <si>
    <t>PC03BA241IB</t>
  </si>
  <si>
    <t>Item: PC03BA241IB / 99-D9184 / IBM X3550 M2 INTEL XEON QUAD</t>
  </si>
  <si>
    <t>Item: PC03BA241IB / 99-D9202 / IBM X3550 M2 INTEL XEON QUAD</t>
  </si>
  <si>
    <t>Item: PC03BA241IB / 99-D8676 / IBM X3550 M2 INTEL XEON QUAD</t>
  </si>
  <si>
    <t>Item: PC03BA241IB / 99-D8668 / IBM X3550 M2 INTEL XEON QUAD</t>
  </si>
  <si>
    <t>Item: PC03BA241IB / 99-D9183 / IBM X3550 M2 INTEL XEON QUAD</t>
  </si>
  <si>
    <t>Item: PC03BA241IB / 99-F5012 / IBM X3550 M2 INTEL XEON QUAD</t>
  </si>
  <si>
    <t>Item: PC03XX317HP / CN773803ZE / HP PROLIANT DL360G5</t>
  </si>
  <si>
    <t>Item: PC03XX245HP / SGH7389H6M / HP PROLIANT DL380 G5</t>
  </si>
  <si>
    <t>PC1509160013</t>
  </si>
  <si>
    <t>Item: PC1509160013 / SGH9295774 / HP Proliant DL380 G6</t>
  </si>
  <si>
    <t>Item: PC03BA241IB / 99-C9351 / IBM X3550 M2 INTEL XEON QUAD</t>
  </si>
  <si>
    <t>PC1509160014</t>
  </si>
  <si>
    <t>Item: PC1509160014 / 13K0HA2 / IBM Storage Expansion 3000</t>
  </si>
  <si>
    <t>CS1509220037</t>
  </si>
  <si>
    <t>I15092200120</t>
  </si>
  <si>
    <t>LF1509210002</t>
  </si>
  <si>
    <t>I15092200130</t>
  </si>
  <si>
    <t>M00360</t>
  </si>
  <si>
    <t>MILLENNIUM AIRPORT HOTEL DUBAI</t>
  </si>
  <si>
    <t>SV1508110009</t>
  </si>
  <si>
    <t>I15092200132</t>
  </si>
  <si>
    <t>035/06/2015</t>
  </si>
  <si>
    <t>LF1509210005</t>
  </si>
  <si>
    <t>I15092200133</t>
  </si>
  <si>
    <t>PC1505050094</t>
  </si>
  <si>
    <t>Product: UPGRADE TO 256GB SSD – AIO TAB (LEASING)</t>
  </si>
  <si>
    <t>LF1509210006</t>
  </si>
  <si>
    <t>I15092200134</t>
  </si>
  <si>
    <t>M00359</t>
  </si>
  <si>
    <t>MILLENNIUM PLAZA HOTEL DUBAI</t>
  </si>
  <si>
    <t>SV1508110008</t>
  </si>
  <si>
    <t>I15092200135</t>
  </si>
  <si>
    <t>17761</t>
  </si>
  <si>
    <t>LF1509210008</t>
  </si>
  <si>
    <t>I15092200136</t>
  </si>
  <si>
    <t>PC1505050015</t>
  </si>
  <si>
    <t>Product: ADD ON 512GB 2.5” SATA SSD (LEASING)</t>
  </si>
  <si>
    <t>Product: UPGRADE TO 500GB SSD OR HIGHER (LEASING)</t>
  </si>
  <si>
    <t>CS1509220044</t>
  </si>
  <si>
    <t>I15092200137</t>
  </si>
  <si>
    <t>CS1509220043</t>
  </si>
  <si>
    <t>I15092200138</t>
  </si>
  <si>
    <t>CS1509230004</t>
  </si>
  <si>
    <t>I15092300001</t>
  </si>
  <si>
    <t>CS1509230005</t>
  </si>
  <si>
    <t>I15092300002</t>
  </si>
  <si>
    <t>HW1409180002_1</t>
  </si>
  <si>
    <t>I15092300003</t>
  </si>
  <si>
    <t>21502085</t>
  </si>
  <si>
    <t>PC1201300021</t>
  </si>
  <si>
    <t>Item: PC1201300021 / GXLGB2S / DELL POWEREDGE R310</t>
  </si>
  <si>
    <t>HW1509160001</t>
  </si>
  <si>
    <t>I15092300004</t>
  </si>
  <si>
    <t>4500425771</t>
  </si>
  <si>
    <t>HW1308120003_2</t>
  </si>
  <si>
    <t>I15092300005</t>
  </si>
  <si>
    <t>IDA000ECO14000324</t>
  </si>
  <si>
    <t>Item: PC1209180012 / 99M3070 / IBM X3650</t>
  </si>
  <si>
    <t>Item: PC03XX320IB / 99DD085 / IBM X3650</t>
  </si>
  <si>
    <t>MP1509070001</t>
  </si>
  <si>
    <t>I15092300006</t>
  </si>
  <si>
    <t>HW1509130002</t>
  </si>
  <si>
    <t>I15092300007</t>
  </si>
  <si>
    <t>2650000198</t>
  </si>
  <si>
    <t>HW1508270001</t>
  </si>
  <si>
    <t>I15092300009</t>
  </si>
  <si>
    <t>CS1508030010</t>
  </si>
  <si>
    <t>I15092300010</t>
  </si>
  <si>
    <t>HW1509230001</t>
  </si>
  <si>
    <t>I15092300011</t>
  </si>
  <si>
    <t>4500426264</t>
  </si>
  <si>
    <t>C00409</t>
  </si>
  <si>
    <t>CITY HOTELS PTE LTD</t>
  </si>
  <si>
    <t>CS1504280013</t>
  </si>
  <si>
    <t>I15092300028</t>
  </si>
  <si>
    <t>CS1509180032</t>
  </si>
  <si>
    <t>I15092300030</t>
  </si>
  <si>
    <t>M00253</t>
  </si>
  <si>
    <t>MARINE HARVEST SINGAPORE PTE LTD</t>
  </si>
  <si>
    <t>HW1508280001</t>
  </si>
  <si>
    <t>I15092300031</t>
  </si>
  <si>
    <t>CS1509140012</t>
  </si>
  <si>
    <t>I15092300032</t>
  </si>
  <si>
    <t>CS1508300001</t>
  </si>
  <si>
    <t>I15092300033</t>
  </si>
  <si>
    <t>CS1507290001</t>
  </si>
  <si>
    <t>I15092300034</t>
  </si>
  <si>
    <t>CS1508240015</t>
  </si>
  <si>
    <t>I15092300035</t>
  </si>
  <si>
    <t>CS1508130046</t>
  </si>
  <si>
    <t>I15092300036</t>
  </si>
  <si>
    <t>CS1508140006</t>
  </si>
  <si>
    <t>I15092300037</t>
  </si>
  <si>
    <t>CS1509140005</t>
  </si>
  <si>
    <t>I15092300038</t>
  </si>
  <si>
    <t>CS1509140004</t>
  </si>
  <si>
    <t>I15092300039</t>
  </si>
  <si>
    <t>CS1509160014</t>
  </si>
  <si>
    <t>I15092300051</t>
  </si>
  <si>
    <t>IBM 675W Power Supply  for X3550 M2/X3650M2</t>
  </si>
  <si>
    <t>CS1509160016</t>
  </si>
  <si>
    <t>I15092300052</t>
  </si>
  <si>
    <t>CS1509160015</t>
  </si>
  <si>
    <t>I15092300054</t>
  </si>
  <si>
    <t>CS1502160014</t>
  </si>
  <si>
    <t>I15092300055</t>
  </si>
  <si>
    <t>CS1509160004</t>
  </si>
  <si>
    <t>I15092300056</t>
  </si>
  <si>
    <t>N00285</t>
  </si>
  <si>
    <t>NABARRO LLP</t>
  </si>
  <si>
    <t>CS1508280013</t>
  </si>
  <si>
    <t>I15092300063</t>
  </si>
  <si>
    <t>CS1509140007</t>
  </si>
  <si>
    <t>I15092300064</t>
  </si>
  <si>
    <t>CS1509180026</t>
  </si>
  <si>
    <t>I15092300065</t>
  </si>
  <si>
    <t>CS1509180039</t>
  </si>
  <si>
    <t>I15092300066</t>
  </si>
  <si>
    <t>CS1509210002</t>
  </si>
  <si>
    <t>I15092300067</t>
  </si>
  <si>
    <t>CS1509030010</t>
  </si>
  <si>
    <t>I15092300068</t>
  </si>
  <si>
    <t>PC1308150025</t>
  </si>
  <si>
    <t>HP 4GB REGISTERED PC2-6400(2X2GB) MEMORY KIT</t>
  </si>
  <si>
    <t>CS1509230006</t>
  </si>
  <si>
    <t>I15092300069</t>
  </si>
  <si>
    <t>CS1509140041</t>
  </si>
  <si>
    <t>I15092300070</t>
  </si>
  <si>
    <t>CS1507270010</t>
  </si>
  <si>
    <t>I15092300071</t>
  </si>
  <si>
    <t>CS1509010011</t>
  </si>
  <si>
    <t>I15092300072</t>
  </si>
  <si>
    <t>CS1509030019</t>
  </si>
  <si>
    <t>I15092300073</t>
  </si>
  <si>
    <t>CS1509080017</t>
  </si>
  <si>
    <t>I15092300074</t>
  </si>
  <si>
    <t>CS1508270020</t>
  </si>
  <si>
    <t>I15092300075</t>
  </si>
  <si>
    <t>LE1501090001</t>
  </si>
  <si>
    <t>I15092300076</t>
  </si>
  <si>
    <t>HOMHTAEPO14000095</t>
  </si>
  <si>
    <t>PC1402280046</t>
  </si>
  <si>
    <t>Product: HP Z30I 30" MONITOR (LEASING)</t>
  </si>
  <si>
    <t>I15092300077</t>
  </si>
  <si>
    <t>I15092300078</t>
  </si>
  <si>
    <t>I15092300079</t>
  </si>
  <si>
    <t>I15092300080</t>
  </si>
  <si>
    <t>I15092300081</t>
  </si>
  <si>
    <t>CS1509100016</t>
  </si>
  <si>
    <t>I15092300082</t>
  </si>
  <si>
    <t>CS1509010007</t>
  </si>
  <si>
    <t>I15092300083</t>
  </si>
  <si>
    <t>CS1509070032</t>
  </si>
  <si>
    <t>I15092300084</t>
  </si>
  <si>
    <t>CS1508060003</t>
  </si>
  <si>
    <t>I15092300085</t>
  </si>
  <si>
    <t>CS1509150015</t>
  </si>
  <si>
    <t>I15092300086</t>
  </si>
  <si>
    <t>CS1509170020</t>
  </si>
  <si>
    <t>I15092300087</t>
  </si>
  <si>
    <t>CS1509150001</t>
  </si>
  <si>
    <t>I15092300088</t>
  </si>
  <si>
    <t>CS1509170037</t>
  </si>
  <si>
    <t>I15092300091</t>
  </si>
  <si>
    <t>CS1509070019</t>
  </si>
  <si>
    <t>I15092300092</t>
  </si>
  <si>
    <t>MS1509150001</t>
  </si>
  <si>
    <t>I15092300093</t>
  </si>
  <si>
    <t>CS1509230014</t>
  </si>
  <si>
    <t>I15092300095</t>
  </si>
  <si>
    <t>I15092300096</t>
  </si>
  <si>
    <t>PC1508200012</t>
  </si>
  <si>
    <t>CHECKPOINT 3Y CHECK POINT COLLABORATIVE ENTERPRISE PREMIUM</t>
  </si>
  <si>
    <t>CS1509230016</t>
  </si>
  <si>
    <t>I15092300097</t>
  </si>
  <si>
    <t>J00112</t>
  </si>
  <si>
    <t>JTB PTE LTD</t>
  </si>
  <si>
    <t>CS1509230018</t>
  </si>
  <si>
    <t>I15092300099</t>
  </si>
  <si>
    <t>CS1509230019</t>
  </si>
  <si>
    <t>I15092300100</t>
  </si>
  <si>
    <t>CS1509230017</t>
  </si>
  <si>
    <t>I15092300101</t>
  </si>
  <si>
    <t>I15092300102</t>
  </si>
  <si>
    <t>ZSH045</t>
  </si>
  <si>
    <t>CS1509230021</t>
  </si>
  <si>
    <t>I15092300103</t>
  </si>
  <si>
    <t>CS1509230020</t>
  </si>
  <si>
    <t>I15092300104</t>
  </si>
  <si>
    <t>CS1509230023</t>
  </si>
  <si>
    <t>I15092300105</t>
  </si>
  <si>
    <t>CS1509230024</t>
  </si>
  <si>
    <t>I15092300106</t>
  </si>
  <si>
    <t>CS1509230025</t>
  </si>
  <si>
    <t>I15092300111</t>
  </si>
  <si>
    <t>CS1509230027</t>
  </si>
  <si>
    <t>I15092300112</t>
  </si>
  <si>
    <t>CS1509230028</t>
  </si>
  <si>
    <t>I15092300113</t>
  </si>
  <si>
    <t>CS1509230035</t>
  </si>
  <si>
    <t>I15092300114</t>
  </si>
  <si>
    <t>CS1509230037</t>
  </si>
  <si>
    <t>I15092300115</t>
  </si>
  <si>
    <t>CS1509230038</t>
  </si>
  <si>
    <t>I15092300116</t>
  </si>
  <si>
    <t>CS1509230039</t>
  </si>
  <si>
    <t>I15092300117</t>
  </si>
  <si>
    <t>CS1509230040</t>
  </si>
  <si>
    <t>I15092300118</t>
  </si>
  <si>
    <t>CS1509240001</t>
  </si>
  <si>
    <t>I15092400001</t>
  </si>
  <si>
    <t>CS1509240002</t>
  </si>
  <si>
    <t>I15092400002</t>
  </si>
  <si>
    <t>CS1509240006</t>
  </si>
  <si>
    <t>I15092400003</t>
  </si>
  <si>
    <t>I15092500001</t>
  </si>
  <si>
    <t>I15092500002</t>
  </si>
  <si>
    <t>HW1504300001</t>
  </si>
  <si>
    <t>I15092500003</t>
  </si>
  <si>
    <t>CS1509150034</t>
  </si>
  <si>
    <t>I15092500004</t>
  </si>
  <si>
    <t>I15092500005</t>
  </si>
  <si>
    <t>I15092500006</t>
  </si>
  <si>
    <t>I15092500007</t>
  </si>
  <si>
    <t>I15092500008</t>
  </si>
  <si>
    <t>HW1505110002</t>
  </si>
  <si>
    <t>I15092500009</t>
  </si>
  <si>
    <t>I15092500010</t>
  </si>
  <si>
    <t>K00092</t>
  </si>
  <si>
    <t>NTT DATA SINGAPORE PTE LTD</t>
  </si>
  <si>
    <t>CS1507090010</t>
  </si>
  <si>
    <t>I15092500012</t>
  </si>
  <si>
    <t>CS1509160027</t>
  </si>
  <si>
    <t>I15092500013</t>
  </si>
  <si>
    <t>LE1509220011</t>
  </si>
  <si>
    <t>I15092500014</t>
  </si>
  <si>
    <t>HDB000EPO15001848</t>
  </si>
  <si>
    <t>LE1509150002</t>
  </si>
  <si>
    <t>I15092500016</t>
  </si>
  <si>
    <t>LE1509180003</t>
  </si>
  <si>
    <t>I15092500017</t>
  </si>
  <si>
    <t>HDB000EPO15001842</t>
  </si>
  <si>
    <t>SQ1505200053</t>
  </si>
  <si>
    <t>I15092500019</t>
  </si>
  <si>
    <t>HOMCNBEPO15000215</t>
  </si>
  <si>
    <t>CS1509210024</t>
  </si>
  <si>
    <t>I15092500020</t>
  </si>
  <si>
    <t>CS1509220041</t>
  </si>
  <si>
    <t>I15092500021</t>
  </si>
  <si>
    <t>I15092500022</t>
  </si>
  <si>
    <t>CS1509150039</t>
  </si>
  <si>
    <t>I15092500023</t>
  </si>
  <si>
    <t>SQ1508240027</t>
  </si>
  <si>
    <t>I15092500024</t>
  </si>
  <si>
    <t>BCA000EPO15000752</t>
  </si>
  <si>
    <t>SQ1508310069</t>
  </si>
  <si>
    <t>I15092500025</t>
  </si>
  <si>
    <t>FINAGDEPO15000140</t>
  </si>
  <si>
    <t>LE1505250001</t>
  </si>
  <si>
    <t>I15092500026</t>
  </si>
  <si>
    <t>SQ1509010010</t>
  </si>
  <si>
    <t>I15092500027</t>
  </si>
  <si>
    <t>ZSH037</t>
  </si>
  <si>
    <t>SQ1509020006</t>
  </si>
  <si>
    <t>I15092500028</t>
  </si>
  <si>
    <t>NATHQ0EPO15000248</t>
  </si>
  <si>
    <t>CS1509210009</t>
  </si>
  <si>
    <t>I15092500029</t>
  </si>
  <si>
    <t>PC1509210012</t>
  </si>
  <si>
    <t>LEADTEK QD K4200 4GB GDDR5</t>
  </si>
  <si>
    <t>CS1509170015</t>
  </si>
  <si>
    <t>I15092500030</t>
  </si>
  <si>
    <t>CS1509250001</t>
  </si>
  <si>
    <t>I15092500031</t>
  </si>
  <si>
    <t>SQ1509020027</t>
  </si>
  <si>
    <t>I15092500032</t>
  </si>
  <si>
    <t>CS1509140027</t>
  </si>
  <si>
    <t>I15092500033</t>
  </si>
  <si>
    <t>CS1509020019</t>
  </si>
  <si>
    <t>I15092500034</t>
  </si>
  <si>
    <t>ZRT149</t>
  </si>
  <si>
    <t>MINISTRY OF DEFENCE 2</t>
  </si>
  <si>
    <t>LE1506180003</t>
  </si>
  <si>
    <t>I15092500035</t>
  </si>
  <si>
    <t>SQ1509030015</t>
  </si>
  <si>
    <t>I15092500036</t>
  </si>
  <si>
    <t>HDB000EPO15001873</t>
  </si>
  <si>
    <t>SQ1509030046</t>
  </si>
  <si>
    <t>I15092500037</t>
  </si>
  <si>
    <t>CDVHQ0EPO15000876</t>
  </si>
  <si>
    <t>LE1506290013</t>
  </si>
  <si>
    <t>I15092500038</t>
  </si>
  <si>
    <t>E00203</t>
  </si>
  <si>
    <t>ECONOCOM SERVICES SAS</t>
  </si>
  <si>
    <t>BM1507020001_1</t>
  </si>
  <si>
    <t>I15092500039</t>
  </si>
  <si>
    <t>PC1509030033</t>
  </si>
  <si>
    <t>Item: PC1509030033 / CN8835803N / BROCADE 4/24 SAN Switch Power Pack</t>
  </si>
  <si>
    <t>Item: PC1509030033 / CN88358032 / BROCADE 4/24 SAN Switch Power Pack</t>
  </si>
  <si>
    <t>Item: PC1509030033 / CN8835803S / BROCADE 4/24 SAN Switch Power Pack</t>
  </si>
  <si>
    <t>Item: PC1509030033 / CN8835803R / BROCADE 4/24 SAN Switch Power Pack</t>
  </si>
  <si>
    <t>Item: PC1509030033 / CN8835803Y / BROCADE 4/24 SAN Switch Power Pack</t>
  </si>
  <si>
    <t>Item: PC1509030033 / CN8835800E / BROCADE 4/24 SAN Switch Power Pack</t>
  </si>
  <si>
    <t>Item: PC1509030033 / CN8835801W / BROCADE 4/24 SAN Switch Power Pack</t>
  </si>
  <si>
    <t>Item: PC1509030033 / CN8835801H / BROCADE 4/24 SAN Switch Power Pack</t>
  </si>
  <si>
    <t>Item: PC1509030033 / CN8835801C / BROCADE 4/24 SAN Switch Power Pack</t>
  </si>
  <si>
    <t>PC1509030034</t>
  </si>
  <si>
    <t>Item: PC1509030034 / SGA84702KD / HP EVA 4400</t>
  </si>
  <si>
    <t>Item: PC1509030034 / SGA84702KX / HP EVA 4400</t>
  </si>
  <si>
    <t>PC1407230007</t>
  </si>
  <si>
    <t>Item: PC1407230007 / USB827Y02K / BROCADE 5300</t>
  </si>
  <si>
    <t>Item: PC1407230007 / USB827Y02J / BROCADE 5300</t>
  </si>
  <si>
    <t>Item: PC1509030033 / CN8642800F / BROCADE 4/24 SAN Switch Power Pack</t>
  </si>
  <si>
    <t>I15092500040</t>
  </si>
  <si>
    <t>SQ1509090026</t>
  </si>
  <si>
    <t>I15092500041</t>
  </si>
  <si>
    <t>NLB000EPO15002044</t>
  </si>
  <si>
    <t>MP1509230001</t>
  </si>
  <si>
    <t>I15092500042</t>
  </si>
  <si>
    <t>SQ1509090045</t>
  </si>
  <si>
    <t>I15092500043</t>
  </si>
  <si>
    <t>IST000EPO15000080</t>
  </si>
  <si>
    <t>HW1509130001</t>
  </si>
  <si>
    <t>I15092500044</t>
  </si>
  <si>
    <t>4100215092</t>
  </si>
  <si>
    <t>MP1509230004</t>
  </si>
  <si>
    <t>I15092500045</t>
  </si>
  <si>
    <t>MP1509230006</t>
  </si>
  <si>
    <t>I15092500046</t>
  </si>
  <si>
    <t>MP1509230007</t>
  </si>
  <si>
    <t>I15092500047</t>
  </si>
  <si>
    <t>MP1509230008</t>
  </si>
  <si>
    <t>I15092500048</t>
  </si>
  <si>
    <t>LE1507130012</t>
  </si>
  <si>
    <t>I15092500049</t>
  </si>
  <si>
    <t>LE1507160011</t>
  </si>
  <si>
    <t>I15092500050</t>
  </si>
  <si>
    <t>LE1508180005</t>
  </si>
  <si>
    <t>I15092500051</t>
  </si>
  <si>
    <t>LE1508180009</t>
  </si>
  <si>
    <t>I15092500052</t>
  </si>
  <si>
    <t>LE1508180010</t>
  </si>
  <si>
    <t>I15092500054</t>
  </si>
  <si>
    <t>LE1508270001</t>
  </si>
  <si>
    <t>I15092500055</t>
  </si>
  <si>
    <t>MP1509230009</t>
  </si>
  <si>
    <t>I15092500056</t>
  </si>
  <si>
    <t>MP1509230010</t>
  </si>
  <si>
    <t>MP1509230011</t>
  </si>
  <si>
    <t>MP1509230012</t>
  </si>
  <si>
    <t>MP1509230013</t>
  </si>
  <si>
    <t>MP1509230014</t>
  </si>
  <si>
    <t>MP1509230015</t>
  </si>
  <si>
    <t>MP1509230016</t>
  </si>
  <si>
    <t>LE1508180012</t>
  </si>
  <si>
    <t>I15092500057</t>
  </si>
  <si>
    <t>M00102</t>
  </si>
  <si>
    <t>MINISTRY OF THE ENVIRONMENT ANDWATER RESOURCES</t>
  </si>
  <si>
    <t>BM1509230002</t>
  </si>
  <si>
    <t>I15092500058</t>
  </si>
  <si>
    <t>ENV000EPO15000196</t>
  </si>
  <si>
    <t>LE1508180015</t>
  </si>
  <si>
    <t>I15092500059</t>
  </si>
  <si>
    <t>BM1509230003</t>
  </si>
  <si>
    <t>I15092500060</t>
  </si>
  <si>
    <t>MP1509230002</t>
  </si>
  <si>
    <t>I15092500061</t>
  </si>
  <si>
    <t>LE1508180017</t>
  </si>
  <si>
    <t>I15092500062</t>
  </si>
  <si>
    <t>LE1508180018</t>
  </si>
  <si>
    <t>I15092500063</t>
  </si>
  <si>
    <t>LE1508180019</t>
  </si>
  <si>
    <t>I15092500064</t>
  </si>
  <si>
    <t>LE1508210003</t>
  </si>
  <si>
    <t>I15092500065</t>
  </si>
  <si>
    <t>LE1508210004</t>
  </si>
  <si>
    <t>I15092500066</t>
  </si>
  <si>
    <t>I15092500067</t>
  </si>
  <si>
    <t>MP1509230003</t>
  </si>
  <si>
    <t>I15092500068</t>
  </si>
  <si>
    <t>LE1508210005</t>
  </si>
  <si>
    <t>I15092500069</t>
  </si>
  <si>
    <t>LE1508210006</t>
  </si>
  <si>
    <t>I15092500071</t>
  </si>
  <si>
    <t>LE1508210007</t>
  </si>
  <si>
    <t>I15092500072</t>
  </si>
  <si>
    <t>S00801</t>
  </si>
  <si>
    <t>SOUTHERN EVERISE (SINGAPORE) PTE LTD</t>
  </si>
  <si>
    <t>CS1509250005</t>
  </si>
  <si>
    <t>I15092500075</t>
  </si>
  <si>
    <t>LE1508210008</t>
  </si>
  <si>
    <t>I15092500076</t>
  </si>
  <si>
    <t>CS1509250004</t>
  </si>
  <si>
    <t>I15092500077</t>
  </si>
  <si>
    <t>SW1509230001</t>
  </si>
  <si>
    <t>I15092500078</t>
  </si>
  <si>
    <t>5900047021</t>
  </si>
  <si>
    <t>RS1509230002</t>
  </si>
  <si>
    <t>I15092500079</t>
  </si>
  <si>
    <t>RS1509230001</t>
  </si>
  <si>
    <t>I15092500081</t>
  </si>
  <si>
    <t>5200064590</t>
  </si>
  <si>
    <t>LE1508210011</t>
  </si>
  <si>
    <t>I15092500082</t>
  </si>
  <si>
    <t>CS1509250007</t>
  </si>
  <si>
    <t>I15092500084</t>
  </si>
  <si>
    <t>CS1509250008</t>
  </si>
  <si>
    <t>I15092500085</t>
  </si>
  <si>
    <t>CS1509250009</t>
  </si>
  <si>
    <t>I15092500086</t>
  </si>
  <si>
    <t>BM1509250004</t>
  </si>
  <si>
    <t>I15092500087</t>
  </si>
  <si>
    <t>LE1508210012</t>
  </si>
  <si>
    <t>I15092500088</t>
  </si>
  <si>
    <t>BM1509250003</t>
  </si>
  <si>
    <t>I15092500089</t>
  </si>
  <si>
    <t>HW1509250001</t>
  </si>
  <si>
    <t>CS1509250011</t>
  </si>
  <si>
    <t>I15092500090</t>
  </si>
  <si>
    <t>LE1508270002</t>
  </si>
  <si>
    <t>I15092500091</t>
  </si>
  <si>
    <t>CS1509170001</t>
  </si>
  <si>
    <t>I15092500092</t>
  </si>
  <si>
    <t>BM1509250002</t>
  </si>
  <si>
    <t>I15092500093</t>
  </si>
  <si>
    <t>LTA000ECO12000767 / 1</t>
  </si>
  <si>
    <t>LE1508270003</t>
  </si>
  <si>
    <t>I15092500094</t>
  </si>
  <si>
    <t>LE1508270004</t>
  </si>
  <si>
    <t>I15092500095</t>
  </si>
  <si>
    <t>LE1508270007</t>
  </si>
  <si>
    <t>I15092500096</t>
  </si>
  <si>
    <t>LE1508270008</t>
  </si>
  <si>
    <t>I15092500097</t>
  </si>
  <si>
    <t>LE1508270009</t>
  </si>
  <si>
    <t>I15092500098</t>
  </si>
  <si>
    <t>LE1508270010</t>
  </si>
  <si>
    <t>I15092500099</t>
  </si>
  <si>
    <t>S00434</t>
  </si>
  <si>
    <t>SMRT TAXIS PTE LTD</t>
  </si>
  <si>
    <t>SW1509230002</t>
  </si>
  <si>
    <t>I15092500100</t>
  </si>
  <si>
    <t>KX 9600000635</t>
  </si>
  <si>
    <t>LE1508270011</t>
  </si>
  <si>
    <t>I15092500101</t>
  </si>
  <si>
    <t>LE1508280001</t>
  </si>
  <si>
    <t>I15092500102</t>
  </si>
  <si>
    <t>LE1508280003</t>
  </si>
  <si>
    <t>I15092500103</t>
  </si>
  <si>
    <t>LE1508280004</t>
  </si>
  <si>
    <t>I15092500104</t>
  </si>
  <si>
    <t>LE1508280005</t>
  </si>
  <si>
    <t>I15092500105</t>
  </si>
  <si>
    <t>LE1508280006</t>
  </si>
  <si>
    <t>I15092500106</t>
  </si>
  <si>
    <t>LE1508280007</t>
  </si>
  <si>
    <t>I15092500107</t>
  </si>
  <si>
    <t>N07275</t>
  </si>
  <si>
    <t>BM1509090002</t>
  </si>
  <si>
    <t>I15092500108</t>
  </si>
  <si>
    <t>NUSDEPEPO15019659</t>
  </si>
  <si>
    <t>PC1509220006</t>
  </si>
  <si>
    <t>Item: PC1509220006 / VTGPS / Virtualization Professional Services</t>
  </si>
  <si>
    <t>LE1508280008</t>
  </si>
  <si>
    <t>I15092500109</t>
  </si>
  <si>
    <t>LE1508280009</t>
  </si>
  <si>
    <t>I15092500110</t>
  </si>
  <si>
    <t>LE1508280010</t>
  </si>
  <si>
    <t>I15092500111</t>
  </si>
  <si>
    <t>LE1508310001</t>
  </si>
  <si>
    <t>I15092500112</t>
  </si>
  <si>
    <t>RP1508170004</t>
  </si>
  <si>
    <t>I15092500113</t>
  </si>
  <si>
    <t>LE1508310002</t>
  </si>
  <si>
    <t>I15092500114</t>
  </si>
  <si>
    <t>RP1503300004</t>
  </si>
  <si>
    <t>I15092500115</t>
  </si>
  <si>
    <t>LE1508310003</t>
  </si>
  <si>
    <t>I15092500116</t>
  </si>
  <si>
    <t>LE1508310005</t>
  </si>
  <si>
    <t>I15092500117</t>
  </si>
  <si>
    <t>LE1508310006</t>
  </si>
  <si>
    <t>I15092500118</t>
  </si>
  <si>
    <t>LE1508310007</t>
  </si>
  <si>
    <t>I15092500119</t>
  </si>
  <si>
    <t>LE1509030001</t>
  </si>
  <si>
    <t>I15092500120</t>
  </si>
  <si>
    <t>LE1509030002</t>
  </si>
  <si>
    <t>I15092500121</t>
  </si>
  <si>
    <t>HW1509230003</t>
  </si>
  <si>
    <t>I15092500122</t>
  </si>
  <si>
    <t>LE1509030003</t>
  </si>
  <si>
    <t>I15092500123</t>
  </si>
  <si>
    <t>CS1509250012</t>
  </si>
  <si>
    <t>I15092500124</t>
  </si>
  <si>
    <t>LE1509030004</t>
  </si>
  <si>
    <t>I15092500125</t>
  </si>
  <si>
    <t>I15092500126</t>
  </si>
  <si>
    <t>LE1509030005</t>
  </si>
  <si>
    <t>I15092500127</t>
  </si>
  <si>
    <t>LE1509030007</t>
  </si>
  <si>
    <t>I15092500128</t>
  </si>
  <si>
    <t>CS1509250013</t>
  </si>
  <si>
    <t>I15092500129</t>
  </si>
  <si>
    <t>LE1509070002</t>
  </si>
  <si>
    <t>I15092500130</t>
  </si>
  <si>
    <t>B07046</t>
  </si>
  <si>
    <t>BIOMEDICAL SCIENCES INSTITUTE c/o BBC</t>
  </si>
  <si>
    <t>HW1311270001_1</t>
  </si>
  <si>
    <t>I15092500131</t>
  </si>
  <si>
    <t>4503147372</t>
  </si>
  <si>
    <t>Item: PC03XX275DE / 7DC5W1S / DELL POWEREDGE 2950</t>
  </si>
  <si>
    <t>Item: PC03XX275DE / 6DC5W1S / DELL POWEREDGE 2950</t>
  </si>
  <si>
    <t>BM1509100002</t>
  </si>
  <si>
    <t>I15092500132</t>
  </si>
  <si>
    <t>WC 8200003314</t>
  </si>
  <si>
    <t>PC1509230011</t>
  </si>
  <si>
    <t>Item: PC1509230011 / NYV2100STMA / MFE FIREWALL ENTERPRISE 2100F</t>
  </si>
  <si>
    <t>PC1208210072</t>
  </si>
  <si>
    <t>Item: PC1208210072 / ES-PRE-MFE-ONSITE / TRANSITION BRANDED ENSURE PREMIUM ONSITE</t>
  </si>
  <si>
    <t>SV1509190003</t>
  </si>
  <si>
    <t>I15092500133</t>
  </si>
  <si>
    <t>MPO0350/15</t>
  </si>
  <si>
    <t>MP1301220001_3</t>
  </si>
  <si>
    <t>I15092500134</t>
  </si>
  <si>
    <t>FQ1509080001</t>
  </si>
  <si>
    <t>I15092500135</t>
  </si>
  <si>
    <t>SV1509190002</t>
  </si>
  <si>
    <t>I15092500136</t>
  </si>
  <si>
    <t>MPO0203/15</t>
  </si>
  <si>
    <t>ZRT152</t>
  </si>
  <si>
    <t>CIVIL SERVICE COLLEGE</t>
  </si>
  <si>
    <t>LE1509070003</t>
  </si>
  <si>
    <t>I15092500137</t>
  </si>
  <si>
    <t>LE1509070004</t>
  </si>
  <si>
    <t>I15092500138</t>
  </si>
  <si>
    <t>SV1509190001</t>
  </si>
  <si>
    <t>I15092500139</t>
  </si>
  <si>
    <t>MPO0782/15</t>
  </si>
  <si>
    <t>CS1509170003</t>
  </si>
  <si>
    <t>I15092500140</t>
  </si>
  <si>
    <t>CS1509170004</t>
  </si>
  <si>
    <t>I15092500141</t>
  </si>
  <si>
    <t>CS1509170005</t>
  </si>
  <si>
    <t>I15092500142</t>
  </si>
  <si>
    <t>LF1509210001</t>
  </si>
  <si>
    <t>I15092500143</t>
  </si>
  <si>
    <t>Product: CHANGE TO TABLET KEYBOARD MOBILE (LEASING)</t>
  </si>
  <si>
    <t>PC1505120029</t>
  </si>
  <si>
    <t>Product: DELL E1914H 18.5" DISPLAY 1366X768 VGA CONN (LEASING)</t>
  </si>
  <si>
    <t>Product: HP ELITE X2 1011 G1 (LEASING)</t>
  </si>
  <si>
    <t>PC1504270038</t>
  </si>
  <si>
    <t>Product: HP PRODISPLAY P191 18.5-IN LED MONITOR (1366X768, VGA) LEASE</t>
  </si>
  <si>
    <t>SQ1508240038</t>
  </si>
  <si>
    <t>I15092500144</t>
  </si>
  <si>
    <t>IRA000EPO15001032</t>
  </si>
  <si>
    <t>LF1509210003</t>
  </si>
  <si>
    <t>I15092500145</t>
  </si>
  <si>
    <t>PC1505050058</t>
  </si>
  <si>
    <t>Product: UPGRADE TO 512GB SSD FULL MINI CARD (LEASING)</t>
  </si>
  <si>
    <t>PC1505050066</t>
  </si>
  <si>
    <t>Product: ADD ON 512GB SSD (LEASING)</t>
  </si>
  <si>
    <t>PC1505040039</t>
  </si>
  <si>
    <t>Product: UPGRADE TO 128 GB MEMORY (LEASING)</t>
  </si>
  <si>
    <t>PC1505040044</t>
  </si>
  <si>
    <t>Product: UPGRADE TO 2TB 3.5” SATA (7.2K RPM) HARD DRIVE (LEASING)</t>
  </si>
  <si>
    <t>SQ1509010028</t>
  </si>
  <si>
    <t>I15092500146</t>
  </si>
  <si>
    <t>IRA000EPO15001079</t>
  </si>
  <si>
    <t>LF1509210004</t>
  </si>
  <si>
    <t>I15092500147</t>
  </si>
  <si>
    <t>SQ1508210031</t>
  </si>
  <si>
    <t>I15092500148</t>
  </si>
  <si>
    <t>IRA000EPO15001045</t>
  </si>
  <si>
    <t>LF1509210009</t>
  </si>
  <si>
    <t>I15092500149</t>
  </si>
  <si>
    <t>LF1509210010</t>
  </si>
  <si>
    <t>I15092500150</t>
  </si>
  <si>
    <t>SQ1508210047</t>
  </si>
  <si>
    <t>I15092500151</t>
  </si>
  <si>
    <t>IRA000EPO15001044</t>
  </si>
  <si>
    <t>SQ1508250017</t>
  </si>
  <si>
    <t>I15092500152</t>
  </si>
  <si>
    <t>IRA000EPO15001051</t>
  </si>
  <si>
    <t>SQ1508240036</t>
  </si>
  <si>
    <t>I15092500153</t>
  </si>
  <si>
    <t>IRA000EPO15001033</t>
  </si>
  <si>
    <t>SQ1508240034</t>
  </si>
  <si>
    <t>I15092500154</t>
  </si>
  <si>
    <t>IRA000EPO15001034</t>
  </si>
  <si>
    <t>LF1509210012</t>
  </si>
  <si>
    <t>I15092500155</t>
  </si>
  <si>
    <t>SQ1508210025</t>
  </si>
  <si>
    <t>I15092500156</t>
  </si>
  <si>
    <t>SLA000EPO15000372</t>
  </si>
  <si>
    <t>SQ1503120027</t>
  </si>
  <si>
    <t>I15092500157</t>
  </si>
  <si>
    <t>Pre-Configuration</t>
  </si>
  <si>
    <t>33766</t>
  </si>
  <si>
    <t>CS1509150030</t>
  </si>
  <si>
    <t>I15092500158</t>
  </si>
  <si>
    <t>LF1509210011</t>
  </si>
  <si>
    <t>I15092500159</t>
  </si>
  <si>
    <t>LF1509250001</t>
  </si>
  <si>
    <t>I15092500160</t>
  </si>
  <si>
    <t>L00143</t>
  </si>
  <si>
    <t>LIBERTY INTERNATIONAL ASIA IT PTE LTD</t>
  </si>
  <si>
    <t>SV1509250003</t>
  </si>
  <si>
    <t>I15092500161</t>
  </si>
  <si>
    <t>23298498</t>
  </si>
  <si>
    <t>SV1508200001</t>
  </si>
  <si>
    <t>I15092500162</t>
  </si>
  <si>
    <t>PC1508190011</t>
  </si>
  <si>
    <t>HP NC550SFP Dual Port 10GbE Server Adapter</t>
  </si>
  <si>
    <t>CS1507300015</t>
  </si>
  <si>
    <t>I15092500163</t>
  </si>
  <si>
    <t>LE1508310004</t>
  </si>
  <si>
    <t>I15092500164</t>
  </si>
  <si>
    <t>LE1508210009</t>
  </si>
  <si>
    <t>I15092500165</t>
  </si>
  <si>
    <t>LE1508210010</t>
  </si>
  <si>
    <t>I15092500166</t>
  </si>
  <si>
    <t>N07083</t>
  </si>
  <si>
    <t>INSTITUTE OF CHEMICAL &amp; ENGINEERING SCIENCES</t>
  </si>
  <si>
    <t>SQ1507080001</t>
  </si>
  <si>
    <t>I15092500167</t>
  </si>
  <si>
    <t>4513040884</t>
  </si>
  <si>
    <t>LE1508210001</t>
  </si>
  <si>
    <t>I15092500168</t>
  </si>
  <si>
    <t>LE1508210013</t>
  </si>
  <si>
    <t>I15092500169</t>
  </si>
  <si>
    <t>PC1509150009</t>
  </si>
  <si>
    <t>Product: DELL E2216H 21.5" MONITOR - PC TAB (LEASING)</t>
  </si>
  <si>
    <t>CS1509250022</t>
  </si>
  <si>
    <t>I15092500170</t>
  </si>
  <si>
    <t>CS1509250023</t>
  </si>
  <si>
    <t>I15092500171</t>
  </si>
  <si>
    <t>CS1509250025</t>
  </si>
  <si>
    <t>I15092500172</t>
  </si>
  <si>
    <t>CS1509250028</t>
  </si>
  <si>
    <t>I15092800001</t>
  </si>
  <si>
    <t>LE1509230003</t>
  </si>
  <si>
    <t>I15092800002</t>
  </si>
  <si>
    <t>CS1509250029</t>
  </si>
  <si>
    <t>I15092800003</t>
  </si>
  <si>
    <t>I15092800004</t>
  </si>
  <si>
    <t>LE1509150001</t>
  </si>
  <si>
    <t>I15092800005</t>
  </si>
  <si>
    <t>LE1509150003</t>
  </si>
  <si>
    <t>I15092800006</t>
  </si>
  <si>
    <t>LE1509150004</t>
  </si>
  <si>
    <t>I15092800007</t>
  </si>
  <si>
    <t>LE1509150005</t>
  </si>
  <si>
    <t>I15092800008</t>
  </si>
  <si>
    <t>LE1509170002</t>
  </si>
  <si>
    <t>I15092800009</t>
  </si>
  <si>
    <t>LE1509180005</t>
  </si>
  <si>
    <t>I15092800010</t>
  </si>
  <si>
    <t>LE1509180006</t>
  </si>
  <si>
    <t>I15092800012</t>
  </si>
  <si>
    <t>LE1509180007</t>
  </si>
  <si>
    <t>I15092800013</t>
  </si>
  <si>
    <t>LE1509220002</t>
  </si>
  <si>
    <t>I15092800016</t>
  </si>
  <si>
    <t>LE1509220003</t>
  </si>
  <si>
    <t>I15092800018</t>
  </si>
  <si>
    <t>SV1509250001</t>
  </si>
  <si>
    <t>I15092800019</t>
  </si>
  <si>
    <t>SP08HI018SG</t>
  </si>
  <si>
    <t>Seagate FreeAgent GoFlex Kit Black 1TB</t>
  </si>
  <si>
    <t>LE1509220006</t>
  </si>
  <si>
    <t>I15092800021</t>
  </si>
  <si>
    <t>HDB000EPO15001868</t>
  </si>
  <si>
    <t>LE1509230006</t>
  </si>
  <si>
    <t>I15092800022</t>
  </si>
  <si>
    <t>PMONSCEPO15000134</t>
  </si>
  <si>
    <t>LE1509030008</t>
  </si>
  <si>
    <t>I15092800025</t>
  </si>
  <si>
    <t>SV1509280001</t>
  </si>
  <si>
    <t>I15092800026</t>
  </si>
  <si>
    <t>3900055120</t>
  </si>
  <si>
    <t>LF1509280001</t>
  </si>
  <si>
    <t>I15092800027</t>
  </si>
  <si>
    <t>Product: HP ELITEONE 800 G1 ALL-IN-ONE BUSINESS PC</t>
  </si>
  <si>
    <t>I15092800028</t>
  </si>
  <si>
    <t>HW1509280001</t>
  </si>
  <si>
    <t>I15092800029</t>
  </si>
  <si>
    <t>SV1505190005</t>
  </si>
  <si>
    <t>I15092800030</t>
  </si>
  <si>
    <t>LF1509280002</t>
  </si>
  <si>
    <t>I15092800031</t>
  </si>
  <si>
    <t>SV1508240001</t>
  </si>
  <si>
    <t>I15092800032</t>
  </si>
  <si>
    <t>CS1509140035</t>
  </si>
  <si>
    <t>I15092800033</t>
  </si>
  <si>
    <t>SV1505270001</t>
  </si>
  <si>
    <t>I15092800034</t>
  </si>
  <si>
    <t>CS1509230009</t>
  </si>
  <si>
    <t>I15092800035</t>
  </si>
  <si>
    <t>SV1509140002</t>
  </si>
  <si>
    <t>I15092800036</t>
  </si>
  <si>
    <t>CS1509180043</t>
  </si>
  <si>
    <t>I15092800037</t>
  </si>
  <si>
    <t>CS1509170042</t>
  </si>
  <si>
    <t>I15092800038</t>
  </si>
  <si>
    <t>SV1509020002</t>
  </si>
  <si>
    <t>I15092800039</t>
  </si>
  <si>
    <t>212449</t>
  </si>
  <si>
    <t>SV1508180001</t>
  </si>
  <si>
    <t>I15092800040</t>
  </si>
  <si>
    <t>212412</t>
  </si>
  <si>
    <t>J00127</t>
  </si>
  <si>
    <t>MCDERMOTT ASIA PACIFIC PTE LTD</t>
  </si>
  <si>
    <t>SV1506250003</t>
  </si>
  <si>
    <t>I15092800042</t>
  </si>
  <si>
    <t>SQ1508200060</t>
  </si>
  <si>
    <t>I15092800044</t>
  </si>
  <si>
    <t>XPLTD-0815-PO 2240</t>
  </si>
  <si>
    <t>I15092800046</t>
  </si>
  <si>
    <t>RBSGBM0001026941</t>
  </si>
  <si>
    <t>SV1506250001</t>
  </si>
  <si>
    <t>I15092800047</t>
  </si>
  <si>
    <t>SV1509020003</t>
  </si>
  <si>
    <t>I15092800048</t>
  </si>
  <si>
    <t>CS1509280004</t>
  </si>
  <si>
    <t>I15092800049</t>
  </si>
  <si>
    <t>CS1509280005</t>
  </si>
  <si>
    <t>I15092800050</t>
  </si>
  <si>
    <t>CS1509280006</t>
  </si>
  <si>
    <t>I15092800051</t>
  </si>
  <si>
    <t>R00015</t>
  </si>
  <si>
    <t>ROCHE DIAGNOSTICS ASIA PACIFIC PTE LTD</t>
  </si>
  <si>
    <t>SV1507270003</t>
  </si>
  <si>
    <t>I15092800055</t>
  </si>
  <si>
    <t>I15092800056</t>
  </si>
  <si>
    <t>Sub-total</t>
  </si>
  <si>
    <t>092015</t>
  </si>
  <si>
    <t>A150901001</t>
  </si>
  <si>
    <t>CS1506220001@@1</t>
  </si>
  <si>
    <t>5028688</t>
  </si>
  <si>
    <t>A150907001</t>
  </si>
  <si>
    <t>CS1508040001@@1</t>
  </si>
  <si>
    <t>5234944</t>
  </si>
  <si>
    <t>A150909001</t>
  </si>
  <si>
    <t>FQ1503130003@@2</t>
  </si>
  <si>
    <t>4978361</t>
  </si>
  <si>
    <t>A150915001</t>
  </si>
  <si>
    <t>SV1507200002@@1</t>
  </si>
  <si>
    <t>5118425</t>
  </si>
  <si>
    <t>A150916001</t>
  </si>
  <si>
    <t>SQ1409220045@@3</t>
  </si>
  <si>
    <t>5191650</t>
  </si>
  <si>
    <t>A150917001</t>
  </si>
  <si>
    <t>SQ1310250054@@3</t>
  </si>
  <si>
    <t>4114003</t>
  </si>
  <si>
    <t>A150925001</t>
  </si>
  <si>
    <t>SV1509190001@@1</t>
  </si>
  <si>
    <t>5309248</t>
  </si>
  <si>
    <t>SV1509190003@@1</t>
  </si>
  <si>
    <t>5309274</t>
  </si>
  <si>
    <t>SV1509190002@@1</t>
  </si>
  <si>
    <t>5309262</t>
  </si>
  <si>
    <t>A150928001</t>
  </si>
  <si>
    <t>SV1509020003@@1</t>
  </si>
  <si>
    <t>5260615</t>
  </si>
  <si>
    <t>SV1508180001@@1</t>
  </si>
  <si>
    <t>5260261</t>
  </si>
  <si>
    <t>1.3.14 - SECURITY MANAGEMENT (PSN_SMS) **SQ1505280019, DEDUCT 25 TOKENS**  (SW1109150002_5)</t>
  </si>
  <si>
    <t>DISASTER RECOVERY DRILL ON 26TH AUGUST 2015 - SWISS LIFE (SW1109150002_5)</t>
  </si>
  <si>
    <t>Xfer: sq1502110033</t>
  </si>
  <si>
    <t>Xfer: SV1506020002 (Inv I15060300386) / SQ1505290041</t>
  </si>
  <si>
    <t>External cost for Inv I15060300386</t>
  </si>
  <si>
    <t>Scheme</t>
  </si>
  <si>
    <t>I15082800001</t>
  </si>
  <si>
    <t>I15082800004</t>
  </si>
  <si>
    <t>I15082800005</t>
  </si>
  <si>
    <t>I15082800007</t>
  </si>
  <si>
    <t>I15082800008</t>
  </si>
  <si>
    <t>I15082800009</t>
  </si>
  <si>
    <t>I15082800010</t>
  </si>
  <si>
    <t>I15082800011</t>
  </si>
  <si>
    <t>I15082800012</t>
  </si>
  <si>
    <t>I15082800013</t>
  </si>
  <si>
    <t>I15082800014</t>
  </si>
  <si>
    <t>I15082800025</t>
  </si>
  <si>
    <t>I15082800034</t>
  </si>
  <si>
    <t>I15082800076</t>
  </si>
  <si>
    <t>I15082800078</t>
  </si>
  <si>
    <t>I15083100011</t>
  </si>
  <si>
    <t>I15083100025</t>
  </si>
  <si>
    <t>I15083100031</t>
  </si>
  <si>
    <t>I15083100051</t>
  </si>
  <si>
    <t>I15083100052</t>
  </si>
  <si>
    <t>I15083100086</t>
  </si>
  <si>
    <t>I15083100102</t>
  </si>
  <si>
    <t>I15083100104</t>
  </si>
  <si>
    <t>I15083100105</t>
  </si>
  <si>
    <t>I15083100106</t>
  </si>
  <si>
    <t>I15083100107</t>
  </si>
  <si>
    <t>I15083100108</t>
  </si>
  <si>
    <t>I15083100110</t>
  </si>
  <si>
    <t>I15090100003</t>
  </si>
  <si>
    <t>I15090100004</t>
  </si>
  <si>
    <t>I15090100005</t>
  </si>
  <si>
    <t>I15090100026</t>
  </si>
  <si>
    <t>I15090100239</t>
  </si>
  <si>
    <t>I15090200052</t>
  </si>
  <si>
    <t>I15090200053</t>
  </si>
  <si>
    <t>I15090200054</t>
  </si>
  <si>
    <t>I15090200274</t>
  </si>
  <si>
    <t>I15090200298</t>
  </si>
  <si>
    <t>I15090300147</t>
  </si>
  <si>
    <t>I15090300153</t>
  </si>
  <si>
    <t>I15090300247</t>
  </si>
  <si>
    <t>I15090300476</t>
  </si>
  <si>
    <t>I15090400058</t>
  </si>
  <si>
    <t>I15090400060</t>
  </si>
  <si>
    <t>I15090400062</t>
  </si>
  <si>
    <t>I15090400064</t>
  </si>
  <si>
    <t>I15090400113</t>
  </si>
  <si>
    <t>I15090400115</t>
  </si>
  <si>
    <t>I15090400117</t>
  </si>
  <si>
    <t>I15090400120</t>
  </si>
  <si>
    <t>I15090400122</t>
  </si>
  <si>
    <t>I15090400124</t>
  </si>
  <si>
    <t>I15090400126</t>
  </si>
  <si>
    <t>I15090400128</t>
  </si>
  <si>
    <t>I15090400159</t>
  </si>
  <si>
    <t>I15090400163</t>
  </si>
  <si>
    <t>I15090400164</t>
  </si>
  <si>
    <t>I15090400166</t>
  </si>
  <si>
    <t>I15090400174</t>
  </si>
  <si>
    <t>I15090400192</t>
  </si>
  <si>
    <t>I15090700017</t>
  </si>
  <si>
    <t>I15090700055</t>
  </si>
  <si>
    <t>I15090700063</t>
  </si>
  <si>
    <t>I15090800004</t>
  </si>
  <si>
    <t>I15090800010</t>
  </si>
  <si>
    <t>I15090800013</t>
  </si>
  <si>
    <t>I15090800014</t>
  </si>
  <si>
    <t>I15090800015</t>
  </si>
  <si>
    <t>I15090800016</t>
  </si>
  <si>
    <t>I15090800018</t>
  </si>
  <si>
    <t>I15090800019</t>
  </si>
  <si>
    <t>I15090800020</t>
  </si>
  <si>
    <t>I15090800106</t>
  </si>
  <si>
    <t>I15090800111</t>
  </si>
  <si>
    <t>I15090800112</t>
  </si>
  <si>
    <t>I15090800114</t>
  </si>
  <si>
    <t>I15090800139</t>
  </si>
  <si>
    <t>I15090800182</t>
  </si>
  <si>
    <t>I15090900029</t>
  </si>
  <si>
    <t>I15090900054</t>
  </si>
  <si>
    <t>I15090900074</t>
  </si>
  <si>
    <t>I15090900075</t>
  </si>
  <si>
    <t>I15090900085</t>
  </si>
  <si>
    <t>I15090900093</t>
  </si>
  <si>
    <t>I15090900094</t>
  </si>
  <si>
    <t>I15090900121</t>
  </si>
  <si>
    <t>I15090900126</t>
  </si>
  <si>
    <t>I15091000010</t>
  </si>
  <si>
    <t>I15091000045</t>
  </si>
  <si>
    <t>I15091000047</t>
  </si>
  <si>
    <t>I15091000049</t>
  </si>
  <si>
    <t>I15091000051</t>
  </si>
  <si>
    <t>I15091000055</t>
  </si>
  <si>
    <t>I15091000060</t>
  </si>
  <si>
    <t>I15091000063</t>
  </si>
  <si>
    <t>I15091000078</t>
  </si>
  <si>
    <t>I15091000079</t>
  </si>
  <si>
    <t>I15091000080</t>
  </si>
  <si>
    <t>I15091000092</t>
  </si>
  <si>
    <t>I15091000093</t>
  </si>
  <si>
    <t>I15091000094</t>
  </si>
  <si>
    <t>I15091000098</t>
  </si>
  <si>
    <t>I15091000103</t>
  </si>
  <si>
    <t>I15091000106</t>
  </si>
  <si>
    <t>I15091000112</t>
  </si>
  <si>
    <t>I15091000113</t>
  </si>
  <si>
    <t>I15091000118</t>
  </si>
  <si>
    <t>I15091000122</t>
  </si>
  <si>
    <t>I15091000171</t>
  </si>
  <si>
    <t>I15091000172</t>
  </si>
  <si>
    <t>I15091000173</t>
  </si>
  <si>
    <t>I15091000174</t>
  </si>
  <si>
    <t>I15091000175</t>
  </si>
  <si>
    <t>I15091400104</t>
  </si>
  <si>
    <t>I15091400107</t>
  </si>
  <si>
    <t>L150909025</t>
  </si>
  <si>
    <t>I15091500009</t>
  </si>
  <si>
    <t>I15091500013</t>
  </si>
  <si>
    <t>I15091500016</t>
  </si>
  <si>
    <t>I15091500049</t>
  </si>
  <si>
    <t>I15091500050</t>
  </si>
  <si>
    <t>I15091500051</t>
  </si>
  <si>
    <t>I15091500063</t>
  </si>
  <si>
    <t>I15091500117</t>
  </si>
  <si>
    <t>I15091500118</t>
  </si>
  <si>
    <t>I15091500119</t>
  </si>
  <si>
    <t>I15091500120</t>
  </si>
  <si>
    <t>I15091500123</t>
  </si>
  <si>
    <t>I15091600006</t>
  </si>
  <si>
    <t>I15091600009</t>
  </si>
  <si>
    <t>I15091600021</t>
  </si>
  <si>
    <t>I15091600034</t>
  </si>
  <si>
    <t>I15091600035</t>
  </si>
  <si>
    <t>I15091600070</t>
  </si>
  <si>
    <t>I15091600073</t>
  </si>
  <si>
    <t>I15091600076</t>
  </si>
  <si>
    <t>I15091600077</t>
  </si>
  <si>
    <t>I15091700014</t>
  </si>
  <si>
    <t>I15091700016</t>
  </si>
  <si>
    <t>I15091700114</t>
  </si>
  <si>
    <t>I15090200223</t>
  </si>
  <si>
    <t>I15090200226</t>
  </si>
  <si>
    <t>I15091800020</t>
  </si>
  <si>
    <t>I15091800053</t>
  </si>
  <si>
    <t>I15092100006</t>
  </si>
  <si>
    <t>I15092100015</t>
  </si>
  <si>
    <t>I15092100016</t>
  </si>
  <si>
    <t>I15092200011</t>
  </si>
  <si>
    <t>I15092200019</t>
  </si>
  <si>
    <t>I15092200067</t>
  </si>
  <si>
    <t>I15092200068</t>
  </si>
  <si>
    <t>I15092200069</t>
  </si>
  <si>
    <t>I15092200074</t>
  </si>
  <si>
    <t>I15092200102</t>
  </si>
  <si>
    <t>I15092200107</t>
  </si>
  <si>
    <t>I15092200116</t>
  </si>
  <si>
    <t>I15092200125</t>
  </si>
  <si>
    <t>I15092300053</t>
  </si>
  <si>
    <t>I15092300058</t>
  </si>
  <si>
    <t>I15092300061</t>
  </si>
  <si>
    <t>L150918064</t>
  </si>
  <si>
    <t>L150921017</t>
  </si>
  <si>
    <t>L150921037</t>
  </si>
  <si>
    <t>I15092500011</t>
  </si>
  <si>
    <t>I15092500053</t>
  </si>
  <si>
    <t>I15092500073</t>
  </si>
  <si>
    <t>I15092800041</t>
  </si>
  <si>
    <t>I15092800043</t>
  </si>
  <si>
    <t>I15092800057</t>
  </si>
  <si>
    <t>I15092800058</t>
  </si>
  <si>
    <t>I15051500076</t>
  </si>
  <si>
    <t>I15070300062</t>
  </si>
  <si>
    <t>I15070200442</t>
  </si>
  <si>
    <t>I15062500232</t>
  </si>
  <si>
    <t>I15062500237</t>
  </si>
  <si>
    <t>I15062500248</t>
  </si>
  <si>
    <t>I15070600134</t>
  </si>
  <si>
    <t>SQ1508130022</t>
  </si>
  <si>
    <t>SQ1506300037</t>
  </si>
  <si>
    <t>SQ1506300040</t>
  </si>
  <si>
    <t>SQ1506300041</t>
  </si>
  <si>
    <t>SQ1506300049</t>
  </si>
  <si>
    <t>SQ1506300044</t>
  </si>
  <si>
    <t>SQ1506300048</t>
  </si>
  <si>
    <t>SQ1506300043</t>
  </si>
  <si>
    <t>SQ1506300045</t>
  </si>
  <si>
    <t>SQ1506260035</t>
  </si>
  <si>
    <t>SQ1507010033</t>
  </si>
  <si>
    <t>SQ1507200040</t>
  </si>
  <si>
    <t>SQ1507200041</t>
  </si>
  <si>
    <t>SQ1507050003</t>
  </si>
  <si>
    <t>SQ1506300068</t>
  </si>
  <si>
    <t>SQ1505260021</t>
  </si>
  <si>
    <t>SQ1509080038</t>
  </si>
  <si>
    <t>SQ1506040037</t>
  </si>
  <si>
    <t>SQ1508250041</t>
  </si>
  <si>
    <t>SQ1507020053</t>
  </si>
  <si>
    <t>SQ1507020054</t>
  </si>
  <si>
    <t>SQ1507020056</t>
  </si>
  <si>
    <t>SQ1509040048</t>
  </si>
  <si>
    <t>SQ1507310021</t>
  </si>
  <si>
    <t>SQ1509020028</t>
  </si>
  <si>
    <t>SQ1507210049</t>
  </si>
  <si>
    <t>SQ1505270024</t>
  </si>
  <si>
    <t>SQ1509040016</t>
  </si>
  <si>
    <t>SQ1509030018</t>
  </si>
  <si>
    <t>SQ1509040051</t>
  </si>
  <si>
    <t>SQ1509020014</t>
  </si>
  <si>
    <t>SQ1509100030</t>
  </si>
  <si>
    <t>SQ1504210005</t>
  </si>
  <si>
    <t>SQ1508180063</t>
  </si>
  <si>
    <t>SQ1508060002</t>
  </si>
  <si>
    <t>SQ1509080042</t>
  </si>
  <si>
    <t>SQ1509150008</t>
  </si>
  <si>
    <t>SQ1509150020</t>
  </si>
  <si>
    <t>SQ1509080024</t>
  </si>
  <si>
    <t>SQ1509100053</t>
  </si>
  <si>
    <t>SQ1509010003</t>
  </si>
  <si>
    <t>SQ1509100052</t>
  </si>
  <si>
    <t>SQ1509150021</t>
  </si>
  <si>
    <t>SQ1509170036</t>
  </si>
  <si>
    <t>SQ1509010008</t>
  </si>
  <si>
    <t>SQ1509180075</t>
  </si>
  <si>
    <t>SQ1509100003</t>
  </si>
  <si>
    <t>SQ1509080040</t>
  </si>
  <si>
    <t>SQ1508240060</t>
  </si>
  <si>
    <t>SQ1506180037</t>
  </si>
  <si>
    <t>SQ1509150030</t>
  </si>
  <si>
    <t>SQ1509150006</t>
  </si>
  <si>
    <t>SQ1509030044</t>
  </si>
  <si>
    <t>SQ1509170038</t>
  </si>
  <si>
    <t>SQ1505280046</t>
  </si>
  <si>
    <t>SQ1506240028</t>
  </si>
  <si>
    <t>SQ1506170046</t>
  </si>
  <si>
    <t>Rebilled for I15081700046 (CN I15092500002).</t>
  </si>
  <si>
    <t>CN for I15081700046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</si>
</sst>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[$$]0.00"/>
    <numFmt numFmtId="165" formatCode="[$$]#,##0.00"/>
    <numFmt numFmtId="166" formatCode="0.000"/>
    <numFmt numFmtId="167" formatCode="_(* #,##0.000_);_(* \(#,##0.000\);_(* &quot;-&quot;??_);_(@_)"/>
    <numFmt numFmtId="168" formatCode="yyyy\-mm\-dd"/>
    <numFmt numFmtId="169" formatCode="_-* #,##0.00_-;\-* #,##0.00_-;_-* &quot;-&quot;??_-;_-@_-"/>
  </numFmts>
  <fonts count="5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Microsoft Sans Serif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u/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Microsoft YaHei"/>
      <family val="2"/>
    </font>
    <font>
      <sz val="10"/>
      <color rgb="FF0000CC"/>
      <name val="Microsoft YaHei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b/>
      <sz val="11"/>
      <color theme="1"/>
      <name val="Calibri"/>
      <family val="2"/>
      <scheme val="minor"/>
    </font>
    <font>
      <sz val="10"/>
      <color rgb="FF0000CC"/>
      <name val="Arial"/>
      <family val="2"/>
    </font>
    <font>
      <sz val="8"/>
      <color theme="1"/>
      <name val="Arial"/>
      <family val="2"/>
    </font>
    <font>
      <sz val="10"/>
      <name val="Times New Roman"/>
      <family val="1"/>
    </font>
    <font>
      <sz val="10"/>
      <color theme="1"/>
      <name val="Times New Roman"/>
      <family val="2"/>
    </font>
    <font>
      <sz val="10"/>
      <color indexed="8"/>
      <name val="Times New Roman"/>
      <family val="2"/>
    </font>
    <font>
      <sz val="11"/>
      <name val="Arial"/>
      <family val="2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10"/>
      <name val="Tahoma"/>
      <family val="2"/>
    </font>
    <font>
      <sz val="9"/>
      <color rgb="FF0000CC"/>
      <name val="Arial"/>
      <family val="2"/>
    </font>
    <font>
      <b/>
      <sz val="10"/>
      <color rgb="FF0000CC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5658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62">
    <xf numFmtId="0" fontId="0" fillId="0" borderId="0"/>
    <xf numFmtId="0" fontId="3" fillId="0" borderId="0"/>
    <xf numFmtId="0" fontId="6" fillId="0" borderId="0"/>
    <xf numFmtId="0" fontId="7" fillId="0" borderId="0"/>
    <xf numFmtId="0" fontId="3" fillId="0" borderId="0"/>
    <xf numFmtId="0" fontId="3" fillId="0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0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17" fillId="0" borderId="0"/>
    <xf numFmtId="0" fontId="18" fillId="0" borderId="0"/>
    <xf numFmtId="0" fontId="19" fillId="0" borderId="0"/>
    <xf numFmtId="0" fontId="20" fillId="0" borderId="0"/>
    <xf numFmtId="0" fontId="21" fillId="0" borderId="0"/>
    <xf numFmtId="0" fontId="22" fillId="0" borderId="0"/>
    <xf numFmtId="9" fontId="24" fillId="0" borderId="0" applyFont="0" applyFill="0" applyBorder="0" applyAlignment="0" applyProtection="0"/>
    <xf numFmtId="0" fontId="25" fillId="0" borderId="0"/>
    <xf numFmtId="0" fontId="26" fillId="0" borderId="0"/>
    <xf numFmtId="0" fontId="26" fillId="0" borderId="0"/>
    <xf numFmtId="0" fontId="27" fillId="0" borderId="0"/>
    <xf numFmtId="0" fontId="28" fillId="0" borderId="0"/>
    <xf numFmtId="0" fontId="29" fillId="0" borderId="0"/>
    <xf numFmtId="9" fontId="3" fillId="0" borderId="0" applyFont="0" applyFill="0" applyBorder="0" applyAlignment="0" applyProtection="0"/>
    <xf numFmtId="0" fontId="2" fillId="11" borderId="0" applyNumberFormat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169" fontId="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1" fillId="0" borderId="0"/>
    <xf numFmtId="0" fontId="48" fillId="0" borderId="0"/>
  </cellStyleXfs>
  <cellXfs count="174">
    <xf numFmtId="0" fontId="0" fillId="0" borderId="0" xfId="0"/>
    <xf numFmtId="0" fontId="0" fillId="0" borderId="0" xfId="0"/>
    <xf numFmtId="40" fontId="3" fillId="2" borderId="0" xfId="1" applyNumberFormat="1" applyFill="1"/>
    <xf numFmtId="40" fontId="5" fillId="2" borderId="0" xfId="1" applyNumberFormat="1" applyFont="1" applyFill="1" applyAlignment="1">
      <alignment vertical="top" wrapText="1"/>
    </xf>
    <xf numFmtId="0" fontId="7" fillId="0" borderId="0" xfId="3"/>
    <xf numFmtId="0" fontId="3" fillId="3" borderId="0" xfId="0" applyFont="1" applyFill="1"/>
    <xf numFmtId="0" fontId="3" fillId="3" borderId="0" xfId="0" applyFont="1" applyFill="1" applyAlignment="1">
      <alignment wrapText="1"/>
    </xf>
    <xf numFmtId="0" fontId="0" fillId="0" borderId="0" xfId="0" applyAlignment="1">
      <alignment wrapText="1"/>
    </xf>
    <xf numFmtId="49" fontId="3" fillId="3" borderId="0" xfId="0" applyNumberFormat="1" applyFont="1" applyFill="1" applyAlignment="1">
      <alignment wrapText="1"/>
    </xf>
    <xf numFmtId="4" fontId="7" fillId="0" borderId="0" xfId="3" applyNumberFormat="1"/>
    <xf numFmtId="0" fontId="4" fillId="0" borderId="0" xfId="4" applyFont="1" applyBorder="1" applyAlignment="1">
      <alignment horizontal="left" vertical="top" wrapText="1"/>
    </xf>
    <xf numFmtId="0" fontId="4" fillId="0" borderId="0" xfId="4" applyFont="1" applyBorder="1" applyAlignment="1">
      <alignment vertical="top" wrapText="1"/>
    </xf>
    <xf numFmtId="0" fontId="4" fillId="0" borderId="0" xfId="4" applyFont="1" applyBorder="1" applyAlignment="1">
      <alignment horizontal="right" vertical="top" wrapText="1"/>
    </xf>
    <xf numFmtId="0" fontId="7" fillId="0" borderId="0" xfId="3" applyAlignment="1">
      <alignment wrapText="1"/>
    </xf>
    <xf numFmtId="0" fontId="7" fillId="0" borderId="0" xfId="3" applyFill="1"/>
    <xf numFmtId="0" fontId="4" fillId="5" borderId="0" xfId="4" applyFont="1" applyFill="1" applyBorder="1" applyAlignment="1">
      <alignment vertical="top" wrapText="1"/>
    </xf>
    <xf numFmtId="4" fontId="4" fillId="6" borderId="0" xfId="4" applyNumberFormat="1" applyFont="1" applyFill="1" applyBorder="1" applyAlignment="1">
      <alignment horizontal="right" vertical="top" wrapText="1"/>
    </xf>
    <xf numFmtId="0" fontId="7" fillId="7" borderId="0" xfId="3" applyFill="1"/>
    <xf numFmtId="4" fontId="7" fillId="7" borderId="0" xfId="3" applyNumberFormat="1" applyFill="1"/>
    <xf numFmtId="0" fontId="7" fillId="0" borderId="1" xfId="3" applyBorder="1"/>
    <xf numFmtId="43" fontId="7" fillId="0" borderId="1" xfId="3" applyNumberFormat="1" applyBorder="1"/>
    <xf numFmtId="0" fontId="7" fillId="0" borderId="2" xfId="3" applyBorder="1"/>
    <xf numFmtId="43" fontId="3" fillId="0" borderId="0" xfId="1" applyNumberFormat="1"/>
    <xf numFmtId="43" fontId="3" fillId="0" borderId="3" xfId="1" applyNumberFormat="1" applyBorder="1"/>
    <xf numFmtId="43" fontId="7" fillId="0" borderId="0" xfId="3" applyNumberFormat="1"/>
    <xf numFmtId="43" fontId="7" fillId="0" borderId="3" xfId="3" applyNumberFormat="1" applyBorder="1"/>
    <xf numFmtId="0" fontId="23" fillId="0" borderId="1" xfId="3" applyFont="1" applyBorder="1"/>
    <xf numFmtId="9" fontId="7" fillId="0" borderId="0" xfId="21" applyFont="1"/>
    <xf numFmtId="0" fontId="0" fillId="0" borderId="1" xfId="0" applyBorder="1"/>
    <xf numFmtId="0" fontId="3" fillId="0" borderId="1" xfId="0" applyFont="1" applyBorder="1"/>
    <xf numFmtId="43" fontId="7" fillId="0" borderId="1" xfId="3" applyNumberFormat="1" applyFont="1" applyBorder="1"/>
    <xf numFmtId="0" fontId="7" fillId="0" borderId="1" xfId="3" applyFont="1" applyFill="1" applyBorder="1"/>
    <xf numFmtId="0" fontId="0" fillId="0" borderId="0" xfId="0"/>
    <xf numFmtId="0" fontId="0" fillId="0" borderId="0" xfId="0" pivotButton="1"/>
    <xf numFmtId="43" fontId="0" fillId="0" borderId="0" xfId="0" pivotButton="1" applyNumberFormat="1"/>
    <xf numFmtId="43" fontId="0" fillId="0" borderId="0" xfId="0" applyNumberFormat="1"/>
    <xf numFmtId="43" fontId="5" fillId="2" borderId="0" xfId="1" applyNumberFormat="1" applyFont="1" applyFill="1" applyAlignment="1">
      <alignment vertical="top" wrapText="1"/>
    </xf>
    <xf numFmtId="43" fontId="0" fillId="4" borderId="0" xfId="0" applyNumberFormat="1" applyFill="1"/>
    <xf numFmtId="43" fontId="0" fillId="8" borderId="0" xfId="0" applyNumberFormat="1" applyFill="1"/>
    <xf numFmtId="0" fontId="7" fillId="2" borderId="0" xfId="3" applyFill="1"/>
    <xf numFmtId="43" fontId="5" fillId="9" borderId="0" xfId="0" applyNumberFormat="1" applyFont="1" applyFill="1"/>
    <xf numFmtId="0" fontId="7" fillId="0" borderId="0" xfId="3" applyFill="1" applyAlignment="1">
      <alignment wrapText="1"/>
    </xf>
    <xf numFmtId="0" fontId="3" fillId="0" borderId="0" xfId="1" applyFill="1"/>
    <xf numFmtId="43" fontId="7" fillId="0" borderId="0" xfId="3" applyNumberFormat="1" applyFill="1"/>
    <xf numFmtId="166" fontId="3" fillId="0" borderId="0" xfId="1" applyNumberFormat="1" applyFill="1"/>
    <xf numFmtId="167" fontId="7" fillId="0" borderId="0" xfId="3" applyNumberFormat="1" applyFill="1"/>
    <xf numFmtId="0" fontId="30" fillId="0" borderId="0" xfId="1" applyFont="1" applyBorder="1" applyAlignment="1">
      <alignment horizontal="left" vertical="top"/>
    </xf>
    <xf numFmtId="0" fontId="30" fillId="0" borderId="0" xfId="1" applyFont="1" applyBorder="1" applyAlignment="1">
      <alignment vertical="top"/>
    </xf>
    <xf numFmtId="164" fontId="30" fillId="0" borderId="0" xfId="1" applyNumberFormat="1" applyFont="1" applyBorder="1" applyAlignment="1">
      <alignment horizontal="right" vertical="top"/>
    </xf>
    <xf numFmtId="2" fontId="30" fillId="0" borderId="0" xfId="1" applyNumberFormat="1" applyFont="1" applyBorder="1" applyAlignment="1">
      <alignment horizontal="right" vertical="top"/>
    </xf>
    <xf numFmtId="165" fontId="30" fillId="0" borderId="0" xfId="1" applyNumberFormat="1" applyFont="1" applyBorder="1" applyAlignment="1">
      <alignment horizontal="right" vertical="top"/>
    </xf>
    <xf numFmtId="0" fontId="31" fillId="0" borderId="0" xfId="1" applyFont="1" applyBorder="1" applyAlignment="1">
      <alignment vertical="top"/>
    </xf>
    <xf numFmtId="0" fontId="32" fillId="0" borderId="0" xfId="0" applyFont="1"/>
    <xf numFmtId="0" fontId="33" fillId="0" borderId="0" xfId="0" applyFont="1"/>
    <xf numFmtId="0" fontId="7" fillId="3" borderId="0" xfId="3" applyFill="1"/>
    <xf numFmtId="0" fontId="34" fillId="0" borderId="0" xfId="3" applyFont="1" applyFill="1"/>
    <xf numFmtId="4" fontId="7" fillId="0" borderId="3" xfId="3" applyNumberFormat="1" applyBorder="1"/>
    <xf numFmtId="168" fontId="0" fillId="0" borderId="0" xfId="0" applyNumberFormat="1"/>
    <xf numFmtId="0" fontId="36" fillId="0" borderId="0" xfId="0" applyFont="1"/>
    <xf numFmtId="14" fontId="4" fillId="0" borderId="0" xfId="4" applyNumberFormat="1" applyFont="1" applyBorder="1" applyAlignment="1">
      <alignment vertical="top" wrapText="1"/>
    </xf>
    <xf numFmtId="14" fontId="30" fillId="0" borderId="0" xfId="1" applyNumberFormat="1" applyFont="1" applyBorder="1" applyAlignment="1">
      <alignment vertical="top"/>
    </xf>
    <xf numFmtId="14" fontId="7" fillId="7" borderId="0" xfId="3" applyNumberFormat="1" applyFill="1" applyAlignment="1"/>
    <xf numFmtId="14" fontId="7" fillId="0" borderId="0" xfId="3" applyNumberFormat="1" applyAlignment="1"/>
    <xf numFmtId="4" fontId="7" fillId="0" borderId="0" xfId="3" applyNumberFormat="1" applyFill="1"/>
    <xf numFmtId="0" fontId="35" fillId="0" borderId="4" xfId="0" applyFont="1" applyBorder="1"/>
    <xf numFmtId="0" fontId="0" fillId="0" borderId="5" xfId="0" applyBorder="1"/>
    <xf numFmtId="0" fontId="0" fillId="0" borderId="6" xfId="0" applyBorder="1" applyAlignment="1">
      <alignment horizontal="left" vertical="center"/>
    </xf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horizontal="left" vertical="center"/>
    </xf>
    <xf numFmtId="0" fontId="0" fillId="0" borderId="7" xfId="0" applyBorder="1"/>
    <xf numFmtId="0" fontId="0" fillId="0" borderId="11" xfId="0" applyBorder="1"/>
    <xf numFmtId="0" fontId="0" fillId="0" borderId="10" xfId="0" applyBorder="1"/>
    <xf numFmtId="0" fontId="0" fillId="0" borderId="11" xfId="0" applyFill="1" applyBorder="1"/>
    <xf numFmtId="0" fontId="0" fillId="0" borderId="8" xfId="0" applyFill="1" applyBorder="1"/>
    <xf numFmtId="0" fontId="0" fillId="0" borderId="6" xfId="0" applyBorder="1"/>
    <xf numFmtId="0" fontId="0" fillId="0" borderId="5" xfId="0" applyFill="1" applyBorder="1"/>
    <xf numFmtId="0" fontId="3" fillId="0" borderId="10" xfId="0" applyFont="1" applyBorder="1"/>
    <xf numFmtId="0" fontId="0" fillId="3" borderId="0" xfId="0" applyFill="1"/>
    <xf numFmtId="0" fontId="3" fillId="0" borderId="11" xfId="0" applyFont="1" applyBorder="1"/>
    <xf numFmtId="9" fontId="0" fillId="0" borderId="0" xfId="21" applyFont="1"/>
    <xf numFmtId="9" fontId="7" fillId="0" borderId="0" xfId="21" applyFont="1" applyFill="1" applyAlignment="1">
      <alignment wrapText="1"/>
    </xf>
    <xf numFmtId="9" fontId="7" fillId="0" borderId="0" xfId="21" applyFont="1" applyFill="1"/>
    <xf numFmtId="0" fontId="34" fillId="3" borderId="0" xfId="3" applyFont="1" applyFill="1" applyAlignment="1">
      <alignment wrapText="1"/>
    </xf>
    <xf numFmtId="0" fontId="3" fillId="0" borderId="0" xfId="0" applyFont="1"/>
    <xf numFmtId="43" fontId="3" fillId="0" borderId="0" xfId="0" applyNumberFormat="1" applyFont="1"/>
    <xf numFmtId="43" fontId="3" fillId="0" borderId="0" xfId="0" applyNumberFormat="1" applyFont="1" applyAlignment="1">
      <alignment wrapText="1"/>
    </xf>
    <xf numFmtId="43" fontId="36" fillId="0" borderId="0" xfId="0" applyNumberFormat="1" applyFont="1"/>
    <xf numFmtId="43" fontId="0" fillId="0" borderId="3" xfId="0" applyNumberFormat="1" applyBorder="1"/>
    <xf numFmtId="9" fontId="0" fillId="3" borderId="0" xfId="21" applyFont="1" applyFill="1"/>
    <xf numFmtId="0" fontId="0" fillId="0" borderId="6" xfId="0" applyFill="1" applyBorder="1"/>
    <xf numFmtId="0" fontId="0" fillId="0" borderId="12" xfId="0" applyBorder="1"/>
    <xf numFmtId="0" fontId="0" fillId="3" borderId="8" xfId="0" applyFill="1" applyBorder="1"/>
    <xf numFmtId="9" fontId="0" fillId="10" borderId="0" xfId="21" applyFont="1" applyFill="1"/>
    <xf numFmtId="0" fontId="34" fillId="2" borderId="0" xfId="3" applyFont="1" applyFill="1"/>
    <xf numFmtId="0" fontId="33" fillId="0" borderId="0" xfId="5" applyFont="1"/>
    <xf numFmtId="0" fontId="32" fillId="0" borderId="0" xfId="5" applyFont="1"/>
    <xf numFmtId="43" fontId="33" fillId="0" borderId="0" xfId="5" applyNumberFormat="1" applyFont="1"/>
    <xf numFmtId="0" fontId="37" fillId="0" borderId="0" xfId="5" applyFont="1"/>
    <xf numFmtId="43" fontId="37" fillId="0" borderId="0" xfId="5" applyNumberFormat="1" applyFont="1"/>
    <xf numFmtId="168" fontId="33" fillId="0" borderId="0" xfId="5" applyNumberFormat="1" applyFont="1"/>
    <xf numFmtId="0" fontId="37" fillId="0" borderId="0" xfId="5" applyFont="1" applyFill="1"/>
    <xf numFmtId="43" fontId="37" fillId="0" borderId="0" xfId="5" applyNumberFormat="1" applyFont="1" applyFill="1"/>
    <xf numFmtId="43" fontId="33" fillId="0" borderId="3" xfId="5" applyNumberFormat="1" applyFont="1" applyBorder="1"/>
    <xf numFmtId="9" fontId="33" fillId="0" borderId="0" xfId="28" applyFont="1"/>
    <xf numFmtId="0" fontId="3" fillId="0" borderId="8" xfId="0" applyFont="1" applyBorder="1"/>
    <xf numFmtId="9" fontId="0" fillId="3" borderId="0" xfId="28" applyFont="1" applyFill="1"/>
    <xf numFmtId="43" fontId="0" fillId="3" borderId="0" xfId="0" applyNumberFormat="1" applyFill="1"/>
    <xf numFmtId="9" fontId="0" fillId="0" borderId="0" xfId="28" applyFont="1"/>
    <xf numFmtId="0" fontId="5" fillId="0" borderId="0" xfId="0" applyFont="1"/>
    <xf numFmtId="0" fontId="42" fillId="0" borderId="0" xfId="0" applyFont="1"/>
    <xf numFmtId="9" fontId="0" fillId="0" borderId="0" xfId="58" applyFont="1"/>
    <xf numFmtId="14" fontId="0" fillId="0" borderId="0" xfId="0" applyNumberFormat="1"/>
    <xf numFmtId="0" fontId="33" fillId="0" borderId="0" xfId="5" applyFont="1" applyFill="1"/>
    <xf numFmtId="0" fontId="44" fillId="0" borderId="0" xfId="44" applyFont="1" applyFill="1"/>
    <xf numFmtId="14" fontId="45" fillId="0" borderId="0" xfId="44" quotePrefix="1" applyNumberFormat="1" applyFont="1"/>
    <xf numFmtId="43" fontId="45" fillId="0" borderId="0" xfId="44" applyNumberFormat="1" applyFont="1"/>
    <xf numFmtId="43" fontId="45" fillId="0" borderId="0" xfId="44" applyNumberFormat="1" applyFont="1" applyBorder="1"/>
    <xf numFmtId="0" fontId="45" fillId="0" borderId="0" xfId="44" applyFont="1"/>
    <xf numFmtId="0" fontId="45" fillId="0" borderId="0" xfId="44" applyFont="1" applyFill="1"/>
    <xf numFmtId="0" fontId="45" fillId="0" borderId="0" xfId="0" applyFont="1"/>
    <xf numFmtId="43" fontId="45" fillId="0" borderId="0" xfId="44" applyNumberFormat="1" applyFont="1" applyAlignment="1">
      <alignment horizontal="center"/>
    </xf>
    <xf numFmtId="43" fontId="45" fillId="0" borderId="0" xfId="4" applyNumberFormat="1" applyFont="1"/>
    <xf numFmtId="43" fontId="45" fillId="0" borderId="0" xfId="44" applyNumberFormat="1" applyFont="1" applyAlignment="1">
      <alignment wrapText="1"/>
    </xf>
    <xf numFmtId="0" fontId="45" fillId="0" borderId="0" xfId="4" applyFont="1" applyFill="1" applyBorder="1" applyAlignment="1">
      <alignment vertical="top"/>
    </xf>
    <xf numFmtId="43" fontId="45" fillId="0" borderId="0" xfId="0" applyNumberFormat="1" applyFont="1" applyFill="1"/>
    <xf numFmtId="43" fontId="46" fillId="0" borderId="0" xfId="0" applyNumberFormat="1" applyFont="1" applyFill="1"/>
    <xf numFmtId="0" fontId="45" fillId="0" borderId="0" xfId="0" applyFont="1" applyFill="1"/>
    <xf numFmtId="0" fontId="46" fillId="0" borderId="0" xfId="0" applyFont="1" applyFill="1"/>
    <xf numFmtId="43" fontId="46" fillId="0" borderId="3" xfId="0" applyNumberFormat="1" applyFont="1" applyBorder="1"/>
    <xf numFmtId="43" fontId="46" fillId="0" borderId="0" xfId="0" applyNumberFormat="1" applyFont="1"/>
    <xf numFmtId="0" fontId="46" fillId="0" borderId="0" xfId="0" applyFont="1"/>
    <xf numFmtId="43" fontId="45" fillId="0" borderId="0" xfId="0" applyNumberFormat="1" applyFont="1"/>
    <xf numFmtId="43" fontId="46" fillId="0" borderId="0" xfId="0" applyNumberFormat="1" applyFont="1" applyBorder="1"/>
    <xf numFmtId="0" fontId="45" fillId="12" borderId="0" xfId="0" applyFont="1" applyFill="1"/>
    <xf numFmtId="0" fontId="45" fillId="0" borderId="0" xfId="51" applyFont="1" applyAlignment="1">
      <alignment wrapText="1"/>
    </xf>
    <xf numFmtId="0" fontId="46" fillId="0" borderId="0" xfId="60" applyFont="1" applyFill="1"/>
    <xf numFmtId="0" fontId="46" fillId="0" borderId="0" xfId="51" applyFont="1" applyFill="1"/>
    <xf numFmtId="0" fontId="47" fillId="0" borderId="0" xfId="51" applyFont="1" applyAlignment="1">
      <alignment wrapText="1"/>
    </xf>
    <xf numFmtId="43" fontId="46" fillId="0" borderId="0" xfId="51" applyNumberFormat="1" applyFont="1"/>
    <xf numFmtId="0" fontId="46" fillId="0" borderId="0" xfId="51" applyFont="1"/>
    <xf numFmtId="43" fontId="46" fillId="0" borderId="3" xfId="51" applyNumberFormat="1" applyFont="1" applyBorder="1"/>
    <xf numFmtId="0" fontId="33" fillId="3" borderId="0" xfId="0" applyFont="1" applyFill="1"/>
    <xf numFmtId="0" fontId="35" fillId="3" borderId="4" xfId="0" applyFont="1" applyFill="1" applyBorder="1"/>
    <xf numFmtId="4" fontId="7" fillId="2" borderId="0" xfId="3" applyNumberFormat="1" applyFill="1"/>
    <xf numFmtId="168" fontId="33" fillId="0" borderId="0" xfId="0" applyNumberFormat="1" applyFont="1"/>
    <xf numFmtId="0" fontId="33" fillId="0" borderId="0" xfId="3" applyFont="1"/>
    <xf numFmtId="168" fontId="33" fillId="0" borderId="0" xfId="3" applyNumberFormat="1" applyFont="1"/>
    <xf numFmtId="0" fontId="0" fillId="0" borderId="13" xfId="0" applyBorder="1"/>
    <xf numFmtId="0" fontId="3" fillId="0" borderId="13" xfId="0" applyFont="1" applyBorder="1"/>
    <xf numFmtId="0" fontId="0" fillId="0" borderId="7" xfId="0" applyBorder="1" applyAlignment="1">
      <alignment horizontal="left" vertical="center"/>
    </xf>
    <xf numFmtId="0" fontId="0" fillId="3" borderId="1" xfId="0" applyFill="1" applyBorder="1"/>
    <xf numFmtId="168" fontId="36" fillId="0" borderId="0" xfId="0" applyNumberFormat="1" applyFont="1"/>
    <xf numFmtId="43" fontId="3" fillId="9" borderId="0" xfId="0" applyNumberFormat="1" applyFont="1" applyFill="1"/>
    <xf numFmtId="0" fontId="33" fillId="15" borderId="0" xfId="5" applyFont="1" applyFill="1"/>
    <xf numFmtId="0" fontId="49" fillId="0" borderId="0" xfId="60" applyFont="1" applyFill="1"/>
    <xf numFmtId="0" fontId="7" fillId="3" borderId="1" xfId="3" applyFont="1" applyFill="1" applyBorder="1"/>
    <xf numFmtId="43" fontId="3" fillId="0" borderId="14" xfId="1" applyNumberFormat="1" applyBorder="1"/>
    <xf numFmtId="43" fontId="5" fillId="15" borderId="0" xfId="0" applyNumberFormat="1" applyFont="1" applyFill="1"/>
    <xf numFmtId="0" fontId="45" fillId="16" borderId="0" xfId="4" applyFont="1" applyFill="1" applyBorder="1" applyAlignment="1">
      <alignment vertical="top"/>
    </xf>
    <xf numFmtId="0" fontId="45" fillId="15" borderId="0" xfId="4" applyFont="1" applyFill="1" applyBorder="1" applyAlignment="1">
      <alignment vertical="top"/>
    </xf>
    <xf numFmtId="0" fontId="3" fillId="0" borderId="7" xfId="0" applyFont="1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3" fontId="45" fillId="13" borderId="0" xfId="44" applyNumberFormat="1" applyFont="1" applyFill="1" applyAlignment="1">
      <alignment horizontal="center"/>
    </xf>
    <xf numFmtId="43" fontId="45" fillId="14" borderId="0" xfId="44" applyNumberFormat="1" applyFont="1" applyFill="1" applyAlignment="1">
      <alignment horizontal="center"/>
    </xf>
    <xf numFmtId="43" fontId="50" fillId="9" borderId="0" xfId="0" applyNumberFormat="1" applyFont="1" applyFill="1"/>
    <xf numFmtId="43" fontId="5" fillId="17" borderId="0" xfId="0" applyNumberFormat="1" applyFont="1" applyFill="1"/>
  </cellXfs>
  <cellStyles count="62">
    <cellStyle name="20% - Accent1 2" xfId="29"/>
    <cellStyle name="Comma" xfId="1" builtinId="3"/>
    <cellStyle name="Comma 10" xfId="13"/>
    <cellStyle name="Comma 10 2" xfId="30"/>
    <cellStyle name="Comma 11" xfId="14"/>
    <cellStyle name="Comma 12" xfId="15"/>
    <cellStyle name="Comma 13" xfId="16"/>
    <cellStyle name="Comma 14" xfId="17"/>
    <cellStyle name="Comma 15" xfId="18"/>
    <cellStyle name="Comma 16" xfId="19"/>
    <cellStyle name="Comma 17" xfId="20"/>
    <cellStyle name="Comma 18" xfId="22"/>
    <cellStyle name="Comma 19" xfId="23"/>
    <cellStyle name="Comma 2" xfId="2"/>
    <cellStyle name="Comma 2 2" xfId="4"/>
    <cellStyle name="Comma 2 2 2" xfId="31"/>
    <cellStyle name="Comma 2 2 2 2" xfId="32"/>
    <cellStyle name="Comma 2 2 3" xfId="33"/>
    <cellStyle name="Comma 2 3" xfId="34"/>
    <cellStyle name="Comma 20" xfId="24"/>
    <cellStyle name="Comma 21" xfId="26"/>
    <cellStyle name="Comma 22" xfId="27"/>
    <cellStyle name="Comma 3" xfId="6"/>
    <cellStyle name="Comma 3 2" xfId="35"/>
    <cellStyle name="Comma 3 2 2" xfId="36"/>
    <cellStyle name="Comma 3 2 3" xfId="37"/>
    <cellStyle name="Comma 3 3" xfId="38"/>
    <cellStyle name="Comma 4" xfId="7"/>
    <cellStyle name="Comma 5" xfId="8"/>
    <cellStyle name="Comma 5 2" xfId="39"/>
    <cellStyle name="Comma 6" xfId="9"/>
    <cellStyle name="Comma 6 2" xfId="40"/>
    <cellStyle name="Comma 7" xfId="10"/>
    <cellStyle name="Comma 7 2" xfId="41"/>
    <cellStyle name="Comma 8" xfId="11"/>
    <cellStyle name="Comma 8 2" xfId="42"/>
    <cellStyle name="Comma 9" xfId="12"/>
    <cellStyle name="Comma 9 2" xfId="43"/>
    <cellStyle name="Normal" xfId="0" builtinId="0"/>
    <cellStyle name="Normal 2" xfId="3"/>
    <cellStyle name="Normal 2 2" xfId="44"/>
    <cellStyle name="Normal 2 2 2" xfId="45"/>
    <cellStyle name="Normal 2 2 2 2" xfId="46"/>
    <cellStyle name="Normal 2 2 3" xfId="47"/>
    <cellStyle name="Normal 2 3" xfId="48"/>
    <cellStyle name="Normal 3" xfId="5"/>
    <cellStyle name="Normal 3 2" xfId="49"/>
    <cellStyle name="Normal 3 2 2" xfId="50"/>
    <cellStyle name="Normal 3 2 3" xfId="51"/>
    <cellStyle name="Normal 3 2 3 2" xfId="52"/>
    <cellStyle name="Normal 3 2 4" xfId="53"/>
    <cellStyle name="Normal 4" xfId="25"/>
    <cellStyle name="Normal 5" xfId="54"/>
    <cellStyle name="Normal 5 2" xfId="55"/>
    <cellStyle name="Normal 6" xfId="56"/>
    <cellStyle name="Normal 7" xfId="57"/>
    <cellStyle name="Normal 8" xfId="60"/>
    <cellStyle name="Normal 9" xfId="61"/>
    <cellStyle name="Percent" xfId="21" builtinId="5"/>
    <cellStyle name="Percent 2" xfId="28"/>
    <cellStyle name="Percent 2 2" xfId="58"/>
    <cellStyle name="Percent 3" xfId="59"/>
  </cellStyles>
  <dxfs count="8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0000"/>
      <rgbColor rgb="0000000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CC"/>
      <color rgb="FF99FF66"/>
      <color rgb="FFF56584"/>
      <color rgb="FFF44E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scheme%20mapp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comm%20pl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 2015"/>
    </sheetNames>
    <sheetDataSet>
      <sheetData sheetId="0">
        <row r="1">
          <cell r="A1" t="str">
            <v>code</v>
          </cell>
          <cell r="B1" t="str">
            <v>sub-scheme</v>
          </cell>
        </row>
        <row r="2">
          <cell r="A2" t="str">
            <v>DPG0</v>
          </cell>
          <cell r="B2" t="str">
            <v>PVM 1.1 DPG</v>
          </cell>
        </row>
        <row r="3">
          <cell r="A3" t="str">
            <v>OPG0</v>
          </cell>
          <cell r="B3" t="str">
            <v>PVM 1.1 DPG</v>
          </cell>
        </row>
        <row r="4">
          <cell r="A4" t="str">
            <v>DPS0</v>
          </cell>
          <cell r="B4" t="str">
            <v>PVM 1.1 DPG</v>
          </cell>
        </row>
        <row r="5">
          <cell r="A5" t="str">
            <v>OPS0</v>
          </cell>
          <cell r="B5" t="str">
            <v>PVM 1.1 DPG</v>
          </cell>
        </row>
        <row r="6">
          <cell r="A6" t="str">
            <v>ESG0</v>
          </cell>
          <cell r="B6" t="str">
            <v>PVM 1.2 ESG</v>
          </cell>
        </row>
        <row r="7">
          <cell r="A7" t="str">
            <v>ESS0</v>
          </cell>
          <cell r="B7" t="str">
            <v>PVM 1.2 ESG</v>
          </cell>
        </row>
        <row r="11">
          <cell r="A11" t="str">
            <v>nil</v>
          </cell>
          <cell r="B11" t="str">
            <v>nil</v>
          </cell>
        </row>
        <row r="12">
          <cell r="A12" t="str">
            <v>Deployment_SVC_1169</v>
          </cell>
          <cell r="B12" t="str">
            <v>SBM 2.1 IIPS</v>
          </cell>
        </row>
        <row r="13">
          <cell r="A13" t="str">
            <v>DPSIIP11SVRBI001</v>
          </cell>
          <cell r="B13" t="str">
            <v>SBM 2.1 IIPS</v>
          </cell>
        </row>
        <row r="14">
          <cell r="A14" t="str">
            <v>DPSIIP11UPSBI001</v>
          </cell>
          <cell r="B14" t="str">
            <v>SBM 2.1 IIPS</v>
          </cell>
        </row>
        <row r="15">
          <cell r="A15" t="str">
            <v>DPSIIP11SVRBI002</v>
          </cell>
          <cell r="B15" t="str">
            <v>SBM 2.1 IIPS</v>
          </cell>
        </row>
        <row r="16">
          <cell r="A16" t="str">
            <v>IIPS</v>
          </cell>
          <cell r="B16" t="str">
            <v>SBM 2.1 IIPS</v>
          </cell>
        </row>
        <row r="17">
          <cell r="A17" t="str">
            <v>PROFESSIONAL_SVC</v>
          </cell>
          <cell r="B17" t="str">
            <v>SBM 2.1 IIPS</v>
          </cell>
        </row>
        <row r="18">
          <cell r="A18" t="str">
            <v>PSN_CPS</v>
          </cell>
          <cell r="B18" t="str">
            <v>SBM 2.1 IIPS</v>
          </cell>
        </row>
        <row r="19">
          <cell r="A19" t="str">
            <v>PSN_CVS</v>
          </cell>
          <cell r="B19" t="str">
            <v>SBM 2.1 IIPS</v>
          </cell>
        </row>
        <row r="20">
          <cell r="A20" t="str">
            <v>PSN_DNS</v>
          </cell>
          <cell r="B20" t="str">
            <v>SBM 2.1 IIPS</v>
          </cell>
        </row>
        <row r="21">
          <cell r="A21" t="str">
            <v>PSN_RES</v>
          </cell>
          <cell r="B21" t="str">
            <v>SBM 2.1 IIPS</v>
          </cell>
        </row>
        <row r="22">
          <cell r="A22" t="str">
            <v>PSN_SMS</v>
          </cell>
          <cell r="B22" t="str">
            <v>SBM 2.1 IIPS</v>
          </cell>
        </row>
        <row r="23">
          <cell r="A23" t="str">
            <v>sale_installation</v>
          </cell>
          <cell r="B23" t="str">
            <v>SBM 2.1 IIPS</v>
          </cell>
        </row>
        <row r="24">
          <cell r="A24" t="str">
            <v>PSN_UCS</v>
          </cell>
          <cell r="B24" t="str">
            <v>SBM 2.1 IIPS</v>
          </cell>
        </row>
        <row r="25">
          <cell r="A25" t="str">
            <v>PSN_DRS</v>
          </cell>
          <cell r="B25" t="str">
            <v>SBM 2.1 IIPS</v>
          </cell>
        </row>
        <row r="26">
          <cell r="A26" t="str">
            <v>PSN_UCS</v>
          </cell>
          <cell r="B26" t="str">
            <v>SBM 2.1 IIPS</v>
          </cell>
        </row>
        <row r="27">
          <cell r="A27" t="str">
            <v>PSN_MES</v>
          </cell>
          <cell r="B27" t="str">
            <v>SBM 2.1 IIPS</v>
          </cell>
        </row>
        <row r="28">
          <cell r="A28" t="str">
            <v>PSN_DPS</v>
          </cell>
          <cell r="B28" t="str">
            <v>SBM 2.1 IIPS</v>
          </cell>
        </row>
        <row r="29">
          <cell r="A29" t="str">
            <v>PSN_OSS</v>
          </cell>
          <cell r="B29" t="str">
            <v>SBM 2.1 IIPS</v>
          </cell>
        </row>
        <row r="30">
          <cell r="A30" t="str">
            <v>Vendor_OnSite_Services</v>
          </cell>
          <cell r="B30" t="str">
            <v>SBM 2.1 IIPS</v>
          </cell>
        </row>
        <row r="31">
          <cell r="A31" t="str">
            <v>Delivery_Services</v>
          </cell>
          <cell r="B31" t="str">
            <v>SBM 2.1 IIPS</v>
          </cell>
        </row>
        <row r="32">
          <cell r="A32" t="str">
            <v>Vendor_Services</v>
          </cell>
          <cell r="B32" t="str">
            <v>SBM 2.1 IIPS</v>
          </cell>
        </row>
        <row r="33">
          <cell r="A33" t="str">
            <v>ONSITE_SUPPORT</v>
          </cell>
          <cell r="B33" t="str">
            <v>SBM 2.1 IIPS</v>
          </cell>
        </row>
        <row r="34">
          <cell r="A34" t="str">
            <v>DPSIIP11DT0CLO01</v>
          </cell>
          <cell r="B34" t="str">
            <v>SBM 2.1 IIPS</v>
          </cell>
        </row>
        <row r="35">
          <cell r="A35" t="str">
            <v>DPSIIP11SVRRM001</v>
          </cell>
          <cell r="B35" t="str">
            <v>SBM 2.1 IIPS</v>
          </cell>
        </row>
        <row r="36">
          <cell r="A36" t="str">
            <v>DPSIIP11UPSBI002</v>
          </cell>
          <cell r="B36" t="str">
            <v>SBM 2.1 IIPS</v>
          </cell>
        </row>
        <row r="37">
          <cell r="A37" t="str">
            <v>Deployment_SVC_12095</v>
          </cell>
          <cell r="B37" t="str">
            <v>SBM 2.1 IIPS</v>
          </cell>
        </row>
        <row r="38">
          <cell r="A38" t="str">
            <v>INV_DOC_LABEL</v>
          </cell>
          <cell r="B38" t="str">
            <v>SBM 2.1 IIPS</v>
          </cell>
        </row>
        <row r="39">
          <cell r="A39" t="str">
            <v>DPSIIP11SVRRM002</v>
          </cell>
          <cell r="B39" t="str">
            <v>SBM 2.1 IIPS</v>
          </cell>
        </row>
        <row r="40">
          <cell r="A40" t="str">
            <v>DPSIIP11DT0ACC01</v>
          </cell>
          <cell r="B40" t="str">
            <v>SBM 2.1 IIPS</v>
          </cell>
        </row>
        <row r="41">
          <cell r="A41" t="str">
            <v>AVIVA_Degauss_Services</v>
          </cell>
          <cell r="B41" t="str">
            <v>SBM 2.1 IIPS</v>
          </cell>
        </row>
        <row r="42">
          <cell r="A42" t="str">
            <v>Deployment_SVC_1303</v>
          </cell>
          <cell r="B42" t="str">
            <v>SBM 2.1 IIPS</v>
          </cell>
        </row>
        <row r="43">
          <cell r="A43" t="str">
            <v>SUBWAY_ONSITE_DEPLOYMENT_SVC</v>
          </cell>
          <cell r="B43" t="str">
            <v>SBM 2.1 IIPS</v>
          </cell>
        </row>
        <row r="47">
          <cell r="A47" t="str">
            <v>MWSHMA_HMA</v>
          </cell>
          <cell r="B47" t="str">
            <v>SBM 2.2 HMA</v>
          </cell>
        </row>
        <row r="48">
          <cell r="A48" t="str">
            <v>MWSSMA_SMA</v>
          </cell>
          <cell r="B48" t="str">
            <v>SBM 2.3 SMA</v>
          </cell>
        </row>
        <row r="49">
          <cell r="A49" t="str">
            <v>MMSDSS_MNS</v>
          </cell>
          <cell r="B49" t="str">
            <v>SBM 2.4 MNS</v>
          </cell>
        </row>
        <row r="50">
          <cell r="A50" t="str">
            <v>MOSMOS_MOS_FTWOR</v>
          </cell>
          <cell r="B50" t="str">
            <v>SBM 2.5 MOS</v>
          </cell>
        </row>
        <row r="51">
          <cell r="A51" t="str">
            <v>MOSMOS_MOS_FTWR</v>
          </cell>
          <cell r="B51" t="str">
            <v>SBM 2.5 MOS</v>
          </cell>
        </row>
        <row r="52">
          <cell r="A52" t="str">
            <v>MOSMOS_MOS_PT</v>
          </cell>
          <cell r="B52" t="str">
            <v>SBM 2.5 MOS</v>
          </cell>
        </row>
        <row r="53">
          <cell r="A53" t="str">
            <v>MMSHDS_SVD</v>
          </cell>
          <cell r="B53" t="str">
            <v>SBM 2.6 SVD</v>
          </cell>
        </row>
        <row r="54">
          <cell r="A54" t="str">
            <v>MOSMOS_RS_MOS_FTWOR</v>
          </cell>
          <cell r="B54" t="str">
            <v>SBM 2.7 RSS</v>
          </cell>
        </row>
        <row r="55">
          <cell r="A55" t="str">
            <v>MOSMOS_RS_MOS_FTWR</v>
          </cell>
          <cell r="B55" t="str">
            <v>SBM 2.7 RSS</v>
          </cell>
        </row>
        <row r="56">
          <cell r="A56" t="str">
            <v>MOSMOS_RS_MOS_PT</v>
          </cell>
          <cell r="B56" t="str">
            <v>SBM 2.7 RSS</v>
          </cell>
        </row>
        <row r="57">
          <cell r="A57" t="str">
            <v>MWSSMA_RS_SMA</v>
          </cell>
          <cell r="B57" t="str">
            <v>SBM 2.7 RSS</v>
          </cell>
        </row>
        <row r="58">
          <cell r="A58" t="str">
            <v>MOSMOS_BMA_MOS_FTWO</v>
          </cell>
          <cell r="B58" t="str">
            <v>SBM 2.5 MOS</v>
          </cell>
        </row>
        <row r="59">
          <cell r="A59" t="str">
            <v>MOSMOS_BMA_MOS_FTWOR</v>
          </cell>
          <cell r="B59" t="str">
            <v>SBM 2.5 MOS</v>
          </cell>
        </row>
        <row r="60">
          <cell r="A60" t="str">
            <v>MOSMOS_BMA_MOS_FTWR</v>
          </cell>
          <cell r="B60" t="str">
            <v>SBM 2.5 MOS</v>
          </cell>
        </row>
        <row r="61">
          <cell r="A61" t="str">
            <v>MWSHMA_BMA</v>
          </cell>
          <cell r="B61" t="str">
            <v>SBM 2.2 HMA</v>
          </cell>
        </row>
        <row r="62">
          <cell r="A62" t="str">
            <v>MWSSMA_BMA_IIPS</v>
          </cell>
          <cell r="B62" t="str">
            <v>SBM 2.1 IIPS</v>
          </cell>
        </row>
        <row r="63">
          <cell r="A63" t="str">
            <v>MWSSMA_BMA_SMA</v>
          </cell>
          <cell r="B63" t="str">
            <v>SBM 2.3 SMA</v>
          </cell>
        </row>
        <row r="64">
          <cell r="A64" t="str">
            <v>MOSMOS_BMA_MOS_PT</v>
          </cell>
          <cell r="B64" t="str">
            <v>SBM 2.5 MOS</v>
          </cell>
        </row>
        <row r="66">
          <cell r="A66" t="str">
            <v>MWSHMA_TENDER1169</v>
          </cell>
          <cell r="B66" t="str">
            <v>non comm</v>
          </cell>
        </row>
        <row r="67">
          <cell r="A67" t="str">
            <v>SPPGHU014CQ</v>
          </cell>
          <cell r="B67" t="str">
            <v>non comm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PlanY15"/>
      <sheetName val="NGP%"/>
      <sheetName val="CommPlanY14"/>
      <sheetName val="to be delete"/>
    </sheetNames>
    <sheetDataSet>
      <sheetData sheetId="0"/>
      <sheetData sheetId="1">
        <row r="2">
          <cell r="D2" t="str">
            <v>SAM</v>
          </cell>
          <cell r="E2" t="str">
            <v>SBM</v>
          </cell>
        </row>
        <row r="3">
          <cell r="B3" t="str">
            <v>Sector</v>
          </cell>
          <cell r="C3" t="str">
            <v>Node</v>
          </cell>
          <cell r="D3" t="str">
            <v>2015</v>
          </cell>
          <cell r="E3" t="str">
            <v>2015</v>
          </cell>
        </row>
        <row r="4">
          <cell r="A4" t="str">
            <v>SubScheme</v>
          </cell>
        </row>
        <row r="5">
          <cell r="A5" t="str">
            <v>SBM 2.1 IIPS</v>
          </cell>
          <cell r="C5" t="str">
            <v>DPS-JOPL</v>
          </cell>
          <cell r="D5">
            <v>0.31</v>
          </cell>
          <cell r="E5">
            <v>0.32</v>
          </cell>
        </row>
        <row r="6">
          <cell r="A6" t="str">
            <v>SBM 2.1 IIPS</v>
          </cell>
          <cell r="C6" t="str">
            <v>ESS-JOPL</v>
          </cell>
          <cell r="D6">
            <v>0.31</v>
          </cell>
          <cell r="E6">
            <v>0.31</v>
          </cell>
        </row>
        <row r="7">
          <cell r="A7" t="str">
            <v>SBM 2.2 HMA</v>
          </cell>
          <cell r="B7" t="str">
            <v>ENT</v>
          </cell>
          <cell r="D7">
            <v>0.49</v>
          </cell>
          <cell r="E7">
            <v>0.49</v>
          </cell>
        </row>
        <row r="8">
          <cell r="A8" t="str">
            <v>SBM 2.2 HMA</v>
          </cell>
          <cell r="B8" t="str">
            <v>STC</v>
          </cell>
          <cell r="D8">
            <v>0.49</v>
          </cell>
          <cell r="E8">
            <v>0.49</v>
          </cell>
        </row>
        <row r="9">
          <cell r="A9" t="str">
            <v>SBM 2.2 HMA</v>
          </cell>
          <cell r="B9" t="str">
            <v>COM</v>
          </cell>
          <cell r="D9">
            <v>0.49</v>
          </cell>
          <cell r="E9">
            <v>0.49</v>
          </cell>
        </row>
        <row r="10">
          <cell r="A10" t="str">
            <v>SBM 2.2 HMA</v>
          </cell>
          <cell r="B10" t="str">
            <v>PUB</v>
          </cell>
          <cell r="D10">
            <v>0.3</v>
          </cell>
          <cell r="E10">
            <v>0.3</v>
          </cell>
        </row>
        <row r="11">
          <cell r="A11" t="str">
            <v>SBM 2.2 HMA</v>
          </cell>
          <cell r="B11" t="str">
            <v>IXIX</v>
          </cell>
          <cell r="D11">
            <v>0.49</v>
          </cell>
          <cell r="E11">
            <v>0.49</v>
          </cell>
        </row>
        <row r="12">
          <cell r="A12" t="str">
            <v>SBM 2.2 HMA</v>
          </cell>
          <cell r="B12" t="str">
            <v>OTH</v>
          </cell>
          <cell r="D12">
            <v>0.49</v>
          </cell>
          <cell r="E12">
            <v>0.49</v>
          </cell>
        </row>
        <row r="13">
          <cell r="A13" t="str">
            <v>SBM 2.3 SMA</v>
          </cell>
          <cell r="B13" t="str">
            <v>ENT</v>
          </cell>
          <cell r="D13">
            <v>0.45</v>
          </cell>
          <cell r="E13">
            <v>0.45</v>
          </cell>
        </row>
        <row r="14">
          <cell r="A14" t="str">
            <v>SBM 2.3 SMA</v>
          </cell>
          <cell r="B14" t="str">
            <v>STC</v>
          </cell>
          <cell r="D14">
            <v>0.45</v>
          </cell>
          <cell r="E14">
            <v>0.45</v>
          </cell>
        </row>
        <row r="15">
          <cell r="A15" t="str">
            <v>SBM 2.3 SMA</v>
          </cell>
          <cell r="B15" t="str">
            <v>COM</v>
          </cell>
          <cell r="D15">
            <v>0.45</v>
          </cell>
          <cell r="E15">
            <v>0.45</v>
          </cell>
        </row>
        <row r="16">
          <cell r="A16" t="str">
            <v>SBM 2.3 SMA</v>
          </cell>
          <cell r="B16" t="str">
            <v>PUB</v>
          </cell>
          <cell r="D16">
            <v>0.45</v>
          </cell>
          <cell r="E16">
            <v>0.45</v>
          </cell>
        </row>
        <row r="17">
          <cell r="A17" t="str">
            <v>SBM 2.3 SMA</v>
          </cell>
          <cell r="B17" t="str">
            <v>IXIX</v>
          </cell>
          <cell r="D17">
            <v>0.45</v>
          </cell>
          <cell r="E17">
            <v>0.45</v>
          </cell>
        </row>
        <row r="18">
          <cell r="A18" t="str">
            <v>SBM 2.3 SMA</v>
          </cell>
          <cell r="B18" t="str">
            <v>OTH</v>
          </cell>
          <cell r="D18">
            <v>0.45</v>
          </cell>
          <cell r="E18">
            <v>0.45</v>
          </cell>
        </row>
        <row r="19">
          <cell r="A19" t="str">
            <v>SBM 2.4 MNS</v>
          </cell>
          <cell r="B19" t="str">
            <v>ENT</v>
          </cell>
          <cell r="D19">
            <v>0.28000000000000003</v>
          </cell>
          <cell r="E19">
            <v>0.28000000000000003</v>
          </cell>
        </row>
        <row r="20">
          <cell r="A20" t="str">
            <v>SBM 2.4 MNS</v>
          </cell>
          <cell r="B20" t="str">
            <v>STC</v>
          </cell>
          <cell r="D20">
            <v>0.28000000000000003</v>
          </cell>
          <cell r="E20">
            <v>0.34</v>
          </cell>
        </row>
        <row r="21">
          <cell r="A21" t="str">
            <v>SBM 2.4 MNS</v>
          </cell>
          <cell r="B21" t="str">
            <v>COM</v>
          </cell>
          <cell r="D21">
            <v>0.28000000000000003</v>
          </cell>
          <cell r="E21">
            <v>0.34</v>
          </cell>
        </row>
        <row r="22">
          <cell r="A22" t="str">
            <v>SBM 2.4 MNS</v>
          </cell>
          <cell r="B22" t="str">
            <v>PUB</v>
          </cell>
          <cell r="D22">
            <v>0.1</v>
          </cell>
          <cell r="E22">
            <v>0.1</v>
          </cell>
        </row>
        <row r="23">
          <cell r="A23" t="str">
            <v>SBM 2.4 MNS</v>
          </cell>
          <cell r="B23" t="str">
            <v>IXIX</v>
          </cell>
          <cell r="D23">
            <v>0.28000000000000003</v>
          </cell>
          <cell r="E23">
            <v>0.28000000000000003</v>
          </cell>
        </row>
        <row r="24">
          <cell r="A24" t="str">
            <v>SBM 2.4 MNS</v>
          </cell>
          <cell r="B24" t="str">
            <v>OTH</v>
          </cell>
          <cell r="D24">
            <v>0.28000000000000003</v>
          </cell>
          <cell r="E24">
            <v>0.18</v>
          </cell>
        </row>
        <row r="25">
          <cell r="A25" t="str">
            <v>SBM 2.5 MOS</v>
          </cell>
          <cell r="B25" t="str">
            <v>ENT</v>
          </cell>
          <cell r="D25">
            <v>0.18</v>
          </cell>
          <cell r="E25">
            <v>0.2</v>
          </cell>
        </row>
        <row r="26">
          <cell r="A26" t="str">
            <v>SBM 2.5 MOS</v>
          </cell>
          <cell r="B26" t="str">
            <v>STC</v>
          </cell>
          <cell r="D26">
            <v>0.18</v>
          </cell>
          <cell r="E26">
            <v>0.23</v>
          </cell>
        </row>
        <row r="27">
          <cell r="A27" t="str">
            <v>SBM 2.5 MOS</v>
          </cell>
          <cell r="B27" t="str">
            <v>COM</v>
          </cell>
          <cell r="D27">
            <v>0.18</v>
          </cell>
          <cell r="E27">
            <v>0.23</v>
          </cell>
        </row>
        <row r="28">
          <cell r="A28" t="str">
            <v>SBM 2.5 MOS</v>
          </cell>
          <cell r="B28" t="str">
            <v>PUB</v>
          </cell>
          <cell r="D28">
            <v>0.18</v>
          </cell>
          <cell r="E28">
            <v>0.18</v>
          </cell>
        </row>
        <row r="29">
          <cell r="A29" t="str">
            <v>SBM 2.5 MOS</v>
          </cell>
          <cell r="B29" t="str">
            <v>IXIX</v>
          </cell>
          <cell r="D29">
            <v>0.18</v>
          </cell>
          <cell r="E29">
            <v>0</v>
          </cell>
        </row>
        <row r="30">
          <cell r="A30" t="str">
            <v>SBM 2.5 MOS</v>
          </cell>
          <cell r="B30" t="str">
            <v>OTH</v>
          </cell>
          <cell r="D30">
            <v>0.18</v>
          </cell>
          <cell r="E30">
            <v>0.2</v>
          </cell>
        </row>
        <row r="31">
          <cell r="A31" t="str">
            <v>SBM 2.6 SVD</v>
          </cell>
          <cell r="B31" t="str">
            <v>ENT</v>
          </cell>
          <cell r="D31">
            <v>0.35</v>
          </cell>
          <cell r="E31">
            <v>0.35</v>
          </cell>
        </row>
        <row r="32">
          <cell r="A32" t="str">
            <v>SBM 2.6 SVD</v>
          </cell>
          <cell r="B32" t="str">
            <v>STC</v>
          </cell>
          <cell r="D32">
            <v>0.35</v>
          </cell>
          <cell r="E32">
            <v>0.35</v>
          </cell>
        </row>
        <row r="33">
          <cell r="A33" t="str">
            <v>SBM 2.6 SVD</v>
          </cell>
          <cell r="B33" t="str">
            <v>COM</v>
          </cell>
          <cell r="D33">
            <v>0.35</v>
          </cell>
          <cell r="E33">
            <v>0.35</v>
          </cell>
        </row>
        <row r="34">
          <cell r="A34" t="str">
            <v>SBM 2.6 SVD</v>
          </cell>
          <cell r="B34" t="str">
            <v>PUB</v>
          </cell>
          <cell r="D34">
            <v>0.35</v>
          </cell>
          <cell r="E34">
            <v>0</v>
          </cell>
        </row>
        <row r="35">
          <cell r="A35" t="str">
            <v>SBM 2.6 SVD</v>
          </cell>
          <cell r="B35" t="str">
            <v>IXIX</v>
          </cell>
          <cell r="D35">
            <v>0.35</v>
          </cell>
          <cell r="E35">
            <v>0.35</v>
          </cell>
        </row>
        <row r="36">
          <cell r="A36" t="str">
            <v>SBM 2.6 SVD</v>
          </cell>
          <cell r="B36" t="str">
            <v>OTH</v>
          </cell>
          <cell r="D36">
            <v>0.35</v>
          </cell>
          <cell r="E36">
            <v>0.35</v>
          </cell>
        </row>
        <row r="37">
          <cell r="A37" t="str">
            <v>SBM 2.7 RSS</v>
          </cell>
          <cell r="B37" t="str">
            <v>ENT</v>
          </cell>
          <cell r="D37">
            <v>0.22</v>
          </cell>
          <cell r="E37">
            <v>0.22</v>
          </cell>
        </row>
        <row r="38">
          <cell r="A38" t="str">
            <v>SBM 2.7 RSS</v>
          </cell>
          <cell r="B38" t="str">
            <v>STC</v>
          </cell>
          <cell r="D38">
            <v>0.22</v>
          </cell>
          <cell r="E38">
            <v>0.22</v>
          </cell>
        </row>
        <row r="39">
          <cell r="A39" t="str">
            <v>SBM 2.7 RSS</v>
          </cell>
          <cell r="B39" t="str">
            <v>COM</v>
          </cell>
          <cell r="D39">
            <v>0.22</v>
          </cell>
          <cell r="E39">
            <v>0.22</v>
          </cell>
        </row>
        <row r="40">
          <cell r="A40" t="str">
            <v>SBM 2.7 RSS</v>
          </cell>
          <cell r="B40" t="str">
            <v>PUB</v>
          </cell>
          <cell r="D40">
            <v>0.22</v>
          </cell>
          <cell r="E40">
            <v>0</v>
          </cell>
        </row>
        <row r="41">
          <cell r="A41" t="str">
            <v>SBM 2.7 RSS</v>
          </cell>
          <cell r="B41" t="str">
            <v>OTH</v>
          </cell>
          <cell r="D41">
            <v>0.22</v>
          </cell>
          <cell r="E41">
            <v>0.22</v>
          </cell>
        </row>
        <row r="42">
          <cell r="A42" t="str">
            <v>SBM 2.9 BMA</v>
          </cell>
          <cell r="B42" t="str">
            <v>ENT</v>
          </cell>
        </row>
        <row r="43">
          <cell r="A43" t="str">
            <v>SBM 2.9 BMA</v>
          </cell>
          <cell r="B43" t="str">
            <v>STC</v>
          </cell>
        </row>
        <row r="44">
          <cell r="A44" t="str">
            <v>SBM 2.9 BMA</v>
          </cell>
          <cell r="B44" t="str">
            <v>COM</v>
          </cell>
        </row>
        <row r="45">
          <cell r="A45" t="str">
            <v>SBM 2.9 BMA</v>
          </cell>
          <cell r="B45" t="str">
            <v>PUB</v>
          </cell>
        </row>
        <row r="46">
          <cell r="A46" t="str">
            <v>SBM 2.9 BMA</v>
          </cell>
          <cell r="B46" t="str">
            <v>OTH</v>
          </cell>
        </row>
        <row r="51">
          <cell r="A51" t="str">
            <v>TMS 2.2 HMA</v>
          </cell>
        </row>
        <row r="52">
          <cell r="A52" t="str">
            <v>TMS 2.3 SMA</v>
          </cell>
        </row>
        <row r="53">
          <cell r="A53" t="str">
            <v>TMS 2.4 MNS</v>
          </cell>
        </row>
        <row r="54">
          <cell r="A54" t="str">
            <v>TMS 2.5 MOS</v>
          </cell>
        </row>
        <row r="55">
          <cell r="A55" t="str">
            <v>TMS 2.6 SVD</v>
          </cell>
        </row>
        <row r="56">
          <cell r="A56" t="str">
            <v>TMS 2.7 RSS</v>
          </cell>
        </row>
        <row r="57">
          <cell r="A57" t="str">
            <v>TMS 2.9 BMA</v>
          </cell>
        </row>
        <row r="60">
          <cell r="D60" t="str">
            <v>SAM</v>
          </cell>
          <cell r="E60" t="str">
            <v>SBM</v>
          </cell>
        </row>
        <row r="61">
          <cell r="B61" t="str">
            <v>Sector</v>
          </cell>
          <cell r="C61" t="str">
            <v>Node</v>
          </cell>
          <cell r="D61" t="str">
            <v>2015</v>
          </cell>
          <cell r="E61" t="str">
            <v>2015</v>
          </cell>
        </row>
        <row r="62">
          <cell r="A62" t="str">
            <v>TMS 2.1 IIPS</v>
          </cell>
        </row>
        <row r="63">
          <cell r="A63" t="str">
            <v>TMS 2.2 HMA</v>
          </cell>
        </row>
        <row r="64">
          <cell r="A64" t="str">
            <v>TMS 2.3 SMA</v>
          </cell>
        </row>
        <row r="65">
          <cell r="A65" t="str">
            <v>TMS 2.4 MNS</v>
          </cell>
        </row>
        <row r="66">
          <cell r="A66" t="str">
            <v>TMS 2.5 MOS</v>
          </cell>
        </row>
        <row r="67">
          <cell r="A67" t="str">
            <v>TMS 2.10 RSS</v>
          </cell>
        </row>
      </sheetData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ler Yeo Ai Lay" refreshedDate="42284.522128819444" createdVersion="4" refreshedVersion="5" minRefreshableVersion="3" recordCount="2495">
  <cacheSource type="worksheet">
    <worksheetSource ref="A1:X2496" sheet="Sheet1"/>
  </cacheSource>
  <cacheFields count="24">
    <cacheField name="Invoice Date" numFmtId="0">
      <sharedItems containsNonDate="0" containsDate="1" containsString="0" containsBlank="1" minDate="2015-08-28T10:05:28" maxDate="2015-09-28T15:15:52"/>
    </cacheField>
    <cacheField name="Salesperson" numFmtId="0">
      <sharedItems containsBlank="1" count="32">
        <m/>
        <s v="TCU-WS"/>
        <s v="shirley.phee"/>
        <s v="TCU-PS"/>
        <s v="sorphia.chua"/>
        <s v="warren.tan"/>
        <s v="ong.yilin"/>
        <s v="ronnie.lim"/>
        <s v="david.koh"/>
        <s v="wangchee.ng"/>
        <s v="cammy.ong"/>
        <s v="anson.ong"/>
        <s v="kermann.luo"/>
        <s v="jaime.wong"/>
        <s v="phuemeng.seow"/>
        <s v="herman.widjaja"/>
        <s v="jean.tan"/>
        <s v="terence.tan"/>
        <s v="julie.tan"/>
        <s v="eliza.bahaudin"/>
        <s v="desmond.tan"/>
        <s v="alvin.huang" u="1"/>
        <s v="hengkee.tan" u="1"/>
        <s v="jon.yong" u="1"/>
        <s v="simon.yeo" u="1"/>
        <s v="nancy.quek" u="1"/>
        <s v="homeng.tan" u="1"/>
        <s v="vincent.ong" u="1"/>
        <s v="chinsee.ang" u="1"/>
        <s v="roy.png" u="1"/>
        <s v="shirley.kan" u="1"/>
        <s v="stephanie.koh" u="1"/>
      </sharedItems>
    </cacheField>
    <cacheField name="Cust Code" numFmtId="0">
      <sharedItems containsBlank="1" count="813">
        <s v="ZSH027"/>
        <s v="ZSH057"/>
        <s v="ZSH089"/>
        <s v="ZSH026"/>
        <s v="ZSH076"/>
        <s v="ZSH018"/>
        <s v="ZSH084"/>
        <s v="ZSH021"/>
        <s v="ZSH030"/>
        <s v="ZST016"/>
        <s v="ZSH086"/>
        <s v="ZSH022"/>
        <s v="ZSH050"/>
        <s v="ZSH023"/>
        <s v="M00318"/>
        <s v="J00114"/>
        <s v="S00638"/>
        <s v="I00213"/>
        <s v="F00119"/>
        <s v="T00477"/>
        <s v="S00767"/>
        <s v="S07074"/>
        <s v="S00657"/>
        <s v="S00098"/>
        <s v="D00196"/>
        <s v="ZSH135"/>
        <s v="J00075"/>
        <s v="F00106"/>
        <s v="F00199"/>
        <s v="ZSH015"/>
        <s v="ZSH093"/>
        <s v="ZSH016"/>
        <s v="ZST012"/>
        <s v="ZSH058"/>
        <s v="ZSH038"/>
        <s v="I07004"/>
        <s v="S00534"/>
        <s v="C00247"/>
        <s v="S00010"/>
        <s v="ZSH001"/>
        <s v="P00509"/>
        <s v="H00162"/>
        <s v="S00068"/>
        <s v="ZSH117"/>
        <s v="S07046"/>
        <s v="ZSH025"/>
        <s v="S00521"/>
        <s v="N00288"/>
        <s v="N00044"/>
        <s v="ZSH056"/>
        <s v="W00133"/>
        <s v="ZSH082"/>
        <s v="R00111"/>
        <s v="N07270"/>
        <s v="ZSH002"/>
        <s v="M07051"/>
        <s v="L00111"/>
        <s v="L00109"/>
        <s v="N07385"/>
        <s v="N07179"/>
        <s v="R00113"/>
        <s v="JOSCNS"/>
        <s v="S00782"/>
        <s v="H00008"/>
        <s v="M07185"/>
        <s v="A00488"/>
        <s v="ZSH039"/>
        <s v="C07052"/>
        <s v="M00039"/>
        <s v="ZSH145"/>
        <s v="H00017"/>
        <s v="M07037"/>
        <s v="ZSH121"/>
        <s v="ZSH008"/>
        <s v="ZSH101"/>
        <s v="ZSH149"/>
        <s v="U00090"/>
        <s v="ZSH133"/>
        <s v="ZSH139"/>
        <s v="ZSH004"/>
        <s v="ZSH049"/>
        <s v="A07024"/>
        <s v="ZSH009"/>
        <s v="ZSH020"/>
        <s v="P07061"/>
        <s v="ZSH031"/>
        <s v="C00348"/>
        <s v="S00774"/>
        <m/>
        <s v="ZSH097"/>
        <s v="ZSH141"/>
        <s v="ZSH068"/>
        <s v="S00127"/>
        <s v="ZSH028"/>
        <s v="C00093"/>
        <s v="J00096"/>
        <s v="F00189"/>
        <s v="A00438"/>
        <s v="H00192"/>
        <s v="ZSH106"/>
        <s v="T00125"/>
        <s v="A00207"/>
        <s v="ZSH087"/>
        <s v="L00167"/>
        <s v="M00188"/>
        <s v="L00172"/>
        <s v="ZSH034"/>
        <s v="ZSH054"/>
        <s v="ZSH092"/>
        <s v="ZSH065"/>
        <s v="ZSH010"/>
        <s v="R07001"/>
        <s v="S00729"/>
        <s v="C00069"/>
        <s v="C00559"/>
        <s v="J00077"/>
        <s v="ZSH099"/>
        <s v="M07022"/>
        <s v="H00113"/>
        <s v="ZSH151"/>
        <s v="ZSH109"/>
        <s v="ZSH074"/>
        <s v="M00044"/>
        <s v="N07116"/>
        <s v="D00063"/>
        <s v="T00342"/>
        <s v="M00171"/>
        <s v="S00457"/>
        <s v="R00161"/>
        <s v="X00013"/>
        <s v="C00418"/>
        <s v="H00200"/>
        <s v="G00094"/>
        <s v="K00097"/>
        <s v="H00077"/>
        <s v="U00029"/>
        <s v="E00162"/>
        <s v="ZSH061"/>
        <s v="S07030"/>
        <s v="C00144"/>
        <s v="O00049"/>
        <s v="ZSH052"/>
        <s v="N00286"/>
        <s v="C00098"/>
        <s v="zrt011"/>
        <s v="S07094"/>
        <s v="V00316"/>
        <s v="S00422"/>
        <s v="L00029"/>
        <s v="H00221"/>
        <s v="A00358"/>
        <s v="I07027"/>
        <s v="M00084"/>
        <s v="N00174"/>
        <s v="S00136"/>
        <s v="A00359"/>
        <s v="S00496"/>
        <s v="H07024"/>
        <s v="ZSH024"/>
        <s v="ZSH126"/>
        <s v="ZSH014"/>
        <s v="ZSH060"/>
        <s v="ZSH032"/>
        <s v="ZSH081"/>
        <s v="ZSH053"/>
        <s v="ZSH055"/>
        <s v="ZSH085"/>
        <s v="ZSH152"/>
        <s v="ZSH105"/>
        <s v="ZSH115"/>
        <s v="M07035"/>
        <s v="S00652"/>
        <s v="T00183"/>
        <s v="ZST060"/>
        <s v="G00198"/>
        <s v="S00763"/>
        <s v="M07021"/>
        <s v="M07150"/>
        <s v="C00080"/>
        <s v="C00378"/>
        <s v="ZSH110"/>
        <s v="ZSH090"/>
        <s v="M00527"/>
        <s v="C99999"/>
        <s v="H07001"/>
        <s v="M00569"/>
        <s v="I08014"/>
        <s v="T00160"/>
        <s v="T00531"/>
        <s v="C00156"/>
        <s v="S00800"/>
        <s v="J00165"/>
        <s v="A00198"/>
        <s v="ZSH012"/>
        <s v="ZSH102"/>
        <s v="ZSH100"/>
        <s v="ZSH122"/>
        <s v="ZSH095"/>
        <s v="ZST001"/>
        <s v="E00202"/>
        <s v="D00193"/>
        <s v="S07092"/>
        <s v="S07004"/>
        <s v="K00101"/>
        <s v="F00115"/>
        <s v="I07030"/>
        <s v="G00136"/>
        <s v="W00087"/>
        <s v="N07170"/>
        <s v="S07003"/>
        <s v="N00002"/>
        <s v="N07111"/>
        <s v="N00153"/>
        <s v="P07059"/>
        <s v="P07012"/>
        <s v="M07165"/>
        <s v="I00435"/>
        <s v="I00389"/>
        <s v="S09002"/>
        <s v="R00099"/>
        <s v="ZST045"/>
        <s v="E07001"/>
        <s v="G00020"/>
        <s v="A00633"/>
        <s v="L00090"/>
        <s v="M00360"/>
        <s v="M00359"/>
        <s v="A00376"/>
        <s v="C00409"/>
        <s v="M00253"/>
        <s v="N00285"/>
        <s v="G00186"/>
        <s v="J00112"/>
        <s v="ZSH045"/>
        <s v="ZSH063"/>
        <s v="K00092"/>
        <s v="E00461"/>
        <s v="ZSH011"/>
        <s v="ZSH037"/>
        <s v="C00529"/>
        <s v="E00203"/>
        <s v="Y00040"/>
        <s v="S00801"/>
        <s v="S00434"/>
        <s v="N07275"/>
        <s v="B07046"/>
        <s v="M07154"/>
        <s v="L00143"/>
        <s v="N07083"/>
        <s v="T00170"/>
        <s v="ZSH999"/>
        <s v="J00127"/>
        <s v="N00236"/>
        <s v="R00015"/>
        <s v="L07008"/>
        <s v="N07394"/>
        <s v="M00102"/>
        <s v="T00527" u="1"/>
        <s v="S00410" u="1"/>
        <s v="ZST006" u="1"/>
        <s v="ZSH108" u="1"/>
        <s v="T00181" u="1"/>
        <s v="W00160" u="1"/>
        <s v="ZST028" u="1"/>
        <s v="ZST004" u="1"/>
        <s v="ZSH118" u="1"/>
        <s v="S00626" u="1"/>
        <s v="ZSH048" u="1"/>
        <s v="ZSH036" u="1"/>
        <s v="ZSH104" u="1"/>
        <s v="M00574" u="1"/>
        <s v="S00452" u="1"/>
        <s v="M00562" u="1"/>
        <s v="P00541" u="1"/>
        <s v="ZSH046" u="1"/>
        <s v="ZSH114" u="1"/>
        <s v="S00394" u="1"/>
        <s v="S00726" u="1"/>
        <s v="ZST022" u="1"/>
        <s v="ZSH148" u="1"/>
        <s v="ZSH044" u="1"/>
        <s v="ZSH124" u="1"/>
        <s v="S00380" u="1"/>
        <s v="S00656" u="1"/>
        <s v="ZST056" u="1"/>
        <s v="ZST044" u="1"/>
        <s v="JOSCFU" u="1"/>
        <s v="ZSH146" u="1"/>
        <s v="ZSH042" u="1"/>
        <s v="S00494" u="1"/>
        <s v="S00734" u="1"/>
        <s v="ZST030" u="1"/>
        <s v="ZSH064" u="1"/>
        <s v="ZSH144" u="1"/>
        <s v="ZSH040" u="1"/>
        <s v="T00493" u="1"/>
        <s v="ZST064" u="1"/>
        <s v="ZSH098" u="1"/>
        <s v="ZSH062" u="1"/>
        <s v="ZSH130" u="1"/>
        <s v="S00778" u="1"/>
        <s v="S00490" u="1"/>
        <s v="S00650" u="1"/>
        <s v="ZSH096" u="1"/>
        <s v="ZSH072" u="1"/>
        <s v="S00696" u="1"/>
        <s v="S00776" u="1"/>
        <s v="ZSH094" u="1"/>
        <s v="S00694" u="1"/>
        <s v="ZSH080" u="1"/>
        <s v="ZRT998" u="1"/>
        <s v="S00690" u="1"/>
        <s v="C00107" u="1"/>
        <s v="B07002" u="1"/>
        <s v="H07018" u="1"/>
        <s v="ZRT009" u="1"/>
        <s v="C00059" u="1"/>
        <s v="G00119" u="1"/>
        <s v="H07016" u="1"/>
        <s v="ZRT019" u="1"/>
        <s v="ZRT007" u="1"/>
        <s v="F00048" u="1"/>
        <s v="K00109" u="1"/>
        <s v="F00128" u="1"/>
        <s v="J00108" u="1"/>
        <s v="G00209" u="1"/>
        <s v="J00004" u="1"/>
        <s v="F00012" u="1"/>
        <s v="D00102" u="1"/>
        <s v="H08026" u="1"/>
        <s v="ZRT029" u="1"/>
        <s v="ZRT017" u="1"/>
        <s v="ZRT109" u="1"/>
        <s v="ZRT005" u="1"/>
        <s v="O00019" u="1"/>
        <s v="B00078" u="1"/>
        <s v="I00037" u="1"/>
        <s v="N00006" u="1"/>
        <s v="K00107" u="1"/>
        <s v="K00003" u="1"/>
        <s v="J07002" u="1"/>
        <s v="B07030" u="1"/>
        <s v="ZRT039" u="1"/>
        <s v="ZRT027" u="1"/>
        <s v="ZRT119" u="1"/>
        <s v="ZRT015" u="1"/>
        <s v="ZRT107" u="1"/>
        <s v="ZRT003" u="1"/>
        <s v="C00065" u="1"/>
        <s v="I00207" u="1"/>
        <s v="K00105" u="1"/>
        <s v="B00052" u="1"/>
        <s v="G00205" u="1"/>
        <s v="B00304" u="1"/>
        <s v="M07039" u="1"/>
        <s v="I07011" u="1"/>
        <s v="ZRT049" u="1"/>
        <s v="ZRT037" u="1"/>
        <s v="ZRT025" u="1"/>
        <s v="ZRT117" u="1"/>
        <s v="ZRT013" u="1"/>
        <s v="ZRT001" u="1"/>
        <s v="L00128" u="1"/>
        <s v="J00010" u="1"/>
        <s v="F00202" u="1"/>
        <s v="A00405" u="1"/>
        <s v="D00200" u="1"/>
        <s v="N07014" u="1"/>
        <s v="H07020" u="1"/>
        <s v="ZRT059" u="1"/>
        <s v="ZRT047" u="1"/>
        <s v="ZRT035" u="1"/>
        <s v="ZRT127" u="1"/>
        <s v="ZRT023" u="1"/>
        <s v="C99998" u="1"/>
        <s v="ZRT103" u="1"/>
        <s v="C00097" u="1"/>
        <s v="R00016" u="1"/>
        <s v="I00239" u="1"/>
        <s v="J00044" u="1"/>
        <s v="J00136" u="1"/>
        <s v="N00208" u="1"/>
        <s v="C00073" u="1"/>
        <s v="F00040" u="1"/>
        <s v="F00120" u="1"/>
        <s v="U07007" u="1"/>
        <s v="N07208" u="1"/>
        <s v="H07042" u="1"/>
        <s v="ZRT069" u="1"/>
        <s v="ZRT057" u="1"/>
        <s v="ZRT045" u="1"/>
        <s v="ZRT033" u="1"/>
        <s v="ZRT021" u="1"/>
        <s v="ZRT113" u="1"/>
        <s v="O00139" u="1"/>
        <s v="D00188" u="1"/>
        <s v="F00178" u="1"/>
        <s v="ZRT101" u="1"/>
        <s v="I00249" u="1"/>
        <s v="A00185" u="1"/>
        <s v="F00062" u="1"/>
        <s v="L00124" u="1"/>
        <s v="D00060" u="1"/>
        <s v="A00437" u="1"/>
        <s v="C00519" u="1"/>
        <s v="H00120" u="1"/>
        <s v="C00507" u="1"/>
        <s v="N07058" u="1"/>
        <s v="S07107" u="1"/>
        <s v="ZRT079" u="1"/>
        <s v="ZRT067" u="1"/>
        <s v="ZRT055" u="1"/>
        <s v="ZRT043" u="1"/>
        <s v="O00069" u="1"/>
        <s v="ZRT031" u="1"/>
        <s v="ZRT123" u="1"/>
        <s v="ZRT111" u="1"/>
        <s v="O00137" u="1"/>
        <s v="P00022" u="1"/>
        <s v="R00012" u="1"/>
        <s v="C00517" u="1"/>
        <s v="M07159" u="1"/>
        <s v="M07147" u="1"/>
        <s v="N07308" u="1"/>
        <s v="M07111" u="1"/>
        <s v="ZRT089" u="1"/>
        <s v="ZRT077" u="1"/>
        <s v="ZRT065" u="1"/>
        <s v="ZRT053" u="1"/>
        <s v="K00099" u="1"/>
        <s v="ZRT041" u="1"/>
        <s v="ZRT121" u="1"/>
        <s v="G00187" u="1"/>
        <s v="B00298" u="1"/>
        <s v="H00084" u="1"/>
        <s v="R00126" u="1"/>
        <s v="O00135" u="1"/>
        <s v="A00377" u="1"/>
        <s v="K00327" u="1"/>
        <s v="M00305" u="1"/>
        <s v="C00343" u="1"/>
        <s v="H00220" u="1"/>
        <s v="N07054" u="1"/>
        <s v="S07023" u="1"/>
        <s v="H07072" u="1"/>
        <s v="M07041" u="1"/>
        <s v="S07011" u="1"/>
        <s v="U07001" u="1"/>
        <s v="ZRT099" u="1"/>
        <s v="U09001" u="1"/>
        <s v="ZRT087" u="1"/>
        <s v="ZRT075" u="1"/>
        <s v="ZRT063" u="1"/>
        <s v="L00098" u="1"/>
        <s v="ZRT051" u="1"/>
        <s v="ZRT131" u="1"/>
        <s v="K00085" u="1"/>
        <s v="L00166" u="1"/>
        <s v="N00156" u="1"/>
        <s v="M00247" u="1"/>
        <s v="S00217" u="1"/>
        <s v="A00467" u="1"/>
        <s v="I00311" u="1"/>
        <s v="P07066" u="1"/>
        <s v="N07144" u="1"/>
        <s v="ZRT097" u="1"/>
        <s v="ZRT085" u="1"/>
        <s v="ZRT073" u="1"/>
        <s v="ZRT061" u="1"/>
        <s v="W00139" u="1"/>
        <s v="R00158" u="1"/>
        <s v="K00095" u="1"/>
        <s v="I00449" u="1"/>
        <s v="F00182" u="1"/>
        <s v="N00050" u="1"/>
        <s v="I00161" u="1"/>
        <s v="M07189" u="1"/>
        <s v="S07067" u="1"/>
        <s v="M07153" u="1"/>
        <s v="ZRT095" u="1"/>
        <s v="ZRT083" u="1"/>
        <s v="ZRT071" u="1"/>
        <s v="W00137" u="1"/>
        <s v="Y00035" u="1"/>
        <s v="M00083" u="1"/>
        <s v="P00246" u="1"/>
        <s v="R00052" u="1"/>
        <s v="G00193" u="1"/>
        <s v="B00292" u="1"/>
        <s v="D00374" u="1"/>
        <s v="I00251" u="1"/>
        <s v="A00463" u="1"/>
        <s v="M07175" u="1"/>
        <s v="N07324" u="1"/>
        <s v="ZRT093" u="1"/>
        <s v="W00079" u="1"/>
        <s v="ZRT081" u="1"/>
        <s v="U00053" u="1"/>
        <s v="N00266" u="1"/>
        <s v="W00123" u="1"/>
        <s v="N00254" u="1"/>
        <s v="C00487" u="1"/>
        <s v="L00160" u="1"/>
        <s v="R00130" u="1"/>
        <s v="M00333" u="1"/>
        <s v="S00303" u="1"/>
        <s v="A00473" u="1"/>
        <s v="C00371" u="1"/>
        <s v="M00321" u="1"/>
        <s v="S07087" u="1"/>
        <s v="S07075" u="1"/>
        <s v="P07060" u="1"/>
        <s v="M07161" u="1"/>
        <s v="N07402" u="1"/>
        <s v="ZRT091" u="1"/>
        <s v="C00497" u="1"/>
        <s v="M00263" u="1"/>
        <s v="R00140" u="1"/>
        <s v="K00353" u="1"/>
        <s v="A00655" u="1"/>
        <s v="N07400" u="1"/>
        <s v="S00415" u="1"/>
        <s v="A00641" u="1"/>
        <s v="W00141" u="1"/>
        <s v="M00271" u="1"/>
        <s v="S00333" u="1"/>
        <s v="S00425" u="1"/>
        <s v="S07093" u="1"/>
        <s v="S07081" u="1"/>
        <s v="ZST009" u="1"/>
        <s v="ZSH019" u="1"/>
        <s v="V00094" u="1"/>
        <s v="U00093" u="1"/>
        <s v="T00528" u="1"/>
        <s v="M00281" u="1"/>
        <s v="S00343" u="1"/>
        <s v="T00332" u="1"/>
        <s v="M00533" u="1"/>
        <s v="ZST019" u="1"/>
        <s v="ZST007" u="1"/>
        <s v="ZSH029" u="1"/>
        <s v="ZSH017" u="1"/>
        <s v="V00092" u="1"/>
        <s v="T00526" u="1"/>
        <s v="S00501" u="1"/>
        <s v="ZST029" u="1"/>
        <s v="N07384" u="1"/>
        <s v="ZST017" u="1"/>
        <s v="ZSH119" u="1"/>
        <s v="ZSH003" u="1"/>
        <s v="W00091" u="1"/>
        <s v="S00535" u="1"/>
        <s v="ZST027" u="1"/>
        <s v="ZSH129" u="1"/>
        <s v="ZSH013" u="1"/>
        <s v="T00398" u="1"/>
        <s v="M00599" u="1"/>
        <s v="S00477" u="1"/>
        <s v="S00625" u="1"/>
        <s v="P00542" u="1"/>
        <s v="ZST049" u="1"/>
        <s v="ZST025" u="1"/>
        <s v="N07380" u="1"/>
        <s v="ZST013" u="1"/>
        <s v="ZSH059" u="1"/>
        <s v="ZSH035" u="1"/>
        <s v="ZSH103" u="1"/>
        <s v="T00488" u="1"/>
        <s v="S00659" u="1"/>
        <s v="ZST047" u="1"/>
        <s v="ZSH033" u="1"/>
        <s v="ZSH125" u="1"/>
        <s v="M00595" u="1"/>
        <s v="T00370" u="1"/>
        <s v="ZST021" u="1"/>
        <s v="ZSH067" u="1"/>
        <s v="ZSH147" u="1"/>
        <s v="ZSH043" u="1"/>
        <s v="ZSH123" u="1"/>
        <s v="ZSH111" u="1"/>
        <s v="S00711" u="1"/>
        <s v="ZSH077" u="1"/>
        <s v="ZSH041" u="1"/>
        <s v="S00769" u="1"/>
        <s v="ZST065" u="1"/>
        <s v="ZSH075" u="1"/>
        <s v="ZSH051" u="1"/>
        <s v="S00595" u="1"/>
        <s v="S00743" u="1"/>
        <s v="ZSH073" u="1"/>
        <s v="ZSH071" u="1"/>
        <s v="S00695" u="1"/>
        <s v="S00787" u="1"/>
        <s v="S00693" u="1"/>
        <s v="S00773" u="1"/>
        <s v="E00018" u="1"/>
        <s v="C00004" u="1"/>
        <s v="C00038" u="1"/>
        <s v="E00016" u="1"/>
        <s v="F00005" u="1"/>
        <s v="G07018" u="1"/>
        <s v="H08007" u="1"/>
        <s v="H00029" u="1"/>
        <s v="J00019" u="1"/>
        <s v="D00129" u="1"/>
        <s v="J00007" u="1"/>
        <s v="D00025" u="1"/>
        <s v="J07019" u="1"/>
        <s v="H07017" u="1"/>
        <s v="ZRT008" u="1"/>
        <s v="F00049" u="1"/>
        <s v="G00118" u="1"/>
        <s v="F00209" u="1"/>
        <s v="I07016" u="1"/>
        <s v="B07033" u="1"/>
        <s v="H07003" u="1"/>
        <s v="H08015" u="1"/>
        <s v="ZRT018" u="1"/>
        <s v="ZRT006" u="1"/>
        <s v="H00117" u="1"/>
        <s v="ZR8014" u="1"/>
        <s v="F00207" u="1"/>
        <s v="H00013" u="1"/>
        <s v="C00216" u="1"/>
        <s v="N07007" u="1"/>
        <s v="I07002" u="1"/>
        <s v="ZRT028" u="1"/>
        <s v="ZRT016" u="1"/>
        <s v="ZRT108" u="1"/>
        <s v="ZRT004" u="1"/>
        <s v="D00067" u="1"/>
        <s v="B00249" u="1"/>
        <s v="E00204" u="1"/>
        <s v="G00010" u="1"/>
        <s v="P07007" u="1"/>
        <s v="C07054" u="1"/>
        <s v="L07003" u="1"/>
        <s v="M09004" u="1"/>
        <s v="ZRT038" u="1"/>
        <s v="ZRT026" u="1"/>
        <s v="ZRT118" u="1"/>
        <s v="ZRT014" u="1"/>
        <s v="ZRT106" u="1"/>
        <s v="ZRT002" u="1"/>
        <s v="F00067" u="1"/>
        <s v="E00158" u="1"/>
        <s v="L00025" u="1"/>
        <s v="K00116" u="1"/>
        <s v="E00042" u="1"/>
        <s v="C00408" u="1"/>
        <s v="G00100" u="1"/>
        <s v="S07008" u="1"/>
        <s v="P07005" u="1"/>
        <s v="I08022" u="1"/>
        <s v="ZRT048" u="1"/>
        <s v="ZRT036" u="1"/>
        <s v="ZRT024" u="1"/>
        <s v="ZRT116" u="1"/>
        <s v="ZRT012" u="1"/>
        <s v="ZRT104" u="1"/>
        <s v="H00067" u="1"/>
        <s v="L00047" u="1"/>
        <s v="C00074" u="1"/>
        <s v="K00114" u="1"/>
        <s v="D00051" u="1"/>
        <s v="T07007" u="1"/>
        <s v="S07006" u="1"/>
        <s v="P07003" u="1"/>
        <s v="ZRT058" u="1"/>
        <s v="ZRT046" u="1"/>
        <s v="ZRT034" u="1"/>
        <s v="ZRT126" u="1"/>
        <s v="ZRT022" u="1"/>
        <s v="ZRT114" u="1"/>
        <s v="F00087" u="1"/>
        <s v="F00179" u="1"/>
        <s v="ZRT010" u="1"/>
        <s v="ZRT102" u="1"/>
        <s v="G00144" u="1"/>
        <s v="C00428" u="1"/>
        <s v="K00112" u="1"/>
        <s v="J00111" u="1"/>
        <s v="K00100" u="1"/>
        <s v="N07035" u="1"/>
        <s v="ZRT068" u="1"/>
        <s v="ZRT056" u="1"/>
        <s v="ZRT044" u="1"/>
        <s v="ZRT032" u="1"/>
        <s v="ZRT124" u="1"/>
        <s v="D00199" u="1"/>
        <s v="ZRT020" u="1"/>
        <s v="ZRT112" u="1"/>
        <s v="O00138" u="1"/>
        <s v="ZRT100" u="1"/>
        <s v="C00346" u="1"/>
        <s v="H00211" u="1"/>
        <s v="N07205" u="1"/>
        <s v="ZRT078" u="1"/>
        <s v="ZRT066" u="1"/>
        <s v="ZRT054" u="1"/>
        <s v="ZRT042" u="1"/>
        <s v="H00189" u="1"/>
        <s v="ZRT030" u="1"/>
        <s v="G00096" u="1"/>
        <s v="K00076" u="1"/>
        <s v="F00187" u="1"/>
        <s v="P00137" u="1"/>
        <s v="ZRT110" u="1"/>
        <s v="J00155" u="1"/>
        <s v="M00134" u="1"/>
        <s v="A00458" u="1"/>
        <s v="O00112" u="1"/>
        <s v="K00304" u="1"/>
        <s v="A00410" u="1"/>
        <s v="M07146" u="1"/>
        <s v="N07203" u="1"/>
        <s v="ZRT088" u="1"/>
        <s v="ZRT076" u="1"/>
        <s v="ZRT064" u="1"/>
        <s v="Z00029" u="1"/>
        <s v="ZRT052" u="1"/>
        <s v="ZRT040" u="1"/>
        <s v="M00168" u="1"/>
        <s v="P00239" u="1"/>
        <s v="ZRT120" u="1"/>
        <s v="I00428" u="1"/>
        <s v="B00181" u="1"/>
        <s v="N00213" u="1"/>
        <s v="C00434" u="1"/>
        <s v="A00340" u="1"/>
        <s v="E00412" u="1"/>
        <s v="A00604" u="1"/>
        <s v="ZRT098" u="1"/>
        <s v="ZRT086" u="1"/>
        <s v="ZRT074" u="1"/>
        <s v="ZRT062" u="1"/>
        <s v="ZRT050" u="1"/>
        <s v="O00064" u="1"/>
        <s v="B00295" u="1"/>
        <s v="T00021" u="1"/>
        <s v="C00468" u="1"/>
        <s v="B00191" u="1"/>
        <s v="H00161" u="1"/>
        <s v="N00131" u="1"/>
        <s v="C00548" u="1"/>
        <s v="B00271" u="1"/>
        <s v="C00536" u="1"/>
        <s v="A00430" u="1"/>
        <s v="Y07014" u="1"/>
        <s v="M07050" u="1"/>
        <s v="ZRT096" u="1"/>
        <s v="ZRT084" u="1"/>
        <s v="ZRT072" u="1"/>
        <s v="O00098" u="1"/>
        <s v="ZRT060" u="1"/>
        <s v="M00096" u="1"/>
        <s v="Z00025" u="1"/>
        <s v="O00062" u="1"/>
        <s v="C00386" u="1"/>
        <s v="O00142" u="1"/>
        <s v="C00534" u="1"/>
        <s v="C00510" u="1"/>
        <s v="N07221" u="1"/>
        <s v="ZRT094" u="1"/>
        <s v="ZRT082" u="1"/>
        <s v="ZRT070" u="1"/>
        <s v="S00064" u="1"/>
        <s v="R00155" u="1"/>
        <s v="L00081" u="1"/>
        <s v="L00173" u="1"/>
        <s v="R00051" u="1"/>
        <s v="R00143" u="1"/>
        <s v="I00182" u="1"/>
        <s v="M00070" u="1"/>
        <s v="V00111" u="1"/>
        <s v="E00454" u="1"/>
        <s v="A00462" u="1"/>
        <s v="ZRT092" u="1"/>
        <s v="T00179" u="1"/>
        <s v="ZRT080" u="1"/>
        <s v="S00086" u="1"/>
        <s v="W00158" u="1"/>
        <s v="W00146" u="1"/>
        <s v="Y00044" u="1"/>
        <s v="I00376" u="1"/>
        <s v="H00191" u="1"/>
        <s v="A00496" u="1"/>
        <s v="N07253" u="1"/>
        <s v="N07401" u="1"/>
        <s v="ZRT090" u="1"/>
        <s v="M00090" u="1"/>
        <s v="W00132" u="1"/>
        <s v="P00437" u="1"/>
        <s v="M00262" u="1"/>
        <s v="A00494" u="1"/>
        <s v="S00404" u="1"/>
        <s v="I00442" u="1"/>
        <s v="A00470" u="1"/>
        <s v="N07343" u="1"/>
        <s v="U00060" u="1"/>
        <s v="P00515" u="1"/>
        <s v="C00574" u="1"/>
        <s v="S00288" u="1"/>
        <s v="M00294" u="1"/>
        <s v="T00529" u="1"/>
        <s v="T00517" u="1"/>
        <s v="T00401" u="1"/>
        <s v="A00490" u="1"/>
        <s v="M00602" u="1"/>
        <s v="A00650" u="1"/>
        <s v="ZSH006" u="1"/>
        <s v="W00094" u="1"/>
        <s v="S00378" u="1"/>
      </sharedItems>
    </cacheField>
    <cacheField name="Customer Name" numFmtId="0">
      <sharedItems containsBlank="1" count="621">
        <s v="HP FINANCIAL SERVICES (SINGAPORE) PTE LTD"/>
        <s v="3 STEP IT SINGAPORE PTE LTD"/>
        <s v="M1 SHOP PTE LTD"/>
        <s v="JOS SINGAPORE ITSM"/>
        <s v="MERITUS INTERNATIONAL PTE LTD"/>
        <s v="IDC GLOBAL PTE LTD"/>
        <s v="FUJITSU ASIA PTE LTD"/>
        <s v="TONG TEIK PTE LTD"/>
        <s v="STARBUCKS COFFEE SINGAPORE PTE LTD"/>
        <s v="SINGAPORE MANAGEMENT UNIVERSITY"/>
        <s v="SINGAPORE LNG CORPORATION PTE LTD"/>
        <s v="ST LOGISTICS PTE LTD"/>
        <s v="DTZ DEBENHAM TIE LEUNG (SEA) PTE LTD"/>
        <s v="JARDINE ONESOLUTION (2001) SDN BHD"/>
        <s v="FOUR SEASONS HOTEL SINGAPORE"/>
        <s v="FTI CONSULTING (SINGAPORE) PTE LTD"/>
        <s v="ITE HEADQUARTERS"/>
        <s v="SWISS LIFE (SINGAPORE) PTE LTD"/>
        <s v="COLD STORAGE SINGAPORE (1983) PTE LTD"/>
        <s v="IXIX DISTRIBUTION PTE LTD"/>
        <s v="RALPH LAUREN (SINGAPORE) PTE LTD"/>
        <s v="HCL SINGAPORE PTE LTD"/>
        <s v="SMRT CORPORATION LTD"/>
        <s v="SINGAPORE SPORTS SCHOOL"/>
        <s v="SEALED AIR (SINGAPORE) PTE LTD"/>
        <s v="NATIONAL UNIVERSITY HEALTH SYSTEM PTE LTD"/>
        <s v="NGEE ANN POLYTECHNIC"/>
        <s v="WORLDWIDE TECH SERVICES"/>
        <s v="COUTTS &amp; CO LTD"/>
        <s v="NANYANG TECHNOLOGICAL UNIVERSITY"/>
        <s v="MINISTRY OF MANPOWER - WORK PASS DIVISION"/>
        <s v="LONZA BIOLOGICS TUAS PTE LTD"/>
        <s v="L'OREAL SINGAPORE PTE LTD"/>
        <s v="NANYANG TECHNOLOGICAL UNIVERSITYSCH OF BIOLOGICAL SCIENCES"/>
        <s v="REMY COINTREAU INTERNATIONAL PTE LTD"/>
        <s v="JARDINE ONESOLUTION (2001) PTE LTD"/>
        <s v="SMCP FASHION SINGAPORE PTE LTD"/>
        <s v="HEWLETT-PACKARD SINGAPORE (SALES)PTE.LTD."/>
        <s v="MINISTRY OF SOCIAL AND FAMILY DEVELOPMENT"/>
        <s v="ARDENTEC SINGAPORE PTE LTD"/>
        <s v="CIVIL AVIATION AUTHORITY OF SINGAPORE"/>
        <s v="MCL LAND LIMITED"/>
        <s v="HEWLETT-PACKARD SINGAPORE (SALES) PTE LTD"/>
        <s v="MINISTRY OF TRANSPORT"/>
        <s v="DTZ FACILITIES &amp; ENGINEERING (S) LIMITED"/>
        <s v="AGRI-FOOD AND VETERINARY AUTHORITY"/>
        <s v="PRIME MINISTER'S OFFICE - NSCS"/>
        <s v="COMPUTACENTER (UK) LTD"/>
        <s v="SWISS REINSURANCE COMPANY LTD, HONG KONG BRANCH"/>
        <m/>
        <s v="SWISS REINSURANCE COMPANY LTD, SINGAPORE BRANCH"/>
        <s v="GENERAL REINSURANCE AG, SINGAPOREBRANCH"/>
        <s v="JARDINE ONESOLUTION (HK) LIMITED"/>
        <s v="FORBES MEDIA ASIA PTE LTD"/>
        <s v="AUDI SINGAPORE PTE. LTD."/>
        <s v="HCL HONG KONG SAR LIMITED"/>
        <s v="THE ROYAL BANK OF SCOTLAND PLC"/>
        <s v="PACNET GLOBAL (SINGAPORE) PTE LTD"/>
        <s v="LANXESS PTE LTD"/>
        <s v="PARKWAY HOSPITALS SINGAPORE PTE LTD"/>
        <s v="LANXESS BUTYL PTE LTD"/>
        <s v="REPUBLIC POLYTECHNIC"/>
        <s v="SALESFORCE.COM SINGAPORE PTE. LTD."/>
        <s v="ALPHA ADVANCED MATERIALS"/>
        <s v="CIMC RAFFLES OFFSHORE (SINGAPORE) PTE.LTD"/>
        <s v="JOS SERVICES - CSS"/>
        <s v="MINISTRY OF MANPOWER - INFORMATIONSYSTEMS"/>
        <s v="HILTON INTERNATIONAL ASIA PACIFIC PTE LTD"/>
        <s v="ARISTON THERMO PTE LTD"/>
        <s v="NATIONAL UNIVERSITY OF SINGAPORE"/>
        <s v="DOW JONES AER COMPANY, INC(SINGAPORE BRANCH)"/>
        <s v="THE ESPLANADE CO LTD"/>
        <s v="MILLENNIUM &amp; COPTHORNE INTERNATIONAL LIMITED"/>
        <s v="SUNLIGHT MERCANTILE PTE LTD"/>
        <s v="RUTLEDGE OMNI SERVICES PTE LTD"/>
        <s v="XP POWER LIMITED"/>
        <s v="COMPUTACENTER AG &amp; CO. OHG"/>
        <s v="HALCYON AGRI CORPORATION LIMITED"/>
        <s v="GRAND COPTHORNE WATERFRONT HOTEL SINGAPORE"/>
        <s v="KNIGHT FRANK ESTATE MANAGEMENT PTE LTD"/>
        <s v="UNICREDIT GLOBAL BUSINESS SERVICES GMBH"/>
        <s v="UPS ASIA GROUP PTE LTD"/>
        <s v="ECQUARIA TECHNOLOGIES PTE LTD"/>
        <s v="CHANGI GENERAL HOSPITAL PTE LTD"/>
        <s v="OCEAN TANKERS (PTE) LTD"/>
        <s v="NORTON ROSE FULBRIGHT (ASIA) LLP"/>
        <s v="CASH DEBTORS - SERVICES DEPT"/>
        <s v="MINISTRY OF MANPOWER"/>
        <s v="SINGAPORE INSTITUTE OF TECHNOLOGY"/>
        <s v="VISA WORLDWIDE PTE LTD"/>
        <s v="SUNTEC SINGAPORE INTERNATIONAL CONVENTION"/>
        <s v="LYONDELL SOUTH ASIA PTE LTD"/>
        <s v="HCL TECHNOLOGIES FINLAND OY"/>
        <s v="ACR CAPITAL HOLDINGS PTE LTD"/>
        <s v="ITE EDUCATION SERVICES PTE LTD"/>
        <s v="MINISTRY OF EDUCATIONINFOR TECH BR"/>
        <s v="NTUC HEALTH CO-OPERATIVE LTD"/>
        <s v="SINGAPORE POOLS PTE LTD"/>
        <s v="ABERDEEN ASSET MANAGEMENT ASIA LTD"/>
        <s v="SCHRODER INVESTMENT MANAGEMENT (SINGAPORE) LTD"/>
        <s v="SURBANA INTERNATIONAL CONSULTANTS PTE LTD"/>
        <s v="MARITIME &amp; PORT AUTHORITY OF S'POREIT DIVISION"/>
        <s v="SAFRA RADIO"/>
        <s v="TELEDIRECT PTE LTD"/>
        <s v="GOLDEN VILLAGE MULTIPLEX PTE LTD"/>
        <s v="SPHM PTE LTD"/>
        <s v="MEDIA DEVELOPMENT AUTHORITY"/>
        <s v="CYCLE &amp; CARRIAGE INDUSTRIES PTE LTD"/>
        <s v="CVC ASIA PACIFIC (SINGAPORE) PTE LTD"/>
        <s v="MARINA BAY SANDS PTE LTD"/>
        <s v="CITIBANK SINGAPORE LTD"/>
        <s v="HEALTH PROMOTION BOARD"/>
        <s v="MEDIACORP PTE LTD"/>
        <s v="IBM SINGAPORE PTE LTD C/O GOODYEAR ORIENT COMPANY PTE LTD"/>
        <s v="SMRT BUSES LTD"/>
        <s v="TOTAL GLOBAL SERVICES"/>
        <s v="CHARTERED ASSET MANAGEMENT PTE LTD"/>
        <s v="SUMITOMO CORPORATION ASIA &amp; OCEANIA PTE. LTD."/>
        <s v="JARDINE ONESOLUTION (CHINA) LIMITED"/>
        <s v="ALPHA METALS SINGAPORE"/>
        <s v="EPIC SHIP MANAGEMENT PTE LTD"/>
        <s v="DUN &amp; BRADSTREET (ASIA PACIFIC) PTE LTD"/>
        <s v="SCIENCE AND ENGINEERING INSTITUTES"/>
        <s v="SINGAPORE POLYTECHNIC SUPPLIES OFFICE"/>
        <s v="KEPPEL INFRASTRUCTURE HOLDINGS PTE LTD"/>
        <s v="FERRERO ASIA LIMITED(S'PORE BRANCH)"/>
        <s v="INSTITUTE OF MEDICAL BIOLOGY"/>
        <s v="ROCHE SINGAPORE TECHNICAL OPERATIONS, PTE LTD"/>
        <s v="WORLD INTELLECTUAL PROPERTY ORGANIZATION"/>
        <s v="SINGAPORE TOURISM BOARD FINANCIAL MANAGEMENT DEPT"/>
        <s v="NANYANG POLYTECHNIC"/>
        <s v="NATIONAL ENVIRONMENT AGENCY METEOROLOGICAL SERVICES DIV"/>
        <s v="NATIONAL ENVIRONMENTAL AGENCY"/>
        <s v="PRIME MINISTER'S OFFICE -NATIONAL CLIMATE CHANGE SECRETARIAT"/>
        <s v="PRIME MINISTER'S OFFICE - ELECTIONS DEPT"/>
        <s v="MINISTRY OF CULTURE, COMMUNITY AND YOUTH"/>
        <s v="IMERYS ASIA PACIFIC PTE LTD"/>
        <s v="ILLUMINA SINGAPORE PTE LTD"/>
        <s v="STANDARD CHARTERED BANK"/>
        <s v="RAFFLES QUAY ASSET MANAGEMENT P/L"/>
        <s v="ECONOMIC DEVELOPMENT BOARD"/>
        <s v="GIC PRIVATE LIMITED"/>
        <s v="AMETEK SINGAPORE PRIVATE LIMITED"/>
        <s v="LIBERTY INSURANCE PTE LTD"/>
        <s v="MILLENNIUM AIRPORT HOTEL DUBAI"/>
        <s v="MILLENNIUM PLAZA HOTEL DUBAI"/>
        <s v="ASE SINGAPORE PTE LTD"/>
        <s v="CITY HOTELS PTE LTD"/>
        <s v="MARINE HARVEST SINGAPORE PTE LTD"/>
        <s v="NABARRO LLP"/>
        <s v="ATPI (SINGAPORE) PTE LTD"/>
        <s v="JTB PTE LTD"/>
        <s v="NTT DATA SINGAPORE PTE LTD"/>
        <s v="EVERSHEDS LLP (SINGAPORE BRANCH)"/>
        <s v="COURTS (SINGAPORE) PTE LTD"/>
        <s v="ECONOCOM SERVICES SAS"/>
        <s v="YINSON PRODUCTION PTE LTD"/>
        <s v="SOUTHERN EVERISE (SINGAPORE) PTE LTD"/>
        <s v="SMRT TAXIS PTE LTD"/>
        <s v="BIOMEDICAL SCIENCES INSTITUTE c/o BBC"/>
        <s v="MINISTRY OF HEALTH"/>
        <s v="LIBERTY INTERNATIONAL ASIA IT PTE LTD"/>
        <s v="INSTITUTE OF CHEMICAL &amp; ENGINEERING SCIENCES"/>
        <s v="TEMASEK POLYTECHNIC"/>
        <s v="MCDERMOTT ASIA PACIFIC PTE LTD"/>
        <s v="NOL-TEC SYSTEMS (ASIA) PTE LTD"/>
        <s v="ROCHE DIAGNOSTICS ASIA PACIFIC PTE LTD"/>
        <s v="LAND TRANSPORT AUTHORITY OF SINGAPORE"/>
        <s v="MINISTRY OF THE ENVIRONMENT ANDWATER RESOURCES"/>
        <s v="TIH INVESTMENT MANAGEMENT PTE. LTD" u="1"/>
        <s v="SUMITOMO BAKELITE SINGAPORE PTE LTD" u="1"/>
        <s v="MINISTRY OF FINANCE - VITAL" u="1"/>
        <s v="VILLAGE HOTEL BUGIS" u="1"/>
        <s v="ANCELL ENTERPRISE PTE LTD" u="1"/>
        <s v="INFOCOMMUNICATIONS DEVELOPMENT AUTHORITY OF SINGAPORE" u="1"/>
        <s v="MINISTRY OF HOME AFFAIR-SINGAPOREPOLICE TECHNOLOGY DEPT" u="1"/>
        <s v="LONZA BIOSCIENCE SINGAPORE PTE LTD" u="1"/>
        <s v="REHAU PTE LTD" u="1"/>
        <s v="GP BATTERIES INTERNATIONAL LTD" u="1"/>
        <s v="NANYANG TECHNOLOGICAL UNVERSITY" u="1"/>
        <s v="DIRECTSTREAMS ASIA PACIFIC PTE. LTD." u="1"/>
        <s v="HOUSING AND DEVELOPMENT BOARD - RPG" u="1"/>
        <s v="SABIC INNOVATIVE PLASTICS SINGAPORE PTE LTD" u="1"/>
        <s v="MEGGITT AEROSPACE ASIA PACIFIC PTE LTD" u="1"/>
        <s v="ASM FRONT-END MANUFACTURING SINGAPORE PTE LTD" u="1"/>
        <s v="FUJITSU (SINGAPORE) PTE LTD" u="1"/>
        <s v="MIZUHO BANK, LTD" u="1"/>
        <s v="COMPUTEC ENGINEERING PTE. LTD." u="1"/>
        <s v="HOME BOX OFFICE (SINGAPORE) PTE LTD" u="1"/>
        <s v="1-NET SINGAPORE PTE LTD" u="1"/>
        <s v="SAVILLS PROPERTY MANAGEMENT PTE LTD" u="1"/>
        <s v="LOGICALIS SINGAPORE PTE LTD" u="1"/>
        <s v="ARCHER WELL COMPANY (M) SDN BHD" u="1"/>
        <s v="MINISTRY OF HOME AFFAIRS - CASINO REGULATORY AUTHORITY" u="1"/>
        <s v="COATS INTERNATIONAL PTE LIMITED" u="1"/>
        <s v="KAPLAN HIGHER EDUCATION INSTITUTE PTE LTD" u="1"/>
        <s v="MINISTRY OF LAW - MINISTRY HQ" u="1"/>
        <s v="MINISTRY OF HOME AFFAIRS - CENTRAL POLICE DIV HQ" u="1"/>
        <s v="FUJI XEROX ASIA PACIFIC PTE LTD" u="1"/>
        <s v="LOW KENG HUAT (SINGAPORE) LTD" u="1"/>
        <s v="HOUSING AND DEVELOPMENT BOARD - PLG" u="1"/>
        <s v="M1 LIMITED" u="1"/>
        <s v="MINISTRY OF MANPOWER - FMCMD" u="1"/>
        <s v="SINGAPORE PHARMACY COUNCIL" u="1"/>
        <s v="NORTHLIGHT SCHOOL" u="1"/>
        <s v="COMFORTDELGRO CORPORATION LTD" u="1"/>
        <s v="O2 MICRO PTE LTD" u="1"/>
        <s v="STANDARD BANK PLC, SINGAPORE BRANCH" u="1"/>
        <s v="URBAN REDEVELOPMENT AUTHORITY" u="1"/>
        <s v="SPRUSON &amp; FERGUSON (ASIA) PTE LTD" u="1"/>
        <s v="JARDINE ONESOLUTION (H.K.) LIMITED" u="1"/>
        <s v="SINGAPORE CIVIL DEFENCE FORCE" u="1"/>
        <s v="SCHENKER SINGAPORE (PTE) LTD" u="1"/>
        <s v="SLAB SERVICES PTE LTD" u="1"/>
        <s v="FOOD INDUSTRY ASIA (FIA)" u="1"/>
        <s v="PMO - PUBLIC SERVICE DIVISION" u="1"/>
        <s v="SUMITOMO ELECTRIC HARDMETAL ASIA PACIFIC PTE LTD" u="1"/>
        <s v="PEOPLE'S ASSOCIATION - PIONEER GENERATION OFFICE" u="1"/>
        <s v="HOUSING &amp; DEVELOPMENT BOARD-CRG" u="1"/>
        <s v="PMO - NATIONAL SECURITY COORDINATION SECRETARIAT" u="1"/>
        <s v="ACCOUNTING AND CORPORATE REGULATORY AUTHORITY" u="1"/>
        <s v="INFOCOMM DEV AUTHORITY OF SINGAPORE" u="1"/>
        <s v="VP BANK (SINGAPORE) LTD" u="1"/>
        <s v="JARDINE LLOYD THOMPSON ASIA PTE LTD" u="1"/>
        <s v="GAYLIN INTERNATIONAL PTE LTD" u="1"/>
        <s v="INFORMA SOLUTIONS PTE LTD" u="1"/>
        <s v="HANG SENG BANK LTD" u="1"/>
        <s v="JARDINE ONESOLUTION (CLOSED)" u="1"/>
        <s v="BEYONICS INTERNATIONAL PTE LTD" u="1"/>
        <s v="FRAGRANCE HOTEL MANAGEMENT PTE LTD" u="1"/>
        <s v="INFOCOMM DEVELOPMENT AUTHORITY OF S'PORE- BUYOUT" u="1"/>
        <s v="DEUTSCHE BANK AGASIA PACIFIC HEAD OFFICE" u="1"/>
        <s v="HOUSING &amp; DEVELOPMENT - BIG" u="1"/>
        <s v="WING TAI HOLDINGS LIMITED" u="1"/>
        <s v="SEQUOIA CAPITAL(INDIA) SINGAPORE PTE LTD" u="1"/>
        <s v="MINISTRY OF HOME AFFAIRS - HQ" u="1"/>
        <s v="CENTRE FOR PUBLIC PROJECT MANAGEMENT" u="1"/>
        <s v="SVENSKA HANDELSBANKEN AB" u="1"/>
        <s v="ESS SINGAPORE BRANCH" u="1"/>
        <s v="HOUSING AND DEVELOPMENT BOARD - FIN" u="1"/>
        <s v="SINGAPORE POLICE FORCE HEADQUARTERS" u="1"/>
        <s v="CARLSBERG SINGAPORE PTE LTD" u="1"/>
        <s v="MAYER BROWN JSM (SINGAPORE) PTE LTD" u="1"/>
        <s v="BRUNSWICK GROUP PTE LTD" u="1"/>
        <s v="ALPHADYNE ASSET MANAGEMENT PTE LTD" u="1"/>
        <s v="MTU ASIA PTE LTD" u="1"/>
        <s v="UPS SINGAPORE PTE LTD" u="1"/>
        <s v="RUTLEDGE E &amp; P PTE LTD" u="1"/>
        <s v="MINISTRY OF HOME AFFAIR - TANGLIN POLICE DIV HQ" u="1"/>
        <s v="MINISTRY OF HOME AFFAIRS - JURONG POLICE DIV HQ" u="1"/>
        <s v="KPMG SERVICES PTE LTD" u="1"/>
        <s v="DSO NATIONAL LABORATORIES" u="1"/>
        <s v="BASELL ASIA PACIFIC LIMITED" u="1"/>
        <s v="AJ CAPITAL MANAGEMENT PTE LTD" u="1"/>
        <s v="WD MEDIA (SINGAPORE) PTE LTD" u="1"/>
        <s v="MINISTRY OF HOME AFFAIRS - HOME TEAM ACADEMY" u="1"/>
        <s v="TCM PRACTITIONERS BOARD" u="1"/>
        <s v="PURAC ASIA PACIFIC PTE LTD" u="1"/>
        <s v="MEAD JOHNSON NUTRITION (ASIA PACIFIC) PL" u="1"/>
        <s v="ATOS INFORMATION TECHNOLOGY (SINGAPORE) PTE LTD" u="1"/>
        <s v="LEICA INSTRUMENTS (SINGAPORE) PTE LTD" u="1"/>
        <s v="JARDINE ENGINEERING (S) PTE LTD" u="1"/>
        <s v="OLAM INTERNATIONAL LTD" u="1"/>
        <s v="KEPPEL DATAHUB  PTE LTD" u="1"/>
        <s v="LEMONGRASS HOUSE SINGAPORE PTE LTD" u="1"/>
        <s v="RCI ASIA PACIFIC PTE LTD" u="1"/>
        <s v="** URBAN REDEVELOPMENT AUTHORITY-URA RESOURCE CENTRE (EQUIP" u="1"/>
        <s v="KK WOMEN'S AND CHILDREN'S HOSPITAL PTE LTD" u="1"/>
        <s v="PING FORM PTE LTD" u="1"/>
        <s v="ADECCO PERSONNEL PTE LTD" u="1"/>
        <s v="YKK HOLDING ASIA PTE LTD" u="1"/>
        <s v="LIANHUA PRIMARY SCHOOL" u="1"/>
        <s v="BAUSCH &amp; LOMB (S'PORE) PTE LTD" u="1"/>
        <s v="HOUSING AND DEVELOPMENT BOARD - EAPG" u="1"/>
        <s v="NANYANG TECHNOLOGY UNIVERSITY-SCH" u="1"/>
        <s v="REPUBLIC ICONIC HOTEL PTE LTD" u="1"/>
        <s v="AEGON DIRECT &amp; AFFINITY MARKETING SERVICE LIMITED" u="1"/>
        <s v="ST ELECTRONICS (INFO-SOFTWARE SYSTEMS) PTE LTD" u="1"/>
        <s v="MINISTRY OF HOME AFFAIRS - POLICE DOG (K9) UNIT" u="1"/>
        <s v="CERTIS CISCO SMART SOLUTIONS PTE LTD" u="1"/>
        <s v="TRANSIT LINK PTE LTD" u="1"/>
        <s v="GADENS LAWYERS SINGAPORE PTE. LTD." u="1"/>
        <s v="ROCHE SINGAPORE PTE LTD" u="1"/>
        <s v="PMO - ELECTIONS DEPARTMENT" u="1"/>
        <s v="IX MOBILE PTE LTD" u="1"/>
        <s v="BIOMEDICAL SCIENCES INSTITUTES" u="1"/>
        <s v="HUNTER DOUGLAS SINGAPORE PTE LTD" u="1"/>
        <s v="KEPPEL SEGHERS ENGINEERING SINGAPORE PTE LTD" u="1"/>
        <s v="SAIPEM SINGAPORE PTE LTD" u="1"/>
        <s v="RAFFLES COUNTRY CLUB" u="1"/>
        <s v="PEOPLE'S ASSOCIATION - TECHNICAL SERVICES SECTION" u="1"/>
        <s v="VISA WORLDWIDE (JAPAN) CO., LTD" u="1"/>
        <s v="Y. M. WOO &amp; CO" u="1"/>
        <s v="PARLIAMENT OF SINGAPORE" u="1"/>
        <s v="OC RESOURCES SINGAPORE" u="1"/>
        <s v="AVIVA LTD" u="1"/>
        <s v="DNATA SINGAPORE PTE LTD" u="1"/>
        <s v="GOODWOOD PARK HOTEL LIMITED" u="1"/>
        <s v="FRANKLIN OFFSHORE INTERNATIONAL PTE LTD" u="1"/>
        <s v="SINGAPORE PETROLEUM CO. LTD" u="1"/>
        <s v="WING TAI CLOTHING PTE LTD" u="1"/>
        <s v="NATIONAL ENVIRONMENT AGENCY" u="1"/>
        <s v="INLAND REVENUE AUTHORITY OF SINGAPORE" u="1"/>
        <s v="MINISTRY OF SOCIAL AND FAMILY DEVELOPMENT - MINISTRY HQ" u="1"/>
        <s v="SCHENKER (ASIA PACIFIC) PTE LTD" u="1"/>
        <s v="JUDICIARY-SUPREME COURT" u="1"/>
        <s v="BCI ASIA CONSTRUCTION INFORMATION PTE LTD" u="1"/>
        <s v="ARUP SINGAPORE PTE LTD" u="1"/>
        <s v="OKURA FLEXIBLE AUTOMATION SYSTEMS PTE LTD" u="1"/>
        <s v="MINISTRY OF HOME AFFAIRS - PUBLIC AFFAIRS DEPT" u="1"/>
        <s v="UOL DEVELOPMENT (DAKOTA) PTE LTD" u="1"/>
        <s v="LSK ENGINEERING (S) PTE LTD" u="1"/>
        <s v="HP SERVICES (SINGAPORE) PTE LTD" u="1"/>
        <s v="MINISTRY OF HOME AFFAIRS-SECUIRTY IND REGULATORY D" u="1"/>
        <s v="MINISTRY OF SOCIAL AND FAMILY DEV-EARLY CHILDHOOD DEV AGENCY" u="1"/>
        <s v="NATIONAL PARKS BOARD (HEADQUARTERS)" u="1"/>
        <s v="SUTL MARINA DEVELOPMENT PTE LTD" u="1"/>
        <s v="INSTITUTE OF MICROELECTRONICS" u="1"/>
        <s v="MINISTRY OF HOME AFFAIRS - SINGAPORE POLICE FORCE" u="1"/>
        <s v="LLOYDS TSB MERCHANT BANK LIMITED" u="1"/>
        <s v="MINISTRY OF FINANCE - SINGAPORECUSTOM" u="1"/>
        <s v="METTLER-TOLEDO (S) PTE LTD" u="1"/>
        <s v="G2000 APPAREL(S) PTE LTD" u="1"/>
        <s v="MINISTRY OF CULTURE, COMMUNITY  AND YOUTH" u="1"/>
        <s v="LAND TRANSPORT AUTHORITY" u="1"/>
        <s v="MINISTRY OF HOME AFFAIRS - ADMIN &amp; FIN DEPT" u="1"/>
        <s v="MINISTRY OF HOME AFFAIRS - PNSD" u="1"/>
        <s v="MUBADALA PETROLEUM (SE ASIA) LIMITED" u="1"/>
        <s v="ICBC STANDARD BANK PLC SINGAPORE BRANCH" u="1"/>
        <s v="PHILLIP SECURITIES PTE LTD" u="1"/>
        <s v="SUTL CORPORATION PTE LTD" u="1"/>
        <s v="BIOPROCESSING TECHNOLOGY INSTITUTE" u="1"/>
        <s v="COMPETITION COMMISSION OF SINGAPORE" u="1"/>
        <s v="OHL (S) PTE LTD" u="1"/>
        <s v="MINISTRY OF MANPOWERORGANISATION MGMT DEPT" u="1"/>
        <s v="MINISTRY OF THE ENVIRONMENT AND WATER RESOURCES" u="1"/>
        <s v="HOUSING AND DEVELOPMENT BOARD - ISG" u="1"/>
        <s v="HITACHI CAPITAL SINGAPORE PTE LTD C/O SAFE2TRAVEL PTE LTD" u="1"/>
        <s v="ALLIANCE BERNSTEIN (SINGAPORE) LTD" u="1"/>
        <s v="INTERNATIONAL RUBBER STUDY GROUP" u="1"/>
        <s v="SURBANA TECHNOLOGIES PTE LTD" u="1"/>
        <s v="HOUSING &amp; DEVELOPMENT BOARD - FIN" u="1"/>
        <s v="ARGENTA UNDERWRITING ASIA PTE. LTD." u="1"/>
        <s v="CIMB BANK BERHAD" u="1"/>
        <s v="KEPPEL DATAHUB 2 PTE LTD" u="1"/>
        <s v="DTZ PROPERTY NETWORK PTE LTD" u="1"/>
        <s v="PARKWAY LABORATORY SERVICE LTD" u="1"/>
        <s v="WESTERN ASSET MANAGEMENT COMPANY PTE LTD" u="1"/>
        <s v="ST SYNTHESIS PTE LTD" u="1"/>
        <s v="TOTAL OIL ASIA-PACIFIC PTE. LTD." u="1"/>
        <s v="MINISTRY OF COMMUNICATIONS AND INFORMATION" u="1"/>
        <s v="MINISTRY OF EDUCATION(EDUCATIONAL TECHNOLOGY DIVISION)" u="1"/>
        <s v="JARDINE ONESOLUTION (2001)P L - CFU" u="1"/>
        <s v="MINISTRY OF HOME AFFAIRS-POLICE COAST GUARD" u="1"/>
        <s v="JARDINE SHIPPING AGENCIES" u="1"/>
        <s v="THE SINGAPORE ISLAND COUNTRY CLUB" u="1"/>
        <s v="CXRUS SOLUTIONS PTE LTD" u="1"/>
        <s v="ATTORNEY-GENERAL'S CHAMBERS" u="1"/>
        <s v="WEIKE GAMING TECHNOLOGY (S) PTE LTD" u="1"/>
        <s v="FIRST STATE INVESTMENTS SINGAPORE" u="1"/>
        <s v="FAR EAST ORCHARD LIMITED" u="1"/>
        <s v="SBS TRANSIT LTD" u="1"/>
        <s v="METRO HOLDINGS LTD" u="1"/>
        <s v="ARCHER WELL COMPANY (SINGAPORE) PTE. LTD." u="1"/>
        <s v="MINISTRY OF HOME AFFAIRS - CID" u="1"/>
        <s v="HOUSING &amp; DEVELOPMENT BOARD - IPG" u="1"/>
        <s v="MINISTRY OF HOME AFFAIRS - SERVICE DEV &amp; INSPECT" u="1"/>
        <s v="CASH SALES" u="1"/>
        <s v="DTZ DEBENHAM TIE LEUNG PROPERTY MANAGEMENT SERVICES PTE LTD" u="1"/>
        <s v="FUJI XEROX S'PORE PTE LTD" u="1"/>
        <s v="NATIXIS" u="1"/>
        <s v="CABINET OFFICE" u="1"/>
        <s v="HERBERT SMITH FREEHILLS LLP" u="1"/>
        <s v="PMO - CORRUPT PRACTICES INVESTIGATION BUREAU" u="1"/>
        <s v="NATIONAL HERITAGE BOARD" u="1"/>
        <s v="ELECTROLUX S.E.A PTE LTD" u="1"/>
        <s v="SINGAPORE POLYTECHNIC" u="1"/>
        <s v="THE LONDON METAL EXCHANGE SINGAPORE BRANCH" u="1"/>
        <s v="SINGAPORE UNIVERSITY OF TECHNOLOGY AND DESIGN" u="1"/>
        <s v="SINGAPORE CORPORATION OF REHABILITATIVE ENTERPRISES" u="1"/>
        <s v="PMO - NATIONAL CLIMATE CHANGE SECRETARIAT" u="1"/>
        <s v="HP FINANCIAL SERVICES (SINGAPORE)PTE LTD" u="1"/>
        <s v="MONETARY AUTHORITY OF SINGAPORE" u="1"/>
        <s v="EFG BANK AG" u="1"/>
        <s v="DELTEQ PTE LTD" u="1"/>
        <s v="ASVIDA ASIA PTE LTD" u="1"/>
        <s v="BANK PICTET &amp; CIE (ASIA) LTD" u="1"/>
        <s v="CENTRAL PROVIDENT FUND BOARD" u="1"/>
        <s v="MINISTRY OF HOME AFFAIRS-SPF" u="1"/>
        <s v="CONRAD CENTENNIAL SINGAPORE" u="1"/>
        <s v="HSBC INSTITUTIONAL TRUST SERVICES (SINGAPORE) LIMITED" u="1"/>
        <s v="CREDIT AGRICOLE CORPORATE AND INVESTMENT BANK" u="1"/>
        <s v="CENTRAL BOULEVARD DEVELOPMENT PTE LTD" u="1"/>
        <s v="MINISTRY OF HOME AFFAIRS - OPERATIONS DEPT" u="1"/>
        <s v="NILEDUTCH SINGAPORE PTE LTD" u="1"/>
        <s v="F&amp;N FOODS PTE LTD" u="1"/>
        <s v="MINISTRY OF TRADE AND INDUSTRY" u="1"/>
        <s v="MINISTRY OF EDUCATIONPSYCHOLOGICAL ASSESSMENT &amp; RESEARCH" u="1"/>
        <s v="GOODYEAR SINGAPORE TYRES" u="1"/>
        <s v="MINISTRY OF HOME AFFAIRS-PRISON DEPARTMENT" u="1"/>
        <s v="SINGAPORE POLICE FORCE" u="1"/>
        <s v="HOUSING AND DEVELOPMENT BOARD - DPG" u="1"/>
        <s v="MINISTRY OF HOME AFFAIRS - SPECIAL OPERATIONS COMMAND" u="1"/>
        <s v="KINGFISHER AUTOMOTIVE PTE LTD" u="1"/>
        <s v="MDR LIMITED" u="1"/>
        <s v="MINISTRY OF DEFENCE" u="1"/>
        <s v="BUILDING AND CONSTRUCTION AUTHORITY" u="1"/>
        <s v="FAR EAST MANAGEMENT PTE LTD" u="1"/>
        <s v="SINGAPORE EXAMINATIONS ANDASSESSMENT BOARD" u="1"/>
        <s v="PROCURRI SINGAPORE PTE LTD" u="1"/>
        <s v="KIT SOLUTIONS" u="1"/>
        <s v="AMUNDI SINGAPORE LIMITED" u="1"/>
        <s v="TOSHIN DEVELOPMENT SINGAPORE PTE LTD" u="1"/>
        <s v="KWE-KINTETSU WORLD EXPRESS (S) PTE LTD" u="1"/>
        <s v="HILTON SINGAPORE" u="1"/>
        <s v="MUU CONSULTING PTE LTD" u="1"/>
        <s v="HOUSING AND DEVELOPMENT BOARD - LEGAL" u="1"/>
        <s v="KSP INFOSYSTEMS PTE LTD" u="1"/>
        <s v="KCS PAYROLL EXPRESS PTE LTD" u="1"/>
        <s v="HOLIDAY TOURS AND TRAVEL PTE LTD" u="1"/>
        <s v="MINISTRY OF HOME AFFAIRS - CAD" u="1"/>
        <s v="SINGAPORE REFINING COMPANY PTE LTD" u="1"/>
        <s v="M HOTEL SINGAPORE" u="1"/>
        <s v="FLEXTRONICS MANUFACTURING (S) PTE LTD" u="1"/>
        <s v="HOUSING AND DEVELOPMENT BOARD - CRG" u="1"/>
        <s v="SINSPEC MARINE SERVICES PTE LTD" u="1"/>
        <s v="MINISTRY OF FINANCE" u="1"/>
        <s v="DATA STORAGE INSTITUTE" u="1"/>
        <s v="MINISTRY OF FINANCE - HQ" u="1"/>
        <s v="NXGEN COMMUNICATIONS PTE LIMITED" u="1"/>
        <s v="WING TAI RETAIL MANAGEMENT PTE LTD" u="1"/>
        <s v="FRESHFIELDS BRUCKHAUS DERINGER SINGAPORE PTE LTD" u="1"/>
        <s v="JUDICIARY - SUPREME COURT" u="1"/>
        <s v="REN CI HOSPITAL" u="1"/>
        <s v="MINISTRY OF HOME AFFAIRS - GURKHA CONTINGENT" u="1"/>
        <s v="PRIME MINISTER'S OFFICE - NPTD" u="1"/>
        <s v="ZONES INC" u="1"/>
        <s v="BSI BANK LIMITED SINGAPORE" u="1"/>
        <s v="HOUSING AND DEVELOPMENT BOARD - BQG" u="1"/>
        <s v="MINISTRY OF HOME AFFAIRS-AIRPORT POLICE DIV" u="1"/>
        <s v="NATIONAL LIBRARY BOARD" u="1"/>
        <s v="MENLO WORLDWIDE ASIA PACIFIC PTE LTD" u="1"/>
        <s v="HOUSING &amp; DEVELOPMENT BOARD - BRI" u="1"/>
        <s v="MINISTRY OF HOME AFFAIRS - PWD" u="1"/>
        <s v="DEFENCE SCIENCE &amp; TECHNOLOGY AGENCY" u="1"/>
        <s v="SINGAPORE MEDICAL COUNCIL" u="1"/>
        <s v="INTELLECTUAL PROPERTY OFFICE OF SINGAPORE" u="1"/>
        <s v="INDOFLUID SYSTEM TECHNOLOGIES PTE LTD" u="1"/>
        <s v="TOSHIBA TEC SINGAPORE PTE LTD" u="1"/>
        <s v="CREATIVE TECHNOLOGY LTD" u="1"/>
        <s v="HOUSING &amp; DEVELOPMENT BOARD - ISG" u="1"/>
        <s v="SINGAPORE WORKFORCE DEVELOPMENTAGENCY" u="1"/>
        <s v="NANYANG POLYTECHNIC INTERNATIONAL PTE   LTD" u="1"/>
        <s v="NGEE ANN POLYTECHNIC - COMPUTER CTR" u="1"/>
        <s v="THE NORTHERN TRUST COMPANY" u="1"/>
        <s v="PRIME MINISTER'S OFFICE - PUBLIC SERVICE DIVISION" u="1"/>
        <s v="I-NET SOLUTIONS (S) PTE LTD" u="1"/>
        <s v="HOUSING &amp; DEVELOPMENT BOARD - INTERNAL AUDIT GROUP" u="1"/>
        <s v="SINGAPORE SPORTS COUNCIL" u="1"/>
        <s v="GRAND MERCURE ROXY HOTEL" u="1"/>
        <s v="JUDICIARY - SUBORDINATE COURTS" u="1"/>
        <s v="SWEE CHENG MANAGEMENT PTE LTD" u="1"/>
        <s v="FRAGRANCE REALTY PTE LTD" u="1"/>
        <s v="GUARDIAN HEALTH &amp; BEAUTY" u="1"/>
        <s v="IBM SINGAPORE PTE LTD" u="1"/>
        <s v="MINISTRY OF EDUCATION" u="1"/>
        <s v="SUNGARD SYSTEMS SINGAPORE PTE LTD" u="1"/>
        <s v="ST ELECTRONICS (INFO-COMM SYSTEMS) PTE LTD" u="1"/>
        <s v="KIMBERLY-CLARK ASIA PACIFIC PTE LTD" u="1"/>
        <s v="PEPPERL+FUCHS (MANUFACTURING) PTE LTD" u="1"/>
        <s v="MINISTRY OF HOME AFFAIRS-PUBLIC TRANSPORT SECUR COMMAND" u="1"/>
        <s v="LENOVO (SINGAPORE) PTE LTD" u="1"/>
        <s v="EASTERN DEVELOPMENT PTE LTD" u="1"/>
        <s v="MEINHARDT INFRASTRUCTURE PTE LTD" u="1"/>
        <s v="HOUSING &amp; DEVELOPMENT BOARD- HMG" u="1"/>
        <s v="NEC ASIA PACIFIC PTE LTD" u="1"/>
        <s v="MINISTRY OF HOME AFFAIRS - ICA" u="1"/>
        <s v="CAPITOL HOTEL MANAGEMENT PTE LTD" u="1"/>
        <s v="CPG CORPORATION PTE LTD" u="1"/>
        <s v="SISTIC.COM PTE LTD" u="1"/>
        <s v="INVENSYS PROCESS SYSTEMS (S) P L" u="1"/>
        <s v="ALTON INTERNATIONAL (S) PTE LTD" u="1"/>
        <s v="AUDITOR-GENERAL'S OFFICE" u="1"/>
        <s v="TRADITION SINGAPORE PTE LTD" u="1"/>
        <s v="PUBLIC UTILITIES BOARD" u="1"/>
        <s v="TIONG WOON CRANE &amp; TRANSPORT PTE LTD" u="1"/>
        <s v="NATIONAL COUNCIL OF SOCIAL SERVICE" u="1"/>
        <s v="NATIONAL UNIVERSITY HOSPITAL (S)PTE LTD -MATERIAL MGMT DEPT" u="1"/>
        <s v="COPTHORNE KING'S HOTEL SINGAPORE" u="1"/>
        <s v="FAR EAST ORGANIZATION CENTRE PTE LTD" u="1"/>
        <s v="MINISTRY OF FINANCE-SINGAPORE CUSTOMS" u="1"/>
        <s v="CHUBB PACIFIC UNDERWRITTING MANAGEMENT" u="1"/>
        <s v="JTL MARKETING" u="1"/>
        <s v="COUNCIL FOR PRIVATE EDUCATION" u="1"/>
        <s v="INTERNATIONAL ENTERPRISE SINGAPORE" u="1"/>
        <s v="IE SINGAPORE" u="1"/>
        <s v="SINGAPORE CHINESE GIRLS' SCHOOL" u="1"/>
        <s v="PEOPLE'S ASSOCIATION" u="1"/>
        <s v="KCS CORPORATE SERVICES PTE LTD" u="1"/>
        <s v="SINGAPORE CRUISE CENTRE PTE LTD" u="1"/>
        <s v="ENTHONE CHEMISTRY" u="1"/>
        <s v="CENTRAL PROVIDENT FUND" u="1"/>
        <s v="YUMIN PRIMARY SCHOOL" u="1"/>
        <s v="HP ENTERPRISE SERVICES (HONG KONG)LTD" u="1"/>
        <s v="INPUTRONICS PTE LTD" u="1"/>
        <s v="SHOWA DENKO HD SINGAPORE PTE LTD" u="1"/>
        <s v="SAVILLS (SINGAPORE) PTE LTD" u="1"/>
        <s v="CHATSWORTH INTERNATIONAL SCHOOL" u="1"/>
        <s v="INVENSYS PROCESS SYSTEMS (S) PTE LTD" u="1"/>
        <s v="APOLLO MANAGEMENT SINGAPORE PTE LTD" u="1"/>
        <s v="MARITIME AND PORT AUTHORITY OF SINGAPORE" u="1"/>
        <s v="PANASONIC INDUSTRIAL DEVICES MATERIALS SINGAPORE PTE LTD" u="1"/>
        <s v="JARDINE SHIPPING SERVICES" u="1"/>
        <s v="RADIANCE COMMUNICATIONS PTE LTD" u="1"/>
        <s v="MINDTREE LIMITED (SINGAPORE BRANCH)" u="1"/>
        <s v="SMRT TRAINS LTD" u="1"/>
        <s v="SINGAPORE EXAMINATIONS AND ASSESSMENT BOARD" u="1"/>
        <s v="MOUNT FABER LEISURE GROUP PTE LTD" u="1"/>
        <s v="PHILLIP FUTURES PTE LTD" u="1"/>
        <s v="WELLS FARGO SECURITIES, LLC" u="1"/>
        <s v="RAFFLES GIRL SECONDARY SCHOOL" u="1"/>
        <s v="MINISTRY OF HOME AFFAIRS - TRAFFIC POLICE DEPT" u="1"/>
        <s v="MINISTRY OF HOME AFFAIRS-BEDOK POLICE DIV HQ" u="1"/>
        <s v="MINISTRY OF EDUCATION INFOR TECH BR" u="1"/>
        <s v="SHAW SERVICES PTE LTD" u="1"/>
        <s v="GRIFFIN TRAVEL PTE LTD" u="1"/>
        <s v="CENTRAL NARCOTICS BUREAU" u="1"/>
        <s v="CJ KOREA EXPRESS ASIA PTE LTD" u="1"/>
        <s v="URBAN REDEVELOPMENT AUTHORITYINFORMATION SYSTEMS SECTION" u="1"/>
        <s v="HOUSING &amp; DEVELOPMENT BOARD - LEGAL" u="1"/>
        <s v="DENTSU, YOUNG &amp; RUBICAM PTE LTD" u="1"/>
        <s v="TAKASAGO INTERNATIONAL (S) PTE LTD" u="1"/>
        <s v="UBS AG, SINGAPORE BRANCH" u="1"/>
        <s v="ADVANCED MANUFACTURING CORPORATION PTE LTD" u="1"/>
        <s v="CHANGI AIRPORT GROUP (SINGAPORE) PTE LTD" u="1"/>
        <s v="JUDICIARY - STATE COURTS" u="1"/>
        <s v="HCL Gmbh" u="1"/>
        <s v="ISTANA" u="1"/>
        <s v="CHINA SONANGOL INTERNATIONAL (S) PTE LTD" u="1"/>
        <s v="GAYLIN HOLDINGS LTD" u="1"/>
        <s v="ORCHARD HOTEL SINGAPORE" u="1"/>
        <s v="MINISTRY OF HOME AFFAIRS - PID" u="1"/>
        <s v="GUOCOLAND MANAGEMENT PTE LTD" u="1"/>
        <s v="HONGKONG LAND (SINGAPORE) PTE LTD" u="1"/>
        <s v="MINISTRY OF HOME AFFAIRS - SCDF" u="1"/>
        <s v="BROOKFIELD GLOBAL RELOCATION SERVICES PTE LTD" u="1"/>
        <s v="SINGAPORE INSTITUTE OF MANAGEMENT SIM HQ" u="1"/>
        <s v="BOROUGE PTE LTD" u="1"/>
        <s v="PEOPLE'S ASSOCIATION - NORTH WEST CDC" u="1"/>
        <s v="KAPLAN LEARNING INSTITUTE PTE LTD" u="1"/>
        <s v="INFOCOMM DEVELOPMENT AUTHORITY (IDA CHARGES)" u="1"/>
        <s v="HEALTH SCIENCES AUTHORITY" u="1"/>
        <s v="INSTITUTE FOR INFOCOMM RESEARCH" u="1"/>
        <s v="INSTITUTE OF MATERIALS RESEARCH" u="1"/>
        <s v="GARDENS BY THE BAY" u="1"/>
        <s v="PERSTORP SINGAPORE PTE LTD" u="1"/>
        <s v="SINGAPORE PRESS HOLDINGS LTD" u="1"/>
        <s v="SINGAPORE WORKFORCE DEVELOPMENT AGENCY - LLF" u="1"/>
        <s v="SINGAPORE DENTAL COUNCIL" u="1"/>
        <s v="ALEXANDRA HEALTH PTE LTD" u="1"/>
        <s v="SINGAPORE INSTITUTE OF RETAIL STUDIES" u="1"/>
        <s v="FIDESSA PTE. LIMITED" u="1"/>
        <s v="SMART SYSTEMS PTE LTD" u="1"/>
        <s v="TAKASHIMAYA SINGAPORE LTD" u="1"/>
        <s v="MINISTRY OF HOME AFFAIRS - SECCOM" u="1"/>
        <s v="CLYDE &amp; CO CLASIS SINGAPORE PTE. LTD." u="1"/>
        <s v="RGE PTE.LTD." u="1"/>
        <s v="PMO - MINISTRY HEADQUARTER" u="1"/>
        <s v="OXFORD INSTRUMENTS PTE LTD" u="1"/>
        <s v="SUNGARD AMBIT (SINGAPORE) PTE LTD" u="1"/>
        <s v="MINISTRY OF NATIONAL DEVELOPMENT - HQ" u="1"/>
        <s v="COUNCIL FOR ESTATE AGENCIES" u="1"/>
        <s v="NATIONAL PARKS BOARD" u="1"/>
        <s v="MINISTRY OF TRADE &amp; INDUSTRY - HQ" u="1"/>
        <s v="ONE15 MARINA CLUB" u="1"/>
        <s v="MINISTRY OF HOME AFFAIRS-CENTRAL NARCOTICS BUREAU" u="1"/>
        <s v="ENERGY MARKET AUTHORITY OF SINGAPORE" u="1"/>
        <s v="HOUSING AND DEVELOPMENT - HMG" u="1"/>
        <s v="UMW EQUIPMENT &amp; ENGINEERING PTE LTD" u="1"/>
        <s v="JARDINE LLOYD THOMPSON PCS PTE LTD" u="1"/>
        <s v="INFIELD ASSET MANAGEMENT PTE LTD" u="1"/>
        <s v="FUJITEC SINGAPORE CORP LTD" u="1"/>
        <s v="SCIENCE CENTRE BOARD" u="1"/>
        <s v="HITACHI CAPITAL SINGAPORE PTE LTD" u="1"/>
        <s v="AGENCY FOR SCIENCE, TECHNOLOGY AND RESEARCH" u="1"/>
        <s v="HELLERMANNTYTON PTE LTD" u="1"/>
        <s v="KEPPEL DIGIHUB LTD" u="1"/>
        <s v="JVS ENGINEERS PTE LTD" u="1"/>
        <s v="7-ELEVEN" u="1"/>
        <s v="MINISTRY OF HOME AFFAIRS - TECH &amp; INFRASTRUCTURE HQ" u="1"/>
        <s v="BW MARITIME PTE. LTD." u="1"/>
        <s v="FOSTER ELECTRIC (S) PTE LTD" u="1"/>
        <s v="TENARIS GLOBAL SERVICES FAR EAST PTE LTD" u="1"/>
        <s v="IGT ASIA PTE LTD" u="1"/>
        <s v="OSIM INTERNATIONAL LTD" u="1"/>
        <s v="MINISTRY OF HOME AFFAIRS - POLICE LOGISTICS DEPT" u="1"/>
        <s v="CIMB SECURITIES (SINGAPORE) PTE LTD" u="1"/>
        <s v="LANTIQ ASIA PACIFIC PTE LTD" u="1"/>
        <s v="SINGAPORE NURSING BOARD" u="1"/>
        <s v="SINGAPORE ARTS SCHOOL LTD" u="1"/>
        <s v="SINGAPORE TOURISM BOARD" u="1"/>
        <s v="SINGAPORE LAND AUTHORITY" u="1"/>
        <s v="ROHM SEMICONDUCTOR SINGAPORE PTE. LTD." u="1"/>
        <s v="BARING PRIVATE EQUITY ASIA PTE LTD" u="1"/>
        <s v="ZGRS PTE LTD" u="1"/>
        <s v="MINISTRY OF HOME AFFAIRS - PRISON LOGISTICS BR" u="1"/>
        <s v="WWTS LIMITED" u="1"/>
        <s v="JTC CORPORATION" u="1"/>
        <s v="SABIC INNOVATIVE PLASTICS (SEA) PTE LTD - PACIFIC EIC" u="1"/>
        <s v="NANYANG TECHNOLOGICAL UNIVERSTIY CENTRE FOR IT SERVICES" u="1"/>
        <s v="HWA CHONG INTERNATIONAL SCHOOL" u="1"/>
        <s v="MANPOWERGROUP INC." u="1"/>
        <s v="SUBORDINATE COURTS" u="1"/>
        <s v="MINISTRY OF HOME AFFAIRS - ANG MO KIO POLICE HQ" u="1"/>
        <s v="MINISTRY OF HOME AFFAIRS-CLEMENTI DIV POLICE HQ" u="1"/>
        <s v="CLUB 21 PTE LTD" u="1"/>
        <s v="MINISTRY OF HOME AFFAIRS - SERVICE DELIVERY DEPT" u="1"/>
        <s v="WIPRO LIMITED" u="1"/>
        <s v="AVIVA ASIA PTE LTD" u="1"/>
        <s v="TOTE BOARD" u="1"/>
        <s v="CODEN SPECIALISTS PTE LTD" u="1"/>
      </sharedItems>
    </cacheField>
    <cacheField name="Work Order" numFmtId="0">
      <sharedItems containsBlank="1" count="8000">
        <s v="CS1508280002"/>
        <s v="CS1508270008"/>
        <s v="CS1508270016"/>
        <s v="CS1508270017"/>
        <s v="CS1508270021"/>
        <s v="CS1508280003"/>
        <s v="CS1508280016"/>
        <s v="CS1508280017"/>
        <s v="CS1508280018"/>
        <s v="CS1508280019"/>
        <s v="CS1508280021"/>
        <s v="CS1508280022"/>
        <s v="CS1508280023"/>
        <s v="CS1508280024"/>
        <s v="CS1508270014"/>
        <s v="CS1508270010"/>
        <s v="CS1508270011"/>
        <s v="CS1508270028"/>
        <s v="CS1508270023"/>
        <s v="CS1508280025"/>
        <s v="CS1508270022"/>
        <s v="CS1508270025"/>
        <s v="CS1508280026"/>
        <s v="CS1508280027"/>
        <s v="CS1508280028"/>
        <s v="CS1508270033"/>
        <s v="CS1508280031"/>
        <s v="CS1508040004"/>
        <s v="CS1507310011"/>
        <s v="CS1508270042"/>
        <s v="CS1508270041"/>
        <s v="CS1507270027"/>
        <s v="CS1508050008"/>
        <s v="CS1508210013"/>
        <s v="CS1508270040"/>
        <s v="CS1508310004"/>
        <s v="CS1508210011"/>
        <s v="CS1508260009"/>
        <s v="CS1508260006"/>
        <s v="CS1508250024"/>
        <s v="CS1507150022"/>
        <s v="CS1508240020"/>
        <s v="CS1508190094"/>
        <s v="CS1508210046"/>
        <s v="CS1508170002"/>
        <s v="CS1508250002"/>
        <s v="CS1508260033"/>
        <s v="CS1508210038"/>
        <s v="CS1508200031"/>
        <s v="CS1508310008"/>
        <s v="CS1508200006"/>
        <s v="CS1507090011"/>
        <s v="CS1508310009"/>
        <s v="CS1508310010"/>
        <s v="CS1508310011"/>
        <s v="CS1508310012"/>
        <s v="CS1508310013"/>
        <s v="CS1508310014"/>
        <s v="CS1508310015"/>
        <s v="CS1508310016"/>
        <s v="CS1508310017"/>
        <s v="CS1508310018"/>
        <s v="CS1508310019"/>
        <s v="CS1508310020"/>
        <s v="CS1508310022"/>
        <s v="CS1508310023"/>
        <s v="CS1508310025"/>
        <s v="CS1508310026"/>
        <s v="CS1508310027"/>
        <s v="CS1508310029"/>
        <s v="CS1508310030"/>
        <s v="CS1508310034"/>
        <s v="CS1508310039"/>
        <s v="CS1508310035"/>
        <s v="CS1508280033"/>
        <s v="CS1506220001"/>
        <s v="SQ1503030042"/>
        <s v="SQ1504090013"/>
        <s v="SV1507200003"/>
        <s v="SV1507280002"/>
        <s v="CS1509010005"/>
        <s v="SV1506160002"/>
        <s v="CS1509010006"/>
        <s v="SV1506110003"/>
        <s v="CS1508300002"/>
        <s v="CS1509010010"/>
        <s v="CS1509010014"/>
        <s v="CS1509010016"/>
        <s v="CS1509010022"/>
        <s v="CS1509010023"/>
        <s v="CS1509010025"/>
        <s v="CS1509020001"/>
        <s v="CS1509020002"/>
        <s v="CS1509020003"/>
        <s v="CS1508240032"/>
        <s v="CS1508270039"/>
        <s v="CS1509020007"/>
        <s v="CS1508130021"/>
        <s v="CS1508130044"/>
        <s v="CS1508050004"/>
        <s v="CS1508160006"/>
        <s v="CS1509020010"/>
        <s v="CS1509020011"/>
        <s v="CS1509020012"/>
        <s v="CS1508240026"/>
        <s v="CS1508240024"/>
        <s v="CS1509020015"/>
        <s v="CS1509020016"/>
        <s v="CS1508180043"/>
        <s v="CS1509020017"/>
        <s v="CS1508210014"/>
        <s v="CS1508100003"/>
        <s v="CS1508270001"/>
        <s v="CS1509020022"/>
        <s v="CS1509020026"/>
        <s v="CS1509020027"/>
        <s v="CS1509020030"/>
        <s v="CS1509020031"/>
        <s v="CS1509020032"/>
        <s v="CS1509020036"/>
        <s v="CS1509020037"/>
        <s v="CS1509020038"/>
        <s v="CS1509020039"/>
        <s v="CS1505250052"/>
        <s v="CS1508280005"/>
        <s v="CS1508280006"/>
        <s v="CS1508180042"/>
        <s v="CS1508240010"/>
        <s v="CS1508310001"/>
        <s v="CS1508310005"/>
        <s v="CS1508240046"/>
        <s v="SV1509030001"/>
        <s v="CS1509030003"/>
        <s v="CS1509030004"/>
        <s v="CS1509030008"/>
        <s v="SV1508060004"/>
        <s v="CS1509030012"/>
        <s v="CS1509030013"/>
        <s v="BM1508260002"/>
        <s v="CS1508130019"/>
        <s v="CS1508180096"/>
        <s v="CS1508060024"/>
        <s v="CS1508260021"/>
        <s v="CS1508270037"/>
        <s v="CS1508030001"/>
        <s v="SV1509030004"/>
        <s v="CS1509030018"/>
        <s v="CS1509030017"/>
        <s v="CS1508240035"/>
        <s v="CS1508190123"/>
        <s v="CS1508190104"/>
        <s v="CS1507240007"/>
        <s v="CS1508200027"/>
        <s v="CS1509030023"/>
        <s v="CS1509030025"/>
        <s v="CS1509030026"/>
        <s v="CS1509030029"/>
        <s v="CS1509030030"/>
        <s v="CS1509030032"/>
        <s v="CS1509030036"/>
        <s v="CS1509030037"/>
        <s v="CS1509030042"/>
        <s v="CS1509030043"/>
        <s v="CS1509030044"/>
        <s v="CS1509030045"/>
        <s v="CS1509030046"/>
        <s v="CS1509030047"/>
        <s v="CS1509030048"/>
        <s v="CS1509030049"/>
        <s v="CS1509030050"/>
        <s v="CS1509030051"/>
        <s v="CS1509030052"/>
        <s v="CS1509030053"/>
        <s v="CS1509030054"/>
        <s v="CS1509030055"/>
        <s v="CS1509030056"/>
        <s v="CS1509030041"/>
        <s v="CS1509030057"/>
        <s v="CS1509030058"/>
        <s v="CS1509030059"/>
        <s v="CS1509030060"/>
        <s v="CS1509030061"/>
        <s v="CS1509030062"/>
        <s v="CS1509030063"/>
        <s v="CS1509030064"/>
        <s v="CS1509030065"/>
        <s v="CS1509030066"/>
        <s v="CS1509030067"/>
        <s v="CS1509030068"/>
        <s v="CS1509040001"/>
        <s v="CS1509040002"/>
        <s v="CS1509040003"/>
        <s v="CS1509040004"/>
        <s v="CS1509040005"/>
        <s v="CS1509040006"/>
        <s v="CS1509040007"/>
        <s v="CS1509040008"/>
        <s v="CS1509040009"/>
        <s v="CS1509040010"/>
        <s v="CS1509030034"/>
        <s v="CS1509040012"/>
        <s v="SQ1507290041"/>
        <s v="HW1407170002"/>
        <s v="SQ1508030017"/>
        <s v="HW1207260002_6"/>
        <s v="SQ1508030032"/>
        <s v="RS1502160001"/>
        <s v="SQ1508050013"/>
        <s v="SQ1508050018"/>
        <s v="SQ1505050002"/>
        <s v="SQ1508060019"/>
        <s v="SQ1508060030"/>
        <s v="SQ1505200051"/>
        <s v="SQ1506150037"/>
        <s v="SQ1508110003"/>
        <s v="SQ1506150038"/>
        <s v="SQ1508110019"/>
        <s v="SQ1506150039"/>
        <s v="SQ1508110020"/>
        <s v="BM1303220003_3"/>
        <s v="SQ1507070006"/>
        <s v="HW1208030004_3"/>
        <s v="SQ1508120008"/>
        <s v="SQ1507130057"/>
        <s v="SQ1507220015"/>
        <s v="SQ1507230004"/>
        <s v="SQ1507270015"/>
        <s v="SW1507210003"/>
        <s v="SQ1508120010"/>
        <s v="SQ1507270023"/>
        <s v="SQ1507270025"/>
        <s v="SQ1508120014"/>
        <s v="SQ1507280057"/>
        <s v="MP1308220001"/>
        <s v="SQ1507290021"/>
        <s v="SQ1507290040"/>
        <s v="MP1210030001_5"/>
        <s v="SQ1508120034"/>
        <s v="SQ1508130002"/>
        <s v="RS1407250002_1"/>
        <s v="MP1208290001_3"/>
        <s v="MP1301160001_4"/>
        <s v="SQ1507300022"/>
        <s v="RP1508240001"/>
        <s v="RP1508240002"/>
        <s v="SQ1508140010"/>
        <s v="SQ1508170012"/>
        <s v="SQ1508170015"/>
        <s v="MP1412170001"/>
        <s v="MP1502040001"/>
        <s v="SQ1508200031"/>
        <s v="MP1201120001_3"/>
        <s v="RS1211280006_2"/>
        <s v="RS1211280004_2"/>
        <s v="RS1211280005_2"/>
        <s v="MP1402270002_2"/>
        <s v="MP1304080001_2"/>
        <s v="RS1211280002_4"/>
        <s v="RP1508240003"/>
        <s v="RS1303060001_2"/>
        <s v="RS1407020003_2"/>
        <s v="CS1509040017"/>
        <s v="MP1301150001_3"/>
        <s v="MP1405120001_2"/>
        <s v="MP1410270005_2"/>
        <s v="RP1508240004"/>
        <s v="CS1509040018"/>
        <s v="RP1508250001"/>
        <s v="RP1508250002"/>
        <s v="MS1408250002"/>
        <s v="SD1501270001"/>
        <s v="MS1504270002"/>
        <s v="CS1509020028"/>
        <s v="CS1509040021"/>
        <s v="CS1509040022"/>
        <s v="CS1509040023"/>
        <s v="CS1509040026"/>
        <s v="CS1509040027"/>
        <s v="CS1509040025"/>
        <s v="CS1509040028"/>
        <s v="SQ1507290045"/>
        <s v="SQ1507280023"/>
        <s v="SQ1507240033"/>
        <s v="SQ1507300024"/>
        <s v="SQ1507140014"/>
        <s v="SQ1508170010"/>
        <s v="SQ1508170003"/>
        <s v="SQ1508040004"/>
        <s v="SQ1507140012"/>
        <s v="SQ1507080058"/>
        <s v="SQ1507280007"/>
        <s v="SQ1507140002"/>
        <s v="SQ1507280019"/>
        <s v="SQ1507280051"/>
        <s v="SQ1508130005"/>
        <s v="SQ1507280052"/>
        <s v="SQ1508110009"/>
        <s v="SQ1508110014"/>
        <s v="SQ1508110008"/>
        <s v="SQ1508050036"/>
        <s v="SQ1508030046"/>
        <s v="SQ1507290048"/>
        <s v="SQ1508030044"/>
        <s v="SQ1507290056"/>
        <s v="SQ1507290055"/>
        <s v="SQ1507290051"/>
        <s v="SQ1507240014"/>
        <s v="SQ1508050037"/>
        <s v="CS1509040030"/>
        <s v="CS1509040034"/>
        <s v="CS1509040035"/>
        <s v="CS1509050001"/>
        <s v="CS1509050002"/>
        <s v="CS1509050003"/>
        <s v="CS1509050004"/>
        <s v="CS1509050005"/>
        <s v="CS1509050006"/>
        <s v="CS1509050007"/>
        <s v="CS1509050008"/>
        <s v="CS1509050009"/>
        <s v="CS1509050010"/>
        <s v="CS1509050011"/>
        <s v="CS1509050012"/>
        <s v="CS1509050013"/>
        <s v="CS1509050014"/>
        <s v="CS1509050015"/>
        <s v="CS1509050016"/>
        <s v="CS1509050017"/>
        <s v="CS1509050018"/>
        <s v="CS1509050019"/>
        <s v="CS1509050020"/>
        <s v="CS1509050021"/>
        <s v="CS1509050022"/>
        <s v="CS1509050023"/>
        <s v="CS1509050024"/>
        <s v="CS1509050025"/>
        <s v="CS1509050026"/>
        <s v="CS1509050027"/>
        <s v="CS1509050028"/>
        <s v="CS1509050029"/>
        <s v="CS1509050030"/>
        <s v="CS1509050031"/>
        <s v="CS1509050032"/>
        <s v="CS1509050034"/>
        <s v="CS1509050035"/>
        <s v="CS1509050036"/>
        <s v="CS1509050037"/>
        <s v="CS1509050038"/>
        <s v="CS1509050039"/>
        <s v="CS1509050040"/>
        <s v="CS1509050041"/>
        <s v="CS1509050042"/>
        <s v="CS1509050048"/>
        <s v="CS1509050047"/>
        <s v="CS1509050046"/>
        <s v="CS1509050045"/>
        <s v="CS1509050044"/>
        <s v="CS1509050043"/>
        <s v="CS1509050051"/>
        <s v="CS1509050050"/>
        <s v="CS1509050049"/>
        <s v="CS1508030012"/>
        <s v="CS1509050052"/>
        <s v="CS1509050053"/>
        <s v="CS1509050054"/>
        <s v="CS1509050056"/>
        <s v="CS1509050057"/>
        <s v="CS1509050058"/>
        <s v="CS1509050059"/>
        <s v="CS1509050060"/>
        <s v="CS1509050062"/>
        <s v="CS1509050061"/>
        <s v="CS1509050064"/>
        <s v="CS1509050063"/>
        <s v="CS1509050065"/>
        <s v="CS1509060001"/>
        <s v="CS1509060002"/>
        <s v="CS1509060003"/>
        <s v="CS1509060004"/>
        <s v="CS1509060005"/>
        <s v="CS1509060006"/>
        <s v="CS1509060007"/>
        <s v="CS1509060008"/>
        <s v="CS1509060009"/>
        <s v="CS1509060010"/>
        <s v="CS1509060011"/>
        <s v="CS1509060012"/>
        <s v="CS1509060013"/>
        <s v="CS1509060014"/>
        <s v="CS1509060015"/>
        <s v="CS1509060016"/>
        <s v="CS1509060017"/>
        <s v="CS1509060018"/>
        <s v="CS1509060019"/>
        <s v="CS1509060020"/>
        <s v="CS1509060021"/>
        <s v="CS1509060022"/>
        <s v="CS1509060023"/>
        <s v="CS1509060024"/>
        <s v="CS1509060025"/>
        <s v="CS1509060026"/>
        <s v="CS1509060027"/>
        <s v="CS1509060028"/>
        <s v="CS1509060029"/>
        <s v="CS1509060030"/>
        <s v="CS1509060031"/>
        <s v="CS1509010009"/>
        <s v="CS1508210023"/>
        <s v="CS1509020018"/>
        <s v="CS1508120007"/>
        <s v="SV1509010001"/>
        <s v="CS1509020004"/>
        <s v="CS1509070003"/>
        <s v="CS1509010018"/>
        <s v="CS1508050021"/>
        <s v="SQ1508030020"/>
        <s v="SQ1507150022"/>
        <s v="CS1509070006"/>
        <s v="SQ1508170034"/>
        <s v="CS1509020020"/>
        <s v="CS1509070011"/>
        <s v="CS1509070014"/>
        <s v="CS1509070017"/>
        <s v="CS1507130010"/>
        <s v="CS1508130014"/>
        <s v="CS1508130047"/>
        <s v="CS1506120034"/>
        <s v="CS1508040001"/>
        <s v="CS1509070020"/>
        <s v="CS1509070008"/>
        <s v="CS1509070021"/>
        <s v="CS1505180013"/>
        <s v="CS1504070042"/>
        <s v="CS1508310021"/>
        <s v="CS1506080043"/>
        <s v="CS1508260019"/>
        <s v="RP1508250003"/>
        <s v="CS1507130031"/>
        <s v="CS1507060018"/>
        <s v="CS1508250035"/>
        <s v="CS1508210028"/>
        <s v="CS1507080008"/>
        <s v="CS1507220030"/>
        <s v="RP1508260001"/>
        <s v="RP1508280001"/>
        <s v="CS1509070026"/>
        <s v="CS1509070027"/>
        <s v="CS1509070028"/>
        <s v="CS1509070029"/>
        <s v="CS1509070031"/>
        <s v="CS1509070033"/>
        <s v="CS1509070034"/>
        <s v="CS1508030023"/>
        <s v="CS1509070036"/>
        <s v="CS1509070037"/>
        <s v="CS1508040026"/>
        <s v="CS1508040030"/>
        <s v="CS1508060023"/>
        <s v="CS1508100005"/>
        <s v="CS1507300027"/>
        <s v="CS1508100004"/>
        <s v="HW1305280002_2"/>
        <s v="BM1405050001_1"/>
        <s v="CS1509080001"/>
        <s v="CS1508140011"/>
        <s v="CS1509040024"/>
        <s v="CS1509030035"/>
        <s v="CS1508310002"/>
        <s v="CS1508240028"/>
        <s v="CS1507300006"/>
        <s v="CS1507280013"/>
        <s v="CS1507270026"/>
        <s v="CS1508030014"/>
        <s v="CS1508070002"/>
        <s v="CS1508280012"/>
        <s v="CS1509020025"/>
        <s v="CS1509010020"/>
        <s v="CS1508130023"/>
        <s v="CS1509080009"/>
        <s v="CS1509080008"/>
        <s v="CS1504010030"/>
        <s v="CS1506090016"/>
        <s v="CS1509080010"/>
        <s v="CS1509080011"/>
        <s v="CS1509080013"/>
        <s v="CS1509080020"/>
        <s v="CS1509070038"/>
        <s v="CS1509080019"/>
        <s v="CS1509080022"/>
        <s v="CS1509080023"/>
        <s v="CS1509080024"/>
        <s v="CS1509080025"/>
        <s v="CS1509080028"/>
        <s v="CS1509080029"/>
        <s v="CS1509080030"/>
        <s v="CS1509080032"/>
        <s v="CS1509080033"/>
        <s v="CS1509080034"/>
        <s v="CS1509080035"/>
        <s v="CS1509070030"/>
        <s v="CS1509030014"/>
        <s v="CS1509030001"/>
        <s v="CS1509080004"/>
        <s v="CS1508050014"/>
        <s v="CS1508110032"/>
        <s v="CS1508040025"/>
        <s v="CS1508130038"/>
        <s v="CS1509090008"/>
        <s v="SW1108010002_4"/>
        <s v="SV1508280002"/>
        <s v="CS1509090011"/>
        <s v="CS1509090012"/>
        <s v="CS1509090013"/>
        <s v="CS1509090014"/>
        <s v="CS1509090016"/>
        <s v="CS1509090017"/>
        <s v="CS1509090015"/>
        <s v="HW1508250002"/>
        <s v="CS1509090009"/>
        <s v="CS1509090020"/>
        <s v="CS1509090022"/>
        <s v="CS1507090029"/>
        <s v="CS1508180097"/>
        <s v="CS1508190110"/>
        <s v="CS1508240019"/>
        <s v="CS1508240047"/>
        <s v="CS1508250025"/>
        <s v="CS1508260008"/>
        <s v="CS1508280015"/>
        <s v="CS1509090026"/>
        <s v="CS1509090027"/>
        <s v="CS1509090028"/>
        <s v="FQ1505150005"/>
        <s v="FQ1507150002"/>
        <s v="FQ1503130003"/>
        <s v="MS1409220002"/>
        <s v="SQ1507150007"/>
        <s v="MS1409220003"/>
        <s v="MS1409220004"/>
        <s v="MS1412180001"/>
        <s v="MS1501230004"/>
        <s v="MS1502230002"/>
        <s v="CS1509090030"/>
        <s v="CS1509090032"/>
        <s v="CS1509090034"/>
        <s v="CS1508190134"/>
        <s v="CS1509080002"/>
        <s v="MS1504070003"/>
        <s v="MP1212180002_2"/>
        <s v="MP1212120001_3"/>
        <s v="CS1509100006"/>
        <s v="CS1509030033"/>
        <s v="RS1503090001_1"/>
        <s v="CS1508250012"/>
        <s v="CS1507220049"/>
        <s v="CS1508250029"/>
        <s v="SW1503090003_1"/>
        <s v="CS1509070023"/>
        <s v="CS1508250030"/>
        <s v="CS1507280009"/>
        <s v="CS1508270015"/>
        <s v="CS1507290003"/>
        <s v="CS1507290002"/>
        <s v="RS1509090001"/>
        <s v="CS1505200039"/>
        <s v="CS1507060010"/>
        <s v="CS1509040019"/>
        <s v="CS1509100011"/>
        <s v="CS1509100012"/>
        <s v="CS1509100013"/>
        <s v="HW1507220001"/>
        <s v="HW1310040002_2"/>
        <s v="CS1509100018"/>
        <s v="HW1310040002_3"/>
        <s v="HW1310040002_4"/>
        <s v="CS1509100019"/>
        <s v="HW1310040002_5"/>
        <s v="HW1310040002_6"/>
        <s v="HW1204160002_2"/>
        <s v="BM1409040002_1"/>
        <s v="BM1310180003_2"/>
        <s v="HW1111160003_4"/>
        <s v="BM1312110002_4"/>
        <s v="HW1509090001"/>
        <s v="CS1508310031"/>
        <s v="RP1508280002"/>
        <s v="RP1508060001"/>
        <s v="SQ1504240031"/>
        <s v="SQ1508090001"/>
        <s v="SQ1506150036"/>
        <s v="SQ1508090002"/>
        <s v="SQ1506160010"/>
        <s v="SQ1508090003"/>
        <s v="SQ1506290048"/>
        <s v="SQ1508090005"/>
        <s v="SQ1508110068"/>
        <s v="SQ1507060025"/>
        <s v="SQ1508140013"/>
        <s v="SQ1507140039"/>
        <s v="SQ1508140023"/>
        <s v="SQ1507160046"/>
        <s v="SQ1507300007"/>
        <s v="CS1509100021"/>
        <s v="SQ1507300030"/>
        <s v="SQ1507310031"/>
        <s v="SQ1508140029"/>
        <s v="SQ1508040027"/>
        <s v="CS1509100022"/>
        <s v="SQ1508040029"/>
        <s v="SQ1508140031"/>
        <s v="SQ1508060025"/>
        <s v="SQ1508170017"/>
        <s v="SQ1508060035"/>
        <s v="CS1509100023"/>
        <s v="SQ1508060039"/>
        <s v="SQ1508170038"/>
        <s v="CS1509100024"/>
        <s v="SQ1508180032"/>
        <s v="SQ1508180038"/>
        <s v="SQ1508190020"/>
        <s v="SQ1508200018"/>
        <s v="CS1509100027"/>
        <s v="CS1509100028"/>
        <s v="CS1509100029"/>
        <s v="CS1509100030"/>
        <s v="SQ1508210009"/>
        <s v="SQ1508210011"/>
        <s v="SQ1508210018"/>
        <s v="SQ1508210028"/>
        <s v="SQ1508240004"/>
        <s v="SQ1508240010"/>
        <s v="SQ1508240030"/>
        <s v="SQ1508240066"/>
        <s v="SQ1508240069"/>
        <s v="SQ1508250010"/>
        <s v="RP1508060002"/>
        <s v="RP1508130002"/>
        <s v="RP1508130003"/>
        <s v="RP1508130004"/>
        <s v="RP1508170001"/>
        <s v="RP1508170002"/>
        <s v="RP1508170003"/>
        <s v="RP1508170005"/>
        <s v="RP1508170006"/>
        <s v="RP1508310002"/>
        <s v="RP1509010001"/>
        <s v="CS1509140008"/>
        <s v="CS1509140009"/>
        <s v="CS1509140010"/>
        <s v="RP1509010002"/>
        <s v="RP1509010003"/>
        <s v="CS1509140011"/>
        <s v="RP1508310001"/>
        <s v="RP1509010005"/>
        <s v="CS1509140016"/>
        <s v="CS1509140017"/>
        <s v="CS1509140018"/>
        <s v="CS1509140019"/>
        <s v="CS1509140021"/>
        <s v="CS1509140022"/>
        <s v="CS1509140023"/>
        <s v="CS1509140024"/>
        <s v="CS1509140025"/>
        <s v="CS1509140026"/>
        <s v="SQ1412030037"/>
        <s v="CS1509140029"/>
        <s v="CS1509140030"/>
        <s v="SQ1507080055"/>
        <s v="CS1509140031"/>
        <s v="SQ1407180047"/>
        <s v="CS1509140032"/>
        <s v="CS1509140033"/>
        <s v="SQ1505130004"/>
        <s v="CS1509140036"/>
        <s v="CS1509140038"/>
        <s v="CS1509140039"/>
        <s v="CS1508250022"/>
        <s v="CS1509150002"/>
        <s v="CS1509150003"/>
        <s v="CS1507290006"/>
        <s v="CS1509150004"/>
        <s v="CS1508130034"/>
        <s v="CS1508270002"/>
        <s v="CS1508260005"/>
        <s v="CS1508310007"/>
        <s v="CS1509010019"/>
        <s v="CS1508190139"/>
        <s v="CS1505180010"/>
        <s v="CS1412230024"/>
        <s v="CS1509070005"/>
        <s v="CS1509090004"/>
        <s v="CS1509150006"/>
        <s v="CS1507290005"/>
        <s v="CS1507290004"/>
        <s v="CS1508140028"/>
        <s v="CS1509080003"/>
        <s v="CS1509110004"/>
        <s v="CS1509150007"/>
        <s v="CS1509110009"/>
        <s v="CS1509150008"/>
        <s v="CS1509080006"/>
        <s v="CS1505060031"/>
        <s v="CS1509150009"/>
        <s v="CS1509090025"/>
        <s v="CS1509020035"/>
        <s v="CS1508030009"/>
        <s v="CS1509100001"/>
        <s v="CS1509150011"/>
        <s v="CS1509150012"/>
        <s v="CS1509150013"/>
        <s v="CS1509150017"/>
        <s v="CS1509150018"/>
        <s v="CS1509150019"/>
        <s v="CS1509150021"/>
        <s v="RP1509010004"/>
        <s v="RP1509070005"/>
        <s v="RP1509010006"/>
        <s v="RP1509080001"/>
        <s v="RP1509080002"/>
        <s v="RP1509070003"/>
        <s v="RP1508170007"/>
        <s v="RP1509070006"/>
        <s v="RP1509070001"/>
        <s v="RP1509030001"/>
        <s v="RP1509010007"/>
        <s v="BM1509040001"/>
        <s v="RP1509020001"/>
        <s v="RP1509010008"/>
        <s v="RP1509070002"/>
        <s v="CS1509090029"/>
        <s v="RP1509020002"/>
        <s v="RP1505130007"/>
        <s v="RP1509150002"/>
        <s v="PJ1507240001"/>
        <s v="MP1509150001"/>
        <s v="CS1509150022"/>
        <s v="CS1509150023"/>
        <s v="CS1509150024"/>
        <s v="CS1509150025"/>
        <s v="CS1509150027"/>
        <s v="CS1509150028"/>
        <s v="CS1509150029"/>
        <s v="SV1507200002"/>
        <s v="CS1509030005"/>
        <s v="CS1509040033"/>
        <s v="CS1509070022"/>
        <s v="CS1509080036"/>
        <s v="CS1509160006"/>
        <s v="CS1509160007"/>
        <s v="CS1507240024"/>
        <s v="CS1509090037"/>
        <s v="CS1509100005"/>
        <s v="CS1507060051"/>
        <s v="CS1507060052"/>
        <s v="CS1509160009"/>
        <s v="PJ1508200001"/>
        <s v="CS1505070029"/>
        <s v="CS1508260017"/>
        <s v="CS1508170008"/>
        <s v="CS1509020013"/>
        <s v="CS1509160017"/>
        <s v="CS1509160018"/>
        <s v="CS1509160019"/>
        <s v="CS1509160020"/>
        <s v="CS1509160022"/>
        <s v="CS1509160023"/>
        <s v="CS1509160026"/>
        <s v="SQ1409220045"/>
        <s v="CS1509160028"/>
        <s v="CS1509110002"/>
        <s v="CS1509160030"/>
        <s v="CS1509160031"/>
        <s v="CS1509080015"/>
        <s v="CS1509030027"/>
        <s v="SV1506110001"/>
        <s v="SQ1507140026"/>
        <s v="CS1509080014"/>
        <s v="CS1509150014"/>
        <s v="CS1508070004"/>
        <s v="CS1509070018"/>
        <s v="CS1508250015"/>
        <s v="CS1509170018"/>
        <s v="CS1509170019"/>
        <s v="CS1509090036"/>
        <s v="CS1509170021"/>
        <s v="SQ1406260050"/>
        <s v="CS1509170022"/>
        <s v="SQ1310250054"/>
        <s v="SQ1508170033"/>
        <s v="SQ1509010037"/>
        <s v="SQ1507310002"/>
        <s v="SQ1509010033"/>
        <s v="SQ1509010032"/>
        <s v="CS1509170024"/>
        <s v="SQ1509010039"/>
        <s v="CS1509170026"/>
        <s v="SQ1507230040"/>
        <s v="CS1509170027"/>
        <s v="CS1509170028"/>
        <s v="SQ1508200032"/>
        <s v="SQ1507280030"/>
        <s v="SQ1508170025"/>
        <s v="SQ1508170029"/>
        <s v="RP1509170002"/>
        <s v="SQ1508170023"/>
        <s v="RP1509170003"/>
        <s v="RP1509170001"/>
        <s v="SQ1508140026"/>
        <s v="RP1509160001"/>
        <s v="RP1509090001"/>
        <s v="RP1509140004"/>
        <s v="SQ1508140025"/>
        <s v="RP1509140003"/>
        <s v="RP1509100001"/>
        <s v="RP1509140002"/>
        <s v="RP1509140001"/>
        <s v="SQ1508200004"/>
        <s v="SQ1508170031"/>
        <s v="SQ1508200048"/>
        <s v="RP1506170001"/>
        <s v="SQ1508200006"/>
        <s v="SQ1508260042"/>
        <s v="SQ1508210026"/>
        <s v="CS1509110005"/>
        <s v="SQ1508280002"/>
        <s v="RP1508180002"/>
        <s v="RP1506190001"/>
        <s v="SQ1506160005"/>
        <s v="SQ1508280020"/>
        <s v="SQ1508310030"/>
        <s v="SQ1506180042"/>
        <s v="RP1509170005"/>
        <s v="SQ1508170009"/>
        <s v="SQ1508200013"/>
        <s v="SQ1508200017"/>
        <s v="SQ1508200025"/>
        <s v="SQ1508310055"/>
        <s v="SQ1508310073"/>
        <s v="SQ1508210005"/>
        <s v="SQ1509030001"/>
        <s v="SQ1508210013"/>
        <s v="SQ1508210016"/>
        <s v="SQ1508210049"/>
        <s v="SQ1508210051"/>
        <s v="SQ1508240007"/>
        <s v="SQ1508240017"/>
        <s v="SQ1508240022"/>
        <s v="SQ1508260034"/>
        <s v="CS1509170030"/>
        <s v="CS1509170035"/>
        <s v="CS1509170033"/>
        <s v="CS1509170034"/>
        <s v="CS1509170036"/>
        <s v="CS1505150025"/>
        <s v="CS1509150026"/>
        <s v="CS1507140030"/>
        <s v="CS1509180001"/>
        <s v="CS1509180002"/>
        <s v="CS1509180003"/>
        <s v="CS1509180004"/>
        <s v="CS1509180006"/>
        <s v="CS1509180007"/>
        <s v="SV1508170001"/>
        <s v="SV1502020003"/>
        <s v="CS1509180014"/>
        <s v="SV1503260001"/>
        <s v="SV1502020005"/>
        <s v="RP1509170007"/>
        <s v="RP1509180001"/>
        <s v="CS1508270035"/>
        <s v="CS1509040020"/>
        <s v="CS1509170014"/>
        <s v="CS1504070019"/>
        <s v="CS1409220014"/>
        <s v="CS1505010001"/>
        <s v="CS1505290042"/>
        <s v="CS1505190011"/>
        <s v="CS1509140042"/>
        <s v="CS1504190006"/>
        <s v="CS1505050002"/>
        <s v="CS1505060006"/>
        <s v="CS1506050028"/>
        <s v="CS1508250011"/>
        <s v="CS1509180030"/>
        <s v="CS1508210045"/>
        <s v="CS1509180020"/>
        <s v="CS1509180021"/>
        <s v="CS1509180023"/>
        <s v="CS1509180022"/>
        <s v="CS1509180035"/>
        <s v="CS1509180036"/>
        <s v="CS1509180037"/>
        <s v="CS1509180038"/>
        <s v="CS1509190003"/>
        <s v="CS1509190004"/>
        <s v="CS1509190005"/>
        <s v="CS1509190012"/>
        <s v="MS1509180001"/>
        <s v="CS1509150033"/>
        <s v="CS1509150035"/>
        <s v="CS1509150036"/>
        <s v="CS1509150038"/>
        <s v="MS1509210001"/>
        <s v="CS1509070016"/>
        <s v="CS1509030021"/>
        <s v="CS1507310003"/>
        <s v="SV1509180002"/>
        <s v="SV1509210001"/>
        <s v="SV1509180001"/>
        <s v="MP1509030001"/>
        <s v="SV1509180003"/>
        <s v="SW1509180003"/>
        <s v="CS1509210003"/>
        <s v="RS1509180003"/>
        <s v="MP1509180005"/>
        <s v="MP1509180004"/>
        <s v="MP1509180003"/>
        <s v="MP1509180002"/>
        <s v="RS1509180002"/>
        <s v="MP1509180001"/>
        <s v="CS1509210008"/>
        <s v="CS1509210007"/>
        <s v="SV1509210002"/>
        <s v="CS1509210011"/>
        <s v="CS1509210012"/>
        <s v="CS1509210013"/>
        <s v="FQ1507020004"/>
        <s v="CS1509210018"/>
        <s v="PJ1508170001"/>
        <s v="CS1509140028"/>
        <s v="SW1509180002"/>
        <s v="SW1509180001"/>
        <s v="RS1509180001"/>
        <s v="BM1308220001_1"/>
        <s v="BM1503030003"/>
        <s v="HW1503030005"/>
        <s v="BM1504100001"/>
        <s v="HW1505040001"/>
        <s v="BM1405300001_1"/>
        <s v="HW1405200001_1"/>
        <s v="PJ1508170002"/>
        <s v="SD1506120001"/>
        <s v="SW1407020004_1"/>
        <s v="SW1505260001"/>
        <s v="CS1509220003"/>
        <s v="CS1509220006"/>
        <s v="CS1509220007"/>
        <s v="CS1509220008"/>
        <s v="BM1507070002"/>
        <s v="CS1509220010"/>
        <s v="MP1207120001_4"/>
        <s v="MP2904110001_4"/>
        <s v="MP1408110008_1"/>
        <s v="MP1304220001_2"/>
        <s v="MP1309020001_2"/>
        <s v="MP1501130001"/>
        <s v="MP1402050001_2"/>
        <s v="CS1509220011"/>
        <s v="MP1403260006_1"/>
        <s v="CS1509220013"/>
        <s v="MP1203160003_3"/>
        <s v="CS1509220014"/>
        <s v="MP1410310001_4"/>
        <s v="MP1301300001_3"/>
        <s v="MS1202010002_3"/>
        <s v="MS1202010001_3"/>
        <s v="CS1509220015"/>
        <s v="MS1407240001_1"/>
        <s v="CS1509220012"/>
        <s v="CS1509220017"/>
        <s v="CS1509220019"/>
        <s v="CS1509220020"/>
        <s v="CS1509170008"/>
        <s v="CS1509220022"/>
        <s v="CS1509220023"/>
        <s v="CS1509220026"/>
        <s v="CS1509220027"/>
        <s v="SW1509090001"/>
        <s v="CS1509220029"/>
        <s v="CS1509220030"/>
        <s v="SV1507090001"/>
        <s v="CS1509220031"/>
        <s v="CS1509220032"/>
        <s v="MP1509160001"/>
        <s v="CS1509170009"/>
        <s v="CS1509220035"/>
        <s v="CS1509220036"/>
        <s v="BM1304220001_7"/>
        <s v="BM1509030001"/>
        <s v="HW1309090006_2"/>
        <s v="HW1402170006_1"/>
        <s v="CS1509220037"/>
        <s v="SV1508110009"/>
        <s v="SV1508110008"/>
        <s v="CS1509220044"/>
        <s v="CS1509220043"/>
        <s v="CS1509230004"/>
        <s v="CS1509230005"/>
        <s v="HW1409180002_1"/>
        <s v="HW1509160001"/>
        <s v="HW1308120003_2"/>
        <s v="MP1509070001"/>
        <s v="HW1509130002"/>
        <s v="HW1508270001"/>
        <s v="CS1508030010"/>
        <s v="HW1509230001"/>
        <s v="CS1504280013"/>
        <s v="CS1509180032"/>
        <s v="HW1508280001"/>
        <s v="CS1509140012"/>
        <s v="CS1508300001"/>
        <s v="CS1507290001"/>
        <s v="CS1508240015"/>
        <s v="CS1508130046"/>
        <s v="CS1508140006"/>
        <s v="CS1509140005"/>
        <s v="CS1509140004"/>
        <s v="CS1509160014"/>
        <s v="CS1509160016"/>
        <s v="CS1509160015"/>
        <s v="CS1502160014"/>
        <s v="CS1509160004"/>
        <s v="CS1508280013"/>
        <s v="CS1509140007"/>
        <s v="CS1509180026"/>
        <s v="CS1509180039"/>
        <s v="CS1509210002"/>
        <s v="CS1509030010"/>
        <s v="CS1509230006"/>
        <s v="CS1509140041"/>
        <s v="CS1507270010"/>
        <s v="CS1509010011"/>
        <s v="CS1509030019"/>
        <s v="CS1509080017"/>
        <s v="CS1508270020"/>
        <s v="CS1509100016"/>
        <s v="CS1509010007"/>
        <s v="CS1509070032"/>
        <s v="CS1508060003"/>
        <s v="CS1509150015"/>
        <s v="CS1509170020"/>
        <s v="CS1509150001"/>
        <s v="CS1509170037"/>
        <s v="CS1509070019"/>
        <s v="MS1509150001"/>
        <s v="CS1509230014"/>
        <s v="CS1509230016"/>
        <s v="CS1509230018"/>
        <s v="CS1509230019"/>
        <s v="CS1509230017"/>
        <s v="CS1509230021"/>
        <s v="CS1509230020"/>
        <s v="CS1509230023"/>
        <s v="CS1509230024"/>
        <s v="CS1509230025"/>
        <s v="CS1509230027"/>
        <s v="CS1509230028"/>
        <s v="CS1509230035"/>
        <s v="CS1509230037"/>
        <s v="CS1509230038"/>
        <s v="CS1509230039"/>
        <s v="CS1509230040"/>
        <s v="CS1509240001"/>
        <s v="CS1509240002"/>
        <s v="CS1509240006"/>
        <s v="MP1508200001"/>
        <s v="HW1504300001"/>
        <s v="CS1509150034"/>
        <s v="HW1505110002"/>
        <s v="RS1508140001"/>
        <s v="CS1507090010"/>
        <s v="CS1509160027"/>
        <s v="SQ1505200053"/>
        <s v="CS1509210024"/>
        <s v="CS1509220041"/>
        <s v="CS1509150039"/>
        <s v="SQ1508240027"/>
        <s v="SQ1508310069"/>
        <s v="SQ1509010010"/>
        <s v="SQ1509020006"/>
        <s v="CS1509210009"/>
        <s v="CS1509170015"/>
        <s v="CS1509250001"/>
        <s v="SQ1509020027"/>
        <s v="CS1509140027"/>
        <s v="CS1509020019"/>
        <s v="SQ1509030015"/>
        <s v="SQ1509030046"/>
        <s v="BM1507020001_1"/>
        <s v="SQ1509090026"/>
        <s v="MP1509230001"/>
        <s v="SQ1509090045"/>
        <s v="HW1509130001"/>
        <s v="MP1509230004"/>
        <s v="MP1509230006"/>
        <s v="MP1509230007"/>
        <s v="MP1509230008"/>
        <s v="MP1509230009"/>
        <s v="MP1509230010"/>
        <s v="MP1509230011"/>
        <s v="MP1509230012"/>
        <s v="MP1509230013"/>
        <s v="MP1509230014"/>
        <s v="MP1509230015"/>
        <s v="MP1509230016"/>
        <s v="MP1509230002"/>
        <s v="MP1509230003"/>
        <s v="MS1204050001_4"/>
        <s v="CS1509250005"/>
        <s v="CS1509250004"/>
        <s v="SW1509230001"/>
        <s v="RS1509230002"/>
        <s v="RS1509230001"/>
        <s v="CS1509250007"/>
        <s v="CS1509250008"/>
        <s v="CS1509250009"/>
        <s v="HW1509250001"/>
        <s v="CS1509250011"/>
        <s v="CS1509170001"/>
        <s v="SW1509230002"/>
        <s v="BM1509090002"/>
        <s v="RP1508170004"/>
        <s v="RP1503300004"/>
        <s v="HW1509230003"/>
        <s v="CS1509250012"/>
        <s v="CS1509250013"/>
        <s v="HW1311270001_1"/>
        <s v="BM1509100002"/>
        <s v="SV1509190003"/>
        <s v="MP1301220001_3"/>
        <s v="FQ1509080001"/>
        <s v="SV1509190002"/>
        <s v="SV1509190001"/>
        <s v="CS1509170003"/>
        <s v="CS1509170004"/>
        <s v="CS1509170005"/>
        <s v="SQ1508240038"/>
        <s v="SQ1509010028"/>
        <s v="SQ1508210031"/>
        <s v="SQ1508210047"/>
        <s v="SQ1508250017"/>
        <s v="SQ1508240036"/>
        <s v="SQ1508240034"/>
        <s v="SQ1508210025"/>
        <s v="SQ1503120027"/>
        <s v="CS1509150030"/>
        <s v="SV1509250003"/>
        <s v="SV1508200001"/>
        <s v="CS1507300015"/>
        <s v="SQ1507080001"/>
        <s v="CS1509250022"/>
        <s v="CS1509250023"/>
        <s v="CS1509250025"/>
        <s v="CS1509250028"/>
        <s v="CS1509250029"/>
        <s v="MS1107070005_3"/>
        <s v="SV1509250001"/>
        <s v="SV1509280001"/>
        <s v="SQ1507280035"/>
        <s v="HW1509280001"/>
        <s v="SV1505190005"/>
        <s v="SV1508240001"/>
        <s v="CS1509140035"/>
        <s v="SV1505270001"/>
        <s v="CS1509230009"/>
        <s v="SV1509140002"/>
        <s v="CS1509180043"/>
        <s v="CS1509170042"/>
        <s v="SV1509020002"/>
        <s v="SV1508180001"/>
        <s v="SV1506250003"/>
        <s v="SQ1508200060"/>
        <s v="SQ1507130055"/>
        <s v="SV1506250001"/>
        <s v="SV1509020003"/>
        <s v="CS1509280004"/>
        <s v="CS1509280005"/>
        <s v="CS1509280006"/>
        <s v="SV1507270003"/>
        <s v="SV1508180004"/>
        <s v="BM1412190002"/>
        <s v="BM1503230005"/>
        <s v="BM1509090001"/>
        <s v="BM1509180001"/>
        <s v="BM1507280001"/>
        <s v="BM1509230002"/>
        <s v="BM1509230003"/>
        <s v="BM1509250004"/>
        <s v="BM1509250003"/>
        <s v="BM1509250002"/>
        <m/>
        <s v="CS1506180039" u="1"/>
        <s v="CS1506080049" u="1"/>
        <s v="CS1502090041" u="1"/>
        <s v="CS1503090043" u="1"/>
        <s v="CS1504210019" u="1"/>
        <s v="CS1505190007" u="1"/>
        <s v="MP1502240004" u="1"/>
        <s v="CS1501020003" u="1"/>
        <s v="CS1501040002" u="1"/>
        <s v="CS1501060001" u="1"/>
        <s v="CS1505050019" u="1"/>
        <s v="CS1505070018" u="1"/>
        <s v="CS1504030058" u="1"/>
        <s v="BM1504160005" u="1"/>
        <s v="CS1501100004" u="1"/>
        <s v="CS1501120003" u="1"/>
        <s v="CS1501160001" u="1"/>
        <s v="CS1505150019" u="1"/>
        <s v="CS1505190017" u="1"/>
        <s v="MP1502240014" u="1"/>
        <s v="CS1501200004" u="1"/>
        <s v="CS1501240002" u="1"/>
        <s v="CS1501260001" u="1"/>
        <s v="CS1505050029" u="1"/>
        <s v="CS1505270018" u="1"/>
        <s v="CS1505290017" u="1"/>
        <s v="CS1504030068" u="1"/>
        <s v="CS1501100014" u="1"/>
        <s v="CS1501140012" u="1"/>
        <s v="CS1501160011" u="1"/>
        <s v="CS1501300004" u="1"/>
        <s v="CS1505190027" u="1"/>
        <s v="MS1501260004" u="1"/>
        <s v="MP1502240024" u="1"/>
        <s v="CS1501020023" u="1"/>
        <s v="CS1501240012" u="1"/>
        <s v="CS1501260011" u="1"/>
        <s v="CS1505050039" u="1"/>
        <s v="CS1505250029" u="1"/>
        <s v="CS1505270028" u="1"/>
        <s v="CS1505290027" u="1"/>
        <s v="CS1504030078" u="1"/>
        <s v="CS1501140022" u="1"/>
        <s v="CS1501160021" u="1"/>
        <s v="CS1501300014" u="1"/>
        <s v="CS1505190037" u="1"/>
        <s v="HW1201040003_4" u="1"/>
        <s v="CS1506090009" u="1"/>
        <s v="HW1508200001" u="1"/>
        <s v="CS1501080030" u="1"/>
        <s v="CS1501200024" u="1"/>
        <s v="CS1501260021" u="1"/>
        <s v="CS1501280020" u="1"/>
        <s v="CS1505070048" u="1"/>
        <s v="CS1412040100" u="1"/>
        <s v="CS1504030088" u="1"/>
        <s v="CS1506190009" u="1"/>
        <s v="CS1403240036" u="1"/>
        <s v="CS1501120033" u="1"/>
        <s v="CS1501140032" u="1"/>
        <s v="CS1501160031" u="1"/>
        <s v="CS1501300024" u="1"/>
        <s v="MP1503240006" u="1"/>
        <s v="CS1502020005" u="1"/>
        <s v="CS1502040004" u="1"/>
        <s v="CS1502060003" u="1"/>
        <s v="CS1502080002" u="1"/>
        <s v="CS1506090019" u="1"/>
        <s v="CS1501200034" u="1"/>
        <s v="CS1505070058" u="1"/>
        <s v="CS1505270048" u="1"/>
        <s v="CS1502140004" u="1"/>
        <s v="CS1502160003" u="1"/>
        <s v="CS1502180002" u="1"/>
        <s v="CS1504030098" u="1"/>
        <s v="CS1506190019" u="1"/>
        <s v="CS1501140042" u="1"/>
        <s v="CS1502020015" u="1"/>
        <s v="CS1502040014" u="1"/>
        <s v="CS1502060013" u="1"/>
        <s v="CS1502200006" u="1"/>
        <s v="CS1502220005" u="1"/>
        <s v="CS1502240004" u="1"/>
        <s v="CS1502260003" u="1"/>
        <s v="CS1502280002" u="1"/>
        <s v="CS1506290019" u="1"/>
        <s v="LE1407030008" u="1"/>
        <s v="CS1501260041" u="1"/>
        <s v="CS1501280040" u="1"/>
        <s v="CS1505070068" u="1"/>
        <s v="BM1501130001" u="1"/>
        <s v="CS1502120015" u="1"/>
        <s v="CS1502140014" u="1"/>
        <s v="CS1502160013" u="1"/>
        <s v="CS1502180012" u="1"/>
        <s v="CS1506190029" u="1"/>
        <s v="LE1407110009" u="1"/>
        <s v="LE1407150007" u="1"/>
        <s v="MS1502240007" u="1"/>
        <s v="CS1502040024" u="1"/>
        <s v="CS1502060023" u="1"/>
        <s v="CS1502260013" u="1"/>
        <s v="CS1506290029" u="1"/>
        <s v="LE1407290005" u="1"/>
        <s v="CS1505070078" u="1"/>
        <s v="CS1404220029" u="1"/>
        <s v="CS1502100026" u="1"/>
        <s v="CS1502140024" u="1"/>
        <s v="CS1502160023" u="1"/>
        <s v="LE1407110019" u="1"/>
        <s v="LE1407150017" u="1"/>
        <s v="LE1407310009" u="1"/>
        <s v="CS1502060033" u="1"/>
        <s v="CS1502240024" u="1"/>
        <s v="CS1502260023" u="1"/>
        <s v="CS1505070088" u="1"/>
        <s v="CS1502100036" u="1"/>
        <s v="CS1502140034" u="1"/>
        <s v="HW1304100003_3" u="1"/>
        <s v="CS1503080004" u="1"/>
        <s v="SW0504110001_3" u="1"/>
        <s v="CS1502020045" u="1"/>
        <s v="CS1502240034" u="1"/>
        <s v="CS1502260033" u="1"/>
        <s v="CS1503100008" u="1"/>
        <s v="CS1503120007" u="1"/>
        <s v="CS1503160005" u="1"/>
        <s v="CS1505070098" u="1"/>
        <s v="CS1502140044" u="1"/>
        <s v="CS1502160043" u="1"/>
        <s v="CS1503040016" u="1"/>
        <s v="CS1503060015" u="1"/>
        <s v="CS1503080014" u="1"/>
        <s v="CS1503200008" u="1"/>
        <s v="CS1502240044" u="1"/>
        <s v="CS1503120017" u="1"/>
        <s v="CS1503160015" u="1"/>
        <s v="CS1502140054" u="1"/>
        <s v="CS1502160053" u="1"/>
        <s v="CS1503020027" u="1"/>
        <s v="CS1503040026" u="1"/>
        <s v="CS1503060025" u="1"/>
        <s v="CS1503080024" u="1"/>
        <s v="CS1503200018" u="1"/>
        <s v="CS1503240016" u="1"/>
        <s v="LE1408290007" u="1"/>
        <s v="CS1502240054" u="1"/>
        <s v="CS1503120027" u="1"/>
        <s v="CS1503160025" u="1"/>
        <s v="CS1502140064" u="1"/>
        <s v="CS1503060035" u="1"/>
        <s v="CS1503200028" u="1"/>
        <s v="CS1503240026" u="1"/>
        <s v="CS1503260025" u="1"/>
        <s v="LE1408290017" u="1"/>
        <s v="CS1503300028" u="1"/>
        <s v="CS1502140074" u="1"/>
        <s v="CS1504020009" u="1"/>
        <s v="CS1504080006" u="1"/>
        <s v="CS1503060045" u="1"/>
        <s v="CS1503240036" u="1"/>
        <s v="CS1503260035" u="1"/>
        <s v="CS1504180006" u="1"/>
        <s v="CS1503180044" u="1"/>
        <s v="MP1501230003" u="1"/>
        <s v="MP1501270001" u="1"/>
        <s v="CS1502140084" u="1"/>
        <s v="CS1504020019" u="1"/>
        <s v="CS1504080016" u="1"/>
        <s v="CS1503060055" u="1"/>
        <s v="CS1504140018" u="1"/>
        <s v="CS1504020029" u="1"/>
        <s v="CS1504240018" u="1"/>
        <s v="CS1504280016" u="1"/>
        <s v="CS1504140028" u="1"/>
        <s v="CS1504160027" u="1"/>
        <s v="CS1504020039" u="1"/>
        <s v="CS1504060037" u="1"/>
        <s v="CS1504080036" u="1"/>
        <s v="CS1504240028" u="1"/>
        <s v="CS1504280026" u="1"/>
        <s v="CS1505060009" u="1"/>
        <s v="CS1505080008" u="1"/>
        <s v="CS1504020049" u="1"/>
        <s v="CS1505180008" u="1"/>
        <s v="CS1501010004" u="1"/>
        <s v="CS1501030003" u="1"/>
        <s v="CS1501050002" u="1"/>
        <s v="CS1501070001" u="1"/>
        <s v="CS1505060019" u="1"/>
        <s v="CS1505280008" u="1"/>
        <s v="CS1504020059" u="1"/>
        <s v="CS1501130003" u="1"/>
        <s v="CS1501150002" u="1"/>
        <s v="CS1501170001" u="1"/>
        <s v="CS1501230003" u="1"/>
        <s v="CS1501250002" u="1"/>
        <s v="CS1501270001" u="1"/>
        <s v="CS1505060029" u="1"/>
        <s v="CS1505260019" u="1"/>
        <s v="CS1505280018" u="1"/>
        <s v="CS1504020069" u="1"/>
        <s v="CS1501130013" u="1"/>
        <s v="CS1501150012" u="1"/>
        <s v="CS1501170011" u="1"/>
        <s v="CS1501190010" u="1"/>
        <s v="CS1501310004" u="1"/>
        <s v="CS1501050022" u="1"/>
        <s v="CS1501210014" u="1"/>
        <s v="CS1505260029" u="1"/>
        <s v="CS1504020079" u="1"/>
        <s v="FQ1409080002" u="1"/>
        <s v="HW1508110001" u="1"/>
        <s v="CS1501130023" u="1"/>
        <s v="CS1501150022" u="1"/>
        <s v="CS1501190020" u="1"/>
        <s v="CS1505180038" u="1"/>
        <s v="CS1501050032" u="1"/>
        <s v="CS1501070031" u="1"/>
        <s v="CS1501090030" u="1"/>
        <s v="CS1501210024" u="1"/>
        <s v="CS1501290020" u="1"/>
        <s v="CS1505060049" u="1"/>
        <s v="CS1505080048" u="1"/>
        <s v="CS1505260039" u="1"/>
        <s v="CS1504020089" u="1"/>
        <s v="CS1501150032" u="1"/>
        <s v="MP1503270005" u="1"/>
        <s v="CS1502030005" u="1"/>
        <s v="CS1502050004" u="1"/>
        <s v="CS1502070003" u="1"/>
        <s v="CS1502090002" u="1"/>
        <s v="CS1501270031" u="1"/>
        <s v="CS1502110006" u="1"/>
        <s v="CS1502150004" u="1"/>
        <s v="CS1501150042" u="1"/>
        <s v="CS1502030015" u="1"/>
        <s v="CS1502050014" u="1"/>
        <s v="CS1502070013" u="1"/>
        <s v="CS1502090012" u="1"/>
        <s v="CS1502210006" u="1"/>
        <s v="CS1502270003" u="1"/>
        <s v="BM1501140001" u="1"/>
        <s v="CS1502110016" u="1"/>
        <s v="CS1502130015" u="1"/>
        <s v="CS1502150014" u="1"/>
        <s v="LE1407140008" u="1"/>
        <s v="LE1407160007" u="1"/>
        <s v="CS1501150052" u="1"/>
        <s v="CS1404170027" u="1"/>
        <s v="CS1502050024" u="1"/>
        <s v="CS1502090022" u="1"/>
        <s v="CS1502210016" u="1"/>
        <s v="CS1502230015" u="1"/>
        <s v="CS1502250014" u="1"/>
        <s v="CS1502110026" u="1"/>
        <s v="CS1502130025" u="1"/>
        <s v="CS1502150024" u="1"/>
        <s v="CS1502170023" u="1"/>
        <s v="CS1501150062" u="1"/>
        <s v="CS1502050034" u="1"/>
        <s v="CS1502230025" u="1"/>
        <s v="CS1502270023" u="1"/>
        <s v="CS1403110078" u="1"/>
        <s v="CS1502110036" u="1"/>
        <s v="CS1502130035" u="1"/>
        <s v="CS1502150034" u="1"/>
        <s v="CS1502170033" u="1"/>
        <s v="CS1501150072" u="1"/>
        <s v="CS1503050006" u="1"/>
        <s v="CS1503070005" u="1"/>
        <s v="CS1503090004" u="1"/>
        <s v="CS1502090042" u="1"/>
        <s v="CS1502230035" u="1"/>
        <s v="CS1501150106" u="1"/>
        <s v="CS1503110008" u="1"/>
        <s v="CS1503190004" u="1"/>
        <s v="CS1502130045" u="1"/>
        <s v="CS1502150044" u="1"/>
        <s v="CS1501150082" u="1"/>
        <s v="CS1503030017" u="1"/>
        <s v="CS1503050016" u="1"/>
        <s v="CS1503070015" u="1"/>
        <s v="CS1503230007" u="1"/>
        <s v="BM1502180001" u="1"/>
        <s v="CS1405290018" u="1"/>
        <s v="CS1501150116" u="1"/>
        <s v="CS1503170015" u="1"/>
        <s v="CS1503310008" u="1"/>
        <s v="CS1502130055" u="1"/>
        <s v="CS1502150054" u="1"/>
        <s v="BM1502240003" u="1"/>
        <s v="CS1501150092" u="1"/>
        <s v="CS1503030027" u="1"/>
        <s v="CS1503050026" u="1"/>
        <s v="CS1503070025" u="1"/>
        <s v="CS1503090024" u="1"/>
        <s v="CS1503230017" u="1"/>
        <s v="CS1503270015" u="1"/>
        <s v="LE1408280008" u="1"/>
        <s v="CS1501150126" u="1"/>
        <s v="CS1503110028" u="1"/>
        <s v="CS1503170025" u="1"/>
        <s v="CS1503190024" u="1"/>
        <s v="CS1502130065" u="1"/>
        <s v="CS1503030037" u="1"/>
        <s v="CS1503050036" u="1"/>
        <s v="CS1503070035" u="1"/>
        <s v="CS1503090034" u="1"/>
        <s v="CS1503250026" u="1"/>
        <s v="CS1503270025" u="1"/>
        <s v="BM1403100001_1" u="1"/>
        <s v="CS1405070049" u="1"/>
        <s v="CS1501150136" u="1"/>
        <s v="CS1503190034" u="1"/>
        <s v="CS1503310028" u="1"/>
        <s v="HW1203020001_3" u="1"/>
        <s v="CS1504030009" u="1"/>
        <s v="CS1504090006" u="1"/>
        <s v="CS1503070045" u="1"/>
        <s v="CS1503270035" u="1"/>
        <s v="MP1403260006" u="1"/>
        <s v="CS1504130009" u="1"/>
        <s v="CS1504170007" u="1"/>
        <s v="CS1501150146" u="1"/>
        <s v="CS1503110048" u="1"/>
        <s v="CS1503310038" u="1"/>
        <s v="MP1501260002" u="1"/>
        <s v="CS1504030019" u="1"/>
        <s v="CS1504090016" u="1"/>
        <s v="CS1504290006" u="1"/>
        <s v="MP1304080001_1" u="1"/>
        <s v="CS1503090054" u="1"/>
        <s v="CS1504130019" u="1"/>
        <s v="CS1504150018" u="1"/>
        <s v="MP1304120004_1" u="1"/>
        <s v="CS1504030029" u="1"/>
        <s v="CS1504090026" u="1"/>
        <s v="CS1504230019" u="1"/>
        <s v="CS1504270017" u="1"/>
        <s v="CS1504290016" u="1"/>
        <s v="LE1408260049" u="1"/>
        <s v="CS1504150028" u="1"/>
        <s v="CS1504170027" u="1"/>
        <s v="CS1504030039" u="1"/>
        <s v="CS1504090036" u="1"/>
        <s v="CS1504290026" u="1"/>
        <s v="CS1504130039" u="1"/>
        <s v="CS1504170037" u="1"/>
        <s v="HW1706110006_3" u="1"/>
        <s v="CS1505070009" u="1"/>
        <s v="BM1404240001_1" u="1"/>
        <s v="CS1504030049" u="1"/>
        <s v="CS1504290036" u="1"/>
        <s v="MP1502240005" u="1"/>
        <s v="CS1501060002" u="1"/>
        <s v="CS1505270009" u="1"/>
        <s v="CS1504030059" u="1"/>
        <s v="SW1204240001_3" u="1"/>
        <s v="BM1504160006" u="1"/>
        <s v="CS1501100005" u="1"/>
        <s v="CS1501120004" u="1"/>
        <s v="CS1501160002" u="1"/>
        <s v="CS1501180001" u="1"/>
        <s v="MP1502240015" u="1"/>
        <s v="CS1501020014" u="1"/>
        <s v="CS1501200005" u="1"/>
        <s v="CS1501220004" u="1"/>
        <s v="CS1501240003" u="1"/>
        <s v="CS1501260002" u="1"/>
        <s v="CS1501280001" u="1"/>
        <s v="CS1505270019" u="1"/>
        <s v="CS1505290018" u="1"/>
        <s v="CS1504030069" u="1"/>
        <s v="CS1501100015" u="1"/>
        <s v="CS1501300005" u="1"/>
        <s v="CS1505190028" u="1"/>
        <s v="MS1501260005" u="1"/>
        <s v="CS1501020024" u="1"/>
        <s v="CS1501060022" u="1"/>
        <s v="CS1501080021" u="1"/>
        <s v="CS1501200015" u="1"/>
        <s v="CS1501220014" u="1"/>
        <s v="CS1501240013" u="1"/>
        <s v="CS1501260012" u="1"/>
        <s v="CS1505070039" u="1"/>
        <s v="CS1505270029" u="1"/>
        <s v="CS1504030079" u="1"/>
        <s v="CS1501120024" u="1"/>
        <s v="CS1501140023" u="1"/>
        <s v="CS1501300015" u="1"/>
        <s v="CS1505190038" u="1"/>
        <s v="BM1405280001_1" u="1"/>
        <s v="CS1501060032" u="1"/>
        <s v="CS1501200025" u="1"/>
        <s v="CS1501220024" u="1"/>
        <s v="CS1501260022" u="1"/>
        <s v="CS1501280021" u="1"/>
        <s v="CS1505070049" u="1"/>
        <s v="CS1412040101" u="1"/>
        <s v="CS1504030089" u="1"/>
        <s v="CS1403240037" u="1"/>
        <s v="CS1501140033" u="1"/>
        <s v="CS1501300025" u="1"/>
        <s v="CS1502060004" u="1"/>
        <s v="CS1502080003" u="1"/>
        <s v="CS1501080041" u="1"/>
        <s v="CS1501200035" u="1"/>
        <s v="CS1501260032" u="1"/>
        <s v="CS1501280031" u="1"/>
        <s v="CS1505070059" u="1"/>
        <s v="CS1502140005" u="1"/>
        <s v="CS1502180003" u="1"/>
        <s v="CS1504030099" u="1"/>
        <s v="CS1502040015" u="1"/>
        <s v="CS1502060014" u="1"/>
        <s v="CS1502200007" u="1"/>
        <s v="CS1502240005" u="1"/>
        <s v="CS1502280003" u="1"/>
        <s v="LE1407030009" u="1"/>
        <s v="CS1501260042" u="1"/>
        <s v="CS1501280041" u="1"/>
        <s v="CS1505070069" u="1"/>
        <s v="CS1502140015" u="1"/>
        <s v="CS1502180013" u="1"/>
        <s v="CS1502020026" u="1"/>
        <s v="CS1502040025" u="1"/>
        <s v="LE1407290006" u="1"/>
        <s v="CS1505070079" u="1"/>
        <s v="CS1502100027" u="1"/>
        <s v="CS1502120026" u="1"/>
        <s v="CS1502140025" u="1"/>
        <s v="CS1502160024" u="1"/>
        <s v="LE1407150018" u="1"/>
        <s v="CS1502020036" u="1"/>
        <s v="CS1502040035" u="1"/>
        <s v="CS1502060034" u="1"/>
        <s v="CS1502240025" u="1"/>
        <s v="CS1502260024" u="1"/>
        <s v="CS1505070089" u="1"/>
        <s v="CS1502120036" u="1"/>
        <s v="CS1502140035" u="1"/>
        <s v="CS1502160034" u="1"/>
        <s v="CS1503020008" u="1"/>
        <s v="CS1503080005" u="1"/>
        <s v="CS1502020046" u="1"/>
        <s v="CS1502240035" u="1"/>
        <s v="CS1502260034" u="1"/>
        <s v="CS1503100009" u="1"/>
        <s v="CS1503120008" u="1"/>
        <s v="CS1503160006" u="1"/>
        <s v="CS1505070099" u="1"/>
        <s v="CS1502140045" u="1"/>
        <s v="CS1503020018" u="1"/>
        <s v="CS1503040017" u="1"/>
        <s v="CS1503080015" u="1"/>
        <s v="CS1503200009" u="1"/>
        <s v="CS1503220008" u="1"/>
        <s v="CS1503260006" u="1"/>
        <s v="CS1502240045" u="1"/>
        <s v="CS1503160016" u="1"/>
        <s v="CS1503300009" u="1"/>
        <s v="CS1502140055" u="1"/>
        <s v="CS1502160054" u="1"/>
        <s v="CS1503020028" u="1"/>
        <s v="CS1503040027" u="1"/>
        <s v="CS1503080025" u="1"/>
        <s v="CS1503200019" u="1"/>
        <s v="CS1503240017" u="1"/>
        <s v="LE1408290008" u="1"/>
        <s v="CS1502240055" u="1"/>
        <s v="CS1503100029" u="1"/>
        <s v="CS1503120028" u="1"/>
        <s v="CS1502140065" u="1"/>
        <s v="CS1503060036" u="1"/>
        <s v="CS1503200029" u="1"/>
        <s v="CS1503260026" u="1"/>
        <s v="LE1408290018" u="1"/>
        <s v="CS1503160036" u="1"/>
        <s v="CS1503180035" u="1"/>
        <s v="CS1502140075" u="1"/>
        <s v="RS1508110001" u="1"/>
        <s v="CS1401150033" u="1"/>
        <s v="CS1503060046" u="1"/>
        <s v="CS1503240037" u="1"/>
        <s v="CS1504160008" u="1"/>
        <s v="CS1503180045" u="1"/>
        <s v="MP1501230004" u="1"/>
        <s v="MP1501270002" u="1"/>
        <s v="CS1502140085" u="1"/>
        <s v="MP1504080001_1" u="1"/>
        <s v="CS1503060056" u="1"/>
        <s v="CS1504140019" u="1"/>
        <s v="CS1504160018" u="1"/>
        <s v="BM1503230006" u="1"/>
        <s v="CS1504060028" u="1"/>
        <s v="CS1504240019" u="1"/>
        <s v="CS1504280017" u="1"/>
        <s v="CS1504140029" u="1"/>
        <s v="CS1504160028" u="1"/>
        <s v="CS1504080037" u="1"/>
        <s v="CS1504240029" u="1"/>
        <s v="CS1504280027" u="1"/>
        <s v="CS1504160038" u="1"/>
        <s v="CS1505080009" u="1"/>
        <s v="CS1504280037" u="1"/>
        <s v="CS1501010005" u="1"/>
        <s v="CS1501030004" u="1"/>
        <s v="CS1501050003" u="1"/>
        <s v="CS1501070002" u="1"/>
        <s v="CS1505280009" u="1"/>
        <s v="CS1501150003" u="1"/>
        <s v="CS1501170002" u="1"/>
        <s v="CS1501190001" u="1"/>
        <s v="CS1505180019" u="1"/>
        <s v="CS1501090011" u="1"/>
        <s v="CS1501230004" u="1"/>
        <s v="CS1501250003" u="1"/>
        <s v="CS1501270002" u="1"/>
        <s v="CS1501290001" u="1"/>
        <s v="CS1505280019" u="1"/>
        <s v="CS1501150013" u="1"/>
        <s v="CS1501170012" u="1"/>
        <s v="CS1501190011" u="1"/>
        <s v="CS1501310005" u="1"/>
        <s v="CS1501050023" u="1"/>
        <s v="CS1501070022" u="1"/>
        <s v="CS1501090021" u="1"/>
        <s v="CS1501210015" u="1"/>
        <s v="CS1501230014" u="1"/>
        <s v="CS1501130024" u="1"/>
        <s v="CS1501150023" u="1"/>
        <s v="CS1501190021" u="1"/>
        <s v="CS1505180039" u="1"/>
        <s v="SW1508110001" u="1"/>
        <s v="CS1501090031" u="1"/>
        <s v="CS1501270022" u="1"/>
        <s v="CS1501290021" u="1"/>
        <s v="CS1505080049" u="1"/>
        <s v="CS1501150033" u="1"/>
        <s v="CS1501190031" u="1"/>
        <s v="CS1502070004" u="1"/>
        <s v="CS1502090003" u="1"/>
        <s v="CS1501270032" u="1"/>
        <s v="CS1502110007" u="1"/>
        <s v="CS1502130006" u="1"/>
        <s v="CS1502150005" u="1"/>
        <s v="CS1501150043" u="1"/>
        <s v="CS1501190041" u="1"/>
        <s v="BM1501060001" u="1"/>
        <s v="CS1502030016" u="1"/>
        <s v="CS1502070014" u="1"/>
        <s v="CS1502210007" u="1"/>
        <s v="CS1502230006" u="1"/>
        <s v="BM1501140002" u="1"/>
        <s v="CS1502110017" u="1"/>
        <s v="CS1502130016" u="1"/>
        <s v="CS1502150015" u="1"/>
        <s v="CS1502170014" u="1"/>
        <s v="LE1407140009" u="1"/>
        <s v="LE1407160008" u="1"/>
        <s v="CS1501150053" u="1"/>
        <s v="BM1501260001" u="1"/>
        <s v="CS1502030026" u="1"/>
        <s v="CS1502050025" u="1"/>
        <s v="CS1502090023" u="1"/>
        <s v="CS1502210017" u="1"/>
        <s v="CS1502230016" u="1"/>
        <s v="CS1502150025" u="1"/>
        <s v="CS1502170024" u="1"/>
        <s v="CS1501150063" u="1"/>
        <s v="CS1502050035" u="1"/>
        <s v="CS1502230026" u="1"/>
        <s v="CS1502250025" u="1"/>
        <s v="CS1502270024" u="1"/>
        <s v="HW1108040003_2" u="1"/>
        <s v="CS1502110037" u="1"/>
        <s v="CS1502130036" u="1"/>
        <s v="CS1502150035" u="1"/>
        <s v="CS1501150073" u="1"/>
        <s v="CS1503050007" u="1"/>
        <s v="CS1503070006" u="1"/>
        <s v="CS1503090005" u="1"/>
        <s v="CS1502090043" u="1"/>
        <s v="CS1502230036" u="1"/>
        <s v="CS1502270034" u="1"/>
        <s v="CS1501150107" u="1"/>
        <s v="CS1503110009" u="1"/>
        <s v="CS1503130008" u="1"/>
        <s v="CS1503190005" u="1"/>
        <s v="CS1502130046" u="1"/>
        <s v="CS1502150045" u="1"/>
        <s v="CS1501150083" u="1"/>
        <s v="CS1503030018" u="1"/>
        <s v="CS1503050017" u="1"/>
        <s v="CS1503070016" u="1"/>
        <s v="CS1503230008" u="1"/>
        <s v="CS1501150117" u="1"/>
        <s v="CS1503130018" u="1"/>
        <s v="CS1503170016" u="1"/>
        <s v="CS1502130056" u="1"/>
        <s v="CS1502150055" u="1"/>
        <s v="BM1502240004" u="1"/>
        <s v="CS1501150093" u="1"/>
        <s v="CS1503030028" u="1"/>
        <s v="CS1503070026" u="1"/>
        <s v="CS1503090025" u="1"/>
        <s v="CS1503250017" u="1"/>
        <s v="CS1503270016" u="1"/>
        <s v="MS1411200001" u="1"/>
        <s v="CS1501150127" u="1"/>
        <s v="CS1503110029" u="1"/>
        <s v="CS1503310019" u="1"/>
        <s v="CS1502130066" u="1"/>
        <s v="BM1301160003_2" u="1"/>
        <s v="CS1503030038" u="1"/>
        <s v="CS1503070036" u="1"/>
        <s v="CS1503230028" u="1"/>
        <s v="CS1503250027" u="1"/>
        <s v="CS1503270026" u="1"/>
        <s v="CS1501150137" u="1"/>
        <s v="CS1503110039" u="1"/>
        <s v="CS1503190035" u="1"/>
        <s v="CS1504090007" u="1"/>
        <s v="RS1508120001" u="1"/>
        <s v="CS1503070046" u="1"/>
        <s v="CS1503270036" u="1"/>
        <s v="HW1203140001_3" u="1"/>
        <s v="CS1504170008" u="1"/>
        <s v="CS1504190007" u="1"/>
        <s v="CS1501150147" u="1"/>
        <s v="CS1503110049" u="1"/>
        <s v="CS1503310039" u="1"/>
        <s v="MP1501260003" u="1"/>
        <s v="CS1504090017" u="1"/>
        <s v="SV1409040001" u="1"/>
        <s v="MP1212120001_2" u="1"/>
        <s v="CS1503090055" u="1"/>
        <s v="CS1504150019" u="1"/>
        <s v="CS1504170018" u="1"/>
        <s v="CS1504270018" u="1"/>
        <s v="CS1504150029" u="1"/>
        <s v="CS1504070038" u="1"/>
        <s v="CS1504270028" u="1"/>
        <s v="CS1504170038" u="1"/>
        <s v="SW1409260001" u="1"/>
        <s v="CS1412100030" u="1"/>
        <s v="CS1412300020" u="1"/>
        <s v="CS1504270038" u="1"/>
        <s v="CS1505190009" u="1"/>
        <s v="FQ1408290001" u="1"/>
        <s v="MP1502240006" u="1"/>
        <s v="CS1501100006" u="1"/>
        <s v="CS1501120005" u="1"/>
        <s v="CS1501160003" u="1"/>
        <s v="CS1505190019" u="1"/>
        <s v="MP1502240016" u="1"/>
        <s v="CS1403180016" u="1"/>
        <s v="CS1501020015" u="1"/>
        <s v="CS1501060013" u="1"/>
        <s v="CS1501080012" u="1"/>
        <s v="CS1501240004" u="1"/>
        <s v="CS1501260003" u="1"/>
        <s v="CS1501280002" u="1"/>
        <s v="RP1409010001" u="1"/>
        <s v="CS1501100016" u="1"/>
        <s v="CS1501300006" u="1"/>
        <s v="MS1501260006" u="1"/>
        <s v="HW1508040001" u="1"/>
        <s v="HW1204260022_3" u="1"/>
        <s v="CS1501020025" u="1"/>
        <s v="CS1501060023" u="1"/>
        <s v="CS1501200016" u="1"/>
        <s v="CS1501220015" u="1"/>
        <s v="CS1501240014" u="1"/>
        <s v="CS1501260013" u="1"/>
        <s v="CS1505290029" u="1"/>
        <s v="CS1501120025" u="1"/>
        <s v="CS1501140024" u="1"/>
        <s v="CS1501160023" u="1"/>
        <s v="CS1501300016" u="1"/>
        <s v="HW1508200003" u="1"/>
        <s v="HW1508240001" u="1"/>
        <s v="SW1508120001" u="1"/>
        <s v="CS1501200026" u="1"/>
        <s v="CS1501220025" u="1"/>
        <s v="CS1501260023" u="1"/>
        <s v="CS1501280022" u="1"/>
        <s v="CS1412040102" u="1"/>
        <s v="CS1403240038" u="1"/>
        <s v="CS1501120035" u="1"/>
        <s v="CS1501140034" u="1"/>
        <s v="CS1501160033" u="1"/>
        <s v="CS1501300026" u="1"/>
        <s v="CS1502060005" u="1"/>
        <s v="CS1502080004" u="1"/>
        <s v="CS1501080042" u="1"/>
        <s v="CS1502120007" u="1"/>
        <s v="CS1502140006" u="1"/>
        <s v="CS1502180004" u="1"/>
        <s v="BM1501070001" u="1"/>
        <s v="CS1502020017" u="1"/>
        <s v="CS1502040016" u="1"/>
        <s v="CS1502060015" u="1"/>
        <s v="CS1502200008" u="1"/>
        <s v="CS1502240006" u="1"/>
        <s v="CS1502260005" u="1"/>
        <s v="CS1501260043" u="1"/>
        <s v="CS1502140016" u="1"/>
        <s v="CS1502180014" u="1"/>
        <s v="LE1407150009" u="1"/>
        <s v="BM1501270001" u="1"/>
        <s v="CS1502020027" u="1"/>
        <s v="CS1502040026" u="1"/>
        <s v="CS1502060025" u="1"/>
        <s v="CS1502240016" u="1"/>
        <s v="LE1407290007" u="1"/>
        <s v="CS1502100028" u="1"/>
        <s v="CS1502120027" u="1"/>
        <s v="CS1502140026" u="1"/>
        <s v="CS1502160025" u="1"/>
        <s v="LE1407150019" u="1"/>
        <s v="FQ1308060003" u="1"/>
        <s v="CS1502020037" u="1"/>
        <s v="CS1502060035" u="1"/>
        <s v="CS1502100038" u="1"/>
        <s v="CS1502120037" u="1"/>
        <s v="CS1502140036" u="1"/>
        <s v="CS1502160035" u="1"/>
        <s v="RS1410150001_5" u="1"/>
        <s v="CS1503040008" u="1"/>
        <s v="CS1503080006" u="1"/>
        <s v="CS1502020047" u="1"/>
        <s v="CS1502040046" u="1"/>
        <s v="CS1502260035" u="1"/>
        <s v="CS1503120009" u="1"/>
        <s v="CS1503160007" u="1"/>
        <s v="CS1502140046" u="1"/>
        <s v="CS1502160045" u="1"/>
        <s v="BM1502090002" u="1"/>
        <s v="CS1503020019" u="1"/>
        <s v="CS1503040018" u="1"/>
        <s v="CS1503060017" u="1"/>
        <s v="CS1503080016" u="1"/>
        <s v="CS1503240008" u="1"/>
        <s v="CS1502240046" u="1"/>
        <s v="CS1503120019" u="1"/>
        <s v="CS1503180016" u="1"/>
        <s v="CS1502140056" u="1"/>
        <s v="CS1502160055" u="1"/>
        <s v="CS1503020029" u="1"/>
        <s v="CS1503040028" u="1"/>
        <s v="CS1503060027" u="1"/>
        <s v="CS1503080026" u="1"/>
        <s v="LE1408290009" u="1"/>
        <s v="CS1502240056" u="1"/>
        <s v="HW1408050001" u="1"/>
        <s v="CS1503180026" u="1"/>
        <s v="CS1502140066" u="1"/>
        <s v="CS1503020039" u="1"/>
        <s v="CS1503060037" u="1"/>
        <s v="LE1408290019" u="1"/>
        <s v="BM1403130001_1" u="1"/>
        <s v="CS1503160037" u="1"/>
        <s v="CS1502140076" u="1"/>
        <s v="CS1503060047" u="1"/>
        <s v="CS1503240038" u="1"/>
        <s v="MP1501230005" u="1"/>
        <s v="MP1501270003" u="1"/>
        <s v="CS1502140086" u="1"/>
        <s v="CS1504280008" u="1"/>
        <s v="CS1503060057" u="1"/>
        <s v="CS1412010010" u="1"/>
        <s v="CS1504160019" u="1"/>
        <s v="MS1412150001" u="1"/>
        <s v="CS1402170015" u="1"/>
        <s v="CS1412110010" u="1"/>
        <s v="CS1504060029" u="1"/>
        <s v="CS1504080028" u="1"/>
        <s v="SV1409250001" u="1"/>
        <s v="CS1412010020" u="1"/>
        <s v="CS1504160029" u="1"/>
        <s v="CS1412110020" u="1"/>
        <s v="CS1504060039" u="1"/>
        <s v="CS1504080038" u="1"/>
        <s v="CS1504280028" u="1"/>
        <s v="CS1504160039" u="1"/>
        <s v="HW1208030004_2" u="1"/>
        <s v="HW1507210001" u="1"/>
        <s v="CS1412110030" u="1"/>
        <s v="CS1504280038" u="1"/>
        <s v="FQ1506120001" u="1"/>
        <s v="CS1501010006" u="1"/>
        <s v="CS1501030005" u="1"/>
        <s v="CS1501070003" u="1"/>
        <s v="CS1501090002" u="1"/>
        <s v="FQ1506220001" u="1"/>
        <s v="CS1501150004" u="1"/>
        <s v="CS1501170003" u="1"/>
        <s v="CS1501050014" u="1"/>
        <s v="CS1501070013" u="1"/>
        <s v="CS1501090012" u="1"/>
        <s v="CS1501210006" u="1"/>
        <s v="CS1501230005" u="1"/>
        <s v="CS1501250004" u="1"/>
        <s v="CS1501270003" u="1"/>
        <s v="CS1501290002" u="1"/>
        <s v="CS1501130015" u="1"/>
        <s v="CS1501150014" u="1"/>
        <s v="CS1501170013" u="1"/>
        <s v="CS1501310006" u="1"/>
        <s v="CS1501050024" u="1"/>
        <s v="CS1501070023" u="1"/>
        <s v="CS1501090022" u="1"/>
        <s v="CS1501210016" u="1"/>
        <s v="CS1501290012" u="1"/>
        <s v="CS1501130025" u="1"/>
        <s v="CS1501150024" u="1"/>
        <s v="CS1501190022" u="1"/>
        <s v="CS1501270023" u="1"/>
        <s v="CS1501290022" u="1"/>
        <s v="CS1501150034" u="1"/>
        <s v="CS1502050006" u="1"/>
        <s v="CS1502070005" u="1"/>
        <s v="CS1502090004" u="1"/>
        <s v="CS1501270033" u="1"/>
        <s v="CS1502150006" u="1"/>
        <s v="CS1502170005" u="1"/>
        <s v="CS1501150044" u="1"/>
        <s v="CS1501190042" u="1"/>
        <s v="CS1502070015" u="1"/>
        <s v="CS1502210008" u="1"/>
        <s v="CS1502270005" u="1"/>
        <s v="CS1502110018" u="1"/>
        <s v="CS1502150016" u="1"/>
        <s v="LE1407160009" u="1"/>
        <s v="CS1501150054" u="1"/>
        <s v="BM1501260002" u="1"/>
        <s v="BM1501280001" u="1"/>
        <s v="CS1502030027" u="1"/>
        <s v="CS1502050026" u="1"/>
        <s v="CS1502090024" u="1"/>
        <s v="CS1502250016" u="1"/>
        <s v="CS1502130027" u="1"/>
        <s v="CS1502150026" u="1"/>
        <s v="CS1502230027" u="1"/>
        <s v="CS1502250026" u="1"/>
        <s v="CS1502270025" u="1"/>
        <s v="CS1502110038" u="1"/>
        <s v="CS1502130037" u="1"/>
        <s v="CS1502150036" u="1"/>
        <s v="CS1502170035" u="1"/>
        <s v="CS1503030009" u="1"/>
        <s v="CS1503050008" u="1"/>
        <s v="CS1503070007" u="1"/>
        <s v="CS1503090006" u="1"/>
        <s v="CS1502230037" u="1"/>
        <s v="CS1502270035" u="1"/>
        <s v="CS1501150108" u="1"/>
        <s v="CS1503130009" u="1"/>
        <s v="CS1503170007" u="1"/>
        <s v="CS1503190006" u="1"/>
        <s v="CS1502130047" u="1"/>
        <s v="CS1502150046" u="1"/>
        <s v="CS1501150084" u="1"/>
        <s v="CS1503050018" u="1"/>
        <s v="CS1503070017" u="1"/>
        <s v="CS1503230009" u="1"/>
        <s v="CS1503250008" u="1"/>
        <s v="CS1501150118" u="1"/>
        <s v="CS1503130019" u="1"/>
        <s v="CS1503170017" u="1"/>
        <s v="CS1503190016" u="1"/>
        <s v="MP1303180001_1" u="1"/>
        <s v="CS1502130057" u="1"/>
        <s v="CS1502150056" u="1"/>
        <s v="BM1502240005" u="1"/>
        <s v="CS1501150094" u="1"/>
        <s v="CS1503030029" u="1"/>
        <s v="CS1503070027" u="1"/>
        <s v="CS1503230019" u="1"/>
        <s v="CS1503250018" u="1"/>
        <s v="CS1503270017" u="1"/>
        <s v="SV1408200002" u="1"/>
        <s v="CS1501150128" u="1"/>
        <s v="CS1503170027" u="1"/>
        <s v="CS1503190026" u="1"/>
        <s v="CS1502130067" u="1"/>
        <s v="BM1301160004_2" u="1"/>
        <s v="CS1503030039" u="1"/>
        <s v="CS1503070037" u="1"/>
        <s v="CS1503230029" u="1"/>
        <s v="CS1503270027" u="1"/>
        <s v="CS1501150138" u="1"/>
        <s v="CS1503190036" u="1"/>
        <s v="CS1504090008" u="1"/>
        <s v="RS1508120002" u="1"/>
        <s v="CS1503070047" u="1"/>
        <s v="CS1504170009" u="1"/>
        <s v="CS1504190008" u="1"/>
        <s v="RS1508200003" u="1"/>
        <s v="RS1508240001" u="1"/>
        <s v="CS1501150148" u="1"/>
        <s v="MP1501260004" u="1"/>
        <s v="CS1412100001" u="1"/>
        <s v="CS1504290008" u="1"/>
        <s v="CS1503090056" u="1"/>
        <s v="CS1412020010" u="1"/>
        <s v="CS1504170019" u="1"/>
        <s v="CS1504070029" u="1"/>
        <s v="CS1504090028" u="1"/>
        <s v="CS1504290018" u="1"/>
        <s v="SV1409260001" u="1"/>
        <s v="MS1412240002" u="1"/>
        <s v="MS1412260001" u="1"/>
        <s v="CS1504170029" u="1"/>
        <s v="BM1404080001_1" u="1"/>
        <s v="CS1412120020" u="1"/>
        <s v="CS1412300011" u="1"/>
        <s v="CS1504070039" u="1"/>
        <s v="CS1504090038" u="1"/>
        <s v="CS1504270029" u="1"/>
        <s v="SW1409180001" u="1"/>
        <s v="CS1412220020" u="1"/>
        <s v="CS1504170039" u="1"/>
        <s v="CS1412100031" u="1"/>
        <s v="CS1412300021" u="1"/>
        <s v="CS1504270039" u="1"/>
        <s v="HW1507300002" u="1"/>
        <s v="MP1502240007" u="1"/>
        <s v="CS1501080003" u="1"/>
        <s v="CS1501100007" u="1"/>
        <s v="CS1501120006" u="1"/>
        <s v="CS1501140005" u="1"/>
        <s v="CS1501160004" u="1"/>
        <s v="CS1501180003" u="1"/>
        <s v="CS1412220040" u="1"/>
        <s v="MP1502240017" u="1"/>
        <s v="CS1501020016" u="1"/>
        <s v="CS1501240005" u="1"/>
        <s v="RP1409010002" u="1"/>
        <s v="CS1501100017" u="1"/>
        <s v="CS1501140015" u="1"/>
        <s v="CS1501060024" u="1"/>
        <s v="CS1501080023" u="1"/>
        <s v="CS1501200017" u="1"/>
        <s v="CS1501220016" u="1"/>
        <s v="CS1501240015" u="1"/>
        <s v="CS1501260014" u="1"/>
        <s v="CS1501280013" u="1"/>
        <s v="CS1501140025" u="1"/>
        <s v="CS1501160024" u="1"/>
        <s v="CS1501300017" u="1"/>
        <s v="HW1508200004" u="1"/>
        <s v="HW1508240002" u="1"/>
        <s v="CS1501200027" u="1"/>
        <s v="CS1501220026" u="1"/>
        <s v="CS1501260024" u="1"/>
        <s v="CS1501280023" u="1"/>
        <s v="SW1508240001" u="1"/>
        <s v="CS1403240039" u="1"/>
        <s v="CS1501120036" u="1"/>
        <s v="CS1501140035" u="1"/>
        <s v="CS1501160034" u="1"/>
        <s v="CS1502020008" u="1"/>
        <s v="CS1502040007" u="1"/>
        <s v="CS1502060006" u="1"/>
        <s v="CS1502080005" u="1"/>
        <s v="CS1501220036" u="1"/>
        <s v="CS1501260034" u="1"/>
        <s v="CS1502100009" u="1"/>
        <s v="CS1502120008" u="1"/>
        <s v="CS1502140007" u="1"/>
        <s v="CS1502160006" u="1"/>
        <s v="CS1502180005" u="1"/>
        <s v="BM1501090001" u="1"/>
        <s v="CS1502020018" u="1"/>
        <s v="CS1502040017" u="1"/>
        <s v="CS1502200009" u="1"/>
        <s v="CS1502240007" u="1"/>
        <s v="CS1502260006" u="1"/>
        <s v="CS1502140017" u="1"/>
        <s v="CS1502160016" u="1"/>
        <s v="CS1502180015" u="1"/>
        <s v="CS1502020028" u="1"/>
        <s v="CS1502040027" u="1"/>
        <s v="CS1502060026" u="1"/>
        <s v="CS1502260016" u="1"/>
        <s v="LE1407290008" u="1"/>
        <s v="CS1502100029" u="1"/>
        <s v="CS1502140027" u="1"/>
        <s v="CS1502160026" u="1"/>
        <s v="BM1212210001_2" u="1"/>
        <s v="CS1502020038" u="1"/>
        <s v="CS1502240027" u="1"/>
        <s v="BM1402110001_1" u="1"/>
        <s v="CS1502100039" u="1"/>
        <s v="CS1502120038" u="1"/>
        <s v="CS1502140037" u="1"/>
        <s v="CS1502160036" u="1"/>
        <s v="CS1503040009" u="1"/>
        <s v="CS1503080007" u="1"/>
        <s v="CS1502020048" u="1"/>
        <s v="CS1502040047" u="1"/>
        <s v="CS1502240037" u="1"/>
        <s v="CS1503160008" u="1"/>
        <s v="CS1503180007" u="1"/>
        <s v="RS1507210001" u="1"/>
        <s v="SW1407310001" u="1"/>
        <s v="CS1502140047" u="1"/>
        <s v="CS1502160046" u="1"/>
        <s v="CS1503040019" u="1"/>
        <s v="CS1503080017" u="1"/>
        <s v="CS1503260008" u="1"/>
        <s v="CS1502240047" u="1"/>
        <s v="CS1503160018" u="1"/>
        <s v="CS1502140057" u="1"/>
        <s v="CS1502160056" u="1"/>
        <s v="CS1503040029" u="1"/>
        <s v="CS1503060028" u="1"/>
        <s v="CS1503080027" u="1"/>
        <s v="CS1503240019" u="1"/>
        <s v="CS1503160028" u="1"/>
        <s v="CS1503180027" u="1"/>
        <s v="CS1502140067" u="1"/>
        <s v="CS1503060038" u="1"/>
        <s v="CS1503260028" u="1"/>
        <s v="CS1503160038" u="1"/>
        <s v="CS1503180037" u="1"/>
        <s v="CS1502140077" u="1"/>
        <s v="CS1504080009" u="1"/>
        <s v="CS1503060048" u="1"/>
        <s v="CS1504180009" u="1"/>
        <s v="MP1501230006" u="1"/>
        <s v="MP1501270004" u="1"/>
        <s v="CS1412110001" u="1"/>
        <s v="CS1502140087" u="1"/>
        <s v="CS1504080019" u="1"/>
        <s v="CS1504280009" u="1"/>
        <s v="FQ1505200001" u="1"/>
        <s v="CS1503060058" u="1"/>
        <s v="CS1412210001" u="1"/>
        <s v="MP1402050001_1" u="1"/>
        <s v="CS1412110011" u="1"/>
        <s v="CS1504080029" u="1"/>
        <s v="CS1504280019" u="1"/>
        <s v="CS1412030020" u="1"/>
        <s v="CS1412230010" u="1"/>
        <s v="CS1412110021" u="1"/>
        <s v="CS1504080039" u="1"/>
        <s v="CS1412030030" u="1"/>
        <s v="CS1412110031" u="1"/>
        <s v="CS1412310021" u="1"/>
        <s v="CS1412030040" u="1"/>
        <s v="CS1412230030" u="1"/>
        <s v="MP1312200002" u="1"/>
        <s v="CS1501030006" u="1"/>
        <s v="CS1501070004" u="1"/>
        <s v="CS1501150005" u="1"/>
        <s v="CS1501170004" u="1"/>
        <s v="SV1308020002" u="1"/>
        <s v="CS1412030050" u="1"/>
        <s v="CS1412230040" u="1"/>
        <s v="CS1501250005" u="1"/>
        <s v="CS1501290003" u="1"/>
        <s v="RP1409020002" u="1"/>
        <s v="CS1501130016" u="1"/>
        <s v="CS1501150015" u="1"/>
        <s v="CS1501190013" u="1"/>
        <s v="CS1501310007" u="1"/>
        <s v="SV1508210002" u="1"/>
        <s v="CS1412030060" u="1"/>
        <s v="CS1403190027" u="1"/>
        <s v="CS1501050025" u="1"/>
        <s v="CS1501070024" u="1"/>
        <s v="CS1501090023" u="1"/>
        <s v="RP1409240001" u="1"/>
        <s v="HW1508170001" u="1"/>
        <s v="CS1501130026" u="1"/>
        <s v="CS1501150025" u="1"/>
        <s v="CS1501190023" u="1"/>
        <s v="RS1408060001" u="1"/>
        <s v="CS1501270024" u="1"/>
        <s v="CS1501290023" u="1"/>
        <s v="CS1501150035" u="1"/>
        <s v="CS1502050007" u="1"/>
        <s v="CS1502070006" u="1"/>
        <s v="CS1501210037" u="1"/>
        <s v="CS1502110009" u="1"/>
        <s v="CS1502130008" u="1"/>
        <s v="CS1502150007" u="1"/>
        <s v="CS1501150045" u="1"/>
        <s v="CS1501190043" u="1"/>
        <s v="CS1502030018" u="1"/>
        <s v="CS1502050017" u="1"/>
        <s v="CS1502070016" u="1"/>
        <s v="CS1502210009" u="1"/>
        <s v="CS1502230008" u="1"/>
        <s v="CS1502130018" u="1"/>
        <s v="CS1502150017" u="1"/>
        <s v="CS1502170016" u="1"/>
        <s v="CS1501150055" u="1"/>
        <s v="CS1502050027" u="1"/>
        <s v="CS1502090025" u="1"/>
        <s v="CS1502230018" u="1"/>
        <s v="CS1502250017" u="1"/>
        <s v="MP1502250001_1" u="1"/>
        <s v="CS1502110029" u="1"/>
        <s v="CS1502130028" u="1"/>
        <s v="CS1502150027" u="1"/>
        <s v="CS1502170026" u="1"/>
        <s v="MS1501070001_1" u="1"/>
        <s v="CS1502230028" u="1"/>
        <s v="MP1412020001" u="1"/>
        <s v="CS1502110039" u="1"/>
        <s v="CS1502130038" u="1"/>
        <s v="CS1502150037" u="1"/>
        <s v="CS1502170036" u="1"/>
        <s v="CS1503050009" u="1"/>
        <s v="CS1503070008" u="1"/>
        <s v="CS1503090007" u="1"/>
        <s v="CS1502270036" u="1"/>
        <s v="CS1501150109" u="1"/>
        <s v="CS1503190007" u="1"/>
        <s v="CS1502130048" u="1"/>
        <s v="CS1502150047" u="1"/>
        <s v="CS1403270088" u="1"/>
        <s v="CS1503050019" u="1"/>
        <s v="CS1503070018" u="1"/>
        <s v="CS1503250009" u="1"/>
        <s v="CS1503270008" u="1"/>
        <s v="MP1412240010" u="1"/>
        <s v="CS1501150119" u="1"/>
        <s v="CS1503170018" u="1"/>
        <s v="CS1502130058" u="1"/>
        <s v="CS1411100010" u="1"/>
        <s v="CS1501150095" u="1"/>
        <s v="CS1503050029" u="1"/>
        <s v="CS1503070028" u="1"/>
        <s v="CS1503250019" u="1"/>
        <s v="CS1503270018" u="1"/>
        <s v="MS1411240001" u="1"/>
        <s v="CS1501150129" u="1"/>
        <s v="CS1503170028" u="1"/>
        <s v="CS1503190027" u="1"/>
        <s v="CS1502130068" u="1"/>
        <s v="CS1503070038" u="1"/>
        <s v="CS1503090037" u="1"/>
        <s v="CS1503270028" u="1"/>
        <s v="HW1408220004" u="1"/>
        <s v="CS1501150139" u="1"/>
        <s v="CS1503190037" u="1"/>
        <s v="CS1504090009" u="1"/>
        <s v="RS1508120003" u="1"/>
        <s v="RS1508140002" u="1"/>
        <s v="CS1503070048" u="1"/>
        <s v="CS1503270038" u="1"/>
        <s v="HW1506300001" u="1"/>
        <s v="RS1508240002" u="1"/>
        <s v="CS1501150149" u="1"/>
        <s v="CS1412100002" u="1"/>
        <s v="CS1412120001" u="1"/>
        <s v="CS1504090019" u="1"/>
        <s v="FQ1505210001" u="1"/>
        <s v="SV1409040003" u="1"/>
        <s v="CS1503090057" u="1"/>
        <s v="CS1412020011" u="1"/>
        <s v="CS1412040010" u="1"/>
        <s v="CS1412200002" u="1"/>
        <s v="CS1412220001" u="1"/>
        <s v="CS1412100012" u="1"/>
        <s v="CS1412300002" u="1"/>
        <s v="SV1409260002" u="1"/>
        <s v="MS1412240003" u="1"/>
        <s v="CS1412020021" u="1"/>
        <s v="CS1412040020" u="1"/>
        <s v="BM1404080002_1" u="1"/>
        <s v="CS1412100022" u="1"/>
        <s v="CS1412120021" u="1"/>
        <s v="CS1412300012" u="1"/>
        <s v="CS1504090039" u="1"/>
        <s v="CS1504290029" u="1"/>
        <s v="SV1507300001" u="1"/>
        <s v="CS1412020031" u="1"/>
        <s v="CS1412040030" u="1"/>
        <s v="CS1412240020" u="1"/>
        <s v="HW1507240001" u="1"/>
        <s v="CS1412100032" u="1"/>
        <s v="CS1412300022" u="1"/>
        <s v="CS1412040040" u="1"/>
        <s v="MP1502240008" u="1"/>
        <s v="CS1501020007" u="1"/>
        <s v="CS1501060005" u="1"/>
        <s v="CS1501080004" u="1"/>
        <s v="CS1501100008" u="1"/>
        <s v="CS1501120007" u="1"/>
        <s v="CS1501160005" u="1"/>
        <s v="CS1501180004" u="1"/>
        <s v="CS1412040050" u="1"/>
        <s v="MP1502240018" u="1"/>
        <s v="RS1304220005_3" u="1"/>
        <s v="CS1501020017" u="1"/>
        <s v="CS1501240006" u="1"/>
        <s v="CS1501260005" u="1"/>
        <s v="CS1501280004" u="1"/>
        <s v="RP1409010003" u="1"/>
        <s v="CS1402120059" u="1"/>
        <s v="CS1501140016" u="1"/>
        <s v="CS1412040060" u="1"/>
        <s v="CS1501060025" u="1"/>
        <s v="CS1501200018" u="1"/>
        <s v="CS1501220017" u="1"/>
        <s v="CS1501240016" u="1"/>
        <s v="CS1501260015" u="1"/>
        <s v="CS1501280014" u="1"/>
        <s v="CS1501120027" u="1"/>
        <s v="CS1501140026" u="1"/>
        <s v="CS1501160025" u="1"/>
        <s v="CS1501300018" u="1"/>
        <s v="CS1412040070" u="1"/>
        <s v="CS1501060035" u="1"/>
        <s v="CS1501080034" u="1"/>
        <s v="CS1501200028" u="1"/>
        <s v="CS1501260025" u="1"/>
        <s v="CS1501280024" u="1"/>
        <s v="CS1501120037" u="1"/>
        <s v="CS1501140036" u="1"/>
        <s v="CS1501160035" u="1"/>
        <s v="CS1501300028" u="1"/>
        <s v="CS1412040080" u="1"/>
        <s v="CS1502060007" u="1"/>
        <s v="CS1502080006" u="1"/>
        <s v="CS1501220037" u="1"/>
        <s v="CS1501280034" u="1"/>
        <s v="CS1502120009" u="1"/>
        <s v="CS1502140008" u="1"/>
        <s v="CS1502160007" u="1"/>
        <s v="CS1502180006" u="1"/>
        <s v="CS1412040090" u="1"/>
        <s v="CS1502260007" u="1"/>
        <s v="CT0321HW11_3" u="1"/>
        <s v="CS1502120019" u="1"/>
        <s v="CS1502140018" u="1"/>
        <s v="CS1502180016" u="1"/>
        <s v="SV1407110001" u="1"/>
        <s v="CS1502020029" u="1"/>
        <s v="CS1502040028" u="1"/>
        <s v="CS1502060027" u="1"/>
        <s v="CS1502240018" u="1"/>
        <s v="CS1502260017" u="1"/>
        <s v="RP1508110001" u="1"/>
        <s v="LE1407290009" u="1"/>
        <s v="CS1502140028" u="1"/>
        <s v="CS1502160027" u="1"/>
        <s v="RS1409090002" u="1"/>
        <s v="CS1502240028" u="1"/>
        <s v="MP1108110003_5" u="1"/>
        <s v="CS1502140038" u="1"/>
        <s v="CS1502160037" u="1"/>
        <s v="CS1503060009" u="1"/>
        <s v="CS1503080008" u="1"/>
        <s v="CS1502020049" u="1"/>
        <s v="CS1502040048" u="1"/>
        <s v="CS1502240038" u="1"/>
        <s v="MP1412230001" u="1"/>
        <s v="CS1503160009" u="1"/>
        <s v="CS1502140048" u="1"/>
        <s v="SW1202130001_3" u="1"/>
        <s v="CS1503060019" u="1"/>
        <s v="CS1503080018" u="1"/>
        <s v="CS1502240048" u="1"/>
        <s v="CS1411010010" u="1"/>
        <s v="CS1502140058" u="1"/>
        <s v="CS1502160057" u="1"/>
        <s v="CS1411110010" u="1"/>
        <s v="CS1503060029" u="1"/>
        <s v="CS1503080028" u="1"/>
        <s v="MS1107070011_5" u="1"/>
        <s v="MS1411250001" u="1"/>
        <s v="CS1411210010" u="1"/>
        <s v="CS1502140068" u="1"/>
        <s v="HW1506010001" u="1"/>
        <s v="CS1503060039" u="1"/>
        <s v="CS1503260029" u="1"/>
        <s v="HW1408270002" u="1"/>
        <s v="CS1503160039" u="1"/>
        <s v="CS1503180038" u="1"/>
        <s v="CS1502140078" u="1"/>
        <s v="RS1508170001" u="1"/>
        <s v="CS1411110030" u="1"/>
        <s v="CS1503060049" u="1"/>
        <s v="CS1402050008" u="1"/>
        <s v="CS1412010002" u="1"/>
        <s v="CS1412030001" u="1"/>
        <s v="MP1501230007" u="1"/>
        <s v="CS1412110002" u="1"/>
        <s v="FQ1505220001" u="1"/>
        <s v="CS1503060059" u="1"/>
        <s v="CS1412050010" u="1"/>
        <s v="CS1412230001" u="1"/>
        <s v="SV1409190001" u="1"/>
        <s v="CS1412110012" u="1"/>
        <s v="CS1412150010" u="1"/>
        <s v="CS1412310002" u="1"/>
        <s v="SV1409290001" u="1"/>
        <s v="CS1412010022" u="1"/>
        <s v="CS1412030021" u="1"/>
        <s v="CS1412050020" u="1"/>
        <s v="CS1412230011" u="1"/>
        <s v="SV1507210001" u="1"/>
        <s v="HW1507050001" u="1"/>
        <s v="BM1312110002_2" u="1"/>
        <s v="CS1412110022" u="1"/>
        <s v="CS1412310012" u="1"/>
        <s v="SV1507310001" u="1"/>
        <s v="CS1412030031" u="1"/>
        <s v="CS1412050030" u="1"/>
        <s v="CS1412230021" u="1"/>
        <s v="HW1507210003" u="1"/>
        <s v="CS1412110032" u="1"/>
        <s v="SW1507210002" u="1"/>
        <s v="CS1412030041" u="1"/>
        <s v="CS1412050040" u="1"/>
        <s v="CS1412230031" u="1"/>
        <s v="HW1208290003_2" u="1"/>
        <s v="CS1501030007" u="1"/>
        <s v="CS1501050006" u="1"/>
        <s v="CS1501070005" u="1"/>
        <s v="CS1412310032" u="1"/>
        <s v="CS1501150006" u="1"/>
        <s v="CS1501170005" u="1"/>
        <s v="CS1501190004" u="1"/>
        <s v="CS1412030051" u="1"/>
        <s v="CS1412230041" u="1"/>
        <s v="RS1304230005_3" u="1"/>
        <s v="CS1501210008" u="1"/>
        <s v="CS1501230007" u="1"/>
        <s v="CS1501250006" u="1"/>
        <s v="CS1501270005" u="1"/>
        <s v="CS1501290004" u="1"/>
        <s v="RP1409020003" u="1"/>
        <s v="RP1409040002" u="1"/>
        <s v="CS1501130017" u="1"/>
        <s v="CS1501150016" u="1"/>
        <s v="CS1501190014" u="1"/>
        <s v="CS1501310008" u="1"/>
        <s v="SV1508250001" u="1"/>
        <s v="CS1412030061" u="1"/>
        <s v="CS1501090024" u="1"/>
        <s v="HW1508190001" u="1"/>
        <s v="CS1501150026" u="1"/>
        <s v="CS1501190024" u="1"/>
        <s v="CS1412050070" u="1"/>
        <s v="HW1406100002" u="1"/>
        <s v="SW1508170001" u="1"/>
        <s v="CS1501230027" u="1"/>
        <s v="CS1501270025" u="1"/>
        <s v="CS1501290024" u="1"/>
        <s v="CS1501150036" u="1"/>
        <s v="CS1501190034" u="1"/>
        <s v="HW1409010001_1" u="1"/>
        <s v="CS1412050080" u="1"/>
        <s v="CS1502030009" u="1"/>
        <s v="CS1502070007" u="1"/>
        <s v="CS1502090006" u="1"/>
        <s v="CS1501210038" u="1"/>
        <s v="CS1501270035" u="1"/>
        <s v="MP1411200001" u="1"/>
        <s v="HW1307290001_2" u="1"/>
        <s v="CS1502150008" u="1"/>
        <s v="CS1502170007" u="1"/>
        <s v="CS1501150046" u="1"/>
        <s v="CS1502050018" u="1"/>
        <s v="CS1502070017" u="1"/>
        <s v="CS1502090016" u="1"/>
        <s v="RS1506300001" u="1"/>
        <s v="CS1502130019" u="1"/>
        <s v="CS1502150018" u="1"/>
        <s v="CS1501150056" u="1"/>
        <s v="CS1502030029" u="1"/>
        <s v="CS1502050028" u="1"/>
        <s v="CS1502090026" u="1"/>
        <s v="CS1502230019" u="1"/>
        <s v="CS1502250018" u="1"/>
        <s v="RP1508120001" u="1"/>
        <s v="CS1502130029" u="1"/>
        <s v="CS1502150028" u="1"/>
        <s v="CS1502170027" u="1"/>
        <s v="CS1502090036" u="1"/>
        <s v="CS1502230029" u="1"/>
        <s v="CS1502270027" u="1"/>
        <s v="PJ1507130001" u="1"/>
        <s v="CS1502130039" u="1"/>
        <s v="CS1502150038" u="1"/>
        <s v="CS1502170037" u="1"/>
        <s v="CS1503070009" u="1"/>
        <s v="CS1503090008" u="1"/>
        <s v="CS1502270037" u="1"/>
        <s v="MP1412240001" u="1"/>
        <s v="CS1503170009" u="1"/>
        <s v="RS1507240001" u="1"/>
        <s v="CS1502130049" u="1"/>
        <s v="CS1502150048" u="1"/>
        <s v="CS1411100001" u="1"/>
        <s v="CS1503070019" u="1"/>
        <s v="MS1411060001" u="1"/>
        <s v="MP1412240011" u="1"/>
        <s v="CS1411200001" u="1"/>
        <s v="CS1503170019" u="1"/>
        <s v="CS1502130059" u="1"/>
        <s v="CS1502150058" u="1"/>
        <s v="CS1411100011" u="1"/>
        <s v="CS1411120010" u="1"/>
        <s v="CS1501150096" u="1"/>
        <s v="CS1503070029" u="1"/>
        <s v="CS1503090028" u="1"/>
        <s v="MS1411240002" u="1"/>
        <s v="CS1411200011" u="1"/>
        <s v="CS1503190028" u="1"/>
        <s v="CS1502130069" u="1"/>
        <s v="CS1411100021" u="1"/>
        <s v="CS1411120020" u="1"/>
        <s v="CS1503070039" u="1"/>
        <s v="CS1503270029" u="1"/>
        <s v="CS1411200021" u="1"/>
        <s v="HW1506220001" u="1"/>
        <s v="CS1411120030" u="1"/>
        <s v="CS1503090048" u="1"/>
        <s v="CS1412020002" u="1"/>
        <s v="CS1412040001" u="1"/>
        <s v="CS1412100003" u="1"/>
        <s v="CS1412120002" u="1"/>
        <s v="CS1412140001" u="1"/>
        <s v="FQ1505210002" u="1"/>
        <s v="CS1412020012" u="1"/>
        <s v="CS1412040011" u="1"/>
        <s v="CS1412200003" u="1"/>
        <s v="SV1507020001" u="1"/>
        <s v="CS1412120012" u="1"/>
        <s v="CS1412300003" u="1"/>
        <s v="MS1412240004" u="1"/>
        <s v="CS1411120050" u="1"/>
        <s v="CS1412020022" u="1"/>
        <s v="CS1412040021" u="1"/>
        <s v="CS1412220012" u="1"/>
        <s v="RP1408130001" u="1"/>
        <s v="HW1409180004" u="1"/>
        <s v="CS1412100023" u="1"/>
        <s v="CS1412120022" u="1"/>
        <s v="CS1412300013" u="1"/>
        <s v="HW1507160001" u="1"/>
        <s v="CS1412020032" u="1"/>
        <s v="CS1412040031" u="1"/>
        <s v="CS1412220022" u="1"/>
        <s v="CS1412240021" u="1"/>
        <s v="CS1412260020" u="1"/>
        <s v="CS1412100033" u="1"/>
        <s v="CS1412300023" u="1"/>
        <s v="HW1208140006_2" u="1"/>
        <s v="CS1412040041" u="1"/>
        <s v="CS1412220032" u="1"/>
        <s v="CS1412260030" u="1"/>
        <s v="MP1502240009" u="1"/>
        <s v="CS1501020008" u="1"/>
        <s v="CS1501060006" u="1"/>
        <s v="CS1412160040" u="1"/>
        <s v="CS1501100009" u="1"/>
        <s v="CS1501180005" u="1"/>
        <s v="SV1508060001" u="1"/>
        <s v="CS1412040051" u="1"/>
        <s v="MP1502240019" u="1"/>
        <s v="BM1412110001" u="1"/>
        <s v="CS1501020018" u="1"/>
        <s v="CS1501080015" u="1"/>
        <s v="CS1501240007" u="1"/>
        <s v="CS1501260006" u="1"/>
        <s v="CS1501280005" u="1"/>
        <s v="RP1409010004" u="1"/>
        <s v="SV1508140002" u="1"/>
        <s v="BM1304220001_6" u="1"/>
        <s v="CS1501100019" u="1"/>
        <s v="CS1501140017" u="1"/>
        <s v="SV1508240002" u="1"/>
        <s v="CS1501060026" u="1"/>
        <s v="CS1501220018" u="1"/>
        <s v="CS1501280015" u="1"/>
        <s v="BM1303050003_1" u="1"/>
        <s v="CS1501120028" u="1"/>
        <s v="CS1501160026" u="1"/>
        <s v="CS1501300019" u="1"/>
        <s v="CS1412040071" u="1"/>
        <s v="CS1501060036" u="1"/>
        <s v="CS1501200029" u="1"/>
        <s v="CS1501220028" u="1"/>
        <s v="CS1501260026" u="1"/>
        <s v="CS1501280025" u="1"/>
        <s v="CS1501120038" u="1"/>
        <s v="CS1501140037" u="1"/>
        <s v="CS1501160036" u="1"/>
        <s v="CS1501300029" u="1"/>
        <s v="CS1502040009" u="1"/>
        <s v="CS1502080007" u="1"/>
        <s v="CS1501220038" u="1"/>
        <s v="CS1501260036" u="1"/>
        <s v="CS1501280035" u="1"/>
        <s v="CS1502140009" u="1"/>
        <s v="CS1502180007" u="1"/>
        <s v="CS1412040091" u="1"/>
        <s v="CS1502240009" u="1"/>
        <s v="CS1502260008" u="1"/>
        <s v="CS1502140019" u="1"/>
        <s v="CS1502180017" u="1"/>
        <s v="RP1508030001" u="1"/>
        <s v="CS1502040029" u="1"/>
        <s v="CS1502260018" u="1"/>
        <s v="RP1508110002" u="1"/>
        <s v="RP1508130001" u="1"/>
        <s v="HW1407010004" u="1"/>
        <s v="CS1502140029" u="1"/>
        <s v="CS1502160028" u="1"/>
        <s v="BM1412240001_2" u="1"/>
        <s v="CS1502240029" u="1"/>
        <s v="CS1502260028" u="1"/>
        <s v="CS1502140039" u="1"/>
        <s v="CS1502160038" u="1"/>
        <s v="CS1503080009" u="1"/>
        <s v="SW1407250001" u="1"/>
        <s v="MP1412230002" u="1"/>
        <s v="CS1503180009" u="1"/>
        <s v="CS1502140049" u="1"/>
        <s v="CS1502160048" u="1"/>
        <s v="CS1411110001" u="1"/>
        <s v="CS1503080019" u="1"/>
        <s v="CS1502240049" u="1"/>
        <s v="CS1503180019" u="1"/>
        <s v="CS1502140059" u="1"/>
        <s v="CS1502160058" u="1"/>
        <s v="CS1411110011" u="1"/>
        <s v="CS1411130010" u="1"/>
        <s v="CS1503080029" u="1"/>
        <s v="SV1408210004" u="1"/>
        <s v="MS1411250002" u="1"/>
        <s v="CS1411030020" u="1"/>
        <s v="CS1411210011" u="1"/>
        <s v="CS1411230010" u="1"/>
        <s v="CS1502140069" u="1"/>
        <s v="HW1506030001" u="1"/>
        <s v="CS1411110021" u="1"/>
        <s v="CS1502140079" u="1"/>
        <s v="HW1203190002_3" u="1"/>
        <s v="CS1412010003" u="1"/>
        <s v="CS1412030002" u="1"/>
        <s v="CS1412050001" u="1"/>
        <s v="MP1501230008" u="1"/>
        <s v="CS1412150001" u="1"/>
        <s v="FQ1505220002" u="1"/>
        <s v="CS1412050011" u="1"/>
        <s v="CS1412230002" u="1"/>
        <s v="CS1412250001" u="1"/>
        <s v="MP1310110001_2" u="1"/>
        <s v="CS1412110013" u="1"/>
        <s v="CS1412150011" u="1"/>
        <s v="CS1412170010" u="1"/>
        <s v="CS1412310003" u="1"/>
        <s v="CS1412010023" u="1"/>
        <s v="CS1412030022" u="1"/>
        <s v="CS1412050021" u="1"/>
        <s v="CS1412230012" u="1"/>
        <s v="SV1507230001" u="1"/>
        <s v="MP1402270002_1" u="1"/>
        <s v="CS1412110023" u="1"/>
        <s v="CS1412170020" u="1"/>
        <s v="CS1412310013" u="1"/>
        <s v="SV1507310002" u="1"/>
        <s v="CS1412030032" u="1"/>
        <s v="CS1412050031" u="1"/>
        <s v="FQ1506020004" u="1"/>
        <s v="HW1507210004" u="1"/>
        <s v="CS1412110033" u="1"/>
        <s v="HW1405200001" u="1"/>
        <s v="CS1412030042" u="1"/>
        <s v="CS1412050041" u="1"/>
        <s v="CS1412230032" u="1"/>
        <s v="CS1501030008" u="1"/>
        <s v="CS1501130008" u="1"/>
        <s v="CS1501150007" u="1"/>
        <s v="CS1501170006" u="1"/>
        <s v="CS1412030052" u="1"/>
        <s v="BM1412120001" u="1"/>
        <s v="CS1501070016" u="1"/>
        <s v="CS1501090015" u="1"/>
        <s v="CS1501210009" u="1"/>
        <s v="CS1501230008" u="1"/>
        <s v="CS1501270006" u="1"/>
        <s v="BM1412220001" u="1"/>
        <s v="CS1501150017" u="1"/>
        <s v="CS1501310009" u="1"/>
        <s v="SV1308260002" u="1"/>
        <s v="CS1412030062" u="1"/>
        <s v="CS1501090025" u="1"/>
        <s v="CS1501230018" u="1"/>
        <s v="CS1501270016" u="1"/>
        <s v="CS1501290015" u="1"/>
        <s v="RP1507100001" u="1"/>
        <s v="CS1501150027" u="1"/>
        <s v="CS1501190025" u="1"/>
        <s v="RP1507200001" u="1"/>
        <s v="CS1501050037" u="1"/>
        <s v="RP1507300001" u="1"/>
        <s v="CS1501150037" u="1"/>
        <s v="CS1501190035" u="1"/>
        <s v="CS1412050081" u="1"/>
        <s v="CS1502070008" u="1"/>
        <s v="CS1502090007" u="1"/>
        <s v="CS1501210039" u="1"/>
        <s v="MP1411200002" u="1"/>
        <s v="HW1201120002_3" u="1"/>
        <s v="CS1502150009" u="1"/>
        <s v="CS1502170008" u="1"/>
        <s v="RS1506220001" u="1"/>
        <s v="CS1501150047" u="1"/>
        <s v="CS1502050019" u="1"/>
        <s v="CS1502070018" u="1"/>
        <s v="CS1502090017" u="1"/>
        <s v="SW1205220001_2" u="1"/>
        <s v="CS1502150019" u="1"/>
        <s v="RP1508040001" u="1"/>
        <s v="SV1407140001" u="1"/>
        <s v="CS1501150057" u="1"/>
        <s v="CS1502050029" u="1"/>
        <s v="RP1508120002" u="1"/>
        <s v="MP1410310001_2" u="1"/>
        <s v="CS1410200010" u="1"/>
        <s v="CS1502150029" u="1"/>
        <s v="CS1502170028" u="1"/>
        <s v="CS1410100020" u="1"/>
        <s v="CS1410300010" u="1"/>
        <s v="CS1502250029" u="1"/>
        <s v="CS1502270028" u="1"/>
        <s v="BM1402140002_1" u="1"/>
        <s v="CS1502150039" u="1"/>
        <s v="CS1502170038" u="1"/>
        <s v="FQ1504010001" u="1"/>
        <s v="CS1502270038" u="1"/>
        <s v="MP1412240002" u="1"/>
        <s v="MP1412260001" u="1"/>
        <s v="RS1507240002" u="1"/>
        <s v="CS1502150049" u="1"/>
        <s v="CS1411100002" u="1"/>
        <s v="CS1411120001" u="1"/>
        <s v="CS1501150087" u="1"/>
        <s v="CS1410300030" u="1"/>
        <s v="MP1412240012" u="1"/>
        <s v="SQ1409040060" u="1"/>
        <s v="CS1411220001" u="1"/>
        <s v="CS1503190019" u="1"/>
        <s v="CS1411100012" u="1"/>
        <s v="CS1411120011" u="1"/>
        <s v="CS1411300002" u="1"/>
        <s v="CS1501150097" u="1"/>
        <s v="CS1503090029" u="1"/>
        <s v="SV1506100001" u="1"/>
        <s v="CS1411240010" u="1"/>
        <s v="SV1506200001" u="1"/>
        <s v="CS1411120021" u="1"/>
        <s v="CS1411140020" u="1"/>
        <s v="CS1503090039" u="1"/>
        <s v="SV1506300001" u="1"/>
        <s v="CS1411200022" u="1"/>
        <s v="CS1411240020" u="1"/>
        <s v="CS1503190039" u="1"/>
        <s v="SV1506220010" u="1"/>
        <s v="SW1506120001" u="1"/>
        <s v="HW1111220002_4" u="1"/>
        <s v="CS1412040002" u="1"/>
        <s v="CS1412060001" u="1"/>
        <s v="SV1506220020" u="1"/>
        <s v="CS1412100004" u="1"/>
        <s v="CS1412120003" u="1"/>
        <s v="CS1412140002" u="1"/>
        <s v="CS1412160001" u="1"/>
        <s v="FQ1505250001" u="1"/>
        <s v="CS1411120041" u="1"/>
        <s v="CS1412020013" u="1"/>
        <s v="CS1412040012" u="1"/>
        <s v="CS1412240002" u="1"/>
        <s v="CS1412260001" u="1"/>
        <s v="SV1409160004" u="1"/>
        <s v="MS1412180003" u="1"/>
        <s v="CS1412100014" u="1"/>
        <s v="CS1412180010" u="1"/>
        <s v="CS1412300004" u="1"/>
        <s v="MS1412240005" u="1"/>
        <s v="CS1411120051" u="1"/>
        <s v="CS1412040022" u="1"/>
        <s v="CS1412080020" u="1"/>
        <s v="SV1507240001" u="1"/>
        <s v="HW1507080001" u="1"/>
        <s v="CS1412180020" u="1"/>
        <s v="CS1412020033" u="1"/>
        <s v="CS1412040032" u="1"/>
        <s v="CS1412080030" u="1"/>
        <s v="CS1412220023" u="1"/>
        <s v="CS1412260021" u="1"/>
        <s v="FQ1506090001" u="1"/>
        <s v="HW1507280001" u="1"/>
        <s v="CS1412100034" u="1"/>
        <s v="CS1412040042" u="1"/>
        <s v="CS1412080040" u="1"/>
        <s v="HW1204010001_2" u="1"/>
        <s v="HW1302180001_3" u="1"/>
        <s v="CS1501080006" u="1"/>
        <s v="RS1407250002" u="1"/>
        <s v="CS1412160041" u="1"/>
        <s v="CS1501140008" u="1"/>
        <s v="CS1501180006" u="1"/>
        <s v="SV1508060002" u="1"/>
        <s v="CS1412040052" u="1"/>
        <s v="BM1412110002" u="1"/>
        <s v="CS1501020019" u="1"/>
        <s v="CS1501240008" u="1"/>
        <s v="CS1501260007" u="1"/>
        <s v="CS1501280006" u="1"/>
        <s v="SV1508140003" u="1"/>
        <s v="BM1412230001" u="1"/>
        <s v="CS1501140018" u="1"/>
        <s v="CS1501160017" u="1"/>
        <s v="RP1507010001" u="1"/>
        <s v="CS1412040062" u="1"/>
        <s v="CS1501060027" u="1"/>
        <s v="CS1501080026" u="1"/>
        <s v="CS1501220019" u="1"/>
        <s v="CS1501240018" u="1"/>
        <s v="CS1501260017" u="1"/>
        <s v="CS1501280016" u="1"/>
        <s v="RP1409230004" u="1"/>
        <s v="RP1409290001" u="1"/>
        <s v="CS1501140028" u="1"/>
        <s v="RP1507210001" u="1"/>
        <s v="CS1412040072" u="1"/>
        <s v="CS1501060037" u="1"/>
        <s v="CS1501280026" u="1"/>
        <s v="RP1507310001" u="1"/>
        <s v="CS1501120039" u="1"/>
        <s v="CS1501160037" u="1"/>
        <s v="HW1201030002_3" u="1"/>
        <s v="CS1412040082" u="1"/>
        <s v="CS1502060009" u="1"/>
        <s v="CS1502080008" u="1"/>
        <s v="CS1501220039" u="1"/>
        <s v="CS1501280036" u="1"/>
        <s v="CS1502180008" u="1"/>
        <s v="CS1412040092" u="1"/>
        <s v="CS1502260009" u="1"/>
        <s v="MP1411250010" u="1"/>
        <s v="CS1502160019" u="1"/>
        <s v="CS1502180018" u="1"/>
        <s v="RP1508030002" u="1"/>
        <s v="CS1502060029" u="1"/>
        <s v="CS1502260019" u="1"/>
        <s v="CS1502160029" u="1"/>
        <s v="SV1407310003" u="1"/>
        <s v="HW1505110001" u="1"/>
        <s v="BM1402110004_1" u="1"/>
        <s v="CS1502160039" u="1"/>
        <s v="CS1410310020" u="1"/>
        <s v="MP1412230003" u="1"/>
        <s v="SQ1409030051" u="1"/>
        <s v="CS1411030001" u="1"/>
        <s v="RS1507270001" u="1"/>
        <s v="CS1410210030" u="1"/>
        <s v="CS1411130001" u="1"/>
        <s v="CS1411230001" u="1"/>
        <s v="CS1502160059" u="1"/>
        <s v="CS1411130011" u="1"/>
        <s v="MS1411250003" u="1"/>
        <s v="CS1411250010" u="1"/>
        <s v="HW1506050001" u="1"/>
        <s v="CS1411110022" u="1"/>
        <s v="CS1411050030" u="1"/>
        <s v="FQ1505040002" u="1"/>
        <s v="CS1412030003" u="1"/>
        <s v="CS1412050002" u="1"/>
        <s v="CS1412070001" u="1"/>
        <s v="FQ1505140002" u="1"/>
        <s v="CS1411050040" u="1"/>
        <s v="CS1412130003" u="1"/>
        <s v="CS1412150002" u="1"/>
        <s v="FQ1305270001" u="1"/>
        <s v="CS1412010014" u="1"/>
        <s v="CS1412030013" u="1"/>
        <s v="CS1412050012" u="1"/>
        <s v="CS1412090010" u="1"/>
        <s v="CS1412230003" u="1"/>
        <s v="CS1412250002" u="1"/>
        <s v="CS1412270001" u="1"/>
        <s v="SV1507030002" u="1"/>
        <s v="CS1411050050" u="1"/>
        <s v="CS1412110014" u="1"/>
        <s v="CS1412170011" u="1"/>
        <s v="CS1412190010" u="1"/>
        <s v="CS1412310004" u="1"/>
        <s v="SV1507150001" u="1"/>
        <s v="CS1412010024" u="1"/>
        <s v="CS1412030023" u="1"/>
        <s v="CS1412050022" u="1"/>
        <s v="CS1412090020" u="1"/>
        <s v="CS1412290010" u="1"/>
        <s v="CS1411050060" u="1"/>
        <s v="CS1412110024" u="1"/>
        <s v="CS1412150022" u="1"/>
        <s v="CS1412170021" u="1"/>
        <s v="CS1412190020" u="1"/>
        <s v="CS1412310014" u="1"/>
        <s v="CS1412030033" u="1"/>
        <s v="CS1412050032" u="1"/>
        <s v="HW1507210005" u="1"/>
        <s v="CS1412110034" u="1"/>
        <s v="CS1412310024" u="1"/>
        <s v="SW1507270001" u="1"/>
        <s v="CS1412030043" u="1"/>
        <s v="CS1412050042" u="1"/>
        <s v="CS1412090040" u="1"/>
        <s v="CS1412230033" u="1"/>
        <s v="CS1412290030" u="1"/>
        <s v="CS1501150008" u="1"/>
        <s v="CS1501170007" u="1"/>
        <s v="CS1501190006" u="1"/>
        <s v="RS1505200001" u="1"/>
        <s v="CS1412030053" u="1"/>
        <s v="CS1501230009" u="1"/>
        <s v="CS1501290006" u="1"/>
        <s v="SV1508110005" u="1"/>
        <s v="BM1412240001" u="1"/>
        <s v="CS1501130019" u="1"/>
        <s v="CS1501150018" u="1"/>
        <s v="CS1501190016" u="1"/>
        <s v="RP1507020001" u="1"/>
        <s v="SV1406100002" u="1"/>
        <s v="CS1501230019" u="1"/>
        <s v="CS1501270017" u="1"/>
        <s v="CS1501290016" u="1"/>
        <s v="CS1501150028" u="1"/>
        <s v="CS1501190026" u="1"/>
        <s v="RP1507200002" u="1"/>
        <s v="HW1201050009_4" u="1"/>
        <s v="CS1412050072" u="1"/>
        <s v="CS1501050038" u="1"/>
        <s v="CS1501270027" u="1"/>
        <s v="RP1507300002" u="1"/>
        <s v="CS1501150038" u="1"/>
        <s v="CS1501190036" u="1"/>
        <s v="HW1201040002_3" u="1"/>
        <s v="CS1412050082" u="1"/>
        <s v="CS1502070009" u="1"/>
        <s v="CS1502090008" u="1"/>
        <s v="MP1411200003" u="1"/>
        <s v="MP1411240001" u="1"/>
        <s v="CS1502170009" u="1"/>
        <s v="RS1506240001" u="1"/>
        <s v="CS1501150048" u="1"/>
        <s v="HW1205240002_2" u="1"/>
        <s v="CS1502090018" u="1"/>
        <s v="SQ1409020022" u="1"/>
        <s v="CS1410020010" u="1"/>
        <s v="CS1410200001" u="1"/>
        <s v="SV1407160001" u="1"/>
        <s v="CS1501150058" u="1"/>
        <s v="CS1410300001" u="1"/>
        <s v="CS1502090028" u="1"/>
        <s v="CS1502270019" u="1"/>
        <s v="RP1508120003" u="1"/>
        <s v="CS1502170029" u="1"/>
        <s v="CS1501150068" u="1"/>
        <s v="SW1407020004" u="1"/>
        <s v="CS1502270029" u="1"/>
        <s v="HW1505120001" u="1"/>
        <s v="CS1410020030" u="1"/>
        <s v="FQ1504010002" u="1"/>
        <s v="BM1402260002_1" u="1"/>
        <s v="CS1410300021" u="1"/>
        <s v="CS1502270039" u="1"/>
        <s v="MP1412240003" u="1"/>
        <s v="MP1412260002" u="1"/>
        <s v="CS1411040001" u="1"/>
        <s v="CS1411100003" u="1"/>
        <s v="CS1411120002" u="1"/>
        <s v="CS1501150088" u="1"/>
        <s v="CS1411040011" u="1"/>
        <s v="CS1411060010" u="1"/>
        <s v="CS1411200003" u="1"/>
        <s v="CS1411240001" u="1"/>
        <s v="SV1506020001" u="1"/>
        <s v="CS1411100013" u="1"/>
        <s v="CS1411120012" u="1"/>
        <s v="CS1411140011" u="1"/>
        <s v="SV1506100002" u="1"/>
        <s v="CS1411200013" u="1"/>
        <s v="CS1411240011" u="1"/>
        <s v="CS1411260010" u="1"/>
        <s v="HW1506040002" u="1"/>
        <s v="CS1411120022" u="1"/>
        <s v="CS1411140021" u="1"/>
        <s v="CS1411200023" u="1"/>
        <s v="CS1411240021" u="1"/>
        <s v="SV1506220011" u="1"/>
        <s v="HW1506240002" u="1"/>
        <s v="HW1506260001" u="1"/>
        <s v="CS1411120032" u="1"/>
        <s v="HW1301020003_3" u="1"/>
        <s v="CS1412020004" u="1"/>
        <s v="CS1412040003" u="1"/>
        <s v="CS1412060002" u="1"/>
        <s v="CS1412080001" u="1"/>
        <s v="SW1506240001" u="1"/>
        <s v="CS1411260030" u="1"/>
        <s v="CS1412100005" u="1"/>
        <s v="CS1412140003" u="1"/>
        <s v="CS1412160002" u="1"/>
        <s v="CS1412180001" u="1"/>
        <s v="FQ1505270001" u="1"/>
        <s v="CS1411120042" u="1"/>
        <s v="CS1412020014" u="1"/>
        <s v="CS1412040013" u="1"/>
        <s v="CS1412240003" u="1"/>
        <s v="CS1412280001" u="1"/>
        <s v="CS1412120014" u="1"/>
        <s v="CS1412160012" u="1"/>
        <s v="SV1507160001" u="1"/>
        <s v="MS1412240006" u="1"/>
        <s v="CS1412020024" u="1"/>
        <s v="CS1412040023" u="1"/>
        <s v="CS1412080021" u="1"/>
        <s v="CS1412240013" u="1"/>
        <s v="CS1412260012" u="1"/>
        <s v="SV1507240002" u="1"/>
        <s v="HW1507080002" u="1"/>
        <s v="CS1412120024" u="1"/>
        <s v="CS1412180021" u="1"/>
        <s v="SW1507080001" u="1"/>
        <s v="CS1412020034" u="1"/>
        <s v="CS1412040033" u="1"/>
        <s v="CS1412260022" u="1"/>
        <s v="CS1412100035" u="1"/>
        <s v="CS1412160032" u="1"/>
        <s v="CS1412300025" u="1"/>
        <s v="CS1412040043" u="1"/>
        <s v="CS1412080041" u="1"/>
        <s v="CS1412220034" u="1"/>
        <s v="CS1501140009" u="1"/>
        <s v="CS1501180007" u="1"/>
        <s v="SV1508060003" u="1"/>
        <s v="CS1412040053" u="1"/>
        <s v="MP1410310001" u="1"/>
        <s v="BM1412150001" u="1"/>
        <s v="CS1501080017" u="1"/>
        <s v="CS1501240009" u="1"/>
        <s v="RP1409010006" u="1"/>
        <s v="SV1508180002" u="1"/>
        <s v="RS1505310001" u="1"/>
        <s v="CS1501160018" u="1"/>
        <s v="RP1507010002" u="1"/>
        <s v="RP1507030001" u="1"/>
        <s v="CS1412040063" u="1"/>
        <s v="CS1501060028" u="1"/>
        <s v="CS1501080027" u="1"/>
        <s v="CS1501240019" u="1"/>
        <s v="CS1501260018" u="1"/>
        <s v="CS1501280017" u="1"/>
        <s v="RP1507130001" u="1"/>
        <s v="BM1211150001_2" u="1"/>
        <s v="CS1501140029" u="1"/>
        <s v="RP1507230001" u="1"/>
        <s v="CS1412040073" u="1"/>
        <s v="HW1508240006" u="1"/>
        <s v="CS1501060038" u="1"/>
        <s v="CS1501260028" u="1"/>
        <s v="RP1507310002" u="1"/>
        <s v="CS1501140039" u="1"/>
        <s v="CS1501160038" u="1"/>
        <s v="CS1412040083" u="1"/>
        <s v="RS1506150001" u="1"/>
        <s v="CS1501260038" u="1"/>
        <s v="CS1501280037" u="1"/>
        <s v="MP1411250001" u="1"/>
        <s v="HW1201110004_3" u="1"/>
        <s v="CS1502180009" u="1"/>
        <s v="FQ1503100001" u="1"/>
        <s v="RS1506250001" u="1"/>
        <s v="CS1410110001" u="1"/>
        <s v="CS1412040093" u="1"/>
        <s v="MP1411250011" u="1"/>
        <s v="CS1410210001" u="1"/>
        <s v="RP1508030003" u="1"/>
        <s v="SV1407170001" u="1"/>
        <s v="CS1410310001" u="1"/>
        <s v="SV1407210004" u="1"/>
        <s v="MP1412170002" u="1"/>
        <s v="MP1412190001" u="1"/>
        <s v="FQ1504020002" u="1"/>
        <s v="HW1505210002" u="1"/>
        <s v="CS1410130030" u="1"/>
        <s v="CS1410310021" u="1"/>
        <s v="MP1412230004" u="1"/>
        <s v="HW1304030001_2" u="1"/>
        <s v="CS1411010003" u="1"/>
        <s v="CS1411050001" u="1"/>
        <s v="FQ1504100003" u="1"/>
        <s v="RS1507270002" u="1"/>
        <s v="CS1410030040" u="1"/>
        <s v="CS1411110003" u="1"/>
        <s v="CS1411130002" u="1"/>
        <s v="CS1411150001" u="1"/>
        <s v="SW1202270002_3" u="1"/>
        <s v="CS1411070010" u="1"/>
        <s v="CS1411230002" u="1"/>
        <s v="CS1411250001" u="1"/>
        <s v="BM1312260001" u="1"/>
        <s v="CS1411110013" u="1"/>
        <s v="MS1411250004" u="1"/>
        <s v="CS1411030022" u="1"/>
        <s v="CS1411050021" u="1"/>
        <s v="CS1411070020" u="1"/>
        <s v="CS1411250011" u="1"/>
        <s v="SV1506230001" u="1"/>
        <s v="HW1506050002" u="1"/>
        <s v="CS1411050031" u="1"/>
        <s v="CS1411070030" u="1"/>
        <s v="CS1411270020" u="1"/>
        <s v="FQ1505080001" u="1"/>
        <s v="CS1412030004" u="1"/>
        <s v="CS1412050003" u="1"/>
        <s v="CS1412070002" u="1"/>
        <s v="CS1412090001" u="1"/>
        <s v="CS1411050041" u="1"/>
        <s v="CS1411070040" u="1"/>
        <s v="CS1412130004" u="1"/>
        <s v="CS1412150003" u="1"/>
        <s v="CS1412170002" u="1"/>
        <s v="HW1404300001" u="1"/>
        <s v="CS1412010015" u="1"/>
        <s v="CS1412030014" u="1"/>
        <s v="CS1412050013" u="1"/>
        <s v="CS1412230004" u="1"/>
        <s v="CS1412250003" u="1"/>
        <s v="CS1412290001" u="1"/>
        <s v="CS1411050051" u="1"/>
        <s v="CS1411070050" u="1"/>
        <s v="BM1411100002" u="1"/>
        <s v="CS1412110015" u="1"/>
        <s v="CS1412150013" u="1"/>
        <s v="CS1412190011" u="1"/>
        <s v="SV1507150002" u="1"/>
        <s v="CS1412010025" u="1"/>
        <s v="CS1412030024" u="1"/>
        <s v="CS1412050023" u="1"/>
        <s v="CS1412090021" u="1"/>
        <s v="CS1412290011" u="1"/>
        <s v="SV1507270001" u="1"/>
        <s v="CS1411050061" u="1"/>
        <s v="CS1411070060" u="1"/>
        <s v="SV1405200001" u="1"/>
        <s v="CS1412030034" u="1"/>
        <s v="CS1412050033" u="1"/>
        <s v="CS1412090031" u="1"/>
        <s v="CS1412290021" u="1"/>
        <s v="CS1411070070" u="1"/>
        <s v="HW1507210006" u="1"/>
        <s v="CS1412110035" u="1"/>
        <s v="CS1412170032" u="1"/>
        <s v="CS1412310025" u="1"/>
        <s v="CS1412030044" u="1"/>
        <s v="CS1412050043" u="1"/>
        <s v="CS1412230034" u="1"/>
        <s v="CS1501150009" u="1"/>
        <s v="CS1501170008" u="1"/>
        <s v="RS1505220001" u="1"/>
        <s v="CS1412030054" u="1"/>
        <s v="CS1412050053" u="1"/>
        <s v="CS1412230044" u="1"/>
        <s v="BM1412160001" u="1"/>
        <s v="CS1501070018" u="1"/>
        <s v="CS1501090017" u="1"/>
        <s v="CS1501270008" u="1"/>
        <s v="CS1501290007" u="1"/>
        <s v="BM1412240002" u="1"/>
        <s v="BM1412260001" u="1"/>
        <s v="CS1501150019" u="1"/>
        <s v="RP1507020002" u="1"/>
        <s v="CS1501050029" u="1"/>
        <s v="CS1501070028" u="1"/>
        <s v="CS1501270018" u="1"/>
        <s v="CS1501290017" u="1"/>
        <s v="CS1501150029" u="1"/>
        <s v="CS1501190027" u="1"/>
        <s v="PJ1506050001" u="1"/>
        <s v="RP1507240001" u="1"/>
        <s v="CS1412050073" u="1"/>
        <s v="CS1501050039" u="1"/>
        <s v="BM1401160001_1" u="1"/>
        <s v="CS1501150039" u="1"/>
        <s v="CS1501190037" u="1"/>
        <s v="CS1412050083" u="1"/>
        <s v="CS1502090009" u="1"/>
        <s v="HW1504200001" u="1"/>
        <s v="CS1501270038" u="1"/>
        <s v="MP1411200004" u="1"/>
        <s v="RS1506220003" u="1"/>
        <s v="RS1506240002" u="1"/>
        <s v="CS1501150049" u="1"/>
        <s v="CS1410100002" u="1"/>
        <s v="CS1502090019" u="1"/>
        <s v="CS1410200002" u="1"/>
        <s v="CS1410220001" u="1"/>
        <s v="CS1501150059" u="1"/>
        <s v="CS1410300002" u="1"/>
        <s v="CS1502090029" u="1"/>
        <s v="RP1508120004" u="1"/>
        <s v="SQ1409020033" u="1"/>
        <s v="SQ1409220023" u="1"/>
        <s v="SQ1507100020" u="1"/>
        <s v="CS1410200012" u="1"/>
        <s v="CS1410240010" u="1"/>
        <s v="SV1505200001" u="1"/>
        <s v="CS1501150069" u="1"/>
        <s v="MP1412180002" u="1"/>
        <s v="CS1501150079" u="1"/>
        <s v="HW1505240001" u="1"/>
        <s v="CS1410140030" u="1"/>
        <s v="MP1412240004" u="1"/>
        <s v="CS1411020003" u="1"/>
        <s v="CS1411060001" u="1"/>
        <s v="CS1411100004" u="1"/>
        <s v="CS1411120003" u="1"/>
        <s v="CS1411160001" u="1"/>
        <s v="CS1501150089" u="1"/>
        <s v="MP1412240014" u="1"/>
        <s v="CS1411040012" u="1"/>
        <s v="CS1411060011" u="1"/>
        <s v="CS1411080010" u="1"/>
        <s v="CS1411240002" u="1"/>
        <s v="SV1506020002" u="1"/>
        <s v="SV1506040001" u="1"/>
        <s v="CS1410240040" u="1"/>
        <s v="CS1411120013" u="1"/>
        <s v="CS1411140012" u="1"/>
        <s v="CS1411040022" u="1"/>
        <s v="CS1411200014" u="1"/>
        <s v="CS1411240012" u="1"/>
        <s v="CS1411260011" u="1"/>
        <s v="SV1506220002" u="1"/>
        <s v="CS1411120023" u="1"/>
        <s v="CS1411060031" u="1"/>
        <s v="CS1411200024" u="1"/>
        <s v="CS1411240022" u="1"/>
        <s v="CS1411260021" u="1"/>
        <s v="SV1506220012" u="1"/>
        <s v="FQ1305080002" u="1"/>
        <s v="HW1506260002" u="1"/>
        <s v="CS1412020005" u="1"/>
        <s v="CS1412040004" u="1"/>
        <s v="CS1412060003" u="1"/>
        <s v="SW1506240002" u="1"/>
        <s v="CS1412140004" u="1"/>
        <s v="CS1412160003" u="1"/>
        <s v="CS1412180002" u="1"/>
        <s v="SV1409040007" u="1"/>
        <s v="CS1411120043" u="1"/>
        <s v="BM1411030001" u="1"/>
        <s v="CS1412020015" u="1"/>
        <s v="CS1412040014" u="1"/>
        <s v="CS1412080012" u="1"/>
        <s v="CS1412220005" u="1"/>
        <s v="CS1412240004" u="1"/>
        <s v="CS1412280002" u="1"/>
        <s v="SV1307090001" u="1"/>
        <s v="SV1507020004" u="1"/>
        <s v="CS1411280040" u="1"/>
        <s v="CS1412100016" u="1"/>
        <s v="CS1412300006" u="1"/>
        <s v="SV1507160002" u="1"/>
        <s v="CS1412020025" u="1"/>
        <s v="CS1412040024" u="1"/>
        <s v="CS1412080022" u="1"/>
        <s v="SV1507280001" u="1"/>
        <s v="HW1507080003" u="1"/>
        <s v="CS1412120025" u="1"/>
        <s v="CS1412160023" u="1"/>
        <s v="CS1412300016" u="1"/>
        <s v="RP1506110001" u="1"/>
        <s v="SQ1407210020" u="1"/>
        <s v="SW1507080002" u="1"/>
        <s v="CS1412020035" u="1"/>
        <s v="CS1412040034" u="1"/>
        <s v="CS1412080032" u="1"/>
        <s v="CS1412240024" u="1"/>
        <s v="CS1412160033" u="1"/>
        <s v="CS1412300026" u="1"/>
        <s v="CS1412040044" u="1"/>
        <s v="CS1412080042" u="1"/>
        <s v="CS1412220035" u="1"/>
        <s v="CS1501060009" u="1"/>
        <s v="SQ1408130011" u="1"/>
        <s v="CS1412040054" u="1"/>
        <s v="BM1412170001" u="1"/>
        <s v="CS1501060019" u="1"/>
        <s v="CS1501080018" u="1"/>
        <s v="CS1501280008" u="1"/>
        <s v="SV1508180003" u="1"/>
        <s v="CS1501160019" u="1"/>
        <s v="RP1507010003" u="1"/>
        <s v="RP1507030002" u="1"/>
        <s v="CS1412040064" u="1"/>
        <s v="RS1304230001_2" u="1"/>
        <s v="CS1501060029" u="1"/>
        <s v="CS1501080028" u="1"/>
        <s v="CS1501260019" u="1"/>
        <s v="CS1412040074" u="1"/>
        <s v="HW1504010001" u="1"/>
        <s v="CS1501060039" u="1"/>
        <s v="CS1501260029" u="1"/>
        <s v="BM1401170001_1" u="1"/>
        <s v="CS1501160039" u="1"/>
        <s v="CS1412040084" u="1"/>
        <s v="FQ1503020001" u="1"/>
        <s v="CS1501260039" u="1"/>
        <s v="CS1501280038" u="1"/>
        <s v="MP1411250002" u="1"/>
        <s v="HW1409120004_1" u="1"/>
        <s v="CS1412040094" u="1"/>
        <s v="SQ1409290010" u="1"/>
        <s v="MP1411250012" u="1"/>
        <s v="RS1207250006_2" u="1"/>
        <s v="SV1505110001" u="1"/>
        <s v="CS1410230011" u="1"/>
        <s v="CS1410310012" u="1"/>
        <s v="CS1410210022" u="1"/>
        <s v="HW1505250001" u="1"/>
        <s v="CS1410130031" u="1"/>
        <s v="CS1410310022" u="1"/>
        <s v="MP1412230005" u="1"/>
        <s v="CS1411030003" u="1"/>
        <s v="CS1411050002" u="1"/>
        <s v="CS1411070001" u="1"/>
        <s v="RS1507270003" u="1"/>
        <s v="CS1410230031" u="1"/>
        <s v="HW1202270004_3" u="1"/>
        <s v="CS1411150002" u="1"/>
        <s v="CS1411170001" u="1"/>
        <s v="CS1411030013" u="1"/>
        <s v="CS1411050012" u="1"/>
        <s v="CS1411070011" u="1"/>
        <s v="CS1411090010" u="1"/>
        <s v="CS1411230003" u="1"/>
        <s v="CS1411270001" u="1"/>
        <s v="CS1411170011" u="1"/>
        <s v="SV1506150001" u="1"/>
        <s v="CS1411030023" u="1"/>
        <s v="CS1411050022" u="1"/>
        <s v="CS1411070021" u="1"/>
        <s v="CS1411090020" u="1"/>
        <s v="CS1411210014" u="1"/>
        <s v="CS1411250012" u="1"/>
        <s v="CS1411270011" u="1"/>
        <s v="SV1506230002" u="1"/>
        <s v="CS1411190020" u="1"/>
        <s v="CS1411050032" u="1"/>
        <s v="CS1411070031" u="1"/>
        <s v="CS1411090030" u="1"/>
        <s v="CS1411270021" u="1"/>
        <s v="HW1506290001" u="1"/>
        <s v="CS1411170031" u="1"/>
        <s v="CS1411190030" u="1"/>
        <s v="CS1412010006" u="1"/>
        <s v="CS1412050004" u="1"/>
        <s v="CS1412070003" u="1"/>
        <s v="CS1411050042" u="1"/>
        <s v="CS1411070041" u="1"/>
        <s v="CS1411090040" u="1"/>
        <s v="SQ1508030051" u="1"/>
        <s v="CS1412130005" u="1"/>
        <s v="CS1412010016" u="1"/>
        <s v="CS1412030015" u="1"/>
        <s v="CS1412050014" u="1"/>
        <s v="CS1412090012" u="1"/>
        <s v="CS1411050052" u="1"/>
        <s v="CS1411070051" u="1"/>
        <s v="HW1407210001_1" u="1"/>
        <s v="CS1412110016" u="1"/>
        <s v="CS1412150014" u="1"/>
        <s v="CS1412170013" u="1"/>
        <s v="CS1412310006" u="1"/>
        <s v="SV1507150003" u="1"/>
        <s v="BM1411240001" u="1"/>
        <s v="CS1412030025" u="1"/>
        <s v="CS1412050024" u="1"/>
        <s v="CS1412090022" u="1"/>
        <s v="CS1412230015" u="1"/>
        <s v="RP1506020001" u="1"/>
        <s v="SV1507270002" u="1"/>
        <s v="CS1411070061" u="1"/>
        <s v="CS1412150024" u="1"/>
        <s v="CS1412170023" u="1"/>
        <s v="RP1506120001" u="1"/>
        <s v="CS1412030035" u="1"/>
        <s v="CS1412050034" u="1"/>
        <s v="CS1412090032" u="1"/>
        <s v="CS1412230025" u="1"/>
        <s v="CS1412290022" u="1"/>
        <s v="RP1506220001" u="1"/>
        <s v="CS1411070071" u="1"/>
        <s v="CS1412150034" u="1"/>
        <s v="CS1412170033" u="1"/>
        <s v="CS1412310026" u="1"/>
        <s v="CS1412030045" u="1"/>
        <s v="CS1412050044" u="1"/>
        <s v="CS1412230035" u="1"/>
        <s v="CS1412290032" u="1"/>
        <s v="RP1506240010" u="1"/>
        <s v="CS1501070009" u="1"/>
        <s v="BM1412080001" u="1"/>
        <s v="CS1501170009" u="1"/>
        <s v="CS1412030055" u="1"/>
        <s v="CS1412050054" u="1"/>
        <s v="BM1412160002" u="1"/>
        <s v="BM1412180001" u="1"/>
        <s v="CS1501070019" u="1"/>
        <s v="CS1501270009" u="1"/>
        <s v="CS1501290008" u="1"/>
        <s v="MP1410240011" u="1"/>
        <s v="RP1507020003" u="1"/>
        <s v="RP1507060001" u="1"/>
        <s v="RS1304220002_2" u="1"/>
        <s v="CS1501070029" u="1"/>
        <s v="CS1501090028" u="1"/>
        <s v="CS1501270019" u="1"/>
        <s v="CS1501290018" u="1"/>
        <s v="RP1507140002" u="1"/>
        <s v="RP1507160001" u="1"/>
        <s v="CS1412050074" u="1"/>
        <s v="HW1504020001" u="1"/>
        <s v="CS1501270029" u="1"/>
        <s v="CS1501190038" u="1"/>
        <s v="MP1411180001" u="1"/>
        <s v="CS1412050084" u="1"/>
        <s v="HW1504220001" u="1"/>
        <s v="SQ1409220004" u="1"/>
        <s v="MP1411200005" u="1"/>
        <s v="CS1410020002" u="1"/>
        <s v="RS1506220004" u="1"/>
        <s v="SQ1409120014" u="1"/>
        <s v="HW1205240004_2" u="1"/>
        <s v="HW1307120001_1" u="1"/>
        <s v="CS1410100003" u="1"/>
        <s v="CS1410240001" u="1"/>
        <s v="CS1410100013" u="1"/>
        <s v="RP1508120005" u="1"/>
        <s v="MS1410240004" u="1"/>
        <s v="CS1410140021" u="1"/>
        <s v="CS1410300013" u="1"/>
        <s v="SQ1507300021" u="1"/>
        <s v="CS1410200023" u="1"/>
        <s v="MP1412180003" u="1"/>
        <s v="HW1505240002" u="1"/>
        <s v="HW1505260001" u="1"/>
        <s v="MP1412240005" u="1"/>
        <s v="SQ1507300031" u="1"/>
        <s v="CS1411020004" u="1"/>
        <s v="CS1411060002" u="1"/>
        <s v="CS1411080001" u="1"/>
        <s v="HW1304100004_2" u="1"/>
        <s v="SW1304040001_2" u="1"/>
        <s v="CS1411120004" u="1"/>
        <s v="CS1411140003" u="1"/>
        <s v="CS1411160002" u="1"/>
        <s v="MP1412240015" u="1"/>
        <s v="CS1411060012" u="1"/>
        <s v="CS1411080011" u="1"/>
        <s v="CS1411200005" u="1"/>
        <s v="CS1411240003" u="1"/>
        <s v="CS1411260002" u="1"/>
        <s v="SV1506040002" u="1"/>
        <s v="CS1410240041" u="1"/>
        <s v="SW1304220002_2" u="1"/>
        <s v="CS1411120014" u="1"/>
        <s v="CS1411140013" u="1"/>
        <s v="CS1411180011" u="1"/>
        <s v="CS1411040023" u="1"/>
        <s v="CS1411200015" u="1"/>
        <s v="CS1411240013" u="1"/>
        <s v="CS1411260012" u="1"/>
        <s v="SV1506260001" u="1"/>
        <s v="CS1411140023" u="1"/>
        <s v="CS1411180021" u="1"/>
        <s v="SQ1309090001" u="1"/>
        <s v="CS1411240023" u="1"/>
        <s v="CS1411260022" u="1"/>
        <s v="SV1506220013" u="1"/>
        <s v="SW1506180001" u="1"/>
        <s v="CS1412040005" u="1"/>
        <s v="CS1412060004" u="1"/>
        <s v="CS1412080003" u="1"/>
        <s v="CS1412100007" u="1"/>
        <s v="CS1412140005" u="1"/>
        <s v="CS1412160004" u="1"/>
        <s v="CS1412180003" u="1"/>
        <s v="SV1409040008" u="1"/>
        <s v="CS1411120044" u="1"/>
        <s v="CS1412020016" u="1"/>
        <s v="CS1412040015" u="1"/>
        <s v="CS1412220006" u="1"/>
        <s v="CS1412100017" u="1"/>
        <s v="CS1412300007" u="1"/>
        <s v="BM1411250001" u="1"/>
        <s v="CS1412020026" u="1"/>
        <s v="CS1412040025" u="1"/>
        <s v="CS1412080023" u="1"/>
        <s v="CS1412220016" u="1"/>
        <s v="CS1412240015" u="1"/>
        <s v="CS1412260014" u="1"/>
        <s v="RP1506030001" u="1"/>
        <s v="CS1411280051" u="1"/>
        <s v="CS1412100027" u="1"/>
        <s v="CS1412120026" u="1"/>
        <s v="CS1412160024" u="1"/>
        <s v="CS1412180023" u="1"/>
        <s v="CS1412300017" u="1"/>
        <s v="RP1408290002" u="1"/>
        <s v="RP1506110002" u="1"/>
        <s v="CS1412040035" u="1"/>
        <s v="CS1412220026" u="1"/>
        <s v="CS1412240025" u="1"/>
        <s v="CS1412260024" u="1"/>
        <s v="RP1506230001" u="1"/>
        <s v="CS1412300027" u="1"/>
        <s v="BM1502240005_1" u="1"/>
        <s v="CS1412080043" u="1"/>
        <s v="CS1412220036" u="1"/>
        <s v="FQ1502100001" u="1"/>
        <s v="RS1505250001" u="1"/>
        <s v="CS1412040055" u="1"/>
        <s v="BM1412190001" u="1"/>
        <s v="CS1501080019" u="1"/>
        <s v="CS1501280009" u="1"/>
        <s v="CS1311110015" u="1"/>
        <s v="RP1507010004" u="1"/>
        <s v="RP1507030003" u="1"/>
        <s v="RP1507070001" u="1"/>
        <s v="CS1412040065" u="1"/>
        <s v="RS1304230002_2" u="1"/>
        <s v="CS1501080029" u="1"/>
        <s v="SV1406270001" u="1"/>
        <s v="RP1507270001" u="1"/>
        <s v="CS1412040075" u="1"/>
        <s v="HW1504010002" u="1"/>
        <s v="CS1501080039" u="1"/>
        <s v="CS1501280029" u="1"/>
        <s v="HW1504130001" u="1"/>
        <s v="MP1411190001" u="1"/>
        <s v="HW1201090002_3" u="1"/>
        <s v="CS1412040085" u="1"/>
        <s v="HW1504230001" u="1"/>
        <s v="SW1406250003" u="1"/>
        <s v="CS1501280039" u="1"/>
        <s v="MP1411250003" u="1"/>
        <s v="HW1303010002_2" u="1"/>
        <s v="CS1410130002" u="1"/>
        <s v="CS1410150001" u="1"/>
        <s v="CS1412040095" u="1"/>
        <s v="SQ1507130010" u="1"/>
        <s v="MP1411250013" u="1"/>
        <s v="SQ1507030020" u="1"/>
        <s v="SV1305140001" u="1"/>
        <s v="CS1410030022" u="1"/>
        <s v="CS1410230012" u="1"/>
        <s v="CS1410150021" u="1"/>
        <s v="CS1410310013" u="1"/>
        <s v="HW1505250002" u="1"/>
        <s v="CS1410110033" u="1"/>
        <s v="CS1410130032" u="1"/>
        <s v="CS1410310023" u="1"/>
        <s v="CS1411010005" u="1"/>
        <s v="CS1411050003" u="1"/>
        <s v="CS1411070002" u="1"/>
        <s v="CS1411090001" u="1"/>
        <s v="SW1505250001" u="1"/>
        <s v="CS1410230032" u="1"/>
        <s v="SQ1507030050" u="1"/>
        <s v="CS1411130004" u="1"/>
        <s v="CS1411150003" u="1"/>
        <s v="CS1411170002" u="1"/>
        <s v="CS1411190001" u="1"/>
        <s v="SW1202270004_3" u="1"/>
        <s v="CS1401090019" u="1"/>
        <s v="CS1411030014" u="1"/>
        <s v="CS1411070012" u="1"/>
        <s v="CS1411090011" u="1"/>
        <s v="CS1411210005" u="1"/>
        <s v="CS1411230004" u="1"/>
        <s v="CS1411270002" u="1"/>
        <s v="CS1411290001" u="1"/>
        <s v="SV1306060002" u="1"/>
        <s v="SQ1508030022" u="1"/>
        <s v="CS1411110015" u="1"/>
        <s v="CS1411190011" u="1"/>
        <s v="SV1506110004" u="1"/>
        <s v="CS1411070022" u="1"/>
        <s v="CS1411090021" u="1"/>
        <s v="CS1411210015" u="1"/>
        <s v="CS1411250013" u="1"/>
        <s v="CS1411270012" u="1"/>
        <s v="SV1404100001" u="1"/>
        <s v="CS1411170022" u="1"/>
        <s v="HW1404040001" u="1"/>
        <s v="CS1411050033" u="1"/>
        <s v="CS1411070032" u="1"/>
        <s v="CS1411090031" u="1"/>
        <s v="CS1411250023" u="1"/>
        <s v="CS1411270022" u="1"/>
        <s v="SV1404300001" u="1"/>
        <s v="CS1411170032" u="1"/>
        <s v="CS1411190031" u="1"/>
        <s v="CS1412010007" u="1"/>
        <s v="CS1412050005" u="1"/>
        <s v="CS1412070004" u="1"/>
        <s v="CS1411050043" u="1"/>
        <s v="CS1411070042" u="1"/>
        <s v="CS1411090041" u="1"/>
        <s v="CS1412130006" u="1"/>
        <s v="CS1412190003" u="1"/>
        <s v="SW1407010001_1" u="1"/>
        <s v="BM1411060001" u="1"/>
        <s v="CS1412050015" u="1"/>
        <s v="CS1412090013" u="1"/>
        <s v="CS1412290003" u="1"/>
        <s v="RS1504220001" u="1"/>
        <s v="CS1411050053" u="1"/>
        <s v="CS1411070052" u="1"/>
        <s v="CS1412150015" u="1"/>
        <s v="CS1412170014" u="1"/>
        <s v="CS1412190013" u="1"/>
        <s v="CS1412030026" u="1"/>
        <s v="CS1412050025" u="1"/>
        <s v="CS1412090023" u="1"/>
        <s v="CS1412290013" u="1"/>
        <s v="RP1506020002" u="1"/>
        <s v="RP1506040001" u="1"/>
        <s v="SQ1309240024" u="1"/>
        <s v="CS1412110027" u="1"/>
        <s v="CS1412150025" u="1"/>
        <s v="CS1412170024" u="1"/>
        <s v="CS1412190023" u="1"/>
        <s v="CS1412030036" u="1"/>
        <s v="CS1412050035" u="1"/>
        <s v="CS1412090033" u="1"/>
        <s v="CS1412230026" u="1"/>
        <s v="RP1506220002" u="1"/>
        <s v="RP1506240001" u="1"/>
        <s v="CS1412150035" u="1"/>
        <s v="CS1412170034" u="1"/>
        <s v="CS1412310027" u="1"/>
        <s v="CS1412030046" u="1"/>
        <s v="CS1412050045" u="1"/>
        <s v="CS1412290033" u="1"/>
        <s v="RP1408120026" u="1"/>
        <s v="RP1506240011" u="1"/>
        <s v="CS1501090009" u="1"/>
        <s v="CS1501190009" u="1"/>
        <s v="HW1503300001" u="1"/>
        <s v="CS1412030056" u="1"/>
        <s v="BM1412160003" u="1"/>
        <s v="CS1501090019" u="1"/>
        <s v="CS1501290009" u="1"/>
        <s v="SQ1408220013" u="1"/>
        <s v="RP1507060002" u="1"/>
        <s v="RP1507080001" u="1"/>
        <s v="RS1304220003_2" u="1"/>
        <s v="CS1501090029" u="1"/>
        <s v="CS1501290019" u="1"/>
        <s v="RP1507140003" u="1"/>
        <s v="RP1507160002" u="1"/>
        <s v="SV1406240003" u="1"/>
        <s v="SV1504100001" u="1"/>
        <s v="LE1412010001" u="1"/>
        <s v="SQ1506300010" u="1"/>
        <s v="RP1507280001" u="1"/>
        <s v="SV1504200001" u="1"/>
        <s v="CS1412050075" u="1"/>
        <s v="BM1211280002_2" u="1"/>
        <s v="SV1504300001" u="1"/>
        <s v="CS1412050085" u="1"/>
        <s v="HW1504220002" u="1"/>
        <s v="HW1504240001" u="1"/>
        <s v="CS1410060001" u="1"/>
        <s v="FQ1503130002" u="1"/>
        <s v="RS1506220005" u="1"/>
        <s v="CS1312240006" u="1"/>
        <s v="CS1410160001" u="1"/>
        <s v="FQ1503250001" u="1"/>
        <s v="CS1410080010" u="1"/>
        <s v="CS1410200004" u="1"/>
        <s v="CS1410260001" u="1"/>
        <s v="SV1505040001" u="1"/>
        <s v="HW1207090001_7" u="1"/>
        <s v="RP1508120006" u="1"/>
        <s v="SV1505140001" u="1"/>
        <s v="CS1410080020" u="1"/>
        <s v="CS1410280010" u="1"/>
        <s v="SQ1409300026" u="1"/>
        <s v="SQ1507200022" u="1"/>
        <s v="HW1505060002" u="1"/>
        <s v="CS1410160021" u="1"/>
        <s v="SQ1506300060" u="1"/>
        <s v="SQ1508040002" u="1"/>
        <s v="SW1505060001" u="1"/>
        <s v="MP1412180004" u="1"/>
        <s v="SQ1507020041" u="1"/>
        <s v="HW1505280001" u="1"/>
        <s v="CS1410300024" u="1"/>
        <s v="MP1412240006" u="1"/>
        <s v="HW1304080001_2" u="1"/>
        <s v="CS1411040004" u="1"/>
        <s v="CS1411060003" u="1"/>
        <s v="CS1411080002" u="1"/>
        <s v="CS1410280030" u="1"/>
        <s v="SQ1507020051" u="1"/>
        <s v="RS1410150001_4" u="1"/>
        <s v="CS1411120005" u="1"/>
        <s v="CS1411140004" u="1"/>
        <s v="CS1411180002" u="1"/>
        <s v="CS1411060013" u="1"/>
        <s v="CS1411080012" u="1"/>
        <s v="CS1411200006" u="1"/>
        <s v="CS1411240004" u="1"/>
        <s v="SV1506040003" u="1"/>
        <s v="SV1506080001" u="1"/>
        <s v="CS1410280040" u="1"/>
        <s v="CS1411100016" u="1"/>
        <s v="CS1411120015" u="1"/>
        <s v="CS1411140014" u="1"/>
        <s v="CS1411180012" u="1"/>
        <s v="CS1411040024" u="1"/>
        <s v="CS1411060023" u="1"/>
        <s v="CS1411200016" u="1"/>
        <s v="CS1411260013" u="1"/>
        <s v="SV1506220004" u="1"/>
        <s v="CS1411120025" u="1"/>
        <s v="CS1411140024" u="1"/>
        <s v="RP1505110001" u="1"/>
        <s v="CS1411200026" u="1"/>
        <s v="CS1411240024" u="1"/>
        <s v="RP1505210001" u="1"/>
        <s v="SV1506220014" u="1"/>
        <s v="CS1412020007" u="1"/>
        <s v="CS1412040006" u="1"/>
        <s v="CS1411060043" u="1"/>
        <s v="CS1412140006" u="1"/>
        <s v="CS1412180004" u="1"/>
        <s v="RS1504130001" u="1"/>
        <s v="BM1411070001" u="1"/>
        <s v="CS1412020017" u="1"/>
        <s v="CS1412040016" u="1"/>
        <s v="CS1411280042" u="1"/>
        <s v="SW1203130001_2" u="1"/>
        <s v="CS1412100018" u="1"/>
        <s v="CS1412300008" u="1"/>
        <s v="CS1412020027" u="1"/>
        <s v="CS1412040026" u="1"/>
        <s v="CS1412080024" u="1"/>
        <s v="CS1412240016" u="1"/>
        <s v="CS1412260015" u="1"/>
        <s v="RP1506030002" u="1"/>
        <s v="RP1506050001" u="1"/>
        <s v="SQ1309030035" u="1"/>
        <s v="CS1412120027" u="1"/>
        <s v="CS1412300018" u="1"/>
        <s v="RP1506110003" u="1"/>
        <s v="RP1506150001" u="1"/>
        <s v="SV1405230002" u="1"/>
        <s v="CS1412040036" u="1"/>
        <s v="CS1412080034" u="1"/>
        <s v="CS1412260025" u="1"/>
        <s v="CS1412160035" u="1"/>
        <s v="CS1412300028" u="1"/>
        <s v="HW1503110001" u="1"/>
        <s v="SQ1408130003" u="1"/>
        <s v="CS1412040046" u="1"/>
        <s v="HW1408060002_1" u="1"/>
        <s v="SQ1408270001" u="1"/>
        <s v="FQ1502100002" u="1"/>
        <s v="CS1412040056" u="1"/>
        <s v="SQ1506110010" u="1"/>
        <s v="RP1507010005" u="1"/>
        <s v="RP1507030004" u="1"/>
        <s v="RP1507070002" u="1"/>
        <s v="RP1507090001" u="1"/>
        <s v="RS1304230003_2" u="1"/>
        <s v="SV1504110001" u="1"/>
        <s v="SQ1408070031" u="1"/>
        <s v="RP1507270002" u="1"/>
        <s v="RP1507290001" u="1"/>
        <s v="SV1504210001" u="1"/>
        <s v="CS1412040076" u="1"/>
        <s v="SQ1409090002" u="1"/>
        <s v="LE1412220001" u="1"/>
        <s v="HW1504130002" u="1"/>
        <s v="SW1504010002" u="1"/>
        <s v="MP1411190002" u="1"/>
        <s v="CS1412040086" u="1"/>
        <s v="MP1411250004" u="1"/>
        <s v="SQ1409170013" u="1"/>
        <s v="SQ1507030011" u="1"/>
        <s v="SQ1507210002" u="1"/>
        <s v="CS1410170001" u="1"/>
        <s v="CS1412040096" u="1"/>
        <s v="MP1411250014" u="1"/>
        <s v="CS1410230003" u="1"/>
        <s v="CS1410270001" u="1"/>
        <s v="SQ1507230011" u="1"/>
        <s v="CS1410310004" u="1"/>
        <s v="SQ1507130021" u="1"/>
        <s v="CS1410030023" u="1"/>
        <s v="SV1505250001" u="1"/>
        <s v="SQ1507030031" u="1"/>
        <s v="SQ1507210022" u="1"/>
        <s v="CS1410130023" u="1"/>
        <s v="SW1505070001" u="1"/>
        <s v="CS1410070031" u="1"/>
        <s v="CS1410290020" u="1"/>
        <s v="CS1410310024" u="1"/>
        <s v="CS1411010006" u="1"/>
        <s v="CS1411070003" u="1"/>
        <s v="CS1411090002" u="1"/>
        <s v="CS1410070041" u="1"/>
        <s v="CS1410290030" u="1"/>
        <s v="SQ1507210042" u="1"/>
        <s v="SQ1507230041" u="1"/>
        <s v="CS1411130005" u="1"/>
        <s v="CS1411150004" u="1"/>
        <s v="CS1411170003" u="1"/>
        <s v="CS1411190002" u="1"/>
        <s v="HW1402110001_2" u="1"/>
        <s v="CS1411030015" u="1"/>
        <s v="CS1411050014" u="1"/>
        <s v="CS1411070013" u="1"/>
        <s v="CS1411090012" u="1"/>
        <s v="CS1411210006" u="1"/>
        <s v="CS1411230005" u="1"/>
        <s v="CS1411250004" u="1"/>
        <s v="CS1411270003" u="1"/>
        <s v="RS1503200001" u="1"/>
        <s v="SQ1507030061" u="1"/>
        <s v="CS1411170013" u="1"/>
        <s v="CS1411190012" u="1"/>
        <s v="CS1411050024" u="1"/>
        <s v="CS1411070023" u="1"/>
        <s v="CS1411090022" u="1"/>
        <s v="CS1411250014" u="1"/>
        <s v="CS1411270013" u="1"/>
        <s v="SV1506230004" u="1"/>
        <s v="HW1506050005" u="1"/>
        <s v="CS1411110026" u="1"/>
        <s v="CS1411170023" u="1"/>
        <s v="CS1411050034" u="1"/>
        <s v="CS1411070033" u="1"/>
        <s v="CS1411090032" u="1"/>
        <s v="CS1411250024" u="1"/>
        <s v="CS1411270023" u="1"/>
        <s v="RP1505220001" u="1"/>
        <s v="CS1412010008" u="1"/>
        <s v="CS1412030007" u="1"/>
        <s v="CS1412050006" u="1"/>
        <s v="CS1412070005" u="1"/>
        <s v="SW1506290002" u="1"/>
        <s v="CS1411050044" u="1"/>
        <s v="CS1411070043" u="1"/>
        <s v="CS1411090042" u="1"/>
        <s v="CS1412130007" u="1"/>
        <s v="CS1412150006" u="1"/>
        <s v="CS1412190004" u="1"/>
        <s v="CS1412010018" u="1"/>
        <s v="CS1412050016" u="1"/>
        <s v="CS1412090014" u="1"/>
        <s v="CS1412290004" u="1"/>
        <s v="RS1504240001" u="1"/>
        <s v="SQ1407160010" u="1"/>
        <s v="CS1411050054" u="1"/>
        <s v="CS1411070053" u="1"/>
        <s v="BM1411180001" u="1"/>
        <s v="CS1412150016" u="1"/>
        <s v="CS1412170015" u="1"/>
        <s v="CS1412190014" u="1"/>
        <s v="SV1405060001" u="1"/>
        <s v="BM1411240003" u="1"/>
        <s v="CS1412030027" u="1"/>
        <s v="CS1412050026" u="1"/>
        <s v="CS1412090024" u="1"/>
        <s v="CS1412230017" u="1"/>
        <s v="CS1412290014" u="1"/>
        <s v="SV1405160001" u="1"/>
        <s v="CS1412110028" u="1"/>
        <s v="CS1412150026" u="1"/>
        <s v="CS1412170025" u="1"/>
        <s v="CS1412310018" u="1"/>
        <s v="RP1506160001" u="1"/>
        <s v="CS1412030037" u="1"/>
        <s v="CS1412050036" u="1"/>
        <s v="CS1412230027" u="1"/>
        <s v="RP1506220003" u="1"/>
        <s v="RP1506240002" u="1"/>
        <s v="CS1412170035" u="1"/>
        <s v="CS1412310028" u="1"/>
        <s v="HW1503100002" u="1"/>
        <s v="HW1503120001" u="1"/>
        <s v="CS1412030047" u="1"/>
        <s v="CS1412050046" u="1"/>
        <s v="CS1412290034" u="1"/>
        <s v="RP1506240012" u="1"/>
        <s v="SQ1309040055" u="1"/>
        <s v="MH0222SW11_3" u="1"/>
        <s v="HW1112220001_3" u="1"/>
        <s v="CS1412030057" u="1"/>
        <s v="HW1112300002_3" u="1"/>
        <s v="SV1406060003" u="1"/>
        <s v="RP1409180006" u="1"/>
        <s v="RP1507060003" u="1"/>
        <s v="RP1507080002" u="1"/>
        <s v="CS1412050066" u="1"/>
        <s v="RS1304220004_2" u="1"/>
        <s v="RP1507140004" u="1"/>
        <s v="RP1507160003" u="1"/>
        <s v="SV1504100002" u="1"/>
        <s v="LE1412010002" u="1"/>
        <s v="LE1412030001" u="1"/>
        <s v="RP1507280002" u="1"/>
        <s v="SQ1506020030" u="1"/>
        <s v="HW1504060001" u="1"/>
        <s v="LE1412230001" u="1"/>
        <s v="SQ1306130030" u="1"/>
        <s v="HW1504160001" u="1"/>
        <s v="CS1412050086" u="1"/>
        <s v="FQ1503030003" u="1"/>
        <s v="SW1504140001" u="1"/>
        <s v="MS1310220001_1" u="1"/>
        <s v="SQ1506120040" u="1"/>
        <s v="CS1410020004" u="1"/>
        <s v="CS1410080001" u="1"/>
        <s v="FQ1503170001" u="1"/>
        <s v="SW1504200003" u="1"/>
        <s v="CS1312240007" u="1"/>
        <s v="FQ1503250002" u="1"/>
        <s v="SQ1507300003" u="1"/>
        <s v="CS1410220004" u="1"/>
        <s v="CS1410240003" u="1"/>
        <s v="SV1505040002" u="1"/>
        <s v="SV1505060001" u="1"/>
        <s v="SQ1507240011" u="1"/>
        <s v="CS1410300005" u="1"/>
        <s v="SQ1507300013" u="1"/>
        <s v="CS1410080021" u="1"/>
        <s v="CS1410280011" u="1"/>
        <s v="SV1505260001" u="1"/>
        <s v="SQ1409300027" u="1"/>
        <s v="CS1410140023" u="1"/>
        <s v="CS1410160022" u="1"/>
        <s v="SW1505060002" u="1"/>
        <s v="CS1410080031" u="1"/>
        <s v="CS1410240023" u="1"/>
        <s v="MP1412180005" u="1"/>
        <s v="SQ1507220032" u="1"/>
        <s v="MP1412240007" u="1"/>
        <s v="SQ1507300033" u="1"/>
        <s v="CS1411040005" u="1"/>
        <s v="CS1411060004" u="1"/>
        <s v="CS1411080003" u="1"/>
        <s v="SQ1506100081" u="1"/>
        <s v="SW1505260002" u="1"/>
        <s v="CS1411120006" u="1"/>
        <s v="CS1411140005" u="1"/>
        <s v="CS1411060014" u="1"/>
        <s v="CS1411080013" u="1"/>
        <s v="CS1411200007" u="1"/>
        <s v="CS1411240005" u="1"/>
        <s v="CS1411260004" u="1"/>
        <s v="SV1506040004" u="1"/>
        <s v="CS1411120016" u="1"/>
        <s v="CS1411180013" u="1"/>
        <s v="SV1408260007" u="1"/>
        <s v="CS1411040025" u="1"/>
        <s v="CS1411260014" u="1"/>
        <s v="CS1411280013" u="1"/>
        <s v="CS1411120026" u="1"/>
        <s v="CS1411140025" u="1"/>
        <s v="CS1411180023" u="1"/>
        <s v="RP1505130001" u="1"/>
        <s v="BM1410270010" u="1"/>
        <s v="CS1411240025" u="1"/>
        <s v="CS1411260024" u="1"/>
        <s v="RP1505210002" u="1"/>
        <s v="SV1506220015" u="1"/>
        <s v="SQ1508060042" u="1"/>
        <s v="CS1411120036" u="1"/>
        <s v="CS1412040007" u="1"/>
        <s v="CS1412080005" u="1"/>
        <s v="FQ1505150006" u="1"/>
        <s v="CS1412160006" u="1"/>
        <s v="CS1412180005" u="1"/>
        <s v="SQ1407070010" u="1"/>
        <s v="CS1412020018" u="1"/>
        <s v="CS1412040017" u="1"/>
        <s v="CS1412220008" u="1"/>
        <s v="CS1412240007" u="1"/>
        <s v="FQ1403280001" u="1"/>
        <s v="CS1411280043" u="1"/>
        <s v="CS1412180015" u="1"/>
        <s v="CS1412300009" u="1"/>
        <s v="FQ1501200001" u="1"/>
        <s v="CS1412020028" u="1"/>
        <s v="CS1412040027" u="1"/>
        <s v="CS1412220018" u="1"/>
        <s v="CS1412260016" u="1"/>
        <s v="CS1412100029" u="1"/>
        <s v="CS1412120028" u="1"/>
        <s v="CS1412160026" u="1"/>
        <s v="CS1412300019" u="1"/>
        <s v="RP1506110004" u="1"/>
        <s v="SV1405270001" u="1"/>
        <s v="CS1412040037" u="1"/>
        <s v="CS1412220028" u="1"/>
        <s v="PJ1505080001" u="1"/>
        <s v="CS1310090031" u="1"/>
        <s v="CS1412160036" u="1"/>
        <s v="LE1411200001" u="1"/>
        <s v="HW1503110002" u="1"/>
        <s v="CS1412040047" u="1"/>
        <s v="CS1412220038" u="1"/>
        <s v="HW1503230001" u="1"/>
        <s v="SW1503110001" u="1"/>
        <s v="CS1412040057" u="1"/>
        <s v="SW1302010001_2" u="1"/>
        <s v="RP1507010006" u="1"/>
        <s v="RP1507030005" u="1"/>
        <s v="RP1507070003" u="1"/>
        <s v="RP1507090002" u="1"/>
        <s v="CS1412040067" u="1"/>
        <s v="SV1504110002" u="1"/>
        <s v="SV1504130001" u="1"/>
        <s v="LE1412020002" u="1"/>
        <s v="RP1507290002" u="1"/>
        <s v="SV1504230001" u="1"/>
        <s v="CS1412040077" u="1"/>
        <s v="HW1504070001" u="1"/>
        <s v="LE1412220002" u="1"/>
        <s v="SQ1506110031" u="1"/>
        <s v="SQ1507010003" u="1"/>
        <s v="MP1411190003" u="1"/>
        <s v="SQ1506030040" u="1"/>
        <s v="CS1412040087" u="1"/>
        <s v="HW1504270001" u="1"/>
        <s v="MP1411250005" u="1"/>
        <s v="SQ1507070010" u="1"/>
        <s v="CS1410130004" u="1"/>
        <s v="CS1410150003" u="1"/>
        <s v="CS1410170002" u="1"/>
        <s v="CS1412040097" u="1"/>
        <s v="FQ1503280001" u="1"/>
        <s v="SQ1507150011" u="1"/>
        <s v="MP1411250015" u="1"/>
        <s v="CS1410290001" u="1"/>
        <s v="SQ1507030022" u="1"/>
        <s v="SQ1507210013" u="1"/>
        <s v="SQ1507270010" u="1"/>
        <s v="CS1410310005" u="1"/>
        <s v="CS1410030024" u="1"/>
        <s v="CS1410210015" u="1"/>
        <s v="CS1410290011" u="1"/>
        <s v="SV1505210004" u="1"/>
        <s v="SV1505250002" u="1"/>
        <s v="CS1410130024" u="1"/>
        <s v="CS1410150023" u="1"/>
        <s v="CS1410310015" u="1"/>
        <s v="RP1504100001" u="1"/>
        <s v="HW1505190002" u="1"/>
        <s v="SQ1508030004" u="1"/>
        <s v="CS1410070032" u="1"/>
        <s v="CS1410270022" u="1"/>
        <s v="RP1504200001" u="1"/>
        <s v="SQ1507030042" u="1"/>
        <s v="CS1410310025" u="1"/>
        <s v="RP1504300001" u="1"/>
        <s v="HW1110270003_4" u="1"/>
        <s v="CS1411050005" u="1"/>
        <s v="CS1411070004" u="1"/>
        <s v="CS1411090003" u="1"/>
        <s v="CS1410090041" u="1"/>
        <s v="CS1410270032" u="1"/>
        <s v="SQ1507270040" u="1"/>
        <s v="CS1411130006" u="1"/>
        <s v="CS1411170004" u="1"/>
        <s v="CS1411190003" u="1"/>
        <s v="HW1406110002_1" u="1"/>
        <s v="CS1411030016" u="1"/>
        <s v="CS1411050015" u="1"/>
        <s v="CS1411070014" u="1"/>
        <s v="CS1411090013" u="1"/>
        <s v="CS1411210007" u="1"/>
        <s v="CS1411230006" u="1"/>
        <s v="CS1410270042" u="1"/>
        <s v="CS1411110017" u="1"/>
        <s v="CS1411130016" u="1"/>
        <s v="CS1411170014" u="1"/>
        <s v="CS1411190013" u="1"/>
        <s v="CS1411050025" u="1"/>
        <s v="CS1411070024" u="1"/>
        <s v="CS1411090023" u="1"/>
        <s v="CS1411250015" u="1"/>
        <s v="CS1411270014" u="1"/>
        <s v="RP1505040001" u="1"/>
        <s v="SV1506230005" u="1"/>
        <s v="CS1411110027" u="1"/>
        <s v="CS1411170024" u="1"/>
        <s v="CS1411190023" u="1"/>
        <s v="RP1505140001" u="1"/>
        <s v="CS1411050035" u="1"/>
        <s v="CS1411070034" u="1"/>
        <s v="CS1411090033" u="1"/>
        <s v="CS1411270024" u="1"/>
        <s v="RP1505220002" u="1"/>
        <s v="CS1412030008" u="1"/>
        <s v="CS1412050007" u="1"/>
        <s v="CS1412070006" u="1"/>
        <s v="HW1502100001" u="1"/>
        <s v="CS1411050045" u="1"/>
        <s v="CS1411070044" u="1"/>
        <s v="HW1407030003_1" u="1"/>
        <s v="CS1412150007" u="1"/>
        <s v="CS1412170006" u="1"/>
        <s v="CS1412190005" u="1"/>
        <s v="CS1412010019" u="1"/>
        <s v="CS1412030018" u="1"/>
        <s v="CS1412050017" u="1"/>
        <s v="CS1412290005" u="1"/>
        <s v="RS1504240002" u="1"/>
        <s v="CS1411050055" u="1"/>
        <s v="CS1412110019" u="1"/>
        <s v="CS1412150017" u="1"/>
        <s v="CS1412170016" u="1"/>
        <s v="CS1412190015" u="1"/>
        <s v="FQ1501210001" u="1"/>
        <s v="CS1412030028" u="1"/>
        <s v="CS1412050027" u="1"/>
        <s v="CS1412290015" u="1"/>
        <s v="RP1506080001" u="1"/>
        <s v="SQ1407140022" u="1"/>
        <s v="CS1411070064" u="1"/>
        <s v="HW1301300001_2" u="1"/>
        <s v="CS1310080022" u="1"/>
        <s v="CS1412190025" u="1"/>
        <s v="CS1412310019" u="1"/>
        <s v="RP1506160002" u="1"/>
        <s v="RP1506180001" u="1"/>
        <s v="CS1412030038" u="1"/>
        <s v="CS1412050037" u="1"/>
        <s v="CS1412230028" u="1"/>
        <s v="CS1412290025" u="1"/>
        <s v="RP1506220004" u="1"/>
        <s v="RP1506240003" u="1"/>
        <s v="SV1503200001" u="1"/>
        <s v="LE1411110001" u="1"/>
        <s v="CS1411070074" u="1"/>
        <s v="CS1412150037" u="1"/>
        <s v="CS1412310029" u="1"/>
        <s v="SV1503300001" u="1"/>
        <s v="LE1411210001" u="1"/>
        <s v="CS1412030048" u="1"/>
        <s v="CS1412050047" u="1"/>
        <s v="CS1412290035" u="1"/>
        <s v="RP1506240013" u="1"/>
        <s v="HW1503240001" u="1"/>
        <s v="BM1312300002_1" u="1"/>
        <s v="SQ1408220005" u="1"/>
        <s v="SQ1506020011" u="1"/>
        <s v="CS1412030058" u="1"/>
        <s v="SQ1506120011" u="1"/>
        <s v="RP1507060004" u="1"/>
        <s v="RP1507080003" u="1"/>
        <s v="CS1412050067" u="1"/>
        <s v="SV1504140001" u="1"/>
        <s v="LE1412010003" u="1"/>
        <s v="LE1412030002" u="1"/>
        <s v="LE1412050001" u="1"/>
        <s v="SQ1408220025" u="1"/>
        <s v="LE1412150001" u="1"/>
        <s v="CS1412050077" u="1"/>
        <s v="HW1504060002" u="1"/>
        <s v="LE1412230002" u="1"/>
        <s v="SQ1507060001" u="1"/>
        <s v="HW1504240003" u="1"/>
        <s v="SW1504140002" u="1"/>
        <s v="SQ1506120041" u="1"/>
        <s v="SQ1506220041" u="1"/>
        <s v="SQ1409240016" u="1"/>
        <s v="SQ1507160011" u="1"/>
        <s v="RS1407020003_1" u="1"/>
        <s v="CS1410200006" u="1"/>
        <s v="CS1410220005" u="1"/>
        <s v="FQ1401200002" u="1"/>
        <s v="SV1505040003" u="1"/>
        <s v="SV1505080001" u="1"/>
        <s v="SQ1409300018" u="1"/>
        <s v="SQ1506020061" u="1"/>
        <s v="CS1410140014" u="1"/>
        <s v="SV1505180001" u="1"/>
        <s v="SQ1507160021" u="1"/>
        <s v="SQ1507300014" u="1"/>
        <s v="SQ1506100062" u="1"/>
        <s v="SQ1506300052" u="1"/>
        <s v="CS1410240014" u="1"/>
        <s v="RP1504010001" u="1"/>
        <s v="SV1505260002" u="1"/>
        <s v="SQ1507200024" u="1"/>
        <s v="CS1410140024" u="1"/>
        <s v="CS1410300016" u="1"/>
        <s v="SQ1409240036" u="1"/>
        <s v="CS1410280022" u="1"/>
        <s v="MP1412180006" u="1"/>
        <s v="RP1504210001" u="1"/>
        <s v="MP1412240008" u="1"/>
        <s v="CS1411040006" u="1"/>
        <s v="CS1411060005" u="1"/>
        <s v="CS1411080004" u="1"/>
        <s v="MP1108110003_4" u="1"/>
        <s v="CS1410240034" u="1"/>
        <s v="CS1411120007" u="1"/>
        <s v="CS1411180004" u="1"/>
        <s v="CS1411040016" u="1"/>
        <s v="CS1411060015" u="1"/>
        <s v="CS1411080014" u="1"/>
        <s v="CS1411240006" u="1"/>
        <s v="SV1506080003" u="1"/>
        <s v="RS1503230001" u="1"/>
        <s v="CS1411120017" u="1"/>
        <s v="CS1411180014" u="1"/>
        <s v="SV1404030002" u="1"/>
        <s v="CS1411260015" u="1"/>
        <s v="SV1506220006" u="1"/>
        <s v="CS1410280052" u="1"/>
        <s v="SQ1507080070" u="1"/>
        <s v="CS1411140026" u="1"/>
        <s v="RP1505130002" u="1"/>
        <s v="RP1505150001" u="1"/>
        <s v="CS1411240026" u="1"/>
        <s v="CS1411280024" u="1"/>
        <s v="RP1505210003" u="1"/>
        <s v="RP1505250001" u="1"/>
        <s v="SV1506220016" u="1"/>
        <s v="CS1412020009" u="1"/>
        <s v="CS1412040008" u="1"/>
        <s v="CS1411280034" u="1"/>
        <s v="CS1412160007" u="1"/>
        <s v="RS1504150002" u="1"/>
        <s v="CS1412020019" u="1"/>
        <s v="CS1412040018" u="1"/>
        <s v="CS1412220009" u="1"/>
        <s v="CS1412240008" u="1"/>
        <s v="CS1412260007" u="1"/>
        <s v="SV1507060006" u="1"/>
        <s v="RS1504270001" u="1"/>
        <s v="CS1412160017" u="1"/>
        <s v="RP1408070006" u="1"/>
        <s v="CS1412020029" u="1"/>
        <s v="CS1412040028" u="1"/>
        <s v="CS1412220019" u="1"/>
        <s v="CS1412240018" u="1"/>
        <s v="CS1412260017" u="1"/>
        <s v="SV1405190001" u="1"/>
        <s v="CS1412180026" u="1"/>
        <s v="RP1506170002" u="1"/>
        <s v="SV1405290001" u="1"/>
        <s v="SV1503110001" u="1"/>
        <s v="CS1412020039" u="1"/>
        <s v="CS1412040038" u="1"/>
        <s v="CS1412080036" u="1"/>
        <s v="CS1412220029" u="1"/>
        <s v="RP1506290001" u="1"/>
        <s v="HW1503050001" u="1"/>
        <s v="CS1412160037" u="1"/>
        <s v="SV1503310001" u="1"/>
        <s v="SW1503030001" u="1"/>
        <s v="CS1412040048" u="1"/>
        <s v="CS1412220039" u="1"/>
        <s v="FQ1502060001" u="1"/>
        <s v="HW1503230002" u="1"/>
        <s v="SW1503110002" u="1"/>
        <s v="SQ1505110040" u="1"/>
        <s v="HW1503310003" u="1"/>
        <s v="RP1507010007" u="1"/>
        <s v="RP1507090003" u="1"/>
        <s v="SQ1506050020" u="1"/>
        <s v="SV1406250005" u="1"/>
        <s v="SV1504150001" u="1"/>
        <s v="LE1412020003" u="1"/>
        <s v="SQ1407230063" u="1"/>
        <s v="RP1507290003" u="1"/>
        <s v="SV1504230002" u="1"/>
        <s v="CS1412040078" u="1"/>
        <s v="HW1504070002" u="1"/>
        <s v="LE1412260001" u="1"/>
        <s v="SQ1506150030" u="1"/>
        <s v="CS1412040088" u="1"/>
        <s v="MP1411250006" u="1"/>
        <s v="SQ1506150040" u="1"/>
        <s v="SW1504270001" u="1"/>
        <s v="CS1410170003" u="1"/>
        <s v="CS1412040098" u="1"/>
        <s v="SQ1409230017" u="1"/>
        <s v="SQ1507130013" u="1"/>
        <s v="MP1411250016" u="1"/>
        <s v="SQ1506150050" u="1"/>
        <s v="CS1410090012" u="1"/>
        <s v="CS1410270003" u="1"/>
        <s v="CS1410290002" u="1"/>
        <s v="CS1410310006" u="1"/>
        <s v="SV1505190001" u="1"/>
        <s v="SQ1409090034" u="1"/>
        <s v="CS1410030025" u="1"/>
        <s v="CS1410230015" u="1"/>
        <s v="CS1410290012" u="1"/>
        <s v="RP1504020001" u="1"/>
        <s v="SV1505210005" u="1"/>
        <s v="SQ1507070031" u="1"/>
        <s v="CS1410130025" u="1"/>
        <s v="HW1505190003" u="1"/>
        <s v="CS1410290022" u="1"/>
        <s v="RP1504200002" u="1"/>
        <s v="RP1504220001" u="1"/>
        <s v="SQ1409190044" u="1"/>
        <s v="SQ1507090040" u="1"/>
        <s v="SQ1507270031" u="1"/>
        <s v="RP1504300002" u="1"/>
        <s v="CS1411010008" u="1"/>
        <s v="CS1411050006" u="1"/>
        <s v="CS1411070005" u="1"/>
        <s v="CS1411090004" u="1"/>
        <s v="CS1410270033" u="1"/>
        <s v="CS1410290032" u="1"/>
        <s v="HW1406050001_1" u="1"/>
        <s v="SQ1507030053" u="1"/>
        <s v="SQ1507270041" u="1"/>
        <s v="CS1411130007" u="1"/>
        <s v="CS1411170005" u="1"/>
        <s v="CS1411190004" u="1"/>
        <s v="SW1403240001" u="1"/>
        <s v="CS1411030017" u="1"/>
        <s v="CS1411050016" u="1"/>
        <s v="CS1411070015" u="1"/>
        <s v="CS1411090014" u="1"/>
        <s v="CS1411230007" u="1"/>
        <s v="CS1411250006" u="1"/>
        <s v="SQ1508030025" u="1"/>
        <s v="CS1410070053" u="1"/>
        <s v="CS1410270043" u="1"/>
        <s v="HW1406250001_1" u="1"/>
        <s v="CS1411110018" u="1"/>
        <s v="CS1411130017" u="1"/>
        <s v="CS1411190014" u="1"/>
        <s v="MS1107080001_4" u="1"/>
        <s v="CS1411050026" u="1"/>
        <s v="CS1411070025" u="1"/>
        <s v="CS1411090024" u="1"/>
        <s v="CS1411270015" u="1"/>
        <s v="RP1505040002" u="1"/>
        <s v="RP1505060001" u="1"/>
        <s v="SV1506230006" u="1"/>
        <s v="CS1411110028" u="1"/>
        <s v="RP1505140002" u="1"/>
        <s v="CS1411050036" u="1"/>
        <s v="CS1411070035" u="1"/>
        <s v="CS1411090034" u="1"/>
        <s v="CS1411250026" u="1"/>
        <s v="RP1505260001" u="1"/>
        <s v="HW1502020001" u="1"/>
        <s v="CS1412030009" u="1"/>
        <s v="CS1412050008" u="1"/>
        <s v="CS1412070007" u="1"/>
        <s v="CS1411050046" u="1"/>
        <s v="CS1411070045" u="1"/>
        <s v="CS1412190006" u="1"/>
        <s v="HW1305210009_2" u="1"/>
        <s v="CS1412050018" u="1"/>
        <s v="CS1412090016" u="1"/>
        <s v="CS1412230009" u="1"/>
        <s v="CS1411050056" u="1"/>
        <s v="CS1411070055" u="1"/>
        <s v="SQ1406100053" u="1"/>
        <s v="CS1412150018" u="1"/>
        <s v="CS1412170017" u="1"/>
        <s v="SQ1407020024" u="1"/>
        <s v="CS1412030029" u="1"/>
        <s v="CS1412050028" u="1"/>
        <s v="CS1412090026" u="1"/>
        <s v="CS1412230019" u="1"/>
        <s v="SQ1505200011" u="1"/>
        <s v="SQ1505220010" u="1"/>
        <s v="CS1412150028" u="1"/>
        <s v="CS1412170027" u="1"/>
        <s v="RP1506160003" u="1"/>
        <s v="RP1506180002" u="1"/>
        <s v="SV1503120001" u="1"/>
        <s v="LE1411030001" u="1"/>
        <s v="SQ1305310011" u="1"/>
        <s v="CS1412030039" u="1"/>
        <s v="CS1412050038" u="1"/>
        <s v="CS1412230029" u="1"/>
        <s v="RP1506220005" u="1"/>
        <s v="RP1506240004" u="1"/>
        <s v="SV1503040010" u="1"/>
        <s v="MP1310300001_1" u="1"/>
        <s v="LE1411110002" u="1"/>
        <s v="LE1411130001" u="1"/>
        <s v="CS1411070075" u="1"/>
        <s v="HW1503020003" u="1"/>
        <s v="HW1503060001" u="1"/>
        <s v="SV1503300002" u="1"/>
        <s v="LE1411210002" u="1"/>
        <s v="BM1312200003_1" u="1"/>
        <s v="CS1412030049" u="1"/>
        <s v="CS1412050048" u="1"/>
        <s v="CS1412290036" u="1"/>
        <s v="RP1506240014" u="1"/>
        <s v="HW1503260001" u="1"/>
        <s v="FQ1502170001" u="1"/>
        <s v="SQ1506220002" u="1"/>
        <s v="CS1412030059" u="1"/>
        <s v="HW1408290003_1" u="1"/>
        <s v="SQ1407300045" u="1"/>
        <s v="SQ1505200041" u="1"/>
        <s v="FQ1502270001" u="1"/>
        <s v="SQ1408280013" u="1"/>
        <s v="SQ1506120012" u="1"/>
        <s v="RP1507080004" u="1"/>
        <s v="SQ1506020022" u="1"/>
        <s v="SQ1506260010" u="1"/>
        <s v="RS1304220006_2" u="1"/>
        <s v="SV1504140002" u="1"/>
        <s v="LE1412010004" u="1"/>
        <s v="LE1412030003" u="1"/>
        <s v="LE1412050002" u="1"/>
        <s v="SQ1506120022" u="1"/>
        <s v="BM1304220001_5" u="1"/>
        <s v="LE1412150002" u="1"/>
        <s v="SQ1506240021" u="1"/>
        <s v="SQ1408080043" u="1"/>
        <s v="SQ1507060012" u="1"/>
        <s v="SQ1507240003" u="1"/>
        <s v="SQ1506020052" u="1"/>
        <s v="SQ1506260040" u="1"/>
        <s v="CS1410180003" u="1"/>
        <s v="RS1502110001" u="1"/>
        <s v="SQ1409040027" u="1"/>
        <s v="SQ1507100015" u="1"/>
        <s v="CS1410080013" u="1"/>
        <s v="CS1410200007" u="1"/>
        <s v="SQ1507020024" u="1"/>
        <s v="SQ1507080021" u="1"/>
        <s v="SQ1507220014" u="1"/>
        <s v="CS1410140015" u="1"/>
        <s v="CS1410160014" u="1"/>
        <s v="SV1505180002" u="1"/>
        <s v="SQ1507160022" u="1"/>
        <s v="RP1504010002" u="1"/>
        <s v="SV1505260003" u="1"/>
        <s v="SQ1506260060" u="1"/>
        <s v="CS1410300017" u="1"/>
        <s v="RP1504130001" u="1"/>
        <s v="SQ1409240037" u="1"/>
        <s v="SQ1507160032" u="1"/>
        <s v="MP1412180007" u="1"/>
        <s v="RP1504210002" u="1"/>
        <s v="RP1504230001" u="1"/>
        <s v="SQ1507060042" u="1"/>
        <s v="BM1412240001_1" u="1"/>
        <s v="CS1410140035" u="1"/>
        <s v="MP1412240009" u="1"/>
        <s v="SQ1409260046" u="1"/>
        <s v="CS1411060006" u="1"/>
        <s v="CS1411080005" u="1"/>
        <s v="CS1410200037" u="1"/>
        <s v="CS1410240035" u="1"/>
        <s v="CS1411100009" u="1"/>
        <s v="CS1411120008" u="1"/>
        <s v="CS1411140007" u="1"/>
        <s v="CS1411180005" u="1"/>
        <s v="CS1411040017" u="1"/>
        <s v="CS1411060016" u="1"/>
        <s v="CS1411080015" u="1"/>
        <s v="CS1411240007" u="1"/>
        <s v="CS1411260006" u="1"/>
        <s v="SV1506040006" u="1"/>
        <s v="SV1506080004" u="1"/>
        <s v="HW1406260001_1" u="1"/>
        <s v="SQ1507020064" u="1"/>
        <s v="CS1411180015" u="1"/>
        <s v="CS1411040027" u="1"/>
        <s v="CS1411200019" u="1"/>
        <s v="CS1411240017" u="1"/>
        <s v="CS1411260016" u="1"/>
        <s v="RP1505070001" u="1"/>
        <s v="SV1506220007" u="1"/>
        <s v="MP1411240001_1" u="1"/>
        <s v="CS1410280053" u="1"/>
        <s v="SQ1507280061" u="1"/>
        <s v="CS1411140027" u="1"/>
        <s v="RP1505130003" u="1"/>
        <s v="RP1505150002" u="1"/>
        <s v="MS1107270002_4" u="1"/>
        <s v="SQ1406230022" u="1"/>
        <s v="CS1411060036" u="1"/>
        <s v="CS1411240027" u="1"/>
        <s v="CS1411260026" u="1"/>
        <s v="RP1505210004" u="1"/>
        <s v="RP1505250002" u="1"/>
        <s v="RP1505270001" u="1"/>
        <s v="SV1506220017" u="1"/>
        <s v="LE1410100001" u="1"/>
        <s v="CS1411120038" u="1"/>
        <s v="LE1410200001" u="1"/>
        <s v="CS1412040009" u="1"/>
        <s v="LE1410300001" u="1"/>
        <s v="CS1412160008" u="1"/>
        <s v="CS1412180007" u="1"/>
        <s v="CS1411120048" u="1"/>
        <s v="CS1412040019" u="1"/>
        <s v="CS1412180017" u="1"/>
        <s v="CS1412040029" u="1"/>
        <s v="CS1412260018" u="1"/>
        <s v="SV1503030001" u="1"/>
        <s v="MP1310110001_1" u="1"/>
        <s v="CS1412160028" u="1"/>
        <s v="CS1412180027" u="1"/>
        <s v="RP1506170003" u="1"/>
        <s v="SV1503110002" u="1"/>
        <s v="LE1411040001" u="1"/>
        <s v="CS1412040039" u="1"/>
        <s v="CS1412080037" u="1"/>
        <s v="CS1412260028" u="1"/>
        <s v="LE1411140001" u="1"/>
        <s v="HW1503030003" u="1"/>
        <s v="HW1503050002" u="1"/>
        <s v="CS1310090033" u="1"/>
        <s v="LE1411200003" u="1"/>
        <s v="SQ1505110031" u="1"/>
        <s v="BM1312230002_1" u="1"/>
        <s v="CS1412040049" u="1"/>
        <s v="SQ1309250047" u="1"/>
        <s v="SQ1505210031" u="1"/>
        <s v="HW1503230003" u="1"/>
        <s v="SQ1407230044" u="1"/>
        <s v="HW1503310004" u="1"/>
        <s v="CS1412040059" u="1"/>
        <s v="SQ1407150053" u="1"/>
        <s v="CS1311130018" u="1"/>
        <s v="RP1507010008" u="1"/>
        <s v="SV1504070001" u="1"/>
        <s v="CS1412040069" u="1"/>
        <s v="LE1412020004" u="1"/>
        <s v="SQ1506110023" u="1"/>
        <s v="SQ1506150021" u="1"/>
        <s v="SV1504210004" u="1"/>
        <s v="SV1504230003" u="1"/>
        <s v="SQ1404100020" u="1"/>
        <s v="LE1412260002" u="1"/>
        <s v="SQ1506150031" u="1"/>
        <s v="SQ1506170030" u="1"/>
        <s v="SQ1507070002" u="1"/>
        <s v="RP1503200001" u="1"/>
        <s v="SQ1506050041" u="1"/>
        <s v="SQ1506230032" u="1"/>
        <s v="CS1412040089" u="1"/>
        <s v="HW1504270003" u="1"/>
        <s v="SQ1409090015" u="1"/>
        <s v="MP1411250007" u="1"/>
        <s v="RP1503300001" u="1"/>
        <s v="SQ1506170040" u="1"/>
        <s v="SQ1507010015" u="1"/>
        <s v="SQ1507070012" u="1"/>
        <s v="SW1504270002" u="1"/>
        <s v="HW1201040001_2" u="1"/>
        <s v="CS1412040099" u="1"/>
        <s v="SQ1507150013" u="1"/>
        <s v="MP1411250017" u="1"/>
        <s v="CS1410290003" u="1"/>
        <s v="SQ1507210015" u="1"/>
        <s v="CS1410310007" u="1"/>
        <s v="SV1403040001" u="1"/>
        <s v="SV1505190002" u="1"/>
        <s v="CS1410230016" u="1"/>
        <s v="CS1410290013" u="1"/>
        <s v="SV1505290002" u="1"/>
        <s v="SQ1507030034" u="1"/>
        <s v="RP1504140001" u="1"/>
        <s v="SV1403240001" u="1"/>
        <s v="MP1410310001_1" u="1"/>
        <s v="CS1410070034" u="1"/>
        <s v="RP1504200003" u="1"/>
        <s v="SQ1409190045" u="1"/>
        <s v="CS1410130036" u="1"/>
        <s v="RP1504300003" u="1"/>
        <s v="CS1411010009" u="1"/>
        <s v="CS1411030008" u="1"/>
        <s v="CS1411070006" u="1"/>
        <s v="CS1411090005" u="1"/>
        <s v="SQ1508030016" u="1"/>
        <s v="SQ1507270042" u="1"/>
        <s v="CS1411130008" u="1"/>
        <s v="SQ1406260001" u="1"/>
        <s v="SW1406050001_1" u="1"/>
        <s v="CS1411070016" u="1"/>
        <s v="CS1411090015" u="1"/>
        <s v="CS1411210009" u="1"/>
        <s v="CS1411230008" u="1"/>
        <s v="CS1411250007" u="1"/>
        <s v="CS1411270006" u="1"/>
        <s v="HW1501300001" u="1"/>
        <s v="CS1410270044" u="1"/>
        <s v="CS1411110019" u="1"/>
        <s v="CS1411130018" u="1"/>
        <s v="CS1411170016" u="1"/>
        <s v="CS1411030028" u="1"/>
        <s v="CS1411050027" u="1"/>
        <s v="CS1411070026" u="1"/>
        <s v="CS1411090025" u="1"/>
        <s v="CS1411250017" u="1"/>
        <s v="SV1506230007" u="1"/>
        <s v="SQ1507290061" u="1"/>
        <s v="CS1411110029" u="1"/>
        <s v="CS1411190025" u="1"/>
        <s v="SV1502100001" u="1"/>
        <s v="LE1410010001" u="1"/>
        <s v="CS1411050037" u="1"/>
        <s v="CS1411070036" u="1"/>
        <s v="CS1411090035" u="1"/>
        <s v="CS1411250027" u="1"/>
        <s v="CS1411270026" u="1"/>
        <s v="RP1505260002" u="1"/>
        <s v="RP1505280001" u="1"/>
        <s v="SQ1508050045" u="1"/>
        <s v="BM1311100002_1" u="1"/>
        <s v="LE1410210001" u="1"/>
        <s v="CS1412050009" u="1"/>
        <s v="CS1411050047" u="1"/>
        <s v="CS1411070046" u="1"/>
        <s v="LE1410130010" u="1"/>
        <s v="CS1412170008" u="1"/>
        <s v="CS1412190007" u="1"/>
        <s v="HW1502240001" u="1"/>
        <s v="SQ1504300030" u="1"/>
        <s v="CS1412050019" u="1"/>
        <s v="CS1412090017" u="1"/>
        <s v="CS1412290007" u="1"/>
        <s v="FQ1501150001" u="1"/>
        <s v="CS1411050057" u="1"/>
        <s v="CS1411070056" u="1"/>
        <s v="CS1412170018" u="1"/>
        <s v="FQ1501230002" u="1"/>
        <s v="MP1212180002_1" u="1"/>
        <s v="CS1412050029" u="1"/>
        <s v="CS1412170028" u="1"/>
        <s v="RP1506160004" u="1"/>
        <s v="RP1506180003" u="1"/>
        <s v="SV1503120002" u="1"/>
        <s v="CS1412050039" u="1"/>
        <s v="RP1506220006" u="1"/>
        <s v="LE1411130002" u="1"/>
        <s v="CS1411070076" u="1"/>
        <s v="HW1503020004" u="1"/>
        <s v="SV1503300003" u="1"/>
        <s v="LE1411210003" u="1"/>
        <s v="SQ1505140030" u="1"/>
        <s v="CS1412050049" u="1"/>
        <s v="FQ1502090001" u="1"/>
        <s v="SQ1408220007" u="1"/>
        <s v="SQ1506120003" u="1"/>
        <s v="SW1503160001" u="1"/>
        <s v="SQ1506220003" u="1"/>
        <s v="SW1503240002" u="1"/>
        <s v="SW1503260001" u="1"/>
        <s v="HW1302180001_2" u="1"/>
        <s v="SQ1505200042" u="1"/>
        <s v="FQ1502270002" u="1"/>
        <s v="SQ1506300004" u="1"/>
        <s v="CS1412050069" u="1"/>
        <s v="SQ1505200052" u="1"/>
        <s v="RS1304220007_2" u="1"/>
        <s v="CS1311260017" u="1"/>
        <s v="SV1504160002" u="1"/>
        <s v="SQ1506100024" u="1"/>
        <s v="SQ1505140060" u="1"/>
        <s v="CS1412050079" u="1"/>
        <s v="RP1503110001" u="1"/>
        <s v="SQ1506080040" u="1"/>
        <s v="RP1503310001" u="1"/>
        <s v="SQ1408060055" u="1"/>
        <s v="CS1410080004" u="1"/>
        <s v="SQ1507300006" u="1"/>
        <s v="CS1410080014" u="1"/>
        <s v="SQ1507280012" u="1"/>
        <s v="CS1410140016" u="1"/>
        <s v="SV1505180003" u="1"/>
        <s v="CS1410200018" u="1"/>
        <s v="CS1410300018" u="1"/>
        <s v="RP1504130002" u="1"/>
        <s v="RP1504150001" u="1"/>
        <s v="SQ1507300026" u="1"/>
        <s v="RP1504210003" u="1"/>
        <s v="RP1504230002" u="1"/>
        <s v="SQ1507140044" u="1"/>
        <s v="CS1411060007" u="1"/>
        <s v="CS1411080006" u="1"/>
        <s v="CS1411120009" u="1"/>
        <s v="CS1411180006" u="1"/>
        <s v="HW1110210001_3" u="1"/>
        <s v="CS1411060017" u="1"/>
        <s v="CS1411080016" u="1"/>
        <s v="CS1411260007" u="1"/>
        <s v="RS1503230003" u="1"/>
        <s v="RS1306070001_1" u="1"/>
        <s v="CS1411140018" u="1"/>
        <s v="SV1404070002" u="1"/>
        <s v="CS1411040028" u="1"/>
        <s v="CS1411240018" u="1"/>
        <s v="CS1411260017" u="1"/>
        <s v="RP1505070002" u="1"/>
        <s v="SV1506220008" u="1"/>
        <s v="RP1505150003" u="1"/>
        <s v="RP1505190001" u="1"/>
        <s v="SV1502110001" u="1"/>
        <s v="CS1411240028" u="1"/>
        <s v="CS1411260027" u="1"/>
        <s v="RP1505290001" u="1"/>
        <s v="SV1506220018" u="1"/>
        <s v="HW1502030002" u="1"/>
        <s v="HW1502050001" u="1"/>
        <s v="SQ1507280072" u="1"/>
        <s v="CS1411120039" u="1"/>
        <s v="LE1410200002" u="1"/>
        <s v="LE1410300002" u="1"/>
        <s v="CS1412180008" u="1"/>
        <s v="CS1411120049" u="1"/>
        <s v="SW1407020005_1" u="1"/>
        <s v="CS1412260009" u="1"/>
        <s v="SV1507060008" u="1"/>
        <s v="SW1502230001" u="1"/>
        <s v="CS1411280046" u="1"/>
        <s v="SQ1504210040" u="1"/>
        <s v="CS1412160019" u="1"/>
        <s v="CS1412180018" u="1"/>
        <s v="FQ1501260001" u="1"/>
        <s v="SQ1505130011" u="1"/>
        <s v="RS1411200002_3" u="1"/>
        <s v="CS1412080028" u="1"/>
        <s v="SV1503050001" u="1"/>
        <s v="CS1412160029" u="1"/>
        <s v="CS1412180028" u="1"/>
        <s v="RP1506170004" u="1"/>
        <s v="CS1412080038" u="1"/>
        <s v="CS1412260029" u="1"/>
        <s v="HW1503030004" u="1"/>
        <s v="HW1503230004" u="1"/>
        <s v="MP1410270005" u="1"/>
        <s v="SQ1407230045" u="1"/>
        <s v="SQ1407250044" u="1"/>
        <s v="SQ1506090010" u="1"/>
        <s v="FQ1502260003" u="1"/>
        <s v="SQ1506110014" u="1"/>
        <s v="SV1504070002" u="1"/>
        <s v="RS1501200001" u="1"/>
        <s v="SQ1506050022" u="1"/>
        <s v="SQ1505250050" u="1"/>
        <s v="RS1501300001" u="1"/>
        <s v="RP1503020001" u="1"/>
        <s v="SV1504230004" u="1"/>
        <s v="SQ1506230023" u="1"/>
        <s v="SQ1407310066" u="1"/>
        <s v="RP1503120001" u="1"/>
        <s v="SQ1506150032" u="1"/>
        <s v="SQ1409190006" u="1"/>
        <s v="RP1503200002" u="1"/>
        <s v="HW1504270004" u="1"/>
        <s v="MP1411250008" u="1"/>
        <s v="RP1503300002" u="1"/>
        <s v="SQ1506190040" u="1"/>
        <s v="RS1502020002" u="1"/>
        <s v="SQ1507090012" u="1"/>
        <s v="CS1410150006" u="1"/>
        <s v="SQ1506110054" u="1"/>
        <s v="SQ1506150052" u="1"/>
        <s v="CS1410030017" u="1"/>
        <s v="CS1410230007" u="1"/>
        <s v="CS1410270005" u="1"/>
        <s v="CS1410290004" u="1"/>
        <s v="RS1502240001" u="1"/>
        <s v="SQ1409190026" u="1"/>
        <s v="HW1405230002_1" u="1"/>
        <s v="CS1410290014" u="1"/>
        <s v="RP1504060001" u="1"/>
        <s v="SV1505290003" u="1"/>
        <s v="SQ1507230025" u="1"/>
        <s v="CS1410310018" u="1"/>
        <s v="RP1504140002" u="1"/>
        <s v="RP1504160001" u="1"/>
        <s v="SQ1507130035" u="1"/>
        <s v="SQ1508030007" u="1"/>
        <s v="CS1410070035" u="1"/>
        <s v="CS1410090034" u="1"/>
        <s v="CS1410210028" u="1"/>
        <s v="CS1410290024" u="1"/>
        <s v="RP1504200004" u="1"/>
        <s v="SQ1507030045" u="1"/>
        <s v="SQ1507070043" u="1"/>
        <s v="SQ1507270033" u="1"/>
        <s v="RP1504300004" u="1"/>
        <s v="CS1411050008" u="1"/>
        <s v="CS1411070007" u="1"/>
        <s v="CS1411090006" u="1"/>
        <s v="HW1406090001_1" u="1"/>
        <s v="CS1411130009" u="1"/>
        <s v="CS1411190006" u="1"/>
        <s v="HW1501220001" u="1"/>
        <s v="CS1411030019" u="1"/>
        <s v="CS1411050018" u="1"/>
        <s v="CS1411070017" u="1"/>
        <s v="CS1411090016" u="1"/>
        <s v="CS1411230009" u="1"/>
        <s v="CS1411270007" u="1"/>
        <s v="HW1501300002" u="1"/>
        <s v="RS1503260002" u="1"/>
        <s v="CS1410270045" u="1"/>
        <s v="SQ1507210056" u="1"/>
        <s v="SQ1507290052" u="1"/>
        <s v="CS1411130019" u="1"/>
        <s v="CS1411170017" u="1"/>
        <s v="SW1501300001" u="1"/>
        <s v="BM1210290003" u="1"/>
        <s v="CS1411030029" u="1"/>
        <s v="CS1411050028" u="1"/>
        <s v="CS1411070027" u="1"/>
        <s v="CS1411090026" u="1"/>
        <s v="SV1502020001" u="1"/>
        <s v="LE1410010002" u="1"/>
        <s v="CS1411050038" u="1"/>
        <s v="CS1411070037" u="1"/>
        <s v="CS1411090036" u="1"/>
        <s v="CS1411270027" u="1"/>
        <s v="RP1505260003" u="1"/>
        <s v="RP1505280002" u="1"/>
        <s v="LE1410130001" u="1"/>
        <s v="CS1411190036" u="1"/>
        <s v="LE1410210002" u="1"/>
        <s v="CS1412090008" u="1"/>
        <s v="HW1502160001" u="1"/>
        <s v="CS1411050048" u="1"/>
        <s v="CS1411070047" u="1"/>
        <s v="SQ1308220048" u="1"/>
        <s v="CS1412170009" u="1"/>
        <s v="HW1502240002" u="1"/>
        <s v="CS1412090018" u="1"/>
        <s v="CS1412290008" u="1"/>
        <s v="SQ1407300007" u="1"/>
        <s v="SW1502240001" u="1"/>
        <s v="CS1411050058" u="1"/>
        <s v="CS1411070057" u="1"/>
        <s v="CS1412170019" u="1"/>
        <s v="CS1412190018" u="1"/>
        <s v="FQ1501210004" u="1"/>
        <s v="FQ1501230003" u="1"/>
        <s v="CS1412090028" u="1"/>
        <s v="CS1412290018" u="1"/>
        <s v="SV1503040002" u="1"/>
        <s v="SV1503060001" u="1"/>
        <s v="SQ1505040021" u="1"/>
        <s v="CS1411070067" u="1"/>
        <s v="CS1412170029" u="1"/>
        <s v="RP1506160005" u="1"/>
        <s v="LE1411070001" u="1"/>
        <s v="SQ1505120022" u="1"/>
        <s v="CS1412090038" u="1"/>
        <s v="CS1412290028" u="1"/>
        <s v="RP1506220007" u="1"/>
        <s v="SV1503040012" u="1"/>
        <s v="SV1503240002" u="1"/>
        <s v="LE1411130003" u="1"/>
        <s v="CS1411070077" u="1"/>
        <s v="SV1503300004" u="1"/>
        <s v="LE1411210004" u="1"/>
        <s v="HW1503160003" u="1"/>
        <s v="SQ1505220032" u="1"/>
        <s v="SQ1505140041" u="1"/>
        <s v="SQ1506040013" u="1"/>
        <s v="SQ1506160012" u="1"/>
        <s v="RS1501210001" u="1"/>
        <s v="LE1412090002" u="1"/>
        <s v="SQ1506180021" u="1"/>
        <s v="SV1402130001" u="1"/>
        <s v="RP1503130001" u="1"/>
        <s v="RP1503230001" u="1"/>
        <s v="SQ1506260032" u="1"/>
        <s v="RP1503310002" u="1"/>
        <s v="RS1502050001" u="1"/>
        <s v="CS1410180005" u="1"/>
        <s v="CS1410080015" u="1"/>
        <s v="CS1410240007" u="1"/>
        <s v="CS1410280005" u="1"/>
        <s v="SQ1507020026" u="1"/>
        <s v="CS1410140017" u="1"/>
        <s v="SV1505180004" u="1"/>
        <s v="CS1410020028" u="1"/>
        <s v="RP1504070001" u="1"/>
        <s v="SQ1507240025" u="1"/>
        <s v="CS1410160026" u="1"/>
        <s v="CS1410300019" u="1"/>
        <s v="RP1504130003" u="1"/>
        <s v="RP1504150002" u="1"/>
        <s v="CS1410200029" u="1"/>
        <s v="RP1504210004" u="1"/>
        <s v="RP1504230003" u="1"/>
        <s v="RP1504270001" u="1"/>
        <s v="SQ1507020046" u="1"/>
        <s v="FQ1504090006" u="1"/>
        <s v="CS1410300029" u="1"/>
        <s v="CS1411060008" u="1"/>
        <s v="CS1411080007" u="1"/>
        <s v="RS1503090001" u="1"/>
        <s v="MP1108170003_4" u="1"/>
        <s v="SQ1507280043" u="1"/>
        <s v="CS1411180007" u="1"/>
        <s v="HW1501230001" u="1"/>
        <s v="CS1411060018" u="1"/>
        <s v="CS1411240009" u="1"/>
        <s v="CS1411260008" u="1"/>
        <s v="SQ1504010011" u="1"/>
        <s v="CS1411180017" u="1"/>
        <s v="BM1410270004" u="1"/>
        <s v="CS1411240019" u="1"/>
        <s v="CS1411260018" u="1"/>
        <s v="SV1502030001" u="1"/>
        <s v="SV1506220009" u="1"/>
        <s v="SQ1406190021" u="1"/>
        <s v="RP1505130005" u="1"/>
        <s v="RP1505150004" u="1"/>
        <s v="CS1411060038" u="1"/>
        <s v="CS1411240029" u="1"/>
        <s v="CS1411260028" u="1"/>
        <s v="RP1505290002" u="1"/>
        <s v="SV1502230001" u="1"/>
        <s v="SV1506220019" u="1"/>
        <s v="HW1502030003" u="1"/>
        <s v="LE1410200003" u="1"/>
        <s v="LE1410240001" u="1"/>
        <s v="CS1412080009" u="1"/>
        <s v="SW1302060001" u="1"/>
        <s v="CS1411280037" u="1"/>
        <s v="SQ1505210003" u="1"/>
        <s v="CS1411280047" u="1"/>
        <s v="CS1412180019" u="1"/>
        <s v="RP1506170005" u="1"/>
        <s v="SV1503110004" u="1"/>
        <s v="SV1503170001" u="1"/>
        <s v="CS1412080039" u="1"/>
        <s v="SV1503250002" u="1"/>
        <s v="SV1503270001" u="1"/>
        <s v="LE1411140003" u="1"/>
        <s v="LE1411180001" u="1"/>
        <s v="BM1410010001_1" u="1"/>
        <s v="RP1502100001" u="1"/>
        <s v="LE1411280001" u="1"/>
        <s v="SQ1407030046" u="1"/>
        <s v="SQ1505070040" u="1"/>
        <s v="SQ1407230046" u="1"/>
        <s v="RS1501020001" u="1"/>
        <s v="SQ1506110015" u="1"/>
        <s v="RS1406090001_1" u="1"/>
        <s v="SQ1505210053" u="1"/>
        <s v="LE1412020006" u="1"/>
        <s v="SQ1506150023" u="1"/>
        <s v="RP1503020002" u="1"/>
        <s v="RP1503040001" u="1"/>
        <s v="SQ1506290021" u="1"/>
        <s v="SQ1407150075" u="1"/>
        <s v="SQ1407310067" u="1"/>
        <s v="RP1503120002" u="1"/>
        <s v="SQ1506110035" u="1"/>
        <s v="SQ1507070004" u="1"/>
        <s v="RP1503200003" u="1"/>
        <s v="RP1503240001" u="1"/>
        <s v="SQ1506090041" u="1"/>
        <s v="MP1411250009" u="1"/>
        <s v="RP1503300003" u="1"/>
        <s v="SQ1506170042" u="1"/>
        <s v="CS1410030008" u="1"/>
        <s v="CS1410290005" u="1"/>
        <s v="SQ1507030026" u="1"/>
        <s v="SQ1507210017" u="1"/>
        <s v="RP1504060002" u="1"/>
        <s v="RP1504080001" u="1"/>
        <s v="CS1410130028" u="1"/>
        <s v="CS1410310019" u="1"/>
        <s v="RP1504160002" u="1"/>
        <s v="SQ1507310027" u="1"/>
        <s v="RP1504200005" u="1"/>
        <s v="RP1504280001" u="1"/>
        <s v="SQ1503200020" u="1"/>
        <s v="SQ1507090043" u="1"/>
        <s v="SQ1507270034" u="1"/>
        <s v="RP1504300005" u="1"/>
        <s v="SV1501300001" u="1"/>
        <s v="SQ1503100030" u="1"/>
        <s v="CS1411070008" u="1"/>
        <s v="CS1411090007" u="1"/>
        <s v="SQ1507030056" u="1"/>
        <s v="SQ1507230046" u="1"/>
        <s v="SQ1507270044" u="1"/>
        <s v="CS1411170008" u="1"/>
        <s v="CS1411190007" u="1"/>
        <s v="SW1501120001" u="1"/>
        <s v="CS1411070018" u="1"/>
        <s v="CS1411090017" u="1"/>
        <s v="CS1411250009" u="1"/>
        <s v="SQ1406180012" u="1"/>
        <s v="SW1501220001" u="1"/>
        <s v="CS1411190017" u="1"/>
        <s v="CS1411050029" u="1"/>
        <s v="CS1411070028" u="1"/>
        <s v="CS1411090027" u="1"/>
        <s v="CS1411270018" u="1"/>
        <s v="SV1502020002" u="1"/>
        <s v="CS1411170028" u="1"/>
        <s v="RP1403050001" u="1"/>
        <s v="LE1410010003" u="1"/>
        <s v="SQ1504100022" u="1"/>
        <s v="CS1411050039" u="1"/>
        <s v="CS1411070038" u="1"/>
        <s v="CS1411090037" u="1"/>
        <s v="SV1502240001" u="1"/>
        <s v="LE1410130002" u="1"/>
        <s v="SQ1407040006" u="1"/>
        <s v="LE1410210003" u="1"/>
        <s v="SQ1504100032" u="1"/>
        <s v="CS1412090009" u="1"/>
        <s v="SQ1505040002" u="1"/>
        <s v="CS1411050049" u="1"/>
        <s v="CS1411070048" u="1"/>
        <s v="SQ1503160101" u="1"/>
        <s v="SQ1505120003" u="1"/>
        <s v="SQ1505140002" u="1"/>
        <s v="CS1412090019" u="1"/>
        <s v="SQ1505040012" u="1"/>
        <s v="SW1502260001" u="1"/>
        <s v="CS1411050059" u="1"/>
        <s v="CS1411070058" u="1"/>
        <s v="CS1412190019" u="1"/>
        <s v="SQ1503160111" u="1"/>
        <s v="SQ1505140012" u="1"/>
        <s v="CS1412090029" u="1"/>
        <s v="CS1412290019" u="1"/>
        <s v="SV1503040003" u="1"/>
        <s v="SV1503060002" u="1"/>
        <s v="SQ1505200014" u="1"/>
        <s v="CS1411070068" u="1"/>
        <s v="SQ1504240050" u="1"/>
        <s v="RP1506160006" u="1"/>
        <s v="SV1503120004" u="1"/>
        <s v="SQ1504100062" u="1"/>
        <s v="CS1412090039" u="1"/>
        <s v="CS1412290029" u="1"/>
        <s v="SV1503040013" u="1"/>
        <s v="SV1503260002" u="1"/>
        <s v="LE1411190001" u="1"/>
        <s v="SQ1505200024" u="1"/>
        <s v="LE1411210005" u="1"/>
        <s v="FQ1502090003" u="1"/>
        <s v="SQ1306130005" u="1"/>
        <s v="SQ1506020015" u="1"/>
        <s v="RP1502230010" u="1"/>
        <s v="SQ1506120025" u="1"/>
        <s v="SQ1506220025" u="1"/>
        <s v="SQ1505060071" u="1"/>
        <s v="RP1503130002" u="1"/>
        <s v="SQ1506180032" u="1"/>
        <s v="RP1503230002" u="1"/>
        <s v="RP1503250001" u="1"/>
        <s v="RP1503310003" u="1"/>
        <s v="CS1410080016" u="1"/>
        <s v="CS1410240008" u="1"/>
        <s v="CS1410140018" u="1"/>
        <s v="CS1410280016" u="1"/>
        <s v="SQ1507020037" u="1"/>
        <s v="CS1410160027" u="1"/>
        <s v="RP1504130004" u="1"/>
        <s v="RP1504150003" u="1"/>
        <s v="CS1410240028" u="1"/>
        <s v="CS1410280026" u="1"/>
        <s v="RP1504210005" u="1"/>
        <s v="RP1504270002" u="1"/>
        <s v="SQ1507280034" u="1"/>
        <s v="SQ1507160045" u="1"/>
        <s v="CS1411060009" u="1"/>
        <s v="CS1411080008" u="1"/>
        <s v="SQ1507280044" u="1"/>
        <s v="CS1411180008" u="1"/>
        <s v="CS1411060019" u="1"/>
        <s v="CS1411260009" u="1"/>
        <s v="SQ1504010012" u="1"/>
        <s v="SQ1507280054" u="1"/>
        <s v="CS1411180018" u="1"/>
        <s v="SQ1406270013" u="1"/>
        <s v="SQ1503310040" u="1"/>
        <s v="BM1410270005" u="1"/>
        <s v="CS1411060029" u="1"/>
        <s v="CS1411260019" u="1"/>
        <s v="SV1502030002" u="1"/>
        <s v="SV1502050001" u="1"/>
        <s v="SQ1504230011" u="1"/>
        <s v="SQ1508060037" u="1"/>
        <s v="RP1505130006" u="1"/>
        <s v="RP1505150005" u="1"/>
        <s v="SQ1406270023" u="1"/>
        <s v="CS1411060039" u="1"/>
        <s v="CS1411260029" u="1"/>
        <s v="CS1411280028" u="1"/>
        <s v="RP1505290003" u="1"/>
        <s v="SV1502250001" u="1"/>
        <s v="SQ1504010032" u="1"/>
        <s v="SQ1504210022" u="1"/>
        <s v="HW1502030004" u="1"/>
        <s v="LE1410200004" u="1"/>
        <s v="LE1410240002" u="1"/>
        <s v="CS1411280038" u="1"/>
        <s v="SQ1504210032" u="1"/>
        <s v="FQ1501060003" u="1"/>
        <s v="SQ1505110004" u="1"/>
        <s v="CS1411280048" u="1"/>
        <s v="SQ1504010052" u="1"/>
        <s v="FQ1501260003" u="1"/>
        <s v="FQ1501280002" u="1"/>
        <s v="SQ1505190010" u="1"/>
        <s v="SV1503090001" u="1"/>
        <s v="SQ1505270011" u="1"/>
        <s v="SV1503170002" u="1"/>
        <s v="SV1503190001" u="1"/>
        <s v="SQ1505110024" u="1"/>
        <s v="LE1411140004" u="1"/>
        <s v="SQ1505250022" u="1"/>
        <s v="SQ1505290020" u="1"/>
        <s v="PA0201SW11_4" u="1"/>
        <s v="RP1502100002" u="1"/>
        <s v="RP1502120001" u="1"/>
        <s v="LE1411280002" u="1"/>
        <s v="SQ1505110034" u="1"/>
        <s v="SQ1505150032" u="1"/>
        <s v="SQ1506090002" u="1"/>
        <s v="SQ1407230047" u="1"/>
        <s v="RS1501020002" u="1"/>
        <s v="SQ1506050014" u="1"/>
        <s v="SQ1506090012" u="1"/>
        <s v="SQ1408050028" u="1"/>
        <s v="SQ1505150052" u="1"/>
        <s v="RP1503020003" u="1"/>
        <s v="RP1503040002" u="1"/>
        <s v="RP1503060001" u="1"/>
        <s v="RP1503120003" u="1"/>
        <s v="RP1503160001" u="1"/>
        <s v="SQ1409190008" u="1"/>
        <s v="SQ1506290032" u="1"/>
        <s v="SQ1506110046" u="1"/>
        <s v="SQ1506110056" u="1"/>
        <s v="SQ1506150054" u="1"/>
        <s v="CS1410090016" u="1"/>
        <s v="CS1410270007" u="1"/>
        <s v="CS1410290006" u="1"/>
        <s v="SQ1507030027" u="1"/>
        <s v="SQ1405020024" u="1"/>
        <s v="CS1410270017" u="1"/>
        <s v="RP1504060003" u="1"/>
        <s v="RP1504080002" u="1"/>
        <s v="SV1501020001" u="1"/>
        <s v="SQ1507290024" u="1"/>
        <s v="RP1504160003" u="1"/>
        <s v="SQ1508090006" u="1"/>
        <s v="CS1410030039" u="1"/>
        <s v="RP1504200006" u="1"/>
        <s v="RP1504280002" u="1"/>
        <s v="SQ1507270035" u="1"/>
        <s v="HW1501060001" u="1"/>
        <s v="HW1405270022_1" u="1"/>
        <s v="RP1504300006" u="1"/>
        <s v="SV1501300002" u="1"/>
        <s v="CS1411070009" u="1"/>
        <s v="CS1411090008" u="1"/>
        <s v="SQ1507210048" u="1"/>
        <s v="CS1411170009" u="1"/>
        <s v="CS1411070019" u="1"/>
        <s v="CS1411090018" u="1"/>
        <s v="CS1411270009" u="1"/>
        <s v="SW1501220002" u="1"/>
        <s v="CS1411190018" u="1"/>
        <s v="CS1411070029" u="1"/>
        <s v="CS1411090028" u="1"/>
        <s v="SV1502060001" u="1"/>
        <s v="CS1411170029" u="1"/>
        <s v="CS1411190028" u="1"/>
        <s v="RP1403050002" u="1"/>
        <s v="SV1502120003" u="1"/>
        <s v="SV1502160001" u="1"/>
        <s v="LE1410010004" u="1"/>
        <s v="SQ1504100023" u="1"/>
        <s v="CS1411070039" u="1"/>
        <s v="CS1411090038" u="1"/>
        <s v="LE1410130003" u="1"/>
        <s v="CS1411190038" u="1"/>
        <s v="LE1410210004" u="1"/>
        <s v="LE1410270001" u="1"/>
        <s v="SQ1504100033" u="1"/>
        <s v="CS1411070049" u="1"/>
        <s v="SQ1505180001" u="1"/>
        <s v="CS1411070059" u="1"/>
        <s v="SQ1504240041" u="1"/>
        <s v="SQ1505120014" u="1"/>
        <s v="SQ1505220014" u="1"/>
        <s v="SQ1505280011" u="1"/>
        <s v="SQ1504240051" u="1"/>
        <s v="LE1411070003" u="1"/>
        <s v="RP1502030001" u="1"/>
        <s v="RP1506240008" u="1"/>
        <s v="SV1503040014" u="1"/>
        <s v="SV1503260003" u="1"/>
        <s v="LE1411210006" u="1"/>
        <s v="SQ1506040005" u="1"/>
        <s v="RP1502230001" u="1"/>
        <s v="SQ1505220034" u="1"/>
        <s v="FQ1502090004" u="1"/>
        <s v="SQ1506120006" u="1"/>
        <s v="SQ1505120044" u="1"/>
        <s v="SQ1506240005" u="1"/>
        <s v="RP1502230011" u="1"/>
        <s v="SQ1506020026" u="1"/>
        <s v="SQ1505060062" u="1"/>
        <s v="SQ1505280051" u="1"/>
        <s v="SQ1408140039" u="1"/>
        <s v="RP1503170001" u="1"/>
        <s v="SQ1506160034" u="1"/>
        <s v="RP1503250002" u="1"/>
        <s v="RP1503270001" u="1"/>
        <s v="SQ1507020018" u="1"/>
        <s v="SQ1507240007" u="1"/>
        <s v="CS1410140009" u="1"/>
        <s v="SQ1507100019" u="1"/>
        <s v="SQ1507160016" u="1"/>
        <s v="SQ1507080025" u="1"/>
        <s v="CS1410280017" u="1"/>
        <s v="SQ1503230010" u="1"/>
        <s v="SQ1507280025" u="1"/>
        <s v="CS1410140029" u="1"/>
        <s v="SV1501130001" u="1"/>
        <s v="SQ1503130020" u="1"/>
        <s v="SQ1503310011" u="1"/>
        <s v="SQ1506300067" u="1"/>
        <s v="CS1410080037" u="1"/>
        <s v="RP1504210006" u="1"/>
        <s v="RP1504270003" u="1"/>
        <s v="SV1501210002" u="1"/>
        <s v="SV1501230001" u="1"/>
        <s v="HW1501070001" u="1"/>
        <s v="CS1411080009" u="1"/>
        <s v="HW1301140003" u="1"/>
        <s v="CS1410280037" u="1"/>
        <s v="SQ1507020058" u="1"/>
        <s v="CS1411180009" u="1"/>
        <s v="HW1501270001" u="1"/>
        <s v="SQ1504150001" u="1"/>
        <s v="SQ1405210045" u="1"/>
        <s v="SQ1503110041" u="1"/>
        <s v="SQ1504010013" u="1"/>
        <s v="CS1410280047" u="1"/>
        <s v="SQ1507280055" u="1"/>
        <s v="CS1411180019" u="1"/>
        <s v="SQ1406270014" u="1"/>
        <s v="SQ1504170010" u="1"/>
        <s v="SQ1507280065" u="1"/>
        <s v="RP1505150006" u="1"/>
        <s v="SV1502170001" u="1"/>
        <s v="RP1505290004" u="1"/>
        <s v="SV1502250002" u="1"/>
        <s v="SV1502270001" u="1"/>
        <s v="HW1502090002" u="1"/>
        <s v="LE1410280001" u="1"/>
        <s v="CS1411280039" u="1"/>
        <s v="SQ1406170044" u="1"/>
        <s v="SQ1504270030" u="1"/>
        <s v="FQ1501060004" u="1"/>
        <s v="CS1411280049" u="1"/>
        <s v="SQ1505110015" u="1"/>
        <s v="SQ1505190011" u="1"/>
        <s v="SQ1504170050" u="1"/>
        <s v="SV1503170003" u="1"/>
        <s v="SV1503190002" u="1"/>
        <s v="BM1209100001_3" u="1"/>
        <s v="RP1502040001" u="1"/>
        <s v="LE1411140005" u="1"/>
        <s v="RP1502100003" u="1"/>
        <s v="RP1502120002" u="1"/>
        <s v="LE1411280003" u="1"/>
        <s v="SQ1403240020" u="1"/>
        <s v="SW1503090003" u="1"/>
        <s v="RS1501020003" u="1"/>
        <s v="RP1502260010" u="1"/>
        <s v="RP1502260020" u="1"/>
        <s v="SQ1506150025" u="1"/>
        <s v="RP1503020004" u="1"/>
        <s v="RP1503040003" u="1"/>
        <s v="RP1503060002" u="1"/>
        <s v="SQ1506050035" u="1"/>
        <s v="SQ1502100020" u="1"/>
        <s v="SQ1506150035" u="1"/>
        <s v="SQ1507030008" u="1"/>
        <s v="RP1503300005" u="1"/>
        <s v="SQ1506170044" u="1"/>
        <s v="SQ1507070016" u="1"/>
        <s v="SQ1506250045" u="1"/>
        <s v="CS1410190007" u="1"/>
        <s v="HW1405190002_1" u="1"/>
        <s v="SQ1506150055" u="1"/>
        <s v="SQ1506190053" u="1"/>
        <s v="SQ1507070026" u="1"/>
        <s v="SQ1507210019" u="1"/>
        <s v="HW1303140001_1" u="1"/>
        <s v="CS1410170018" u="1"/>
        <s v="RP1504080003" u="1"/>
        <s v="SQ1409190039" u="1"/>
        <s v="SQ1507070036" u="1"/>
        <s v="HW1207090001_6" u="1"/>
        <s v="RP1504160004" u="1"/>
        <s v="SQ1508090007" u="1"/>
        <s v="CS1410090037" u="1"/>
        <s v="CS1410290027" u="1"/>
        <s v="RP1504200007" u="1"/>
        <s v="RP1504280003" u="1"/>
        <s v="SQ1507270036" u="1"/>
        <s v="RP1504300007" u="1"/>
        <s v="SV1501300003" u="1"/>
        <s v="CS1411090009" u="1"/>
        <s v="CS1410270038" u="1"/>
        <s v="CS1411090019" u="1"/>
        <s v="RS1410150001_3" u="1"/>
        <s v="CS1411190019" u="1"/>
        <s v="FQ1412310001" u="1"/>
        <s v="SQ1503120051" u="1"/>
        <s v="CS1411090029" u="1"/>
        <s v="SV1502020004" u="1"/>
        <s v="CS1411190029" u="1"/>
        <s v="LE1410090001" u="1"/>
        <s v="SQ1504160021" u="1"/>
        <s v="CS1411090039" u="1"/>
        <s v="LE1410130004" u="1"/>
        <s v="SQ1504240022" u="1"/>
        <s v="LE1410210005" u="1"/>
        <s v="LE1410270002" u="1"/>
        <s v="LE1410290001" u="1"/>
        <s v="SQ1504140032" u="1"/>
        <s v="SQ1504200034" u="1"/>
        <s v="SQ1505040014" u="1"/>
        <s v="SQ1505280002" u="1"/>
        <s v="HW1301160004_2" u="1"/>
        <s v="SQ1505140014" u="1"/>
        <s v="RS1211280002_3" u="1"/>
        <s v="SV1503040005" u="1"/>
        <s v="SQ1504240052" u="1"/>
        <s v="LE1411070004" u="1"/>
        <s v="SQ1505140024" u="1"/>
        <s v="SQ1504100064" u="1"/>
        <s v="RP1502030002" u="1"/>
        <s v="RP1502050001" u="1"/>
        <s v="RP1506240009" u="1"/>
        <s v="SV1503260004" u="1"/>
        <s v="HW1401070002" u="1"/>
        <s v="SQ1506040006" u="1"/>
        <s v="RP1502230002" u="1"/>
        <s v="SQ1505200036" u="1"/>
        <s v="SQ1408280008" u="1"/>
        <s v="RP1502270010" u="1"/>
        <s v="SQ1506120017" u="1"/>
        <s v="SQ1506160015" u="1"/>
        <s v="SQ1506160025" u="1"/>
        <s v="SQ1505060073" u="1"/>
        <s v="RP1503170002" u="1"/>
        <s v="MS1109290002_3" u="1"/>
        <s v="SQ1506160035" u="1"/>
        <s v="RP1503250003" u="1"/>
        <s v="RP1503270002" u="1"/>
        <s v="SQ1507140008" u="1"/>
        <s v="SQ1506180044" u="1"/>
        <s v="CS1410160019" u="1"/>
        <s v="SQ1503130011" u="1"/>
        <s v="CS1410280018" u="1"/>
        <s v="SV1501050001" u="1"/>
        <s v="SV1501130002" u="1"/>
        <s v="CS1410280028" u="1"/>
        <s v="RP1504210007" u="1"/>
        <s v="RP1504270004" u="1"/>
        <s v="SV1501210003" u="1"/>
        <s v="SQ1503230021" u="1"/>
        <s v="SQ1507160047" u="1"/>
        <s v="FQ1412020001" u="1"/>
        <s v="CS1410280038" u="1"/>
        <s v="HW1501290001" u="1"/>
        <s v="SQ1503130041" u="1"/>
        <s v="SQ1507160057" u="1"/>
        <s v="SQ1504090010" u="1"/>
        <s v="SQ1504270001" u="1"/>
        <s v="SW1501270001" u="1"/>
        <s v="SQ1503230041" u="1"/>
        <s v="SQ1507280066" u="1"/>
        <s v="RP1505130008" u="1"/>
        <s v="RP1505150007" u="1"/>
        <s v="RP1501020001" u="1"/>
        <s v="SV1502250003" u="1"/>
        <s v="SQ1504090030" u="1"/>
        <s v="LE1410280002" u="1"/>
        <s v="SQ1504130033" u="1"/>
        <s v="SQ1505050004" u="1"/>
        <s v="RP1501220001" u="1"/>
        <s v="FQ1501060005" u="1"/>
        <s v="SQ1504090050" u="1"/>
        <s v="SQ1504290040" u="1"/>
        <s v="SQ1308270069" u="1"/>
        <s v="SV1503190003" u="1"/>
        <s v="SQ1505110026" u="1"/>
        <s v="RP1502040002" u="1"/>
        <s v="RP1502060001" u="1"/>
        <s v="LE1411140006" u="1"/>
        <s v="RP1502120003" u="1"/>
        <s v="RP1502160001" u="1"/>
        <s v="SV1401240002" u="1"/>
        <s v="RP1502260001" u="1"/>
        <s v="SQ1505290032" u="1"/>
        <s v="SQ1407250048" u="1"/>
        <s v="SQ1506050016" u="1"/>
        <s v="RP1502260011" u="1"/>
        <s v="SQ1403100043" u="1"/>
        <s v="SQ1505290042" u="1"/>
        <s v="SQ1502020010" u="1"/>
        <s v="RP1502260021" u="1"/>
        <s v="SQ1505250054" u="1"/>
        <s v="RP1503040004" u="1"/>
        <s v="RP1503060003" u="1"/>
        <s v="RP1401210002" u="1"/>
        <s v="RP1503300006" u="1"/>
        <s v="SQ1506110048" u="1"/>
        <s v="SQ1507090016" u="1"/>
        <s v="SQ1408190058" u="1"/>
        <s v="CS1410190008" u="1"/>
        <s v="SQ1507150018" u="1"/>
        <s v="SQ1506150056" u="1"/>
        <s v="CS1410090018" u="1"/>
        <s v="SQ1503020012" u="1"/>
        <s v="SQ1503060010" u="1"/>
        <s v="SQ1503240001" u="1"/>
        <s v="RP1504080004" u="1"/>
        <s v="SV1501060001" u="1"/>
        <s v="RP1504160005" u="1"/>
        <s v="SQ1503300013" u="1"/>
        <s v="CS1410290028" u="1"/>
        <s v="RP1504200008" u="1"/>
        <s v="SV1501260001" u="1"/>
        <s v="SQ1507030049" u="1"/>
        <s v="SQ1507290036" u="1"/>
        <s v="RP1504300008" u="1"/>
        <s v="SV1501300004" u="1"/>
        <s v="SQ1503160030" u="1"/>
        <s v="SW1501080001" u="1"/>
        <s v="CS1410090048" u="1"/>
        <s v="SQ1507230049" u="1"/>
        <s v="HW1501280002" u="1"/>
        <s v="SQ1504140003" u="1"/>
        <s v="SQ1405220046" u="1"/>
        <s v="SQ1503160040" u="1"/>
        <s v="SQ1504280001" u="1"/>
        <s v="SQ1503160050" u="1"/>
        <s v="SQ1504240013" u="1"/>
        <s v="SQ1406040037" u="1"/>
        <s v="SQ1504100025" u="1"/>
        <s v="SQ1503160060" u="1"/>
        <s v="RP1501030001" u="1"/>
        <s v="LE1410130005" u="1"/>
        <s v="RP1501130001" u="1"/>
        <s v="LE1410210006" u="1"/>
        <s v="LE1410270003" u="1"/>
        <s v="LE1410290002" u="1"/>
        <s v="SQ1504100035" u="1"/>
        <s v="SQ1504140033" u="1"/>
        <s v="SQ1503160070" u="1"/>
        <s v="RP1501230001" u="1"/>
        <s v="HW1111160005_3" u="1"/>
        <s v="HW1502240006" u="1"/>
        <s v="SQ1503160104" u="1"/>
        <s v="SQ1505180003" u="1"/>
        <s v="SQ1504240043" u="1"/>
        <s v="SQ1403030012" u="1"/>
        <s v="SQ1503160114" u="1"/>
        <s v="SV1503040006" u="1"/>
        <s v="SQ1503160090" u="1"/>
        <s v="SQ1504200055" u="1"/>
        <s v="RP1502030003" u="1"/>
        <s v="SV1503260005" u="1"/>
        <s v="RP1502170001" u="1"/>
        <s v="SQ1506020008" u="1"/>
        <s v="RP1502230003" u="1"/>
        <s v="RP1502270001" u="1"/>
        <s v="SQ1506020018" u="1"/>
        <s v="SQ1506080015" u="1"/>
        <s v="SQ1506220008" u="1"/>
        <s v="RP1502270011" u="1"/>
        <s v="SQ1506100029" u="1"/>
        <s v="RP1503090002" u="1"/>
        <s v="SQ1506240027" u="1"/>
        <s v="RP1401020002" u="1"/>
        <s v="RP1503170003" u="1"/>
        <s v="SQ1502110021" u="1"/>
        <s v="SQ1507160008" u="1"/>
        <s v="SQ1507160018" u="1"/>
        <s v="SQ1502110041" u="1"/>
        <s v="SQ1503230002" u="1"/>
        <s v="SQ1507280017" u="1"/>
        <s v="SQ1507160028" u="1"/>
        <s v="SQ1506100069" u="1"/>
        <s v="CS1410080029" u="1"/>
        <s v="SV1501050002" u="1"/>
        <s v="SV1501070001" u="1"/>
        <s v="CS1410280029" u="1"/>
        <s v="RP1504270005" u="1"/>
        <s v="SQ1503230022" u="1"/>
        <s v="SQ1507060048" u="1"/>
        <s v="SQ1507240039" u="1"/>
        <s v="SQ1503130032" u="1"/>
        <s v="SQ1504010005" u="1"/>
        <s v="CS1410280039" u="1"/>
        <s v="HW1501290002" u="1"/>
        <s v="SQ1504170002" u="1"/>
        <s v="HW1110270003_3" u="1"/>
        <s v="SQ1504210005" u="1"/>
        <s v="SW1501270002" u="1"/>
        <s v="SW1501290001" u="1"/>
        <s v="SQ1503230042" u="1"/>
        <s v="RP1501020002" u="1"/>
        <s v="SQ1504210025" u="1"/>
        <s v="SQ1504270022" u="1"/>
        <s v="LE1410280003" u="1"/>
        <s v="SQ1504210035" u="1"/>
        <s v="SQ1504230034" u="1"/>
        <s v="FQ1501060006" u="1"/>
        <s v="SQ1504210045" u="1"/>
        <s v="SQ1505050025" u="1"/>
        <s v="RS1303060001_1" u="1"/>
        <s v="RP1412020100" u="1"/>
        <s v="SV1503190004" u="1"/>
        <s v="SQ1305060035" u="1"/>
        <s v="SQ1505050035" u="1"/>
        <s v="SQ1505270024" u="1"/>
        <s v="RP1502120004" u="1"/>
        <s v="RP1502160002" u="1"/>
        <s v="SV1401240003" u="1"/>
        <s v="SV1401280001" u="1"/>
        <s v="LE1411280005" u="1"/>
        <s v="SQ1501300010" u="1"/>
        <s v="RP1502260002" u="1"/>
        <s v="SQ1501200020" u="1"/>
        <s v="SQ1506110009" u="1"/>
        <s v="RS1501080002" u="1"/>
        <s v="SQ1506050017" u="1"/>
        <s v="RP1502260012" u="1"/>
        <s v="SQ1505250045" u="1"/>
        <s v="SQ1506110019" u="1"/>
        <s v="SQ1505110057" u="1"/>
        <s v="SQ1502040010" u="1"/>
        <s v="SQ1506290015" u="1"/>
        <s v="RP1502260022" u="1"/>
        <s v="SQ1506150027" u="1"/>
        <s v="SQ1506290025" u="1"/>
        <s v="SQ1502120021" u="1"/>
        <s v="SQ1506110039" u="1"/>
        <s v="SQ1507070008" u="1"/>
        <s v="SQ1507090007" u="1"/>
        <s v="SQ1506030048" u="1"/>
        <s v="HW1412100001" u="1"/>
        <s v="RP1401210003" u="1"/>
        <s v="SQ1506170046" u="1"/>
        <s v="SQ1506170056" u="1"/>
        <s v="FQ1411210001" u="1"/>
        <s v="SQ1503060011" u="1"/>
        <s v="SQ1503260001" u="1"/>
        <s v="SQ1506290055" u="1"/>
        <s v="SQ1503120013" u="1"/>
        <s v="SQ1507150029" u="1"/>
        <s v="CS1410290019" u="1"/>
        <s v="SV1501060002" u="1"/>
        <s v="SV1501080001" u="1"/>
        <s v="SQ1503200014" u="1"/>
        <s v="SQ1507070038" u="1"/>
        <s v="RP1504160006" u="1"/>
        <s v="SQ1503120023" u="1"/>
        <s v="CS1410290029" u="1"/>
        <s v="SV1501260002" u="1"/>
        <s v="SV1501280001" u="1"/>
        <s v="SQ1507090047" u="1"/>
        <s v="SQ1507270038" u="1"/>
        <s v="SQ1507290037" u="1"/>
        <s v="SV1501300005" u="1"/>
        <s v="CS1410090049" u="1"/>
        <s v="HW1301230006" u="1"/>
        <s v="SQ1406240008" u="1"/>
        <s v="SQ1504160003" u="1"/>
        <s v="SQ1405060055" u="1"/>
        <s v="SQ1504060013" u="1"/>
        <s v="SQ1504280002" u="1"/>
        <s v="MP1108110003_3" u="1"/>
        <s v="SV1502020006" u="1"/>
        <s v="SQ1504080022" u="1"/>
        <s v="SQ1504240014" u="1"/>
        <s v="SQ1503160061" u="1"/>
        <s v="RP1501030002" u="1"/>
        <s v="RP1501050001" u="1"/>
        <s v="LE1410130006" u="1"/>
        <s v="RP1501130002" u="1"/>
        <s v="RP1501150001" u="1"/>
        <s v="LE1410210007" u="1"/>
        <s v="LE1410270004" u="1"/>
        <s v="LE1410290003" u="1"/>
        <s v="SQ1504100036" u="1"/>
        <s v="SQ1504140034" u="1"/>
        <s v="SQ1503160071" u="1"/>
        <s v="SQ1503160081" u="1"/>
        <s v="SQ1505200008" u="1"/>
        <s v="SQ1503160115" u="1"/>
        <s v="SQ1505140016" u="1"/>
        <s v="SV1503040007" u="1"/>
        <s v="SQ1503160091" u="1"/>
        <s v="SQ1505280014" u="1"/>
        <s v="LE1411070006" u="1"/>
        <s v="RP1502030004" u="1"/>
        <s v="RP1502090001" u="1"/>
        <s v="SV1503260006" u="1"/>
        <s v="SQ1505060035" u="1"/>
        <s v="HW1303070008" u="1"/>
        <s v="RP1502170002" u="1"/>
        <s v="RP1502230004" u="1"/>
        <s v="RP1502270002" u="1"/>
        <s v="SQ1506120009" u="1"/>
        <s v="SQ1506240008" u="1"/>
        <s v="SQ1502030011" u="1"/>
        <s v="SQ1502050010" u="1"/>
        <s v="SQ1506240018" u="1"/>
        <s v="SQ1506120029" u="1"/>
        <s v="RP1503090003" u="1"/>
        <s v="SQ1502250010" u="1"/>
        <s v="SQ1506240028" u="1"/>
        <s v="SQ1506260027" u="1"/>
        <s v="SQ1507060009" u="1"/>
        <s v="SQ1506260037" u="1"/>
        <s v="SQ1404070043" u="1"/>
        <s v="SQ1503030003" u="1"/>
        <s v="SQ1507280008" u="1"/>
        <s v="SQ1503030013" u="1"/>
        <s v="SQ1507060029" u="1"/>
        <s v="SQ1507080028" u="1"/>
        <s v="SQ1507160029" u="1"/>
        <s v="SV1501050003" u="1"/>
        <s v="SV1501090001" u="1"/>
        <s v="SQ1503030023" u="1"/>
        <s v="SQ1503230013" u="1"/>
        <s v="SQ1503250012" u="1"/>
        <s v="SQ1507060039" u="1"/>
        <s v="SQ1507280028" u="1"/>
        <s v="SQ1502250050" u="1"/>
        <s v="SQ1503310014" u="1"/>
        <s v="SQ1502250060" u="1"/>
        <s v="SQ1503050042" u="1"/>
        <s v="HW1402050001_1" u="1"/>
        <s v="SQ1504230015" u="1"/>
        <s v="RP1501020003" u="1"/>
        <s v="RP1501060001" u="1"/>
        <s v="RP1501160001" u="1"/>
        <s v="LE1410280004" u="1"/>
        <s v="SQ1504130035" u="1"/>
        <s v="SQ1505050006" u="1"/>
        <s v="RP1501260001" u="1"/>
        <s v="FQ1501060007" u="1"/>
        <s v="HW1502230008" u="1"/>
        <s v="HW1111230008_3" u="1"/>
        <s v="SQ1402240031" u="1"/>
        <s v="SQ1504170043" u="1"/>
        <s v="RS1412100001" u="1"/>
        <s v="SQ1505050016" u="1"/>
        <s v="SQ1505210008" u="1"/>
        <s v="SQ1407290018" u="1"/>
        <s v="SQ1501200001" u="1"/>
        <s v="RP1412020101" u="1"/>
        <s v="SQ1505070035" u="1"/>
        <s v="RP1502160003" u="1"/>
        <s v="RP1502260003" u="1"/>
        <s v="RS1501080003" u="1"/>
        <s v="RP1502260013" u="1"/>
        <s v="SQ1505250046" u="1"/>
        <s v="SQ1502120002" u="1"/>
        <s v="HW1404170004_1" u="1"/>
        <s v="SQ1505150056" u="1"/>
        <s v="SQ1506250018" u="1"/>
        <s v="RP1502260023" u="1"/>
        <s v="SQ1505250056" u="1"/>
        <s v="SQ1506150028" u="1"/>
        <s v="SQ1506090036" u="1"/>
        <s v="SQ1506230029" u="1"/>
        <s v="SQ1506190036" u="1"/>
        <s v="RP1401210004" u="1"/>
        <s v="FQ1411030001" u="1"/>
        <s v="HW1412220001" u="1"/>
        <s v="SQ1507070019" u="1"/>
        <s v="SQ1507270009" u="1"/>
        <s v="SQ1405200009" u="1"/>
        <s v="SQ1506170057" u="1"/>
        <s v="SQ1507070029" u="1"/>
        <s v="MP1410270005_1" u="1"/>
        <s v="SQ1503020024" u="1"/>
        <s v="SQ1503060022" u="1"/>
        <s v="SQ1507290028" u="1"/>
        <s v="SV1501280002" u="1"/>
        <s v="SQ1503020034" u="1"/>
        <s v="SQ1507270039" u="1"/>
        <s v="HW1301090004" u="1"/>
        <s v="SQ1503100035" u="1"/>
        <s v="SQ1504140005" u="1"/>
        <s v="SV1502020007" u="1"/>
        <s v="SQ1504140025" u="1"/>
        <s v="SQ1503160062" u="1"/>
        <s v="RP1501030003" u="1"/>
        <s v="RP1501070001" u="1"/>
        <s v="LE1410130007" u="1"/>
        <s v="MP1206210010_3" u="1"/>
        <s v="RP1501170001" u="1"/>
        <s v="LE1410210008" u="1"/>
        <s v="LE1410270005" u="1"/>
        <s v="LE1410290004" u="1"/>
        <s v="SQ1505040007" u="1"/>
        <s v="RP1501270001" u="1"/>
        <s v="RS1412010001" u="1"/>
        <s v="SQ1505080015" u="1"/>
        <s v="SQ1505120018" u="1"/>
        <s v="SV1503040008" u="1"/>
        <s v="SQ1503160092" u="1"/>
        <s v="HW1403280002_1" u="1"/>
        <s v="SQ1504280053" u="1"/>
        <s v="RP1502030005" u="1"/>
        <s v="RP1502090002" u="1"/>
        <s v="SV1503260007" u="1"/>
        <s v="SV1401290002" u="1"/>
        <s v="RP1502230005" u="1"/>
        <s v="RP1502270003" u="1"/>
        <s v="SQ1501210021" u="1"/>
        <s v="SQ1505140047" u="1"/>
        <s v="SQ1502050001" u="1"/>
        <s v="SQ1505200049" u="1"/>
        <s v="SQ1506160018" u="1"/>
        <s v="SQ1404110017" u="1"/>
        <s v="SQ1502130022" u="1"/>
        <s v="SQ1502170020" u="1"/>
        <s v="FQ1411120002" u="1"/>
        <s v="SQ1503130004" u="1"/>
        <s v="SQ1502110043" u="1"/>
        <s v="SV1501090002" u="1"/>
        <s v="SQ1503230014" u="1"/>
        <s v="SQ1503130024" u="1"/>
        <s v="SQ1503050033" u="1"/>
        <s v="SQ1502250061" u="1"/>
        <s v="BM1207200001_3" u="1"/>
        <s v="SQ1405070046" u="1"/>
        <s v="SQ1503310025" u="1"/>
        <s v="SW1109150002_5" u="1"/>
        <s v="SQ1503090041" u="1"/>
        <s v="SQ1503130044" u="1"/>
        <s v="SQ1504150025" u="1"/>
        <s v="RP1501020004" u="1"/>
        <s v="RP1501060002" u="1"/>
        <s v="RP1501080001" u="1"/>
        <s v="SQ1504210027" u="1"/>
        <s v="SQ1504230026" u="1"/>
        <s v="RP1501160002" u="1"/>
        <s v="LE1410280005" u="1"/>
        <s v="RP1501260002" u="1"/>
        <s v="SQ1504270034" u="1"/>
        <s v="FQ1501060008" u="1"/>
        <s v="RS1412100002" u="1"/>
        <s v="HW1403190002_1" u="1"/>
        <s v="SQ1505050027" u="1"/>
        <s v="HW1403270003_1" u="1"/>
        <s v="RP1412020102" u="1"/>
        <s v="SQ1501140010" u="1"/>
        <s v="SQ1505210029" u="1"/>
        <s v="SQ1505270026" u="1"/>
        <s v="RP1502160004" u="1"/>
        <s v="LE1411280007" u="1"/>
        <s v="RP1502260004" u="1"/>
        <s v="HW1411200001" u="1"/>
        <s v="SQ1506090017" u="1"/>
        <s v="RP1502260014" u="1"/>
        <s v="SQ1404080014" u="1"/>
        <s v="SQ1501120041" u="1"/>
        <s v="SQ1501140040" u="1"/>
        <s v="SQ1502060011" u="1"/>
        <s v="SQ1506090027" u="1"/>
        <s v="SQ1506250019" u="1"/>
        <s v="SQ1506290017" u="1"/>
        <s v="RP1502260024" u="1"/>
        <s v="SQ1506150029" u="1"/>
        <s v="SV1412100001" u="1"/>
        <s v="SQ1506170038" u="1"/>
        <s v="SQ1506290037" u="1"/>
        <s v="HW1412120002" u="1"/>
        <s v="SW1412120001" u="1"/>
        <s v="SQ1503120005" u="1"/>
        <s v="SQ1503260013" u="1"/>
        <s v="SQ1405220029" u="1"/>
        <s v="SQ1503160023" u="1"/>
        <s v="SV1501260004" u="1"/>
        <s v="SQ1503160033" u="1"/>
        <s v="SQ1503240034" u="1"/>
        <s v="SQ1503120045" u="1"/>
        <s v="SQ1503160043" u="1"/>
        <s v="SQ1504140016" u="1"/>
        <s v="SQ1504160015" u="1"/>
        <s v="HW1402120004_1" u="1"/>
        <s v="SQ1405260057" u="1"/>
        <s v="SQ1503160053" u="1"/>
        <s v="SV1502020008" u="1"/>
        <s v="SQ1507290069" u="1"/>
        <s v="SQ1504140026" u="1"/>
        <s v="SQ1504300018" u="1"/>
        <s v="SQ1503160063" u="1"/>
        <s v="RP1501070002" u="1"/>
        <s v="RP1501090001" u="1"/>
        <s v="LE1410130008" u="1"/>
        <s v="BM1208210003_3" u="1"/>
        <s v="RP1501190001" u="1"/>
        <s v="LE1410210009" u="1"/>
        <s v="LE1410270006" u="1"/>
        <s v="LE1410290005" u="1"/>
        <s v="SQ1503160073" u="1"/>
        <s v="SQ1505060007" u="1"/>
        <s v="RP1501270002" u="1"/>
        <s v="RP1501290001" u="1"/>
        <s v="SQ1504080044" u="1"/>
        <s v="RS1412030001" u="1"/>
        <s v="SQ1503160107" u="1"/>
        <s v="SQ1505180006" u="1"/>
        <s v="SQ1501030001" u="1"/>
        <s v="SQ1505280006" u="1"/>
        <s v="SV1503040009" u="1"/>
        <s v="SQ1501230001" u="1"/>
        <s v="SQ1503160093" u="1"/>
        <s v="RS1411200002_2" u="1"/>
        <s v="RP1502030006" u="1"/>
        <s v="RP1502090003" u="1"/>
        <s v="SQ1505220029" u="1"/>
        <s v="RP1502230006" u="1"/>
        <s v="RP1502270004" u="1"/>
        <s v="SQ1501050030" u="1"/>
        <s v="SQ1501210022" u="1"/>
        <s v="SQ1505260037" u="1"/>
        <s v="HW1411110001" u="1"/>
        <s v="SQ1506260009" u="1"/>
        <s v="SQ1502030013" u="1"/>
        <s v="SQ1505280056" u="1"/>
        <s v="FQ1410300002" u="1"/>
        <s v="SV1412010001" u="1"/>
        <s v="SQ1502110014" u="1"/>
        <s v="SQ1502050022" u="1"/>
        <s v="SQ1506080038" u="1"/>
        <s v="SQ1502110024" u="1"/>
        <s v="SQ1502090030" u="1"/>
        <s v="SQ1502250022" u="1"/>
        <s v="SQ1404090044" u="1"/>
        <s v="SW1108150001_5" u="1"/>
        <s v="SW1904110001_6" u="1"/>
        <s v="SQ1503090002" u="1"/>
        <s v="SQ1502270031" u="1"/>
        <s v="SQ1502110044" u="1"/>
        <s v="FQ1411260001" u="1"/>
        <s v="SQ1405090026" u="1"/>
        <s v="SQ1503270013" u="1"/>
        <s v="BM1207020001_3" u="1"/>
        <s v="BM1207100002_3" u="1"/>
        <s v="MS1409300001" u="1"/>
        <s v="SQ1502250062" u="1"/>
        <s v="SQ1504170005" u="1"/>
        <s v="SQ1503310036" u="1"/>
        <s v="SQ1503130055" u="1"/>
        <s v="SQ1504270015" u="1"/>
        <s v="RP1501020005" u="1"/>
        <s v="RP1501060003" u="1"/>
        <s v="RP1501080002" u="1"/>
        <s v="SQ1406190038" u="1"/>
        <s v="RP1501160003" u="1"/>
        <s v="SQ1504150036" u="1"/>
        <s v="SQ1505070007" u="1"/>
        <s v="SQ1504010048" u="1"/>
        <s v="SQ1504210038" u="1"/>
        <s v="SQ1504230037" u="1"/>
        <s v="SW1403070003_1" u="1"/>
        <s v="SQ1501060010" u="1"/>
        <s v="SQ1505070027" u="1"/>
        <s v="RP1412020103" u="1"/>
        <s v="LE1411280008" u="1"/>
        <s v="RP1502260005" u="1"/>
        <s v="SQ1501260020" u="1"/>
        <s v="HW1411100002" u="1"/>
        <s v="HW1411120001" u="1"/>
        <s v="HW1411220001" u="1"/>
        <s v="RP1502260015" u="1"/>
        <s v="FQ1410130001" u="1"/>
        <s v="SW1411200001" u="1"/>
        <s v="SQ1404100019" u="1"/>
        <s v="SQ1502240003" u="1"/>
        <s v="RP1502260025" u="1"/>
        <s v="SV1412020001" u="1"/>
        <s v="SV1412100002" u="1"/>
        <s v="SV1412120001" u="1"/>
        <s v="SQ1506190038" u="1"/>
        <s v="HW1412020003" u="1"/>
        <s v="HW1412120003" u="1"/>
        <s v="SQ1403180073" u="1"/>
        <s v="RP1401210006" u="1"/>
        <s v="SQ1503040005" u="1"/>
        <s v="SQ1503060004" u="1"/>
        <s v="SW1412120002" u="1"/>
        <s v="FQ1411150002" u="1"/>
        <s v="SQ1502160042" u="1"/>
        <s v="SQ1503200007" u="1"/>
        <s v="SQ1503240005" u="1"/>
        <s v="HW1401140002_1" u="1"/>
        <s v="SQ1503020026" u="1"/>
        <s v="SQ1503260014" u="1"/>
        <s v="SQ1501200093" u="1"/>
        <s v="SQ1503100027" u="1"/>
        <s v="SV1501260005" u="1"/>
        <s v="SQ1503240025" u="1"/>
        <s v="SQ1503120046" u="1"/>
        <s v="SQ1504020018" u="1"/>
        <s v="SQ1504080015" u="1"/>
        <s v="MP1108170003_3" u="1"/>
        <s v="SQ1504160016" u="1"/>
        <s v="SQ1503160054" u="1"/>
        <s v="SQ1504080025" u="1"/>
        <s v="RP1501090002" u="1"/>
        <s v="LE1410130009" u="1"/>
        <s v="LE1410290006" u="1"/>
        <s v="SQ1504160036" u="1"/>
        <s v="SQ1505040009" u="1"/>
        <s v="RP1501270003" u="1"/>
        <s v="RP1501290002" u="1"/>
        <s v="RS1412030002" u="1"/>
        <s v="RS1412150001" u="1"/>
        <s v="SQ1504100059" u="1"/>
        <s v="RS1211050001_2" u="1"/>
        <s v="SQ1503160094" u="1"/>
        <s v="RP1502090004" u="1"/>
        <s v="SQ1505280027" u="1"/>
        <s v="RP1502230007" u="1"/>
        <s v="RP1502270005" u="1"/>
        <s v="HW1411110002" u="1"/>
        <s v="SQ1505140049" u="1"/>
        <s v="SW1411210001" u="1"/>
        <s v="FQ1410240001" u="1"/>
        <s v="SV1412030001" u="1"/>
        <s v="SV1412230001" u="1"/>
        <s v="HW1412170001" u="1"/>
        <s v="HW1412230003" u="1"/>
        <s v="SQ1503130006" u="1"/>
        <s v="SQ1503170004" u="1"/>
        <s v="FQ1411260002" u="1"/>
        <s v="SQ1503230006" u="1"/>
        <s v="SQ1503090023" u="1"/>
        <s v="SQ1503130026" u="1"/>
        <s v="RP1412100001" u="1"/>
        <s v="SQ1503030036" u="1"/>
        <s v="SQ1503050035" u="1"/>
        <s v="RP1412020010" u="1"/>
        <s v="SQ1503130036" u="1"/>
        <s v="SQ1504010009" u="1"/>
        <s v="RP1412020020" u="1"/>
        <s v="SQ1503130046" u="1"/>
        <s v="RS1411120001" u="1"/>
        <s v="SQ1304040018" u="1"/>
        <s v="RS1411200002" u="1"/>
        <s v="RP1412020030" u="1"/>
        <s v="SQ1504270016" u="1"/>
        <s v="RP1412020040" u="1"/>
        <s v="RP1501060004" u="1"/>
        <s v="RP1501080003" u="1"/>
        <s v="RP1412020050" u="1"/>
        <s v="SQ1505190007" u="1"/>
        <s v="RP1412020060" u="1"/>
        <s v="RS1412160001" u="1"/>
        <s v="SQ1505270008" u="1"/>
        <s v="HW1403190004_1" u="1"/>
        <s v="RP1412020070" u="1"/>
        <s v="SQ1505050029" u="1"/>
        <s v="RP1412020104" u="1"/>
        <s v="RP1412020080" u="1"/>
        <s v="SV1411100001" u="1"/>
        <s v="SQ1505070038" u="1"/>
        <s v="SQ1505270028" u="1"/>
        <s v="LE1411280009" u="1"/>
        <s v="RP1412020090" u="1"/>
        <s v="RP1502260006" u="1"/>
        <s v="RP1502260016" u="1"/>
        <s v="SQ1501060051" u="1"/>
        <s v="SV1412020002" u="1"/>
        <s v="SV1412040001" u="1"/>
        <s v="SQ1502160013" u="1"/>
        <s v="SV1412120002" u="1"/>
        <s v="SQ1502040024" u="1"/>
        <s v="SQ1506090039" u="1"/>
        <s v="SV1412240001" u="1"/>
        <s v="HW1412080001" u="1"/>
        <s v="SQ1502260023" u="1"/>
        <s v="RP1401210007" u="1"/>
        <s v="SQ1506190049" u="1"/>
        <s v="SQ1503040006" u="1"/>
        <s v="SQ1503060005" u="1"/>
        <s v="SQ1502240034" u="1"/>
        <s v="SW1412260001" u="1"/>
        <s v="SQ1503260015" u="1"/>
        <s v="SQ1502240054" u="1"/>
        <s v="RP1412010001" u="1"/>
        <s v="SQ1503160025" u="1"/>
        <s v="RP1412110001" u="1"/>
        <s v="SV1311210001" u="1"/>
        <s v="SV1501260006" u="1"/>
        <s v="RP1412030010" u="1"/>
        <s v="SQ1503100038" u="1"/>
        <s v="FQ1412050005" u="1"/>
        <s v="FQ1412090003" u="1"/>
        <s v="SQ1504060007" u="1"/>
        <s v="RP1412030020" u="1"/>
        <s v="RP1412030030" u="1"/>
        <s v="HW1402120006_1" u="1"/>
        <s v="SQ1503160055" u="1"/>
        <s v="SQ1504240018" u="1"/>
        <s v="SQ1504140028" u="1"/>
        <s v="SQ1503160065" u="1"/>
        <s v="SQ1504280026" u="1"/>
        <s v="LE1410290007" u="1"/>
        <s v="SQ1503160075" u="1"/>
        <s v="RP1501270004" u="1"/>
        <s v="RS1412030003" u="1"/>
        <s v="RS1412150002" u="1"/>
        <s v="SQ1503160085" u="1"/>
        <s v="SQ1504240048" u="1"/>
        <s v="HW1310300033_2" u="1"/>
        <s v="RS1211050002_2" u="1"/>
        <s v="HW1403280005_1" u="1"/>
        <s v="SQ1505180028" u="1"/>
        <s v="RP1502090005" u="1"/>
        <s v="SV1411110001" u="1"/>
        <s v="SQ1501210014" u="1"/>
        <s v="HW1411050001" u="1"/>
        <s v="RP1502230008" u="1"/>
        <s v="RP1502270006" u="1"/>
        <s v="HW1411110003" u="1"/>
        <s v="SQ1301300025" u="1"/>
        <s v="FQ1410060001" u="1"/>
        <s v="HW1411250001" u="1"/>
        <s v="SQ1502030005" u="1"/>
        <s v="HW1210050001_2" u="1"/>
        <s v="SQ1501270031" u="1"/>
        <s v="SQ1502230005" u="1"/>
        <s v="SV1412010003" u="1"/>
        <s v="SV1412050001" u="1"/>
        <s v="SV1412150001" u="1"/>
        <s v="SQ1502230015" u="1"/>
        <s v="SV1412230002" u="1"/>
        <s v="HW1412090001" u="1"/>
        <s v="HW1412190001" u="1"/>
        <s v="FQ1411180002" u="1"/>
        <s v="SQ1502090052" u="1"/>
        <s v="HW1401170002_1" u="1"/>
        <s v="SQ1503030027" u="1"/>
        <s v="RP1412020001" u="1"/>
        <s v="RP1412100002" u="1"/>
        <s v="RP1412120001" u="1"/>
        <s v="SQ1503090034" u="1"/>
        <s v="SQ1502250064" u="1"/>
        <s v="RP1412220001" u="1"/>
        <s v="SQ1503110038" u="1"/>
        <s v="SQ1504090006" u="1"/>
        <s v="RP1412020021" u="1"/>
        <s v="SQ1504290006" u="1"/>
        <s v="RS1411240001" u="1"/>
        <s v="RP1412020031" u="1"/>
        <s v="SQ1503230057" u="1"/>
        <s v="RP1412020041" u="1"/>
        <s v="RP1501080004" u="1"/>
        <s v="SQ1504090036" u="1"/>
        <s v="SQ1504230029" u="1"/>
        <s v="LE1409130200" u="1"/>
        <s v="SQ1504150038" u="1"/>
        <s v="RP1412020051" u="1"/>
        <s v="SQ1504090046" u="1"/>
        <s v="SQ1504270037" u="1"/>
        <s v="RS1412080001" u="1"/>
        <s v="SQ1505190008" u="1"/>
        <s v="RP1412020061" u="1"/>
        <s v="RS1412180001" u="1"/>
        <s v="SQ1501020004" u="1"/>
        <s v="RP1412020071" u="1"/>
        <s v="RP1412020105" u="1"/>
        <s v="RP1412020081" u="1"/>
        <s v="SV1411100002" u="1"/>
        <s v="SV1411120001" u="1"/>
        <s v="SV1411200002" u="1"/>
        <s v="RP1412020091" u="1"/>
        <s v="RP1502260007" u="1"/>
        <s v="HW1411120003" u="1"/>
        <s v="HW1411140002" u="1"/>
        <s v="SQ1501300025" u="1"/>
        <s v="HW1411240002" u="1"/>
        <s v="RP1502260017" u="1"/>
        <s v="SQ1501260032" u="1"/>
        <s v="SW1411240001" u="1"/>
        <s v="CS1409120143" u="1"/>
        <s v="SQ1403240047" u="1"/>
        <s v="SQ1501220044" u="1"/>
        <s v="SV1412040002" u="1"/>
        <s v="SQ1501120054" u="1"/>
        <s v="SW1412080001" u="1"/>
        <s v="FQ1411090002" u="1"/>
        <s v="SW1412160002" u="1"/>
        <s v="SQ1503120008" u="1"/>
        <s v="SQ1503100019" u="1"/>
        <s v="HW1401280002_1" u="1"/>
        <s v="RP1412010002" u="1"/>
        <s v="RP1412030001" u="1"/>
        <s v="CS1409110010" u="1"/>
        <s v="RP1412110002" u="1"/>
        <s v="MS1204050001_3" u="1"/>
        <s v="RP1412030011" u="1"/>
        <s v="RP1412230001" u="1"/>
        <s v="SQ1504080007" u="1"/>
        <s v="RP1412150010" u="1"/>
        <s v="SQ1503020048" u="1"/>
        <s v="HW1207260002_5" u="1"/>
        <s v="RS1411050001" u="1"/>
        <s v="RP1412030021" u="1"/>
        <s v="SQ1503120048" u="1"/>
        <s v="SQ1504240009" u="1"/>
        <s v="SQ1503020058" u="1"/>
        <s v="SQ1503160056" u="1"/>
        <s v="SQ1504080027" u="1"/>
        <s v="MS1508210001" u="1"/>
        <s v="SQ1504160038" u="1"/>
        <s v="SQ1503160076" u="1"/>
        <s v="RP1501270005" u="1"/>
        <s v="RS1412090001" u="1"/>
        <s v="HW1403180006_1" u="1"/>
        <s v="SQ1501090011" u="1"/>
        <s v="SQ1501290001" u="1"/>
        <s v="SQ1503160096" u="1"/>
        <s v="RS1211290001_2" u="1"/>
        <s v="RP1502090006" u="1"/>
        <s v="SV1411110002" u="1"/>
        <s v="SV1411130001" u="1"/>
        <s v="SQ1501090021" u="1"/>
        <s v="SQ1501270012" u="1"/>
        <s v="HW1411030003" u="1"/>
        <s v="RP1502230009" u="1"/>
        <s v="RP1502270007" u="1"/>
        <s v="SQ1501210025" u="1"/>
        <s v="SW1411050001" u="1"/>
        <s v="RS1207130003_5" u="1"/>
        <s v="SQ1501230044" u="1"/>
        <s v="SV1412150002" u="1"/>
        <s v="SV1412170001" u="1"/>
        <s v="SQ1501090061" u="1"/>
        <s v="SV1412230003" u="1"/>
        <s v="SQ1502170024" u="1"/>
        <s v="RP1411100001" u="1"/>
        <s v="HW1412170003" u="1"/>
        <s v="SQ1503030008" u="1"/>
        <s v="HW1310240001" u="1"/>
        <s v="SQ1503170006" u="1"/>
        <s v="SQ1503310009" u="1"/>
        <s v="HW1401170003_1" u="1"/>
        <s v="RP1412020002" u="1"/>
        <s v="RP1412040001" u="1"/>
        <s v="SQ1503170026" u="1"/>
        <s v="RP1412100003" u="1"/>
        <s v="RP1412120002" u="1"/>
        <s v="HW1207090001_5" u="1"/>
        <s v="RP1412020012" u="1"/>
        <s v="RP1412240001" u="1"/>
        <s v="SQ1503310029" u="1"/>
        <s v="RP1412020022" u="1"/>
        <s v="CS1409220030" u="1"/>
        <s v="RP1412020032" u="1"/>
        <s v="RS1410150001_2" u="1"/>
        <s v="RP1412020042" u="1"/>
        <s v="LE1409130201" u="1"/>
        <s v="RP1412020052" u="1"/>
        <s v="CS1409300051" u="1"/>
        <s v="SV1410300001" u="1"/>
        <s v="SQ1504270038" u="1"/>
        <s v="RP1412020062" u="1"/>
        <s v="RS1412180002" u="1"/>
        <s v="RP1412020072" u="1"/>
        <s v="SQ1501060013" u="1"/>
        <s v="RP1412020106" u="1"/>
        <s v="SV1411040001" u="1"/>
        <s v="SQ1505190029" u="1"/>
        <s v="RP1412020082" u="1"/>
        <s v="SV1411120002" u="1"/>
        <s v="SV1411140001" u="1"/>
        <s v="SV1411240001" u="1"/>
        <s v="SQ1501300016" u="1"/>
        <s v="RP1412020092" u="1"/>
        <s v="RP1502260008" u="1"/>
        <s v="SQ1501080032" u="1"/>
        <s v="SQ1501260023" u="1"/>
        <s v="HW1411120004" u="1"/>
        <s v="HW1411180001" u="1"/>
        <s v="SQ1501140034" u="1"/>
        <s v="FQ1410070002" u="1"/>
        <s v="HW1411240003" u="1"/>
        <s v="HW1411280001" u="1"/>
        <s v="RP1502260018" u="1"/>
        <s v="SQ1501220035" u="1"/>
        <s v="SQ1501280032" u="1"/>
        <s v="SQ1501120045" u="1"/>
        <s v="FQ1410290001" u="1"/>
        <s v="SV1412080001" u="1"/>
        <s v="HW1312200001_1" u="1"/>
        <s v="SV1412180001" u="1"/>
        <s v="RP1411110001" u="1"/>
        <s v="RP1411210001" u="1"/>
        <s v="SQ1502160035" u="1"/>
        <s v="HW1310230002" u="1"/>
        <s v="SQ1503180006" u="1"/>
        <s v="SQ1502100048" u="1"/>
        <s v="RS1501080002_1" u="1"/>
        <s v="RP1412030002" u="1"/>
        <s v="RP1412050001" u="1"/>
        <s v="RP1412110003" u="1"/>
        <s v="RP1412150001" u="1"/>
        <s v="SQ1503040038" u="1"/>
        <s v="RP1412030012" u="1"/>
        <s v="RP1412230002" u="1"/>
        <s v="SQ1503120039" u="1"/>
        <s v="SQ1503160037" u="1"/>
        <s v="RP1412150011" u="1"/>
        <s v="RP1412030022" u="1"/>
        <s v="SQ1503160047" u="1"/>
        <s v="RS1411270001" u="1"/>
        <s v="SQ1503160057" u="1"/>
        <s v="SQ1412010020" u="1"/>
        <s v="MS1508130001" u="1"/>
        <s v="MS1508210002" u="1"/>
        <s v="SQ1412010030" u="1"/>
        <s v="SV1410310001" u="1"/>
        <s v="SQ1412010040" u="1"/>
        <s v="SQ1402110048" u="1"/>
        <s v="SQ1412010050" u="1"/>
        <s v="SQ1501190012" u="1"/>
        <s v="RP1502090007" u="1"/>
        <s v="SQ1501230015" u="1"/>
        <s v="SV1411250001" u="1"/>
        <s v="RP1502270008" u="1"/>
        <s v="SQ1501090032" u="1"/>
        <s v="HW1411170002" u="1"/>
        <s v="HW1411190001" u="1"/>
        <s v="HW1411250003" u="1"/>
        <s v="SQ1501070043" u="1"/>
        <s v="SQ1502170005" u="1"/>
        <s v="SV1412090001" u="1"/>
        <s v="SV1412150003" u="1"/>
        <s v="SV1412170002" u="1"/>
        <s v="SV1412190001" u="1"/>
        <s v="SV1412290001" u="1"/>
        <s v="RP1411100002" u="1"/>
        <s v="RP1411120001" u="1"/>
        <s v="SQ1502230027" u="1"/>
        <s v="SQ1501290062" u="1"/>
        <s v="RP1411240010" u="1"/>
        <s v="SQ1503230009" u="1"/>
        <s v="SQ1503130019" u="1"/>
        <s v="SV1311060001" u="1"/>
        <s v="RP1412020003" u="1"/>
        <s v="RP1412040002" u="1"/>
        <s v="SQ1503130029" u="1"/>
        <s v="RP1412100004" u="1"/>
        <s v="RP1412120003" u="1"/>
        <s v="RP1412160001" u="1"/>
        <s v="RP1412020013" u="1"/>
        <s v="SQ1504090008" u="1"/>
        <s v="SQ1503090046" u="1"/>
        <s v="RP1412020023" u="1"/>
        <s v="RS1411280001" u="1"/>
        <s v="RP1412020033" u="1"/>
        <s v="SQ1504270019" u="1"/>
        <s v="SQ1412020020" u="1"/>
        <s v="RP1412020043" u="1"/>
        <s v="LE1409130202" u="1"/>
        <s v="MS1508240001" u="1"/>
        <s v="CS1508200010" u="1"/>
        <s v="SQ1412020030" u="1"/>
        <s v="SQ1412220020" u="1"/>
        <s v="RP1412020053" u="1"/>
        <s v="SQ1401200067" u="1"/>
        <s v="SQ1504270039" u="1"/>
        <s v="RP1412020063" u="1"/>
        <s v="RS1412180003" u="1"/>
        <s v="SQ1501020006" u="1"/>
        <s v="SQ1504290048" u="1"/>
        <s v="CS1508200030" u="1"/>
        <s v="RP1412020073" u="1"/>
        <s v="RP1412020107" u="1"/>
        <s v="SV1411060001" u="1"/>
        <s v="RP1412020083" u="1"/>
        <s v="SV1411140002" u="1"/>
        <s v="SV1411260001" u="1"/>
        <s v="RP1412020093" u="1"/>
        <s v="RP1502260009" u="1"/>
        <s v="FQ1410070003" u="1"/>
        <s v="FQ1410090002" u="1"/>
        <s v="HW1411280002" u="1"/>
        <s v="RP1502260019" u="1"/>
        <s v="SQ1501120046" u="1"/>
        <s v="SQ1502020018" u="1"/>
        <s v="SQ1502100019" u="1"/>
        <s v="SV1412180002" u="1"/>
        <s v="RP1411030001" u="1"/>
        <s v="SQ1502260026" u="1"/>
        <s v="HW1412180004" u="1"/>
        <s v="RP1411210002" u="1"/>
        <s v="SQ1502100039" u="1"/>
        <s v="SQ1503060008" u="1"/>
        <s v="RP1411250010" u="1"/>
        <s v="CS1409030001" u="1"/>
        <s v="RS1410150001" u="1"/>
        <s v="RP1411250020" u="1"/>
        <s v="RP1412030003" u="1"/>
        <s v="RP1412050002" u="1"/>
        <s v="RP1411250030" u="1"/>
        <s v="RP1412150002" u="1"/>
        <s v="RP1412170001" u="1"/>
        <s v="SQ1503040039" u="1"/>
        <s v="MS1507210001" u="1"/>
        <s v="RP1412030013" u="1"/>
        <s v="RP1412230003" u="1"/>
        <s v="RP1412030023" u="1"/>
        <s v="RS1411170002" u="1"/>
        <s v="RS1411190001" u="1"/>
        <s v="CS1409250030" u="1"/>
        <s v="SQ1412210001" u="1"/>
        <s v="RP1412030033" u="1"/>
        <s v="SQ1503160058" u="1"/>
        <s v="SQ1504080029" u="1"/>
        <s v="CS1409250040" u="1"/>
        <s v="SW1110250003_2" u="1"/>
        <s v="BM1409100001" u="1"/>
        <s v="CS1508110010" u="1"/>
        <s v="SQ1412110021" u="1"/>
        <s v="MS1508210003" u="1"/>
        <s v="CS1508210010" u="1"/>
        <s v="SQ1412010031" u="1"/>
        <s v="CS1508110020" u="1"/>
        <s v="CS1508210020" u="1"/>
        <s v="SQ1412230030" u="1"/>
        <s v="SQ1503160088" u="1"/>
        <s v="CS1508110030" u="1"/>
        <s v="CS1508210030" u="1"/>
        <s v="SV1411070001" u="1"/>
        <s v="SQ1501150015" u="1"/>
        <s v="CS1508210040" u="1"/>
        <s v="RP1502090008" u="1"/>
        <s v="SV1411170001" u="1"/>
        <s v="SQ1501070024" u="1"/>
        <s v="SQ1501210017" u="1"/>
        <s v="SV1411250002" u="1"/>
        <s v="SV1411270001" u="1"/>
        <s v="HW1411070003" u="1"/>
        <s v="RP1502270009" u="1"/>
        <s v="CS1309160020" u="1"/>
        <s v="RP1410200001" u="1"/>
        <s v="SW1411190001" u="1"/>
        <s v="RP1410300001" u="1"/>
        <s v="CS1508190100" u="1"/>
        <s v="SQ1501090053" u="1"/>
        <s v="WT0215SW11_4" u="1"/>
        <s v="SV1412170003" u="1"/>
        <s v="BM1206060002_3" u="1"/>
        <s v="RP1411040001" u="1"/>
        <s v="SV1412290002" u="1"/>
        <s v="RP1411100003" u="1"/>
        <s v="CS1508190120" u="1"/>
        <s v="RP1411240001" u="1"/>
        <s v="SQ1503090007" u="1"/>
        <s v="BM1308200001_2" u="1"/>
        <s v="CS1508190130" u="1"/>
        <s v="SQ1503170008" u="1"/>
        <s v="RP1411240011" u="1"/>
        <s v="CS1408120030" u="1"/>
        <s v="CS1408220030" u="1"/>
        <s v="SQ1502090055" u="1"/>
        <s v="RP1412020004" u="1"/>
        <s v="RP1412040003" u="1"/>
        <s v="RP1412080001" u="1"/>
        <s v="RP1412100005" u="1"/>
        <s v="RP1412120004" u="1"/>
        <s v="RP1412160002" u="1"/>
        <s v="RP1412180001" u="1"/>
        <s v="CS1409040021" u="1"/>
        <s v="RP1412020014" u="1"/>
        <s v="SQ1412020001" u="1"/>
        <s v="RP1412020024" u="1"/>
        <s v="RP1412020034" u="1"/>
        <s v="MP2904110001_3" u="1"/>
        <s v="CS1508200001" u="1"/>
        <s v="SQ1412020021" u="1"/>
        <s v="RP1412020044" u="1"/>
        <s v="SV1410140001" u="1"/>
        <s v="CS1508120010" u="1"/>
        <s v="LE1409130203" u="1"/>
        <s v="MS1508240002" u="1"/>
        <s v="MS1508260001" u="1"/>
        <s v="SV1410240001" u="1"/>
        <s v="CS1508200011" u="1"/>
        <s v="SQ1412020031" u="1"/>
        <s v="SQ1412240020" u="1"/>
        <s v="RP1412020054" u="1"/>
        <s v="CS1508120020" u="1"/>
        <s v="SQ1412020041" u="1"/>
        <s v="RP1412020064" u="1"/>
        <s v="RS1412180004" u="1"/>
        <s v="CS1508120030" u="1"/>
        <s v="RP1412020074" u="1"/>
        <s v="CS1508120040" u="1"/>
        <s v="HW1311200001_1" u="1"/>
        <s v="SQ1412020061" u="1"/>
        <s v="RP1412020084" u="1"/>
        <s v="SV1411180001" u="1"/>
        <s v="RP1412020094" u="1"/>
        <s v="SQ1502040008" u="1"/>
        <s v="RP1410310001" u="1"/>
        <s v="SQ1502060017" u="1"/>
        <s v="SV1412080003" u="1"/>
        <s v="CS1408110001" u="1"/>
        <s v="MP1208130002_2" u="1"/>
        <s v="SV1412180003" u="1"/>
        <s v="RP1411030002" u="1"/>
        <s v="CS1408310001" u="1"/>
        <s v="SQ1502160027" u="1"/>
        <s v="RP1411210003" u="1"/>
        <s v="RP1411250001" u="1"/>
        <s v="RP1411250011" u="1"/>
        <s v="CS1409030002" u="1"/>
        <s v="CS1409050001" u="1"/>
        <s v="RP1411250021" u="1"/>
        <s v="HW1401280005_1" u="1"/>
        <s v="RP1412010005" u="1"/>
        <s v="RP1412030004" u="1"/>
        <s v="RP1412050003" u="1"/>
        <s v="RP1412090001" u="1"/>
        <s v="RP1412150003" u="1"/>
        <s v="RP1412170002" u="1"/>
        <s v="RP1412190001" u="1"/>
        <s v="CS1409250011" u="1"/>
        <s v="MS1507210002" u="1"/>
        <s v="RP1412030014" u="1"/>
        <s v="RP1412230004" u="1"/>
        <s v="RP1412290001" u="1"/>
        <s v="CS1409110023" u="1"/>
        <s v="CS1409170020" u="1"/>
        <s v="LE1408260200" u="1"/>
        <s v="CS1409010033" u="1"/>
        <s v="RP1412030024" u="1"/>
        <s v="LE1408260210" u="1"/>
        <s v="CS1508010001" u="1"/>
        <s v="SQ1503160059" u="1"/>
        <s v="CS1508210001" u="1"/>
        <s v="SQ1402270017" u="1"/>
        <s v="SQ1503160069" u="1"/>
        <s v="LE1408260230" u="1"/>
        <s v="CS1508110011" u="1"/>
        <s v="CS1508130010" u="1"/>
        <s v="MS1508210004" u="1"/>
        <s v="MS1508270001" u="1"/>
        <s v="CS1508030020" u="1"/>
        <s v="SQ1412010032" u="1"/>
        <s v="SQ1503160079" u="1"/>
        <s v="CS1508130020" u="1"/>
        <s v="CS1508030030" u="1"/>
        <s v="CS1508110031" u="1"/>
        <s v="SQ1501150006" u="1"/>
        <s v="CS1508210031" u="1"/>
        <s v="SQ1412010052" u="1"/>
        <s v="SQ1503160099" u="1"/>
        <s v="LE1408260260" u="1"/>
        <s v="CS1508130040" u="1"/>
        <s v="SV1411170002" u="1"/>
        <s v="LE1408260270" u="1"/>
        <s v="MS1407240001" u="1"/>
        <s v="BM1205100004_3" u="1"/>
        <s v="LE1408260280" u="1"/>
        <s v="SQ1502170007" u="1"/>
        <s v="CS1408020001" u="1"/>
        <s v="SV1412170004" u="1"/>
        <s v="CS1508190111" u="1"/>
        <s v="SQ1502230019" u="1"/>
        <s v="SV1412290003" u="1"/>
        <s v="RP1411100004" u="1"/>
        <s v="CS1508190121" u="1"/>
        <s v="SQ1502050038" u="1"/>
        <s v="LE1409130100" u="1"/>
        <s v="RP1411240002" u="1"/>
        <s v="CS1508190131" u="1"/>
        <s v="LE1409130110" u="1"/>
        <s v="RP1411240012" u="1"/>
        <s v="RP1411280010" u="1"/>
        <s v="MP1508120001" u="1"/>
        <s v="HW1108220002_4" u="1"/>
        <s v="LE1409130120" u="1"/>
        <s v="SQ1503270019" u="1"/>
        <s v="MP1508240010" u="1"/>
        <s v="LE1409130130" u="1"/>
        <s v="RP1412020005" u="1"/>
        <s v="RP1412040004" u="1"/>
        <s v="RP1412080002" u="1"/>
        <s v="RP1412120005" u="1"/>
        <s v="RP1412160003" u="1"/>
        <s v="CS1507100010" u="1"/>
        <s v="SQ1503090038" u="1"/>
        <s v="MS1507240001" u="1"/>
        <s v="LE1409130140" u="1"/>
        <s v="RP1412020015" u="1"/>
        <s v="CS1409160021" u="1"/>
        <s v="CS1507100020" u="1"/>
        <s v="LE1409130150" u="1"/>
        <s v="RP1412020025" u="1"/>
        <s v="CS1507200020" u="1"/>
        <s v="SQ1503170049" u="1"/>
        <s v="SQ1412120002" u="1"/>
        <s v="CS1409260031" u="1"/>
        <s v="CS1507300020" u="1"/>
        <s v="SQ1411120040" u="1"/>
        <s v="CS1506040100" u="1"/>
        <s v="LE1409130160" u="1"/>
        <s v="RP1412020035" u="1"/>
        <s v="CS1409180040" u="1"/>
        <s v="CS1508120001" u="1"/>
        <s v="SQ1411100051" u="1"/>
        <s v="CS1508040010" u="1"/>
        <s v="CS1508200002" u="1"/>
        <s v="CS1508220001" u="1"/>
        <s v="SQ1412020022" u="1"/>
        <s v="LE1409130170" u="1"/>
        <s v="RP1412020045" u="1"/>
        <s v="CS1507200040" u="1"/>
        <s v="CS1508140010" u="1"/>
        <s v="LE1409130204" u="1"/>
        <s v="MS1508240003" u="1"/>
        <s v="MS1508260002" u="1"/>
        <s v="SV1410240002" u="1"/>
        <s v="CS1508040020" u="1"/>
        <s v="CS1508200012" u="1"/>
        <s v="LE1409130180" u="1"/>
        <s v="RP1412020055" u="1"/>
        <s v="CS1409300054" u="1"/>
        <s v="CS1507200050" u="1"/>
        <s v="CS1508120021" u="1"/>
        <s v="CS1508140020" u="1"/>
        <s v="SQ1412300023" u="1"/>
        <s v="HW1410140004" u="1"/>
        <s v="LE1409130190" u="1"/>
        <s v="RP1412020065" u="1"/>
        <s v="CS1508120031" u="1"/>
        <s v="CS1508240030" u="1"/>
        <s v="RP1412020075" u="1"/>
        <s v="SQ1501060016" u="1"/>
        <s v="SQ1501280005" u="1"/>
        <s v="CS1508120041" u="1"/>
        <s v="CS1508140040" u="1"/>
        <s v="HW1310300030_1" u="1"/>
        <s v="CS1508240040" u="1"/>
        <s v="RP1412020085" u="1"/>
        <s v="SQ1501200019" u="1"/>
        <s v="CS1508140050" u="1"/>
        <s v="SQ1501300019" u="1"/>
        <s v="RP1412020095" u="1"/>
        <s v="MS1202150001_3" u="1"/>
        <s v="CS1409120137" u="1"/>
        <s v="SQ1501140037" u="1"/>
        <s v="RP1410310002" u="1"/>
        <s v="CS1407010030" u="1"/>
        <s v="SQ1501220038" u="1"/>
        <s v="HW1312270008_2" u="1"/>
        <s v="CS1408030001" u="1"/>
        <s v="HW1312160001_1" u="1"/>
        <s v="CS1407210030" u="1"/>
        <s v="RP1411170001" u="1"/>
        <s v="BM1206290002_3" u="1"/>
        <s v="RP1411250002" u="1"/>
        <s v="RP1411270001" u="1"/>
        <s v="CS1408210022" u="1"/>
        <s v="HW1108150001_4" u="1"/>
        <s v="RP1411250012" u="1"/>
        <s v="MP1508130001" u="1"/>
        <s v="CS1409050002" u="1"/>
        <s v="RP1411250022" u="1"/>
        <s v="RP1412010006" u="1"/>
        <s v="RP1412030005" u="1"/>
        <s v="RP1412050004" u="1"/>
        <s v="CS1409190010" u="1"/>
        <s v="MS1507150001" u="1"/>
        <s v="RP1411250032" u="1"/>
        <s v="RP1412150004" u="1"/>
        <s v="RP1412190002" u="1"/>
        <s v="SV1311250004" u="1"/>
        <s v="BM1208210001" u="1"/>
        <s v="MS1507210003" u="1"/>
        <s v="RP1412030015" u="1"/>
        <s v="RP1412290002" u="1"/>
        <s v="CS1507210010" u="1"/>
        <s v="LE1408260201" u="1"/>
        <s v="CS1507310010" u="1"/>
        <s v="RP1412030025" u="1"/>
        <s v="CS1507010030" u="1"/>
        <s v="CS1507210020" u="1"/>
        <s v="SQ1412110003" u="1"/>
        <s v="CS1507310020" u="1"/>
        <s v="CS1507210030" u="1"/>
        <s v="CS1508110002" u="1"/>
        <s v="CS1508130001" u="1"/>
        <s v="CS1507310030" u="1"/>
        <s v="CS1408010092" u="1"/>
        <s v="CS1508050010" u="1"/>
        <s v="CS1508210002" u="1"/>
        <s v="LE1408260231" u="1"/>
        <s v="SV1410170001" u="1"/>
        <s v="CS1508110012" u="1"/>
        <s v="CS1508130011" u="1"/>
        <s v="MS1508210005" u="1"/>
        <s v="SV1410270001" u="1"/>
        <s v="CS1508030021" u="1"/>
        <s v="SQ1412050031" u="1"/>
        <s v="CS1508030031" u="1"/>
        <s v="CS1508050030" u="1"/>
        <s v="CS1508210022" u="1"/>
        <s v="CS1508130031" u="1"/>
        <s v="CS1508210032" u="1"/>
        <s v="SQ1412010053" u="1"/>
        <s v="CS1508130041" u="1"/>
        <s v="CS1407100001" u="1"/>
        <s v="CS1409290080" u="1"/>
        <s v="CS1508210042" u="1"/>
        <s v="SV1411170003" u="1"/>
        <s v="SQ1501050027" u="1"/>
        <s v="SQ1501210019" u="1"/>
        <s v="LE1408260271" u="1"/>
        <s v="BM1508200001" u="1"/>
        <s v="LE1408260281" u="1"/>
        <s v="LE1408260291" u="1"/>
        <s v="BM1307300001_2" u="1"/>
        <s v="SQ1502250009" u="1"/>
        <s v="HW1210290004_2" u="1"/>
        <s v="SQ1311040050" u="1"/>
        <s v="CS1408140001" u="1"/>
        <s v="SQ1502170018" u="1"/>
        <s v="SV1412170005" u="1"/>
        <s v="CS1508190112" u="1"/>
        <s v="SQ1410100010" u="1"/>
        <s v="SQ1502090027" u="1"/>
        <s v="SQ1502250019" u="1"/>
        <s v="SQ1501290055" u="1"/>
        <s v="SV1412290004" u="1"/>
        <s v="RP1411180001" u="1"/>
        <s v="CS1508190122" u="1"/>
        <s v="LE1409130101" u="1"/>
        <s v="RP1411240003" u="1"/>
        <s v="RP1411280001" u="1"/>
        <s v="CS1408160020" u="1"/>
        <s v="CS1408040031" u="1"/>
        <s v="CS1508190132" u="1"/>
        <s v="LE1409130111" u="1"/>
        <s v="RP1411240013" u="1"/>
        <s v="MP1508240001" u="1"/>
        <s v="SQ1502090057" u="1"/>
        <s v="LE1409130121" u="1"/>
        <s v="CS1409160002" u="1"/>
        <s v="CS1507100001" u="1"/>
        <s v="MS1507060001" u="1"/>
        <s v="CS1408260040" u="1"/>
        <s v="SQ1410100050" u="1"/>
        <s v="SQ1502250059" u="1"/>
        <s v="LE1409130131" u="1"/>
        <s v="RP1412020006" u="1"/>
        <s v="RP1412040005" u="1"/>
        <s v="CS1507020010" u="1"/>
        <s v="SQ1410200050" u="1"/>
        <s v="RP1412120006" u="1"/>
        <s v="RP1412160004" u="1"/>
        <s v="CS1409260012" u="1"/>
        <s v="CS1507100011" u="1"/>
        <s v="CS1507300001" u="1"/>
        <s v="SQ1502250069" u="1"/>
        <s v="LE1409130141" u="1"/>
        <s v="RP1412020016" u="1"/>
        <s v="CS1507020020" u="1"/>
        <s v="CS1507220010" u="1"/>
        <s v="CS1507100021" u="1"/>
        <s v="SQ1412020003" u="1"/>
        <s v="LE1409130151" u="1"/>
        <s v="RP1412020026" u="1"/>
        <s v="HW1310070005_2" u="1"/>
        <s v="CS1409300025" u="1"/>
        <s v="CS1507020030" u="1"/>
        <s v="CS1507220020" u="1"/>
        <s v="SQ1411040040" u="1"/>
        <s v="CS1506040101" u="1"/>
        <s v="SQ1412020013" u="1"/>
        <s v="SQ1412080010" u="1"/>
        <s v="LE1409130161" u="1"/>
        <s v="RP1412020036" u="1"/>
        <s v="CS1507200031" u="1"/>
        <s v="CS1508120002" u="1"/>
        <s v="CS1508040011" u="1"/>
        <s v="CS1508060010" u="1"/>
        <s v="CS1508200003" u="1"/>
        <s v="CS1508240001" u="1"/>
        <s v="SQ1412020023" u="1"/>
        <s v="SQ1412260011" u="1"/>
        <s v="LE1409130171" u="1"/>
        <s v="RP1412020046" u="1"/>
        <s v="CS1507200041" u="1"/>
        <s v="CS1508120012" u="1"/>
        <s v="LE1409130205" u="1"/>
        <s v="MS1508260003" u="1"/>
        <s v="CS1508040021" u="1"/>
        <s v="CS1508200013" u="1"/>
        <s v="SQ1412020033" u="1"/>
        <s v="SQ1412220023" u="1"/>
        <s v="LE1409130181" u="1"/>
        <s v="RP1412020056" u="1"/>
        <s v="CS1507220050" u="1"/>
        <s v="CS1508120022" u="1"/>
        <s v="CS1508040031" u="1"/>
        <s v="CS1508200023" u="1"/>
        <s v="CS1508240021" u="1"/>
        <s v="CS1508260020" u="1"/>
        <s v="SQ1412020043" u="1"/>
        <s v="HW1410280003" u="1"/>
        <s v="RP1412020066" u="1"/>
        <s v="CS1508120032" u="1"/>
        <s v="CS1508140031" u="1"/>
        <s v="CS1508260030" u="1"/>
        <s v="RP1412020076" u="1"/>
        <s v="SQ1501080016" u="1"/>
        <s v="SQ1501260007" u="1"/>
        <s v="CS1508120042" u="1"/>
        <s v="CS1508140041" u="1"/>
        <s v="CS1508240041" u="1"/>
        <s v="SQ1412020063" u="1"/>
        <s v="RP1412020086" u="1"/>
        <s v="SQ1501080026" u="1"/>
        <s v="CS1508140051" u="1"/>
        <s v="SQ1501120029" u="1"/>
        <s v="BM1205150003_3" u="1"/>
        <s v="RS1411200002_1" u="1"/>
        <s v="RP1412020096" u="1"/>
        <s v="CS1407030020" u="1"/>
        <s v="SQ1501060037" u="1"/>
        <s v="RP1410230002" u="1"/>
        <s v="CS1407110021" u="1"/>
        <s v="RP1410310003" u="1"/>
        <s v="CS1407010031" u="1"/>
        <s v="CS1407030040" u="1"/>
        <s v="CS1407210031" u="1"/>
        <s v="MP1507210001" u="1"/>
        <s v="SW1312160001_1" u="1"/>
        <s v="CS1408250001" u="1"/>
        <s v="MP1208290001_2" u="1"/>
        <s v="SQ1311210052" u="1"/>
        <s v="CS1408310003" u="1"/>
        <s v="RP1411190001" u="1"/>
        <s v="CS1407010061" u="1"/>
        <s v="RP1411250003" u="1"/>
        <s v="RP1411270002" u="1"/>
        <s v="CS1408250021" u="1"/>
        <s v="RP1411250013" u="1"/>
        <s v="SQ1410210030" u="1"/>
        <s v="MP1508250001" u="1"/>
        <s v="CS1507010001" u="1"/>
        <s v="RP1411250023" u="1"/>
        <s v="CS1408270040" u="1"/>
        <s v="RP1412010007" u="1"/>
        <s v="RP1412030006" u="1"/>
        <s v="CS1507010011" u="1"/>
        <s v="CS1507030010" u="1"/>
        <s v="CS1507210001" u="1"/>
        <s v="SQ1411050020" u="1"/>
        <s v="MS1507150002" u="1"/>
        <s v="RP1412150005" u="1"/>
        <s v="CS1409250013" u="1"/>
        <s v="CS1507310001" u="1"/>
        <s v="MS1507210004" u="1"/>
        <s v="MS1507270001" u="1"/>
        <s v="RP1412030016" u="1"/>
        <s v="CS1507030020" u="1"/>
        <s v="CS1507210011" u="1"/>
        <s v="CS1507230010" u="1"/>
        <s v="LE1408260202" u="1"/>
        <s v="CS1409010035" u="1"/>
        <s v="CS1409250023" u="1"/>
        <s v="CS1409290021" u="1"/>
        <s v="CS1507130020" u="1"/>
        <s v="RP1412030026" u="1"/>
        <s v="CS1507010031" u="1"/>
        <s v="CS1507030030" u="1"/>
        <s v="CS1507210021" u="1"/>
        <s v="CS1507230020" u="1"/>
        <s v="MP1407020001" u="1"/>
        <s v="SQ1412150002" u="1"/>
        <s v="CS1507310021" u="1"/>
        <s v="CS1508010003" u="1"/>
        <s v="CS1508050001" u="1"/>
        <s v="CS1507030040" u="1"/>
        <s v="CS1507230030" u="1"/>
        <s v="CS1508110003" u="1"/>
        <s v="CS1508130002" u="1"/>
        <s v="CS1508150001" u="1"/>
        <s v="SQ1412150012" u="1"/>
        <s v="SQ1412190010" u="1"/>
        <s v="MP1206210009_3" u="1"/>
        <s v="CS1507130040" u="1"/>
        <s v="SV1410090001" u="1"/>
        <s v="CS1508050011" u="1"/>
        <s v="CS1508210003" u="1"/>
        <s v="CS1508250001" u="1"/>
        <s v="SQ1412030023" u="1"/>
        <s v="CS1508170010" u="1"/>
        <s v="SQ1412150022" u="1"/>
        <s v="MS1508210006" u="1"/>
        <s v="CS1508030022" u="1"/>
        <s v="LE1408260242" u="1"/>
        <s v="CS1508110023" u="1"/>
        <s v="CS1508130022" u="1"/>
        <s v="CS1508170020" u="1"/>
        <s v="HW1410130006" u="1"/>
        <s v="CS1508030032" u="1"/>
        <s v="CS1508250021" u="1"/>
        <s v="SQ1412010044" u="1"/>
        <s v="CS1508110033" u="1"/>
        <s v="CS1508170030" u="1"/>
        <s v="CS1508210033" u="1"/>
        <s v="CS1508250031" u="1"/>
        <s v="SQ1412010054" u="1"/>
        <s v="MP1207040002_2" u="1"/>
        <s v="LE1408260262" u="1"/>
        <s v="CS1508130042" u="1"/>
        <s v="CS1407100002" u="1"/>
        <s v="CS1508210043" u="1"/>
        <s v="SW1311130001_1" u="1"/>
        <s v="LE1408260272" u="1"/>
        <s v="RP1410060001" u="1"/>
        <s v="RP1410140002" u="1"/>
        <s v="MS1505200001" u="1"/>
        <s v="BM1307120001_2" u="1"/>
        <s v="RP1410200004" u="1"/>
        <s v="RP1410240002" u="1"/>
        <s v="CS1407100022" u="1"/>
        <s v="SQ1501150038" u="1"/>
        <s v="SQ1501190036" u="1"/>
        <s v="CS1407220021" u="1"/>
        <s v="HW1312050003_1" u="1"/>
        <s v="CS1408020003" u="1"/>
        <s v="CS1508190103" u="1"/>
        <s v="MP1507220001" u="1"/>
        <s v="SQ1501090056" u="1"/>
        <s v="CS1508190113" u="1"/>
        <s v="SQ1502270019" u="1"/>
        <s v="CS1408200014" u="1"/>
        <s v="CS1506100010" u="1"/>
        <s v="LE1409130102" u="1"/>
        <s v="MS1506240001" u="1"/>
        <s v="RP1411240004" u="1"/>
        <s v="RP1411280002" u="1"/>
        <s v="CS1408120023" u="1"/>
        <s v="CS1506300010" u="1"/>
        <s v="CS1508190133" u="1"/>
        <s v="SQ1312040043" u="1"/>
        <s v="SQ1410100031" u="1"/>
        <s v="LE1409130112" u="1"/>
        <s v="RP1411240014" u="1"/>
        <s v="SQ1410200031" u="1"/>
        <s v="CS1506100030" u="1"/>
        <s v="MP1508240002" u="1"/>
        <s v="SQ1410100041" u="1"/>
        <s v="SQ1502090058" u="1"/>
        <s v="LE1409130122" u="1"/>
        <s v="CS1507020001" u="1"/>
        <s v="CS1409240004" u="1"/>
        <s v="CS1507120001" u="1"/>
        <s v="CS1506300030" u="1"/>
        <s v="LE1409130132" u="1"/>
        <s v="RP1412020007" u="1"/>
        <s v="RP1412040006" u="1"/>
        <s v="CS1409180012" u="1"/>
        <s v="CS1507020011" u="1"/>
        <s v="CS1507040010" u="1"/>
        <s v="CS1507200002" u="1"/>
        <s v="CS1507220001" u="1"/>
        <s v="RP1412120007" u="1"/>
        <s v="RP1412160005" u="1"/>
        <s v="CS1507100012" u="1"/>
        <s v="CS1507300002" u="1"/>
        <s v="LE1409130142" u="1"/>
        <s v="RP1412020017" u="1"/>
        <s v="CS1409300016" u="1"/>
        <s v="CS1507040020" u="1"/>
        <s v="SQ1411260020" u="1"/>
        <s v="CS1409260023" u="1"/>
        <s v="CS1507140020" u="1"/>
        <s v="LE1409130152" u="1"/>
        <s v="RP1412020027" u="1"/>
        <s v="CS1507020031" u="1"/>
        <s v="CS1507040030" u="1"/>
        <s v="CS1507200022" u="1"/>
        <s v="CS1507220021" u="1"/>
        <s v="CS1507240020" u="1"/>
        <s v="CS1507100032" u="1"/>
        <s v="CS1507300022" u="1"/>
        <s v="CS1506040102" u="1"/>
        <s v="CS1508040002" u="1"/>
        <s v="SQ1412020014" u="1"/>
        <s v="LE1409130162" u="1"/>
        <s v="RP1412020037" u="1"/>
        <s v="CS1507040040" u="1"/>
        <s v="CS1507200032" u="1"/>
        <s v="CS1507220031" u="1"/>
        <s v="CS1507240030" u="1"/>
        <s v="SQ1411200043" u="1"/>
        <s v="CS1508120003" u="1"/>
        <s v="CS1508160001" u="1"/>
        <s v="CS1507140040" u="1"/>
        <s v="SV1410080002" u="1"/>
        <s v="CS1508040012" u="1"/>
        <s v="CS1508060011" u="1"/>
        <s v="CS1508260001" u="1"/>
        <s v="SQ1412020024" u="1"/>
        <s v="LE1409130172" u="1"/>
        <s v="RP1412020047" u="1"/>
        <s v="CS1507040050" u="1"/>
        <s v="CS1507200042" u="1"/>
        <s v="CS1507220041" u="1"/>
        <s v="CS1508120013" u="1"/>
        <s v="CS1508140012" u="1"/>
        <s v="CS1508180010" u="1"/>
        <s v="LE1409130206" u="1"/>
        <s v="MS1508260004" u="1"/>
        <s v="CS1508060021" u="1"/>
        <s v="CS1508200014" u="1"/>
        <s v="CS1508240012" u="1"/>
        <s v="CS1508260011" u="1"/>
        <s v="SQ1412020034" u="1"/>
        <s v="LE1409130182" u="1"/>
        <s v="RP1412020057" u="1"/>
        <s v="CS1507040060" u="1"/>
        <s v="CS1507220051" u="1"/>
        <s v="CS1508120023" u="1"/>
        <s v="CS1508140022" u="1"/>
        <s v="CS1508180020" u="1"/>
        <s v="CS1508040032" u="1"/>
        <s v="CS1508240022" u="1"/>
        <s v="SQ1412020044" u="1"/>
        <s v="SQ1412260032" u="1"/>
        <s v="LE1409130192" u="1"/>
        <s v="RP1412020067" u="1"/>
        <s v="CS1507040070" u="1"/>
        <s v="SQ1501080007" u="1"/>
        <s v="CS1508120033" u="1"/>
        <s v="CS1508180030" u="1"/>
        <s v="RP1412020077" u="1"/>
        <s v="CS1507040080" u="1"/>
        <s v="SQ1501060018" u="1"/>
        <s v="CS1508120043" u="1"/>
        <s v="CS1508180040" u="1"/>
        <s v="RP1412020087" u="1"/>
        <s v="CS1508140052" u="1"/>
        <s v="CS1508180050" u="1"/>
        <s v="HW1311280010_1" u="1"/>
        <s v="RP1410170001" u="1"/>
        <s v="RP1412020097" u="1"/>
        <s v="SQ1501080037" u="1"/>
        <s v="SQ1501260028" u="1"/>
        <s v="RP1410310004" u="1"/>
        <s v="SQ1501060048" u="1"/>
        <s v="SQ1501260038" u="1"/>
        <s v="CS1508180070" u="1"/>
        <s v="HW1107070010_4" u="1"/>
        <s v="CS1407030041" u="1"/>
        <s v="MP1507210002" u="1"/>
        <s v="MP1507230001" u="1"/>
        <s v="CS1508180080" u="1"/>
        <s v="CS1408250002" u="1"/>
        <s v="SQ1410130010" u="1"/>
        <s v="CS1408310004" u="1"/>
        <s v="CS1508180090" u="1"/>
        <s v="MS1506150001" u="1"/>
        <s v="RP1411190002" u="1"/>
        <s v="CS1408270011" u="1"/>
        <s v="HW1412180008" u="1"/>
        <s v="MS1506250001" u="1"/>
        <s v="RP1411250004" u="1"/>
        <s v="RP1411270003" u="1"/>
        <s v="CS1506110020" u="1"/>
        <s v="RS1410090003" u="1"/>
        <s v="RP1411250014" u="1"/>
        <s v="CS1409050004" u="1"/>
        <s v="MP1508250002" u="1"/>
        <s v="CS1507010002" u="1"/>
        <s v="CS1507030001" u="1"/>
        <s v="RP1411250024" u="1"/>
        <s v="CS1409210006" u="1"/>
        <s v="CS1507110002" u="1"/>
        <s v="CS1507130001" u="1"/>
        <s v="CS1506110040" u="1"/>
        <s v="RP1412010008" u="1"/>
        <s v="RP1412030007" u="1"/>
        <s v="CS1409110016" u="1"/>
        <s v="CS1507010012" u="1"/>
        <s v="CS1507050010" u="1"/>
        <s v="CS1507210002" u="1"/>
        <s v="CS1507230001" u="1"/>
        <s v="SQ1411030022" u="1"/>
        <s v="SQ1411210013" u="1"/>
        <s v="RP1412150006" u="1"/>
        <s v="CS1409250014" u="1"/>
        <s v="CS1507130011" u="1"/>
        <s v="CS1507150010" u="1"/>
        <s v="CS1507310002" u="1"/>
        <s v="MS1507210005" u="1"/>
        <s v="RP1412030017" u="1"/>
        <s v="CS1507030021" u="1"/>
        <s v="CS1507050020" u="1"/>
        <s v="SQ1411250021" u="1"/>
        <s v="LE1408260203" u="1"/>
        <s v="CS1409090032" u="1"/>
        <s v="CS1507130021" u="1"/>
        <s v="CS1507150020" u="1"/>
        <s v="CS1507310012" u="1"/>
        <s v="RP1412030027" u="1"/>
        <s v="CS1507010032" u="1"/>
        <s v="CS1507030031" u="1"/>
        <s v="CS1507050030" u="1"/>
        <s v="MP1407020002" u="1"/>
        <s v="CS1507310022" u="1"/>
        <s v="CS1508010004" u="1"/>
        <s v="CS1508030003" u="1"/>
        <s v="CS1508050002" u="1"/>
        <s v="CS1409150044" u="1"/>
        <s v="CS1507030041" u="1"/>
        <s v="CS1507050040" u="1"/>
        <s v="CS1507230031" u="1"/>
        <s v="CS1508130003" u="1"/>
        <s v="CS1508030013" u="1"/>
        <s v="CS1508050012" u="1"/>
        <s v="CS1508210004" u="1"/>
        <s v="CS1507050050" u="1"/>
        <s v="SV1410170003" u="1"/>
        <s v="CS1508110014" u="1"/>
        <s v="CS1508170011" u="1"/>
        <s v="CS1508190010" u="1"/>
        <s v="CS1508050022" u="1"/>
        <s v="SQ1412290021" u="1"/>
        <s v="BM1507300001" u="1"/>
        <s v="CS1508110024" u="1"/>
        <s v="CS1508190020" u="1"/>
        <s v="SQ1412110035" u="1"/>
        <s v="SQ1412150033" u="1"/>
        <s v="CS1508030033" u="1"/>
        <s v="SQ1412010045" u="1"/>
        <s v="LE1408260253" u="1"/>
        <s v="CS1508110034" u="1"/>
        <s v="CS1508170031" u="1"/>
        <s v="CS1508190030" u="1"/>
        <s v="CS1508250032" u="1"/>
        <s v="MP1506100001" u="1"/>
        <s v="CS1407020002" u="1"/>
        <s v="SQ1501270008" u="1"/>
        <s v="HW1311150002_1" u="1"/>
        <s v="CS1508130043" u="1"/>
        <s v="CS1508190040" u="1"/>
        <s v="BM1508040001" u="1"/>
        <s v="CS1407140001" u="1"/>
        <s v="CS1508210044" u="1"/>
        <s v="SQ1501090027" u="1"/>
        <s v="LE1408260273" u="1"/>
        <s v="CS1508190050" u="1"/>
        <s v="RP1410060002" u="1"/>
        <s v="BM1508240001" u="1"/>
        <s v="SQ1501190027" u="1"/>
        <s v="BM1205100007_3" u="1"/>
        <s v="RP1410140003" u="1"/>
        <s v="SQ1501090037" u="1"/>
        <s v="LE1408260283" u="1"/>
        <s v="MS1505220001" u="1"/>
        <s v="CS1508190060" u="1"/>
        <s v="RP1410280001" u="1"/>
        <s v="CS1407300013" u="1"/>
        <s v="LE1408260293" u="1"/>
        <s v="CS1508190070" u="1"/>
        <s v="SQ1410100002" u="1"/>
        <s v="CS1407240031" u="1"/>
        <s v="MP1507240001" u="1"/>
        <s v="SQ1501090057" u="1"/>
        <s v="SQ1501290047" u="1"/>
        <s v="CS1408180001" u="1"/>
        <s v="CS1508190080" u="1"/>
        <s v="CS1408280001" u="1"/>
        <s v="CS1508190114" u="1"/>
        <s v="SQ1502090029" u="1"/>
        <s v="CS1506020010" u="1"/>
        <s v="CS1506200001" u="1"/>
        <s v="CS1408260012" u="1"/>
        <s v="CS1506100011" u="1"/>
        <s v="CS1506120010" u="1"/>
        <s v="CS1506300001" u="1"/>
        <s v="CS1508190124" u="1"/>
        <s v="LE1409130103" u="1"/>
        <s v="MS1506260001" u="1"/>
        <s v="RP1411240005" u="1"/>
        <s v="RP1411280003" u="1"/>
        <s v="CS1506220010" u="1"/>
        <s v="CS1408260022" u="1"/>
        <s v="CS1408280021" u="1"/>
        <s v="CS1506100021" u="1"/>
        <s v="CS1506120020" u="1"/>
        <s v="CS1506300011" u="1"/>
        <s v="SQ1410140030" u="1"/>
        <s v="LE1409130113" u="1"/>
        <s v="RP1411240015" u="1"/>
        <s v="CS1408120034" u="1"/>
        <s v="CS1506020030" u="1"/>
        <s v="CS1506220020" u="1"/>
        <s v="MP1508140003" u="1"/>
        <s v="CS1506120030" u="1"/>
        <s v="CS1506300021" u="1"/>
        <s v="MP1508240003" u="1"/>
        <s v="LE1409130123" u="1"/>
        <s v="CS1507040001" u="1"/>
        <s v="SQ1411260001" u="1"/>
        <s v="CS1506220030" u="1"/>
        <s v="CS1409020016" u="1"/>
        <s v="CS1409040015" u="1"/>
        <s v="CS1507100003" u="1"/>
        <s v="CS1507120002" u="1"/>
        <s v="CS1408260042" u="1"/>
        <s v="CS1506120040" u="1"/>
        <s v="SQ1502090069" u="1"/>
        <s v="LE1409130133" u="1"/>
        <s v="RP1412020008" u="1"/>
        <s v="RP1412040007" u="1"/>
        <s v="CS1409160014" u="1"/>
        <s v="CS1507040011" u="1"/>
        <s v="CS1507220002" u="1"/>
        <s v="CS1507240001" u="1"/>
        <s v="SQ1411280010" u="1"/>
        <s v="SQ1410200052" u="1"/>
        <s v="CS1409280013" u="1"/>
        <s v="CS1507100013" u="1"/>
        <s v="CS1507160010" u="1"/>
        <s v="LE1409130143" u="1"/>
        <s v="RP1412020018" u="1"/>
        <s v="CS1507040021" u="1"/>
        <s v="CS1507060020" u="1"/>
        <s v="CS1507100023" u="1"/>
        <s v="CS1507140021" u="1"/>
        <s v="CS1507160020" u="1"/>
        <s v="SQ1411140032" u="1"/>
        <s v="SQ1412080002" u="1"/>
        <s v="LE1409130153" u="1"/>
        <s v="RP1412020028" u="1"/>
        <s v="CS1507020032" u="1"/>
        <s v="CS1507040031" u="1"/>
        <s v="CS1507200023" u="1"/>
        <s v="CS1507220022" u="1"/>
        <s v="CS1507240021" u="1"/>
        <s v="CS1507100033" u="1"/>
        <s v="CS1507140031" u="1"/>
        <s v="CS1507160030" u="1"/>
        <s v="CS1507300023" u="1"/>
        <s v="CS1508080001" u="1"/>
        <s v="SQ1412020015" u="1"/>
        <s v="SQ1412260003" u="1"/>
        <s v="LE1409130163" u="1"/>
        <s v="RP1412020038" u="1"/>
        <s v="CS1507040041" u="1"/>
        <s v="CS1507220032" u="1"/>
        <s v="CS1507240031" u="1"/>
        <s v="MP1407250001" u="1"/>
        <s v="CS1408160082" u="1"/>
        <s v="CS1508120004" u="1"/>
        <s v="CS1508180001" u="1"/>
        <s v="CS1409220046" u="1"/>
        <s v="CS1507140041" u="1"/>
        <s v="CS1508040013" u="1"/>
        <s v="CS1508060012" u="1"/>
        <s v="CS1508200005" u="1"/>
        <s v="CS1508240003" u="1"/>
        <s v="CS1508260002" u="1"/>
        <s v="SQ1412020025" u="1"/>
        <s v="LE1409130173" u="1"/>
        <s v="RP1412020048" u="1"/>
        <s v="CS1409300047" u="1"/>
        <s v="CS1507040051" u="1"/>
        <s v="CS1507060050" u="1"/>
        <s v="CS1507200043" u="1"/>
        <s v="CS1507220042" u="1"/>
        <s v="BM1409250003" u="1"/>
        <s v="CS1508120014" u="1"/>
        <s v="CS1508180011" u="1"/>
        <s v="SQ1412100026" u="1"/>
        <s v="LE1409130207" u="1"/>
        <s v="MS1508260005" u="1"/>
        <s v="CS1508060022" u="1"/>
        <s v="CS1508260012" u="1"/>
        <s v="SQ1412040034" u="1"/>
        <s v="LE1409130183" u="1"/>
        <s v="RP1412020058" u="1"/>
        <s v="CS1507040061" u="1"/>
        <s v="CS1508140023" u="1"/>
        <s v="CS1508180021" u="1"/>
        <s v="LE1409100001" u="1"/>
        <s v="CS1508040033" u="1"/>
        <s v="CS1508240023" u="1"/>
        <s v="CS1508260022" u="1"/>
        <s v="LE1409130193" u="1"/>
        <s v="RP1412020068" u="1"/>
        <s v="CS1507040071" u="1"/>
        <s v="CS1508120034" u="1"/>
        <s v="CS1508180031" u="1"/>
        <s v="LE1409300001" u="1"/>
        <s v="CS1508260032" u="1"/>
        <s v="SQ1412020055" u="1"/>
        <s v="RP1412020078" u="1"/>
        <s v="CS1507040081" u="1"/>
        <s v="CS1407110003" u="1"/>
        <s v="HW1311260002_1" u="1"/>
        <s v="CS1508240043" u="1"/>
        <s v="RP1412020088" u="1"/>
        <s v="CS1508140053" u="1"/>
        <s v="MP1506230010" u="1"/>
        <s v="RP1410070002" u="1"/>
        <s v="BM1508250001" u="1"/>
        <s v="HW1311280011_1" u="1"/>
        <s v="RP1410170002" u="1"/>
        <s v="RP1412020098" u="1"/>
        <s v="CS1407250011" u="1"/>
        <s v="CS1407110023" u="1"/>
        <s v="SQ1501260039" u="1"/>
        <s v="CS1508180071" u="1"/>
        <s v="CS1407170030" u="1"/>
        <s v="MP1507150001" u="1"/>
        <s v="HW1107250002_4" u="1"/>
        <s v="CS1407030042" u="1"/>
        <s v="MP1507210003" u="1"/>
        <s v="MP1507230002" u="1"/>
        <s v="SW1107210003_4" u="1"/>
        <s v="CS1504030100" u="1"/>
        <s v="CS1506010001" u="1"/>
        <s v="CS1508180081" u="1"/>
        <s v="CS1408250003" u="1"/>
        <s v="SQ1410130011" u="1"/>
        <s v="SQ1410310002" u="1"/>
        <s v="CS1407010053" u="1"/>
        <s v="CS1506030010" u="1"/>
        <s v="CS1508180091" u="1"/>
        <s v="MS1506150002" u="1"/>
        <s v="CS1407310043" u="1"/>
        <s v="CS1408270012" u="1"/>
        <s v="CS1506110011" u="1"/>
        <s v="MS1506250002" u="1"/>
        <s v="RP1411250005" u="1"/>
        <s v="RP1411270004" u="1"/>
        <s v="SQ1410230021" u="1"/>
        <s v="LE1408260140" u="1"/>
        <s v="RP1411250015" u="1"/>
        <s v="CS1408130034" u="1"/>
        <s v="CS1506230020" u="1"/>
        <s v="SQ1410210032" u="1"/>
        <s v="CS1409010007" u="1"/>
        <s v="SQ1411110004" u="1"/>
        <s v="CS1506110031" u="1"/>
        <s v="MP1508250003" u="1"/>
        <s v="CS1409190003" u="1"/>
        <s v="CS1507010003" u="1"/>
        <s v="CS1507030002" u="1"/>
        <s v="CS1507050001" u="1"/>
        <s v="RP1411250025" u="1"/>
        <s v="CS1506030040" u="1"/>
        <s v="CS1506230030" u="1"/>
        <s v="SQ1410030051" u="1"/>
        <s v="CS1409010017" u="1"/>
        <s v="CS1507130002" u="1"/>
        <s v="RP1412010009" u="1"/>
        <s v="RP1412030008" u="1"/>
        <s v="CS1507010013" u="1"/>
        <s v="CS1507030012" u="1"/>
        <s v="CS1507050011" u="1"/>
        <s v="CS1507210003" u="1"/>
        <s v="CS1507250001" u="1"/>
        <s v="SQ1411070021" u="1"/>
        <s v="CS1506030050" u="1"/>
        <s v="SQ1410230051" u="1"/>
        <s v="RP1412150007" u="1"/>
        <s v="CS1409250015" u="1"/>
        <s v="CS1507130012" u="1"/>
        <s v="CS1507150011" u="1"/>
        <s v="CS1507170010" u="1"/>
        <s v="MS1507210006" u="1"/>
        <s v="CS1408010065" u="1"/>
        <s v="RP1412030018" u="1"/>
        <s v="CS1507010023" u="1"/>
        <s v="CS1507050021" u="1"/>
        <s v="CS1507070020" u="1"/>
        <s v="CS1507230012" u="1"/>
        <s v="LE1408260204" u="1"/>
        <s v="CS1506030060" u="1"/>
        <s v="CS1507130022" u="1"/>
        <s v="CS1507150021" u="1"/>
        <s v="CS1507310013" u="1"/>
        <s v="RP1412030028" u="1"/>
        <s v="CS1507010033" u="1"/>
        <s v="CS1507030032" u="1"/>
        <s v="CS1507050031" u="1"/>
        <s v="CS1507270020" u="1"/>
        <s v="LE1408260214" u="1"/>
        <s v="CS1506030070" u="1"/>
        <s v="CS1507130032" u="1"/>
        <s v="CS1507310023" u="1"/>
        <s v="LE1408260190" u="1"/>
        <s v="CS1508030004" u="1"/>
        <s v="CS1508050003" u="1"/>
        <s v="CS1508090001" u="1"/>
        <s v="CS1507050041" u="1"/>
        <s v="CS1507210033" u="1"/>
        <s v="CS1507270030" u="1"/>
        <s v="CS1508110005" u="1"/>
        <s v="CS1508190001" u="1"/>
        <s v="BM1409180002" u="1"/>
        <s v="BM1507020001" u="1"/>
        <s v="CS1508050013" u="1"/>
        <s v="CS1508210005" u="1"/>
        <s v="CS1508250003" u="1"/>
        <s v="SV1410170004" u="1"/>
        <s v="CS1508110015" u="1"/>
        <s v="CS1508170012" u="1"/>
        <s v="CS1508190011" u="1"/>
        <s v="SQ1412110026" u="1"/>
        <s v="SQ1412150024" u="1"/>
        <s v="BM1507200002" u="1"/>
        <s v="CS1508050023" u="1"/>
        <s v="CS1508210015" u="1"/>
        <s v="SQ1412050034" u="1"/>
        <s v="CS1508110025" u="1"/>
        <s v="CS1508130024" u="1"/>
        <s v="CS1508170022" u="1"/>
        <s v="CS1508190021" u="1"/>
        <s v="LE1409110001" u="1"/>
        <s v="CS1508030034" u="1"/>
        <s v="CS1508050033" u="1"/>
        <s v="CS1508210025" u="1"/>
        <s v="CS1508250023" u="1"/>
        <s v="LE1408260254" u="1"/>
        <s v="CS1508190031" u="1"/>
        <s v="LE1409130010" u="1"/>
        <s v="CS1508210035" u="1"/>
        <s v="CS1508250033" u="1"/>
        <s v="LE1409230010" u="1"/>
        <s v="CS1407020003" u="1"/>
        <s v="CS1407060001" u="1"/>
        <s v="LE1408260264" u="1"/>
        <s v="CS1508170042" u="1"/>
        <s v="CS1508190041" u="1"/>
        <s v="MP1506220001" u="1"/>
        <s v="LE1409130020" u="1"/>
        <s v="CS1407200004" u="1"/>
        <s v="MP1407290001_2" u="1"/>
        <s v="LE1408260274" u="1"/>
        <s v="CS1508190051" u="1"/>
        <s v="LE1409130030" u="1"/>
        <s v="CS1407220013" u="1"/>
        <s v="CS1505100010" u="1"/>
        <s v="LE1408260284" u="1"/>
        <s v="CS1508190061" u="1"/>
        <s v="BM1307160001_2" u="1"/>
        <s v="LE1409130040" u="1"/>
        <s v="RP1410280002" u="1"/>
        <s v="CS1505200010" u="1"/>
        <s v="CS1505100020" u="1"/>
        <s v="SQ1501090048" u="1"/>
        <s v="CS1508190071" u="1"/>
        <s v="LE1409130050" u="1"/>
        <s v="MP1507160001" u="1"/>
        <s v="HW2005110001_4" u="1"/>
        <s v="CS1505100030" u="1"/>
        <s v="MP1507240002" u="1"/>
        <s v="SW1107260001_4" u="1"/>
        <s v="CS1506020001" u="1"/>
        <s v="CS1508190081" u="1"/>
        <s v="HW1410130002_1" u="1"/>
        <s v="CS1408280002" u="1"/>
        <s v="CS1506100002" u="1"/>
        <s v="CS1506120001" u="1"/>
        <s v="CS1505100040" u="1"/>
        <s v="CS1408120015" u="1"/>
        <s v="CS1506020011" u="1"/>
        <s v="CS1506040010" u="1"/>
        <s v="CS1506200002" u="1"/>
        <s v="CS1508190091" u="1"/>
        <s v="LE1409130070" u="1"/>
        <s v="CS1506300002" u="1"/>
        <s v="CS1508190125" u="1"/>
        <s v="LE1409130104" u="1"/>
        <s v="RP1411240006" u="1"/>
        <s v="RP1411280004" u="1"/>
        <s v="CS1408120025" u="1"/>
        <s v="CS1506020021" u="1"/>
        <s v="CS1506220011" u="1"/>
        <s v="CS1506240010" u="1"/>
        <s v="LE1409130080" u="1"/>
        <s v="CS1408260023" u="1"/>
        <s v="CS1408280022" u="1"/>
        <s v="CS1506100022" u="1"/>
        <s v="CS1506300012" u="1"/>
        <s v="CS1508190135" u="1"/>
        <s v="LE1409130114" u="1"/>
        <s v="CS1506040030" u="1"/>
        <s v="CS1506220021" u="1"/>
        <s v="MP1508140004" u="1"/>
        <s v="SQ1410200033" u="1"/>
        <s v="LE1409130090" u="1"/>
        <s v="SQ1411100005" u="1"/>
        <s v="CS1506120031" u="1"/>
        <s v="CS1506300022" u="1"/>
        <s v="MP1508240004" u="1"/>
        <s v="LE1409130124" u="1"/>
        <s v="CS1507040002" u="1"/>
        <s v="SQ1410200043" u="1"/>
        <s v="CS1507160001" u="1"/>
        <s v="CS1408280042" u="1"/>
        <s v="CS1506120041" u="1"/>
        <s v="CS1506300032" u="1"/>
        <s v="LE1409130134" u="1"/>
        <s v="RP1412020009" u="1"/>
        <s v="BM1408110004" u="1"/>
        <s v="CS1507020013" u="1"/>
        <s v="CS1507040012" u="1"/>
        <s v="CS1507220003" u="1"/>
        <s v="CS1507240002" u="1"/>
        <s v="CS1506220041" u="1"/>
        <s v="CS1507140012" u="1"/>
        <s v="CS1507160011" u="1"/>
        <s v="CS1507300004" u="1"/>
        <s v="LE1409130144" u="1"/>
        <s v="RP1412020019" u="1"/>
        <s v="CS1507020023" u="1"/>
        <s v="CS1507040022" u="1"/>
        <s v="CS1507200014" u="1"/>
        <s v="CS1507220013" u="1"/>
        <s v="CS1507280010" u="1"/>
        <s v="SQ1411060032" u="1"/>
        <s v="SQ1411280021" u="1"/>
        <s v="CS1506040060" u="1"/>
        <s v="CS1506240050" u="1"/>
        <s v="CS1507140022" u="1"/>
        <s v="CS1507160021" u="1"/>
        <s v="CS1507300014" u="1"/>
        <s v="SQ1411180031" u="1"/>
        <s v="LE1409130154" u="1"/>
        <s v="RP1412020029" u="1"/>
        <s v="CS1409180034" u="1"/>
        <s v="CS1507020033" u="1"/>
        <s v="CS1507040032" u="1"/>
        <s v="CS1507060031" u="1"/>
        <s v="CS1507080030" u="1"/>
        <s v="CS1507200024" u="1"/>
        <s v="CS1507220023" u="1"/>
        <s v="CS1507240022" u="1"/>
        <s v="CS1507280020" u="1"/>
        <s v="CS1506040070" u="1"/>
        <s v="CS1507100034" u="1"/>
        <s v="CS1507160031" u="1"/>
        <s v="SQ1412220006" u="1"/>
        <s v="LE1409130164" u="1"/>
        <s v="RP1412020039" u="1"/>
        <s v="CS1507040042" u="1"/>
        <s v="CS1507060041" u="1"/>
        <s v="CS1507200034" u="1"/>
        <s v="CS1507280030" u="1"/>
        <s v="MP1407250002" u="1"/>
        <s v="CS1506040080" u="1"/>
        <s v="CS1508120005" u="1"/>
        <s v="CS1507140042" u="1"/>
        <s v="CS1508040014" u="1"/>
        <s v="CS1508240004" u="1"/>
        <s v="CS1508260003" u="1"/>
        <s v="LE1409130174" u="1"/>
        <s v="RP1412020049" u="1"/>
        <s v="CS1409300048" u="1"/>
        <s v="CS1507040052" u="1"/>
        <s v="CS1507200044" u="1"/>
        <s v="CS1507220043" u="1"/>
        <s v="SQ1411260052" u="1"/>
        <s v="BM1507130001" u="1"/>
        <s v="CS1506040090" u="1"/>
        <s v="CS1508120015" u="1"/>
        <s v="CS1508140014" u="1"/>
        <s v="CS1508180012" u="1"/>
        <s v="LE1409130208" u="1"/>
        <s v="MS1508260006" u="1"/>
        <s v="CS1508040024" u="1"/>
        <s v="CS1508260013" u="1"/>
        <s v="SQ1412020036" u="1"/>
        <s v="LE1409020001" u="1"/>
        <s v="LE1409130184" u="1"/>
        <s v="RP1412020059" u="1"/>
        <s v="CS1507040062" u="1"/>
        <s v="CS1508140024" u="1"/>
        <s v="CS1508180022" u="1"/>
        <s v="MS1504210001" u="1"/>
        <s v="CS1508040034" u="1"/>
        <s v="CS1508200026" u="1"/>
        <s v="CS1508260023" u="1"/>
        <s v="SQ1412020046" u="1"/>
        <s v="LE1409130194" u="1"/>
        <s v="RP1412020069" u="1"/>
        <s v="CS1507040072" u="1"/>
        <s v="CS1508120035" u="1"/>
        <s v="RP1412020079" u="1"/>
        <s v="CS1406230031" u="1"/>
        <s v="CS1508140044" u="1"/>
        <s v="MP1506230001" u="1"/>
        <s v="CS1508240044" u="1"/>
        <s v="RP1412020089" u="1"/>
        <s v="CS1407270001" u="1"/>
        <s v="SQ1501080029" u="1"/>
        <s v="CS1508180052" u="1"/>
        <s v="MP1506230011" u="1"/>
        <s v="BM1508270001" u="1"/>
        <s v="HW1311280012_1" u="1"/>
        <s v="RP1410170003" u="1"/>
        <s v="RP1412020099" u="1"/>
        <s v="CS1407250012" u="1"/>
        <s v="CS1505110010" u="1"/>
        <s v="SQ1501080039" u="1"/>
        <s v="MS1505250001" u="1"/>
        <s v="CS1508180062" u="1"/>
        <s v="CS1407110024" u="1"/>
        <s v="CS1505210010" u="1"/>
        <s v="HW1107150003_4" u="1"/>
        <s v="CS1508180072" u="1"/>
        <s v="CS1505210020" u="1"/>
        <s v="MP1507150002" u="1"/>
        <s v="LE1408260111" u="1"/>
        <s v="CS1407030043" u="1"/>
        <s v="CS1505110030" u="1"/>
        <s v="MP1507210004" u="1"/>
        <s v="MP1507230003" u="1"/>
        <s v="MP1507270001" u="1"/>
        <s v="RS1207130003_4" u="1"/>
        <s v="SW1107250002_4" u="1"/>
        <s v="CS1504030101" u="1"/>
        <s v="CS1506030001" u="1"/>
        <s v="CS1508180082" u="1"/>
        <s v="CS1505210030" u="1"/>
        <s v="CS1408070013" u="1"/>
        <s v="CS1408250004" u="1"/>
        <s v="CS1506130001" u="1"/>
        <s v="CS1506050010" u="1"/>
        <s v="CS1506230001" u="1"/>
        <s v="CS1508180092" u="1"/>
        <s v="CS1505210040" u="1"/>
        <s v="BM1407220002" u="1"/>
        <s v="CS1408210016" u="1"/>
        <s v="CS1408270013" u="1"/>
        <s v="CS1506110012" u="1"/>
        <s v="RP1411250006" u="1"/>
        <s v="RP1411270005" u="1"/>
        <s v="CS1408130025" u="1"/>
        <s v="CS1506030021" u="1"/>
        <s v="CS1506050020" u="1"/>
        <s v="CS1407150062" u="1"/>
        <s v="CS1506150020" u="1"/>
        <s v="HW1108170004_4" u="1"/>
        <s v="RP1411250016" u="1"/>
        <s v="CS1408130035" u="1"/>
        <s v="CS1506230021" u="1"/>
        <s v="CS1506250020" u="1"/>
        <s v="SQ1410210033" u="1"/>
        <s v="SQ1410270030" u="1"/>
        <s v="CS1407150072" u="1"/>
        <s v="CS1409010008" u="1"/>
        <s v="CS1506110032" u="1"/>
        <s v="CS1506150030" u="1"/>
        <s v="MP1508250004" u="1"/>
        <s v="CS1507010004" u="1"/>
        <s v="CS1507030003" u="1"/>
        <s v="CS1507050002" u="1"/>
        <s v="CS1507070001" u="1"/>
        <s v="RP1411250026" u="1"/>
        <s v="CS1506030041" u="1"/>
        <s v="CS1506230031" u="1"/>
        <s v="CS1506250030" u="1"/>
        <s v="CS1409010018" u="1"/>
        <s v="CS1507130003" u="1"/>
        <s v="CS1507150002" u="1"/>
        <s v="CS1507170001" u="1"/>
        <s v="CS1506150040" u="1"/>
        <s v="RP1412030009" u="1"/>
        <s v="CS1507010014" u="1"/>
        <s v="CS1507030013" u="1"/>
        <s v="CS1507050012" u="1"/>
        <s v="CS1507070011" u="1"/>
        <s v="CS1507210004" u="1"/>
        <s v="SQ1411210015" u="1"/>
        <s v="CS1506030051" u="1"/>
        <s v="CS1506230041" u="1"/>
        <s v="CS1506250040" u="1"/>
        <s v="RP1412150008" u="1"/>
        <s v="CS1507130013" u="1"/>
        <s v="CS1507150012" u="1"/>
        <s v="CS1507170011" u="1"/>
        <s v="CS1507310004" u="1"/>
        <s v="MS1507210007" u="1"/>
        <s v="RP1412030019" u="1"/>
        <s v="CS1409110028" u="1"/>
        <s v="CS1409170025" u="1"/>
        <s v="CS1507050022" u="1"/>
        <s v="CS1507070021" u="1"/>
        <s v="CS1507090020" u="1"/>
        <s v="CS1507210014" u="1"/>
        <s v="CS1507230013" u="1"/>
        <s v="CS1507290010" u="1"/>
        <s v="SQ1411250023" u="1"/>
        <s v="LE1408260205" u="1"/>
        <s v="CS1506030061" u="1"/>
        <s v="CS1506250050" u="1"/>
        <s v="BM1506300001" u="1"/>
        <s v="CS1507130023" u="1"/>
        <s v="CS1507310014" u="1"/>
        <s v="HW1207090001_4" u="1"/>
        <s v="RP1412030029" u="1"/>
        <s v="CS1507030033" u="1"/>
        <s v="CS1507050032" u="1"/>
        <s v="CS1507070031" u="1"/>
        <s v="CS1507210024" u="1"/>
        <s v="CS1507230023" u="1"/>
        <s v="CS1506030071" u="1"/>
        <s v="CS1405220020" u="1"/>
        <s v="CS1507130033" u="1"/>
        <s v="CS1507150032" u="1"/>
        <s v="CS1507310024" u="1"/>
        <s v="LE1408260191" u="1"/>
        <s v="CS1508030005" u="1"/>
        <s v="CS1507050042" u="1"/>
        <s v="CS1507270031" u="1"/>
        <s v="MP1505100001" u="1"/>
        <s v="CS1508110006" u="1"/>
        <s v="CS1508170003" u="1"/>
        <s v="CS1508190002" u="1"/>
        <s v="CS1405200031" u="1"/>
        <s v="CS1406140001" u="1"/>
        <s v="CS1508030015" u="1"/>
        <s v="CS1508210006" u="1"/>
        <s v="CS1508270003" u="1"/>
        <s v="SQ1412050025" u="1"/>
        <s v="CS1409150056" u="1"/>
        <s v="CS1507290040" u="1"/>
        <s v="LE1408260235" u="1"/>
        <s v="CS1508110016" u="1"/>
        <s v="CS1508130015" u="1"/>
        <s v="CS1508170013" u="1"/>
        <s v="CS1508190012" u="1"/>
        <s v="CS1405200041" u="1"/>
        <s v="MP1505220010" u="1"/>
        <s v="RS1410150001_1" u="1"/>
        <s v="BM1507240001" u="1"/>
        <s v="CS1508210016" u="1"/>
        <s v="LE1409030001" u="1"/>
        <s v="CS1507290050" u="1"/>
        <s v="CS1508110026" u="1"/>
        <s v="CS1508130025" u="1"/>
        <s v="CS1508170023" u="1"/>
        <s v="CS1508190022" u="1"/>
        <s v="LE1409110002" u="1"/>
        <s v="LE1409130001" u="1"/>
        <s v="CS1409290064" u="1"/>
        <s v="BM1408290002_2" u="1"/>
        <s v="CS1508210026" u="1"/>
        <s v="LE1409230001" u="1"/>
        <s v="LE1408260255" u="1"/>
        <s v="CS1508130035" u="1"/>
        <s v="CS1508170033" u="1"/>
        <s v="CS1508190032" u="1"/>
        <s v="CS1409290074" u="1"/>
        <s v="CS1508210036" u="1"/>
        <s v="CS1508250034" u="1"/>
        <s v="LE1409230011" u="1"/>
        <s v="CS1407020004" u="1"/>
        <s v="SQ1501090019" u="1"/>
        <s v="LE1408260265" u="1"/>
        <s v="CS1508130045" u="1"/>
        <s v="CS1508170043" u="1"/>
        <s v="CS1508190042" u="1"/>
        <s v="HW1106300004_4" u="1"/>
        <s v="LE1409130021" u="1"/>
        <s v="CS1309160016" u="1"/>
        <s v="CS1407040013" u="1"/>
        <s v="CS1407280001" u="1"/>
        <s v="CS1505100001" u="1"/>
        <s v="LE1408260275" u="1"/>
        <s v="CS1508190052" u="1"/>
        <s v="LE1409130031" u="1"/>
        <s v="CS1505100011" u="1"/>
        <s v="CS1505300001" u="1"/>
        <s v="LE1408260285" u="1"/>
        <s v="MS1505260001" u="1"/>
        <s v="CS1508190062" u="1"/>
        <s v="LE1409130041" u="1"/>
        <s v="RP1410280003" u="1"/>
        <s v="MS1304040002_2" u="1"/>
        <s v="CS1405100125" u="1"/>
        <s v="CS1505200011" u="1"/>
        <s v="CS1505220010" u="1"/>
        <s v="CS1505100021" u="1"/>
        <s v="CS1508190072" u="1"/>
        <s v="LE1409130051" u="1"/>
        <s v="CS1407300025" u="1"/>
        <s v="CS1505200021" u="1"/>
        <s v="CS1505220020" u="1"/>
        <s v="CS1505100031" u="1"/>
        <s v="MP1507240003" u="1"/>
        <s v="SQ1501290049" u="1"/>
        <s v="CS1408180003" u="1"/>
        <s v="CS1506040001" u="1"/>
        <s v="CS1508190082" u="1"/>
        <s v="MP1302060002_3" u="1"/>
        <s v="HW1410130003_1" u="1"/>
        <s v="CS1506100003" u="1"/>
        <s v="CS1506120002" u="1"/>
        <s v="CS1505100041" u="1"/>
        <s v="CS1505120040" u="1"/>
        <s v="CS1506040011" u="1"/>
        <s v="CS1506240001" u="1"/>
        <s v="CS1508190092" u="1"/>
        <s v="LE1409130071" u="1"/>
        <s v="CS1506160010" u="1"/>
        <s v="CS1506300003" u="1"/>
        <s v="CS1508190126" u="1"/>
        <s v="LE1409130105" u="1"/>
        <s v="CS1505120050" u="1"/>
        <s v="RP1411240007" u="1"/>
        <s v="RP1411280005" u="1"/>
        <s v="CS1408120026" u="1"/>
        <s v="CS1506020022" u="1"/>
        <s v="CS1506220012" u="1"/>
        <s v="CS1506240011" u="1"/>
        <s v="CS1506260010" u="1"/>
        <s v="LE1409130081" u="1"/>
        <s v="CS1408080033" u="1"/>
        <s v="CS1408200027" u="1"/>
        <s v="CS1408260024" u="1"/>
        <s v="CS1506100023" u="1"/>
        <s v="CS1506160020" u="1"/>
        <s v="CS1506300013" u="1"/>
        <s v="CS1508190136" u="1"/>
        <s v="LE1409130115" u="1"/>
        <s v="CS1506020032" u="1"/>
        <s v="CS1506040031" u="1"/>
        <s v="CS1506220022" u="1"/>
        <s v="CS1506240021" u="1"/>
        <s v="MP1508140005" u="1"/>
        <s v="LE1409130091" u="1"/>
        <s v="CS1408260034" u="1"/>
        <s v="CS1506120032" u="1"/>
        <s v="CS1506160030" u="1"/>
        <s v="CS1506300023" u="1"/>
        <s v="MP1508240005" u="1"/>
        <s v="LE1409130125" u="1"/>
        <s v="CS1507040003" u="1"/>
        <s v="CS1507060002" u="1"/>
        <s v="SQ1411040014" u="1"/>
        <s v="CS1506020042" u="1"/>
        <s v="CS1506240031" u="1"/>
        <s v="CS1409020018" u="1"/>
        <s v="CS1507140003" u="1"/>
        <s v="CS1507160002" u="1"/>
        <s v="SQ1411120015" u="1"/>
        <s v="CS1506160040" u="1"/>
        <s v="CS1506300033" u="1"/>
        <s v="LE1409130135" u="1"/>
        <s v="BM1506010001" u="1"/>
        <s v="CS1507040013" u="1"/>
        <s v="CS1507060012" u="1"/>
        <s v="CS1507080011" u="1"/>
        <s v="CS1507200005" u="1"/>
        <s v="CS1507220004" u="1"/>
        <s v="CS1507240003" u="1"/>
        <s v="CS1506040051" u="1"/>
        <s v="CS1409020028" u="1"/>
        <s v="CS1507140013" u="1"/>
        <s v="CS1507160012" u="1"/>
        <s v="CS1507300005" u="1"/>
        <s v="LE1409130145" u="1"/>
        <s v="CS1507020024" u="1"/>
        <s v="CS1507040023" u="1"/>
        <s v="CS1507060022" u="1"/>
        <s v="CS1507080021" u="1"/>
        <s v="CS1507280011" u="1"/>
        <s v="SQ1411200026" u="1"/>
        <s v="SQ1411280022" u="1"/>
        <s v="HW1109060007_4" u="1"/>
        <s v="CS1506040061" u="1"/>
        <s v="CS1506240051" u="1"/>
        <s v="CS1507100025" u="1"/>
        <s v="CS1507140023" u="1"/>
        <s v="CS1507160022" u="1"/>
        <s v="LE1409130155" u="1"/>
        <s v="CS1507020034" u="1"/>
        <s v="CS1507040033" u="1"/>
        <s v="CS1507200025" u="1"/>
        <s v="CS1507240023" u="1"/>
        <s v="CS1507280021" u="1"/>
        <s v="CS1506040071" u="1"/>
        <s v="CS1506240061" u="1"/>
        <s v="SQ1412160005" u="1"/>
        <s v="SQ1412180004" u="1"/>
        <s v="CS1507100035" u="1"/>
        <s v="CS1507140033" u="1"/>
        <s v="CS1507160032" u="1"/>
        <s v="CS1507300025" u="1"/>
        <s v="HW1109130001_3" u="1"/>
        <s v="CS1508060004" u="1"/>
        <s v="SQ1412020017" u="1"/>
        <s v="LE1409130165" u="1"/>
        <s v="CS1507040043" u="1"/>
        <s v="CS1507060042" u="1"/>
        <s v="CS1507200035" u="1"/>
        <s v="CS1507240033" u="1"/>
        <s v="CS1507280031" u="1"/>
        <s v="SQ1411260043" u="1"/>
        <s v="LE1408220010" u="1"/>
        <s v="CS1506040081" u="1"/>
        <s v="CS1508180003" u="1"/>
        <s v="MP1505210001" u="1"/>
        <s v="BM1507050001" u="1"/>
        <s v="CS1508040015" u="1"/>
        <s v="CS1508240005" u="1"/>
        <s v="CS1508260004" u="1"/>
        <s v="SQ1412020027" u="1"/>
        <s v="SQ1412240016" u="1"/>
        <s v="LE1409130175" u="1"/>
        <s v="CS1507040053" u="1"/>
        <s v="CS1507200045" u="1"/>
        <s v="CS1507220044" u="1"/>
        <s v="LE1408220020" u="1"/>
        <s v="CS1506040091" u="1"/>
        <s v="CS1508120016" u="1"/>
        <s v="CS1508180013" u="1"/>
        <s v="LE1409130209" u="1"/>
        <s v="LE1409020002" u="1"/>
        <s v="LE1409040001" u="1"/>
        <s v="LE1409130185" u="1"/>
        <s v="CS1507040063" u="1"/>
        <s v="CS1507220054" u="1"/>
        <s v="CS1508180023" u="1"/>
        <s v="MS1504230001" u="1"/>
        <s v="CS1508040035" u="1"/>
        <s v="CS1508260024" u="1"/>
        <s v="SQ1412260035" u="1"/>
        <s v="LE1409130195" u="1"/>
        <s v="LE1409240001" u="1"/>
        <s v="CS1507040073" u="1"/>
        <s v="CS1508180033" u="1"/>
        <s v="SQ1412180044" u="1"/>
        <s v="MP1506150001" u="1"/>
        <s v="MP1506230002" u="1"/>
        <s v="MP1506250001" u="1"/>
        <s v="CS1508240045" u="1"/>
        <s v="CS1508180053" u="1"/>
        <s v="MP1506230012" u="1"/>
        <s v="RP1410070004" u="1"/>
      </sharedItems>
    </cacheField>
    <cacheField name="Invoice" numFmtId="0">
      <sharedItems containsBlank="1" count="8000">
        <s v="I15082800028"/>
        <s v="I15082800029"/>
        <s v="I15082800030"/>
        <s v="I15082800031"/>
        <s v="I15082800032"/>
        <s v="I15082800033"/>
        <s v="I15082800042"/>
        <s v="I15082800043"/>
        <s v="I15082800044"/>
        <s v="I15082800045"/>
        <s v="I15082800046"/>
        <s v="I15082800048"/>
        <s v="I15082800055"/>
        <s v="I15082800057"/>
        <s v="I15082800058"/>
        <s v="I15082800059"/>
        <s v="I15082800060"/>
        <s v="I15082800061"/>
        <s v="I15082800062"/>
        <s v="I15082800063"/>
        <s v="I15082800064"/>
        <s v="I15082800065"/>
        <s v="I15082800066"/>
        <s v="I15082800067"/>
        <s v="I15082800071"/>
        <s v="I15082800075"/>
        <s v="I15082800079"/>
        <s v="I15083100001"/>
        <s v="I15083100002"/>
        <s v="I15083100003"/>
        <s v="I15083100004"/>
        <s v="I15083100005"/>
        <s v="I15083100006"/>
        <s v="I15083100007"/>
        <s v="I15083100008"/>
        <s v="I15083100009"/>
        <s v="I15083100010"/>
        <s v="I15083100012"/>
        <s v="I15083100013"/>
        <s v="I15083100014"/>
        <s v="I15083100015"/>
        <s v="I15083100016"/>
        <s v="I15083100017"/>
        <s v="I15083100020"/>
        <s v="I15083100021"/>
        <s v="I15083100023"/>
        <s v="I15083100024"/>
        <s v="I15083100026"/>
        <s v="I15083100027"/>
        <s v="I15083100028"/>
        <s v="I15083100029"/>
        <s v="I15083100030"/>
        <s v="I15083100041"/>
        <s v="I15083100043"/>
        <s v="I15083100057"/>
        <s v="I15083100059"/>
        <s v="I15083100060"/>
        <s v="I15083100064"/>
        <s v="I15083100066"/>
        <s v="I15083100068"/>
        <s v="I15083100071"/>
        <s v="I15083100073"/>
        <s v="I15083100076"/>
        <s v="I15083100080"/>
        <s v="I15083100085"/>
        <s v="I15083100089"/>
        <s v="I15083100101"/>
        <s v="I15083100109"/>
        <s v="I15083100111"/>
        <s v="I15083100114"/>
        <s v="I15083100122"/>
        <s v="I15083100127"/>
        <s v="I15090100001"/>
        <s v="I15090100002"/>
        <s v="I15090100014"/>
        <s v="I15090100321"/>
        <s v="I15090100322"/>
        <s v="I15090100357"/>
        <s v="I15090100359"/>
        <s v="I15090100361"/>
        <s v="I15090100363"/>
        <s v="I15090100364"/>
        <s v="I15090100365"/>
        <s v="I15090100466"/>
        <s v="I15090100467"/>
        <s v="I15090100468"/>
        <s v="I15090100474"/>
        <s v="I15090100475"/>
        <s v="I15090100478"/>
        <s v="I15090100483"/>
        <s v="I15090100487"/>
        <s v="I15090200001"/>
        <s v="I15090200002"/>
        <s v="I15090200003"/>
        <s v="I15090200004"/>
        <s v="I15090200101"/>
        <s v="I15090200110"/>
        <s v="I15090200132"/>
        <s v="I15090200135"/>
        <s v="I15090200145"/>
        <s v="I15090200146"/>
        <s v="I15090200150"/>
        <s v="I15090200152"/>
        <s v="I15090200153"/>
        <s v="I15090200222"/>
        <s v="I15090200224"/>
        <s v="I15090200273"/>
        <s v="I15090200275"/>
        <s v="I15090200276"/>
        <s v="I15090200277"/>
        <s v="I15090200291"/>
        <s v="I15090200292"/>
        <s v="I15090200293"/>
        <s v="I15090200301"/>
        <s v="I15090200305"/>
        <s v="I15090200306"/>
        <s v="I15090200313"/>
        <s v="I15090200314"/>
        <s v="I15090200315"/>
        <s v="I15090200316"/>
        <s v="I15090200317"/>
        <s v="I15090200318"/>
        <s v="I15090200319"/>
        <s v="I15090300001"/>
        <s v="I15090300148"/>
        <s v="I15090300149"/>
        <s v="I15090300150"/>
        <s v="I15090300151"/>
        <s v="I15090300154"/>
        <s v="I15090300155"/>
        <s v="I15090300287"/>
        <s v="I15090300288"/>
        <s v="I15090300308"/>
        <s v="I15090300323"/>
        <s v="I15090300348"/>
        <s v="I15090300372"/>
        <s v="I15090300416"/>
        <s v="I15090300417"/>
        <s v="I15090300423"/>
        <s v="I15090300424"/>
        <s v="I15090300425"/>
        <s v="I15090300426"/>
        <s v="I15090300427"/>
        <s v="I15090300429"/>
        <s v="I15090300449"/>
        <s v="I15090300458"/>
        <s v="I15090300460"/>
        <s v="I15090300461"/>
        <s v="I15090300467"/>
        <s v="I15090300468"/>
        <s v="I15090300469"/>
        <s v="I15090300470"/>
        <s v="I15090300471"/>
        <s v="I15090300473"/>
        <s v="I15090300474"/>
        <s v="I15090300475"/>
        <s v="I15090300477"/>
        <s v="I15090300481"/>
        <s v="I15090300482"/>
        <s v="I15090300483"/>
        <s v="I15090300484"/>
        <s v="I15090300485"/>
        <s v="I15090300486"/>
        <s v="I15090300487"/>
        <s v="I15090300488"/>
        <s v="I15090300489"/>
        <s v="I15090300490"/>
        <s v="I15090300491"/>
        <s v="I15090300492"/>
        <s v="I15090300493"/>
        <s v="I15090300494"/>
        <s v="I15090300495"/>
        <s v="I15090300496"/>
        <s v="I15090300497"/>
        <s v="I15090300498"/>
        <s v="I15090300499"/>
        <s v="I15090300500"/>
        <s v="I15090300501"/>
        <s v="I15090300502"/>
        <s v="I15090300503"/>
        <s v="I15090300504"/>
        <s v="I15090300505"/>
        <s v="I15090300506"/>
        <s v="I15090300507"/>
        <s v="I15090300508"/>
        <s v="I15090300509"/>
        <s v="I15090300510"/>
        <s v="I15090300511"/>
        <s v="I15090300512"/>
        <s v="I15090400001"/>
        <s v="I15090400002"/>
        <s v="I15090400003"/>
        <s v="I15090400004"/>
        <s v="I15090400005"/>
        <s v="I15090400006"/>
        <s v="I15090400007"/>
        <s v="I15090400008"/>
        <s v="I15090400009"/>
        <s v="I15090400010"/>
        <s v="I15090400011"/>
        <s v="I15090400055"/>
        <s v="I15090400065"/>
        <s v="I15090400066"/>
        <s v="I15090400069"/>
        <s v="I15090400070"/>
        <s v="I15090400071"/>
        <s v="I15090400072"/>
        <s v="I15090400073"/>
        <s v="I15090400074"/>
        <s v="I15090400076"/>
        <s v="I15090400077"/>
        <s v="I15090400078"/>
        <s v="I15090400079"/>
        <s v="I15090400081"/>
        <s v="I15090400082"/>
        <s v="I15090400083"/>
        <s v="I15090400085"/>
        <s v="I15090400086"/>
        <s v="I15090400087"/>
        <s v="I15090400088"/>
        <s v="I15090400089"/>
        <s v="I15090400090"/>
        <s v="I15090400091"/>
        <s v="I15090400092"/>
        <s v="I15090400093"/>
        <s v="I15090400094"/>
        <s v="I15090400095"/>
        <s v="I15090400096"/>
        <s v="I15090400097"/>
        <s v="I15090400098"/>
        <s v="I15090400100"/>
        <s v="I15090400101"/>
        <s v="I15090400102"/>
        <s v="I15090400103"/>
        <s v="I15090400104"/>
        <s v="I15090400106"/>
        <s v="I15090400107"/>
        <s v="I15090400108"/>
        <s v="I15090400110"/>
        <s v="I15090400111"/>
        <s v="I15090400112"/>
        <s v="I15090400119"/>
        <s v="I15090400130"/>
        <s v="I15090400131"/>
        <s v="I15090400132"/>
        <s v="I15090400133"/>
        <s v="I15090400134"/>
        <s v="I15090400135"/>
        <s v="I15090400136"/>
        <s v="I15090400137"/>
        <s v="I15090400138"/>
        <s v="I15090400139"/>
        <s v="I15090400140"/>
        <s v="I15090400141"/>
        <s v="I15090400142"/>
        <s v="I15090400143"/>
        <s v="I15090400144"/>
        <s v="I15090400145"/>
        <s v="I15090400148"/>
        <s v="I15090400149"/>
        <s v="I15090400150"/>
        <s v="I15090400151"/>
        <s v="I15090400152"/>
        <s v="I15090400153"/>
        <s v="I15090400155"/>
        <s v="I15090400156"/>
        <s v="I15090400157"/>
        <s v="I15090400158"/>
        <s v="I15090400160"/>
        <s v="I15090400161"/>
        <s v="I15090400162"/>
        <s v="I15090400165"/>
        <s v="I15090400170"/>
        <s v="I15090400173"/>
        <s v="I15090400180"/>
        <s v="I15090400187"/>
        <s v="I15090400188"/>
        <s v="I15090400190"/>
        <s v="I15090400191"/>
        <s v="I15090400195"/>
        <s v="I15090400196"/>
        <s v="I15090400198"/>
        <s v="I15090400199"/>
        <s v="I15090400201"/>
        <s v="I15090400202"/>
        <s v="I15090400203"/>
        <s v="I15090400204"/>
        <s v="I15090400205"/>
        <s v="I15090400207"/>
        <s v="I15090400208"/>
        <s v="I15090400209"/>
        <s v="I15090400210"/>
        <s v="I15090400211"/>
        <s v="I15090400213"/>
        <s v="I15090400214"/>
        <s v="I15090400215"/>
        <s v="I15090400216"/>
        <s v="I15090400218"/>
        <s v="I15090400219"/>
        <s v="I15090400220"/>
        <s v="I15090400221"/>
        <s v="I15090400222"/>
        <s v="I15090400223"/>
        <s v="I15090400224"/>
        <s v="I15090400225"/>
        <s v="I15090400226"/>
        <s v="I15090400227"/>
        <s v="I15090400228"/>
        <s v="I15090400229"/>
        <s v="I15090400230"/>
        <s v="I15090500001"/>
        <s v="I15090500002"/>
        <s v="I15090500003"/>
        <s v="I15090500004"/>
        <s v="I15090500005"/>
        <s v="I15090500006"/>
        <s v="I15090500007"/>
        <s v="I15090500008"/>
        <s v="I15090500009"/>
        <s v="I15090500010"/>
        <s v="I15090500011"/>
        <s v="I15090500012"/>
        <s v="I15090500013"/>
        <s v="I15090500014"/>
        <s v="I15090500015"/>
        <s v="I15090500016"/>
        <s v="I15090500017"/>
        <s v="I15090500018"/>
        <s v="I15090500019"/>
        <s v="I15090500020"/>
        <s v="I15090500021"/>
        <s v="I15090500022"/>
        <s v="I15090500023"/>
        <s v="I15090500024"/>
        <s v="I15090500025"/>
        <s v="I15090500026"/>
        <s v="I15090500027"/>
        <s v="I15090500028"/>
        <s v="I15090500029"/>
        <s v="I15090500030"/>
        <s v="I15090500031"/>
        <s v="I15090500032"/>
        <s v="I15090500033"/>
        <s v="I15090500034"/>
        <s v="I15090500035"/>
        <s v="I15090500036"/>
        <s v="I15090500037"/>
        <s v="I15090500038"/>
        <s v="I15090500039"/>
        <s v="I15090500040"/>
        <s v="I15090500041"/>
        <s v="I15090500042"/>
        <s v="I15090500043"/>
        <s v="I15090500044"/>
        <s v="I15090500045"/>
        <s v="I15090500046"/>
        <s v="I15090500047"/>
        <s v="I15090500048"/>
        <s v="I15090500049"/>
        <s v="I15090500050"/>
        <s v="I15090500051"/>
        <s v="I15090500052"/>
        <s v="I15090500053"/>
        <s v="I15090500054"/>
        <s v="I15090500055"/>
        <s v="I15090500056"/>
        <s v="I15090500057"/>
        <s v="I15090500058"/>
        <s v="I15090500059"/>
        <s v="I15090500060"/>
        <s v="I15090500061"/>
        <s v="I15090500062"/>
        <s v="I15090500063"/>
        <s v="I15090500064"/>
        <s v="I15090600001"/>
        <s v="I15090600002"/>
        <s v="I15090600003"/>
        <s v="I15090600004"/>
        <s v="I15090600005"/>
        <s v="I15090600006"/>
        <s v="I15090600007"/>
        <s v="I15090600008"/>
        <s v="I15090600009"/>
        <s v="I15090600010"/>
        <s v="I15090600011"/>
        <s v="I15090600012"/>
        <s v="I15090600013"/>
        <s v="I15090600014"/>
        <s v="I15090600015"/>
        <s v="I15090600016"/>
        <s v="I15090600017"/>
        <s v="I15090600018"/>
        <s v="I15090600019"/>
        <s v="I15090600020"/>
        <s v="I15090600021"/>
        <s v="I15090600022"/>
        <s v="I15090600023"/>
        <s v="I15090600024"/>
        <s v="I15090600025"/>
        <s v="I15090600026"/>
        <s v="I15090600027"/>
        <s v="I15090600028"/>
        <s v="I15090600029"/>
        <s v="I15090600030"/>
        <s v="I15090600031"/>
        <s v="I15090700001"/>
        <s v="I15090700011"/>
        <s v="I15090700013"/>
        <s v="I15090700014"/>
        <s v="I15090700016"/>
        <s v="I15090700018"/>
        <s v="I15090700022"/>
        <s v="I15090700026"/>
        <s v="I15090700029"/>
        <s v="I15090700033"/>
        <s v="I15090700036"/>
        <s v="I15090700037"/>
        <s v="I15090700038"/>
        <s v="I15090700041"/>
        <s v="I15090700050"/>
        <s v="I15090700052"/>
        <s v="I15090700053"/>
        <s v="I15090700054"/>
        <s v="I15090700057"/>
        <s v="I15090700058"/>
        <s v="I15090700060"/>
        <s v="I15090700061"/>
        <s v="I15090700064"/>
        <s v="I15090700065"/>
        <s v="I15090700066"/>
        <s v="I15090700067"/>
        <s v="I15090700068"/>
        <s v="I15090700069"/>
        <s v="I15090700070"/>
        <s v="I15090700071"/>
        <s v="I15090700072"/>
        <s v="I15090700073"/>
        <s v="I15090700075"/>
        <s v="I15090700076"/>
        <s v="I15090700078"/>
        <s v="I15090700079"/>
        <s v="I15090700080"/>
        <s v="I15090700081"/>
        <s v="I15090700082"/>
        <s v="I15090700083"/>
        <s v="I15090700084"/>
        <s v="I15090700085"/>
        <s v="I15090700086"/>
        <s v="I15090700087"/>
        <s v="I15090700097"/>
        <s v="I15090700098"/>
        <s v="I15090700101"/>
        <s v="I15090700105"/>
        <s v="I15090700106"/>
        <s v="I15090700113"/>
        <s v="I15090700114"/>
        <s v="I15090700115"/>
        <s v="I15090800001"/>
        <s v="I15090800002"/>
        <s v="I15090800003"/>
        <s v="I15090800008"/>
        <s v="I15090800009"/>
        <s v="I15090800011"/>
        <s v="I15090800021"/>
        <s v="I15090800022"/>
        <s v="I15090800026"/>
        <s v="I15090800027"/>
        <s v="I15090800028"/>
        <s v="I15090800039"/>
        <s v="I15090800040"/>
        <s v="I15090800042"/>
        <s v="I15090800044"/>
        <s v="I15090800046"/>
        <s v="I15090800047"/>
        <s v="I15090800048"/>
        <s v="I15090800050"/>
        <s v="I15090800053"/>
        <s v="I15090800117"/>
        <s v="I15090800118"/>
        <s v="I15090800119"/>
        <s v="I15090800120"/>
        <s v="I15090800121"/>
        <s v="I15090800122"/>
        <s v="I15090800127"/>
        <s v="I15090800138"/>
        <s v="I15090800142"/>
        <s v="I15090800161"/>
        <s v="I15090800166"/>
        <s v="I15090800171"/>
        <s v="I15090800178"/>
        <s v="I15090800180"/>
        <s v="I15090800183"/>
        <s v="I15090800184"/>
        <s v="I15090800185"/>
        <s v="I15090800186"/>
        <s v="I15090800187"/>
        <s v="I15090800188"/>
        <s v="I15090800189"/>
        <s v="I15090800190"/>
        <s v="I15090800191"/>
        <s v="I15090900002"/>
        <s v="I15090900004"/>
        <s v="I15090900005"/>
        <s v="I15090900006"/>
        <s v="I15090900007"/>
        <s v="I15090900008"/>
        <s v="I15090900010"/>
        <s v="I15090900011"/>
        <s v="I15090900012"/>
        <s v="I15090900013"/>
        <s v="I15090900019"/>
        <s v="I15090900022"/>
        <s v="I15090900026"/>
        <s v="I15090900032"/>
        <s v="I15090900037"/>
        <s v="I15090900038"/>
        <s v="I15090900040"/>
        <s v="I15090900041"/>
        <s v="I15090900042"/>
        <s v="I15090900043"/>
        <s v="I15090900044"/>
        <s v="I15090900045"/>
        <s v="I15090900046"/>
        <s v="I15090900047"/>
        <s v="I15090900048"/>
        <s v="I15090900049"/>
        <s v="I15090900050"/>
        <s v="I15090900051"/>
        <s v="I15090900052"/>
        <s v="I15090900053"/>
        <s v="I15090900058"/>
        <s v="I15090900065"/>
        <s v="I15090900077"/>
        <s v="I15090900082"/>
        <s v="I15090900083"/>
        <s v="I15090900084"/>
        <s v="I15090900086"/>
        <s v="I15090900087"/>
        <s v="I15090900088"/>
        <s v="I15090900089"/>
        <s v="I15090900090"/>
        <s v="I15090900091"/>
        <s v="I15090900092"/>
        <s v="I15090900095"/>
        <s v="I15090900098"/>
        <s v="I15090900102"/>
        <s v="I15090900119"/>
        <s v="I15090900128"/>
        <s v="I15091000001"/>
        <s v="I15091000002"/>
        <s v="I15091000003"/>
        <s v="I15091000004"/>
        <s v="I15091000012"/>
        <s v="I15091000017"/>
        <s v="I15091000018"/>
        <s v="I15091000019"/>
        <s v="I15091000020"/>
        <s v="I15091000021"/>
        <s v="I15091000024"/>
        <s v="I15091000025"/>
        <s v="I15091000026"/>
        <s v="I15091000027"/>
        <s v="I15091000028"/>
        <s v="I15091000029"/>
        <s v="I15091000030"/>
        <s v="I15091000032"/>
        <s v="I15091000033"/>
        <s v="I15091000034"/>
        <s v="I15091000037"/>
        <s v="I15091000076"/>
        <s v="I15091000082"/>
        <s v="I15091000099"/>
        <s v="I15091000100"/>
        <s v="I15091000101"/>
        <s v="I15091000104"/>
        <s v="I15091000105"/>
        <s v="I15091000108"/>
        <s v="I15091000109"/>
        <s v="I15091000110"/>
        <s v="I15091000111"/>
        <s v="I15091000115"/>
        <s v="I15091000116"/>
        <s v="I15091000117"/>
        <s v="I15091000120"/>
        <s v="I15091000124"/>
        <s v="I15091000125"/>
        <s v="I15091000127"/>
        <s v="I15091000129"/>
        <s v="I15091000130"/>
        <s v="I15091000132"/>
        <s v="I15091000133"/>
        <s v="I15091000134"/>
        <s v="I15091000135"/>
        <s v="I15091000136"/>
        <s v="I15091000137"/>
        <s v="I15091000138"/>
        <s v="I15091000139"/>
        <s v="I15091000141"/>
        <s v="I15091000143"/>
        <s v="I15091000144"/>
        <s v="I15091000145"/>
        <s v="I15091000146"/>
        <s v="I15091000147"/>
        <s v="I15091000148"/>
        <s v="I15091000149"/>
        <s v="I15091000150"/>
        <s v="I15091000151"/>
        <s v="I15091000152"/>
        <s v="I15091000153"/>
        <s v="I15091000154"/>
        <s v="I15091000155"/>
        <s v="I15091000156"/>
        <s v="I15091000157"/>
        <s v="I15091000158"/>
        <s v="I15091000159"/>
        <s v="I15091000160"/>
        <s v="I15091000161"/>
        <s v="I15091000162"/>
        <s v="I15091000163"/>
        <s v="I15091000164"/>
        <s v="I15091000165"/>
        <s v="I15091000166"/>
        <s v="I15091000167"/>
        <s v="I15091000170"/>
        <s v="I15091000176"/>
        <s v="I15091000177"/>
        <s v="I15091000178"/>
        <s v="I15091000179"/>
        <s v="I15091400005"/>
        <s v="I15091400006"/>
        <s v="I15091400007"/>
        <s v="I15091400008"/>
        <s v="I15091400010"/>
        <s v="I15091400011"/>
        <s v="I15091400012"/>
        <s v="I15091400013"/>
        <s v="I15091400014"/>
        <s v="I15091400016"/>
        <s v="I15091400026"/>
        <s v="I15091400028"/>
        <s v="I15091400030"/>
        <s v="I15091400034"/>
        <s v="I15091400037"/>
        <s v="I15091400055"/>
        <s v="I15091400056"/>
        <s v="I15091400074"/>
        <s v="I15091400075"/>
        <s v="I15091400078"/>
        <s v="I15091400079"/>
        <s v="I15091400080"/>
        <s v="I15091400096"/>
        <s v="I15091400100"/>
        <s v="I15091400101"/>
        <s v="I15091400102"/>
        <s v="I15091400103"/>
        <s v="I15091400105"/>
        <s v="I15091400106"/>
        <s v="I15091400108"/>
        <s v="I15091400109"/>
        <s v="I15091400110"/>
        <s v="I15091400111"/>
        <s v="I15091400120"/>
        <s v="I15091400121"/>
        <s v="I15091400122"/>
        <s v="I15091400123"/>
        <s v="I15091400124"/>
        <s v="I15091400126"/>
        <s v="I15091400135"/>
        <s v="I15091400136"/>
        <s v="I15091400137"/>
        <s v="I15091400138"/>
        <s v="I15091400139"/>
        <s v="I15091400141"/>
        <s v="I15091400144"/>
        <s v="I15091400145"/>
        <s v="I15091400146"/>
        <s v="I15091400147"/>
        <s v="I15091400148"/>
        <s v="I15091400149"/>
        <s v="I15091400167"/>
        <s v="I15091500002"/>
        <s v="I15091500010"/>
        <s v="I15091500011"/>
        <s v="I15091500012"/>
        <s v="I15091500014"/>
        <s v="I15091500015"/>
        <s v="I15091500017"/>
        <s v="I15091500018"/>
        <s v="I15091500019"/>
        <s v="I15091500020"/>
        <s v="I15091500021"/>
        <s v="I15091500022"/>
        <s v="I15091500023"/>
        <s v="I15091500024"/>
        <s v="I15091500025"/>
        <s v="I15091500026"/>
        <s v="I15091500027"/>
        <s v="I15091500028"/>
        <s v="I15091500029"/>
        <s v="I15091500030"/>
        <s v="I15091500031"/>
        <s v="I15091500032"/>
        <s v="I15091500033"/>
        <s v="I15091500034"/>
        <s v="I15091500035"/>
        <s v="I15091500036"/>
        <s v="I15091500037"/>
        <s v="I15091500038"/>
        <s v="I15091500039"/>
        <s v="I15091500040"/>
        <s v="I15091500046"/>
        <s v="I15091500047"/>
        <s v="I15091500048"/>
        <s v="I15091500052"/>
        <s v="I15091500056"/>
        <s v="I15091500062"/>
        <s v="I15091500070"/>
        <s v="I15091500071"/>
        <s v="I15091500082"/>
        <s v="I15091500084"/>
        <s v="I15091500085"/>
        <s v="I15091500087"/>
        <s v="I15091500090"/>
        <s v="I15091500093"/>
        <s v="I15091500094"/>
        <s v="I15091500096"/>
        <s v="I15091500098"/>
        <s v="I15091500099"/>
        <s v="I15091500101"/>
        <s v="I15091500102"/>
        <s v="I15091500105"/>
        <s v="I15091500106"/>
        <s v="I15091500107"/>
        <s v="I15091500108"/>
        <s v="I15091500112"/>
        <s v="I15091500115"/>
        <s v="I15091500122"/>
        <s v="I15091500124"/>
        <s v="I15091500127"/>
        <s v="I15091500128"/>
        <s v="I15091500129"/>
        <s v="I15091500130"/>
        <s v="I15091500131"/>
        <s v="I15091500133"/>
        <s v="I15091500135"/>
        <s v="I15091500139"/>
        <s v="I15091500140"/>
        <s v="I15091600007"/>
        <s v="I15091600008"/>
        <s v="I15091600022"/>
        <s v="I15091600025"/>
        <s v="I15091600026"/>
        <s v="I15091600027"/>
        <s v="I15091600028"/>
        <s v="I15091600029"/>
        <s v="I15091600032"/>
        <s v="I15091600038"/>
        <s v="I15091600039"/>
        <s v="I15091600040"/>
        <s v="I15091600041"/>
        <s v="I15091600042"/>
        <s v="I15091600044"/>
        <s v="I15091600068"/>
        <s v="I15091600072"/>
        <s v="I15091600078"/>
        <s v="I15091600079"/>
        <s v="I15091600080"/>
        <s v="I15091600081"/>
        <s v="I15091600082"/>
        <s v="I15091600083"/>
        <s v="I15091600086"/>
        <s v="I15091600087"/>
        <s v="I15091600088"/>
        <s v="I15091600089"/>
        <s v="I15091600090"/>
        <s v="I15091600091"/>
        <s v="I15091700001"/>
        <s v="I15091700002"/>
        <s v="I15091700004"/>
        <s v="I15091700006"/>
        <s v="I15091700007"/>
        <s v="I15091700008"/>
        <s v="I15091700009"/>
        <s v="I15091700010"/>
        <s v="I15091700011"/>
        <s v="I15091700015"/>
        <s v="I15091700017"/>
        <s v="I15091700023"/>
        <s v="I15091700024"/>
        <s v="I15091700025"/>
        <s v="I15091700026"/>
        <s v="I15091700027"/>
        <s v="I15091700029"/>
        <s v="I15091700032"/>
        <s v="I15091700033"/>
        <s v="I15091700034"/>
        <s v="I15091700035"/>
        <s v="I15091700036"/>
        <s v="I15091700037"/>
        <s v="I15091700038"/>
        <s v="I15091700039"/>
        <s v="I15091700040"/>
        <s v="I15091700041"/>
        <s v="I15091700042"/>
        <s v="I15091700043"/>
        <s v="I15091700044"/>
        <s v="I15091700046"/>
        <s v="I15091700047"/>
        <s v="I15091700048"/>
        <s v="I15091700049"/>
        <s v="I15091700056"/>
        <s v="I15091700057"/>
        <s v="I15091700058"/>
        <s v="I15091700059"/>
        <s v="I15091700060"/>
        <s v="I15091700061"/>
        <s v="I15091700062"/>
        <s v="I15091700063"/>
        <s v="I15091700065"/>
        <s v="I15091700066"/>
        <s v="I15091700067"/>
        <s v="I15091700068"/>
        <s v="I15091700069"/>
        <s v="I15091700070"/>
        <s v="I15091700071"/>
        <s v="I15091700072"/>
        <s v="I15091700075"/>
        <s v="I15091700076"/>
        <s v="I15091700077"/>
        <s v="I15091700078"/>
        <s v="I15091700079"/>
        <s v="I15091700080"/>
        <s v="I15091700081"/>
        <s v="I15091700082"/>
        <s v="I15091700083"/>
        <s v="I15091700084"/>
        <s v="I15091700085"/>
        <s v="I15091700087"/>
        <s v="I15091700089"/>
        <s v="I15091700092"/>
        <s v="I15091700097"/>
        <s v="I15091700098"/>
        <s v="I15091700099"/>
        <s v="I15091700100"/>
        <s v="I15091700101"/>
        <s v="I15091700102"/>
        <s v="I15091700103"/>
        <s v="I15091700104"/>
        <s v="I15091700105"/>
        <s v="I15091700107"/>
        <s v="I15091700108"/>
        <s v="I15091700109"/>
        <s v="I15091700110"/>
        <s v="I15091700115"/>
        <s v="I15091700116"/>
        <s v="I15091700117"/>
        <s v="I15091700118"/>
        <s v="I15091700120"/>
        <s v="I15091700121"/>
        <s v="I15091700122"/>
        <s v="I15091800001"/>
        <s v="I15091800002"/>
        <s v="I15091800003"/>
        <s v="I15091800004"/>
        <s v="I15091800005"/>
        <s v="I15091800006"/>
        <s v="I15091800014"/>
        <s v="I15091800019"/>
        <s v="I15091800022"/>
        <s v="I15091800025"/>
        <s v="I15091800026"/>
        <s v="I15091800027"/>
        <s v="I15091800028"/>
        <s v="I15091800029"/>
        <s v="I15091800030"/>
        <s v="I15091800031"/>
        <s v="I15091800032"/>
        <s v="I15091800033"/>
        <s v="I15091800039"/>
        <s v="I15091800041"/>
        <s v="I15091800047"/>
        <s v="I15091800049"/>
        <s v="I15091800050"/>
        <s v="I15091800052"/>
        <s v="I15091800057"/>
        <s v="I15091800058"/>
        <s v="I15091800059"/>
        <s v="I15091800077"/>
        <s v="I15091800080"/>
        <s v="I15091800082"/>
        <s v="I15091800084"/>
        <s v="I15091800085"/>
        <s v="I15091800086"/>
        <s v="I15091800088"/>
        <s v="I15091800089"/>
        <s v="I15091800090"/>
        <s v="I15091800092"/>
        <s v="I15091900001"/>
        <s v="I15091900002"/>
        <s v="I15091900003"/>
        <s v="I15091900004"/>
        <s v="I15092100001"/>
        <s v="I15092100002"/>
        <s v="I15092100003"/>
        <s v="I15092100004"/>
        <s v="I15092100005"/>
        <s v="I15092100007"/>
        <s v="I15092100011"/>
        <s v="I15092100017"/>
        <s v="I15092100018"/>
        <s v="I15092100019"/>
        <s v="I15092100020"/>
        <s v="I15092100023"/>
        <s v="I15092100026"/>
        <s v="I15092100029"/>
        <s v="I15092100030"/>
        <s v="I15092100038"/>
        <s v="I15092100045"/>
        <s v="I15092100046"/>
        <s v="I15092100048"/>
        <s v="I15092100052"/>
        <s v="I15092100053"/>
        <s v="I15092100056"/>
        <s v="I15092100058"/>
        <s v="I15092100065"/>
        <s v="I15092100071"/>
        <s v="I15092100073"/>
        <s v="I15092100078"/>
        <s v="I15092100081"/>
        <s v="I15092100083"/>
        <s v="I15092100095"/>
        <s v="I15092100104"/>
        <s v="I15092100108"/>
        <s v="I15092100114"/>
        <s v="I15092200001"/>
        <s v="I15092200002"/>
        <s v="I15092200003"/>
        <s v="I15092200004"/>
        <s v="I15092200005"/>
        <s v="I15092200006"/>
        <s v="I15092200007"/>
        <s v="I15092200008"/>
        <s v="I15092200013"/>
        <s v="I15092200014"/>
        <s v="I15092200015"/>
        <s v="I15092200016"/>
        <s v="I15092200017"/>
        <s v="I15092200018"/>
        <s v="I15092200023"/>
        <s v="I15092200024"/>
        <s v="I15092200025"/>
        <s v="I15092200027"/>
        <s v="I15092200028"/>
        <s v="I15092200029"/>
        <s v="I15092200031"/>
        <s v="I15092200032"/>
        <s v="I15092200033"/>
        <s v="I15092200034"/>
        <s v="I15092200035"/>
        <s v="I15092200036"/>
        <s v="I15092200037"/>
        <s v="I15092200038"/>
        <s v="I15092200039"/>
        <s v="I15092200040"/>
        <s v="I15092200041"/>
        <s v="I15092200042"/>
        <s v="I15092200043"/>
        <s v="I15092200044"/>
        <s v="I15092200045"/>
        <s v="I15092200046"/>
        <s v="I15092200047"/>
        <s v="I15092200048"/>
        <s v="I15092200049"/>
        <s v="I15092200055"/>
        <s v="I15092200056"/>
        <s v="I15092200058"/>
        <s v="I15092200059"/>
        <s v="I15092200063"/>
        <s v="I15092200070"/>
        <s v="I15092200071"/>
        <s v="I15092200072"/>
        <s v="I15092200075"/>
        <s v="I15092200077"/>
        <s v="I15092200080"/>
        <s v="I15092200082"/>
        <s v="I15092200083"/>
        <s v="I15092200084"/>
        <s v="I15092200085"/>
        <s v="I15092200086"/>
        <s v="I15092200091"/>
        <s v="I15092200092"/>
        <s v="I15092200100"/>
        <s v="I15092200101"/>
        <s v="I15092200111"/>
        <s v="I15092200117"/>
        <s v="I15092200118"/>
        <s v="I15092200119"/>
        <s v="I15092200120"/>
        <s v="I15092200132"/>
        <s v="I15092200135"/>
        <s v="I15092200137"/>
        <s v="I15092200138"/>
        <s v="I15092300001"/>
        <s v="I15092300002"/>
        <s v="I15092300003"/>
        <s v="I15092300004"/>
        <s v="I15092300005"/>
        <s v="I15092300006"/>
        <s v="I15092300007"/>
        <s v="I15092300009"/>
        <s v="I15092300010"/>
        <s v="I15092300011"/>
        <s v="I15092300028"/>
        <s v="I15092300030"/>
        <s v="I15092300031"/>
        <s v="I15092300032"/>
        <s v="I15092300033"/>
        <s v="I15092300034"/>
        <s v="I15092300035"/>
        <s v="I15092300036"/>
        <s v="I15092300037"/>
        <s v="I15092300038"/>
        <s v="I15092300039"/>
        <s v="I15092300051"/>
        <s v="I15092300052"/>
        <s v="I15092300054"/>
        <s v="I15092300055"/>
        <s v="I15092300056"/>
        <s v="I15092300063"/>
        <s v="I15092300064"/>
        <s v="I15092300065"/>
        <s v="I15092300066"/>
        <s v="I15092300067"/>
        <s v="I15092300068"/>
        <s v="I15092300069"/>
        <s v="I15092300070"/>
        <s v="I15092300071"/>
        <s v="I15092300072"/>
        <s v="I15092300073"/>
        <s v="I15092300074"/>
        <s v="I15092300075"/>
        <s v="I15092300082"/>
        <s v="I15092300083"/>
        <s v="I15092300084"/>
        <s v="I15092300085"/>
        <s v="I15092300086"/>
        <s v="I15092300087"/>
        <s v="I15092300088"/>
        <s v="I15092300091"/>
        <s v="I15092300092"/>
        <s v="I15092300093"/>
        <s v="I15092300095"/>
        <s v="I15092300096"/>
        <s v="I15092300097"/>
        <s v="I15092300099"/>
        <s v="I15092300100"/>
        <s v="I15092300101"/>
        <s v="I15092300102"/>
        <s v="I15092300103"/>
        <s v="I15092300104"/>
        <s v="I15092300105"/>
        <s v="I15092300106"/>
        <s v="I15092300111"/>
        <s v="I15092300112"/>
        <s v="I15092300113"/>
        <s v="I15092300114"/>
        <s v="I15092300115"/>
        <s v="I15092300116"/>
        <s v="I15092300117"/>
        <s v="I15092300118"/>
        <s v="I15092400001"/>
        <s v="I15092400002"/>
        <s v="I15092400003"/>
        <s v="I15092500001"/>
        <s v="I15092500003"/>
        <s v="I15092500004"/>
        <s v="I15092500009"/>
        <s v="I15092500010"/>
        <s v="I15092500012"/>
        <s v="I15092500013"/>
        <s v="I15092500019"/>
        <s v="I15092500020"/>
        <s v="I15092500021"/>
        <s v="I15092500022"/>
        <s v="I15092500023"/>
        <s v="I15092500024"/>
        <s v="I15092500025"/>
        <s v="I15092500027"/>
        <s v="I15092500028"/>
        <s v="I15092500029"/>
        <s v="I15092500030"/>
        <s v="I15092500031"/>
        <s v="I15092500032"/>
        <s v="I15092500033"/>
        <s v="I15092500034"/>
        <s v="I15092500036"/>
        <s v="I15092500037"/>
        <s v="I15092500039"/>
        <s v="I15092500040"/>
        <s v="I15092500041"/>
        <s v="I15092500042"/>
        <s v="I15092500043"/>
        <s v="I15092500044"/>
        <s v="I15092500045"/>
        <s v="I15092500046"/>
        <s v="I15092500047"/>
        <s v="I15092500048"/>
        <s v="I15092500056"/>
        <s v="I15092500061"/>
        <s v="I15092500068"/>
        <s v="I15092500075"/>
        <s v="I15092500077"/>
        <s v="I15092500078"/>
        <s v="I15092500079"/>
        <s v="I15092500081"/>
        <s v="I15092500084"/>
        <s v="I15092500085"/>
        <s v="I15092500086"/>
        <s v="I15092500089"/>
        <s v="I15092500090"/>
        <s v="I15092500092"/>
        <s v="I15092500100"/>
        <s v="I15092500108"/>
        <s v="I15092500113"/>
        <s v="I15092500115"/>
        <s v="I15092500122"/>
        <s v="I15092500124"/>
        <s v="I15092500129"/>
        <s v="I15092500131"/>
        <s v="I15092500132"/>
        <s v="I15092500133"/>
        <s v="I15092500134"/>
        <s v="I15092500135"/>
        <s v="I15092500136"/>
        <s v="I15092500139"/>
        <s v="I15092500140"/>
        <s v="I15092500141"/>
        <s v="I15092500142"/>
        <s v="I15092500144"/>
        <s v="I15092500146"/>
        <s v="I15092500148"/>
        <s v="I15092500151"/>
        <s v="I15092500152"/>
        <s v="I15092500153"/>
        <s v="I15092500154"/>
        <s v="I15092500156"/>
        <s v="I15092500157"/>
        <s v="I15092500158"/>
        <s v="I15092500161"/>
        <s v="I15092500162"/>
        <s v="I15092500163"/>
        <s v="I15092500167"/>
        <s v="I15092500170"/>
        <s v="I15092500171"/>
        <s v="I15092500172"/>
        <s v="I15092800001"/>
        <s v="I15092800003"/>
        <s v="I15092800004"/>
        <s v="I15092800019"/>
        <s v="I15092800026"/>
        <s v="I15092800028"/>
        <s v="I15092800029"/>
        <s v="I15092800030"/>
        <s v="I15092800032"/>
        <s v="I15092800033"/>
        <s v="I15092800034"/>
        <s v="I15092800035"/>
        <s v="I15092800036"/>
        <s v="I15092800037"/>
        <s v="I15092800038"/>
        <s v="I15092800039"/>
        <s v="I15092800040"/>
        <s v="I15092800042"/>
        <s v="I15092800044"/>
        <s v="I15092800046"/>
        <s v="I15092800047"/>
        <s v="I15092800048"/>
        <s v="I15092800049"/>
        <s v="I15092800050"/>
        <s v="I15092800051"/>
        <s v="I15092800055"/>
        <s v="I15092800056"/>
        <s v="I15090400105"/>
        <s v="I15091000016"/>
        <s v="I15091000128"/>
        <s v="I15092100061"/>
        <s v="I15092500002"/>
        <s v="I15092500058"/>
        <s v="I15092500060"/>
        <s v="I15092500087"/>
        <s v="I15092500093"/>
        <s v="I15092500126"/>
        <m/>
        <s v="I15060300430" u="1"/>
        <s v="I15060300440" u="1"/>
        <s v="I15060300450" u="1"/>
        <s v="I15060300460" u="1"/>
        <s v="I15060300431" u="1"/>
        <s v="I15060300441" u="1"/>
        <s v="I15060300451" u="1"/>
        <s v="I15060300461" u="1"/>
        <s v="I15060300402" u="1"/>
        <s v="I15060300442" u="1"/>
        <s v="I15060300452" u="1"/>
        <s v="I15060300462" u="1"/>
        <s v="I15060200413" u="1"/>
        <s v="I15060300443" u="1"/>
        <s v="I15060300453" u="1"/>
        <s v="I15060300463" u="1"/>
        <s v="I15052800010" u="1"/>
        <s v="I15052900030" u="1"/>
        <s v="I15052800040" u="1"/>
        <s v="I15052800050" u="1"/>
        <s v="I15052800070" u="1"/>
        <s v="I15052800080" u="1"/>
        <s v="I15060400300" u="1"/>
        <s v="I15060400310" u="1"/>
        <s v="I15060400320" u="1"/>
        <s v="I15062500240" u="1"/>
        <s v="I15060300390" u="1"/>
        <s v="I15062500280" u="1"/>
        <s v="I15062500290" u="1"/>
        <s v="I15060300434" u="1"/>
        <s v="I15060300444" u="1"/>
        <s v="I15060300454" u="1"/>
        <s v="I15060300464" u="1"/>
        <s v="I15052800001" u="1"/>
        <s v="I15052900001" u="1"/>
        <s v="I15052800011" u="1"/>
        <s v="I15052900011" u="1"/>
        <s v="I15052800041" u="1"/>
        <s v="I15052800051" u="1"/>
        <s v="I15052800071" u="1"/>
        <s v="I15052800081" u="1"/>
        <s v="I15060400301" u="1"/>
        <s v="I15060400311" u="1"/>
        <s v="I15062500241" u="1"/>
        <s v="I15062500261" u="1"/>
        <s v="I15060300405" u="1"/>
        <s v="I15062500271" u="1"/>
        <s v="I15060300391" u="1"/>
        <s v="I15062500281" u="1"/>
        <s v="I15060300425" u="1"/>
        <s v="I15062500291" u="1"/>
        <s v="I15060300435" u="1"/>
        <s v="I15060300445" u="1"/>
        <s v="I15060300455" u="1"/>
        <s v="I15060300465" u="1"/>
        <s v="I15052800002" u="1"/>
        <s v="I15052800012" u="1"/>
        <s v="I15052900032" u="1"/>
        <s v="I15052800042" u="1"/>
        <s v="I15052800052" u="1"/>
        <s v="I15052900052" u="1"/>
        <s v="I15052900062" u="1"/>
        <s v="I15052800072" u="1"/>
        <s v="I15052800082" u="1"/>
        <s v="I15060300302" u="1"/>
        <s v="I15060400302" u="1"/>
        <s v="I15062500202" u="1"/>
        <s v="I15060400312" u="1"/>
        <s v="I15062500232" u="1"/>
        <s v="I15062500242" u="1"/>
        <s v="I15062500252" u="1"/>
        <s v="I15060300382" u="1"/>
        <s v="I15062500272" u="1"/>
        <s v="I15060300392" u="1"/>
        <s v="I15062500282" u="1"/>
        <s v="I15062500292" u="1"/>
        <s v="I15060300436" u="1"/>
        <s v="I15060300446" u="1"/>
        <s v="I15060300456" u="1"/>
        <s v="I15060300466" u="1"/>
        <s v="I15052800003" u="1"/>
        <s v="I15052800013" u="1"/>
        <s v="I15052900013" u="1"/>
        <s v="I15052800043" u="1"/>
        <s v="I15052800053" u="1"/>
        <s v="I15052900053" u="1"/>
        <s v="I15052800063" u="1"/>
        <s v="I15052900063" u="1"/>
        <s v="I15052800073" u="1"/>
        <s v="I15052800083" u="1"/>
        <s v="I15060300303" u="1"/>
        <s v="I15060400303" u="1"/>
        <s v="I15060400313" u="1"/>
        <s v="I15062500223" u="1"/>
        <s v="I15062500233" u="1"/>
        <s v="I15062500243" u="1"/>
        <s v="I15062500253" u="1"/>
        <s v="I15062500263" u="1"/>
        <s v="I15060300383" u="1"/>
        <s v="I15062500273" u="1"/>
        <s v="I15060300393" u="1"/>
        <s v="I15062500283" u="1"/>
        <s v="I15062500293" u="1"/>
        <s v="I15060300437" u="1"/>
        <s v="I15060300447" u="1"/>
        <s v="I15060300457" u="1"/>
        <s v="I15060300467" u="1"/>
        <s v="I15052800004" u="1"/>
        <s v="I15052800044" u="1"/>
        <s v="I15052900044" u="1"/>
        <s v="I15062300100" u="1"/>
        <s v="I15052900054" u="1"/>
        <s v="I15052800064" u="1"/>
        <s v="I15062300110" u="1"/>
        <s v="I15052900064" u="1"/>
        <s v="I15062400110" u="1"/>
        <s v="I15052800074" u="1"/>
        <s v="I15060300220" u="1"/>
        <s v="I15062300120" u="1"/>
        <s v="I15052800084" u="1"/>
        <s v="I15062300130" u="1"/>
        <s v="I15060200240" u="1"/>
        <s v="I15062300140" u="1"/>
        <s v="I15060200250" u="1"/>
        <s v="I15062400140" u="1"/>
        <s v="I15060200260" u="1"/>
        <s v="I15060200270" u="1"/>
        <s v="I15062400160" u="1"/>
        <s v="I15060200314" u="1"/>
        <s v="I15060400304" u="1"/>
        <s v="I15060300314" u="1"/>
        <s v="I15060400314" u="1"/>
        <s v="I15060400290" u="1"/>
        <s v="I15062500244" u="1"/>
        <s v="I15060300384" u="1"/>
        <s v="I15062500274" u="1"/>
        <s v="I15070300410" u="1"/>
        <s v="I15062500284" u="1"/>
        <s v="I15070100430" u="1"/>
        <s v="I15062500294" u="1"/>
        <s v="I15060300438" u="1"/>
        <s v="I15060300448" u="1"/>
        <s v="I15070200450" u="1"/>
        <s v="I15060300458" u="1"/>
        <s v="I15070200460" u="1"/>
        <s v="I15060300468" u="1"/>
        <s v="I15070200470" u="1"/>
        <s v="I15052800005" u="1"/>
        <s v="I15052900005" u="1"/>
        <s v="I15052800045" u="1"/>
        <s v="I15052800055" u="1"/>
        <s v="I15052900055" u="1"/>
        <s v="I15062300111" u="1"/>
        <s v="I15060200221" u="1"/>
        <s v="I15062400111" u="1"/>
        <s v="I15052800075" u="1"/>
        <s v="I15060300221" u="1"/>
        <s v="I15052800085" u="1"/>
        <s v="I15060200251" u="1"/>
        <s v="I15062400141" u="1"/>
        <s v="I15060200261" u="1"/>
        <s v="I15062400171" u="1"/>
        <s v="I15060200315" u="1"/>
        <s v="I15060400305" u="1"/>
        <s v="I15062500205" u="1"/>
        <s v="I15060400315" u="1"/>
        <s v="I15062500181" u="1"/>
        <s v="I15060400291" u="1"/>
        <s v="I15062500215" u="1"/>
        <s v="I15062500245" u="1"/>
        <s v="I15062500265" u="1"/>
        <s v="I15060300385" u="1"/>
        <s v="I15062500275" u="1"/>
        <s v="I15070300411" u="1"/>
        <s v="I15060300395" u="1"/>
        <s v="I15062500285" u="1"/>
        <s v="I15060300429" u="1"/>
        <s v="I15062500295" u="1"/>
        <s v="I15060300439" u="1"/>
        <s v="I15070200441" u="1"/>
        <s v="I15060300449" u="1"/>
        <s v="I15070200451" u="1"/>
        <s v="I15060300459" u="1"/>
        <s v="I15070200461" u="1"/>
        <s v="I15070200471" u="1"/>
        <s v="I15070200481" u="1"/>
        <s v="I15052800006" u="1"/>
        <s v="I15052800036" u="1"/>
        <s v="I15052900036" u="1"/>
        <s v="I15052800046" u="1"/>
        <s v="I15052900056" u="1"/>
        <s v="I15052800066" u="1"/>
        <s v="I15062300112" u="1"/>
        <s v="I15060200222" u="1"/>
        <s v="I15052800076" u="1"/>
        <s v="I15060300222" u="1"/>
        <s v="I15062300122" u="1"/>
        <s v="I15062400122" u="1"/>
        <s v="I15052800086" u="1"/>
        <s v="I15062500122" u="1"/>
        <s v="I15062400132" u="1"/>
        <s v="I15060200252" u="1"/>
        <s v="I15062400142" u="1"/>
        <s v="I15062500142" u="1"/>
        <s v="I15060300306" u="1"/>
        <s v="I15060200316" u="1"/>
        <s v="I15060400306" u="1"/>
        <s v="I15060400282" u="1"/>
        <s v="I15060400316" u="1"/>
        <s v="I15060400292" u="1"/>
        <s v="I15062500216" u="1"/>
        <s v="I15062500192" u="1"/>
        <s v="I15062500236" u="1"/>
        <s v="I15060200356" u="1"/>
        <s v="I15062500246" u="1"/>
        <s v="I15062500256" u="1"/>
        <s v="I15060200376" u="1"/>
        <s v="I15062500266" u="1"/>
        <s v="I15060300386" u="1"/>
        <s v="I15062500276" u="1"/>
        <s v="I15070300412" u="1"/>
        <s v="I15062500286" u="1"/>
        <s v="I15070100432" u="1"/>
        <s v="I15062500296" u="1"/>
        <s v="I15070200442" u="1"/>
        <s v="I15070200452" u="1"/>
        <s v="I15070200462" u="1"/>
        <s v="I15070200472" u="1"/>
        <s v="I15070200482" u="1"/>
        <s v="I15063000001" u="1"/>
        <s v="I15052800007" u="1"/>
        <s v="I15063000021" u="1"/>
        <s v="I15052800037" u="1"/>
        <s v="I15061800101" u="1"/>
        <s v="I15063000041" u="1"/>
        <s v="I15052800047" u="1"/>
        <s v="I15052900057" u="1"/>
        <s v="I15062400103" u="1"/>
        <s v="I15052900067" u="1"/>
        <s v="I15060200223" u="1"/>
        <s v="I15052800077" u="1"/>
        <s v="I15062300123" u="1"/>
        <s v="I15062400123" u="1"/>
        <s v="I15052800087" u="1"/>
        <s v="I15060200243" u="1"/>
        <s v="I15062400133" u="1"/>
        <s v="I15060200253" u="1"/>
        <s v="I15062400143" u="1"/>
        <s v="I15062500153" u="1"/>
        <s v="I15060200317" u="1"/>
        <s v="I15060400307" u="1"/>
        <s v="I15060300317" u="1"/>
        <s v="I15062500207" u="1"/>
        <s v="I15060400317" u="1"/>
        <s v="I15060400293" u="1"/>
        <s v="I15062500193" u="1"/>
        <s v="I15062500237" u="1"/>
        <s v="I15060200357" u="1"/>
        <s v="I15062500247" u="1"/>
        <s v="I15060300387" u="1"/>
        <s v="I15062500277" u="1"/>
        <s v="I15070100423" u="1"/>
        <s v="I15070300413" u="1"/>
        <s v="I15062500287" u="1"/>
        <s v="I15062500297" u="1"/>
        <s v="I15070200453" u="1"/>
        <s v="I15070200463" u="1"/>
        <s v="I15070200473" u="1"/>
        <s v="I15062300010" u="1"/>
        <s v="I15060400110" u="1"/>
        <s v="I15062400010" u="1"/>
        <s v="I15062300020" u="1"/>
        <s v="I15062500010" u="1"/>
        <s v="I15061000102" u="1"/>
        <s v="I15063000002" u="1"/>
        <s v="I15052800008" u="1"/>
        <s v="I15062200030" u="1"/>
        <s v="I15062600010" u="1"/>
        <s v="I15062300030" u="1"/>
        <s v="I15062700010" u="1"/>
        <s v="I15060400130" u="1"/>
        <s v="I15062600020" u="1"/>
        <s v="I15062500030" u="1"/>
        <s v="I15062400040" u="1"/>
        <s v="I15052900028" u="1"/>
        <s v="I15062300050" u="1"/>
        <s v="I15052800038" u="1"/>
        <s v="I15060800130" u="1"/>
        <s v="I15062200060" u="1"/>
        <s v="I15062300060" u="1"/>
        <s v="I15061800102" u="1"/>
        <s v="I15052800048" u="1"/>
        <s v="I15062400060" u="1"/>
        <s v="I15062900040" u="1"/>
        <s v="I15062300104" u="1"/>
        <s v="I15052900058" u="1"/>
        <s v="I15062300080" u="1"/>
        <s v="I15062400104" u="1"/>
        <s v="I15060300214" u="1"/>
        <s v="I15060400180" u="1"/>
        <s v="I15062300114" u="1"/>
        <s v="I15062400080" u="1"/>
        <s v="I15060200224" u="1"/>
        <s v="I15060900160" u="1"/>
        <s v="I15052800078" u="1"/>
        <s v="I15062400090" u="1"/>
        <s v="I15062900070" u="1"/>
        <s v="I15060200244" u="1"/>
        <s v="I15060400234" u="1"/>
        <s v="I15062400134" u="1"/>
        <s v="I15060200254" u="1"/>
        <s v="I15062400144" u="1"/>
        <s v="I15062500154" u="1"/>
        <s v="I15062400164" u="1"/>
        <s v="I15060400308" u="1"/>
        <s v="I15060400318" u="1"/>
        <s v="I15060400294" u="1"/>
        <s v="I15062500228" u="1"/>
        <s v="I15062500238" u="1"/>
        <s v="I15062500248" u="1"/>
        <s v="I15062500258" u="1"/>
        <s v="I15070300404" u="1"/>
        <s v="I15060300388" u="1"/>
        <s v="I15062500278" u="1"/>
        <s v="I15070300414" u="1"/>
        <s v="I15062500288" u="1"/>
        <s v="I15070100434" u="1"/>
        <s v="I15070200464" u="1"/>
        <s v="I15070200474" u="1"/>
        <s v="I15062300001" u="1"/>
        <s v="I15062400001" u="1"/>
        <s v="I15062500001" u="1"/>
        <s v="I15062600001" u="1"/>
        <s v="I15062300021" u="1"/>
        <s v="I15062700001" u="1"/>
        <s v="I15063000003" u="1"/>
        <s v="I15052800009" u="1"/>
        <s v="I15062600011" u="1"/>
        <s v="I15060400131" u="1"/>
        <s v="I15062200041" u="1"/>
        <s v="I15062500031" u="1"/>
        <s v="I15060800121" u="1"/>
        <s v="I15062300051" u="1"/>
        <s v="I15062500041" u="1"/>
        <s v="I15052800039" u="1"/>
        <s v="I15060300161" u="1"/>
        <s v="I15062300061" u="1"/>
        <s v="I15061800103" u="1"/>
        <s v="I15052800049" u="1"/>
        <s v="I15062400061" u="1"/>
        <s v="I15063000053" u="1"/>
        <s v="I15062300105" u="1"/>
        <s v="I15062400071" u="1"/>
        <s v="I15052900059" u="1"/>
        <s v="I15062400105" u="1"/>
        <s v="I15062500071" u="1"/>
        <s v="I15062900051" u="1"/>
        <s v="I15052800069" u="1"/>
        <s v="I15060300215" u="1"/>
        <s v="I15060400181" u="1"/>
        <s v="I15062300115" u="1"/>
        <s v="I15062500081" u="1"/>
        <s v="I15052800079" u="1"/>
        <s v="I15062300125" u="1"/>
        <s v="I15062400091" u="1"/>
        <s v="I15062400125" u="1"/>
        <s v="I15062500091" u="1"/>
        <s v="I15062900071" u="1"/>
        <s v="I15052800089" u="1"/>
        <s v="I15060200245" u="1"/>
        <s v="I15060400235" u="1"/>
        <s v="I15062400135" u="1"/>
        <s v="I15062500135" u="1"/>
        <s v="I15060200255" u="1"/>
        <s v="I15062400145" u="1"/>
        <s v="I15062400165" u="1"/>
        <s v="I15060400309" u="1"/>
        <s v="I15062500175" u="1"/>
        <s v="I15060400319" u="1"/>
        <s v="I15060400295" u="1"/>
        <s v="I15062500239" u="1"/>
        <s v="I15070300351" u="1"/>
        <s v="I15070300405" u="1"/>
        <s v="I15060300389" u="1"/>
        <s v="I15062500279" u="1"/>
        <s v="I15062500289" u="1"/>
        <s v="I15070200435" u="1"/>
        <s v="I15050600016" u="1"/>
        <s v="I15050800006" u="1"/>
        <s v="I15070200455" u="1"/>
        <s v="I15051000018" u="1"/>
        <s v="I15061000010" u="1"/>
        <s v="I15070200465" u="1"/>
        <s v="I15051300008" u="1"/>
        <s v="I15050700026" u="1"/>
        <s v="I15051000028" u="1"/>
        <s v="I15051400008" u="1"/>
        <s v="I15061000020" u="1"/>
        <s v="I15061200010" u="1"/>
        <s v="I15070200475" u="1"/>
        <s v="I15051100028" u="1"/>
        <s v="I15051300018" u="1"/>
        <s v="I15051500008" u="1"/>
        <s v="I15061100020" u="1"/>
        <s v="I15051000038" u="1"/>
        <s v="I15051200028" u="1"/>
        <s v="I15051400018" u="1"/>
        <s v="I15061000030" u="1"/>
        <s v="I15061200020" u="1"/>
        <s v="I15051300028" u="1"/>
        <s v="I15061100030" u="1"/>
        <s v="I15061500010" u="1"/>
        <s v="I15050700046" u="1"/>
        <s v="I15051200038" u="1"/>
        <s v="I15051800008" u="1"/>
        <s v="I15050600056" u="1"/>
        <s v="I15051500028" u="1"/>
        <s v="I15051900008" u="1"/>
        <s v="I15061500020" u="1"/>
        <s v="I15051200048" u="1"/>
        <s v="I15062300002" u="1"/>
        <s v="I15051300048" u="1"/>
        <s v="I15051900018" u="1"/>
        <s v="I15061900010" u="1"/>
        <s v="I15062400002" u="1"/>
        <s v="I15051200058" u="1"/>
        <s v="I15051400048" u="1"/>
        <s v="I15061200050" u="1"/>
        <s v="I15061800020" u="1"/>
        <s v="I15050600076" u="1"/>
        <s v="I15062300012" u="1"/>
        <s v="I15062500002" u="1"/>
        <s v="I15051300058" u="1"/>
        <s v="I15051900028" u="1"/>
        <s v="I15061100060" u="1"/>
        <s v="I15061900020" u="1"/>
        <s v="I15060400112" u="1"/>
        <s v="I15062600002" u="1"/>
        <s v="I15013000001" u="1"/>
        <s v="I15051200068" u="1"/>
        <s v="I15051400058" u="1"/>
        <s v="I15061600040" u="1"/>
        <s v="I15061800030" u="1"/>
        <s v="I15062300022" u="1"/>
        <s v="I15062700002" u="1"/>
        <s v="I15013100001" u="1"/>
        <s v="I15051500058" u="1"/>
        <s v="I15061900030" u="1"/>
        <s v="I15063000004" u="1"/>
        <s v="I15062200032" u="1"/>
        <s v="I15062600012" u="1"/>
        <s v="I15011200101" u="1"/>
        <s v="I15051200078" u="1"/>
        <s v="I15051800048" u="1"/>
        <s v="I15061000080" u="1"/>
        <s v="I15061800040" u="1"/>
        <s v="I15062300032" u="1"/>
        <s v="I15062500022" u="1"/>
        <s v="I15051100088" u="1"/>
        <s v="I15051300078" u="1"/>
        <s v="I15051500068" u="1"/>
        <s v="I15051900048" u="1"/>
        <s v="I15061700050" u="1"/>
        <s v="I15061900040" u="1"/>
        <s v="I15062200042" u="1"/>
        <s v="I15062600022" u="1"/>
        <s v="I15013000021" u="1"/>
        <s v="I15051200088" u="1"/>
        <s v="I15051400078" u="1"/>
        <s v="I15061000090" u="1"/>
        <s v="I15061600060" u="1"/>
        <s v="I15061800050" u="1"/>
        <s v="I15062300042" u="1"/>
        <s v="I15062500032" u="1"/>
        <s v="I15051300088" u="1"/>
        <s v="I15051500078" u="1"/>
        <s v="I15061700060" u="1"/>
        <s v="I15061900050" u="1"/>
        <s v="I15060400142" u="1"/>
        <s v="I15060800122" u="1"/>
        <s v="I15051400088" u="1"/>
        <s v="I15061200090" u="1"/>
        <s v="I15061500104" u="1"/>
        <s v="I15061800060" u="1"/>
        <s v="I15062300052" u="1"/>
        <s v="I15051300098" u="1"/>
        <s v="I15051900068" u="1"/>
        <s v="I15061700070" u="1"/>
        <s v="I15061900060" u="1"/>
        <s v="I15012000103" u="1"/>
        <s v="I15011200131" u="1"/>
        <s v="I15013000041" u="1"/>
        <s v="I15051400098" u="1"/>
        <s v="I15061800070" u="1"/>
        <s v="I15060300162" u="1"/>
        <s v="I15062300062" u="1"/>
        <s v="I15011500121" u="1"/>
        <s v="I15011900101" u="1"/>
        <s v="I15061800104" u="1"/>
        <s v="I15062400062" u="1"/>
        <s v="I15061700114" u="1"/>
        <s v="I15061800080" u="1"/>
        <s v="I15011500131" u="1"/>
        <s v="I15011900111" u="1"/>
        <s v="I15062300106" u="1"/>
        <s v="I15061800090" u="1"/>
        <s v="I15062400106" u="1"/>
        <s v="I15062900052" u="1"/>
        <s v="I15011500141" u="1"/>
        <s v="I15012000133" u="1"/>
        <s v="I15060300216" u="1"/>
        <s v="I15060400182" u="1"/>
        <s v="I15062300116" u="1"/>
        <s v="I15062400082" u="1"/>
        <s v="I15010700203" u="1"/>
        <s v="I15012700103" u="1"/>
        <s v="I15011500151" u="1"/>
        <s v="I14103000009" u="1"/>
        <s v="I15062300126" u="1"/>
        <s v="I15062400092" u="1"/>
        <s v="I15012900103" u="1"/>
        <s v="I15011200205" u="1"/>
        <s v="I15011500161" u="1"/>
        <s v="I15010800213" u="1"/>
        <s v="I15012600123" u="1"/>
        <s v="I15062500126" u="1"/>
        <s v="I15062400136" u="1"/>
        <s v="I15062900082" u="1"/>
        <s v="I15011200215" u="1"/>
        <s v="I15011500171" u="1"/>
        <s v="I15012600133" u="1"/>
        <s v="I14111100121" u="1"/>
        <s v="I15060200256" u="1"/>
        <s v="I15012600143" u="1"/>
        <s v="I14103100039" u="1"/>
        <s v="I14111100131" u="1"/>
        <s v="I15010800243" u="1"/>
        <s v="I15012600153" u="1"/>
        <s v="I14112100103" u="1"/>
        <s v="I14111100141" u="1"/>
        <s v="I15010800253" u="1"/>
        <s v="I14112100113" u="1"/>
        <s v="I15060400276" u="1"/>
        <s v="I14112000123" u="1"/>
        <s v="I14112400103" u="1"/>
        <s v="I14112500103" u="1"/>
        <s v="I14103100069" u="1"/>
        <s v="I15060400286" u="1"/>
        <s v="I14112400113" u="1"/>
        <s v="I14103000079" u="1"/>
        <s v="I14112500113" u="1"/>
        <s v="I15060400296" u="1"/>
        <s v="I14112000143" u="1"/>
        <s v="I15062500196" u="1"/>
        <s v="I14112500123" u="1"/>
        <s v="I14111900141" u="1"/>
        <s v="I14112000153" u="1"/>
        <s v="I14110500233" u="1"/>
        <s v="I14112500143" u="1"/>
        <s v="I14110500253" u="1"/>
        <s v="I14110500263" u="1"/>
        <s v="I14112500163" u="1"/>
        <s v="I15070300406" u="1"/>
        <s v="I14110500273" u="1"/>
        <s v="I14112500173" u="1"/>
        <s v="I14110500283" u="1"/>
        <s v="I14112500183" u="1"/>
        <s v="I15050400007" u="1"/>
        <s v="I15070200436" u="1"/>
        <s v="I15050500017" u="1"/>
        <s v="I15051000009" u="1"/>
        <s v="I15061000001" u="1"/>
        <s v="I15050600017" u="1"/>
        <s v="I15050800007" u="1"/>
        <s v="I15070200456" u="1"/>
        <s v="I15050700017" u="1"/>
        <s v="I15051000019" u="1"/>
        <s v="I15051200009" u="1"/>
        <s v="I15070200466" u="1"/>
        <s v="I15050500037" u="1"/>
        <s v="I15050700027" u="1"/>
        <s v="I15051000029" u="1"/>
        <s v="I15061000021" u="1"/>
        <s v="I15061200011" u="1"/>
        <s v="I15070200476" u="1"/>
        <s v="I15051100029" u="1"/>
        <s v="I15051500009" u="1"/>
        <s v="I15061100021" u="1"/>
        <s v="I15061500001" u="1"/>
        <s v="I15051000039" u="1"/>
        <s v="I15051200029" u="1"/>
        <s v="I15051400019" u="1"/>
        <s v="I15061000031" u="1"/>
        <s v="I15061200021" u="1"/>
        <s v="I15061100031" u="1"/>
        <s v="I15061500011" u="1"/>
        <s v="I15061700001" u="1"/>
        <s v="I15051200039" u="1"/>
        <s v="I15051800009" u="1"/>
        <s v="I15061000041" u="1"/>
        <s v="I15061800001" u="1"/>
        <s v="I15051100049" u="1"/>
        <s v="I15051300039" u="1"/>
        <s v="I15051900009" u="1"/>
        <s v="I15061500021" u="1"/>
        <s v="I15061900001" u="1"/>
        <s v="I15050700057" u="1"/>
        <s v="I15051200049" u="1"/>
        <s v="I15061800011" u="1"/>
        <s v="I15012200010" u="1"/>
        <s v="I15050600067" u="1"/>
        <s v="I15062300003" u="1"/>
        <s v="I15051300049" u="1"/>
        <s v="I15051900019" u="1"/>
        <s v="I15061100051" u="1"/>
        <s v="I15061900011" u="1"/>
        <s v="I15062400003" u="1"/>
        <s v="I15051200059" u="1"/>
        <s v="I15051400049" u="1"/>
        <s v="I15061600031" u="1"/>
        <s v="I15012000030" u="1"/>
        <s v="I15012400010" u="1"/>
        <s v="I15050600077" u="1"/>
        <s v="I15062300013" u="1"/>
        <s v="I15062500003" u="1"/>
        <s v="I15051300059" u="1"/>
        <s v="I15051900029" u="1"/>
        <s v="I15061900021" u="1"/>
        <s v="I15010700100" u="1"/>
        <s v="I15062600003" u="1"/>
        <s v="I15051200069" u="1"/>
        <s v="I15051400059" u="1"/>
        <s v="I15012000040" u="1"/>
        <s v="I15012600010" u="1"/>
        <s v="I15062300023" u="1"/>
        <s v="I15062700003" u="1"/>
        <s v="I15013100002" u="1"/>
        <s v="I15051300069" u="1"/>
        <s v="I15061900031" u="1"/>
        <s v="I15010900100" u="1"/>
        <s v="I15012100040" u="1"/>
        <s v="I15062600013" u="1"/>
        <s v="I15051200079" u="1"/>
        <s v="I15051400069" u="1"/>
        <s v="I15051800049" u="1"/>
        <s v="I15061600051" u="1"/>
        <s v="I15061800041" u="1"/>
        <s v="I15012600020" u="1"/>
        <s v="I15012800010" u="1"/>
        <s v="I15062300033" u="1"/>
        <s v="I15051900049" u="1"/>
        <s v="I15061700051" u="1"/>
        <s v="I15061900041" u="1"/>
        <s v="I15012100050" u="1"/>
        <s v="I15012300040" u="1"/>
        <s v="I15012700020" u="1"/>
        <s v="I15062200043" u="1"/>
        <s v="I15011200112" u="1"/>
        <s v="I15013000022" u="1"/>
        <s v="I15051200089" u="1"/>
        <s v="I15051400079" u="1"/>
        <s v="I15051800059" u="1"/>
        <s v="I15061200081" u="1"/>
        <s v="I15061600061" u="1"/>
        <s v="I15061800051" u="1"/>
        <s v="I15012000060" u="1"/>
        <s v="I15012200050" u="1"/>
        <s v="I15012800020" u="1"/>
        <s v="I15062300043" u="1"/>
        <s v="I15062500033" u="1"/>
        <s v="I15051300089" u="1"/>
        <s v="I15051900059" u="1"/>
        <s v="I15061700061" u="1"/>
        <s v="I15061900051" u="1"/>
        <s v="I15063000025" u="1"/>
        <s v="I15012100060" u="1"/>
        <s v="I15012700030" u="1"/>
        <s v="I15012900020" u="1"/>
        <s v="I15060400143" u="1"/>
        <s v="I15060800123" u="1"/>
        <s v="I15062200053" u="1"/>
        <s v="I15011200122" u="1"/>
        <s v="I15013000032" u="1"/>
        <s v="I15061200091" u="1"/>
        <s v="I15061500105" u="1"/>
        <s v="I15061800061" u="1"/>
        <s v="I15012200060" u="1"/>
        <s v="I15012600040" u="1"/>
        <s v="I15062300053" u="1"/>
        <s v="I15062500043" u="1"/>
        <s v="I15051300099" u="1"/>
        <s v="I15061700071" u="1"/>
        <s v="I15061900061" u="1"/>
        <s v="I15012000104" u="1"/>
        <s v="I15012300060" u="1"/>
        <s v="I15012700040" u="1"/>
        <s v="I15062200063" u="1"/>
        <s v="I15062400053" u="1"/>
        <s v="I15011200132" u="1"/>
        <s v="I15051400099" u="1"/>
        <s v="I15061800071" u="1"/>
        <s v="I15012000080" u="1"/>
        <s v="I15012200070" u="1"/>
        <s v="I15012600050" u="1"/>
        <s v="I15012800040" u="1"/>
        <s v="I15062300063" u="1"/>
        <s v="I15011900102" u="1"/>
        <s v="I15051900079" u="1"/>
        <s v="I15061800105" u="1"/>
        <s v="I15012000114" u="1"/>
        <s v="I15012300070" u="1"/>
        <s v="I15012900040" u="1"/>
        <s v="I15062400063" u="1"/>
        <s v="I14112000010" u="1"/>
        <s v="I15011200142" u="1"/>
        <s v="I15061800081" u="1"/>
        <s v="I15010600160" u="1"/>
        <s v="I15012000090" u="1"/>
        <s v="I15012600060" u="1"/>
        <s v="I15011500132" u="1"/>
        <s v="I15011900112" u="1"/>
        <s v="I15061700091" u="1"/>
        <s v="I15010900150" u="1"/>
        <s v="I15012000124" u="1"/>
        <s v="I15012300080" u="1"/>
        <s v="I15012700060" u="1"/>
        <s v="I15012900050" u="1"/>
        <s v="I15062300107" u="1"/>
        <s v="I15013000062" u="1"/>
        <s v="I15061800091" u="1"/>
        <s v="I15012200090" u="1"/>
        <s v="I15062900053" u="1"/>
        <s v="I15011500142" u="1"/>
        <s v="I15012000134" u="1"/>
        <s v="I15012300090" u="1"/>
        <s v="I15012600104" u="1"/>
        <s v="I15012700070" u="1"/>
        <s v="I15060300217" u="1"/>
        <s v="I15060400183" u="1"/>
        <s v="I15062300117" u="1"/>
        <s v="I14110600100" u="1"/>
        <s v="I14112000030" u="1"/>
        <s v="I15010800170" u="1"/>
        <s v="I15012700104" u="1"/>
        <s v="I15062300093" u="1"/>
        <s v="I15062500083" u="1"/>
        <s v="I15011500152" u="1"/>
        <s v="I15010800204" u="1"/>
        <s v="I15012700080" u="1"/>
        <s v="I15012900070" u="1"/>
        <s v="I15060400193" u="1"/>
        <s v="I15062300127" u="1"/>
        <s v="I15062400093" u="1"/>
        <s v="I14110600110" u="1"/>
        <s v="I14112000040" u="1"/>
        <s v="I14112600010" u="1"/>
        <s v="I15012600090" u="1"/>
        <s v="I15012900104" u="1"/>
        <s v="I15062400127" u="1"/>
        <s v="I15062900073" u="1"/>
        <s v="I14110300130" u="1"/>
        <s v="I14112100040" u="1"/>
        <s v="I14112700010" u="1"/>
        <s v="I15011200206" u="1"/>
        <s v="I15011500162" u="1"/>
        <s v="I15012600124" u="1"/>
        <s v="I15012700090" u="1"/>
        <s v="I15012900080" u="1"/>
        <s v="I15062300137" u="1"/>
        <s v="I14111100112" u="1"/>
        <s v="I15062400137" u="1"/>
        <s v="I15062900083" u="1"/>
        <s v="I14110300140" u="1"/>
        <s v="I14110500130" u="1"/>
        <s v="I14112100050" u="1"/>
        <s v="I14112500030" u="1"/>
        <s v="I15011200216" u="1"/>
        <s v="I15011500172" u="1"/>
        <s v="I15012600134" u="1"/>
        <s v="I15012900090" u="1"/>
        <s v="I14112000060" u="1"/>
        <s v="I14111100122" u="1"/>
        <s v="I15060200257" u="1"/>
        <s v="I14112500040" u="1"/>
        <s v="I15012600144" u="1"/>
        <s v="I14112400050" u="1"/>
        <s v="I14111100132" u="1"/>
        <s v="I15010800244" u="1"/>
        <s v="I15012600154" u="1"/>
        <s v="I14112100104" u="1"/>
        <s v="I14110300170" u="1"/>
        <s v="I14112100080" u="1"/>
        <s v="I14110600160" u="1"/>
        <s v="I14112800050" u="1"/>
        <s v="I15062400177" u="1"/>
        <s v="I14110300180" u="1"/>
        <s v="I14110700160" u="1"/>
        <s v="I14112100090" u="1"/>
        <s v="I14112400104" u="1"/>
        <s v="I14112500070" u="1"/>
        <s v="I15062500177" u="1"/>
        <s v="I14110600170" u="1"/>
        <s v="I14112400080" u="1"/>
        <s v="I15060400287" u="1"/>
        <s v="I14112000134" u="1"/>
        <s v="I14112400114" u="1"/>
        <s v="I14112500080" u="1"/>
        <s v="I14112400090" u="1"/>
        <s v="I14112500114" u="1"/>
        <s v="I15060400297" u="1"/>
        <s v="I14112000144" u="1"/>
        <s v="I14112500124" u="1"/>
        <s v="I14112000154" u="1"/>
        <s v="I14112500144" u="1"/>
        <s v="I14110500254" u="1"/>
        <s v="I14110500264" u="1"/>
        <s v="I14112500164" u="1"/>
        <s v="I14120200300" u="1"/>
        <s v="I14120300300" u="1"/>
        <s v="I15070300407" u="1"/>
        <s v="I14110500274" u="1"/>
        <s v="I14112500174" u="1"/>
        <s v="I14120200310" u="1"/>
        <s v="I15070100427" u="1"/>
        <s v="I14110500284" u="1"/>
        <s v="I14112500184" u="1"/>
        <s v="I15050400008" u="1"/>
        <s v="I15070200437" u="1"/>
        <s v="I15060300010" u="1"/>
        <s v="I15060200020" u="1"/>
        <s v="I15060400010" u="1"/>
        <s v="I15050500018" u="1"/>
        <s v="I15060500010" u="1"/>
        <s v="I15061000002" u="1"/>
        <s v="I15050600018" u="1"/>
        <s v="I15050800008" u="1"/>
        <s v="I15060400020" u="1"/>
        <s v="I15070200457" u="1"/>
        <s v="I15050700018" u="1"/>
        <s v="I15060500020" u="1"/>
        <s v="I15061000012" u="1"/>
        <s v="I15061200002" u="1"/>
        <s v="I15050600028" u="1"/>
        <s v="I15060200040" u="1"/>
        <s v="I15060400030" u="1"/>
        <s v="I15060800010" u="1"/>
        <s v="I15070200467" u="1"/>
        <s v="I15050700028" u="1"/>
        <s v="I15060300040" u="1"/>
        <s v="I15061200012" u="1"/>
        <s v="I15060400040" u="1"/>
        <s v="I15060800020" u="1"/>
        <s v="I15070200477" u="1"/>
        <s v="I15061100022" u="1"/>
        <s v="I15061500002" u="1"/>
        <s v="I15050500048" u="1"/>
        <s v="I15050700038" u="1"/>
        <s v="I15061000032" u="1"/>
        <s v="I15061200022" u="1"/>
        <s v="I15012000001" u="1"/>
        <s v="I15050600048" u="1"/>
        <s v="I15060800030" u="1"/>
        <s v="I15061100032" u="1"/>
        <s v="I15061500012" u="1"/>
        <s v="I15060800040" u="1"/>
        <s v="I15061900002" u="1"/>
        <s v="I15012100011" u="1"/>
        <s v="I15012300001" u="1"/>
        <s v="I15050500068" u="1"/>
        <s v="I15012400001" u="1"/>
        <s v="I15050800058" u="1"/>
        <s v="I15062300004" u="1"/>
        <s v="I15061900012" u="1"/>
        <s v="I15012500001" u="1"/>
        <s v="I15060500070" u="1"/>
        <s v="I15062400004" u="1"/>
        <s v="I15061600032" u="1"/>
        <s v="I15061800022" u="1"/>
        <s v="I15012200021" u="1"/>
        <s v="I15012400011" u="1"/>
        <s v="I15012600001" u="1"/>
        <s v="I15050600078" u="1"/>
        <s v="I15062300014" u="1"/>
        <s v="I15062500004" u="1"/>
        <s v="I15061100062" u="1"/>
        <s v="I15061900022" u="1"/>
        <s v="I15010700101" u="1"/>
        <s v="I15012100031" u="1"/>
        <s v="I15012300021" u="1"/>
        <s v="I15060400114" u="1"/>
        <s v="I15060500080" u="1"/>
        <s v="I15062600004" u="1"/>
        <s v="I15012000041" u="1"/>
        <s v="I15012200031" u="1"/>
        <s v="I15012600011" u="1"/>
        <s v="I15012800001" u="1"/>
        <s v="I15062300024" u="1"/>
        <s v="I15062700004" u="1"/>
        <s v="I15013100003" u="1"/>
        <s v="I15061100072" u="1"/>
        <s v="I15061900032" u="1"/>
        <s v="I15012900001" u="1"/>
        <s v="I15050700088" u="1"/>
        <s v="I15062200034" u="1"/>
        <s v="I15062600014" u="1"/>
        <s v="I15011200103" u="1"/>
        <s v="I15061000082" u="1"/>
        <s v="I15061200072" u="1"/>
        <s v="I15061600052" u="1"/>
        <s v="I15061800042" u="1"/>
        <s v="I15012000051" u="1"/>
        <s v="I15012200041" u="1"/>
        <s v="I15012600021" u="1"/>
        <s v="I15012800011" u="1"/>
        <s v="I15062300034" u="1"/>
        <s v="I15061900042" u="1"/>
        <s v="I15063000016" u="1"/>
        <s v="I15012700021" u="1"/>
        <s v="I15012900011" u="1"/>
        <s v="I15011200113" u="1"/>
        <s v="I15061600062" u="1"/>
        <s v="I15012000061" u="1"/>
        <s v="I15012600031" u="1"/>
        <s v="I15012800021" u="1"/>
        <s v="I15062500034" u="1"/>
        <s v="I15011500103" u="1"/>
        <s v="I15061700062" u="1"/>
        <s v="I15061900052" u="1"/>
        <s v="I15012700031" u="1"/>
        <s v="I15060800124" u="1"/>
        <s v="I15060900090" u="1"/>
        <s v="I15011200123" u="1"/>
        <s v="I15013000033" u="1"/>
        <s v="I15061800062" u="1"/>
        <s v="I15012600041" u="1"/>
        <s v="I15012800031" u="1"/>
        <s v="I15062500044" u="1"/>
        <s v="I15061700072" u="1"/>
        <s v="I15061900062" u="1"/>
        <s v="I15010500151" u="1"/>
        <s v="I15012000105" u="1"/>
        <s v="I15012300061" u="1"/>
        <s v="I15012700041" u="1"/>
        <s v="I15062400054" u="1"/>
        <s v="I14112000001" u="1"/>
        <s v="I15061800072" u="1"/>
        <s v="I15012000081" u="1"/>
        <s v="I15012200071" u="1"/>
        <s v="I15012600051" u="1"/>
        <s v="I15012800041" u="1"/>
        <s v="I15011900103" u="1"/>
        <s v="I15061800106" u="1"/>
        <s v="I15012300071" u="1"/>
        <s v="I15012700051" u="1"/>
        <s v="I15062400064" u="1"/>
        <s v="I15072100100" u="1"/>
        <s v="I14112000011" u="1"/>
        <s v="I14112200001" u="1"/>
        <s v="I15061800082" u="1"/>
        <s v="I15012000091" u="1"/>
        <s v="I15012200081" u="1"/>
        <s v="I15012600061" u="1"/>
        <s v="I15062300074" u="1"/>
        <s v="I15072000110" u="1"/>
        <s v="I14112300001" u="1"/>
        <s v="I15011500133" u="1"/>
        <s v="I15011900113" u="1"/>
        <s v="I15063000056" u="1"/>
        <s v="I15012000125" u="1"/>
        <s v="I15012300081" u="1"/>
        <s v="I15012700061" u="1"/>
        <s v="I15012900051" u="1"/>
        <s v="I15062400074" u="1"/>
        <s v="I14110400101" u="1"/>
        <s v="I14112000021" u="1"/>
        <s v="I14112400001" u="1"/>
        <s v="I15010800161" u="1"/>
        <s v="I15012200091" u="1"/>
        <s v="I15062400108" u="1"/>
        <s v="I15062900054" u="1"/>
        <s v="I15072400100" u="1"/>
        <s v="I14112500001" u="1"/>
        <s v="I15011500143" u="1"/>
        <s v="I15012300091" u="1"/>
        <s v="I15012600105" u="1"/>
        <s v="I15060300218" u="1"/>
        <s v="I15060400184" u="1"/>
        <s v="I15062300118" u="1"/>
        <s v="I14110600101" u="1"/>
        <s v="I14112000031" u="1"/>
        <s v="I14112400011" u="1"/>
        <s v="I14112600001" u="1"/>
        <s v="I15010800171" u="1"/>
        <s v="I15012700105" u="1"/>
        <s v="I15062300094" u="1"/>
        <s v="I15062500084" u="1"/>
        <s v="I15072200120" u="1"/>
        <s v="I15072400110" u="1"/>
        <s v="I14110300121" u="1"/>
        <s v="I14110700101" u="1"/>
        <s v="I15011500153" u="1"/>
        <s v="I15012700081" u="1"/>
        <s v="I15012900071" u="1"/>
        <s v="I15060400194" u="1"/>
        <s v="I15062300128" u="1"/>
        <s v="I15062400094" u="1"/>
        <s v="I15072700100" u="1"/>
        <s v="I14112000041" u="1"/>
        <s v="I14112400021" u="1"/>
        <s v="I14112600011" u="1"/>
        <s v="I15011200173" u="1"/>
        <s v="I15012600091" u="1"/>
        <s v="I15072400120" u="1"/>
        <s v="I14110300131" u="1"/>
        <s v="I14110700111" u="1"/>
        <s v="I14112700011" u="1"/>
        <s v="I15011200207" u="1"/>
        <s v="I15011500163" u="1"/>
        <s v="I15012600125" u="1"/>
        <s v="I15012700091" u="1"/>
        <s v="I15012900081" u="1"/>
        <s v="I15070300230" u="1"/>
        <s v="I14112000051" u="1"/>
        <s v="I14111100113" u="1"/>
        <s v="I15010800191" u="1"/>
        <s v="I15060200248" u="1"/>
        <s v="I15062900084" u="1"/>
        <s v="I15072200140" u="1"/>
        <s v="I14110300141" u="1"/>
        <s v="I14110500131" u="1"/>
        <s v="I14112100051" u="1"/>
        <s v="I15011200217" u="1"/>
        <s v="I15011500173" u="1"/>
        <s v="I15010800225" u="1"/>
        <s v="I15012600135" u="1"/>
        <s v="I14112000061" u="1"/>
        <s v="I14111100123" u="1"/>
        <s v="I15060200258" u="1"/>
        <s v="I15072200150" u="1"/>
        <s v="I14110300151" u="1"/>
        <s v="I14112100061" u="1"/>
        <s v="I14112500041" u="1"/>
        <s v="I15012600145" u="1"/>
        <s v="I14110400151" u="1"/>
        <s v="I14111100133" u="1"/>
        <s v="I15072800130" u="1"/>
        <s v="I14112100071" u="1"/>
        <s v="I14112500051" u="1"/>
        <s v="I15010800245" u="1"/>
        <s v="I15012600155" u="1"/>
        <s v="I14112100105" u="1"/>
        <s v="I15062400168" u="1"/>
        <s v="I15070200270" u="1"/>
        <s v="I15072200170" u="1"/>
        <s v="I14110300171" u="1"/>
        <s v="I14112000115" u="1"/>
        <s v="I14112100081" u="1"/>
        <s v="I15062500168" u="1"/>
        <s v="I15072200180" u="1"/>
        <s v="I15072800150" u="1"/>
        <s v="I14110300181" u="1"/>
        <s v="I14112100091" u="1"/>
        <s v="I14112500071" u="1"/>
        <s v="I15062500178" u="1"/>
        <s v="I14112500105" u="1"/>
        <s v="I15060400288" u="1"/>
        <s v="I15070200290" u="1"/>
        <s v="I14112400115" u="1"/>
        <s v="I14112500081" u="1"/>
        <s v="I15062500188" u="1"/>
        <s v="I14112500115" u="1"/>
        <s v="I15060400298" u="1"/>
        <s v="I14112000145" u="1"/>
        <s v="I14112500091" u="1"/>
        <s v="I14112500125" u="1"/>
        <s v="I14112000155" u="1"/>
        <s v="I14112500135" u="1"/>
        <s v="I14112500145" u="1"/>
        <s v="I14110500255" u="1"/>
        <s v="I14110500265" u="1"/>
        <s v="I14112500165" u="1"/>
        <s v="I14120200301" u="1"/>
        <s v="I14120300301" u="1"/>
        <s v="I15070200384" u="1"/>
        <s v="I15070300408" u="1"/>
        <s v="I14110500275" u="1"/>
        <s v="I14120200311" u="1"/>
        <s v="I15070100428" u="1"/>
        <s v="I14110500285" u="1"/>
        <s v="I14112500185" u="1"/>
        <s v="I15060300001" u="1"/>
        <s v="I15050400009" u="1"/>
        <s v="I15060200011" u="1"/>
        <s v="I15060400001" u="1"/>
        <s v="I15070200438" u="1"/>
        <s v="I15050500009" u="1"/>
        <s v="I15060300011" u="1"/>
        <s v="I15060400011" u="1"/>
        <s v="I15070200448" u="1"/>
        <s v="I15050500019" u="1"/>
        <s v="I15060500011" u="1"/>
        <s v="I15061000003" u="1"/>
        <s v="I15050600019" u="1"/>
        <s v="I15050800009" u="1"/>
        <s v="I15060200031" u="1"/>
        <s v="I15060400021" u="1"/>
        <s v="I15060800001" u="1"/>
        <s v="I15070200458" u="1"/>
        <s v="I15011000010" u="1"/>
        <s v="I15060500021" u="1"/>
        <s v="I15061000013" u="1"/>
        <s v="I15061200003" u="1"/>
        <s v="I15060400031" u="1"/>
        <s v="I15060800011" u="1"/>
        <s v="I15070200468" u="1"/>
        <s v="I15050700029" u="1"/>
        <s v="I15060500031" u="1"/>
        <s v="I15061000023" u="1"/>
        <s v="I15061200013" u="1"/>
        <s v="I15050600039" u="1"/>
        <s v="I15060400041" u="1"/>
        <s v="I15060800021" u="1"/>
        <s v="I15070200478" u="1"/>
        <s v="I15061100023" u="1"/>
        <s v="I15061500003" u="1"/>
        <s v="I15050500049" u="1"/>
        <s v="I15050700039" u="1"/>
        <s v="I15060500041" u="1"/>
        <s v="I15011300020" u="1"/>
        <s v="I15011500010" u="1"/>
        <s v="I15061000033" u="1"/>
        <s v="I15012000002" u="1"/>
        <s v="I15050600049" u="1"/>
        <s v="I15060800031" u="1"/>
        <s v="I15061500013" u="1"/>
        <s v="I15050700049" u="1"/>
        <s v="I15011500020" u="1"/>
        <s v="I15011700010" u="1"/>
        <s v="I15061200033" u="1"/>
        <s v="I15061800003" u="1"/>
        <s v="I15012000012" u="1"/>
        <s v="I15060800041" u="1"/>
        <s v="I15011200040" u="1"/>
        <s v="I15011400030" u="1"/>
        <s v="I15011600020" u="1"/>
        <s v="I15061500023" u="1"/>
        <s v="I15061900003" u="1"/>
        <s v="I15012300002" u="1"/>
        <s v="I15050700059" u="1"/>
        <s v="I15011300040" u="1"/>
        <s v="I15011500030" u="1"/>
        <s v="I15012400002" u="1"/>
        <s v="I15050600069" u="1"/>
        <s v="I15050800059" u="1"/>
        <s v="I15062300005" u="1"/>
        <s v="I15011400040" u="1"/>
        <s v="I15011600030" u="1"/>
        <s v="I15061100053" u="1"/>
        <s v="I15061500033" u="1"/>
        <s v="I15061900013" u="1"/>
        <s v="I15012100022" u="1"/>
        <s v="I15012500002" u="1"/>
        <s v="I15060500071" u="1"/>
        <s v="I15062200015" u="1"/>
        <s v="I15062400005" u="1"/>
        <s v="I15011300050" u="1"/>
        <s v="I15011500040" u="1"/>
        <s v="I15061800023" u="1"/>
        <s v="I15012000032" u="1"/>
        <s v="I15012400012" u="1"/>
        <s v="I15012600002" u="1"/>
        <s v="I15050600079" u="1"/>
        <s v="I15062500005" u="1"/>
        <s v="I15011200060" u="1"/>
        <s v="I15011400050" u="1"/>
        <s v="I15011600040" u="1"/>
        <s v="I15061100063" u="1"/>
        <s v="I15061900023" u="1"/>
        <s v="I15010700102" u="1"/>
        <s v="I15062600005" u="1"/>
        <s v="I15011300060" u="1"/>
        <s v="I15011500050" u="1"/>
        <s v="I15011900030" u="1"/>
        <s v="I15061600043" u="1"/>
        <s v="I15012000042" u="1"/>
        <s v="I15012600012" u="1"/>
        <s v="I15012800002" u="1"/>
        <s v="I15062300025" u="1"/>
        <s v="I15062700005" u="1"/>
        <s v="I15013100004" u="1"/>
        <s v="I15061900033" u="1"/>
        <s v="I15010900102" u="1"/>
        <s v="I15012700012" u="1"/>
        <s v="I15012900002" u="1"/>
        <s v="I15060500091" u="1"/>
        <s v="I15062200035" u="1"/>
        <s v="I15062600015" u="1"/>
        <s v="I15011500060" u="1"/>
        <s v="I15061000083" u="1"/>
        <s v="I15061600053" u="1"/>
        <s v="I15061800043" u="1"/>
        <s v="I15012600022" u="1"/>
        <s v="I15012800012" u="1"/>
        <s v="I15050800089" u="1"/>
        <s v="I15062300035" u="1"/>
        <s v="I15062500025" u="1"/>
        <s v="I15011200080" u="1"/>
        <s v="I15061700053" u="1"/>
        <s v="I15061900043" u="1"/>
        <s v="I15063000017" u="1"/>
        <s v="I15012300042" u="1"/>
        <s v="I15012700022" u="1"/>
        <s v="I15060400135" u="1"/>
        <s v="I15060800115" u="1"/>
        <s v="I15062200045" u="1"/>
        <s v="I15011300080" u="1"/>
        <s v="I15013000024" u="1"/>
        <s v="I15061600063" u="1"/>
        <s v="I15061800053" u="1"/>
        <s v="I15012600032" u="1"/>
        <s v="I15012800022" u="1"/>
        <s v="I15060900115" u="1"/>
        <s v="I15062300045" u="1"/>
        <s v="I15062500035" u="1"/>
        <s v="I15061700063" u="1"/>
        <s v="I15061900053" u="1"/>
        <s v="I15012100062" u="1"/>
        <s v="I15011300090" u="1"/>
        <s v="I15011900060" u="1"/>
        <s v="I15013000034" u="1"/>
        <s v="I15061600073" u="1"/>
        <s v="I15061800063" u="1"/>
        <s v="I15010600142" u="1"/>
        <s v="I15012600042" u="1"/>
        <s v="I15061500083" u="1"/>
        <s v="I15061900063" u="1"/>
        <s v="I15012000106" u="1"/>
        <s v="I15012300062" u="1"/>
        <s v="I15012700042" u="1"/>
        <s v="I15062400055" u="1"/>
        <s v="I14112000002" u="1"/>
        <s v="I15011200134" u="1"/>
        <s v="I15011900070" u="1"/>
        <s v="I15013000044" u="1"/>
        <s v="I15061800073" u="1"/>
        <s v="I14111400020" u="1"/>
        <s v="I15010600152" u="1"/>
        <s v="I15012000082" u="1"/>
        <s v="I15012600052" u="1"/>
        <s v="I15062300065" u="1"/>
        <s v="I15011500124" u="1"/>
        <s v="I15011900104" u="1"/>
        <s v="I14111300030" u="1"/>
        <s v="I14111700010" u="1"/>
        <s v="I15012000116" u="1"/>
        <s v="I15012700052" u="1"/>
        <s v="I15012900042" u="1"/>
        <s v="I15062400065" u="1"/>
        <s v="I14112000012" u="1"/>
        <s v="I15011900080" u="1"/>
        <s v="I15061800083" u="1"/>
        <s v="I14111000050" u="1"/>
        <s v="I14111800010" u="1"/>
        <s v="I15010600162" u="1"/>
        <s v="I15012600062" u="1"/>
        <s v="I15062500065" u="1"/>
        <s v="I14112300002" u="1"/>
        <s v="I15011500134" u="1"/>
        <s v="I15011900114" u="1"/>
        <s v="I15063000057" u="1"/>
        <s v="I14111300040" u="1"/>
        <s v="I14111700020" u="1"/>
        <s v="I15012000126" u="1"/>
        <s v="I15012700062" u="1"/>
        <s v="I15012900052" u="1"/>
        <s v="I14112000022" u="1"/>
        <s v="I15013000064" u="1"/>
        <s v="I14111400040" u="1"/>
        <s v="I15012200092" u="1"/>
        <s v="I15062400109" u="1"/>
        <s v="I15011500144" u="1"/>
        <s v="I14111100060" u="1"/>
        <s v="I14111700030" u="1"/>
        <s v="I14111900020" u="1"/>
        <s v="I15012000136" u="1"/>
        <s v="I15012600106" u="1"/>
        <s v="I15060300219" u="1"/>
        <s v="I15060400185" u="1"/>
        <s v="I15062300119" u="1"/>
        <s v="I15062400085" u="1"/>
        <s v="I14112000032" u="1"/>
        <s v="I14111400050" u="1"/>
        <s v="I14111800030" u="1"/>
        <s v="I15010800172" u="1"/>
        <s v="I15012700106" u="1"/>
        <s v="I15062500085" u="1"/>
        <s v="I15072200121" u="1"/>
        <s v="I14110300122" u="1"/>
        <s v="I14112100032" u="1"/>
        <s v="I15011500154" u="1"/>
        <s v="I14111300060" u="1"/>
        <s v="I14111700040" u="1"/>
        <s v="I14111900030" u="1"/>
        <s v="I15012600116" u="1"/>
        <s v="I15012900072" u="1"/>
        <s v="I15062300129" u="1"/>
        <s v="I15062400095" u="1"/>
        <s v="I15062500119" u="1"/>
        <s v="I14112000042" u="1"/>
        <s v="I14112400022" u="1"/>
        <s v="I14111100104" u="1"/>
        <s v="I14111200070" u="1"/>
        <s v="I14111400060" u="1"/>
        <s v="I14111800040" u="1"/>
        <s v="I15012600092" u="1"/>
        <s v="I15072200131" u="1"/>
        <s v="I15072400121" u="1"/>
        <s v="I14110500122" u="1"/>
        <s v="I14110700112" u="1"/>
        <s v="I14112100042" u="1"/>
        <s v="I14112500022" u="1"/>
        <s v="I14112700012" u="1"/>
        <s v="I15011200208" u="1"/>
        <s v="I15011500164" u="1"/>
        <s v="I14111300070" u="1"/>
        <s v="I15010800216" u="1"/>
        <s v="I15012700092" u="1"/>
        <s v="I15012900082" u="1"/>
        <s v="I15062300139" u="1"/>
        <s v="I14111000090" u="1"/>
        <s v="I14111100114" u="1"/>
        <s v="I14111800050" u="1"/>
        <s v="I15060200249" u="1"/>
        <s v="I15062400139" u="1"/>
        <s v="I15062900085" u="1"/>
        <s v="I15072400131" u="1"/>
        <s v="I14110300142" u="1"/>
        <s v="I14112100052" u="1"/>
        <s v="I14112500032" u="1"/>
        <s v="I15011200218" u="1"/>
        <s v="I15011500174" u="1"/>
        <s v="I14111700060" u="1"/>
        <s v="I14111900050" u="1"/>
        <s v="I15012900092" u="1"/>
        <s v="I15062500139" u="1"/>
        <s v="I14111100124" u="1"/>
        <s v="I14111800060" u="1"/>
        <s v="I15060200259" u="1"/>
        <s v="I15062400149" u="1"/>
        <s v="I15072200151" u="1"/>
        <s v="I14110300152" u="1"/>
        <s v="I14112500042" u="1"/>
        <s v="I15011200228" u="1"/>
        <s v="I14111300090" u="1"/>
        <s v="I15010800236" u="1"/>
        <s v="I15012600146" u="1"/>
        <s v="I14111100134" u="1"/>
        <s v="I14110300162" u="1"/>
        <s v="I14112100072" u="1"/>
        <s v="I14112500052" u="1"/>
        <s v="I15010800246" u="1"/>
        <s v="I14112100106" u="1"/>
        <s v="I14112400062" u="1"/>
        <s v="I14110300172" u="1"/>
        <s v="I14110500162" u="1"/>
        <s v="I14110700152" u="1"/>
        <s v="I14112100082" u="1"/>
        <s v="I15060400279" u="1"/>
        <s v="I15072400171" u="1"/>
        <s v="I15072800151" u="1"/>
        <s v="I14110300182" u="1"/>
        <s v="I14112100092" u="1"/>
        <s v="I15062500179" u="1"/>
        <s v="I14112500106" u="1"/>
        <s v="I15060400289" u="1"/>
        <s v="I15070200291" u="1"/>
        <s v="I14112400116" u="1"/>
        <s v="I14112500082" u="1"/>
        <s v="I14112400092" u="1"/>
        <s v="I14112500116" u="1"/>
        <s v="I14111900134" u="1"/>
        <s v="I15060400299" u="1"/>
        <s v="I14112000146" u="1"/>
        <s v="I14112500092" u="1"/>
        <s v="I14112500126" u="1"/>
        <s v="I14110500256" u="1"/>
        <s v="I14112500156" u="1"/>
        <s v="I14110500266" u="1"/>
        <s v="I14112500166" u="1"/>
        <s v="I14120200302" u="1"/>
        <s v="I15070300375" u="1"/>
        <s v="I14120300302" u="1"/>
        <s v="I15070200385" u="1"/>
        <s v="I15070300409" u="1"/>
        <s v="I14110500276" u="1"/>
        <s v="I14112500176" u="1"/>
        <s v="I14120200312" u="1"/>
        <s v="I14110500286" u="1"/>
        <s v="I14112500186" u="1"/>
        <s v="I15060300002" u="1"/>
        <s v="I15060200012" u="1"/>
        <s v="I15060400002" u="1"/>
        <s v="I15070200439" u="1"/>
        <s v="I15060300012" u="1"/>
        <s v="I15060400012" u="1"/>
        <s v="I15011000001" u="1"/>
        <s v="I15060300022" u="1"/>
        <s v="I15060500012" u="1"/>
        <s v="I15011100001" u="1"/>
        <s v="I15061000004" u="1"/>
        <s v="I15060400022" u="1"/>
        <s v="I15060800002" u="1"/>
        <s v="I15070200459" u="1"/>
        <s v="I15011000011" u="1"/>
        <s v="I15011200001" u="1"/>
        <s v="I15060300032" u="1"/>
        <s v="I15060500022" u="1"/>
        <s v="I15061000014" u="1"/>
        <s v="I15060400032" u="1"/>
        <s v="I15060800012" u="1"/>
        <s v="I15070200469" u="1"/>
        <s v="I15060300042" u="1"/>
        <s v="I15011500001" u="1"/>
        <s v="I15061000024" u="1"/>
        <s v="I15061200014" u="1"/>
        <s v="I15060800022" u="1"/>
        <s v="I15070200479" u="1"/>
        <s v="I15011600001" u="1"/>
        <s v="I15061100024" u="1"/>
        <s v="I15061500004" u="1"/>
        <s v="I15060900022" u="1"/>
        <s v="I15011300021" u="1"/>
        <s v="I15011500011" u="1"/>
        <s v="I15011700001" u="1"/>
        <s v="I15061200024" u="1"/>
        <s v="I15012000003" u="1"/>
        <s v="I15060200062" u="1"/>
        <s v="I15060800032" u="1"/>
        <s v="I15011800001" u="1"/>
        <s v="I15061500014" u="1"/>
        <s v="I15011500021" u="1"/>
        <s v="I15011900001" u="1"/>
        <s v="I15061200034" u="1"/>
        <s v="I15061800004" u="1"/>
        <s v="I15060800042" u="1"/>
        <s v="I15011400031" u="1"/>
        <s v="I15011600021" u="1"/>
        <s v="I15061900004" u="1"/>
        <s v="I15060900042" u="1"/>
        <s v="I15011500031" u="1"/>
        <s v="I15061600024" u="1"/>
        <s v="I15012400003" u="1"/>
        <s v="I15062300006" u="1"/>
        <s v="I15011400041" u="1"/>
        <s v="I15011600031" u="1"/>
        <s v="I15061100054" u="1"/>
        <s v="I15061900014" u="1"/>
        <s v="I15012500003" u="1"/>
        <s v="I15060500072" u="1"/>
        <s v="I15062200016" u="1"/>
        <s v="I15062400006" u="1"/>
        <s v="I15011300051" u="1"/>
        <s v="I15011500041" u="1"/>
        <s v="I15061600034" u="1"/>
        <s v="I15012000033" u="1"/>
        <s v="I15012400013" u="1"/>
        <s v="I15012600003" u="1"/>
        <s v="I15062300016" u="1"/>
        <s v="I15011600041" u="1"/>
        <s v="I15061100064" u="1"/>
        <s v="I15061900024" u="1"/>
        <s v="I15010700103" u="1"/>
        <s v="I15011300061" u="1"/>
        <s v="I15011500051" u="1"/>
        <s v="I15011900031" u="1"/>
        <s v="I15061800034" u="1"/>
        <s v="I14111000001" u="1"/>
        <s v="I15012000043" u="1"/>
        <s v="I15012200033" u="1"/>
        <s v="I15012600013" u="1"/>
        <s v="I15012800003" u="1"/>
        <s v="I15062300026" u="1"/>
        <s v="I15062700006" u="1"/>
        <s v="I15011600051" u="1"/>
        <s v="I15013100005" u="1"/>
        <s v="I15061500054" u="1"/>
        <s v="I15061900034" u="1"/>
        <s v="I15010700113" u="1"/>
        <s v="I15010900103" u="1"/>
        <s v="I15012300033" u="1"/>
        <s v="I15060500092" u="1"/>
        <s v="I15062600016" u="1"/>
        <s v="I15011200105" u="1"/>
        <s v="I15011900041" u="1"/>
        <s v="I15061000084" u="1"/>
        <s v="I15061600054" u="1"/>
        <s v="I15061800044" u="1"/>
        <s v="I15012200043" u="1"/>
        <s v="I15012800013" u="1"/>
        <s v="I15011600061" u="1"/>
        <s v="I15061900044" u="1"/>
        <s v="I15012700023" u="1"/>
        <s v="I15062200046" u="1"/>
        <s v="I15062600026" u="1"/>
        <s v="I15011200115" u="1"/>
        <s v="I15011900051" u="1"/>
        <s v="I15061600064" u="1"/>
        <s v="I15061800054" u="1"/>
        <s v="I15012000063" u="1"/>
        <s v="I15012200053" u="1"/>
        <s v="I15012600033" u="1"/>
        <s v="I15012800023" u="1"/>
        <s v="I15062300046" u="1"/>
        <s v="I15011600071" u="1"/>
        <s v="I15061700064" u="1"/>
        <s v="I15061900054" u="1"/>
        <s v="I15071000120" u="1"/>
        <s v="I14111300011" u="1"/>
        <s v="I14111500001" u="1"/>
        <s v="I15010700133" u="1"/>
        <s v="I15012700033" u="1"/>
        <s v="I15012900023" u="1"/>
        <s v="I15060400146" u="1"/>
        <s v="I15011300091" u="1"/>
        <s v="I15011500081" u="1"/>
        <s v="I15011900061" u="1"/>
        <s v="I15013000035" u="1"/>
        <s v="I15061600074" u="1"/>
        <s v="I15061800064" u="1"/>
        <s v="I14111400011" u="1"/>
        <s v="I14111600001" u="1"/>
        <s v="I15012000073" u="1"/>
        <s v="I15012200063" u="1"/>
        <s v="I15012600043" u="1"/>
        <s v="I15062300056" u="1"/>
        <s v="I15062500046" u="1"/>
        <s v="I15011500115" u="1"/>
        <s v="I15061500084" u="1"/>
        <s v="I15061900064" u="1"/>
        <s v="I15073000030" u="1"/>
        <s v="I14111700001" u="1"/>
        <s v="I15010700143" u="1"/>
        <s v="I15012000107" u="1"/>
        <s v="I15012300063" u="1"/>
        <s v="I15012700043" u="1"/>
        <s v="I15062400056" u="1"/>
        <s v="I15011500091" u="1"/>
        <s v="I15011900071" u="1"/>
        <s v="I15061800074" u="1"/>
        <s v="I15071300120" u="1"/>
        <s v="I14111400021" u="1"/>
        <s v="I15012600053" u="1"/>
        <s v="I15012800043" u="1"/>
        <s v="I15062300066" u="1"/>
        <s v="I15072000102" u="1"/>
        <s v="I15011500125" u="1"/>
        <s v="I15061800108" u="1"/>
        <s v="I14111300031" u="1"/>
        <s v="I14111700011" u="1"/>
        <s v="I14111900001" u="1"/>
        <s v="I15012300073" u="1"/>
        <s v="I15012700053" u="1"/>
        <s v="I15012900043" u="1"/>
        <s v="I15062400066" u="1"/>
        <s v="I14112000013" u="1"/>
        <s v="I15011900081" u="1"/>
        <s v="I15061800084" u="1"/>
        <s v="I15073100040" u="1"/>
        <s v="I14111800011" u="1"/>
        <s v="I15010600163" u="1"/>
        <s v="I15012200083" u="1"/>
        <s v="I15012600063" u="1"/>
        <s v="I15072000112" u="1"/>
        <s v="I14112300003" u="1"/>
        <s v="I15011500135" u="1"/>
        <s v="I15011900115" u="1"/>
        <s v="I15063000058" u="1"/>
        <s v="I15073000050" u="1"/>
        <s v="I14111700021" u="1"/>
        <s v="I15012900053" u="1"/>
        <s v="I15013000065" u="1"/>
        <s v="I15073100050" u="1"/>
        <s v="I14111400041" u="1"/>
        <s v="I14111800021" u="1"/>
        <s v="I15012200093" u="1"/>
        <s v="I15072200112" u="1"/>
        <s v="I15072400102" u="1"/>
        <s v="I14110300113" u="1"/>
        <s v="I14110500103" u="1"/>
        <s v="I15011500145" u="1"/>
        <s v="I14111700031" u="1"/>
        <s v="I14111900021" u="1"/>
        <s v="I15012000137" u="1"/>
        <s v="I15062400086" u="1"/>
        <s v="I14112000033" u="1"/>
        <s v="I14112600003" u="1"/>
        <s v="I14111200061" u="1"/>
        <s v="I14111400051" u="1"/>
        <s v="I14111800031" u="1"/>
        <s v="I15010800173" u="1"/>
        <s v="I15012600083" u="1"/>
        <s v="I15012700107" u="1"/>
        <s v="I15072400112" u="1"/>
        <s v="I15011500155" u="1"/>
        <s v="I15073000070" u="1"/>
        <s v="I14111900031" u="1"/>
        <s v="I15010800207" u="1"/>
        <s v="I15012600117" u="1"/>
        <s v="I15012700083" u="1"/>
        <s v="I15012900073" u="1"/>
        <s v="I15062400096" u="1"/>
        <s v="I14112000043" u="1"/>
        <s v="I14112400023" u="1"/>
        <s v="I14112600013" u="1"/>
        <s v="I15011200175" u="1"/>
        <s v="I14111200071" u="1"/>
        <s v="I14111800041" u="1"/>
        <s v="I15012600093" u="1"/>
        <s v="I15072400122" u="1"/>
        <s v="I14110300133" u="1"/>
        <s v="I14110500123" u="1"/>
        <s v="I14112100043" u="1"/>
        <s v="I14112500023" u="1"/>
        <s v="I14112700013" u="1"/>
        <s v="I15011200209" u="1"/>
        <s v="I15011500165" u="1"/>
        <s v="I14111300071" u="1"/>
        <s v="I14111900041" u="1"/>
        <s v="I15012600127" u="1"/>
        <s v="I15012700093" u="1"/>
        <s v="I15012900083" u="1"/>
        <s v="I14112000053" u="1"/>
        <s v="I14111200081" u="1"/>
        <s v="I15062900086" u="1"/>
        <s v="I15072200142" u="1"/>
        <s v="I15072400132" u="1"/>
        <s v="I14112100053" u="1"/>
        <s v="I14112500033" u="1"/>
        <s v="I15011200219" u="1"/>
        <s v="I15011500175" u="1"/>
        <s v="I14111300081" u="1"/>
        <s v="I14111700061" u="1"/>
        <s v="I14111900051" u="1"/>
        <s v="I15012900093" u="1"/>
        <s v="I14111100125" u="1"/>
        <s v="I14111200091" u="1"/>
        <s v="I14111800061" u="1"/>
        <s v="I15072200152" u="1"/>
        <s v="I15072400142" u="1"/>
        <s v="I15011200229" u="1"/>
        <s v="I15012600147" u="1"/>
        <s v="I14112400053" u="1"/>
        <s v="I14111100135" u="1"/>
        <s v="I15070200262" u="1"/>
        <s v="I15072800132" u="1"/>
        <s v="I14110300163" u="1"/>
        <s v="I14110500153" u="1"/>
        <s v="I14112100073" u="1"/>
        <s v="I14112500053" u="1"/>
        <s v="I15010800247" u="1"/>
        <s v="I14112100107" u="1"/>
        <s v="I14112800043" u="1"/>
        <s v="I15072800142" u="1"/>
        <s v="I14110300173" u="1"/>
        <s v="I14110700153" u="1"/>
        <s v="I14112100083" u="1"/>
        <s v="I14112800053" u="1"/>
        <s v="I15072800152" u="1"/>
        <s v="I14110300183" u="1"/>
        <s v="I14112000127" u="1"/>
        <s v="I14112100093" u="1"/>
        <s v="I15070100292" u="1"/>
        <s v="I14112400083" u="1"/>
        <s v="I14112500107" u="1"/>
        <s v="I14110300193" u="1"/>
        <s v="I14112000137" u="1"/>
        <s v="I14112400117" u="1"/>
        <s v="I14112500083" u="1"/>
        <s v="I14110400193" u="1"/>
        <s v="I14112500117" u="1"/>
        <s v="I15020400323" u="1"/>
        <s v="I14112000147" u="1"/>
        <s v="I14112500093" u="1"/>
        <s v="I14112500137" u="1"/>
        <s v="I14112500147" u="1"/>
        <s v="I14110500257" u="1"/>
        <s v="I14112500157" u="1"/>
        <s v="I14110500267" u="1"/>
        <s v="I14112500167" u="1"/>
        <s v="I14120200303" u="1"/>
        <s v="I15070300376" u="1"/>
        <s v="I14110500277" u="1"/>
        <s v="I14112500177" u="1"/>
        <s v="I14120200313" u="1"/>
        <s v="I14110500287" u="1"/>
        <s v="I14112500187" u="1"/>
        <s v="I15010200010" u="1"/>
        <s v="I15060200013" u="1"/>
        <s v="I15060400003" u="1"/>
        <s v="I15010200020" u="1"/>
        <s v="I15060300013" u="1"/>
        <s v="I15060400013" u="1"/>
        <s v="I15011000002" u="1"/>
        <s v="I15010200030" u="1"/>
        <s v="I15060300023" u="1"/>
        <s v="I15011100002" u="1"/>
        <s v="I15061000005" u="1"/>
        <s v="I15060400023" u="1"/>
        <s v="I15060800003" u="1"/>
        <s v="I15011000012" u="1"/>
        <s v="I15011200002" u="1"/>
        <s v="I15010600020" u="1"/>
        <s v="I15060500023" u="1"/>
        <s v="I15061000015" u="1"/>
        <s v="I15061200005" u="1"/>
        <s v="I15060800013" u="1"/>
        <s v="I15011200012" u="1"/>
        <s v="I15060300043" u="1"/>
        <s v="I15060500033" u="1"/>
        <s v="I15011500002" u="1"/>
        <s v="I15061000025" u="1"/>
        <s v="I15010500040" u="1"/>
        <s v="I15010900020" u="1"/>
        <s v="I15060800023" u="1"/>
        <s v="I15011600002" u="1"/>
        <s v="I15061100025" u="1"/>
        <s v="I15061500005" u="1"/>
        <s v="I15060900023" u="1"/>
        <s v="I15011300022" u="1"/>
        <s v="I15011500012" u="1"/>
        <s v="I15011700002" u="1"/>
        <s v="I15010500050" u="1"/>
        <s v="I15012000004" u="1"/>
        <s v="I15060800033" u="1"/>
        <s v="I15011200032" u="1"/>
        <s v="I15061100035" u="1"/>
        <s v="I15061500015" u="1"/>
        <s v="I15011500022" u="1"/>
        <s v="I15011900002" u="1"/>
        <s v="I15061200035" u="1"/>
        <s v="I15061800005" u="1"/>
        <s v="I15060200073" u="1"/>
        <s v="I15060800043" u="1"/>
        <s v="I15011400032" u="1"/>
        <s v="I15011600022" u="1"/>
        <s v="I15061500025" u="1"/>
        <s v="I15061900005" u="1"/>
        <s v="I15010600060" u="1"/>
        <s v="I15012300004" u="1"/>
        <s v="I15060900043" u="1"/>
        <s v="I15011500032" u="1"/>
        <s v="I15011900012" u="1"/>
        <s v="I15061600025" u="1"/>
        <s v="I15010700060" u="1"/>
        <s v="I15012400004" u="1"/>
        <s v="I15011400042" u="1"/>
        <s v="I15061900015" u="1"/>
        <s v="I15062200017" u="1"/>
        <s v="I15062400007" u="1"/>
        <s v="I15011300052" u="1"/>
        <s v="I15011500042" u="1"/>
        <s v="I15061000065" u="1"/>
        <s v="I15012000034" u="1"/>
        <s v="I15012200024" u="1"/>
        <s v="I15012400014" u="1"/>
        <s v="I15062300017" u="1"/>
        <s v="I15062500007" u="1"/>
        <s v="I15011200062" u="1"/>
        <s v="I15061100065" u="1"/>
        <s v="I15061900025" u="1"/>
        <s v="I15010700104" u="1"/>
        <s v="I15060400117" u="1"/>
        <s v="I15062400017" u="1"/>
        <s v="I15011300062" u="1"/>
        <s v="I15011500052" u="1"/>
        <s v="I15061800035" u="1"/>
        <s v="I15010700080" u="1"/>
        <s v="I15012000044" u="1"/>
        <s v="I15012200034" u="1"/>
        <s v="I15012600014" u="1"/>
        <s v="I15012800004" u="1"/>
        <s v="I15062300027" u="1"/>
        <s v="I15062700007" u="1"/>
        <s v="I14110600010" u="1"/>
        <s v="I15011200072" u="1"/>
        <s v="I15011600052" u="1"/>
        <s v="I15013100006" u="1"/>
        <s v="I15061500055" u="1"/>
        <s v="I15061900035" u="1"/>
        <s v="I15012300034" u="1"/>
        <s v="I15012700014" u="1"/>
        <s v="I15060900073" u="1"/>
        <s v="I15062600017" u="1"/>
        <s v="I14110700010" u="1"/>
        <s v="I15011300072" u="1"/>
        <s v="I15011900042" u="1"/>
        <s v="I15013000016" u="1"/>
        <s v="I15061000085" u="1"/>
        <s v="I15061200075" u="1"/>
        <s v="I15061600055" u="1"/>
        <s v="I15061800045" u="1"/>
        <s v="I15012000054" u="1"/>
        <s v="I15012600024" u="1"/>
        <s v="I15012800014" u="1"/>
        <s v="I15060800083" u="1"/>
        <s v="I15062300037" u="1"/>
        <s v="I14110600020" u="1"/>
        <s v="I14110800010" u="1"/>
        <s v="I15061900045" u="1"/>
        <s v="I14111100012" u="1"/>
        <s v="I15010700124" u="1"/>
        <s v="I15012300044" u="1"/>
        <s v="I15012700024" u="1"/>
        <s v="I15012900014" u="1"/>
        <s v="I15062200047" u="1"/>
        <s v="I15062600027" u="1"/>
        <s v="I14110700020" u="1"/>
        <s v="I14110900010" u="1"/>
        <s v="I15011200116" u="1"/>
        <s v="I15011300082" u="1"/>
        <s v="I15061600065" u="1"/>
        <s v="I15061800055" u="1"/>
        <s v="I15012000064" u="1"/>
        <s v="I15012200054" u="1"/>
        <s v="I15012800024" u="1"/>
        <s v="I15062300047" u="1"/>
        <s v="I15062500037" u="1"/>
        <s v="I15061500075" u="1"/>
        <s v="I15061700065" u="1"/>
        <s v="I15061900055" u="1"/>
        <s v="I14111500002" u="1"/>
        <s v="I15010700134" u="1"/>
        <s v="I15012100064" u="1"/>
        <s v="I15012900024" u="1"/>
        <s v="I15060800127" u="1"/>
        <s v="I14110700030" u="1"/>
        <s v="I14110900020" u="1"/>
        <s v="I15011200126" u="1"/>
        <s v="I15011300092" u="1"/>
        <s v="I15011900062" u="1"/>
        <s v="I15013000036" u="1"/>
        <s v="I15061600075" u="1"/>
        <s v="I15061800065" u="1"/>
        <s v="I15071300111" u="1"/>
        <s v="I14111400012" u="1"/>
        <s v="I15012000074" u="1"/>
        <s v="I15012200064" u="1"/>
        <s v="I15012600044" u="1"/>
        <s v="I15012800034" u="1"/>
        <s v="I14110400050" u="1"/>
        <s v="I15011500116" u="1"/>
        <s v="I15061900065" u="1"/>
        <s v="I15063000039" u="1"/>
        <s v="I14111700002" u="1"/>
        <s v="I15012000108" u="1"/>
        <s v="I15012300064" u="1"/>
        <s v="I15012700044" u="1"/>
        <s v="I15062400057" u="1"/>
        <s v="I14110700040" u="1"/>
        <s v="I14110900030" u="1"/>
        <s v="I14112000004" u="1"/>
        <s v="I15011900072" u="1"/>
        <s v="I15013000046" u="1"/>
        <s v="I15061800075" u="1"/>
        <s v="I14111400022" u="1"/>
        <s v="I15012000084" u="1"/>
        <s v="I15012200074" u="1"/>
        <s v="I15012600054" u="1"/>
        <s v="I15062300067" u="1"/>
        <s v="I15011500126" u="1"/>
        <s v="I15011900106" u="1"/>
        <s v="I15061800109" u="1"/>
        <s v="I14111300032" u="1"/>
        <s v="I14111700012" u="1"/>
        <s v="I15012000118" u="1"/>
        <s v="I15012300074" u="1"/>
        <s v="I15012900044" u="1"/>
        <s v="I15062400067" u="1"/>
        <s v="I14110700050" u="1"/>
        <s v="I14110900040" u="1"/>
        <s v="I15061800085" u="1"/>
        <s v="I14111800012" u="1"/>
        <s v="I15012600064" u="1"/>
        <s v="I15062300077" u="1"/>
        <s v="I15072000113" u="1"/>
        <s v="I14112300004" u="1"/>
        <s v="I15011500136" u="1"/>
        <s v="I15011900116" u="1"/>
        <s v="I15073000051" u="1"/>
        <s v="I14111300042" u="1"/>
        <s v="I14111700022" u="1"/>
        <s v="I14111900012" u="1"/>
        <s v="I15012000128" u="1"/>
        <s v="I15012300084" u="1"/>
        <s v="I15012900054" u="1"/>
        <s v="I15022400100" u="1"/>
        <s v="I14110300080" u="1"/>
        <s v="I15013000066" u="1"/>
        <s v="I14111400042" u="1"/>
        <s v="I14111800022" u="1"/>
        <s v="I15012200094" u="1"/>
        <s v="I15060900157" u="1"/>
        <s v="I15072200113" u="1"/>
        <s v="I15072400103" u="1"/>
        <s v="I15011500146" u="1"/>
        <s v="I14111700032" u="1"/>
        <s v="I14111900022" u="1"/>
        <s v="I15012000138" u="1"/>
        <s v="I15012600108" u="1"/>
        <s v="I15012700074" u="1"/>
        <s v="I15020200220" u="1"/>
        <s v="I14112000034" u="1"/>
        <s v="I15073100061" u="1"/>
        <s v="I14111200062" u="1"/>
        <s v="I14111800032" u="1"/>
        <s v="I15012600084" u="1"/>
        <s v="I15072200123" u="1"/>
        <s v="I15011500156" u="1"/>
        <s v="I15073000071" u="1"/>
        <s v="I14111300062" u="1"/>
        <s v="I14111700042" u="1"/>
        <s v="I15012600118" u="1"/>
        <s v="I15012700084" u="1"/>
        <s v="I15012900074" u="1"/>
        <s v="I15022400120" u="1"/>
        <s v="I14112000044" u="1"/>
        <s v="I14112400024" u="1"/>
        <s v="I14112600014" u="1"/>
        <s v="I14111000082" u="1"/>
        <s v="I14111400062" u="1"/>
        <s v="I14111800042" u="1"/>
        <s v="I15010600194" u="1"/>
        <s v="I15020500220" u="1"/>
        <s v="I14110300134" u="1"/>
        <s v="I14110500124" u="1"/>
        <s v="I14112500024" u="1"/>
        <s v="I15011500166" u="1"/>
        <s v="I14111300072" u="1"/>
        <s v="I15010800218" u="1"/>
        <s v="I15012600128" u="1"/>
        <s v="I15012700094" u="1"/>
        <s v="I15022400130" u="1"/>
        <s v="I14112000054" u="1"/>
        <s v="I14111200082" u="1"/>
        <s v="I14111800052" u="1"/>
        <s v="I15010800194" u="1"/>
        <s v="I15072200143" u="1"/>
        <s v="I15072400133" u="1"/>
        <s v="I14110300144" u="1"/>
        <s v="I14112100054" u="1"/>
        <s v="I14112500034" u="1"/>
        <s v="I15011500176" u="1"/>
        <s v="I14111300082" u="1"/>
        <s v="I14111700062" u="1"/>
        <s v="I15010800228" u="1"/>
        <s v="I15012600138" u="1"/>
        <s v="I15012900094" u="1"/>
        <s v="I14111100126" u="1"/>
        <s v="I14111800062" u="1"/>
        <s v="I15020300250" u="1"/>
        <s v="I15072200153" u="1"/>
        <s v="I14110300154" u="1"/>
        <s v="I14112700034" u="1"/>
        <s v="I14111300092" u="1"/>
        <s v="I15012600148" u="1"/>
        <s v="I14111100136" u="1"/>
        <s v="I14111800072" u="1"/>
        <s v="I14110300164" u="1"/>
        <s v="I14112100074" u="1"/>
        <s v="I14112500054" u="1"/>
        <s v="I14112700044" u="1"/>
        <s v="I14112100108" u="1"/>
        <s v="I14112400064" u="1"/>
        <s v="I14112800044" u="1"/>
        <s v="I14110300174" u="1"/>
        <s v="I14110700154" u="1"/>
        <s v="I14112000118" u="1"/>
        <s v="I14112100084" u="1"/>
        <s v="I14120200200" u="1"/>
        <s v="I14112400074" u="1"/>
        <s v="I14120300200" u="1"/>
        <s v="I14122300100" u="1"/>
        <s v="I15070200283" u="1"/>
        <s v="I14112100094" u="1"/>
        <s v="I14112500074" u="1"/>
        <s v="I14120400200" u="1"/>
        <s v="I14112400084" u="1"/>
        <s v="I14112500108" u="1"/>
        <s v="I14120300210" u="1"/>
        <s v="I14111900126" u="1"/>
        <s v="I14110300194" u="1"/>
        <s v="I14112000138" u="1"/>
        <s v="I14112400118" u="1"/>
        <s v="I14112500084" u="1"/>
        <s v="I14120200220" u="1"/>
        <s v="I14120400210" u="1"/>
        <s v="I14110400194" u="1"/>
        <s v="I14120300220" u="1"/>
        <s v="I14112000148" u="1"/>
        <s v="I14112500094" u="1"/>
        <s v="I14120200230" u="1"/>
        <s v="I14120400220" u="1"/>
        <s v="I14122200130" u="1"/>
        <s v="I14112500128" u="1"/>
        <s v="I14120300230" u="1"/>
        <s v="I14122300130" u="1"/>
        <s v="I14120200240" u="1"/>
        <s v="I14120400230" u="1"/>
        <s v="I14120300240" u="1"/>
        <s v="I14120200250" u="1"/>
        <s v="I14120400240" u="1"/>
        <s v="I14112500148" u="1"/>
        <s v="I14120200260" u="1"/>
        <s v="I14120400250" u="1"/>
        <s v="I14110500258" u="1"/>
        <s v="I14112500158" u="1"/>
        <s v="I14120200270" u="1"/>
        <s v="I14120400260" u="1"/>
        <s v="I14110500268" u="1"/>
        <s v="I14112500168" u="1"/>
        <s v="I14120200304" u="1"/>
        <s v="I14120300270" u="1"/>
        <s v="I15070300377" u="1"/>
        <s v="I14120200280" u="1"/>
        <s v="I14120400270" u="1"/>
        <s v="I14110500278" u="1"/>
        <s v="I14112500178" u="1"/>
        <s v="I14120200314" u="1"/>
        <s v="I14120300280" u="1"/>
        <s v="I14120200290" u="1"/>
        <s v="I14112500188" u="1"/>
        <s v="I14120200324" u="1"/>
        <s v="I14120300290" u="1"/>
        <s v="I15010300001" u="1"/>
        <s v="I15060300004" u="1"/>
        <s v="I15060200014" u="1"/>
        <s v="I15060400004" u="1"/>
        <s v="I15010200021" u="1"/>
        <s v="I15010600001" u="1"/>
        <s v="I15060300014" u="1"/>
        <s v="I15060200024" u="1"/>
        <s v="I15060400014" u="1"/>
        <s v="I15011000003" u="1"/>
        <s v="I15010200031" u="1"/>
        <s v="I15060300024" u="1"/>
        <s v="I15061000006" u="1"/>
        <s v="I15060400024" u="1"/>
        <s v="I15060800004" u="1"/>
        <s v="I15011200003" u="1"/>
        <s v="I15060500024" u="1"/>
        <s v="I15061000016" u="1"/>
        <s v="I15061200006" u="1"/>
        <s v="I15060800014" u="1"/>
        <s v="I15060500034" u="1"/>
        <s v="I15011500003" u="1"/>
        <s v="I15061000026" u="1"/>
        <s v="I15010500041" u="1"/>
        <s v="I15010900021" u="1"/>
        <s v="I15060800024" u="1"/>
        <s v="I15011400013" u="1"/>
        <s v="I15011600003" u="1"/>
        <s v="I15061100026" u="1"/>
        <s v="I15061500006" u="1"/>
        <s v="I15060900024" u="1"/>
        <s v="I15011300023" u="1"/>
        <s v="I15011500013" u="1"/>
        <s v="I15011700003" u="1"/>
        <s v="I15061200026" u="1"/>
        <s v="I15010500051" u="1"/>
        <s v="I15010900031" u="1"/>
        <s v="I15012000005" u="1"/>
        <s v="I15060800034" u="1"/>
        <s v="I15061500016" u="1"/>
        <s v="I15010600051" u="1"/>
        <s v="I14110100001" u="1"/>
        <s v="I15011500023" u="1"/>
        <s v="I15011900003" u="1"/>
        <s v="I15061200036" u="1"/>
        <s v="I15010700051" u="1"/>
        <s v="I14110200001" u="1"/>
        <s v="I15011400033" u="1"/>
        <s v="I15011600023" u="1"/>
        <s v="I15061500026" u="1"/>
        <s v="I15061900006" u="1"/>
        <s v="I15012100015" u="1"/>
        <s v="I15062200008" u="1"/>
        <s v="I15072000010" u="1"/>
        <s v="I15011300043" u="1"/>
        <s v="I15011500033" u="1"/>
        <s v="I15011900013" u="1"/>
        <s v="I15061600026" u="1"/>
        <s v="I15010700061" u="1"/>
        <s v="I15012000025" u="1"/>
        <s v="I15012400005" u="1"/>
        <s v="I15070300100" u="1"/>
        <s v="I14110400001" u="1"/>
        <s v="I15011600033" u="1"/>
        <s v="I15061900016" u="1"/>
        <s v="I15060500074" u="1"/>
        <s v="I15062200018" u="1"/>
        <s v="I15070200110" u="1"/>
        <s v="I15072000020" u="1"/>
        <s v="I15072200010" u="1"/>
        <s v="I15011300053" u="1"/>
        <s v="I15011500043" u="1"/>
        <s v="I15011900023" u="1"/>
        <s v="I15061800026" u="1"/>
        <s v="I15010700071" u="1"/>
        <s v="I15012400015" u="1"/>
        <s v="I15060200094" u="1"/>
        <s v="I15062300018" u="1"/>
        <s v="I15072300010" u="1"/>
        <s v="I14110600001" u="1"/>
        <s v="I15061100066" u="1"/>
        <s v="I15061900026" u="1"/>
        <s v="I15010700105" u="1"/>
        <s v="I15012100035" u="1"/>
        <s v="I15060400118" u="1"/>
        <s v="I15060500084" u="1"/>
        <s v="I15062400018" u="1"/>
        <s v="I15070600100" u="1"/>
        <s v="I15072000030" u="1"/>
        <s v="I15072200020" u="1"/>
        <s v="I14110700001" u="1"/>
        <s v="I15011300063" u="1"/>
        <s v="I15011500053" u="1"/>
        <s v="I15011900033" u="1"/>
        <s v="I15061800036" u="1"/>
        <s v="I15010500091" u="1"/>
        <s v="I15010600115" u="1"/>
        <s v="I15010700081" u="1"/>
        <s v="I15012000045" u="1"/>
        <s v="I15012200035" u="1"/>
        <s v="I15012800005" u="1"/>
        <s v="I15062300028" u="1"/>
        <s v="I15062500018" u="1"/>
        <s v="I15062700008" u="1"/>
        <s v="I15072100030" u="1"/>
        <s v="I14110600011" u="1"/>
        <s v="I14110800001" u="1"/>
        <s v="I15011200073" u="1"/>
        <s v="I15011600053" u="1"/>
        <s v="I15013100007" u="1"/>
        <s v="I15061700046" u="1"/>
        <s v="I15061900036" u="1"/>
        <s v="I15010900105" u="1"/>
        <s v="I15012100045" u="1"/>
        <s v="I15012700015" u="1"/>
        <s v="I15062600018" u="1"/>
        <s v="I15070600110" u="1"/>
        <s v="I15072000040" u="1"/>
        <s v="I15072200030" u="1"/>
        <s v="I15072400020" u="1"/>
        <s v="I14110700011" u="1"/>
        <s v="I14110900001" u="1"/>
        <s v="I15011900043" u="1"/>
        <s v="I15061000086" u="1"/>
        <s v="I15061600056" u="1"/>
        <s v="I15061800046" u="1"/>
        <s v="I15012000055" u="1"/>
        <s v="I15012600025" u="1"/>
        <s v="I15012800015" u="1"/>
        <s v="I15062300038" u="1"/>
        <s v="I15072100040" u="1"/>
        <s v="I14110800011" u="1"/>
        <s v="I15011600063" u="1"/>
        <s v="I15061900046" u="1"/>
        <s v="I14111100013" u="1"/>
        <s v="I15012300045" u="1"/>
        <s v="I15012700025" u="1"/>
        <s v="I15012900015" u="1"/>
        <s v="I15070600120" u="1"/>
        <s v="I15072200040" u="1"/>
        <s v="I15072400030" u="1"/>
        <s v="I15072800010" u="1"/>
        <s v="I14110700021" u="1"/>
        <s v="I14110900011" u="1"/>
        <s v="I15011900053" u="1"/>
        <s v="I15061600066" u="1"/>
        <s v="I15061800056" u="1"/>
        <s v="I15012000065" u="1"/>
        <s v="I15012600035" u="1"/>
        <s v="I15012800025" u="1"/>
        <s v="I15062500038" u="1"/>
        <s v="I15070900110" u="1"/>
        <s v="I15072300040" u="1"/>
        <s v="I15072700020" u="1"/>
        <s v="I15072900010" u="1"/>
        <s v="I15061500076" u="1"/>
        <s v="I15061900056" u="1"/>
        <s v="I15073000022" u="1"/>
        <s v="I14111500003" u="1"/>
        <s v="I15012100065" u="1"/>
        <s v="I15012700035" u="1"/>
        <s v="I15072000060" u="1"/>
        <s v="I15072200050" u="1"/>
        <s v="I15072400040" u="1"/>
        <s v="I14110700031" u="1"/>
        <s v="I14110900021" u="1"/>
        <s v="I15013000037" u="1"/>
        <s v="I15061600076" u="1"/>
        <s v="I15061800066" u="1"/>
        <s v="I15012000075" u="1"/>
        <s v="I15012200065" u="1"/>
        <s v="I15012600045" u="1"/>
        <s v="I15060900128" u="1"/>
        <s v="I15062300058" u="1"/>
        <s v="I15062500048" u="1"/>
        <s v="I15072100060" u="1"/>
        <s v="I15011500117" u="1"/>
        <s v="I14111300023" u="1"/>
        <s v="I15010700145" u="1"/>
        <s v="I15012000109" u="1"/>
        <s v="I15012300065" u="1"/>
        <s v="I15012700045" u="1"/>
        <s v="I15060400158" u="1"/>
        <s v="I15062400058" u="1"/>
        <s v="I15072400050" u="1"/>
        <s v="I14110700041" u="1"/>
        <s v="I14110900031" u="1"/>
        <s v="I15011900073" u="1"/>
        <s v="I15061800076" u="1"/>
        <s v="I15073100032" u="1"/>
        <s v="I14111000043" u="1"/>
        <s v="I15012000085" u="1"/>
        <s v="I15012200075" u="1"/>
        <s v="I15012600055" u="1"/>
        <s v="I15012800045" u="1"/>
        <s v="I15062300068" u="1"/>
        <s v="I15062900038" u="1"/>
        <s v="I15072000104" u="1"/>
        <s v="I15072100070" u="1"/>
        <s v="I15072300060" u="1"/>
        <s v="I15011500127" u="1"/>
        <s v="I14111300033" u="1"/>
        <s v="I14111700013" u="1"/>
        <s v="I15012000119" u="1"/>
        <s v="I15012300075" u="1"/>
        <s v="I15012900045" u="1"/>
        <s v="I15072200070" u="1"/>
        <s v="I15072400060" u="1"/>
        <s v="I15072800040" u="1"/>
        <s v="I14110700051" u="1"/>
        <s v="I14110900041" u="1"/>
        <s v="I15061800086" u="1"/>
        <s v="I14111800013" u="1"/>
        <s v="I15012000095" u="1"/>
        <s v="I15012200085" u="1"/>
        <s v="I15012600065" u="1"/>
        <s v="I15062300078" u="1"/>
        <s v="I15070900140" u="1"/>
        <s v="I15072000114" u="1"/>
        <s v="I15072200104" u="1"/>
        <s v="I14112100015" u="1"/>
        <s v="I14112300005" u="1"/>
        <s v="I15011500137" u="1"/>
        <s v="I15011900117" u="1"/>
        <s v="I15073000052" u="1"/>
        <s v="I14111700023" u="1"/>
        <s v="I15012000129" u="1"/>
        <s v="I15012700065" u="1"/>
        <s v="I15022400101" u="1"/>
        <s v="I15060400178" u="1"/>
        <s v="I15062400078" u="1"/>
        <s v="I15072000090" u="1"/>
        <s v="I15072400070" u="1"/>
        <s v="I15011900093" u="1"/>
        <s v="I15013000067" u="1"/>
        <s v="I14111200053" u="1"/>
        <s v="I14111400043" u="1"/>
        <s v="I15012200095" u="1"/>
        <s v="I15060900158" u="1"/>
        <s v="I15072200114" u="1"/>
        <s v="I15072400104" u="1"/>
        <s v="I15072700060" u="1"/>
        <s v="I15011500147" u="1"/>
        <s v="I14111700033" u="1"/>
        <s v="I14111900023" u="1"/>
        <s v="I15012000139" u="1"/>
        <s v="I15012600109" u="1"/>
        <s v="I15012700075" u="1"/>
        <s v="I15012900065" u="1"/>
        <s v="I15020200221" u="1"/>
        <s v="I15062400088" u="1"/>
        <s v="I15072800060" u="1"/>
        <s v="I14112000035" u="1"/>
        <s v="I14111400053" u="1"/>
        <s v="I14111800033" u="1"/>
        <s v="I15072400114" u="1"/>
        <s v="I15072700070" u="1"/>
        <s v="I14110300125" u="1"/>
        <s v="I14112100035" u="1"/>
        <s v="I14112700005" u="1"/>
        <s v="I15011500157" u="1"/>
        <s v="I14111300063" u="1"/>
        <s v="I14111700043" u="1"/>
        <s v="I15010800209" u="1"/>
        <s v="I15012600119" u="1"/>
        <s v="I15012700085" u="1"/>
        <s v="I15012900075" u="1"/>
        <s v="I15022400121" u="1"/>
        <s v="I15070300224" u="1"/>
        <s v="I15072400090" u="1"/>
        <s v="I14112000045" u="1"/>
        <s v="I14112400025" u="1"/>
        <s v="I14112600015" u="1"/>
        <s v="I14111200073" u="1"/>
        <s v="I14111400063" u="1"/>
        <s v="I14111800043" u="1"/>
        <s v="I15020500221" u="1"/>
        <s v="I15072700080" u="1"/>
        <s v="I14110500125" u="1"/>
        <s v="I14110600091" u="1"/>
        <s v="I14112100045" u="1"/>
        <s v="I14112500025" u="1"/>
        <s v="I15011500167" u="1"/>
        <s v="I15012700095" u="1"/>
        <s v="I15012900085" u="1"/>
        <s v="I15022400131" u="1"/>
        <s v="I14111200083" u="1"/>
        <s v="I14111800053" u="1"/>
        <s v="I15010800195" u="1"/>
        <s v="I15072200144" u="1"/>
        <s v="I15072400134" u="1"/>
        <s v="I15072800114" u="1"/>
        <s v="I14110300145" u="1"/>
        <s v="I14112100055" u="1"/>
        <s v="I15011500177" u="1"/>
        <s v="I14111300083" u="1"/>
        <s v="I14111700063" u="1"/>
        <s v="I15012600139" u="1"/>
        <s v="I15012900095" u="1"/>
        <s v="I14110400145" u="1"/>
        <s v="I14110600135" u="1"/>
        <s v="I14112000065" u="1"/>
        <s v="I14112400045" u="1"/>
        <s v="I14111100127" u="1"/>
        <s v="I14111200093" u="1"/>
        <s v="I15072200154" u="1"/>
        <s v="I14110300155" u="1"/>
        <s v="I14112500045" u="1"/>
        <s v="I14111300093" u="1"/>
        <s v="I15012600149" u="1"/>
        <s v="I14111100137" u="1"/>
        <s v="I14111800073" u="1"/>
        <s v="I15070200264" u="1"/>
        <s v="I15072200164" u="1"/>
        <s v="I14110300165" u="1"/>
        <s v="I14112100075" u="1"/>
        <s v="I14112500055" u="1"/>
        <s v="I14112100109" u="1"/>
        <s v="I14111800083" u="1"/>
        <s v="I15072200174" u="1"/>
        <s v="I14110300175" u="1"/>
        <s v="I14110700155" u="1"/>
        <s v="I14112100085" u="1"/>
        <s v="I14112500065" u="1"/>
        <s v="I14120200201" u="1"/>
        <s v="I14112400075" u="1"/>
        <s v="I14122300101" u="1"/>
        <s v="I15020400305" u="1"/>
        <s v="I15072800154" u="1"/>
        <s v="I14110300185" u="1"/>
        <s v="I14112100095" u="1"/>
        <s v="I14120400201" u="1"/>
        <s v="I14122200111" u="1"/>
        <s v="I15020400281" u="1"/>
        <s v="I14112400085" u="1"/>
        <s v="I14112500109" u="1"/>
        <s v="I14120300211" u="1"/>
        <s v="I14120500201" u="1"/>
        <s v="I14122300111" u="1"/>
        <s v="I15020300291" u="1"/>
        <s v="I14110300195" u="1"/>
        <s v="I14112000139" u="1"/>
        <s v="I14112400119" u="1"/>
        <s v="I14120200221" u="1"/>
        <s v="I14120400211" u="1"/>
        <s v="I14122200121" u="1"/>
        <s v="I14112400095" u="1"/>
        <s v="I14112500119" u="1"/>
        <s v="I14120300221" u="1"/>
        <s v="I14120500211" u="1"/>
        <s v="I15080300320" u="1"/>
        <s v="I14112000149" u="1"/>
        <s v="I14120200231" u="1"/>
        <s v="I14120400221" u="1"/>
        <s v="I14122200131" u="1"/>
        <s v="I14110500229" u="1"/>
        <s v="I14112500129" u="1"/>
        <s v="I14120300231" u="1"/>
        <s v="I14122300131" u="1"/>
        <s v="I15080300330" u="1"/>
        <s v="I14120200241" u="1"/>
        <s v="I14120400231" u="1"/>
        <s v="I14112500139" u="1"/>
        <s v="I14120300241" u="1"/>
        <s v="I14122300141" u="1"/>
        <s v="I15080300340" u="1"/>
        <s v="I14120400241" u="1"/>
        <s v="I14112500149" u="1"/>
        <s v="I15080300350" u="1"/>
        <s v="I14120200261" u="1"/>
        <s v="I14120400251" u="1"/>
        <s v="I14110500259" u="1"/>
        <s v="I14112500159" u="1"/>
        <s v="I15080300360" u="1"/>
        <s v="I14120200271" u="1"/>
        <s v="I14120400261" u="1"/>
        <s v="I14110500269" u="1"/>
        <s v="I14112500169" u="1"/>
        <s v="I14120200305" u="1"/>
        <s v="I14120300271" u="1"/>
        <s v="I15080300370" u="1"/>
        <s v="I14120200281" u="1"/>
        <s v="I14120400271" u="1"/>
        <s v="I14110500279" u="1"/>
        <s v="I14112500179" u="1"/>
        <s v="I14120200315" u="1"/>
        <s v="I14120300281" u="1"/>
        <s v="I14120200291" u="1"/>
        <s v="I14112500189" u="1"/>
        <s v="I14120300291" u="1"/>
        <s v="I15010300002" u="1"/>
        <s v="I15060200005" u="1"/>
        <s v="I15060300005" u="1"/>
        <s v="I15060400005" u="1"/>
        <s v="I15060300015" u="1"/>
        <s v="I15060200025" u="1"/>
        <s v="I15060400015" u="1"/>
        <s v="I15011000004" u="1"/>
        <s v="I15010200032" u="1"/>
        <s v="I15061000007" u="1"/>
        <s v="I15060200035" u="1"/>
        <s v="I15060400025" u="1"/>
        <s v="I15060800005" u="1"/>
        <s v="I15011200004" u="1"/>
        <s v="I15061100007" u="1"/>
        <s v="I15060300035" u="1"/>
        <s v="I15061000017" u="1"/>
        <s v="I15061200007" u="1"/>
        <s v="I15010500032" u="1"/>
        <s v="I15060800015" u="1"/>
        <s v="I15011200014" u="1"/>
        <s v="I15060500035" u="1"/>
        <s v="I15011500004" u="1"/>
        <s v="I15061000027" u="1"/>
        <s v="I15010900022" u="1"/>
        <s v="I15060200055" u="1"/>
        <s v="I15060800025" u="1"/>
        <s v="I15011400014" u="1"/>
        <s v="I15011600004" u="1"/>
        <s v="I15061100027" u="1"/>
        <s v="I15061500007" u="1"/>
        <s v="I15010800032" u="1"/>
        <s v="I15060500045" u="1"/>
        <s v="I15060900025" u="1"/>
        <s v="I15011500014" u="1"/>
        <s v="I15011700004" u="1"/>
        <s v="I15061200027" u="1"/>
        <s v="I15010500052" u="1"/>
        <s v="I15010700042" u="1"/>
        <s v="I15061100037" u="1"/>
        <s v="I15061500017" u="1"/>
        <s v="I15011500024" u="1"/>
        <s v="I15011900004" u="1"/>
        <s v="I15061000047" u="1"/>
        <s v="I15072100001" u="1"/>
        <s v="I15011200044" u="1"/>
        <s v="I15011600024" u="1"/>
        <s v="I15061100047" u="1"/>
        <s v="I15061900007" u="1"/>
        <s v="I15010800052" u="1"/>
        <s v="I15072000011" u="1"/>
        <s v="I15072200001" u="1"/>
        <s v="I15011300044" u="1"/>
        <s v="I15011500034" u="1"/>
        <s v="I15010700062" u="1"/>
        <s v="I15012000026" u="1"/>
        <s v="I15012200016" u="1"/>
        <s v="I15012400006" u="1"/>
        <s v="I15060800055" u="1"/>
        <s v="I15070300101" u="1"/>
        <s v="I15072300001" u="1"/>
        <s v="I15011600034" u="1"/>
        <s v="I15061900017" u="1"/>
        <s v="I15010600072" u="1"/>
        <s v="I15060500075" u="1"/>
        <s v="I15072200011" u="1"/>
        <s v="I15072400001" u="1"/>
        <s v="I15011300054" u="1"/>
        <s v="I15011500044" u="1"/>
        <s v="I15011900024" u="1"/>
        <s v="I15061000067" u="1"/>
        <s v="I15061800027" u="1"/>
        <s v="I15010500082" u="1"/>
        <s v="I15012000036" u="1"/>
        <s v="I15012400016" u="1"/>
        <s v="I15060200095" u="1"/>
        <s v="I15062300019" u="1"/>
        <s v="I14110600002" u="1"/>
        <s v="I15011600044" u="1"/>
        <s v="I15061100067" u="1"/>
        <s v="I15061900027" u="1"/>
        <s v="I15010700106" u="1"/>
        <s v="I15010800072" u="1"/>
        <s v="I15060500085" u="1"/>
        <s v="I15062400019" u="1"/>
        <s v="I15072000031" u="1"/>
        <s v="I15072200021" u="1"/>
        <s v="I15072400011" u="1"/>
        <s v="I14110700002" u="1"/>
        <s v="I15011300064" u="1"/>
        <s v="I15011500054" u="1"/>
        <s v="I15021000100" u="1"/>
        <s v="I15061800037" u="1"/>
        <s v="I15012000046" u="1"/>
        <s v="I15012600016" u="1"/>
        <s v="I15012800006" u="1"/>
        <s v="I15062300029" u="1"/>
        <s v="I15062700009" u="1"/>
        <s v="I15072100031" u="1"/>
        <s v="I14110600012" u="1"/>
        <s v="I14110800002" u="1"/>
        <s v="I15011600054" u="1"/>
        <s v="I15013100008" u="1"/>
        <s v="I15061700047" u="1"/>
        <s v="I15061900037" u="1"/>
        <s v="I15010600092" u="1"/>
        <s v="I15062600019" u="1"/>
        <s v="I15072400021" u="1"/>
        <s v="I15072800001" u="1"/>
        <s v="I14110700012" u="1"/>
        <s v="I14110900002" u="1"/>
        <s v="I15011200108" u="1"/>
        <s v="I15011900044" u="1"/>
        <s v="I15013000018" u="1"/>
        <s v="I15061600057" u="1"/>
        <s v="I15061800047" u="1"/>
        <s v="I15010900082" u="1"/>
        <s v="I15012000056" u="1"/>
        <s v="I15012800016" u="1"/>
        <s v="I15062500029" u="1"/>
        <s v="I15070900101" u="1"/>
        <s v="I15072900001" u="1"/>
        <s v="I14110800012" u="1"/>
        <s v="I15021300100" u="1"/>
        <s v="I15061900047" u="1"/>
        <s v="I15071000113" u="1"/>
        <s v="I15012300046" u="1"/>
        <s v="I15012700026" u="1"/>
        <s v="I15012900016" u="1"/>
        <s v="I15062600029" u="1"/>
        <s v="I15070600121" u="1"/>
        <s v="I15072400031" u="1"/>
        <s v="I15072800011" u="1"/>
        <s v="I14110700022" u="1"/>
        <s v="I14110900012" u="1"/>
        <s v="I15011200118" u="1"/>
        <s v="I15011900054" u="1"/>
        <s v="I15013000028" u="1"/>
        <s v="I15061600067" u="1"/>
        <s v="I15061800057" u="1"/>
        <s v="I15012000066" u="1"/>
        <s v="I15012200056" u="1"/>
        <s v="I15012800026" u="1"/>
        <s v="I15062500039" u="1"/>
        <s v="I15062900019" u="1"/>
        <s v="I15070900111" u="1"/>
        <s v="I15072100051" u="1"/>
        <s v="I15072300041" u="1"/>
        <s v="I15072900011" u="1"/>
        <s v="I15021300110" u="1"/>
        <s v="I15061100097" u="1"/>
        <s v="I15061700067" u="1"/>
        <s v="I15061900057" u="1"/>
        <s v="I15073000023" u="1"/>
        <s v="I14111300014" u="1"/>
        <s v="I14111500004" u="1"/>
        <s v="I15012100066" u="1"/>
        <s v="I15012300056" u="1"/>
        <s v="I15012700036" u="1"/>
        <s v="I15012900026" u="1"/>
        <s v="I15060800129" u="1"/>
        <s v="I15062200059" u="1"/>
        <s v="I15070600131" u="1"/>
        <s v="I15072000061" u="1"/>
        <s v="I15072200051" u="1"/>
        <s v="I15072400041" u="1"/>
        <s v="I14110300052" u="1"/>
        <s v="I14110700032" u="1"/>
        <s v="I14110900022" u="1"/>
        <s v="I15061600077" u="1"/>
        <s v="I15061800067" u="1"/>
        <s v="I14111400014" u="1"/>
        <s v="I15012000076" u="1"/>
        <s v="I15012200066" u="1"/>
        <s v="I15012600046" u="1"/>
        <s v="I15012800036" u="1"/>
        <s v="I15062300059" u="1"/>
        <s v="I15070900121" u="1"/>
        <s v="I15072100061" u="1"/>
        <s v="I15072300051" u="1"/>
        <s v="I15011500118" u="1"/>
        <s v="I14111300024" u="1"/>
        <s v="I14111700004" u="1"/>
        <s v="I15012300066" u="1"/>
        <s v="I15012700046" u="1"/>
        <s v="I15060400159" u="1"/>
        <s v="I15062400059" u="1"/>
        <s v="I15072400051" u="1"/>
        <s v="I14110700042" u="1"/>
        <s v="I14110900032" u="1"/>
        <s v="I15011900074" u="1"/>
        <s v="I15013000048" u="1"/>
        <s v="I15061800077" u="1"/>
        <s v="I15073100033" u="1"/>
        <s v="I15010600156" u="1"/>
        <s v="I15012600056" u="1"/>
        <s v="I15062900039" u="1"/>
        <s v="I15072000105" u="1"/>
        <s v="I15072100071" u="1"/>
        <s v="I15011500128" u="1"/>
        <s v="I15011900108" u="1"/>
        <s v="I14111300034" u="1"/>
        <s v="I14111700014" u="1"/>
        <s v="I15012300076" u="1"/>
        <s v="I15012700056" u="1"/>
        <s v="I15070600151" u="1"/>
        <s v="I15072200071" u="1"/>
        <s v="I15072400061" u="1"/>
        <s v="I14110700052" u="1"/>
        <s v="I15061800087" u="1"/>
        <s v="I14111800014" u="1"/>
        <s v="I15010600166" u="1"/>
        <s v="I15012000096" u="1"/>
        <s v="I15012200086" u="1"/>
        <s v="I15012600066" u="1"/>
        <s v="I15062900049" u="1"/>
        <s v="I15070900141" u="1"/>
        <s v="I15072000115" u="1"/>
        <s v="I15072100081" u="1"/>
        <s v="I14110300106" u="1"/>
        <s v="I14112300006" u="1"/>
        <s v="I15011500138" u="1"/>
        <s v="I14111700024" u="1"/>
        <s v="I14111900014" u="1"/>
        <s v="I15010500176" u="1"/>
        <s v="I15012700066" u="1"/>
        <s v="I15022400102" u="1"/>
        <s v="I15060400179" u="1"/>
        <s v="I15072400071" u="1"/>
        <s v="I14112000026" u="1"/>
        <s v="I15011900094" u="1"/>
        <s v="I15013000068" u="1"/>
        <s v="I15073100053" u="1"/>
        <s v="I14111400044" u="1"/>
        <s v="I15060900159" u="1"/>
        <s v="I15062300089" u="1"/>
        <s v="I15070300181" u="1"/>
        <s v="I15072200115" u="1"/>
        <s v="I15072400105" u="1"/>
        <s v="I14110600072" u="1"/>
        <s v="I15011500148" u="1"/>
        <s v="I14111700034" u="1"/>
        <s v="I15012700076" u="1"/>
        <s v="I15012900066" u="1"/>
        <s v="I15020200222" u="1"/>
        <s v="I15060400189" u="1"/>
        <s v="I15062400089" u="1"/>
        <s v="I14112000036" u="1"/>
        <s v="I14112400016" u="1"/>
        <s v="I14111400054" u="1"/>
        <s v="I14111800034" u="1"/>
        <s v="I15012600086" u="1"/>
        <s v="I15062500089" u="1"/>
        <s v="I15062900069" u="1"/>
        <s v="I15070300191" u="1"/>
        <s v="I15072700071" u="1"/>
        <s v="I14110300126" u="1"/>
        <s v="I14110700106" u="1"/>
        <s v="I14112100036" u="1"/>
        <s v="I14112700006" u="1"/>
        <s v="I15011500158" u="1"/>
        <s v="I14111700044" u="1"/>
        <s v="I14121000100" u="1"/>
        <s v="I15012700086" u="1"/>
        <s v="I15012900076" u="1"/>
        <s v="I15022400122" u="1"/>
        <s v="I15072400091" u="1"/>
        <s v="I15072800071" u="1"/>
        <s v="I14110500092" u="1"/>
        <s v="I14112000046" u="1"/>
        <s v="I14112400026" u="1"/>
        <s v="I14112600016" u="1"/>
        <s v="I14111000084" u="1"/>
        <s v="I14111400064" u="1"/>
        <s v="I14111800044" u="1"/>
        <s v="I15010800186" u="1"/>
        <s v="I15072400125" u="1"/>
        <s v="I15072700081" u="1"/>
        <s v="I14110300136" u="1"/>
        <s v="I14110500126" u="1"/>
        <s v="I14112100046" u="1"/>
        <s v="I14112500026" u="1"/>
        <s v="I15011500168" u="1"/>
        <s v="I14111100084" u="1"/>
        <s v="I15012700096" u="1"/>
        <s v="I15020400232" u="1"/>
        <s v="I15022400132" u="1"/>
        <s v="I14112000056" u="1"/>
        <s v="I14111100118" u="1"/>
        <s v="I14111800054" u="1"/>
        <s v="I15010800196" u="1"/>
        <s v="I15072200145" u="1"/>
        <s v="I15072400135" u="1"/>
        <s v="I14110300146" u="1"/>
        <s v="I14110700126" u="1"/>
        <s v="I14112500036" u="1"/>
        <s v="I15011500178" u="1"/>
        <s v="I14111300084" u="1"/>
        <s v="I14110400146" u="1"/>
        <s v="I14111100128" u="1"/>
        <s v="I14111200094" u="1"/>
        <s v="I14111800064" u="1"/>
        <s v="I15072200155" u="1"/>
        <s v="I14110300156" u="1"/>
        <s v="I14112500046" u="1"/>
        <s v="I14112700036" u="1"/>
        <s v="I14111300094" u="1"/>
        <s v="I14111100138" u="1"/>
        <s v="I15072200165" u="1"/>
        <s v="I14110300166" u="1"/>
        <s v="I14112100076" u="1"/>
        <s v="I14112500056" u="1"/>
        <s v="I14121700110" u="1"/>
        <s v="I14121900100" u="1"/>
        <s v="I15072200175" u="1"/>
        <s v="I15072400165" u="1"/>
        <s v="I14110300176" u="1"/>
        <s v="I14110700156" u="1"/>
        <s v="I14112100086" u="1"/>
        <s v="I14120200202" u="1"/>
        <s v="I14121800110" u="1"/>
        <s v="I14112400076" u="1"/>
        <s v="I14120300202" u="1"/>
        <s v="I14122300102" u="1"/>
        <s v="I14121700120" u="1"/>
        <s v="I15082100211" u="1"/>
        <s v="I14110300186" u="1"/>
        <s v="I14112100096" u="1"/>
        <s v="I14120400202" u="1"/>
        <s v="I15020400282" u="1"/>
        <s v="I14112400086" u="1"/>
        <s v="I14120300212" u="1"/>
        <s v="I14121700130" u="1"/>
        <s v="I14120200222" u="1"/>
        <s v="I14120400212" u="1"/>
        <s v="I14121700140" u="1"/>
        <s v="I15080300321" u="1"/>
        <s v="I14120200232" u="1"/>
        <s v="I14120400222" u="1"/>
        <s v="I14122200132" u="1"/>
        <s v="I14120300232" u="1"/>
        <s v="I14122300132" u="1"/>
        <s v="I15080300331" u="1"/>
        <s v="I14120200242" u="1"/>
        <s v="I14120400232" u="1"/>
        <s v="I14120300242" u="1"/>
        <s v="I14122300142" u="1"/>
        <s v="I14120200252" u="1"/>
        <s v="I14120400242" u="1"/>
        <s v="I14120300252" u="1"/>
        <s v="I15080300351" u="1"/>
        <s v="I14120200262" u="1"/>
        <s v="I14120400252" u="1"/>
        <s v="I14120300262" u="1"/>
        <s v="I15080300361" u="1"/>
        <s v="I14120200272" u="1"/>
        <s v="I14120400262" u="1"/>
        <s v="I14120200306" u="1"/>
        <s v="I14120300272" u="1"/>
        <s v="I14120200282" u="1"/>
        <s v="I14120400272" u="1"/>
        <s v="I14120200316" u="1"/>
        <s v="I14120300282" u="1"/>
        <s v="I14120200292" u="1"/>
        <s v="I15010200003" u="1"/>
        <s v="I14120300292" u="1"/>
        <s v="I15010300003" u="1"/>
        <s v="I15060300006" u="1"/>
        <s v="I15060400006" u="1"/>
        <s v="I15010200023" u="1"/>
        <s v="I15060300016" u="1"/>
        <s v="I15060500006" u="1"/>
        <s v="I15060200026" u="1"/>
        <s v="I15060400016" u="1"/>
        <s v="I15011000005" u="1"/>
        <s v="I15010200033" u="1"/>
        <s v="I15061000008" u="1"/>
        <s v="I15010500023" u="1"/>
        <s v="I15010700013" u="1"/>
        <s v="I15060200036" u="1"/>
        <s v="I15060400026" u="1"/>
        <s v="I15060800006" u="1"/>
        <s v="I15011200005" u="1"/>
        <s v="I15061100008" u="1"/>
        <s v="I15060300036" u="1"/>
        <s v="I15060500026" u="1"/>
        <s v="I15061200008" u="1"/>
        <s v="I15010500033" u="1"/>
        <s v="I15060400036" u="1"/>
        <s v="I15060800016" u="1"/>
        <s v="I15061100018" u="1"/>
        <s v="I15060500036" u="1"/>
        <s v="I15011500005" u="1"/>
        <s v="I15061000028" u="1"/>
        <s v="I15010900023" u="1"/>
        <s v="I15060800026" u="1"/>
        <s v="I15011400015" u="1"/>
        <s v="I15011600005" u="1"/>
        <s v="I15061100028" u="1"/>
        <s v="I15061500008" u="1"/>
        <s v="I15071300010" u="1"/>
        <s v="I15010800033" u="1"/>
        <s v="I15060900026" u="1"/>
        <s v="I15011300025" u="1"/>
        <s v="I15011500015" u="1"/>
        <s v="I15011700005" u="1"/>
        <s v="I15071000030" u="1"/>
        <s v="I15010500053" u="1"/>
        <s v="I15010700043" u="1"/>
        <s v="I15061500018" u="1"/>
        <s v="I15071300020" u="1"/>
        <s v="I15072000002" u="1"/>
        <s v="I15011500025" u="1"/>
        <s v="I15071600010" u="1"/>
        <s v="I15072100002" u="1"/>
        <s v="I15061500028" u="1"/>
        <s v="I15061900008" u="1"/>
        <s v="I15071300030" u="1"/>
        <s v="I15072000012" u="1"/>
        <s v="I15072200002" u="1"/>
        <s v="I15011300045" u="1"/>
        <s v="I15011500035" u="1"/>
        <s v="I15011900015" u="1"/>
        <s v="I15061600028" u="1"/>
        <s v="I15071400030" u="1"/>
        <s v="I15010700063" u="1"/>
        <s v="I15012200017" u="1"/>
        <s v="I15012400007" u="1"/>
        <s v="I15060800056" u="1"/>
        <s v="I15072100012" u="1"/>
        <s v="I15011600035" u="1"/>
        <s v="I15061100058" u="1"/>
        <s v="I15061900018" u="1"/>
        <s v="I15071500030" u="1"/>
        <s v="I15060500076" u="1"/>
        <s v="I15072200012" u="1"/>
        <s v="I15072400002" u="1"/>
        <s v="I15011300055" u="1"/>
        <s v="I15011500045" u="1"/>
        <s v="I15061800028" u="1"/>
        <s v="I15071400040" u="1"/>
        <s v="I15071600030" u="1"/>
        <s v="I15010600107" u="1"/>
        <s v="I15012000037" u="1"/>
        <s v="I15060200096" u="1"/>
        <s v="I15072100022" u="1"/>
        <s v="I14110600003" u="1"/>
        <s v="I15061100068" u="1"/>
        <s v="I15061900028" u="1"/>
        <s v="I15071300050" u="1"/>
        <s v="I15071500040" u="1"/>
        <s v="I15060500086" u="1"/>
        <s v="I15070600102" u="1"/>
        <s v="I15072400012" u="1"/>
        <s v="I14110700003" u="1"/>
        <s v="I15011300065" u="1"/>
        <s v="I15011500055" u="1"/>
        <s v="I15011900035" u="1"/>
        <s v="I15021000101" u="1"/>
        <s v="I15061800038" u="1"/>
        <s v="I15012000047" u="1"/>
        <s v="I15012800007" u="1"/>
        <s v="I15072700002" u="1"/>
        <s v="I14110600013" u="1"/>
        <s v="I14110800003" u="1"/>
        <s v="I15011200075" u="1"/>
        <s v="I15011600055" u="1"/>
        <s v="I15013100009" u="1"/>
        <s v="I15061700048" u="1"/>
        <s v="I15061900038" u="1"/>
        <s v="I15071300060" u="1"/>
        <s v="I15071500050" u="1"/>
        <s v="I15010700117" u="1"/>
        <s v="I15010900107" u="1"/>
        <s v="I15012700017" u="1"/>
        <s v="I15060900076" u="1"/>
        <s v="I15072200032" u="1"/>
        <s v="I15072400022" u="1"/>
        <s v="I15072800002" u="1"/>
        <s v="I14110700013" u="1"/>
        <s v="I14110900003" u="1"/>
        <s v="I15011200109" u="1"/>
        <s v="I15011900045" u="1"/>
        <s v="I15013000019" u="1"/>
        <s v="I15021000111" u="1"/>
        <s v="I15061600058" u="1"/>
        <s v="I15061800048" u="1"/>
        <s v="I15071400060" u="1"/>
        <s v="I15071600050" u="1"/>
        <s v="I15073100004" u="1"/>
        <s v="I15010900083" u="1"/>
        <s v="I15012600027" u="1"/>
        <s v="I15012800017" u="1"/>
        <s v="I15072900002" u="1"/>
        <s v="I15021300101" u="1"/>
        <s v="I15061700058" u="1"/>
        <s v="I15061900048" u="1"/>
        <s v="I15071300070" u="1"/>
        <s v="I15012300047" u="1"/>
        <s v="I15012900017" u="1"/>
        <s v="I15070200142" u="1"/>
        <s v="I15070600122" u="1"/>
        <s v="I15072400032" u="1"/>
        <s v="I15072800012" u="1"/>
        <s v="I14110700023" u="1"/>
        <s v="I14110900013" u="1"/>
        <s v="I15011900055" u="1"/>
        <s v="I15013000029" u="1"/>
        <s v="I15061600068" u="1"/>
        <s v="I15061800058" u="1"/>
        <s v="I15071300104" u="1"/>
        <s v="I15012000067" u="1"/>
        <s v="I15012200057" u="1"/>
        <s v="I15070900112" u="1"/>
        <s v="I15072100052" u="1"/>
        <s v="I15072900012" u="1"/>
        <s v="I15021300111" u="1"/>
        <s v="I15061500078" u="1"/>
        <s v="I15061900058" u="1"/>
        <s v="I15073000024" u="1"/>
        <s v="I14111300015" u="1"/>
        <s v="I15012100067" u="1"/>
        <s v="I15012300057" u="1"/>
        <s v="I15012700037" u="1"/>
        <s v="I15070600132" u="1"/>
        <s v="I15072400042" u="1"/>
        <s v="I14110300053" u="1"/>
        <s v="I14110700033" u="1"/>
        <s v="I14110900023" u="1"/>
        <s v="I15011200129" u="1"/>
        <s v="I15011900065" u="1"/>
        <s v="I15061600078" u="1"/>
        <s v="I15061800068" u="1"/>
        <s v="I15071400080" u="1"/>
        <s v="I15071600070" u="1"/>
        <s v="I14111400015" u="1"/>
        <s v="I15010600147" u="1"/>
        <s v="I15012000077" u="1"/>
        <s v="I15012800037" u="1"/>
        <s v="I15070900122" u="1"/>
        <s v="I15011500119" u="1"/>
        <s v="I14111300025" u="1"/>
        <s v="I15010900137" u="1"/>
        <s v="I15012300067" u="1"/>
        <s v="I15012700047" u="1"/>
        <s v="I15072400052" u="1"/>
        <s v="I15072800032" u="1"/>
        <s v="I14110300063" u="1"/>
        <s v="I14110700043" u="1"/>
        <s v="I14110900033" u="1"/>
        <s v="I15011500095" u="1"/>
        <s v="I15011900075" u="1"/>
        <s v="I15013000049" u="1"/>
        <s v="I15061800078" u="1"/>
        <s v="I15071600080" u="1"/>
        <s v="I15073100034" u="1"/>
        <s v="I14111800005" u="1"/>
        <s v="I15012600057" u="1"/>
        <s v="I15072000106" u="1"/>
        <s v="I15072100072" u="1"/>
        <s v="I15072300062" u="1"/>
        <s v="I15072700042" u="1"/>
        <s v="I15011900109" u="1"/>
        <s v="I15073000044" u="1"/>
        <s v="I14111300035" u="1"/>
        <s v="I14111700015" u="1"/>
        <s v="I14111900005" u="1"/>
        <s v="I15010900147" u="1"/>
        <s v="I15012300077" u="1"/>
        <s v="I15012700057" u="1"/>
        <s v="I15012900047" u="1"/>
        <s v="I15070600152" u="1"/>
        <s v="I15072200072" u="1"/>
        <s v="I15072800042" u="1"/>
        <s v="I14110500063" u="1"/>
        <s v="I14110700053" u="1"/>
        <s v="I15061800088" u="1"/>
        <s v="I14111800015" u="1"/>
        <s v="I15010600167" u="1"/>
        <s v="I15012000097" u="1"/>
        <s v="I15012200087" u="1"/>
        <s v="I15012600067" u="1"/>
        <s v="I15070900142" u="1"/>
        <s v="I15072000116" u="1"/>
        <s v="I15011500139" u="1"/>
        <s v="I15061700098" u="1"/>
        <s v="I14111700025" u="1"/>
        <s v="I15010500177" u="1"/>
        <s v="I15012900057" u="1"/>
        <s v="I15020200213" u="1"/>
        <s v="I15022400103" u="1"/>
        <s v="I15072400072" u="1"/>
        <s v="I14110500073" u="1"/>
        <s v="I15011900095" u="1"/>
        <s v="I15013000069" u="1"/>
        <s v="I15012200097" u="1"/>
        <s v="I15070300182" u="1"/>
        <s v="I15072200116" u="1"/>
        <s v="I15072400106" u="1"/>
        <s v="I14110600073" u="1"/>
        <s v="I15011500149" u="1"/>
        <s v="I14111700035" u="1"/>
        <s v="I15012900067" u="1"/>
        <s v="I15022400113" u="1"/>
        <s v="I15072400082" u="1"/>
        <s v="I15072800062" u="1"/>
        <s v="I14112000037" u="1"/>
        <s v="I14112400017" u="1"/>
        <s v="I14112600007" u="1"/>
        <s v="I14111400055" u="1"/>
        <s v="I14111800035" u="1"/>
        <s v="I15072700072" u="1"/>
        <s v="I14110300127" u="1"/>
        <s v="I14110500117" u="1"/>
        <s v="I14110600083" u="1"/>
        <s v="I14110700107" u="1"/>
        <s v="I14112700007" u="1"/>
        <s v="I15011500159" u="1"/>
        <s v="I14111300065" u="1"/>
        <s v="I14111700045" u="1"/>
        <s v="I14121000101" u="1"/>
        <s v="I15012900077" u="1"/>
        <s v="I15022400123" u="1"/>
        <s v="I15072400092" u="1"/>
        <s v="I14112400027" u="1"/>
        <s v="I14111000085" u="1"/>
        <s v="I14111200075" u="1"/>
        <s v="I14111400065" u="1"/>
        <s v="I14111800045" u="1"/>
        <s v="I15072400126" u="1"/>
        <s v="I15072800106" u="1"/>
        <s v="I14110300137" u="1"/>
        <s v="I14112100047" u="1"/>
        <s v="I14112500027" u="1"/>
        <s v="I14112700017" u="1"/>
        <s v="I15011500169" u="1"/>
        <s v="I15012700097" u="1"/>
        <s v="I15022400133" u="1"/>
        <s v="I15072800082" u="1"/>
        <s v="I14112000057" u="1"/>
        <s v="I14111100119" u="1"/>
        <s v="I14111800055" u="1"/>
        <s v="I15072200146" u="1"/>
        <s v="I14110700127" u="1"/>
        <s v="I14112500037" u="1"/>
        <s v="I14111100095" u="1"/>
        <s v="I14111300085" u="1"/>
        <s v="I14111700065" u="1"/>
        <s v="I15012900097" u="1"/>
        <s v="I14110600137" u="1"/>
        <s v="I15081200210" u="1"/>
        <s v="I14111100129" u="1"/>
        <s v="I14111200095" u="1"/>
        <s v="I15072200156" u="1"/>
        <s v="I14110300157" u="1"/>
        <s v="I14112700037" u="1"/>
        <s v="I14111300095" u="1"/>
        <s v="I14121600101" u="1"/>
        <s v="I14111100139" u="1"/>
        <s v="I14121700101" u="1"/>
        <s v="I14110300167" u="1"/>
        <s v="I14110500157" u="1"/>
        <s v="I14112100077" u="1"/>
        <s v="I14112400067" u="1"/>
        <s v="I14112800047" u="1"/>
        <s v="I15081800200" u="1"/>
        <s v="I14121700111" u="1"/>
        <s v="I14121900101" u="1"/>
        <s v="I15072400166" u="1"/>
        <s v="I15082100202" u="1"/>
        <s v="I14110300177" u="1"/>
        <s v="I14110700157" u="1"/>
        <s v="I14112100087" u="1"/>
        <s v="I14120200203" u="1"/>
        <s v="I15081900200" u="1"/>
        <s v="I14121800111" u="1"/>
        <s v="I14112400077" u="1"/>
        <s v="I14122300103" u="1"/>
        <s v="I15081200240" u="1"/>
        <s v="I14121700121" u="1"/>
        <s v="I15020400307" u="1"/>
        <s v="I15072800156" u="1"/>
        <s v="I14112100097" u="1"/>
        <s v="I14120400203" u="1"/>
        <s v="I14122200113" u="1"/>
        <s v="I15081900210" u="1"/>
        <s v="I14120300213" u="1"/>
        <s v="I14120500203" u="1"/>
        <s v="I14122300113" u="1"/>
        <s v="I15081200250" u="1"/>
        <s v="I14121700131" u="1"/>
        <s v="I14112500087" u="1"/>
        <s v="I14120200223" u="1"/>
        <s v="I14120400213" u="1"/>
        <s v="I14122300123" u="1"/>
        <s v="I15081200260" u="1"/>
        <s v="I14121700141" u="1"/>
        <s v="I15080300322" u="1"/>
        <s v="I14120200233" u="1"/>
        <s v="I14120400223" u="1"/>
        <s v="I14122200133" u="1"/>
        <s v="I14120300233" u="1"/>
        <s v="I14122300133" u="1"/>
        <s v="I15081200270" u="1"/>
        <s v="I15080300332" u="1"/>
        <s v="I14120200243" u="1"/>
        <s v="I14120400233" u="1"/>
        <s v="I14120300243" u="1"/>
        <s v="I14120200253" u="1"/>
        <s v="I14120400243" u="1"/>
        <s v="I14120300253" u="1"/>
        <s v="I15080300352" u="1"/>
        <s v="I14120200263" u="1"/>
        <s v="I14120400253" u="1"/>
        <s v="I15080300362" u="1"/>
        <s v="I14120200273" u="1"/>
        <s v="I14120400263" u="1"/>
        <s v="I14120200307" u="1"/>
        <s v="I14120300273" u="1"/>
        <s v="I14120200283" u="1"/>
        <s v="I14120400273" u="1"/>
        <s v="I14120200317" u="1"/>
        <s v="I14120300283" u="1"/>
        <s v="I14120200293" u="1"/>
        <s v="I15010200004" u="1"/>
        <s v="I14120300293" u="1"/>
        <s v="I15010300004" u="1"/>
        <s v="I15060200007" u="1"/>
        <s v="I15060300007" u="1"/>
        <s v="I15060200017" u="1"/>
        <s v="I15060400007" u="1"/>
        <s v="I15010200024" u="1"/>
        <s v="I15060300017" u="1"/>
        <s v="I15060200027" u="1"/>
        <s v="I15060400017" u="1"/>
        <s v="I15011000006" u="1"/>
        <s v="I15010200034" u="1"/>
        <s v="I15060300027" u="1"/>
        <s v="I15060500017" u="1"/>
        <s v="I15061000009" u="1"/>
        <s v="I15060200037" u="1"/>
        <s v="I15060400027" u="1"/>
        <s v="I15060800007" u="1"/>
        <s v="I15060300037" u="1"/>
        <s v="I15060500027" u="1"/>
        <s v="I15061000019" u="1"/>
        <s v="I15061200009" u="1"/>
        <s v="I15071000011" u="1"/>
        <s v="I15060800017" u="1"/>
        <s v="I15061100019" u="1"/>
        <s v="I15071300001" u="1"/>
        <s v="I15060500037" u="1"/>
        <s v="I15011500006" u="1"/>
        <s v="I15061000029" u="1"/>
        <s v="I15010900024" u="1"/>
        <s v="I15060800027" u="1"/>
        <s v="I15061100029" u="1"/>
        <s v="I15061500009" u="1"/>
        <s v="I15071300011" u="1"/>
        <s v="I15060900027" u="1"/>
        <s v="I15011500016" u="1"/>
        <s v="I15011700006" u="1"/>
        <s v="I15071400011" u="1"/>
        <s v="I15071600001" u="1"/>
        <s v="I15010500054" u="1"/>
        <s v="I15010900034" u="1"/>
        <s v="I15011600016" u="1"/>
        <s v="I15061500019" u="1"/>
        <s v="I15071300021" u="1"/>
        <s v="I15010600054" u="1"/>
        <s v="I15072000003" u="1"/>
        <s v="I15011500026" u="1"/>
        <s v="I15061800009" u="1"/>
        <s v="I15071400021" u="1"/>
        <s v="I15071600011" u="1"/>
        <s v="I15010500064" u="1"/>
        <s v="I15012000018" u="1"/>
        <s v="I15020200100" u="1"/>
        <s v="I15011600026" u="1"/>
        <s v="I15061900009" u="1"/>
        <s v="I15071300031" u="1"/>
        <s v="I15010600064" u="1"/>
        <s v="I15072000013" u="1"/>
        <s v="I15072200003" u="1"/>
        <s v="I15011300046" u="1"/>
        <s v="I15011500036" u="1"/>
        <s v="I15011900016" u="1"/>
        <s v="I15061200049" u="1"/>
        <s v="I15061600029" u="1"/>
        <s v="I15071400031" u="1"/>
        <s v="I15071600021" u="1"/>
        <s v="I15010700064" u="1"/>
        <s v="I15012000028" u="1"/>
        <s v="I15012200018" u="1"/>
        <s v="I15012400008" u="1"/>
        <s v="I15060800057" u="1"/>
        <s v="I15070300103" u="1"/>
        <s v="I15072100013" u="1"/>
        <s v="I15011400046" u="1"/>
        <s v="I15011600036" u="1"/>
        <s v="I15061100059" u="1"/>
        <s v="I15061900019" u="1"/>
        <s v="I15022300010" u="1"/>
        <s v="I15072000023" u="1"/>
        <s v="I15072400003" u="1"/>
        <s v="I15011300056" u="1"/>
        <s v="I15011500046" u="1"/>
        <s v="I15011900026" u="1"/>
        <s v="I15061800029" u="1"/>
        <s v="I15071400041" u="1"/>
        <s v="I15010600108" u="1"/>
        <s v="I15060200097" u="1"/>
        <s v="I15072100023" u="1"/>
        <s v="I14110600004" u="1"/>
        <s v="I15011600046" u="1"/>
        <s v="I15061500049" u="1"/>
        <s v="I15061700039" u="1"/>
        <s v="I15061900029" u="1"/>
        <s v="I15010600084" u="1"/>
        <s v="I15010700108" u="1"/>
        <s v="I15012100038" u="1"/>
        <s v="I15022300020" u="1"/>
        <s v="I15022500010" u="1"/>
        <s v="I15060500087" u="1"/>
        <s v="I15060900067" u="1"/>
        <s v="I15070600103" u="1"/>
        <s v="I15072000033" u="1"/>
        <s v="I15072400013" u="1"/>
        <s v="I14110700004" u="1"/>
        <s v="I15011300066" u="1"/>
        <s v="I15011500056" u="1"/>
        <s v="I15021000102" u="1"/>
        <s v="I15061000079" u="1"/>
        <s v="I15061800039" u="1"/>
        <s v="I15071400051" u="1"/>
        <s v="I15012600018" u="1"/>
        <s v="I15012800008" u="1"/>
        <s v="I15072700003" u="1"/>
        <s v="I14110600014" u="1"/>
        <s v="I14110800004" u="1"/>
        <s v="I15061100079" u="1"/>
        <s v="I15061700049" u="1"/>
        <s v="I15061900039" u="1"/>
        <s v="I15071500051" u="1"/>
        <s v="I15012300038" u="1"/>
        <s v="I15012700018" u="1"/>
        <s v="I15020900100" u="1"/>
        <s v="I15022500020" u="1"/>
        <s v="I15022700010" u="1"/>
        <s v="I15070600113" u="1"/>
        <s v="I15072400023" u="1"/>
        <s v="I15072800003" u="1"/>
        <s v="I14110300034" u="1"/>
        <s v="I14110700014" u="1"/>
        <s v="I14110900004" u="1"/>
        <s v="I15011900046" u="1"/>
        <s v="I15021000112" u="1"/>
        <s v="I15061000089" u="1"/>
        <s v="I15061200079" u="1"/>
        <s v="I15061600059" u="1"/>
        <s v="I15061800049" u="1"/>
        <s v="I15071600051" u="1"/>
        <s v="I15010900084" u="1"/>
        <s v="I15012000058" u="1"/>
        <s v="I15012800018" u="1"/>
        <s v="I15022600020" u="1"/>
        <s v="I15072100043" u="1"/>
        <s v="I15072900003" u="1"/>
        <s v="I15021300102" u="1"/>
        <s v="I15061500069" u="1"/>
        <s v="I15061700059" u="1"/>
        <s v="I15061900049" u="1"/>
        <s v="I15071300071" u="1"/>
        <s v="I14111100016" u="1"/>
        <s v="I15012100058" u="1"/>
        <s v="I15012300048" u="1"/>
        <s v="I15012900018" u="1"/>
        <s v="I15022300040" u="1"/>
        <s v="I15022500030" u="1"/>
        <s v="I15022700020" u="1"/>
        <s v="I15070200143" u="1"/>
        <s v="I15072200043" u="1"/>
        <s v="I15072400033" u="1"/>
        <s v="I15072800013" u="1"/>
        <s v="I14110700024" u="1"/>
        <s v="I14110900014" u="1"/>
        <s v="I15011900056" u="1"/>
        <s v="I15021000122" u="1"/>
        <s v="I15061800059" u="1"/>
        <s v="I15071400071" u="1"/>
        <s v="I15071600061" u="1"/>
        <s v="I14111200016" u="1"/>
        <s v="I15012200058" u="1"/>
        <s v="I15012600038" u="1"/>
        <s v="I15020200150" u="1"/>
        <s v="I15022400040" u="1"/>
        <s v="I15070900113" u="1"/>
        <s v="I15072100053" u="1"/>
        <s v="I15072300043" u="1"/>
        <s v="I15072700023" u="1"/>
        <s v="I15072900013" u="1"/>
        <s v="I15011600076" u="1"/>
        <s v="I15021300112" u="1"/>
        <s v="I15061900059" u="1"/>
        <s v="I15071300081" u="1"/>
        <s v="I15073000025" u="1"/>
        <s v="I14111300016" u="1"/>
        <s v="I15012100068" u="1"/>
        <s v="I15020300150" u="1"/>
        <s v="I15022300050" u="1"/>
        <s v="I15022500040" u="1"/>
        <s v="I15022700030" u="1"/>
        <s v="I15070600133" u="1"/>
        <s v="I15072400043" u="1"/>
        <s v="I14110500044" u="1"/>
        <s v="I14110700034" u="1"/>
        <s v="I14110900024" u="1"/>
        <s v="I15011900066" u="1"/>
        <s v="I15061600079" u="1"/>
        <s v="I15061800069" u="1"/>
        <s v="I15071400081" u="1"/>
        <s v="I15071600071" u="1"/>
        <s v="I14111400016" u="1"/>
        <s v="I15012000078" u="1"/>
        <s v="I15012200068" u="1"/>
        <s v="I15012600048" u="1"/>
        <s v="I15012800038" u="1"/>
        <s v="I15022600040" u="1"/>
        <s v="I15070900123" u="1"/>
        <s v="I15061500089" u="1"/>
        <s v="I15061700079" u="1"/>
        <s v="I14111300026" u="1"/>
        <s v="I14111700006" u="1"/>
        <s v="I15012300068" u="1"/>
        <s v="I15012900038" u="1"/>
        <s v="I15022300060" u="1"/>
        <s v="I15072200063" u="1"/>
        <s v="I15072400053" u="1"/>
        <s v="I14110700044" u="1"/>
        <s v="I14110900034" u="1"/>
        <s v="I14112000008" u="1"/>
        <s v="I15011900076" u="1"/>
        <s v="I15061800079" u="1"/>
        <s v="I15071600081" u="1"/>
        <s v="I14111000046" u="1"/>
        <s v="I15012000088" u="1"/>
        <s v="I15012600058" u="1"/>
        <s v="I15022400060" u="1"/>
        <s v="I15022600050" u="1"/>
        <s v="I15070900133" u="1"/>
        <s v="I15072000107" u="1"/>
        <s v="I15072300063" u="1"/>
        <s v="I14120100100" u="1"/>
        <s v="I15073000045" u="1"/>
        <s v="I14111700016" u="1"/>
        <s v="I14111900006" u="1"/>
        <s v="I15010700158" u="1"/>
        <s v="I15010900148" u="1"/>
        <s v="I15012300078" u="1"/>
        <s v="I15012700058" u="1"/>
        <s v="I15012900048" u="1"/>
        <s v="I15020500160" u="1"/>
        <s v="I15022300070" u="1"/>
        <s v="I15022700050" u="1"/>
        <s v="I15070600153" u="1"/>
        <s v="I15072200073" u="1"/>
        <s v="I15072400063" u="1"/>
        <s v="I14110300074" u="1"/>
        <s v="I14112000018" u="1"/>
        <s v="I14120200100" u="1"/>
        <s v="I15011900086" u="1"/>
        <s v="I15061800089" u="1"/>
        <s v="I14111400036" u="1"/>
        <s v="I14111800016" u="1"/>
        <s v="I15010600168" u="1"/>
        <s v="I15012000098" u="1"/>
        <s v="I15012200088" u="1"/>
        <s v="I15020200180" u="1"/>
        <s v="I15022600060" u="1"/>
        <s v="I15070900143" u="1"/>
        <s v="I15072000117" u="1"/>
        <s v="I14110600064" u="1"/>
        <s v="I14111100056" u="1"/>
        <s v="I14111700026" u="1"/>
        <s v="I14111900016" u="1"/>
        <s v="I15010500178" u="1"/>
        <s v="I15020400204" u="1"/>
        <s v="I15072400073" u="1"/>
        <s v="I14112000028" u="1"/>
        <s v="I14120200110" u="1"/>
        <s v="I14120400100" u="1"/>
        <s v="I15011900096" u="1"/>
        <s v="I15073100055" u="1"/>
        <s v="I14111800026" u="1"/>
        <s v="I15012200098" u="1"/>
        <s v="I15022400080" u="1"/>
        <s v="I15022600070" u="1"/>
        <s v="I15072200117" u="1"/>
        <s v="I14110600074" u="1"/>
        <s v="I14120100120" u="1"/>
        <s v="I14120500100" u="1"/>
        <s v="I14122300010" u="1"/>
        <s v="I15073000065" u="1"/>
        <s v="I14111700036" u="1"/>
        <s v="I14111900026" u="1"/>
        <s v="I15012900068" u="1"/>
        <s v="I15072800063" u="1"/>
        <s v="I14112000038" u="1"/>
        <s v="I14112400018" u="1"/>
        <s v="I14112600008" u="1"/>
        <s v="I14120200120" u="1"/>
        <s v="I14120400110" u="1"/>
        <s v="I14122200020" u="1"/>
        <s v="I15073100065" u="1"/>
        <s v="I14111400056" u="1"/>
        <s v="I14111800036" u="1"/>
        <s v="I15020400190" u="1"/>
        <s v="I15022400090" u="1"/>
        <s v="I15022600080" u="1"/>
        <s v="I15072400117" u="1"/>
        <s v="I14110500118" u="1"/>
        <s v="I14112100038" u="1"/>
        <s v="I14120100130" u="1"/>
        <s v="I14120500110" u="1"/>
        <s v="I14122300020" u="1"/>
        <s v="I14111300066" u="1"/>
        <s v="I14111700046" u="1"/>
        <s v="I14121000102" u="1"/>
        <s v="I15012700088" u="1"/>
        <s v="I15012900078" u="1"/>
        <s v="I15020500190" u="1"/>
        <s v="I15022400124" u="1"/>
        <s v="I15072400093" u="1"/>
        <s v="I14110700084" u="1"/>
        <s v="I14112400028" u="1"/>
        <s v="I14120200130" u="1"/>
        <s v="I14120400120" u="1"/>
        <s v="I14120800100" u="1"/>
        <s v="I14122200030" u="1"/>
        <s v="I14111000086" u="1"/>
        <s v="I14111200076" u="1"/>
        <s v="I14111800046" u="1"/>
        <s v="I15010600198" u="1"/>
        <s v="I15022600090" u="1"/>
        <s v="I15072200137" u="1"/>
        <s v="I14110300138" u="1"/>
        <s v="I14110700118" u="1"/>
        <s v="I14112100048" u="1"/>
        <s v="I14112500028" u="1"/>
        <s v="I14112700018" u="1"/>
        <s v="I14120100140" u="1"/>
        <s v="I14120300130" u="1"/>
        <s v="I14120500120" u="1"/>
        <s v="I14120900100" u="1"/>
        <s v="I14122300030" u="1"/>
        <s v="I15073000085" u="1"/>
        <s v="I15022400134" u="1"/>
        <s v="I14110400138" u="1"/>
        <s v="I14112000058" u="1"/>
        <s v="I14122400030" u="1"/>
        <s v="I14122600020" u="1"/>
        <s v="I15081200201" u="1"/>
        <s v="I14111800056" u="1"/>
        <s v="I15010800198" u="1"/>
        <s v="I15072200147" u="1"/>
        <s v="I14110300148" u="1"/>
        <s v="I14112500038" u="1"/>
        <s v="I14120100150" u="1"/>
        <s v="I14120300140" u="1"/>
        <s v="I14120500130" u="1"/>
        <s v="I14120900110" u="1"/>
        <s v="I14122300040" u="1"/>
        <s v="I14122900010" u="1"/>
        <s v="I14111100096" u="1"/>
        <s v="I14111300086" u="1"/>
        <s v="I15012900098" u="1"/>
        <s v="I14110600138" u="1"/>
        <s v="I14112400048" u="1"/>
        <s v="I14120200150" u="1"/>
        <s v="I14120400140" u="1"/>
        <s v="I14122200050" u="1"/>
        <s v="I14122400040" u="1"/>
        <s v="I14122600030" u="1"/>
        <s v="I15081200211" u="1"/>
        <s v="I14111200096" u="1"/>
        <s v="I14111800066" u="1"/>
        <s v="I15072200157" u="1"/>
        <s v="I14112500048" u="1"/>
        <s v="I14120100160" u="1"/>
        <s v="I14120300150" u="1"/>
        <s v="I14120500140" u="1"/>
        <s v="I14122300050" u="1"/>
        <s v="I14122900020" u="1"/>
        <s v="I14111300096" u="1"/>
        <s v="I14120200160" u="1"/>
        <s v="I14120400150" u="1"/>
        <s v="I14122400050" u="1"/>
        <s v="I14122600040" u="1"/>
        <s v="I15070200267" u="1"/>
        <s v="I15072200167" u="1"/>
        <s v="I14110300168" u="1"/>
        <s v="I14112100078" u="1"/>
        <s v="I14120100170" u="1"/>
        <s v="I14120300160" u="1"/>
        <s v="I14120500150" u="1"/>
        <s v="I14120900130" u="1"/>
        <s v="I14122300060" u="1"/>
        <s v="I14122900030" u="1"/>
        <s v="I14121800102" u="1"/>
        <s v="I14112400068" u="1"/>
        <s v="I14120200170" u="1"/>
        <s v="I14120400160" u="1"/>
        <s v="I14121700112" u="1"/>
        <s v="I14121900102" u="1"/>
        <s v="I15072200177" u="1"/>
        <s v="I15072400167" u="1"/>
        <s v="I15072800147" u="1"/>
        <s v="I14110300178" u="1"/>
        <s v="I14110700158" u="1"/>
        <s v="I14112100088" u="1"/>
        <s v="I14120100180" u="1"/>
        <s v="I14120200204" u="1"/>
        <s v="I14120300170" u="1"/>
        <s v="I14120500160" u="1"/>
        <s v="I14120900140" u="1"/>
        <s v="I14122300070" u="1"/>
        <s v="I14122900040" u="1"/>
        <s v="I15081900201" u="1"/>
        <s v="I15070100287" u="1"/>
        <s v="I14112400078" u="1"/>
        <s v="I14120400170" u="1"/>
        <s v="I14122200080" u="1"/>
        <s v="I14122300104" u="1"/>
        <s v="I14122400070" u="1"/>
        <s v="I14122600060" u="1"/>
        <s v="I14121700122" u="1"/>
        <s v="I15072800157" u="1"/>
        <s v="I14112100098" u="1"/>
        <s v="I14112500078" u="1"/>
        <s v="I14120300180" u="1"/>
        <s v="I14120400204" u="1"/>
        <s v="I14120500170" u="1"/>
        <s v="I14120900150" u="1"/>
        <s v="I14122300080" u="1"/>
        <s v="I14122900050" u="1"/>
        <s v="I15081900211" u="1"/>
        <s v="I14112400088" u="1"/>
        <s v="I14120200190" u="1"/>
        <s v="I14120300214" u="1"/>
        <s v="I14120400180" u="1"/>
        <s v="I14120500204" u="1"/>
        <s v="I14122200090" u="1"/>
        <s v="I14122400080" u="1"/>
        <s v="I15081200251" u="1"/>
        <s v="I15032600200" u="1"/>
        <s v="I14112500088" u="1"/>
        <s v="I14120200224" u="1"/>
        <s v="I14120300190" u="1"/>
        <s v="I14120400214" u="1"/>
        <s v="I14120500180" u="1"/>
        <s v="I14122300090" u="1"/>
        <s v="I14121600142" u="1"/>
        <s v="I14121800132" u="1"/>
        <s v="I14120300224" u="1"/>
        <s v="I14120400190" u="1"/>
        <s v="I14122300124" u="1"/>
        <s v="I14122600080" u="1"/>
        <s v="I15081200261" u="1"/>
        <s v="I14121700142" u="1"/>
        <s v="I15032600210" u="1"/>
        <s v="I14120200234" u="1"/>
        <s v="I14120400224" u="1"/>
        <s v="I14122200134" u="1"/>
        <s v="I14120300234" u="1"/>
        <s v="I15081200271" u="1"/>
        <s v="I15032600220" u="1"/>
        <s v="I15080300333" u="1"/>
        <s v="I14120200244" u="1"/>
        <s v="I14120400234" u="1"/>
        <s v="I14120900180" u="1"/>
        <s v="I15032600230" u="1"/>
        <s v="I14120400244" u="1"/>
        <s v="I14120300254" u="1"/>
        <s v="I15080300353" u="1"/>
        <s v="I14120200264" u="1"/>
        <s v="I14120400254" u="1"/>
        <s v="I14120300264" u="1"/>
        <s v="I15080300363" u="1"/>
        <s v="I14120200274" u="1"/>
        <s v="I14120400264" u="1"/>
        <s v="I14120200308" u="1"/>
        <s v="I14120300274" u="1"/>
        <s v="I14120200284" u="1"/>
        <s v="I14120400274" u="1"/>
        <s v="I14120200318" u="1"/>
        <s v="I14120300284" u="1"/>
        <s v="I15010200005" u="1"/>
        <s v="I14120300294" u="1"/>
        <s v="I15010300005" u="1"/>
        <s v="I15060200008" u="1"/>
        <s v="I15010200015" u="1"/>
        <s v="I15060300008" u="1"/>
        <s v="I15060400008" u="1"/>
        <s v="I15010200025" u="1"/>
        <s v="I15060500008" u="1"/>
        <s v="I15060200028" u="1"/>
        <s v="I15060400018" u="1"/>
        <s v="I15070400010" u="1"/>
        <s v="I15011000007" u="1"/>
        <s v="I15010200035" u="1"/>
        <s v="I15060300028" u="1"/>
        <s v="I15070300020" u="1"/>
        <s v="I15070500010" u="1"/>
        <s v="I15060200038" u="1"/>
        <s v="I15060400028" u="1"/>
        <s v="I15060800008" u="1"/>
        <s v="I15070400020" u="1"/>
        <s v="I15070600010" u="1"/>
        <s v="I15060300038" u="1"/>
        <s v="I15060500028" u="1"/>
        <s v="I15070300030" u="1"/>
        <s v="I15070500020" u="1"/>
        <s v="I15070700010" u="1"/>
        <s v="I15010500035" u="1"/>
        <s v="I15010900015" u="1"/>
        <s v="I15060400038" u="1"/>
        <s v="I15060800018" u="1"/>
        <s v="I15070400030" u="1"/>
        <s v="I15011400007" u="1"/>
        <s v="I15071300002" u="1"/>
        <s v="I15060500038" u="1"/>
        <s v="I15070300040" u="1"/>
        <s v="I15070500030" u="1"/>
        <s v="I15070700020" u="1"/>
        <s v="I15070900010" u="1"/>
        <s v="I15011500007" u="1"/>
        <s v="I15010500045" u="1"/>
        <s v="I15060800028" u="1"/>
        <s v="I15070400040" u="1"/>
        <s v="I15070800020" u="1"/>
        <s v="I15011400017" u="1"/>
        <s v="I15071300012" u="1"/>
        <s v="I15071500002" u="1"/>
        <s v="I15060900028" u="1"/>
        <s v="I15070500040" u="1"/>
        <s v="I15070700030" u="1"/>
        <s v="I15011500017" u="1"/>
        <s v="I15011700007" u="1"/>
        <s v="I15071400012" u="1"/>
        <s v="I15071600002" u="1"/>
        <s v="I15010500055" u="1"/>
        <s v="I15022000001" u="1"/>
        <s v="I15070400050" u="1"/>
        <s v="I15070600040" u="1"/>
        <s v="I15011200037" u="1"/>
        <s v="I15011600017" u="1"/>
        <s v="I15071300022" u="1"/>
        <s v="I15012100009" u="1"/>
        <s v="I15022100001" u="1"/>
        <s v="I15072000004" u="1"/>
        <s v="I15011500027" u="1"/>
        <s v="I15010500065" u="1"/>
        <s v="I15022200001" u="1"/>
        <s v="I15070400060" u="1"/>
        <s v="I15011600027" u="1"/>
        <s v="I15071300032" u="1"/>
        <s v="I15070300070" u="1"/>
        <s v="I15072200004" u="1"/>
        <s v="I15011500037" u="1"/>
        <s v="I15011900017" u="1"/>
        <s v="I15071000052" u="1"/>
        <s v="I15071600022" u="1"/>
        <s v="I15012000029" u="1"/>
        <s v="I15012200019" u="1"/>
        <s v="I15012400009" u="1"/>
        <s v="I15022400001" u="1"/>
        <s v="I15060800058" u="1"/>
        <s v="I15070300104" u="1"/>
        <s v="I15070400070" u="1"/>
        <s v="I15070600060" u="1"/>
        <s v="I15072100014" u="1"/>
        <s v="I15011600037" u="1"/>
        <s v="I15012100029" u="1"/>
        <s v="I15022500001" u="1"/>
        <s v="I15060500078" u="1"/>
        <s v="I15060900058" u="1"/>
        <s v="I15070300080" u="1"/>
        <s v="I15070700060" u="1"/>
        <s v="I15070900050" u="1"/>
        <s v="I15072400004" u="1"/>
        <s v="I15011300057" u="1"/>
        <s v="I15011500047" u="1"/>
        <s v="I15011900027" u="1"/>
        <s v="I15071400042" u="1"/>
        <s v="I15071600032" u="1"/>
        <s v="I15012000039" u="1"/>
        <s v="I15012200029" u="1"/>
        <s v="I15012600009" u="1"/>
        <s v="I15022600001" u="1"/>
        <s v="I15060800068" u="1"/>
        <s v="I15070400080" u="1"/>
        <s v="I15070800060" u="1"/>
        <s v="I15072100024" u="1"/>
        <s v="I15072300014" u="1"/>
        <s v="I14110600005" u="1"/>
        <s v="I15071500042" u="1"/>
        <s v="I15012100039" u="1"/>
        <s v="I15022300021" u="1"/>
        <s v="I15022500011" u="1"/>
        <s v="I15060500088" u="1"/>
        <s v="I15070300090" u="1"/>
        <s v="I15070600104" u="1"/>
        <s v="I15070900060" u="1"/>
        <s v="I15072400014" u="1"/>
        <s v="I14110700005" u="1"/>
        <s v="I15011300067" u="1"/>
        <s v="I15011500057" u="1"/>
        <s v="I15011900037" u="1"/>
        <s v="I15071400052" u="1"/>
        <s v="I15071600042" u="1"/>
        <s v="I15010800109" u="1"/>
        <s v="I15010900075" u="1"/>
        <s v="I15012800009" u="1"/>
        <s v="I15022400021" u="1"/>
        <s v="I15070400090" u="1"/>
        <s v="I15072100034" u="1"/>
        <s v="I15072300024" u="1"/>
        <s v="I15072700004" u="1"/>
        <s v="I14110600015" u="1"/>
        <s v="I14110800005" u="1"/>
        <s v="I15071300062" u="1"/>
        <s v="I15012300039" u="1"/>
        <s v="I15012700019" u="1"/>
        <s v="I15020900101" u="1"/>
        <s v="I15022500021" u="1"/>
        <s v="I15070600114" u="1"/>
        <s v="I15070700080" u="1"/>
        <s v="I15072200034" u="1"/>
        <s v="I15072400024" u="1"/>
        <s v="I15072800004" u="1"/>
        <s v="I14110700015" u="1"/>
        <s v="I14110900005" u="1"/>
        <s v="I15011900047" u="1"/>
        <s v="I15021000113" u="1"/>
        <s v="I15071400062" u="1"/>
        <s v="I15071600052" u="1"/>
        <s v="I15010700095" u="1"/>
        <s v="I15012000059" u="1"/>
        <s v="I15012800019" u="1"/>
        <s v="I15022400031" u="1"/>
        <s v="I15022600021" u="1"/>
        <s v="I15070600090" u="1"/>
        <s v="I15072900004" u="1"/>
        <s v="I14110600025" u="1"/>
        <s v="I15021300103" u="1"/>
        <s v="I15071300072" u="1"/>
        <s v="I15012100059" u="1"/>
        <s v="I15012300049" u="1"/>
        <s v="I15012900019" u="1"/>
        <s v="I15022500031" u="1"/>
        <s v="I15070600124" u="1"/>
        <s v="I15070700090" u="1"/>
        <s v="I14110700025" u="1"/>
        <s v="I14110900015" u="1"/>
        <s v="I15011900057" u="1"/>
        <s v="I15071600062" u="1"/>
        <s v="I15012200059" u="1"/>
        <s v="I15070900114" u="1"/>
        <s v="I15072100054" u="1"/>
        <s v="I15072900014" u="1"/>
        <s v="I15011600077" u="1"/>
        <s v="I15021300113" u="1"/>
        <s v="I15071000126" u="1"/>
        <s v="I15071300082" u="1"/>
        <s v="I15073000026" u="1"/>
        <s v="I14111300017" u="1"/>
        <s v="I15012100069" u="1"/>
        <s v="I15012300059" u="1"/>
        <s v="I15020300151" u="1"/>
        <s v="I15022500041" u="1"/>
        <s v="I15022700031" u="1"/>
        <s v="I15070600134" u="1"/>
        <s v="I15072200054" u="1"/>
        <s v="I15072400044" u="1"/>
        <s v="I14110700035" u="1"/>
        <s v="I14110900025" u="1"/>
        <s v="I15071300116" u="1"/>
        <s v="I15071400082" u="1"/>
        <s v="I15071600072" u="1"/>
        <s v="I14111400017" u="1"/>
        <s v="I15012000079" u="1"/>
        <s v="I15012200069" u="1"/>
        <s v="I15012800039" u="1"/>
        <s v="I15022600041" u="1"/>
        <s v="I15072100064" u="1"/>
        <s v="I15073000036" u="1"/>
        <s v="I14111300027" u="1"/>
        <s v="I14111700007" u="1"/>
        <s v="I15012300069" u="1"/>
        <s v="I15020500151" u="1"/>
        <s v="I15022300061" u="1"/>
        <s v="I15022700041" u="1"/>
        <s v="I15070600144" u="1"/>
        <s v="I15072200064" u="1"/>
        <s v="I15072400054" u="1"/>
        <s v="I14110700045" u="1"/>
        <s v="I14110900035" u="1"/>
        <s v="I14122000001" u="1"/>
        <s v="I15011500097" u="1"/>
        <s v="I15011900077" u="1"/>
        <s v="I15071300126" u="1"/>
        <s v="I15071600082" u="1"/>
        <s v="I14111000047" u="1"/>
        <s v="I15010600159" u="1"/>
        <s v="I15012600059" u="1"/>
        <s v="I15020200171" u="1"/>
        <s v="I15022400061" u="1"/>
        <s v="I15022600051" u="1"/>
        <s v="I15072000108" u="1"/>
        <s v="I15072300064" u="1"/>
        <s v="I14110400065" u="1"/>
        <s v="I14120100101" u="1"/>
        <s v="I15073000046" u="1"/>
        <s v="I14111700017" u="1"/>
        <s v="I14111900007" u="1"/>
        <s v="I15010900149" u="1"/>
        <s v="I15012300079" u="1"/>
        <s v="I15012700059" u="1"/>
        <s v="I15012900049" u="1"/>
        <s v="I15070600154" u="1"/>
        <s v="I15072400064" u="1"/>
        <s v="I15072800044" u="1"/>
        <s v="I15082100100" u="1"/>
        <s v="I14112000019" u="1"/>
        <s v="I14120200101" u="1"/>
        <s v="I14122200001" u="1"/>
        <s v="I15073100046" u="1"/>
        <s v="I14111400037" u="1"/>
        <s v="I14111800017" u="1"/>
        <s v="I15012000099" u="1"/>
        <s v="I15012200089" u="1"/>
        <s v="I15012600069" u="1"/>
        <s v="I15020300205" u="1"/>
        <s v="I15022600061" u="1"/>
        <s v="I15070900144" u="1"/>
        <s v="I15072000118" u="1"/>
        <s v="I14110300109" u="1"/>
        <s v="I14120100111" u="1"/>
        <s v="I14122300001" u="1"/>
        <s v="I14111700027" u="1"/>
        <s v="I14111900017" u="1"/>
        <s v="I15010700169" u="1"/>
        <s v="I15012300089" u="1"/>
        <s v="I15070200184" u="1"/>
        <s v="I15072000094" u="1"/>
        <s v="I15082100110" u="1"/>
        <s v="I14112000029" u="1"/>
        <s v="I14120200111" u="1"/>
        <s v="I14120400101" u="1"/>
        <s v="I15011900097" u="1"/>
        <s v="I15073100056" u="1"/>
        <s v="I14111800027" u="1"/>
        <s v="I15012200099" u="1"/>
        <s v="I15072200118" u="1"/>
        <s v="I15072400108" u="1"/>
        <s v="I15082400100" u="1"/>
        <s v="I14110500109" u="1"/>
        <s v="I14110600075" u="1"/>
        <s v="I14120100121" u="1"/>
        <s v="I14120500101" u="1"/>
        <s v="I14122300011" u="1"/>
        <s v="I14111300057" u="1"/>
        <s v="I14111700037" u="1"/>
        <s v="I15012900069" u="1"/>
        <s v="I15082100120" u="1"/>
        <s v="I15082500100" u="1"/>
        <s v="I14110500085" u="1"/>
        <s v="I14112000039" u="1"/>
        <s v="I14112400019" u="1"/>
        <s v="I14112600009" u="1"/>
        <s v="I14122200021" u="1"/>
        <s v="I14122600001" u="1"/>
        <s v="I15073100066" u="1"/>
        <s v="I14111200067" u="1"/>
        <s v="I14111400057" u="1"/>
        <s v="I14111800037" u="1"/>
        <s v="I15012600089" u="1"/>
        <s v="I15020400191" u="1"/>
        <s v="I15022600081" u="1"/>
        <s v="I15072400118" u="1"/>
        <s v="I15072700074" u="1"/>
        <s v="I15082400110" u="1"/>
        <s v="I14110600085" u="1"/>
        <s v="I14112100039" u="1"/>
        <s v="I14112700009" u="1"/>
        <s v="I14120100131" u="1"/>
        <s v="I14120500111" u="1"/>
        <s v="I14122300021" u="1"/>
        <s v="I14111300067" u="1"/>
        <s v="I14111700047" u="1"/>
        <s v="I14121000103" u="1"/>
        <s v="I15012700089" u="1"/>
        <s v="I15012900079" u="1"/>
        <s v="I15022400125" u="1"/>
        <s v="I15072400094" u="1"/>
        <s v="I15082500110" u="1"/>
        <s v="I14112400029" u="1"/>
        <s v="I14120200131" u="1"/>
        <s v="I14120400121" u="1"/>
        <s v="I14120800101" u="1"/>
        <s v="I14122200031" u="1"/>
        <s v="I14122400021" u="1"/>
        <s v="I14111000087" u="1"/>
        <s v="I14111200077" u="1"/>
        <s v="I14111800047" u="1"/>
        <s v="I15010800189" u="1"/>
        <s v="I15012600099" u="1"/>
        <s v="I15022600091" u="1"/>
        <s v="I15072400128" u="1"/>
        <s v="I14110600095" u="1"/>
        <s v="I14112500029" u="1"/>
        <s v="I14112700019" u="1"/>
        <s v="I14120100141" u="1"/>
        <s v="I14120300131" u="1"/>
        <s v="I14120500121" u="1"/>
        <s v="I14122900001" u="1"/>
        <s v="I14111300077" u="1"/>
        <s v="I14111700057" u="1"/>
        <s v="I14111900047" u="1"/>
        <s v="I15012700099" u="1"/>
        <s v="I15022400135" u="1"/>
        <s v="I15072800084" u="1"/>
        <s v="I15082100140" u="1"/>
        <s v="I14112000059" u="1"/>
        <s v="I14112400039" u="1"/>
        <s v="I14120200141" u="1"/>
        <s v="I14122400031" u="1"/>
        <s v="I14122600021" u="1"/>
        <s v="I15081200202" u="1"/>
        <s v="I14111800057" u="1"/>
        <s v="I15072200148" u="1"/>
        <s v="I15072400138" u="1"/>
        <s v="I15072700094" u="1"/>
        <s v="I14110700129" u="1"/>
        <s v="I14112500039" u="1"/>
        <s v="I14120100151" u="1"/>
        <s v="I14120300141" u="1"/>
        <s v="I14120500131" u="1"/>
        <s v="I14122300041" u="1"/>
        <s v="I14122900011" u="1"/>
        <s v="I14111100097" u="1"/>
        <s v="I14111300087" u="1"/>
        <s v="I15012900099" u="1"/>
        <s v="I15070300248" u="1"/>
        <s v="I15072800094" u="1"/>
        <s v="I15082500130" u="1"/>
        <s v="I14110400149" u="1"/>
        <s v="I14120200151" u="1"/>
        <s v="I14120400141" u="1"/>
        <s v="I14120800121" u="1"/>
        <s v="I14122200051" u="1"/>
        <s v="I14122600031" u="1"/>
        <s v="I14111200097" u="1"/>
        <s v="I15072800128" u="1"/>
        <s v="I15082600130" u="1"/>
        <s v="I14110300159" u="1"/>
        <s v="I14112500049" u="1"/>
        <s v="I14112700039" u="1"/>
        <s v="I14120100161" u="1"/>
        <s v="I14120500141" u="1"/>
        <s v="I14122300051" u="1"/>
        <s v="I14122900021" u="1"/>
        <s v="I14111300097" u="1"/>
        <s v="I14121600103" u="1"/>
        <s v="I15082100160" u="1"/>
        <s v="I15082500140" u="1"/>
        <s v="I14120200161" u="1"/>
        <s v="I14120400151" u="1"/>
        <s v="I14122400051" u="1"/>
        <s v="I14122600041" u="1"/>
        <s v="I14111800077" u="1"/>
        <s v="I15072200168" u="1"/>
        <s v="I14110300169" u="1"/>
        <s v="I14112100079" u="1"/>
        <s v="I14112500059" u="1"/>
        <s v="I14120300161" u="1"/>
        <s v="I14120500151" u="1"/>
        <s v="I14120900131" u="1"/>
        <s v="I14122300061" u="1"/>
        <s v="I14122900031" u="1"/>
        <s v="I14121600113" u="1"/>
        <s v="I14121800103" u="1"/>
        <s v="I15082100170" u="1"/>
        <s v="I15082500150" u="1"/>
        <s v="I14120200171" u="1"/>
        <s v="I14120400161" u="1"/>
        <s v="I14122600051" u="1"/>
        <s v="I15081200232" u="1"/>
        <s v="I14121700113" u="1"/>
        <s v="I14121900103" u="1"/>
        <s v="I15072200178" u="1"/>
        <s v="I15072800148" u="1"/>
        <s v="I14110300179" u="1"/>
        <s v="I14110700159" u="1"/>
        <s v="I14112100089" u="1"/>
        <s v="I14120100181" u="1"/>
        <s v="I14120200205" u="1"/>
        <s v="I14120300171" u="1"/>
        <s v="I14120500161" u="1"/>
        <s v="I14120900141" u="1"/>
        <s v="I14122300071" u="1"/>
        <s v="I14122900041" u="1"/>
        <s v="I15081900202" u="1"/>
        <s v="I15070100288" u="1"/>
        <s v="I15082100180" u="1"/>
        <s v="I15082500160" u="1"/>
        <s v="I14120200181" u="1"/>
        <s v="I14120400171" u="1"/>
        <s v="I14122200081" u="1"/>
        <s v="I14122300105" u="1"/>
        <s v="I14122400071" u="1"/>
        <s v="I14122600061" u="1"/>
        <s v="I14121700123" u="1"/>
        <s v="I15070200288" u="1"/>
        <s v="I15072800158" u="1"/>
        <s v="I14112100099" u="1"/>
        <s v="I14112500079" u="1"/>
        <s v="I14120300181" u="1"/>
        <s v="I14120400205" u="1"/>
        <s v="I14120500171" u="1"/>
        <s v="I14120900151" u="1"/>
        <s v="I14122300081" u="1"/>
        <s v="I14122900051" u="1"/>
        <s v="I15081900212" u="1"/>
        <s v="I15070300288" u="1"/>
        <s v="I15082100190" u="1"/>
        <s v="I15082500170" u="1"/>
        <s v="I14112400089" u="1"/>
        <s v="I14120200191" u="1"/>
        <s v="I14120300215" u="1"/>
        <s v="I14120400181" u="1"/>
        <s v="I14120500205" u="1"/>
        <s v="I14122200091" u="1"/>
        <s v="I14122400081" u="1"/>
        <s v="I14122600071" u="1"/>
        <s v="I15081200252" u="1"/>
        <s v="I14121700133" u="1"/>
        <s v="I15032600201" u="1"/>
        <s v="I14112500089" u="1"/>
        <s v="I14120200225" u="1"/>
        <s v="I14120300191" u="1"/>
        <s v="I14120400215" u="1"/>
        <s v="I14122200125" u="1"/>
        <s v="I14122300091" u="1"/>
        <s v="I14122900061" u="1"/>
        <s v="I14121800133" u="1"/>
        <s v="I14120300225" u="1"/>
        <s v="I14120400191" u="1"/>
        <s v="I14122300125" u="1"/>
        <s v="I14122600081" u="1"/>
        <s v="I15081200262" u="1"/>
        <s v="I14121700143" u="1"/>
        <s v="I15032600211" u="1"/>
        <s v="I15080300324" u="1"/>
        <s v="I14112500099" u="1"/>
        <s v="I14120200235" u="1"/>
        <s v="I14120400225" u="1"/>
        <s v="I14122200135" u="1"/>
        <s v="I14120300235" u="1"/>
        <s v="I14122300135" u="1"/>
        <s v="I14122600091" u="1"/>
        <s v="I15081200272" u="1"/>
        <s v="I15020400339" u="1"/>
        <s v="I15032600221" u="1"/>
        <s v="I15080300334" u="1"/>
        <s v="I14120200245" u="1"/>
        <s v="I14120400235" u="1"/>
        <s v="I14120900181" u="1"/>
        <s v="I15032600231" u="1"/>
        <s v="I15080300344" u="1"/>
        <s v="I14120400245" u="1"/>
        <s v="I14120300255" u="1"/>
        <s v="I15080300354" u="1"/>
        <s v="I14120200265" u="1"/>
        <s v="I14120400255" u="1"/>
        <s v="I14120300265" u="1"/>
        <s v="I15080300364" u="1"/>
        <s v="I14120200275" u="1"/>
        <s v="I14120400265" u="1"/>
        <s v="I14120200309" u="1"/>
        <s v="I14120300275" u="1"/>
        <s v="I15080300374" u="1"/>
        <s v="I14120200285" u="1"/>
        <s v="I14120400275" u="1"/>
        <s v="I14120200319" u="1"/>
        <s v="I14120300285" u="1"/>
        <s v="I15070100001" u="1"/>
        <s v="I14120300295" u="1"/>
        <s v="I15010300006" u="1"/>
        <s v="I15010200016" u="1"/>
        <s v="I15060300009" u="1"/>
        <s v="I15070300001" u="1"/>
        <s v="I15060400009" u="1"/>
        <s v="I15070400001" u="1"/>
        <s v="I15010200026" u="1"/>
        <s v="I15060500009" u="1"/>
        <s v="I15070300011" u="1"/>
        <s v="I15070500001" u="1"/>
        <s v="I15060200029" u="1"/>
        <s v="I15060400019" u="1"/>
        <s v="I15070400011" u="1"/>
        <s v="I15070600001" u="1"/>
        <s v="I15011000008" u="1"/>
        <s v="I15060300029" u="1"/>
        <s v="I15060500019" u="1"/>
        <s v="I15070300021" u="1"/>
        <s v="I15070500011" u="1"/>
        <s v="I15070700001" u="1"/>
        <s v="I15010500026" u="1"/>
        <s v="I15060200039" u="1"/>
        <s v="I15060400029" u="1"/>
        <s v="I15060800009" u="1"/>
        <s v="I15070400021" u="1"/>
        <s v="I15070800001" u="1"/>
        <s v="I15060300039" u="1"/>
        <s v="I15070300031" u="1"/>
        <s v="I15070500021" u="1"/>
        <s v="I15070900001" u="1"/>
        <s v="I15010900016" u="1"/>
        <s v="I15060400039" u="1"/>
        <s v="I15060800019" u="1"/>
        <s v="I15070400031" u="1"/>
        <s v="I15011400008" u="1"/>
        <s v="I15021000020" u="1"/>
        <s v="I15021200010" u="1"/>
        <s v="I15071300003" u="1"/>
        <s v="I15010600036" u="1"/>
        <s v="I15070300041" u="1"/>
        <s v="I15070500031" u="1"/>
        <s v="I15070700021" u="1"/>
        <s v="I15011500008" u="1"/>
        <s v="I15010500046" u="1"/>
        <s v="I15010900026" u="1"/>
        <s v="I15060800029" u="1"/>
        <s v="I15070400041" u="1"/>
        <s v="I15070800021" u="1"/>
        <s v="I15011400018" u="1"/>
        <s v="I15021000030" u="1"/>
        <s v="I15021400010" u="1"/>
        <s v="I15071300013" u="1"/>
        <s v="I15071500003" u="1"/>
        <s v="I15060900029" u="1"/>
        <s v="I15070500041" u="1"/>
        <s v="I15070700031" u="1"/>
        <s v="I15011500018" u="1"/>
        <s v="I15011700008" u="1"/>
        <s v="I15021100030" u="1"/>
        <s v="I15021300020" u="1"/>
        <s v="I15021500010" u="1"/>
        <s v="I15071400013" u="1"/>
        <s v="I15071600003" u="1"/>
        <s v="I15010500056" u="1"/>
        <s v="I15022000002" u="1"/>
        <s v="I15060800039" u="1"/>
        <s v="I15070400051" u="1"/>
        <s v="I15070600041" u="1"/>
        <s v="I15070800031" u="1"/>
        <s v="I15011600018" u="1"/>
        <s v="I15021000040" u="1"/>
        <s v="I15021200030" u="1"/>
        <s v="I15021400020" u="1"/>
        <s v="I15071300023" u="1"/>
        <s v="I15010600056" u="1"/>
        <s v="I15022100002" u="1"/>
        <s v="I15070900031" u="1"/>
        <s v="I15072000005" u="1"/>
        <s v="I15011300038" u="1"/>
        <s v="I15011500028" u="1"/>
        <s v="I15021100040" u="1"/>
        <s v="I15021300030" u="1"/>
        <s v="I15021500020" u="1"/>
        <s v="I15071600013" u="1"/>
        <s v="I15010500066" u="1"/>
        <s v="I15070400061" u="1"/>
        <s v="I15011400038" u="1"/>
        <s v="I15011600028" u="1"/>
        <s v="I15021200040" u="1"/>
        <s v="I15021400030" u="1"/>
        <s v="I15071300033" u="1"/>
        <s v="I15070900041" u="1"/>
        <s v="I15072000015" u="1"/>
        <s v="I15072200005" u="1"/>
        <s v="I15011300048" u="1"/>
        <s v="I15011500038" u="1"/>
        <s v="I15021100050" u="1"/>
        <s v="I15021500030" u="1"/>
        <s v="I15010700066" u="1"/>
        <s v="I15020200112" u="1"/>
        <s v="I15022400002" u="1"/>
        <s v="I15070300105" u="1"/>
        <s v="I15070400071" u="1"/>
        <s v="I15070600061" u="1"/>
        <s v="I15070800051" u="1"/>
        <s v="I15072100015" u="1"/>
        <s v="I15011600038" u="1"/>
        <s v="I15021400040" u="1"/>
        <s v="I15021800020" u="1"/>
        <s v="I15071500033" u="1"/>
        <s v="I15010600076" u="1"/>
        <s v="I15022500002" u="1"/>
        <s v="I15060500079" u="1"/>
        <s v="I15070300081" u="1"/>
        <s v="I15070900051" u="1"/>
        <s v="I15072200015" u="1"/>
        <s v="I14110300016" u="1"/>
        <s v="I15011300058" u="1"/>
        <s v="I15011500048" u="1"/>
        <s v="I15011900028" u="1"/>
        <s v="I15021500040" u="1"/>
        <s v="I15021700030" u="1"/>
        <s v="I15071600033" u="1"/>
        <s v="I15020200122" u="1"/>
        <s v="I15070400081" u="1"/>
        <s v="I15070800061" u="1"/>
        <s v="I15072100025" u="1"/>
        <s v="I15072300015" u="1"/>
        <s v="I14110600006" u="1"/>
        <s v="I15021400050" u="1"/>
        <s v="I15021800030" u="1"/>
        <s v="I15022300022" u="1"/>
        <s v="I15022500012" u="1"/>
        <s v="I15070300091" u="1"/>
        <s v="I15072000035" u="1"/>
        <s v="I15072400015" u="1"/>
        <s v="I14110700006" u="1"/>
        <s v="I15011500058" u="1"/>
        <s v="I15011900038" u="1"/>
        <s v="I15021000104" u="1"/>
        <s v="I15021500050" u="1"/>
        <s v="I15071400053" u="1"/>
        <s v="I15071600043" u="1"/>
        <s v="I15022400022" u="1"/>
        <s v="I15022600012" u="1"/>
        <s v="I15060800079" u="1"/>
        <s v="I15072100035" u="1"/>
        <s v="I15072300025" u="1"/>
        <s v="I15072700005" u="1"/>
        <s v="I14110600016" u="1"/>
        <s v="I14110800006" u="1"/>
        <s v="I15021400060" u="1"/>
        <s v="I15021800040" u="1"/>
        <s v="I15071300063" u="1"/>
        <s v="I15020900102" u="1"/>
        <s v="I15022300032" u="1"/>
        <s v="I15022500022" u="1"/>
        <s v="I15022700012" u="1"/>
        <s v="I15070600115" u="1"/>
        <s v="I15070700081" u="1"/>
        <s v="I15072200035" u="1"/>
        <s v="I15072400025" u="1"/>
        <s v="I15072800005" u="1"/>
        <s v="I14110700016" u="1"/>
        <s v="I14110900006" u="1"/>
        <s v="I15011300078" u="1"/>
        <s v="I15011900048" u="1"/>
        <s v="I15021000114" u="1"/>
        <s v="I15021300070" u="1"/>
        <s v="I15021700050" u="1"/>
        <s v="I15071400063" u="1"/>
        <s v="I15071600053" u="1"/>
        <s v="I14121000010" u="1"/>
        <s v="I15022600022" u="1"/>
        <s v="I15070600091" u="1"/>
        <s v="I15072900005" u="1"/>
        <s v="I15021300104" u="1"/>
        <s v="I15021400070" u="1"/>
        <s v="I15021600060" u="1"/>
        <s v="I15021800050" u="1"/>
        <s v="I15071000117" u="1"/>
        <s v="I15071300073" u="1"/>
        <s v="I14121100010" u="1"/>
        <s v="I15022500032" u="1"/>
        <s v="I15022700022" u="1"/>
        <s v="I15070600125" u="1"/>
        <s v="I15070700091" u="1"/>
        <s v="I15072000055" u="1"/>
        <s v="I15072800015" u="1"/>
        <s v="I14110700026" u="1"/>
        <s v="I14110900016" u="1"/>
        <s v="I15011300088" u="1"/>
        <s v="I15011900058" u="1"/>
        <s v="I15021100090" u="1"/>
        <s v="I15021700060" u="1"/>
        <s v="I15071000093" u="1"/>
        <s v="I15071400073" u="1"/>
        <s v="I14111400008" u="1"/>
        <s v="I14121000020" u="1"/>
        <s v="I14121200010" u="1"/>
        <s v="I15022600032" u="1"/>
        <s v="I15070900115" u="1"/>
        <s v="I15072100055" u="1"/>
        <s v="I15072300045" u="1"/>
        <s v="I15072700025" u="1"/>
        <s v="I15072900015" u="1"/>
        <s v="I15011600078" u="1"/>
        <s v="I15021300114" u="1"/>
        <s v="I15021400080" u="1"/>
        <s v="I15071300083" u="1"/>
        <s v="I15073000027" u="1"/>
        <s v="I14111300018" u="1"/>
        <s v="I14121100020" u="1"/>
        <s v="I15022500042" u="1"/>
        <s v="I15022700032" u="1"/>
        <s v="I15070600135" u="1"/>
        <s v="I15072200055" u="1"/>
        <s v="I15072400045" u="1"/>
        <s v="I15072800025" u="1"/>
        <s v="I14110700036" u="1"/>
        <s v="I14110900026" u="1"/>
        <s v="I15021300090" u="1"/>
        <s v="I15021700070" u="1"/>
        <s v="I15071400083" u="1"/>
        <s v="I15071600073" u="1"/>
        <s v="I14111400018" u="1"/>
        <s v="I14121000030" u="1"/>
        <s v="I14121200020" u="1"/>
        <s v="I15022400052" u="1"/>
        <s v="I15022600042" u="1"/>
        <s v="I15021600080" u="1"/>
        <s v="I15073000037" u="1"/>
        <s v="I14121100030" u="1"/>
        <s v="I14121500010" u="1"/>
        <s v="I15022300062" u="1"/>
        <s v="I15022700042" u="1"/>
        <s v="I15072200065" u="1"/>
        <s v="I15072400055" u="1"/>
        <s v="I15072800035" u="1"/>
        <s v="I14110700046" u="1"/>
        <s v="I14110900036" u="1"/>
        <s v="I15011500098" u="1"/>
        <s v="I15011900078" u="1"/>
        <s v="I15021700080" u="1"/>
        <s v="I15071300127" u="1"/>
        <s v="I15071600083" u="1"/>
        <s v="I15073100037" u="1"/>
        <s v="I14111800008" u="1"/>
        <s v="I14121000040" u="1"/>
        <s v="I14121200030" u="1"/>
        <s v="I15022400062" u="1"/>
        <s v="I14120100102" u="1"/>
        <s v="I15073000047" u="1"/>
        <s v="I14111700018" u="1"/>
        <s v="I14121100040" u="1"/>
        <s v="I14121500020" u="1"/>
        <s v="I15022300072" u="1"/>
        <s v="I15070600155" u="1"/>
        <s v="I15072400065" u="1"/>
        <s v="I14110700056" u="1"/>
        <s v="I14122200002" u="1"/>
        <s v="I15073100047" u="1"/>
        <s v="I14111400038" u="1"/>
        <s v="I14111800018" u="1"/>
        <s v="I14121000050" u="1"/>
        <s v="I14121200040" u="1"/>
        <s v="I15022600062" u="1"/>
        <s v="I15070900145" u="1"/>
        <s v="I15072200109" u="1"/>
        <s v="I14120100112" u="1"/>
        <s v="I14120300102" u="1"/>
        <s v="I14122300002" u="1"/>
        <s v="I14111700028" u="1"/>
        <s v="I14111900018" u="1"/>
        <s v="I14121100050" u="1"/>
        <s v="I14121500030" u="1"/>
        <s v="I14121700020" u="1"/>
        <s v="I15020200216" u="1"/>
        <s v="I15022400106" u="1"/>
        <s v="I15072000095" u="1"/>
        <s v="I15072400075" u="1"/>
        <s v="I15082100111" u="1"/>
        <s v="I14120200112" u="1"/>
        <s v="I14120400102" u="1"/>
        <s v="I14122200012" u="1"/>
        <s v="I15011900098" u="1"/>
        <s v="I14111800028" u="1"/>
        <s v="I14121600030" u="1"/>
        <s v="I15022400082" u="1"/>
        <s v="I15072200119" u="1"/>
        <s v="I15072400109" u="1"/>
        <s v="I15082400101" u="1"/>
        <s v="I14110600076" u="1"/>
        <s v="I14120100122" u="1"/>
        <s v="I14120300112" u="1"/>
        <s v="I14120500102" u="1"/>
        <s v="I14111300058" u="1"/>
        <s v="I14111700038" u="1"/>
        <s v="I14121100060" u="1"/>
        <s v="I14121900020" u="1"/>
        <s v="I15022400116" u="1"/>
        <s v="I15072400085" u="1"/>
        <s v="I15082100121" u="1"/>
        <s v="I14110700076" u="1"/>
        <s v="I14120400112" u="1"/>
        <s v="I14122200022" u="1"/>
        <s v="I14122600002" u="1"/>
        <s v="I15073100067" u="1"/>
        <s v="I14111200068" u="1"/>
        <s v="I14111800038" u="1"/>
        <s v="I14121600040" u="1"/>
        <s v="I15020400192" u="1"/>
        <s v="I15022400092" u="1"/>
        <s v="I15022600082" u="1"/>
        <s v="I15082400111" u="1"/>
        <s v="I14120100132" u="1"/>
        <s v="I14120500112" u="1"/>
        <s v="I14122300022" u="1"/>
        <s v="I15073000077" u="1"/>
        <s v="I14111300068" u="1"/>
        <s v="I14111700048" u="1"/>
        <s v="I14111900038" u="1"/>
        <s v="I14121500050" u="1"/>
        <s v="I14121900030" u="1"/>
        <s v="I15022400126" u="1"/>
        <s v="I15072400095" u="1"/>
        <s v="I15082100131" u="1"/>
        <s v="I15082500111" u="1"/>
        <s v="I14110500096" u="1"/>
        <s v="I14110700086" u="1"/>
        <s v="I14120200132" u="1"/>
        <s v="I14120400122" u="1"/>
        <s v="I14120800102" u="1"/>
        <s v="I14122200032" u="1"/>
        <s v="I14111000088" u="1"/>
        <s v="I14111800048" u="1"/>
        <s v="I14121000080" u="1"/>
        <s v="I14121800040" u="1"/>
        <s v="I15022600092" u="1"/>
        <s v="I15072200139" u="1"/>
        <s v="I15072400129" u="1"/>
        <s v="I14120100142" u="1"/>
        <s v="I14120300132" u="1"/>
        <s v="I14120500122" u="1"/>
        <s v="I14122300032" u="1"/>
        <s v="I14122900002" u="1"/>
        <s v="I14111700058" u="1"/>
        <s v="I14121700050" u="1"/>
        <s v="I14121900040" u="1"/>
        <s v="I15020400236" u="1"/>
        <s v="I15022400136" u="1"/>
        <s v="I15072800085" u="1"/>
        <s v="I15082100141" u="1"/>
        <s v="I14120400132" u="1"/>
        <s v="I14122600022" u="1"/>
        <s v="I15081200203" u="1"/>
        <s v="I14111800058" u="1"/>
        <s v="I14121000090" u="1"/>
        <s v="I14121600060" u="1"/>
        <s v="I15072200149" u="1"/>
        <s v="I15072400139" u="1"/>
        <s v="I15072700095" u="1"/>
        <s v="I14120100152" u="1"/>
        <s v="I14120300142" u="1"/>
        <s v="I14122300042" u="1"/>
        <s v="I14122900012" u="1"/>
        <s v="I14111300088" u="1"/>
        <s v="I14121900050" u="1"/>
        <s v="I15020400246" u="1"/>
        <s v="I15070300249" u="1"/>
        <s v="I15082500131" u="1"/>
        <s v="I14120200152" u="1"/>
        <s v="I14120400142" u="1"/>
        <s v="I14122200052" u="1"/>
        <s v="I14122400042" u="1"/>
        <s v="I14122600032" u="1"/>
        <s v="I15081200213" u="1"/>
        <s v="I14111800068" u="1"/>
        <s v="I14121800060" u="1"/>
        <s v="I15082600131" u="1"/>
        <s v="I14120100162" u="1"/>
        <s v="I14120300152" u="1"/>
        <s v="I14120500142" u="1"/>
        <s v="I14122300052" u="1"/>
        <s v="I14122900022" u="1"/>
        <s v="I14111300098" u="1"/>
        <s v="I14121500080" u="1"/>
        <s v="I14121600104" u="1"/>
        <s v="I14121900060" u="1"/>
        <s v="I15082100161" u="1"/>
        <s v="I15082500141" u="1"/>
        <s v="I14120200162" u="1"/>
        <s v="I14120400152" u="1"/>
        <s v="I14122400052" u="1"/>
        <s v="I14122600042" u="1"/>
        <s v="I14121600080" u="1"/>
        <s v="I14121800070" u="1"/>
        <s v="I15072200169" u="1"/>
        <s v="I15072800139" u="1"/>
        <s v="I15082600141" u="1"/>
        <s v="I14120300162" u="1"/>
        <s v="I14120500152" u="1"/>
        <s v="I14120900132" u="1"/>
        <s v="I14122900032" u="1"/>
        <s v="I14121600114" u="1"/>
        <s v="I14121800104" u="1"/>
        <s v="I14121900070" u="1"/>
        <s v="I15082100171" u="1"/>
        <s v="I15082500151" u="1"/>
        <s v="I14120200172" u="1"/>
        <s v="I14122400062" u="1"/>
        <s v="I14122600052" u="1"/>
        <s v="I14121600090" u="1"/>
        <s v="I14121700114" u="1"/>
        <s v="I14121800080" u="1"/>
        <s v="I14121900104" u="1"/>
        <s v="I15072200179" u="1"/>
        <s v="I15072400169" u="1"/>
        <s v="I15072800149" u="1"/>
        <s v="I15082100205" u="1"/>
        <s v="I14120200206" u="1"/>
        <s v="I14120300172" u="1"/>
        <s v="I14120500162" u="1"/>
        <s v="I14120900142" u="1"/>
        <s v="I14122300072" u="1"/>
        <s v="I14122900042" u="1"/>
        <s v="I14121900080" u="1"/>
        <s v="I15082100181" u="1"/>
        <s v="I14120200182" u="1"/>
        <s v="I14120400172" u="1"/>
        <s v="I14122200082" u="1"/>
        <s v="I14122300106" u="1"/>
        <s v="I14122400072" u="1"/>
        <s v="I14122600062" u="1"/>
        <s v="I15070200289" u="1"/>
        <s v="I14120200216" u="1"/>
        <s v="I14120300182" u="1"/>
        <s v="I14120400206" u="1"/>
        <s v="I14120500172" u="1"/>
        <s v="I14120900152" u="1"/>
        <s v="I14122300082" u="1"/>
        <s v="I15081900213" u="1"/>
        <s v="I14121900090" u="1"/>
        <s v="I15082100191" u="1"/>
        <s v="I14120200192" u="1"/>
        <s v="I14120300216" u="1"/>
        <s v="I14120400182" u="1"/>
        <s v="I14120500206" u="1"/>
        <s v="I14122200092" u="1"/>
        <s v="I14122400082" u="1"/>
        <s v="I15081200253" u="1"/>
        <s v="I14121700134" u="1"/>
        <s v="I15032600202" u="1"/>
        <s v="I14120200226" u="1"/>
        <s v="I14120300192" u="1"/>
        <s v="I14120400216" u="1"/>
        <s v="I14120500182" u="1"/>
        <s v="I14122300092" u="1"/>
        <s v="I14122900062" u="1"/>
        <s v="I14121800134" u="1"/>
        <s v="I14120300226" u="1"/>
        <s v="I14120400192" u="1"/>
        <s v="I14122300126" u="1"/>
        <s v="I15081200263" u="1"/>
        <s v="I14121700144" u="1"/>
        <s v="I15032600212" u="1"/>
        <s v="I15080300325" u="1"/>
        <s v="I14120200236" u="1"/>
        <s v="I14120400226" u="1"/>
        <s v="I14122200136" u="1"/>
        <s v="I14120300236" u="1"/>
        <s v="I14122300136" u="1"/>
        <s v="I14122600092" u="1"/>
        <s v="I15081200273" u="1"/>
        <s v="I15032600222" u="1"/>
        <s v="I15080300335" u="1"/>
        <s v="I14120200246" u="1"/>
        <s v="I14120400236" u="1"/>
        <s v="I14120400246" u="1"/>
        <s v="I14120300256" u="1"/>
        <s v="I14120200266" u="1"/>
        <s v="I14120400256" u="1"/>
        <s v="I14120300266" u="1"/>
        <s v="I15080300365" u="1"/>
        <s v="I14120200276" u="1"/>
        <s v="I14120400266" u="1"/>
        <s v="I14120300276" u="1"/>
        <s v="I15080300375" u="1"/>
        <s v="I14120200286" u="1"/>
        <s v="I14120400276" u="1"/>
        <s v="I14120300286" u="1"/>
        <s v="I15070100002" u="1"/>
        <s v="I14120300296" u="1"/>
        <s v="I15070200002" u="1"/>
        <s v="I15010200017" u="1"/>
        <s v="I15070300002" u="1"/>
        <s v="I15070400002" u="1"/>
        <s v="I15010200027" u="1"/>
        <s v="I15070300012" u="1"/>
        <s v="I15070500002" u="1"/>
        <s v="I15070400012" u="1"/>
        <s v="I15070600002" u="1"/>
        <s v="I15011000009" u="1"/>
        <s v="I15021000001" u="1"/>
        <s v="I15010200037" u="1"/>
        <s v="I15070300022" u="1"/>
        <s v="I15070500012" u="1"/>
        <s v="I15070700002" u="1"/>
        <s v="I15021100001" u="1"/>
        <s v="I15010500027" u="1"/>
        <s v="I15030300456" u="1"/>
        <s v="I15070400022" u="1"/>
        <s v="I15070500022" u="1"/>
        <s v="I15070700012" u="1"/>
        <s v="I15021300001" u="1"/>
        <s v="I15010500037" u="1"/>
        <s v="I15070400032" u="1"/>
        <s v="I15021400001" u="1"/>
        <s v="I15071300004" u="1"/>
        <s v="I15070300042" u="1"/>
        <s v="I15070500032" u="1"/>
        <s v="I15070900012" u="1"/>
        <s v="I15011500009" u="1"/>
        <s v="I15021100021" u="1"/>
        <s v="I15021500001" u="1"/>
        <s v="I15071400004" u="1"/>
        <s v="I15010500047" u="1"/>
        <s v="I15070400042" u="1"/>
        <s v="I15070800022" u="1"/>
        <s v="I15021000031" u="1"/>
        <s v="I15021200021" u="1"/>
        <s v="I15021400011" u="1"/>
        <s v="I15071300014" u="1"/>
        <s v="I15070500042" u="1"/>
        <s v="I15070700032" u="1"/>
        <s v="I15070900022" u="1"/>
        <s v="I15011500019" u="1"/>
        <s v="I15011700009" u="1"/>
        <s v="I15021100031" u="1"/>
        <s v="I15021500011" u="1"/>
        <s v="I15021700001" u="1"/>
        <s v="I15071400014" u="1"/>
        <s v="I15071600004" u="1"/>
        <s v="I15010700047" u="1"/>
        <s v="I15022000003" u="1"/>
        <s v="I15070400052" u="1"/>
        <s v="I15070800032" u="1"/>
        <s v="I15011600019" u="1"/>
        <s v="I15021200031" u="1"/>
        <s v="I15021400021" u="1"/>
        <s v="I15021800001" u="1"/>
        <s v="I15071300024" u="1"/>
        <s v="I15010600057" u="1"/>
        <s v="I15022100003" u="1"/>
        <s v="I15070300062" u="1"/>
        <s v="I15072000006" u="1"/>
        <s v="I15011300039" u="1"/>
        <s v="I15011500029" u="1"/>
        <s v="I15021300031" u="1"/>
        <s v="I15021500021" u="1"/>
        <s v="I15021900001" u="1"/>
        <s v="I15071400024" u="1"/>
        <s v="I15010500067" u="1"/>
        <s v="I15020200103" u="1"/>
        <s v="I15070400062" u="1"/>
        <s v="I15021200041" u="1"/>
        <s v="I15021400031" u="1"/>
        <s v="I15071300034" u="1"/>
        <s v="I15010600067" u="1"/>
        <s v="I15070300072" u="1"/>
        <s v="I15070900042" u="1"/>
        <s v="I15072000016" u="1"/>
        <s v="I15072200006" u="1"/>
        <s v="I14110300007" u="1"/>
        <s v="I15011300049" u="1"/>
        <s v="I15011500039" u="1"/>
        <s v="I15021500031" u="1"/>
        <s v="I15071400034" u="1"/>
        <s v="I15071600024" u="1"/>
        <s v="I15022400003" u="1"/>
        <s v="I15070300106" u="1"/>
        <s v="I15070400072" u="1"/>
        <s v="I15072100016" u="1"/>
        <s v="I15021200051" u="1"/>
        <s v="I15021400041" u="1"/>
        <s v="I15021800021" u="1"/>
        <s v="I15071500034" u="1"/>
        <s v="I15022300013" u="1"/>
        <s v="I15022500003" u="1"/>
        <s v="I15070200116" u="1"/>
        <s v="I15070700062" u="1"/>
        <s v="I15070900052" u="1"/>
        <s v="I15072200016" u="1"/>
        <s v="I15072400006" u="1"/>
        <s v="I15011300059" u="1"/>
        <s v="I15011500049" u="1"/>
        <s v="I15011900029" u="1"/>
        <s v="I15021300051" u="1"/>
        <s v="I15021500041" u="1"/>
        <s v="I15021700031" u="1"/>
        <s v="I15070400082" u="1"/>
        <s v="I15072100026" u="1"/>
        <s v="I15072300016" u="1"/>
        <s v="I14110600007" u="1"/>
        <s v="I15021400051" u="1"/>
        <s v="I15021600041" u="1"/>
        <s v="I15021800031" u="1"/>
        <s v="I15071300054" u="1"/>
        <s v="I15071500044" u="1"/>
        <s v="I15022300023" u="1"/>
        <s v="I15022500013" u="1"/>
        <s v="I15072400016" u="1"/>
        <s v="I14110700007" u="1"/>
        <s v="I15011500059" u="1"/>
        <s v="I15011900039" u="1"/>
        <s v="I15021300061" u="1"/>
        <s v="I15021500051" u="1"/>
        <s v="I15071400054" u="1"/>
        <s v="I15071600044" u="1"/>
        <s v="I15020400123" u="1"/>
        <s v="I15072700006" u="1"/>
        <s v="I14110600017" u="1"/>
        <s v="I14110800007" u="1"/>
        <s v="I15021400061" u="1"/>
        <s v="I15021800041" u="1"/>
        <s v="I15071300064" u="1"/>
        <s v="I15071500054" u="1"/>
        <s v="I14121100001" u="1"/>
        <s v="I15022300033" u="1"/>
        <s v="I15022500023" u="1"/>
        <s v="I15070600116" u="1"/>
        <s v="I15070900072" u="1"/>
        <s v="I15072400026" u="1"/>
        <s v="I15072800006" u="1"/>
        <s v="I14110700017" u="1"/>
        <s v="I14110900007" u="1"/>
        <s v="I15011900049" u="1"/>
        <s v="I15021000115" u="1"/>
        <s v="I15021300071" u="1"/>
        <s v="I15021700051" u="1"/>
        <s v="I15071600054" u="1"/>
        <s v="I14121000011" u="1"/>
        <s v="I14121200001" u="1"/>
        <s v="I15010700097" u="1"/>
        <s v="I15020400133" u="1"/>
        <s v="I15022400033" u="1"/>
        <s v="I15022600023" u="1"/>
        <s v="I15070600092" u="1"/>
        <s v="I15072100046" u="1"/>
        <s v="I15072300036" u="1"/>
        <s v="I15072900006" u="1"/>
        <s v="I14110600027" u="1"/>
        <s v="I15021300105" u="1"/>
        <s v="I15021400071" u="1"/>
        <s v="I15021800051" u="1"/>
        <s v="I15071300074" u="1"/>
        <s v="I15073000018" u="1"/>
        <s v="I15081200100" u="1"/>
        <s v="I14121100011" u="1"/>
        <s v="I15022300043" u="1"/>
        <s v="I15022500033" u="1"/>
        <s v="I15022700023" u="1"/>
        <s v="I15070600126" u="1"/>
        <s v="I15070700092" u="1"/>
        <s v="I15072400036" u="1"/>
        <s v="I15072800016" u="1"/>
        <s v="I14110700027" u="1"/>
        <s v="I14110900017" u="1"/>
        <s v="I15011300089" u="1"/>
        <s v="I15011500079" u="1"/>
        <s v="I15011900059" u="1"/>
        <s v="I15021100091" u="1"/>
        <s v="I15021300081" u="1"/>
        <s v="I15021700061" u="1"/>
        <s v="I15071000094" u="1"/>
        <s v="I15071400074" u="1"/>
        <s v="I14111400009" u="1"/>
        <s v="I14121000021" u="1"/>
        <s v="I14121200011" u="1"/>
        <s v="I14121400001" u="1"/>
        <s v="I15022400043" u="1"/>
        <s v="I15072100056" u="1"/>
        <s v="I15021300115" u="1"/>
        <s v="I15021400081" u="1"/>
        <s v="I15071300084" u="1"/>
        <s v="I15073000028" u="1"/>
        <s v="I15081200110" u="1"/>
        <s v="I14121100021" u="1"/>
        <s v="I15020300153" u="1"/>
        <s v="I15022300053" u="1"/>
        <s v="I15022500043" u="1"/>
        <s v="I15022700033" u="1"/>
        <s v="I15070600136" u="1"/>
        <s v="I15072400046" u="1"/>
        <s v="I15072800026" u="1"/>
        <s v="I14110700037" u="1"/>
        <s v="I14110900027" u="1"/>
        <s v="I15011900069" u="1"/>
        <s v="I15021300091" u="1"/>
        <s v="I15021700071" u="1"/>
        <s v="I15071600074" u="1"/>
        <s v="I14111400019" u="1"/>
        <s v="I14121000031" u="1"/>
        <s v="I14121200021" u="1"/>
        <s v="I14121600001" u="1"/>
        <s v="I15020200163" u="1"/>
        <s v="I15022600043" u="1"/>
        <s v="I15072100066" u="1"/>
        <s v="I15072300056" u="1"/>
        <s v="I15021600081" u="1"/>
        <s v="I14111300029" u="1"/>
        <s v="I14121100031" u="1"/>
        <s v="I14121500011" u="1"/>
        <s v="I14121700001" u="1"/>
        <s v="I15022700043" u="1"/>
        <s v="I15072200066" u="1"/>
        <s v="I15072400056" u="1"/>
        <s v="I14110700047" u="1"/>
        <s v="I14110900037" u="1"/>
        <s v="I15011500099" u="1"/>
        <s v="I15011900079" u="1"/>
        <s v="I15021700081" u="1"/>
        <s v="I14111800009" u="1"/>
        <s v="I14121200031" u="1"/>
        <s v="I15020400163" u="1"/>
        <s v="I15022400063" u="1"/>
        <s v="I15072700046" u="1"/>
        <s v="I14120100103" u="1"/>
        <s v="I15073000048" u="1"/>
        <s v="I15081400120" u="1"/>
        <s v="I14111300039" u="1"/>
        <s v="I14111700019" u="1"/>
        <s v="I14121100041" u="1"/>
        <s v="I14121500021" u="1"/>
        <s v="I15022300073" u="1"/>
        <s v="I15070600156" u="1"/>
        <s v="I15072400066" u="1"/>
        <s v="I15072800046" u="1"/>
        <s v="I15081300130" u="1"/>
        <s v="I15081700110" u="1"/>
        <s v="I14111400039" u="1"/>
        <s v="I14121000051" u="1"/>
        <s v="I14121200041" u="1"/>
        <s v="I15022600063" u="1"/>
        <s v="I14120100113" u="1"/>
        <s v="I14120300103" u="1"/>
        <s v="I15081200140" u="1"/>
        <s v="I15081800110" u="1"/>
        <s v="I14111700029" u="1"/>
        <s v="I14111900019" u="1"/>
        <s v="I14121100051" u="1"/>
        <s v="I14121500031" u="1"/>
        <s v="I14121700021" u="1"/>
        <s v="I15020200217" u="1"/>
        <s v="I15022400107" u="1"/>
        <s v="I15072000096" u="1"/>
        <s v="I15082100112" u="1"/>
        <s v="I14120200113" u="1"/>
        <s v="I14120400103" u="1"/>
        <s v="I14122200013" u="1"/>
        <s v="I15011900099" u="1"/>
        <s v="I15081900110" u="1"/>
        <s v="I14111400049" u="1"/>
        <s v="I14111800029" u="1"/>
        <s v="I14121000061" u="1"/>
        <s v="I15020400183" u="1"/>
        <s v="I15022400083" u="1"/>
        <s v="I15022600073" u="1"/>
        <s v="I15072700066" u="1"/>
        <s v="I15082400102" u="1"/>
        <s v="I14120100123" u="1"/>
        <s v="I14120500103" u="1"/>
        <s v="I15073000068" u="1"/>
        <s v="I15081200150" u="1"/>
        <s v="I14111300059" u="1"/>
        <s v="I14111700039" u="1"/>
        <s v="I14121100061" u="1"/>
        <s v="I14121900021" u="1"/>
        <s v="I15022400117" u="1"/>
        <s v="I15082500102" u="1"/>
        <s v="I14110700077" u="1"/>
        <s v="I14120200123" u="1"/>
        <s v="I14122200023" u="1"/>
        <s v="I15073100068" u="1"/>
        <s v="I15081300150" u="1"/>
        <s v="I15081700130" u="1"/>
        <s v="I14111200069" u="1"/>
        <s v="I14111800039" u="1"/>
        <s v="I14121600041" u="1"/>
        <s v="I15020400193" u="1"/>
        <s v="I15022400093" u="1"/>
        <s v="I15022600083" u="1"/>
        <s v="I15072700076" u="1"/>
        <s v="I15082400112" u="1"/>
        <s v="I14120100133" u="1"/>
        <s v="I14120500113" u="1"/>
        <s v="I14122300023" u="1"/>
        <s v="I15073000078" u="1"/>
        <s v="I15081200160" u="1"/>
        <s v="I14111300069" u="1"/>
        <s v="I14111700049" u="1"/>
        <s v="I14121500051" u="1"/>
        <s v="I14121900031" u="1"/>
        <s v="I15020500193" u="1"/>
        <s v="I15072400096" u="1"/>
        <s v="I14110700087" u="1"/>
        <s v="I14120200133" u="1"/>
        <s v="I14120800103" u="1"/>
        <s v="I14122200033" u="1"/>
        <s v="I14122400023" u="1"/>
        <s v="I15081300160" u="1"/>
        <s v="I15081900130" u="1"/>
        <s v="I14121000081" u="1"/>
        <s v="I15022600093" u="1"/>
        <s v="I14120100143" u="1"/>
        <s v="I14120300133" u="1"/>
        <s v="I14120500123" u="1"/>
        <s v="I14120900103" u="1"/>
        <s v="I14122300033" u="1"/>
        <s v="I14122900003" u="1"/>
        <s v="I15081400160" u="1"/>
        <s v="I14111700059" u="1"/>
        <s v="I14111900049" u="1"/>
        <s v="I14121700051" u="1"/>
        <s v="I14121900041" u="1"/>
        <s v="I15022400137" u="1"/>
        <s v="I15082100142" u="1"/>
        <s v="I14110700097" u="1"/>
        <s v="I14122200043" u="1"/>
        <s v="I14122600023" u="1"/>
        <s v="I15081200204" u="1"/>
        <s v="I15081900140" u="1"/>
        <s v="I14121000091" u="1"/>
        <s v="I14121600061" u="1"/>
        <s v="I14121800051" u="1"/>
        <s v="I15082600122" u="1"/>
        <s v="I14120100153" u="1"/>
        <s v="I14120300143" u="1"/>
        <s v="I14120500133" u="1"/>
        <s v="I14120900113" u="1"/>
        <s v="I14122300043" u="1"/>
        <s v="I15081200180" u="1"/>
        <s v="I14111100099" u="1"/>
        <s v="I14111300089" u="1"/>
        <s v="I14111700069" u="1"/>
        <s v="I14111900059" u="1"/>
        <s v="I14121700061" u="1"/>
        <s v="I14121900051" u="1"/>
        <s v="I15020400247" u="1"/>
        <s v="I15072800096" u="1"/>
        <s v="I15082500132" u="1"/>
        <s v="I14120200153" u="1"/>
        <s v="I14120400143" u="1"/>
        <s v="I14122600033" u="1"/>
        <s v="I14121800061" u="1"/>
        <s v="I15082600132" u="1"/>
        <s v="I14120100163" u="1"/>
        <s v="I14120300153" u="1"/>
        <s v="I14120500143" u="1"/>
        <s v="I14122300053" u="1"/>
        <s v="I14122900023" u="1"/>
        <s v="I15081200190" u="1"/>
        <s v="I14111300099" u="1"/>
        <s v="I14121500081" u="1"/>
        <s v="I14121900061" u="1"/>
        <s v="I15082100162" u="1"/>
        <s v="I14120200163" u="1"/>
        <s v="I14120400153" u="1"/>
        <s v="I14122400053" u="1"/>
        <s v="I14122600043" u="1"/>
        <s v="I14111800079" u="1"/>
        <s v="I14121600081" u="1"/>
        <s v="I14121700105" u="1"/>
        <s v="I14121800071" u="1"/>
        <s v="I14120100173" u="1"/>
        <s v="I14120300163" u="1"/>
        <s v="I14120500153" u="1"/>
        <s v="I14122300063" u="1"/>
        <s v="I14122900033" u="1"/>
        <s v="I15081800170" u="1"/>
        <s v="I14121600115" u="1"/>
        <s v="I14121800105" u="1"/>
        <s v="I14121900071" u="1"/>
        <s v="I15082100172" u="1"/>
        <s v="I14120200173" u="1"/>
        <s v="I14120400163" u="1"/>
        <s v="I14122600053" u="1"/>
        <s v="I14121700115" u="1"/>
        <s v="I14120300173" u="1"/>
        <s v="I14120500163" u="1"/>
        <s v="I14120900143" u="1"/>
        <s v="I14122300073" u="1"/>
        <s v="I14122900043" u="1"/>
        <s v="I15081800180" u="1"/>
        <s v="I14121800115" u="1"/>
        <s v="I14121900081" u="1"/>
        <s v="I15082100182" u="1"/>
        <s v="I15082500162" u="1"/>
        <s v="I14120200183" u="1"/>
        <s v="I14120400173" u="1"/>
        <s v="I14122200083" u="1"/>
        <s v="I14122300107" u="1"/>
        <s v="I14122400073" u="1"/>
        <s v="I14122600063" u="1"/>
        <s v="I14121700125" u="1"/>
        <s v="I14121900115" u="1"/>
        <s v="I14120300183" u="1"/>
        <s v="I14120400207" u="1"/>
        <s v="I14120500173" u="1"/>
        <s v="I14120900153" u="1"/>
        <s v="I14122300083" u="1"/>
        <s v="I14122900053" u="1"/>
        <s v="I15081800190" u="1"/>
        <s v="I15081900214" u="1"/>
        <s v="I14121800125" u="1"/>
        <s v="I14121900091" u="1"/>
        <s v="I15082100192" u="1"/>
        <s v="I14120200193" u="1"/>
        <s v="I14120300217" u="1"/>
        <s v="I14120400183" u="1"/>
        <s v="I14122200093" u="1"/>
        <s v="I14122400083" u="1"/>
        <s v="I14122600073" u="1"/>
        <s v="I15081200254" u="1"/>
        <s v="I14121700135" u="1"/>
        <s v="I15032600203" u="1"/>
        <s v="I14120200227" u="1"/>
        <s v="I14120300193" u="1"/>
        <s v="I14120400217" u="1"/>
        <s v="I14120900163" u="1"/>
        <s v="I14122200127" u="1"/>
        <s v="I14122300093" u="1"/>
        <s v="I14122900063" u="1"/>
        <s v="I14121800135" u="1"/>
        <s v="I14120300227" u="1"/>
        <s v="I14120400193" u="1"/>
        <s v="I14122300127" u="1"/>
        <s v="I15081200264" u="1"/>
        <s v="I14121700145" u="1"/>
        <s v="I15032600213" u="1"/>
        <s v="I15080300326" u="1"/>
        <s v="I14120200237" u="1"/>
        <s v="I14120400227" u="1"/>
        <s v="I14122200137" u="1"/>
        <s v="I14120300237" u="1"/>
        <s v="I14122600093" u="1"/>
        <s v="I15081200274" u="1"/>
        <s v="I15032600223" u="1"/>
        <s v="I14120200247" u="1"/>
        <s v="I14120400237" u="1"/>
        <s v="I15080300346" u="1"/>
        <s v="I14120400247" u="1"/>
        <s v="I14120300257" u="1"/>
        <s v="I15080300356" u="1"/>
        <s v="I14120200267" u="1"/>
        <s v="I14120300267" u="1"/>
        <s v="I15080300366" u="1"/>
        <s v="I14120200277" u="1"/>
        <s v="I14120400267" u="1"/>
        <s v="I14120300277" u="1"/>
        <s v="I15080300376" u="1"/>
        <s v="I14120200287" u="1"/>
        <s v="I14120400277" u="1"/>
        <s v="I14120300287" u="1"/>
        <s v="I14120300297" u="1"/>
        <s v="I15070200003" u="1"/>
        <s v="I15010200018" u="1"/>
        <s v="I15020300010" u="1"/>
        <s v="I15070400003" u="1"/>
        <s v="I15010200028" u="1"/>
        <s v="I15070300013" u="1"/>
        <s v="I15070500003" u="1"/>
        <s v="I15010500018" u="1"/>
        <s v="I15010700008" u="1"/>
        <s v="I15070400013" u="1"/>
        <s v="I15070600003" u="1"/>
        <s v="I15020200030" u="1"/>
        <s v="I15070300023" u="1"/>
        <s v="I15070500013" u="1"/>
        <s v="I15070700003" u="1"/>
        <s v="I15020300030" u="1"/>
        <s v="I15020500020" u="1"/>
        <s v="I15070400023" u="1"/>
        <s v="I15070800003" u="1"/>
        <s v="I15021000012" u="1"/>
        <s v="I15020200040" u="1"/>
        <s v="I15070300033" u="1"/>
        <s v="I15070500023" u="1"/>
        <s v="I15070700013" u="1"/>
        <s v="I15021300002" u="1"/>
        <s v="I15010500038" u="1"/>
        <s v="I15010900018" u="1"/>
        <s v="I15020500030" u="1"/>
        <s v="I15070400033" u="1"/>
        <s v="I15021000022" u="1"/>
        <s v="I15021200012" u="1"/>
        <s v="I15021400002" u="1"/>
        <s v="I15071300005" u="1"/>
        <s v="I15020400040" u="1"/>
        <s v="I15020600030" u="1"/>
        <s v="I15070500033" u="1"/>
        <s v="I15070700023" u="1"/>
        <s v="I15070900013" u="1"/>
        <s v="I15021500002" u="1"/>
        <s v="I15071000025" u="1"/>
        <s v="I15071400005" u="1"/>
        <s v="I15010500048" u="1"/>
        <s v="I15010900028" u="1"/>
        <s v="I15020900020" u="1"/>
        <s v="I15070400043" u="1"/>
        <s v="I15070800023" u="1"/>
        <s v="I15021000032" u="1"/>
        <s v="I15021400012" u="1"/>
        <s v="I15071300015" u="1"/>
        <s v="I15010600048" u="1"/>
        <s v="I15020600040" u="1"/>
        <s v="I15070500043" u="1"/>
        <s v="I15070900023" u="1"/>
        <s v="I15021100032" u="1"/>
        <s v="I15021500012" u="1"/>
        <s v="I15021700002" u="1"/>
        <s v="I15071400015" u="1"/>
        <s v="I15010500058" u="1"/>
        <s v="I15020900030" u="1"/>
        <s v="I15022000004" u="1"/>
        <s v="I15070400053" u="1"/>
        <s v="I15021200032" u="1"/>
        <s v="I15021400022" u="1"/>
        <s v="I15021800002" u="1"/>
        <s v="I15071300025" u="1"/>
        <s v="I15020600050" u="1"/>
        <s v="I15070300063" u="1"/>
        <s v="I15070900033" u="1"/>
        <s v="I15072000007" u="1"/>
        <s v="I15021300032" u="1"/>
        <s v="I15021500022" u="1"/>
        <s v="I15021900002" u="1"/>
        <s v="I15071600015" u="1"/>
        <s v="I15010500068" u="1"/>
        <s v="I15020900040" u="1"/>
        <s v="I15070400063" u="1"/>
        <s v="I15021000052" u="1"/>
        <s v="I15021200042" u="1"/>
        <s v="I15021400032" u="1"/>
        <s v="I15071300035" u="1"/>
        <s v="I15022300004" u="1"/>
        <s v="I15070300073" u="1"/>
        <s v="I15070700053" u="1"/>
        <s v="I15070900043" u="1"/>
        <s v="I15072200007" u="1"/>
        <s v="I14120100010" u="1"/>
        <s v="I15021500032" u="1"/>
        <s v="I15021700022" u="1"/>
        <s v="I15071400035" u="1"/>
        <s v="I15071600025" u="1"/>
        <s v="I15022400004" u="1"/>
        <s v="I15070300107" u="1"/>
        <s v="I15070400073" u="1"/>
        <s v="I15070600063" u="1"/>
        <s v="I15072100017" u="1"/>
        <s v="I14120200010" u="1"/>
        <s v="I15021000062" u="1"/>
        <s v="I15021200052" u="1"/>
        <s v="I15021400042" u="1"/>
        <s v="I15021800022" u="1"/>
        <s v="I15071300045" u="1"/>
        <s v="I15010600078" u="1"/>
        <s v="I15022500004" u="1"/>
        <s v="I15070300083" u="1"/>
        <s v="I15070700063" u="1"/>
        <s v="I15070900053" u="1"/>
        <s v="I15072400007" u="1"/>
        <s v="I14110300018" u="1"/>
        <s v="I14120100020" u="1"/>
        <s v="I15021100062" u="1"/>
        <s v="I15021500042" u="1"/>
        <s v="I15021700032" u="1"/>
        <s v="I15071600035" u="1"/>
        <s v="I15020200124" u="1"/>
        <s v="I15020900060" u="1"/>
        <s v="I15022600004" u="1"/>
        <s v="I15070400083" u="1"/>
        <s v="I15072100027" u="1"/>
        <s v="I14110600008" u="1"/>
        <s v="I14120200020" u="1"/>
        <s v="I14120400010" u="1"/>
        <s v="I15021400052" u="1"/>
        <s v="I15021800032" u="1"/>
        <s v="I15071300055" u="1"/>
        <s v="I15071500045" u="1"/>
        <s v="I15020400090" u="1"/>
        <s v="I15022300024" u="1"/>
        <s v="I15022500014" u="1"/>
        <s v="I15070300093" u="1"/>
        <s v="I15070600107" u="1"/>
        <s v="I15072200027" u="1"/>
        <s v="I15072400017" u="1"/>
        <s v="I14110500018" u="1"/>
        <s v="I14110700008" u="1"/>
        <s v="I14120100030" u="1"/>
        <s v="I14120500010" u="1"/>
        <s v="I15021000106" u="1"/>
        <s v="I15021300062" u="1"/>
        <s v="I15021500052" u="1"/>
        <s v="I15071600045" u="1"/>
        <s v="I15020900070" u="1"/>
        <s v="I15022400024" u="1"/>
        <s v="I15022600014" u="1"/>
        <s v="I15072700007" u="1"/>
        <s v="I14110600018" u="1"/>
        <s v="I14110800008" u="1"/>
        <s v="I14120200030" u="1"/>
        <s v="I14120400020" u="1"/>
        <s v="I15021000082" u="1"/>
        <s v="I15021400062" u="1"/>
        <s v="I15021600052" u="1"/>
        <s v="I15021800042" u="1"/>
        <s v="I15071300065" u="1"/>
        <s v="I15071500055" u="1"/>
        <s v="I14121100002" u="1"/>
        <s v="I15020900104" u="1"/>
        <s v="I15022300034" u="1"/>
        <s v="I15022500024" u="1"/>
        <s v="I15022700014" u="1"/>
        <s v="I15070600117" u="1"/>
        <s v="I15070900073" u="1"/>
        <s v="I15072400027" u="1"/>
        <s v="I14110700018" u="1"/>
        <s v="I14110900008" u="1"/>
        <s v="I14120100040" u="1"/>
        <s v="I14120300030" u="1"/>
        <s v="I14120500020" u="1"/>
        <s v="I15021000116" u="1"/>
        <s v="I15021100082" u="1"/>
        <s v="I15021300072" u="1"/>
        <s v="I15021700052" u="1"/>
        <s v="I15071600055" u="1"/>
        <s v="I14121000012" u="1"/>
        <s v="I14121200002" u="1"/>
        <s v="I15010700098" u="1"/>
        <s v="I15020900080" u="1"/>
        <s v="I15022600024" u="1"/>
        <s v="I15070600093" u="1"/>
        <s v="I15070900107" u="1"/>
        <s v="I15072300037" u="1"/>
        <s v="I15072900007" u="1"/>
        <s v="I14110600028" u="1"/>
        <s v="I14120200040" u="1"/>
        <s v="I14120400030" u="1"/>
        <s v="I15021000092" u="1"/>
        <s v="I15021300106" u="1"/>
        <s v="I15021400072" u="1"/>
        <s v="I15071000119" u="1"/>
        <s v="I15071300075" u="1"/>
        <s v="I14121100012" u="1"/>
        <s v="I15022500034" u="1"/>
        <s v="I15072000057" u="1"/>
        <s v="I14110700028" u="1"/>
        <s v="I14110900018" u="1"/>
        <s v="I14120100050" u="1"/>
        <s v="I14120300040" u="1"/>
        <s v="I14120500030" u="1"/>
        <s v="I15021700062" u="1"/>
        <s v="I15071400075" u="1"/>
        <s v="I15071600065" u="1"/>
        <s v="I14121000022" u="1"/>
        <s v="I14121200012" u="1"/>
        <s v="I15020900090" u="1"/>
        <s v="I15070900117" u="1"/>
        <s v="I15072100057" u="1"/>
        <s v="I14110400048" u="1"/>
        <s v="I14120200050" u="1"/>
        <s v="I14120400040" u="1"/>
        <s v="I14120800020" u="1"/>
        <s v="I15021300116" u="1"/>
        <s v="I15021400082" u="1"/>
        <s v="I15021600072" u="1"/>
        <s v="I15073000029" u="1"/>
        <s v="I15081400101" u="1"/>
        <s v="I14121100022" u="1"/>
        <s v="I15022500044" u="1"/>
        <s v="I15072400047" u="1"/>
        <s v="I15072800027" u="1"/>
        <s v="I14110300058" u="1"/>
        <s v="I14110700038" u="1"/>
        <s v="I14110900028" u="1"/>
        <s v="I14120100060" u="1"/>
        <s v="I14120300050" u="1"/>
        <s v="I14120500040" u="1"/>
        <s v="I14120900020" u="1"/>
        <s v="I15021300092" u="1"/>
        <s v="I15021700072" u="1"/>
        <s v="I15071300119" u="1"/>
        <s v="I15071600075" u="1"/>
        <s v="I15081100121" u="1"/>
        <s v="I15081300111" u="1"/>
        <s v="I14121000032" u="1"/>
        <s v="I14121200022" u="1"/>
        <s v="I15022600044" u="1"/>
        <s v="I15072100067" u="1"/>
        <s v="I15072300057" u="1"/>
        <s v="I15071300095" u="1"/>
        <s v="I14121100032" u="1"/>
        <s v="I14121500012" u="1"/>
        <s v="I14121700002" u="1"/>
        <s v="I15020300164" u="1"/>
        <s v="I15022300064" u="1"/>
        <s v="I15022700044" u="1"/>
        <s v="I15072400057" u="1"/>
        <s v="I14110300068" u="1"/>
        <s v="I14110500058" u="1"/>
        <s v="I14110700048" u="1"/>
        <s v="I14110900038" u="1"/>
        <s v="I14120100070" u="1"/>
        <s v="I14120300060" u="1"/>
        <s v="I14120500050" u="1"/>
        <s v="I14120900030" u="1"/>
        <s v="I15021700082" u="1"/>
        <s v="I14121000042" u="1"/>
        <s v="I14121200032" u="1"/>
        <s v="I15022600054" u="1"/>
        <s v="I15072300067" u="1"/>
        <s v="I15072700047" u="1"/>
        <s v="I14120100104" u="1"/>
        <s v="I14120200070" u="1"/>
        <s v="I14120400060" u="1"/>
        <s v="I14120800040" u="1"/>
        <s v="I15073000049" u="1"/>
        <s v="I15081200131" u="1"/>
        <s v="I14121100042" u="1"/>
        <s v="I14121500022" u="1"/>
        <s v="I15022300074" u="1"/>
        <s v="I15070600157" u="1"/>
        <s v="I15072200077" u="1"/>
        <s v="I15072400067" u="1"/>
        <s v="I15072800047" u="1"/>
        <s v="I14110300078" u="1"/>
        <s v="I14120100080" u="1"/>
        <s v="I14120200104" u="1"/>
        <s v="I14120300070" u="1"/>
        <s v="I14120500060" u="1"/>
        <s v="I14120900040" u="1"/>
        <s v="I15073100049" u="1"/>
        <s v="I15081300131" u="1"/>
        <s v="I15081700111" u="1"/>
        <s v="I14121000052" u="1"/>
        <s v="I14121200042" u="1"/>
        <s v="I15020400174" u="1"/>
        <s v="I14120100114" u="1"/>
        <s v="I14120200080" u="1"/>
        <s v="I14120300104" u="1"/>
        <s v="I14120400070" u="1"/>
        <s v="I14122300004" u="1"/>
        <s v="I15081200141" u="1"/>
        <s v="I15081400131" u="1"/>
        <s v="I14121100052" u="1"/>
        <s v="I14121500032" u="1"/>
        <s v="I14121700022" u="1"/>
        <s v="I15020200218" u="1"/>
        <s v="I15022700064" u="1"/>
        <s v="I15072000097" u="1"/>
        <s v="I15072200087" u="1"/>
        <s v="I15072400077" u="1"/>
        <s v="I15082100113" u="1"/>
        <s v="I14110500078" u="1"/>
        <s v="I14120100090" u="1"/>
        <s v="I14120200114" u="1"/>
        <s v="I14120300080" u="1"/>
        <s v="I14120400104" u="1"/>
        <s v="I14120500070" u="1"/>
        <s v="I14122200014" u="1"/>
        <s v="I15081900111" u="1"/>
        <s v="I14121000062" u="1"/>
        <s v="I15020400184" u="1"/>
        <s v="I15022400084" u="1"/>
        <s v="I15022600074" u="1"/>
        <s v="I15072700067" u="1"/>
        <s v="I15082400103" u="1"/>
        <s v="I14120100124" u="1"/>
        <s v="I14120200090" u="1"/>
        <s v="I14120500104" u="1"/>
        <s v="I15081200151" u="1"/>
        <s v="I14121100062" u="1"/>
        <s v="I14121900022" u="1"/>
        <s v="I15022400118" u="1"/>
        <s v="I15072400087" u="1"/>
        <s v="I15072800067" u="1"/>
        <s v="I15082100123" u="1"/>
        <s v="I14110500088" u="1"/>
        <s v="I14110700078" u="1"/>
        <s v="I14120300090" u="1"/>
        <s v="I14120400114" u="1"/>
        <s v="I14120500080" u="1"/>
        <s v="I14122200024" u="1"/>
        <s v="I14122400014" u="1"/>
        <s v="I15081300151" u="1"/>
        <s v="I15081700131" u="1"/>
        <s v="I15081900121" u="1"/>
        <s v="I14121600042" u="1"/>
        <s v="I15020400194" u="1"/>
        <s v="I15022400094" u="1"/>
        <s v="I15022600084" u="1"/>
        <s v="I15030300220" u="1"/>
        <s v="I15072700077" u="1"/>
        <s v="I15082400113" u="1"/>
        <s v="I15082600103" u="1"/>
        <s v="I14110600088" u="1"/>
        <s v="I14120100134" u="1"/>
        <s v="I14120400090" u="1"/>
        <s v="I14120500114" u="1"/>
        <s v="I14120800070" u="1"/>
        <s v="I14122300024" u="1"/>
        <s v="I15081200161" u="1"/>
        <s v="I15081400151" u="1"/>
        <s v="I14121900032" u="1"/>
        <s v="I15022400128" u="1"/>
        <s v="I15072400097" u="1"/>
        <s v="I15072800077" u="1"/>
        <s v="I15082100133" u="1"/>
        <s v="I14110500098" u="1"/>
        <s v="I14110700088" u="1"/>
        <s v="I14120400124" u="1"/>
        <s v="I14120500090" u="1"/>
        <s v="I14120800104" u="1"/>
        <s v="I14120900070" u="1"/>
        <s v="I14122200034" u="1"/>
        <s v="I14122400024" u="1"/>
        <s v="I14122600014" u="1"/>
        <s v="I15081300161" u="1"/>
        <s v="I15081700141" u="1"/>
        <s v="I15081900131" u="1"/>
        <s v="I14121000082" u="1"/>
        <s v="I14121600052" u="1"/>
        <s v="I14121800042" u="1"/>
        <s v="I15082600113" u="1"/>
        <s v="I14120100144" u="1"/>
        <s v="I14120300134" u="1"/>
        <s v="I14120500124" u="1"/>
        <s v="I14120800080" u="1"/>
        <s v="I14122300034" u="1"/>
        <s v="I14122900004" u="1"/>
        <s v="I14121700052" u="1"/>
        <s v="I14121900042" u="1"/>
        <s v="I15030400230" u="1"/>
        <s v="I15032600120" u="1"/>
        <s v="I15072800087" u="1"/>
        <s v="I15082100143" u="1"/>
        <s v="I14120400134" u="1"/>
        <s v="I14120900080" u="1"/>
        <s v="I14122600024" u="1"/>
        <s v="I15081200205" u="1"/>
        <s v="I15081900141" u="1"/>
        <s v="I14121000092" u="1"/>
        <s v="I14121600062" u="1"/>
        <s v="I14121800052" u="1"/>
        <s v="I15082600123" u="1"/>
        <s v="I14120100154" u="1"/>
        <s v="I14120300144" u="1"/>
        <s v="I14120500134" u="1"/>
        <s v="I14120800090" u="1"/>
        <s v="I14122300044" u="1"/>
        <s v="I14122900014" u="1"/>
        <s v="I15081200181" u="1"/>
        <s v="I15081400171" u="1"/>
        <s v="I14121700062" u="1"/>
        <s v="I14121900052" u="1"/>
        <s v="I15072800097" u="1"/>
        <s v="I15082100153" u="1"/>
        <s v="I15082500133" u="1"/>
        <s v="I14120200154" u="1"/>
        <s v="I14120400144" u="1"/>
        <s v="I14122400044" u="1"/>
        <s v="I14122600034" u="1"/>
        <s v="I15081200215" u="1"/>
        <s v="I14121800062" u="1"/>
        <s v="I15082600133" u="1"/>
        <s v="I14120100164" u="1"/>
        <s v="I14120500144" u="1"/>
        <s v="I14122300054" u="1"/>
        <s v="I15081800161" u="1"/>
        <s v="I14121600106" u="1"/>
        <s v="I14121900062" u="1"/>
        <s v="I15082100163" u="1"/>
        <s v="I15082500143" u="1"/>
        <s v="I14120200164" u="1"/>
        <s v="I14120400154" u="1"/>
        <s v="I14121600082" u="1"/>
        <s v="I14121700106" u="1"/>
        <s v="I14121800072" u="1"/>
        <s v="I15082600143" u="1"/>
        <s v="I14120100174" u="1"/>
        <s v="I14120300164" u="1"/>
        <s v="I14120500154" u="1"/>
        <s v="I14120900134" u="1"/>
        <s v="I14122300064" u="1"/>
        <s v="I14122900034" u="1"/>
        <s v="I14121800106" u="1"/>
        <s v="I14121900072" u="1"/>
        <s v="I15082100173" u="1"/>
        <s v="I15082500153" u="1"/>
        <s v="I14120200174" u="1"/>
        <s v="I14120400164" u="1"/>
        <s v="I14122200074" u="1"/>
        <s v="I14122600054" u="1"/>
        <s v="I14121600092" u="1"/>
        <s v="I14121700116" u="1"/>
        <s v="I14120200208" u="1"/>
        <s v="I14120300174" u="1"/>
        <s v="I14120500164" u="1"/>
        <s v="I14120900144" u="1"/>
        <s v="I14122300074" u="1"/>
        <s v="I14122900044" u="1"/>
        <s v="I15081800181" u="1"/>
        <s v="I15081900205" u="1"/>
        <s v="I14121900082" u="1"/>
        <s v="I15082500163" u="1"/>
        <s v="I14120200184" u="1"/>
        <s v="I14120300208" u="1"/>
        <s v="I14120400174" u="1"/>
        <s v="I14122200084" u="1"/>
        <s v="I14122300108" u="1"/>
        <s v="I14122400074" u="1"/>
        <s v="I14121700126" u="1"/>
        <s v="I14121900116" u="1"/>
        <s v="I14120200218" u="1"/>
        <s v="I14120300184" u="1"/>
        <s v="I14120400208" u="1"/>
        <s v="I14120500174" u="1"/>
        <s v="I14120900154" u="1"/>
        <s v="I14122300084" u="1"/>
        <s v="I15081800191" u="1"/>
        <s v="I15032600170" u="1"/>
        <s v="I15082100193" u="1"/>
        <s v="I14120200194" u="1"/>
        <s v="I14120300218" u="1"/>
        <s v="I14120400184" u="1"/>
        <s v="I14122300118" u="1"/>
        <s v="I14122400084" u="1"/>
        <s v="I14122600074" u="1"/>
        <s v="I15081200255" u="1"/>
        <s v="I14121700136" u="1"/>
        <s v="I15032600204" u="1"/>
        <s v="I15080300317" u="1"/>
        <s v="I14120200228" u="1"/>
        <s v="I14120300194" u="1"/>
        <s v="I14120400218" u="1"/>
        <s v="I14120900164" u="1"/>
        <s v="I14122200128" u="1"/>
        <s v="I14122300094" u="1"/>
        <s v="I14121800136" u="1"/>
        <s v="I15032600180" u="1"/>
        <s v="I15080300293" u="1"/>
        <s v="I15082500183" u="1"/>
        <s v="I14120300228" u="1"/>
        <s v="I14120400194" u="1"/>
        <s v="I14122300128" u="1"/>
        <s v="I15081200265" u="1"/>
        <s v="I14121700146" u="1"/>
        <s v="I15032600214" u="1"/>
        <s v="I15080300327" u="1"/>
        <s v="I14120200238" u="1"/>
        <s v="I14120400228" u="1"/>
        <s v="I14122200138" u="1"/>
        <s v="I15032600224" u="1"/>
        <s v="I14120200248" u="1"/>
        <s v="I14120400238" u="1"/>
        <s v="I15080300347" u="1"/>
        <s v="I14120400248" u="1"/>
        <s v="I14120300258" u="1"/>
        <s v="I14120200268" u="1"/>
        <s v="I14120300268" u="1"/>
        <s v="I15080300367" u="1"/>
        <s v="I14120200278" u="1"/>
        <s v="I14120400268" u="1"/>
        <s v="I14120300278" u="1"/>
        <s v="I15080300377" u="1"/>
        <s v="I14120200288" u="1"/>
        <s v="I14120400278" u="1"/>
        <s v="I14120300288" u="1"/>
        <s v="I15020100001" u="1"/>
        <s v="I14120300298" u="1"/>
        <s v="I15070200004" u="1"/>
        <s v="I15010200019" u="1"/>
        <s v="I15020200011" u="1"/>
        <s v="I15020400001" u="1"/>
        <s v="I15020300011" u="1"/>
        <s v="I15020500001" u="1"/>
        <s v="I15070400004" u="1"/>
        <s v="I15010200029" u="1"/>
        <s v="I15020600001" u="1"/>
        <s v="I15070500004" u="1"/>
        <s v="I15020500011" u="1"/>
        <s v="I15020700001" u="1"/>
        <s v="I15070400014" u="1"/>
        <s v="I15070600004" u="1"/>
        <s v="I15020200031" u="1"/>
        <s v="I15020800001" u="1"/>
        <s v="I15070300024" u="1"/>
        <s v="I15070500014" u="1"/>
        <s v="I15070700004" u="1"/>
        <s v="I15021100003" u="1"/>
        <s v="I15071000006" u="1"/>
        <s v="I15010500029" u="1"/>
        <s v="I15020300031" u="1"/>
        <s v="I15020500021" u="1"/>
        <s v="I15020900001" u="1"/>
        <s v="I15070400024" u="1"/>
        <s v="I15021000013" u="1"/>
        <s v="I15071100006" u="1"/>
        <s v="I15020200041" u="1"/>
        <s v="I15070500024" u="1"/>
        <s v="I15070700014" u="1"/>
        <s v="I15010900019" u="1"/>
        <s v="I15020500031" u="1"/>
        <s v="I15070400034" u="1"/>
        <s v="I15021000023" u="1"/>
        <s v="I15021400003" u="1"/>
        <s v="I15071300006" u="1"/>
        <s v="I15020400041" u="1"/>
        <s v="I15020600031" u="1"/>
        <s v="I15070500034" u="1"/>
        <s v="I15070700024" u="1"/>
        <s v="I15070900014" u="1"/>
        <s v="I15021100023" u="1"/>
        <s v="I15021500003" u="1"/>
        <s v="I15071400006" u="1"/>
        <s v="I15010500049" u="1"/>
        <s v="I15010900029" u="1"/>
        <s v="I15020900021" u="1"/>
        <s v="I15070400044" u="1"/>
        <s v="I15070600034" u="1"/>
        <s v="I15070800024" u="1"/>
        <s v="I15021400013" u="1"/>
        <s v="I15071300016" u="1"/>
        <s v="I15071500006" u="1"/>
        <s v="I15020600041" u="1"/>
        <s v="I15070500044" u="1"/>
        <s v="I15070900024" u="1"/>
        <s v="I15021300023" u="1"/>
        <s v="I15021500013" u="1"/>
        <s v="I15021700003" u="1"/>
        <s v="I15071400016" u="1"/>
        <s v="I15010500059" u="1"/>
        <s v="I15022000005" u="1"/>
        <s v="I15070400054" u="1"/>
        <s v="I15021200033" u="1"/>
        <s v="I15021400023" u="1"/>
        <s v="I15021800003" u="1"/>
        <s v="I15071300026" u="1"/>
        <s v="I15020600051" u="1"/>
        <s v="I15072000008" u="1"/>
        <s v="I15021300033" u="1"/>
        <s v="I15021500023" u="1"/>
        <s v="I15010500069" u="1"/>
        <s v="I15010700059" u="1"/>
        <s v="I15020500061" u="1"/>
        <s v="I15020900041" u="1"/>
        <s v="I15070400064" u="1"/>
        <s v="I15070800044" u="1"/>
        <s v="I15021000053" u="1"/>
        <s v="I15021200043" u="1"/>
        <s v="I15021400033" u="1"/>
        <s v="I15071300036" u="1"/>
        <s v="I15022300005" u="1"/>
        <s v="I15070300074" u="1"/>
        <s v="I15070700054" u="1"/>
        <s v="I15070900044" u="1"/>
        <s v="I15072200008" u="1"/>
        <s v="I14120100011" u="1"/>
        <s v="I14120300001" u="1"/>
        <s v="I15021500033" u="1"/>
        <s v="I15071400036" u="1"/>
        <s v="I15071600026" u="1"/>
        <s v="I15010700069" u="1"/>
        <s v="I15020900051" u="1"/>
        <s v="I15070300108" u="1"/>
        <s v="I15070400074" u="1"/>
        <s v="I15070800054" u="1"/>
        <s v="I15072100018" u="1"/>
        <s v="I15072300008" u="1"/>
        <s v="I14120200011" u="1"/>
        <s v="I14120400001" u="1"/>
        <s v="I15021000063" u="1"/>
        <s v="I15021200053" u="1"/>
        <s v="I15021400043" u="1"/>
        <s v="I15021800023" u="1"/>
        <s v="I15071300046" u="1"/>
        <s v="I15071500036" u="1"/>
        <s v="I15010600079" u="1"/>
        <s v="I15022300015" u="1"/>
        <s v="I15022500005" u="1"/>
        <s v="I15070700064" u="1"/>
        <s v="I15070900054" u="1"/>
        <s v="I15072400008" u="1"/>
        <s v="I15082000020" u="1"/>
        <s v="I14120100021" u="1"/>
        <s v="I14120500001" u="1"/>
        <s v="I15021500043" u="1"/>
        <s v="I15021700033" u="1"/>
        <s v="I15071600036" u="1"/>
        <s v="I15020900061" u="1"/>
        <s v="I15022400015" u="1"/>
        <s v="I15070400084" u="1"/>
        <s v="I15070600074" u="1"/>
        <s v="I15072100028" u="1"/>
        <s v="I14110400019" u="1"/>
        <s v="I14110600009" u="1"/>
        <s v="I14120200021" u="1"/>
        <s v="I14120400011" u="1"/>
        <s v="I15021400053" u="1"/>
        <s v="I15021800033" u="1"/>
        <s v="I15071300056" u="1"/>
        <s v="I15020400091" u="1"/>
        <s v="I15022500015" u="1"/>
        <s v="I15070900064" u="1"/>
        <s v="I15072400018" u="1"/>
        <s v="I15082000030" u="1"/>
        <s v="I15082400010" u="1"/>
        <s v="I14110700009" u="1"/>
        <s v="I14120100031" u="1"/>
        <s v="I14120500011" u="1"/>
        <s v="I15021300063" u="1"/>
        <s v="I15021500053" u="1"/>
        <s v="I15071400056" u="1"/>
        <s v="I15020200135" u="1"/>
        <s v="I15020900071" u="1"/>
        <s v="I15022400025" u="1"/>
        <s v="I15072700008" u="1"/>
        <s v="I14110600019" u="1"/>
        <s v="I14110800009" u="1"/>
        <s v="I14120200031" u="1"/>
        <s v="I14120400021" u="1"/>
        <s v="I15021000083" u="1"/>
        <s v="I15021400063" u="1"/>
        <s v="I15021600053" u="1"/>
        <s v="I15021800043" u="1"/>
        <s v="I15071300066" u="1"/>
        <s v="I14121100003" u="1"/>
        <s v="I15022300035" u="1"/>
        <s v="I15022500025" u="1"/>
        <s v="I15022700015" u="1"/>
        <s v="I15070600118" u="1"/>
        <s v="I15072200038" u="1"/>
        <s v="I15072400028" u="1"/>
        <s v="I15082400020" u="1"/>
        <s v="I14110700019" u="1"/>
        <s v="I14110900009" u="1"/>
        <s v="I14120100041" u="1"/>
        <s v="I14120300031" u="1"/>
        <s v="I14120500021" u="1"/>
        <s v="I14120900001" u="1"/>
        <s v="I15021000117" u="1"/>
        <s v="I15021100083" u="1"/>
        <s v="I15071600056" u="1"/>
        <s v="I14121200003" u="1"/>
        <s v="I15010700099" u="1"/>
        <s v="I15020900081" u="1"/>
        <s v="I15022400035" u="1"/>
        <s v="I15022600025" u="1"/>
        <s v="I15070600094" u="1"/>
        <s v="I15072100048" u="1"/>
        <s v="I15072300038" u="1"/>
        <s v="I15082700010" u="1"/>
        <s v="I14120200041" u="1"/>
        <s v="I14120400031" u="1"/>
        <s v="I14120800011" u="1"/>
        <s v="I15021000093" u="1"/>
        <s v="I15021300107" u="1"/>
        <s v="I15021400073" u="1"/>
        <s v="I15071300076" u="1"/>
        <s v="I15081200102" u="1"/>
        <s v="I14121100013" u="1"/>
        <s v="I15022500035" u="1"/>
        <s v="I15022700025" u="1"/>
        <s v="I15072000058" u="1"/>
        <s v="I15072200048" u="1"/>
        <s v="I15072800018" u="1"/>
        <s v="I15080600120" u="1"/>
        <s v="I15082400030" u="1"/>
        <s v="I15082600020" u="1"/>
        <s v="I14110700029" u="1"/>
        <s v="I14110900019" u="1"/>
        <s v="I14120100051" u="1"/>
        <s v="I14120300041" u="1"/>
        <s v="I14120500031" u="1"/>
        <s v="I15021700063" u="1"/>
        <s v="I15071400076" u="1"/>
        <s v="I15071600066" u="1"/>
        <s v="I14121000023" u="1"/>
        <s v="I14121200013" u="1"/>
        <s v="I15020200155" u="1"/>
        <s v="I15020900091" u="1"/>
        <s v="I15022400045" u="1"/>
        <s v="I15082100050" u="1"/>
        <s v="I15082700020" u="1"/>
        <s v="I14120200051" u="1"/>
        <s v="I14120400041" u="1"/>
        <s v="I14120800021" u="1"/>
        <s v="I15021300117" u="1"/>
        <s v="I15021600073" u="1"/>
        <s v="I15071300086" u="1"/>
        <s v="I15081400102" u="1"/>
        <s v="I14121100023" u="1"/>
        <s v="I15022700035" u="1"/>
        <s v="I15070600138" u="1"/>
        <s v="I15072400048" u="1"/>
        <s v="I15082000060" u="1"/>
        <s v="I15082400040" u="1"/>
        <s v="I15082600030" u="1"/>
        <s v="I14110500049" u="1"/>
        <s v="I14110700039" u="1"/>
        <s v="I14110900029" u="1"/>
        <s v="I14120100061" u="1"/>
        <s v="I14120300051" u="1"/>
        <s v="I14120500041" u="1"/>
        <s v="I15021300093" u="1"/>
        <s v="I15021700073" u="1"/>
        <s v="I15071600076" u="1"/>
        <s v="I14121000033" u="1"/>
        <s v="I14121200023" u="1"/>
        <s v="I15022400055" u="1"/>
        <s v="I15022600045" u="1"/>
        <s v="I15072700038" u="1"/>
        <s v="I15082100060" u="1"/>
        <s v="I15082700030" u="1"/>
        <s v="I14120200061" u="1"/>
        <s v="I14120800031" u="1"/>
        <s v="I14121100033" u="1"/>
        <s v="I14121500013" u="1"/>
        <s v="I14121700003" u="1"/>
        <s v="I15022300065" u="1"/>
        <s v="I15022700045" u="1"/>
        <s v="I15072400058" u="1"/>
        <s v="I15080600140" u="1"/>
        <s v="I14110700049" u="1"/>
        <s v="I14110900039" u="1"/>
        <s v="I14120100071" u="1"/>
        <s v="I14120300061" u="1"/>
        <s v="I14120500051" u="1"/>
        <s v="I14120900031" u="1"/>
        <s v="I15081300122" u="1"/>
        <s v="I14121200033" u="1"/>
        <s v="I14121800003" u="1"/>
        <s v="I15022400065" u="1"/>
        <s v="I15022600055" u="1"/>
        <s v="I14120100105" u="1"/>
        <s v="I14120200071" u="1"/>
        <s v="I14120400061" u="1"/>
        <s v="I14120800041" u="1"/>
        <s v="I15081200132" u="1"/>
        <s v="I14121100043" u="1"/>
        <s v="I14121500023" u="1"/>
        <s v="I14121700013" u="1"/>
        <s v="I15022300075" u="1"/>
        <s v="I15022700055" u="1"/>
        <s v="I15072400068" u="1"/>
        <s v="I15082100104" u="1"/>
        <s v="I14110300079" u="1"/>
        <s v="I14120100081" u="1"/>
        <s v="I14120200105" u="1"/>
        <s v="I14120300071" u="1"/>
        <s v="I14120500061" u="1"/>
        <s v="I14120900041" u="1"/>
        <s v="I15081300132" u="1"/>
        <s v="I15081700112" u="1"/>
        <s v="I14121000053" u="1"/>
        <s v="I14121200043" u="1"/>
        <s v="I14121600023" u="1"/>
        <s v="I15072700058" u="1"/>
        <s v="I15082500060" u="1"/>
        <s v="I14120100115" u="1"/>
        <s v="I14120200081" u="1"/>
        <s v="I14120300105" u="1"/>
        <s v="I14120400071" u="1"/>
        <s v="I14122300005" u="1"/>
        <s v="I15081200142" u="1"/>
        <s v="I15081400132" u="1"/>
        <s v="I15081800112" u="1"/>
        <s v="I14121100053" u="1"/>
        <s v="I14121500033" u="1"/>
        <s v="I14121700023" u="1"/>
        <s v="I14121900013" u="1"/>
        <s v="I15020200219" u="1"/>
        <s v="I15022400109" u="1"/>
        <s v="I15030400201" u="1"/>
        <s v="I15072200088" u="1"/>
        <s v="I15072400078" u="1"/>
        <s v="I15082100114" u="1"/>
        <s v="I14120100091" u="1"/>
        <s v="I14120200115" u="1"/>
        <s v="I14120300081" u="1"/>
        <s v="I14120400105" u="1"/>
        <s v="I14120500071" u="1"/>
        <s v="I14120900051" u="1"/>
        <s v="I14122200015" u="1"/>
        <s v="I14121000063" u="1"/>
        <s v="I15020400185" u="1"/>
        <s v="I15022400085" u="1"/>
        <s v="I15022600075" u="1"/>
        <s v="I15072100098" u="1"/>
        <s v="I15072700068" u="1"/>
        <s v="I15082400104" u="1"/>
        <s v="I14120100125" u="1"/>
        <s v="I14120200091" u="1"/>
        <s v="I14120300115" u="1"/>
        <s v="I14120500105" u="1"/>
        <s v="I15081800122" u="1"/>
        <s v="I14121100063" u="1"/>
        <s v="I14121700033" u="1"/>
        <s v="I14121900023" u="1"/>
        <s v="I15022400119" u="1"/>
        <s v="I15072400088" u="1"/>
        <s v="I15082500104" u="1"/>
        <s v="I15082600070" u="1"/>
        <s v="I14110300099" u="1"/>
        <s v="I14120200125" u="1"/>
        <s v="I14120300091" u="1"/>
        <s v="I14120400115" u="1"/>
        <s v="I14120900061" u="1"/>
        <s v="I14122200025" u="1"/>
        <s v="I14122400015" u="1"/>
        <s v="I15081700132" u="1"/>
        <s v="I14121000073" u="1"/>
        <s v="I14121600043" u="1"/>
        <s v="I15020400195" u="1"/>
        <s v="I15020500219" u="1"/>
        <s v="I15022400095" u="1"/>
        <s v="I15022600085" u="1"/>
        <s v="I14120100135" u="1"/>
        <s v="I14120300125" u="1"/>
        <s v="I14120400091" u="1"/>
        <s v="I14120500115" u="1"/>
        <s v="I14120800071" u="1"/>
        <s v="I14122300025" u="1"/>
        <s v="I15081400152" u="1"/>
        <s v="I14121700043" u="1"/>
        <s v="I14121900033" u="1"/>
        <s v="I15022400129" u="1"/>
        <s v="I15072800078" u="1"/>
        <s v="I15082100134" u="1"/>
        <s v="I14110700089" u="1"/>
        <s v="I14120200135" u="1"/>
        <s v="I14120400125" u="1"/>
        <s v="I14120500091" u="1"/>
        <s v="I14120800105" u="1"/>
        <s v="I14120900071" u="1"/>
        <s v="I14122400025" u="1"/>
        <s v="I15081700142" u="1"/>
        <s v="I15081900132" u="1"/>
        <s v="I14121000083" u="1"/>
        <s v="I14121600053" u="1"/>
        <s v="I14121800043" u="1"/>
        <s v="I15022600095" u="1"/>
        <s v="I15072700088" u="1"/>
        <s v="I15082500090" u="1"/>
        <s v="I14120100145" u="1"/>
        <s v="I14120300135" u="1"/>
        <s v="I14120500125" u="1"/>
        <s v="I14120800081" u="1"/>
        <s v="I14120900105" u="1"/>
        <s v="I14122300035" u="1"/>
        <s v="I14122900005" u="1"/>
        <s v="I15081200172" u="1"/>
        <s v="I15081400162" u="1"/>
        <s v="I14121700053" u="1"/>
        <s v="I14121900043" u="1"/>
        <s v="I15032600121" u="1"/>
        <s v="I15072800088" u="1"/>
        <s v="I15082100144" u="1"/>
        <s v="I14120400135" u="1"/>
        <s v="I14120900081" u="1"/>
        <s v="I14122200045" u="1"/>
        <s v="I14122600025" u="1"/>
        <s v="I15081200206" u="1"/>
        <s v="I15081900142" u="1"/>
        <s v="I14121000093" u="1"/>
        <s v="I14121800053" u="1"/>
        <s v="I15082600124" u="1"/>
        <s v="I14120300145" u="1"/>
        <s v="I14120800091" u="1"/>
        <s v="I14120900115" u="1"/>
        <s v="I14122300045" u="1"/>
        <s v="I14122900015" u="1"/>
        <s v="I15081200182" u="1"/>
        <s v="I15081400172" u="1"/>
        <s v="I15081800152" u="1"/>
        <s v="I14121700063" u="1"/>
        <s v="I14121900053" u="1"/>
        <s v="I15032600131" u="1"/>
        <s v="I15082500134" u="1"/>
        <s v="I14120200155" u="1"/>
        <s v="I14120400145" u="1"/>
        <s v="I14120900091" u="1"/>
        <s v="I14122400045" u="1"/>
        <s v="I14122600035" u="1"/>
        <s v="I15081900152" u="1"/>
        <s v="I14121600073" u="1"/>
        <s v="I14121800063" u="1"/>
        <s v="I15082600134" u="1"/>
        <s v="I14120100165" u="1"/>
        <s v="I14120300155" u="1"/>
        <s v="I14120500145" u="1"/>
        <s v="I14122300055" u="1"/>
        <s v="I14122900025" u="1"/>
        <s v="I15081200192" u="1"/>
        <s v="I14121700073" u="1"/>
        <s v="I14121900063" u="1"/>
        <s v="I15082100164" u="1"/>
        <s v="I15082500144" u="1"/>
        <s v="I14120200165" u="1"/>
        <s v="I14120400155" u="1"/>
        <s v="I14122600045" u="1"/>
        <s v="I14121600083" u="1"/>
        <s v="I14121700107" u="1"/>
        <s v="I14121800073" u="1"/>
        <s v="I15030300261" u="1"/>
        <s v="I15082600144" u="1"/>
        <s v="I14120100175" u="1"/>
        <s v="I14120300165" u="1"/>
        <s v="I14120500155" u="1"/>
        <s v="I14120900135" u="1"/>
        <s v="I14122300065" u="1"/>
        <s v="I14122900035" u="1"/>
        <s v="I14121700083" u="1"/>
        <s v="I14121800107" u="1"/>
        <s v="I14121900073" u="1"/>
        <s v="I15020400269" u="1"/>
        <s v="I15082100174" u="1"/>
        <s v="I15082500154" u="1"/>
        <s v="I14120200175" u="1"/>
        <s v="I14120400165" u="1"/>
        <s v="I14122200075" u="1"/>
        <s v="I14122600055" u="1"/>
        <s v="I14121600093" u="1"/>
        <s v="I14121700117" u="1"/>
        <s v="I15082100208" u="1"/>
        <s v="I14120300175" u="1"/>
        <s v="I14120500165" u="1"/>
        <s v="I14120900145" u="1"/>
        <s v="I14122300075" u="1"/>
        <s v="I15081800182" u="1"/>
        <s v="I15081900206" u="1"/>
        <s v="I14121900083" u="1"/>
        <s v="I15032600161" u="1"/>
        <s v="I15082100184" u="1"/>
        <s v="I15082500164" u="1"/>
        <s v="I14120200185" u="1"/>
        <s v="I14120300209" u="1"/>
        <s v="I14120400175" u="1"/>
        <s v="I14122200085" u="1"/>
        <s v="I14122300109" u="1"/>
        <s v="I14122400075" u="1"/>
        <s v="I14122600065" u="1"/>
        <s v="I15081200246" u="1"/>
        <s v="I14121700127" u="1"/>
        <s v="I14121900117" u="1"/>
        <s v="I14120200219" u="1"/>
        <s v="I14120300185" u="1"/>
        <s v="I14120400209" u="1"/>
        <s v="I14120500175" u="1"/>
        <s v="I14120900155" u="1"/>
        <s v="I14122300085" u="1"/>
        <s v="I15081800192" u="1"/>
        <s v="I14121900093" u="1"/>
        <s v="I15082100194" u="1"/>
        <s v="I15082500174" u="1"/>
        <s v="I14120200195" u="1"/>
        <s v="I14120300219" u="1"/>
        <s v="I14120400185" u="1"/>
        <s v="I14122300119" u="1"/>
        <s v="I14122400085" u="1"/>
        <s v="I14122600075" u="1"/>
        <s v="I15081200256" u="1"/>
        <s v="I14121700137" u="1"/>
        <s v="I15032600205" u="1"/>
        <s v="I14120200229" u="1"/>
        <s v="I14120300195" u="1"/>
        <s v="I14120400219" u="1"/>
        <s v="I14120500185" u="1"/>
        <s v="I14122200129" u="1"/>
        <s v="I14122300095" u="1"/>
        <s v="I14121800137" u="1"/>
        <s v="I15032600181" u="1"/>
        <s v="I14120300229" u="1"/>
        <s v="I14120400195" u="1"/>
        <s v="I14122300129" u="1"/>
        <s v="I15081200266" u="1"/>
        <s v="I14121700147" u="1"/>
        <s v="I15032600215" u="1"/>
        <s v="I14120200239" u="1"/>
        <s v="I14120400229" u="1"/>
        <s v="I14120900175" u="1"/>
        <s v="I14120300239" u="1"/>
        <s v="I15032600225" u="1"/>
        <s v="I15080300338" u="1"/>
        <s v="I14120200249" u="1"/>
        <s v="I14120400239" u="1"/>
        <s v="I15080300348" u="1"/>
        <s v="I14120200259" u="1"/>
        <s v="I14120400249" u="1"/>
        <s v="I14120200269" u="1"/>
        <s v="I14120400259" u="1"/>
        <s v="I14120300269" u="1"/>
        <s v="I15080300368" u="1"/>
        <s v="I14120200279" u="1"/>
        <s v="I14120400269" u="1"/>
        <s v="I14120300279" u="1"/>
        <s v="I15080300378" u="1"/>
        <s v="I14120200289" u="1"/>
        <s v="I14120300289" u="1"/>
        <s v="I15020100002" u="1"/>
        <s v="I14120200299" u="1"/>
        <s v="I15070100005" u="1"/>
        <s v="I14120300299" u="1"/>
        <s v="I15020200012" u="1"/>
        <s v="I15020400002" u="1"/>
        <s v="I15070400005" u="1"/>
        <s v="I15020200022" u="1"/>
        <s v="I15070100025" u="1"/>
        <s v="I15070300015" u="1"/>
        <s v="I15070500005" u="1"/>
        <s v="I15020500012" u="1"/>
        <s v="I15020700002" u="1"/>
        <s v="I15070400015" u="1"/>
        <s v="I15070600005" u="1"/>
        <s v="I15020200032" u="1"/>
        <s v="I15020800002" u="1"/>
        <s v="I15070300025" u="1"/>
        <s v="I15070500015" u="1"/>
        <s v="I15070700005" u="1"/>
        <s v="I15071000007" u="1"/>
        <s v="I15020300032" u="1"/>
        <s v="I15020900002" u="1"/>
        <s v="I15070400025" u="1"/>
        <s v="I15021000014" u="1"/>
        <s v="I15020200042" u="1"/>
        <s v="I15070300035" u="1"/>
        <s v="I15070500025" u="1"/>
        <s v="I15070700015" u="1"/>
        <s v="I15070900005" u="1"/>
        <s v="I15021100014" u="1"/>
        <s v="I15071000017" u="1"/>
        <s v="I15070400035" u="1"/>
        <s v="I15021000024" u="1"/>
        <s v="I15021400004" u="1"/>
        <s v="I15071300007" u="1"/>
        <s v="I15020200052" u="1"/>
        <s v="I15020400042" u="1"/>
        <s v="I15020600032" u="1"/>
        <s v="I15070500035" u="1"/>
        <s v="I15070700025" u="1"/>
        <s v="I15070900015" u="1"/>
        <s v="I15021500004" u="1"/>
        <s v="I15020900022" u="1"/>
        <s v="I15070400045" u="1"/>
        <s v="I15070600035" u="1"/>
        <s v="I15070800025" u="1"/>
        <s v="I15021400014" u="1"/>
        <s v="I15071300017" u="1"/>
        <s v="I15020600042" u="1"/>
        <s v="I15070500045" u="1"/>
        <s v="I15021300024" u="1"/>
        <s v="I15021500014" u="1"/>
        <s v="I15021700004" u="1"/>
        <s v="I15071400017" u="1"/>
        <s v="I15020900032" u="1"/>
        <s v="I15022000006" u="1"/>
        <s v="I15070400055" u="1"/>
        <s v="I15070800035" u="1"/>
        <s v="I15021200034" u="1"/>
        <s v="I15021400024" u="1"/>
        <s v="I15071300027" u="1"/>
        <s v="I15070700045" u="1"/>
        <s v="I15072000009" u="1"/>
        <s v="I15021300034" u="1"/>
        <s v="I15021500024" u="1"/>
        <s v="I15071600017" u="1"/>
        <s v="I15020200106" u="1"/>
        <s v="I15020900042" u="1"/>
        <s v="I15070400065" u="1"/>
        <s v="I15082100001" u="1"/>
        <s v="I15021200044" u="1"/>
        <s v="I15021400034" u="1"/>
        <s v="I15022300006" u="1"/>
        <s v="I15070300075" u="1"/>
        <s v="I15070700055" u="1"/>
        <s v="I15070900045" u="1"/>
        <s v="I15072200009" u="1"/>
        <s v="I15082200001" u="1"/>
        <s v="I14120100012" u="1"/>
        <s v="I15021300044" u="1"/>
        <s v="I15021500034" u="1"/>
        <s v="I15071600027" u="1"/>
        <s v="I15020900052" u="1"/>
        <s v="I15070400075" u="1"/>
        <s v="I15070800055" u="1"/>
        <s v="I15072100019" u="1"/>
        <s v="I15072300009" u="1"/>
        <s v="I14120200012" u="1"/>
        <s v="I14120400002" u="1"/>
        <s v="I15021400044" u="1"/>
        <s v="I15021800024" u="1"/>
        <s v="I15071300047" u="1"/>
        <s v="I15071500037" u="1"/>
        <s v="I15022300016" u="1"/>
        <s v="I15022500006" u="1"/>
        <s v="I15070700065" u="1"/>
        <s v="I15072200019" u="1"/>
        <s v="I15072400009" u="1"/>
        <s v="I15082000021" u="1"/>
        <s v="I14120100022" u="1"/>
        <s v="I14120500002" u="1"/>
        <s v="I15021100064" u="1"/>
        <s v="I15021500044" u="1"/>
        <s v="I15020200126" u="1"/>
        <s v="I15020900062" u="1"/>
        <s v="I15022400016" u="1"/>
        <s v="I15070300119" u="1"/>
        <s v="I15070400085" u="1"/>
        <s v="I15070600075" u="1"/>
        <s v="I15082500001" u="1"/>
        <s v="I14120200022" u="1"/>
        <s v="I14120400012" u="1"/>
        <s v="I15021400054" u="1"/>
        <s v="I15021800034" u="1"/>
        <s v="I15071500047" u="1"/>
        <s v="I15020400092" u="1"/>
        <s v="I15022500016" u="1"/>
        <s v="I15070700075" u="1"/>
        <s v="I15072400019" u="1"/>
        <s v="I15082000031" u="1"/>
        <s v="I15082400011" u="1"/>
        <s v="I15082600001" u="1"/>
        <s v="I14120100032" u="1"/>
        <s v="I14120500012" u="1"/>
        <s v="I15021000108" u="1"/>
        <s v="I15021100074" u="1"/>
        <s v="I15021300064" u="1"/>
        <s v="I15021500054" u="1"/>
        <s v="I15071400057" u="1"/>
        <s v="I15071600047" u="1"/>
        <s v="I14121000004" u="1"/>
        <s v="I15020900072" u="1"/>
        <s v="I15070400095" u="1"/>
        <s v="I15070600085" u="1"/>
        <s v="I15072100039" u="1"/>
        <s v="I15072700009" u="1"/>
        <s v="I15082700001" u="1"/>
        <s v="I14120200032" u="1"/>
        <s v="I14120400022" u="1"/>
        <s v="I15021400064" u="1"/>
        <s v="I15021800044" u="1"/>
        <s v="I15071300067" u="1"/>
        <s v="I15071500057" u="1"/>
        <s v="I14121100004" u="1"/>
        <s v="I15022500026" u="1"/>
        <s v="I15022700016" u="1"/>
        <s v="I15070600119" u="1"/>
        <s v="I15072000049" u="1"/>
        <s v="I15072200039" u="1"/>
        <s v="I15072400029" u="1"/>
        <s v="I14120100042" u="1"/>
        <s v="I14120300032" u="1"/>
        <s v="I14120500022" u="1"/>
        <s v="I14120900002" u="1"/>
        <s v="I15021000118" u="1"/>
        <s v="I15021100084" u="1"/>
        <s v="I15031200100" u="1"/>
        <s v="I15071400067" u="1"/>
        <s v="I14121200004" u="1"/>
        <s v="I15020900082" u="1"/>
        <s v="I15022400036" u="1"/>
        <s v="I15022600026" u="1"/>
        <s v="I15070600095" u="1"/>
        <s v="I15070900109" u="1"/>
        <s v="I15072300039" u="1"/>
        <s v="I15072700019" u="1"/>
        <s v="I15072900009" u="1"/>
        <s v="I15082700011" u="1"/>
        <s v="I14120200042" u="1"/>
        <s v="I14120400032" u="1"/>
        <s v="I14120800012" u="1"/>
        <s v="I15021000094" u="1"/>
        <s v="I15021300108" u="1"/>
        <s v="I15021400074" u="1"/>
        <s v="I15033100010" u="1"/>
        <s v="I14121100014" u="1"/>
        <s v="I15022500036" u="1"/>
        <s v="I15022700026" u="1"/>
        <s v="I15070600129" u="1"/>
        <s v="I15072200049" u="1"/>
        <s v="I15072400039" u="1"/>
        <s v="I15080600121" u="1"/>
        <s v="I14120100052" u="1"/>
        <s v="I14120300042" u="1"/>
        <s v="I14120500032" u="1"/>
        <s v="I15021300084" u="1"/>
        <s v="I15021700064" u="1"/>
        <s v="I15031200110" u="1"/>
        <s v="I15033000020" u="1"/>
        <s v="I15071600067" u="1"/>
        <s v="I14121000024" u="1"/>
        <s v="I14121200014" u="1"/>
        <s v="I15020900092" u="1"/>
        <s v="I15022400046" u="1"/>
        <s v="I15022600036" u="1"/>
        <s v="I15070900119" u="1"/>
        <s v="I15072100059" u="1"/>
        <s v="I15082100051" u="1"/>
        <s v="I15082700021" u="1"/>
        <s v="I14120200052" u="1"/>
        <s v="I14120800022" u="1"/>
        <s v="I15021300118" u="1"/>
        <s v="I15033100020" u="1"/>
        <s v="I15081400103" u="1"/>
        <s v="I14121100024" u="1"/>
        <s v="I14121500004" u="1"/>
        <s v="I15020300156" u="1"/>
        <s v="I15022300056" u="1"/>
        <s v="I15022500046" u="1"/>
        <s v="I15022700036" u="1"/>
        <s v="I15080600131" u="1"/>
        <s v="I14120100062" u="1"/>
        <s v="I14120300052" u="1"/>
        <s v="I14120500042" u="1"/>
        <s v="I14120900022" u="1"/>
        <s v="I15021300094" u="1"/>
        <s v="I15021700074" u="1"/>
        <s v="I15033000030" u="1"/>
        <s v="I15071600077" u="1"/>
        <s v="I14121000034" u="1"/>
        <s v="I14121200024" u="1"/>
        <s v="I15022600046" u="1"/>
        <s v="I15070900129" u="1"/>
        <s v="I15072100069" u="1"/>
        <s v="I15082700031" u="1"/>
        <s v="I14120200062" u="1"/>
        <s v="I14120400052" u="1"/>
        <s v="I14120800032" u="1"/>
        <s v="I15031100130" u="1"/>
        <s v="I15033100030" u="1"/>
        <s v="I15071300097" u="1"/>
        <s v="I15081400113" u="1"/>
        <s v="I14121100034" u="1"/>
        <s v="I14121500014" u="1"/>
        <s v="I15022300066" u="1"/>
        <s v="I15022700046" u="1"/>
        <s v="I15032000102" u="1"/>
        <s v="I15070600149" u="1"/>
        <s v="I15072200069" u="1"/>
        <s v="I15072800039" u="1"/>
        <s v="I15080600141" u="1"/>
        <s v="I14120100072" u="1"/>
        <s v="I14120300062" u="1"/>
        <s v="I14120500052" u="1"/>
        <s v="I14120900032" u="1"/>
        <s v="I15021700084" u="1"/>
        <s v="I15033000040" u="1"/>
        <s v="I15081100133" u="1"/>
        <s v="I15081300123" u="1"/>
        <s v="I14121000044" u="1"/>
        <s v="I14121200034" u="1"/>
        <s v="I15022400066" u="1"/>
        <s v="I15022600056" u="1"/>
        <s v="I15070900139" u="1"/>
        <s v="I15082500051" u="1"/>
        <s v="I14120200072" u="1"/>
        <s v="I14120400062" u="1"/>
        <s v="I14120800042" u="1"/>
        <s v="I15031700110" u="1"/>
        <s v="I15031900100" u="1"/>
        <s v="I15033100040" u="1"/>
        <s v="I15081200133" u="1"/>
        <s v="I14121100044" u="1"/>
        <s v="I14121500024" u="1"/>
        <s v="I15020300176" u="1"/>
        <s v="I15022300076" u="1"/>
        <s v="I15022700056" u="1"/>
        <s v="I15082100105" u="1"/>
        <s v="I15082600051" u="1"/>
        <s v="I14120200106" u="1"/>
        <s v="I14120300072" u="1"/>
        <s v="I14120900042" u="1"/>
        <s v="I15033000050" u="1"/>
        <s v="I15081300133" u="1"/>
        <s v="I15081700113" u="1"/>
        <s v="I15081900103" u="1"/>
        <s v="I14121000054" u="1"/>
        <s v="I14121600024" u="1"/>
        <s v="I15022400076" u="1"/>
        <s v="I15082500061" u="1"/>
        <s v="I14120100116" u="1"/>
        <s v="I14120200082" u="1"/>
        <s v="I14120400072" u="1"/>
        <s v="I14120800052" u="1"/>
        <s v="I14122300006" u="1"/>
        <s v="I15033100050" u="1"/>
        <s v="I15081200143" u="1"/>
        <s v="I15081800113" u="1"/>
        <s v="I14121100054" u="1"/>
        <s v="I14121700024" u="1"/>
        <s v="I14121900014" u="1"/>
        <s v="I15072400079" u="1"/>
        <s v="I15072800059" u="1"/>
        <s v="I15082100115" u="1"/>
        <s v="I15082400071" u="1"/>
        <s v="I15082600061" u="1"/>
        <s v="I14120100092" u="1"/>
        <s v="I14120200116" u="1"/>
        <s v="I14120300082" u="1"/>
        <s v="I14120400106" u="1"/>
        <s v="I14120500072" u="1"/>
        <s v="I14120900052" u="1"/>
        <s v="I14122200016" u="1"/>
        <s v="I15033000060" u="1"/>
        <s v="I15081700123" u="1"/>
        <s v="I14121000064" u="1"/>
        <s v="I15020400186" u="1"/>
        <s v="I15022400086" u="1"/>
        <s v="I15022600076" u="1"/>
        <s v="I15072100099" u="1"/>
        <s v="I15072700069" u="1"/>
        <s v="I14120100126" u="1"/>
        <s v="I14120200092" u="1"/>
        <s v="I14120300116" u="1"/>
        <s v="I14120500106" u="1"/>
        <s v="I14122300016" u="1"/>
        <s v="I15081200153" u="1"/>
        <s v="I14121100064" u="1"/>
        <s v="I14121900024" u="1"/>
        <s v="I15030400212" u="1"/>
        <s v="I15072400089" u="1"/>
        <s v="I15082100125" u="1"/>
        <s v="I15082500105" u="1"/>
        <s v="I15082600071" u="1"/>
        <s v="I14120400116" u="1"/>
        <s v="I14120500082" u="1"/>
        <s v="I14120900062" u="1"/>
        <s v="I14122200026" u="1"/>
        <s v="I15033000070" u="1"/>
        <s v="I15081700133" u="1"/>
        <s v="I14121000074" u="1"/>
        <s v="I14121600044" u="1"/>
        <s v="I15020400196" u="1"/>
        <s v="I15022400096" u="1"/>
        <s v="I15022600086" u="1"/>
        <s v="I14120100136" u="1"/>
        <s v="I14120400092" u="1"/>
        <s v="I14120500116" u="1"/>
        <s v="I14120800072" u="1"/>
        <s v="I14122300026" u="1"/>
        <s v="I15033100070" u="1"/>
        <s v="I15081400153" u="1"/>
        <s v="I14121700044" u="1"/>
        <s v="I14121900034" u="1"/>
        <s v="I15072800079" u="1"/>
        <s v="I14120200136" u="1"/>
        <s v="I14120400126" u="1"/>
        <s v="I14120500092" u="1"/>
        <s v="I14120800106" u="1"/>
        <s v="I14122200036" u="1"/>
        <s v="I14122400026" u="1"/>
        <s v="I14122600016" u="1"/>
        <s v="I14121000084" u="1"/>
        <s v="I14121600054" u="1"/>
        <s v="I14121800044" u="1"/>
        <s v="I15082500091" u="1"/>
        <s v="I14120100146" u="1"/>
        <s v="I14120300136" u="1"/>
        <s v="I14122300036" u="1"/>
        <s v="I14122900006" u="1"/>
        <s v="I15081200173" u="1"/>
        <s v="I15081400163" u="1"/>
        <s v="I15030400232" u="1"/>
        <s v="I15032600122" u="1"/>
        <s v="I15072800089" u="1"/>
        <s v="I15082100145" u="1"/>
        <s v="I14120200146" u="1"/>
        <s v="I14120400136" u="1"/>
        <s v="I14120900082" u="1"/>
        <s v="I14122200046" u="1"/>
        <s v="I14122400036" u="1"/>
        <s v="I14122600026" u="1"/>
        <s v="I15081900143" u="1"/>
        <s v="I14121000094" u="1"/>
        <s v="I14121800054" u="1"/>
        <s v="I15082600125" u="1"/>
        <s v="I14120100156" u="1"/>
        <s v="I14120300146" u="1"/>
        <s v="I14120500136" u="1"/>
        <s v="I14120800092" u="1"/>
        <s v="I14122300046" u="1"/>
        <s v="I14122900016" u="1"/>
        <s v="I15081400173" u="1"/>
        <s v="I14121700064" u="1"/>
        <s v="I14121900054" u="1"/>
        <s v="I15032600132" u="1"/>
        <s v="I15072800099" u="1"/>
        <s v="I15082500135" u="1"/>
        <s v="I14120200156" u="1"/>
        <s v="I14120400146" u="1"/>
        <s v="I14120900092" u="1"/>
        <s v="I14122600036" u="1"/>
        <s v="I14121600074" u="1"/>
        <s v="I14121800064" u="1"/>
        <s v="I15030300252" u="1"/>
        <s v="I15082600135" u="1"/>
        <s v="I14120100166" u="1"/>
        <s v="I14120300156" u="1"/>
        <s v="I14120500146" u="1"/>
        <s v="I14120900126" u="1"/>
        <s v="I14122300056" u="1"/>
        <s v="I14122900026" u="1"/>
        <s v="I14121600108" u="1"/>
        <s v="I14121700074" u="1"/>
        <s v="I14121900064" u="1"/>
        <s v="I15082100165" u="1"/>
        <s v="I15082500145" u="1"/>
        <s v="I14120200166" u="1"/>
        <s v="I14120400156" u="1"/>
        <s v="I14122600046" u="1"/>
        <s v="I14121600084" u="1"/>
        <s v="I14121700108" u="1"/>
        <s v="I14121800074" u="1"/>
        <s v="I15030300262" u="1"/>
        <s v="I15082600145" u="1"/>
        <s v="I14120100176" u="1"/>
        <s v="I14120300166" u="1"/>
        <s v="I14120900136" u="1"/>
        <s v="I14122300066" u="1"/>
        <s v="I14122900036" u="1"/>
        <s v="I15081800173" u="1"/>
        <s v="I14121700084" u="1"/>
        <s v="I14121800108" u="1"/>
        <s v="I14121900074" u="1"/>
        <s v="I14120200176" u="1"/>
        <s v="I14120400166" u="1"/>
        <s v="I14122200076" u="1"/>
        <s v="I14122600056" u="1"/>
        <s v="I14121600094" u="1"/>
        <s v="I14121700118" u="1"/>
        <s v="I15082100209" u="1"/>
        <s v="I14120300176" u="1"/>
        <s v="I14120900146" u="1"/>
        <s v="I15081800183" u="1"/>
        <s v="I15081900207" u="1"/>
        <s v="I14121600128" u="1"/>
        <s v="I14121900084" u="1"/>
        <s v="I15082100185" u="1"/>
        <s v="I14120200186" u="1"/>
        <s v="I14120400176" u="1"/>
        <s v="I14122200086" u="1"/>
        <s v="I14122400076" u="1"/>
        <s v="I14122600066" u="1"/>
        <s v="I15081200247" u="1"/>
        <s v="I15081900183" u="1"/>
        <s v="I15080300309" u="1"/>
        <s v="I14120300186" u="1"/>
        <s v="I14120500176" u="1"/>
        <s v="I14122300086" u="1"/>
        <s v="I14122900056" u="1"/>
        <s v="I15081800193" u="1"/>
        <s v="I14121800128" u="1"/>
        <s v="I15032600172" u="1"/>
        <s v="I15082100195" u="1"/>
        <s v="I14120400186" u="1"/>
        <s v="I14122200096" u="1"/>
        <s v="I14122600076" u="1"/>
        <s v="I15081200257" u="1"/>
        <s v="I14121700138" u="1"/>
        <s v="I15032600206" u="1"/>
        <s v="I14120300196" u="1"/>
        <s v="I14120500186" u="1"/>
        <s v="I14122300096" u="1"/>
        <s v="I14121800138" u="1"/>
        <s v="I15032600182" u="1"/>
        <s v="I14122600086" u="1"/>
        <s v="I15081200267" u="1"/>
        <s v="I15032600216" u="1"/>
        <s v="I15080300329" u="1"/>
        <s v="I15032600226" u="1"/>
        <s v="I15080300339" u="1"/>
        <s v="I15032600236" u="1"/>
        <s v="I15080300359" u="1"/>
        <s v="I15080300369" u="1"/>
        <s v="I15020100003" u="1"/>
        <s v="I15020400003" u="1"/>
        <s v="I15070400006" u="1"/>
        <s v="I15020200023" u="1"/>
        <s v="I15070100026" u="1"/>
        <s v="I15070300016" u="1"/>
        <s v="I15070500006" u="1"/>
        <s v="I15020300023" u="1"/>
        <s v="I15020500013" u="1"/>
        <s v="I15020700003" u="1"/>
        <s v="I15070400016" u="1"/>
        <s v="I15070600006" u="1"/>
        <s v="I15020200033" u="1"/>
        <s v="I15070300026" u="1"/>
        <s v="I15070500016" u="1"/>
        <s v="I15070700006" u="1"/>
        <s v="I15071000008" u="1"/>
        <s v="I15020900003" u="1"/>
        <s v="I15070400026" u="1"/>
        <s v="I15021000015" u="1"/>
        <s v="I15070500026" u="1"/>
        <s v="I15070700016" u="1"/>
        <s v="I15070900006" u="1"/>
        <s v="I15070400036" u="1"/>
        <s v="I15021200015" u="1"/>
        <s v="I15021400005" u="1"/>
        <s v="I15071300008" u="1"/>
        <s v="I15020400043" u="1"/>
        <s v="I15020600033" u="1"/>
        <s v="I15070500036" u="1"/>
        <s v="I15070700026" u="1"/>
        <s v="I15070900016" u="1"/>
        <s v="I15021100025" u="1"/>
        <s v="I15021500005" u="1"/>
        <s v="I15020900023" u="1"/>
        <s v="I15070400046" u="1"/>
        <s v="I15070600036" u="1"/>
        <s v="I15021200025" u="1"/>
        <s v="I15021400015" u="1"/>
        <s v="I15071300018" u="1"/>
        <s v="I15020600043" u="1"/>
        <s v="I15070500046" u="1"/>
        <s v="I15021300025" u="1"/>
        <s v="I15021500015" u="1"/>
        <s v="I15021700005" u="1"/>
        <s v="I15071600008" u="1"/>
        <s v="I15020300063" u="1"/>
        <s v="I15020900033" u="1"/>
        <s v="I15022000007" u="1"/>
        <s v="I15070400056" u="1"/>
        <s v="I15070800036" u="1"/>
        <s v="I15021200035" u="1"/>
        <s v="I15021400025" u="1"/>
        <s v="I15071300028" u="1"/>
        <s v="I15081100030" u="1"/>
        <s v="I15070300066" u="1"/>
        <s v="I15070900036" u="1"/>
        <s v="I15021300035" u="1"/>
        <s v="I15021500025" u="1"/>
        <s v="I15071000048" u="1"/>
        <s v="I15071400028" u="1"/>
        <s v="I15071600018" u="1"/>
        <s v="I15081200030" u="1"/>
        <s v="I15020900043" u="1"/>
        <s v="I15070400066" u="1"/>
        <s v="I15070600056" u="1"/>
        <s v="I15082100002" u="1"/>
        <s v="I15021200045" u="1"/>
        <s v="I15021400035" u="1"/>
        <s v="I15081100040" u="1"/>
        <s v="I15081300030" u="1"/>
        <s v="I15070700056" u="1"/>
        <s v="I15070900046" u="1"/>
        <s v="I14120100013" u="1"/>
        <s v="I15021300045" u="1"/>
        <s v="I15021500035" u="1"/>
        <s v="I15021700025" u="1"/>
        <s v="I15071000058" u="1"/>
        <s v="I15071400038" u="1"/>
        <s v="I15071600028" u="1"/>
        <s v="I15081800010" u="1"/>
        <s v="I15020900053" u="1"/>
        <s v="I15070400076" u="1"/>
        <s v="I15070800056" u="1"/>
        <s v="I15082100012" u="1"/>
        <s v="I14120200013" u="1"/>
        <s v="I14120400003" u="1"/>
        <s v="I15021400045" u="1"/>
        <s v="I15021800025" u="1"/>
        <s v="I15071300048" u="1"/>
        <s v="I15071500038" u="1"/>
        <s v="I15081100050" u="1"/>
        <s v="I15081300040" u="1"/>
        <s v="I15081900010" u="1"/>
        <s v="I15020400083" u="1"/>
        <s v="I15022300017" u="1"/>
        <s v="I15022500007" u="1"/>
        <s v="I15070300086" u="1"/>
        <s v="I15070700066" u="1"/>
        <s v="I15080400102" u="1"/>
        <s v="I15082000022" u="1"/>
        <s v="I14120100023" u="1"/>
        <s v="I14120500003" u="1"/>
        <s v="I15021100065" u="1"/>
        <s v="I15021300055" u="1"/>
        <s v="I15021500045" u="1"/>
        <s v="I15071400048" u="1"/>
        <s v="I15071600038" u="1"/>
        <s v="I15081800020" u="1"/>
        <s v="I15020900063" u="1"/>
        <s v="I15022400017" u="1"/>
        <s v="I15070400086" u="1"/>
        <s v="I14120200023" u="1"/>
        <s v="I14120400013" u="1"/>
        <s v="I15021400055" u="1"/>
        <s v="I15021800035" u="1"/>
        <s v="I15081100060" u="1"/>
        <s v="I15081900020" u="1"/>
        <s v="I15020400093" u="1"/>
        <s v="I15022500017" u="1"/>
        <s v="I15070300096" u="1"/>
        <s v="I15070900066" u="1"/>
        <s v="I15082400012" u="1"/>
        <s v="I15082600002" u="1"/>
        <s v="I14120100033" u="1"/>
        <s v="I14120500013" u="1"/>
        <s v="I15021500055" u="1"/>
        <s v="I15033000001" u="1"/>
        <s v="I15071600048" u="1"/>
        <s v="I15081200060" u="1"/>
        <s v="I15081400050" u="1"/>
        <s v="I15081800030" u="1"/>
        <s v="I14121000005" u="1"/>
        <s v="I15020200137" u="1"/>
        <s v="I15020400127" u="1"/>
        <s v="I15020900073" u="1"/>
        <s v="I15022400027" u="1"/>
        <s v="I15022600017" u="1"/>
        <s v="I15070400096" u="1"/>
        <s v="I15082100032" u="1"/>
        <s v="I15082500012" u="1"/>
        <s v="I15082700002" u="1"/>
        <s v="I14120400023" u="1"/>
        <s v="I15021000085" u="1"/>
        <s v="I15021400065" u="1"/>
        <s v="I15021800045" u="1"/>
        <s v="I15071300068" u="1"/>
        <s v="I15081900030" u="1"/>
        <s v="I15022300037" u="1"/>
        <s v="I15022500027" u="1"/>
        <s v="I15022700017" u="1"/>
        <s v="I14120100043" u="1"/>
        <s v="I14120300033" u="1"/>
        <s v="I14120500023" u="1"/>
        <s v="I15021000119" u="1"/>
        <s v="I15021100085" u="1"/>
        <s v="I15021700055" u="1"/>
        <s v="I15031200101" u="1"/>
        <s v="I15033000011" u="1"/>
        <s v="I15081200070" u="1"/>
        <s v="I15081400060" u="1"/>
        <s v="I15081800040" u="1"/>
        <s v="I14121000015" u="1"/>
        <s v="I14121200005" u="1"/>
        <s v="I15020900083" u="1"/>
        <s v="I15022400037" u="1"/>
        <s v="I15022600027" u="1"/>
        <s v="I15070600096" u="1"/>
        <s v="I15082500022" u="1"/>
        <s v="I15082700012" u="1"/>
        <s v="I14120200043" u="1"/>
        <s v="I14120400033" u="1"/>
        <s v="I15021000095" u="1"/>
        <s v="I15021300109" u="1"/>
        <s v="I15021400075" u="1"/>
        <s v="I15031100111" u="1"/>
        <s v="I15033100011" u="1"/>
        <s v="I15081700050" u="1"/>
        <s v="I15081900040" u="1"/>
        <s v="I14121100015" u="1"/>
        <s v="I15022300047" u="1"/>
        <s v="I15022500037" u="1"/>
        <s v="I15022700027" u="1"/>
        <s v="I15080600122" u="1"/>
        <s v="I14120100053" u="1"/>
        <s v="I14120300043" u="1"/>
        <s v="I14120500033" u="1"/>
        <s v="I14120900013" u="1"/>
        <s v="I15021700065" u="1"/>
        <s v="I15033000021" u="1"/>
        <s v="I15071000098" u="1"/>
        <s v="I15081200080" u="1"/>
        <s v="I15081300104" u="1"/>
        <s v="I15081400070" u="1"/>
        <s v="I15081800050" u="1"/>
        <s v="I14121000025" u="1"/>
        <s v="I14121200015" u="1"/>
        <s v="I15022600037" u="1"/>
        <s v="I15082100052" u="1"/>
        <s v="I15082500032" u="1"/>
        <s v="I15082700022" u="1"/>
      </sharedItems>
    </cacheField>
    <cacheField name="Part Number" numFmtId="0">
      <sharedItems containsBlank="1"/>
    </cacheField>
    <cacheField name="Description" numFmtId="0">
      <sharedItems containsBlank="1"/>
    </cacheField>
    <cacheField name="Type of Service" numFmtId="0">
      <sharedItems containsBlank="1"/>
    </cacheField>
    <cacheField name="Total Sales Value" numFmtId="0">
      <sharedItems containsString="0" containsBlank="1" containsNumber="1" minValue="-216000" maxValue="216000"/>
    </cacheField>
    <cacheField name="Part Cost" numFmtId="0">
      <sharedItems containsString="0" containsBlank="1" containsNumber="1" minValue="0" maxValue="37830"/>
    </cacheField>
    <cacheField name="Labor Cost" numFmtId="0">
      <sharedItems containsString="0" containsBlank="1" containsNumber="1" minValue="0" maxValue="6000"/>
    </cacheField>
    <cacheField name="Other Cost" numFmtId="0">
      <sharedItems containsString="0" containsBlank="1" containsNumber="1" minValue="0" maxValue="45.58"/>
    </cacheField>
    <cacheField name="Node" numFmtId="0">
      <sharedItems containsBlank="1"/>
    </cacheField>
    <cacheField name="Request Type" numFmtId="0">
      <sharedItems containsBlank="1"/>
    </cacheField>
    <cacheField name="Qty" numFmtId="0">
      <sharedItems containsString="0" containsBlank="1" containsNumber="1" minValue="0" maxValue="3000"/>
    </cacheField>
    <cacheField name="Customer PO" numFmtId="0">
      <sharedItems containsBlank="1" count="1455">
        <m/>
        <s v="MPO0353/15"/>
        <s v="MPO0502/15"/>
        <s v="OE#15025686"/>
        <s v="OE#15032489"/>
        <s v="A00004348-2"/>
        <s v="ON#15004835"/>
        <s v="2000004517-00"/>
        <s v="NTU000EPO15004818"/>
        <s v="6997097735"/>
        <s v="IRA000EPO15000902"/>
        <s v="SBB2758872"/>
        <s v="NPB000EPO15001159"/>
        <s v="CITHQ0EPO15000095"/>
        <s v="PMOCPIEPO15000166"/>
        <s v="9100006355"/>
        <s v="HDB000EPO15001640"/>
        <s v="IRA000EPO15000945"/>
        <s v="MOE000EPO15001721"/>
        <s v="HDB000EPO15001647"/>
        <s v="PAS000EPO15001742"/>
        <s v="PUB000EPO15000758"/>
        <s v="9015100597"/>
        <s v="PMONSCEPO15000108"/>
        <s v="HDB000EPO15001656"/>
        <s v="HDB000EPO15001668"/>
        <s v="2601O539156945"/>
        <s v="IRA000EPO15000679"/>
        <s v="2601O539156931"/>
        <s v="HDB000EPO15001672"/>
        <s v="HDB000EPO15001400"/>
        <s v="HOMHQ0EPO15000505"/>
        <s v="PMONSCEPO15000094"/>
        <s v="AVA000EPO15000796"/>
        <s v="AVA000EPO13000054"/>
        <s v="BCA000EPO15000710"/>
        <s v="HDB000EPO15001543"/>
        <s v="HDB000EPO15001480"/>
        <s v="PMONSCEPO13000069"/>
        <s v="MOMLINEWO15000002"/>
        <s v="IRA000EPO15000901"/>
        <s v="3900046906"/>
        <s v="HDB000EPO15001683"/>
        <s v="MOMLINEWO15000001"/>
        <s v="IRA000EPO15000864"/>
        <s v="HDB000EPO15001699"/>
        <s v="MOMHQ0EPO15000422"/>
        <s v="IST000EPO15000073"/>
        <s v="SDT000EPO15000003"/>
        <s v="VC150209009"/>
        <s v="VC150209008"/>
        <s v="VC1502090007"/>
        <s v="VC1502090006"/>
        <s v="9100006610 / 5900043792"/>
        <s v="RBSGBM0001024798"/>
        <s v="2015-0798-Man"/>
        <s v="300006571"/>
        <s v="4500000965"/>
        <s v="300008398"/>
        <s v="IRA000EPO15000909"/>
        <s v="IRA000EPO15000837"/>
        <s v="IRA000EPO15000888"/>
        <s v="IRA000EPO15000865"/>
        <s v="HOMHTAEPO15000224"/>
        <s v="HDB000EPO15001697"/>
        <s v="PMOEDEEPO15000104"/>
        <s v="HOMCNBEPO15000499"/>
        <s v="HOMHTAEPO15000227"/>
        <s v="RPO000EPO15001595"/>
        <s v="IRA000EPO15000741"/>
        <s v="118369"/>
        <s v="IRA000EPO15000838"/>
        <s v="IRA000EPO15000857"/>
        <s v="57940046 OM"/>
        <s v="IRA000EPO15000858"/>
        <s v="IRA000EPO15000978"/>
        <s v="IRA000EPO15000977"/>
        <s v="IRA000EPO15000970"/>
        <s v="IRA000EPO15000964"/>
        <s v="IRA000EPO15000957"/>
        <s v="IRA000EPO15000917"/>
        <s v="IRA000EPO15000953"/>
        <s v="IRA000EPO15000920"/>
        <s v="IRA000EPO15000919"/>
        <s v="IRA000EPO15000918"/>
        <s v="IRA000EPO15000889"/>
        <s v="IRA000EPO15000965"/>
        <s v="IRA000EPO15000935"/>
        <s v="HOM000EPO15000121"/>
        <s v="CAA000EPO15000918"/>
        <s v="RIT150806"/>
        <s v="OE#15036960"/>
        <s v="109768"/>
        <s v="PO201400022"/>
        <s v="IST000EPO15000056"/>
        <s v="PO201400023"/>
        <s v="PO201400024"/>
        <s v="PO201400031"/>
        <s v="P201400033"/>
        <s v="PO201400032"/>
        <s v="PO14001421"/>
        <s v="5200064479"/>
        <s v="5900046141 / 9100005511"/>
        <s v="MOE000EPO15002792"/>
        <s v="3900040754"/>
        <s v="3900044325"/>
        <s v="3900046935"/>
        <s v="3900049495"/>
        <s v="3900052130"/>
        <s v="PO/COOP/15/000314"/>
        <s v="4200008603"/>
        <s v="121-09-09-0002-31"/>
        <s v="WDA000EPO15000200"/>
        <s v="HDB000EPO15001479"/>
        <s v="HDB000EPO15001492"/>
        <s v="DST000EPO15001017"/>
        <s v="HDB000EPO15001553"/>
        <s v="JTC000EPO15000485"/>
        <s v="HDB000EPO15001570"/>
        <s v="IDA000EPO15000891"/>
        <s v="ITA000EPO15000261"/>
        <s v="HDB000EPO15001706"/>
        <s v="IDA000EPO15000821"/>
        <s v="SLA000EPO15000363"/>
        <s v="MOMISDEPO15000088"/>
        <s v="DST000EPO15001280"/>
        <s v="HDB000EPO15001566"/>
        <s v="HDB000EPO15001592"/>
        <s v="IRA000EPO15000997"/>
        <s v="HDB000EPO15001611"/>
        <s v="IRA000EPO15000998"/>
        <s v="HDB000EPO15001654"/>
        <s v="IRA000EPO15000988"/>
        <s v="NLB000EPO15001899"/>
        <s v="MOE000EPO15003731"/>
        <s v="HSA000EPO15000462"/>
        <s v="PMOEDEEPO15000107"/>
        <s v="HDB000EPO15001752"/>
        <s v="SMC000EPO15000061"/>
        <s v="SMC000EPO15000060"/>
        <s v="HDB000EPO15001764"/>
        <s v="LAWHQ0EPO15000162"/>
        <s v="HSA000EPO15000478"/>
        <s v="MOMISDEPO15000108"/>
        <s v="IRA000EPO15001042"/>
        <s v="CSC000EPO15000811"/>
        <s v="FINVITEPO15000201"/>
        <s v="HSA000EPO15000490"/>
        <s v="MPA000EPO14001005"/>
        <s v="15/022"/>
        <s v="CAA000EPO14000850"/>
        <s v="2015001132"/>
        <s v="MOMISDEPO15000113"/>
        <s v="1000753385-000"/>
        <s v="6520212647"/>
        <s v="KT9500001402"/>
        <s v="SQ1502160047"/>
        <s v="4380001199"/>
        <s v="SQ1310250054"/>
        <s v="IRA000EPO15001009"/>
        <s v="IRA000EPO15001082"/>
        <s v="SQ1507310002"/>
        <s v="IRA000EPO15001081"/>
        <s v="IRA000EPO15001080"/>
        <s v="IRA000EPO15001083"/>
        <s v="IRA000EPO15000874"/>
        <s v="IRA000EPO15001020"/>
        <s v="IRA000EPO15000823"/>
        <s v="IRA000EPO15001006"/>
        <s v="IRA000EPO15001007"/>
        <s v="IRA000EPO15001005"/>
        <s v="IRA000EPO15000996"/>
        <s v="IRA000EPO15000995"/>
        <s v="IRA000EPO15001018"/>
        <s v="IRA000EPO15001008"/>
        <s v="IRA000EPO15001021"/>
        <s v="IRA000EPO15001019"/>
        <s v="PR1508100026"/>
        <s v="52140187 OM"/>
        <s v="HDB000EPO15001837"/>
        <s v="HLTHQ0EPO15000272"/>
        <s v="EMA000EPO14000098"/>
        <s v="JUDSUPEPO15000189"/>
        <s v="IDA000EPO15000723"/>
        <s v="NEA000EPO15004174"/>
        <s v="HDB000EPO15001754"/>
        <s v="HDB000EPO15001753"/>
        <s v="HDB000EPO15001734"/>
        <s v="CPE000EPO15000159"/>
        <s v="LTA000EPO15001641"/>
        <s v="SLA000EPO15000364"/>
        <s v="PAR_LOA_IDA1303"/>
        <s v="HDB000EPO15001756"/>
        <s v="HDB000EPO15001757"/>
        <s v="HDB000EPO15001755"/>
        <s v="HDB000EPO15001777"/>
        <s v="CCS000EPO15000119"/>
        <s v="CCY000EPO15000465"/>
        <s v="HOMCNBEPO15000563"/>
        <s v="MOE000EPO15004143"/>
        <s v="SPO000EPO15001192"/>
        <s v="9100003542"/>
        <s v="RBSGBM0001027148"/>
        <s v="3900053004"/>
        <s v="5900046143"/>
        <s v="6300040395"/>
        <s v="WIPO1-0000042713"/>
        <s v="NTU000EPO15004436"/>
        <s v="A00004533-1"/>
        <s v="A00004462-1"/>
        <s v="MDA000EPO14000379"/>
        <s v="NYP000EPO15001411"/>
        <s v="NEA000EPO15002316"/>
        <s v="NEA000EPO15002683"/>
        <s v="PMONCCEPO15000013"/>
        <s v="NTU000EPO15004453"/>
        <s v="WC 8200003263"/>
        <s v="PMOEDEEPO15000071"/>
        <s v="4001657691"/>
        <s v="CCY000EPO15000208"/>
        <s v="759275 OS"/>
        <s v="759277 OS"/>
        <s v="S014/30000655/ITD"/>
        <s v="3900046629"/>
        <s v="IGF LEASE DOCUMENT:OL 004772"/>
        <s v="SQ1509080061"/>
        <s v="OE15025918"/>
        <s v="2015-0701-PNET"/>
        <s v="POI-FY1516-000268"/>
        <s v="HW1508190002"/>
        <s v="035/06/2015"/>
        <s v="17761"/>
        <s v="21502085"/>
        <s v="4500425771"/>
        <s v="IDA000ECO14000324"/>
        <s v="2650000198"/>
        <s v="4500426264"/>
        <s v="9100004317"/>
        <s v="HOMCNBEPO15000215"/>
        <s v="BCA000EPO15000752"/>
        <s v="FINAGDEPO15000140"/>
        <s v="HDB000EPO15001842"/>
        <s v="NATHQ0EPO15000248"/>
        <s v="HDB000EPO15001848"/>
        <s v="HDB000EPO15001873"/>
        <s v="CDVHQ0EPO15000876"/>
        <s v="NLB000EPO15002044"/>
        <s v="IST000EPO15000080"/>
        <s v="4100215092"/>
        <s v="3900030636"/>
        <s v="3900039625"/>
        <s v="5900047021"/>
        <s v="5200064590"/>
        <s v="KX 9600000635"/>
        <s v="NUSDEPEPO15019659"/>
        <s v="4503147372"/>
        <s v="WC 8200003314"/>
        <s v="MPO0350/15"/>
        <s v="MPO0203/15"/>
        <s v="MPO0782/15"/>
        <s v="IRA000EPO15001032"/>
        <s v="IRA000EPO15001079"/>
        <s v="IRA000EPO15001045"/>
        <s v="IRA000EPO15001044"/>
        <s v="IRA000EPO15001051"/>
        <s v="IRA000EPO15001033"/>
        <s v="IRA000EPO15001034"/>
        <s v="SLA000EPO15000372"/>
        <s v="33766"/>
        <s v="23298498"/>
        <s v="4513040884"/>
        <s v="TPO000EPO15005254"/>
        <s v="3900055120"/>
        <s v="IRA000EPO15000839"/>
        <s v="IDA - 1303"/>
        <s v="212449"/>
        <s v="212412"/>
        <s v="XPLTD-0815-PO 2240"/>
        <s v="RBSGBM0001026941"/>
        <s v="WC8200003095"/>
        <s v="LTA000EPO15000407"/>
        <s v="2200005438"/>
        <s v="6300039344"/>
        <s v="ENV000EPO15000196"/>
        <s v="LTA000ECO12000767 / 1"/>
        <s v="MPO0538/15" u="1"/>
        <s v="SCB000EPO15000224" u="1"/>
        <s v="4500414379" u="1"/>
        <s v="HSA000EPO15000361" u="1"/>
        <s v="MPO0633/15" u="1"/>
        <s v="L601603" u="1"/>
        <s v="5200058671" u="1"/>
        <s v="BCA000EPO15000413" u="1"/>
        <s v="HOMHQ0EPO15000239" u="1"/>
        <s v="PMONCCEPO15000049" u="1"/>
        <s v="RBSGBM0001026916" u="1"/>
        <s v="7058909248" u="1"/>
        <s v="IRA000EPO15000627" u="1"/>
        <s v="4700005535" u="1"/>
        <s v="212443" u="1"/>
        <s v="NHB000EPO15000974" u="1"/>
        <s v="PR141224-01" u="1"/>
        <s v="MPO029715" u="1"/>
        <s v="SBB2353456" u="1"/>
        <s v="IRA000EPO15000611" u="1"/>
        <s v="6520204994" u="1"/>
        <s v="9100003262" u="1"/>
        <s v="HOMHTAEPO15000231" u="1"/>
        <s v="M211735" u="1"/>
        <s v="IRA000EPO15000667" u="1"/>
        <s v="HW1507050001" u="1"/>
        <s v="IRA000EPO15000827" u="1"/>
        <s v="IRA000EPO15000711" u="1"/>
        <s v="IRA000EPO15000803" u="1"/>
        <s v="JTC000EPO15000483" u="1"/>
        <s v="SQ1506050014" u="1"/>
        <s v="3900049659" u="1"/>
        <s v="730004110" u="1"/>
        <s v="6800104227" u="1"/>
        <s v="IRA000EPO15000743" u="1"/>
        <s v="IRA000EPO15000811" u="1"/>
        <s v="RPO000EPO15001227" u="1"/>
        <s v="MY02-9130013882" u="1"/>
        <s v="RBSGBM0001026832" u="1"/>
        <s v="CRA000EPO15000004" u="1"/>
        <s v="FINAGDEPO15000069" u="1"/>
        <s v="SPO000EPO14001239" u="1"/>
        <s v="IS/ITQ/2015/01/001" u="1"/>
        <s v="8115122978" u="1"/>
        <s v="NPB000EPO15000299" u="1"/>
        <s v="IRA000EPO15000691" u="1"/>
        <s v="23272946" u="1"/>
        <s v="HDB000EPO15000527" u="1"/>
        <s v="3000049968" u="1"/>
        <s v="CRA000EPO15000044" u="1"/>
        <s v="4504014436" u="1"/>
        <s v="NEA000EPO15002757" u="1"/>
        <s v="4505405851" u="1"/>
        <s v="IRA000EPO15000883" u="1"/>
        <s v="13477" u="1"/>
        <s v="CPE000EPO15000048" u="1"/>
        <s v="CPE000EPO15000024" u="1"/>
        <s v="HDB000EPO15000375" u="1"/>
        <s v="SCQ115-0036" u="1"/>
        <s v="MDA000EPO14000079" u="1"/>
        <s v="4500333385" u="1"/>
        <s v="AVA000EPO15000520" u="1"/>
        <s v="D00181/AS14" u="1"/>
        <s v="SLA000EPO15000015" u="1"/>
        <s v="PUB000EPO15000541" u="1"/>
        <s v="MPO0933/14" u="1"/>
        <s v="IE_000EPO15000213" u="1"/>
        <s v="CPE000EPO15000032" u="1"/>
        <s v="HDB000EPO15000499" u="1"/>
        <s v="HDB000EPO15000475" u="1"/>
        <s v="HOMSCDEPO15001205" u="1"/>
        <s v="PMOHQ0EPO15000035" u="1"/>
        <s v="2015/MIS/0020" u="1"/>
        <s v="PUB000EPO15000825" u="1"/>
        <s v="2400083082" u="1"/>
        <s v="9100005535" u="1"/>
        <s v="WC8200002983" u="1"/>
        <s v="1000625776" u="1"/>
        <s v="HDB000EPO15000711" u="1"/>
        <s v="9100005511" u="1"/>
        <s v="SLA000EPO15000079" u="1"/>
        <s v="IE_000EPO15000277" u="1"/>
        <s v="SMC000EPO15000053" u="1"/>
        <s v="A00004242-1" u="1"/>
        <s v="15/PO/2461" u="1"/>
        <s v="IDA000EPO15000655" u="1"/>
        <s v="POR080343" u="1"/>
        <s v="FINVITEPO15000124" u="1"/>
        <s v="HDB000EPO15000767" u="1"/>
        <s v="CPF000EPO15000232" u="1"/>
        <s v="HDB000EPO15000651" u="1"/>
        <s v="HDB000EPO15000927" u="1"/>
        <s v="SPO000EPO14002871" u="1"/>
        <s v="OE#15010490" u="1"/>
        <s v="5200061428" u="1"/>
        <s v="RBSGBM0001024342" u="1"/>
        <s v="RBSGBM0001024202" u="1"/>
        <s v="TRADOSEPO15000082" u="1"/>
        <s v="PAR000ECO13000017" u="1"/>
        <s v="33594" u="1"/>
        <s v="NUSDEPEPO14015645" u="1"/>
        <s v="PR150205-02" u="1"/>
        <s v="AGO000EPO15000034" u="1"/>
        <s v="4400005142" u="1"/>
        <s v="HDB000EPO15000967" u="1"/>
        <s v="PO14000256" u="1"/>
        <s v="CPF000EPO15000500" u="1"/>
        <s v="OE15026224" u="1"/>
        <s v="HOMICAEPO15000671" u="1"/>
        <s v="ITA000EPO15000224" u="1"/>
        <s v="NTU000EPO15003620" u="1"/>
        <s v="IST000EPO15000026" u="1"/>
        <s v="NEA000EPO15001773" u="1"/>
        <s v="NTU000EPO14007937" u="1"/>
        <s v="P-62HH12A" u="1"/>
        <s v="9100005521" u="1"/>
        <s v="HDB000EPO15000951" u="1"/>
        <s v="ITA000EPO15000188" u="1"/>
        <s v="A00004319-1" u="1"/>
        <s v="NATHQ0EPO15000127" u="1"/>
        <s v="HOMCNBEPO15000257" u="1"/>
        <s v="IRA000EPO15000304" u="1"/>
        <s v="RBSGBM0001026079" u="1"/>
        <s v="URA000EPO15000451" u="1"/>
        <s v="A00004235-1" u="1"/>
        <s v="PO1504053" u="1"/>
        <s v="6997097459" u="1"/>
        <s v="PUB000EPO15000981" u="1"/>
        <s v="4500392735" u="1"/>
        <s v="HOMHQ0EPO15000108" u="1"/>
        <s v="PR2015031100067" u="1"/>
        <s v="ACR000EPO15000010" u="1"/>
        <s v="NEA000EPO15003242" u="1"/>
        <s v="SQ1506300067" u="1"/>
        <s v="IRA000EPO15000244" u="1"/>
        <s v="IRA000EPO15000336" u="1"/>
        <s v="PMONCCEPO14000018" u="1"/>
        <s v="105137" u="1"/>
        <s v="PMOEDEEPO15000084" u="1"/>
        <s v="MAS000EPO15000193" u="1"/>
        <s v="PR2015012600006" u="1"/>
        <s v="IRA000EPO15000160" u="1"/>
        <s v="HDB000EPO15001144" u="1"/>
        <s v="WDA000EPO15000039" u="1"/>
        <s v="HDB000EPO15001212" u="1"/>
        <s v="MAS000EPO15000293" u="1"/>
        <s v="2601O515886604" u="1"/>
        <s v="HOMSPFEPO15000377" u="1"/>
        <s v="IRA000EPO15000260" u="1"/>
        <s v="PR2015012200013" u="1"/>
        <s v="IRA000EPO15000420" u="1"/>
        <s v="HDB000EPO15001176" u="1"/>
        <s v="HDB000EPO15001312" u="1"/>
        <s v="4511024028" u="1"/>
        <s v="PMONCCEPO15000010" u="1"/>
        <s v="710916" u="1"/>
        <s v="CPF000EPO15000840" u="1"/>
        <s v="CDVHQ0EPO15000218" u="1"/>
        <s v="HDB000EPO15001436" u="1"/>
        <s v="OE#15011169" u="1"/>
        <s v="HDB000EPO15001320" u="1"/>
        <s v="OE#15012061" u="1"/>
        <s v="CCY000EPO15000226" u="1"/>
        <s v="NTU000EPO14008062" u="1"/>
        <s v="PI00632" u="1"/>
        <s v="IRA000EPO15000668" u="1"/>
        <s v="P-100398HH174" u="1"/>
        <s v="IRA000EPO15000620" u="1"/>
        <s v="810003269" u="1"/>
        <s v="204146" u="1"/>
        <s v="6997092272" u="1"/>
        <s v="SCH-RHO-IT 1537/2015" u="1"/>
        <s v="HDB000EPO15000112" u="1"/>
        <s v="211797" u="1"/>
        <s v="HOMHQ0EPO15000448" u="1"/>
        <s v="DST000EPO15000930" u="1"/>
        <s v="HOMHTAEPO15000240" u="1"/>
        <s v="PMONSCEPO15000050" u="1"/>
        <s v="NYP000EPO15000434" u="1"/>
        <s v="PR2015012600102" u="1"/>
        <s v="IRA000EPO15000676" u="1"/>
        <s v="IRA000EPO15000744" u="1"/>
        <s v="IRA000EPO15000812" u="1"/>
        <s v="SQ1403310043" u="1"/>
        <s v="JTC000EPO15000492" u="1"/>
        <s v="PR150206-02" u="1"/>
        <s v="4506052271" u="1"/>
        <s v="HDB000EPO15000304" u="1"/>
        <s v="3900051033" u="1"/>
        <s v="21500313" u="1"/>
        <s v="PUB000EPO15000310" u="1"/>
        <s v="4500396848" u="1"/>
        <s v="CF15020113" u="1"/>
        <s v="IRA000EPO15000820" u="1"/>
        <s v="SQ1507090047" u="1"/>
        <s v="HDB000EPO15000404" u="1"/>
        <s v="7452000955" u="1"/>
        <s v="SGAGHM000059" u="1"/>
        <s v="WC 8200003221" u="1"/>
        <s v="IRA000EPO15000692" u="1"/>
        <s v="APS3P20151117198" u="1"/>
        <s v="3900049662" u="1"/>
        <s v="HDB000EPO15000160" u="1"/>
        <s v="HDB000EPO15000504" u="1"/>
        <s v="IRA000EPO15000884" u="1"/>
        <s v="CDVHQ0EPO15000534" u="1"/>
        <s v="SMC000EPO15000006" u="1"/>
        <s v="NLB000EPO15000220" u="1"/>
        <s v="SQ1503090007" u="1"/>
        <s v="HDB000EPO15000444" u="1"/>
        <s v="5200008150" u="1"/>
        <s v="PMOHQ0EPO15000028" u="1"/>
        <s v="4500413599" u="1"/>
        <s v="SPO000EPO14001264" u="1"/>
        <s v="4203079404" u="1"/>
        <s v="SMC000EPO15000038" u="1"/>
        <s v="2014001316" u="1"/>
        <s v="HDB000EPO15000292" u="1"/>
        <s v="HDB000EPO15000568" u="1"/>
        <s v="HDB000EPO15000704" u="1"/>
        <s v="OE#15012059" u="1"/>
        <s v="OE#15000326" u="1"/>
        <s v="PR2015041300031" u="1"/>
        <s v="PUB000EPO15000826" u="1"/>
        <s v="REFER TO ATTACH SAMPLE" u="1"/>
        <s v="SQ1507060001" u="1"/>
        <s v="IDA000EPO15000808" u="1"/>
        <s v="HDB000EPO15000484" u="1"/>
        <s v="SPO000EPO15001180" u="1"/>
        <s v="720020461" u="1"/>
        <s v="OE#15002395" u="1"/>
        <s v="WC8200002984" u="1"/>
        <s v="S67115887" u="1"/>
        <s v="4500350571" u="1"/>
        <s v="8451094995" u="1"/>
        <s v="9500126630" u="1"/>
        <s v="HW1404100001" u="1"/>
        <s v="CQS0010/32" u="1"/>
        <s v="TRADOSEPO15000075" u="1"/>
        <s v="WC8200002994" u="1"/>
        <s v="CPE000EPO15000073" u="1"/>
        <s v="4500408015" u="1"/>
        <s v="PMOHQ0EPO15000076" u="1"/>
        <s v="18280" u="1"/>
        <s v="JGO15000799" u="1"/>
        <s v="JGR15000802-3" u="1"/>
        <s v="TRADOSEPO15000083" u="1"/>
        <s v="JUDSUPEPO15000134" u="1"/>
        <s v="9500074205" u="1"/>
        <s v="HDB000EPO15000660" u="1"/>
        <s v="HDB000EPO15000752" u="1"/>
        <s v="108265" u="1"/>
        <s v="OE#15011465" u="1"/>
        <s v="HDB000EPO15000784" u="1"/>
        <s v="HDB000EPO15000944" u="1"/>
        <s v="PMOHQ0EPO15000092" u="1"/>
        <s v="HOMCNBEPO15000226" u="1"/>
        <s v="NPO000ECO15000592" u="1"/>
        <s v="4001726407" u="1"/>
        <s v="15/PO/1740" u="1"/>
        <s v="HDB000EPO15001029" u="1"/>
        <s v="IDA - 1169" u="1"/>
        <s v="523506" u="1"/>
        <s v="OE15006321" u="1"/>
        <s v="PAR000EPO15000002" u="1"/>
        <s v="HDB000EPO15000976" u="1"/>
        <s v="HOMSPFEPO15002922" u="1"/>
        <s v="HDB000EPO15000952" u="1"/>
        <s v="HSA000EPO15000279" u="1"/>
        <s v="WC 8200003222" u="1"/>
        <s v="HOMSPFEPO15008508" u="1"/>
        <s v="PAS000EPO14001366" u="1"/>
        <s v="URA000EPO15000452" u="1"/>
        <s v="A00004055-1" u="1"/>
        <s v="A00004239-1" u="1"/>
        <s v="FINCEDEPO15000146" u="1"/>
        <s v="A00002470-2" u="1"/>
        <s v="NAC000EPO15000298" u="1"/>
        <s v="IRA000EPO15000085" u="1"/>
        <s v="IRA000EPO15000177" u="1"/>
        <s v="4520005101" u="1"/>
        <s v="JGO15000899" u="1"/>
        <s v="IRA000EPO14001493" u="1"/>
        <s v="NYP000EPO15001527" u="1"/>
        <s v="SQ1504220037" u="1"/>
        <s v="JGO15000539" u="1"/>
        <s v="NPB000EPO15001121" u="1"/>
        <s v="IRA000EPO15000529" u="1"/>
        <s v="57950009 OS" u="1"/>
        <s v="91101283" u="1"/>
        <s v="4900039590" u="1"/>
        <s v="FEOIT-PO2013-00703" u="1"/>
        <s v="PMONCCEPO15000003" u="1"/>
        <s v="IRA000EPO15000285" u="1"/>
        <s v="18283" u="1"/>
        <s v="4520005100" u="1"/>
        <s v="SQ1407230063" u="1"/>
        <s v="HDB000EPO15001221" u="1"/>
        <s v="CAA000EPO15000339" u="1"/>
        <s v="HOMHQ0EPO15000041" u="1"/>
        <s v="OE#15000634" u="1"/>
        <s v="2015001085" u="1"/>
        <s v="SQ1405070009" u="1"/>
        <s v="RPO000ETT1000004" u="1"/>
        <s v="NATHQ0EPO15000184" u="1"/>
        <s v="6356966" u="1"/>
        <s v="IRA000EPO15000293" u="1"/>
        <s v="IRA000EPO15000385" u="1"/>
        <s v="IRA000EPO15000477" u="1"/>
        <s v="HW1111110004_3" u="1"/>
        <s v="HDB000EPO15001093" u="1"/>
        <s v="HDB000EPO15001369" u="1"/>
        <s v="T27/PO/2014/10/065/24/10/14" u="1"/>
        <s v="3900049968" u="1"/>
        <s v="HDB000EPO15000037" u="1"/>
        <s v="HDB000EPO15000105" u="1"/>
        <s v="SQ1506110010" u="1"/>
        <s v="PR150428-01" u="1"/>
        <s v="SPO000EPO14002257" u="1"/>
        <s v="IRA000EPO15000669" u="1"/>
        <s v="6300039135" u="1"/>
        <s v="6300039227" u="1"/>
        <s v="46190" u="1"/>
        <s v="IRA000EPO15000621" u="1"/>
        <s v="NPO000EPO14001321" u="1"/>
        <s v="EDB000EPO15000265" u="1"/>
        <s v="21500525" u="1"/>
        <s v="810001996" u="1"/>
        <s v="21402144" u="1"/>
        <s v="IRA000EPO15000561" u="1"/>
        <s v="IRA000EPO15000745" u="1"/>
        <s v="390053141" u="1"/>
        <s v="JTC000EPO15000493" u="1"/>
        <s v="HDB000EPO15001385" u="1"/>
        <s v="WC 8200003015" u="1"/>
        <s v="WC 8200003107" u="1"/>
        <s v="HDB000EPO15001521" u="1"/>
        <s v="SQ1403310044" u="1"/>
        <s v="PAS000EPO15000474" u="1"/>
        <s v="SPO000EPO14002501" u="1"/>
        <s v="MPA000EPO15000081" u="1"/>
        <s v="18293" u="1"/>
        <s v="IRA000EPO15000821" u="1"/>
        <s v="WO/13942" u="1"/>
        <s v="PR150130-02" u="1"/>
        <s v="2400082576" u="1"/>
        <s v="AVA000EPO15000254" u="1"/>
        <s v="6800103478" u="1"/>
        <s v="FINAGDEPO15000079" u="1"/>
        <s v="HDB000EPO15000277" u="1"/>
        <s v="HDB000EPO15000161" u="1"/>
        <s v="PR150701-02" u="1"/>
        <s v="9100003931 / CR03" u="1"/>
        <s v="SNB000EPO15000005" u="1"/>
        <s v="IE_000EPO15000023" u="1"/>
        <s v="HDB000EPO15000193" u="1"/>
        <s v="RPO000EPO15001369" u="1"/>
        <s v="CCY000EPO15000383" u="1"/>
        <s v="PR150130-06" u="1"/>
        <s v="HOMHQ0EPO15000481" u="1"/>
        <s v="SSC/IT/PO/1501/00001" u="1"/>
        <s v="5900046143 / 9100005521" u="1"/>
        <s v="PMOHQ0EPO15000029" u="1"/>
        <s v="AVA000EPO15000454" u="1"/>
        <s v="OE#15013016" u="1"/>
        <s v="4500001200" u="1"/>
        <s v="SPO000EPO14001241" u="1"/>
        <s v="IE_000EPO15000123" u="1"/>
        <s v="NPB000EPO15000637" u="1"/>
        <s v="710057609" u="1"/>
        <s v="PR150619-01" u="1"/>
        <s v="HDB000EPO15000729" u="1"/>
        <s v="RPO000EPO15000113" u="1"/>
        <s v="TRAHQ0EPO15000127" u="1"/>
        <s v="TPO000EPO14009479" u="1"/>
        <s v="IE_000EPO15000247" u="1"/>
        <s v="JUDSUPEPO15000027" u="1"/>
        <s v="HDB000EPO15000393" u="1"/>
        <s v="HDB000EPO15000461" u="1"/>
        <s v="HDB000EPO15000737" u="1"/>
        <s v="HDB000EPO15000713" u="1"/>
        <s v="RBSGBM0001026997" u="1"/>
        <s v="SSR0142/55" u="1"/>
        <s v="IE_000EPO15000095" u="1"/>
        <s v="4500420077" u="1"/>
        <s v="SMC000EPO15000031" u="1"/>
        <s v="TRADOSEPO15000076" u="1"/>
        <s v="2013300332" u="1"/>
        <s v="HW1111140003_3" u="1"/>
        <s v="HDB000EPO15000769" u="1"/>
        <s v="JUDSUBEPO15000011" u="1"/>
        <s v="SPO000EPO15001373" u="1"/>
        <s v="PR150311-01" u="1"/>
        <s v="PAS000EPO14002399" u="1"/>
        <s v="HOMCNBEPO15000003" u="1"/>
        <s v="NPO000EPO13000653" u="1"/>
        <s v="JTC000EPO15000006" u="1"/>
        <s v="OE#14044370" u="1"/>
        <s v="PUB000EPO15000683" u="1"/>
        <s v="OE#15015061" u="1"/>
        <s v="PR150331-01" u="1"/>
        <s v="POI-FY1415-000608" u="1"/>
        <s v="PMOEDEEPO15000006" u="1"/>
        <s v="IDA000EPO15000665" u="1"/>
        <s v="JUDSUBEPO15000203" u="1"/>
        <s v="OE#15001758" u="1"/>
        <s v="HOMSPFEPO15000015" u="1"/>
        <s v="SQ1501190038" u="1"/>
        <s v="NHB000EPO14000453" u="1"/>
        <s v="JTC000EPO15000106" u="1"/>
        <s v="004824" u="1"/>
        <s v="JUDSUPEPO15000099" u="1"/>
        <s v="HDB000EPO15000785" u="1"/>
        <s v="HDB000EPO15000853" u="1"/>
        <s v="3900051437" u="1"/>
        <s v="IST000EPO15000004" u="1"/>
        <s v="201507001" u="1"/>
        <s v="P10001154476" u="1"/>
        <s v="RBSGBM0001026897" u="1"/>
        <s v="SQ1505040043" u="1"/>
        <s v="113560-2" u="1"/>
        <s v="IST000EPO15000036" u="1"/>
        <s v="4506022000" u="1"/>
        <s v="95513" u="1"/>
        <s v="IRA000EPO15000314" u="1"/>
        <s v="8115107027" u="1"/>
        <s v="B11/4500022678" u="1"/>
        <s v="15300071 0J 000" u="1"/>
        <s v="3900051252" u="1"/>
        <s v="NEA000EPO15000483" u="1"/>
        <s v="2100061619/050" u="1"/>
        <s v="24216881" u="1"/>
        <s v="5200057039" u="1"/>
        <s v="RBSGBM0001025583" u="1"/>
        <s v="IRA000EPO15000094" u="1"/>
        <s v="LTA000EPO15000122" u="1"/>
        <s v="NATHQ0EPO15000121" u="1"/>
        <s v="HDB000EPO15001078" u="1"/>
        <s v="HDB000EPO15001054" u="1"/>
        <s v="HDB000EPO15001030" u="1"/>
        <s v="IST000EPO15000052" u="1"/>
        <s v="FEOIT-PR2013/00703" u="1"/>
        <s v="PMONCCEPO15000004" u="1"/>
        <s v="PO14001631" u="1"/>
        <s v="212068" u="1"/>
        <s v="PR150512-01" u="1"/>
        <s v="21500967" u="1"/>
        <s v="MPO0180/15" u="1"/>
        <s v="IRA000EPO15000606" u="1"/>
        <s v="PR150522-01" u="1"/>
        <s v="HDB000EPO15001222" u="1"/>
        <s v="PMONSCEPO15000036" u="1"/>
        <s v="NEA000EPO13003460" u="1"/>
        <s v="RPO000EPO14002086" u="1"/>
        <s v="718025" u="1"/>
        <s v="HDB000EPO15001254" u="1"/>
        <s v="IDA000EPO15000018" u="1"/>
        <s v="3900047892" u="1"/>
        <s v="212078" u="1"/>
        <s v="PR150312-01" u="1"/>
        <s v="ON#15002390" u="1"/>
        <s v="IRA000EPO15000622" u="1"/>
        <s v="MPO0068/15" u="1"/>
        <s v="MPO0069/15" u="1"/>
        <s v="RBSGBM0001024960" u="1"/>
        <s v="FINAGDEPO15000016" u="1"/>
        <s v="720021120" u="1"/>
        <s v="CITHQ0EPO14000350" u="1"/>
        <s v="HDB000EPO15001294" u="1"/>
        <s v="HDB000EPO15001362" u="1"/>
        <s v="TPO000EPO14010313" u="1"/>
        <s v="NPB000EPO14001394" u="1"/>
        <s v="BCA000EPO15000656" u="1"/>
        <s v="D377967" u="1"/>
        <s v="212088" u="1"/>
        <s v="308751" u="1"/>
        <s v="FINAGDEPO15000048" u="1"/>
        <s v="RITS/TSG/053 0415" u="1"/>
        <s v="3900049983" u="1"/>
        <s v="MPO0260/15" u="1"/>
        <s v="PMONPSEPO14000092" u="1"/>
        <s v="SQ1505190011" u="1"/>
        <s v="IRA000EPO15000822" u="1"/>
        <s v="212408" u="1"/>
        <s v="HDB000EPO15001462" u="1"/>
        <s v="HDB000EPO15001622" u="1"/>
        <s v="OE#15012626" u="1"/>
        <s v="IE_000EPO14000108" u="1"/>
        <s v="2000004344-00" u="1"/>
        <s v="AVA000EPO15000255" u="1"/>
        <s v="IRA000EPO15000694" u="1"/>
        <s v="SQ1506110039" u="1"/>
        <s v="IRA000EPO15000670" u="1"/>
        <s v="4500377985" u="1"/>
        <s v="XPLTD-1013-PO 1768" u="1"/>
        <s v="710059245" u="1"/>
        <s v="PR1503170054" u="1"/>
        <s v="WC 8200003189" u="1"/>
        <s v="OE#15006280" u="1"/>
        <s v="2014/MIS/0050" u="1"/>
        <s v="MPO0266/15" u="1"/>
        <s v="OE#15023640" u="1"/>
        <s v="IDA000EPO14001390" u="1"/>
        <s v="SQ1304040018" u="1"/>
        <s v="HOMPDEEPO15002109" u="1"/>
        <s v="OE#14055483" u="1"/>
        <s v="212050" u="1"/>
        <s v="HW1212200003" u="1"/>
        <s v="HDB000EPO15001594" u="1"/>
        <s v="NUSDEPEPO14030993" u="1"/>
        <s v="RIT150805" u="1"/>
        <s v="MOE000EPO15001684" u="1"/>
        <s v="SQ1412030028" u="1"/>
        <s v="RBSGBM000102533" u="1"/>
        <s v="HDB000EPO15000286" u="1"/>
        <s v="IDA000EPO15000402" u="1"/>
        <s v="HDB000EPO15000422" u="1"/>
        <s v="MOMISDECO13000014" u="1"/>
        <s v="OE#15012857" u="1"/>
        <s v="MOE000EPO15000604" u="1"/>
        <s v="PR150723-02" u="1"/>
        <s v="RBSGBM0001020024" u="1"/>
        <s v="NLB000EPO15001494" u="1"/>
        <s v="SPO000EPO14001518" u="1"/>
        <s v="IRA000EPO15000870" u="1"/>
        <s v="PO/2015/031" u="1"/>
        <s v="HDB000EPO15000454" u="1"/>
        <s v="8451089929" u="1"/>
        <s v="JUDSUPEPO14000028" u="1"/>
        <s v="4500410963" u="1"/>
        <s v="WGTSPO15/150079" u="1"/>
        <s v="4500407416" u="1"/>
        <s v="P9991506001V1-2283SW" u="1"/>
        <s v="JUDSUPEPO15000028" u="1"/>
        <s v="HDB000EPO15000486" u="1"/>
        <s v="CPF000EPO15000319" u="1"/>
        <s v="HDB000EPO15000462" u="1"/>
        <s v="SQ1501270012" u="1"/>
        <s v="IDA00ETT12000067" u="1"/>
        <s v="ON#15002389" u="1"/>
        <s v="HSA000EPO15000109" u="1"/>
        <s v="NYP000EPO15002313" u="1"/>
        <s v="LTA000ECO12000727 (CP/12/172)" u="1"/>
        <s v="CDVHQ0EPO15000720" u="1"/>
        <s v="MDA000EPO15000258" u="1"/>
        <s v="SMC000EPO15000032" u="1"/>
        <s v="21500738" u="1"/>
        <s v="NPO000EPO15000486" u="1"/>
        <s v="6997095785" u="1"/>
        <s v="TRAHQ0EPO15000120" u="1"/>
        <s v="NPO000EPO13003607" u="1"/>
        <s v="4520005435" u="1"/>
        <s v="4500389354" u="1"/>
        <s v="NPB000EPO15000914" u="1"/>
        <s v="TRADOSEPO15000085" u="1"/>
        <s v="MPO0469/15" u="1"/>
        <s v="MPO0461/14" u="1"/>
        <s v="212414" u="1"/>
        <s v="6300036503" u="1"/>
        <s v="MPO0321/15" u="1"/>
        <s v="212402" u="1"/>
        <s v="HDB000EPO15000754" u="1"/>
        <s v="HDB000EPO15000938" u="1"/>
        <s v="RPO000EPO15000254" u="1"/>
        <s v="L603011" u="1"/>
        <s v="OE#15026382" u="1"/>
        <s v="PR150323-02" u="1"/>
        <s v="T25/PO/2014/10/0097" u="1"/>
        <s v="14300707-000 OJ" u="1"/>
        <s v="OE#15014678" u="1"/>
        <s v="JTC000EPO14001331" u="1"/>
        <s v="MDA000EPO15000342" u="1"/>
        <s v="PR150323-03" u="1"/>
        <s v="3900054350" u="1"/>
        <s v="MPO0566/15" u="1"/>
        <s v="OE#15014558" u="1"/>
        <s v="MPO0567/15" u="1"/>
        <s v="IRA000EPO15000023" u="1"/>
        <s v="591263" u="1"/>
        <s v="6997095784" u="1"/>
        <s v="MPO0568/15" u="1"/>
        <s v="OE#15006038" u="1"/>
        <s v="SQ1310240008" u="1"/>
        <s v="PMOEDEEPO15000023" u="1"/>
        <s v="TOT000EPO15000040" u="1"/>
        <s v="760711 OS" u="1"/>
        <s v="FINCEDEPO14000100" u="1"/>
        <s v="MPO1001/14" u="1"/>
        <s v="IT 020/15" u="1"/>
        <s v="FINCEDEPO15000100" u="1"/>
        <s v="NPB000EPO15000894" u="1"/>
        <s v="CITHQ0EPO15000027" u="1"/>
        <s v="HDB000EPO15000986" u="1"/>
        <s v="415100039" u="1"/>
        <s v="PMOPSDEPO15000284" u="1"/>
        <s v="SQ1412040018" u="1"/>
        <s v="4400004673" u="1"/>
        <s v="MPO1368/14" u="1"/>
        <s v="SQ1408050028" u="1"/>
        <s v="HOMSPFEPO15002940" u="1"/>
        <s v="NLB000EPO15001039" u="1"/>
        <s v="HDB000EPO15001079" u="1"/>
        <s v="HDB000EPO15001239" u="1"/>
        <s v="PO/2076/02/2013" u="1"/>
        <s v="PMONCCEPO15000005" u="1"/>
        <s v="MPO0525/15" u="1"/>
        <s v="IDA000EPO15000890" u="1"/>
        <s v="SDC000EPO15000326" u="1"/>
        <s v="OE#15026377" u="1"/>
        <s v="53610199-000 OM" u="1"/>
        <s v="IRA000EPO15000171" u="1"/>
        <s v="SG rbf 206" u="1"/>
        <s v="IRA000EPO15000607" u="1"/>
        <s v="OE15010022" u="1"/>
        <s v="HDB000EPO15001247" u="1"/>
        <s v="P-100391HH17A" u="1"/>
        <s v="ENV000EPO14000331" u="1"/>
        <s v="MAS000EPO14000624" u="1"/>
        <s v="SCB000EPO15000176" u="1"/>
        <s v="PO/08/14/1250" u="1"/>
        <s v="PMONSCEPO15000037" u="1"/>
        <s v="201507006" u="1"/>
        <s v="RBSGBM0001025988" u="1"/>
        <s v="CDVHQ0EPO15000037" u="1"/>
        <s v="IRA000EPO15000271" u="1"/>
        <s v="IRA000EPO15000707" u="1"/>
        <s v="2015-0002-Man" u="1"/>
        <s v="52140002 OM" u="1"/>
        <s v="SCB000EPO15000092" u="1"/>
        <s v="HOMHQ0EPO15000235" u="1"/>
        <s v="CCS000EPO15000053" u="1"/>
        <s v="IDA000EPO14001403" u="1"/>
        <s v="3900050498" u="1"/>
        <s v="FINHQ0EPO15000055" u="1"/>
        <s v="RPO000EPO14002323" u="1"/>
        <s v="PAS000EPO15000504" u="1"/>
        <s v="NLB000EPO15001155" u="1"/>
        <s v="IRA000EPO15000531" u="1"/>
        <s v="ON300024341" u="1"/>
        <s v="JTC000EPO15000487" u="1"/>
        <s v="MPO0508/15" u="1"/>
        <s v="NEA000EPO15000976" u="1"/>
        <s v="PMONCCEPO15000053" u="1"/>
        <s v="PR150324-01" u="1"/>
        <s v="21501709" u="1"/>
        <s v="4506022349" u="1"/>
        <s v="2400084930" u="1"/>
        <s v="IRA000EPO15000655" u="1"/>
        <s v="JTC000EPO15000495" u="1"/>
        <s v="NST000EPO15000057" u="1"/>
        <s v="PO/S/TE/CC/02/14/075" u="1"/>
        <s v="MOE000EPO15001385" u="1"/>
        <s v="WDA000EPO15000302" u="1"/>
        <s v="MPO0604/15" u="1"/>
        <s v="OE#15026101" u="1"/>
        <s v="CCY000EPO15000429" u="1"/>
        <s v="HDB000EPO15000123" u="1"/>
        <s v="MPO0605/15" u="1"/>
        <s v="CPF000EPO14002604" u="1"/>
        <s v="2015000380" u="1"/>
        <s v="PB/DPYMT/11/2015" u="1"/>
        <s v="POC0172" u="1"/>
        <s v="HOMHQ0EPO14000375" u="1"/>
        <s v="IRA000EPO15000663" u="1"/>
        <s v="NST000EPO15000041" u="1"/>
        <s v="WO-KI-4005T-15-65" u="1"/>
        <s v="4001744918" u="1"/>
        <s v="IRA000EPO15000879" u="1"/>
        <s v="3900050621" u="1"/>
        <s v="OE#15007387" u="1"/>
        <s v="MP1506180001" u="1"/>
        <s v="HDB000EPO15001471" u="1"/>
        <s v="SQ1412030031" u="1"/>
        <s v="RBSGBM0001026958" u="1"/>
        <s v="6300036281" u="1"/>
        <s v="MPA000EPO15000375" u="1"/>
        <s v="9590" u="1"/>
        <s v="SNB000EPO15000007" u="1"/>
        <s v="IE_000EPO15000025" u="1"/>
        <s v="OE#15005535" u="1"/>
        <s v="PHC000EPO15000007" u="1"/>
        <s v="HW1505190003" u="1"/>
        <s v="CPE000EPO15000004" u="1"/>
        <s v="HDB000EPO15000331" u="1"/>
        <s v="VP01270002" u="1"/>
        <s v="P10001098785" u="1"/>
        <s v="4203080078" u="1"/>
        <s v="HOMHQ0EPO14000767" u="1"/>
        <s v="PO13000885" u="1"/>
        <s v="TPO000EPO14010370" u="1"/>
        <s v="4600010783" u="1"/>
        <s v="HDB000EPO15000455" u="1"/>
        <s v="HDB000EPO15000639" u="1"/>
        <s v="MOMISDEPO15000015" u="1"/>
        <s v="OE#15016323" u="1"/>
        <s v="720021341" u="1"/>
        <s v="15194" u="1"/>
        <s v="MP1410240011_1" u="1"/>
        <s v="CPE000EPO15000044" u="1"/>
        <s v="OE#15024952" u="1"/>
        <s v="109004" u="1"/>
        <s v="SLA000EPO15000059" u="1"/>
        <s v="2100062574/050" u="1"/>
        <s v="117471" u="1"/>
        <s v="IDA000EPO15000499" u="1"/>
        <s v="5200007865" u="1"/>
        <s v="OE#15024606" u="1"/>
        <s v="HDB000EPO15000679" u="1"/>
        <s v="JUDSUBEPO15000105" u="1"/>
        <s v="MOMISDEPO15000079" u="1"/>
        <s v="SQ1502030039" u="1"/>
        <s v="HDB000EPO15000723" u="1"/>
        <s v="TRAHQ0EPO15000121" u="1"/>
        <s v="PUB000EPO15000845" u="1"/>
        <s v="NYP000EPO11005155" u="1"/>
        <s v="NPB000EPO15000915" u="1"/>
        <s v="HDB000EPO15000687" u="1"/>
        <s v="NYO000EPO14005079" u="1"/>
        <s v="HDB000EPO15000915" u="1"/>
        <s v="PMOHQ0EPO15000063" u="1"/>
        <s v="4900048828" u="1"/>
        <s v="HOMICAEPO15000711" u="1"/>
        <s v="PR150325-01" u="1"/>
        <s v="P2015-0219-01" u="1"/>
        <s v="NPO000EPO15000723" u="1"/>
        <s v="2601O57164460" u="1"/>
        <s v="HOMSPFEPO14004058" u="1"/>
        <s v="PR150325-02" u="1"/>
        <s v="2200005142" u="1"/>
        <s v="4200008063" u="1"/>
        <s v="PMOEDEEPO15000048" u="1"/>
        <s v="4500390039" u="1"/>
        <s v="HDB000EPO15000887" u="1"/>
        <s v="HSA000EPO15000074" u="1"/>
        <s v="4500378109" u="1"/>
        <s v="6300038542" u="1"/>
        <s v="HDB000EPO15001108" u="1"/>
        <s v="IST000EPO15000014" u="1"/>
        <s v="MOMISDERQ13000007" u="1"/>
        <s v="PAS000EPO15000013" u="1"/>
        <s v="BCA000EPO14000226" u="1"/>
        <s v="IRA000EPO15000248" u="1"/>
        <s v="SQ1403180073" u="1"/>
        <s v="SG065-0000000009" u="1"/>
        <s v="HDB000EPO15001116" u="1"/>
        <s v="CEA000EPO15000042" u="1"/>
        <s v="OE#15007575" u="1"/>
        <s v="4500385804" u="1"/>
        <s v="4930000495" u="1"/>
        <s v="HSA000EPO15000298" u="1"/>
        <s v="OE#15026655" u="1"/>
        <s v="HSA000EPO15000182" u="1"/>
        <s v="IRA000EPO15000508" u="1"/>
        <s v="48117" u="1"/>
        <s v="HDB000EPO15001124" u="1"/>
        <s v="HDB000EPO15001216" u="1"/>
        <s v="RBSGBM0001026784" u="1"/>
        <s v="MOE000EPO15001306" u="1"/>
        <s v="PMONSCEPO15000006" u="1"/>
        <s v="SDC000EPO15000143" u="1"/>
        <s v="SDC000EPO15000327" u="1"/>
        <s v="OE15016143" u="1"/>
        <s v="SQ1503240025" u="1"/>
        <s v="IRA000EPO15000608" u="1"/>
        <s v="2015-0921-Man" u="1"/>
        <s v="NUSDEPEPO15003933" u="1"/>
        <s v="HDB000EPO15001248" u="1"/>
        <s v="HDB000EPO15001200" u="1"/>
        <s v="210002482/050" u="1"/>
        <s v="IST000EPO14000094" u="1"/>
        <s v="IRA000EPO15000388" u="1"/>
        <s v="CCY000EPO14000206" u="1"/>
        <s v="IRA000EPO15000708" u="1"/>
        <s v="JTC000EPO15000296" u="1"/>
        <s v="OE#150135512-20150406" u="1"/>
        <s v="HDB000EPO15001096" u="1"/>
        <s v="HDB000EPO15001508" u="1"/>
        <s v="MUI000EPO15000098" u="1"/>
        <s v="ON#15004349" u="1"/>
        <s v="IRA000EPO15000648" u="1"/>
        <s v="IRA000EPO15000624" u="1"/>
        <s v="OE#15016754" u="1"/>
        <s v="OE#15027794" u="1"/>
        <s v="JTC000EPO15000488" u="1"/>
        <s v="HDB000EPO15001196" u="1"/>
        <s v="HDB000EPO15001080" u="1"/>
        <s v="FA 3108" u="1"/>
        <s v="PMONSCEPO15000078" u="1"/>
        <s v="PMONSCEPO15000054" u="1"/>
        <s v="HOMHQ0EPO15000404" u="1"/>
        <s v="PMONSCEPO15000030" u="1"/>
        <s v="NEA000ECO14000420/1" u="1"/>
        <s v="45006822" u="1"/>
        <s v="OE#15006515" u="1"/>
        <s v="IRA000EPO15000588" u="1"/>
        <s v="SPR000EPO15000691" u="1"/>
        <s v="HOMHTAEPO15000160" u="1"/>
        <s v="IRA000EPO15000848" u="1"/>
        <s v="IRA000EPO15000800" u="1"/>
        <s v="HDB000EPO15001372" u="1"/>
        <s v="HDB000EPO15000408" u="1"/>
        <s v="CCY000EPO15000322" u="1"/>
        <s v="PO101449" u="1"/>
        <s v="OE#15027799" u="1"/>
        <s v="HOMHQ0EPO15000420" u="1"/>
        <s v="PO-DT14-0201" u="1"/>
        <s v="WS4000013828" u="1"/>
        <s v="IRA000EPO15000672" u="1"/>
        <s v="91101312" u="1"/>
        <s v="SQ1409240016" u="1"/>
        <s v="PI00627" u="1"/>
        <s v="HDB000EPO15001564" u="1"/>
        <s v="2200005081" u="1"/>
        <s v="MOE000EPO15001722" u="1"/>
        <s v="N9001460" u="1"/>
        <s v="SQ1305060035" u="1"/>
        <s v="POI-FY1516-000067" u="1"/>
        <s v="SPO000EPO14001144" u="1"/>
        <s v="4500393023" u="1"/>
        <s v="CDVHQ0EPO15000446" u="1"/>
        <s v="IRA000EPO15000680" u="1"/>
        <s v="IRA000EPO15000932" u="1"/>
        <s v="4500385560" u="1"/>
        <s v="PR1518216" u="1"/>
        <s v="CPE000EPO15000029" u="1"/>
        <s v="HDB000EPO15001572" u="1"/>
        <s v="PHC000EPO15000008" u="1"/>
        <s v="HDB000EPO15000288" u="1"/>
        <s v="SBB2921557" u="1"/>
        <s v="SQ1504010053" u="1"/>
        <s v="HDB000EPO15000272" u="1"/>
        <s v="RPO000EPO15001516" u="1"/>
        <s v="4500078113" u="1"/>
        <s v="2100042180-00" u="1"/>
        <s v="9410146242" u="1"/>
        <s v="PS/IT/PO/1412/00015" u="1"/>
        <s v="IRA000EPO15000880" u="1"/>
        <s v="CDVHQ0EPO15000622" u="1"/>
        <s v="WO-KI-4005T-14-0005" u="1"/>
        <s v="MDA000EPO15000136" u="1"/>
        <s v="CPE000EPO15000045" u="1"/>
        <s v="SQ1403060105" u="1"/>
        <s v="HDB000EPO15000556" u="1"/>
        <s v="HOMICAEPO15000628" u="1"/>
        <s v="OE15012438" u="1"/>
        <s v="PR140918-01" u="1"/>
        <s v="710060303" u="1"/>
        <s v="NEA000EPO15001614" u="1"/>
        <s v="JUDSUPEPO15000014" u="1"/>
        <s v="3900053959" u="1"/>
        <s v="HDB000EPO15000908" u="1"/>
        <s v="HDB000EPO15000700" u="1"/>
        <s v="4900048913" u="1"/>
        <s v="NPO000EPO15000716" u="1"/>
        <s v="PAS000EPO15000893" u="1"/>
        <s v="CDVHQ0EPO15000662" u="1"/>
        <s v="720019372" u="1"/>
        <s v="2015-0040-Man" u="1"/>
        <s v="SMC000EPO15000042" u="1"/>
        <s v="HDB000EPO15000756" u="1"/>
        <s v="HDB000EPO15000732" u="1"/>
        <s v="HOMSPFEPO15000018" u="1"/>
        <s v="PMOHQ0EPO15000064" u="1"/>
        <s v="2650000181" u="1"/>
        <s v="NPO000EPO15000816" u="1"/>
        <s v="URA000EPO15000508" u="1"/>
        <s v="3900052786" u="1"/>
        <s v="7100011584" u="1"/>
        <s v="109506" u="1"/>
        <s v="LTA000EPO15001065" u="1"/>
        <s v="LTA000EPO15001201" u="1"/>
        <s v="MOMISDEPO15000072" u="1"/>
        <s v="NTU000EPO15000924" u="1"/>
        <s v="S NO. 08754" u="1"/>
        <s v="HSA000EPO15000043" u="1"/>
        <s v="HSA000EPO15000319" u="1"/>
        <s v="4900048912" u="1"/>
        <s v="HDB000EPO15001009" u="1"/>
        <s v="MDA000EPO13000476" u="1"/>
        <s v="PMOPSDEPO14000162" u="1"/>
        <s v="WO-KI-4005T-14-0007" u="1"/>
        <s v="HOMCNBEPO14000306" u="1"/>
        <s v="PAR000EPO15000006" u="1"/>
        <s v="PO-M-15000277" u="1"/>
        <s v="IRA000EPO15000309" u="1"/>
        <s v="IRA000EPO15000101" u="1"/>
        <s v="2015-236" u="1"/>
        <s v="ON#15005689" u="1"/>
        <s v="NUSDEPEPO14027650" u="1"/>
        <s v="4700006205" u="1"/>
        <s v="BM1505280001" u="1"/>
        <s v="IESS1504-017" u="1"/>
        <s v="HDB000EPO15001117" u="1"/>
        <s v="LAWHQ0EPO15000088" u="1"/>
        <s v="4500401801" u="1"/>
        <s v="003353" u="1"/>
        <s v="014/JOS/15" u="1"/>
        <s v="CRA15T0001" u="1"/>
        <s v="PR150728-01" u="1"/>
        <s v="PMONCCEPO15000007" u="1"/>
        <s v="ACR000EPO15000215" u="1"/>
        <s v="IRA000EPO15000609" u="1"/>
        <s v="HSA000EPO14000659" u="1"/>
        <s v="OE#15009564" u="1"/>
        <s v="ACR000EPO15000087" u="1"/>
        <s v="CAA000EPO15000203" u="1"/>
        <s v="SCB000EPO15000246" u="1"/>
        <s v="PMONSCEPO15000015" u="1"/>
        <s v="MAS000EPO15000398" u="1"/>
        <s v="RBSGBM0001025995" u="1"/>
        <s v="NPB000EPO15000017" u="1"/>
        <s v="SCO000EPO15000122" u="1"/>
        <s v="SG rbf 48" u="1"/>
        <s v="HDB000EPO15001509" u="1"/>
        <s v="HOMSCDECO12000382" u="1"/>
        <s v="4500363591" u="1"/>
        <s v="6300039752" u="1"/>
        <s v="IRA000EPO15000465" u="1"/>
        <s v="IRA000EPO15000649" u="1"/>
        <s v="WC8200003097" u="1"/>
        <s v="IRA000EPO15000809" u="1"/>
        <s v="JTC000EPO15000489" u="1"/>
        <s v="HDB000EPO15001081" u="1"/>
        <s v="HDB000EPO15001333" u="1"/>
        <s v="NPO000EPO13002689" u="1"/>
        <s v="HDB000EPO15000049" u="1"/>
        <s v="HOMHTAEPO15000085" u="1"/>
        <s v="PO201532974" u="1"/>
        <s v="PMONCCEPO15000055" u="1"/>
        <s v="004649" u="1"/>
        <s v="4520004763" u="1"/>
        <s v="IRA000EPO15000473" u="1"/>
        <s v="2601O57164463" u="1"/>
        <s v="106614" u="1"/>
        <s v="SPR000EPO15000692" u="1"/>
        <s v="4500379054" u="1"/>
        <s v="MOE000EPO14004164" u="1"/>
        <s v="RPO000EPO15000996" u="1"/>
        <s v="IRA000EPO15000825" u="1"/>
        <s v="SG rbf 192" u="1"/>
        <s v="WDA000EPO15000244" u="1"/>
        <s v="PMONSCEPO15000095" u="1"/>
        <s v="IRA000EPO15000697" u="1"/>
        <s v="IRA000EPO15000789" u="1"/>
        <s v="CDVHQ0EPO15000347" u="1"/>
        <s v="3900051989" u="1"/>
        <s v="IDA000EPO13000153" u="1"/>
        <s v="BCA000EPO15000491" u="1"/>
        <s v="CAA000EPO15000451" u="1"/>
        <s v="HOMHQ0EPO15000361" u="1"/>
        <s v="2015-237" u="1"/>
        <s v="SQ1412310004" u="1"/>
        <s v="0002890" u="1"/>
        <s v="IRA000EPO15000933" u="1"/>
        <s v="SG rbf 191" u="1"/>
        <s v="710060530" u="1"/>
        <s v="SSR0171/55" u="1"/>
        <s v="6800115510" u="1"/>
        <s v="PAS000EPO14002147" u="1"/>
        <s v="8115095037" u="1"/>
        <s v="SPO000EPO14001269" u="1"/>
        <s v="OE15010719" u="1"/>
        <s v="PR150611-01" u="1"/>
        <s v="HDB000EPO15000457" u="1"/>
        <s v="OE#15027801" u="1"/>
        <s v="ISG1212-002" u="1"/>
        <s v="4500393234" u="1"/>
        <s v="HOMSPFEPO15003903" u="1"/>
        <s v="JUDSUBEPO15000007" u="1"/>
        <s v="NTU000EPO15000649" u="1"/>
        <s v="VC150209006" u="1"/>
        <s v="CBD/40002124/AMO" u="1"/>
        <s v="HDB000EPO15000649" u="1"/>
        <s v="MOMHQ0EPO15000081" u="1"/>
        <s v="WC8200003220" u="1"/>
        <s v="4540322750" u="1"/>
        <s v="LTSB-2014-16" u="1"/>
        <s v="S014/30000532/ITD" u="1"/>
        <s v="CRA000EPO15000050" u="1"/>
        <s v="4500416147" u="1"/>
        <s v="8000179717" u="1"/>
        <s v="SMC000EPO15000059" u="1"/>
        <s v="SQ1501150006" u="1"/>
        <s v="JUDSUPEPO15000015" u="1"/>
        <s v="HDB000EPO15000381" u="1"/>
        <s v="PMOHQ0EPO15000057" u="1"/>
        <s v="PR150401-02" u="1"/>
        <s v="SLA000EPO15000229" u="1"/>
        <s v="SQ1503230057" u="1"/>
        <s v="CPE000EPO15000086" u="1"/>
        <s v="CPF000EPO15001486" u="1"/>
        <s v="HDB000EPO15000481" u="1"/>
        <s v="HDB000EPO15000917" u="1"/>
        <s v="RBSGBM0001027000" u="1"/>
        <s v="ITA000EPO15000014" u="1"/>
        <s v="#APS3720151117137" u="1"/>
        <s v="4520004863" u="1"/>
        <s v="DST000EPO15000076" u="1"/>
        <s v="VO10100001" u="1"/>
        <s v="FEOIT-PO2015/00084" u="1"/>
        <s v="FEOIT-PO2015/00085" u="1"/>
        <s v="JUDSUPEPO15000123" u="1"/>
        <s v="HDB000EPO15000765" u="1"/>
        <s v="212049" u="1"/>
        <s v="4500014210" u="1"/>
        <s v="D00204/LI14" u="1"/>
        <s v="PR150211-01" u="1"/>
        <s v="ON300025917" u="1"/>
        <s v="A00004073" u="1"/>
        <s v="SBB3032179" u="1"/>
        <s v="LTA000EPO14002566" u="1"/>
        <s v="RBSGBM0001026869" u="1"/>
        <s v="3900048519" u="1"/>
        <s v="4500353338" u="1"/>
        <s v="2015036" u="1"/>
        <s v="JUDSUPEPO15000131" u="1"/>
        <s v="HSA000EPO15000328" u="1"/>
        <s v="URA000EPO15000709" u="1"/>
        <s v="ON#15005968" u="1"/>
        <s v="IDA-1169" u="1"/>
        <s v="IRA000EPO15000066" u="1"/>
        <s v="4500410236" u="1"/>
        <s v="IRA000EPO15000202" u="1"/>
        <s v="33723" u="1"/>
        <s v="HDB000EPO15001026" u="1"/>
        <s v="HOTEL - 10026" u="1"/>
        <s v="MPO0092/15" u="1"/>
        <s v="HDB000EPO15000973" u="1"/>
        <s v="724483" u="1"/>
        <s v="4500396347" u="1"/>
        <s v="BITD 41343" u="1"/>
        <s v="4540344954" u="1"/>
        <s v="NCS000EPO15000275" u="1"/>
        <s v="OE#15019629" u="1"/>
        <s v="APS3720151117137" u="1"/>
        <s v="HDB000EPO15001042" u="1"/>
        <s v="MPO0192/15" u="1"/>
        <s v="SCB000EPO15000223" u="1"/>
        <s v="NYP000EPO11000324" u="1"/>
        <s v="MAS000EPO15000399" u="1"/>
        <s v="DO1262/CE14" u="1"/>
        <s v="15300251-000 OJ" u="1"/>
        <s v="P10000993134" u="1"/>
        <s v="FOR000EPO15000092" u="1"/>
        <s v="HDB000EPO15001234" u="1"/>
        <s v="D00418/LI14" u="1"/>
        <s v="P-100397HH17A" u="1"/>
        <s v="SQ1503020058" u="1"/>
        <s v="RPO000EPO15000773" u="1"/>
        <s v="IRA000EPO15000626" u="1"/>
        <s v="MAS000EPO14000483" u="1"/>
        <s v="CCY000EPO15000124" u="1"/>
        <s v="PR150402-03" u="1"/>
        <s v="IRA000EPO15000290" u="1"/>
        <s v="IRA000EPO15000382" u="1"/>
        <s v="HDB000EPO15001298" u="1"/>
        <s v="HDB000EPO15001458" u="1"/>
        <s v="SCB000EPO15000295" u="1"/>
        <s v="710056951" u="1"/>
        <s v="OE#15029969" u="1"/>
        <s v="212089" u="1"/>
        <s v="MPO0297/15" u="1"/>
        <s v="CCS000EPO15000072" u="1"/>
        <s v="212077" u="1"/>
        <s v="FINAGDEPO15000004" u="1"/>
        <s v="IRA000EPO15000826" u="1"/>
        <s v="SQ1409220011" u="1"/>
        <s v="MOE000EPO15001372" u="1"/>
        <s v="HW1301300001_2" u="1"/>
        <s v="15000137" u="1"/>
        <s v="IRA000EPO15000698" u="1"/>
        <s v="IRA000EPO15000742" u="1"/>
        <s v="SQ1412100042_V2" u="1"/>
        <s v="IRA000EPO15000810" u="1"/>
        <s v="MPO0397/15" u="1"/>
        <s v="A00003876-1" u="1"/>
        <s v="FINAGDEPO15000044" u="1"/>
        <s v="MPO0370/15" u="1"/>
        <s v="IRA000EPO15000682" u="1"/>
        <s v="P-100420HH17A" u="1"/>
        <s v="212419" u="1"/>
        <s v="SQ1412100042_V3" u="1"/>
        <s v="HDB000EPO15000266" u="1"/>
        <s v="HDB000EPO15000358" u="1"/>
        <s v="M212079" u="1"/>
        <s v="OE15017392" u="1"/>
        <s v="NST000EPO15000092" u="1"/>
        <s v="33228" u="1"/>
        <s v="OE#:14064048" u="1"/>
        <s v="CPM000EPO15000007" u="1"/>
        <s v="HDB000EPO15000366" u="1"/>
        <s v="HDB000EPO15000458" u="1"/>
        <s v="HDB000EPO15000250" u="1"/>
        <s v="710058529" u="1"/>
        <s v="00021/015-ITP001" u="1"/>
        <s v="4500389892" u="1"/>
        <s v="A00004076" u="1"/>
        <s v="4500414300" u="1"/>
        <s v="CPE000EPO15000115" u="1"/>
        <s v="PHC000EPO15000002" u="1"/>
        <s v="HDB000EPO15000558" u="1"/>
        <s v="SQ1503170026" u="1"/>
        <s v="AVA000EPO15000659" u="1"/>
        <s v="L603042" u="1"/>
        <s v="5900044549" u="1"/>
        <s v="TRADOSEPO15000033" u="1"/>
        <s v="HDB000EPO15000658" u="1"/>
        <s v="3900268193" u="1"/>
        <s v="PMOHQ0EPO15000058" u="1"/>
        <s v="HSA000EPO15000005" u="1"/>
        <s v="AVA000EPO15000575" u="1"/>
        <s v="LTA000EPO14001035" u="1"/>
        <s v="PR150413-01" u="1"/>
        <s v="SQ1502120315" u="1"/>
        <s v="PUB000EPO15000800" u="1"/>
        <s v="SMC000EPO15000044" u="1"/>
        <s v="IDA000EPO15000394" u="1"/>
        <s v="TOT000EPO15000004" u="1"/>
        <s v="PO-04315" u="1"/>
        <s v="4100001880" u="1"/>
        <s v="HDB000EPO15000758" u="1"/>
        <s v="6997094305" u="1"/>
        <s v="OE15004118" u="1"/>
        <s v="URA000EPO15000074" u="1"/>
        <s v="JUDSUPEPO14000148" u="1"/>
        <s v="RPO000ETT14000025" u="1"/>
        <s v="NHB000EPO15001766" u="1"/>
        <s v="MDA000EPO15000438" u="1"/>
        <s v="HOMSPFEPO15006837" u="1"/>
        <s v="HDB000EPO15000766" u="1"/>
        <s v="HDB000EPO15000858" u="1"/>
        <s v="MOMISDEPO15000074" u="1"/>
        <s v="HOMICAEPO15000630" u="1"/>
        <s v="2015-0472-Man" u="1"/>
        <s v="SCH-RHO-IT 1570/2015" u="1"/>
        <s v="4500401790" u="1"/>
        <s v="5000001977-S08" u="1"/>
        <s v="PO101566" u="1"/>
        <s v="HDB000EPO14002235" u="1"/>
        <s v="PR150223-01" u="1"/>
        <s v="IDA000EPO15000846" u="1"/>
        <s v="HDB000EPO15000590" u="1"/>
        <s v="HDB000EPO15000934" u="1"/>
        <s v="3900047603" u="1"/>
        <s v="HSA000EPO15000053" u="1"/>
        <s v="HSA000EPO15000213" u="1"/>
        <s v="NUSDEPEPO14019493" u="1"/>
        <s v="SLA000EPO15000186" u="1"/>
        <s v="A00003878-1" u="1"/>
        <s v="HDB000EPO15000690" u="1"/>
        <s v="IRA000EPO15000067" u="1"/>
        <s v="IRA000EPO15000319" u="1"/>
        <s v="15100060" u="1"/>
        <s v="212091" u="1"/>
        <s v="IST000EPO15000025" u="1"/>
        <s v="13472" u="1"/>
        <s v="PAS000EPO15001608" u="1"/>
        <s v="6520201972" u="1"/>
        <s v="SQ1409190026" u="1"/>
        <s v="IRA000EPO15000051" u="1"/>
        <s v="IRA000EPO15000419" u="1"/>
        <s v="HSA000EPO15000413" u="1"/>
        <s v="IRA000EPO15000303" u="1"/>
        <s v="NUSDEPEPO14019785" u="1"/>
        <s v="HDB000EPO15001059" u="1"/>
        <s v="HDB000EPO15001127" u="1"/>
        <s v="PO15000217" u="1"/>
        <s v="OE15018824" u="1"/>
        <s v="CDVHQ0EPO15000009" u="1"/>
        <s v="HSA000EPO15000353" u="1"/>
      </sharedItems>
    </cacheField>
    <cacheField name="Period" numFmtId="0">
      <sharedItems containsString="0" containsBlank="1" containsNumber="1" containsInteger="1" minValue="1411" maxValue="1509" count="12">
        <n v="1509"/>
        <m/>
        <n v="1508" u="1"/>
        <n v="1504" u="1"/>
        <n v="1411" u="1"/>
        <n v="1505" u="1"/>
        <n v="1501" u="1"/>
        <n v="1412" u="1"/>
        <n v="1506" u="1"/>
        <n v="1502" u="1"/>
        <n v="1507" u="1"/>
        <n v="1503" u="1"/>
      </sharedItems>
    </cacheField>
    <cacheField name="Data source" numFmtId="0">
      <sharedItems containsBlank="1" count="2">
        <s v="TMS"/>
        <m/>
      </sharedItems>
    </cacheField>
    <cacheField name="Depmt" numFmtId="0">
      <sharedItems containsBlank="1"/>
    </cacheField>
    <cacheField name="comm_psg_code" numFmtId="40">
      <sharedItems containsNonDate="0" containsString="0" containsBlank="1"/>
    </cacheField>
    <cacheField name="sub scheme" numFmtId="40">
      <sharedItems containsBlank="1" count="25">
        <s v="nil"/>
        <s v="non comm"/>
        <s v="SBM 2.1 IIPS"/>
        <s v="SBM 2.2 HMA"/>
        <s v="SBM 2.7 RSS"/>
        <s v="SBM 2.3 SMA"/>
        <s v="SBM 2.5 MOS"/>
        <s v="SBM 2.4 MNS"/>
        <s v="SBM 2.6 SVD"/>
        <m/>
        <s v="TMS 2.5 MOS" u="1"/>
        <s v="TMS 2.10 RSS" u="1"/>
        <s v="BSM 2.3 SMA" u="1"/>
        <s v="TMS 2.2 HMA" u="1"/>
        <s v="BSM 2.4 MNS" u="1"/>
        <s v="BSM 2.7 RSS" u="1"/>
        <s v="BSM 2.5 MOS" u="1"/>
        <s v="TMS 2.9 BMA" u="1"/>
        <s v="BSM 2.6 SVD" u="1"/>
        <s v="TMS 2.1 IIPS" u="1"/>
        <s v="BSM 2.2 HMA" u="1"/>
        <e v="#N/A" u="1"/>
        <s v="BSM 2.1 IIPS" u="1"/>
        <s v="TMS 2.3 SMA" u="1"/>
        <s v="TMS 2.4 MNS" u="1"/>
      </sharedItems>
    </cacheField>
    <cacheField name="Rev Ach (SAM)" numFmtId="43">
      <sharedItems containsString="0" containsBlank="1" containsNumber="1" minValue="-1938" maxValue="43200"/>
    </cacheField>
    <cacheField name="Rev Ach (SBM)" numFmtId="43">
      <sharedItems containsString="0" containsBlank="1" containsNumber="1" minValue="-1938" maxValue="43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5">
  <r>
    <d v="2015-08-28T10:05:28"/>
    <x v="0"/>
    <x v="0"/>
    <x v="0"/>
    <x v="0"/>
    <x v="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0:08:12"/>
    <x v="0"/>
    <x v="1"/>
    <x v="0"/>
    <x v="1"/>
    <x v="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0:08:49"/>
    <x v="0"/>
    <x v="2"/>
    <x v="0"/>
    <x v="2"/>
    <x v="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0:09:43"/>
    <x v="0"/>
    <x v="2"/>
    <x v="0"/>
    <x v="3"/>
    <x v="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0:10:18"/>
    <x v="0"/>
    <x v="2"/>
    <x v="0"/>
    <x v="4"/>
    <x v="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0:11:09"/>
    <x v="0"/>
    <x v="3"/>
    <x v="0"/>
    <x v="5"/>
    <x v="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3:40:11"/>
    <x v="0"/>
    <x v="4"/>
    <x v="0"/>
    <x v="6"/>
    <x v="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4:13:15"/>
    <x v="0"/>
    <x v="5"/>
    <x v="0"/>
    <x v="7"/>
    <x v="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4:18:29"/>
    <x v="0"/>
    <x v="5"/>
    <x v="0"/>
    <x v="8"/>
    <x v="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4:57:18"/>
    <x v="0"/>
    <x v="0"/>
    <x v="0"/>
    <x v="9"/>
    <x v="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10:52"/>
    <x v="0"/>
    <x v="6"/>
    <x v="0"/>
    <x v="10"/>
    <x v="1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17:36"/>
    <x v="0"/>
    <x v="2"/>
    <x v="0"/>
    <x v="11"/>
    <x v="1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24:19"/>
    <x v="0"/>
    <x v="2"/>
    <x v="0"/>
    <x v="12"/>
    <x v="1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33:59"/>
    <x v="0"/>
    <x v="7"/>
    <x v="0"/>
    <x v="13"/>
    <x v="1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56:36"/>
    <x v="0"/>
    <x v="7"/>
    <x v="0"/>
    <x v="14"/>
    <x v="14"/>
    <s v="Helpdesk_Support"/>
    <s v="Helpdesk Support"/>
    <s v="IPSMAC"/>
    <n v="0"/>
    <n v="0"/>
    <n v="0"/>
    <n v="0"/>
    <s v="DPS-JOPL"/>
    <m/>
    <n v="0"/>
    <x v="0"/>
    <x v="0"/>
    <x v="0"/>
    <s v="direct"/>
    <m/>
    <x v="0"/>
    <n v="0"/>
    <n v="0"/>
  </r>
  <r>
    <d v="2015-08-28T15:57:40"/>
    <x v="0"/>
    <x v="8"/>
    <x v="0"/>
    <x v="15"/>
    <x v="1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58:45"/>
    <x v="0"/>
    <x v="9"/>
    <x v="1"/>
    <x v="16"/>
    <x v="1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5:59:46"/>
    <x v="0"/>
    <x v="7"/>
    <x v="0"/>
    <x v="17"/>
    <x v="1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01:06"/>
    <x v="0"/>
    <x v="6"/>
    <x v="0"/>
    <x v="18"/>
    <x v="1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01:43"/>
    <x v="0"/>
    <x v="10"/>
    <x v="0"/>
    <x v="19"/>
    <x v="1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02:05"/>
    <x v="0"/>
    <x v="11"/>
    <x v="0"/>
    <x v="20"/>
    <x v="2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03:07"/>
    <x v="0"/>
    <x v="2"/>
    <x v="0"/>
    <x v="21"/>
    <x v="2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07:12"/>
    <x v="0"/>
    <x v="1"/>
    <x v="0"/>
    <x v="22"/>
    <x v="2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08:55"/>
    <x v="0"/>
    <x v="12"/>
    <x v="0"/>
    <x v="23"/>
    <x v="2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6:24:33"/>
    <x v="0"/>
    <x v="1"/>
    <x v="0"/>
    <x v="24"/>
    <x v="2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7:25:36"/>
    <x v="0"/>
    <x v="5"/>
    <x v="0"/>
    <x v="25"/>
    <x v="2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28T18:20:06"/>
    <x v="0"/>
    <x v="13"/>
    <x v="0"/>
    <x v="26"/>
    <x v="26"/>
    <s v="Helpdesk_Support"/>
    <s v="Helpdesk Support"/>
    <s v="IPSMAC"/>
    <n v="0"/>
    <n v="0"/>
    <n v="0"/>
    <n v="0"/>
    <s v="DPS-JOPL"/>
    <m/>
    <n v="0"/>
    <x v="0"/>
    <x v="0"/>
    <x v="0"/>
    <s v="direct"/>
    <m/>
    <x v="0"/>
    <n v="0"/>
    <n v="0"/>
  </r>
  <r>
    <d v="2015-08-31T10:02:29"/>
    <x v="1"/>
    <x v="14"/>
    <x v="2"/>
    <x v="27"/>
    <x v="27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8-31T10:02:29"/>
    <x v="1"/>
    <x v="14"/>
    <x v="2"/>
    <x v="27"/>
    <x v="27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8-31T10:02:29"/>
    <x v="1"/>
    <x v="14"/>
    <x v="2"/>
    <x v="27"/>
    <x v="27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8-31T10:02:29"/>
    <x v="1"/>
    <x v="14"/>
    <x v="2"/>
    <x v="27"/>
    <x v="27"/>
    <s v="TAXI_EXP"/>
    <s v="Taxi Expenses"/>
    <s v="IPSMAC"/>
    <n v="0"/>
    <n v="0"/>
    <n v="0"/>
    <n v="22.6"/>
    <s v="DPS-JOPL"/>
    <s v="SW BY TOKEN"/>
    <n v="1"/>
    <x v="0"/>
    <x v="0"/>
    <x v="0"/>
    <s v="direct"/>
    <m/>
    <x v="0"/>
    <n v="0"/>
    <n v="0"/>
  </r>
  <r>
    <d v="2015-08-31T10:19:38"/>
    <x v="1"/>
    <x v="15"/>
    <x v="3"/>
    <x v="28"/>
    <x v="28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8-31T10:19:38"/>
    <x v="1"/>
    <x v="15"/>
    <x v="3"/>
    <x v="28"/>
    <x v="28"/>
    <s v="TAXI_EXP"/>
    <s v="Taxi Expenses"/>
    <s v="IPSMAC"/>
    <n v="0"/>
    <n v="0"/>
    <n v="0"/>
    <n v="21.96"/>
    <s v="ESS-JOPL"/>
    <s v="SW BY TOKEN"/>
    <n v="1"/>
    <x v="0"/>
    <x v="0"/>
    <x v="0"/>
    <s v="direct"/>
    <m/>
    <x v="0"/>
    <n v="0"/>
    <n v="0"/>
  </r>
  <r>
    <d v="2015-08-31T10:19:38"/>
    <x v="1"/>
    <x v="15"/>
    <x v="3"/>
    <x v="28"/>
    <x v="28"/>
    <s v="ONSITE_SUPPORT"/>
    <s v="Onsite Support Services"/>
    <s v="IPSMAC"/>
    <n v="0"/>
    <n v="0"/>
    <n v="0"/>
    <n v="0"/>
    <s v="ESS-JOPL"/>
    <s v="SW BY TOKEN"/>
    <n v="4.5"/>
    <x v="0"/>
    <x v="0"/>
    <x v="0"/>
    <s v="direct"/>
    <m/>
    <x v="0"/>
    <n v="0"/>
    <n v="0"/>
  </r>
  <r>
    <d v="2015-08-31T10:23:07"/>
    <x v="0"/>
    <x v="11"/>
    <x v="0"/>
    <x v="29"/>
    <x v="2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0:24:51"/>
    <x v="0"/>
    <x v="11"/>
    <x v="0"/>
    <x v="30"/>
    <x v="3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0:24:54"/>
    <x v="1"/>
    <x v="16"/>
    <x v="4"/>
    <x v="31"/>
    <x v="31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8-31T10:24:54"/>
    <x v="1"/>
    <x v="16"/>
    <x v="4"/>
    <x v="31"/>
    <x v="31"/>
    <s v="ONSITE_SUPPORT"/>
    <s v="Onsite Support Services"/>
    <s v="IPSMAC"/>
    <n v="0"/>
    <n v="0"/>
    <n v="336.56"/>
    <n v="0"/>
    <s v="ESS-JOPL"/>
    <s v="SW BY TOKEN"/>
    <n v="7"/>
    <x v="0"/>
    <x v="0"/>
    <x v="0"/>
    <s v="direct"/>
    <m/>
    <x v="1"/>
    <n v="0"/>
    <n v="0"/>
  </r>
  <r>
    <d v="2015-08-31T10:28:38"/>
    <x v="1"/>
    <x v="17"/>
    <x v="5"/>
    <x v="32"/>
    <x v="32"/>
    <s v="ONSITE_SUPPORT"/>
    <s v="Onsit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8-31T10:32:17"/>
    <x v="1"/>
    <x v="18"/>
    <x v="6"/>
    <x v="33"/>
    <x v="33"/>
    <s v="ONSITE_SUPPORT"/>
    <s v="Onsite Support Services"/>
    <s v="IPSMAC"/>
    <n v="0"/>
    <n v="0"/>
    <n v="0"/>
    <n v="0"/>
    <s v="DPS-JOPL"/>
    <s v="PRE_ORDER HANDLING"/>
    <n v="1"/>
    <x v="0"/>
    <x v="0"/>
    <x v="0"/>
    <s v="direct"/>
    <m/>
    <x v="0"/>
    <n v="0"/>
    <n v="0"/>
  </r>
  <r>
    <d v="2015-08-31T10:32:17"/>
    <x v="1"/>
    <x v="18"/>
    <x v="6"/>
    <x v="33"/>
    <x v="33"/>
    <s v="SPPGHU026CQ"/>
    <s v="HP 146GB SP SAS 10K 2.5&quot; HDD"/>
    <s v="IPSMAC"/>
    <n v="0"/>
    <n v="56.77"/>
    <n v="0"/>
    <n v="0"/>
    <s v="DPS-JOPL"/>
    <s v="PRE_ORDER HANDLING"/>
    <n v="1"/>
    <x v="0"/>
    <x v="0"/>
    <x v="0"/>
    <s v="direct"/>
    <m/>
    <x v="0"/>
    <n v="0"/>
    <n v="0"/>
  </r>
  <r>
    <d v="2015-08-31T10:34:37"/>
    <x v="0"/>
    <x v="13"/>
    <x v="0"/>
    <x v="34"/>
    <x v="3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0:35:15"/>
    <x v="0"/>
    <x v="12"/>
    <x v="0"/>
    <x v="35"/>
    <x v="3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0:44:06"/>
    <x v="1"/>
    <x v="18"/>
    <x v="6"/>
    <x v="36"/>
    <x v="36"/>
    <s v="ONSITE_SUPPORT"/>
    <s v="Onsite Support Services"/>
    <s v="IPSMAC"/>
    <n v="0"/>
    <n v="0"/>
    <n v="0"/>
    <n v="0"/>
    <s v="DPS-JOPL"/>
    <s v="PRE_ORDER HANDLING"/>
    <n v="1"/>
    <x v="0"/>
    <x v="0"/>
    <x v="0"/>
    <s v="direct"/>
    <m/>
    <x v="0"/>
    <n v="0"/>
    <n v="0"/>
  </r>
  <r>
    <d v="2015-08-31T10:44:06"/>
    <x v="1"/>
    <x v="18"/>
    <x v="6"/>
    <x v="36"/>
    <x v="36"/>
    <s v="PC1201040036"/>
    <s v="HP 146GB 6G SAS 15K 2.5&quot;DP HDD P/NO: 512547-B21"/>
    <s v="IPSMAC"/>
    <n v="0"/>
    <n v="105.87"/>
    <n v="0"/>
    <n v="0"/>
    <s v="DPS-JOPL"/>
    <s v="PRE_ORDER HANDLING"/>
    <n v="1"/>
    <x v="0"/>
    <x v="0"/>
    <x v="0"/>
    <s v="direct"/>
    <m/>
    <x v="0"/>
    <n v="0"/>
    <n v="0"/>
  </r>
  <r>
    <d v="2015-08-31T10:44:06"/>
    <x v="1"/>
    <x v="18"/>
    <x v="6"/>
    <x v="36"/>
    <x v="36"/>
    <s v="PUBLIC_EXP"/>
    <s v="Public Transport Expenses"/>
    <s v="IPSMAC"/>
    <n v="0"/>
    <n v="0"/>
    <n v="0"/>
    <n v="3"/>
    <s v="DPS-JOPL"/>
    <s v="PRE_ORDER HANDLING"/>
    <n v="1"/>
    <x v="0"/>
    <x v="0"/>
    <x v="0"/>
    <s v="direct"/>
    <m/>
    <x v="0"/>
    <n v="0"/>
    <n v="0"/>
  </r>
  <r>
    <d v="2015-08-31T10:44:06"/>
    <x v="1"/>
    <x v="18"/>
    <x v="6"/>
    <x v="36"/>
    <x v="36"/>
    <s v="TAXI_EXP"/>
    <s v="Taxi Expenses"/>
    <s v="IPSMAC"/>
    <n v="0"/>
    <n v="0"/>
    <n v="0"/>
    <n v="13.1"/>
    <s v="DPS-JOPL"/>
    <s v="PRE_ORDER HANDLING"/>
    <n v="1"/>
    <x v="0"/>
    <x v="0"/>
    <x v="0"/>
    <s v="direct"/>
    <m/>
    <x v="0"/>
    <n v="0"/>
    <n v="0"/>
  </r>
  <r>
    <d v="2015-08-31T10:47:43"/>
    <x v="1"/>
    <x v="19"/>
    <x v="7"/>
    <x v="37"/>
    <x v="37"/>
    <s v="ONSITE_SUPPORT"/>
    <s v="Onsite Support Services"/>
    <s v="IPSMAC"/>
    <n v="0"/>
    <n v="0"/>
    <n v="0"/>
    <n v="0"/>
    <s v="DPS-JOPL"/>
    <s v="HW COMP BY PERIOD"/>
    <n v="0.67"/>
    <x v="0"/>
    <x v="0"/>
    <x v="0"/>
    <s v="direct"/>
    <m/>
    <x v="0"/>
    <n v="0"/>
    <n v="0"/>
  </r>
  <r>
    <d v="2015-08-31T10:47:43"/>
    <x v="1"/>
    <x v="19"/>
    <x v="7"/>
    <x v="37"/>
    <x v="37"/>
    <s v="ERP_EXP"/>
    <s v="ERP Expenses"/>
    <s v="IPSMAC"/>
    <n v="0"/>
    <n v="0"/>
    <n v="0"/>
    <n v="1"/>
    <s v="DPS-JOPL"/>
    <s v="HW COMP BY PERIOD"/>
    <n v="1"/>
    <x v="0"/>
    <x v="0"/>
    <x v="0"/>
    <s v="direct"/>
    <m/>
    <x v="0"/>
    <n v="0"/>
    <n v="0"/>
  </r>
  <r>
    <d v="2015-08-31T10:47:43"/>
    <x v="1"/>
    <x v="19"/>
    <x v="7"/>
    <x v="37"/>
    <x v="37"/>
    <s v="PARK_EXP"/>
    <s v="Parking Expenses"/>
    <s v="IPSMAC"/>
    <n v="0"/>
    <n v="0"/>
    <n v="0"/>
    <n v="4.4000000000000004"/>
    <s v="DPS-JOPL"/>
    <s v="HW COMP BY PERIOD"/>
    <n v="1"/>
    <x v="0"/>
    <x v="0"/>
    <x v="0"/>
    <s v="direct"/>
    <m/>
    <x v="0"/>
    <n v="0"/>
    <n v="0"/>
  </r>
  <r>
    <d v="2015-08-31T10:52:03"/>
    <x v="1"/>
    <x v="20"/>
    <x v="8"/>
    <x v="38"/>
    <x v="38"/>
    <s v="ONSITE_SUPPORT"/>
    <s v="Onsite Support Services"/>
    <s v="IPSMAC"/>
    <n v="0"/>
    <n v="0"/>
    <n v="0"/>
    <n v="0"/>
    <s v="DPS-JOPL"/>
    <s v="SW BY TOKEN"/>
    <n v="0.67"/>
    <x v="0"/>
    <x v="0"/>
    <x v="0"/>
    <s v="direct"/>
    <m/>
    <x v="0"/>
    <n v="0"/>
    <n v="0"/>
  </r>
  <r>
    <d v="2015-08-31T10:52:03"/>
    <x v="1"/>
    <x v="20"/>
    <x v="8"/>
    <x v="38"/>
    <x v="38"/>
    <s v="PARK_EXP"/>
    <s v="Parking Expenses"/>
    <s v="IPSMAC"/>
    <n v="0"/>
    <n v="0"/>
    <n v="0"/>
    <n v="1.08"/>
    <s v="DPS-JOPL"/>
    <s v="SW BY TOKEN"/>
    <n v="1"/>
    <x v="0"/>
    <x v="0"/>
    <x v="0"/>
    <s v="direct"/>
    <m/>
    <x v="0"/>
    <n v="0"/>
    <n v="0"/>
  </r>
  <r>
    <d v="2015-08-31T10:53:26"/>
    <x v="1"/>
    <x v="21"/>
    <x v="9"/>
    <x v="39"/>
    <x v="39"/>
    <s v="ONSITE_SUPPORT"/>
    <s v="Onsite Support Services"/>
    <s v="IPSMAC"/>
    <n v="0"/>
    <n v="0"/>
    <n v="21.24"/>
    <n v="0"/>
    <s v="DPS-JOPL"/>
    <s v="HW COMP BY PERIOD"/>
    <n v="1.25"/>
    <x v="0"/>
    <x v="0"/>
    <x v="0"/>
    <s v="direct"/>
    <m/>
    <x v="1"/>
    <n v="0"/>
    <n v="0"/>
  </r>
  <r>
    <d v="2015-08-31T10:53:26"/>
    <x v="1"/>
    <x v="21"/>
    <x v="9"/>
    <x v="39"/>
    <x v="39"/>
    <s v="TAXI_EXP"/>
    <s v="Taxi Expenses"/>
    <s v="IPSMAC"/>
    <n v="0"/>
    <n v="0"/>
    <n v="0"/>
    <n v="14"/>
    <s v="DPS-JOPL"/>
    <s v="HW COMP BY PERIOD"/>
    <n v="1"/>
    <x v="0"/>
    <x v="0"/>
    <x v="0"/>
    <s v="direct"/>
    <m/>
    <x v="0"/>
    <n v="0"/>
    <n v="0"/>
  </r>
  <r>
    <d v="2015-08-31T10:56:58"/>
    <x v="1"/>
    <x v="22"/>
    <x v="10"/>
    <x v="40"/>
    <x v="40"/>
    <s v="ONSITE_SUPPORT"/>
    <s v="Onsite Support Services"/>
    <s v="IPSMAC"/>
    <n v="0"/>
    <n v="0"/>
    <n v="8.49"/>
    <n v="0"/>
    <s v="DPS-JOPL"/>
    <s v="HW INVENTORY CHECK"/>
    <n v="0.5"/>
    <x v="0"/>
    <x v="0"/>
    <x v="0"/>
    <s v="direct"/>
    <m/>
    <x v="1"/>
    <n v="0"/>
    <n v="0"/>
  </r>
  <r>
    <d v="2015-08-31T10:56:58"/>
    <x v="1"/>
    <x v="22"/>
    <x v="10"/>
    <x v="40"/>
    <x v="40"/>
    <s v="ONSITE_SUPPORT"/>
    <s v="Onsite Support Services"/>
    <s v="IPSMAC"/>
    <n v="0"/>
    <n v="0"/>
    <n v="8.49"/>
    <n v="0"/>
    <s v="DPS-JOPL"/>
    <s v="HW INVENTORY CHECK"/>
    <n v="0.5"/>
    <x v="0"/>
    <x v="0"/>
    <x v="0"/>
    <s v="direct"/>
    <m/>
    <x v="1"/>
    <n v="0"/>
    <n v="0"/>
  </r>
  <r>
    <d v="2015-08-31T10:56:58"/>
    <x v="1"/>
    <x v="22"/>
    <x v="10"/>
    <x v="40"/>
    <x v="40"/>
    <s v="PUBLIC_EXP"/>
    <s v="Public Transport Expenses"/>
    <s v="IPSMAC"/>
    <n v="0"/>
    <n v="0"/>
    <n v="0"/>
    <n v="3"/>
    <s v="DPS-JOPL"/>
    <s v="HW INVENTORY CHECK"/>
    <n v="1"/>
    <x v="0"/>
    <x v="0"/>
    <x v="0"/>
    <s v="direct"/>
    <m/>
    <x v="0"/>
    <n v="0"/>
    <n v="0"/>
  </r>
  <r>
    <d v="2015-08-31T10:59:00"/>
    <x v="1"/>
    <x v="20"/>
    <x v="8"/>
    <x v="41"/>
    <x v="41"/>
    <s v="ONSITE_SUPPORT"/>
    <s v="Onsite Support Services"/>
    <s v="IPSMAC"/>
    <n v="0"/>
    <n v="0"/>
    <n v="0"/>
    <n v="0"/>
    <s v="DPS-JOPL"/>
    <s v="SW BY TOKEN"/>
    <n v="0.75"/>
    <x v="0"/>
    <x v="0"/>
    <x v="0"/>
    <s v="direct"/>
    <m/>
    <x v="0"/>
    <n v="0"/>
    <n v="0"/>
  </r>
  <r>
    <d v="2015-08-31T10:59:00"/>
    <x v="1"/>
    <x v="20"/>
    <x v="8"/>
    <x v="41"/>
    <x v="41"/>
    <s v="PARK_EXP"/>
    <s v="Unknown Expense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8-31T11:03:21"/>
    <x v="1"/>
    <x v="20"/>
    <x v="8"/>
    <x v="42"/>
    <x v="42"/>
    <s v="ONSITE_SUPPORT"/>
    <s v="Onsite Support Services"/>
    <s v="IPSMAC"/>
    <n v="0"/>
    <n v="0"/>
    <n v="0"/>
    <n v="0"/>
    <s v="DPS-JOPL"/>
    <s v="SW BY TOKEN"/>
    <n v="0.83"/>
    <x v="0"/>
    <x v="0"/>
    <x v="0"/>
    <s v="direct"/>
    <m/>
    <x v="0"/>
    <n v="0"/>
    <n v="0"/>
  </r>
  <r>
    <d v="2015-08-31T11:03:21"/>
    <x v="1"/>
    <x v="20"/>
    <x v="8"/>
    <x v="42"/>
    <x v="42"/>
    <s v="TAXI_EXP"/>
    <s v="Taxi Expenses"/>
    <s v="IPSMAC"/>
    <n v="0"/>
    <n v="0"/>
    <n v="0"/>
    <n v="16.399999999999999"/>
    <s v="DPS-JOPL"/>
    <s v="SW BY TOKEN"/>
    <n v="1"/>
    <x v="0"/>
    <x v="0"/>
    <x v="0"/>
    <s v="direct"/>
    <m/>
    <x v="0"/>
    <n v="0"/>
    <n v="0"/>
  </r>
  <r>
    <d v="2015-08-31T11:03:21"/>
    <x v="1"/>
    <x v="20"/>
    <x v="8"/>
    <x v="42"/>
    <x v="42"/>
    <s v="TAXI_EXP"/>
    <s v="Taxi Expenses"/>
    <s v="IPSMAC"/>
    <n v="0"/>
    <n v="0"/>
    <n v="0"/>
    <n v="10.199999999999999"/>
    <s v="DPS-JOPL"/>
    <s v="SW BY TOKEN"/>
    <n v="1"/>
    <x v="0"/>
    <x v="0"/>
    <x v="0"/>
    <s v="direct"/>
    <m/>
    <x v="0"/>
    <n v="0"/>
    <n v="0"/>
  </r>
  <r>
    <d v="2015-08-31T11:14:58"/>
    <x v="1"/>
    <x v="20"/>
    <x v="8"/>
    <x v="43"/>
    <x v="43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8-31T11:14:58"/>
    <x v="1"/>
    <x v="20"/>
    <x v="8"/>
    <x v="43"/>
    <x v="43"/>
    <s v="TAXI_EXP"/>
    <s v="Taxi Expenses"/>
    <s v="IPSMAC"/>
    <n v="0"/>
    <n v="0"/>
    <n v="0"/>
    <n v="9.4499999999999993"/>
    <s v="DPS-JOPL"/>
    <s v="SW BY TOKEN"/>
    <n v="1"/>
    <x v="0"/>
    <x v="0"/>
    <x v="0"/>
    <s v="direct"/>
    <m/>
    <x v="0"/>
    <n v="0"/>
    <n v="0"/>
  </r>
  <r>
    <d v="2015-08-31T11:14:58"/>
    <x v="1"/>
    <x v="20"/>
    <x v="8"/>
    <x v="43"/>
    <x v="43"/>
    <s v="TAXI_EXP"/>
    <s v="Taxi Expenses"/>
    <s v="IPSMAC"/>
    <n v="0"/>
    <n v="0"/>
    <n v="0"/>
    <n v="21"/>
    <s v="DPS-JOPL"/>
    <s v="SW BY TOKEN"/>
    <n v="1"/>
    <x v="0"/>
    <x v="0"/>
    <x v="0"/>
    <s v="direct"/>
    <m/>
    <x v="0"/>
    <n v="0"/>
    <n v="0"/>
  </r>
  <r>
    <d v="2015-08-31T11:18:16"/>
    <x v="1"/>
    <x v="18"/>
    <x v="6"/>
    <x v="44"/>
    <x v="44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8-31T11:18:16"/>
    <x v="1"/>
    <x v="18"/>
    <x v="6"/>
    <x v="44"/>
    <x v="44"/>
    <s v="TAXI_EXP"/>
    <s v="Taxi Expenses"/>
    <s v="IPSMAC"/>
    <n v="0"/>
    <n v="0"/>
    <n v="0"/>
    <n v="10.55"/>
    <s v="DPS-JOPL"/>
    <s v="HW COMP BY PERIOD"/>
    <n v="1"/>
    <x v="0"/>
    <x v="0"/>
    <x v="0"/>
    <s v="direct"/>
    <m/>
    <x v="0"/>
    <n v="0"/>
    <n v="0"/>
  </r>
  <r>
    <d v="2015-08-31T11:18:16"/>
    <x v="1"/>
    <x v="18"/>
    <x v="6"/>
    <x v="44"/>
    <x v="44"/>
    <s v="PUBLIC_EXP"/>
    <s v="Public Transport Expenses"/>
    <s v="IPSMAC"/>
    <n v="0"/>
    <n v="0"/>
    <n v="0"/>
    <n v="3"/>
    <s v="DPS-JOPL"/>
    <s v="HW COMP BY PERIOD"/>
    <n v="1"/>
    <x v="0"/>
    <x v="0"/>
    <x v="0"/>
    <s v="direct"/>
    <m/>
    <x v="0"/>
    <n v="0"/>
    <n v="0"/>
  </r>
  <r>
    <d v="2015-08-31T11:22:08"/>
    <x v="1"/>
    <x v="20"/>
    <x v="8"/>
    <x v="45"/>
    <x v="45"/>
    <s v="ONSITE_SUPPORT"/>
    <s v="Onsite Support Services"/>
    <s v="IPSMAC"/>
    <n v="0"/>
    <n v="0"/>
    <n v="0"/>
    <n v="0"/>
    <s v="DPS-JOPL"/>
    <s v="SW BY TOKEN"/>
    <n v="1.67"/>
    <x v="0"/>
    <x v="0"/>
    <x v="0"/>
    <s v="direct"/>
    <m/>
    <x v="0"/>
    <n v="0"/>
    <n v="0"/>
  </r>
  <r>
    <d v="2015-08-31T11:22:08"/>
    <x v="1"/>
    <x v="20"/>
    <x v="8"/>
    <x v="45"/>
    <x v="45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8-31T11:22:08"/>
    <x v="1"/>
    <x v="20"/>
    <x v="8"/>
    <x v="45"/>
    <x v="45"/>
    <s v="TAXI_EXP"/>
    <s v="Taxi Expenses"/>
    <s v="IPSMAC"/>
    <n v="0"/>
    <n v="0"/>
    <n v="0"/>
    <n v="24.35"/>
    <s v="DPS-JOPL"/>
    <s v="SW BY TOKEN"/>
    <n v="1"/>
    <x v="0"/>
    <x v="0"/>
    <x v="0"/>
    <s v="direct"/>
    <m/>
    <x v="0"/>
    <n v="0"/>
    <n v="0"/>
  </r>
  <r>
    <d v="2015-08-31T11:22:08"/>
    <x v="1"/>
    <x v="20"/>
    <x v="8"/>
    <x v="45"/>
    <x v="45"/>
    <s v="TAXI_EXP"/>
    <s v="Taxi Expenses"/>
    <s v="IPSMAC"/>
    <n v="0"/>
    <n v="0"/>
    <n v="0"/>
    <n v="12.3"/>
    <s v="DPS-JOPL"/>
    <s v="SW BY TOKEN"/>
    <n v="1"/>
    <x v="0"/>
    <x v="0"/>
    <x v="0"/>
    <s v="direct"/>
    <m/>
    <x v="0"/>
    <n v="0"/>
    <n v="0"/>
  </r>
  <r>
    <d v="2015-08-31T11:22:08"/>
    <x v="1"/>
    <x v="20"/>
    <x v="8"/>
    <x v="45"/>
    <x v="45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8-31T11:22:08"/>
    <x v="1"/>
    <x v="20"/>
    <x v="8"/>
    <x v="45"/>
    <x v="45"/>
    <s v="TAXI_EXP"/>
    <s v="Taxi Expenses"/>
    <s v="IPSMAC"/>
    <n v="0"/>
    <n v="0"/>
    <n v="0"/>
    <n v="33.299999999999997"/>
    <s v="DPS-JOPL"/>
    <s v="SW BY TOKEN"/>
    <n v="1"/>
    <x v="0"/>
    <x v="0"/>
    <x v="0"/>
    <s v="direct"/>
    <m/>
    <x v="0"/>
    <n v="0"/>
    <n v="0"/>
  </r>
  <r>
    <d v="2015-08-31T11:24:29"/>
    <x v="1"/>
    <x v="23"/>
    <x v="11"/>
    <x v="46"/>
    <x v="46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8-31T11:24:29"/>
    <x v="1"/>
    <x v="23"/>
    <x v="11"/>
    <x v="46"/>
    <x v="46"/>
    <s v="TAXI_EXP"/>
    <s v="Taxi Expenses"/>
    <s v="IPSMAC"/>
    <n v="0"/>
    <n v="0"/>
    <n v="0"/>
    <n v="22.3"/>
    <s v="DPS-JOPL"/>
    <s v="HW COMP BY PERIOD"/>
    <n v="1"/>
    <x v="0"/>
    <x v="0"/>
    <x v="0"/>
    <s v="direct"/>
    <m/>
    <x v="0"/>
    <n v="0"/>
    <n v="0"/>
  </r>
  <r>
    <d v="2015-08-31T11:24:29"/>
    <x v="1"/>
    <x v="23"/>
    <x v="11"/>
    <x v="46"/>
    <x v="46"/>
    <s v="TAXI_EXP"/>
    <s v="Taxi Expenses"/>
    <s v="IPSMAC"/>
    <n v="0"/>
    <n v="0"/>
    <n v="0"/>
    <n v="19.25"/>
    <s v="DPS-JOPL"/>
    <s v="HW COMP BY PERIOD"/>
    <n v="1"/>
    <x v="0"/>
    <x v="0"/>
    <x v="0"/>
    <s v="direct"/>
    <m/>
    <x v="0"/>
    <n v="0"/>
    <n v="0"/>
  </r>
  <r>
    <d v="2015-08-31T11:30:12"/>
    <x v="1"/>
    <x v="24"/>
    <x v="12"/>
    <x v="47"/>
    <x v="47"/>
    <s v="ONSITE_SUPPORT"/>
    <s v="Onsite Support Services"/>
    <s v="IPSMAC"/>
    <n v="0"/>
    <n v="0"/>
    <n v="0"/>
    <n v="0"/>
    <s v="DPS-JOPL"/>
    <s v="PRE_ORDER HANDLING"/>
    <n v="4.25"/>
    <x v="0"/>
    <x v="0"/>
    <x v="0"/>
    <s v="direct"/>
    <m/>
    <x v="0"/>
    <n v="0"/>
    <n v="0"/>
  </r>
  <r>
    <d v="2015-08-31T11:30:12"/>
    <x v="1"/>
    <x v="24"/>
    <x v="12"/>
    <x v="47"/>
    <x v="47"/>
    <s v="TAXI_EXP"/>
    <s v="Taxi Expenses"/>
    <s v="IPSMAC"/>
    <n v="0"/>
    <n v="0"/>
    <n v="0"/>
    <n v="17.7"/>
    <s v="DPS-JOPL"/>
    <s v="PRE_ORDER HANDLING"/>
    <n v="1"/>
    <x v="0"/>
    <x v="0"/>
    <x v="0"/>
    <s v="direct"/>
    <m/>
    <x v="0"/>
    <n v="0"/>
    <n v="0"/>
  </r>
  <r>
    <d v="2015-08-31T11:30:12"/>
    <x v="1"/>
    <x v="24"/>
    <x v="12"/>
    <x v="47"/>
    <x v="47"/>
    <s v="PARK_EXP"/>
    <s v="Parking Expenses"/>
    <s v="IPSMAC"/>
    <n v="0"/>
    <n v="0"/>
    <n v="0"/>
    <n v="2.14"/>
    <s v="DPS-JOPL"/>
    <s v="PRE_ORDER HANDLING"/>
    <n v="1"/>
    <x v="0"/>
    <x v="0"/>
    <x v="0"/>
    <s v="direct"/>
    <m/>
    <x v="0"/>
    <n v="0"/>
    <n v="0"/>
  </r>
  <r>
    <d v="2015-08-31T11:30:12"/>
    <x v="1"/>
    <x v="24"/>
    <x v="12"/>
    <x v="47"/>
    <x v="47"/>
    <s v="PARK_EXP"/>
    <s v="Parking Expenses"/>
    <s v="IPSMAC"/>
    <n v="0"/>
    <n v="0"/>
    <n v="0"/>
    <n v="2.2000000000000002"/>
    <s v="DPS-JOPL"/>
    <s v="PRE_ORDER HANDLING"/>
    <n v="1"/>
    <x v="0"/>
    <x v="0"/>
    <x v="0"/>
    <s v="direct"/>
    <m/>
    <x v="0"/>
    <n v="0"/>
    <n v="0"/>
  </r>
  <r>
    <d v="2015-08-31T11:30:12"/>
    <x v="1"/>
    <x v="24"/>
    <x v="12"/>
    <x v="47"/>
    <x v="47"/>
    <s v="ONSITE_SUPPORT"/>
    <s v="Onsite Support Services"/>
    <s v="IPSMAC"/>
    <n v="0"/>
    <n v="0"/>
    <n v="0"/>
    <n v="0"/>
    <s v="DPS-JOPL"/>
    <s v="PRE_ORDER HANDLING"/>
    <n v="0.67"/>
    <x v="0"/>
    <x v="0"/>
    <x v="0"/>
    <s v="direct"/>
    <m/>
    <x v="0"/>
    <n v="0"/>
    <n v="0"/>
  </r>
  <r>
    <d v="2015-08-31T11:30:12"/>
    <x v="1"/>
    <x v="24"/>
    <x v="12"/>
    <x v="47"/>
    <x v="47"/>
    <s v="TAXI_EXP"/>
    <s v="Taxi Expenses"/>
    <s v="IPSMAC"/>
    <n v="0"/>
    <n v="0"/>
    <n v="0"/>
    <n v="20.3"/>
    <s v="DPS-JOPL"/>
    <s v="PRE_ORDER HANDLING"/>
    <n v="1"/>
    <x v="0"/>
    <x v="0"/>
    <x v="0"/>
    <s v="direct"/>
    <m/>
    <x v="0"/>
    <n v="0"/>
    <n v="0"/>
  </r>
  <r>
    <d v="2015-08-31T11:30:12"/>
    <x v="1"/>
    <x v="24"/>
    <x v="12"/>
    <x v="47"/>
    <x v="47"/>
    <s v="TAXI_EXP"/>
    <s v="Taxi Expenses"/>
    <s v="IPSMAC"/>
    <n v="0"/>
    <n v="0"/>
    <n v="0"/>
    <n v="30.6"/>
    <s v="DPS-JOPL"/>
    <s v="PRE_ORDER HANDLING"/>
    <n v="1"/>
    <x v="0"/>
    <x v="0"/>
    <x v="0"/>
    <s v="direct"/>
    <m/>
    <x v="0"/>
    <n v="0"/>
    <n v="0"/>
  </r>
  <r>
    <d v="2015-08-31T11:30:12"/>
    <x v="1"/>
    <x v="24"/>
    <x v="12"/>
    <x v="47"/>
    <x v="47"/>
    <s v="ONSITE_SUPPORT"/>
    <s v="Onsite Support Services"/>
    <s v="IPSMAC"/>
    <n v="0"/>
    <n v="0"/>
    <n v="0"/>
    <n v="0"/>
    <s v="DPS-JOPL"/>
    <s v="PRE_ORDER HANDLING"/>
    <n v="4.25"/>
    <x v="0"/>
    <x v="0"/>
    <x v="0"/>
    <s v="direct"/>
    <m/>
    <x v="0"/>
    <n v="0"/>
    <n v="0"/>
  </r>
  <r>
    <d v="2015-08-31T11:33:50"/>
    <x v="1"/>
    <x v="20"/>
    <x v="8"/>
    <x v="48"/>
    <x v="48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8-31T11:33:50"/>
    <x v="1"/>
    <x v="20"/>
    <x v="8"/>
    <x v="48"/>
    <x v="48"/>
    <s v="TAXI_EXP"/>
    <s v="Taxi Expenses"/>
    <s v="IPSMAC"/>
    <n v="0"/>
    <n v="0"/>
    <n v="0"/>
    <n v="31.1"/>
    <s v="DPS-JOPL"/>
    <s v="SW BY TOKEN"/>
    <n v="1"/>
    <x v="0"/>
    <x v="0"/>
    <x v="0"/>
    <s v="direct"/>
    <m/>
    <x v="0"/>
    <n v="0"/>
    <n v="0"/>
  </r>
  <r>
    <d v="2015-08-31T11:33:50"/>
    <x v="1"/>
    <x v="20"/>
    <x v="8"/>
    <x v="48"/>
    <x v="48"/>
    <s v="TAXI_EXP"/>
    <s v="Taxi Expenses"/>
    <s v="IPSMAC"/>
    <n v="0"/>
    <n v="0"/>
    <n v="0"/>
    <n v="16.8"/>
    <s v="DPS-JOPL"/>
    <s v="SW BY TOKEN"/>
    <n v="1"/>
    <x v="0"/>
    <x v="0"/>
    <x v="0"/>
    <s v="direct"/>
    <m/>
    <x v="0"/>
    <n v="0"/>
    <n v="0"/>
  </r>
  <r>
    <d v="2015-08-31T11:35:54"/>
    <x v="0"/>
    <x v="25"/>
    <x v="0"/>
    <x v="49"/>
    <x v="4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2:01:04"/>
    <x v="1"/>
    <x v="26"/>
    <x v="13"/>
    <x v="50"/>
    <x v="50"/>
    <s v="ONSITE_SUPPORT"/>
    <s v="Onsite Support Services"/>
    <s v="IPSMAC"/>
    <n v="0"/>
    <n v="0"/>
    <n v="0"/>
    <n v="0"/>
    <s v="DPS-JOPL"/>
    <s v="SW BY TOKEN"/>
    <n v="1.75"/>
    <x v="0"/>
    <x v="0"/>
    <x v="0"/>
    <s v="direct"/>
    <m/>
    <x v="0"/>
    <n v="0"/>
    <n v="0"/>
  </r>
  <r>
    <d v="2015-08-31T12:01:04"/>
    <x v="1"/>
    <x v="26"/>
    <x v="13"/>
    <x v="50"/>
    <x v="50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8-31T12:01:04"/>
    <x v="1"/>
    <x v="26"/>
    <x v="13"/>
    <x v="50"/>
    <x v="50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8-31T12:01:56"/>
    <x v="1"/>
    <x v="27"/>
    <x v="14"/>
    <x v="51"/>
    <x v="51"/>
    <s v="ONSITE_SUPPORT"/>
    <s v="Onsite Support Services"/>
    <s v="IPSMAC"/>
    <n v="0"/>
    <n v="0"/>
    <n v="0"/>
    <n v="0"/>
    <s v="DPS-JOPL"/>
    <s v="HW INVENTORY CHECK"/>
    <n v="3"/>
    <x v="0"/>
    <x v="0"/>
    <x v="0"/>
    <s v="direct"/>
    <m/>
    <x v="0"/>
    <n v="0"/>
    <n v="0"/>
  </r>
  <r>
    <d v="2015-08-31T12:01:56"/>
    <x v="1"/>
    <x v="27"/>
    <x v="14"/>
    <x v="51"/>
    <x v="51"/>
    <s v="TAXI_EXP"/>
    <s v="Taxi Expenses"/>
    <s v="IPSMAC"/>
    <n v="0"/>
    <n v="0"/>
    <n v="0"/>
    <n v="17.2"/>
    <s v="DPS-JOPL"/>
    <s v="HW INVENTORY CHECK"/>
    <n v="1"/>
    <x v="0"/>
    <x v="0"/>
    <x v="0"/>
    <s v="direct"/>
    <m/>
    <x v="0"/>
    <n v="0"/>
    <n v="0"/>
  </r>
  <r>
    <d v="2015-08-31T12:39:08"/>
    <x v="0"/>
    <x v="28"/>
    <x v="15"/>
    <x v="52"/>
    <x v="5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2:45:54"/>
    <x v="0"/>
    <x v="29"/>
    <x v="0"/>
    <x v="53"/>
    <x v="5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3:22:12"/>
    <x v="0"/>
    <x v="30"/>
    <x v="0"/>
    <x v="54"/>
    <x v="5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4:40:48"/>
    <x v="0"/>
    <x v="7"/>
    <x v="0"/>
    <x v="55"/>
    <x v="5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4:43:22"/>
    <x v="0"/>
    <x v="7"/>
    <x v="0"/>
    <x v="56"/>
    <x v="5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4:51:15"/>
    <x v="0"/>
    <x v="7"/>
    <x v="0"/>
    <x v="57"/>
    <x v="5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4:54:27"/>
    <x v="0"/>
    <x v="13"/>
    <x v="0"/>
    <x v="58"/>
    <x v="5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4:57:06"/>
    <x v="0"/>
    <x v="8"/>
    <x v="0"/>
    <x v="59"/>
    <x v="5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4:59:21"/>
    <x v="0"/>
    <x v="7"/>
    <x v="0"/>
    <x v="60"/>
    <x v="6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5:01:36"/>
    <x v="0"/>
    <x v="7"/>
    <x v="0"/>
    <x v="61"/>
    <x v="6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5:05:28"/>
    <x v="0"/>
    <x v="11"/>
    <x v="0"/>
    <x v="62"/>
    <x v="6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5:09:16"/>
    <x v="0"/>
    <x v="2"/>
    <x v="0"/>
    <x v="63"/>
    <x v="6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5:30:25"/>
    <x v="0"/>
    <x v="31"/>
    <x v="0"/>
    <x v="64"/>
    <x v="6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6:10:10"/>
    <x v="0"/>
    <x v="32"/>
    <x v="1"/>
    <x v="65"/>
    <x v="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6:26:42"/>
    <x v="0"/>
    <x v="33"/>
    <x v="0"/>
    <x v="66"/>
    <x v="6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6:38:49"/>
    <x v="0"/>
    <x v="11"/>
    <x v="0"/>
    <x v="67"/>
    <x v="6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6:40:36"/>
    <x v="0"/>
    <x v="4"/>
    <x v="0"/>
    <x v="68"/>
    <x v="6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7:03:45"/>
    <x v="0"/>
    <x v="4"/>
    <x v="0"/>
    <x v="69"/>
    <x v="6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7:13:30"/>
    <x v="0"/>
    <x v="29"/>
    <x v="0"/>
    <x v="70"/>
    <x v="7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8-31T18:17:25"/>
    <x v="0"/>
    <x v="29"/>
    <x v="0"/>
    <x v="71"/>
    <x v="7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00:13:48"/>
    <x v="0"/>
    <x v="8"/>
    <x v="0"/>
    <x v="72"/>
    <x v="7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00:14:35"/>
    <x v="0"/>
    <x v="34"/>
    <x v="0"/>
    <x v="73"/>
    <x v="7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09:38:31"/>
    <x v="0"/>
    <x v="35"/>
    <x v="16"/>
    <x v="74"/>
    <x v="7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11:02:20"/>
    <x v="2"/>
    <x v="36"/>
    <x v="17"/>
    <x v="75"/>
    <x v="75"/>
    <s v="PROFESSIONAL_SVC"/>
    <s v="PROFESSIONAL SERVICES"/>
    <s v="IIPINT"/>
    <n v="0"/>
    <n v="0"/>
    <n v="24.44"/>
    <n v="0"/>
    <s v="ESS-JOPL"/>
    <s v="PROFESSIONAL SALES"/>
    <n v="1"/>
    <x v="0"/>
    <x v="0"/>
    <x v="0"/>
    <s v="direct"/>
    <m/>
    <x v="2"/>
    <n v="0"/>
    <n v="0"/>
  </r>
  <r>
    <d v="2015-09-01T11:02:20"/>
    <x v="2"/>
    <x v="36"/>
    <x v="17"/>
    <x v="75"/>
    <x v="75"/>
    <s v="Vendor_OnSite_Services"/>
    <s v="Vendor Onsite Services"/>
    <s v="IIPINT"/>
    <n v="0"/>
    <n v="0"/>
    <n v="2250"/>
    <n v="0"/>
    <s v="ESS-JOPL"/>
    <s v="PROFESSIONAL SALES"/>
    <n v="2"/>
    <x v="0"/>
    <x v="0"/>
    <x v="0"/>
    <s v="direct"/>
    <m/>
    <x v="2"/>
    <n v="0"/>
    <n v="0"/>
  </r>
  <r>
    <d v="2015-09-01T11:06:59"/>
    <x v="2"/>
    <x v="37"/>
    <x v="18"/>
    <x v="76"/>
    <x v="76"/>
    <s v="PROFESSIONAL_SVC"/>
    <s v="PROFESSIONAL SERVICES"/>
    <s v="IIPINT"/>
    <n v="0"/>
    <n v="0"/>
    <n v="0"/>
    <n v="0"/>
    <s v="DPS-JOPL"/>
    <s v="PROFESSIONAL SALES"/>
    <n v="1"/>
    <x v="1"/>
    <x v="0"/>
    <x v="0"/>
    <s v="direct"/>
    <m/>
    <x v="0"/>
    <n v="0"/>
    <n v="0"/>
  </r>
  <r>
    <d v="2015-09-01T11:06:59"/>
    <x v="2"/>
    <x v="37"/>
    <x v="18"/>
    <x v="76"/>
    <x v="76"/>
    <s v="PROFESSIONAL_SVC"/>
    <s v="PROFESSIONAL SERVICES"/>
    <s v="IIPINT"/>
    <n v="0"/>
    <n v="0"/>
    <n v="0"/>
    <n v="0"/>
    <s v="DPS-JOPL"/>
    <s v="PROFESSIONAL SALES"/>
    <n v="1"/>
    <x v="1"/>
    <x v="0"/>
    <x v="0"/>
    <s v="direct"/>
    <m/>
    <x v="0"/>
    <n v="0"/>
    <n v="0"/>
  </r>
  <r>
    <d v="2015-09-01T11:06:59"/>
    <x v="2"/>
    <x v="37"/>
    <x v="18"/>
    <x v="76"/>
    <x v="76"/>
    <s v="TAXI_EXP"/>
    <s v="Taxi Expenses"/>
    <s v="IIPINT"/>
    <n v="0"/>
    <n v="0"/>
    <n v="0"/>
    <n v="17.850000000000001"/>
    <s v="DPS-JOPL"/>
    <s v="PROFESSIONAL SALES"/>
    <n v="1"/>
    <x v="1"/>
    <x v="0"/>
    <x v="0"/>
    <s v="direct"/>
    <m/>
    <x v="0"/>
    <n v="0"/>
    <n v="0"/>
  </r>
  <r>
    <d v="2015-09-01T11:17:22"/>
    <x v="2"/>
    <x v="37"/>
    <x v="18"/>
    <x v="77"/>
    <x v="77"/>
    <s v="PROFESSIONAL_SVC"/>
    <s v="PROFESSIONAL SERVICES"/>
    <s v="IIPINT"/>
    <n v="0"/>
    <n v="0"/>
    <n v="0"/>
    <n v="0"/>
    <s v="DPS-JOPL"/>
    <s v="PROFESSIONAL SALES"/>
    <n v="1"/>
    <x v="2"/>
    <x v="0"/>
    <x v="0"/>
    <s v="direct"/>
    <m/>
    <x v="0"/>
    <n v="0"/>
    <n v="0"/>
  </r>
  <r>
    <d v="2015-09-01T11:17:22"/>
    <x v="2"/>
    <x v="37"/>
    <x v="18"/>
    <x v="77"/>
    <x v="77"/>
    <s v="PSN_UCS"/>
    <s v="Unified Communications Services"/>
    <s v="IIPINT"/>
    <n v="0"/>
    <n v="0"/>
    <n v="14.25"/>
    <n v="0"/>
    <s v="DPS-JOPL"/>
    <s v="PROFESSIONAL SALES"/>
    <n v="1"/>
    <x v="2"/>
    <x v="0"/>
    <x v="0"/>
    <s v="direct"/>
    <m/>
    <x v="2"/>
    <n v="0"/>
    <n v="0"/>
  </r>
  <r>
    <d v="2015-09-01T11:17:22"/>
    <x v="2"/>
    <x v="37"/>
    <x v="18"/>
    <x v="77"/>
    <x v="77"/>
    <s v="TAXI_EXP"/>
    <s v="Taxi Expenses"/>
    <s v="IIPINT"/>
    <n v="0"/>
    <n v="0"/>
    <n v="0"/>
    <n v="13.04"/>
    <s v="DPS-JOPL"/>
    <s v="PROFESSIONAL SALES"/>
    <n v="1"/>
    <x v="2"/>
    <x v="0"/>
    <x v="0"/>
    <s v="direct"/>
    <m/>
    <x v="0"/>
    <n v="0"/>
    <n v="0"/>
  </r>
  <r>
    <d v="2015-09-01T11:17:22"/>
    <x v="2"/>
    <x v="37"/>
    <x v="18"/>
    <x v="77"/>
    <x v="77"/>
    <s v="PROFESSIONAL_SVC"/>
    <s v="PROFESSIONAL SERVICES"/>
    <s v="IIPINT"/>
    <n v="0"/>
    <n v="0"/>
    <n v="0"/>
    <n v="0"/>
    <s v="DPS-JOPL"/>
    <s v="PROFESSIONAL SALES"/>
    <n v="1"/>
    <x v="2"/>
    <x v="0"/>
    <x v="0"/>
    <s v="direct"/>
    <m/>
    <x v="0"/>
    <n v="0"/>
    <n v="0"/>
  </r>
  <r>
    <d v="2015-09-01T11:17:22"/>
    <x v="2"/>
    <x v="37"/>
    <x v="18"/>
    <x v="77"/>
    <x v="77"/>
    <s v="TAXI_EXP"/>
    <s v="Taxi Expenses"/>
    <s v="IIPINT"/>
    <n v="0"/>
    <n v="0"/>
    <n v="0"/>
    <n v="10.95"/>
    <s v="DPS-JOPL"/>
    <s v="PROFESSIONAL SALES"/>
    <n v="1"/>
    <x v="2"/>
    <x v="0"/>
    <x v="0"/>
    <s v="direct"/>
    <m/>
    <x v="0"/>
    <n v="0"/>
    <n v="0"/>
  </r>
  <r>
    <d v="2015-09-01T11:17:22"/>
    <x v="2"/>
    <x v="37"/>
    <x v="18"/>
    <x v="77"/>
    <x v="77"/>
    <s v="TAXI_EXP"/>
    <s v="Taxi Expenses"/>
    <s v="IIPINT"/>
    <n v="0"/>
    <n v="0"/>
    <n v="0"/>
    <n v="15.15"/>
    <s v="DPS-JOPL"/>
    <s v="PROFESSIONAL SALES"/>
    <n v="1"/>
    <x v="2"/>
    <x v="0"/>
    <x v="0"/>
    <s v="direct"/>
    <m/>
    <x v="0"/>
    <n v="0"/>
    <n v="0"/>
  </r>
  <r>
    <d v="2015-09-01T11:39:03"/>
    <x v="3"/>
    <x v="38"/>
    <x v="19"/>
    <x v="78"/>
    <x v="78"/>
    <s v="PROFESSIONAL_SVC"/>
    <s v="PROFESSIONAL SERVICES"/>
    <s v="IIPINT"/>
    <n v="1000"/>
    <n v="0"/>
    <n v="0"/>
    <n v="0"/>
    <s v="DPS-JOPL"/>
    <s v="PROFESSIONAL SALES"/>
    <n v="1"/>
    <x v="3"/>
    <x v="0"/>
    <x v="0"/>
    <s v="direct"/>
    <m/>
    <x v="2"/>
    <n v="310"/>
    <n v="320"/>
  </r>
  <r>
    <d v="2015-09-01T11:39:03"/>
    <x v="3"/>
    <x v="38"/>
    <x v="19"/>
    <x v="78"/>
    <x v="78"/>
    <s v="PARK_EXP"/>
    <s v="Parking Expenses"/>
    <s v="IIPINT"/>
    <n v="0"/>
    <n v="0"/>
    <n v="0"/>
    <n v="3.85"/>
    <s v="DPS-JOPL"/>
    <s v="PROFESSIONAL SALES"/>
    <n v="1"/>
    <x v="3"/>
    <x v="0"/>
    <x v="0"/>
    <s v="direct"/>
    <m/>
    <x v="0"/>
    <n v="0"/>
    <n v="0"/>
  </r>
  <r>
    <d v="2015-09-01T11:39:03"/>
    <x v="3"/>
    <x v="38"/>
    <x v="19"/>
    <x v="78"/>
    <x v="78"/>
    <s v="PROFESSIONAL_SVC"/>
    <s v="PROFESSIONAL SERVICES"/>
    <s v="IIPINT"/>
    <n v="0"/>
    <n v="0"/>
    <n v="0"/>
    <n v="0"/>
    <s v="DPS-JOPL"/>
    <s v="PROFESSIONAL SALES"/>
    <n v="8.5"/>
    <x v="3"/>
    <x v="0"/>
    <x v="0"/>
    <s v="direct"/>
    <m/>
    <x v="0"/>
    <n v="0"/>
    <n v="0"/>
  </r>
  <r>
    <d v="2015-09-01T11:39:03"/>
    <x v="3"/>
    <x v="38"/>
    <x v="19"/>
    <x v="78"/>
    <x v="78"/>
    <s v="PROFESSIONAL_SVC"/>
    <s v="PROFESSIONAL SERVICES"/>
    <s v="IIPINT"/>
    <n v="0"/>
    <n v="0"/>
    <n v="0"/>
    <n v="0"/>
    <s v="DPS-JOPL"/>
    <s v="PROFESSIONAL SALES"/>
    <n v="8.5"/>
    <x v="3"/>
    <x v="0"/>
    <x v="0"/>
    <s v="direct"/>
    <m/>
    <x v="0"/>
    <n v="0"/>
    <n v="0"/>
  </r>
  <r>
    <d v="2015-09-01T11:44:38"/>
    <x v="3"/>
    <x v="38"/>
    <x v="19"/>
    <x v="79"/>
    <x v="79"/>
    <s v="PROFESSIONAL_SVC"/>
    <s v="PROFESSIONAL SERVICES"/>
    <s v="IIPINT"/>
    <n v="300"/>
    <n v="0"/>
    <n v="0"/>
    <n v="0"/>
    <s v="DPS-JOPL"/>
    <s v="PROFESSIONAL SALES"/>
    <n v="1"/>
    <x v="4"/>
    <x v="0"/>
    <x v="0"/>
    <s v="direct"/>
    <m/>
    <x v="2"/>
    <n v="93"/>
    <n v="96"/>
  </r>
  <r>
    <d v="2015-09-01T11:44:38"/>
    <x v="3"/>
    <x v="38"/>
    <x v="19"/>
    <x v="79"/>
    <x v="79"/>
    <s v="TAXI_EXP"/>
    <s v="Taxi Expenses"/>
    <s v="IIPINT"/>
    <n v="0"/>
    <n v="0"/>
    <n v="0"/>
    <n v="22.4"/>
    <s v="DPS-JOPL"/>
    <s v="PROFESSIONAL SALES"/>
    <n v="1"/>
    <x v="4"/>
    <x v="0"/>
    <x v="0"/>
    <s v="direct"/>
    <m/>
    <x v="0"/>
    <n v="0"/>
    <n v="0"/>
  </r>
  <r>
    <d v="2015-09-01T11:44:38"/>
    <x v="3"/>
    <x v="38"/>
    <x v="19"/>
    <x v="79"/>
    <x v="79"/>
    <s v="TAXI_EXP"/>
    <s v="Taxi Expenses"/>
    <s v="IIPINT"/>
    <n v="0"/>
    <n v="0"/>
    <n v="0"/>
    <n v="31.85"/>
    <s v="DPS-JOPL"/>
    <s v="PROFESSIONAL SALES"/>
    <n v="1"/>
    <x v="4"/>
    <x v="0"/>
    <x v="0"/>
    <s v="direct"/>
    <m/>
    <x v="0"/>
    <n v="0"/>
    <n v="0"/>
  </r>
  <r>
    <d v="2015-09-01T11:48:03"/>
    <x v="0"/>
    <x v="39"/>
    <x v="0"/>
    <x v="80"/>
    <x v="8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2286"/>
    <n v="0"/>
    <n v="0"/>
    <n v="0"/>
    <s v="DPS-JOPL"/>
    <s v="PROFESSIONAL SALES"/>
    <n v="1"/>
    <x v="5"/>
    <x v="0"/>
    <x v="0"/>
    <s v="direct"/>
    <m/>
    <x v="2"/>
    <n v="708.66"/>
    <n v="731.52"/>
  </r>
  <r>
    <d v="2015-09-01T11:52:27"/>
    <x v="4"/>
    <x v="40"/>
    <x v="20"/>
    <x v="81"/>
    <x v="81"/>
    <s v="TAXI_EXP"/>
    <s v="Taxi Expenses"/>
    <s v="IIPINT"/>
    <n v="0"/>
    <n v="0"/>
    <n v="0"/>
    <n v="16.23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0"/>
    <n v="0"/>
    <n v="0"/>
    <n v="0"/>
    <s v="DPS-JOPL"/>
    <s v="PROFESSIONAL SALES"/>
    <n v="7"/>
    <x v="5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0"/>
    <n v="0"/>
    <n v="0"/>
    <n v="0"/>
    <s v="DPS-JOPL"/>
    <s v="PROFESSIONAL SALES"/>
    <n v="5.25"/>
    <x v="5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0"/>
    <n v="0"/>
    <n v="0"/>
    <n v="0"/>
    <s v="DPS-JOPL"/>
    <s v="PROFESSIONAL SALES"/>
    <n v="5.25"/>
    <x v="5"/>
    <x v="0"/>
    <x v="0"/>
    <s v="direct"/>
    <m/>
    <x v="0"/>
    <n v="0"/>
    <n v="0"/>
  </r>
  <r>
    <d v="2015-09-01T11:52:27"/>
    <x v="4"/>
    <x v="40"/>
    <x v="20"/>
    <x v="81"/>
    <x v="81"/>
    <s v="TAXI_EXP"/>
    <s v="Taxi Expenses"/>
    <s v="IIPINT"/>
    <n v="0"/>
    <n v="0"/>
    <n v="0"/>
    <n v="12.95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0"/>
    <n v="0"/>
    <n v="0"/>
    <n v="0"/>
    <s v="DPS-JOPL"/>
    <s v="PROFESSIONAL SALES"/>
    <n v="7"/>
    <x v="5"/>
    <x v="0"/>
    <x v="0"/>
    <s v="direct"/>
    <m/>
    <x v="0"/>
    <n v="0"/>
    <n v="0"/>
  </r>
  <r>
    <d v="2015-09-01T11:52:27"/>
    <x v="4"/>
    <x v="40"/>
    <x v="20"/>
    <x v="81"/>
    <x v="81"/>
    <s v="PUBLIC_EXP"/>
    <s v="Public Transport Expenses"/>
    <s v="IIPINT"/>
    <n v="0"/>
    <n v="0"/>
    <n v="0"/>
    <n v="3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PARK_EXP"/>
    <s v="Parking Expenses"/>
    <s v="IIPINT"/>
    <n v="0"/>
    <n v="0"/>
    <n v="0"/>
    <n v="3.5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PARK_EXP"/>
    <s v="Parking Expenses"/>
    <s v="IIPINT"/>
    <n v="0"/>
    <n v="0"/>
    <n v="0"/>
    <n v="6.74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0"/>
    <n v="0"/>
    <n v="0"/>
    <n v="0"/>
    <s v="DPS-JOPL"/>
    <s v="PROFESSIONAL SALES"/>
    <n v="3"/>
    <x v="5"/>
    <x v="0"/>
    <x v="0"/>
    <s v="direct"/>
    <m/>
    <x v="0"/>
    <n v="0"/>
    <n v="0"/>
  </r>
  <r>
    <d v="2015-09-01T11:52:27"/>
    <x v="4"/>
    <x v="40"/>
    <x v="20"/>
    <x v="81"/>
    <x v="81"/>
    <s v="PROFESSIONAL_SVC"/>
    <s v="PROFESSIONAL SERVICES"/>
    <s v="IIPINT"/>
    <n v="0"/>
    <n v="0"/>
    <n v="0"/>
    <n v="0"/>
    <s v="DPS-JOPL"/>
    <s v="PROFESSIONAL SALES"/>
    <n v="3"/>
    <x v="5"/>
    <x v="0"/>
    <x v="0"/>
    <s v="direct"/>
    <m/>
    <x v="0"/>
    <n v="0"/>
    <n v="0"/>
  </r>
  <r>
    <d v="2015-09-01T11:52:27"/>
    <x v="4"/>
    <x v="40"/>
    <x v="20"/>
    <x v="81"/>
    <x v="81"/>
    <s v="PARK_EXP"/>
    <s v="Parking Expenses"/>
    <s v="IIPINT"/>
    <n v="0"/>
    <n v="0"/>
    <n v="0"/>
    <n v="4.28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ERP_EXP"/>
    <s v="ERP Expenses"/>
    <s v="IIPINT"/>
    <n v="0"/>
    <n v="0"/>
    <n v="0"/>
    <n v="1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PARK_EXP"/>
    <s v="Parking Expenses"/>
    <s v="IIPINT"/>
    <n v="0"/>
    <n v="0"/>
    <n v="0"/>
    <n v="4.57"/>
    <s v="DPS-JOPL"/>
    <s v="PROFESSIONAL SALES"/>
    <n v="1"/>
    <x v="5"/>
    <x v="0"/>
    <x v="0"/>
    <s v="direct"/>
    <m/>
    <x v="0"/>
    <n v="0"/>
    <n v="0"/>
  </r>
  <r>
    <d v="2015-09-01T11:52:27"/>
    <x v="4"/>
    <x v="40"/>
    <x v="20"/>
    <x v="81"/>
    <x v="81"/>
    <s v="ERP_EXP"/>
    <s v="ERP Expenses"/>
    <s v="IIPINT"/>
    <n v="0"/>
    <n v="0"/>
    <n v="0"/>
    <n v="1.5"/>
    <s v="DPS-JOPL"/>
    <s v="PROFESSIONAL SALES"/>
    <n v="1"/>
    <x v="5"/>
    <x v="0"/>
    <x v="0"/>
    <s v="direct"/>
    <m/>
    <x v="0"/>
    <n v="0"/>
    <n v="0"/>
  </r>
  <r>
    <d v="2015-09-01T11:57:22"/>
    <x v="0"/>
    <x v="39"/>
    <x v="0"/>
    <x v="82"/>
    <x v="8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14:29:22"/>
    <x v="5"/>
    <x v="38"/>
    <x v="19"/>
    <x v="83"/>
    <x v="83"/>
    <s v="PSN_CPS"/>
    <s v="Composite Project Services"/>
    <s v="IPJCOM"/>
    <n v="3200"/>
    <n v="0"/>
    <n v="0"/>
    <n v="0"/>
    <s v="ESS-JOPL"/>
    <s v="PROFESSIONAL SALES"/>
    <n v="1"/>
    <x v="6"/>
    <x v="0"/>
    <x v="0"/>
    <s v="direct"/>
    <m/>
    <x v="2"/>
    <n v="992"/>
    <n v="992"/>
  </r>
  <r>
    <d v="2015-09-01T14:34:46"/>
    <x v="0"/>
    <x v="41"/>
    <x v="21"/>
    <x v="84"/>
    <x v="84"/>
    <s v="Helpdesk_Support"/>
    <s v="Helpdesk Support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01T14:42:54"/>
    <x v="0"/>
    <x v="42"/>
    <x v="22"/>
    <x v="85"/>
    <x v="85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1T15:30:50"/>
    <x v="0"/>
    <x v="7"/>
    <x v="0"/>
    <x v="86"/>
    <x v="8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15:46:47"/>
    <x v="0"/>
    <x v="43"/>
    <x v="0"/>
    <x v="87"/>
    <x v="8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16:27:41"/>
    <x v="0"/>
    <x v="4"/>
    <x v="0"/>
    <x v="88"/>
    <x v="8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1T16:40:53"/>
    <x v="0"/>
    <x v="44"/>
    <x v="23"/>
    <x v="89"/>
    <x v="89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1T17:32:32"/>
    <x v="0"/>
    <x v="8"/>
    <x v="0"/>
    <x v="90"/>
    <x v="9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06:37:55"/>
    <x v="0"/>
    <x v="45"/>
    <x v="0"/>
    <x v="91"/>
    <x v="9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06:38:45"/>
    <x v="0"/>
    <x v="11"/>
    <x v="0"/>
    <x v="92"/>
    <x v="9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06:38:49"/>
    <x v="0"/>
    <x v="7"/>
    <x v="0"/>
    <x v="93"/>
    <x v="9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08:32:20"/>
    <x v="0"/>
    <x v="46"/>
    <x v="24"/>
    <x v="94"/>
    <x v="94"/>
    <s v="Helpdesk_Support"/>
    <s v="Helpdesk Support"/>
    <s v="IPSMAC"/>
    <n v="0"/>
    <n v="0"/>
    <n v="0"/>
    <n v="0"/>
    <s v="DPS-JOPL"/>
    <s v="SW BY HOUR"/>
    <n v="4"/>
    <x v="0"/>
    <x v="0"/>
    <x v="0"/>
    <s v="direct"/>
    <m/>
    <x v="0"/>
    <n v="0"/>
    <n v="0"/>
  </r>
  <r>
    <d v="2015-09-02T10:19:49"/>
    <x v="1"/>
    <x v="18"/>
    <x v="6"/>
    <x v="95"/>
    <x v="95"/>
    <s v="ONSITE_SUPPORT"/>
    <s v="Onsite Support Services"/>
    <s v="IPSMAC"/>
    <n v="0"/>
    <n v="0"/>
    <n v="45"/>
    <n v="0"/>
    <s v="ESS-JOPL"/>
    <s v="HW COMP BY PERIOD"/>
    <n v="2"/>
    <x v="0"/>
    <x v="0"/>
    <x v="0"/>
    <s v="direct"/>
    <m/>
    <x v="1"/>
    <n v="0"/>
    <n v="0"/>
  </r>
  <r>
    <d v="2015-09-02T10:19:49"/>
    <x v="1"/>
    <x v="18"/>
    <x v="6"/>
    <x v="95"/>
    <x v="95"/>
    <s v="ONSITE_SUPPORT"/>
    <s v="Onsite Support Services"/>
    <s v="IPSMAC"/>
    <n v="0"/>
    <n v="0"/>
    <n v="0"/>
    <n v="0"/>
    <s v="ESS-JOPL"/>
    <s v="HW COMP BY PERIOD"/>
    <n v="2"/>
    <x v="0"/>
    <x v="0"/>
    <x v="0"/>
    <s v="direct"/>
    <m/>
    <x v="0"/>
    <n v="0"/>
    <n v="0"/>
  </r>
  <r>
    <d v="2015-09-02T10:27:39"/>
    <x v="0"/>
    <x v="45"/>
    <x v="0"/>
    <x v="96"/>
    <x v="9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0:31:59"/>
    <x v="1"/>
    <x v="47"/>
    <x v="25"/>
    <x v="97"/>
    <x v="97"/>
    <s v="ONSITE_SUPPORT"/>
    <s v="Onsite Support Services"/>
    <s v="IPSMAC"/>
    <n v="0"/>
    <n v="0"/>
    <n v="0"/>
    <n v="0"/>
    <s v="DPS-JOPL"/>
    <s v="HW COMP BY PERIOD"/>
    <n v="2.5"/>
    <x v="0"/>
    <x v="0"/>
    <x v="0"/>
    <s v="direct"/>
    <m/>
    <x v="0"/>
    <n v="0"/>
    <n v="0"/>
  </r>
  <r>
    <d v="2015-09-02T10:31:59"/>
    <x v="1"/>
    <x v="47"/>
    <x v="25"/>
    <x v="97"/>
    <x v="97"/>
    <s v="ONSITE_SUPPORT"/>
    <s v="Onsite Support Services"/>
    <s v="IPSMAC"/>
    <n v="0"/>
    <n v="0"/>
    <n v="0"/>
    <n v="0"/>
    <s v="DPS-JOPL"/>
    <s v="HW COMP BY PERIOD"/>
    <n v="3.5"/>
    <x v="0"/>
    <x v="0"/>
    <x v="0"/>
    <s v="direct"/>
    <m/>
    <x v="0"/>
    <n v="0"/>
    <n v="0"/>
  </r>
  <r>
    <d v="2015-09-02T10:32:51"/>
    <x v="1"/>
    <x v="20"/>
    <x v="8"/>
    <x v="98"/>
    <x v="98"/>
    <s v="ONSITE_SUPPORT"/>
    <s v="Onsite Support Services"/>
    <s v="IPSMAC"/>
    <n v="0"/>
    <n v="0"/>
    <n v="0"/>
    <n v="0"/>
    <s v="DPS-JOPL"/>
    <s v="SW BY TOKEN"/>
    <n v="1.5"/>
    <x v="0"/>
    <x v="0"/>
    <x v="0"/>
    <s v="direct"/>
    <m/>
    <x v="0"/>
    <n v="0"/>
    <n v="0"/>
  </r>
  <r>
    <d v="2015-09-02T10:32:51"/>
    <x v="1"/>
    <x v="20"/>
    <x v="8"/>
    <x v="98"/>
    <x v="98"/>
    <s v="TAXI_EXP"/>
    <s v="Taxi Expenses"/>
    <s v="IPSMAC"/>
    <n v="0"/>
    <n v="0"/>
    <n v="0"/>
    <n v="16.649999999999999"/>
    <s v="DPS-JOPL"/>
    <s v="SW BY TOKEN"/>
    <n v="1"/>
    <x v="0"/>
    <x v="0"/>
    <x v="0"/>
    <s v="direct"/>
    <m/>
    <x v="0"/>
    <n v="0"/>
    <n v="0"/>
  </r>
  <r>
    <d v="2015-09-02T10:32:51"/>
    <x v="1"/>
    <x v="20"/>
    <x v="8"/>
    <x v="98"/>
    <x v="98"/>
    <s v="TAXI_EXP"/>
    <s v="Taxi Expenses"/>
    <s v="IPSMAC"/>
    <n v="0"/>
    <n v="0"/>
    <n v="0"/>
    <n v="7.9"/>
    <s v="DPS-JOPL"/>
    <s v="SW BY TOKEN"/>
    <n v="1"/>
    <x v="0"/>
    <x v="0"/>
    <x v="0"/>
    <s v="direct"/>
    <m/>
    <x v="0"/>
    <n v="0"/>
    <n v="0"/>
  </r>
  <r>
    <d v="2015-09-02T10:34:00"/>
    <x v="1"/>
    <x v="48"/>
    <x v="26"/>
    <x v="99"/>
    <x v="99"/>
    <s v="ONSITE_SUPPORT"/>
    <s v="Onsite Support Services"/>
    <s v="IPSMAC"/>
    <n v="0"/>
    <n v="0"/>
    <n v="0"/>
    <n v="0"/>
    <s v="DPS-JOPL"/>
    <s v="HW COMP BY PERIOD"/>
    <n v="1.75"/>
    <x v="0"/>
    <x v="0"/>
    <x v="0"/>
    <s v="direct"/>
    <m/>
    <x v="0"/>
    <n v="0"/>
    <n v="0"/>
  </r>
  <r>
    <d v="2015-09-02T10:34:00"/>
    <x v="1"/>
    <x v="48"/>
    <x v="26"/>
    <x v="99"/>
    <x v="99"/>
    <s v="TAXI_EXP"/>
    <s v="Taxi Expenses"/>
    <s v="IPSMAC"/>
    <n v="0"/>
    <n v="0"/>
    <n v="0"/>
    <n v="26.9"/>
    <s v="DPS-JOPL"/>
    <s v="HW COMP BY PERIOD"/>
    <n v="1"/>
    <x v="0"/>
    <x v="0"/>
    <x v="0"/>
    <s v="direct"/>
    <m/>
    <x v="0"/>
    <n v="0"/>
    <n v="0"/>
  </r>
  <r>
    <d v="2015-09-02T10:34:00"/>
    <x v="1"/>
    <x v="48"/>
    <x v="26"/>
    <x v="99"/>
    <x v="99"/>
    <s v="TAXI_EXP"/>
    <s v="Taxi Expenses"/>
    <s v="IPSMAC"/>
    <n v="0"/>
    <n v="0"/>
    <n v="0"/>
    <n v="15.5"/>
    <s v="DPS-JOPL"/>
    <s v="HW COMP BY PERIOD"/>
    <n v="1"/>
    <x v="0"/>
    <x v="0"/>
    <x v="0"/>
    <s v="direct"/>
    <m/>
    <x v="0"/>
    <n v="0"/>
    <n v="0"/>
  </r>
  <r>
    <d v="2015-09-02T10:50:41"/>
    <x v="1"/>
    <x v="18"/>
    <x v="6"/>
    <x v="100"/>
    <x v="100"/>
    <s v="ONSITE_SUPPORT"/>
    <s v="Onsite Support Services"/>
    <s v="IPSMAC"/>
    <n v="0"/>
    <n v="0"/>
    <n v="0"/>
    <n v="0"/>
    <s v="DPS-JOPL"/>
    <s v="HW COMP BY PERIOD"/>
    <n v="0.25"/>
    <x v="0"/>
    <x v="0"/>
    <x v="0"/>
    <s v="direct"/>
    <m/>
    <x v="0"/>
    <n v="0"/>
    <n v="0"/>
  </r>
  <r>
    <d v="2015-09-02T11:03:31"/>
    <x v="0"/>
    <x v="13"/>
    <x v="0"/>
    <x v="101"/>
    <x v="10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1:06:04"/>
    <x v="0"/>
    <x v="30"/>
    <x v="0"/>
    <x v="102"/>
    <x v="10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1:06:51"/>
    <x v="0"/>
    <x v="49"/>
    <x v="0"/>
    <x v="103"/>
    <x v="10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1:14:26"/>
    <x v="1"/>
    <x v="50"/>
    <x v="27"/>
    <x v="104"/>
    <x v="104"/>
    <s v="ONSITE_SUPPORT"/>
    <s v="Onsite Support Services"/>
    <s v="IPSMAC"/>
    <n v="0"/>
    <n v="0"/>
    <n v="0"/>
    <n v="0"/>
    <s v="DPS-JOPL"/>
    <s v="SW BY HOUR"/>
    <n v="0.5"/>
    <x v="0"/>
    <x v="0"/>
    <x v="0"/>
    <s v="direct"/>
    <m/>
    <x v="0"/>
    <n v="0"/>
    <n v="0"/>
  </r>
  <r>
    <d v="2015-09-02T11:14:26"/>
    <x v="1"/>
    <x v="50"/>
    <x v="27"/>
    <x v="104"/>
    <x v="104"/>
    <s v="TAXI_EXP"/>
    <s v="Taxi Expenses"/>
    <s v="IPSMAC"/>
    <n v="0"/>
    <n v="0"/>
    <n v="0"/>
    <n v="21.85"/>
    <s v="DPS-JOPL"/>
    <s v="SW BY HOUR"/>
    <n v="1"/>
    <x v="0"/>
    <x v="0"/>
    <x v="0"/>
    <s v="direct"/>
    <m/>
    <x v="0"/>
    <n v="0"/>
    <n v="0"/>
  </r>
  <r>
    <d v="2015-09-02T11:21:10"/>
    <x v="1"/>
    <x v="50"/>
    <x v="27"/>
    <x v="105"/>
    <x v="105"/>
    <s v="ONSITE_SUPPORT"/>
    <s v="Onsite Support Services"/>
    <s v="IPSMAC"/>
    <n v="0"/>
    <n v="0"/>
    <n v="0"/>
    <n v="0"/>
    <s v="DPS-JOPL"/>
    <s v="SW BY HOUR"/>
    <n v="5.5"/>
    <x v="0"/>
    <x v="0"/>
    <x v="0"/>
    <s v="direct"/>
    <m/>
    <x v="0"/>
    <n v="0"/>
    <n v="0"/>
  </r>
  <r>
    <d v="2015-09-02T11:21:10"/>
    <x v="1"/>
    <x v="50"/>
    <x v="27"/>
    <x v="105"/>
    <x v="105"/>
    <s v="TAXI_EXP"/>
    <s v="Taxi Expenses"/>
    <s v="IPSMAC"/>
    <n v="0"/>
    <n v="0"/>
    <n v="0"/>
    <n v="29.05"/>
    <s v="DPS-JOPL"/>
    <s v="SW BY HOUR"/>
    <n v="1"/>
    <x v="0"/>
    <x v="0"/>
    <x v="0"/>
    <s v="direct"/>
    <m/>
    <x v="0"/>
    <n v="0"/>
    <n v="0"/>
  </r>
  <r>
    <d v="2015-09-02T11:43:58"/>
    <x v="0"/>
    <x v="51"/>
    <x v="0"/>
    <x v="106"/>
    <x v="10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1:48:53"/>
    <x v="0"/>
    <x v="0"/>
    <x v="0"/>
    <x v="107"/>
    <x v="10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2:03:17"/>
    <x v="0"/>
    <x v="46"/>
    <x v="24"/>
    <x v="108"/>
    <x v="108"/>
    <s v="Helpdesk_Support"/>
    <s v="Helpdesk Support"/>
    <s v="IPSMAC"/>
    <n v="0"/>
    <n v="0"/>
    <n v="0"/>
    <n v="0"/>
    <s v="DPS-JOPL"/>
    <s v="SW BY HOUR"/>
    <n v="1.67"/>
    <x v="0"/>
    <x v="0"/>
    <x v="0"/>
    <s v="direct"/>
    <m/>
    <x v="0"/>
    <n v="0"/>
    <n v="0"/>
  </r>
  <r>
    <d v="2015-09-02T12:03:17"/>
    <x v="0"/>
    <x v="46"/>
    <x v="24"/>
    <x v="108"/>
    <x v="108"/>
    <s v="Helpdesk_Support"/>
    <s v="Helpdesk Support"/>
    <s v="IPSMAC"/>
    <n v="0"/>
    <n v="0"/>
    <n v="0"/>
    <n v="0"/>
    <s v="DPS-JOPL"/>
    <s v="SW BY HOUR"/>
    <n v="8.82"/>
    <x v="0"/>
    <x v="0"/>
    <x v="0"/>
    <s v="direct"/>
    <m/>
    <x v="0"/>
    <n v="0"/>
    <n v="0"/>
  </r>
  <r>
    <d v="2015-09-02T12:03:17"/>
    <x v="0"/>
    <x v="46"/>
    <x v="24"/>
    <x v="108"/>
    <x v="108"/>
    <s v="Helpdesk_Support"/>
    <s v="Helpdesk Support"/>
    <s v="IPSMAC"/>
    <n v="0"/>
    <n v="0"/>
    <n v="0"/>
    <n v="0"/>
    <s v="DPS-JOPL"/>
    <s v="SW BY HOUR"/>
    <n v="0.5"/>
    <x v="0"/>
    <x v="0"/>
    <x v="0"/>
    <s v="direct"/>
    <m/>
    <x v="0"/>
    <n v="0"/>
    <n v="0"/>
  </r>
  <r>
    <d v="2015-09-02T12:06:30"/>
    <x v="0"/>
    <x v="12"/>
    <x v="0"/>
    <x v="109"/>
    <x v="10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3:42:44"/>
    <x v="1"/>
    <x v="18"/>
    <x v="6"/>
    <x v="110"/>
    <x v="110"/>
    <s v="ONSITE_SUPPORT"/>
    <s v="Onsite Support Services"/>
    <s v="IPSMAC"/>
    <n v="0"/>
    <n v="0"/>
    <n v="8.49"/>
    <n v="0"/>
    <s v="DPS-JOPL"/>
    <s v="PRE_ORDER HANDLING"/>
    <n v="0.5"/>
    <x v="0"/>
    <x v="0"/>
    <x v="0"/>
    <s v="direct"/>
    <m/>
    <x v="1"/>
    <n v="0"/>
    <n v="0"/>
  </r>
  <r>
    <d v="2015-09-02T13:42:44"/>
    <x v="1"/>
    <x v="18"/>
    <x v="6"/>
    <x v="110"/>
    <x v="110"/>
    <s v="PC1201040036"/>
    <s v="HP 146GB 6G SAS 15K 2.5&quot;DP HDD P/NO: 512547-B21"/>
    <s v="IPSMAC"/>
    <n v="0"/>
    <n v="105.87"/>
    <n v="0"/>
    <n v="0"/>
    <s v="DPS-JOPL"/>
    <s v="PRE_ORDER HANDLING"/>
    <n v="1"/>
    <x v="0"/>
    <x v="0"/>
    <x v="0"/>
    <s v="direct"/>
    <m/>
    <x v="0"/>
    <n v="0"/>
    <n v="0"/>
  </r>
  <r>
    <d v="2015-09-02T13:42:44"/>
    <x v="1"/>
    <x v="18"/>
    <x v="6"/>
    <x v="110"/>
    <x v="110"/>
    <s v="PUBLIC_EXP"/>
    <s v="Public Transport Expenses"/>
    <s v="IPSMAC"/>
    <n v="0"/>
    <n v="0"/>
    <n v="0"/>
    <n v="3"/>
    <s v="DPS-JOPL"/>
    <s v="PRE_ORDER HANDLING"/>
    <n v="1"/>
    <x v="0"/>
    <x v="0"/>
    <x v="0"/>
    <s v="direct"/>
    <m/>
    <x v="0"/>
    <n v="0"/>
    <n v="0"/>
  </r>
  <r>
    <d v="2015-09-02T13:42:44"/>
    <x v="1"/>
    <x v="18"/>
    <x v="6"/>
    <x v="110"/>
    <x v="110"/>
    <s v="PUBLIC_EXP"/>
    <s v="Public Transport Expenses"/>
    <s v="IPSMAC"/>
    <n v="0"/>
    <n v="0"/>
    <n v="0"/>
    <n v="3"/>
    <s v="DPS-JOPL"/>
    <s v="PRE_ORDER HANDLING"/>
    <n v="1"/>
    <x v="0"/>
    <x v="0"/>
    <x v="0"/>
    <s v="direct"/>
    <m/>
    <x v="0"/>
    <n v="0"/>
    <n v="0"/>
  </r>
  <r>
    <d v="2015-09-02T14:00:58"/>
    <x v="1"/>
    <x v="18"/>
    <x v="6"/>
    <x v="111"/>
    <x v="111"/>
    <s v="ONSITE_SUPPORT"/>
    <s v="Onsite Support Services"/>
    <s v="IPSMAC"/>
    <n v="0"/>
    <n v="0"/>
    <n v="0"/>
    <n v="0"/>
    <s v="ESS-JOPL"/>
    <s v="HW COMP BY PERIOD"/>
    <n v="1.75"/>
    <x v="0"/>
    <x v="0"/>
    <x v="0"/>
    <s v="direct"/>
    <m/>
    <x v="0"/>
    <n v="0"/>
    <n v="0"/>
  </r>
  <r>
    <d v="2015-09-02T14:00:58"/>
    <x v="1"/>
    <x v="18"/>
    <x v="6"/>
    <x v="111"/>
    <x v="111"/>
    <s v="TAXI_EXP"/>
    <s v="Taxi Expenses"/>
    <s v="IPSMAC"/>
    <n v="0"/>
    <n v="0"/>
    <n v="0"/>
    <n v="6.75"/>
    <s v="ESS-JOPL"/>
    <s v="HW COMP BY PERIOD"/>
    <n v="1"/>
    <x v="0"/>
    <x v="0"/>
    <x v="0"/>
    <s v="direct"/>
    <m/>
    <x v="0"/>
    <n v="0"/>
    <n v="0"/>
  </r>
  <r>
    <d v="2015-09-02T14:00:58"/>
    <x v="1"/>
    <x v="18"/>
    <x v="6"/>
    <x v="111"/>
    <x v="111"/>
    <s v="TAXI_EXP"/>
    <s v="Taxi Expenses"/>
    <s v="IPSMAC"/>
    <n v="0"/>
    <n v="0"/>
    <n v="0"/>
    <n v="8.6"/>
    <s v="ESS-JOPL"/>
    <s v="HW COMP BY PERIOD"/>
    <n v="1"/>
    <x v="0"/>
    <x v="0"/>
    <x v="0"/>
    <s v="direct"/>
    <m/>
    <x v="0"/>
    <n v="0"/>
    <n v="0"/>
  </r>
  <r>
    <d v="2015-09-02T14:00:58"/>
    <x v="1"/>
    <x v="18"/>
    <x v="6"/>
    <x v="111"/>
    <x v="111"/>
    <s v="ONSITE_SUPPORT"/>
    <s v="Onsite Support Services"/>
    <s v="IPSMAC"/>
    <n v="0"/>
    <n v="0"/>
    <n v="0"/>
    <n v="0"/>
    <s v="ESS-JOPL"/>
    <s v="HW COMP BY PERIOD"/>
    <n v="1.5"/>
    <x v="0"/>
    <x v="0"/>
    <x v="0"/>
    <s v="direct"/>
    <m/>
    <x v="0"/>
    <n v="0"/>
    <n v="0"/>
  </r>
  <r>
    <d v="2015-09-02T14:00:58"/>
    <x v="1"/>
    <x v="18"/>
    <x v="6"/>
    <x v="111"/>
    <x v="111"/>
    <s v="TAXI_EXP"/>
    <s v="Taxi Expenses"/>
    <s v="IPSMAC"/>
    <n v="0"/>
    <n v="0"/>
    <n v="0"/>
    <n v="8.1"/>
    <s v="ESS-JOPL"/>
    <s v="HW COMP BY PERIOD"/>
    <n v="1"/>
    <x v="0"/>
    <x v="0"/>
    <x v="0"/>
    <s v="direct"/>
    <m/>
    <x v="0"/>
    <n v="0"/>
    <n v="0"/>
  </r>
  <r>
    <d v="2015-09-02T14:00:58"/>
    <x v="1"/>
    <x v="18"/>
    <x v="6"/>
    <x v="111"/>
    <x v="111"/>
    <s v="TAXI_EXP"/>
    <s v="Taxi Expenses"/>
    <s v="IPSMAC"/>
    <n v="0"/>
    <n v="0"/>
    <n v="0"/>
    <n v="25.25"/>
    <s v="ESS-JOPL"/>
    <s v="HW COMP BY PERIOD"/>
    <n v="1"/>
    <x v="0"/>
    <x v="0"/>
    <x v="0"/>
    <s v="direct"/>
    <m/>
    <x v="0"/>
    <n v="0"/>
    <n v="0"/>
  </r>
  <r>
    <d v="2015-09-02T14:00:58"/>
    <x v="1"/>
    <x v="18"/>
    <x v="6"/>
    <x v="111"/>
    <x v="111"/>
    <s v="SPPGRS060CQ"/>
    <s v="HP 4GB RED PC3200 (2X2GB) DDR"/>
    <s v="IPSMAC"/>
    <n v="0"/>
    <n v="40.840000000000003"/>
    <n v="0"/>
    <n v="0"/>
    <s v="ESS-JOPL"/>
    <s v="HW COMP BY PERIOD"/>
    <n v="1"/>
    <x v="0"/>
    <x v="0"/>
    <x v="0"/>
    <s v="direct"/>
    <m/>
    <x v="0"/>
    <n v="0"/>
    <n v="0"/>
  </r>
  <r>
    <d v="2015-09-02T14:02:12"/>
    <x v="1"/>
    <x v="52"/>
    <x v="28"/>
    <x v="112"/>
    <x v="112"/>
    <s v="ONSITE_SUPPORT"/>
    <s v="Onsite Support Services"/>
    <s v="IPSMAC"/>
    <n v="0"/>
    <n v="0"/>
    <n v="0"/>
    <n v="0"/>
    <s v="DPS-JOPL"/>
    <s v="HW COMP BY PERIOD"/>
    <n v="0.33"/>
    <x v="0"/>
    <x v="0"/>
    <x v="0"/>
    <s v="direct"/>
    <m/>
    <x v="0"/>
    <n v="0"/>
    <n v="0"/>
  </r>
  <r>
    <d v="2015-09-02T14:02:12"/>
    <x v="1"/>
    <x v="52"/>
    <x v="28"/>
    <x v="112"/>
    <x v="112"/>
    <s v="TAXI_EXP"/>
    <s v="Taxi Expenses"/>
    <s v="IPSMAC"/>
    <n v="0"/>
    <n v="0"/>
    <n v="0"/>
    <n v="10.65"/>
    <s v="DPS-JOPL"/>
    <s v="HW COMP BY PERIOD"/>
    <n v="1"/>
    <x v="0"/>
    <x v="0"/>
    <x v="0"/>
    <s v="direct"/>
    <m/>
    <x v="0"/>
    <n v="0"/>
    <n v="0"/>
  </r>
  <r>
    <d v="2015-09-02T14:02:12"/>
    <x v="1"/>
    <x v="52"/>
    <x v="28"/>
    <x v="112"/>
    <x v="112"/>
    <s v="PUBLIC_EXP"/>
    <s v="Public Transport Expenses"/>
    <s v="IPSMAC"/>
    <n v="0"/>
    <n v="0"/>
    <n v="0"/>
    <n v="3"/>
    <s v="DPS-JOPL"/>
    <s v="HW COMP BY PERIOD"/>
    <n v="1"/>
    <x v="0"/>
    <x v="0"/>
    <x v="0"/>
    <s v="direct"/>
    <m/>
    <x v="0"/>
    <n v="0"/>
    <n v="0"/>
  </r>
  <r>
    <d v="2015-09-02T14:02:12"/>
    <x v="1"/>
    <x v="52"/>
    <x v="28"/>
    <x v="112"/>
    <x v="112"/>
    <s v="SPPGHU026CQ"/>
    <s v="HP 146GB SP SAS 10K 2.5&quot; HDD"/>
    <s v="IPSMAC"/>
    <n v="0"/>
    <n v="63.01"/>
    <n v="0"/>
    <n v="0"/>
    <s v="DPS-JOPL"/>
    <s v="HW COMP BY PERIOD"/>
    <n v="1"/>
    <x v="0"/>
    <x v="0"/>
    <x v="0"/>
    <s v="direct"/>
    <m/>
    <x v="0"/>
    <n v="0"/>
    <n v="0"/>
  </r>
  <r>
    <d v="2015-09-02T15:26:58"/>
    <x v="0"/>
    <x v="5"/>
    <x v="0"/>
    <x v="113"/>
    <x v="11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5:26:58"/>
    <x v="0"/>
    <x v="5"/>
    <x v="0"/>
    <x v="113"/>
    <x v="113"/>
    <s v="UpdateOrder"/>
    <s v="Order was Updated"/>
    <s v="IPSMAC"/>
    <n v="0"/>
    <n v="0"/>
    <n v="0"/>
    <n v="0"/>
    <s v="DPS-JOPL"/>
    <s v="IDA_TENDER_1169"/>
    <n v="2.1999999999999999E-2"/>
    <x v="0"/>
    <x v="0"/>
    <x v="0"/>
    <s v="direct"/>
    <m/>
    <x v="0"/>
    <n v="0"/>
    <n v="0"/>
  </r>
  <r>
    <d v="2015-09-02T16:22:02"/>
    <x v="0"/>
    <x v="39"/>
    <x v="0"/>
    <x v="114"/>
    <x v="11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6:24:38"/>
    <x v="0"/>
    <x v="39"/>
    <x v="0"/>
    <x v="115"/>
    <x v="11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7:38:35"/>
    <x v="0"/>
    <x v="53"/>
    <x v="29"/>
    <x v="116"/>
    <x v="116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2T17:47:29"/>
    <x v="0"/>
    <x v="54"/>
    <x v="0"/>
    <x v="117"/>
    <x v="11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7:49:45"/>
    <x v="0"/>
    <x v="54"/>
    <x v="0"/>
    <x v="118"/>
    <x v="11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9:33:30"/>
    <x v="0"/>
    <x v="1"/>
    <x v="0"/>
    <x v="119"/>
    <x v="11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9:37:59"/>
    <x v="0"/>
    <x v="1"/>
    <x v="0"/>
    <x v="120"/>
    <x v="12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19:48:55"/>
    <x v="0"/>
    <x v="29"/>
    <x v="0"/>
    <x v="121"/>
    <x v="12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2T20:59:29"/>
    <x v="0"/>
    <x v="6"/>
    <x v="0"/>
    <x v="122"/>
    <x v="122"/>
    <s v="Helpdesk_Support"/>
    <s v="Helpdesk Support"/>
    <s v="IPSMAC"/>
    <n v="0"/>
    <n v="0"/>
    <n v="0"/>
    <n v="0"/>
    <s v="JOS-DIRECT"/>
    <s v="IDA_TENDER_1169"/>
    <n v="0"/>
    <x v="0"/>
    <x v="0"/>
    <x v="0"/>
    <s v="direct"/>
    <m/>
    <x v="0"/>
    <n v="0"/>
    <n v="0"/>
  </r>
  <r>
    <d v="2015-09-03T02:02:12"/>
    <x v="0"/>
    <x v="55"/>
    <x v="30"/>
    <x v="123"/>
    <x v="123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10:09:29"/>
    <x v="1"/>
    <x v="50"/>
    <x v="27"/>
    <x v="124"/>
    <x v="124"/>
    <s v="ONSITE_SUPPORT"/>
    <s v="Onsite Support Services"/>
    <s v="IPSMAC"/>
    <n v="0"/>
    <n v="0"/>
    <n v="0"/>
    <n v="0"/>
    <s v="DPS-JOPL"/>
    <s v="SW BY HOUR"/>
    <n v="0.5"/>
    <x v="0"/>
    <x v="0"/>
    <x v="0"/>
    <s v="direct"/>
    <m/>
    <x v="0"/>
    <n v="0"/>
    <n v="0"/>
  </r>
  <r>
    <d v="2015-09-03T10:11:54"/>
    <x v="1"/>
    <x v="50"/>
    <x v="27"/>
    <x v="125"/>
    <x v="125"/>
    <s v="ONSITE_SUPPORT"/>
    <s v="Onsite Support Services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03T10:11:54"/>
    <x v="1"/>
    <x v="50"/>
    <x v="27"/>
    <x v="125"/>
    <x v="125"/>
    <s v="TAXI_EXP"/>
    <s v="Taxi Expenses"/>
    <s v="IPSMAC"/>
    <n v="0"/>
    <n v="0"/>
    <n v="0"/>
    <n v="14.4"/>
    <s v="DPS-JOPL"/>
    <s v="SW BY HOUR"/>
    <n v="1"/>
    <x v="0"/>
    <x v="0"/>
    <x v="0"/>
    <s v="direct"/>
    <m/>
    <x v="0"/>
    <n v="0"/>
    <n v="0"/>
  </r>
  <r>
    <d v="2015-09-03T10:17:04"/>
    <x v="1"/>
    <x v="18"/>
    <x v="6"/>
    <x v="126"/>
    <x v="126"/>
    <s v="ONSITE_SUPPORT"/>
    <s v="Onsite Support Services"/>
    <s v="IPSMAC"/>
    <n v="0"/>
    <n v="0"/>
    <n v="0"/>
    <n v="0"/>
    <s v="DPS-JOPL"/>
    <s v="HW COMP BY PERIOD"/>
    <n v="2.5"/>
    <x v="0"/>
    <x v="0"/>
    <x v="0"/>
    <s v="direct"/>
    <m/>
    <x v="0"/>
    <n v="0"/>
    <n v="0"/>
  </r>
  <r>
    <d v="2015-09-03T10:17:04"/>
    <x v="1"/>
    <x v="18"/>
    <x v="6"/>
    <x v="126"/>
    <x v="126"/>
    <s v="SPPGRS060CQ"/>
    <s v="HP 4GB RED PC3200 (2X2GB) DDR"/>
    <s v="IPSMAC"/>
    <n v="0"/>
    <n v="40.840000000000003"/>
    <n v="0"/>
    <n v="0"/>
    <s v="DPS-JOPL"/>
    <s v="HW COMP BY PERIOD"/>
    <n v="1"/>
    <x v="0"/>
    <x v="0"/>
    <x v="0"/>
    <s v="direct"/>
    <m/>
    <x v="0"/>
    <n v="0"/>
    <n v="0"/>
  </r>
  <r>
    <d v="2015-09-03T10:17:04"/>
    <x v="1"/>
    <x v="18"/>
    <x v="6"/>
    <x v="126"/>
    <x v="126"/>
    <s v="TAXI_EXP"/>
    <s v="Taxi Expenses"/>
    <s v="IPSMAC"/>
    <n v="0"/>
    <n v="0"/>
    <n v="0"/>
    <n v="12.45"/>
    <s v="DPS-JOPL"/>
    <s v="HW COMP BY PERIOD"/>
    <n v="1"/>
    <x v="0"/>
    <x v="0"/>
    <x v="0"/>
    <s v="direct"/>
    <m/>
    <x v="0"/>
    <n v="0"/>
    <n v="0"/>
  </r>
  <r>
    <d v="2015-09-03T10:20:26"/>
    <x v="1"/>
    <x v="56"/>
    <x v="31"/>
    <x v="127"/>
    <x v="127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03T10:20:26"/>
    <x v="1"/>
    <x v="56"/>
    <x v="31"/>
    <x v="127"/>
    <x v="127"/>
    <s v="PC1301170004"/>
    <s v="HP 300GB 2.5&quot; SFF 3G Dual Port SAS 10K RPM Hot Plug HDD"/>
    <s v="IPSMAC"/>
    <n v="0"/>
    <n v="126.2"/>
    <n v="0"/>
    <n v="0"/>
    <s v="DPS-JOPL"/>
    <s v="HW COMP BY PERIOD"/>
    <n v="1"/>
    <x v="0"/>
    <x v="0"/>
    <x v="0"/>
    <s v="direct"/>
    <m/>
    <x v="0"/>
    <n v="0"/>
    <n v="0"/>
  </r>
  <r>
    <d v="2015-09-03T10:27:25"/>
    <x v="1"/>
    <x v="50"/>
    <x v="27"/>
    <x v="128"/>
    <x v="128"/>
    <s v="ONSITE_SUPPORT"/>
    <s v="Onsite Support Services"/>
    <s v="IPSMAC"/>
    <n v="0"/>
    <n v="0"/>
    <n v="0"/>
    <n v="0"/>
    <s v="ESS-JOPL"/>
    <s v="SW BY HOUR"/>
    <n v="0.17"/>
    <x v="0"/>
    <x v="0"/>
    <x v="0"/>
    <s v="direct"/>
    <m/>
    <x v="0"/>
    <n v="0"/>
    <n v="0"/>
  </r>
  <r>
    <d v="2015-09-03T10:31:15"/>
    <x v="1"/>
    <x v="50"/>
    <x v="27"/>
    <x v="129"/>
    <x v="129"/>
    <s v="ONSITE_SUPPORT"/>
    <s v="Onsite Support Services"/>
    <s v="IPSMAC"/>
    <n v="0"/>
    <n v="0"/>
    <n v="0"/>
    <n v="0"/>
    <s v="ESS-JOPL"/>
    <s v="SW BY HOUR"/>
    <n v="5"/>
    <x v="0"/>
    <x v="0"/>
    <x v="0"/>
    <s v="direct"/>
    <m/>
    <x v="0"/>
    <n v="0"/>
    <n v="0"/>
  </r>
  <r>
    <d v="2015-09-03T10:31:15"/>
    <x v="1"/>
    <x v="50"/>
    <x v="27"/>
    <x v="129"/>
    <x v="129"/>
    <s v="PARK_EXP"/>
    <s v="Parking Expenses"/>
    <s v="IPSMAC"/>
    <n v="0"/>
    <n v="0"/>
    <n v="0"/>
    <n v="30"/>
    <s v="ESS-JOPL"/>
    <s v="SW BY HOUR"/>
    <n v="1"/>
    <x v="0"/>
    <x v="0"/>
    <x v="0"/>
    <s v="direct"/>
    <m/>
    <x v="0"/>
    <n v="0"/>
    <n v="0"/>
  </r>
  <r>
    <d v="2015-09-03T11:04:42"/>
    <x v="1"/>
    <x v="14"/>
    <x v="2"/>
    <x v="130"/>
    <x v="130"/>
    <s v="ONSITE_SUPPORT"/>
    <s v="Onsite Support Services"/>
    <s v="IPSMAC"/>
    <n v="0"/>
    <n v="0"/>
    <n v="0"/>
    <n v="0"/>
    <s v="DPS-JOPL"/>
    <s v="SW BY TOKEN"/>
    <n v="1.75"/>
    <x v="0"/>
    <x v="0"/>
    <x v="0"/>
    <s v="direct"/>
    <m/>
    <x v="0"/>
    <n v="0"/>
    <n v="0"/>
  </r>
  <r>
    <d v="2015-09-03T11:04:42"/>
    <x v="1"/>
    <x v="14"/>
    <x v="2"/>
    <x v="130"/>
    <x v="130"/>
    <s v="PARK_EXP"/>
    <s v="Parking Expenses"/>
    <s v="IPSMAC"/>
    <n v="0"/>
    <n v="0"/>
    <n v="0"/>
    <n v="2.57"/>
    <s v="DPS-JOPL"/>
    <s v="SW BY TOKEN"/>
    <n v="1"/>
    <x v="0"/>
    <x v="0"/>
    <x v="0"/>
    <s v="direct"/>
    <m/>
    <x v="0"/>
    <n v="0"/>
    <n v="0"/>
  </r>
  <r>
    <d v="2015-09-03T11:05:50"/>
    <x v="1"/>
    <x v="57"/>
    <x v="32"/>
    <x v="131"/>
    <x v="131"/>
    <s v="AD_HOC_OUTSOURCE"/>
    <s v="Ad-Hoc Outsource Services"/>
    <s v="IPSMAC"/>
    <n v="320"/>
    <n v="0"/>
    <n v="15"/>
    <n v="0"/>
    <s v="DPS-JOPL"/>
    <s v="CHARGEABLE CALL"/>
    <n v="1"/>
    <x v="0"/>
    <x v="0"/>
    <x v="0"/>
    <s v="direct"/>
    <m/>
    <x v="1"/>
    <n v="0"/>
    <n v="0"/>
  </r>
  <r>
    <d v="2015-09-03T11:05:50"/>
    <x v="1"/>
    <x v="57"/>
    <x v="32"/>
    <x v="131"/>
    <x v="131"/>
    <s v="ACC_ADMIN"/>
    <s v="Account Administration Services"/>
    <s v="IPSMAC"/>
    <n v="25.6"/>
    <n v="0"/>
    <n v="15"/>
    <n v="0"/>
    <s v="DPS-JOPL"/>
    <s v="CHARGEABLE CALL"/>
    <n v="1"/>
    <x v="0"/>
    <x v="0"/>
    <x v="0"/>
    <s v="direct"/>
    <m/>
    <x v="1"/>
    <n v="0"/>
    <n v="0"/>
  </r>
  <r>
    <d v="2015-09-03T11:09:50"/>
    <x v="0"/>
    <x v="13"/>
    <x v="0"/>
    <x v="132"/>
    <x v="13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1:20:36"/>
    <x v="0"/>
    <x v="4"/>
    <x v="0"/>
    <x v="133"/>
    <x v="13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1:43:17"/>
    <x v="0"/>
    <x v="39"/>
    <x v="0"/>
    <x v="134"/>
    <x v="13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1:47:16"/>
    <x v="6"/>
    <x v="58"/>
    <x v="29"/>
    <x v="135"/>
    <x v="135"/>
    <s v="PROFESSIONAL_SVC"/>
    <s v="PROFESSIONAL SERVICES"/>
    <s v="IIPINT"/>
    <n v="2775"/>
    <n v="0"/>
    <n v="24.01"/>
    <n v="0"/>
    <s v="DPS-JOPL"/>
    <s v="PROFESSIONAL SALES"/>
    <n v="1"/>
    <x v="7"/>
    <x v="0"/>
    <x v="0"/>
    <s v="direct"/>
    <m/>
    <x v="2"/>
    <n v="860.25"/>
    <n v="888"/>
  </r>
  <r>
    <d v="2015-09-03T11:47:16"/>
    <x v="6"/>
    <x v="58"/>
    <x v="29"/>
    <x v="135"/>
    <x v="135"/>
    <s v="PROFESSIONAL_SVC"/>
    <s v="PROFESSIONAL SERVICES"/>
    <s v="IIPINT"/>
    <n v="0"/>
    <n v="0"/>
    <n v="0"/>
    <n v="0"/>
    <s v="DPS-JOPL"/>
    <s v="PROFESSIONAL SALES"/>
    <n v="5"/>
    <x v="7"/>
    <x v="0"/>
    <x v="0"/>
    <s v="direct"/>
    <m/>
    <x v="0"/>
    <n v="0"/>
    <n v="0"/>
  </r>
  <r>
    <d v="2015-09-03T11:47:16"/>
    <x v="6"/>
    <x v="58"/>
    <x v="29"/>
    <x v="135"/>
    <x v="135"/>
    <s v="PC1508050012"/>
    <s v="IBM System Board for BladeCenter HS22 (M/T:7870)"/>
    <s v="IIPINT"/>
    <n v="0"/>
    <n v="1102.1400000000001"/>
    <n v="0"/>
    <n v="0"/>
    <s v="DPS-JOPL"/>
    <s v="PROFESSIONAL SALES"/>
    <n v="3"/>
    <x v="7"/>
    <x v="0"/>
    <x v="0"/>
    <s v="direct"/>
    <m/>
    <x v="0"/>
    <n v="0"/>
    <n v="0"/>
  </r>
  <r>
    <d v="2015-09-03T12:17:23"/>
    <x v="0"/>
    <x v="8"/>
    <x v="0"/>
    <x v="136"/>
    <x v="13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2:27:26"/>
    <x v="0"/>
    <x v="45"/>
    <x v="0"/>
    <x v="137"/>
    <x v="13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3:58:50"/>
    <x v="6"/>
    <x v="59"/>
    <x v="33"/>
    <x v="138"/>
    <x v="138"/>
    <s v="OT99YY888OT"/>
    <s v="Item: OT99YY888OT / SMAN07179 / SOFTWARE SERVICE CODE"/>
    <s v="MWSSMA_BMA_SMA"/>
    <n v="0"/>
    <n v="0"/>
    <n v="0"/>
    <n v="0"/>
    <s v="BDS-JOPL"/>
    <s v="Only UM"/>
    <n v="1"/>
    <x v="8"/>
    <x v="0"/>
    <x v="0"/>
    <s v="direct"/>
    <m/>
    <x v="0"/>
    <n v="0"/>
    <n v="0"/>
  </r>
  <r>
    <d v="2015-09-03T14:05:35"/>
    <x v="0"/>
    <x v="7"/>
    <x v="0"/>
    <x v="139"/>
    <x v="13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4:07:04"/>
    <x v="0"/>
    <x v="11"/>
    <x v="0"/>
    <x v="140"/>
    <x v="14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4:09:57"/>
    <x v="0"/>
    <x v="30"/>
    <x v="0"/>
    <x v="141"/>
    <x v="14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4:10:32"/>
    <x v="0"/>
    <x v="60"/>
    <x v="34"/>
    <x v="142"/>
    <x v="142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3T14:12:30"/>
    <x v="0"/>
    <x v="61"/>
    <x v="35"/>
    <x v="143"/>
    <x v="14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4:16:28"/>
    <x v="0"/>
    <x v="62"/>
    <x v="36"/>
    <x v="144"/>
    <x v="144"/>
    <s v="Helpdesk_Support"/>
    <s v="Helpdesk Support"/>
    <s v="IPSMAC"/>
    <n v="0"/>
    <n v="0"/>
    <n v="0"/>
    <n v="0"/>
    <s v="DPS-JOPL"/>
    <s v="HP ASP SVC CALL"/>
    <n v="0"/>
    <x v="0"/>
    <x v="0"/>
    <x v="0"/>
    <s v="direct"/>
    <m/>
    <x v="0"/>
    <n v="0"/>
    <n v="0"/>
  </r>
  <r>
    <d v="2015-09-03T14:24:51"/>
    <x v="1"/>
    <x v="63"/>
    <x v="37"/>
    <x v="145"/>
    <x v="145"/>
    <s v="HP_ASP_Billing"/>
    <s v="HP_ASP_Billing"/>
    <s v="IPSASP"/>
    <n v="296.18"/>
    <n v="0"/>
    <n v="15"/>
    <n v="0"/>
    <s v="DPS-JOPL"/>
    <s v="CHARGEABLE CALL"/>
    <n v="1"/>
    <x v="9"/>
    <x v="0"/>
    <x v="0"/>
    <s v="direct"/>
    <m/>
    <x v="1"/>
    <n v="0"/>
    <n v="0"/>
  </r>
  <r>
    <d v="2015-09-03T14:57:00"/>
    <x v="0"/>
    <x v="64"/>
    <x v="38"/>
    <x v="146"/>
    <x v="14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5:00:57"/>
    <x v="0"/>
    <x v="39"/>
    <x v="0"/>
    <x v="147"/>
    <x v="147"/>
    <s v="Helpdesk_Support"/>
    <s v="Helpdesk Support"/>
    <s v="IPSMAC"/>
    <n v="0"/>
    <n v="0"/>
    <n v="0"/>
    <n v="0"/>
    <s v="JOS-DIRECT"/>
    <s v="IDA_TENDER_1169"/>
    <n v="0"/>
    <x v="0"/>
    <x v="0"/>
    <x v="0"/>
    <s v="direct"/>
    <m/>
    <x v="0"/>
    <n v="0"/>
    <n v="0"/>
  </r>
  <r>
    <d v="2015-09-03T15:52:47"/>
    <x v="1"/>
    <x v="26"/>
    <x v="13"/>
    <x v="148"/>
    <x v="148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03T15:52:47"/>
    <x v="1"/>
    <x v="26"/>
    <x v="13"/>
    <x v="148"/>
    <x v="148"/>
    <s v="PARK_EXP"/>
    <s v="Parking Expenses"/>
    <s v="IPSMAC"/>
    <n v="0"/>
    <n v="0"/>
    <n v="0"/>
    <n v="8.75"/>
    <s v="DPS-JOPL"/>
    <s v="SW BY TOKEN"/>
    <n v="1"/>
    <x v="0"/>
    <x v="0"/>
    <x v="0"/>
    <s v="direct"/>
    <m/>
    <x v="0"/>
    <n v="0"/>
    <n v="0"/>
  </r>
  <r>
    <d v="2015-09-03T15:53:13"/>
    <x v="1"/>
    <x v="65"/>
    <x v="39"/>
    <x v="149"/>
    <x v="149"/>
    <s v="ONSITE_SUPPORT"/>
    <s v="Onsite Support Services"/>
    <s v="IPSMAC"/>
    <n v="0"/>
    <n v="0"/>
    <n v="0"/>
    <n v="0"/>
    <s v="DPS-JOPL"/>
    <s v="HW COMP BY PERIOD"/>
    <n v="0.75"/>
    <x v="0"/>
    <x v="0"/>
    <x v="0"/>
    <s v="direct"/>
    <m/>
    <x v="0"/>
    <n v="0"/>
    <n v="0"/>
  </r>
  <r>
    <d v="2015-09-03T15:53:13"/>
    <x v="1"/>
    <x v="65"/>
    <x v="39"/>
    <x v="149"/>
    <x v="149"/>
    <s v="PC1104110047"/>
    <s v="HP SPS-PSU for DL380 G6, 460W"/>
    <s v="IPSMAC"/>
    <n v="0"/>
    <n v="134.66999999999999"/>
    <n v="0"/>
    <n v="0"/>
    <s v="DPS-JOPL"/>
    <s v="HW COMP BY PERIOD"/>
    <n v="1"/>
    <x v="0"/>
    <x v="0"/>
    <x v="0"/>
    <s v="direct"/>
    <m/>
    <x v="0"/>
    <n v="0"/>
    <n v="0"/>
  </r>
  <r>
    <d v="2015-09-03T15:53:13"/>
    <x v="1"/>
    <x v="65"/>
    <x v="39"/>
    <x v="149"/>
    <x v="149"/>
    <s v="TAXI_EXP"/>
    <s v="Taxi Expenses"/>
    <s v="IPSMAC"/>
    <n v="0"/>
    <n v="0"/>
    <n v="0"/>
    <n v="21.4"/>
    <s v="DPS-JOPL"/>
    <s v="HW COMP BY PERIOD"/>
    <n v="1"/>
    <x v="0"/>
    <x v="0"/>
    <x v="0"/>
    <s v="direct"/>
    <m/>
    <x v="0"/>
    <n v="0"/>
    <n v="0"/>
  </r>
  <r>
    <d v="2015-09-03T15:53:25"/>
    <x v="1"/>
    <x v="26"/>
    <x v="13"/>
    <x v="150"/>
    <x v="150"/>
    <s v="ONSITE_SUPPORT"/>
    <s v="Onsite Support Services"/>
    <s v="IPSMAC"/>
    <n v="0"/>
    <n v="0"/>
    <n v="0"/>
    <n v="0"/>
    <s v="DPS-JOPL"/>
    <s v="SW BY TOKEN"/>
    <n v="1.25"/>
    <x v="0"/>
    <x v="0"/>
    <x v="0"/>
    <s v="direct"/>
    <m/>
    <x v="0"/>
    <n v="0"/>
    <n v="0"/>
  </r>
  <r>
    <d v="2015-09-03T15:53:25"/>
    <x v="1"/>
    <x v="26"/>
    <x v="13"/>
    <x v="150"/>
    <x v="150"/>
    <s v="TAXI_EXP"/>
    <s v="Taxi Expenses"/>
    <s v="IPSMAC"/>
    <n v="0"/>
    <n v="0"/>
    <n v="0"/>
    <n v="14.02"/>
    <s v="DPS-JOPL"/>
    <s v="SW BY TOKEN"/>
    <n v="1"/>
    <x v="0"/>
    <x v="0"/>
    <x v="0"/>
    <s v="direct"/>
    <m/>
    <x v="0"/>
    <n v="0"/>
    <n v="0"/>
  </r>
  <r>
    <d v="2015-09-03T15:53:25"/>
    <x v="1"/>
    <x v="26"/>
    <x v="13"/>
    <x v="150"/>
    <x v="150"/>
    <s v="TAXI_EXP"/>
    <s v="Taxi Expenses"/>
    <s v="IPSMAC"/>
    <n v="0"/>
    <n v="0"/>
    <n v="0"/>
    <n v="22.2"/>
    <s v="DPS-JOPL"/>
    <s v="SW BY TOKEN"/>
    <n v="1"/>
    <x v="0"/>
    <x v="0"/>
    <x v="0"/>
    <s v="direct"/>
    <m/>
    <x v="0"/>
    <n v="0"/>
    <n v="0"/>
  </r>
  <r>
    <d v="2015-09-03T15:53:48"/>
    <x v="1"/>
    <x v="26"/>
    <x v="13"/>
    <x v="151"/>
    <x v="151"/>
    <s v="ONSITE_SUPPORT"/>
    <s v="Onsite Support Services"/>
    <s v="IPSMAC"/>
    <n v="0"/>
    <n v="0"/>
    <n v="0"/>
    <n v="0"/>
    <s v="DPS-JOPL"/>
    <s v="SW BY TOKEN"/>
    <n v="2.5"/>
    <x v="0"/>
    <x v="0"/>
    <x v="0"/>
    <s v="direct"/>
    <m/>
    <x v="0"/>
    <n v="0"/>
    <n v="0"/>
  </r>
  <r>
    <d v="2015-09-03T15:53:48"/>
    <x v="1"/>
    <x v="26"/>
    <x v="13"/>
    <x v="151"/>
    <x v="151"/>
    <s v="ONSITE_SUPPORT"/>
    <s v="Onsite Support Services"/>
    <s v="IPSMAC"/>
    <n v="0"/>
    <n v="0"/>
    <n v="0"/>
    <n v="0"/>
    <s v="DPS-JOPL"/>
    <s v="SW BY TOKEN"/>
    <n v="2.5"/>
    <x v="0"/>
    <x v="0"/>
    <x v="0"/>
    <s v="direct"/>
    <m/>
    <x v="0"/>
    <n v="0"/>
    <n v="0"/>
  </r>
  <r>
    <d v="2015-09-03T15:53:48"/>
    <x v="1"/>
    <x v="26"/>
    <x v="13"/>
    <x v="151"/>
    <x v="151"/>
    <s v="TAXI_EXP"/>
    <s v="Taxi Expenses"/>
    <s v="IPSMAC"/>
    <n v="0"/>
    <n v="0"/>
    <n v="0"/>
    <n v="14.85"/>
    <s v="DPS-JOPL"/>
    <s v="SW BY TOKEN"/>
    <n v="1"/>
    <x v="0"/>
    <x v="0"/>
    <x v="0"/>
    <s v="direct"/>
    <m/>
    <x v="0"/>
    <n v="0"/>
    <n v="0"/>
  </r>
  <r>
    <d v="2015-09-03T16:16:10"/>
    <x v="0"/>
    <x v="38"/>
    <x v="19"/>
    <x v="152"/>
    <x v="152"/>
    <s v="Helpdesk_Support"/>
    <s v="Helpdesk Support"/>
    <s v="IPSMAC"/>
    <n v="0"/>
    <n v="0"/>
    <n v="0"/>
    <n v="0"/>
    <s v="DPS-JOPL"/>
    <s v="HW COMP BY PERIOD"/>
    <n v="0"/>
    <x v="0"/>
    <x v="0"/>
    <x v="0"/>
    <s v="direct"/>
    <m/>
    <x v="0"/>
    <n v="0"/>
    <n v="0"/>
  </r>
  <r>
    <d v="2015-09-03T16:23:54"/>
    <x v="0"/>
    <x v="39"/>
    <x v="0"/>
    <x v="153"/>
    <x v="15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6:31:06"/>
    <x v="0"/>
    <x v="3"/>
    <x v="0"/>
    <x v="154"/>
    <x v="15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6:35:43"/>
    <x v="0"/>
    <x v="66"/>
    <x v="0"/>
    <x v="155"/>
    <x v="15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7:11:22"/>
    <x v="0"/>
    <x v="30"/>
    <x v="0"/>
    <x v="156"/>
    <x v="15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7:30:10"/>
    <x v="0"/>
    <x v="39"/>
    <x v="0"/>
    <x v="157"/>
    <x v="15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7:39:42"/>
    <x v="0"/>
    <x v="8"/>
    <x v="0"/>
    <x v="158"/>
    <x v="15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18:30:17"/>
    <x v="0"/>
    <x v="67"/>
    <x v="40"/>
    <x v="159"/>
    <x v="159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3T18:33:00"/>
    <x v="0"/>
    <x v="67"/>
    <x v="40"/>
    <x v="160"/>
    <x v="160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3T22:00:00"/>
    <x v="0"/>
    <x v="68"/>
    <x v="41"/>
    <x v="161"/>
    <x v="16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3T22:01:14"/>
    <x v="0"/>
    <x v="68"/>
    <x v="41"/>
    <x v="162"/>
    <x v="162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02:21"/>
    <x v="0"/>
    <x v="68"/>
    <x v="41"/>
    <x v="163"/>
    <x v="163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03:40"/>
    <x v="0"/>
    <x v="68"/>
    <x v="41"/>
    <x v="164"/>
    <x v="164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05:05"/>
    <x v="0"/>
    <x v="68"/>
    <x v="41"/>
    <x v="165"/>
    <x v="165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06:31"/>
    <x v="0"/>
    <x v="68"/>
    <x v="41"/>
    <x v="166"/>
    <x v="166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18:10"/>
    <x v="0"/>
    <x v="68"/>
    <x v="41"/>
    <x v="167"/>
    <x v="167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19:12"/>
    <x v="0"/>
    <x v="68"/>
    <x v="41"/>
    <x v="168"/>
    <x v="168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20:16"/>
    <x v="0"/>
    <x v="68"/>
    <x v="41"/>
    <x v="169"/>
    <x v="169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21:18"/>
    <x v="0"/>
    <x v="68"/>
    <x v="41"/>
    <x v="170"/>
    <x v="170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25:57"/>
    <x v="0"/>
    <x v="68"/>
    <x v="41"/>
    <x v="171"/>
    <x v="171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27:04"/>
    <x v="0"/>
    <x v="68"/>
    <x v="41"/>
    <x v="172"/>
    <x v="172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39:39"/>
    <x v="0"/>
    <x v="68"/>
    <x v="41"/>
    <x v="173"/>
    <x v="173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41:01"/>
    <x v="0"/>
    <x v="68"/>
    <x v="41"/>
    <x v="174"/>
    <x v="174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42:45"/>
    <x v="0"/>
    <x v="68"/>
    <x v="41"/>
    <x v="175"/>
    <x v="175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2:43:28"/>
    <x v="0"/>
    <x v="4"/>
    <x v="0"/>
    <x v="176"/>
    <x v="17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22:46:47"/>
    <x v="0"/>
    <x v="29"/>
    <x v="0"/>
    <x v="177"/>
    <x v="17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3T23:07:01"/>
    <x v="0"/>
    <x v="68"/>
    <x v="41"/>
    <x v="178"/>
    <x v="178"/>
    <s v="Helpdesk_Support"/>
    <s v="Helpdesk Support"/>
    <s v="IPSMAC"/>
    <n v="0"/>
    <n v="0"/>
    <n v="0"/>
    <n v="0"/>
    <s v="DPS-JOPL"/>
    <m/>
    <n v="0"/>
    <x v="0"/>
    <x v="0"/>
    <x v="0"/>
    <s v="direct"/>
    <m/>
    <x v="0"/>
    <n v="0"/>
    <n v="0"/>
  </r>
  <r>
    <d v="2015-09-03T23:08:24"/>
    <x v="0"/>
    <x v="68"/>
    <x v="41"/>
    <x v="179"/>
    <x v="179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09:28"/>
    <x v="0"/>
    <x v="68"/>
    <x v="41"/>
    <x v="180"/>
    <x v="18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3T23:10:30"/>
    <x v="0"/>
    <x v="68"/>
    <x v="41"/>
    <x v="181"/>
    <x v="181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11:38"/>
    <x v="0"/>
    <x v="68"/>
    <x v="41"/>
    <x v="182"/>
    <x v="182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36:40"/>
    <x v="0"/>
    <x v="68"/>
    <x v="41"/>
    <x v="183"/>
    <x v="183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37:49"/>
    <x v="0"/>
    <x v="68"/>
    <x v="41"/>
    <x v="184"/>
    <x v="184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39:15"/>
    <x v="0"/>
    <x v="68"/>
    <x v="41"/>
    <x v="185"/>
    <x v="185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40:43"/>
    <x v="0"/>
    <x v="68"/>
    <x v="41"/>
    <x v="186"/>
    <x v="186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3T23:41:57"/>
    <x v="0"/>
    <x v="68"/>
    <x v="41"/>
    <x v="187"/>
    <x v="18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3T23:43:12"/>
    <x v="0"/>
    <x v="68"/>
    <x v="41"/>
    <x v="188"/>
    <x v="188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03:16"/>
    <x v="0"/>
    <x v="68"/>
    <x v="41"/>
    <x v="189"/>
    <x v="189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06:34"/>
    <x v="0"/>
    <x v="68"/>
    <x v="41"/>
    <x v="190"/>
    <x v="190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07:50"/>
    <x v="0"/>
    <x v="68"/>
    <x v="41"/>
    <x v="191"/>
    <x v="191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08:52"/>
    <x v="0"/>
    <x v="68"/>
    <x v="41"/>
    <x v="192"/>
    <x v="192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51:48"/>
    <x v="0"/>
    <x v="7"/>
    <x v="0"/>
    <x v="193"/>
    <x v="193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56:02"/>
    <x v="0"/>
    <x v="68"/>
    <x v="41"/>
    <x v="194"/>
    <x v="194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57:14"/>
    <x v="0"/>
    <x v="68"/>
    <x v="41"/>
    <x v="195"/>
    <x v="195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58:39"/>
    <x v="0"/>
    <x v="68"/>
    <x v="41"/>
    <x v="196"/>
    <x v="196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0:59:55"/>
    <x v="0"/>
    <x v="68"/>
    <x v="41"/>
    <x v="197"/>
    <x v="197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1:00:59"/>
    <x v="0"/>
    <x v="68"/>
    <x v="41"/>
    <x v="198"/>
    <x v="198"/>
    <s v="Helpdesk_Support"/>
    <s v="Helpdesk Support"/>
    <s v="IPSMAC"/>
    <n v="0"/>
    <n v="0"/>
    <n v="0"/>
    <n v="0"/>
    <s v="DPS-JOPL"/>
    <s v="HELPDESK SUPPORT"/>
    <n v="0"/>
    <x v="0"/>
    <x v="0"/>
    <x v="0"/>
    <s v="direct"/>
    <m/>
    <x v="0"/>
    <n v="0"/>
    <n v="0"/>
  </r>
  <r>
    <d v="2015-09-04T09:24:00"/>
    <x v="0"/>
    <x v="69"/>
    <x v="0"/>
    <x v="199"/>
    <x v="19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09:58:52"/>
    <x v="0"/>
    <x v="56"/>
    <x v="31"/>
    <x v="200"/>
    <x v="200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4T10:14:45"/>
    <x v="7"/>
    <x v="54"/>
    <x v="0"/>
    <x v="201"/>
    <x v="201"/>
    <s v="ONSITE_SUPPORT"/>
    <s v="Onsite Support Services"/>
    <s v="IPSMAC"/>
    <n v="0"/>
    <n v="0"/>
    <n v="14.25"/>
    <n v="0"/>
    <s v="DPS-JOPL"/>
    <s v="PROFESSIONAL SALES"/>
    <n v="1"/>
    <x v="10"/>
    <x v="0"/>
    <x v="0"/>
    <s v="direct"/>
    <m/>
    <x v="2"/>
    <n v="0"/>
    <n v="0"/>
  </r>
  <r>
    <d v="2015-09-04T10:14:45"/>
    <x v="7"/>
    <x v="54"/>
    <x v="0"/>
    <x v="201"/>
    <x v="201"/>
    <s v="Deployment_SVC_1169"/>
    <s v="Deployment Services for Tender # 1169"/>
    <s v="IPSMAC"/>
    <n v="0"/>
    <n v="0"/>
    <n v="14.25"/>
    <n v="0"/>
    <s v="DPS-JOPL"/>
    <s v="PROFESSIONAL SALES"/>
    <n v="1"/>
    <x v="10"/>
    <x v="0"/>
    <x v="0"/>
    <s v="direct"/>
    <m/>
    <x v="2"/>
    <n v="0"/>
    <n v="0"/>
  </r>
  <r>
    <d v="2015-09-04T10:14:52"/>
    <x v="8"/>
    <x v="70"/>
    <x v="42"/>
    <x v="202"/>
    <x v="202"/>
    <s v="contract_cover"/>
    <s v="Fixed Price"/>
    <s v="MWSHMA_HMA"/>
    <n v="833"/>
    <n v="0"/>
    <n v="0"/>
    <n v="0"/>
    <s v="ESS-JOPL"/>
    <s v="Only UM"/>
    <n v="1"/>
    <x v="11"/>
    <x v="0"/>
    <x v="0"/>
    <s v="direct"/>
    <m/>
    <x v="3"/>
    <n v="408.17"/>
    <n v="408.17"/>
  </r>
  <r>
    <d v="2015-09-04T10:14:52"/>
    <x v="8"/>
    <x v="70"/>
    <x v="42"/>
    <x v="202"/>
    <x v="202"/>
    <s v="PC1206150011"/>
    <s v="Item: PC1206150011 / 06VHNR9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VHNT1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VHNT2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VHNR7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AHNH0/7945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AHNG8/7945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ZYC82/7944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06EFLX1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03BA284IB"/>
    <s v="Item: PC03BA284IB / 1S1746C2A13D21T1 / ***IBM SYSTEM STORAGE DS3512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206150011"/>
    <s v="Item: PC1206150011 / 99BABV2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3FM019IB"/>
    <s v="Item: PC13FM019IB / 3573L2U/78L4561 / IBM TS3100 TAPE LIBRARY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4:52"/>
    <x v="8"/>
    <x v="70"/>
    <x v="42"/>
    <x v="202"/>
    <x v="202"/>
    <s v="PC1410150020"/>
    <s v="Item: PC1410150020 / 99L4837 / IBM SYSTEM X3650 M3"/>
    <s v="MWSHMA_HMA"/>
    <n v="0"/>
    <n v="0"/>
    <n v="0"/>
    <n v="0"/>
    <s v="ESS-JOPL"/>
    <s v="Only UM"/>
    <n v="1"/>
    <x v="11"/>
    <x v="0"/>
    <x v="0"/>
    <s v="direct"/>
    <m/>
    <x v="0"/>
    <n v="0"/>
    <n v="0"/>
  </r>
  <r>
    <d v="2015-09-04T10:18:03"/>
    <x v="9"/>
    <x v="12"/>
    <x v="0"/>
    <x v="203"/>
    <x v="203"/>
    <s v="Deployment_SVC_1169"/>
    <s v="Deployment Services for Tender # 1169"/>
    <s v="IISINT"/>
    <n v="0"/>
    <n v="0"/>
    <n v="14.25"/>
    <n v="0"/>
    <s v="DPS-JOPL"/>
    <s v="PROFESSIONAL SALES"/>
    <n v="1"/>
    <x v="12"/>
    <x v="0"/>
    <x v="0"/>
    <s v="direct"/>
    <m/>
    <x v="2"/>
    <n v="0"/>
    <n v="0"/>
  </r>
  <r>
    <d v="2015-09-04T10:19:16"/>
    <x v="6"/>
    <x v="71"/>
    <x v="43"/>
    <x v="204"/>
    <x v="204"/>
    <s v="contract_cover"/>
    <s v="Fixed Price"/>
    <s v="MWSHMA_HMA"/>
    <n v="580.5"/>
    <n v="0"/>
    <n v="0"/>
    <n v="0"/>
    <s v="ESS-JOPL"/>
    <s v="Only UM"/>
    <n v="1"/>
    <x v="13"/>
    <x v="0"/>
    <x v="0"/>
    <s v="direct"/>
    <m/>
    <x v="3"/>
    <n v="174.15"/>
    <n v="174.15"/>
  </r>
  <r>
    <d v="2015-09-04T10:19:16"/>
    <x v="6"/>
    <x v="71"/>
    <x v="43"/>
    <x v="204"/>
    <x v="204"/>
    <s v="PC03XX320IB"/>
    <s v="Item: PC03XX320IB / 99P4780 / IBM X35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110100009"/>
    <s v="Item: PC1110100009 / 99CW167 / IBM X36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84IB"/>
    <s v="Item: PC03XX384IB / 99P8051 / IBM x35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84IB"/>
    <s v="Item: PC03XX384IB / 99P0089 / IBM x35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84IB"/>
    <s v="Item: PC03XX384IB / 99N6425 / IBM x35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84IB"/>
    <s v="Item: PC03XX384IB / 99P8050 / IBM x35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84IB"/>
    <s v="Item: PC03XX384IB / 99P6155 / IBM x355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SPPGWS005HP"/>
    <s v="Item: SPPGWS005HP / SGH9264HD0 / HP DL380 G6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SPPGWS005HP"/>
    <s v="Item: SPPGWS005HP / SGH9264HD2 / HP DL380 G6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206150013"/>
    <s v="Item: PC1206150013 / 99T9598 / IBM SYSTEM X3650 M2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206150013"/>
    <s v="Item: PC1206150013 / 99T9287 / IBM SYSTEM X3650 M2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206150013"/>
    <s v="Item: PC1206150013 / 99T7458 / IBM SYSTEM X3650 M2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202140034"/>
    <s v="Item: PC1202140034 / SGH135XS7N / HP DL380 G7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202140034"/>
    <s v="Item: PC1202140034 / SGH245F5PY / HP DL380 G7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202140034"/>
    <s v="Item: PC1202140034 / SGH245F5PV / HP DL380 G7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43HP"/>
    <s v="Item: PC03XX343HP / SGH536X0SS / HP PROLIANT DL380 G4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43HP"/>
    <s v="Item: PC03XX343HP / SGH536X0SL / HP PROLIANT DL380 G4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43HP"/>
    <s v="Item: PC03XX343HP / SGH608X3N8 / HP PROLIANT DL380 G4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343HP"/>
    <s v="Item: PC03XX343HP / SGH536X0ST / HP PROLIANT DL380 G4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476HP"/>
    <s v="Item: PC03XX476HP / SGH945X479 / HP PROLIANT DL360 G6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03XX476HP"/>
    <s v="Item: PC03XX476HP / SGH945X47A / HP PROLIANT DL360 G6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NH06XX068AP"/>
    <s v="Item: NH06XX068AP / NS0705004033 / APC SMART UPS 3000XL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NH06XX068AP"/>
    <s v="Item: NH06XX068AP / NS0705004037 / APC SMART UPS 3000XL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SR03XX095OT"/>
    <s v="Item: SR03XX095OT / 2B83100119 / OVERLAND STORAGE LTO 2 LOADER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3FJ001HP"/>
    <s v="Item: PC13FJ001HP / CJF110044C / HP SDLT 600  TAPE DRIVE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NH03XX146CC"/>
    <s v="Item: NH03XX146CC / FOC1403Y007 / CISCO CATALST 2960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3HD281HP"/>
    <s v="Item: PC13HD281HP / 3CL849C178 / HP 2012SA SC MODULAR SMART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NH03XX168OT"/>
    <s v="Item: NH03XX168OT / R3580006AFC005 / ATEN 8 PORTS KVM WITH OSD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19:16"/>
    <x v="6"/>
    <x v="71"/>
    <x v="43"/>
    <x v="204"/>
    <x v="204"/>
    <s v="PC1108260009"/>
    <s v="Item: PC1108260009 / 9X59JTJ87039 / IBM MONITOR KEYBOARD&amp;MOUSE"/>
    <s v="MWSHMA_HMA"/>
    <n v="0"/>
    <n v="0"/>
    <n v="0"/>
    <n v="0"/>
    <s v="ESS-JOPL"/>
    <s v="Only UM"/>
    <n v="1"/>
    <x v="13"/>
    <x v="0"/>
    <x v="0"/>
    <s v="direct"/>
    <m/>
    <x v="0"/>
    <n v="0"/>
    <n v="0"/>
  </r>
  <r>
    <d v="2015-09-04T10:21:29"/>
    <x v="10"/>
    <x v="72"/>
    <x v="0"/>
    <x v="205"/>
    <x v="205"/>
    <s v="Deployment_SVC_1169"/>
    <s v="Deployment Services for Tender # 1169"/>
    <s v="IISINT"/>
    <n v="0"/>
    <n v="0"/>
    <n v="14.25"/>
    <n v="0"/>
    <s v="DPS-JOPL"/>
    <s v="PROFESSIONAL SALES"/>
    <n v="1"/>
    <x v="14"/>
    <x v="0"/>
    <x v="0"/>
    <s v="direct"/>
    <m/>
    <x v="2"/>
    <n v="0"/>
    <n v="0"/>
  </r>
  <r>
    <d v="2015-09-04T10:21:29"/>
    <x v="10"/>
    <x v="72"/>
    <x v="0"/>
    <x v="205"/>
    <x v="205"/>
    <s v="Deployment_SVC_1169"/>
    <s v="Deployment Services for Tender # 1169"/>
    <s v="IISINT"/>
    <n v="0"/>
    <n v="0"/>
    <n v="14.25"/>
    <n v="0"/>
    <s v="DPS-JOPL"/>
    <s v="PROFESSIONAL SALES"/>
    <n v="1"/>
    <x v="14"/>
    <x v="0"/>
    <x v="0"/>
    <s v="direct"/>
    <m/>
    <x v="2"/>
    <n v="0"/>
    <n v="0"/>
  </r>
  <r>
    <d v="2015-09-04T10:21:59"/>
    <x v="11"/>
    <x v="41"/>
    <x v="21"/>
    <x v="206"/>
    <x v="206"/>
    <s v="contract_cover"/>
    <s v="Fixed Price"/>
    <s v="MOSMOS_RS_MOS_FTWR"/>
    <n v="1952.82"/>
    <n v="0"/>
    <n v="0"/>
    <n v="0"/>
    <s v="ESS-JOPL"/>
    <s v="Only UM"/>
    <n v="1"/>
    <x v="15"/>
    <x v="0"/>
    <x v="0"/>
    <s v="direct"/>
    <m/>
    <x v="4"/>
    <n v="820.18"/>
    <n v="820.18"/>
  </r>
  <r>
    <d v="2015-09-04T10:21:59"/>
    <x v="11"/>
    <x v="41"/>
    <x v="21"/>
    <x v="206"/>
    <x v="206"/>
    <s v="OT99YY888OT"/>
    <s v="Item: OT99YY888OT / SMAH00162 / SOFTWARE SERVICE CODE"/>
    <s v="MOSMOS_RS_MOS_FTWR"/>
    <n v="0"/>
    <n v="0"/>
    <n v="0"/>
    <n v="0"/>
    <s v="ESS-JOPL"/>
    <s v="Only UM"/>
    <n v="1"/>
    <x v="15"/>
    <x v="0"/>
    <x v="0"/>
    <s v="direct"/>
    <m/>
    <x v="0"/>
    <n v="0"/>
    <n v="0"/>
  </r>
  <r>
    <d v="2015-09-04T10:24:22"/>
    <x v="9"/>
    <x v="73"/>
    <x v="0"/>
    <x v="207"/>
    <x v="207"/>
    <s v="Deployment_SVC_1169"/>
    <s v="Deployment Services for Tender # 1169"/>
    <s v="IISINT"/>
    <n v="0"/>
    <n v="0"/>
    <n v="14.25"/>
    <n v="0"/>
    <s v="DPS-JOPL"/>
    <s v="PROFESSIONAL SALES"/>
    <n v="1"/>
    <x v="16"/>
    <x v="0"/>
    <x v="0"/>
    <s v="direct"/>
    <m/>
    <x v="2"/>
    <n v="0"/>
    <n v="0"/>
  </r>
  <r>
    <d v="2015-09-04T10:28:51"/>
    <x v="7"/>
    <x v="54"/>
    <x v="0"/>
    <x v="208"/>
    <x v="208"/>
    <s v="ONSITE_SUPPORT"/>
    <s v="Onsite Support Services"/>
    <s v="IPSMAC"/>
    <n v="0"/>
    <n v="0"/>
    <n v="14.25"/>
    <n v="0"/>
    <s v="DPS-JOPL"/>
    <s v="PROFESSIONAL SALES"/>
    <n v="1"/>
    <x v="17"/>
    <x v="0"/>
    <x v="0"/>
    <s v="direct"/>
    <m/>
    <x v="2"/>
    <n v="0"/>
    <n v="0"/>
  </r>
  <r>
    <d v="2015-09-04T10:28:51"/>
    <x v="7"/>
    <x v="54"/>
    <x v="0"/>
    <x v="208"/>
    <x v="208"/>
    <s v="Deployment_SVC_1169"/>
    <s v="Deployment Services for Tender # 1169"/>
    <s v="IPSMAC"/>
    <n v="0"/>
    <n v="0"/>
    <n v="14.25"/>
    <n v="0"/>
    <s v="DPS-JOPL"/>
    <s v="PROFESSIONAL SALES"/>
    <n v="1"/>
    <x v="17"/>
    <x v="0"/>
    <x v="0"/>
    <s v="direct"/>
    <m/>
    <x v="2"/>
    <n v="0"/>
    <n v="0"/>
  </r>
  <r>
    <d v="2015-09-04T10:30:02"/>
    <x v="10"/>
    <x v="74"/>
    <x v="0"/>
    <x v="209"/>
    <x v="209"/>
    <s v="Deployment_SVC_1169"/>
    <s v="Deployment Services for Tender # 1169"/>
    <s v="IISINT"/>
    <n v="0"/>
    <n v="0"/>
    <n v="14.25"/>
    <n v="0"/>
    <s v="DPS-JOPL"/>
    <s v="PROFESSIONAL SALES"/>
    <n v="1"/>
    <x v="18"/>
    <x v="0"/>
    <x v="0"/>
    <s v="direct"/>
    <m/>
    <x v="2"/>
    <n v="0"/>
    <n v="0"/>
  </r>
  <r>
    <d v="2015-09-04T10:30:02"/>
    <x v="10"/>
    <x v="74"/>
    <x v="0"/>
    <x v="209"/>
    <x v="209"/>
    <s v="Deployment_SVC_1169"/>
    <s v="Deployment Services for Tender # 1169"/>
    <s v="IISINT"/>
    <n v="0"/>
    <n v="0"/>
    <n v="14.25"/>
    <n v="0"/>
    <s v="DPS-JOPL"/>
    <s v="PROFESSIONAL SALES"/>
    <n v="1"/>
    <x v="18"/>
    <x v="0"/>
    <x v="0"/>
    <s v="direct"/>
    <m/>
    <x v="2"/>
    <n v="0"/>
    <n v="0"/>
  </r>
  <r>
    <d v="2015-09-04T10:30:59"/>
    <x v="9"/>
    <x v="73"/>
    <x v="0"/>
    <x v="210"/>
    <x v="210"/>
    <s v="Deployment_SVC_1169"/>
    <s v="Deployment Services for Tender # 1169"/>
    <s v="IISINT"/>
    <n v="0"/>
    <n v="0"/>
    <n v="14.25"/>
    <n v="0"/>
    <s v="DPS-JOPL"/>
    <s v="PROFESSIONAL SALES"/>
    <n v="1"/>
    <x v="19"/>
    <x v="0"/>
    <x v="0"/>
    <s v="direct"/>
    <m/>
    <x v="2"/>
    <n v="0"/>
    <n v="0"/>
  </r>
  <r>
    <d v="2015-09-04T10:30:59"/>
    <x v="9"/>
    <x v="73"/>
    <x v="0"/>
    <x v="210"/>
    <x v="210"/>
    <s v="Deployment_SVC_1169"/>
    <s v="Deployment Services for Tender # 1169"/>
    <s v="IISINT"/>
    <n v="0"/>
    <n v="0"/>
    <n v="14.25"/>
    <n v="0"/>
    <s v="DPS-JOPL"/>
    <s v="PROFESSIONAL SALES"/>
    <n v="1"/>
    <x v="19"/>
    <x v="0"/>
    <x v="0"/>
    <s v="direct"/>
    <m/>
    <x v="2"/>
    <n v="0"/>
    <n v="0"/>
  </r>
  <r>
    <d v="2015-09-04T10:33:14"/>
    <x v="9"/>
    <x v="13"/>
    <x v="0"/>
    <x v="211"/>
    <x v="211"/>
    <s v="ONSITE_SUPPORT"/>
    <s v="Onsite Support Services"/>
    <s v="IPSMAC"/>
    <n v="0"/>
    <n v="0"/>
    <n v="14.25"/>
    <n v="0"/>
    <s v="DPS-JOPL"/>
    <s v="PROFESSIONAL SALES"/>
    <n v="1"/>
    <x v="20"/>
    <x v="0"/>
    <x v="0"/>
    <s v="direct"/>
    <m/>
    <x v="2"/>
    <n v="0"/>
    <n v="0"/>
  </r>
  <r>
    <d v="2015-09-04T10:33:14"/>
    <x v="9"/>
    <x v="13"/>
    <x v="0"/>
    <x v="211"/>
    <x v="211"/>
    <s v="Deployment_SVC_1169"/>
    <s v="Deployment Services for Tender # 1169"/>
    <s v="IPSMAC"/>
    <n v="0"/>
    <n v="0"/>
    <n v="14.25"/>
    <n v="0"/>
    <s v="DPS-JOPL"/>
    <s v="PROFESSIONAL SALES"/>
    <n v="1"/>
    <x v="20"/>
    <x v="0"/>
    <x v="0"/>
    <s v="direct"/>
    <m/>
    <x v="2"/>
    <n v="0"/>
    <n v="0"/>
  </r>
  <r>
    <d v="2015-09-04T10:34:14"/>
    <x v="6"/>
    <x v="7"/>
    <x v="0"/>
    <x v="212"/>
    <x v="212"/>
    <s v="Deployment_SVC_1169"/>
    <s v="Deployment Services for Tender # 1169"/>
    <s v="IISINT"/>
    <n v="0"/>
    <n v="0"/>
    <n v="14.25"/>
    <n v="0"/>
    <s v="DPS-JOPL"/>
    <s v="PROFESSIONAL SALES"/>
    <n v="1"/>
    <x v="21"/>
    <x v="0"/>
    <x v="0"/>
    <s v="direct"/>
    <m/>
    <x v="2"/>
    <n v="0"/>
    <n v="0"/>
  </r>
  <r>
    <d v="2015-09-04T10:35:53"/>
    <x v="9"/>
    <x v="75"/>
    <x v="0"/>
    <x v="213"/>
    <x v="213"/>
    <s v="Deployment_SVC_1169"/>
    <s v="Deployment Services for Tender # 1169"/>
    <s v="IISINT"/>
    <n v="0"/>
    <n v="0"/>
    <n v="14.25"/>
    <n v="0"/>
    <s v="DPS-JOPL"/>
    <s v="PROFESSIONAL SALES"/>
    <n v="1"/>
    <x v="22"/>
    <x v="0"/>
    <x v="0"/>
    <s v="direct"/>
    <m/>
    <x v="2"/>
    <n v="0"/>
    <n v="0"/>
  </r>
  <r>
    <d v="2015-09-04T10:37:48"/>
    <x v="10"/>
    <x v="51"/>
    <x v="0"/>
    <x v="214"/>
    <x v="214"/>
    <s v="Deployment_SVC_1169"/>
    <s v="Deployment Services for Tender # 1169"/>
    <s v="IISINT"/>
    <n v="0"/>
    <n v="0"/>
    <n v="14.25"/>
    <n v="0"/>
    <s v="DPS-JOPL"/>
    <s v="PROFESSIONAL SALES"/>
    <n v="1"/>
    <x v="23"/>
    <x v="0"/>
    <x v="0"/>
    <s v="direct"/>
    <m/>
    <x v="2"/>
    <n v="0"/>
    <n v="0"/>
  </r>
  <r>
    <d v="2015-09-04T10:39:03"/>
    <x v="9"/>
    <x v="75"/>
    <x v="0"/>
    <x v="215"/>
    <x v="215"/>
    <s v="Deployment_SVC_1169"/>
    <s v="Deployment Services for Tender # 1169"/>
    <s v="IISINT"/>
    <n v="0"/>
    <n v="0"/>
    <n v="14.25"/>
    <n v="0"/>
    <s v="DPS-JOPL"/>
    <s v="PROFESSIONAL SALES"/>
    <n v="1"/>
    <x v="22"/>
    <x v="0"/>
    <x v="0"/>
    <s v="direct"/>
    <m/>
    <x v="2"/>
    <n v="0"/>
    <n v="0"/>
  </r>
  <r>
    <d v="2015-09-04T10:39:03"/>
    <x v="9"/>
    <x v="75"/>
    <x v="0"/>
    <x v="215"/>
    <x v="215"/>
    <s v="Deployment_SVC_1169"/>
    <s v="Deployment Services for Tender # 1169"/>
    <s v="IISINT"/>
    <n v="0"/>
    <n v="0"/>
    <n v="14.25"/>
    <n v="0"/>
    <s v="DPS-JOPL"/>
    <s v="PROFESSIONAL SALES"/>
    <n v="1"/>
    <x v="22"/>
    <x v="0"/>
    <x v="0"/>
    <s v="direct"/>
    <m/>
    <x v="2"/>
    <n v="0"/>
    <n v="0"/>
  </r>
  <r>
    <d v="2015-09-04T10:40:57"/>
    <x v="9"/>
    <x v="73"/>
    <x v="0"/>
    <x v="216"/>
    <x v="216"/>
    <s v="Deployment_SVC_1169"/>
    <s v="Deployment Services for Tender # 1169"/>
    <s v="IISINT"/>
    <n v="0"/>
    <n v="0"/>
    <n v="14.25"/>
    <n v="0"/>
    <s v="DPS-JOPL"/>
    <s v="PROFESSIONAL SALES"/>
    <n v="1"/>
    <x v="24"/>
    <x v="0"/>
    <x v="0"/>
    <s v="direct"/>
    <m/>
    <x v="2"/>
    <n v="0"/>
    <n v="0"/>
  </r>
  <r>
    <d v="2015-09-04T10:41:08"/>
    <x v="9"/>
    <x v="75"/>
    <x v="0"/>
    <x v="217"/>
    <x v="217"/>
    <s v="Deployment_SVC_1169"/>
    <s v="Deployment Services for Tender # 1169"/>
    <s v="IISINT"/>
    <n v="0"/>
    <n v="0"/>
    <n v="14.25"/>
    <n v="0"/>
    <s v="DPS-JOPL"/>
    <s v="PROFESSIONAL SALES"/>
    <n v="1"/>
    <x v="22"/>
    <x v="0"/>
    <x v="0"/>
    <s v="direct"/>
    <m/>
    <x v="2"/>
    <n v="0"/>
    <n v="0"/>
  </r>
  <r>
    <d v="2015-09-04T10:43:15"/>
    <x v="9"/>
    <x v="73"/>
    <x v="0"/>
    <x v="218"/>
    <x v="218"/>
    <s v="Deployment_SVC_1169"/>
    <s v="Deployment Services for Tender # 1169"/>
    <s v="IISINT"/>
    <n v="0"/>
    <n v="0"/>
    <n v="14.25"/>
    <n v="0"/>
    <s v="DPS-JOPL"/>
    <s v="PROFESSIONAL SALES"/>
    <n v="1"/>
    <x v="25"/>
    <x v="0"/>
    <x v="0"/>
    <s v="direct"/>
    <m/>
    <x v="2"/>
    <n v="0"/>
    <n v="0"/>
  </r>
  <r>
    <d v="2015-09-04T10:43:15"/>
    <x v="9"/>
    <x v="73"/>
    <x v="0"/>
    <x v="218"/>
    <x v="218"/>
    <s v="Deployment_SVC_1169"/>
    <s v="Deployment Services for Tender # 1169"/>
    <s v="IISINT"/>
    <n v="0"/>
    <n v="0"/>
    <n v="14.25"/>
    <n v="0"/>
    <s v="DPS-JOPL"/>
    <s v="PROFESSIONAL SALES"/>
    <n v="1"/>
    <x v="25"/>
    <x v="0"/>
    <x v="0"/>
    <s v="direct"/>
    <m/>
    <x v="2"/>
    <n v="0"/>
    <n v="0"/>
  </r>
  <r>
    <d v="2015-09-04T10:43:24"/>
    <x v="2"/>
    <x v="76"/>
    <x v="44"/>
    <x v="219"/>
    <x v="219"/>
    <s v="NH04AA025CI"/>
    <s v="Item: NH04AA025CI / JMX1421L3CW / CISCO ASA 5520 APPLIANCE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NH04AA025CI"/>
    <s v="Item: NH04AA025CI / JMX1421L3CY / CISCO ASA 5520 APPLIANCE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AE002OT"/>
    <s v="Item: PC13AE002OT / JN118FAF0ADA / SSG 520M SYSTEM 1GB DRAM AC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AE002OT"/>
    <s v="Item: PC13AE002OT / JN1161D11ADA / SSG 520M SYSTEM 1GB DRAM AC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8030024"/>
    <s v="Item: PC1208030024 / 0239062011000026 / SA250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103310105"/>
    <s v="Item: PC1103310105 / F5-EEMW-UFPO / F5-BIG-LTM-1600-4G-R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103310105"/>
    <s v="Item: PC1103310105 / F5-CDMP-ZQCN / F5-BIG-LTM-1600-4G-R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9240021"/>
    <s v="Item: PC1209240021 / FGL1504S842 / CISCO AIR-LAP1042N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9240021"/>
    <s v="Item: PC1209240021 / FGL1504S843 / CISCO AIR-LAP1042N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9240021"/>
    <s v="Item: PC1209240021 / FGL1504S844 / CISCO AIR-LAP1042N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NH06YZ001EA"/>
    <s v="Item: NH06YZ001EA / WW9B-VR3F-HD7X-MH44 / COMPREHENSIVE SUPPORT 1100E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3220001"/>
    <s v="Item: PC1303220001 / 500000059730 / NETAPP FAS205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3220001"/>
    <s v="Item: PC1303220001 / 500000059728 / NETAPP FAS205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3220002"/>
    <s v="Item: PC1303220002 / 500000062593 / NETAPP FAS202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3220002"/>
    <s v="Item: PC1303220002 / 500000062581 / NETAPP FAS202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2010038"/>
    <s v="Item: PC1302010038 / 9B00200035 / OVERLAND NEO 200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8030024"/>
    <s v="Item: PC1208030024 / 0239022010000018 / SA2500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NS08BC061NA"/>
    <s v="Item: NS08BC061NA / WWAD-9QRW-YWFV-Y615 / MFE WEB GATEWAY 1Yr GL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8210046"/>
    <s v="Item: PC1308210046 / WWBU-3CZY-K86L-CC43 / MCAFEE WEB GATEWAY 1100E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8210047"/>
    <s v="Item: PC1308210047 / WABJ-Z8UP-EXV6-DP96 / MFE WEB ANTI-MALWARE 1YR GL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308210049"/>
    <s v="Item: PC1308210049 / WE2X-DHAB-QGTK-5W60 / MFE WEB REPORTER PREMIUM 1YR GL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10300016"/>
    <s v="Item: PC1210300016 / ES-PRE-MFE-ONSITE / TRANSITION BRANDED SUPPORT SERVICES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8030026"/>
    <s v="Item: PC1208030026 / KQ47V0H / CISCO ACS-1121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208030026"/>
    <s v="Item: PC1208030026 / KQ880Y9 / CISCO ACS-1121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4"/>
    <s v="Item: PC1507280014 / PSZ18121K4L / AIR-CT2504-HA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5"/>
    <s v="Item: PC1507280015 / PSZ18181JNU / AIR-CT2504-HA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BV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BR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BW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BU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BT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BS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C1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6"/>
    <s v="Item: PC1507280016 / FGL1820X6C0 / AIR-CAP1602I-S-K9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8"/>
    <s v="Item: PC1507280018 / 185062011000047 / SSG-140-SH-S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280018"/>
    <s v="Item: PC1507280018 / 185062011000054 / SSG-140-SH-S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PC1507300006"/>
    <s v="Item: PC1507300006 / ES-PRE-F5-ONSITE / Agile Ensure Annual premium 7x24x4hrs Engineering Onsite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3:24"/>
    <x v="2"/>
    <x v="76"/>
    <x v="44"/>
    <x v="219"/>
    <x v="219"/>
    <s v="OT99YY888OT"/>
    <s v="Item: OT99YY888OT / SMAPMU00090 / SOFTWARE SERVICE CODE"/>
    <s v="MWSHMA_BMA"/>
    <n v="0"/>
    <n v="0"/>
    <n v="0"/>
    <n v="0"/>
    <s v="ESS-JOPL"/>
    <s v="Only UM"/>
    <n v="1"/>
    <x v="26"/>
    <x v="0"/>
    <x v="0"/>
    <s v="direct"/>
    <m/>
    <x v="0"/>
    <n v="0"/>
    <n v="0"/>
  </r>
  <r>
    <d v="2015-09-04T10:44:08"/>
    <x v="7"/>
    <x v="54"/>
    <x v="0"/>
    <x v="220"/>
    <x v="220"/>
    <s v="Deployment_SVC_1169"/>
    <s v="Deployment Services for Tender # 1169"/>
    <s v="IISINT"/>
    <n v="0"/>
    <n v="0"/>
    <n v="14.25"/>
    <n v="0"/>
    <s v="DPS-JOPL"/>
    <s v="PROFESSIONAL SALES"/>
    <n v="1"/>
    <x v="27"/>
    <x v="0"/>
    <x v="0"/>
    <s v="direct"/>
    <m/>
    <x v="2"/>
    <n v="0"/>
    <n v="0"/>
  </r>
  <r>
    <d v="2015-09-04T10:45:02"/>
    <x v="2"/>
    <x v="76"/>
    <x v="44"/>
    <x v="221"/>
    <x v="221"/>
    <s v="contract_cover"/>
    <s v="Fixed Price"/>
    <s v="MWSHMA_HMA"/>
    <n v="3155"/>
    <n v="0"/>
    <n v="0"/>
    <n v="0"/>
    <s v="ESS-JOPL"/>
    <s v="Only UM"/>
    <n v="1"/>
    <x v="28"/>
    <x v="0"/>
    <x v="0"/>
    <s v="direct"/>
    <m/>
    <x v="3"/>
    <n v="1545.95"/>
    <n v="1545.95"/>
  </r>
  <r>
    <d v="2015-09-04T10:45:02"/>
    <x v="2"/>
    <x v="76"/>
    <x v="44"/>
    <x v="221"/>
    <x v="221"/>
    <s v="PC1204300005"/>
    <s v="Item: PC1204300005 / B6L612S / POWEREDGE M1000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4300004"/>
    <s v="Item: PC1204300004 / C57R22S / POWEREDGE M61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4300004"/>
    <s v="Item: PC1204300004 / 957R22S / POWEREDGE M61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4300001"/>
    <s v="Item: PC1204300001 / C6L612S / DELL POWEREDGE M6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4300004"/>
    <s v="Item: PC1204300004 / HCX952S / POWEREDGE M61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4300004"/>
    <s v="Item: PC1204300004 / CKQG32S / POWEREDGE M61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4300004"/>
    <s v="Item: PC1204300004 / B57R22S / POWEREDGE M61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YY047CQ"/>
    <s v="Item: PC03YY047CQ / T004KZR1BC / PROLIANT ML3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01HP"/>
    <s v="Item: PC03XX201HP / SGH503X01K / HP PROLIANT DL380 G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5180020"/>
    <s v="Item: PC1105180020 / 11DMX1S / DELL POWEREDGE R2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5180020"/>
    <s v="Item: PC1105180020 / 5RMDT1S / DELL POWEREDGE R2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052CQ"/>
    <s v="Item: PC03XX052CQ / H0HMLDN71S / HP Proliant DL38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01HP"/>
    <s v="Item: PC03XX201HP / SGH624X21Y / HP PROLIANT DL380 G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01HP"/>
    <s v="Item: PC03XX201HP / SGH624X21X / HP PROLIANT DL380 G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01HP"/>
    <s v="Item: PC03XX201HP / SGH624X21W / HP PROLIANT DL380 G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BA031HP"/>
    <s v="Item: PC03BA031HP / TWT502003S / HP PROLIANT DL360 G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342HP"/>
    <s v="Item: PC03XX342HP / T00TLGP33L / HP PROLIANT DL36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183IB"/>
    <s v="Item: PC03XX183IB / 99D3351 / IBM X SERIES 34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183IB"/>
    <s v="Item: PC03XX183IB / 99D3364 / IBM X SERIES 34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75DE"/>
    <s v="Item: PC03XX275DE / BM61Q1S / DELL POWEREDGE 29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75DE"/>
    <s v="Item: PC03XX275DE / 9M61Q1S / DELL POWEREDGE 29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YY139DE"/>
    <s v="Item: PC03YY139DE / GT51M1S / POWER EDGE 19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052CQ"/>
    <s v="Item: PC03XX052CQ / H1JCKJN214 / HP Proliant DL38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141HP"/>
    <s v="Item: PC03XX141HP / H1J9FSY114 / HP PROLIANT DL580 G2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5180020"/>
    <s v="Item: PC1105180020 / JZCMX1S / DELL POWEREDGE R2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75DE"/>
    <s v="Item: PC03XX275DE / BY7GV1S / DELL POWEREDGE 29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75DE"/>
    <s v="Item: PC03XX275DE / 8Y7GV1S / DELL POWEREDGE 29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5180020"/>
    <s v="Item: PC1105180020 / CQN4Y1S / DELL POWEREDGE R2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75DE"/>
    <s v="Item: PC03XX275DE / 9Y7GV1S / DELL POWEREDGE 29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201HP"/>
    <s v="Item: PC03XX201HP / SGH624X0HV / HP PROLIANT DL380 G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183IB"/>
    <s v="Item: PC03XX183IB / 99D3369 / IBM X SERIES 34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052CQ"/>
    <s v="Item: PC03XX052CQ / H1JAKJN214 / HP Proliant DL38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052CQ"/>
    <s v="Item: PC03XX052CQ / H1JDKJN214 / HP Proliant DL38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396HP"/>
    <s v="Item: PC03XX396HP / SGH012XFS4 / HP PROLIANT DL380 G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4080004"/>
    <s v="Item: PC1104080004 / SGA052004Z / MSA 10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202030031"/>
    <s v="Item: PC1202030031 / JS1003048099 / APC SMART-UPS X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467IB"/>
    <s v="Item: PC03XX467IB / 0644770 / BLADECENTER H CHASSI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12IB"/>
    <s v="Item: PC08AA012IB / 99R6387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12IB"/>
    <s v="Item: PC08AA012IB / 99R6389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12IB"/>
    <s v="Item: PC08AA012IB / 99R6388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99R6388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99R6459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99R6460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06CFZ50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06HY957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06CFZ49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99R6390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8AA008IB"/>
    <s v="Item: PC08AA008IB / 06CFZ48 / IBM HS22 INTEL XEON QUAD COR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342HP"/>
    <s v="Item: PC03XX342HP / H1JBKJN214 / HP PROLIANT DL38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396HP"/>
    <s v="Item: PC03XX396HP / SGH014X4SA / HP PROLIANT DL380 G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396HP"/>
    <s v="Item: PC03XX396HP / SGH014X4S9 / HP PROLIANT DL380 G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4XX077CC"/>
    <s v="Item: NH04XX077CC / FHK1440754V / CISCO 1841 ROUTER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4XX089CC"/>
    <s v="Item: NH04XX089CC / FHK091023BP / CISCO 2801 ROUTER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4XX077CC"/>
    <s v="Item: NH04XX077CC / FTX1205202P / CISCO 1841 ROUTER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30CC"/>
    <s v="Item: NH03XX130CC / FOC1515W34H / CISCO CATALYST 37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1CC"/>
    <s v="Item: NH03XX271CC / FOC1515W34V / WS-C3750G-24T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8010007"/>
    <s v="Item: PC1108010007 / FOX1523G1CX / CSC WS-C450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8010007"/>
    <s v="Item: PC1108010007 / FOX1523G1JP / CSC WS-C4506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Z18T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E3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DH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9B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9E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0CC"/>
    <s v="Item: NH03XX270CC / FOC1513Y1Q3 / WS-C2960-48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8R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7S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9F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Z1AZ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99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0CC"/>
    <s v="Item: NH03XX270CC / FOC1513Y1PR / WS-C2960-48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0CC"/>
    <s v="Item: NH03XX270CC / FOC1418Z38P / WS-C2960-48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1CC"/>
    <s v="Item: NH03XX231CC / FOC1619X37N / WS-C2960-48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410V0UF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12W4HY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12W4J8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15Z24E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15Z237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015X35K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015X34E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243X28Z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209U62Y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209U62Q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15X2PC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15X2P8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328W07E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CQ1521Z34N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349Z3VY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28CC"/>
    <s v="Item: NH03XX128CC / FDO1441K143 / CATALYST 35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CQ1520Z6XX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30CC"/>
    <s v="Item: NH03XX130CC / FDO1404Y19H / CISCO CATALYST 37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30CC"/>
    <s v="Item: NH03XX130CC / FDO1404Y19V / CISCO CATALYST 37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30CC"/>
    <s v="Item: NH03XX130CC / FOC1409Z315 / CISCO CATALYST 37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30CC"/>
    <s v="Item: NH03XX130CC / FOC1409Z310 / CISCO CATALYST 375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404W3AQ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110Z02B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1CC"/>
    <s v="Item: NH03XX271CC / FDO1404Y1AA / WS-C3750G-24T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1CC"/>
    <s v="Item: NH03XX271CC / FDO1404Y1AH / WS-C3750G-24T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509Y4H0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OC1618X2DR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514Z06U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514Z06H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0CC"/>
    <s v="Item: NH03XX270CC / FOC1506Z2CK / WS-C2960-48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0CC"/>
    <s v="Item: NH03XX270CC / F0C1507Z5VP / WS-C2960-48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515V17T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0C1515V1AE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146CC"/>
    <s v="Item: NH03XX146CC / FOC1515V1DU / CISCO CATALST 296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8080017"/>
    <s v="Item: PC1108080017 / FGL1606208P / CISCO C1921 MODULAR ROUTER/2 GE/2EHWIC SLOTS/512DRAM/IP BAS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8080017"/>
    <s v="Item: PC1108080017 / FGL16062090 / CISCO C1921 MODULAR ROUTER/2 GE/2EHWIC SLOTS/512DRAM/IP BAS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8080017"/>
    <s v="Item: PC1108080017 / FGL1606209F / CISCO C1921 MODULAR ROUTER/2 GE/2EHWIC SLOTS/512DRAM/IP BAS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8080017"/>
    <s v="Item: PC1108080017 / FGL1606209G / CISCO C1921 MODULAR ROUTER/2 GE/2EHWIC SLOTS/512DRAM/IP BAS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72CC"/>
    <s v="Item: NH03XX272CC / FCQ1637X4AL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NH03XX235CC"/>
    <s v="Item: NH03XX235CC / FOC1044Z7GY / WS-C2950-2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303010007"/>
    <s v="Item: PC1303010007 / 06BHZM5 / IBM BLADECENTER HS22 BLAD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303010007"/>
    <s v="Item: PC1303010007 / 06BHZM3 / IBM BLADECENTER HS22 BLAD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10150020"/>
    <s v="Item: PC1410150020 / 06BKWB5 / IBM SYSTEM X3650 M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BA471HP"/>
    <s v="Item: PC03BA471HP / SGH114X72P / HP PROLIANT DL380 G7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9160014"/>
    <s v="Item: PC1109160014 / 06BKLT1 / IBM X3550M3 / X4C E5620 2.4GHZ (1 STD / 2 MAX)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12180012"/>
    <s v="Item: PC1412180012 / F0C0712Z1B2 / WS-C2950-24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12180014"/>
    <s v="Item: PC1412180014 / FOC1515W34H / WS-C3750G-24TS-S1U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12180014"/>
    <s v="Item: PC1412180014 / FOC1515W34V / WS-C3750G-24TS-S1U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12180015"/>
    <s v="Item: PC1412180015 / FOC1523X0AA / WS-C2960S-48LPS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12180015"/>
    <s v="Item: PC1412180015 / FOC1523X0AB / WS-C2960S-48LPS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311180006"/>
    <s v="Item: PC1311180006 / FOC1515W5G1 / WS-C3750G-48TS-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311180006"/>
    <s v="Item: PC1311180006 / FOC1512Y47T / WS-C3750G-48TS-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BA374HP"/>
    <s v="Item: PC03BA374HP / SGH115XCHF / HP DL380 G7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BA374HP"/>
    <s v="Item: PC03BA374HP / SGH114X71W / HP DL380 G7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5310006"/>
    <s v="Item: PC1105310006 / MXA115Z00M / HP MSL2024 1 LTO-4 ULTR 1760 SAS LIBRARY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BA374HP"/>
    <s v="Item: PC03BA374HP / SGH114X72B / HP DL380 G7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4070040"/>
    <s v="Item: PC1104070040 / ALJ1903F1TP / BROCADE 3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4070040"/>
    <s v="Item: PC1104070040 / ALJ1903F0YF / BROCADE 3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507280025"/>
    <s v="Item: PC1507280025 / 26QJWB1 / Dell Power Vault 110T External Tape Drive (LTO-3)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3FM019IB"/>
    <s v="Item: PC13FM019IB / 7BX0682 / IBM TS3100 TAPE LIBRARY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507280026"/>
    <s v="Item: PC1507280026 / 3581L38 / IBM Total Storag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105180020"/>
    <s v="Item: PC1105180020 / 218WW1S / DELL POWEREDGE R200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507290018"/>
    <s v="Item: PC1507290018 / HU1950815B / HP Ultrium 1840 Ext SAS Tape Drive (LTO-4)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03XX483HP"/>
    <s v="Item: PC03XX483HP / H27WLJC12S / HP DL380 G3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407030011"/>
    <s v="Item: PC1407030011 / FOC1243X29N / CISCO WS-C2960-24TT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507140041"/>
    <s v="Item: PC1507140041 / FOC1104Y54S / WS-C3560G-24TS-S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507290021"/>
    <s v="Item: PC1507290021 / FCQ1515Y44K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PC1507290021"/>
    <s v="Item: PC1507290021 / FCQ1515Z31D / WS-C2960-24TC-L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02"/>
    <x v="2"/>
    <x v="76"/>
    <x v="44"/>
    <x v="221"/>
    <x v="221"/>
    <s v="OT99YY888OT"/>
    <s v="Item: OT99YY888OT / SMAPMU00090 / SOFTWARE SERVICE CODE"/>
    <s v="MWSHMA_HMA"/>
    <n v="0"/>
    <n v="0"/>
    <n v="0"/>
    <n v="0"/>
    <s v="ESS-JOPL"/>
    <s v="Only UM"/>
    <n v="1"/>
    <x v="28"/>
    <x v="0"/>
    <x v="0"/>
    <s v="direct"/>
    <m/>
    <x v="0"/>
    <n v="0"/>
    <n v="0"/>
  </r>
  <r>
    <d v="2015-09-04T10:45:25"/>
    <x v="9"/>
    <x v="77"/>
    <x v="0"/>
    <x v="222"/>
    <x v="222"/>
    <s v="Deployment_SVC_1169"/>
    <s v="Deployment Services for Tender # 1169"/>
    <s v="IISINT"/>
    <n v="0"/>
    <n v="0"/>
    <n v="14.25"/>
    <n v="0"/>
    <s v="DPS-JOPL"/>
    <s v="PROFESSIONAL SALES"/>
    <n v="1"/>
    <x v="29"/>
    <x v="0"/>
    <x v="0"/>
    <s v="direct"/>
    <m/>
    <x v="2"/>
    <n v="0"/>
    <n v="0"/>
  </r>
  <r>
    <d v="2015-09-04T10:46:18"/>
    <x v="9"/>
    <x v="78"/>
    <x v="0"/>
    <x v="223"/>
    <x v="223"/>
    <s v="Deployment_SVC_1169"/>
    <s v="Deployment Services for Tender # 1169"/>
    <s v="IISINT"/>
    <n v="0"/>
    <n v="0"/>
    <n v="14.25"/>
    <n v="0"/>
    <s v="DPS-JOPL"/>
    <s v="PROFESSIONAL SALES"/>
    <n v="1"/>
    <x v="30"/>
    <x v="0"/>
    <x v="0"/>
    <s v="direct"/>
    <m/>
    <x v="2"/>
    <n v="0"/>
    <n v="0"/>
  </r>
  <r>
    <d v="2015-09-04T10:47:41"/>
    <x v="9"/>
    <x v="79"/>
    <x v="0"/>
    <x v="224"/>
    <x v="224"/>
    <s v="ONSITE_SUPPORT"/>
    <s v="Onsite Support Services"/>
    <s v="IPSMAC"/>
    <n v="0"/>
    <n v="0"/>
    <n v="14.25"/>
    <n v="0"/>
    <s v="DPS-JOPL"/>
    <s v="PROFESSIONAL SALES"/>
    <n v="1"/>
    <x v="31"/>
    <x v="0"/>
    <x v="0"/>
    <s v="direct"/>
    <m/>
    <x v="2"/>
    <n v="0"/>
    <n v="0"/>
  </r>
  <r>
    <d v="2015-09-04T10:47:41"/>
    <x v="9"/>
    <x v="79"/>
    <x v="0"/>
    <x v="224"/>
    <x v="224"/>
    <s v="Deployment_SVC_1303"/>
    <s v="Deployment Services for Tender # 1303"/>
    <s v="IPSMAC"/>
    <n v="0"/>
    <n v="0"/>
    <n v="14.25"/>
    <n v="0"/>
    <s v="DPS-JOPL"/>
    <s v="PROFESSIONAL SALES"/>
    <n v="1"/>
    <x v="31"/>
    <x v="0"/>
    <x v="0"/>
    <s v="direct"/>
    <m/>
    <x v="2"/>
    <n v="0"/>
    <n v="0"/>
  </r>
  <r>
    <d v="2015-09-04T10:49:48"/>
    <x v="10"/>
    <x v="80"/>
    <x v="0"/>
    <x v="225"/>
    <x v="225"/>
    <s v="Deployment_SVC_1169"/>
    <s v="Deployment Services for Tender # 1169"/>
    <s v="IISINT"/>
    <n v="0"/>
    <n v="0"/>
    <n v="14.25"/>
    <n v="0"/>
    <s v="DPS-JOPL"/>
    <s v="PROFESSIONAL SALES"/>
    <n v="1"/>
    <x v="32"/>
    <x v="0"/>
    <x v="0"/>
    <s v="direct"/>
    <m/>
    <x v="2"/>
    <n v="0"/>
    <n v="0"/>
  </r>
  <r>
    <d v="2015-09-04T10:51:50"/>
    <x v="9"/>
    <x v="8"/>
    <x v="0"/>
    <x v="226"/>
    <x v="226"/>
    <s v="Deployment_SVC_1169"/>
    <s v="Deployment Services for Tender # 1169"/>
    <s v="IISINT"/>
    <n v="0"/>
    <n v="0"/>
    <n v="14.25"/>
    <n v="0"/>
    <s v="DPS-JOPL"/>
    <s v="PROFESSIONAL SALES"/>
    <n v="1"/>
    <x v="33"/>
    <x v="0"/>
    <x v="0"/>
    <s v="direct"/>
    <m/>
    <x v="2"/>
    <n v="0"/>
    <n v="0"/>
  </r>
  <r>
    <d v="2015-09-04T10:51:50"/>
    <x v="9"/>
    <x v="8"/>
    <x v="0"/>
    <x v="226"/>
    <x v="226"/>
    <s v="Deployment_SVC_1169"/>
    <s v="Deployment Services for Tender # 1169"/>
    <s v="IISINT"/>
    <n v="0"/>
    <n v="0"/>
    <n v="14.25"/>
    <n v="0"/>
    <s v="DPS-JOPL"/>
    <s v="PROFESSIONAL SALES"/>
    <n v="1"/>
    <x v="33"/>
    <x v="0"/>
    <x v="0"/>
    <s v="direct"/>
    <m/>
    <x v="2"/>
    <n v="0"/>
    <n v="0"/>
  </r>
  <r>
    <d v="2015-09-04T10:52:44"/>
    <x v="9"/>
    <x v="81"/>
    <x v="45"/>
    <x v="227"/>
    <x v="227"/>
    <s v="contract_cover"/>
    <s v="Fixed Price"/>
    <s v="MWSSMA_SMA"/>
    <n v="9600"/>
    <n v="0"/>
    <n v="0"/>
    <n v="0"/>
    <s v="ESS-JOPL"/>
    <s v="Only UM"/>
    <n v="1"/>
    <x v="34"/>
    <x v="0"/>
    <x v="0"/>
    <s v="direct"/>
    <m/>
    <x v="5"/>
    <n v="4320"/>
    <n v="4320"/>
  </r>
  <r>
    <d v="2015-09-04T10:53:06"/>
    <x v="9"/>
    <x v="45"/>
    <x v="0"/>
    <x v="228"/>
    <x v="228"/>
    <s v="Deployment_SVC_1303"/>
    <s v="Deployment Services for Tender # 1303"/>
    <s v="IIPINT"/>
    <n v="0"/>
    <n v="0"/>
    <n v="14.25"/>
    <n v="0"/>
    <s v="DPS-JOPL"/>
    <s v="PROFESSIONAL SALES"/>
    <n v="1"/>
    <x v="35"/>
    <x v="0"/>
    <x v="0"/>
    <s v="direct"/>
    <m/>
    <x v="2"/>
    <n v="0"/>
    <n v="0"/>
  </r>
  <r>
    <d v="2015-09-04T10:53:36"/>
    <x v="9"/>
    <x v="82"/>
    <x v="0"/>
    <x v="229"/>
    <x v="229"/>
    <s v="Deployment_SVC_1169"/>
    <s v="Deployment Services for Tender # 1169"/>
    <s v="IISINT"/>
    <n v="0"/>
    <n v="0"/>
    <n v="14.25"/>
    <n v="0"/>
    <s v="DPS-JOPL"/>
    <s v="PROFESSIONAL SALES"/>
    <n v="1"/>
    <x v="36"/>
    <x v="0"/>
    <x v="0"/>
    <s v="direct"/>
    <m/>
    <x v="2"/>
    <n v="0"/>
    <n v="0"/>
  </r>
  <r>
    <d v="2015-09-04T10:55:11"/>
    <x v="9"/>
    <x v="82"/>
    <x v="0"/>
    <x v="230"/>
    <x v="230"/>
    <s v="Deployment_SVC_1169"/>
    <s v="Deployment Services for Tender # 1169"/>
    <s v="IISINT"/>
    <n v="0"/>
    <n v="0"/>
    <n v="14.25"/>
    <n v="0"/>
    <s v="DPS-JOPL"/>
    <s v="PROFESSIONAL SALES"/>
    <n v="1"/>
    <x v="36"/>
    <x v="0"/>
    <x v="0"/>
    <s v="direct"/>
    <m/>
    <x v="2"/>
    <n v="0"/>
    <n v="0"/>
  </r>
  <r>
    <d v="2015-09-04T10:55:11"/>
    <x v="9"/>
    <x v="82"/>
    <x v="0"/>
    <x v="230"/>
    <x v="230"/>
    <s v="Deployment_SVC_1169"/>
    <s v="Deployment Services for Tender # 1169"/>
    <s v="IISINT"/>
    <n v="0"/>
    <n v="0"/>
    <n v="14.25"/>
    <n v="0"/>
    <s v="DPS-JOPL"/>
    <s v="PROFESSIONAL SALES"/>
    <n v="1"/>
    <x v="36"/>
    <x v="0"/>
    <x v="0"/>
    <s v="direct"/>
    <m/>
    <x v="2"/>
    <n v="0"/>
    <n v="0"/>
  </r>
  <r>
    <d v="2015-09-04T10:55:16"/>
    <x v="9"/>
    <x v="45"/>
    <x v="0"/>
    <x v="231"/>
    <x v="231"/>
    <s v="Deployment_SVC_1303"/>
    <s v="Deployment Services for Tender # 1303"/>
    <s v="IIPINT"/>
    <n v="0"/>
    <n v="0"/>
    <n v="14.25"/>
    <n v="0"/>
    <s v="DPS-JOPL"/>
    <s v="PROFESSIONAL SALES"/>
    <n v="1"/>
    <x v="35"/>
    <x v="0"/>
    <x v="0"/>
    <s v="direct"/>
    <m/>
    <x v="2"/>
    <n v="0"/>
    <n v="0"/>
  </r>
  <r>
    <d v="2015-09-04T10:56:38"/>
    <x v="9"/>
    <x v="83"/>
    <x v="0"/>
    <x v="232"/>
    <x v="232"/>
    <s v="Deployment_SVC_1169"/>
    <s v="Deployment Services for Tender # 1169"/>
    <s v="IISINT"/>
    <n v="0"/>
    <n v="0"/>
    <n v="14.25"/>
    <n v="0"/>
    <s v="DPS-JOPL"/>
    <s v="PROFESSIONAL SALES"/>
    <n v="1"/>
    <x v="37"/>
    <x v="0"/>
    <x v="0"/>
    <s v="direct"/>
    <m/>
    <x v="2"/>
    <n v="0"/>
    <n v="0"/>
  </r>
  <r>
    <d v="2015-09-04T10:57:08"/>
    <x v="10"/>
    <x v="84"/>
    <x v="46"/>
    <x v="233"/>
    <x v="233"/>
    <s v="contract_cover"/>
    <s v="Fixed Price"/>
    <s v="MOSMOS_MOS_FTWR"/>
    <n v="3900"/>
    <n v="0"/>
    <n v="0"/>
    <n v="0"/>
    <s v="DPS-JOPL"/>
    <s v="Only UM"/>
    <n v="1"/>
    <x v="38"/>
    <x v="0"/>
    <x v="0"/>
    <s v="direct"/>
    <m/>
    <x v="6"/>
    <n v="702"/>
    <n v="702"/>
  </r>
  <r>
    <d v="2015-09-04T10:58:02"/>
    <x v="9"/>
    <x v="85"/>
    <x v="0"/>
    <x v="234"/>
    <x v="234"/>
    <s v="Deployment_SVC_1303"/>
    <s v="Deployment Services for Tender # 1303"/>
    <s v="IIPINT"/>
    <n v="0"/>
    <n v="0"/>
    <n v="14.25"/>
    <n v="0"/>
    <s v="DPS-JOPL"/>
    <s v="PROFESSIONAL SALES"/>
    <n v="1"/>
    <x v="39"/>
    <x v="0"/>
    <x v="0"/>
    <s v="direct"/>
    <m/>
    <x v="2"/>
    <n v="0"/>
    <n v="0"/>
  </r>
  <r>
    <d v="2015-09-04T10:59:25"/>
    <x v="7"/>
    <x v="54"/>
    <x v="0"/>
    <x v="235"/>
    <x v="235"/>
    <s v="ONSITE_SUPPORT"/>
    <s v="Onsite Support Services"/>
    <s v="IPSMAC"/>
    <n v="0"/>
    <n v="0"/>
    <n v="14.25"/>
    <n v="0"/>
    <s v="DPS-JOPL"/>
    <s v="PROFESSIONAL SALES"/>
    <n v="1"/>
    <x v="40"/>
    <x v="0"/>
    <x v="0"/>
    <s v="direct"/>
    <m/>
    <x v="2"/>
    <n v="0"/>
    <n v="0"/>
  </r>
  <r>
    <d v="2015-09-04T10:59:25"/>
    <x v="7"/>
    <x v="54"/>
    <x v="0"/>
    <x v="235"/>
    <x v="235"/>
    <s v="Deployment_SVC_1169"/>
    <s v="Deployment Services for Tender # 1169"/>
    <s v="IPSMAC"/>
    <n v="0"/>
    <n v="0"/>
    <n v="14.25"/>
    <n v="0"/>
    <s v="DPS-JOPL"/>
    <s v="PROFESSIONAL SALES"/>
    <n v="1"/>
    <x v="40"/>
    <x v="0"/>
    <x v="0"/>
    <s v="direct"/>
    <m/>
    <x v="2"/>
    <n v="0"/>
    <n v="0"/>
  </r>
  <r>
    <d v="2015-09-04T11:00:11"/>
    <x v="12"/>
    <x v="86"/>
    <x v="47"/>
    <x v="236"/>
    <x v="236"/>
    <s v="contract_cover"/>
    <s v="Fixed Price"/>
    <s v="MOSMOS_MOS_FTWR"/>
    <n v="5820.63"/>
    <n v="0"/>
    <n v="0"/>
    <n v="0"/>
    <s v="DPS-JOPL"/>
    <s v="Only UM"/>
    <n v="1"/>
    <x v="41"/>
    <x v="0"/>
    <x v="0"/>
    <s v="direct"/>
    <m/>
    <x v="6"/>
    <n v="1047.7134000000001"/>
    <n v="1338.7449000000001"/>
  </r>
  <r>
    <d v="2015-09-04T11:00:11"/>
    <x v="12"/>
    <x v="86"/>
    <x v="47"/>
    <x v="236"/>
    <x v="236"/>
    <s v="OT99YY888OT"/>
    <s v="Item: OT99YY888OT / SMAC00348 / SOFTWARE SERVICE CODE"/>
    <s v="MOSMOS_MOS_FTWR"/>
    <n v="0"/>
    <n v="0"/>
    <n v="0"/>
    <n v="0"/>
    <s v="DPS-JOPL"/>
    <s v="Only UM"/>
    <n v="1"/>
    <x v="41"/>
    <x v="0"/>
    <x v="0"/>
    <s v="direct"/>
    <m/>
    <x v="0"/>
    <n v="0"/>
    <n v="0"/>
  </r>
  <r>
    <d v="2015-09-04T11:00:28"/>
    <x v="9"/>
    <x v="3"/>
    <x v="0"/>
    <x v="237"/>
    <x v="237"/>
    <s v="Deployment_SVC_1169"/>
    <s v="Deployment Services for Tender # 1169"/>
    <s v="IISINT"/>
    <n v="0"/>
    <n v="0"/>
    <n v="14.25"/>
    <n v="0"/>
    <s v="DPS-JOPL"/>
    <s v="PROFESSIONAL SALES"/>
    <n v="1"/>
    <x v="42"/>
    <x v="0"/>
    <x v="0"/>
    <s v="direct"/>
    <m/>
    <x v="2"/>
    <n v="0"/>
    <n v="0"/>
  </r>
  <r>
    <d v="2015-09-04T11:00:28"/>
    <x v="9"/>
    <x v="3"/>
    <x v="0"/>
    <x v="237"/>
    <x v="237"/>
    <s v="Deployment_SVC_1169"/>
    <s v="Deployment Services for Tender # 1169"/>
    <s v="IISINT"/>
    <n v="0"/>
    <n v="0"/>
    <n v="14.25"/>
    <n v="0"/>
    <s v="DPS-JOPL"/>
    <s v="PROFESSIONAL SALES"/>
    <n v="1"/>
    <x v="42"/>
    <x v="0"/>
    <x v="0"/>
    <s v="direct"/>
    <m/>
    <x v="2"/>
    <n v="0"/>
    <n v="0"/>
  </r>
  <r>
    <d v="2015-09-04T11:00:28"/>
    <x v="9"/>
    <x v="3"/>
    <x v="0"/>
    <x v="237"/>
    <x v="237"/>
    <s v="Deployment_SVC_1169"/>
    <s v="Deployment Services for Tender # 1169"/>
    <s v="IISINT"/>
    <n v="0"/>
    <n v="0"/>
    <n v="14.25"/>
    <n v="0"/>
    <s v="DPS-JOPL"/>
    <s v="PROFESSIONAL SALES"/>
    <n v="1"/>
    <x v="42"/>
    <x v="0"/>
    <x v="0"/>
    <s v="direct"/>
    <m/>
    <x v="2"/>
    <n v="0"/>
    <n v="0"/>
  </r>
  <r>
    <d v="2015-09-04T11:00:28"/>
    <x v="9"/>
    <x v="3"/>
    <x v="0"/>
    <x v="237"/>
    <x v="237"/>
    <s v="Deployment_SVC_1169"/>
    <s v="Deployment Services for Tender # 1169"/>
    <s v="IISINT"/>
    <n v="0"/>
    <n v="0"/>
    <n v="14.25"/>
    <n v="0"/>
    <s v="DPS-JOPL"/>
    <s v="PROFESSIONAL SALES"/>
    <n v="1"/>
    <x v="42"/>
    <x v="0"/>
    <x v="0"/>
    <s v="direct"/>
    <m/>
    <x v="2"/>
    <n v="0"/>
    <n v="0"/>
  </r>
  <r>
    <d v="2015-09-04T11:00:28"/>
    <x v="9"/>
    <x v="3"/>
    <x v="0"/>
    <x v="237"/>
    <x v="237"/>
    <s v="Deployment_SVC_1169"/>
    <s v="Deployment Services for Tender # 1169"/>
    <s v="IISINT"/>
    <n v="0"/>
    <n v="0"/>
    <n v="14.25"/>
    <n v="0"/>
    <s v="DPS-JOPL"/>
    <s v="PROFESSIONAL SALES"/>
    <n v="1"/>
    <x v="42"/>
    <x v="0"/>
    <x v="0"/>
    <s v="direct"/>
    <m/>
    <x v="2"/>
    <n v="0"/>
    <n v="0"/>
  </r>
  <r>
    <d v="2015-09-04T11:00:28"/>
    <x v="9"/>
    <x v="3"/>
    <x v="0"/>
    <x v="237"/>
    <x v="237"/>
    <s v="Deployment_SVC_1169"/>
    <s v="Deployment Services for Tender # 1169"/>
    <s v="IISINT"/>
    <n v="0"/>
    <n v="0"/>
    <n v="14.25"/>
    <n v="0"/>
    <s v="DPS-JOPL"/>
    <s v="PROFESSIONAL SALES"/>
    <n v="1"/>
    <x v="42"/>
    <x v="0"/>
    <x v="0"/>
    <s v="direct"/>
    <m/>
    <x v="2"/>
    <n v="0"/>
    <n v="0"/>
  </r>
  <r>
    <d v="2015-09-04T11:02:57"/>
    <x v="9"/>
    <x v="85"/>
    <x v="0"/>
    <x v="238"/>
    <x v="238"/>
    <s v="Deployment_SVC_1303"/>
    <s v="Deployment Services for Tender # 1303"/>
    <s v="IIPINT"/>
    <n v="0"/>
    <n v="0"/>
    <n v="14.25"/>
    <n v="0"/>
    <s v="DPS-JOPL"/>
    <s v="PROFESSIONAL SALES"/>
    <n v="1"/>
    <x v="43"/>
    <x v="0"/>
    <x v="0"/>
    <s v="direct"/>
    <m/>
    <x v="2"/>
    <n v="0"/>
    <n v="0"/>
  </r>
  <r>
    <d v="2015-09-04T11:03:33"/>
    <x v="5"/>
    <x v="87"/>
    <x v="48"/>
    <x v="239"/>
    <x v="239"/>
    <s v="contract_cover"/>
    <s v="Fixed Price"/>
    <s v="MOSMOS_RS_MOS_FTWOR"/>
    <n v="12152.97"/>
    <n v="0"/>
    <n v="0"/>
    <n v="0"/>
    <s v="DPS-JOPL"/>
    <s v="Only UM"/>
    <n v="1"/>
    <x v="0"/>
    <x v="0"/>
    <x v="0"/>
    <s v="direct"/>
    <m/>
    <x v="4"/>
    <n v="729.18"/>
    <n v="729.18"/>
  </r>
  <r>
    <d v="2015-09-04T11:06:05"/>
    <x v="12"/>
    <x v="57"/>
    <x v="32"/>
    <x v="240"/>
    <x v="240"/>
    <s v="contract_cover"/>
    <s v="Fixed Price"/>
    <s v="MOSMOS_MOS_FTWR"/>
    <n v="4755"/>
    <n v="0"/>
    <n v="0"/>
    <n v="0"/>
    <s v="DPS-JOPL"/>
    <s v="Only UM"/>
    <n v="1"/>
    <x v="0"/>
    <x v="0"/>
    <x v="0"/>
    <s v="direct"/>
    <m/>
    <x v="6"/>
    <n v="855.9"/>
    <n v="1093.6500000000001"/>
  </r>
  <r>
    <d v="2015-09-04T11:06:05"/>
    <x v="12"/>
    <x v="57"/>
    <x v="32"/>
    <x v="241"/>
    <x v="240"/>
    <s v="contract_cover"/>
    <s v="Fixed Price"/>
    <s v="MOSMOS_MOS_FTWR"/>
    <n v="4755"/>
    <n v="0"/>
    <n v="0"/>
    <n v="0"/>
    <s v="DPS-JOPL"/>
    <s v="Only UM"/>
    <n v="1"/>
    <x v="0"/>
    <x v="0"/>
    <x v="0"/>
    <s v="direct"/>
    <m/>
    <x v="6"/>
    <n v="855.9"/>
    <n v="1093.6500000000001"/>
  </r>
  <r>
    <d v="2015-09-04T11:13:08"/>
    <x v="7"/>
    <x v="54"/>
    <x v="0"/>
    <x v="242"/>
    <x v="241"/>
    <s v="ONSITE_SUPPORT"/>
    <s v="Onsite Support Services"/>
    <s v="IPSMAC"/>
    <n v="0"/>
    <n v="0"/>
    <n v="14.25"/>
    <n v="0"/>
    <s v="DPS-JOPL"/>
    <s v="PROFESSIONAL SALES"/>
    <n v="1"/>
    <x v="44"/>
    <x v="0"/>
    <x v="0"/>
    <s v="direct"/>
    <m/>
    <x v="2"/>
    <n v="0"/>
    <n v="0"/>
  </r>
  <r>
    <d v="2015-09-04T11:13:08"/>
    <x v="7"/>
    <x v="54"/>
    <x v="0"/>
    <x v="242"/>
    <x v="241"/>
    <s v="PROFESSIONAL_SVC"/>
    <s v="PROFESSIONAL SERVICES"/>
    <s v="IPSMAC"/>
    <n v="0"/>
    <n v="0"/>
    <n v="222.37"/>
    <n v="0"/>
    <s v="DPS-JOPL"/>
    <s v="PROFESSIONAL SALES"/>
    <n v="1"/>
    <x v="44"/>
    <x v="0"/>
    <x v="0"/>
    <s v="direct"/>
    <m/>
    <x v="2"/>
    <n v="0"/>
    <n v="0"/>
  </r>
  <r>
    <d v="2015-09-04T11:13:08"/>
    <x v="7"/>
    <x v="54"/>
    <x v="0"/>
    <x v="242"/>
    <x v="241"/>
    <s v="TAXI_EXP"/>
    <s v="Taxi Expenses"/>
    <s v="IPSMAC"/>
    <n v="0"/>
    <n v="0"/>
    <n v="0"/>
    <n v="4.5"/>
    <s v="DPS-JOPL"/>
    <s v="PROFESSIONAL SALES"/>
    <n v="1"/>
    <x v="44"/>
    <x v="0"/>
    <x v="0"/>
    <s v="direct"/>
    <m/>
    <x v="0"/>
    <n v="0"/>
    <n v="0"/>
  </r>
  <r>
    <d v="2015-09-04T11:13:08"/>
    <x v="7"/>
    <x v="54"/>
    <x v="0"/>
    <x v="242"/>
    <x v="241"/>
    <s v="Deployment_SVC_1169"/>
    <s v="Deployment Services for Tender # 1169"/>
    <s v="IPSMAC"/>
    <n v="0"/>
    <n v="0"/>
    <n v="14.25"/>
    <n v="0"/>
    <s v="DPS-JOPL"/>
    <s v="PROFESSIONAL SALES"/>
    <n v="1"/>
    <x v="44"/>
    <x v="0"/>
    <x v="0"/>
    <s v="direct"/>
    <m/>
    <x v="2"/>
    <n v="0"/>
    <n v="0"/>
  </r>
  <r>
    <d v="2015-09-04T11:20:47"/>
    <x v="0"/>
    <x v="88"/>
    <x v="49"/>
    <x v="243"/>
    <x v="24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4T11:21:47"/>
    <x v="0"/>
    <x v="88"/>
    <x v="49"/>
    <x v="244"/>
    <x v="24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4T11:24:47"/>
    <x v="9"/>
    <x v="89"/>
    <x v="0"/>
    <x v="245"/>
    <x v="244"/>
    <s v="ONSITE_SUPPORT"/>
    <s v="Onsite Support Services"/>
    <s v="IPSMAC"/>
    <n v="0"/>
    <n v="0"/>
    <n v="14.25"/>
    <n v="0"/>
    <s v="DPS-JOPL"/>
    <s v="PROFESSIONAL SALES"/>
    <n v="1"/>
    <x v="45"/>
    <x v="0"/>
    <x v="0"/>
    <s v="direct"/>
    <m/>
    <x v="2"/>
    <n v="0"/>
    <n v="0"/>
  </r>
  <r>
    <d v="2015-09-04T11:24:47"/>
    <x v="9"/>
    <x v="89"/>
    <x v="0"/>
    <x v="245"/>
    <x v="244"/>
    <s v="Deployment_SVC_1169"/>
    <s v="Deployment Services for Tender # 1169"/>
    <s v="IPSMAC"/>
    <n v="0"/>
    <n v="0"/>
    <n v="14.25"/>
    <n v="0"/>
    <s v="DPS-JOPL"/>
    <s v="PROFESSIONAL SALES"/>
    <n v="1"/>
    <x v="45"/>
    <x v="0"/>
    <x v="0"/>
    <s v="direct"/>
    <m/>
    <x v="2"/>
    <n v="0"/>
    <n v="0"/>
  </r>
  <r>
    <d v="2015-09-04T11:26:15"/>
    <x v="9"/>
    <x v="90"/>
    <x v="0"/>
    <x v="246"/>
    <x v="245"/>
    <s v="Deployment_SVC_1169"/>
    <s v="Deployment Services for Tender # 1169"/>
    <s v="IISINT"/>
    <n v="0"/>
    <n v="0"/>
    <n v="14.25"/>
    <n v="0"/>
    <s v="DPS-JOPL"/>
    <s v="PROFESSIONAL SALES"/>
    <n v="1"/>
    <x v="46"/>
    <x v="0"/>
    <x v="0"/>
    <s v="direct"/>
    <m/>
    <x v="2"/>
    <n v="0"/>
    <n v="0"/>
  </r>
  <r>
    <d v="2015-09-04T11:27:29"/>
    <x v="7"/>
    <x v="91"/>
    <x v="0"/>
    <x v="247"/>
    <x v="246"/>
    <s v="Deployment_SVC_1169"/>
    <s v="Deployment Services for Tender # 1169"/>
    <s v="IISINT"/>
    <n v="0"/>
    <n v="0"/>
    <n v="14.25"/>
    <n v="0"/>
    <s v="DPS-JOPL"/>
    <s v="PROFESSIONAL SALES"/>
    <n v="1"/>
    <x v="47"/>
    <x v="0"/>
    <x v="0"/>
    <s v="direct"/>
    <m/>
    <x v="2"/>
    <n v="0"/>
    <n v="0"/>
  </r>
  <r>
    <d v="2015-09-04T11:30:20"/>
    <x v="5"/>
    <x v="92"/>
    <x v="50"/>
    <x v="248"/>
    <x v="247"/>
    <s v="contract_cover"/>
    <s v="Fixed Price"/>
    <s v="MOSMOS_MOS_FTWOR"/>
    <n v="5660"/>
    <n v="0"/>
    <n v="0"/>
    <n v="0"/>
    <s v="DPS-JOPL"/>
    <s v="Only UM"/>
    <n v="1"/>
    <x v="0"/>
    <x v="0"/>
    <x v="0"/>
    <s v="direct"/>
    <m/>
    <x v="6"/>
    <n v="1018.8"/>
    <n v="1301.8"/>
  </r>
  <r>
    <d v="2015-09-04T11:31:54"/>
    <x v="5"/>
    <x v="92"/>
    <x v="50"/>
    <x v="249"/>
    <x v="248"/>
    <s v="contract_cover"/>
    <s v="Fixed Price"/>
    <s v="MOSMOS_MOS_FTWOR"/>
    <n v="5000"/>
    <n v="0"/>
    <n v="0"/>
    <n v="0"/>
    <s v="DPS-JOPL"/>
    <s v="Only UM"/>
    <n v="1"/>
    <x v="0"/>
    <x v="0"/>
    <x v="0"/>
    <s v="direct"/>
    <m/>
    <x v="6"/>
    <n v="900"/>
    <n v="1150"/>
  </r>
  <r>
    <d v="2015-09-04T11:32:50"/>
    <x v="13"/>
    <x v="93"/>
    <x v="0"/>
    <x v="250"/>
    <x v="249"/>
    <s v="Deployment_SVC_1169"/>
    <s v="Deployment Services for Tender # 1169"/>
    <s v="IISINT"/>
    <n v="0"/>
    <n v="0"/>
    <n v="14.25"/>
    <n v="0"/>
    <s v="DPS-JOPL"/>
    <s v="PROFESSIONAL SALES"/>
    <n v="1"/>
    <x v="48"/>
    <x v="0"/>
    <x v="0"/>
    <s v="direct"/>
    <m/>
    <x v="2"/>
    <n v="0"/>
    <n v="0"/>
  </r>
  <r>
    <d v="2015-09-04T11:35:16"/>
    <x v="11"/>
    <x v="94"/>
    <x v="51"/>
    <x v="251"/>
    <x v="250"/>
    <s v="contract_cover"/>
    <s v="Fixed Price"/>
    <s v="MOSMOS_MOS_PT"/>
    <n v="2438"/>
    <n v="0"/>
    <n v="0"/>
    <n v="0"/>
    <s v="DPS-JOPL"/>
    <s v="Only UM"/>
    <n v="1"/>
    <x v="0"/>
    <x v="0"/>
    <x v="0"/>
    <s v="direct"/>
    <m/>
    <x v="6"/>
    <n v="438.84"/>
    <n v="560.74"/>
  </r>
  <r>
    <d v="2015-09-04T11:39:07"/>
    <x v="8"/>
    <x v="95"/>
    <x v="52"/>
    <x v="252"/>
    <x v="251"/>
    <s v="contract_cover"/>
    <s v="Fixed Price"/>
    <s v="MOSMOS_RS_MOS_FTWR"/>
    <n v="335.71"/>
    <n v="0"/>
    <n v="0"/>
    <n v="0"/>
    <s v="DPS-JOPL"/>
    <s v="Only UM"/>
    <n v="1"/>
    <x v="49"/>
    <x v="0"/>
    <x v="0"/>
    <s v="direct"/>
    <m/>
    <x v="4"/>
    <n v="335.71"/>
    <n v="335.71"/>
  </r>
  <r>
    <d v="2015-09-04T11:40:14"/>
    <x v="8"/>
    <x v="95"/>
    <x v="52"/>
    <x v="253"/>
    <x v="252"/>
    <s v="contract_cover"/>
    <s v="Fixed Price"/>
    <s v="MOSMOS_RS_MOS_FTWR"/>
    <n v="207.82"/>
    <n v="0"/>
    <n v="0"/>
    <n v="0"/>
    <s v="DPS-JOPL"/>
    <s v="Only UM"/>
    <n v="1"/>
    <x v="50"/>
    <x v="0"/>
    <x v="0"/>
    <s v="direct"/>
    <m/>
    <x v="4"/>
    <n v="207.82"/>
    <n v="207.82"/>
  </r>
  <r>
    <d v="2015-09-04T11:40:14"/>
    <x v="8"/>
    <x v="95"/>
    <x v="52"/>
    <x v="253"/>
    <x v="252"/>
    <s v="OT99YY888OT"/>
    <s v="Item: OT99YY888OT / SMAJ00096 / SOFTWARE SERVICE CODE"/>
    <s v="MOSMOS_RS_MOS_FTWR"/>
    <n v="0"/>
    <n v="0"/>
    <n v="0"/>
    <n v="0"/>
    <s v="DPS-JOPL"/>
    <s v="Only UM"/>
    <n v="1"/>
    <x v="50"/>
    <x v="0"/>
    <x v="0"/>
    <s v="direct"/>
    <m/>
    <x v="0"/>
    <n v="0"/>
    <n v="0"/>
  </r>
  <r>
    <d v="2015-09-04T11:41:18"/>
    <x v="8"/>
    <x v="95"/>
    <x v="52"/>
    <x v="254"/>
    <x v="253"/>
    <s v="contract_cover"/>
    <s v="Fixed Price"/>
    <s v="MOSMOS_RS_MOS_FTWR"/>
    <n v="235.23"/>
    <n v="0"/>
    <n v="0"/>
    <n v="0"/>
    <s v="DPS-JOPL"/>
    <s v="Only UM"/>
    <n v="1"/>
    <x v="51"/>
    <x v="0"/>
    <x v="0"/>
    <s v="direct"/>
    <m/>
    <x v="4"/>
    <n v="235.23"/>
    <n v="235.23"/>
  </r>
  <r>
    <d v="2015-09-04T11:42:28"/>
    <x v="5"/>
    <x v="96"/>
    <x v="53"/>
    <x v="255"/>
    <x v="254"/>
    <s v="contract_cover"/>
    <s v="Fixed Price"/>
    <s v="MOSMOS_MOS_FTWR"/>
    <n v="6000"/>
    <n v="0"/>
    <n v="0"/>
    <n v="0"/>
    <s v="DPS-JOPL"/>
    <s v="Only UM"/>
    <n v="1"/>
    <x v="0"/>
    <x v="0"/>
    <x v="0"/>
    <s v="direct"/>
    <m/>
    <x v="6"/>
    <n v="1080"/>
    <n v="1380"/>
  </r>
  <r>
    <d v="2015-09-04T11:44:10"/>
    <x v="12"/>
    <x v="97"/>
    <x v="54"/>
    <x v="256"/>
    <x v="255"/>
    <s v="contract_cover"/>
    <s v="Fixed Price"/>
    <s v="MOSMOS_MOS_FTWR"/>
    <n v="4326"/>
    <n v="0"/>
    <n v="0"/>
    <n v="0"/>
    <s v="DPS-JOPL"/>
    <s v="Only UM"/>
    <n v="1"/>
    <x v="0"/>
    <x v="0"/>
    <x v="0"/>
    <s v="direct"/>
    <m/>
    <x v="6"/>
    <n v="778.68"/>
    <n v="994.98"/>
  </r>
  <r>
    <d v="2015-09-04T11:44:10"/>
    <x v="12"/>
    <x v="97"/>
    <x v="54"/>
    <x v="256"/>
    <x v="255"/>
    <s v="OT99YY888OT"/>
    <s v="Item: OT99YY888OT / SMAA00438 / SOFTWARE SERVICE CODE"/>
    <s v="MOSMOS_MOS_FTWR"/>
    <n v="0"/>
    <n v="0"/>
    <n v="0"/>
    <n v="0"/>
    <s v="DPS-JOPL"/>
    <s v="Only UM"/>
    <n v="1"/>
    <x v="0"/>
    <x v="0"/>
    <x v="0"/>
    <s v="direct"/>
    <m/>
    <x v="0"/>
    <n v="0"/>
    <n v="0"/>
  </r>
  <r>
    <d v="2015-09-04T11:45:26"/>
    <x v="8"/>
    <x v="95"/>
    <x v="52"/>
    <x v="257"/>
    <x v="256"/>
    <s v="contract_cover"/>
    <s v="Fixed Price"/>
    <s v="MOSMOS_RS_MOS_FTWR"/>
    <n v="207.03"/>
    <n v="0"/>
    <n v="0"/>
    <n v="0"/>
    <s v="DPS-JOPL"/>
    <s v="Only UM"/>
    <n v="1"/>
    <x v="52"/>
    <x v="0"/>
    <x v="0"/>
    <s v="direct"/>
    <m/>
    <x v="4"/>
    <n v="207.03"/>
    <n v="207.03"/>
  </r>
  <r>
    <d v="2015-09-04T11:45:56"/>
    <x v="0"/>
    <x v="88"/>
    <x v="49"/>
    <x v="258"/>
    <x v="25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4T11:46:51"/>
    <x v="11"/>
    <x v="98"/>
    <x v="55"/>
    <x v="259"/>
    <x v="258"/>
    <s v="contract_cover"/>
    <s v="Fixed Price"/>
    <s v="MOSMOS_RS_MOS_FTWOR"/>
    <n v="2854.64"/>
    <n v="0"/>
    <n v="0"/>
    <n v="0"/>
    <s v="DPS-JOPL"/>
    <s v="Only UM"/>
    <n v="1"/>
    <x v="53"/>
    <x v="0"/>
    <x v="0"/>
    <s v="direct"/>
    <m/>
    <x v="4"/>
    <n v="1284.5899999999999"/>
    <n v="1284.5899999999999"/>
  </r>
  <r>
    <d v="2015-09-04T11:47:56"/>
    <x v="11"/>
    <x v="98"/>
    <x v="55"/>
    <x v="260"/>
    <x v="259"/>
    <s v="contract_cover"/>
    <s v="Fixed Price"/>
    <s v="MOSMOS_RS_MOS_FTWR"/>
    <n v="2842.8"/>
    <n v="0"/>
    <n v="0"/>
    <n v="0"/>
    <s v="ESS-JOPL"/>
    <s v="Only UM"/>
    <n v="1"/>
    <x v="53"/>
    <x v="0"/>
    <x v="0"/>
    <s v="direct"/>
    <m/>
    <x v="4"/>
    <n v="511.7"/>
    <n v="511.7"/>
  </r>
  <r>
    <d v="2015-09-04T11:48:31"/>
    <x v="0"/>
    <x v="99"/>
    <x v="0"/>
    <x v="261"/>
    <x v="26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1:48:44"/>
    <x v="12"/>
    <x v="100"/>
    <x v="56"/>
    <x v="262"/>
    <x v="261"/>
    <s v="contract_cover"/>
    <s v="Fixed Price"/>
    <s v="MOSMOS_MOS_FTWOR"/>
    <n v="6158.3"/>
    <n v="0"/>
    <n v="0"/>
    <n v="0"/>
    <s v="ESS-JOPL"/>
    <s v="Only UM"/>
    <n v="1"/>
    <x v="54"/>
    <x v="0"/>
    <x v="0"/>
    <s v="direct"/>
    <m/>
    <x v="6"/>
    <n v="1108.4939999999999"/>
    <n v="1416.4090000000001"/>
  </r>
  <r>
    <d v="2015-09-04T11:49:40"/>
    <x v="12"/>
    <x v="100"/>
    <x v="56"/>
    <x v="263"/>
    <x v="262"/>
    <s v="contract_cover"/>
    <s v="Fixed Price"/>
    <s v="MOSMOS_MOS_FTWOR"/>
    <n v="5302.44"/>
    <n v="0"/>
    <n v="0"/>
    <n v="0"/>
    <s v="ESS-JOPL"/>
    <s v="Only UM"/>
    <n v="1"/>
    <x v="54"/>
    <x v="0"/>
    <x v="0"/>
    <s v="direct"/>
    <m/>
    <x v="6"/>
    <n v="954.43919999999991"/>
    <n v="1219.5611999999999"/>
  </r>
  <r>
    <d v="2015-09-04T11:53:00"/>
    <x v="11"/>
    <x v="101"/>
    <x v="57"/>
    <x v="264"/>
    <x v="263"/>
    <s v="contract_cover"/>
    <s v="Fixed Price"/>
    <s v="MOSMOS_MOS_FTWR"/>
    <n v="4500"/>
    <n v="0"/>
    <n v="0"/>
    <n v="0"/>
    <s v="DPS-JOPL"/>
    <s v="Only UM"/>
    <n v="1"/>
    <x v="55"/>
    <x v="0"/>
    <x v="0"/>
    <s v="direct"/>
    <m/>
    <x v="6"/>
    <n v="810"/>
    <n v="1035"/>
  </r>
  <r>
    <d v="2015-09-04T11:57:45"/>
    <x v="0"/>
    <x v="88"/>
    <x v="49"/>
    <x v="265"/>
    <x v="264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4T11:58:13"/>
    <x v="0"/>
    <x v="102"/>
    <x v="0"/>
    <x v="266"/>
    <x v="2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2:00:03"/>
    <x v="0"/>
    <x v="88"/>
    <x v="49"/>
    <x v="267"/>
    <x v="266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4T12:03:45"/>
    <x v="0"/>
    <x v="88"/>
    <x v="49"/>
    <x v="268"/>
    <x v="26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4T12:07:43"/>
    <x v="14"/>
    <x v="103"/>
    <x v="58"/>
    <x v="269"/>
    <x v="268"/>
    <s v="contract_cover"/>
    <s v="Fixed Price"/>
    <s v="MMSDSS_MNS"/>
    <n v="10800"/>
    <n v="0"/>
    <n v="0"/>
    <n v="0"/>
    <s v="DPS-JOPL"/>
    <s v="Only UM"/>
    <n v="1"/>
    <x v="56"/>
    <x v="0"/>
    <x v="0"/>
    <s v="direct"/>
    <m/>
    <x v="7"/>
    <n v="1868.4"/>
    <n v="1868.4"/>
  </r>
  <r>
    <d v="2015-09-04T12:12:36"/>
    <x v="8"/>
    <x v="104"/>
    <x v="59"/>
    <x v="270"/>
    <x v="269"/>
    <s v="contract_cover"/>
    <s v="Fixed Price"/>
    <s v="MMSHDS_SVD"/>
    <n v="3100"/>
    <n v="0"/>
    <n v="0"/>
    <n v="0"/>
    <s v="DPS-JOPL"/>
    <s v="Only UM"/>
    <n v="1"/>
    <x v="57"/>
    <x v="0"/>
    <x v="0"/>
    <s v="direct"/>
    <m/>
    <x v="8"/>
    <n v="1085"/>
    <n v="1085"/>
  </r>
  <r>
    <d v="2015-09-04T12:14:40"/>
    <x v="14"/>
    <x v="105"/>
    <x v="60"/>
    <x v="271"/>
    <x v="270"/>
    <s v="contract_cover"/>
    <s v="Fixed Price"/>
    <s v="MMSDSS_MNS"/>
    <n v="5400"/>
    <n v="0"/>
    <n v="0"/>
    <n v="0"/>
    <s v="DPS-JOPL"/>
    <s v="Only UM"/>
    <n v="1"/>
    <x v="58"/>
    <x v="0"/>
    <x v="0"/>
    <s v="direct"/>
    <m/>
    <x v="7"/>
    <n v="2052"/>
    <n v="2052"/>
  </r>
  <r>
    <d v="2015-09-04T13:37:55"/>
    <x v="0"/>
    <x v="46"/>
    <x v="24"/>
    <x v="272"/>
    <x v="271"/>
    <s v="Helpdesk_Support"/>
    <s v="Helpdesk Support"/>
    <s v="IPSMAC"/>
    <n v="0"/>
    <n v="0"/>
    <n v="0"/>
    <n v="0"/>
    <s v="DPS-JOPL"/>
    <s v="SW BY HOUR"/>
    <n v="3"/>
    <x v="0"/>
    <x v="0"/>
    <x v="0"/>
    <s v="direct"/>
    <m/>
    <x v="0"/>
    <n v="0"/>
    <n v="0"/>
  </r>
  <r>
    <d v="2015-09-04T14:36:57"/>
    <x v="0"/>
    <x v="34"/>
    <x v="0"/>
    <x v="273"/>
    <x v="27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4:45:56"/>
    <x v="0"/>
    <x v="34"/>
    <x v="0"/>
    <x v="274"/>
    <x v="27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5:17:04"/>
    <x v="0"/>
    <x v="30"/>
    <x v="0"/>
    <x v="275"/>
    <x v="27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5:37:20"/>
    <x v="0"/>
    <x v="45"/>
    <x v="0"/>
    <x v="276"/>
    <x v="27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5:38:54"/>
    <x v="0"/>
    <x v="106"/>
    <x v="0"/>
    <x v="277"/>
    <x v="27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5:49:04"/>
    <x v="0"/>
    <x v="4"/>
    <x v="0"/>
    <x v="278"/>
    <x v="27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5:57:42"/>
    <x v="0"/>
    <x v="107"/>
    <x v="0"/>
    <x v="279"/>
    <x v="27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16:40:24"/>
    <x v="7"/>
    <x v="54"/>
    <x v="0"/>
    <x v="280"/>
    <x v="279"/>
    <s v="ONSITE_SUPPORT"/>
    <s v="Onsite Support Services"/>
    <s v="IPSMAC"/>
    <n v="0"/>
    <n v="0"/>
    <n v="0"/>
    <n v="0"/>
    <s v="DPS-JOPL"/>
    <s v="PROFESSIONAL SALES"/>
    <n v="1"/>
    <x v="59"/>
    <x v="0"/>
    <x v="0"/>
    <s v="direct"/>
    <m/>
    <x v="0"/>
    <n v="0"/>
    <n v="0"/>
  </r>
  <r>
    <d v="2015-09-04T16:40:24"/>
    <x v="7"/>
    <x v="54"/>
    <x v="0"/>
    <x v="280"/>
    <x v="279"/>
    <s v="Deployment_SVC_1169"/>
    <s v="Deployment Services for Tender # 1169"/>
    <s v="IPSMAC"/>
    <n v="0"/>
    <n v="0"/>
    <n v="14.25"/>
    <n v="0"/>
    <s v="DPS-JOPL"/>
    <s v="PROFESSIONAL SALES"/>
    <n v="1"/>
    <x v="59"/>
    <x v="0"/>
    <x v="0"/>
    <s v="direct"/>
    <m/>
    <x v="2"/>
    <n v="0"/>
    <n v="0"/>
  </r>
  <r>
    <d v="2015-09-04T16:42:15"/>
    <x v="7"/>
    <x v="54"/>
    <x v="0"/>
    <x v="281"/>
    <x v="280"/>
    <s v="Deployment_SVC_1169"/>
    <s v="Deployment Services for Tender # 1169"/>
    <s v="IISINT"/>
    <n v="0"/>
    <n v="0"/>
    <n v="0"/>
    <n v="0"/>
    <s v="DPS-JOPL"/>
    <s v="PROFESSIONAL SALES"/>
    <n v="1"/>
    <x v="60"/>
    <x v="0"/>
    <x v="0"/>
    <s v="direct"/>
    <m/>
    <x v="0"/>
    <n v="0"/>
    <n v="0"/>
  </r>
  <r>
    <d v="2015-09-04T16:43:59"/>
    <x v="7"/>
    <x v="54"/>
    <x v="0"/>
    <x v="282"/>
    <x v="281"/>
    <s v="ONSITE_SUPPORT"/>
    <s v="Onsite Support Services"/>
    <s v="IPSMAC"/>
    <n v="0"/>
    <n v="0"/>
    <n v="0"/>
    <n v="0"/>
    <s v="DPS-JOPL"/>
    <s v="PROFESSIONAL SALES"/>
    <n v="1"/>
    <x v="61"/>
    <x v="0"/>
    <x v="0"/>
    <s v="direct"/>
    <m/>
    <x v="0"/>
    <n v="0"/>
    <n v="0"/>
  </r>
  <r>
    <d v="2015-09-04T16:43:59"/>
    <x v="7"/>
    <x v="54"/>
    <x v="0"/>
    <x v="282"/>
    <x v="281"/>
    <s v="Deployment_SVC_1169"/>
    <s v="Deployment Services for Tender # 1169"/>
    <s v="IPSMAC"/>
    <n v="0"/>
    <n v="0"/>
    <n v="14.25"/>
    <n v="0"/>
    <s v="DPS-JOPL"/>
    <s v="PROFESSIONAL SALES"/>
    <n v="1"/>
    <x v="61"/>
    <x v="0"/>
    <x v="0"/>
    <s v="direct"/>
    <m/>
    <x v="2"/>
    <n v="0"/>
    <n v="0"/>
  </r>
  <r>
    <d v="2015-09-04T16:45:51"/>
    <x v="7"/>
    <x v="54"/>
    <x v="0"/>
    <x v="283"/>
    <x v="282"/>
    <s v="ONSITE_SUPPORT"/>
    <s v="Onsite Support Services"/>
    <s v="IPSMAC"/>
    <n v="0"/>
    <n v="0"/>
    <n v="0"/>
    <n v="0"/>
    <s v="DPS-JOPL"/>
    <s v="PROFESSIONAL SALES"/>
    <n v="1"/>
    <x v="62"/>
    <x v="0"/>
    <x v="0"/>
    <s v="direct"/>
    <m/>
    <x v="0"/>
    <n v="0"/>
    <n v="0"/>
  </r>
  <r>
    <d v="2015-09-04T16:45:51"/>
    <x v="7"/>
    <x v="54"/>
    <x v="0"/>
    <x v="283"/>
    <x v="282"/>
    <s v="Deployment_SVC_1169"/>
    <s v="Deployment Services for Tender # 1169"/>
    <s v="IPSMAC"/>
    <n v="0"/>
    <n v="0"/>
    <n v="14.25"/>
    <n v="0"/>
    <s v="DPS-JOPL"/>
    <s v="PROFESSIONAL SALES"/>
    <n v="1"/>
    <x v="62"/>
    <x v="0"/>
    <x v="0"/>
    <s v="direct"/>
    <m/>
    <x v="2"/>
    <n v="0"/>
    <n v="0"/>
  </r>
  <r>
    <d v="2015-09-04T16:45:51"/>
    <x v="7"/>
    <x v="54"/>
    <x v="0"/>
    <x v="283"/>
    <x v="282"/>
    <s v="Deployment_SVC_1169"/>
    <s v="Deployment Services for Tender # 1169"/>
    <s v="IPSMAC"/>
    <n v="0"/>
    <n v="0"/>
    <n v="14.25"/>
    <n v="0"/>
    <s v="DPS-JOPL"/>
    <s v="PROFESSIONAL SALES"/>
    <n v="1"/>
    <x v="62"/>
    <x v="0"/>
    <x v="0"/>
    <s v="direct"/>
    <m/>
    <x v="2"/>
    <n v="0"/>
    <n v="0"/>
  </r>
  <r>
    <d v="2015-09-04T16:47:36"/>
    <x v="9"/>
    <x v="108"/>
    <x v="0"/>
    <x v="284"/>
    <x v="283"/>
    <s v="Deployment_SVC_1169"/>
    <s v="Deployment Services for Tender # 1169"/>
    <s v="IISINT"/>
    <n v="0"/>
    <n v="0"/>
    <n v="0"/>
    <n v="0"/>
    <s v="DPS-JOPL"/>
    <s v="PROFESSIONAL SALES"/>
    <n v="1"/>
    <x v="63"/>
    <x v="0"/>
    <x v="0"/>
    <s v="direct"/>
    <m/>
    <x v="0"/>
    <n v="0"/>
    <n v="0"/>
  </r>
  <r>
    <d v="2015-09-04T16:47:36"/>
    <x v="9"/>
    <x v="108"/>
    <x v="0"/>
    <x v="284"/>
    <x v="283"/>
    <s v="Deployment_SVC_1169"/>
    <s v="Deployment Services for Tender # 1169"/>
    <s v="IISINT"/>
    <n v="0"/>
    <n v="0"/>
    <n v="14.25"/>
    <n v="0"/>
    <s v="DPS-JOPL"/>
    <s v="PROFESSIONAL SALES"/>
    <n v="1"/>
    <x v="63"/>
    <x v="0"/>
    <x v="0"/>
    <s v="direct"/>
    <m/>
    <x v="2"/>
    <n v="0"/>
    <n v="0"/>
  </r>
  <r>
    <d v="2015-09-04T16:47:36"/>
    <x v="9"/>
    <x v="108"/>
    <x v="0"/>
    <x v="284"/>
    <x v="283"/>
    <s v="Deployment_SVC_1169"/>
    <s v="Deployment Services for Tender # 1169"/>
    <s v="IISINT"/>
    <n v="0"/>
    <n v="0"/>
    <n v="14.25"/>
    <n v="0"/>
    <s v="DPS-JOPL"/>
    <s v="PROFESSIONAL SALES"/>
    <n v="1"/>
    <x v="63"/>
    <x v="0"/>
    <x v="0"/>
    <s v="direct"/>
    <m/>
    <x v="2"/>
    <n v="0"/>
    <n v="0"/>
  </r>
  <r>
    <d v="2015-09-04T16:49:08"/>
    <x v="9"/>
    <x v="83"/>
    <x v="0"/>
    <x v="285"/>
    <x v="284"/>
    <s v="Deployment_SVC_1169"/>
    <s v="Deployment Services for Tender # 1169"/>
    <s v="IISINT"/>
    <n v="0"/>
    <n v="0"/>
    <n v="0"/>
    <n v="0"/>
    <s v="DPS-JOPL"/>
    <s v="PROFESSIONAL SALES"/>
    <n v="1"/>
    <x v="64"/>
    <x v="0"/>
    <x v="0"/>
    <s v="direct"/>
    <m/>
    <x v="0"/>
    <n v="0"/>
    <n v="0"/>
  </r>
  <r>
    <d v="2015-09-04T16:51:01"/>
    <x v="10"/>
    <x v="109"/>
    <x v="0"/>
    <x v="286"/>
    <x v="285"/>
    <s v="ONSITE_SUPPORT"/>
    <s v="Onsite Support Services"/>
    <s v="IPSMAC"/>
    <n v="0"/>
    <n v="0"/>
    <n v="0"/>
    <n v="0"/>
    <s v="DPS-JOPL"/>
    <s v="PROFESSIONAL SALES"/>
    <n v="1"/>
    <x v="65"/>
    <x v="0"/>
    <x v="0"/>
    <s v="direct"/>
    <m/>
    <x v="0"/>
    <n v="0"/>
    <n v="0"/>
  </r>
  <r>
    <d v="2015-09-04T16:51:01"/>
    <x v="10"/>
    <x v="109"/>
    <x v="0"/>
    <x v="286"/>
    <x v="285"/>
    <s v="Deployment_SVC_1169"/>
    <s v="Deployment Services for Tender # 1169"/>
    <s v="IPSMAC"/>
    <n v="0"/>
    <n v="0"/>
    <n v="14.25"/>
    <n v="0"/>
    <s v="DPS-JOPL"/>
    <s v="PROFESSIONAL SALES"/>
    <n v="1"/>
    <x v="65"/>
    <x v="0"/>
    <x v="0"/>
    <s v="direct"/>
    <m/>
    <x v="2"/>
    <n v="0"/>
    <n v="0"/>
  </r>
  <r>
    <d v="2015-09-04T16:51:01"/>
    <x v="10"/>
    <x v="109"/>
    <x v="0"/>
    <x v="286"/>
    <x v="285"/>
    <s v="Deployment_SVC_1169"/>
    <s v="Deployment Services for Tender # 1169"/>
    <s v="IPSMAC"/>
    <n v="0"/>
    <n v="0"/>
    <n v="14.25"/>
    <n v="0"/>
    <s v="DPS-JOPL"/>
    <s v="PROFESSIONAL SALES"/>
    <n v="1"/>
    <x v="65"/>
    <x v="0"/>
    <x v="0"/>
    <s v="direct"/>
    <m/>
    <x v="2"/>
    <n v="0"/>
    <n v="0"/>
  </r>
  <r>
    <d v="2015-09-04T16:52:45"/>
    <x v="9"/>
    <x v="110"/>
    <x v="0"/>
    <x v="287"/>
    <x v="286"/>
    <s v="ONSITE_SUPPORT"/>
    <s v="Onsite Support Services"/>
    <s v="IPSMAC"/>
    <n v="0"/>
    <n v="0"/>
    <n v="0"/>
    <n v="0"/>
    <s v="DPS-JOPL"/>
    <s v="PROFESSIONAL SALES"/>
    <n v="1"/>
    <x v="66"/>
    <x v="0"/>
    <x v="0"/>
    <s v="direct"/>
    <m/>
    <x v="0"/>
    <n v="0"/>
    <n v="0"/>
  </r>
  <r>
    <d v="2015-09-04T16:52:45"/>
    <x v="9"/>
    <x v="110"/>
    <x v="0"/>
    <x v="287"/>
    <x v="286"/>
    <s v="Deployment_SVC_1169"/>
    <s v="Deployment Services for Tender # 1169"/>
    <s v="IPSMAC"/>
    <n v="0"/>
    <n v="0"/>
    <n v="14.25"/>
    <n v="0"/>
    <s v="DPS-JOPL"/>
    <s v="PROFESSIONAL SALES"/>
    <n v="1"/>
    <x v="66"/>
    <x v="0"/>
    <x v="0"/>
    <s v="direct"/>
    <m/>
    <x v="2"/>
    <n v="0"/>
    <n v="0"/>
  </r>
  <r>
    <d v="2015-09-04T16:54:29"/>
    <x v="9"/>
    <x v="108"/>
    <x v="0"/>
    <x v="288"/>
    <x v="287"/>
    <s v="ONSITE_SUPPORT"/>
    <s v="Onsite Support Services"/>
    <s v="IPSMAC"/>
    <n v="0"/>
    <n v="0"/>
    <n v="0"/>
    <n v="0"/>
    <s v="DPS-JOPL"/>
    <s v="PROFESSIONAL SALES"/>
    <n v="1"/>
    <x v="67"/>
    <x v="0"/>
    <x v="0"/>
    <s v="direct"/>
    <m/>
    <x v="0"/>
    <n v="0"/>
    <n v="0"/>
  </r>
  <r>
    <d v="2015-09-04T16:54:29"/>
    <x v="9"/>
    <x v="108"/>
    <x v="0"/>
    <x v="288"/>
    <x v="287"/>
    <s v="Deployment_SVC_1169"/>
    <s v="Deployment Services for Tender # 1169"/>
    <s v="IPSMAC"/>
    <n v="0"/>
    <n v="0"/>
    <n v="14.25"/>
    <n v="0"/>
    <s v="DPS-JOPL"/>
    <s v="PROFESSIONAL SALES"/>
    <n v="1"/>
    <x v="67"/>
    <x v="0"/>
    <x v="0"/>
    <s v="direct"/>
    <m/>
    <x v="2"/>
    <n v="0"/>
    <n v="0"/>
  </r>
  <r>
    <d v="2015-09-04T16:54:29"/>
    <x v="9"/>
    <x v="108"/>
    <x v="0"/>
    <x v="288"/>
    <x v="287"/>
    <s v="Deployment_SVC_1169"/>
    <s v="Deployment Services for Tender # 1169"/>
    <s v="IPSMAC"/>
    <n v="0"/>
    <n v="0"/>
    <n v="14.25"/>
    <n v="0"/>
    <s v="DPS-JOPL"/>
    <s v="PROFESSIONAL SALES"/>
    <n v="1"/>
    <x v="67"/>
    <x v="0"/>
    <x v="0"/>
    <s v="direct"/>
    <m/>
    <x v="2"/>
    <n v="0"/>
    <n v="0"/>
  </r>
  <r>
    <d v="2015-09-04T16:56:45"/>
    <x v="6"/>
    <x v="111"/>
    <x v="61"/>
    <x v="289"/>
    <x v="288"/>
    <s v="ONSITE_SUPPORT"/>
    <s v="Onsite Support Services"/>
    <s v="IPSMAC"/>
    <n v="0"/>
    <n v="0"/>
    <n v="0"/>
    <n v="0"/>
    <s v="DPS-JOPL"/>
    <s v="PROFESSIONAL SALES"/>
    <n v="1"/>
    <x v="68"/>
    <x v="0"/>
    <x v="0"/>
    <s v="direct"/>
    <m/>
    <x v="0"/>
    <n v="0"/>
    <n v="0"/>
  </r>
  <r>
    <d v="2015-09-04T16:56:45"/>
    <x v="6"/>
    <x v="111"/>
    <x v="61"/>
    <x v="289"/>
    <x v="288"/>
    <s v="Deployment_SVC_12095"/>
    <s v="Deployment Services for ITE Tender #  ITE/000/12095/HQ(DA)"/>
    <s v="IPSMAC"/>
    <n v="0"/>
    <n v="0"/>
    <n v="14.25"/>
    <n v="0"/>
    <s v="DPS-JOPL"/>
    <s v="PROFESSIONAL SALES"/>
    <n v="1"/>
    <x v="68"/>
    <x v="0"/>
    <x v="0"/>
    <s v="direct"/>
    <m/>
    <x v="2"/>
    <n v="0"/>
    <n v="0"/>
  </r>
  <r>
    <d v="2015-09-04T17:12:52"/>
    <x v="7"/>
    <x v="54"/>
    <x v="0"/>
    <x v="290"/>
    <x v="289"/>
    <s v="ONSITE_SUPPORT"/>
    <s v="Onsite Support Services"/>
    <s v="IPSMAC"/>
    <n v="0"/>
    <n v="0"/>
    <n v="0"/>
    <n v="0"/>
    <s v="DPS-JOPL"/>
    <s v="PROFESSIONAL SALES"/>
    <n v="1"/>
    <x v="69"/>
    <x v="0"/>
    <x v="0"/>
    <s v="direct"/>
    <m/>
    <x v="0"/>
    <n v="0"/>
    <n v="0"/>
  </r>
  <r>
    <d v="2015-09-04T17:12:52"/>
    <x v="7"/>
    <x v="54"/>
    <x v="0"/>
    <x v="290"/>
    <x v="289"/>
    <s v="Deployment_SVC_1169"/>
    <s v="Deployment Services for Tender # 1169"/>
    <s v="IPSMAC"/>
    <n v="0"/>
    <n v="0"/>
    <n v="14.25"/>
    <n v="0"/>
    <s v="DPS-JOPL"/>
    <s v="PROFESSIONAL SALES"/>
    <n v="1"/>
    <x v="69"/>
    <x v="0"/>
    <x v="0"/>
    <s v="direct"/>
    <m/>
    <x v="2"/>
    <n v="0"/>
    <n v="0"/>
  </r>
  <r>
    <d v="2015-09-04T17:13:17"/>
    <x v="12"/>
    <x v="112"/>
    <x v="62"/>
    <x v="291"/>
    <x v="290"/>
    <s v="INV_DOC_LABEL"/>
    <s v="INVENTORY CHECK  ( DOCUMENTATION ) AND ASSET LABELING"/>
    <s v="IIPINT"/>
    <n v="0"/>
    <n v="0"/>
    <n v="0"/>
    <n v="0"/>
    <s v="DPS-JOPL"/>
    <s v="PROFESSIONAL SALES"/>
    <n v="1"/>
    <x v="70"/>
    <x v="0"/>
    <x v="0"/>
    <s v="direct"/>
    <m/>
    <x v="0"/>
    <n v="0"/>
    <n v="0"/>
  </r>
  <r>
    <d v="2015-09-04T17:13:17"/>
    <x v="12"/>
    <x v="112"/>
    <x v="62"/>
    <x v="291"/>
    <x v="290"/>
    <s v="INV_DOC_LABEL"/>
    <s v="INVENTORY CHECK  ( DOCUMENTATION ) AND ASSET LABELING"/>
    <s v="IIPINT"/>
    <n v="0"/>
    <n v="0"/>
    <n v="14.25"/>
    <n v="0"/>
    <s v="DPS-JOPL"/>
    <s v="PROFESSIONAL SALES"/>
    <n v="1"/>
    <x v="70"/>
    <x v="0"/>
    <x v="0"/>
    <s v="direct"/>
    <m/>
    <x v="2"/>
    <n v="0"/>
    <n v="0"/>
  </r>
  <r>
    <d v="2015-09-04T17:13:17"/>
    <x v="12"/>
    <x v="112"/>
    <x v="62"/>
    <x v="291"/>
    <x v="290"/>
    <s v="TAXI_EXP"/>
    <s v="Taxi Expenses"/>
    <s v="IIPINT"/>
    <n v="0"/>
    <n v="0"/>
    <n v="0"/>
    <n v="5.8"/>
    <s v="DPS-JOPL"/>
    <s v="PROFESSIONAL SALES"/>
    <n v="1"/>
    <x v="70"/>
    <x v="0"/>
    <x v="0"/>
    <s v="direct"/>
    <m/>
    <x v="0"/>
    <n v="0"/>
    <n v="0"/>
  </r>
  <r>
    <d v="2015-09-04T17:14:59"/>
    <x v="7"/>
    <x v="54"/>
    <x v="0"/>
    <x v="292"/>
    <x v="291"/>
    <s v="ONSITE_SUPPORT"/>
    <s v="Onsite Support Services"/>
    <s v="IPSMAC"/>
    <n v="0"/>
    <n v="0"/>
    <n v="0"/>
    <n v="0"/>
    <s v="DPS-JOPL"/>
    <s v="PROFESSIONAL SALES"/>
    <n v="1"/>
    <x v="71"/>
    <x v="0"/>
    <x v="0"/>
    <s v="direct"/>
    <m/>
    <x v="0"/>
    <n v="0"/>
    <n v="0"/>
  </r>
  <r>
    <d v="2015-09-04T17:14:59"/>
    <x v="7"/>
    <x v="54"/>
    <x v="0"/>
    <x v="292"/>
    <x v="291"/>
    <s v="Deployment_SVC_1169"/>
    <s v="Deployment Services for Tender # 1169"/>
    <s v="IPSMAC"/>
    <n v="0"/>
    <n v="0"/>
    <n v="14.25"/>
    <n v="0"/>
    <s v="DPS-JOPL"/>
    <s v="PROFESSIONAL SALES"/>
    <n v="1"/>
    <x v="71"/>
    <x v="0"/>
    <x v="0"/>
    <s v="direct"/>
    <m/>
    <x v="2"/>
    <n v="0"/>
    <n v="0"/>
  </r>
  <r>
    <d v="2015-09-04T17:17:25"/>
    <x v="7"/>
    <x v="54"/>
    <x v="0"/>
    <x v="293"/>
    <x v="292"/>
    <s v="Deployment_SVC_1169"/>
    <s v="Deployment Services for Tender # 1169"/>
    <s v="IISINT"/>
    <n v="0"/>
    <n v="0"/>
    <n v="0"/>
    <n v="0"/>
    <s v="DPS-JOPL"/>
    <s v="PROFESSIONAL SALES"/>
    <n v="1"/>
    <x v="72"/>
    <x v="0"/>
    <x v="0"/>
    <s v="direct"/>
    <m/>
    <x v="0"/>
    <n v="0"/>
    <n v="0"/>
  </r>
  <r>
    <d v="2015-09-04T17:20:50"/>
    <x v="11"/>
    <x v="113"/>
    <x v="63"/>
    <x v="294"/>
    <x v="293"/>
    <s v="PROFESSIONAL_SVC"/>
    <s v="PROFESSIONAL SERVICES"/>
    <s v="IIPINT"/>
    <n v="0"/>
    <n v="0"/>
    <n v="0"/>
    <n v="0"/>
    <s v="DPS-JOPL"/>
    <s v="PROFESSIONAL SALES"/>
    <n v="1"/>
    <x v="73"/>
    <x v="0"/>
    <x v="0"/>
    <s v="direct"/>
    <m/>
    <x v="0"/>
    <n v="0"/>
    <n v="0"/>
  </r>
  <r>
    <d v="2015-09-04T17:27:26"/>
    <x v="7"/>
    <x v="54"/>
    <x v="0"/>
    <x v="295"/>
    <x v="294"/>
    <s v="ONSITE_SUPPORT"/>
    <s v="Onsite Support Services"/>
    <s v="IPSMAC"/>
    <n v="0"/>
    <n v="0"/>
    <n v="0"/>
    <n v="0"/>
    <s v="DPS-JOPL"/>
    <s v="PROFESSIONAL SALES"/>
    <n v="1"/>
    <x v="74"/>
    <x v="0"/>
    <x v="0"/>
    <s v="direct"/>
    <m/>
    <x v="0"/>
    <n v="0"/>
    <n v="0"/>
  </r>
  <r>
    <d v="2015-09-04T17:27:26"/>
    <x v="7"/>
    <x v="54"/>
    <x v="0"/>
    <x v="295"/>
    <x v="294"/>
    <s v="Deployment_SVC_1169"/>
    <s v="Deployment Services for Tender # 1169"/>
    <s v="IPSMAC"/>
    <n v="0"/>
    <n v="0"/>
    <n v="14.25"/>
    <n v="0"/>
    <s v="DPS-JOPL"/>
    <s v="PROFESSIONAL SALES"/>
    <n v="1"/>
    <x v="74"/>
    <x v="0"/>
    <x v="0"/>
    <s v="direct"/>
    <m/>
    <x v="2"/>
    <n v="0"/>
    <n v="0"/>
  </r>
  <r>
    <d v="2015-09-04T17:28:58"/>
    <x v="7"/>
    <x v="54"/>
    <x v="0"/>
    <x v="296"/>
    <x v="295"/>
    <s v="Deployment_SVC_1169"/>
    <s v="Deployment Services for Tender # 1169"/>
    <s v="IISINT"/>
    <n v="0"/>
    <n v="0"/>
    <n v="0"/>
    <n v="0"/>
    <s v="DPS-JOPL"/>
    <s v="PROFESSIONAL SALES"/>
    <n v="1"/>
    <x v="75"/>
    <x v="0"/>
    <x v="0"/>
    <s v="direct"/>
    <m/>
    <x v="0"/>
    <n v="0"/>
    <n v="0"/>
  </r>
  <r>
    <d v="2015-09-04T17:35:53"/>
    <x v="7"/>
    <x v="54"/>
    <x v="0"/>
    <x v="297"/>
    <x v="296"/>
    <s v="Deployment_SVC_1169"/>
    <s v="Deployment Services for Tender # 1169"/>
    <s v="IISINT"/>
    <n v="0"/>
    <n v="0"/>
    <n v="0"/>
    <n v="0"/>
    <s v="DPS-JOPL"/>
    <s v="PROFESSIONAL SALES"/>
    <n v="1"/>
    <x v="76"/>
    <x v="0"/>
    <x v="0"/>
    <s v="direct"/>
    <m/>
    <x v="0"/>
    <n v="0"/>
    <n v="0"/>
  </r>
  <r>
    <d v="2015-09-04T17:42:43"/>
    <x v="7"/>
    <x v="54"/>
    <x v="0"/>
    <x v="298"/>
    <x v="297"/>
    <s v="ONSITE_SUPPORT"/>
    <s v="Onsite Support Services"/>
    <s v="IPSMAC"/>
    <n v="0"/>
    <n v="0"/>
    <n v="0"/>
    <n v="0"/>
    <s v="DPS-JOPL"/>
    <s v="PROFESSIONAL SALES"/>
    <n v="1"/>
    <x v="77"/>
    <x v="0"/>
    <x v="0"/>
    <s v="direct"/>
    <m/>
    <x v="0"/>
    <n v="0"/>
    <n v="0"/>
  </r>
  <r>
    <d v="2015-09-04T17:42:43"/>
    <x v="7"/>
    <x v="54"/>
    <x v="0"/>
    <x v="298"/>
    <x v="297"/>
    <s v="Deployment_SVC_1169"/>
    <s v="Deployment Services for Tender # 1169"/>
    <s v="IPSMAC"/>
    <n v="0"/>
    <n v="0"/>
    <n v="14.25"/>
    <n v="0"/>
    <s v="DPS-JOPL"/>
    <s v="PROFESSIONAL SALES"/>
    <n v="1"/>
    <x v="77"/>
    <x v="0"/>
    <x v="0"/>
    <s v="direct"/>
    <m/>
    <x v="2"/>
    <n v="0"/>
    <n v="0"/>
  </r>
  <r>
    <d v="2015-09-04T17:45:03"/>
    <x v="7"/>
    <x v="54"/>
    <x v="0"/>
    <x v="299"/>
    <x v="298"/>
    <s v="ONSITE_SUPPORT"/>
    <s v="Onsite Support Services"/>
    <s v="IPSMAC"/>
    <n v="0"/>
    <n v="0"/>
    <n v="0"/>
    <n v="0"/>
    <s v="DPS-JOPL"/>
    <s v="PROFESSIONAL SALES"/>
    <n v="1"/>
    <x v="78"/>
    <x v="0"/>
    <x v="0"/>
    <s v="direct"/>
    <m/>
    <x v="0"/>
    <n v="0"/>
    <n v="0"/>
  </r>
  <r>
    <d v="2015-09-04T17:45:03"/>
    <x v="7"/>
    <x v="54"/>
    <x v="0"/>
    <x v="299"/>
    <x v="298"/>
    <s v="Deployment_SVC_1169"/>
    <s v="Deployment Services for Tender # 1169"/>
    <s v="IPSMAC"/>
    <n v="0"/>
    <n v="0"/>
    <n v="14.25"/>
    <n v="0"/>
    <s v="DPS-JOPL"/>
    <s v="PROFESSIONAL SALES"/>
    <n v="1"/>
    <x v="78"/>
    <x v="0"/>
    <x v="0"/>
    <s v="direct"/>
    <m/>
    <x v="2"/>
    <n v="0"/>
    <n v="0"/>
  </r>
  <r>
    <d v="2015-09-04T17:46:45"/>
    <x v="7"/>
    <x v="54"/>
    <x v="0"/>
    <x v="300"/>
    <x v="299"/>
    <s v="ONSITE_SUPPORT"/>
    <s v="Onsite Support Services"/>
    <s v="IPSMAC"/>
    <n v="0"/>
    <n v="0"/>
    <n v="0"/>
    <n v="0"/>
    <s v="DPS-JOPL"/>
    <s v="PROFESSIONAL SALES"/>
    <n v="1"/>
    <x v="79"/>
    <x v="0"/>
    <x v="0"/>
    <s v="direct"/>
    <m/>
    <x v="0"/>
    <n v="0"/>
    <n v="0"/>
  </r>
  <r>
    <d v="2015-09-04T17:46:45"/>
    <x v="7"/>
    <x v="54"/>
    <x v="0"/>
    <x v="300"/>
    <x v="299"/>
    <s v="Deployment_SVC_1169"/>
    <s v="Deployment Services for Tender # 1169"/>
    <s v="IPSMAC"/>
    <n v="0"/>
    <n v="0"/>
    <n v="14.25"/>
    <n v="0"/>
    <s v="DPS-JOPL"/>
    <s v="PROFESSIONAL SALES"/>
    <n v="1"/>
    <x v="79"/>
    <x v="0"/>
    <x v="0"/>
    <s v="direct"/>
    <m/>
    <x v="2"/>
    <n v="0"/>
    <n v="0"/>
  </r>
  <r>
    <d v="2015-09-04T17:48:51"/>
    <x v="7"/>
    <x v="54"/>
    <x v="0"/>
    <x v="301"/>
    <x v="300"/>
    <s v="Deployment_SVC_1169"/>
    <s v="Deployment Services for Tender # 1169"/>
    <s v="IISINT"/>
    <n v="0"/>
    <n v="0"/>
    <n v="0"/>
    <n v="0"/>
    <s v="DPS-JOPL"/>
    <s v="PROFESSIONAL SALES"/>
    <n v="1"/>
    <x v="80"/>
    <x v="0"/>
    <x v="0"/>
    <s v="direct"/>
    <m/>
    <x v="0"/>
    <n v="0"/>
    <n v="0"/>
  </r>
  <r>
    <d v="2015-09-04T17:50:16"/>
    <x v="7"/>
    <x v="54"/>
    <x v="0"/>
    <x v="302"/>
    <x v="301"/>
    <s v="ONSITE_SUPPORT"/>
    <s v="Onsite Support Services"/>
    <s v="IPSMAC"/>
    <n v="0"/>
    <n v="0"/>
    <n v="0"/>
    <n v="0"/>
    <s v="DPS-JOPL"/>
    <s v="PROFESSIONAL SALES"/>
    <n v="1"/>
    <x v="81"/>
    <x v="0"/>
    <x v="0"/>
    <s v="direct"/>
    <m/>
    <x v="0"/>
    <n v="0"/>
    <n v="0"/>
  </r>
  <r>
    <d v="2015-09-04T17:50:16"/>
    <x v="7"/>
    <x v="54"/>
    <x v="0"/>
    <x v="302"/>
    <x v="301"/>
    <s v="Deployment_SVC_1169"/>
    <s v="Deployment Services for Tender # 1169"/>
    <s v="IPSMAC"/>
    <n v="0"/>
    <n v="0"/>
    <n v="14.25"/>
    <n v="0"/>
    <s v="DPS-JOPL"/>
    <s v="PROFESSIONAL SALES"/>
    <n v="1"/>
    <x v="81"/>
    <x v="0"/>
    <x v="0"/>
    <s v="direct"/>
    <m/>
    <x v="2"/>
    <n v="0"/>
    <n v="0"/>
  </r>
  <r>
    <d v="2015-09-04T17:52:36"/>
    <x v="7"/>
    <x v="54"/>
    <x v="0"/>
    <x v="303"/>
    <x v="302"/>
    <s v="Deployment_SVC_1169"/>
    <s v="Deployment Services for Tender # 1169"/>
    <s v="IISINT"/>
    <n v="0"/>
    <n v="0"/>
    <n v="0"/>
    <n v="0"/>
    <s v="DPS-JOPL"/>
    <s v="PROFESSIONAL SALES"/>
    <n v="1"/>
    <x v="82"/>
    <x v="0"/>
    <x v="0"/>
    <s v="direct"/>
    <m/>
    <x v="0"/>
    <n v="0"/>
    <n v="0"/>
  </r>
  <r>
    <d v="2015-09-04T17:54:23"/>
    <x v="7"/>
    <x v="54"/>
    <x v="0"/>
    <x v="304"/>
    <x v="303"/>
    <s v="Deployment_SVC_1169"/>
    <s v="Deployment Services for Tender # 1169"/>
    <s v="IISINT"/>
    <n v="0"/>
    <n v="0"/>
    <n v="0"/>
    <n v="0"/>
    <s v="DPS-JOPL"/>
    <s v="PROFESSIONAL SALES"/>
    <n v="1"/>
    <x v="83"/>
    <x v="0"/>
    <x v="0"/>
    <s v="direct"/>
    <m/>
    <x v="0"/>
    <n v="0"/>
    <n v="0"/>
  </r>
  <r>
    <d v="2015-09-04T17:55:57"/>
    <x v="7"/>
    <x v="54"/>
    <x v="0"/>
    <x v="305"/>
    <x v="304"/>
    <s v="Deployment_SVC_1169"/>
    <s v="Deployment Services for Tender # 1169"/>
    <s v="IISINT"/>
    <n v="0"/>
    <n v="0"/>
    <n v="0"/>
    <n v="0"/>
    <s v="DPS-JOPL"/>
    <s v="PROFESSIONAL SALES"/>
    <n v="1"/>
    <x v="84"/>
    <x v="0"/>
    <x v="0"/>
    <s v="direct"/>
    <m/>
    <x v="0"/>
    <n v="0"/>
    <n v="0"/>
  </r>
  <r>
    <d v="2015-09-04T17:58:13"/>
    <x v="7"/>
    <x v="54"/>
    <x v="0"/>
    <x v="306"/>
    <x v="305"/>
    <s v="ONSITE_SUPPORT"/>
    <s v="Onsite Support Services"/>
    <s v="IPSMAC"/>
    <n v="0"/>
    <n v="0"/>
    <n v="0"/>
    <n v="0"/>
    <s v="DPS-JOPL"/>
    <s v="PROFESSIONAL SALES"/>
    <n v="1"/>
    <x v="85"/>
    <x v="0"/>
    <x v="0"/>
    <s v="direct"/>
    <m/>
    <x v="0"/>
    <n v="0"/>
    <n v="0"/>
  </r>
  <r>
    <d v="2015-09-04T17:58:13"/>
    <x v="7"/>
    <x v="54"/>
    <x v="0"/>
    <x v="306"/>
    <x v="305"/>
    <s v="Deployment_SVC_1169"/>
    <s v="Deployment Services for Tender # 1169"/>
    <s v="IPSMAC"/>
    <n v="0"/>
    <n v="0"/>
    <n v="14.25"/>
    <n v="0"/>
    <s v="DPS-JOPL"/>
    <s v="PROFESSIONAL SALES"/>
    <n v="1"/>
    <x v="85"/>
    <x v="0"/>
    <x v="0"/>
    <s v="direct"/>
    <m/>
    <x v="2"/>
    <n v="0"/>
    <n v="0"/>
  </r>
  <r>
    <d v="2015-09-04T17:59:39"/>
    <x v="7"/>
    <x v="54"/>
    <x v="0"/>
    <x v="307"/>
    <x v="306"/>
    <s v="ONSITE_SUPPORT"/>
    <s v="Onsite Support Services"/>
    <s v="IPSMAC"/>
    <n v="0"/>
    <n v="0"/>
    <n v="0"/>
    <n v="0"/>
    <s v="DPS-JOPL"/>
    <s v="PROFESSIONAL SALES"/>
    <n v="1"/>
    <x v="86"/>
    <x v="0"/>
    <x v="0"/>
    <s v="direct"/>
    <m/>
    <x v="0"/>
    <n v="0"/>
    <n v="0"/>
  </r>
  <r>
    <d v="2015-09-04T17:59:39"/>
    <x v="7"/>
    <x v="54"/>
    <x v="0"/>
    <x v="307"/>
    <x v="306"/>
    <s v="Deployment_SVC_1169"/>
    <s v="Deployment Services for Tender # 1169"/>
    <s v="IPSMAC"/>
    <n v="0"/>
    <n v="0"/>
    <n v="14.25"/>
    <n v="0"/>
    <s v="DPS-JOPL"/>
    <s v="PROFESSIONAL SALES"/>
    <n v="1"/>
    <x v="86"/>
    <x v="0"/>
    <x v="0"/>
    <s v="direct"/>
    <m/>
    <x v="2"/>
    <n v="0"/>
    <n v="0"/>
  </r>
  <r>
    <d v="2015-09-04T18:47:34"/>
    <x v="0"/>
    <x v="83"/>
    <x v="0"/>
    <x v="308"/>
    <x v="30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21:58:29"/>
    <x v="0"/>
    <x v="8"/>
    <x v="0"/>
    <x v="309"/>
    <x v="30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4T22:01:21"/>
    <x v="0"/>
    <x v="8"/>
    <x v="0"/>
    <x v="310"/>
    <x v="30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5T10:10:58"/>
    <x v="0"/>
    <x v="68"/>
    <x v="41"/>
    <x v="311"/>
    <x v="31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11:07"/>
    <x v="0"/>
    <x v="68"/>
    <x v="41"/>
    <x v="312"/>
    <x v="31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11:11"/>
    <x v="0"/>
    <x v="68"/>
    <x v="41"/>
    <x v="313"/>
    <x v="31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11:16"/>
    <x v="0"/>
    <x v="68"/>
    <x v="41"/>
    <x v="314"/>
    <x v="31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21:18"/>
    <x v="0"/>
    <x v="68"/>
    <x v="41"/>
    <x v="315"/>
    <x v="31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21:22"/>
    <x v="0"/>
    <x v="68"/>
    <x v="41"/>
    <x v="316"/>
    <x v="31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21:27"/>
    <x v="0"/>
    <x v="68"/>
    <x v="41"/>
    <x v="317"/>
    <x v="31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21:30"/>
    <x v="0"/>
    <x v="68"/>
    <x v="41"/>
    <x v="318"/>
    <x v="31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33:58"/>
    <x v="0"/>
    <x v="68"/>
    <x v="41"/>
    <x v="319"/>
    <x v="31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34:03"/>
    <x v="0"/>
    <x v="68"/>
    <x v="41"/>
    <x v="320"/>
    <x v="31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34:07"/>
    <x v="0"/>
    <x v="68"/>
    <x v="41"/>
    <x v="321"/>
    <x v="32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34:11"/>
    <x v="0"/>
    <x v="68"/>
    <x v="41"/>
    <x v="322"/>
    <x v="32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34:15"/>
    <x v="0"/>
    <x v="68"/>
    <x v="41"/>
    <x v="323"/>
    <x v="32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51:18"/>
    <x v="0"/>
    <x v="68"/>
    <x v="41"/>
    <x v="324"/>
    <x v="32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51:24"/>
    <x v="0"/>
    <x v="68"/>
    <x v="41"/>
    <x v="325"/>
    <x v="32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51:31"/>
    <x v="0"/>
    <x v="68"/>
    <x v="41"/>
    <x v="326"/>
    <x v="32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51:35"/>
    <x v="0"/>
    <x v="68"/>
    <x v="41"/>
    <x v="327"/>
    <x v="32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0:51:44"/>
    <x v="0"/>
    <x v="68"/>
    <x v="41"/>
    <x v="328"/>
    <x v="32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00:48"/>
    <x v="0"/>
    <x v="68"/>
    <x v="41"/>
    <x v="329"/>
    <x v="32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00:53"/>
    <x v="0"/>
    <x v="68"/>
    <x v="41"/>
    <x v="330"/>
    <x v="32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01:16"/>
    <x v="0"/>
    <x v="68"/>
    <x v="41"/>
    <x v="331"/>
    <x v="33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01:27"/>
    <x v="0"/>
    <x v="68"/>
    <x v="41"/>
    <x v="332"/>
    <x v="33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01:36"/>
    <x v="0"/>
    <x v="68"/>
    <x v="41"/>
    <x v="333"/>
    <x v="33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01:45"/>
    <x v="0"/>
    <x v="68"/>
    <x v="41"/>
    <x v="334"/>
    <x v="33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18:58"/>
    <x v="0"/>
    <x v="68"/>
    <x v="41"/>
    <x v="335"/>
    <x v="33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19:05"/>
    <x v="0"/>
    <x v="68"/>
    <x v="41"/>
    <x v="336"/>
    <x v="33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19:10"/>
    <x v="0"/>
    <x v="68"/>
    <x v="41"/>
    <x v="337"/>
    <x v="33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19:15"/>
    <x v="0"/>
    <x v="68"/>
    <x v="41"/>
    <x v="338"/>
    <x v="33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26:16"/>
    <x v="0"/>
    <x v="68"/>
    <x v="41"/>
    <x v="339"/>
    <x v="33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26:21"/>
    <x v="0"/>
    <x v="68"/>
    <x v="41"/>
    <x v="340"/>
    <x v="33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26:28"/>
    <x v="0"/>
    <x v="68"/>
    <x v="41"/>
    <x v="341"/>
    <x v="34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2:26:34"/>
    <x v="0"/>
    <x v="68"/>
    <x v="41"/>
    <x v="342"/>
    <x v="34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09:14"/>
    <x v="0"/>
    <x v="68"/>
    <x v="41"/>
    <x v="343"/>
    <x v="34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1:19"/>
    <x v="0"/>
    <x v="68"/>
    <x v="41"/>
    <x v="344"/>
    <x v="34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1:31"/>
    <x v="0"/>
    <x v="68"/>
    <x v="41"/>
    <x v="345"/>
    <x v="34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1:41"/>
    <x v="0"/>
    <x v="68"/>
    <x v="41"/>
    <x v="346"/>
    <x v="34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8:01"/>
    <x v="0"/>
    <x v="68"/>
    <x v="41"/>
    <x v="347"/>
    <x v="34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8:13"/>
    <x v="0"/>
    <x v="68"/>
    <x v="41"/>
    <x v="348"/>
    <x v="34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8:21"/>
    <x v="0"/>
    <x v="68"/>
    <x v="41"/>
    <x v="349"/>
    <x v="34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8:43"/>
    <x v="0"/>
    <x v="68"/>
    <x v="41"/>
    <x v="350"/>
    <x v="34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18:52"/>
    <x v="0"/>
    <x v="68"/>
    <x v="41"/>
    <x v="351"/>
    <x v="35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1:01"/>
    <x v="0"/>
    <x v="68"/>
    <x v="41"/>
    <x v="352"/>
    <x v="35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1:10"/>
    <x v="0"/>
    <x v="68"/>
    <x v="41"/>
    <x v="353"/>
    <x v="35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1:18"/>
    <x v="0"/>
    <x v="68"/>
    <x v="41"/>
    <x v="354"/>
    <x v="35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1:24"/>
    <x v="0"/>
    <x v="68"/>
    <x v="41"/>
    <x v="355"/>
    <x v="35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1:43"/>
    <x v="0"/>
    <x v="68"/>
    <x v="41"/>
    <x v="356"/>
    <x v="35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1:51"/>
    <x v="0"/>
    <x v="68"/>
    <x v="41"/>
    <x v="357"/>
    <x v="35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8:26"/>
    <x v="0"/>
    <x v="68"/>
    <x v="41"/>
    <x v="358"/>
    <x v="35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8:32"/>
    <x v="0"/>
    <x v="68"/>
    <x v="41"/>
    <x v="359"/>
    <x v="35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5:38:42"/>
    <x v="0"/>
    <x v="68"/>
    <x v="41"/>
    <x v="360"/>
    <x v="35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05:48"/>
    <x v="0"/>
    <x v="46"/>
    <x v="24"/>
    <x v="361"/>
    <x v="360"/>
    <s v="Helpdesk_Support"/>
    <s v="Helpdesk Support"/>
    <s v="IPSMAC"/>
    <n v="0"/>
    <n v="0"/>
    <n v="0"/>
    <n v="0"/>
    <s v="DPS-JOPL"/>
    <s v="SW BY HOUR"/>
    <n v="2.5"/>
    <x v="0"/>
    <x v="0"/>
    <x v="0"/>
    <s v="direct"/>
    <m/>
    <x v="0"/>
    <n v="0"/>
    <n v="0"/>
  </r>
  <r>
    <d v="2015-09-05T16:05:48"/>
    <x v="0"/>
    <x v="46"/>
    <x v="24"/>
    <x v="361"/>
    <x v="360"/>
    <s v="Helpdesk_Support"/>
    <s v="Helpdesk Support"/>
    <s v="IPSMAC"/>
    <n v="0"/>
    <n v="0"/>
    <n v="0"/>
    <n v="0"/>
    <s v="DPS-JOPL"/>
    <s v="SW BY HOUR"/>
    <n v="1.5"/>
    <x v="0"/>
    <x v="0"/>
    <x v="0"/>
    <s v="direct"/>
    <m/>
    <x v="0"/>
    <n v="0"/>
    <n v="0"/>
  </r>
  <r>
    <d v="2015-09-05T16:11:09"/>
    <x v="0"/>
    <x v="68"/>
    <x v="41"/>
    <x v="362"/>
    <x v="36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11:49"/>
    <x v="0"/>
    <x v="68"/>
    <x v="41"/>
    <x v="363"/>
    <x v="36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12:27"/>
    <x v="0"/>
    <x v="68"/>
    <x v="41"/>
    <x v="364"/>
    <x v="36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20:44"/>
    <x v="0"/>
    <x v="68"/>
    <x v="41"/>
    <x v="365"/>
    <x v="36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21:20"/>
    <x v="0"/>
    <x v="68"/>
    <x v="41"/>
    <x v="366"/>
    <x v="36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21:49"/>
    <x v="0"/>
    <x v="68"/>
    <x v="41"/>
    <x v="367"/>
    <x v="36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22:21"/>
    <x v="0"/>
    <x v="68"/>
    <x v="41"/>
    <x v="368"/>
    <x v="36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22:55"/>
    <x v="0"/>
    <x v="68"/>
    <x v="41"/>
    <x v="369"/>
    <x v="36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41:32"/>
    <x v="0"/>
    <x v="68"/>
    <x v="41"/>
    <x v="370"/>
    <x v="36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43:01"/>
    <x v="0"/>
    <x v="68"/>
    <x v="41"/>
    <x v="371"/>
    <x v="37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43:40"/>
    <x v="0"/>
    <x v="68"/>
    <x v="41"/>
    <x v="372"/>
    <x v="37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45:52"/>
    <x v="0"/>
    <x v="68"/>
    <x v="41"/>
    <x v="373"/>
    <x v="37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5T16:46:31"/>
    <x v="0"/>
    <x v="68"/>
    <x v="41"/>
    <x v="374"/>
    <x v="37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08:30"/>
    <x v="0"/>
    <x v="68"/>
    <x v="41"/>
    <x v="375"/>
    <x v="37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10:00"/>
    <x v="0"/>
    <x v="68"/>
    <x v="41"/>
    <x v="376"/>
    <x v="37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11:50"/>
    <x v="0"/>
    <x v="68"/>
    <x v="41"/>
    <x v="377"/>
    <x v="37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13:53"/>
    <x v="0"/>
    <x v="68"/>
    <x v="41"/>
    <x v="378"/>
    <x v="37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16:11"/>
    <x v="0"/>
    <x v="68"/>
    <x v="41"/>
    <x v="379"/>
    <x v="37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18:23"/>
    <x v="0"/>
    <x v="68"/>
    <x v="41"/>
    <x v="380"/>
    <x v="37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42:13"/>
    <x v="0"/>
    <x v="68"/>
    <x v="41"/>
    <x v="381"/>
    <x v="38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45:29"/>
    <x v="0"/>
    <x v="68"/>
    <x v="41"/>
    <x v="382"/>
    <x v="38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47:04"/>
    <x v="0"/>
    <x v="68"/>
    <x v="41"/>
    <x v="383"/>
    <x v="38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48:51"/>
    <x v="0"/>
    <x v="68"/>
    <x v="41"/>
    <x v="384"/>
    <x v="38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50:43"/>
    <x v="0"/>
    <x v="68"/>
    <x v="41"/>
    <x v="385"/>
    <x v="38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52:33"/>
    <x v="0"/>
    <x v="68"/>
    <x v="41"/>
    <x v="386"/>
    <x v="38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55:07"/>
    <x v="0"/>
    <x v="68"/>
    <x v="41"/>
    <x v="387"/>
    <x v="38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56:54"/>
    <x v="0"/>
    <x v="68"/>
    <x v="41"/>
    <x v="388"/>
    <x v="38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1:59:12"/>
    <x v="0"/>
    <x v="68"/>
    <x v="41"/>
    <x v="389"/>
    <x v="38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2:01:01"/>
    <x v="0"/>
    <x v="68"/>
    <x v="41"/>
    <x v="390"/>
    <x v="38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2:03:27"/>
    <x v="0"/>
    <x v="68"/>
    <x v="41"/>
    <x v="391"/>
    <x v="39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2:04:59"/>
    <x v="0"/>
    <x v="68"/>
    <x v="41"/>
    <x v="392"/>
    <x v="39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2:06:30"/>
    <x v="0"/>
    <x v="68"/>
    <x v="41"/>
    <x v="393"/>
    <x v="39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17:00"/>
    <x v="0"/>
    <x v="68"/>
    <x v="41"/>
    <x v="394"/>
    <x v="39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19:00"/>
    <x v="0"/>
    <x v="68"/>
    <x v="41"/>
    <x v="395"/>
    <x v="39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20:40"/>
    <x v="0"/>
    <x v="68"/>
    <x v="41"/>
    <x v="396"/>
    <x v="395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22:12"/>
    <x v="0"/>
    <x v="68"/>
    <x v="41"/>
    <x v="397"/>
    <x v="396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30:10"/>
    <x v="0"/>
    <x v="68"/>
    <x v="41"/>
    <x v="398"/>
    <x v="397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31:52"/>
    <x v="0"/>
    <x v="68"/>
    <x v="41"/>
    <x v="399"/>
    <x v="398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33:41"/>
    <x v="0"/>
    <x v="68"/>
    <x v="41"/>
    <x v="400"/>
    <x v="399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35:14"/>
    <x v="0"/>
    <x v="68"/>
    <x v="41"/>
    <x v="401"/>
    <x v="400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37:02"/>
    <x v="0"/>
    <x v="68"/>
    <x v="41"/>
    <x v="402"/>
    <x v="401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38:32"/>
    <x v="0"/>
    <x v="68"/>
    <x v="41"/>
    <x v="403"/>
    <x v="402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40:15"/>
    <x v="0"/>
    <x v="68"/>
    <x v="41"/>
    <x v="404"/>
    <x v="403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6T03:41:56"/>
    <x v="0"/>
    <x v="68"/>
    <x v="41"/>
    <x v="405"/>
    <x v="404"/>
    <s v="Helpdesk_Support"/>
    <s v="Helpdesk Support"/>
    <s v="IPSMAC"/>
    <n v="0"/>
    <n v="0"/>
    <n v="0"/>
    <n v="0"/>
    <s v="ESS-JOPL"/>
    <s v="HELPDESK SUPPORT"/>
    <n v="0"/>
    <x v="0"/>
    <x v="0"/>
    <x v="0"/>
    <s v="direct"/>
    <m/>
    <x v="0"/>
    <n v="0"/>
    <n v="0"/>
  </r>
  <r>
    <d v="2015-09-07T08:25:26"/>
    <x v="0"/>
    <x v="50"/>
    <x v="27"/>
    <x v="406"/>
    <x v="405"/>
    <s v="Helpdesk_Support"/>
    <s v="Helpdesk Support"/>
    <s v="IPSMAC"/>
    <n v="0"/>
    <n v="0"/>
    <n v="0"/>
    <n v="0"/>
    <s v="DPS-JOPL"/>
    <s v="SW BY HOUR"/>
    <n v="5"/>
    <x v="0"/>
    <x v="0"/>
    <x v="0"/>
    <s v="direct"/>
    <m/>
    <x v="0"/>
    <n v="0"/>
    <n v="0"/>
  </r>
  <r>
    <d v="2015-09-07T09:42:30"/>
    <x v="1"/>
    <x v="114"/>
    <x v="64"/>
    <x v="407"/>
    <x v="406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09:42:30"/>
    <x v="1"/>
    <x v="114"/>
    <x v="64"/>
    <x v="407"/>
    <x v="406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07T09:44:08"/>
    <x v="1"/>
    <x v="14"/>
    <x v="2"/>
    <x v="408"/>
    <x v="407"/>
    <s v="ONSITE_SUPPORT"/>
    <s v="Onsite Support Services"/>
    <s v="IPSMAC"/>
    <n v="0"/>
    <n v="0"/>
    <n v="0"/>
    <n v="0"/>
    <s v="DPS-JOPL"/>
    <s v="SW BY TOKEN"/>
    <n v="1.25"/>
    <x v="0"/>
    <x v="0"/>
    <x v="0"/>
    <s v="direct"/>
    <m/>
    <x v="0"/>
    <n v="0"/>
    <n v="0"/>
  </r>
  <r>
    <d v="2015-09-07T09:44:08"/>
    <x v="1"/>
    <x v="14"/>
    <x v="2"/>
    <x v="408"/>
    <x v="407"/>
    <s v="TAXI_EXP"/>
    <s v="Taxi Expenses"/>
    <s v="IPSMAC"/>
    <n v="0"/>
    <n v="0"/>
    <n v="0"/>
    <n v="18.649999999999999"/>
    <s v="DPS-JOPL"/>
    <s v="SW BY TOKEN"/>
    <n v="1"/>
    <x v="0"/>
    <x v="0"/>
    <x v="0"/>
    <s v="direct"/>
    <m/>
    <x v="0"/>
    <n v="0"/>
    <n v="0"/>
  </r>
  <r>
    <d v="2015-09-07T09:48:34"/>
    <x v="1"/>
    <x v="42"/>
    <x v="22"/>
    <x v="409"/>
    <x v="408"/>
    <s v="REMOTE_SUPPORT"/>
    <s v="Remote Support Services"/>
    <s v="IPSMAC"/>
    <n v="0"/>
    <n v="0"/>
    <n v="0"/>
    <n v="0"/>
    <s v="ESS-JOPL"/>
    <s v="SW BY TOKEN"/>
    <n v="6"/>
    <x v="0"/>
    <x v="0"/>
    <x v="0"/>
    <s v="direct"/>
    <m/>
    <x v="0"/>
    <n v="0"/>
    <n v="0"/>
  </r>
  <r>
    <d v="2015-09-07T09:48:34"/>
    <x v="1"/>
    <x v="42"/>
    <x v="22"/>
    <x v="409"/>
    <x v="408"/>
    <s v="REMOTE_SUPPORT"/>
    <s v="Remote Support Services"/>
    <s v="IPSMAC"/>
    <n v="0"/>
    <n v="0"/>
    <n v="0"/>
    <n v="0"/>
    <s v="ESS-JOPL"/>
    <s v="SW BY TOKEN"/>
    <n v="7"/>
    <x v="0"/>
    <x v="0"/>
    <x v="0"/>
    <s v="direct"/>
    <m/>
    <x v="0"/>
    <n v="0"/>
    <n v="0"/>
  </r>
  <r>
    <d v="2015-09-07T09:48:34"/>
    <x v="1"/>
    <x v="42"/>
    <x v="22"/>
    <x v="409"/>
    <x v="408"/>
    <s v="REMOTE_SUPPORT"/>
    <s v="Remote Support Services"/>
    <s v="IPSMAC"/>
    <n v="0"/>
    <n v="0"/>
    <n v="0"/>
    <n v="0"/>
    <s v="ESS-JOPL"/>
    <s v="SW BY TOKEN"/>
    <n v="10.5"/>
    <x v="0"/>
    <x v="0"/>
    <x v="0"/>
    <s v="direct"/>
    <m/>
    <x v="0"/>
    <n v="0"/>
    <n v="0"/>
  </r>
  <r>
    <d v="2015-09-07T09:56:45"/>
    <x v="1"/>
    <x v="115"/>
    <x v="65"/>
    <x v="410"/>
    <x v="409"/>
    <s v="ONSITE_SUPPORT"/>
    <s v="Onsite Support Services"/>
    <s v="IPSMAC"/>
    <n v="0"/>
    <n v="0"/>
    <n v="11.25"/>
    <n v="0"/>
    <s v="DPS-JOPL"/>
    <s v="MISCELLANCEOUS"/>
    <n v="2"/>
    <x v="0"/>
    <x v="0"/>
    <x v="0"/>
    <s v="direct"/>
    <m/>
    <x v="1"/>
    <n v="0"/>
    <n v="0"/>
  </r>
  <r>
    <d v="2015-09-07T10:00:18"/>
    <x v="1"/>
    <x v="52"/>
    <x v="28"/>
    <x v="411"/>
    <x v="410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07T10:00:18"/>
    <x v="1"/>
    <x v="52"/>
    <x v="28"/>
    <x v="411"/>
    <x v="410"/>
    <s v="SPPGWS078CQ"/>
    <s v="HP 1000W POWER SUPPLY for DL380G5"/>
    <s v="IPSMAC"/>
    <n v="0"/>
    <n v="59"/>
    <n v="0"/>
    <n v="0"/>
    <s v="DPS-JOPL"/>
    <s v="HW COMP BY PERIOD"/>
    <n v="1"/>
    <x v="0"/>
    <x v="0"/>
    <x v="0"/>
    <s v="direct"/>
    <m/>
    <x v="0"/>
    <n v="0"/>
    <n v="0"/>
  </r>
  <r>
    <d v="2015-09-07T10:00:18"/>
    <x v="1"/>
    <x v="52"/>
    <x v="28"/>
    <x v="411"/>
    <x v="410"/>
    <s v="PARK_EXP"/>
    <s v="Parking Expenses"/>
    <s v="IPSMAC"/>
    <n v="0"/>
    <n v="0"/>
    <n v="0"/>
    <n v="5.24"/>
    <s v="DPS-JOPL"/>
    <s v="HW COMP BY PERIOD"/>
    <n v="1"/>
    <x v="0"/>
    <x v="0"/>
    <x v="0"/>
    <s v="direct"/>
    <m/>
    <x v="0"/>
    <n v="0"/>
    <n v="0"/>
  </r>
  <r>
    <d v="2015-09-07T10:00:18"/>
    <x v="1"/>
    <x v="52"/>
    <x v="28"/>
    <x v="411"/>
    <x v="410"/>
    <s v="ERP_EXP"/>
    <s v="ERP Expenses"/>
    <s v="IPSMAC"/>
    <n v="0"/>
    <n v="0"/>
    <n v="0"/>
    <n v="2"/>
    <s v="DPS-JOPL"/>
    <s v="HW COMP BY PERIOD"/>
    <n v="1"/>
    <x v="0"/>
    <x v="0"/>
    <x v="0"/>
    <s v="direct"/>
    <m/>
    <x v="0"/>
    <n v="0"/>
    <n v="0"/>
  </r>
  <r>
    <d v="2015-09-07T10:11:23"/>
    <x v="0"/>
    <x v="116"/>
    <x v="0"/>
    <x v="412"/>
    <x v="41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0:26:25"/>
    <x v="1"/>
    <x v="117"/>
    <x v="66"/>
    <x v="413"/>
    <x v="412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07T10:26:25"/>
    <x v="1"/>
    <x v="117"/>
    <x v="66"/>
    <x v="413"/>
    <x v="412"/>
    <s v="PARK_EXP"/>
    <s v="Parking Expenses"/>
    <s v="IPSMAC"/>
    <n v="0"/>
    <n v="0"/>
    <n v="0"/>
    <n v="3.6"/>
    <s v="DPS-JOPL"/>
    <s v="HW COMP BY PERIOD"/>
    <n v="1"/>
    <x v="0"/>
    <x v="0"/>
    <x v="0"/>
    <s v="direct"/>
    <m/>
    <x v="0"/>
    <n v="0"/>
    <n v="0"/>
  </r>
  <r>
    <d v="2015-09-07T10:26:25"/>
    <x v="1"/>
    <x v="117"/>
    <x v="66"/>
    <x v="413"/>
    <x v="412"/>
    <s v="PC1210170012"/>
    <s v="IBM 300GB 10K 6GBPS SAS 2.5&quot; SFF SLIM-HS HARD DRIVE W/TRAY"/>
    <s v="IPSMAC"/>
    <n v="0"/>
    <n v="182.55"/>
    <n v="0"/>
    <n v="0"/>
    <s v="DPS-JOPL"/>
    <s v="HW COMP BY PERIOD"/>
    <n v="1"/>
    <x v="0"/>
    <x v="0"/>
    <x v="0"/>
    <s v="direct"/>
    <m/>
    <x v="0"/>
    <n v="0"/>
    <n v="0"/>
  </r>
  <r>
    <d v="2015-09-07T10:29:19"/>
    <x v="1"/>
    <x v="118"/>
    <x v="67"/>
    <x v="414"/>
    <x v="413"/>
    <s v="ONSITE_SUPPORT"/>
    <s v="Onsite Support Services"/>
    <s v="IPSMAC"/>
    <n v="0"/>
    <n v="0"/>
    <n v="0"/>
    <n v="0"/>
    <s v="DPS-JOPL"/>
    <s v="HW INVENTORY CHECK"/>
    <n v="1.25"/>
    <x v="0"/>
    <x v="0"/>
    <x v="0"/>
    <s v="direct"/>
    <m/>
    <x v="0"/>
    <n v="0"/>
    <n v="0"/>
  </r>
  <r>
    <d v="2015-09-07T10:29:19"/>
    <x v="1"/>
    <x v="118"/>
    <x v="67"/>
    <x v="414"/>
    <x v="413"/>
    <s v="ERP_EXP"/>
    <s v="ERP Expenses"/>
    <s v="IPSMAC"/>
    <n v="0"/>
    <n v="0"/>
    <n v="0"/>
    <n v="1"/>
    <s v="DPS-JOPL"/>
    <s v="HW INVENTORY CHECK"/>
    <n v="1"/>
    <x v="0"/>
    <x v="0"/>
    <x v="0"/>
    <s v="direct"/>
    <m/>
    <x v="0"/>
    <n v="0"/>
    <n v="0"/>
  </r>
  <r>
    <d v="2015-09-07T10:29:19"/>
    <x v="1"/>
    <x v="118"/>
    <x v="67"/>
    <x v="414"/>
    <x v="413"/>
    <s v="ERP_EXP"/>
    <s v="ERP Expenses"/>
    <s v="IPSMAC"/>
    <n v="0"/>
    <n v="0"/>
    <n v="0"/>
    <n v="4"/>
    <s v="DPS-JOPL"/>
    <s v="HW INVENTORY CHECK"/>
    <n v="1"/>
    <x v="0"/>
    <x v="0"/>
    <x v="0"/>
    <s v="direct"/>
    <m/>
    <x v="0"/>
    <n v="0"/>
    <n v="0"/>
  </r>
  <r>
    <d v="2015-09-07T10:29:19"/>
    <x v="1"/>
    <x v="118"/>
    <x v="67"/>
    <x v="414"/>
    <x v="413"/>
    <s v="PARK_EXP"/>
    <s v="Parking Expenses"/>
    <s v="IPSMAC"/>
    <n v="0"/>
    <n v="0"/>
    <n v="0"/>
    <n v="4.43"/>
    <s v="DPS-JOPL"/>
    <s v="HW INVENTORY CHECK"/>
    <n v="1"/>
    <x v="0"/>
    <x v="0"/>
    <x v="0"/>
    <s v="direct"/>
    <m/>
    <x v="0"/>
    <n v="0"/>
    <n v="0"/>
  </r>
  <r>
    <d v="2015-09-07T10:52:17"/>
    <x v="7"/>
    <x v="54"/>
    <x v="0"/>
    <x v="415"/>
    <x v="414"/>
    <s v="ONSITE_SUPPORT"/>
    <s v="Onsite Support Services"/>
    <s v="IPSMAC"/>
    <n v="0"/>
    <n v="0"/>
    <n v="0"/>
    <n v="0"/>
    <s v="DPS-JOPL"/>
    <s v="PROFESSIONAL SALES"/>
    <n v="1"/>
    <x v="87"/>
    <x v="0"/>
    <x v="0"/>
    <s v="direct"/>
    <m/>
    <x v="0"/>
    <n v="0"/>
    <n v="0"/>
  </r>
  <r>
    <d v="2015-09-07T10:52:17"/>
    <x v="7"/>
    <x v="54"/>
    <x v="0"/>
    <x v="415"/>
    <x v="414"/>
    <s v="Deployment_SVC_1169"/>
    <s v="Deployment Services for Tender # 1169"/>
    <s v="IPSMAC"/>
    <n v="0"/>
    <n v="0"/>
    <n v="14.25"/>
    <n v="0"/>
    <s v="DPS-JOPL"/>
    <s v="PROFESSIONAL SALES"/>
    <n v="1"/>
    <x v="87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0"/>
    <n v="0"/>
    <s v="DPS-JOPL"/>
    <s v="PROFESSIONAL SALES"/>
    <n v="1"/>
    <x v="88"/>
    <x v="0"/>
    <x v="0"/>
    <s v="direct"/>
    <m/>
    <x v="0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8:21"/>
    <x v="9"/>
    <x v="119"/>
    <x v="0"/>
    <x v="416"/>
    <x v="415"/>
    <s v="Deployment_SVC_1169"/>
    <s v="Deployment Services for Tender # 1169"/>
    <s v="IISINT"/>
    <n v="0"/>
    <n v="0"/>
    <n v="14.25"/>
    <n v="0"/>
    <s v="DPS-JOPL"/>
    <s v="PROFESSIONAL SALES"/>
    <n v="1"/>
    <x v="88"/>
    <x v="0"/>
    <x v="0"/>
    <s v="direct"/>
    <m/>
    <x v="2"/>
    <n v="0"/>
    <n v="0"/>
  </r>
  <r>
    <d v="2015-09-07T10:59:49"/>
    <x v="0"/>
    <x v="45"/>
    <x v="0"/>
    <x v="417"/>
    <x v="41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1:03:32"/>
    <x v="6"/>
    <x v="120"/>
    <x v="0"/>
    <x v="418"/>
    <x v="417"/>
    <s v="ONSITE_SUPPORT"/>
    <s v="Onsite Support Services"/>
    <s v="IPSMAC"/>
    <n v="0"/>
    <n v="0"/>
    <n v="0"/>
    <n v="0"/>
    <s v="DPS-JOPL"/>
    <s v="PROFESSIONAL SALES"/>
    <n v="1"/>
    <x v="89"/>
    <x v="0"/>
    <x v="0"/>
    <s v="direct"/>
    <m/>
    <x v="0"/>
    <n v="0"/>
    <n v="0"/>
  </r>
  <r>
    <d v="2015-09-07T11:03:32"/>
    <x v="6"/>
    <x v="120"/>
    <x v="0"/>
    <x v="418"/>
    <x v="417"/>
    <s v="Deployment_SVC_1169"/>
    <s v="Deployment Services for Tender # 1169"/>
    <s v="IPSMAC"/>
    <n v="0"/>
    <n v="0"/>
    <n v="14.25"/>
    <n v="0"/>
    <s v="DPS-JOPL"/>
    <s v="PROFESSIONAL SALES"/>
    <n v="1"/>
    <x v="89"/>
    <x v="0"/>
    <x v="0"/>
    <s v="direct"/>
    <m/>
    <x v="2"/>
    <n v="0"/>
    <n v="0"/>
  </r>
  <r>
    <d v="2015-09-07T11:14:09"/>
    <x v="1"/>
    <x v="41"/>
    <x v="21"/>
    <x v="419"/>
    <x v="418"/>
    <s v="ONSITE_SUPPORT"/>
    <s v="Onsite Support Services"/>
    <s v="IPSMAC"/>
    <n v="0"/>
    <n v="0"/>
    <n v="0"/>
    <n v="0"/>
    <s v="DPS-JOPL"/>
    <s v="SW BY TOKEN"/>
    <n v="2.67"/>
    <x v="0"/>
    <x v="0"/>
    <x v="0"/>
    <s v="direct"/>
    <m/>
    <x v="0"/>
    <n v="0"/>
    <n v="0"/>
  </r>
  <r>
    <d v="2015-09-07T11:14:09"/>
    <x v="1"/>
    <x v="41"/>
    <x v="21"/>
    <x v="419"/>
    <x v="418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7T11:14:09"/>
    <x v="1"/>
    <x v="41"/>
    <x v="21"/>
    <x v="419"/>
    <x v="418"/>
    <s v="PARK_EXP"/>
    <s v="Parking Expenses"/>
    <s v="IPSMAC"/>
    <n v="0"/>
    <n v="0"/>
    <n v="0"/>
    <n v="2.88"/>
    <s v="DPS-JOPL"/>
    <s v="SW BY TOKEN"/>
    <n v="1"/>
    <x v="0"/>
    <x v="0"/>
    <x v="0"/>
    <s v="direct"/>
    <m/>
    <x v="0"/>
    <n v="0"/>
    <n v="0"/>
  </r>
  <r>
    <d v="2015-09-07T11:14:09"/>
    <x v="1"/>
    <x v="41"/>
    <x v="21"/>
    <x v="419"/>
    <x v="418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07T11:59:35"/>
    <x v="0"/>
    <x v="2"/>
    <x v="0"/>
    <x v="420"/>
    <x v="41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2:15:12"/>
    <x v="0"/>
    <x v="121"/>
    <x v="0"/>
    <x v="421"/>
    <x v="42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3:33:00"/>
    <x v="0"/>
    <x v="39"/>
    <x v="0"/>
    <x v="422"/>
    <x v="42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3:39:41"/>
    <x v="1"/>
    <x v="122"/>
    <x v="68"/>
    <x v="423"/>
    <x v="422"/>
    <s v="ONSITE_SUPPORT"/>
    <s v="Onsite Support Services"/>
    <s v="IPSMAC"/>
    <n v="0"/>
    <n v="0"/>
    <n v="0"/>
    <n v="0"/>
    <s v="DPS-JOPL"/>
    <s v="SW BY TOKEN"/>
    <n v="4.5"/>
    <x v="0"/>
    <x v="0"/>
    <x v="0"/>
    <s v="direct"/>
    <m/>
    <x v="0"/>
    <n v="0"/>
    <n v="0"/>
  </r>
  <r>
    <d v="2015-09-07T13:39:41"/>
    <x v="1"/>
    <x v="122"/>
    <x v="68"/>
    <x v="423"/>
    <x v="422"/>
    <s v="PARK_EXP"/>
    <s v="Parking Expenses"/>
    <s v="IPSMAC"/>
    <n v="0"/>
    <n v="0"/>
    <n v="0"/>
    <n v="5.5"/>
    <s v="DPS-JOPL"/>
    <s v="SW BY TOKEN"/>
    <n v="1"/>
    <x v="0"/>
    <x v="0"/>
    <x v="0"/>
    <s v="direct"/>
    <m/>
    <x v="0"/>
    <n v="0"/>
    <n v="0"/>
  </r>
  <r>
    <d v="2015-09-07T13:39:41"/>
    <x v="1"/>
    <x v="122"/>
    <x v="68"/>
    <x v="423"/>
    <x v="422"/>
    <s v="ONSITE_SUPPORT"/>
    <s v="Onsite Support Services"/>
    <s v="IPSMAC"/>
    <n v="0"/>
    <n v="0"/>
    <n v="0"/>
    <n v="0"/>
    <s v="DPS-JOPL"/>
    <s v="SW BY TOKEN"/>
    <n v="4.5"/>
    <x v="0"/>
    <x v="0"/>
    <x v="0"/>
    <s v="direct"/>
    <m/>
    <x v="0"/>
    <n v="0"/>
    <n v="0"/>
  </r>
  <r>
    <d v="2015-09-07T13:39:41"/>
    <x v="1"/>
    <x v="122"/>
    <x v="68"/>
    <x v="423"/>
    <x v="422"/>
    <s v="PARK_EXP"/>
    <s v="Parking Expenses"/>
    <s v="IPSMAC"/>
    <n v="0"/>
    <n v="0"/>
    <n v="0"/>
    <n v="6.1"/>
    <s v="DPS-JOPL"/>
    <s v="SW BY TOKEN"/>
    <n v="1"/>
    <x v="0"/>
    <x v="0"/>
    <x v="0"/>
    <s v="direct"/>
    <m/>
    <x v="0"/>
    <n v="0"/>
    <n v="0"/>
  </r>
  <r>
    <d v="2015-09-07T13:39:41"/>
    <x v="1"/>
    <x v="122"/>
    <x v="68"/>
    <x v="423"/>
    <x v="422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7T13:39:41"/>
    <x v="1"/>
    <x v="122"/>
    <x v="68"/>
    <x v="423"/>
    <x v="422"/>
    <s v="ERP_EXP"/>
    <s v="ERP Expenses"/>
    <s v="IPSMAC"/>
    <n v="0"/>
    <n v="0"/>
    <n v="0"/>
    <n v="1"/>
    <s v="DPS-JOPL"/>
    <s v="SW BY TOKEN"/>
    <n v="1"/>
    <x v="0"/>
    <x v="0"/>
    <x v="0"/>
    <s v="direct"/>
    <m/>
    <x v="0"/>
    <n v="0"/>
    <n v="0"/>
  </r>
  <r>
    <d v="2015-09-07T13:48:16"/>
    <x v="1"/>
    <x v="123"/>
    <x v="69"/>
    <x v="424"/>
    <x v="423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07T13:57:35"/>
    <x v="1"/>
    <x v="124"/>
    <x v="70"/>
    <x v="425"/>
    <x v="424"/>
    <s v="ONSITE_SUPPORT"/>
    <s v="Onsite Support Services"/>
    <s v="IPSMAC"/>
    <n v="0"/>
    <n v="0"/>
    <n v="0"/>
    <n v="0"/>
    <s v="DPS-JOPL"/>
    <s v="HW COMP BY PERIOD"/>
    <n v="0.67"/>
    <x v="0"/>
    <x v="0"/>
    <x v="0"/>
    <s v="direct"/>
    <m/>
    <x v="0"/>
    <n v="0"/>
    <n v="0"/>
  </r>
  <r>
    <d v="2015-09-07T13:57:35"/>
    <x v="1"/>
    <x v="124"/>
    <x v="70"/>
    <x v="425"/>
    <x v="424"/>
    <s v="SPPGHU038CQ"/>
    <s v="HP 300GB 2.5&quot; SFF 6G DP 1OK SAS HDD"/>
    <s v="IPSMAC"/>
    <n v="0"/>
    <n v="140.37"/>
    <n v="0"/>
    <n v="0"/>
    <s v="DPS-JOPL"/>
    <s v="HW COMP BY PERIOD"/>
    <n v="1"/>
    <x v="0"/>
    <x v="0"/>
    <x v="0"/>
    <s v="direct"/>
    <m/>
    <x v="0"/>
    <n v="0"/>
    <n v="0"/>
  </r>
  <r>
    <d v="2015-09-07T14:04:07"/>
    <x v="1"/>
    <x v="38"/>
    <x v="19"/>
    <x v="426"/>
    <x v="425"/>
    <s v="PHONE_SUPPORT"/>
    <s v="Phone Support Services"/>
    <s v="IPSMAC"/>
    <n v="0"/>
    <n v="0"/>
    <n v="0"/>
    <n v="0"/>
    <s v="DPS-JOPL"/>
    <s v="PRE_ORDER HANDLING"/>
    <n v="0"/>
    <x v="0"/>
    <x v="0"/>
    <x v="0"/>
    <s v="direct"/>
    <m/>
    <x v="0"/>
    <n v="0"/>
    <n v="0"/>
  </r>
  <r>
    <d v="2015-09-07T14:04:07"/>
    <x v="1"/>
    <x v="38"/>
    <x v="19"/>
    <x v="426"/>
    <x v="425"/>
    <s v="ONSITE_SUPPORT"/>
    <s v="Onsite Support Services"/>
    <s v="IPSMAC"/>
    <n v="0"/>
    <n v="0"/>
    <n v="0"/>
    <n v="0"/>
    <s v="DPS-JOPL"/>
    <s v="PRE_ORDER HANDLING"/>
    <n v="2"/>
    <x v="0"/>
    <x v="0"/>
    <x v="0"/>
    <s v="direct"/>
    <m/>
    <x v="0"/>
    <n v="0"/>
    <n v="0"/>
  </r>
  <r>
    <d v="2015-09-07T14:06:48"/>
    <x v="1"/>
    <x v="36"/>
    <x v="17"/>
    <x v="427"/>
    <x v="426"/>
    <s v="PHONE_SUPPORT"/>
    <s v="Phone Support Services"/>
    <s v="IPSMAC"/>
    <n v="0"/>
    <n v="0"/>
    <n v="0"/>
    <n v="0"/>
    <s v="ESS-JOPL"/>
    <s v="DISASTER RECOVERY"/>
    <n v="0"/>
    <x v="0"/>
    <x v="0"/>
    <x v="0"/>
    <s v="direct"/>
    <m/>
    <x v="0"/>
    <n v="0"/>
    <n v="0"/>
  </r>
  <r>
    <d v="2015-09-07T14:06:48"/>
    <x v="1"/>
    <x v="36"/>
    <x v="17"/>
    <x v="427"/>
    <x v="426"/>
    <s v="Infostor_onsite_support"/>
    <s v="Infostor_onsite_support"/>
    <s v="IPSMAC"/>
    <n v="0"/>
    <n v="0"/>
    <n v="800"/>
    <n v="0"/>
    <s v="ESS-JOPL"/>
    <s v="DISASTER RECOVERY"/>
    <n v="2"/>
    <x v="0"/>
    <x v="0"/>
    <x v="0"/>
    <s v="direct"/>
    <m/>
    <x v="1"/>
    <n v="0"/>
    <n v="0"/>
  </r>
  <r>
    <d v="2015-09-07T14:06:48"/>
    <x v="1"/>
    <x v="36"/>
    <x v="17"/>
    <x v="427"/>
    <x v="426"/>
    <s v="ONSITE_SUPPORT"/>
    <s v="Onsite Support Services"/>
    <s v="IPSMAC"/>
    <n v="0"/>
    <n v="0"/>
    <n v="0"/>
    <n v="0"/>
    <s v="ESS-JOPL"/>
    <s v="DISASTER RECOVERY"/>
    <n v="11.5"/>
    <x v="0"/>
    <x v="0"/>
    <x v="0"/>
    <s v="direct"/>
    <m/>
    <x v="0"/>
    <n v="0"/>
    <n v="0"/>
  </r>
  <r>
    <d v="2015-09-07T14:06:48"/>
    <x v="1"/>
    <x v="36"/>
    <x v="17"/>
    <x v="427"/>
    <x v="426"/>
    <s v="ONSITE_SUPPORT"/>
    <s v="Onsite Support Services"/>
    <s v="IPSMAC"/>
    <n v="0"/>
    <n v="0"/>
    <n v="0"/>
    <n v="0"/>
    <s v="ESS-JOPL"/>
    <s v="DISASTER RECOVERY"/>
    <n v="11.5"/>
    <x v="0"/>
    <x v="0"/>
    <x v="0"/>
    <s v="direct"/>
    <m/>
    <x v="0"/>
    <n v="0"/>
    <n v="0"/>
  </r>
  <r>
    <d v="2015-09-07T14:23:55"/>
    <x v="0"/>
    <x v="31"/>
    <x v="0"/>
    <x v="428"/>
    <x v="42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4:25:51"/>
    <x v="0"/>
    <x v="121"/>
    <x v="0"/>
    <x v="429"/>
    <x v="428"/>
    <s v="Helpdesk_Support"/>
    <s v="Helpdesk Support"/>
    <s v="IPSMAC"/>
    <n v="0"/>
    <n v="0"/>
    <n v="0"/>
    <n v="0"/>
    <s v="DPS-JOPL"/>
    <m/>
    <n v="0"/>
    <x v="0"/>
    <x v="0"/>
    <x v="0"/>
    <s v="direct"/>
    <m/>
    <x v="0"/>
    <n v="0"/>
    <n v="0"/>
  </r>
  <r>
    <d v="2015-09-07T14:32:20"/>
    <x v="0"/>
    <x v="30"/>
    <x v="0"/>
    <x v="430"/>
    <x v="42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4:36:41"/>
    <x v="1"/>
    <x v="125"/>
    <x v="71"/>
    <x v="431"/>
    <x v="430"/>
    <s v="PHONE_SUPPORT"/>
    <s v="Phone Support Services"/>
    <s v="IPSMAC"/>
    <n v="0"/>
    <n v="0"/>
    <n v="0"/>
    <n v="0"/>
    <s v="DPS-JOPL"/>
    <s v="SW BY PERIOD"/>
    <n v="0"/>
    <x v="0"/>
    <x v="0"/>
    <x v="0"/>
    <s v="direct"/>
    <m/>
    <x v="0"/>
    <n v="0"/>
    <n v="0"/>
  </r>
  <r>
    <d v="2015-09-07T14:36:41"/>
    <x v="1"/>
    <x v="125"/>
    <x v="71"/>
    <x v="431"/>
    <x v="430"/>
    <s v="ONSITE_SUPPORT"/>
    <s v="Onsite Support Services"/>
    <s v="IPSMAC"/>
    <n v="0"/>
    <n v="0"/>
    <n v="0"/>
    <n v="0"/>
    <s v="DPS-JOPL"/>
    <s v="SW BY PERIOD"/>
    <n v="5.5"/>
    <x v="0"/>
    <x v="0"/>
    <x v="0"/>
    <s v="direct"/>
    <m/>
    <x v="0"/>
    <n v="0"/>
    <n v="0"/>
  </r>
  <r>
    <d v="2015-09-07T14:40:48"/>
    <x v="1"/>
    <x v="126"/>
    <x v="72"/>
    <x v="432"/>
    <x v="431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4:40:48"/>
    <x v="1"/>
    <x v="126"/>
    <x v="72"/>
    <x v="432"/>
    <x v="431"/>
    <s v="PHONE_SUPPORT"/>
    <s v="Phon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07T14:43:25"/>
    <x v="1"/>
    <x v="127"/>
    <x v="73"/>
    <x v="433"/>
    <x v="432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4:43:25"/>
    <x v="1"/>
    <x v="127"/>
    <x v="73"/>
    <x v="433"/>
    <x v="432"/>
    <s v="REMOTE_SUPPORT"/>
    <s v="Remo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07T14:45:56"/>
    <x v="1"/>
    <x v="128"/>
    <x v="74"/>
    <x v="434"/>
    <x v="433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4:45:56"/>
    <x v="1"/>
    <x v="128"/>
    <x v="74"/>
    <x v="434"/>
    <x v="433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9-07T14:49:37"/>
    <x v="1"/>
    <x v="129"/>
    <x v="75"/>
    <x v="435"/>
    <x v="434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07T14:49:37"/>
    <x v="1"/>
    <x v="129"/>
    <x v="75"/>
    <x v="435"/>
    <x v="434"/>
    <s v="ONSITE_SUPPORT"/>
    <s v="Onsite Support Services"/>
    <s v="IPSMAC"/>
    <n v="0"/>
    <n v="0"/>
    <n v="0"/>
    <n v="0"/>
    <s v="ESS-JOPL"/>
    <s v="SW BY TOKEN"/>
    <n v="2.5"/>
    <x v="0"/>
    <x v="0"/>
    <x v="0"/>
    <s v="direct"/>
    <m/>
    <x v="0"/>
    <n v="0"/>
    <n v="0"/>
  </r>
  <r>
    <d v="2015-09-07T14:49:37"/>
    <x v="1"/>
    <x v="129"/>
    <x v="75"/>
    <x v="435"/>
    <x v="434"/>
    <s v="ONSITE_SUPPORT"/>
    <s v="Onsite Support Services"/>
    <s v="IPSMAC"/>
    <n v="0"/>
    <n v="0"/>
    <n v="0"/>
    <n v="0"/>
    <s v="ESS-JOPL"/>
    <s v="SW BY TOKEN"/>
    <n v="2"/>
    <x v="0"/>
    <x v="0"/>
    <x v="0"/>
    <s v="direct"/>
    <m/>
    <x v="0"/>
    <n v="0"/>
    <n v="0"/>
  </r>
  <r>
    <d v="2015-09-07T14:52:19"/>
    <x v="0"/>
    <x v="88"/>
    <x v="49"/>
    <x v="436"/>
    <x v="435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7T14:54:53"/>
    <x v="1"/>
    <x v="130"/>
    <x v="76"/>
    <x v="437"/>
    <x v="436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4:54:53"/>
    <x v="1"/>
    <x v="130"/>
    <x v="76"/>
    <x v="437"/>
    <x v="436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9-07T14:57:06"/>
    <x v="1"/>
    <x v="17"/>
    <x v="5"/>
    <x v="438"/>
    <x v="437"/>
    <s v="ONSITE_SUPPORT"/>
    <s v="Onsit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9-07T14:57:06"/>
    <x v="1"/>
    <x v="17"/>
    <x v="5"/>
    <x v="438"/>
    <x v="437"/>
    <s v="ONSITE_SUPPORT"/>
    <s v="Onsite Support Services"/>
    <s v="IPSMAC"/>
    <n v="0"/>
    <n v="0"/>
    <n v="0"/>
    <n v="0"/>
    <s v="ESS-JOPL"/>
    <s v="SW BY TOKEN"/>
    <n v="2"/>
    <x v="0"/>
    <x v="0"/>
    <x v="0"/>
    <s v="direct"/>
    <m/>
    <x v="0"/>
    <n v="0"/>
    <n v="0"/>
  </r>
  <r>
    <d v="2015-09-07T14:59:10"/>
    <x v="1"/>
    <x v="131"/>
    <x v="77"/>
    <x v="439"/>
    <x v="438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4:59:10"/>
    <x v="1"/>
    <x v="131"/>
    <x v="77"/>
    <x v="439"/>
    <x v="438"/>
    <s v="REMOTE_SUPPORT"/>
    <s v="Remo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07T15:01:10"/>
    <x v="1"/>
    <x v="132"/>
    <x v="78"/>
    <x v="440"/>
    <x v="439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5:01:10"/>
    <x v="1"/>
    <x v="132"/>
    <x v="78"/>
    <x v="440"/>
    <x v="439"/>
    <s v="REMOTE_SUPPORT"/>
    <s v="Remo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07T15:03:46"/>
    <x v="1"/>
    <x v="126"/>
    <x v="72"/>
    <x v="441"/>
    <x v="440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7T15:03:46"/>
    <x v="1"/>
    <x v="126"/>
    <x v="72"/>
    <x v="441"/>
    <x v="440"/>
    <s v="REMOTE_SUPPORT"/>
    <s v="Remo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07T15:06:41"/>
    <x v="1"/>
    <x v="126"/>
    <x v="72"/>
    <x v="442"/>
    <x v="441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07T15:06:41"/>
    <x v="1"/>
    <x v="126"/>
    <x v="72"/>
    <x v="442"/>
    <x v="441"/>
    <s v="PHONE_SUPPORT"/>
    <s v="Phon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9-07T15:08:31"/>
    <x v="0"/>
    <x v="88"/>
    <x v="49"/>
    <x v="443"/>
    <x v="44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7T15:14:56"/>
    <x v="0"/>
    <x v="88"/>
    <x v="49"/>
    <x v="444"/>
    <x v="44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07T15:23:48"/>
    <x v="0"/>
    <x v="2"/>
    <x v="0"/>
    <x v="445"/>
    <x v="44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5:25:24"/>
    <x v="0"/>
    <x v="2"/>
    <x v="0"/>
    <x v="446"/>
    <x v="44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5:37:55"/>
    <x v="0"/>
    <x v="6"/>
    <x v="0"/>
    <x v="447"/>
    <x v="44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5:42:08"/>
    <x v="0"/>
    <x v="7"/>
    <x v="0"/>
    <x v="448"/>
    <x v="44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5:44:28"/>
    <x v="0"/>
    <x v="4"/>
    <x v="0"/>
    <x v="449"/>
    <x v="44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6:45:26"/>
    <x v="0"/>
    <x v="6"/>
    <x v="0"/>
    <x v="450"/>
    <x v="44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6:47:41"/>
    <x v="0"/>
    <x v="8"/>
    <x v="0"/>
    <x v="451"/>
    <x v="45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7:03:03"/>
    <x v="0"/>
    <x v="50"/>
    <x v="27"/>
    <x v="452"/>
    <x v="451"/>
    <s v="Helpdesk_Support"/>
    <s v="Helpdesk Support"/>
    <s v="IPSMAC"/>
    <n v="0"/>
    <n v="0"/>
    <n v="0"/>
    <n v="0"/>
    <s v="DPS-JOPL"/>
    <s v="SW BY HOUR"/>
    <n v="4.33"/>
    <x v="0"/>
    <x v="0"/>
    <x v="0"/>
    <s v="direct"/>
    <m/>
    <x v="0"/>
    <n v="0"/>
    <n v="0"/>
  </r>
  <r>
    <d v="2015-09-07T17:03:03"/>
    <x v="0"/>
    <x v="50"/>
    <x v="27"/>
    <x v="452"/>
    <x v="451"/>
    <s v="UpdateOrder"/>
    <s v="Order was Updated"/>
    <s v="IPSMAC"/>
    <n v="0"/>
    <n v="0"/>
    <n v="0"/>
    <n v="0"/>
    <s v="DPS-JOPL"/>
    <s v="SW BY HOUR"/>
    <n v="1.4E-2"/>
    <x v="0"/>
    <x v="0"/>
    <x v="0"/>
    <s v="direct"/>
    <m/>
    <x v="0"/>
    <n v="0"/>
    <n v="0"/>
  </r>
  <r>
    <d v="2015-09-07T17:30:17"/>
    <x v="0"/>
    <x v="7"/>
    <x v="0"/>
    <x v="453"/>
    <x v="45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17:55:35"/>
    <x v="0"/>
    <x v="13"/>
    <x v="0"/>
    <x v="454"/>
    <x v="45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7T23:46:00"/>
    <x v="0"/>
    <x v="50"/>
    <x v="27"/>
    <x v="455"/>
    <x v="454"/>
    <s v="Helpdesk_Support"/>
    <s v="Helpdesk Support"/>
    <s v="IPSMAC"/>
    <n v="0"/>
    <n v="0"/>
    <n v="0"/>
    <n v="0"/>
    <s v="DPS-JOPL"/>
    <s v="SW BY HOUR"/>
    <n v="6.33"/>
    <x v="0"/>
    <x v="0"/>
    <x v="0"/>
    <s v="direct"/>
    <m/>
    <x v="0"/>
    <n v="0"/>
    <n v="0"/>
  </r>
  <r>
    <d v="2015-09-07T23:46:00"/>
    <x v="0"/>
    <x v="50"/>
    <x v="27"/>
    <x v="455"/>
    <x v="454"/>
    <s v="UpdateOrder"/>
    <s v="Order was Updated"/>
    <s v="IPSMAC"/>
    <n v="0"/>
    <n v="0"/>
    <n v="0"/>
    <n v="0"/>
    <s v="DPS-JOPL"/>
    <s v="SW BY HOUR"/>
    <n v="5.1999999999999998E-2"/>
    <x v="0"/>
    <x v="0"/>
    <x v="0"/>
    <s v="direct"/>
    <m/>
    <x v="0"/>
    <n v="0"/>
    <n v="0"/>
  </r>
  <r>
    <d v="2015-09-07T23:51:40"/>
    <x v="0"/>
    <x v="50"/>
    <x v="27"/>
    <x v="456"/>
    <x v="455"/>
    <s v="Helpdesk_Support"/>
    <s v="Helpdesk Support"/>
    <s v="IPSMAC"/>
    <n v="0"/>
    <n v="0"/>
    <n v="0"/>
    <n v="0"/>
    <s v="DPS-JOPL"/>
    <s v="SW BY HOUR"/>
    <n v="9.83"/>
    <x v="0"/>
    <x v="0"/>
    <x v="0"/>
    <s v="direct"/>
    <m/>
    <x v="0"/>
    <n v="0"/>
    <n v="0"/>
  </r>
  <r>
    <d v="2015-09-07T23:51:40"/>
    <x v="0"/>
    <x v="50"/>
    <x v="27"/>
    <x v="456"/>
    <x v="455"/>
    <s v="UpdateOrder"/>
    <s v="Order was Updated"/>
    <s v="IPSMAC"/>
    <n v="0"/>
    <n v="0"/>
    <n v="0"/>
    <n v="0"/>
    <s v="DPS-JOPL"/>
    <s v="SW BY HOUR"/>
    <n v="8.0000000000000002E-3"/>
    <x v="0"/>
    <x v="0"/>
    <x v="0"/>
    <s v="direct"/>
    <m/>
    <x v="0"/>
    <n v="0"/>
    <n v="0"/>
  </r>
  <r>
    <d v="2015-09-07T23:59:45"/>
    <x v="0"/>
    <x v="50"/>
    <x v="27"/>
    <x v="457"/>
    <x v="456"/>
    <s v="Helpdesk_Support"/>
    <s v="Helpdesk Support"/>
    <s v="IPSMAC"/>
    <n v="0"/>
    <n v="0"/>
    <n v="0"/>
    <n v="0"/>
    <s v="DPS-JOPL"/>
    <s v="SW BY HOUR"/>
    <n v="7.33"/>
    <x v="0"/>
    <x v="0"/>
    <x v="0"/>
    <s v="direct"/>
    <m/>
    <x v="0"/>
    <n v="0"/>
    <n v="0"/>
  </r>
  <r>
    <d v="2015-09-07T23:59:45"/>
    <x v="0"/>
    <x v="50"/>
    <x v="27"/>
    <x v="457"/>
    <x v="456"/>
    <s v="UpdateOrder"/>
    <s v="Order was Updated"/>
    <s v="IPSMAC"/>
    <n v="0"/>
    <n v="0"/>
    <n v="0"/>
    <n v="0"/>
    <s v="DPS-JOPL"/>
    <s v="SW BY HOUR"/>
    <n v="1.2E-2"/>
    <x v="0"/>
    <x v="0"/>
    <x v="0"/>
    <s v="direct"/>
    <m/>
    <x v="0"/>
    <n v="0"/>
    <n v="0"/>
  </r>
  <r>
    <d v="2015-09-07T23:59:45"/>
    <x v="0"/>
    <x v="50"/>
    <x v="27"/>
    <x v="457"/>
    <x v="456"/>
    <s v="Helpdesk_Support"/>
    <s v="Helpdesk Support"/>
    <s v="IPSMAC"/>
    <n v="0"/>
    <n v="0"/>
    <n v="0"/>
    <n v="0"/>
    <s v="DPS-JOPL"/>
    <s v="SW BY HOUR"/>
    <n v="6.67"/>
    <x v="0"/>
    <x v="0"/>
    <x v="0"/>
    <s v="direct"/>
    <m/>
    <x v="0"/>
    <n v="0"/>
    <n v="0"/>
  </r>
  <r>
    <d v="2015-09-08T00:32:11"/>
    <x v="0"/>
    <x v="41"/>
    <x v="21"/>
    <x v="458"/>
    <x v="457"/>
    <s v="Helpdesk_Support"/>
    <s v="Helpdesk Support"/>
    <s v="IPSMAC"/>
    <n v="0"/>
    <n v="0"/>
    <n v="0"/>
    <n v="0"/>
    <s v="DPS-JOPL"/>
    <s v="SW BY HOUR"/>
    <n v="1.5"/>
    <x v="0"/>
    <x v="0"/>
    <x v="0"/>
    <s v="direct"/>
    <m/>
    <x v="0"/>
    <n v="0"/>
    <n v="0"/>
  </r>
  <r>
    <d v="2015-09-08T00:32:11"/>
    <x v="0"/>
    <x v="41"/>
    <x v="21"/>
    <x v="458"/>
    <x v="457"/>
    <s v="Helpdesk_Support"/>
    <s v="Helpdesk Support"/>
    <s v="IPSMAC"/>
    <n v="0"/>
    <n v="0"/>
    <n v="0"/>
    <n v="0"/>
    <s v="DPS-JOPL"/>
    <s v="SW BY HOUR"/>
    <n v="1"/>
    <x v="0"/>
    <x v="0"/>
    <x v="0"/>
    <s v="direct"/>
    <m/>
    <x v="0"/>
    <n v="0"/>
    <n v="0"/>
  </r>
  <r>
    <d v="2015-09-08T00:41:51"/>
    <x v="0"/>
    <x v="50"/>
    <x v="27"/>
    <x v="459"/>
    <x v="458"/>
    <s v="Helpdesk_Support"/>
    <s v="Helpdesk Support"/>
    <s v="IPSMAC"/>
    <n v="0"/>
    <n v="0"/>
    <n v="0"/>
    <n v="0"/>
    <s v="DPS-JOPL"/>
    <s v="SW BY HOUR"/>
    <n v="7"/>
    <x v="0"/>
    <x v="0"/>
    <x v="0"/>
    <s v="direct"/>
    <m/>
    <x v="0"/>
    <n v="0"/>
    <n v="0"/>
  </r>
  <r>
    <d v="2015-09-08T00:41:51"/>
    <x v="0"/>
    <x v="50"/>
    <x v="27"/>
    <x v="459"/>
    <x v="458"/>
    <s v="UpdateOrder"/>
    <s v="Order was Updated"/>
    <s v="IPSMAC"/>
    <n v="0"/>
    <n v="0"/>
    <n v="0"/>
    <n v="0"/>
    <s v="DPS-JOPL"/>
    <s v="SW BY HOUR"/>
    <n v="4.8000000000000001E-2"/>
    <x v="0"/>
    <x v="0"/>
    <x v="0"/>
    <s v="direct"/>
    <m/>
    <x v="0"/>
    <n v="0"/>
    <n v="0"/>
  </r>
  <r>
    <d v="2015-09-08T00:49:59"/>
    <x v="0"/>
    <x v="41"/>
    <x v="21"/>
    <x v="460"/>
    <x v="459"/>
    <s v="Helpdesk_Support"/>
    <s v="Helpdesk Support"/>
    <s v="IPSMAC"/>
    <n v="0"/>
    <n v="0"/>
    <n v="0"/>
    <n v="0"/>
    <s v="DPS-JOPL"/>
    <s v="SW BY HOUR"/>
    <n v="3"/>
    <x v="0"/>
    <x v="0"/>
    <x v="0"/>
    <s v="direct"/>
    <m/>
    <x v="0"/>
    <n v="0"/>
    <n v="0"/>
  </r>
  <r>
    <d v="2015-09-08T08:42:29"/>
    <x v="8"/>
    <x v="133"/>
    <x v="79"/>
    <x v="461"/>
    <x v="460"/>
    <s v="contract_cover"/>
    <s v="Fixed Price"/>
    <s v="MWSHMA_HMA"/>
    <n v="2450"/>
    <n v="0"/>
    <n v="0"/>
    <n v="0"/>
    <s v="ESS-JOPL"/>
    <s v="Only UM"/>
    <n v="1"/>
    <x v="0"/>
    <x v="0"/>
    <x v="0"/>
    <s v="direct"/>
    <m/>
    <x v="3"/>
    <n v="1200.5"/>
    <n v="1200.5"/>
  </r>
  <r>
    <d v="2015-09-08T08:42:29"/>
    <x v="8"/>
    <x v="133"/>
    <x v="79"/>
    <x v="461"/>
    <x v="460"/>
    <s v="PC03XX476HP"/>
    <s v="Item: PC03XX476HP / SGH024XPRV / HP PROLIANT DL360 G6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08T08:42:29"/>
    <x v="8"/>
    <x v="133"/>
    <x v="79"/>
    <x v="461"/>
    <x v="460"/>
    <s v="PC03UB017IB"/>
    <s v="Item: PC03UB017IB / 99B6717 / IBM X3550M2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08T08:42:29"/>
    <x v="8"/>
    <x v="133"/>
    <x v="79"/>
    <x v="461"/>
    <x v="460"/>
    <s v="PC1509030016"/>
    <s v="Item: PC1509030016 / HUJ4351JA7 / HP LTO 5 TAPE DRIVE ULTRIUM 3000 SAS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08T08:42:29"/>
    <x v="8"/>
    <x v="133"/>
    <x v="79"/>
    <x v="461"/>
    <x v="460"/>
    <s v="PC1409090002"/>
    <s v="Item: PC1409090002 / 06FXPD0 / IBM SYSTEM X3650 M4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08T08:46:51"/>
    <x v="15"/>
    <x v="134"/>
    <x v="80"/>
    <x v="462"/>
    <x v="461"/>
    <s v="OT99YY888OT"/>
    <s v="Item: OT99YY888OT / SMAPMH00077 / SOFTWARE SERVICE CODE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1"/>
    <s v="Item: PC1509020001 / f5-owwd-eqot / F5-BIG-LTM-3900-8G-R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1"/>
    <s v="Item: PC1509020001 / f5-pgtz-wsym / F5-BIG-LTM-3900-8G-R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2"/>
    <s v="Item: PC1509020002 / f5-owwd-eqot / F5-ADD-BIG-ASM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2"/>
    <s v="Item: PC1509020002 / f5-pgtz-wsym / F5-ADD-BIG-ASM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3"/>
    <s v="Item: PC1509020003 / f5-owwd-eqot / F5-ADD-BIG-WBA-3900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3"/>
    <s v="Item: PC1509020003 / f5-pgtz-wsym / F5-ADD-BIG-WBA-3900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4"/>
    <s v="Item: PC1509020004 / f5-owwd-eqot / F5-SVC-BIG-RMA-3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4"/>
    <s v="Item: PC1509020004 / f5-pgtz-wsym / F5-SVC-BIG-RMA-3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5"/>
    <s v="Item: PC1509020005 / f5-owwd-eqot / SVC-F5-OS2474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20005"/>
    <s v="Item: PC1509020005 / f5-pgtz-wsym / SVC-F5-OS2474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30001"/>
    <s v="Item: PC1509030001 / f5-owwd-eqot / 1 yr Avnet Onsite Engineering and Support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46:51"/>
    <x v="15"/>
    <x v="134"/>
    <x v="80"/>
    <x v="462"/>
    <x v="461"/>
    <s v="PC1509030001"/>
    <s v="Item: PC1509030001 / f5-pgtz-wsym / 1 yr Avnet Onsite Engineering and Support"/>
    <s v="MWSHMA_BMA"/>
    <n v="0"/>
    <n v="0"/>
    <n v="0"/>
    <n v="0"/>
    <s v="ESS-JOPL"/>
    <s v="Only UM"/>
    <n v="1"/>
    <x v="90"/>
    <x v="0"/>
    <x v="0"/>
    <s v="direct"/>
    <m/>
    <x v="0"/>
    <n v="0"/>
    <n v="0"/>
  </r>
  <r>
    <d v="2015-09-08T08:56:11"/>
    <x v="0"/>
    <x v="4"/>
    <x v="0"/>
    <x v="463"/>
    <x v="46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09:45:17"/>
    <x v="1"/>
    <x v="117"/>
    <x v="66"/>
    <x v="464"/>
    <x v="463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08T09:45:17"/>
    <x v="1"/>
    <x v="117"/>
    <x v="66"/>
    <x v="464"/>
    <x v="463"/>
    <s v="SPPGHU038CQ"/>
    <s v="HP 300GB 2.5&quot; SFF 6G DP 1OK SAS HDD"/>
    <s v="IPSMAC"/>
    <n v="0"/>
    <n v="140.37"/>
    <n v="0"/>
    <n v="0"/>
    <s v="DPS-JOPL"/>
    <s v="HW COMP BY PERIOD"/>
    <n v="1"/>
    <x v="0"/>
    <x v="0"/>
    <x v="0"/>
    <s v="direct"/>
    <m/>
    <x v="0"/>
    <n v="0"/>
    <n v="0"/>
  </r>
  <r>
    <d v="2015-09-08T09:45:17"/>
    <x v="1"/>
    <x v="117"/>
    <x v="66"/>
    <x v="464"/>
    <x v="463"/>
    <s v="PARK_EXP"/>
    <s v="Parking Expenses"/>
    <s v="IPSMAC"/>
    <n v="0"/>
    <n v="0"/>
    <n v="0"/>
    <n v="4.92"/>
    <s v="DPS-JOPL"/>
    <s v="HW COMP BY PERIOD"/>
    <n v="1"/>
    <x v="0"/>
    <x v="0"/>
    <x v="0"/>
    <s v="direct"/>
    <m/>
    <x v="0"/>
    <n v="0"/>
    <n v="0"/>
  </r>
  <r>
    <d v="2015-09-08T09:45:17"/>
    <x v="1"/>
    <x v="117"/>
    <x v="66"/>
    <x v="464"/>
    <x v="463"/>
    <s v="ERP_EXP"/>
    <s v="ERP Expenses"/>
    <s v="IPSMAC"/>
    <n v="0"/>
    <n v="0"/>
    <n v="0"/>
    <n v="1"/>
    <s v="DPS-JOPL"/>
    <s v="HW COMP BY PERIOD"/>
    <n v="1"/>
    <x v="0"/>
    <x v="0"/>
    <x v="0"/>
    <s v="direct"/>
    <m/>
    <x v="0"/>
    <n v="0"/>
    <n v="0"/>
  </r>
  <r>
    <d v="2015-09-08T09:48:46"/>
    <x v="1"/>
    <x v="20"/>
    <x v="8"/>
    <x v="465"/>
    <x v="464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08T09:48:46"/>
    <x v="1"/>
    <x v="20"/>
    <x v="8"/>
    <x v="465"/>
    <x v="464"/>
    <s v="TAXI_EXP"/>
    <s v="Taxi Expenses"/>
    <s v="IPSMAC"/>
    <n v="0"/>
    <n v="0"/>
    <n v="0"/>
    <n v="14.45"/>
    <s v="DPS-JOPL"/>
    <s v="SW BY TOKEN"/>
    <n v="1"/>
    <x v="0"/>
    <x v="0"/>
    <x v="0"/>
    <s v="direct"/>
    <m/>
    <x v="0"/>
    <n v="0"/>
    <n v="0"/>
  </r>
  <r>
    <d v="2015-09-08T09:53:37"/>
    <x v="1"/>
    <x v="20"/>
    <x v="8"/>
    <x v="466"/>
    <x v="465"/>
    <s v="ONSITE_SUPPORT"/>
    <s v="Onsite Support Services"/>
    <s v="IPSMAC"/>
    <n v="0"/>
    <n v="0"/>
    <n v="0"/>
    <n v="0"/>
    <s v="DPS-JOPL"/>
    <s v="SW BY TOKEN"/>
    <n v="3.17"/>
    <x v="0"/>
    <x v="0"/>
    <x v="0"/>
    <s v="direct"/>
    <m/>
    <x v="0"/>
    <n v="0"/>
    <n v="0"/>
  </r>
  <r>
    <d v="2015-09-08T09:53:37"/>
    <x v="1"/>
    <x v="20"/>
    <x v="8"/>
    <x v="466"/>
    <x v="465"/>
    <s v="ONSITE_SUPPORT"/>
    <s v="Onsite Support Services"/>
    <s v="IPSMAC"/>
    <n v="0"/>
    <n v="0"/>
    <n v="0"/>
    <n v="0"/>
    <s v="DPS-JOPL"/>
    <s v="SW BY TOKEN"/>
    <n v="3.17"/>
    <x v="0"/>
    <x v="0"/>
    <x v="0"/>
    <s v="direct"/>
    <m/>
    <x v="0"/>
    <n v="0"/>
    <n v="0"/>
  </r>
  <r>
    <d v="2015-09-08T09:53:37"/>
    <x v="1"/>
    <x v="20"/>
    <x v="8"/>
    <x v="466"/>
    <x v="465"/>
    <s v="TAXI_EXP"/>
    <s v="Taxi Expenses"/>
    <s v="IPSMAC"/>
    <n v="0"/>
    <n v="0"/>
    <n v="0"/>
    <n v="9.5"/>
    <s v="DPS-JOPL"/>
    <s v="SW BY TOKEN"/>
    <n v="1"/>
    <x v="0"/>
    <x v="0"/>
    <x v="0"/>
    <s v="direct"/>
    <m/>
    <x v="0"/>
    <n v="0"/>
    <n v="0"/>
  </r>
  <r>
    <d v="2015-09-08T09:53:37"/>
    <x v="1"/>
    <x v="20"/>
    <x v="8"/>
    <x v="466"/>
    <x v="465"/>
    <s v="TAXI_EXP"/>
    <s v="Taxi Expenses"/>
    <s v="IPSMAC"/>
    <n v="0"/>
    <n v="0"/>
    <n v="0"/>
    <n v="7.5"/>
    <s v="DPS-JOPL"/>
    <s v="SW BY TOKEN"/>
    <n v="1"/>
    <x v="0"/>
    <x v="0"/>
    <x v="0"/>
    <s v="direct"/>
    <m/>
    <x v="0"/>
    <n v="0"/>
    <n v="0"/>
  </r>
  <r>
    <d v="2015-09-08T09:53:37"/>
    <x v="1"/>
    <x v="20"/>
    <x v="8"/>
    <x v="466"/>
    <x v="465"/>
    <s v="TAXI_EXP"/>
    <s v="Taxi Expenses"/>
    <s v="IPSMAC"/>
    <n v="0"/>
    <n v="0"/>
    <n v="0"/>
    <n v="22.95"/>
    <s v="DPS-JOPL"/>
    <s v="SW BY TOKEN"/>
    <n v="1"/>
    <x v="0"/>
    <x v="0"/>
    <x v="0"/>
    <s v="direct"/>
    <m/>
    <x v="0"/>
    <n v="0"/>
    <n v="0"/>
  </r>
  <r>
    <d v="2015-09-08T09:53:37"/>
    <x v="1"/>
    <x v="20"/>
    <x v="8"/>
    <x v="466"/>
    <x v="465"/>
    <s v="TAXI_EXP"/>
    <s v="Taxi Expenses"/>
    <s v="IPSMAC"/>
    <n v="0"/>
    <n v="0"/>
    <n v="0"/>
    <n v="11.95"/>
    <s v="DPS-JOPL"/>
    <s v="SW BY TOKEN"/>
    <n v="1"/>
    <x v="0"/>
    <x v="0"/>
    <x v="0"/>
    <s v="direct"/>
    <m/>
    <x v="0"/>
    <n v="0"/>
    <n v="0"/>
  </r>
  <r>
    <d v="2015-09-08T09:53:37"/>
    <x v="1"/>
    <x v="20"/>
    <x v="8"/>
    <x v="466"/>
    <x v="465"/>
    <s v="TAXI_EXP"/>
    <s v="Taxi Expenses"/>
    <s v="IPSMAC"/>
    <n v="0"/>
    <n v="0"/>
    <n v="0"/>
    <n v="27.35"/>
    <s v="DPS-JOPL"/>
    <s v="SW BY TOKEN"/>
    <n v="1"/>
    <x v="0"/>
    <x v="0"/>
    <x v="0"/>
    <s v="direct"/>
    <m/>
    <x v="0"/>
    <n v="0"/>
    <n v="0"/>
  </r>
  <r>
    <d v="2015-09-08T09:55:26"/>
    <x v="1"/>
    <x v="135"/>
    <x v="81"/>
    <x v="467"/>
    <x v="466"/>
    <s v="ONSITE_SUPPORT"/>
    <s v="Onsite Support Services"/>
    <s v="IPSMAC"/>
    <n v="0"/>
    <n v="0"/>
    <n v="8.49"/>
    <n v="0"/>
    <s v="DPS-JOPL"/>
    <s v="HW COMP BY PERIOD"/>
    <n v="0.5"/>
    <x v="0"/>
    <x v="0"/>
    <x v="0"/>
    <s v="direct"/>
    <m/>
    <x v="1"/>
    <n v="0"/>
    <n v="0"/>
  </r>
  <r>
    <d v="2015-09-08T09:55:26"/>
    <x v="1"/>
    <x v="135"/>
    <x v="81"/>
    <x v="467"/>
    <x v="466"/>
    <s v="PC1306280004"/>
    <s v="HP 300GB hot-plug DP 6G SAS HDD 15K"/>
    <s v="IPSMAC"/>
    <n v="0"/>
    <n v="399.34"/>
    <n v="0"/>
    <n v="0"/>
    <s v="DPS-JOPL"/>
    <s v="HW COMP BY PERIOD"/>
    <n v="1"/>
    <x v="0"/>
    <x v="0"/>
    <x v="0"/>
    <s v="direct"/>
    <m/>
    <x v="0"/>
    <n v="0"/>
    <n v="0"/>
  </r>
  <r>
    <d v="2015-09-08T09:55:26"/>
    <x v="1"/>
    <x v="135"/>
    <x v="81"/>
    <x v="467"/>
    <x v="466"/>
    <s v="TAXI_EXP"/>
    <s v="Taxi Expenses"/>
    <s v="IPSMAC"/>
    <n v="0"/>
    <n v="0"/>
    <n v="0"/>
    <n v="7.35"/>
    <s v="DPS-JOPL"/>
    <s v="HW COMP BY PERIOD"/>
    <n v="1"/>
    <x v="0"/>
    <x v="0"/>
    <x v="0"/>
    <s v="direct"/>
    <m/>
    <x v="0"/>
    <n v="0"/>
    <n v="0"/>
  </r>
  <r>
    <d v="2015-09-08T09:55:26"/>
    <x v="1"/>
    <x v="135"/>
    <x v="81"/>
    <x v="467"/>
    <x v="466"/>
    <s v="TAXI_EXP"/>
    <s v="Taxi Expenses"/>
    <s v="IPSMAC"/>
    <n v="0"/>
    <n v="0"/>
    <n v="0"/>
    <n v="6.72"/>
    <s v="DPS-JOPL"/>
    <s v="HW COMP BY PERIOD"/>
    <n v="1"/>
    <x v="0"/>
    <x v="0"/>
    <x v="0"/>
    <s v="direct"/>
    <m/>
    <x v="0"/>
    <n v="0"/>
    <n v="0"/>
  </r>
  <r>
    <d v="2015-09-08T09:56:50"/>
    <x v="1"/>
    <x v="20"/>
    <x v="8"/>
    <x v="468"/>
    <x v="467"/>
    <s v="ONSITE_SUPPORT"/>
    <s v="Onsite Support Services"/>
    <s v="IPSMAC"/>
    <n v="0"/>
    <n v="0"/>
    <n v="38.229999999999997"/>
    <n v="0"/>
    <s v="DPS-JOPL"/>
    <s v="SW BY TOKEN"/>
    <n v="1.5"/>
    <x v="0"/>
    <x v="0"/>
    <x v="0"/>
    <s v="direct"/>
    <m/>
    <x v="1"/>
    <n v="0"/>
    <n v="0"/>
  </r>
  <r>
    <d v="2015-09-08T09:56:50"/>
    <x v="1"/>
    <x v="20"/>
    <x v="8"/>
    <x v="468"/>
    <x v="467"/>
    <s v="TAXI_EXP"/>
    <s v="Taxi Expenses"/>
    <s v="IPSMAC"/>
    <n v="0"/>
    <n v="0"/>
    <n v="0"/>
    <n v="21.55"/>
    <s v="DPS-JOPL"/>
    <s v="SW BY TOKEN"/>
    <n v="1"/>
    <x v="0"/>
    <x v="0"/>
    <x v="0"/>
    <s v="direct"/>
    <m/>
    <x v="0"/>
    <n v="0"/>
    <n v="0"/>
  </r>
  <r>
    <d v="2015-09-08T09:56:50"/>
    <x v="1"/>
    <x v="20"/>
    <x v="8"/>
    <x v="468"/>
    <x v="467"/>
    <s v="TAXI_EXP"/>
    <s v="Taxi Expenses"/>
    <s v="IPSMAC"/>
    <n v="0"/>
    <n v="0"/>
    <n v="0"/>
    <n v="16.62"/>
    <s v="DPS-JOPL"/>
    <s v="SW BY TOKEN"/>
    <n v="1"/>
    <x v="0"/>
    <x v="0"/>
    <x v="0"/>
    <s v="direct"/>
    <m/>
    <x v="0"/>
    <n v="0"/>
    <n v="0"/>
  </r>
  <r>
    <d v="2015-09-08T09:56:50"/>
    <x v="1"/>
    <x v="20"/>
    <x v="8"/>
    <x v="468"/>
    <x v="467"/>
    <s v="ONSITE_SUPPORT"/>
    <s v="Onsite Support Services"/>
    <s v="IPSMAC"/>
    <n v="0"/>
    <n v="0"/>
    <n v="89.2"/>
    <n v="0"/>
    <s v="DPS-JOPL"/>
    <s v="SW BY TOKEN"/>
    <n v="3"/>
    <x v="0"/>
    <x v="0"/>
    <x v="0"/>
    <s v="direct"/>
    <m/>
    <x v="1"/>
    <n v="0"/>
    <n v="0"/>
  </r>
  <r>
    <d v="2015-09-08T09:56:50"/>
    <x v="1"/>
    <x v="20"/>
    <x v="8"/>
    <x v="468"/>
    <x v="467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08T09:56:50"/>
    <x v="1"/>
    <x v="20"/>
    <x v="8"/>
    <x v="468"/>
    <x v="467"/>
    <s v="TAXI_EXP"/>
    <s v="Taxi Expenses"/>
    <s v="IPSMAC"/>
    <n v="0"/>
    <n v="0"/>
    <n v="0"/>
    <n v="10.67"/>
    <s v="DPS-JOPL"/>
    <s v="SW BY TOKEN"/>
    <n v="1"/>
    <x v="0"/>
    <x v="0"/>
    <x v="0"/>
    <s v="direct"/>
    <m/>
    <x v="0"/>
    <n v="0"/>
    <n v="0"/>
  </r>
  <r>
    <d v="2015-09-08T09:56:50"/>
    <x v="1"/>
    <x v="20"/>
    <x v="8"/>
    <x v="468"/>
    <x v="467"/>
    <s v="TAXI_EXP"/>
    <s v="Taxi Expenses"/>
    <s v="IPSMAC"/>
    <n v="0"/>
    <n v="0"/>
    <n v="0"/>
    <n v="8.1"/>
    <s v="DPS-JOPL"/>
    <s v="SW BY TOKEN"/>
    <n v="1"/>
    <x v="0"/>
    <x v="0"/>
    <x v="0"/>
    <s v="direct"/>
    <m/>
    <x v="0"/>
    <n v="0"/>
    <n v="0"/>
  </r>
  <r>
    <d v="2015-09-08T10:10:46"/>
    <x v="1"/>
    <x v="26"/>
    <x v="13"/>
    <x v="469"/>
    <x v="468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08T10:10:46"/>
    <x v="1"/>
    <x v="26"/>
    <x v="13"/>
    <x v="469"/>
    <x v="468"/>
    <s v="TAXI_EXP"/>
    <s v="Taxi Expenses"/>
    <s v="IPSMAC"/>
    <n v="0"/>
    <n v="0"/>
    <n v="0"/>
    <n v="9.76"/>
    <s v="DPS-JOPL"/>
    <s v="SW BY TOKEN"/>
    <n v="1"/>
    <x v="0"/>
    <x v="0"/>
    <x v="0"/>
    <s v="direct"/>
    <m/>
    <x v="0"/>
    <n v="0"/>
    <n v="0"/>
  </r>
  <r>
    <d v="2015-09-08T10:10:46"/>
    <x v="1"/>
    <x v="26"/>
    <x v="13"/>
    <x v="469"/>
    <x v="468"/>
    <s v="TAXI_EXP"/>
    <s v="Taxi Expenses"/>
    <s v="IPSMAC"/>
    <n v="0"/>
    <n v="0"/>
    <n v="0"/>
    <n v="18.149999999999999"/>
    <s v="DPS-JOPL"/>
    <s v="SW BY TOKEN"/>
    <n v="1"/>
    <x v="0"/>
    <x v="0"/>
    <x v="0"/>
    <s v="direct"/>
    <m/>
    <x v="0"/>
    <n v="0"/>
    <n v="0"/>
  </r>
  <r>
    <d v="2015-09-08T10:10:55"/>
    <x v="1"/>
    <x v="26"/>
    <x v="13"/>
    <x v="470"/>
    <x v="469"/>
    <s v="ONSITE_SUPPORT"/>
    <s v="Onsite Support Services"/>
    <s v="IPSMAC"/>
    <n v="0"/>
    <n v="0"/>
    <n v="0"/>
    <n v="0"/>
    <s v="DPS-JOPL"/>
    <s v="SW BY TOKEN"/>
    <n v="2.67"/>
    <x v="0"/>
    <x v="0"/>
    <x v="0"/>
    <s v="direct"/>
    <m/>
    <x v="0"/>
    <n v="0"/>
    <n v="0"/>
  </r>
  <r>
    <d v="2015-09-08T10:10:55"/>
    <x v="1"/>
    <x v="26"/>
    <x v="13"/>
    <x v="470"/>
    <x v="469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08T10:11:04"/>
    <x v="1"/>
    <x v="26"/>
    <x v="13"/>
    <x v="471"/>
    <x v="470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08T10:11:04"/>
    <x v="1"/>
    <x v="26"/>
    <x v="13"/>
    <x v="471"/>
    <x v="470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08T10:11:04"/>
    <x v="1"/>
    <x v="26"/>
    <x v="13"/>
    <x v="471"/>
    <x v="470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08T10:11:04"/>
    <x v="1"/>
    <x v="26"/>
    <x v="13"/>
    <x v="471"/>
    <x v="470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08T10:12:14"/>
    <x v="1"/>
    <x v="26"/>
    <x v="13"/>
    <x v="472"/>
    <x v="471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08T10:12:54"/>
    <x v="1"/>
    <x v="111"/>
    <x v="61"/>
    <x v="473"/>
    <x v="472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08T10:12:54"/>
    <x v="1"/>
    <x v="111"/>
    <x v="61"/>
    <x v="473"/>
    <x v="472"/>
    <s v="REMOTE_SUPPORT"/>
    <s v="Remote Support Services"/>
    <s v="IPSMAC"/>
    <n v="0"/>
    <n v="0"/>
    <n v="0"/>
    <n v="0"/>
    <s v="ESS-JOPL"/>
    <s v="SW BY TOKEN"/>
    <n v="8"/>
    <x v="0"/>
    <x v="0"/>
    <x v="0"/>
    <s v="direct"/>
    <m/>
    <x v="0"/>
    <n v="0"/>
    <n v="0"/>
  </r>
  <r>
    <d v="2015-09-08T10:12:54"/>
    <x v="1"/>
    <x v="111"/>
    <x v="61"/>
    <x v="473"/>
    <x v="472"/>
    <s v="REMOTE_SUPPORT"/>
    <s v="Remot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9-08T10:12:54"/>
    <x v="1"/>
    <x v="111"/>
    <x v="61"/>
    <x v="473"/>
    <x v="472"/>
    <s v="REMOTE_SUPPORT"/>
    <s v="Remote Support Services"/>
    <s v="IPSMAC"/>
    <n v="0"/>
    <n v="0"/>
    <n v="0"/>
    <n v="0"/>
    <s v="ESS-JOPL"/>
    <s v="SW BY TOKEN"/>
    <n v="6"/>
    <x v="0"/>
    <x v="0"/>
    <x v="0"/>
    <s v="direct"/>
    <m/>
    <x v="0"/>
    <n v="0"/>
    <n v="0"/>
  </r>
  <r>
    <d v="2015-09-08T10:12:54"/>
    <x v="1"/>
    <x v="111"/>
    <x v="61"/>
    <x v="473"/>
    <x v="472"/>
    <s v="REMOTE_SUPPORT"/>
    <s v="Remot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9-08T10:12:54"/>
    <x v="1"/>
    <x v="111"/>
    <x v="61"/>
    <x v="473"/>
    <x v="472"/>
    <s v="REMOTE_SUPPORT"/>
    <s v="Remot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9-08T10:13:06"/>
    <x v="1"/>
    <x v="26"/>
    <x v="13"/>
    <x v="474"/>
    <x v="473"/>
    <s v="EMAIL_SUPPORT"/>
    <s v="EMAIL SUUPORT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8T10:13:34"/>
    <x v="1"/>
    <x v="101"/>
    <x v="57"/>
    <x v="475"/>
    <x v="474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08T10:13:34"/>
    <x v="1"/>
    <x v="101"/>
    <x v="57"/>
    <x v="475"/>
    <x v="474"/>
    <s v="PC1408060031"/>
    <s v="Dell 300-GB 6G 10K 2.5 SP SAS with Tray"/>
    <s v="IPSMAC"/>
    <n v="0"/>
    <n v="170"/>
    <n v="0"/>
    <n v="0"/>
    <s v="DPS-JOPL"/>
    <s v="HW COMP BY PERIOD"/>
    <n v="1"/>
    <x v="0"/>
    <x v="0"/>
    <x v="0"/>
    <s v="direct"/>
    <m/>
    <x v="0"/>
    <n v="0"/>
    <n v="0"/>
  </r>
  <r>
    <d v="2015-09-08T10:13:34"/>
    <x v="1"/>
    <x v="101"/>
    <x v="57"/>
    <x v="475"/>
    <x v="474"/>
    <s v="TAXI_EXP"/>
    <s v="Taxi Expenses"/>
    <s v="IPSMAC"/>
    <n v="0"/>
    <n v="0"/>
    <n v="0"/>
    <n v="4.5"/>
    <s v="DPS-JOPL"/>
    <s v="HW COMP BY PERIOD"/>
    <n v="1"/>
    <x v="0"/>
    <x v="0"/>
    <x v="0"/>
    <s v="direct"/>
    <m/>
    <x v="0"/>
    <n v="0"/>
    <n v="0"/>
  </r>
  <r>
    <d v="2015-09-08T10:13:34"/>
    <x v="1"/>
    <x v="101"/>
    <x v="57"/>
    <x v="475"/>
    <x v="474"/>
    <s v="TAXI_EXP"/>
    <s v="Taxi Expenses"/>
    <s v="IPSMAC"/>
    <n v="0"/>
    <n v="0"/>
    <n v="0"/>
    <n v="5.4"/>
    <s v="DPS-JOPL"/>
    <s v="HW COMP BY PERIOD"/>
    <n v="1"/>
    <x v="0"/>
    <x v="0"/>
    <x v="0"/>
    <s v="direct"/>
    <m/>
    <x v="0"/>
    <n v="0"/>
    <n v="0"/>
  </r>
  <r>
    <d v="2015-09-08T10:14:56"/>
    <x v="1"/>
    <x v="26"/>
    <x v="13"/>
    <x v="476"/>
    <x v="475"/>
    <s v="ONSITE_SUPPORT"/>
    <s v="Onsite Support Services"/>
    <s v="IPSMAC"/>
    <n v="0"/>
    <n v="0"/>
    <n v="0"/>
    <n v="0"/>
    <s v="DPS-JOPL"/>
    <s v="SW BY TOKEN"/>
    <n v="7.5"/>
    <x v="0"/>
    <x v="0"/>
    <x v="0"/>
    <s v="direct"/>
    <m/>
    <x v="0"/>
    <n v="0"/>
    <n v="0"/>
  </r>
  <r>
    <d v="2015-09-08T10:14:56"/>
    <x v="1"/>
    <x v="26"/>
    <x v="13"/>
    <x v="476"/>
    <x v="475"/>
    <s v="ONSITE_SUPPORT"/>
    <s v="Onsite Support Services"/>
    <s v="IPSMAC"/>
    <n v="0"/>
    <n v="0"/>
    <n v="0"/>
    <n v="0"/>
    <s v="DPS-JOPL"/>
    <s v="SW BY TOKEN"/>
    <n v="2.25"/>
    <x v="0"/>
    <x v="0"/>
    <x v="0"/>
    <s v="direct"/>
    <m/>
    <x v="0"/>
    <n v="0"/>
    <n v="0"/>
  </r>
  <r>
    <d v="2015-09-08T10:14:56"/>
    <x v="1"/>
    <x v="26"/>
    <x v="13"/>
    <x v="476"/>
    <x v="475"/>
    <s v="TAXI_EXP"/>
    <s v="Taxi Expenses"/>
    <s v="IPSMAC"/>
    <n v="0"/>
    <n v="0"/>
    <n v="0"/>
    <n v="16"/>
    <s v="DPS-JOPL"/>
    <s v="SW BY TOKEN"/>
    <n v="1"/>
    <x v="0"/>
    <x v="0"/>
    <x v="0"/>
    <s v="direct"/>
    <m/>
    <x v="0"/>
    <n v="0"/>
    <n v="0"/>
  </r>
  <r>
    <d v="2015-09-08T10:14:56"/>
    <x v="1"/>
    <x v="26"/>
    <x v="13"/>
    <x v="476"/>
    <x v="475"/>
    <s v="TAXI_EXP"/>
    <s v="Taxi Expenses"/>
    <s v="IPSMAC"/>
    <n v="0"/>
    <n v="0"/>
    <n v="0"/>
    <n v="17.649999999999999"/>
    <s v="DPS-JOPL"/>
    <s v="SW BY TOKEN"/>
    <n v="1"/>
    <x v="0"/>
    <x v="0"/>
    <x v="0"/>
    <s v="direct"/>
    <m/>
    <x v="0"/>
    <n v="0"/>
    <n v="0"/>
  </r>
  <r>
    <d v="2015-09-08T10:15:49"/>
    <x v="1"/>
    <x v="26"/>
    <x v="13"/>
    <x v="477"/>
    <x v="476"/>
    <s v="ONSITE_SUPPORT"/>
    <s v="Onsite Support Services"/>
    <s v="IPSMAC"/>
    <n v="0"/>
    <n v="0"/>
    <n v="0"/>
    <n v="0"/>
    <s v="DPS-JOPL"/>
    <s v="SW BY TOKEN"/>
    <n v="0.92"/>
    <x v="0"/>
    <x v="0"/>
    <x v="0"/>
    <s v="direct"/>
    <m/>
    <x v="0"/>
    <n v="0"/>
    <n v="0"/>
  </r>
  <r>
    <d v="2015-09-08T10:15:49"/>
    <x v="1"/>
    <x v="26"/>
    <x v="13"/>
    <x v="477"/>
    <x v="476"/>
    <s v="TAXI_EXP"/>
    <s v="Taxi Expenses"/>
    <s v="IPSMAC"/>
    <n v="0"/>
    <n v="0"/>
    <n v="0"/>
    <n v="19.88"/>
    <s v="DPS-JOPL"/>
    <s v="SW BY TOKEN"/>
    <n v="1"/>
    <x v="0"/>
    <x v="0"/>
    <x v="0"/>
    <s v="direct"/>
    <m/>
    <x v="0"/>
    <n v="0"/>
    <n v="0"/>
  </r>
  <r>
    <d v="2015-09-08T10:15:49"/>
    <x v="1"/>
    <x v="26"/>
    <x v="13"/>
    <x v="477"/>
    <x v="476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08T10:15:49"/>
    <x v="1"/>
    <x v="26"/>
    <x v="13"/>
    <x v="477"/>
    <x v="476"/>
    <s v="TAXI_EXP"/>
    <s v="Taxi Expenses"/>
    <s v="IPSMAC"/>
    <n v="0"/>
    <n v="0"/>
    <n v="0"/>
    <n v="20.350000000000001"/>
    <s v="DPS-JOPL"/>
    <s v="SW BY TOKEN"/>
    <n v="1"/>
    <x v="0"/>
    <x v="0"/>
    <x v="0"/>
    <s v="direct"/>
    <m/>
    <x v="0"/>
    <n v="0"/>
    <n v="0"/>
  </r>
  <r>
    <d v="2015-09-08T10:15:49"/>
    <x v="1"/>
    <x v="26"/>
    <x v="13"/>
    <x v="477"/>
    <x v="476"/>
    <s v="TAXI_EXP"/>
    <s v="Taxi Expenses"/>
    <s v="IPSMAC"/>
    <n v="0"/>
    <n v="0"/>
    <n v="0"/>
    <n v="26.5"/>
    <s v="DPS-JOPL"/>
    <s v="SW BY TOKEN"/>
    <n v="1"/>
    <x v="0"/>
    <x v="0"/>
    <x v="0"/>
    <s v="direct"/>
    <m/>
    <x v="0"/>
    <n v="0"/>
    <n v="0"/>
  </r>
  <r>
    <d v="2015-09-08T13:44:38"/>
    <x v="0"/>
    <x v="2"/>
    <x v="0"/>
    <x v="478"/>
    <x v="47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3:45:01"/>
    <x v="0"/>
    <x v="2"/>
    <x v="0"/>
    <x v="479"/>
    <x v="47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4:01:02"/>
    <x v="1"/>
    <x v="136"/>
    <x v="82"/>
    <x v="480"/>
    <x v="479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8T14:01:02"/>
    <x v="1"/>
    <x v="136"/>
    <x v="82"/>
    <x v="480"/>
    <x v="479"/>
    <s v="PHONE_SUPPORT"/>
    <s v="Phon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08T14:01:02"/>
    <x v="1"/>
    <x v="136"/>
    <x v="82"/>
    <x v="480"/>
    <x v="479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08T14:01:19"/>
    <x v="0"/>
    <x v="15"/>
    <x v="3"/>
    <x v="481"/>
    <x v="480"/>
    <s v="PROFESSIONAL_SVC"/>
    <s v="PROFESSIONAL SERVICES"/>
    <s v="IIPINT"/>
    <n v="0"/>
    <n v="0"/>
    <n v="0"/>
    <n v="0"/>
    <s v="ESS-JOPL"/>
    <s v="PROFESSIONAL SALES"/>
    <n v="1"/>
    <x v="0"/>
    <x v="0"/>
    <x v="0"/>
    <s v="direct"/>
    <m/>
    <x v="0"/>
    <n v="0"/>
    <n v="0"/>
  </r>
  <r>
    <d v="2015-09-08T14:07:53"/>
    <x v="0"/>
    <x v="9"/>
    <x v="1"/>
    <x v="482"/>
    <x v="48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4:10:13"/>
    <x v="0"/>
    <x v="8"/>
    <x v="0"/>
    <x v="483"/>
    <x v="48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4:29:23"/>
    <x v="0"/>
    <x v="8"/>
    <x v="0"/>
    <x v="484"/>
    <x v="48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5:21:21"/>
    <x v="0"/>
    <x v="15"/>
    <x v="3"/>
    <x v="481"/>
    <x v="484"/>
    <s v="PROFESSIONAL_SVC"/>
    <s v="PROFESSIONAL SERVICES"/>
    <s v="IIPINT"/>
    <n v="0"/>
    <n v="0"/>
    <n v="0"/>
    <n v="0"/>
    <s v="ESS-JOPL"/>
    <s v="PROFESSIONAL SALES"/>
    <n v="1"/>
    <x v="0"/>
    <x v="0"/>
    <x v="0"/>
    <s v="direct"/>
    <m/>
    <x v="0"/>
    <n v="0"/>
    <n v="0"/>
  </r>
  <r>
    <d v="2015-09-08T15:30:44"/>
    <x v="1"/>
    <x v="15"/>
    <x v="3"/>
    <x v="481"/>
    <x v="485"/>
    <s v="PROFESSIONAL_SVC"/>
    <s v="PROFESSIONAL SERVICES"/>
    <s v="IIPINT"/>
    <n v="0"/>
    <n v="0"/>
    <n v="0"/>
    <n v="0"/>
    <s v="ESS-JOPL"/>
    <s v="PROFESSIONAL SALES"/>
    <n v="1"/>
    <x v="0"/>
    <x v="0"/>
    <x v="0"/>
    <s v="direct"/>
    <m/>
    <x v="0"/>
    <n v="0"/>
    <n v="0"/>
  </r>
  <r>
    <d v="2015-09-08T16:00:24"/>
    <x v="0"/>
    <x v="6"/>
    <x v="0"/>
    <x v="485"/>
    <x v="48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6:11:26"/>
    <x v="0"/>
    <x v="10"/>
    <x v="0"/>
    <x v="486"/>
    <x v="48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6:33:38"/>
    <x v="0"/>
    <x v="60"/>
    <x v="34"/>
    <x v="487"/>
    <x v="488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8T16:48:01"/>
    <x v="0"/>
    <x v="4"/>
    <x v="0"/>
    <x v="488"/>
    <x v="48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7:04:03"/>
    <x v="0"/>
    <x v="39"/>
    <x v="0"/>
    <x v="489"/>
    <x v="49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7:10:26"/>
    <x v="0"/>
    <x v="12"/>
    <x v="0"/>
    <x v="490"/>
    <x v="49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7:31:30"/>
    <x v="0"/>
    <x v="30"/>
    <x v="0"/>
    <x v="491"/>
    <x v="49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7:52:15"/>
    <x v="0"/>
    <x v="12"/>
    <x v="0"/>
    <x v="492"/>
    <x v="49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7:58:33"/>
    <x v="0"/>
    <x v="1"/>
    <x v="0"/>
    <x v="493"/>
    <x v="49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8:09:48"/>
    <x v="0"/>
    <x v="45"/>
    <x v="0"/>
    <x v="494"/>
    <x v="49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8:32:54"/>
    <x v="0"/>
    <x v="54"/>
    <x v="0"/>
    <x v="495"/>
    <x v="49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8:40:07"/>
    <x v="0"/>
    <x v="137"/>
    <x v="0"/>
    <x v="496"/>
    <x v="49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9:06:44"/>
    <x v="0"/>
    <x v="6"/>
    <x v="0"/>
    <x v="497"/>
    <x v="49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8T19:07:21"/>
    <x v="0"/>
    <x v="8"/>
    <x v="0"/>
    <x v="498"/>
    <x v="49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09:24:06"/>
    <x v="0"/>
    <x v="41"/>
    <x v="21"/>
    <x v="499"/>
    <x v="500"/>
    <s v="Helpdesk_Support"/>
    <s v="Helpdesk Support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09T10:13:45"/>
    <x v="1"/>
    <x v="138"/>
    <x v="9"/>
    <x v="500"/>
    <x v="501"/>
    <s v="ONSITE_SUPPORT"/>
    <s v="Onsite Support Services"/>
    <s v="IPSMAC"/>
    <n v="0"/>
    <n v="0"/>
    <n v="12.74"/>
    <n v="0"/>
    <s v="DPS-JOPL"/>
    <s v="HW COMP BY PERIOD"/>
    <n v="0.75"/>
    <x v="0"/>
    <x v="0"/>
    <x v="0"/>
    <s v="direct"/>
    <m/>
    <x v="1"/>
    <n v="0"/>
    <n v="0"/>
  </r>
  <r>
    <d v="2015-09-09T10:13:45"/>
    <x v="1"/>
    <x v="138"/>
    <x v="9"/>
    <x v="500"/>
    <x v="501"/>
    <s v="PC1506030020"/>
    <s v="Nvidia GeForce315 512MB DDR3 V/D/HDMI"/>
    <s v="IPSMAC"/>
    <n v="0"/>
    <n v="125"/>
    <n v="0"/>
    <n v="0"/>
    <s v="DPS-JOPL"/>
    <s v="HW COMP BY PERIOD"/>
    <n v="1"/>
    <x v="0"/>
    <x v="0"/>
    <x v="0"/>
    <s v="direct"/>
    <m/>
    <x v="0"/>
    <n v="0"/>
    <n v="0"/>
  </r>
  <r>
    <d v="2015-09-09T10:13:45"/>
    <x v="1"/>
    <x v="138"/>
    <x v="9"/>
    <x v="500"/>
    <x v="501"/>
    <s v="PUBLIC_EXP"/>
    <s v="Public Transport Expenses"/>
    <s v="IPSMAC"/>
    <n v="0"/>
    <n v="0"/>
    <n v="0"/>
    <n v="3"/>
    <s v="DPS-JOPL"/>
    <s v="HW COMP BY PERIOD"/>
    <n v="1"/>
    <x v="0"/>
    <x v="0"/>
    <x v="0"/>
    <s v="direct"/>
    <m/>
    <x v="0"/>
    <n v="0"/>
    <n v="0"/>
  </r>
  <r>
    <d v="2015-09-09T10:16:40"/>
    <x v="1"/>
    <x v="139"/>
    <x v="83"/>
    <x v="501"/>
    <x v="502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09T10:16:40"/>
    <x v="1"/>
    <x v="139"/>
    <x v="83"/>
    <x v="501"/>
    <x v="502"/>
    <s v="PC1203060016"/>
    <s v="DELL 300GB 15000RPM SAS-3GBITS SP HARD DISK DRIVE WITH TRAY"/>
    <s v="IPSMAC"/>
    <n v="0"/>
    <n v="127.97"/>
    <n v="0"/>
    <n v="0"/>
    <s v="DPS-JOPL"/>
    <s v="HW COMP BY PERIOD"/>
    <n v="1"/>
    <x v="0"/>
    <x v="0"/>
    <x v="0"/>
    <s v="direct"/>
    <m/>
    <x v="0"/>
    <n v="0"/>
    <n v="0"/>
  </r>
  <r>
    <d v="2015-09-09T10:16:40"/>
    <x v="1"/>
    <x v="139"/>
    <x v="83"/>
    <x v="501"/>
    <x v="502"/>
    <s v="TAXI_EXP"/>
    <s v="Taxi Expenses"/>
    <s v="IPSMAC"/>
    <n v="0"/>
    <n v="0"/>
    <n v="0"/>
    <n v="9.6199999999999992"/>
    <s v="DPS-JOPL"/>
    <s v="HW COMP BY PERIOD"/>
    <n v="1"/>
    <x v="0"/>
    <x v="0"/>
    <x v="0"/>
    <s v="direct"/>
    <m/>
    <x v="0"/>
    <n v="0"/>
    <n v="0"/>
  </r>
  <r>
    <d v="2015-09-09T10:16:40"/>
    <x v="1"/>
    <x v="139"/>
    <x v="83"/>
    <x v="501"/>
    <x v="502"/>
    <s v="TAXI_EXP"/>
    <s v="Taxi Expenses"/>
    <s v="IPSMAC"/>
    <n v="0"/>
    <n v="0"/>
    <n v="0"/>
    <n v="9.1"/>
    <s v="DPS-JOPL"/>
    <s v="HW COMP BY PERIOD"/>
    <n v="1"/>
    <x v="0"/>
    <x v="0"/>
    <x v="0"/>
    <s v="direct"/>
    <m/>
    <x v="0"/>
    <n v="0"/>
    <n v="0"/>
  </r>
  <r>
    <d v="2015-09-09T10:19:28"/>
    <x v="1"/>
    <x v="140"/>
    <x v="84"/>
    <x v="502"/>
    <x v="503"/>
    <s v="ONSITE_SUPPORT"/>
    <s v="Onsite Support Services"/>
    <s v="IPSMAC"/>
    <n v="0"/>
    <n v="0"/>
    <n v="2.83"/>
    <n v="0"/>
    <s v="DPS-JOPL"/>
    <s v="HW COMP BY PERIOD"/>
    <n v="0.17"/>
    <x v="0"/>
    <x v="0"/>
    <x v="0"/>
    <s v="direct"/>
    <m/>
    <x v="1"/>
    <n v="0"/>
    <n v="0"/>
  </r>
  <r>
    <d v="2015-09-09T10:19:28"/>
    <x v="1"/>
    <x v="140"/>
    <x v="84"/>
    <x v="502"/>
    <x v="503"/>
    <s v="SPPIHS043IB"/>
    <s v="IBM 146GB FC 10Krpm HDD"/>
    <s v="IPSMAC"/>
    <n v="0"/>
    <n v="86.36"/>
    <n v="0"/>
    <n v="0"/>
    <s v="DPS-JOPL"/>
    <s v="HW COMP BY PERIOD"/>
    <n v="1"/>
    <x v="0"/>
    <x v="0"/>
    <x v="0"/>
    <s v="direct"/>
    <m/>
    <x v="0"/>
    <n v="0"/>
    <n v="0"/>
  </r>
  <r>
    <d v="2015-09-09T10:19:28"/>
    <x v="1"/>
    <x v="140"/>
    <x v="84"/>
    <x v="502"/>
    <x v="503"/>
    <s v="TAXI_EXP"/>
    <s v="Taxi Expenses"/>
    <s v="IPSMAC"/>
    <n v="0"/>
    <n v="0"/>
    <n v="0"/>
    <n v="24.26"/>
    <s v="DPS-JOPL"/>
    <s v="HW COMP BY PERIOD"/>
    <n v="1"/>
    <x v="0"/>
    <x v="0"/>
    <x v="0"/>
    <s v="direct"/>
    <m/>
    <x v="0"/>
    <n v="0"/>
    <n v="0"/>
  </r>
  <r>
    <d v="2015-09-09T10:19:28"/>
    <x v="1"/>
    <x v="140"/>
    <x v="84"/>
    <x v="502"/>
    <x v="503"/>
    <s v="TAXI_EXP"/>
    <s v="Taxi Expenses"/>
    <s v="IPSMAC"/>
    <n v="0"/>
    <n v="0"/>
    <n v="0"/>
    <n v="24.15"/>
    <s v="DPS-JOPL"/>
    <s v="HW COMP BY PERIOD"/>
    <n v="1"/>
    <x v="0"/>
    <x v="0"/>
    <x v="0"/>
    <s v="direct"/>
    <m/>
    <x v="0"/>
    <n v="0"/>
    <n v="0"/>
  </r>
  <r>
    <d v="2015-09-09T10:22:56"/>
    <x v="1"/>
    <x v="42"/>
    <x v="22"/>
    <x v="503"/>
    <x v="504"/>
    <s v="ONSITE_SUPPORT"/>
    <s v="Onsite Support Services"/>
    <s v="IPSMAC"/>
    <n v="0"/>
    <n v="0"/>
    <n v="0"/>
    <n v="0"/>
    <s v="DPS-JOPL"/>
    <s v="SW BY TOKEN"/>
    <n v="9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1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1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6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1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PARK_EXP"/>
    <s v="Parking Expenses"/>
    <s v="IPSMAC"/>
    <n v="0"/>
    <n v="0"/>
    <n v="0"/>
    <n v="6.8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PARK_EXP"/>
    <s v="Parking Expenses"/>
    <s v="IPSMAC"/>
    <n v="0"/>
    <n v="0"/>
    <n v="0"/>
    <n v="1"/>
    <s v="DPS-JOPL"/>
    <s v="SW BY TOKEN"/>
    <n v="1"/>
    <x v="0"/>
    <x v="0"/>
    <x v="0"/>
    <s v="direct"/>
    <m/>
    <x v="0"/>
    <n v="0"/>
    <n v="0"/>
  </r>
  <r>
    <d v="2015-09-09T10:22:56"/>
    <x v="1"/>
    <x v="42"/>
    <x v="22"/>
    <x v="503"/>
    <x v="504"/>
    <s v="PARK_EXP"/>
    <s v="Parking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09T10:27:02"/>
    <x v="1"/>
    <x v="126"/>
    <x v="72"/>
    <x v="504"/>
    <x v="505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9T10:27:02"/>
    <x v="1"/>
    <x v="126"/>
    <x v="72"/>
    <x v="504"/>
    <x v="505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09T10:35:34"/>
    <x v="0"/>
    <x v="46"/>
    <x v="24"/>
    <x v="505"/>
    <x v="506"/>
    <s v="Helpdesk_Support"/>
    <s v="Helpdesk Support"/>
    <s v="IPSMAC"/>
    <n v="0"/>
    <n v="0"/>
    <n v="0"/>
    <n v="0"/>
    <s v="DPS-JOPL"/>
    <s v="SW BY HOUR"/>
    <n v="1.75"/>
    <x v="0"/>
    <x v="0"/>
    <x v="0"/>
    <s v="direct"/>
    <m/>
    <x v="0"/>
    <n v="0"/>
    <n v="0"/>
  </r>
  <r>
    <d v="2015-09-09T10:35:34"/>
    <x v="0"/>
    <x v="46"/>
    <x v="24"/>
    <x v="505"/>
    <x v="506"/>
    <s v="UpdateOrder"/>
    <s v="Order was Updated"/>
    <s v="IPSMAC"/>
    <n v="0"/>
    <n v="0"/>
    <n v="0"/>
    <n v="0"/>
    <s v="DPS-JOPL"/>
    <s v="SW BY HOUR"/>
    <n v="5.3999999999999999E-2"/>
    <x v="0"/>
    <x v="0"/>
    <x v="0"/>
    <s v="direct"/>
    <m/>
    <x v="0"/>
    <n v="0"/>
    <n v="0"/>
  </r>
  <r>
    <d v="2015-09-09T10:35:34"/>
    <x v="0"/>
    <x v="46"/>
    <x v="24"/>
    <x v="505"/>
    <x v="506"/>
    <s v="Helpdesk_Support"/>
    <s v="Helpdesk Support"/>
    <s v="IPSMAC"/>
    <n v="0"/>
    <n v="0"/>
    <n v="0"/>
    <n v="0"/>
    <s v="DPS-JOPL"/>
    <s v="SW BY HOUR"/>
    <n v="1.5"/>
    <x v="0"/>
    <x v="0"/>
    <x v="0"/>
    <s v="direct"/>
    <m/>
    <x v="0"/>
    <n v="0"/>
    <n v="0"/>
  </r>
  <r>
    <d v="2015-09-09T10:40:10"/>
    <x v="0"/>
    <x v="46"/>
    <x v="24"/>
    <x v="506"/>
    <x v="507"/>
    <s v="Helpdesk_Support"/>
    <s v="Helpdesk Support"/>
    <s v="IPSMAC"/>
    <n v="0"/>
    <n v="0"/>
    <n v="0"/>
    <n v="0"/>
    <s v="DPS-JOPL"/>
    <s v="SW BY HOUR"/>
    <n v="2.5"/>
    <x v="0"/>
    <x v="0"/>
    <x v="0"/>
    <s v="direct"/>
    <m/>
    <x v="0"/>
    <n v="0"/>
    <n v="0"/>
  </r>
  <r>
    <d v="2015-09-09T10:40:10"/>
    <x v="0"/>
    <x v="46"/>
    <x v="24"/>
    <x v="506"/>
    <x v="507"/>
    <s v="UpdateOrder"/>
    <s v="Order was Updated"/>
    <s v="IPSMAC"/>
    <n v="0"/>
    <n v="0"/>
    <n v="0"/>
    <n v="0"/>
    <s v="DPS-JOPL"/>
    <s v="SW BY HOUR"/>
    <n v="3.3000000000000002E-2"/>
    <x v="0"/>
    <x v="0"/>
    <x v="0"/>
    <s v="direct"/>
    <m/>
    <x v="0"/>
    <n v="0"/>
    <n v="0"/>
  </r>
  <r>
    <d v="2015-09-09T10:40:10"/>
    <x v="0"/>
    <x v="46"/>
    <x v="24"/>
    <x v="506"/>
    <x v="507"/>
    <s v="Helpdesk_Support"/>
    <s v="Helpdesk Support"/>
    <s v="IPSMAC"/>
    <n v="0"/>
    <n v="0"/>
    <n v="0"/>
    <n v="0"/>
    <s v="DPS-JOPL"/>
    <s v="SW BY HOUR"/>
    <n v="3.5"/>
    <x v="0"/>
    <x v="0"/>
    <x v="0"/>
    <s v="direct"/>
    <m/>
    <x v="0"/>
    <n v="0"/>
    <n v="0"/>
  </r>
  <r>
    <d v="2015-09-09T10:40:10"/>
    <x v="0"/>
    <x v="46"/>
    <x v="24"/>
    <x v="506"/>
    <x v="507"/>
    <s v="Helpdesk_Support"/>
    <s v="Helpdesk Support"/>
    <s v="IPSMAC"/>
    <n v="0"/>
    <n v="0"/>
    <n v="0"/>
    <n v="0"/>
    <s v="DPS-JOPL"/>
    <s v="SW BY HOUR"/>
    <n v="5.5"/>
    <x v="0"/>
    <x v="0"/>
    <x v="0"/>
    <s v="direct"/>
    <m/>
    <x v="0"/>
    <n v="0"/>
    <n v="0"/>
  </r>
  <r>
    <d v="2015-09-09T10:45:09"/>
    <x v="0"/>
    <x v="3"/>
    <x v="0"/>
    <x v="507"/>
    <x v="50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0:56:34"/>
    <x v="2"/>
    <x v="127"/>
    <x v="73"/>
    <x v="508"/>
    <x v="509"/>
    <s v="contract_cover"/>
    <s v="Fixed Price"/>
    <s v="MWSSMA_SMA"/>
    <n v="3900"/>
    <n v="0"/>
    <n v="0"/>
    <n v="0"/>
    <s v="ESS-JOPL"/>
    <s v="Only UM"/>
    <n v="1"/>
    <x v="0"/>
    <x v="0"/>
    <x v="0"/>
    <s v="direct"/>
    <m/>
    <x v="5"/>
    <n v="1755"/>
    <n v="1755"/>
  </r>
  <r>
    <d v="2015-09-09T10:56:34"/>
    <x v="2"/>
    <x v="127"/>
    <x v="73"/>
    <x v="508"/>
    <x v="509"/>
    <s v="OT99YY888OT"/>
    <s v="Item: OT99YY888OT / SMAS00457 / SOFTWARE SERVICE CODE"/>
    <s v="MWSSMA_SMA"/>
    <n v="0"/>
    <n v="0"/>
    <n v="0"/>
    <n v="0"/>
    <s v="ESS-JOPL"/>
    <s v="Only UM"/>
    <n v="1"/>
    <x v="0"/>
    <x v="0"/>
    <x v="0"/>
    <s v="direct"/>
    <m/>
    <x v="0"/>
    <n v="0"/>
    <n v="0"/>
  </r>
  <r>
    <d v="2015-09-09T11:13:14"/>
    <x v="3"/>
    <x v="38"/>
    <x v="19"/>
    <x v="509"/>
    <x v="510"/>
    <s v="PROFESSIONAL_SVC"/>
    <s v="PROFESSIONAL SERVICES"/>
    <s v="IIPINT"/>
    <n v="7500"/>
    <n v="0"/>
    <n v="5.66"/>
    <n v="0"/>
    <s v="DPS-JOPL"/>
    <s v="PROFESSIONAL SALES"/>
    <n v="1"/>
    <x v="91"/>
    <x v="0"/>
    <x v="0"/>
    <s v="direct"/>
    <m/>
    <x v="2"/>
    <n v="2325"/>
    <n v="2400"/>
  </r>
  <r>
    <d v="2015-09-09T11:13:14"/>
    <x v="3"/>
    <x v="38"/>
    <x v="19"/>
    <x v="509"/>
    <x v="510"/>
    <s v="PUBLIC_EXP"/>
    <s v="Public Transport Expenses"/>
    <s v="IIPINT"/>
    <n v="0"/>
    <n v="0"/>
    <n v="0"/>
    <n v="3"/>
    <s v="DPS-JOPL"/>
    <s v="PROFESSIONAL SALES"/>
    <n v="1"/>
    <x v="91"/>
    <x v="0"/>
    <x v="0"/>
    <s v="direct"/>
    <m/>
    <x v="0"/>
    <n v="0"/>
    <n v="0"/>
  </r>
  <r>
    <d v="2015-09-09T11:13:14"/>
    <x v="3"/>
    <x v="38"/>
    <x v="19"/>
    <x v="509"/>
    <x v="510"/>
    <s v="PC1109130013"/>
    <s v="HP DL580G5 16GB FBD Memory Kit (2x8GB) PC2-5300"/>
    <s v="IIPINT"/>
    <n v="0"/>
    <n v="3361.92"/>
    <n v="0"/>
    <n v="0"/>
    <s v="DPS-JOPL"/>
    <s v="PROFESSIONAL SALES"/>
    <n v="16"/>
    <x v="91"/>
    <x v="0"/>
    <x v="0"/>
    <s v="direct"/>
    <m/>
    <x v="0"/>
    <n v="0"/>
    <n v="0"/>
  </r>
  <r>
    <d v="2015-09-09T11:13:14"/>
    <x v="3"/>
    <x v="38"/>
    <x v="19"/>
    <x v="509"/>
    <x v="510"/>
    <s v="PROFESSIONAL_SVC"/>
    <s v="PROFESSIONAL SERVICES"/>
    <s v="IIPINT"/>
    <n v="0"/>
    <n v="0"/>
    <n v="0"/>
    <n v="0"/>
    <s v="DPS-JOPL"/>
    <s v="PROFESSIONAL SALES"/>
    <n v="2.5"/>
    <x v="91"/>
    <x v="0"/>
    <x v="0"/>
    <s v="direct"/>
    <m/>
    <x v="0"/>
    <n v="0"/>
    <n v="0"/>
  </r>
  <r>
    <d v="2015-09-09T11:13:14"/>
    <x v="3"/>
    <x v="38"/>
    <x v="19"/>
    <x v="509"/>
    <x v="510"/>
    <s v="PROFESSIONAL_SVC"/>
    <s v="PROFESSIONAL SERVICES"/>
    <s v="IIPINT"/>
    <n v="0"/>
    <n v="0"/>
    <n v="0"/>
    <n v="0"/>
    <s v="DPS-JOPL"/>
    <s v="PROFESSIONAL SALES"/>
    <n v="2.5"/>
    <x v="91"/>
    <x v="0"/>
    <x v="0"/>
    <s v="direct"/>
    <m/>
    <x v="0"/>
    <n v="0"/>
    <n v="0"/>
  </r>
  <r>
    <d v="2015-09-09T11:18:42"/>
    <x v="0"/>
    <x v="1"/>
    <x v="0"/>
    <x v="510"/>
    <x v="51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1:23:57"/>
    <x v="0"/>
    <x v="116"/>
    <x v="0"/>
    <x v="511"/>
    <x v="51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1:28:44"/>
    <x v="0"/>
    <x v="7"/>
    <x v="0"/>
    <x v="512"/>
    <x v="51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1:34:28"/>
    <x v="0"/>
    <x v="2"/>
    <x v="0"/>
    <x v="513"/>
    <x v="514"/>
    <s v="Helpdesk_Support"/>
    <s v="Helpdesk Support"/>
    <s v="IPSMAC"/>
    <n v="0"/>
    <n v="0"/>
    <n v="0"/>
    <n v="0"/>
    <s v="DPG-JOPL"/>
    <s v="IDA_TENDER_1169"/>
    <n v="0"/>
    <x v="0"/>
    <x v="0"/>
    <x v="0"/>
    <s v="direct"/>
    <m/>
    <x v="0"/>
    <n v="0"/>
    <n v="0"/>
  </r>
  <r>
    <d v="2015-09-09T11:36:05"/>
    <x v="0"/>
    <x v="2"/>
    <x v="0"/>
    <x v="514"/>
    <x v="51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1:37:56"/>
    <x v="0"/>
    <x v="2"/>
    <x v="0"/>
    <x v="515"/>
    <x v="51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1:38:02"/>
    <x v="0"/>
    <x v="141"/>
    <x v="0"/>
    <x v="516"/>
    <x v="51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1:47:05"/>
    <x v="12"/>
    <x v="142"/>
    <x v="85"/>
    <x v="517"/>
    <x v="518"/>
    <s v="contract_cover"/>
    <s v="Fixed Price"/>
    <s v="MWSHMA_HMA"/>
    <n v="2900"/>
    <n v="0"/>
    <n v="0"/>
    <n v="0"/>
    <s v="ESS-JOPL"/>
    <s v="PM and UM"/>
    <n v="1"/>
    <x v="0"/>
    <x v="0"/>
    <x v="0"/>
    <s v="direct"/>
    <m/>
    <x v="3"/>
    <n v="1421"/>
    <n v="1421"/>
  </r>
  <r>
    <d v="2015-09-09T12:19:42"/>
    <x v="0"/>
    <x v="1"/>
    <x v="0"/>
    <x v="518"/>
    <x v="51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2:47:08"/>
    <x v="0"/>
    <x v="7"/>
    <x v="0"/>
    <x v="519"/>
    <x v="52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3:06:35"/>
    <x v="0"/>
    <x v="42"/>
    <x v="22"/>
    <x v="520"/>
    <x v="521"/>
    <s v="Helpdesk_Support"/>
    <s v="Helpdesk Support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09T13:20:30"/>
    <x v="0"/>
    <x v="41"/>
    <x v="21"/>
    <x v="521"/>
    <x v="522"/>
    <s v="Helpdesk_Support"/>
    <s v="Helpdesk Support"/>
    <s v="IPSMAC"/>
    <n v="0"/>
    <n v="0"/>
    <n v="0"/>
    <n v="0"/>
    <s v="DPS-JOPL"/>
    <s v="SW BY HOUR"/>
    <n v="3"/>
    <x v="0"/>
    <x v="0"/>
    <x v="0"/>
    <s v="direct"/>
    <m/>
    <x v="0"/>
    <n v="0"/>
    <n v="0"/>
  </r>
  <r>
    <d v="2015-09-09T13:20:37"/>
    <x v="0"/>
    <x v="41"/>
    <x v="21"/>
    <x v="522"/>
    <x v="523"/>
    <s v="Helpdesk_Support"/>
    <s v="Helpdesk Support"/>
    <s v="IPSMAC"/>
    <n v="0"/>
    <n v="0"/>
    <n v="0"/>
    <n v="0"/>
    <s v="DPS-JOPL"/>
    <s v="SW BY HOUR"/>
    <n v="2.75"/>
    <x v="0"/>
    <x v="0"/>
    <x v="0"/>
    <s v="direct"/>
    <m/>
    <x v="0"/>
    <n v="0"/>
    <n v="0"/>
  </r>
  <r>
    <d v="2015-09-09T13:20:42"/>
    <x v="0"/>
    <x v="41"/>
    <x v="21"/>
    <x v="523"/>
    <x v="524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09T13:20:48"/>
    <x v="0"/>
    <x v="50"/>
    <x v="27"/>
    <x v="524"/>
    <x v="525"/>
    <s v="Helpdesk_Support"/>
    <s v="Helpdesk Support"/>
    <s v="IPSMAC"/>
    <n v="0"/>
    <n v="0"/>
    <n v="0"/>
    <n v="0"/>
    <s v="DPS-JOPL"/>
    <s v="SW BY HOUR"/>
    <n v="2.25"/>
    <x v="0"/>
    <x v="0"/>
    <x v="0"/>
    <s v="direct"/>
    <m/>
    <x v="0"/>
    <n v="0"/>
    <n v="0"/>
  </r>
  <r>
    <d v="2015-09-09T13:20:53"/>
    <x v="0"/>
    <x v="50"/>
    <x v="27"/>
    <x v="525"/>
    <x v="526"/>
    <s v="Helpdesk_Support"/>
    <s v="Helpdesk Support"/>
    <s v="IPSMAC"/>
    <n v="0"/>
    <n v="0"/>
    <n v="0"/>
    <n v="0"/>
    <s v="DPS-JOPL"/>
    <s v="SW BY HOUR"/>
    <n v="1"/>
    <x v="0"/>
    <x v="0"/>
    <x v="0"/>
    <s v="direct"/>
    <m/>
    <x v="0"/>
    <n v="0"/>
    <n v="0"/>
  </r>
  <r>
    <d v="2015-09-09T13:21:00"/>
    <x v="0"/>
    <x v="46"/>
    <x v="24"/>
    <x v="526"/>
    <x v="527"/>
    <s v="Helpdesk_Support"/>
    <s v="Helpdesk Support"/>
    <s v="IPSMAC"/>
    <n v="0"/>
    <n v="0"/>
    <n v="0"/>
    <n v="0"/>
    <s v="DPS-JOPL"/>
    <s v="SW BY HOUR"/>
    <n v="9"/>
    <x v="0"/>
    <x v="0"/>
    <x v="0"/>
    <s v="direct"/>
    <m/>
    <x v="0"/>
    <n v="0"/>
    <n v="0"/>
  </r>
  <r>
    <d v="2015-09-09T13:21:00"/>
    <x v="0"/>
    <x v="46"/>
    <x v="24"/>
    <x v="526"/>
    <x v="527"/>
    <s v="Helpdesk_Support"/>
    <s v="Helpdesk Support"/>
    <s v="IPSMAC"/>
    <n v="0"/>
    <n v="0"/>
    <n v="0"/>
    <n v="0"/>
    <s v="DPS-JOPL"/>
    <s v="SW BY HOUR"/>
    <n v="9"/>
    <x v="0"/>
    <x v="0"/>
    <x v="0"/>
    <s v="direct"/>
    <m/>
    <x v="0"/>
    <n v="0"/>
    <n v="0"/>
  </r>
  <r>
    <d v="2015-09-09T13:21:05"/>
    <x v="0"/>
    <x v="41"/>
    <x v="21"/>
    <x v="527"/>
    <x v="528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09T13:21:10"/>
    <x v="0"/>
    <x v="41"/>
    <x v="21"/>
    <x v="528"/>
    <x v="529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09T14:15:30"/>
    <x v="0"/>
    <x v="13"/>
    <x v="0"/>
    <x v="529"/>
    <x v="53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4:19:48"/>
    <x v="0"/>
    <x v="2"/>
    <x v="0"/>
    <x v="530"/>
    <x v="53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4:32:15"/>
    <x v="0"/>
    <x v="2"/>
    <x v="0"/>
    <x v="531"/>
    <x v="53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4:46:47"/>
    <x v="1"/>
    <x v="143"/>
    <x v="86"/>
    <x v="532"/>
    <x v="533"/>
    <s v="ONSITE_SUPPORT"/>
    <s v="Onsite Support Services"/>
    <s v="IPSMAC"/>
    <n v="450"/>
    <n v="0"/>
    <n v="0"/>
    <n v="0"/>
    <s v="DPS-JOPL"/>
    <s v="CHARGEABLE CALL"/>
    <n v="1"/>
    <x v="0"/>
    <x v="0"/>
    <x v="0"/>
    <s v="direct"/>
    <m/>
    <x v="1"/>
    <n v="0"/>
    <n v="0"/>
  </r>
  <r>
    <d v="2015-09-09T14:46:47"/>
    <x v="1"/>
    <x v="143"/>
    <x v="86"/>
    <x v="532"/>
    <x v="533"/>
    <s v="ONSITE_SUPPORT"/>
    <s v="Onsite Support Services"/>
    <s v="IPSMAC"/>
    <n v="0"/>
    <n v="0"/>
    <n v="0"/>
    <n v="0"/>
    <s v="DPS-JOPL"/>
    <s v="CHARGEABLE CALL"/>
    <n v="3.5"/>
    <x v="0"/>
    <x v="0"/>
    <x v="0"/>
    <s v="direct"/>
    <m/>
    <x v="0"/>
    <n v="0"/>
    <n v="0"/>
  </r>
  <r>
    <d v="2015-09-09T14:46:47"/>
    <x v="1"/>
    <x v="143"/>
    <x v="86"/>
    <x v="532"/>
    <x v="533"/>
    <s v="EMAIL_SUPPORT"/>
    <s v="EMAIL SUUPORT"/>
    <s v="IPSMAC"/>
    <n v="0"/>
    <n v="0"/>
    <n v="0"/>
    <n v="0"/>
    <s v="DPS-JOPL"/>
    <s v="CHARGEABLE CALL"/>
    <n v="0"/>
    <x v="0"/>
    <x v="0"/>
    <x v="0"/>
    <s v="direct"/>
    <m/>
    <x v="0"/>
    <n v="0"/>
    <n v="0"/>
  </r>
  <r>
    <d v="2015-09-09T14:54:19"/>
    <x v="1"/>
    <x v="144"/>
    <x v="87"/>
    <x v="533"/>
    <x v="534"/>
    <s v="PC1507150009"/>
    <s v="LSI Logic LSI20320 64-bit PCI-X Ultra320 SCSI Card"/>
    <s v="IPSMAC"/>
    <n v="337.5"/>
    <n v="300"/>
    <n v="0"/>
    <n v="0"/>
    <s v="DPS-JOPL"/>
    <s v="CHARGEABLE CALL"/>
    <n v="1"/>
    <x v="0"/>
    <x v="0"/>
    <x v="0"/>
    <s v="direct"/>
    <m/>
    <x v="1"/>
    <n v="0"/>
    <n v="0"/>
  </r>
  <r>
    <d v="2015-09-09T14:54:19"/>
    <x v="1"/>
    <x v="144"/>
    <x v="87"/>
    <x v="533"/>
    <x v="534"/>
    <s v="ONSITE_SUPPORT"/>
    <s v="Onsite Support Services"/>
    <s v="IPSMAC"/>
    <n v="500"/>
    <n v="0"/>
    <n v="0"/>
    <n v="0"/>
    <s v="DPS-JOPL"/>
    <s v="CHARGEABLE CALL"/>
    <n v="1"/>
    <x v="0"/>
    <x v="0"/>
    <x v="0"/>
    <s v="direct"/>
    <m/>
    <x v="1"/>
    <n v="0"/>
    <n v="0"/>
  </r>
  <r>
    <d v="2015-09-09T15:06:32"/>
    <x v="1"/>
    <x v="112"/>
    <x v="62"/>
    <x v="534"/>
    <x v="535"/>
    <s v="ONSITE_SUPPORT"/>
    <s v="Onsite Support Services"/>
    <s v="IPSMAC"/>
    <n v="360"/>
    <n v="0"/>
    <n v="0"/>
    <n v="0"/>
    <s v="DPS-JOPL"/>
    <s v="CHARGEABLE CALL"/>
    <n v="1"/>
    <x v="92"/>
    <x v="0"/>
    <x v="0"/>
    <s v="direct"/>
    <m/>
    <x v="1"/>
    <n v="0"/>
    <n v="0"/>
  </r>
  <r>
    <d v="2015-09-09T15:06:32"/>
    <x v="1"/>
    <x v="112"/>
    <x v="62"/>
    <x v="534"/>
    <x v="535"/>
    <s v="PARK_EXP"/>
    <s v="Parking Expenses"/>
    <s v="IPSMAC"/>
    <n v="0"/>
    <n v="0"/>
    <n v="0"/>
    <n v="2.2000000000000002"/>
    <s v="DPS-JOPL"/>
    <s v="CHARGEABLE CALL"/>
    <n v="1"/>
    <x v="92"/>
    <x v="0"/>
    <x v="0"/>
    <s v="direct"/>
    <m/>
    <x v="0"/>
    <n v="0"/>
    <n v="0"/>
  </r>
  <r>
    <d v="2015-09-09T15:06:32"/>
    <x v="1"/>
    <x v="112"/>
    <x v="62"/>
    <x v="534"/>
    <x v="535"/>
    <s v="PARK_EXP"/>
    <s v="Parking Expenses"/>
    <s v="IPSMAC"/>
    <n v="0"/>
    <n v="0"/>
    <n v="0"/>
    <n v="3.21"/>
    <s v="DPS-JOPL"/>
    <s v="CHARGEABLE CALL"/>
    <n v="1"/>
    <x v="92"/>
    <x v="0"/>
    <x v="0"/>
    <s v="direct"/>
    <m/>
    <x v="0"/>
    <n v="0"/>
    <n v="0"/>
  </r>
  <r>
    <d v="2015-09-09T15:06:32"/>
    <x v="1"/>
    <x v="112"/>
    <x v="62"/>
    <x v="534"/>
    <x v="535"/>
    <s v="PARK_EXP"/>
    <s v="Parking Expenses"/>
    <s v="IPSMAC"/>
    <n v="0"/>
    <n v="0"/>
    <n v="0"/>
    <n v="0.5"/>
    <s v="DPS-JOPL"/>
    <s v="CHARGEABLE CALL"/>
    <n v="1"/>
    <x v="92"/>
    <x v="0"/>
    <x v="0"/>
    <s v="direct"/>
    <m/>
    <x v="0"/>
    <n v="0"/>
    <n v="0"/>
  </r>
  <r>
    <d v="2015-09-09T15:06:32"/>
    <x v="1"/>
    <x v="112"/>
    <x v="62"/>
    <x v="534"/>
    <x v="535"/>
    <s v="Vendor_Services"/>
    <s v="Vendor Services ( Carry in to Vendor )"/>
    <s v="IPSMAC"/>
    <n v="0"/>
    <n v="0"/>
    <n v="403.74"/>
    <n v="0"/>
    <s v="DPS-JOPL"/>
    <s v="CHARGEABLE CALL"/>
    <n v="2"/>
    <x v="92"/>
    <x v="0"/>
    <x v="0"/>
    <s v="direct"/>
    <m/>
    <x v="1"/>
    <n v="0"/>
    <n v="0"/>
  </r>
  <r>
    <d v="2015-09-09T15:11:02"/>
    <x v="6"/>
    <x v="145"/>
    <x v="88"/>
    <x v="535"/>
    <x v="536"/>
    <s v="contract_cover"/>
    <s v="Fixed Price"/>
    <s v="MMSDSS_MNS"/>
    <n v="16074"/>
    <n v="0"/>
    <n v="0"/>
    <n v="0"/>
    <s v="DPS-JOPL"/>
    <s v="Only UM"/>
    <n v="1"/>
    <x v="93"/>
    <x v="0"/>
    <x v="0"/>
    <s v="direct"/>
    <m/>
    <x v="7"/>
    <n v="1382.36"/>
    <n v="1382.36"/>
  </r>
  <r>
    <d v="2015-09-09T15:22:39"/>
    <x v="7"/>
    <x v="91"/>
    <x v="0"/>
    <x v="536"/>
    <x v="537"/>
    <s v="Deployment_SVC_1169"/>
    <s v="Deployment Services for Tender # 1169"/>
    <s v="IISINT"/>
    <n v="0"/>
    <n v="0"/>
    <n v="14.25"/>
    <n v="0"/>
    <s v="DPS-JOPL"/>
    <s v="PROFESSIONAL SALES"/>
    <n v="1"/>
    <x v="94"/>
    <x v="0"/>
    <x v="0"/>
    <s v="direct"/>
    <m/>
    <x v="2"/>
    <n v="0"/>
    <n v="0"/>
  </r>
  <r>
    <d v="2015-09-09T15:22:39"/>
    <x v="7"/>
    <x v="91"/>
    <x v="0"/>
    <x v="536"/>
    <x v="537"/>
    <s v="Deployment_SVC_1169"/>
    <s v="Deployment Services for Tender # 1169"/>
    <s v="IISINT"/>
    <n v="0"/>
    <n v="0"/>
    <n v="14.25"/>
    <n v="0"/>
    <s v="DPS-JOPL"/>
    <s v="PROFESSIONAL SALES"/>
    <n v="1"/>
    <x v="94"/>
    <x v="0"/>
    <x v="0"/>
    <s v="direct"/>
    <m/>
    <x v="2"/>
    <n v="0"/>
    <n v="0"/>
  </r>
  <r>
    <d v="2015-09-09T15:29:06"/>
    <x v="6"/>
    <x v="145"/>
    <x v="88"/>
    <x v="537"/>
    <x v="538"/>
    <s v="contract_cover"/>
    <s v="Fixed Price"/>
    <s v="MMSDSS_MNS"/>
    <n v="16073"/>
    <n v="0"/>
    <n v="0"/>
    <n v="0"/>
    <s v="DPS-JOPL"/>
    <s v="Only UM"/>
    <n v="1"/>
    <x v="95"/>
    <x v="0"/>
    <x v="0"/>
    <s v="direct"/>
    <m/>
    <x v="7"/>
    <n v="1382.28"/>
    <n v="1382.28"/>
  </r>
  <r>
    <d v="2015-09-09T15:30:50"/>
    <x v="6"/>
    <x v="145"/>
    <x v="88"/>
    <x v="538"/>
    <x v="539"/>
    <s v="contract_cover"/>
    <s v="Fixed Price"/>
    <s v="MMSDSS_MNS"/>
    <n v="16073"/>
    <n v="0"/>
    <n v="0"/>
    <n v="0"/>
    <s v="DPS-JOPL"/>
    <s v="Only UM"/>
    <n v="1"/>
    <x v="96"/>
    <x v="0"/>
    <x v="0"/>
    <s v="direct"/>
    <m/>
    <x v="7"/>
    <n v="1382.28"/>
    <n v="1382.28"/>
  </r>
  <r>
    <d v="2015-09-09T15:33:06"/>
    <x v="6"/>
    <x v="145"/>
    <x v="88"/>
    <x v="539"/>
    <x v="540"/>
    <s v="contract_cover"/>
    <s v="Fixed Price"/>
    <s v="MMSDSS_MNS"/>
    <n v="16074"/>
    <n v="0"/>
    <n v="0"/>
    <n v="0"/>
    <s v="DPS-JOPL"/>
    <s v="Only UM"/>
    <n v="1"/>
    <x v="97"/>
    <x v="0"/>
    <x v="0"/>
    <s v="direct"/>
    <m/>
    <x v="7"/>
    <n v="1382.36"/>
    <n v="1382.36"/>
  </r>
  <r>
    <d v="2015-09-09T15:35:39"/>
    <x v="6"/>
    <x v="145"/>
    <x v="88"/>
    <x v="540"/>
    <x v="541"/>
    <s v="contract_cover"/>
    <s v="Fixed Price"/>
    <s v="MMSDSS_MNS"/>
    <n v="16073"/>
    <n v="0"/>
    <n v="0"/>
    <n v="0"/>
    <s v="DPS-JOPL"/>
    <s v="Only UM"/>
    <n v="1"/>
    <x v="98"/>
    <x v="0"/>
    <x v="0"/>
    <s v="direct"/>
    <m/>
    <x v="7"/>
    <n v="1382.28"/>
    <n v="1382.28"/>
  </r>
  <r>
    <d v="2015-09-09T15:51:31"/>
    <x v="6"/>
    <x v="145"/>
    <x v="88"/>
    <x v="541"/>
    <x v="542"/>
    <s v="contract_cover"/>
    <s v="Fixed Price"/>
    <s v="MMSDSS_MNS"/>
    <n v="16073"/>
    <n v="0"/>
    <n v="0"/>
    <n v="0"/>
    <s v="DPS-JOPL"/>
    <s v="Only UM"/>
    <n v="1"/>
    <x v="99"/>
    <x v="0"/>
    <x v="0"/>
    <s v="direct"/>
    <m/>
    <x v="7"/>
    <n v="1382.28"/>
    <n v="1382.28"/>
  </r>
  <r>
    <d v="2015-09-09T16:09:58"/>
    <x v="0"/>
    <x v="13"/>
    <x v="0"/>
    <x v="542"/>
    <x v="54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6:20:37"/>
    <x v="0"/>
    <x v="11"/>
    <x v="0"/>
    <x v="543"/>
    <x v="54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09T16:39:08"/>
    <x v="0"/>
    <x v="104"/>
    <x v="59"/>
    <x v="544"/>
    <x v="545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09T16:58:17"/>
    <x v="0"/>
    <x v="146"/>
    <x v="89"/>
    <x v="545"/>
    <x v="546"/>
    <s v="Helpdesk_Support"/>
    <s v="Helpdesk Support"/>
    <s v="IPSMAC"/>
    <n v="0"/>
    <n v="0"/>
    <n v="0"/>
    <n v="0"/>
    <s v="DPS-JOPL"/>
    <s v="SW BY HOUR"/>
    <n v="7.75"/>
    <x v="0"/>
    <x v="0"/>
    <x v="0"/>
    <s v="direct"/>
    <m/>
    <x v="0"/>
    <n v="0"/>
    <n v="0"/>
  </r>
  <r>
    <d v="2015-09-09T16:58:17"/>
    <x v="0"/>
    <x v="146"/>
    <x v="89"/>
    <x v="545"/>
    <x v="546"/>
    <s v="UpdateOrder"/>
    <s v="Order was Updated"/>
    <s v="IPSMAC"/>
    <n v="0"/>
    <n v="0"/>
    <n v="0"/>
    <n v="0"/>
    <s v="DPS-JOPL"/>
    <s v="SW BY HOUR"/>
    <n v="4.4999999999999998E-2"/>
    <x v="0"/>
    <x v="0"/>
    <x v="0"/>
    <s v="direct"/>
    <m/>
    <x v="0"/>
    <n v="0"/>
    <n v="0"/>
  </r>
  <r>
    <d v="2015-09-09T16:58:17"/>
    <x v="0"/>
    <x v="146"/>
    <x v="89"/>
    <x v="545"/>
    <x v="546"/>
    <s v="Helpdesk_Support"/>
    <s v="Helpdesk Support"/>
    <s v="IPSMAC"/>
    <n v="0"/>
    <n v="0"/>
    <n v="0"/>
    <n v="0"/>
    <s v="DPS-JOPL"/>
    <s v="SW BY HOUR"/>
    <n v="7.75"/>
    <x v="0"/>
    <x v="0"/>
    <x v="0"/>
    <s v="direct"/>
    <m/>
    <x v="0"/>
    <n v="0"/>
    <n v="0"/>
  </r>
  <r>
    <d v="2015-09-09T16:58:17"/>
    <x v="0"/>
    <x v="146"/>
    <x v="89"/>
    <x v="545"/>
    <x v="546"/>
    <s v="Helpdesk_Support"/>
    <s v="Helpdesk Support"/>
    <s v="IPSMAC"/>
    <n v="0"/>
    <n v="0"/>
    <n v="0"/>
    <n v="0"/>
    <s v="DPS-JOPL"/>
    <s v="SW BY HOUR"/>
    <n v="3.5"/>
    <x v="0"/>
    <x v="0"/>
    <x v="0"/>
    <s v="direct"/>
    <m/>
    <x v="0"/>
    <n v="0"/>
    <n v="0"/>
  </r>
  <r>
    <d v="2015-09-09T18:35:16"/>
    <x v="0"/>
    <x v="46"/>
    <x v="24"/>
    <x v="546"/>
    <x v="547"/>
    <s v="Helpdesk_Support"/>
    <s v="Helpdesk Support"/>
    <s v="IPSMAC"/>
    <n v="0"/>
    <n v="0"/>
    <n v="0"/>
    <n v="0"/>
    <s v="DPS-JOPL"/>
    <s v="SW BY HOUR"/>
    <n v="1.83"/>
    <x v="0"/>
    <x v="0"/>
    <x v="0"/>
    <s v="direct"/>
    <m/>
    <x v="0"/>
    <n v="0"/>
    <n v="0"/>
  </r>
  <r>
    <d v="2015-09-09T18:35:16"/>
    <x v="0"/>
    <x v="46"/>
    <x v="24"/>
    <x v="546"/>
    <x v="547"/>
    <s v="UpdateOrder"/>
    <s v="Order was Updated"/>
    <s v="IPSMAC"/>
    <n v="0"/>
    <n v="0"/>
    <n v="0"/>
    <n v="0"/>
    <s v="DPS-JOPL"/>
    <s v="SW BY HOUR"/>
    <n v="6.8000000000000005E-2"/>
    <x v="0"/>
    <x v="0"/>
    <x v="0"/>
    <s v="direct"/>
    <m/>
    <x v="0"/>
    <n v="0"/>
    <n v="0"/>
  </r>
  <r>
    <d v="2015-09-09T18:35:16"/>
    <x v="0"/>
    <x v="46"/>
    <x v="24"/>
    <x v="546"/>
    <x v="547"/>
    <s v="Helpdesk_Support"/>
    <s v="Helpdesk Support"/>
    <s v="IPSMAC"/>
    <n v="0"/>
    <n v="0"/>
    <n v="0"/>
    <n v="0"/>
    <s v="DPS-JOPL"/>
    <s v="SW BY HOUR"/>
    <n v="3"/>
    <x v="0"/>
    <x v="0"/>
    <x v="0"/>
    <s v="direct"/>
    <m/>
    <x v="0"/>
    <n v="0"/>
    <n v="0"/>
  </r>
  <r>
    <d v="2015-09-10T08:26:23"/>
    <x v="6"/>
    <x v="145"/>
    <x v="88"/>
    <x v="547"/>
    <x v="548"/>
    <s v="contract_cover"/>
    <s v="Fixed Price"/>
    <s v="MMSDSS_MNS"/>
    <n v="4850"/>
    <n v="0"/>
    <n v="0"/>
    <n v="0"/>
    <s v="ESS-JOPL"/>
    <s v="Only UM"/>
    <n v="1"/>
    <x v="100"/>
    <x v="0"/>
    <x v="0"/>
    <s v="direct"/>
    <m/>
    <x v="7"/>
    <n v="1498.65"/>
    <n v="1498.65"/>
  </r>
  <r>
    <d v="2015-09-10T08:37:05"/>
    <x v="2"/>
    <x v="147"/>
    <x v="90"/>
    <x v="548"/>
    <x v="549"/>
    <s v="contract_cover"/>
    <s v="Fixed Price"/>
    <s v="MOSMOS_MOS_FTWOR"/>
    <n v="7210"/>
    <n v="0"/>
    <n v="0"/>
    <n v="0"/>
    <s v="DPS-JOPL"/>
    <s v="Only UM"/>
    <n v="1"/>
    <x v="0"/>
    <x v="0"/>
    <x v="0"/>
    <s v="direct"/>
    <m/>
    <x v="6"/>
    <n v="1297.8"/>
    <n v="1658.3000000000002"/>
  </r>
  <r>
    <d v="2015-09-10T08:38:19"/>
    <x v="2"/>
    <x v="147"/>
    <x v="90"/>
    <x v="549"/>
    <x v="550"/>
    <s v="contract_cover"/>
    <s v="Fixed Price"/>
    <s v="MOSMOS_MOS_FTWOR"/>
    <n v="5974"/>
    <n v="0"/>
    <n v="0"/>
    <n v="0"/>
    <s v="DPS-JOPL"/>
    <s v="Only UM"/>
    <n v="1"/>
    <x v="0"/>
    <x v="0"/>
    <x v="0"/>
    <s v="direct"/>
    <m/>
    <x v="6"/>
    <n v="1075.32"/>
    <n v="1374.02"/>
  </r>
  <r>
    <d v="2015-09-10T09:37:50"/>
    <x v="0"/>
    <x v="31"/>
    <x v="0"/>
    <x v="550"/>
    <x v="55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0:10:12"/>
    <x v="0"/>
    <x v="148"/>
    <x v="91"/>
    <x v="551"/>
    <x v="552"/>
    <s v="Helpdesk_Support"/>
    <s v="Helpdesk Support"/>
    <s v="IPSMAC"/>
    <n v="0"/>
    <n v="0"/>
    <n v="0"/>
    <n v="0"/>
    <s v="DPS-JOPL"/>
    <s v="SW BY HOUR"/>
    <n v="1.92"/>
    <x v="0"/>
    <x v="0"/>
    <x v="0"/>
    <s v="direct"/>
    <m/>
    <x v="0"/>
    <n v="0"/>
    <n v="0"/>
  </r>
  <r>
    <d v="2015-09-10T10:31:29"/>
    <x v="12"/>
    <x v="149"/>
    <x v="92"/>
    <x v="552"/>
    <x v="553"/>
    <s v="contract_cover"/>
    <s v="Fixed Price"/>
    <s v="MWSSMA_RS_SMA"/>
    <n v="25745.11"/>
    <n v="0"/>
    <n v="0"/>
    <n v="0"/>
    <s v="ESS-JOPL"/>
    <s v="Only UM"/>
    <n v="1"/>
    <x v="101"/>
    <x v="0"/>
    <x v="0"/>
    <s v="direct"/>
    <m/>
    <x v="4"/>
    <n v="5663.9242000000004"/>
    <n v="5663.9242000000004"/>
  </r>
  <r>
    <d v="2015-09-10T10:31:29"/>
    <x v="12"/>
    <x v="149"/>
    <x v="92"/>
    <x v="552"/>
    <x v="553"/>
    <s v="OT99YY888OT"/>
    <s v="Item: OT99YY888OT / SMAH00221 / SOFTWARE SERVICE CODE"/>
    <s v="MWSSMA_RS_SMA"/>
    <n v="0"/>
    <n v="0"/>
    <n v="0"/>
    <n v="0"/>
    <s v="ESS-JOPL"/>
    <s v="Only UM"/>
    <n v="1"/>
    <x v="101"/>
    <x v="0"/>
    <x v="0"/>
    <s v="direct"/>
    <m/>
    <x v="0"/>
    <n v="0"/>
    <n v="0"/>
  </r>
  <r>
    <d v="2015-09-10T10:35:14"/>
    <x v="1"/>
    <x v="21"/>
    <x v="9"/>
    <x v="553"/>
    <x v="554"/>
    <s v="ONSITE_SUPPORT"/>
    <s v="Onsite Support Services"/>
    <s v="IPSMAC"/>
    <n v="0"/>
    <n v="0"/>
    <n v="24.04"/>
    <n v="0"/>
    <s v="DPS-JOPL"/>
    <s v="HW COMP BY PERIOD"/>
    <n v="1"/>
    <x v="0"/>
    <x v="0"/>
    <x v="0"/>
    <s v="direct"/>
    <m/>
    <x v="1"/>
    <n v="0"/>
    <n v="0"/>
  </r>
  <r>
    <d v="2015-09-10T10:35:14"/>
    <x v="1"/>
    <x v="21"/>
    <x v="9"/>
    <x v="553"/>
    <x v="554"/>
    <s v="PC1506030020"/>
    <s v="Nvidia GeForce315 512MB DDR3 V/D/HDMI"/>
    <s v="IPSMAC"/>
    <n v="0"/>
    <n v="95"/>
    <n v="0"/>
    <n v="0"/>
    <s v="DPS-JOPL"/>
    <s v="HW COMP BY PERIOD"/>
    <n v="1"/>
    <x v="0"/>
    <x v="0"/>
    <x v="0"/>
    <s v="direct"/>
    <m/>
    <x v="0"/>
    <n v="0"/>
    <n v="0"/>
  </r>
  <r>
    <d v="2015-09-10T10:35:14"/>
    <x v="1"/>
    <x v="21"/>
    <x v="9"/>
    <x v="553"/>
    <x v="554"/>
    <s v="TAXI_EXP"/>
    <s v="Taxi Expenses"/>
    <s v="IPSMAC"/>
    <n v="0"/>
    <n v="0"/>
    <n v="0"/>
    <n v="14.75"/>
    <s v="DPS-JOPL"/>
    <s v="HW COMP BY PERIOD"/>
    <n v="1"/>
    <x v="0"/>
    <x v="0"/>
    <x v="0"/>
    <s v="direct"/>
    <m/>
    <x v="0"/>
    <n v="0"/>
    <n v="0"/>
  </r>
  <r>
    <d v="2015-09-10T10:36:43"/>
    <x v="1"/>
    <x v="48"/>
    <x v="26"/>
    <x v="554"/>
    <x v="555"/>
    <s v="ONSITE_SUPPORT"/>
    <s v="Onsite Support Services"/>
    <s v="IPSMAC"/>
    <n v="0"/>
    <n v="0"/>
    <n v="0"/>
    <n v="0"/>
    <s v="DPS-JOPL"/>
    <s v="HW COMP BY PERIOD"/>
    <n v="1.25"/>
    <x v="0"/>
    <x v="0"/>
    <x v="0"/>
    <s v="direct"/>
    <m/>
    <x v="0"/>
    <n v="0"/>
    <n v="0"/>
  </r>
  <r>
    <d v="2015-09-10T10:36:43"/>
    <x v="1"/>
    <x v="48"/>
    <x v="26"/>
    <x v="554"/>
    <x v="555"/>
    <s v="PC1107200004"/>
    <s v="IBM  Lithium Ion RAID Controller Svraid-MR10i"/>
    <s v="IPSMAC"/>
    <n v="0"/>
    <n v="253.33"/>
    <n v="0"/>
    <n v="0"/>
    <s v="DPS-JOPL"/>
    <s v="HW COMP BY PERIOD"/>
    <n v="1"/>
    <x v="0"/>
    <x v="0"/>
    <x v="0"/>
    <s v="direct"/>
    <m/>
    <x v="0"/>
    <n v="0"/>
    <n v="0"/>
  </r>
  <r>
    <d v="2015-09-10T10:36:43"/>
    <x v="1"/>
    <x v="48"/>
    <x v="26"/>
    <x v="554"/>
    <x v="555"/>
    <s v="TAXI_EXP"/>
    <s v="Taxi Expenses"/>
    <s v="IPSMAC"/>
    <n v="0"/>
    <n v="0"/>
    <n v="0"/>
    <n v="24.8"/>
    <s v="DPS-JOPL"/>
    <s v="HW COMP BY PERIOD"/>
    <n v="1"/>
    <x v="0"/>
    <x v="0"/>
    <x v="0"/>
    <s v="direct"/>
    <m/>
    <x v="0"/>
    <n v="0"/>
    <n v="0"/>
  </r>
  <r>
    <d v="2015-09-10T10:36:43"/>
    <x v="1"/>
    <x v="48"/>
    <x v="26"/>
    <x v="554"/>
    <x v="555"/>
    <s v="TAXI_EXP"/>
    <s v="Taxi Expenses"/>
    <s v="IPSMAC"/>
    <n v="0"/>
    <n v="0"/>
    <n v="0"/>
    <n v="19.5"/>
    <s v="DPS-JOPL"/>
    <s v="HW COMP BY PERIOD"/>
    <n v="1"/>
    <x v="0"/>
    <x v="0"/>
    <x v="0"/>
    <s v="direct"/>
    <m/>
    <x v="0"/>
    <n v="0"/>
    <n v="0"/>
  </r>
  <r>
    <d v="2015-09-10T10:39:32"/>
    <x v="1"/>
    <x v="18"/>
    <x v="6"/>
    <x v="555"/>
    <x v="556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0T10:39:32"/>
    <x v="1"/>
    <x v="18"/>
    <x v="6"/>
    <x v="555"/>
    <x v="556"/>
    <s v="PC1410160011"/>
    <s v="HP 750W AC Common Slot (CS) 'Platinum Plus' hot-plug PSU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0T10:39:32"/>
    <x v="1"/>
    <x v="18"/>
    <x v="6"/>
    <x v="555"/>
    <x v="556"/>
    <s v="TAXI_EXP"/>
    <s v="Taxi Expenses"/>
    <s v="IPSMAC"/>
    <n v="0"/>
    <n v="0"/>
    <n v="0"/>
    <n v="11.7"/>
    <s v="DPS-JOPL"/>
    <s v="HW COMP BY PERIOD"/>
    <n v="1"/>
    <x v="0"/>
    <x v="0"/>
    <x v="0"/>
    <s v="direct"/>
    <m/>
    <x v="0"/>
    <n v="0"/>
    <n v="0"/>
  </r>
  <r>
    <d v="2015-09-10T10:40:13"/>
    <x v="12"/>
    <x v="149"/>
    <x v="92"/>
    <x v="556"/>
    <x v="557"/>
    <s v="contract_cover"/>
    <s v="Fixed Price"/>
    <s v="MWSSMA_SMA"/>
    <n v="4184.5"/>
    <n v="0"/>
    <n v="0"/>
    <n v="0"/>
    <s v="ESS-JOPL"/>
    <s v="Only UM"/>
    <n v="1"/>
    <x v="101"/>
    <x v="0"/>
    <x v="0"/>
    <s v="direct"/>
    <m/>
    <x v="5"/>
    <n v="1883.0250000000001"/>
    <n v="1883.0250000000001"/>
  </r>
  <r>
    <d v="2015-09-10T10:42:44"/>
    <x v="0"/>
    <x v="41"/>
    <x v="21"/>
    <x v="557"/>
    <x v="558"/>
    <s v="Helpdesk_Support"/>
    <s v="Helpdesk Support"/>
    <s v="IPSMAC"/>
    <n v="0"/>
    <n v="0"/>
    <n v="0"/>
    <n v="0"/>
    <s v="DPS-JOPL"/>
    <s v="SW BY HOUR"/>
    <n v="3"/>
    <x v="0"/>
    <x v="0"/>
    <x v="0"/>
    <s v="direct"/>
    <m/>
    <x v="0"/>
    <n v="0"/>
    <n v="0"/>
  </r>
  <r>
    <d v="2015-09-10T10:43:10"/>
    <x v="1"/>
    <x v="37"/>
    <x v="18"/>
    <x v="558"/>
    <x v="559"/>
    <s v="ONSITE_SUPPORT"/>
    <s v="Onsite Support Services"/>
    <s v="IPSMAC"/>
    <n v="0"/>
    <n v="0"/>
    <n v="8.41"/>
    <n v="0"/>
    <s v="DPS-JOPL"/>
    <s v="HP CARE PACK SUPPORT"/>
    <n v="0.33"/>
    <x v="0"/>
    <x v="0"/>
    <x v="0"/>
    <s v="direct"/>
    <m/>
    <x v="1"/>
    <n v="0"/>
    <n v="0"/>
  </r>
  <r>
    <d v="2015-09-10T10:43:10"/>
    <x v="1"/>
    <x v="37"/>
    <x v="18"/>
    <x v="558"/>
    <x v="559"/>
    <s v="TAXI_EXP"/>
    <s v="Taxi Expenses"/>
    <s v="IPSMAC"/>
    <n v="0"/>
    <n v="0"/>
    <n v="0"/>
    <n v="17.32"/>
    <s v="DPS-JOPL"/>
    <s v="HP CARE PACK SUPPORT"/>
    <n v="1"/>
    <x v="0"/>
    <x v="0"/>
    <x v="0"/>
    <s v="direct"/>
    <m/>
    <x v="0"/>
    <n v="0"/>
    <n v="0"/>
  </r>
  <r>
    <d v="2015-09-10T10:43:10"/>
    <x v="1"/>
    <x v="37"/>
    <x v="18"/>
    <x v="558"/>
    <x v="559"/>
    <s v="PC1201040036"/>
    <s v="HP 146GB 6G SAS 15K 2.5&quot;DP HDD P/NO: 512547-B21"/>
    <s v="IPSMAC"/>
    <n v="0"/>
    <n v="0"/>
    <n v="0"/>
    <n v="0"/>
    <s v="DPS-JOPL"/>
    <s v="HP CARE PACK SUPPORT"/>
    <n v="1"/>
    <x v="0"/>
    <x v="0"/>
    <x v="0"/>
    <s v="direct"/>
    <m/>
    <x v="0"/>
    <n v="0"/>
    <n v="0"/>
  </r>
  <r>
    <d v="2015-09-10T10:46:11"/>
    <x v="1"/>
    <x v="150"/>
    <x v="93"/>
    <x v="559"/>
    <x v="560"/>
    <s v="ONSITE_SUPPORT"/>
    <s v="Onsite Support Services"/>
    <s v="IPSMAC"/>
    <n v="0"/>
    <n v="0"/>
    <n v="0"/>
    <n v="0"/>
    <s v="DPS-JOPL"/>
    <s v="HW COMP BY PERIOD"/>
    <n v="1.5"/>
    <x v="0"/>
    <x v="0"/>
    <x v="0"/>
    <s v="direct"/>
    <m/>
    <x v="0"/>
    <n v="0"/>
    <n v="0"/>
  </r>
  <r>
    <d v="2015-09-10T10:46:11"/>
    <x v="1"/>
    <x v="150"/>
    <x v="93"/>
    <x v="559"/>
    <x v="560"/>
    <s v="PC1409110002"/>
    <s v="HP 8GB, 1333MHz, PC3L-10600R-9, DDR3, dual-rank x4,1.35V,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0T10:46:11"/>
    <x v="1"/>
    <x v="150"/>
    <x v="93"/>
    <x v="559"/>
    <x v="560"/>
    <s v="TAXI_EXP"/>
    <s v="Taxi Expenses"/>
    <s v="IPSMAC"/>
    <n v="0"/>
    <n v="0"/>
    <n v="0"/>
    <n v="15.1"/>
    <s v="DPS-JOPL"/>
    <s v="HW COMP BY PERIOD"/>
    <n v="1"/>
    <x v="0"/>
    <x v="0"/>
    <x v="0"/>
    <s v="direct"/>
    <m/>
    <x v="0"/>
    <n v="0"/>
    <n v="0"/>
  </r>
  <r>
    <d v="2015-09-10T10:46:11"/>
    <x v="1"/>
    <x v="150"/>
    <x v="93"/>
    <x v="559"/>
    <x v="560"/>
    <s v="TAXI_EXP"/>
    <s v="Taxi Expenses"/>
    <s v="IPSMAC"/>
    <n v="0"/>
    <n v="0"/>
    <n v="0"/>
    <n v="9.76"/>
    <s v="DPS-JOPL"/>
    <s v="HW COMP BY PERIOD"/>
    <n v="1"/>
    <x v="0"/>
    <x v="0"/>
    <x v="0"/>
    <s v="direct"/>
    <m/>
    <x v="0"/>
    <n v="0"/>
    <n v="0"/>
  </r>
  <r>
    <d v="2015-09-10T10:46:11"/>
    <x v="1"/>
    <x v="150"/>
    <x v="93"/>
    <x v="559"/>
    <x v="560"/>
    <s v="PC1309130006"/>
    <s v="HP Capacitor Pack (battery) with 36-inch cable - For use wit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0T10:50:11"/>
    <x v="1"/>
    <x v="18"/>
    <x v="6"/>
    <x v="560"/>
    <x v="561"/>
    <s v="ONSITE_SUPPORT"/>
    <s v="Onsite Support Services"/>
    <s v="IPSMAC"/>
    <n v="0"/>
    <n v="0"/>
    <n v="0"/>
    <n v="0"/>
    <s v="DPS-JOPL"/>
    <s v="HW COMP BY PERIOD"/>
    <n v="2.5"/>
    <x v="0"/>
    <x v="0"/>
    <x v="0"/>
    <s v="direct"/>
    <m/>
    <x v="0"/>
    <n v="0"/>
    <n v="0"/>
  </r>
  <r>
    <d v="2015-09-10T10:50:11"/>
    <x v="1"/>
    <x v="18"/>
    <x v="6"/>
    <x v="560"/>
    <x v="561"/>
    <s v="TAXI_EXP"/>
    <s v="Taxi Expenses"/>
    <s v="IPSMAC"/>
    <n v="0"/>
    <n v="0"/>
    <n v="0"/>
    <n v="32.299999999999997"/>
    <s v="DPS-JOPL"/>
    <s v="HW COMP BY PERIOD"/>
    <n v="1"/>
    <x v="0"/>
    <x v="0"/>
    <x v="0"/>
    <s v="direct"/>
    <m/>
    <x v="0"/>
    <n v="0"/>
    <n v="0"/>
  </r>
  <r>
    <d v="2015-09-10T10:50:11"/>
    <x v="1"/>
    <x v="18"/>
    <x v="6"/>
    <x v="560"/>
    <x v="561"/>
    <s v="ONSITE_SUPPORT"/>
    <s v="Onsite Support Services"/>
    <s v="IPSMAC"/>
    <n v="0"/>
    <n v="0"/>
    <n v="0"/>
    <n v="0"/>
    <s v="DPS-JOPL"/>
    <s v="HW COMP BY PERIOD"/>
    <n v="2.5"/>
    <x v="0"/>
    <x v="0"/>
    <x v="0"/>
    <s v="direct"/>
    <m/>
    <x v="0"/>
    <n v="0"/>
    <n v="0"/>
  </r>
  <r>
    <d v="2015-09-10T10:50:11"/>
    <x v="1"/>
    <x v="18"/>
    <x v="6"/>
    <x v="560"/>
    <x v="561"/>
    <s v="PC1406250006"/>
    <s v="HP NC365T quad port Gigabit Ethernet adapter board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0T10:50:11"/>
    <x v="1"/>
    <x v="18"/>
    <x v="6"/>
    <x v="560"/>
    <x v="561"/>
    <s v="TAXI_EXP"/>
    <s v="Taxi Expenses"/>
    <s v="IPSMAC"/>
    <n v="0"/>
    <n v="0"/>
    <n v="0"/>
    <n v="20.6"/>
    <s v="DPS-JOPL"/>
    <s v="HW COMP BY PERIOD"/>
    <n v="1"/>
    <x v="0"/>
    <x v="0"/>
    <x v="0"/>
    <s v="direct"/>
    <m/>
    <x v="0"/>
    <n v="0"/>
    <n v="0"/>
  </r>
  <r>
    <d v="2015-09-10T10:50:11"/>
    <x v="1"/>
    <x v="18"/>
    <x v="6"/>
    <x v="560"/>
    <x v="561"/>
    <s v="TAXI_EXP"/>
    <s v="Taxi Expenses"/>
    <s v="IPSMAC"/>
    <n v="0"/>
    <n v="0"/>
    <n v="0"/>
    <n v="19.350000000000001"/>
    <s v="DPS-JOPL"/>
    <s v="HW COMP BY PERIOD"/>
    <n v="1"/>
    <x v="0"/>
    <x v="0"/>
    <x v="0"/>
    <s v="direct"/>
    <m/>
    <x v="0"/>
    <n v="0"/>
    <n v="0"/>
  </r>
  <r>
    <d v="2015-09-10T10:50:11"/>
    <x v="1"/>
    <x v="18"/>
    <x v="6"/>
    <x v="560"/>
    <x v="561"/>
    <s v="TAXI_EXP"/>
    <s v="Taxi Expenses"/>
    <s v="IPSMAC"/>
    <n v="0"/>
    <n v="0"/>
    <n v="0"/>
    <n v="14.4"/>
    <s v="DPS-JOPL"/>
    <s v="HW COMP BY PERIOD"/>
    <n v="1"/>
    <x v="0"/>
    <x v="0"/>
    <x v="0"/>
    <s v="direct"/>
    <m/>
    <x v="0"/>
    <n v="0"/>
    <n v="0"/>
  </r>
  <r>
    <d v="2015-09-10T10:51:34"/>
    <x v="1"/>
    <x v="14"/>
    <x v="2"/>
    <x v="561"/>
    <x v="562"/>
    <s v="ONSITE_SUPPORT"/>
    <s v="Onsite Support Services"/>
    <s v="IPSMAC"/>
    <n v="0"/>
    <n v="0"/>
    <n v="0"/>
    <n v="0"/>
    <s v="DPS-JOPL"/>
    <s v="SW BY TOKEN"/>
    <n v="12"/>
    <x v="0"/>
    <x v="0"/>
    <x v="0"/>
    <s v="direct"/>
    <m/>
    <x v="0"/>
    <n v="0"/>
    <n v="0"/>
  </r>
  <r>
    <d v="2015-09-10T10:51:34"/>
    <x v="1"/>
    <x v="14"/>
    <x v="2"/>
    <x v="561"/>
    <x v="562"/>
    <s v="ERP_EXP"/>
    <s v="ERP Expenses"/>
    <s v="IPSMAC"/>
    <n v="0"/>
    <n v="0"/>
    <n v="0"/>
    <n v="2.5"/>
    <s v="DPS-JOPL"/>
    <s v="SW BY TOKEN"/>
    <n v="1"/>
    <x v="0"/>
    <x v="0"/>
    <x v="0"/>
    <s v="direct"/>
    <m/>
    <x v="0"/>
    <n v="0"/>
    <n v="0"/>
  </r>
  <r>
    <d v="2015-09-10T10:51:34"/>
    <x v="1"/>
    <x v="14"/>
    <x v="2"/>
    <x v="561"/>
    <x v="562"/>
    <s v="PARK_EXP"/>
    <s v="Parking Expenses"/>
    <s v="IPSMAC"/>
    <n v="0"/>
    <n v="0"/>
    <n v="0"/>
    <n v="20.9"/>
    <s v="DPS-JOPL"/>
    <s v="SW BY TOKEN"/>
    <n v="1"/>
    <x v="0"/>
    <x v="0"/>
    <x v="0"/>
    <s v="direct"/>
    <m/>
    <x v="0"/>
    <n v="0"/>
    <n v="0"/>
  </r>
  <r>
    <d v="2015-09-10T10:51:34"/>
    <x v="1"/>
    <x v="14"/>
    <x v="2"/>
    <x v="561"/>
    <x v="562"/>
    <s v="ONSITE_SUPPORT"/>
    <s v="Onsite Support Services"/>
    <s v="IPSMAC"/>
    <n v="0"/>
    <n v="0"/>
    <n v="0"/>
    <n v="0"/>
    <s v="DPS-JOPL"/>
    <s v="SW BY TOKEN"/>
    <n v="12"/>
    <x v="0"/>
    <x v="0"/>
    <x v="0"/>
    <s v="direct"/>
    <m/>
    <x v="0"/>
    <n v="0"/>
    <n v="0"/>
  </r>
  <r>
    <d v="2015-09-10T10:51:34"/>
    <x v="1"/>
    <x v="14"/>
    <x v="2"/>
    <x v="561"/>
    <x v="562"/>
    <s v="TAXI_EXP"/>
    <s v="Taxi Expenses"/>
    <s v="IPSMAC"/>
    <n v="0"/>
    <n v="0"/>
    <n v="0"/>
    <n v="31.2"/>
    <s v="DPS-JOPL"/>
    <s v="SW BY TOKEN"/>
    <n v="1"/>
    <x v="0"/>
    <x v="0"/>
    <x v="0"/>
    <s v="direct"/>
    <m/>
    <x v="0"/>
    <n v="0"/>
    <n v="0"/>
  </r>
  <r>
    <d v="2015-09-10T10:52:52"/>
    <x v="1"/>
    <x v="14"/>
    <x v="2"/>
    <x v="562"/>
    <x v="563"/>
    <s v="ONSITE_SUPPORT"/>
    <s v="Onsite Support Services"/>
    <s v="IPSMAC"/>
    <n v="0"/>
    <n v="0"/>
    <n v="0"/>
    <n v="0"/>
    <s v="DPS-JOPL"/>
    <s v="SW BY TOKEN"/>
    <n v="6.5"/>
    <x v="0"/>
    <x v="0"/>
    <x v="0"/>
    <s v="direct"/>
    <m/>
    <x v="0"/>
    <n v="0"/>
    <n v="0"/>
  </r>
  <r>
    <d v="2015-09-10T10:52:52"/>
    <x v="1"/>
    <x v="14"/>
    <x v="2"/>
    <x v="562"/>
    <x v="563"/>
    <s v="TAXI_EXP"/>
    <s v="Taxi Expenses"/>
    <s v="IPSMAC"/>
    <n v="0"/>
    <n v="0"/>
    <n v="0"/>
    <n v="32"/>
    <s v="DPS-JOPL"/>
    <s v="SW BY TOKEN"/>
    <n v="1"/>
    <x v="0"/>
    <x v="0"/>
    <x v="0"/>
    <s v="direct"/>
    <m/>
    <x v="0"/>
    <n v="0"/>
    <n v="0"/>
  </r>
  <r>
    <d v="2015-09-10T10:52:52"/>
    <x v="1"/>
    <x v="14"/>
    <x v="2"/>
    <x v="562"/>
    <x v="563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10T10:52:52"/>
    <x v="1"/>
    <x v="14"/>
    <x v="2"/>
    <x v="562"/>
    <x v="563"/>
    <s v="PARK_EXP"/>
    <s v="Parking Expenses"/>
    <s v="IPSMAC"/>
    <n v="0"/>
    <n v="0"/>
    <n v="0"/>
    <n v="7.7"/>
    <s v="DPS-JOPL"/>
    <s v="SW BY TOKEN"/>
    <n v="1"/>
    <x v="0"/>
    <x v="0"/>
    <x v="0"/>
    <s v="direct"/>
    <m/>
    <x v="0"/>
    <n v="0"/>
    <n v="0"/>
  </r>
  <r>
    <d v="2015-09-10T10:52:52"/>
    <x v="1"/>
    <x v="14"/>
    <x v="2"/>
    <x v="562"/>
    <x v="563"/>
    <s v="ONSITE_SUPPORT"/>
    <s v="Onsite Support Services"/>
    <s v="IPSMAC"/>
    <n v="0"/>
    <n v="0"/>
    <n v="0"/>
    <n v="0"/>
    <s v="DPS-JOPL"/>
    <s v="SW BY TOKEN"/>
    <n v="6.5"/>
    <x v="0"/>
    <x v="0"/>
    <x v="0"/>
    <s v="direct"/>
    <m/>
    <x v="0"/>
    <n v="0"/>
    <n v="0"/>
  </r>
  <r>
    <d v="2015-09-10T10:52:52"/>
    <x v="1"/>
    <x v="14"/>
    <x v="2"/>
    <x v="562"/>
    <x v="563"/>
    <s v="ONSITE_SUPPORT"/>
    <s v="Onsite Support Services"/>
    <s v="IPSMAC"/>
    <n v="0"/>
    <n v="0"/>
    <n v="0"/>
    <n v="0"/>
    <s v="DPS-JOPL"/>
    <s v="SW BY TOKEN"/>
    <n v="6.5"/>
    <x v="0"/>
    <x v="0"/>
    <x v="0"/>
    <s v="direct"/>
    <m/>
    <x v="0"/>
    <n v="0"/>
    <n v="0"/>
  </r>
  <r>
    <d v="2015-09-10T10:54:51"/>
    <x v="11"/>
    <x v="41"/>
    <x v="21"/>
    <x v="563"/>
    <x v="564"/>
    <s v="contract_cover"/>
    <s v="Fixed Price"/>
    <s v="MOSMOS_RS_MOS_PT"/>
    <n v="4690.62"/>
    <n v="0"/>
    <n v="0"/>
    <n v="0"/>
    <s v="ESS-JOPL"/>
    <s v="Only UM"/>
    <n v="1"/>
    <x v="102"/>
    <x v="0"/>
    <x v="0"/>
    <s v="direct"/>
    <m/>
    <x v="4"/>
    <n v="1266.47"/>
    <n v="1266.47"/>
  </r>
  <r>
    <d v="2015-09-10T11:07:54"/>
    <x v="1"/>
    <x v="126"/>
    <x v="72"/>
    <x v="564"/>
    <x v="565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0T11:07:54"/>
    <x v="1"/>
    <x v="126"/>
    <x v="72"/>
    <x v="564"/>
    <x v="565"/>
    <s v="REMOTE_SUPPORT"/>
    <s v="Remote Support Services"/>
    <s v="IPSMAC"/>
    <n v="0"/>
    <n v="0"/>
    <n v="0"/>
    <n v="0"/>
    <s v="ESS-JOPL"/>
    <s v="SW BY TOKEN"/>
    <n v="2"/>
    <x v="0"/>
    <x v="0"/>
    <x v="0"/>
    <s v="direct"/>
    <m/>
    <x v="0"/>
    <n v="0"/>
    <n v="0"/>
  </r>
  <r>
    <d v="2015-09-10T11:07:54"/>
    <x v="1"/>
    <x v="126"/>
    <x v="72"/>
    <x v="564"/>
    <x v="565"/>
    <s v="ONSITE_SUPPORT"/>
    <s v="Onsit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0T11:09:39"/>
    <x v="1"/>
    <x v="122"/>
    <x v="68"/>
    <x v="565"/>
    <x v="566"/>
    <s v="PHONE_SUPPORT"/>
    <s v="Phone Support Services"/>
    <s v="IPSMAC"/>
    <n v="0"/>
    <n v="0"/>
    <n v="0"/>
    <n v="0"/>
    <s v="DPS-JOPL"/>
    <s v="SW BY TOKEN"/>
    <n v="0.08"/>
    <x v="0"/>
    <x v="0"/>
    <x v="0"/>
    <s v="direct"/>
    <m/>
    <x v="0"/>
    <n v="0"/>
    <n v="0"/>
  </r>
  <r>
    <d v="2015-09-10T11:09:39"/>
    <x v="1"/>
    <x v="122"/>
    <x v="68"/>
    <x v="565"/>
    <x v="566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10T11:09:39"/>
    <x v="1"/>
    <x v="122"/>
    <x v="68"/>
    <x v="565"/>
    <x v="566"/>
    <s v="ONSITE_SUPPORT"/>
    <s v="Onsit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10T12:04:09"/>
    <x v="0"/>
    <x v="41"/>
    <x v="21"/>
    <x v="566"/>
    <x v="567"/>
    <s v="Helpdesk_Support"/>
    <s v="Helpdesk Support"/>
    <s v="IPSMAC"/>
    <n v="0"/>
    <n v="0"/>
    <n v="0"/>
    <n v="0"/>
    <s v="DPS-JOPL"/>
    <s v="SW BY HOUR"/>
    <n v="26"/>
    <x v="0"/>
    <x v="0"/>
    <x v="0"/>
    <s v="direct"/>
    <m/>
    <x v="0"/>
    <n v="0"/>
    <n v="0"/>
  </r>
  <r>
    <d v="2015-09-10T12:35:18"/>
    <x v="0"/>
    <x v="151"/>
    <x v="94"/>
    <x v="567"/>
    <x v="56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3:09:01"/>
    <x v="0"/>
    <x v="7"/>
    <x v="0"/>
    <x v="568"/>
    <x v="56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3:18:36"/>
    <x v="0"/>
    <x v="7"/>
    <x v="0"/>
    <x v="569"/>
    <x v="57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4:44:48"/>
    <x v="7"/>
    <x v="152"/>
    <x v="95"/>
    <x v="570"/>
    <x v="571"/>
    <s v="contract_cover"/>
    <s v="Fixed Price"/>
    <s v="MWSHMA_HMA"/>
    <n v="403.75"/>
    <n v="0"/>
    <n v="0"/>
    <n v="0"/>
    <s v="ESS-JOPL"/>
    <s v="PM and UM"/>
    <n v="1"/>
    <x v="103"/>
    <x v="0"/>
    <x v="0"/>
    <s v="direct"/>
    <m/>
    <x v="3"/>
    <n v="121.125"/>
    <n v="121.125"/>
  </r>
  <r>
    <d v="2015-09-10T14:45:13"/>
    <x v="7"/>
    <x v="152"/>
    <x v="95"/>
    <x v="570"/>
    <x v="572"/>
    <s v="contract_cover"/>
    <s v="Fixed Price"/>
    <s v="MWSHMA_HMA"/>
    <n v="403.75"/>
    <n v="0"/>
    <n v="0"/>
    <n v="0"/>
    <s v="ESS-JOPL"/>
    <s v="PM and UM"/>
    <n v="1"/>
    <x v="103"/>
    <x v="0"/>
    <x v="0"/>
    <s v="direct"/>
    <m/>
    <x v="3"/>
    <n v="121.125"/>
    <n v="121.125"/>
  </r>
  <r>
    <d v="2015-09-10T14:45:43"/>
    <x v="7"/>
    <x v="152"/>
    <x v="95"/>
    <x v="570"/>
    <x v="573"/>
    <s v="contract_cover"/>
    <s v="Fixed Price"/>
    <s v="MWSHMA_HMA"/>
    <n v="403.75"/>
    <n v="0"/>
    <n v="0"/>
    <n v="0"/>
    <s v="ESS-JOPL"/>
    <s v="PM and UM"/>
    <n v="1"/>
    <x v="103"/>
    <x v="0"/>
    <x v="0"/>
    <s v="direct"/>
    <m/>
    <x v="3"/>
    <n v="121.125"/>
    <n v="121.125"/>
  </r>
  <r>
    <d v="2015-09-10T15:19:56"/>
    <x v="5"/>
    <x v="86"/>
    <x v="47"/>
    <x v="571"/>
    <x v="574"/>
    <s v="contract_cover"/>
    <s v="Fixed Price"/>
    <s v="MWSHMA_HMA"/>
    <n v="635.83000000000004"/>
    <n v="0"/>
    <n v="0"/>
    <n v="0"/>
    <s v="ESS-JOPL"/>
    <s v="Only UM"/>
    <n v="1"/>
    <x v="104"/>
    <x v="0"/>
    <x v="0"/>
    <s v="direct"/>
    <m/>
    <x v="3"/>
    <n v="311.55670000000003"/>
    <n v="311.55670000000003"/>
  </r>
  <r>
    <d v="2015-09-10T15:21:57"/>
    <x v="0"/>
    <x v="11"/>
    <x v="0"/>
    <x v="572"/>
    <x v="57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5:39:09"/>
    <x v="5"/>
    <x v="86"/>
    <x v="47"/>
    <x v="573"/>
    <x v="576"/>
    <s v="contract_cover"/>
    <s v="Fixed Price"/>
    <s v="MWSHMA_HMA"/>
    <n v="7115"/>
    <n v="0"/>
    <n v="0"/>
    <n v="0"/>
    <s v="ESS-JOPL"/>
    <s v="Only UM"/>
    <n v="1"/>
    <x v="105"/>
    <x v="0"/>
    <x v="0"/>
    <s v="direct"/>
    <m/>
    <x v="3"/>
    <n v="3486.35"/>
    <n v="3486.35"/>
  </r>
  <r>
    <d v="2015-09-10T15:40:14"/>
    <x v="5"/>
    <x v="86"/>
    <x v="47"/>
    <x v="574"/>
    <x v="577"/>
    <s v="contract_cover"/>
    <s v="Fixed Price"/>
    <s v="MWSHMA_HMA"/>
    <n v="3117.51"/>
    <n v="0"/>
    <n v="0"/>
    <n v="0"/>
    <s v="ESS-JOPL"/>
    <s v="Only UM"/>
    <n v="1"/>
    <x v="106"/>
    <x v="0"/>
    <x v="0"/>
    <s v="direct"/>
    <m/>
    <x v="3"/>
    <n v="1527.5799000000002"/>
    <n v="1527.5799000000002"/>
  </r>
  <r>
    <d v="2015-09-10T15:42:50"/>
    <x v="0"/>
    <x v="66"/>
    <x v="0"/>
    <x v="575"/>
    <x v="57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5:44:09"/>
    <x v="5"/>
    <x v="86"/>
    <x v="47"/>
    <x v="576"/>
    <x v="579"/>
    <s v="contract_cover"/>
    <s v="Fixed Price"/>
    <s v="MWSHMA_HMA"/>
    <n v="3117.51"/>
    <n v="0"/>
    <n v="0"/>
    <n v="0"/>
    <s v="ESS-JOPL"/>
    <s v="Only UM"/>
    <n v="1"/>
    <x v="107"/>
    <x v="0"/>
    <x v="0"/>
    <s v="direct"/>
    <m/>
    <x v="3"/>
    <n v="1527.5799000000002"/>
    <n v="1527.5799000000002"/>
  </r>
  <r>
    <d v="2015-09-10T15:49:03"/>
    <x v="5"/>
    <x v="86"/>
    <x v="47"/>
    <x v="577"/>
    <x v="580"/>
    <s v="contract_cover"/>
    <s v="Fixed Price"/>
    <s v="MWSHMA_HMA"/>
    <n v="3117.51"/>
    <n v="0"/>
    <n v="0"/>
    <n v="0"/>
    <s v="ESS-JOPL"/>
    <s v="Only UM"/>
    <n v="1"/>
    <x v="108"/>
    <x v="0"/>
    <x v="0"/>
    <s v="direct"/>
    <m/>
    <x v="3"/>
    <n v="1527.5799000000002"/>
    <n v="1527.5799000000002"/>
  </r>
  <r>
    <d v="2015-09-10T15:53:26"/>
    <x v="16"/>
    <x v="16"/>
    <x v="4"/>
    <x v="578"/>
    <x v="581"/>
    <s v="contract_cover"/>
    <s v="Fixed Price"/>
    <s v="MWSHMA_HMA"/>
    <n v="3560"/>
    <n v="0"/>
    <n v="0"/>
    <n v="0"/>
    <s v="ESS-JOPL"/>
    <s v="Only UM"/>
    <n v="1"/>
    <x v="0"/>
    <x v="0"/>
    <x v="0"/>
    <s v="direct"/>
    <m/>
    <x v="3"/>
    <n v="1744.3999999999999"/>
    <n v="1744.3999999999999"/>
  </r>
  <r>
    <d v="2015-09-10T15:53:26"/>
    <x v="16"/>
    <x v="16"/>
    <x v="4"/>
    <x v="578"/>
    <x v="581"/>
    <s v="SP03NM005DE"/>
    <s v="Item: SP03NM005DE / GLXXQ1S / Dell PE2950 Rack Mount Server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5:53:26"/>
    <x v="16"/>
    <x v="16"/>
    <x v="4"/>
    <x v="578"/>
    <x v="581"/>
    <s v="SP03NM005DE"/>
    <s v="Item: SP03NM005DE / 2HLVM1S / Dell PE2950 Rack Mount Server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5:53:26"/>
    <x v="16"/>
    <x v="16"/>
    <x v="4"/>
    <x v="578"/>
    <x v="581"/>
    <s v="OT99XX007DE"/>
    <s v="Item: OT99XX007DE / HL1YQ1S / DELL POWER EDGE 2900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5:53:26"/>
    <x v="16"/>
    <x v="16"/>
    <x v="4"/>
    <x v="578"/>
    <x v="581"/>
    <s v="OT99XX007DE"/>
    <s v="Item: OT99XX007DE / JL1YQ1S / DELL POWER EDGE 2900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5:53:26"/>
    <x v="16"/>
    <x v="16"/>
    <x v="4"/>
    <x v="578"/>
    <x v="581"/>
    <s v="PC1104050019"/>
    <s v="Item: PC1104050019 / 83BNRG1 / PV-124T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5:53:26"/>
    <x v="16"/>
    <x v="16"/>
    <x v="4"/>
    <x v="578"/>
    <x v="581"/>
    <s v="PC1205100025"/>
    <s v="Item: PC1205100025 / 7PZC0D1 / DELL POWERVAULT TL2000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5:56:35"/>
    <x v="17"/>
    <x v="153"/>
    <x v="96"/>
    <x v="579"/>
    <x v="582"/>
    <s v="PC1204090051"/>
    <s v="Item: PC1204090051 / FG200B3911615046 / FORTIGATE-200B BUNDLE"/>
    <s v="MWSHMA_BMA"/>
    <n v="0"/>
    <n v="0"/>
    <n v="0"/>
    <n v="0"/>
    <s v="ESS-JOPL"/>
    <s v="Only UM"/>
    <n v="1"/>
    <x v="109"/>
    <x v="0"/>
    <x v="0"/>
    <s v="direct"/>
    <m/>
    <x v="0"/>
    <n v="0"/>
    <n v="0"/>
  </r>
  <r>
    <d v="2015-09-10T15:56:35"/>
    <x v="17"/>
    <x v="153"/>
    <x v="96"/>
    <x v="579"/>
    <x v="582"/>
    <s v="PC1204090051"/>
    <s v="Item: PC1204090051 / FG200B3911615595 / FORTIGATE-200B BUNDLE"/>
    <s v="MWSHMA_BMA"/>
    <n v="0"/>
    <n v="0"/>
    <n v="0"/>
    <n v="0"/>
    <s v="ESS-JOPL"/>
    <s v="Only UM"/>
    <n v="1"/>
    <x v="109"/>
    <x v="0"/>
    <x v="0"/>
    <s v="direct"/>
    <m/>
    <x v="0"/>
    <n v="0"/>
    <n v="0"/>
  </r>
  <r>
    <d v="2015-09-10T16:08:33"/>
    <x v="11"/>
    <x v="154"/>
    <x v="97"/>
    <x v="580"/>
    <x v="583"/>
    <s v="PC1310180019"/>
    <s v="Item: PC1310180019 / S321100089 / COMPAQ ALPHA SERVER DS20E"/>
    <s v="MWSHMA_BMA"/>
    <n v="0"/>
    <n v="0"/>
    <n v="0"/>
    <n v="0"/>
    <s v="ESS-JOPL"/>
    <s v="Only UM"/>
    <n v="1"/>
    <x v="110"/>
    <x v="0"/>
    <x v="0"/>
    <s v="direct"/>
    <m/>
    <x v="0"/>
    <n v="0"/>
    <n v="0"/>
  </r>
  <r>
    <d v="2015-09-10T16:08:33"/>
    <x v="11"/>
    <x v="154"/>
    <x v="97"/>
    <x v="580"/>
    <x v="583"/>
    <s v="PC1310180019"/>
    <s v="Item: PC1310180019 / S305000345 / COMPAQ ALPHA SERVER DS20E"/>
    <s v="MWSHMA_BMA"/>
    <n v="0"/>
    <n v="0"/>
    <n v="0"/>
    <n v="0"/>
    <s v="ESS-JOPL"/>
    <s v="Only UM"/>
    <n v="1"/>
    <x v="110"/>
    <x v="0"/>
    <x v="0"/>
    <s v="direct"/>
    <m/>
    <x v="0"/>
    <n v="0"/>
    <n v="0"/>
  </r>
  <r>
    <d v="2015-09-10T16:08:33"/>
    <x v="11"/>
    <x v="154"/>
    <x v="97"/>
    <x v="580"/>
    <x v="583"/>
    <s v="PC1310180019"/>
    <s v="Item: PC1310180019 / S321100095 / COMPAQ ALPHA SERVER DS20E"/>
    <s v="MWSHMA_BMA"/>
    <n v="0"/>
    <n v="0"/>
    <n v="0"/>
    <n v="0"/>
    <s v="ESS-JOPL"/>
    <s v="Only UM"/>
    <n v="1"/>
    <x v="110"/>
    <x v="0"/>
    <x v="0"/>
    <s v="direct"/>
    <m/>
    <x v="0"/>
    <n v="0"/>
    <n v="0"/>
  </r>
  <r>
    <d v="2015-09-10T16:22:08"/>
    <x v="5"/>
    <x v="155"/>
    <x v="98"/>
    <x v="581"/>
    <x v="584"/>
    <s v="contract_cover"/>
    <s v="Fixed Price"/>
    <s v="MWSHMA_HMA"/>
    <n v="5560"/>
    <n v="0"/>
    <n v="0"/>
    <n v="0"/>
    <s v="ESS-JOPL"/>
    <s v="Only UM"/>
    <n v="1"/>
    <x v="0"/>
    <x v="0"/>
    <x v="0"/>
    <s v="direct"/>
    <m/>
    <x v="3"/>
    <n v="2724.4"/>
    <n v="2724.4"/>
  </r>
  <r>
    <d v="2015-09-10T16:22:08"/>
    <x v="5"/>
    <x v="155"/>
    <x v="98"/>
    <x v="581"/>
    <x v="584"/>
    <s v="PC03XX317HP"/>
    <s v="Item: PC03XX317HP / SGH835YD76 / HP PROLIANT DL360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03XX317HP"/>
    <s v="Item: PC03XX317HP / SGH852YHYB / HP PROLIANT DL360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1206260019"/>
    <s v="Item: PC1206260019 / SGH001XAY4 / HP PROLIANT DL580 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1206260019"/>
    <s v="Item: PC1206260019 / SGH001XAY3 / HP PROLIANT DL580 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03XX436HP"/>
    <s v="Item: PC03XX436HP / SGH001XAY5 / HP PROLIANT DL580 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03XX245HP"/>
    <s v="Item: PC03XX245HP / CZC7152BXV / HP PROLIANT DL380 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1105120050"/>
    <s v="Item: PC1105120050 / SGH048X5HT / HP PROLIANT DL360 G7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1105120050"/>
    <s v="Item: PC1105120050 / SGH048X5HF / HP PROLIANT DL360 G7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1105120050"/>
    <s v="Item: PC1105120050 / SGH048X5HJ / HP PROLIANT DL360 G7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2:08"/>
    <x v="5"/>
    <x v="155"/>
    <x v="98"/>
    <x v="581"/>
    <x v="584"/>
    <s v="PC1105120050"/>
    <s v="Item: PC1105120050 / SGH048X5HR / HP PROLIANT DL360 G7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10T16:23:16"/>
    <x v="12"/>
    <x v="156"/>
    <x v="99"/>
    <x v="582"/>
    <x v="585"/>
    <s v="OT99YY888OT"/>
    <s v="Item: OT99YY888OT / SMAS00496 / SOFTWARE SERVICE CODE"/>
    <s v="MOSMOS_BMA_MOS_FTWOR"/>
    <n v="0"/>
    <n v="0"/>
    <n v="0"/>
    <n v="0"/>
    <s v="ESS-JOPL"/>
    <s v="Only UM"/>
    <n v="1"/>
    <x v="0"/>
    <x v="0"/>
    <x v="0"/>
    <s v="direct"/>
    <m/>
    <x v="0"/>
    <n v="0"/>
    <n v="0"/>
  </r>
  <r>
    <d v="2015-09-10T16:27:29"/>
    <x v="9"/>
    <x v="157"/>
    <x v="100"/>
    <x v="583"/>
    <x v="586"/>
    <s v="contract_cover"/>
    <s v="Fixed Price"/>
    <s v="MWSHMA_HMA"/>
    <n v="2832.5"/>
    <n v="0"/>
    <n v="0"/>
    <n v="0"/>
    <s v="ESS-JOPL"/>
    <s v="PM and UM"/>
    <n v="1"/>
    <x v="111"/>
    <x v="0"/>
    <x v="0"/>
    <s v="direct"/>
    <m/>
    <x v="3"/>
    <n v="849.75"/>
    <n v="849.75"/>
  </r>
  <r>
    <d v="2015-09-10T16:40:55"/>
    <x v="0"/>
    <x v="4"/>
    <x v="0"/>
    <x v="584"/>
    <x v="58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6:49:15"/>
    <x v="0"/>
    <x v="88"/>
    <x v="49"/>
    <x v="585"/>
    <x v="588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0T16:52:44"/>
    <x v="0"/>
    <x v="88"/>
    <x v="49"/>
    <x v="586"/>
    <x v="589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3:41"/>
    <x v="9"/>
    <x v="158"/>
    <x v="0"/>
    <x v="587"/>
    <x v="590"/>
    <s v="Deployment_SVC_1169"/>
    <s v="Deployment Services for Tender # 1169"/>
    <s v="IISINT"/>
    <n v="0"/>
    <n v="0"/>
    <n v="14.25"/>
    <n v="0"/>
    <s v="DPS-JOPL"/>
    <s v="PROFESSIONAL SALES"/>
    <n v="1"/>
    <x v="112"/>
    <x v="0"/>
    <x v="0"/>
    <s v="direct"/>
    <m/>
    <x v="2"/>
    <n v="0"/>
    <n v="0"/>
  </r>
  <r>
    <d v="2015-09-10T16:56:03"/>
    <x v="9"/>
    <x v="83"/>
    <x v="0"/>
    <x v="588"/>
    <x v="591"/>
    <s v="Deployment_SVC_1169"/>
    <s v="Deployment Services for Tender # 1169"/>
    <s v="IISINT"/>
    <n v="0"/>
    <n v="0"/>
    <n v="14.25"/>
    <n v="0"/>
    <s v="DPS-JOPL"/>
    <s v="PROFESSIONAL SALES"/>
    <n v="1"/>
    <x v="113"/>
    <x v="0"/>
    <x v="0"/>
    <s v="direct"/>
    <m/>
    <x v="2"/>
    <n v="0"/>
    <n v="0"/>
  </r>
  <r>
    <d v="2015-09-10T16:56:30"/>
    <x v="9"/>
    <x v="75"/>
    <x v="0"/>
    <x v="589"/>
    <x v="592"/>
    <s v="Deployment_SVC_1169"/>
    <s v="Deployment Services for Tender # 1169"/>
    <s v="IISINT"/>
    <n v="0"/>
    <n v="0"/>
    <n v="14.25"/>
    <n v="0"/>
    <s v="DPS-JOPL"/>
    <s v="PROFESSIONAL SALES"/>
    <n v="1"/>
    <x v="22"/>
    <x v="0"/>
    <x v="0"/>
    <s v="direct"/>
    <m/>
    <x v="2"/>
    <n v="0"/>
    <n v="0"/>
  </r>
  <r>
    <d v="2015-09-10T16:56:30"/>
    <x v="9"/>
    <x v="75"/>
    <x v="0"/>
    <x v="589"/>
    <x v="592"/>
    <s v="Deployment_SVC_1169"/>
    <s v="Deployment Services for Tender # 1169"/>
    <s v="IISINT"/>
    <n v="0"/>
    <n v="0"/>
    <n v="14.25"/>
    <n v="0"/>
    <s v="DPS-JOPL"/>
    <s v="PROFESSIONAL SALES"/>
    <n v="1"/>
    <x v="22"/>
    <x v="0"/>
    <x v="0"/>
    <s v="direct"/>
    <m/>
    <x v="2"/>
    <n v="0"/>
    <n v="0"/>
  </r>
  <r>
    <d v="2015-09-10T16:59:33"/>
    <x v="9"/>
    <x v="3"/>
    <x v="0"/>
    <x v="590"/>
    <x v="593"/>
    <s v="Deployment_SVC_1169"/>
    <s v="Deployment Services for Tender # 1169"/>
    <s v="IISINT"/>
    <n v="0"/>
    <n v="0"/>
    <n v="14.25"/>
    <n v="0"/>
    <s v="DPS-JOPL"/>
    <s v="PROFESSIONAL SALES"/>
    <n v="1"/>
    <x v="114"/>
    <x v="0"/>
    <x v="0"/>
    <s v="direct"/>
    <m/>
    <x v="2"/>
    <n v="0"/>
    <n v="0"/>
  </r>
  <r>
    <d v="2015-09-10T16:59:46"/>
    <x v="9"/>
    <x v="159"/>
    <x v="0"/>
    <x v="591"/>
    <x v="594"/>
    <s v="Deployment_SVC_1303"/>
    <s v="Deployment Services for Tender # 1303"/>
    <s v="IIPINT"/>
    <n v="0"/>
    <n v="0"/>
    <n v="14.25"/>
    <n v="0"/>
    <s v="DPS-JOPL"/>
    <s v="PROFESSIONAL SALES"/>
    <n v="1"/>
    <x v="115"/>
    <x v="0"/>
    <x v="0"/>
    <s v="direct"/>
    <m/>
    <x v="2"/>
    <n v="0"/>
    <n v="0"/>
  </r>
  <r>
    <d v="2015-09-10T16:59:46"/>
    <x v="9"/>
    <x v="159"/>
    <x v="0"/>
    <x v="591"/>
    <x v="594"/>
    <s v="Deployment_SVC_1303"/>
    <s v="Deployment Services for Tender # 1303"/>
    <s v="IIPINT"/>
    <n v="0"/>
    <n v="0"/>
    <n v="14.25"/>
    <n v="0"/>
    <s v="DPS-JOPL"/>
    <s v="PROFESSIONAL SALES"/>
    <n v="1"/>
    <x v="115"/>
    <x v="0"/>
    <x v="0"/>
    <s v="direct"/>
    <m/>
    <x v="2"/>
    <n v="0"/>
    <n v="0"/>
  </r>
  <r>
    <d v="2015-09-10T16:59:46"/>
    <x v="9"/>
    <x v="159"/>
    <x v="0"/>
    <x v="591"/>
    <x v="594"/>
    <s v="Deployment_SVC_1303"/>
    <s v="Deployment Services for Tender # 1303"/>
    <s v="IIPINT"/>
    <n v="0"/>
    <n v="0"/>
    <n v="14.25"/>
    <n v="0"/>
    <s v="DPS-JOPL"/>
    <s v="PROFESSIONAL SALES"/>
    <n v="1"/>
    <x v="115"/>
    <x v="0"/>
    <x v="0"/>
    <s v="direct"/>
    <m/>
    <x v="2"/>
    <n v="0"/>
    <n v="0"/>
  </r>
  <r>
    <d v="2015-09-10T16:59:46"/>
    <x v="9"/>
    <x v="159"/>
    <x v="0"/>
    <x v="591"/>
    <x v="594"/>
    <s v="Deployment_SVC_1303"/>
    <s v="Deployment Services for Tender # 1303"/>
    <s v="IIPINT"/>
    <n v="0"/>
    <n v="0"/>
    <n v="14.25"/>
    <n v="0"/>
    <s v="DPS-JOPL"/>
    <s v="PROFESSIONAL SALES"/>
    <n v="1"/>
    <x v="115"/>
    <x v="0"/>
    <x v="0"/>
    <s v="direct"/>
    <m/>
    <x v="2"/>
    <n v="0"/>
    <n v="0"/>
  </r>
  <r>
    <d v="2015-09-10T17:01:23"/>
    <x v="9"/>
    <x v="73"/>
    <x v="0"/>
    <x v="592"/>
    <x v="595"/>
    <s v="Deployment_SVC_1169"/>
    <s v="Deployment Services for Tender # 1169"/>
    <s v="IISINT"/>
    <n v="0"/>
    <n v="0"/>
    <n v="14.25"/>
    <n v="0"/>
    <s v="DPS-JOPL"/>
    <s v="PROFESSIONAL SALES"/>
    <n v="1"/>
    <x v="116"/>
    <x v="0"/>
    <x v="0"/>
    <s v="direct"/>
    <m/>
    <x v="2"/>
    <n v="0"/>
    <n v="0"/>
  </r>
  <r>
    <d v="2015-09-10T17:02:05"/>
    <x v="13"/>
    <x v="121"/>
    <x v="0"/>
    <x v="593"/>
    <x v="596"/>
    <s v="Deployment_SVC_1303"/>
    <s v="Deployment Services for Tender # 1303"/>
    <s v="IIPINT"/>
    <n v="0"/>
    <n v="0"/>
    <n v="14.25"/>
    <n v="0"/>
    <s v="DPS-JOPL"/>
    <s v="PROFESSIONAL SALES"/>
    <n v="1"/>
    <x v="117"/>
    <x v="0"/>
    <x v="0"/>
    <s v="direct"/>
    <m/>
    <x v="2"/>
    <n v="0"/>
    <n v="0"/>
  </r>
  <r>
    <d v="2015-09-10T17:03:26"/>
    <x v="9"/>
    <x v="73"/>
    <x v="0"/>
    <x v="594"/>
    <x v="597"/>
    <s v="Deployment_SVC_1169"/>
    <s v="Deployment Services for Tender # 1169"/>
    <s v="IISINT"/>
    <n v="0"/>
    <n v="0"/>
    <n v="14.25"/>
    <n v="0"/>
    <s v="DPS-JOPL"/>
    <s v="PROFESSIONAL SALES"/>
    <n v="1"/>
    <x v="118"/>
    <x v="0"/>
    <x v="0"/>
    <s v="direct"/>
    <m/>
    <x v="2"/>
    <n v="0"/>
    <n v="0"/>
  </r>
  <r>
    <d v="2015-09-10T17:05:48"/>
    <x v="7"/>
    <x v="39"/>
    <x v="0"/>
    <x v="595"/>
    <x v="598"/>
    <s v="Deployment_SVC_1303"/>
    <s v="Deployment Services for Tender # 1303"/>
    <s v="IIPINT"/>
    <n v="0"/>
    <n v="0"/>
    <n v="14.25"/>
    <n v="0"/>
    <s v="DPS-JOPL"/>
    <s v="PROFESSIONAL SALES"/>
    <n v="1"/>
    <x v="119"/>
    <x v="0"/>
    <x v="0"/>
    <s v="direct"/>
    <m/>
    <x v="2"/>
    <n v="0"/>
    <n v="0"/>
  </r>
  <r>
    <d v="2015-09-10T17:06:04"/>
    <x v="13"/>
    <x v="160"/>
    <x v="0"/>
    <x v="596"/>
    <x v="599"/>
    <s v="Deployment_SVC_1169"/>
    <s v="Deployment Services for Tender # 1169"/>
    <s v="IISINT"/>
    <n v="0"/>
    <n v="0"/>
    <n v="14.25"/>
    <n v="0"/>
    <s v="DPS-JOPL"/>
    <s v="PROFESSIONAL SALES"/>
    <n v="1"/>
    <x v="120"/>
    <x v="0"/>
    <x v="0"/>
    <s v="direct"/>
    <m/>
    <x v="2"/>
    <n v="0"/>
    <n v="0"/>
  </r>
  <r>
    <d v="2015-09-10T17:07:50"/>
    <x v="9"/>
    <x v="73"/>
    <x v="0"/>
    <x v="597"/>
    <x v="600"/>
    <s v="Deployment_SVC_1169"/>
    <s v="Deployment Services for Tender # 1169"/>
    <s v="IISINT"/>
    <n v="0"/>
    <n v="0"/>
    <n v="14.25"/>
    <n v="0"/>
    <s v="DPS-JOPL"/>
    <s v="PROFESSIONAL SALES"/>
    <n v="1"/>
    <x v="121"/>
    <x v="0"/>
    <x v="0"/>
    <s v="direct"/>
    <m/>
    <x v="2"/>
    <n v="0"/>
    <n v="0"/>
  </r>
  <r>
    <d v="2015-09-10T17:08:04"/>
    <x v="7"/>
    <x v="39"/>
    <x v="0"/>
    <x v="598"/>
    <x v="601"/>
    <s v="ONSITE_SUPPORT"/>
    <s v="Onsite Support Services"/>
    <s v="IPSMAC"/>
    <n v="0"/>
    <n v="0"/>
    <n v="14.25"/>
    <n v="0"/>
    <s v="DPS-JOPL"/>
    <s v="PROFESSIONAL SALES"/>
    <n v="1"/>
    <x v="122"/>
    <x v="0"/>
    <x v="0"/>
    <s v="direct"/>
    <m/>
    <x v="2"/>
    <n v="0"/>
    <n v="0"/>
  </r>
  <r>
    <d v="2015-09-10T17:08:04"/>
    <x v="7"/>
    <x v="39"/>
    <x v="0"/>
    <x v="598"/>
    <x v="601"/>
    <s v="Deployment_SVC_1169"/>
    <s v="Deployment Services for Tender # 1169"/>
    <s v="IPSMAC"/>
    <n v="0"/>
    <n v="0"/>
    <n v="14.25"/>
    <n v="0"/>
    <s v="DPS-JOPL"/>
    <s v="PROFESSIONAL SALES"/>
    <n v="1"/>
    <x v="122"/>
    <x v="0"/>
    <x v="0"/>
    <s v="direct"/>
    <m/>
    <x v="2"/>
    <n v="0"/>
    <n v="0"/>
  </r>
  <r>
    <d v="2015-09-10T17:10:19"/>
    <x v="7"/>
    <x v="161"/>
    <x v="0"/>
    <x v="599"/>
    <x v="602"/>
    <s v="ONSITE_SUPPORT"/>
    <s v="Onsite Support Services"/>
    <s v="IPSMAC"/>
    <n v="0"/>
    <n v="0"/>
    <n v="14.25"/>
    <n v="0"/>
    <s v="DPS-JOPL"/>
    <s v="PROFESSIONAL SALES"/>
    <n v="1"/>
    <x v="123"/>
    <x v="0"/>
    <x v="0"/>
    <s v="direct"/>
    <m/>
    <x v="2"/>
    <n v="0"/>
    <n v="0"/>
  </r>
  <r>
    <d v="2015-09-10T17:10:19"/>
    <x v="7"/>
    <x v="161"/>
    <x v="0"/>
    <x v="599"/>
    <x v="602"/>
    <s v="Deployment_SVC_1303"/>
    <s v="Deployment Services for Tender # 1303"/>
    <s v="IPSMAC"/>
    <n v="0"/>
    <n v="0"/>
    <n v="14.25"/>
    <n v="0"/>
    <s v="DPS-JOPL"/>
    <s v="PROFESSIONAL SALES"/>
    <n v="1"/>
    <x v="123"/>
    <x v="0"/>
    <x v="0"/>
    <s v="direct"/>
    <m/>
    <x v="2"/>
    <n v="0"/>
    <n v="0"/>
  </r>
  <r>
    <d v="2015-09-10T17:11:55"/>
    <x v="9"/>
    <x v="162"/>
    <x v="0"/>
    <x v="600"/>
    <x v="603"/>
    <s v="Deployment_SVC_1169"/>
    <s v="Deployment Services for Tender # 1169"/>
    <s v="IISINT"/>
    <n v="0"/>
    <n v="0"/>
    <n v="14.25"/>
    <n v="0"/>
    <s v="DPS-JOPL"/>
    <s v="PROFESSIONAL SALES"/>
    <n v="1"/>
    <x v="124"/>
    <x v="0"/>
    <x v="0"/>
    <s v="direct"/>
    <m/>
    <x v="2"/>
    <n v="0"/>
    <n v="0"/>
  </r>
  <r>
    <d v="2015-09-10T17:13:26"/>
    <x v="9"/>
    <x v="159"/>
    <x v="0"/>
    <x v="601"/>
    <x v="604"/>
    <s v="Deployment_SVC_1303"/>
    <s v="Deployment Services for Tender # 1303"/>
    <s v="IIPINT"/>
    <n v="0"/>
    <n v="0"/>
    <n v="14.25"/>
    <n v="0"/>
    <s v="DPS-JOPL"/>
    <s v="PROFESSIONAL SALES"/>
    <n v="1"/>
    <x v="125"/>
    <x v="0"/>
    <x v="0"/>
    <s v="direct"/>
    <m/>
    <x v="2"/>
    <n v="0"/>
    <n v="0"/>
  </r>
  <r>
    <d v="2015-09-10T17:13:26"/>
    <x v="9"/>
    <x v="159"/>
    <x v="0"/>
    <x v="601"/>
    <x v="604"/>
    <s v="Deployment_SVC_1303"/>
    <s v="Deployment Services for Tender # 1303"/>
    <s v="IIPINT"/>
    <n v="0"/>
    <n v="0"/>
    <n v="14.25"/>
    <n v="0"/>
    <s v="DPS-JOPL"/>
    <s v="PROFESSIONAL SALES"/>
    <n v="1"/>
    <x v="125"/>
    <x v="0"/>
    <x v="0"/>
    <s v="direct"/>
    <m/>
    <x v="2"/>
    <n v="0"/>
    <n v="0"/>
  </r>
  <r>
    <d v="2015-09-10T17:13:26"/>
    <x v="9"/>
    <x v="159"/>
    <x v="0"/>
    <x v="601"/>
    <x v="604"/>
    <s v="Deployment_SVC_1303"/>
    <s v="Deployment Services for Tender # 1303"/>
    <s v="IIPINT"/>
    <n v="0"/>
    <n v="0"/>
    <n v="14.25"/>
    <n v="0"/>
    <s v="DPS-JOPL"/>
    <s v="PROFESSIONAL SALES"/>
    <n v="1"/>
    <x v="125"/>
    <x v="0"/>
    <x v="0"/>
    <s v="direct"/>
    <m/>
    <x v="2"/>
    <n v="0"/>
    <n v="0"/>
  </r>
  <r>
    <d v="2015-09-10T17:13:45"/>
    <x v="0"/>
    <x v="6"/>
    <x v="0"/>
    <x v="602"/>
    <x v="60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7:14:46"/>
    <x v="9"/>
    <x v="73"/>
    <x v="0"/>
    <x v="603"/>
    <x v="606"/>
    <s v="Deployment_SVC_1169"/>
    <s v="Deployment Services for Tender # 1169"/>
    <s v="IISINT"/>
    <n v="0"/>
    <n v="0"/>
    <n v="14.25"/>
    <n v="0"/>
    <s v="DPS-JOPL"/>
    <s v="PROFESSIONAL SALES"/>
    <n v="1"/>
    <x v="126"/>
    <x v="0"/>
    <x v="0"/>
    <s v="direct"/>
    <m/>
    <x v="2"/>
    <n v="0"/>
    <n v="0"/>
  </r>
  <r>
    <d v="2015-09-10T17:17:35"/>
    <x v="9"/>
    <x v="163"/>
    <x v="0"/>
    <x v="604"/>
    <x v="607"/>
    <s v="Deployment_SVC_1169"/>
    <s v="Deployment Services for Tender # 1169"/>
    <s v="IISINT"/>
    <n v="0"/>
    <n v="0"/>
    <n v="14.25"/>
    <n v="0"/>
    <s v="DPS-JOPL"/>
    <s v="PROFESSIONAL SALES"/>
    <n v="1"/>
    <x v="127"/>
    <x v="0"/>
    <x v="0"/>
    <s v="direct"/>
    <m/>
    <x v="2"/>
    <n v="0"/>
    <n v="0"/>
  </r>
  <r>
    <d v="2015-09-10T17:18:47"/>
    <x v="7"/>
    <x v="54"/>
    <x v="0"/>
    <x v="605"/>
    <x v="608"/>
    <s v="ONSITE_SUPPORT"/>
    <s v="Onsite Support Services"/>
    <s v="IPSMAC"/>
    <n v="0"/>
    <n v="0"/>
    <n v="14.25"/>
    <n v="0"/>
    <s v="DPS-JOPL"/>
    <s v="PROFESSIONAL SALES"/>
    <n v="1"/>
    <x v="128"/>
    <x v="0"/>
    <x v="0"/>
    <s v="direct"/>
    <m/>
    <x v="2"/>
    <n v="0"/>
    <n v="0"/>
  </r>
  <r>
    <d v="2015-09-10T17:18:47"/>
    <x v="7"/>
    <x v="54"/>
    <x v="0"/>
    <x v="605"/>
    <x v="608"/>
    <s v="Deployment_SVC_1169"/>
    <s v="Deployment Services for Tender # 1169"/>
    <s v="IPSMAC"/>
    <n v="0"/>
    <n v="0"/>
    <n v="14.25"/>
    <n v="0"/>
    <s v="DPS-JOPL"/>
    <s v="PROFESSIONAL SALES"/>
    <n v="1"/>
    <x v="128"/>
    <x v="0"/>
    <x v="0"/>
    <s v="direct"/>
    <m/>
    <x v="2"/>
    <n v="0"/>
    <n v="0"/>
  </r>
  <r>
    <d v="2015-09-10T17:19:21"/>
    <x v="9"/>
    <x v="163"/>
    <x v="0"/>
    <x v="606"/>
    <x v="609"/>
    <s v="Deployment_SVC_1169"/>
    <s v="Deployment Services for Tender # 1169"/>
    <s v="IISINT"/>
    <n v="0"/>
    <n v="0"/>
    <n v="14.25"/>
    <n v="0"/>
    <s v="DPS-JOPL"/>
    <s v="PROFESSIONAL SALES"/>
    <n v="1"/>
    <x v="129"/>
    <x v="0"/>
    <x v="0"/>
    <s v="direct"/>
    <m/>
    <x v="2"/>
    <n v="0"/>
    <n v="0"/>
  </r>
  <r>
    <d v="2015-09-10T17:20:43"/>
    <x v="0"/>
    <x v="6"/>
    <x v="0"/>
    <x v="607"/>
    <x v="61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7:21:04"/>
    <x v="9"/>
    <x v="163"/>
    <x v="0"/>
    <x v="608"/>
    <x v="611"/>
    <s v="Deployment_SVC_1169"/>
    <s v="Deployment Services for Tender # 1169"/>
    <s v="IISINT"/>
    <n v="0"/>
    <n v="0"/>
    <n v="14.25"/>
    <n v="0"/>
    <s v="DPS-JOPL"/>
    <s v="PROFESSIONAL SALES"/>
    <n v="1"/>
    <x v="129"/>
    <x v="0"/>
    <x v="0"/>
    <s v="direct"/>
    <m/>
    <x v="2"/>
    <n v="0"/>
    <n v="0"/>
  </r>
  <r>
    <d v="2015-09-10T17:21:04"/>
    <x v="9"/>
    <x v="163"/>
    <x v="0"/>
    <x v="608"/>
    <x v="611"/>
    <s v="Deployment_SVC_1169"/>
    <s v="Deployment Services for Tender # 1169"/>
    <s v="IISINT"/>
    <n v="0"/>
    <n v="0"/>
    <n v="14.25"/>
    <n v="0"/>
    <s v="DPS-JOPL"/>
    <s v="PROFESSIONAL SALES"/>
    <n v="1"/>
    <x v="129"/>
    <x v="0"/>
    <x v="0"/>
    <s v="direct"/>
    <m/>
    <x v="2"/>
    <n v="0"/>
    <n v="0"/>
  </r>
  <r>
    <d v="2015-09-10T17:21:04"/>
    <x v="9"/>
    <x v="163"/>
    <x v="0"/>
    <x v="608"/>
    <x v="611"/>
    <s v="Deployment_SVC_1169"/>
    <s v="Deployment Services for Tender # 1169"/>
    <s v="IISINT"/>
    <n v="0"/>
    <n v="0"/>
    <n v="14.25"/>
    <n v="0"/>
    <s v="DPS-JOPL"/>
    <s v="PROFESSIONAL SALES"/>
    <n v="1"/>
    <x v="129"/>
    <x v="0"/>
    <x v="0"/>
    <s v="direct"/>
    <m/>
    <x v="2"/>
    <n v="0"/>
    <n v="0"/>
  </r>
  <r>
    <d v="2015-09-10T17:21:38"/>
    <x v="7"/>
    <x v="54"/>
    <x v="0"/>
    <x v="609"/>
    <x v="612"/>
    <s v="ONSITE_SUPPORT"/>
    <s v="Onsite Support Services"/>
    <s v="IPSMAC"/>
    <n v="0"/>
    <n v="0"/>
    <n v="14.25"/>
    <n v="0"/>
    <s v="DPS-JOPL"/>
    <s v="PROFESSIONAL SALES"/>
    <n v="1"/>
    <x v="130"/>
    <x v="0"/>
    <x v="0"/>
    <s v="direct"/>
    <m/>
    <x v="2"/>
    <n v="0"/>
    <n v="0"/>
  </r>
  <r>
    <d v="2015-09-10T17:21:38"/>
    <x v="7"/>
    <x v="54"/>
    <x v="0"/>
    <x v="609"/>
    <x v="612"/>
    <s v="Deployment_SVC_1169"/>
    <s v="Deployment Services for Tender # 1169"/>
    <s v="IPSMAC"/>
    <n v="0"/>
    <n v="0"/>
    <n v="14.25"/>
    <n v="0"/>
    <s v="DPS-JOPL"/>
    <s v="PROFESSIONAL SALES"/>
    <n v="1"/>
    <x v="130"/>
    <x v="0"/>
    <x v="0"/>
    <s v="direct"/>
    <m/>
    <x v="2"/>
    <n v="0"/>
    <n v="0"/>
  </r>
  <r>
    <d v="2015-09-10T17:22:22"/>
    <x v="9"/>
    <x v="83"/>
    <x v="0"/>
    <x v="610"/>
    <x v="613"/>
    <s v="Deployment_SVC_1169"/>
    <s v="Deployment Services for Tender # 1169"/>
    <s v="IISINT"/>
    <n v="0"/>
    <n v="0"/>
    <n v="14.25"/>
    <n v="0"/>
    <s v="DPS-JOPL"/>
    <s v="PROFESSIONAL SALES"/>
    <n v="1"/>
    <x v="131"/>
    <x v="0"/>
    <x v="0"/>
    <s v="direct"/>
    <m/>
    <x v="2"/>
    <n v="0"/>
    <n v="0"/>
  </r>
  <r>
    <d v="2015-09-10T17:23:47"/>
    <x v="7"/>
    <x v="54"/>
    <x v="0"/>
    <x v="611"/>
    <x v="614"/>
    <s v="ONSITE_SUPPORT"/>
    <s v="Onsite Support Services"/>
    <s v="IPSMAC"/>
    <n v="0"/>
    <n v="0"/>
    <n v="14.25"/>
    <n v="0"/>
    <s v="DPS-JOPL"/>
    <s v="PROFESSIONAL SALES"/>
    <n v="1"/>
    <x v="132"/>
    <x v="0"/>
    <x v="0"/>
    <s v="direct"/>
    <m/>
    <x v="2"/>
    <n v="0"/>
    <n v="0"/>
  </r>
  <r>
    <d v="2015-09-10T17:23:47"/>
    <x v="7"/>
    <x v="54"/>
    <x v="0"/>
    <x v="611"/>
    <x v="614"/>
    <s v="Deployment_SVC_1169"/>
    <s v="Deployment Services for Tender # 1169"/>
    <s v="IPSMAC"/>
    <n v="0"/>
    <n v="0"/>
    <n v="14.25"/>
    <n v="0"/>
    <s v="DPS-JOPL"/>
    <s v="PROFESSIONAL SALES"/>
    <n v="1"/>
    <x v="132"/>
    <x v="0"/>
    <x v="0"/>
    <s v="direct"/>
    <m/>
    <x v="2"/>
    <n v="0"/>
    <n v="0"/>
  </r>
  <r>
    <d v="2015-09-10T17:24:08"/>
    <x v="13"/>
    <x v="164"/>
    <x v="0"/>
    <x v="612"/>
    <x v="615"/>
    <s v="ONSITE_SUPPORT"/>
    <s v="Onsite Support Services"/>
    <s v="IPSMAC"/>
    <n v="0"/>
    <n v="0"/>
    <n v="14.25"/>
    <n v="0"/>
    <s v="DPS-JOPL"/>
    <s v="PROFESSIONAL SALES"/>
    <n v="1"/>
    <x v="133"/>
    <x v="0"/>
    <x v="0"/>
    <s v="direct"/>
    <m/>
    <x v="2"/>
    <n v="0"/>
    <n v="0"/>
  </r>
  <r>
    <d v="2015-09-10T17:24:08"/>
    <x v="13"/>
    <x v="164"/>
    <x v="0"/>
    <x v="612"/>
    <x v="615"/>
    <s v="Deployment_SVC_1303"/>
    <s v="Deployment Services for Tender # 1303"/>
    <s v="IPSMAC"/>
    <n v="0"/>
    <n v="0"/>
    <n v="14.25"/>
    <n v="0"/>
    <s v="DPS-JOPL"/>
    <s v="PROFESSIONAL SALES"/>
    <n v="1"/>
    <x v="133"/>
    <x v="0"/>
    <x v="0"/>
    <s v="direct"/>
    <m/>
    <x v="2"/>
    <n v="0"/>
    <n v="0"/>
  </r>
  <r>
    <d v="2015-09-10T17:24:08"/>
    <x v="13"/>
    <x v="164"/>
    <x v="0"/>
    <x v="612"/>
    <x v="615"/>
    <s v="Deployment_SVC_1303"/>
    <s v="Deployment Services for Tender # 1303"/>
    <s v="IPSMAC"/>
    <n v="0"/>
    <n v="0"/>
    <n v="14.25"/>
    <n v="0"/>
    <s v="DPS-JOPL"/>
    <s v="PROFESSIONAL SALES"/>
    <n v="1"/>
    <x v="133"/>
    <x v="0"/>
    <x v="0"/>
    <s v="direct"/>
    <m/>
    <x v="2"/>
    <n v="0"/>
    <n v="0"/>
  </r>
  <r>
    <d v="2015-09-10T17:24:08"/>
    <x v="13"/>
    <x v="164"/>
    <x v="0"/>
    <x v="612"/>
    <x v="615"/>
    <s v="Deployment_SVC_1303"/>
    <s v="Deployment Services for Tender # 1303"/>
    <s v="IPSMAC"/>
    <n v="0"/>
    <n v="0"/>
    <n v="14.25"/>
    <n v="0"/>
    <s v="DPS-JOPL"/>
    <s v="PROFESSIONAL SALES"/>
    <n v="1"/>
    <x v="133"/>
    <x v="0"/>
    <x v="0"/>
    <s v="direct"/>
    <m/>
    <x v="2"/>
    <n v="0"/>
    <n v="0"/>
  </r>
  <r>
    <d v="2015-09-10T17:24:11"/>
    <x v="0"/>
    <x v="5"/>
    <x v="0"/>
    <x v="613"/>
    <x v="61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7:25:39"/>
    <x v="7"/>
    <x v="74"/>
    <x v="0"/>
    <x v="614"/>
    <x v="617"/>
    <s v="ONSITE_SUPPORT"/>
    <s v="Onsite Support Services"/>
    <s v="IPSMAC"/>
    <n v="0"/>
    <n v="0"/>
    <n v="14.25"/>
    <n v="0"/>
    <s v="DPS-JOPL"/>
    <s v="PROFESSIONAL SALES"/>
    <n v="1"/>
    <x v="134"/>
    <x v="0"/>
    <x v="0"/>
    <s v="direct"/>
    <m/>
    <x v="2"/>
    <n v="0"/>
    <n v="0"/>
  </r>
  <r>
    <d v="2015-09-10T17:25:39"/>
    <x v="7"/>
    <x v="74"/>
    <x v="0"/>
    <x v="614"/>
    <x v="617"/>
    <s v="Deployment_SVC_1303"/>
    <s v="Deployment Services for Tender # 1303"/>
    <s v="IPSMAC"/>
    <n v="0"/>
    <n v="0"/>
    <n v="14.25"/>
    <n v="0"/>
    <s v="DPS-JOPL"/>
    <s v="PROFESSIONAL SALES"/>
    <n v="1"/>
    <x v="134"/>
    <x v="0"/>
    <x v="0"/>
    <s v="direct"/>
    <m/>
    <x v="2"/>
    <n v="0"/>
    <n v="0"/>
  </r>
  <r>
    <d v="2015-09-10T17:25:45"/>
    <x v="13"/>
    <x v="29"/>
    <x v="0"/>
    <x v="615"/>
    <x v="618"/>
    <s v="Deployment_SVC_1169"/>
    <s v="Deployment Services for Tender # 1169"/>
    <s v="IISINT"/>
    <n v="0"/>
    <n v="0"/>
    <n v="14.25"/>
    <n v="0"/>
    <s v="DPS-JOPL"/>
    <s v="PROFESSIONAL SALES"/>
    <n v="1"/>
    <x v="135"/>
    <x v="0"/>
    <x v="0"/>
    <s v="direct"/>
    <m/>
    <x v="2"/>
    <n v="0"/>
    <n v="0"/>
  </r>
  <r>
    <d v="2015-09-10T17:25:45"/>
    <x v="13"/>
    <x v="29"/>
    <x v="0"/>
    <x v="615"/>
    <x v="618"/>
    <s v="Deployment_SVC_1169"/>
    <s v="Deployment Services for Tender # 1169"/>
    <s v="IISINT"/>
    <n v="0"/>
    <n v="0"/>
    <n v="14.25"/>
    <n v="0"/>
    <s v="DPS-JOPL"/>
    <s v="PROFESSIONAL SALES"/>
    <n v="1"/>
    <x v="135"/>
    <x v="0"/>
    <x v="0"/>
    <s v="direct"/>
    <m/>
    <x v="2"/>
    <n v="0"/>
    <n v="0"/>
  </r>
  <r>
    <d v="2015-09-10T17:25:45"/>
    <x v="13"/>
    <x v="29"/>
    <x v="0"/>
    <x v="615"/>
    <x v="618"/>
    <s v="Deployment_SVC_1169"/>
    <s v="Deployment Services for Tender # 1169"/>
    <s v="IISINT"/>
    <n v="0"/>
    <n v="0"/>
    <n v="14.25"/>
    <n v="0"/>
    <s v="DPS-JOPL"/>
    <s v="PROFESSIONAL SALES"/>
    <n v="1"/>
    <x v="135"/>
    <x v="0"/>
    <x v="0"/>
    <s v="direct"/>
    <m/>
    <x v="2"/>
    <n v="0"/>
    <n v="0"/>
  </r>
  <r>
    <d v="2015-09-10T17:33:54"/>
    <x v="0"/>
    <x v="11"/>
    <x v="0"/>
    <x v="616"/>
    <x v="61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7:36:53"/>
    <x v="9"/>
    <x v="73"/>
    <x v="0"/>
    <x v="617"/>
    <x v="620"/>
    <s v="Deployment_SVC_1169"/>
    <s v="Deployment Services for Tender # 1169"/>
    <s v="IISINT"/>
    <n v="0"/>
    <n v="0"/>
    <n v="14.25"/>
    <n v="0"/>
    <s v="DPS-JOPL"/>
    <s v="PROFESSIONAL SALES"/>
    <n v="1"/>
    <x v="19"/>
    <x v="0"/>
    <x v="0"/>
    <s v="direct"/>
    <m/>
    <x v="2"/>
    <n v="0"/>
    <n v="0"/>
  </r>
  <r>
    <d v="2015-09-10T17:36:53"/>
    <x v="9"/>
    <x v="73"/>
    <x v="0"/>
    <x v="617"/>
    <x v="620"/>
    <s v="Deployment_SVC_1169"/>
    <s v="Deployment Services for Tender # 1169"/>
    <s v="IISINT"/>
    <n v="0"/>
    <n v="0"/>
    <n v="14.25"/>
    <n v="0"/>
    <s v="DPS-JOPL"/>
    <s v="PROFESSIONAL SALES"/>
    <n v="1"/>
    <x v="19"/>
    <x v="0"/>
    <x v="0"/>
    <s v="direct"/>
    <m/>
    <x v="2"/>
    <n v="0"/>
    <n v="0"/>
  </r>
  <r>
    <d v="2015-09-10T17:41:46"/>
    <x v="9"/>
    <x v="73"/>
    <x v="0"/>
    <x v="618"/>
    <x v="621"/>
    <s v="Deployment_SVC_1169"/>
    <s v="Deployment Services for Tender # 1169"/>
    <s v="IISINT"/>
    <n v="0"/>
    <n v="0"/>
    <n v="14.25"/>
    <n v="0"/>
    <s v="DPS-JOPL"/>
    <s v="PROFESSIONAL SALES"/>
    <n v="1"/>
    <x v="16"/>
    <x v="0"/>
    <x v="0"/>
    <s v="direct"/>
    <m/>
    <x v="2"/>
    <n v="0"/>
    <n v="0"/>
  </r>
  <r>
    <d v="2015-09-10T17:43:15"/>
    <x v="10"/>
    <x v="109"/>
    <x v="0"/>
    <x v="619"/>
    <x v="622"/>
    <s v="ONSITE_SUPPORT"/>
    <s v="Onsite Support Services"/>
    <s v="IPSMAC"/>
    <n v="0"/>
    <n v="0"/>
    <n v="14.25"/>
    <n v="0"/>
    <s v="DPS-JOPL"/>
    <s v="PROFESSIONAL SALES"/>
    <n v="1"/>
    <x v="136"/>
    <x v="0"/>
    <x v="0"/>
    <s v="direct"/>
    <m/>
    <x v="2"/>
    <n v="0"/>
    <n v="0"/>
  </r>
  <r>
    <d v="2015-09-10T17:43:15"/>
    <x v="10"/>
    <x v="109"/>
    <x v="0"/>
    <x v="619"/>
    <x v="622"/>
    <s v="Deployment_SVC_1169"/>
    <s v="Deployment Services for Tender # 1169"/>
    <s v="IPSMAC"/>
    <n v="0"/>
    <n v="0"/>
    <n v="14.25"/>
    <n v="0"/>
    <s v="DPS-JOPL"/>
    <s v="PROFESSIONAL SALES"/>
    <n v="1"/>
    <x v="136"/>
    <x v="0"/>
    <x v="0"/>
    <s v="direct"/>
    <m/>
    <x v="2"/>
    <n v="0"/>
    <n v="0"/>
  </r>
  <r>
    <d v="2015-09-10T17:44:56"/>
    <x v="9"/>
    <x v="73"/>
    <x v="0"/>
    <x v="620"/>
    <x v="623"/>
    <s v="Deployment_SVC_1169"/>
    <s v="Deployment Services for Tender # 1169"/>
    <s v="IISINT"/>
    <n v="0"/>
    <n v="0"/>
    <n v="14.25"/>
    <n v="0"/>
    <s v="DPS-JOPL"/>
    <s v="PROFESSIONAL SALES"/>
    <n v="1"/>
    <x v="137"/>
    <x v="0"/>
    <x v="0"/>
    <s v="direct"/>
    <m/>
    <x v="2"/>
    <n v="0"/>
    <n v="0"/>
  </r>
  <r>
    <d v="2015-09-10T18:26:01"/>
    <x v="0"/>
    <x v="7"/>
    <x v="0"/>
    <x v="621"/>
    <x v="62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8:29:17"/>
    <x v="0"/>
    <x v="2"/>
    <x v="0"/>
    <x v="622"/>
    <x v="62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8:32:12"/>
    <x v="0"/>
    <x v="2"/>
    <x v="0"/>
    <x v="623"/>
    <x v="62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0T18:35:27"/>
    <x v="0"/>
    <x v="2"/>
    <x v="0"/>
    <x v="624"/>
    <x v="62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0:09:09"/>
    <x v="13"/>
    <x v="165"/>
    <x v="0"/>
    <x v="625"/>
    <x v="628"/>
    <s v="ONSITE_SUPPORT"/>
    <s v="Onsite Support Services"/>
    <s v="IPSMAC"/>
    <n v="0"/>
    <n v="0"/>
    <n v="14.25"/>
    <n v="0"/>
    <s v="DPS-JOPL"/>
    <s v="PROFESSIONAL SALES"/>
    <n v="1"/>
    <x v="138"/>
    <x v="0"/>
    <x v="0"/>
    <s v="direct"/>
    <m/>
    <x v="2"/>
    <n v="0"/>
    <n v="0"/>
  </r>
  <r>
    <d v="2015-09-14T10:09:09"/>
    <x v="13"/>
    <x v="165"/>
    <x v="0"/>
    <x v="625"/>
    <x v="628"/>
    <s v="Deployment_SVC_1169"/>
    <s v="Deployment Services for Tender # 1169"/>
    <s v="IPSMAC"/>
    <n v="0"/>
    <n v="0"/>
    <n v="14.25"/>
    <n v="0"/>
    <s v="DPS-JOPL"/>
    <s v="PROFESSIONAL SALES"/>
    <n v="1"/>
    <x v="138"/>
    <x v="0"/>
    <x v="0"/>
    <s v="direct"/>
    <m/>
    <x v="2"/>
    <n v="0"/>
    <n v="0"/>
  </r>
  <r>
    <d v="2015-09-14T10:18:45"/>
    <x v="13"/>
    <x v="165"/>
    <x v="0"/>
    <x v="626"/>
    <x v="629"/>
    <s v="Deployment_SVC_1169"/>
    <s v="Deployment Services for Tender # 1169"/>
    <s v="IISINT"/>
    <n v="0"/>
    <n v="0"/>
    <n v="14.25"/>
    <n v="0"/>
    <s v="DPS-JOPL"/>
    <s v="PROFESSIONAL SALES"/>
    <n v="1"/>
    <x v="139"/>
    <x v="0"/>
    <x v="0"/>
    <s v="direct"/>
    <m/>
    <x v="2"/>
    <n v="0"/>
    <n v="0"/>
  </r>
  <r>
    <d v="2015-09-14T10:20:26"/>
    <x v="9"/>
    <x v="73"/>
    <x v="0"/>
    <x v="627"/>
    <x v="630"/>
    <s v="ONSITE_SUPPORT"/>
    <s v="Onsite Support Services"/>
    <s v="IPSMAC"/>
    <n v="0"/>
    <n v="0"/>
    <n v="14.25"/>
    <n v="0"/>
    <s v="DPS-JOPL"/>
    <s v="PROFESSIONAL SALES"/>
    <n v="1"/>
    <x v="140"/>
    <x v="0"/>
    <x v="0"/>
    <s v="direct"/>
    <m/>
    <x v="2"/>
    <n v="0"/>
    <n v="0"/>
  </r>
  <r>
    <d v="2015-09-14T10:20:26"/>
    <x v="9"/>
    <x v="73"/>
    <x v="0"/>
    <x v="627"/>
    <x v="630"/>
    <s v="Deployment_SVC_1169"/>
    <s v="Deployment Services for Tender # 1169"/>
    <s v="IPSMAC"/>
    <n v="0"/>
    <n v="0"/>
    <n v="14.25"/>
    <n v="0"/>
    <s v="DPS-JOPL"/>
    <s v="PROFESSIONAL SALES"/>
    <n v="1"/>
    <x v="140"/>
    <x v="0"/>
    <x v="0"/>
    <s v="direct"/>
    <m/>
    <x v="2"/>
    <n v="0"/>
    <n v="0"/>
  </r>
  <r>
    <d v="2015-09-14T10:21:55"/>
    <x v="7"/>
    <x v="166"/>
    <x v="0"/>
    <x v="628"/>
    <x v="631"/>
    <s v="Deployment_SVC_1169"/>
    <s v="Deployment Services for Tender # 1169"/>
    <s v="IISINT"/>
    <n v="0"/>
    <n v="0"/>
    <n v="14.25"/>
    <n v="0"/>
    <s v="DPS-JOPL"/>
    <s v="PROFESSIONAL SALES"/>
    <n v="1"/>
    <x v="141"/>
    <x v="0"/>
    <x v="0"/>
    <s v="direct"/>
    <m/>
    <x v="2"/>
    <n v="0"/>
    <n v="0"/>
  </r>
  <r>
    <d v="2015-09-14T10:23:43"/>
    <x v="13"/>
    <x v="29"/>
    <x v="0"/>
    <x v="629"/>
    <x v="632"/>
    <s v="ONSITE_SUPPORT"/>
    <s v="Onsite Support Services"/>
    <s v="IPSMAC"/>
    <n v="0"/>
    <n v="0"/>
    <n v="14.25"/>
    <n v="0"/>
    <s v="DPS-JOPL"/>
    <s v="PROFESSIONAL SALES"/>
    <n v="1"/>
    <x v="142"/>
    <x v="0"/>
    <x v="0"/>
    <s v="direct"/>
    <m/>
    <x v="2"/>
    <n v="0"/>
    <n v="0"/>
  </r>
  <r>
    <d v="2015-09-14T10:23:43"/>
    <x v="13"/>
    <x v="29"/>
    <x v="0"/>
    <x v="629"/>
    <x v="632"/>
    <s v="Deployment_SVC_1169"/>
    <s v="Deployment Services for Tender # 1169"/>
    <s v="IPSMAC"/>
    <n v="0"/>
    <n v="0"/>
    <n v="14.25"/>
    <n v="0"/>
    <s v="DPS-JOPL"/>
    <s v="PROFESSIONAL SALES"/>
    <n v="1"/>
    <x v="142"/>
    <x v="0"/>
    <x v="0"/>
    <s v="direct"/>
    <m/>
    <x v="2"/>
    <n v="0"/>
    <n v="0"/>
  </r>
  <r>
    <d v="2015-09-14T10:23:43"/>
    <x v="13"/>
    <x v="29"/>
    <x v="0"/>
    <x v="629"/>
    <x v="632"/>
    <s v="Deployment_SVC_1169"/>
    <s v="Deployment Services for Tender # 1169"/>
    <s v="IPSMAC"/>
    <n v="0"/>
    <n v="0"/>
    <n v="14.25"/>
    <n v="0"/>
    <s v="DPS-JOPL"/>
    <s v="PROFESSIONAL SALES"/>
    <n v="1"/>
    <x v="142"/>
    <x v="0"/>
    <x v="0"/>
    <s v="direct"/>
    <m/>
    <x v="2"/>
    <n v="0"/>
    <n v="0"/>
  </r>
  <r>
    <d v="2015-09-14T10:25:17"/>
    <x v="9"/>
    <x v="162"/>
    <x v="0"/>
    <x v="630"/>
    <x v="633"/>
    <s v="Deployment_SVC_1169"/>
    <s v="Deployment Services for Tender # 1169"/>
    <s v="IISINT"/>
    <n v="0"/>
    <n v="0"/>
    <n v="14.25"/>
    <n v="0"/>
    <s v="DPS-JOPL"/>
    <s v="PROFESSIONAL SALES"/>
    <n v="1"/>
    <x v="143"/>
    <x v="0"/>
    <x v="0"/>
    <s v="direct"/>
    <m/>
    <x v="2"/>
    <n v="0"/>
    <n v="0"/>
  </r>
  <r>
    <d v="2015-09-14T10:26:54"/>
    <x v="7"/>
    <x v="54"/>
    <x v="0"/>
    <x v="631"/>
    <x v="634"/>
    <s v="Deployment_SVC_1169"/>
    <s v="Deployment Services for Tender # 1169"/>
    <s v="IISINT"/>
    <n v="0"/>
    <n v="0"/>
    <n v="14.25"/>
    <n v="0"/>
    <s v="DPS-JOPL"/>
    <s v="PROFESSIONAL SALES"/>
    <n v="1"/>
    <x v="144"/>
    <x v="0"/>
    <x v="0"/>
    <s v="direct"/>
    <m/>
    <x v="2"/>
    <n v="0"/>
    <n v="0"/>
  </r>
  <r>
    <d v="2015-09-14T10:28:16"/>
    <x v="10"/>
    <x v="167"/>
    <x v="0"/>
    <x v="632"/>
    <x v="635"/>
    <s v="Deployment_SVC_1169"/>
    <s v="Deployment Services for Tender # 1169"/>
    <s v="IISINT"/>
    <n v="0"/>
    <n v="0"/>
    <n v="14.25"/>
    <n v="0"/>
    <s v="DPS-JOPL"/>
    <s v="PROFESSIONAL SALES"/>
    <n v="1"/>
    <x v="145"/>
    <x v="0"/>
    <x v="0"/>
    <s v="direct"/>
    <m/>
    <x v="2"/>
    <n v="0"/>
    <n v="0"/>
  </r>
  <r>
    <d v="2015-09-14T10:30:18"/>
    <x v="7"/>
    <x v="168"/>
    <x v="0"/>
    <x v="633"/>
    <x v="636"/>
    <s v="ONSITE_SUPPORT"/>
    <s v="Onsite Support Services"/>
    <s v="IPSMAC"/>
    <n v="0"/>
    <n v="0"/>
    <n v="14.25"/>
    <n v="0"/>
    <s v="DPS-JOPL"/>
    <s v="PROFESSIONAL SALES"/>
    <n v="1"/>
    <x v="146"/>
    <x v="0"/>
    <x v="0"/>
    <s v="direct"/>
    <m/>
    <x v="2"/>
    <n v="0"/>
    <n v="0"/>
  </r>
  <r>
    <d v="2015-09-14T10:30:18"/>
    <x v="7"/>
    <x v="168"/>
    <x v="0"/>
    <x v="633"/>
    <x v="636"/>
    <s v="Deployment_SVC_1169"/>
    <s v="Deployment Services for Tender # 1169"/>
    <s v="IPSMAC"/>
    <n v="0"/>
    <n v="0"/>
    <n v="14.25"/>
    <n v="0"/>
    <s v="DPS-JOPL"/>
    <s v="PROFESSIONAL SALES"/>
    <n v="1"/>
    <x v="146"/>
    <x v="0"/>
    <x v="0"/>
    <s v="direct"/>
    <m/>
    <x v="2"/>
    <n v="0"/>
    <n v="0"/>
  </r>
  <r>
    <d v="2015-09-14T10:33:18"/>
    <x v="13"/>
    <x v="29"/>
    <x v="0"/>
    <x v="634"/>
    <x v="637"/>
    <s v="ONSITE_SUPPORT"/>
    <s v="Onsite Support Services"/>
    <s v="IPSMAC"/>
    <n v="0"/>
    <n v="0"/>
    <n v="14.25"/>
    <n v="0"/>
    <s v="DPS-JOPL"/>
    <s v="PROFESSIONAL SALES"/>
    <n v="1"/>
    <x v="147"/>
    <x v="0"/>
    <x v="0"/>
    <s v="direct"/>
    <m/>
    <x v="2"/>
    <n v="0"/>
    <n v="0"/>
  </r>
  <r>
    <d v="2015-09-14T10:33:18"/>
    <x v="13"/>
    <x v="29"/>
    <x v="0"/>
    <x v="634"/>
    <x v="637"/>
    <s v="Deployment_SVC_1169"/>
    <s v="Deployment Services for Tender # 1169"/>
    <s v="IPSMAC"/>
    <n v="0"/>
    <n v="0"/>
    <n v="14.25"/>
    <n v="0"/>
    <s v="DPS-JOPL"/>
    <s v="PROFESSIONAL SALES"/>
    <n v="1"/>
    <x v="147"/>
    <x v="0"/>
    <x v="0"/>
    <s v="direct"/>
    <m/>
    <x v="2"/>
    <n v="0"/>
    <n v="0"/>
  </r>
  <r>
    <d v="2015-09-14T10:33:18"/>
    <x v="13"/>
    <x v="29"/>
    <x v="0"/>
    <x v="634"/>
    <x v="637"/>
    <s v="Deployment_SVC_1169"/>
    <s v="Deployment Services for Tender # 1169"/>
    <s v="IPSMAC"/>
    <n v="0"/>
    <n v="0"/>
    <n v="14.25"/>
    <n v="0"/>
    <s v="DPS-JOPL"/>
    <s v="PROFESSIONAL SALES"/>
    <n v="1"/>
    <x v="147"/>
    <x v="0"/>
    <x v="0"/>
    <s v="direct"/>
    <m/>
    <x v="2"/>
    <n v="0"/>
    <n v="0"/>
  </r>
  <r>
    <d v="2015-09-14T10:55:31"/>
    <x v="0"/>
    <x v="88"/>
    <x v="49"/>
    <x v="635"/>
    <x v="638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0:56:43"/>
    <x v="0"/>
    <x v="88"/>
    <x v="49"/>
    <x v="636"/>
    <x v="639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0:58:01"/>
    <x v="0"/>
    <x v="88"/>
    <x v="49"/>
    <x v="637"/>
    <x v="640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0:59:30"/>
    <x v="0"/>
    <x v="88"/>
    <x v="49"/>
    <x v="638"/>
    <x v="641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00:27"/>
    <x v="0"/>
    <x v="88"/>
    <x v="49"/>
    <x v="639"/>
    <x v="64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14:23"/>
    <x v="0"/>
    <x v="88"/>
    <x v="49"/>
    <x v="640"/>
    <x v="64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15:52"/>
    <x v="0"/>
    <x v="88"/>
    <x v="49"/>
    <x v="641"/>
    <x v="644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26:43"/>
    <x v="0"/>
    <x v="88"/>
    <x v="49"/>
    <x v="642"/>
    <x v="645"/>
    <s v="INSPECTION"/>
    <s v="Inspection Services"/>
    <s v="IPSMAC"/>
    <n v="0"/>
    <n v="0"/>
    <n v="0"/>
    <n v="0"/>
    <s v="ESS-JOPL"/>
    <m/>
    <n v="0.5"/>
    <x v="0"/>
    <x v="0"/>
    <x v="0"/>
    <s v="direct"/>
    <m/>
    <x v="0"/>
    <n v="0"/>
    <n v="0"/>
  </r>
  <r>
    <d v="2015-09-14T11:29:20"/>
    <x v="0"/>
    <x v="88"/>
    <x v="49"/>
    <x v="643"/>
    <x v="646"/>
    <s v="INSPECTION"/>
    <s v="Inspection Services"/>
    <s v="IPSMAC"/>
    <n v="0"/>
    <n v="0"/>
    <n v="0"/>
    <n v="0"/>
    <s v="ESS-JOPL"/>
    <m/>
    <n v="0.5"/>
    <x v="0"/>
    <x v="0"/>
    <x v="0"/>
    <s v="direct"/>
    <m/>
    <x v="0"/>
    <n v="0"/>
    <n v="0"/>
  </r>
  <r>
    <d v="2015-09-14T11:31:01"/>
    <x v="0"/>
    <x v="88"/>
    <x v="49"/>
    <x v="644"/>
    <x v="64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32:02"/>
    <x v="0"/>
    <x v="88"/>
    <x v="49"/>
    <x v="645"/>
    <x v="648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32:42"/>
    <x v="0"/>
    <x v="11"/>
    <x v="0"/>
    <x v="646"/>
    <x v="64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1:35:24"/>
    <x v="0"/>
    <x v="4"/>
    <x v="0"/>
    <x v="647"/>
    <x v="65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1:39:55"/>
    <x v="0"/>
    <x v="169"/>
    <x v="0"/>
    <x v="648"/>
    <x v="65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1:41:13"/>
    <x v="0"/>
    <x v="88"/>
    <x v="49"/>
    <x v="649"/>
    <x v="65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42:16"/>
    <x v="0"/>
    <x v="88"/>
    <x v="49"/>
    <x v="650"/>
    <x v="65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1:42:22"/>
    <x v="0"/>
    <x v="45"/>
    <x v="0"/>
    <x v="651"/>
    <x v="65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2:40:12"/>
    <x v="0"/>
    <x v="88"/>
    <x v="49"/>
    <x v="652"/>
    <x v="655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2:43:32"/>
    <x v="0"/>
    <x v="88"/>
    <x v="49"/>
    <x v="653"/>
    <x v="656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4T13:18:43"/>
    <x v="0"/>
    <x v="6"/>
    <x v="0"/>
    <x v="654"/>
    <x v="65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3:20:50"/>
    <x v="0"/>
    <x v="34"/>
    <x v="0"/>
    <x v="655"/>
    <x v="65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3:23:23"/>
    <x v="0"/>
    <x v="4"/>
    <x v="0"/>
    <x v="656"/>
    <x v="65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3:25:50"/>
    <x v="0"/>
    <x v="102"/>
    <x v="0"/>
    <x v="657"/>
    <x v="66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4:52:26"/>
    <x v="0"/>
    <x v="116"/>
    <x v="0"/>
    <x v="658"/>
    <x v="66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4:54:38"/>
    <x v="0"/>
    <x v="45"/>
    <x v="0"/>
    <x v="659"/>
    <x v="66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4:56:37"/>
    <x v="0"/>
    <x v="2"/>
    <x v="0"/>
    <x v="660"/>
    <x v="66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4:58:39"/>
    <x v="0"/>
    <x v="2"/>
    <x v="0"/>
    <x v="661"/>
    <x v="66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5:00:54"/>
    <x v="0"/>
    <x v="8"/>
    <x v="0"/>
    <x v="662"/>
    <x v="6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5:03:19"/>
    <x v="0"/>
    <x v="10"/>
    <x v="0"/>
    <x v="663"/>
    <x v="66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6:09:31"/>
    <x v="6"/>
    <x v="170"/>
    <x v="101"/>
    <x v="664"/>
    <x v="667"/>
    <s v="PSN_CPS"/>
    <s v="Composite Project Services"/>
    <s v="IPJCOM"/>
    <n v="6880"/>
    <n v="0"/>
    <n v="0"/>
    <n v="0"/>
    <s v="ESS-JOPL"/>
    <s v="PROFESSIONAL SALES"/>
    <n v="1"/>
    <x v="148"/>
    <x v="0"/>
    <x v="0"/>
    <s v="direct"/>
    <m/>
    <x v="2"/>
    <n v="2132.8000000000002"/>
    <n v="2132.8000000000002"/>
  </r>
  <r>
    <d v="2015-09-14T16:12:15"/>
    <x v="0"/>
    <x v="2"/>
    <x v="0"/>
    <x v="665"/>
    <x v="66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6:17:36"/>
    <x v="0"/>
    <x v="4"/>
    <x v="0"/>
    <x v="666"/>
    <x v="66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6:18:24"/>
    <x v="11"/>
    <x v="171"/>
    <x v="102"/>
    <x v="667"/>
    <x v="670"/>
    <s v="PROFESSIONAL_SVC"/>
    <s v="PROFESSIONAL SERVICES"/>
    <s v="IIPINT"/>
    <n v="500"/>
    <n v="0"/>
    <n v="0"/>
    <n v="0"/>
    <s v="ESS-JOPL"/>
    <s v="PROFESSIONAL SALES"/>
    <n v="1"/>
    <x v="149"/>
    <x v="0"/>
    <x v="0"/>
    <s v="direct"/>
    <m/>
    <x v="2"/>
    <n v="155"/>
    <n v="155"/>
  </r>
  <r>
    <d v="2015-09-14T16:18:24"/>
    <x v="11"/>
    <x v="171"/>
    <x v="102"/>
    <x v="667"/>
    <x v="670"/>
    <s v="PSN_CPS"/>
    <s v="Composite Project Services"/>
    <s v="IIPINT"/>
    <n v="0"/>
    <n v="0"/>
    <n v="0"/>
    <n v="0"/>
    <s v="ESS-JOPL"/>
    <s v="PROFESSIONAL SALES"/>
    <n v="3.5"/>
    <x v="149"/>
    <x v="0"/>
    <x v="0"/>
    <s v="direct"/>
    <m/>
    <x v="0"/>
    <n v="0"/>
    <n v="0"/>
  </r>
  <r>
    <d v="2015-09-14T16:20:41"/>
    <x v="0"/>
    <x v="2"/>
    <x v="0"/>
    <x v="668"/>
    <x v="67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6:25:42"/>
    <x v="6"/>
    <x v="67"/>
    <x v="40"/>
    <x v="669"/>
    <x v="672"/>
    <s v="PSN_CPS"/>
    <s v="Composite Project Services"/>
    <s v="IPJCOM"/>
    <n v="7080"/>
    <n v="0"/>
    <n v="0"/>
    <n v="0"/>
    <s v="ESS-JOPL"/>
    <s v="PROFESSIONAL SALES"/>
    <n v="1"/>
    <x v="150"/>
    <x v="0"/>
    <x v="0"/>
    <s v="direct"/>
    <m/>
    <x v="2"/>
    <n v="2194.8000000000002"/>
    <n v="2194.8000000000002"/>
  </r>
  <r>
    <d v="2015-09-14T16:25:42"/>
    <x v="6"/>
    <x v="67"/>
    <x v="40"/>
    <x v="669"/>
    <x v="672"/>
    <s v="PROFESSIONAL_SVC"/>
    <s v="PROFESSIONAL SERVICES"/>
    <s v="IPJCOM"/>
    <n v="0"/>
    <n v="0"/>
    <n v="0"/>
    <n v="0"/>
    <s v="ESS-JOPL"/>
    <s v="PROFESSIONAL SALES"/>
    <n v="2.5"/>
    <x v="150"/>
    <x v="0"/>
    <x v="0"/>
    <s v="direct"/>
    <m/>
    <x v="0"/>
    <n v="0"/>
    <n v="0"/>
  </r>
  <r>
    <d v="2015-09-14T16:25:42"/>
    <x v="6"/>
    <x v="67"/>
    <x v="40"/>
    <x v="669"/>
    <x v="672"/>
    <s v="PROFESSIONAL_SVC"/>
    <s v="PROFESSIONAL SERVICES"/>
    <s v="IPJCOM"/>
    <n v="0"/>
    <n v="0"/>
    <n v="0"/>
    <n v="0"/>
    <s v="ESS-JOPL"/>
    <s v="PROFESSIONAL SALES"/>
    <n v="2.5"/>
    <x v="150"/>
    <x v="0"/>
    <x v="0"/>
    <s v="direct"/>
    <m/>
    <x v="0"/>
    <n v="0"/>
    <n v="0"/>
  </r>
  <r>
    <d v="2015-09-14T16:25:42"/>
    <x v="6"/>
    <x v="67"/>
    <x v="40"/>
    <x v="669"/>
    <x v="672"/>
    <s v="PARK_EXP"/>
    <s v="Parking Expenses"/>
    <s v="IPJCOM"/>
    <n v="0"/>
    <n v="0"/>
    <n v="0"/>
    <n v="8.1199999999999992"/>
    <s v="ESS-JOPL"/>
    <s v="PROFESSIONAL SALES"/>
    <n v="1"/>
    <x v="150"/>
    <x v="0"/>
    <x v="0"/>
    <s v="direct"/>
    <m/>
    <x v="0"/>
    <n v="0"/>
    <n v="0"/>
  </r>
  <r>
    <d v="2015-09-14T16:25:42"/>
    <x v="6"/>
    <x v="67"/>
    <x v="40"/>
    <x v="669"/>
    <x v="672"/>
    <s v="TAXI_EXP"/>
    <s v="Taxi Expenses"/>
    <s v="IPJCOM"/>
    <n v="0"/>
    <n v="0"/>
    <n v="0"/>
    <n v="13.86"/>
    <s v="ESS-JOPL"/>
    <s v="PROFESSIONAL SALES"/>
    <n v="1"/>
    <x v="150"/>
    <x v="0"/>
    <x v="0"/>
    <s v="direct"/>
    <m/>
    <x v="0"/>
    <n v="0"/>
    <n v="0"/>
  </r>
  <r>
    <d v="2015-09-14T16:32:35"/>
    <x v="0"/>
    <x v="7"/>
    <x v="0"/>
    <x v="670"/>
    <x v="67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6:36:08"/>
    <x v="0"/>
    <x v="7"/>
    <x v="0"/>
    <x v="671"/>
    <x v="67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6:48:14"/>
    <x v="4"/>
    <x v="172"/>
    <x v="103"/>
    <x v="672"/>
    <x v="675"/>
    <s v="PSN_DNS"/>
    <s v="Data Networking Services"/>
    <s v="IPJNTW"/>
    <n v="5200"/>
    <n v="0"/>
    <n v="0"/>
    <n v="0"/>
    <s v="ESS-JOPL"/>
    <s v="PROFESSIONAL SALES"/>
    <n v="1"/>
    <x v="151"/>
    <x v="0"/>
    <x v="0"/>
    <s v="direct"/>
    <m/>
    <x v="2"/>
    <n v="1612"/>
    <n v="1612"/>
  </r>
  <r>
    <d v="2015-09-14T17:45:45"/>
    <x v="0"/>
    <x v="30"/>
    <x v="0"/>
    <x v="673"/>
    <x v="67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7:52:15"/>
    <x v="0"/>
    <x v="39"/>
    <x v="0"/>
    <x v="674"/>
    <x v="67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17:56:32"/>
    <x v="0"/>
    <x v="116"/>
    <x v="0"/>
    <x v="675"/>
    <x v="67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4T20:05:37"/>
    <x v="0"/>
    <x v="41"/>
    <x v="21"/>
    <x v="676"/>
    <x v="679"/>
    <s v="Helpdesk_Support"/>
    <s v="Helpdesk Support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14T20:05:37"/>
    <x v="0"/>
    <x v="41"/>
    <x v="21"/>
    <x v="676"/>
    <x v="679"/>
    <s v="UpdateOrder"/>
    <s v="Order was Updated"/>
    <s v="IPSMAC"/>
    <n v="0"/>
    <n v="0"/>
    <n v="0"/>
    <n v="0"/>
    <s v="DPS-JOPL"/>
    <s v="SW BY TOKEN"/>
    <n v="3.1E-2"/>
    <x v="0"/>
    <x v="0"/>
    <x v="0"/>
    <s v="direct"/>
    <m/>
    <x v="0"/>
    <n v="0"/>
    <n v="0"/>
  </r>
  <r>
    <d v="2015-09-15T09:18:51"/>
    <x v="0"/>
    <x v="173"/>
    <x v="1"/>
    <x v="677"/>
    <x v="68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0:21:24"/>
    <x v="0"/>
    <x v="66"/>
    <x v="0"/>
    <x v="678"/>
    <x v="68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0:28:58"/>
    <x v="1"/>
    <x v="14"/>
    <x v="2"/>
    <x v="679"/>
    <x v="682"/>
    <s v="ONSITE_SUPPORT"/>
    <s v="Onsite Support Services"/>
    <s v="IPSMAC"/>
    <n v="0"/>
    <n v="0"/>
    <n v="0"/>
    <n v="0"/>
    <s v="DPS-JOPL"/>
    <s v="SW BY TOKEN"/>
    <n v="12"/>
    <x v="0"/>
    <x v="0"/>
    <x v="0"/>
    <s v="direct"/>
    <m/>
    <x v="0"/>
    <n v="0"/>
    <n v="0"/>
  </r>
  <r>
    <d v="2015-09-15T10:28:58"/>
    <x v="1"/>
    <x v="14"/>
    <x v="2"/>
    <x v="679"/>
    <x v="682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15T10:28:58"/>
    <x v="1"/>
    <x v="14"/>
    <x v="2"/>
    <x v="679"/>
    <x v="682"/>
    <s v="TAXI_EXP"/>
    <s v="Taxi Expenses"/>
    <s v="IPSMAC"/>
    <n v="0"/>
    <n v="0"/>
    <n v="0"/>
    <n v="18.600000000000001"/>
    <s v="DPS-JOPL"/>
    <s v="SW BY TOKEN"/>
    <n v="1"/>
    <x v="0"/>
    <x v="0"/>
    <x v="0"/>
    <s v="direct"/>
    <m/>
    <x v="0"/>
    <n v="0"/>
    <n v="0"/>
  </r>
  <r>
    <d v="2015-09-15T10:28:58"/>
    <x v="1"/>
    <x v="14"/>
    <x v="2"/>
    <x v="679"/>
    <x v="682"/>
    <s v="TAXI_EXP"/>
    <s v="Taxi Expenses"/>
    <s v="IPSMAC"/>
    <n v="0"/>
    <n v="0"/>
    <n v="0"/>
    <n v="33.4"/>
    <s v="DPS-JOPL"/>
    <s v="SW BY TOKEN"/>
    <n v="1"/>
    <x v="0"/>
    <x v="0"/>
    <x v="0"/>
    <s v="direct"/>
    <m/>
    <x v="0"/>
    <n v="0"/>
    <n v="0"/>
  </r>
  <r>
    <d v="2015-09-15T10:33:04"/>
    <x v="0"/>
    <x v="10"/>
    <x v="0"/>
    <x v="680"/>
    <x v="68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0:38:16"/>
    <x v="1"/>
    <x v="76"/>
    <x v="44"/>
    <x v="681"/>
    <x v="684"/>
    <s v="ONSITE_SUPPORT"/>
    <s v="Onsite Support Services"/>
    <s v="IPSMAC"/>
    <n v="0"/>
    <n v="0"/>
    <n v="71.400000000000006"/>
    <n v="0"/>
    <s v="DPS-JOPL"/>
    <s v="HW PM BY PERIOD"/>
    <n v="2"/>
    <x v="0"/>
    <x v="0"/>
    <x v="0"/>
    <s v="direct"/>
    <m/>
    <x v="1"/>
    <n v="0"/>
    <n v="0"/>
  </r>
  <r>
    <d v="2015-09-15T10:40:08"/>
    <x v="1"/>
    <x v="174"/>
    <x v="104"/>
    <x v="682"/>
    <x v="685"/>
    <s v="ONSITE_SUPPORT"/>
    <s v="Onsite Support Services"/>
    <s v="IPSMAC"/>
    <n v="0"/>
    <n v="0"/>
    <n v="0"/>
    <n v="0"/>
    <s v="DPS-JOPL"/>
    <s v="HW COMP BY PERIOD"/>
    <n v="1.75"/>
    <x v="0"/>
    <x v="0"/>
    <x v="0"/>
    <s v="direct"/>
    <m/>
    <x v="0"/>
    <n v="0"/>
    <n v="0"/>
  </r>
  <r>
    <d v="2015-09-15T10:40:08"/>
    <x v="1"/>
    <x v="174"/>
    <x v="104"/>
    <x v="682"/>
    <x v="685"/>
    <s v="TAXI_EXP"/>
    <s v="Taxi Expenses"/>
    <s v="IPSMAC"/>
    <n v="0"/>
    <n v="0"/>
    <n v="0"/>
    <n v="8.8000000000000007"/>
    <s v="DPS-JOPL"/>
    <s v="HW COMP BY PERIOD"/>
    <n v="1"/>
    <x v="0"/>
    <x v="0"/>
    <x v="0"/>
    <s v="direct"/>
    <m/>
    <x v="0"/>
    <n v="0"/>
    <n v="0"/>
  </r>
  <r>
    <d v="2015-09-15T10:40:08"/>
    <x v="1"/>
    <x v="174"/>
    <x v="104"/>
    <x v="682"/>
    <x v="685"/>
    <s v="PC1501090008"/>
    <s v="IBM ServeRAID M5014 &amp; M5015 Battery(new) &amp; battery CARRIER"/>
    <s v="IPSMAC"/>
    <n v="0"/>
    <n v="195.73"/>
    <n v="0"/>
    <n v="0"/>
    <s v="DPS-JOPL"/>
    <s v="HW COMP BY PERIOD"/>
    <n v="1"/>
    <x v="0"/>
    <x v="0"/>
    <x v="0"/>
    <s v="direct"/>
    <m/>
    <x v="0"/>
    <n v="0"/>
    <n v="0"/>
  </r>
  <r>
    <d v="2015-09-15T10:40:08"/>
    <x v="1"/>
    <x v="174"/>
    <x v="104"/>
    <x v="682"/>
    <x v="685"/>
    <s v="TAXI_EXP"/>
    <s v="Taxi Expenses"/>
    <s v="IPSMAC"/>
    <n v="0"/>
    <n v="0"/>
    <n v="0"/>
    <n v="11.05"/>
    <s v="DPS-JOPL"/>
    <s v="HW COMP BY PERIOD"/>
    <n v="1"/>
    <x v="0"/>
    <x v="0"/>
    <x v="0"/>
    <s v="direct"/>
    <m/>
    <x v="0"/>
    <n v="0"/>
    <n v="0"/>
  </r>
  <r>
    <d v="2015-09-15T10:44:45"/>
    <x v="1"/>
    <x v="175"/>
    <x v="105"/>
    <x v="683"/>
    <x v="686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15T10:44:45"/>
    <x v="1"/>
    <x v="175"/>
    <x v="105"/>
    <x v="683"/>
    <x v="686"/>
    <s v="PC1404070017"/>
    <s v="Dell 146GB 15K 6.0Gbps 3.5&quot; SAS HDD"/>
    <s v="IPSMAC"/>
    <n v="0"/>
    <n v="123.03"/>
    <n v="0"/>
    <n v="0"/>
    <s v="DPS-JOPL"/>
    <s v="HW COMP BY PERIOD"/>
    <n v="1"/>
    <x v="0"/>
    <x v="0"/>
    <x v="0"/>
    <s v="direct"/>
    <m/>
    <x v="0"/>
    <n v="0"/>
    <n v="0"/>
  </r>
  <r>
    <d v="2015-09-15T10:44:45"/>
    <x v="1"/>
    <x v="175"/>
    <x v="105"/>
    <x v="683"/>
    <x v="686"/>
    <s v="TAXI_EXP"/>
    <s v="Taxi Expenses"/>
    <s v="IPSMAC"/>
    <n v="0"/>
    <n v="0"/>
    <n v="0"/>
    <n v="11.56"/>
    <s v="DPS-JOPL"/>
    <s v="HW COMP BY PERIOD"/>
    <n v="1"/>
    <x v="0"/>
    <x v="0"/>
    <x v="0"/>
    <s v="direct"/>
    <m/>
    <x v="0"/>
    <n v="0"/>
    <n v="0"/>
  </r>
  <r>
    <d v="2015-09-15T10:44:45"/>
    <x v="1"/>
    <x v="175"/>
    <x v="105"/>
    <x v="683"/>
    <x v="686"/>
    <s v="TAXI_EXP"/>
    <s v="Taxi Expenses"/>
    <s v="IPSMAC"/>
    <n v="0"/>
    <n v="0"/>
    <n v="0"/>
    <n v="12.48"/>
    <s v="DPS-JOPL"/>
    <s v="HW COMP BY PERIOD"/>
    <n v="1"/>
    <x v="0"/>
    <x v="0"/>
    <x v="0"/>
    <s v="direct"/>
    <m/>
    <x v="0"/>
    <n v="0"/>
    <n v="0"/>
  </r>
  <r>
    <d v="2015-09-15T10:48:05"/>
    <x v="1"/>
    <x v="174"/>
    <x v="104"/>
    <x v="684"/>
    <x v="687"/>
    <s v="ONSITE_SUPPORT"/>
    <s v="Onsite Support Services"/>
    <s v="IPSMAC"/>
    <n v="0"/>
    <n v="0"/>
    <n v="0"/>
    <n v="0"/>
    <s v="DPS-JOPL"/>
    <s v="HW COMP BY PERIOD"/>
    <n v="2.5"/>
    <x v="0"/>
    <x v="0"/>
    <x v="0"/>
    <s v="direct"/>
    <m/>
    <x v="0"/>
    <n v="0"/>
    <n v="0"/>
  </r>
  <r>
    <d v="2015-09-15T10:48:05"/>
    <x v="1"/>
    <x v="174"/>
    <x v="104"/>
    <x v="684"/>
    <x v="687"/>
    <s v="TAXI_EXP"/>
    <s v="Taxi Expenses"/>
    <s v="IPSMAC"/>
    <n v="0"/>
    <n v="0"/>
    <n v="0"/>
    <n v="9.6"/>
    <s v="DPS-JOPL"/>
    <s v="HW COMP BY PERIOD"/>
    <n v="1"/>
    <x v="0"/>
    <x v="0"/>
    <x v="0"/>
    <s v="direct"/>
    <m/>
    <x v="0"/>
    <n v="0"/>
    <n v="0"/>
  </r>
  <r>
    <d v="2015-09-15T10:48:05"/>
    <x v="1"/>
    <x v="174"/>
    <x v="104"/>
    <x v="684"/>
    <x v="687"/>
    <s v="TAXI_EXP"/>
    <s v="Taxi Expenses"/>
    <s v="IPSMAC"/>
    <n v="0"/>
    <n v="0"/>
    <n v="0"/>
    <n v="8.25"/>
    <s v="DPS-JOPL"/>
    <s v="HW COMP BY PERIOD"/>
    <n v="1"/>
    <x v="0"/>
    <x v="0"/>
    <x v="0"/>
    <s v="direct"/>
    <m/>
    <x v="0"/>
    <n v="0"/>
    <n v="0"/>
  </r>
  <r>
    <d v="2015-09-15T10:48:05"/>
    <x v="1"/>
    <x v="174"/>
    <x v="104"/>
    <x v="684"/>
    <x v="687"/>
    <s v="PC1202090003"/>
    <s v="IBM ServeRAID M5014 SAS/SATA controller"/>
    <s v="IPSMAC"/>
    <n v="0"/>
    <n v="248"/>
    <n v="0"/>
    <n v="0"/>
    <s v="DPS-JOPL"/>
    <s v="HW COMP BY PERIOD"/>
    <n v="1"/>
    <x v="0"/>
    <x v="0"/>
    <x v="0"/>
    <s v="direct"/>
    <m/>
    <x v="0"/>
    <n v="0"/>
    <n v="0"/>
  </r>
  <r>
    <d v="2015-09-15T10:48:05"/>
    <x v="1"/>
    <x v="174"/>
    <x v="104"/>
    <x v="684"/>
    <x v="687"/>
    <s v="PC1305060004"/>
    <s v="IBM 675W Power Supply  for X3550 M2"/>
    <s v="IPSMAC"/>
    <n v="0"/>
    <n v="122.25"/>
    <n v="0"/>
    <n v="0"/>
    <s v="DPS-JOPL"/>
    <s v="HW COMP BY PERIOD"/>
    <n v="1"/>
    <x v="0"/>
    <x v="0"/>
    <x v="0"/>
    <s v="direct"/>
    <m/>
    <x v="0"/>
    <n v="0"/>
    <n v="0"/>
  </r>
  <r>
    <d v="2015-09-15T10:49:44"/>
    <x v="1"/>
    <x v="176"/>
    <x v="87"/>
    <x v="685"/>
    <x v="688"/>
    <s v="ONSITE_SUPPORT"/>
    <s v="Onsite Support Services"/>
    <s v="IPSMAC"/>
    <n v="0"/>
    <n v="0"/>
    <n v="0"/>
    <n v="0"/>
    <s v="DPS-JOPL"/>
    <s v="HW COMP BY PERIOD"/>
    <n v="1.5"/>
    <x v="0"/>
    <x v="0"/>
    <x v="0"/>
    <s v="direct"/>
    <m/>
    <x v="0"/>
    <n v="0"/>
    <n v="0"/>
  </r>
  <r>
    <d v="2015-09-15T10:49:44"/>
    <x v="1"/>
    <x v="176"/>
    <x v="87"/>
    <x v="685"/>
    <x v="688"/>
    <s v="TAXI_EXP"/>
    <s v="Taxi Expenses"/>
    <s v="IPSMAC"/>
    <n v="0"/>
    <n v="0"/>
    <n v="0"/>
    <n v="10.3"/>
    <s v="DPS-JOPL"/>
    <s v="HW COMP BY PERIOD"/>
    <n v="1"/>
    <x v="0"/>
    <x v="0"/>
    <x v="0"/>
    <s v="direct"/>
    <m/>
    <x v="0"/>
    <n v="0"/>
    <n v="0"/>
  </r>
  <r>
    <d v="2015-09-15T10:49:44"/>
    <x v="1"/>
    <x v="176"/>
    <x v="87"/>
    <x v="685"/>
    <x v="688"/>
    <s v="TAXI_EXP"/>
    <s v="Taxi Expenses"/>
    <s v="IPSMAC"/>
    <n v="0"/>
    <n v="0"/>
    <n v="0"/>
    <n v="9.5"/>
    <s v="DPS-JOPL"/>
    <s v="HW COMP BY PERIOD"/>
    <n v="1"/>
    <x v="0"/>
    <x v="0"/>
    <x v="0"/>
    <s v="direct"/>
    <m/>
    <x v="0"/>
    <n v="0"/>
    <n v="0"/>
  </r>
  <r>
    <d v="2015-09-15T10:49:44"/>
    <x v="1"/>
    <x v="176"/>
    <x v="87"/>
    <x v="685"/>
    <x v="688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15T10:49:44"/>
    <x v="1"/>
    <x v="176"/>
    <x v="87"/>
    <x v="685"/>
    <x v="688"/>
    <s v="TAXI_EXP"/>
    <s v="Taxi Expenses"/>
    <s v="IPSMAC"/>
    <n v="0"/>
    <n v="0"/>
    <n v="0"/>
    <n v="11.55"/>
    <s v="DPS-JOPL"/>
    <s v="HW COMP BY PERIOD"/>
    <n v="1"/>
    <x v="0"/>
    <x v="0"/>
    <x v="0"/>
    <s v="direct"/>
    <m/>
    <x v="0"/>
    <n v="0"/>
    <n v="0"/>
  </r>
  <r>
    <d v="2015-09-15T10:49:44"/>
    <x v="1"/>
    <x v="176"/>
    <x v="87"/>
    <x v="685"/>
    <x v="688"/>
    <s v="TAXI_EXP"/>
    <s v="Taxi Expenses"/>
    <s v="IPSMAC"/>
    <n v="0"/>
    <n v="0"/>
    <n v="0"/>
    <n v="14.43"/>
    <s v="DPS-JOPL"/>
    <s v="HW COMP BY PERIOD"/>
    <n v="1"/>
    <x v="0"/>
    <x v="0"/>
    <x v="0"/>
    <s v="direct"/>
    <m/>
    <x v="0"/>
    <n v="0"/>
    <n v="0"/>
  </r>
  <r>
    <d v="2015-09-15T10:52:29"/>
    <x v="1"/>
    <x v="177"/>
    <x v="106"/>
    <x v="686"/>
    <x v="689"/>
    <s v="Vendor_OnSite_Services"/>
    <s v="Vendor Onsite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5T10:53:38"/>
    <x v="1"/>
    <x v="122"/>
    <x v="68"/>
    <x v="687"/>
    <x v="690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15T11:06:07"/>
    <x v="1"/>
    <x v="178"/>
    <x v="107"/>
    <x v="688"/>
    <x v="691"/>
    <s v="ONSITE_SUPPORT"/>
    <s v="Onsite Support Services"/>
    <s v="IPSMAC"/>
    <n v="0"/>
    <n v="0"/>
    <n v="12.74"/>
    <n v="0"/>
    <s v="DPS-JOPL"/>
    <s v="HW INVENTORY CHECK"/>
    <n v="0.75"/>
    <x v="0"/>
    <x v="0"/>
    <x v="0"/>
    <s v="direct"/>
    <m/>
    <x v="1"/>
    <n v="0"/>
    <n v="0"/>
  </r>
  <r>
    <d v="2015-09-15T11:06:07"/>
    <x v="1"/>
    <x v="178"/>
    <x v="107"/>
    <x v="688"/>
    <x v="691"/>
    <s v="TAXI_EXP"/>
    <s v="Taxi Expenses"/>
    <s v="IPSMAC"/>
    <n v="0"/>
    <n v="0"/>
    <n v="0"/>
    <n v="4.8"/>
    <s v="DPS-JOPL"/>
    <s v="HW INVENTORY CHECK"/>
    <n v="1"/>
    <x v="0"/>
    <x v="0"/>
    <x v="0"/>
    <s v="direct"/>
    <m/>
    <x v="0"/>
    <n v="0"/>
    <n v="0"/>
  </r>
  <r>
    <d v="2015-09-15T11:06:07"/>
    <x v="1"/>
    <x v="178"/>
    <x v="107"/>
    <x v="688"/>
    <x v="691"/>
    <s v="TAXI_EXP"/>
    <s v="Taxi Expenses"/>
    <s v="IPSMAC"/>
    <n v="0"/>
    <n v="0"/>
    <n v="0"/>
    <n v="13.5"/>
    <s v="DPS-JOPL"/>
    <s v="HW INVENTORY CHECK"/>
    <n v="1"/>
    <x v="0"/>
    <x v="0"/>
    <x v="0"/>
    <s v="direct"/>
    <m/>
    <x v="0"/>
    <n v="0"/>
    <n v="0"/>
  </r>
  <r>
    <d v="2015-09-15T11:06:07"/>
    <x v="1"/>
    <x v="178"/>
    <x v="107"/>
    <x v="688"/>
    <x v="691"/>
    <s v="TAXI_EXP"/>
    <s v="Taxi Expenses"/>
    <s v="IPSMAC"/>
    <n v="0"/>
    <n v="0"/>
    <n v="0"/>
    <n v="7.35"/>
    <s v="DPS-JOPL"/>
    <s v="HW INVENTORY CHECK"/>
    <n v="1"/>
    <x v="0"/>
    <x v="0"/>
    <x v="0"/>
    <s v="direct"/>
    <m/>
    <x v="0"/>
    <n v="0"/>
    <n v="0"/>
  </r>
  <r>
    <d v="2015-09-15T11:06:07"/>
    <x v="1"/>
    <x v="178"/>
    <x v="107"/>
    <x v="688"/>
    <x v="691"/>
    <s v="ONSITE_SUPPORT"/>
    <s v="Onsite Support Services"/>
    <s v="IPSMAC"/>
    <n v="0"/>
    <n v="0"/>
    <n v="50.97"/>
    <n v="0"/>
    <s v="DPS-JOPL"/>
    <s v="HW INVENTORY CHECK"/>
    <n v="3"/>
    <x v="0"/>
    <x v="0"/>
    <x v="0"/>
    <s v="direct"/>
    <m/>
    <x v="1"/>
    <n v="0"/>
    <n v="0"/>
  </r>
  <r>
    <d v="2015-09-15T11:06:07"/>
    <x v="1"/>
    <x v="178"/>
    <x v="107"/>
    <x v="688"/>
    <x v="691"/>
    <s v="ONSITE_SUPPORT"/>
    <s v="Onsite Support Services"/>
    <s v="IPSMAC"/>
    <n v="0"/>
    <n v="0"/>
    <n v="4.25"/>
    <n v="0"/>
    <s v="DPS-JOPL"/>
    <s v="HW INVENTORY CHECK"/>
    <n v="0.25"/>
    <x v="0"/>
    <x v="0"/>
    <x v="0"/>
    <s v="direct"/>
    <m/>
    <x v="1"/>
    <n v="0"/>
    <n v="0"/>
  </r>
  <r>
    <d v="2015-09-15T11:09:30"/>
    <x v="1"/>
    <x v="179"/>
    <x v="108"/>
    <x v="689"/>
    <x v="692"/>
    <s v="ONSITE_SUPPORT"/>
    <s v="Onsite Support Services"/>
    <s v="IPSMAC"/>
    <n v="0"/>
    <n v="0"/>
    <n v="0"/>
    <n v="0"/>
    <s v="ESS-JOPL"/>
    <s v="SW BY TOKEN"/>
    <n v="2.75"/>
    <x v="0"/>
    <x v="0"/>
    <x v="0"/>
    <s v="direct"/>
    <m/>
    <x v="0"/>
    <n v="0"/>
    <n v="0"/>
  </r>
  <r>
    <d v="2015-09-15T11:11:23"/>
    <x v="1"/>
    <x v="139"/>
    <x v="83"/>
    <x v="690"/>
    <x v="693"/>
    <s v="EMAIL_SUPPORT"/>
    <s v="EMAIL SUUPORT"/>
    <s v="IPSMAC"/>
    <n v="0"/>
    <n v="0"/>
    <n v="0"/>
    <n v="0"/>
    <s v="DPS-JOPL"/>
    <s v="HW COMP BY PERIOD"/>
    <n v="0"/>
    <x v="0"/>
    <x v="0"/>
    <x v="0"/>
    <s v="direct"/>
    <m/>
    <x v="0"/>
    <n v="0"/>
    <n v="0"/>
  </r>
  <r>
    <d v="2015-09-15T11:12:16"/>
    <x v="0"/>
    <x v="4"/>
    <x v="0"/>
    <x v="691"/>
    <x v="69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1:12:40"/>
    <x v="1"/>
    <x v="14"/>
    <x v="2"/>
    <x v="692"/>
    <x v="695"/>
    <s v="ONSITE_SUPPORT"/>
    <s v="Onsite Support Services"/>
    <s v="IPSMAC"/>
    <n v="0"/>
    <n v="0"/>
    <n v="0"/>
    <n v="0"/>
    <s v="DPS-JOPL"/>
    <s v="SW BY TOKEN"/>
    <n v="12"/>
    <x v="0"/>
    <x v="0"/>
    <x v="0"/>
    <s v="direct"/>
    <m/>
    <x v="0"/>
    <n v="0"/>
    <n v="0"/>
  </r>
  <r>
    <d v="2015-09-15T11:12:40"/>
    <x v="1"/>
    <x v="14"/>
    <x v="2"/>
    <x v="692"/>
    <x v="695"/>
    <s v="TAXI_EXP"/>
    <s v="Taxi Expenses"/>
    <s v="IPSMAC"/>
    <n v="0"/>
    <n v="0"/>
    <n v="0"/>
    <n v="20.95"/>
    <s v="DPS-JOPL"/>
    <s v="SW BY TOKEN"/>
    <n v="1"/>
    <x v="0"/>
    <x v="0"/>
    <x v="0"/>
    <s v="direct"/>
    <m/>
    <x v="0"/>
    <n v="0"/>
    <n v="0"/>
  </r>
  <r>
    <d v="2015-09-15T11:12:40"/>
    <x v="1"/>
    <x v="14"/>
    <x v="2"/>
    <x v="692"/>
    <x v="695"/>
    <s v="TAXI_EXP"/>
    <s v="Taxi Expenses"/>
    <s v="IPSMAC"/>
    <n v="0"/>
    <n v="0"/>
    <n v="0"/>
    <n v="41.6"/>
    <s v="DPS-JOPL"/>
    <s v="SW BY TOKEN"/>
    <n v="1"/>
    <x v="0"/>
    <x v="0"/>
    <x v="0"/>
    <s v="direct"/>
    <m/>
    <x v="0"/>
    <n v="0"/>
    <n v="0"/>
  </r>
  <r>
    <d v="2015-09-15T11:14:00"/>
    <x v="1"/>
    <x v="14"/>
    <x v="2"/>
    <x v="693"/>
    <x v="696"/>
    <s v="ONSITE_SUPPORT"/>
    <s v="Onsite Support Services"/>
    <s v="IPSMAC"/>
    <n v="0"/>
    <n v="0"/>
    <n v="0"/>
    <n v="0"/>
    <s v="DPS-JOPL"/>
    <s v="SW BY TOKEN"/>
    <n v="12.25"/>
    <x v="0"/>
    <x v="0"/>
    <x v="0"/>
    <s v="direct"/>
    <m/>
    <x v="0"/>
    <n v="0"/>
    <n v="0"/>
  </r>
  <r>
    <d v="2015-09-15T11:14:00"/>
    <x v="1"/>
    <x v="14"/>
    <x v="2"/>
    <x v="693"/>
    <x v="696"/>
    <s v="TAXI_EXP"/>
    <s v="Taxi Expenses"/>
    <s v="IPSMAC"/>
    <n v="0"/>
    <n v="0"/>
    <n v="0"/>
    <n v="23.05"/>
    <s v="DPS-JOPL"/>
    <s v="SW BY TOKEN"/>
    <n v="1"/>
    <x v="0"/>
    <x v="0"/>
    <x v="0"/>
    <s v="direct"/>
    <m/>
    <x v="0"/>
    <n v="0"/>
    <n v="0"/>
  </r>
  <r>
    <d v="2015-09-15T11:14:00"/>
    <x v="1"/>
    <x v="14"/>
    <x v="2"/>
    <x v="693"/>
    <x v="696"/>
    <s v="TAXI_EXP"/>
    <s v="Taxi Expenses"/>
    <s v="IPSMAC"/>
    <n v="0"/>
    <n v="0"/>
    <n v="0"/>
    <n v="21.72"/>
    <s v="DPS-JOPL"/>
    <s v="SW BY TOKEN"/>
    <n v="1"/>
    <x v="0"/>
    <x v="0"/>
    <x v="0"/>
    <s v="direct"/>
    <m/>
    <x v="0"/>
    <n v="0"/>
    <n v="0"/>
  </r>
  <r>
    <d v="2015-09-15T11:15:41"/>
    <x v="1"/>
    <x v="14"/>
    <x v="2"/>
    <x v="694"/>
    <x v="697"/>
    <s v="ONSITE_SUPPORT"/>
    <s v="Onsite Support Services"/>
    <s v="IPSMAC"/>
    <n v="0"/>
    <n v="0"/>
    <n v="0"/>
    <n v="0"/>
    <s v="DPS-JOPL"/>
    <s v="SW BY TOKEN"/>
    <n v="9.5"/>
    <x v="0"/>
    <x v="0"/>
    <x v="0"/>
    <s v="direct"/>
    <m/>
    <x v="0"/>
    <n v="0"/>
    <n v="0"/>
  </r>
  <r>
    <d v="2015-09-15T11:15:41"/>
    <x v="1"/>
    <x v="14"/>
    <x v="2"/>
    <x v="694"/>
    <x v="697"/>
    <s v="ONSITE_SUPPORT"/>
    <s v="Onsite Support Services"/>
    <s v="IPSMAC"/>
    <n v="0"/>
    <n v="0"/>
    <n v="0"/>
    <n v="0"/>
    <s v="DPS-JOPL"/>
    <s v="SW BY TOKEN"/>
    <n v="9.5"/>
    <x v="0"/>
    <x v="0"/>
    <x v="0"/>
    <s v="direct"/>
    <m/>
    <x v="0"/>
    <n v="0"/>
    <n v="0"/>
  </r>
  <r>
    <d v="2015-09-15T11:15:41"/>
    <x v="1"/>
    <x v="14"/>
    <x v="2"/>
    <x v="694"/>
    <x v="697"/>
    <s v="ONSITE_SUPPORT"/>
    <s v="Onsite Support Services"/>
    <s v="IPSMAC"/>
    <n v="0"/>
    <n v="0"/>
    <n v="0"/>
    <n v="0"/>
    <s v="DPS-JOPL"/>
    <s v="SW BY TOKEN"/>
    <n v="9"/>
    <x v="0"/>
    <x v="0"/>
    <x v="0"/>
    <s v="direct"/>
    <m/>
    <x v="0"/>
    <n v="0"/>
    <n v="0"/>
  </r>
  <r>
    <d v="2015-09-15T11:15:41"/>
    <x v="1"/>
    <x v="14"/>
    <x v="2"/>
    <x v="694"/>
    <x v="697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15T11:15:41"/>
    <x v="1"/>
    <x v="14"/>
    <x v="2"/>
    <x v="694"/>
    <x v="697"/>
    <s v="TAXI_EXP"/>
    <s v="Taxi Expenses"/>
    <s v="IPSMAC"/>
    <n v="0"/>
    <n v="0"/>
    <n v="0"/>
    <n v="28.55"/>
    <s v="DPS-JOPL"/>
    <s v="SW BY TOKEN"/>
    <n v="1"/>
    <x v="0"/>
    <x v="0"/>
    <x v="0"/>
    <s v="direct"/>
    <m/>
    <x v="0"/>
    <n v="0"/>
    <n v="0"/>
  </r>
  <r>
    <d v="2015-09-15T11:15:41"/>
    <x v="1"/>
    <x v="14"/>
    <x v="2"/>
    <x v="694"/>
    <x v="697"/>
    <s v="TAXI_EXP"/>
    <s v="Taxi Expenses"/>
    <s v="IPSMAC"/>
    <n v="0"/>
    <n v="0"/>
    <n v="0"/>
    <n v="20.5"/>
    <s v="DPS-JOPL"/>
    <s v="SW BY TOKEN"/>
    <n v="1"/>
    <x v="0"/>
    <x v="0"/>
    <x v="0"/>
    <s v="direct"/>
    <m/>
    <x v="0"/>
    <n v="0"/>
    <n v="0"/>
  </r>
  <r>
    <d v="2015-09-15T11:15:41"/>
    <x v="1"/>
    <x v="14"/>
    <x v="2"/>
    <x v="694"/>
    <x v="697"/>
    <s v="ONSITE_SUPPORT"/>
    <s v="Onsite Support Services"/>
    <s v="IPSMAC"/>
    <n v="0"/>
    <n v="0"/>
    <n v="0"/>
    <n v="0"/>
    <s v="DPS-JOPL"/>
    <s v="SW BY TOKEN"/>
    <n v="9"/>
    <x v="0"/>
    <x v="0"/>
    <x v="0"/>
    <s v="direct"/>
    <m/>
    <x v="0"/>
    <n v="0"/>
    <n v="0"/>
  </r>
  <r>
    <d v="2015-09-15T11:18:23"/>
    <x v="1"/>
    <x v="14"/>
    <x v="2"/>
    <x v="695"/>
    <x v="698"/>
    <s v="ONSITE_SUPPORT"/>
    <s v="Onsite Support Services"/>
    <s v="IPSMAC"/>
    <n v="0"/>
    <n v="0"/>
    <n v="0"/>
    <n v="0"/>
    <s v="DPS-JOPL"/>
    <s v="SW BY TOKEN"/>
    <n v="1.33"/>
    <x v="0"/>
    <x v="0"/>
    <x v="0"/>
    <s v="direct"/>
    <m/>
    <x v="0"/>
    <n v="0"/>
    <n v="0"/>
  </r>
  <r>
    <d v="2015-09-15T11:18:23"/>
    <x v="1"/>
    <x v="14"/>
    <x v="2"/>
    <x v="695"/>
    <x v="698"/>
    <s v="ONSITE_SUPPORT"/>
    <s v="Onsite Support Services"/>
    <s v="IPSMAC"/>
    <n v="0"/>
    <n v="0"/>
    <n v="0"/>
    <n v="0"/>
    <s v="DPS-JOPL"/>
    <s v="SW BY TOKEN"/>
    <n v="1.25"/>
    <x v="0"/>
    <x v="0"/>
    <x v="0"/>
    <s v="direct"/>
    <m/>
    <x v="0"/>
    <n v="0"/>
    <n v="0"/>
  </r>
  <r>
    <d v="2015-09-15T11:18:23"/>
    <x v="1"/>
    <x v="14"/>
    <x v="2"/>
    <x v="695"/>
    <x v="698"/>
    <s v="PARK_EXP"/>
    <s v="Parking Expenses"/>
    <s v="IPSMAC"/>
    <n v="0"/>
    <n v="0"/>
    <n v="0"/>
    <n v="15"/>
    <s v="DPS-JOPL"/>
    <s v="SW BY TOKEN"/>
    <n v="1"/>
    <x v="0"/>
    <x v="0"/>
    <x v="0"/>
    <s v="direct"/>
    <m/>
    <x v="0"/>
    <n v="0"/>
    <n v="0"/>
  </r>
  <r>
    <d v="2015-09-15T11:18:23"/>
    <x v="1"/>
    <x v="14"/>
    <x v="2"/>
    <x v="695"/>
    <x v="698"/>
    <s v="TAXI_EXP"/>
    <s v="Taxi Expenses"/>
    <s v="IPSMAC"/>
    <n v="0"/>
    <n v="0"/>
    <n v="0"/>
    <n v="10.3"/>
    <s v="DPS-JOPL"/>
    <s v="SW BY TOKEN"/>
    <n v="1"/>
    <x v="0"/>
    <x v="0"/>
    <x v="0"/>
    <s v="direct"/>
    <m/>
    <x v="0"/>
    <n v="0"/>
    <n v="0"/>
  </r>
  <r>
    <d v="2015-09-15T11:18:23"/>
    <x v="1"/>
    <x v="14"/>
    <x v="2"/>
    <x v="695"/>
    <x v="698"/>
    <s v="TAXI_EXP"/>
    <s v="Taxi Expenses"/>
    <s v="IPSMAC"/>
    <n v="0"/>
    <n v="0"/>
    <n v="0"/>
    <n v="38.4"/>
    <s v="DPS-JOPL"/>
    <s v="SW BY TOKEN"/>
    <n v="1"/>
    <x v="0"/>
    <x v="0"/>
    <x v="0"/>
    <s v="direct"/>
    <m/>
    <x v="0"/>
    <n v="0"/>
    <n v="0"/>
  </r>
  <r>
    <d v="2015-09-15T11:21:01"/>
    <x v="1"/>
    <x v="179"/>
    <x v="108"/>
    <x v="696"/>
    <x v="699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5T11:21:01"/>
    <x v="1"/>
    <x v="179"/>
    <x v="108"/>
    <x v="696"/>
    <x v="699"/>
    <s v="ONSITE_SUPPORT"/>
    <s v="Onsite Support Services"/>
    <s v="IPSMAC"/>
    <n v="0"/>
    <n v="0"/>
    <n v="0"/>
    <n v="0"/>
    <s v="ESS-JOPL"/>
    <s v="SW BY TOKEN"/>
    <n v="3.75"/>
    <x v="0"/>
    <x v="0"/>
    <x v="0"/>
    <s v="direct"/>
    <m/>
    <x v="0"/>
    <n v="0"/>
    <n v="0"/>
  </r>
  <r>
    <d v="2015-09-15T11:22:39"/>
    <x v="0"/>
    <x v="7"/>
    <x v="0"/>
    <x v="697"/>
    <x v="70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1:23:25"/>
    <x v="1"/>
    <x v="126"/>
    <x v="72"/>
    <x v="698"/>
    <x v="701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5T11:23:25"/>
    <x v="1"/>
    <x v="126"/>
    <x v="72"/>
    <x v="698"/>
    <x v="701"/>
    <s v="ONSITE_SUPPORT"/>
    <s v="Onsite Support Services"/>
    <s v="IPSMAC"/>
    <n v="0"/>
    <n v="0"/>
    <n v="0"/>
    <n v="0"/>
    <s v="ESS-JOPL"/>
    <s v="SW BY TOKEN"/>
    <n v="3"/>
    <x v="0"/>
    <x v="0"/>
    <x v="0"/>
    <s v="direct"/>
    <m/>
    <x v="0"/>
    <n v="0"/>
    <n v="0"/>
  </r>
  <r>
    <d v="2015-09-15T11:25:45"/>
    <x v="0"/>
    <x v="180"/>
    <x v="0"/>
    <x v="699"/>
    <x v="70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1:27:51"/>
    <x v="1"/>
    <x v="126"/>
    <x v="72"/>
    <x v="700"/>
    <x v="703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15T11:27:51"/>
    <x v="1"/>
    <x v="126"/>
    <x v="72"/>
    <x v="700"/>
    <x v="703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15T11:29:28"/>
    <x v="1"/>
    <x v="104"/>
    <x v="59"/>
    <x v="701"/>
    <x v="704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15T11:29:30"/>
    <x v="0"/>
    <x v="4"/>
    <x v="0"/>
    <x v="702"/>
    <x v="70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1:31:30"/>
    <x v="1"/>
    <x v="26"/>
    <x v="13"/>
    <x v="703"/>
    <x v="706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15T11:31:30"/>
    <x v="1"/>
    <x v="26"/>
    <x v="13"/>
    <x v="703"/>
    <x v="706"/>
    <s v="TAXI_EXP"/>
    <s v="Taxi Expenses"/>
    <s v="IPSMAC"/>
    <n v="0"/>
    <n v="0"/>
    <n v="0"/>
    <n v="22.4"/>
    <s v="DPS-JOPL"/>
    <s v="SW BY TOKEN"/>
    <n v="1"/>
    <x v="0"/>
    <x v="0"/>
    <x v="0"/>
    <s v="direct"/>
    <m/>
    <x v="0"/>
    <n v="0"/>
    <n v="0"/>
  </r>
  <r>
    <d v="2015-09-15T11:31:30"/>
    <x v="1"/>
    <x v="26"/>
    <x v="13"/>
    <x v="703"/>
    <x v="706"/>
    <s v="TAXI_EXP"/>
    <s v="Taxi Expenses"/>
    <s v="IPSMAC"/>
    <n v="0"/>
    <n v="0"/>
    <n v="0"/>
    <n v="28.95"/>
    <s v="DPS-JOPL"/>
    <s v="SW BY TOKEN"/>
    <n v="1"/>
    <x v="0"/>
    <x v="0"/>
    <x v="0"/>
    <s v="direct"/>
    <m/>
    <x v="0"/>
    <n v="0"/>
    <n v="0"/>
  </r>
  <r>
    <d v="2015-09-15T11:31:43"/>
    <x v="1"/>
    <x v="101"/>
    <x v="57"/>
    <x v="704"/>
    <x v="707"/>
    <s v="ONSITE_SUPPORT"/>
    <s v="Onsite Support Services"/>
    <s v="IPSMAC"/>
    <n v="0"/>
    <n v="0"/>
    <n v="0"/>
    <n v="0"/>
    <s v="ESS-JOPL"/>
    <s v="HW COMP BY PERIOD"/>
    <n v="3"/>
    <x v="0"/>
    <x v="0"/>
    <x v="0"/>
    <s v="direct"/>
    <m/>
    <x v="0"/>
    <n v="0"/>
    <n v="0"/>
  </r>
  <r>
    <d v="2015-09-15T11:31:43"/>
    <x v="1"/>
    <x v="101"/>
    <x v="57"/>
    <x v="704"/>
    <x v="707"/>
    <s v="PC1306180008"/>
    <s v="Dell 450GB 15K  3G 16MB Buffer SAS 3.5&quot; HDD"/>
    <s v="IPSMAC"/>
    <n v="0"/>
    <n v="154.61000000000001"/>
    <n v="0"/>
    <n v="0"/>
    <s v="ESS-JOPL"/>
    <s v="HW COMP BY PERIOD"/>
    <n v="1"/>
    <x v="0"/>
    <x v="0"/>
    <x v="0"/>
    <s v="direct"/>
    <m/>
    <x v="0"/>
    <n v="0"/>
    <n v="0"/>
  </r>
  <r>
    <d v="2015-09-15T11:31:43"/>
    <x v="1"/>
    <x v="101"/>
    <x v="57"/>
    <x v="704"/>
    <x v="707"/>
    <s v="TAXI_EXP"/>
    <s v="Taxi Expenses"/>
    <s v="IPSMAC"/>
    <n v="0"/>
    <n v="0"/>
    <n v="0"/>
    <n v="24.6"/>
    <s v="ESS-JOPL"/>
    <s v="HW COMP BY PERIOD"/>
    <n v="1"/>
    <x v="0"/>
    <x v="0"/>
    <x v="0"/>
    <s v="direct"/>
    <m/>
    <x v="0"/>
    <n v="0"/>
    <n v="0"/>
  </r>
  <r>
    <d v="2015-09-15T11:31:43"/>
    <x v="1"/>
    <x v="101"/>
    <x v="57"/>
    <x v="704"/>
    <x v="707"/>
    <s v="TAXI_EXP"/>
    <s v="Taxi Expenses"/>
    <s v="IPSMAC"/>
    <n v="0"/>
    <n v="0"/>
    <n v="0"/>
    <n v="4.8"/>
    <s v="ESS-JOPL"/>
    <s v="HW COMP BY PERIOD"/>
    <n v="1"/>
    <x v="0"/>
    <x v="0"/>
    <x v="0"/>
    <s v="direct"/>
    <m/>
    <x v="0"/>
    <n v="0"/>
    <n v="0"/>
  </r>
  <r>
    <d v="2015-09-15T11:31:43"/>
    <x v="1"/>
    <x v="101"/>
    <x v="57"/>
    <x v="704"/>
    <x v="707"/>
    <s v="TAXI_EXP"/>
    <s v="Taxi Expenses"/>
    <s v="IPSMAC"/>
    <n v="0"/>
    <n v="0"/>
    <n v="0"/>
    <n v="8.65"/>
    <s v="ESS-JOPL"/>
    <s v="HW COMP BY PERIOD"/>
    <n v="1"/>
    <x v="0"/>
    <x v="0"/>
    <x v="0"/>
    <s v="direct"/>
    <m/>
    <x v="0"/>
    <n v="0"/>
    <n v="0"/>
  </r>
  <r>
    <d v="2015-09-15T11:31:43"/>
    <x v="1"/>
    <x v="101"/>
    <x v="57"/>
    <x v="704"/>
    <x v="707"/>
    <s v="TAXI_EXP"/>
    <s v="Taxi Expenses"/>
    <s v="IPSMAC"/>
    <n v="0"/>
    <n v="0"/>
    <n v="0"/>
    <n v="26.65"/>
    <s v="ESS-JOPL"/>
    <s v="HW COMP BY PERIOD"/>
    <n v="1"/>
    <x v="0"/>
    <x v="0"/>
    <x v="0"/>
    <s v="direct"/>
    <m/>
    <x v="0"/>
    <n v="0"/>
    <n v="0"/>
  </r>
  <r>
    <d v="2015-09-15T11:32:02"/>
    <x v="1"/>
    <x v="26"/>
    <x v="13"/>
    <x v="705"/>
    <x v="708"/>
    <s v="ONSITE_SUPPORT"/>
    <s v="Onsite Support Services"/>
    <s v="IPSMAC"/>
    <n v="0"/>
    <n v="0"/>
    <n v="0"/>
    <n v="0"/>
    <s v="DPS-JOPL"/>
    <s v="SW BY TOKEN"/>
    <n v="5.5"/>
    <x v="0"/>
    <x v="0"/>
    <x v="0"/>
    <s v="direct"/>
    <m/>
    <x v="0"/>
    <n v="0"/>
    <n v="0"/>
  </r>
  <r>
    <d v="2015-09-15T11:32:02"/>
    <x v="1"/>
    <x v="26"/>
    <x v="13"/>
    <x v="705"/>
    <x v="708"/>
    <s v="TAXI_EXP"/>
    <s v="Taxi Expenses"/>
    <s v="IPSMAC"/>
    <n v="0"/>
    <n v="0"/>
    <n v="0"/>
    <n v="15.5"/>
    <s v="DPS-JOPL"/>
    <s v="SW BY TOKEN"/>
    <n v="1"/>
    <x v="0"/>
    <x v="0"/>
    <x v="0"/>
    <s v="direct"/>
    <m/>
    <x v="0"/>
    <n v="0"/>
    <n v="0"/>
  </r>
  <r>
    <d v="2015-09-15T11:32:02"/>
    <x v="1"/>
    <x v="26"/>
    <x v="13"/>
    <x v="705"/>
    <x v="708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15T11:33:31"/>
    <x v="0"/>
    <x v="41"/>
    <x v="21"/>
    <x v="706"/>
    <x v="709"/>
    <s v="ONSITE_SUPPORT"/>
    <s v="Onsite Support Services"/>
    <s v="IPSMAC"/>
    <n v="0"/>
    <n v="0"/>
    <n v="15"/>
    <n v="0"/>
    <s v="DPS-JOPL"/>
    <s v="SW BY HOUR"/>
    <n v="2.73"/>
    <x v="0"/>
    <x v="0"/>
    <x v="0"/>
    <s v="direct"/>
    <m/>
    <x v="1"/>
    <n v="0"/>
    <n v="0"/>
  </r>
  <r>
    <d v="2015-09-15T11:33:31"/>
    <x v="0"/>
    <x v="41"/>
    <x v="21"/>
    <x v="706"/>
    <x v="709"/>
    <s v="UpdateOrder"/>
    <s v="Order was Updated"/>
    <s v="IPSMAC"/>
    <n v="0"/>
    <n v="0"/>
    <n v="0"/>
    <n v="0"/>
    <s v="DPS-JOPL"/>
    <s v="SW BY HOUR"/>
    <n v="0.03"/>
    <x v="0"/>
    <x v="0"/>
    <x v="0"/>
    <s v="direct"/>
    <m/>
    <x v="0"/>
    <n v="0"/>
    <n v="0"/>
  </r>
  <r>
    <d v="2015-09-15T12:03:51"/>
    <x v="0"/>
    <x v="7"/>
    <x v="0"/>
    <x v="707"/>
    <x v="71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2:04:05"/>
    <x v="0"/>
    <x v="7"/>
    <x v="0"/>
    <x v="708"/>
    <x v="71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2:10:22"/>
    <x v="0"/>
    <x v="43"/>
    <x v="0"/>
    <x v="709"/>
    <x v="71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3:36:06"/>
    <x v="0"/>
    <x v="43"/>
    <x v="0"/>
    <x v="710"/>
    <x v="71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3:54:45"/>
    <x v="0"/>
    <x v="106"/>
    <x v="0"/>
    <x v="711"/>
    <x v="71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4:03:24"/>
    <x v="0"/>
    <x v="181"/>
    <x v="0"/>
    <x v="712"/>
    <x v="71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4:48:50"/>
    <x v="0"/>
    <x v="178"/>
    <x v="107"/>
    <x v="713"/>
    <x v="716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15T14:49:11"/>
    <x v="0"/>
    <x v="88"/>
    <x v="49"/>
    <x v="714"/>
    <x v="71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00:43"/>
    <x v="0"/>
    <x v="88"/>
    <x v="49"/>
    <x v="715"/>
    <x v="718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01:35"/>
    <x v="0"/>
    <x v="88"/>
    <x v="49"/>
    <x v="716"/>
    <x v="719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02:33"/>
    <x v="0"/>
    <x v="88"/>
    <x v="49"/>
    <x v="717"/>
    <x v="720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04:25"/>
    <x v="0"/>
    <x v="88"/>
    <x v="49"/>
    <x v="718"/>
    <x v="721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07:13"/>
    <x v="0"/>
    <x v="88"/>
    <x v="49"/>
    <x v="719"/>
    <x v="72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09:10"/>
    <x v="0"/>
    <x v="88"/>
    <x v="49"/>
    <x v="720"/>
    <x v="723"/>
    <s v="INSPECTION"/>
    <s v="Inspection Services"/>
    <s v="IPSMAC"/>
    <n v="0"/>
    <n v="0"/>
    <n v="0"/>
    <n v="0"/>
    <s v="ESS-JOPL"/>
    <m/>
    <n v="0.5"/>
    <x v="0"/>
    <x v="0"/>
    <x v="0"/>
    <s v="direct"/>
    <m/>
    <x v="0"/>
    <n v="0"/>
    <n v="0"/>
  </r>
  <r>
    <d v="2015-09-15T15:09:13"/>
    <x v="0"/>
    <x v="88"/>
    <x v="49"/>
    <x v="721"/>
    <x v="724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1:30"/>
    <x v="0"/>
    <x v="88"/>
    <x v="49"/>
    <x v="722"/>
    <x v="725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2:43"/>
    <x v="0"/>
    <x v="88"/>
    <x v="49"/>
    <x v="723"/>
    <x v="726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3:04"/>
    <x v="0"/>
    <x v="88"/>
    <x v="49"/>
    <x v="724"/>
    <x v="72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4:04"/>
    <x v="9"/>
    <x v="117"/>
    <x v="66"/>
    <x v="725"/>
    <x v="728"/>
    <s v="OT99YY888OT"/>
    <s v="Item: OT99YY888OT / SMAM07022 / SOFTWARE SERVICE CODE"/>
    <s v="MWSSMA_BMA_SMA"/>
    <n v="0"/>
    <n v="0"/>
    <n v="0"/>
    <n v="0"/>
    <s v="ESS-JOPL"/>
    <s v="Only UM"/>
    <n v="1"/>
    <x v="152"/>
    <x v="0"/>
    <x v="0"/>
    <s v="direct"/>
    <m/>
    <x v="0"/>
    <n v="0"/>
    <n v="0"/>
  </r>
  <r>
    <d v="2015-09-15T15:14:04"/>
    <x v="9"/>
    <x v="117"/>
    <x v="66"/>
    <x v="725"/>
    <x v="728"/>
    <s v="PC1509070026"/>
    <s v="Item: PC1509070026 / EPSYFM-AA-AA / MFE ENDPOINT PROTECTION 1YR GL [P+]"/>
    <s v="MWSSMA_BMA_SMA"/>
    <n v="0"/>
    <n v="0"/>
    <n v="0"/>
    <n v="0"/>
    <s v="ESS-JOPL"/>
    <s v="Only UM"/>
    <n v="1"/>
    <x v="152"/>
    <x v="0"/>
    <x v="0"/>
    <s v="direct"/>
    <m/>
    <x v="0"/>
    <n v="0"/>
    <n v="0"/>
  </r>
  <r>
    <d v="2015-09-15T15:14:30"/>
    <x v="0"/>
    <x v="88"/>
    <x v="49"/>
    <x v="726"/>
    <x v="729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5:51"/>
    <x v="0"/>
    <x v="88"/>
    <x v="49"/>
    <x v="727"/>
    <x v="730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6:37"/>
    <x v="0"/>
    <x v="88"/>
    <x v="49"/>
    <x v="728"/>
    <x v="731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7:08"/>
    <x v="0"/>
    <x v="46"/>
    <x v="24"/>
    <x v="729"/>
    <x v="732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5T15:19:53"/>
    <x v="0"/>
    <x v="88"/>
    <x v="49"/>
    <x v="730"/>
    <x v="73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32:02"/>
    <x v="0"/>
    <x v="88"/>
    <x v="49"/>
    <x v="731"/>
    <x v="734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5:40:19"/>
    <x v="0"/>
    <x v="88"/>
    <x v="49"/>
    <x v="732"/>
    <x v="735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5T16:00:13"/>
    <x v="0"/>
    <x v="182"/>
    <x v="109"/>
    <x v="733"/>
    <x v="736"/>
    <s v="PSA_HW_DEPLOY"/>
    <s v="PSA_FOR HARDWARE DEPLOYMENT"/>
    <s v="IPSMAC"/>
    <n v="0"/>
    <n v="0"/>
    <n v="0"/>
    <n v="0"/>
    <s v="SES-JOPL"/>
    <m/>
    <n v="8"/>
    <x v="153"/>
    <x v="0"/>
    <x v="0"/>
    <s v="direct"/>
    <m/>
    <x v="0"/>
    <n v="0"/>
    <n v="0"/>
  </r>
  <r>
    <d v="2015-09-15T16:00:13"/>
    <x v="0"/>
    <x v="182"/>
    <x v="109"/>
    <x v="733"/>
    <x v="736"/>
    <s v="PC1507210011"/>
    <s v="TITUS 1-YEAR PRE-PAID SOFTWARE MAINTENANCE FOR 3000 USERS"/>
    <s v="IPSMAC"/>
    <n v="0"/>
    <n v="37830"/>
    <n v="0"/>
    <n v="0"/>
    <s v="SES-JOPL"/>
    <m/>
    <n v="3000"/>
    <x v="153"/>
    <x v="0"/>
    <x v="0"/>
    <s v="direct"/>
    <m/>
    <x v="0"/>
    <n v="0"/>
    <n v="0"/>
  </r>
  <r>
    <d v="2015-09-15T16:06:18"/>
    <x v="0"/>
    <x v="182"/>
    <x v="109"/>
    <x v="733"/>
    <x v="737"/>
    <s v="PSA_HW_DEPLOY"/>
    <s v="PSA_FOR HARDWARE DEPLOYMENT"/>
    <s v="IPSMAC"/>
    <n v="0"/>
    <n v="0"/>
    <n v="0"/>
    <n v="0"/>
    <s v="SES-JOPL"/>
    <m/>
    <n v="8"/>
    <x v="153"/>
    <x v="0"/>
    <x v="0"/>
    <s v="direct"/>
    <m/>
    <x v="0"/>
    <n v="0"/>
    <n v="0"/>
  </r>
  <r>
    <d v="2015-09-15T16:06:18"/>
    <x v="0"/>
    <x v="182"/>
    <x v="109"/>
    <x v="733"/>
    <x v="737"/>
    <s v="PC1507210011"/>
    <s v="TITUS 1-YEAR PRE-PAID SOFTWARE MAINTENANCE FOR 3000 USERS"/>
    <s v="IPSMAC"/>
    <n v="0"/>
    <n v="37830"/>
    <n v="0"/>
    <n v="0"/>
    <s v="SES-JOPL"/>
    <m/>
    <n v="3000"/>
    <x v="153"/>
    <x v="0"/>
    <x v="0"/>
    <s v="direct"/>
    <m/>
    <x v="0"/>
    <n v="0"/>
    <n v="0"/>
  </r>
  <r>
    <d v="2015-09-15T16:14:08"/>
    <x v="18"/>
    <x v="183"/>
    <x v="110"/>
    <x v="734"/>
    <x v="738"/>
    <s v="contract_cover"/>
    <s v="Fixed Price"/>
    <s v="MOSMOS_MOS_FTWOR"/>
    <n v="2950"/>
    <n v="0"/>
    <n v="0"/>
    <n v="0"/>
    <s v="ESS-JOPL"/>
    <s v="Only UM"/>
    <n v="1"/>
    <x v="154"/>
    <x v="0"/>
    <x v="0"/>
    <s v="direct"/>
    <m/>
    <x v="6"/>
    <n v="531"/>
    <n v="590"/>
  </r>
  <r>
    <d v="2015-09-15T16:15:52"/>
    <x v="0"/>
    <x v="2"/>
    <x v="0"/>
    <x v="735"/>
    <x v="73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6:20:29"/>
    <x v="0"/>
    <x v="10"/>
    <x v="0"/>
    <x v="736"/>
    <x v="74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6:24:06"/>
    <x v="0"/>
    <x v="13"/>
    <x v="0"/>
    <x v="737"/>
    <x v="74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6:25:06"/>
    <x v="0"/>
    <x v="7"/>
    <x v="0"/>
    <x v="738"/>
    <x v="74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6:34:52"/>
    <x v="0"/>
    <x v="54"/>
    <x v="0"/>
    <x v="739"/>
    <x v="74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6:37:08"/>
    <x v="0"/>
    <x v="7"/>
    <x v="0"/>
    <x v="740"/>
    <x v="74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6:53:48"/>
    <x v="0"/>
    <x v="74"/>
    <x v="0"/>
    <x v="741"/>
    <x v="74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5T17:48:41"/>
    <x v="4"/>
    <x v="40"/>
    <x v="20"/>
    <x v="742"/>
    <x v="746"/>
    <s v="Vendor_OnSite_Services"/>
    <s v="Vendor Onsite Services"/>
    <s v="IPSMAC"/>
    <n v="0"/>
    <n v="0"/>
    <n v="730.72"/>
    <n v="0"/>
    <s v="DPS-JOPL"/>
    <s v="PROFESSIONAL SALES"/>
    <n v="2"/>
    <x v="0"/>
    <x v="0"/>
    <x v="0"/>
    <s v="direct"/>
    <m/>
    <x v="2"/>
    <n v="-226.5232"/>
    <n v="-233.83040000000003"/>
  </r>
  <r>
    <d v="2015-09-16T09:51:31"/>
    <x v="1"/>
    <x v="14"/>
    <x v="2"/>
    <x v="743"/>
    <x v="747"/>
    <s v="ONSITE_SUPPORT"/>
    <s v="Onsite Support Services"/>
    <s v="IPSMAC"/>
    <n v="0"/>
    <n v="0"/>
    <n v="0"/>
    <n v="0"/>
    <s v="DPS-JOPL"/>
    <s v="SW BY TOKEN"/>
    <n v="7.5"/>
    <x v="0"/>
    <x v="0"/>
    <x v="0"/>
    <s v="direct"/>
    <m/>
    <x v="0"/>
    <n v="0"/>
    <n v="0"/>
  </r>
  <r>
    <d v="2015-09-16T09:51:31"/>
    <x v="1"/>
    <x v="14"/>
    <x v="2"/>
    <x v="743"/>
    <x v="747"/>
    <s v="ONSITE_SUPPORT"/>
    <s v="Onsite Support Services"/>
    <s v="IPSMAC"/>
    <n v="0"/>
    <n v="0"/>
    <n v="0"/>
    <n v="0"/>
    <s v="DPS-JOPL"/>
    <s v="SW BY TOKEN"/>
    <n v="7"/>
    <x v="0"/>
    <x v="0"/>
    <x v="0"/>
    <s v="direct"/>
    <m/>
    <x v="0"/>
    <n v="0"/>
    <n v="0"/>
  </r>
  <r>
    <d v="2015-09-16T09:51:31"/>
    <x v="1"/>
    <x v="14"/>
    <x v="2"/>
    <x v="743"/>
    <x v="747"/>
    <s v="PARK_EXP"/>
    <s v="Parking Expenses"/>
    <s v="IPSMAC"/>
    <n v="0"/>
    <n v="0"/>
    <n v="0"/>
    <n v="18.2"/>
    <s v="DPS-JOPL"/>
    <s v="SW BY TOKEN"/>
    <n v="1"/>
    <x v="0"/>
    <x v="0"/>
    <x v="0"/>
    <s v="direct"/>
    <m/>
    <x v="0"/>
    <n v="0"/>
    <n v="0"/>
  </r>
  <r>
    <d v="2015-09-16T09:51:31"/>
    <x v="1"/>
    <x v="14"/>
    <x v="2"/>
    <x v="743"/>
    <x v="747"/>
    <s v="PARK_EXP"/>
    <s v="Parking Expenses"/>
    <s v="IPSMAC"/>
    <n v="0"/>
    <n v="0"/>
    <n v="0"/>
    <n v="16.3"/>
    <s v="DPS-JOPL"/>
    <s v="SW BY TOKEN"/>
    <n v="1"/>
    <x v="0"/>
    <x v="0"/>
    <x v="0"/>
    <s v="direct"/>
    <m/>
    <x v="0"/>
    <n v="0"/>
    <n v="0"/>
  </r>
  <r>
    <d v="2015-09-16T09:51:31"/>
    <x v="1"/>
    <x v="14"/>
    <x v="2"/>
    <x v="743"/>
    <x v="747"/>
    <s v="ONSITE_SUPPORT"/>
    <s v="Onsite Support Services"/>
    <s v="IPSMAC"/>
    <n v="0"/>
    <n v="0"/>
    <n v="0"/>
    <n v="0"/>
    <s v="DPS-JOPL"/>
    <s v="SW BY TOKEN"/>
    <n v="7"/>
    <x v="0"/>
    <x v="0"/>
    <x v="0"/>
    <s v="direct"/>
    <m/>
    <x v="0"/>
    <n v="0"/>
    <n v="0"/>
  </r>
  <r>
    <d v="2015-09-16T09:51:31"/>
    <x v="1"/>
    <x v="14"/>
    <x v="2"/>
    <x v="743"/>
    <x v="747"/>
    <s v="PARK_EXP"/>
    <s v="Parking Expenses"/>
    <s v="IPSMAC"/>
    <n v="0"/>
    <n v="0"/>
    <n v="0"/>
    <n v="14.4"/>
    <s v="DPS-JOPL"/>
    <s v="SW BY TOKEN"/>
    <n v="1"/>
    <x v="0"/>
    <x v="0"/>
    <x v="0"/>
    <s v="direct"/>
    <m/>
    <x v="0"/>
    <n v="0"/>
    <n v="0"/>
  </r>
  <r>
    <d v="2015-09-16T09:53:28"/>
    <x v="1"/>
    <x v="179"/>
    <x v="108"/>
    <x v="744"/>
    <x v="748"/>
    <s v="ONSITE_SUPPORT"/>
    <s v="Onsite Support Services"/>
    <s v="IPSMAC"/>
    <n v="0"/>
    <n v="0"/>
    <n v="0"/>
    <n v="0"/>
    <s v="DPS-JOPL"/>
    <s v="SW BY TOKEN"/>
    <n v="2.75"/>
    <x v="0"/>
    <x v="0"/>
    <x v="0"/>
    <s v="direct"/>
    <m/>
    <x v="0"/>
    <n v="0"/>
    <n v="0"/>
  </r>
  <r>
    <d v="2015-09-16T10:20:57"/>
    <x v="1"/>
    <x v="117"/>
    <x v="66"/>
    <x v="745"/>
    <x v="749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16T10:20:57"/>
    <x v="1"/>
    <x v="117"/>
    <x v="66"/>
    <x v="745"/>
    <x v="749"/>
    <s v="SPPGHU023CQ"/>
    <s v="SPS-DRV,HD,2.5&quot;72GB,10Krpm SAS"/>
    <s v="IPSMAC"/>
    <n v="0"/>
    <n v="52.22"/>
    <n v="0"/>
    <n v="0"/>
    <s v="DPS-JOPL"/>
    <s v="HW COMP BY PERIOD"/>
    <n v="1"/>
    <x v="0"/>
    <x v="0"/>
    <x v="0"/>
    <s v="direct"/>
    <m/>
    <x v="0"/>
    <n v="0"/>
    <n v="0"/>
  </r>
  <r>
    <d v="2015-09-16T10:20:57"/>
    <x v="1"/>
    <x v="117"/>
    <x v="66"/>
    <x v="745"/>
    <x v="749"/>
    <s v="ERP_EXP"/>
    <s v="ERP Expenses"/>
    <s v="IPSMAC"/>
    <n v="0"/>
    <n v="0"/>
    <n v="0"/>
    <n v="1"/>
    <s v="DPS-JOPL"/>
    <s v="HW COMP BY PERIOD"/>
    <n v="1"/>
    <x v="0"/>
    <x v="0"/>
    <x v="0"/>
    <s v="direct"/>
    <m/>
    <x v="0"/>
    <n v="0"/>
    <n v="0"/>
  </r>
  <r>
    <d v="2015-09-16T10:20:57"/>
    <x v="1"/>
    <x v="117"/>
    <x v="66"/>
    <x v="745"/>
    <x v="749"/>
    <s v="PARK_EXP"/>
    <s v="Parking Expenses"/>
    <s v="IPSMAC"/>
    <n v="0"/>
    <n v="0"/>
    <n v="0"/>
    <n v="2"/>
    <s v="DPS-JOPL"/>
    <s v="HW COMP BY PERIOD"/>
    <n v="1"/>
    <x v="0"/>
    <x v="0"/>
    <x v="0"/>
    <s v="direct"/>
    <m/>
    <x v="0"/>
    <n v="0"/>
    <n v="0"/>
  </r>
  <r>
    <d v="2015-09-16T10:35:56"/>
    <x v="1"/>
    <x v="174"/>
    <x v="104"/>
    <x v="746"/>
    <x v="750"/>
    <s v="ONSITE_SUPPORT"/>
    <s v="Onsite Support Services"/>
    <s v="IPSMAC"/>
    <n v="0"/>
    <n v="0"/>
    <n v="25.48"/>
    <n v="0"/>
    <s v="DPS-JOPL"/>
    <s v="HW COMP BY PERIOD"/>
    <n v="1.5"/>
    <x v="0"/>
    <x v="0"/>
    <x v="0"/>
    <s v="direct"/>
    <m/>
    <x v="1"/>
    <n v="0"/>
    <n v="0"/>
  </r>
  <r>
    <d v="2015-09-16T10:35:56"/>
    <x v="1"/>
    <x v="174"/>
    <x v="104"/>
    <x v="746"/>
    <x v="750"/>
    <s v="PC1202090003"/>
    <s v="IBM ServeRAID M5014 SAS/SATA controller"/>
    <s v="IPSMAC"/>
    <n v="0"/>
    <n v="248"/>
    <n v="0"/>
    <n v="0"/>
    <s v="DPS-JOPL"/>
    <s v="HW COMP BY PERIOD"/>
    <n v="1"/>
    <x v="0"/>
    <x v="0"/>
    <x v="0"/>
    <s v="direct"/>
    <m/>
    <x v="0"/>
    <n v="0"/>
    <n v="0"/>
  </r>
  <r>
    <d v="2015-09-16T10:35:56"/>
    <x v="1"/>
    <x v="174"/>
    <x v="104"/>
    <x v="746"/>
    <x v="750"/>
    <s v="PC1306110008"/>
    <s v="IBM Battery Pack ServerRAID-MR10M SAS/SATA Controller"/>
    <s v="IPSMAC"/>
    <n v="0"/>
    <n v="200.04"/>
    <n v="0"/>
    <n v="0"/>
    <s v="DPS-JOPL"/>
    <s v="HW COMP BY PERIOD"/>
    <n v="1"/>
    <x v="0"/>
    <x v="0"/>
    <x v="0"/>
    <s v="direct"/>
    <m/>
    <x v="0"/>
    <n v="0"/>
    <n v="0"/>
  </r>
  <r>
    <d v="2015-09-16T10:35:56"/>
    <x v="1"/>
    <x v="174"/>
    <x v="104"/>
    <x v="746"/>
    <x v="750"/>
    <s v="TAXI_EXP"/>
    <s v="Taxi Expenses"/>
    <s v="IPSMAC"/>
    <n v="0"/>
    <n v="0"/>
    <n v="0"/>
    <n v="10.050000000000001"/>
    <s v="DPS-JOPL"/>
    <s v="HW COMP BY PERIOD"/>
    <n v="1"/>
    <x v="0"/>
    <x v="0"/>
    <x v="0"/>
    <s v="direct"/>
    <m/>
    <x v="0"/>
    <n v="0"/>
    <n v="0"/>
  </r>
  <r>
    <d v="2015-09-16T10:35:56"/>
    <x v="1"/>
    <x v="174"/>
    <x v="104"/>
    <x v="746"/>
    <x v="750"/>
    <s v="TAXI_EXP"/>
    <s v="Taxi Expenses"/>
    <s v="IPSMAC"/>
    <n v="0"/>
    <n v="0"/>
    <n v="0"/>
    <n v="8.6999999999999993"/>
    <s v="DPS-JOPL"/>
    <s v="HW COMP BY PERIOD"/>
    <n v="1"/>
    <x v="0"/>
    <x v="0"/>
    <x v="0"/>
    <s v="direct"/>
    <m/>
    <x v="0"/>
    <n v="0"/>
    <n v="0"/>
  </r>
  <r>
    <d v="2015-09-16T10:35:56"/>
    <x v="1"/>
    <x v="174"/>
    <x v="104"/>
    <x v="746"/>
    <x v="750"/>
    <s v="ONSITE_SUPPORT"/>
    <s v="Onsite Support Services"/>
    <s v="IPSMAC"/>
    <n v="0"/>
    <n v="0"/>
    <n v="25.4"/>
    <n v="0"/>
    <s v="DPS-JOPL"/>
    <s v="HW COMP BY PERIOD"/>
    <n v="1.33"/>
    <x v="0"/>
    <x v="0"/>
    <x v="0"/>
    <s v="direct"/>
    <m/>
    <x v="1"/>
    <n v="0"/>
    <n v="0"/>
  </r>
  <r>
    <d v="2015-09-16T10:35:56"/>
    <x v="1"/>
    <x v="174"/>
    <x v="104"/>
    <x v="746"/>
    <x v="750"/>
    <s v="PUBLIC_EXP"/>
    <s v="Public Transport Expenses"/>
    <s v="IPSMAC"/>
    <n v="0"/>
    <n v="0"/>
    <n v="0"/>
    <n v="3"/>
    <s v="DPS-JOPL"/>
    <s v="HW COMP BY PERIOD"/>
    <n v="1"/>
    <x v="0"/>
    <x v="0"/>
    <x v="0"/>
    <s v="direct"/>
    <m/>
    <x v="0"/>
    <n v="0"/>
    <n v="0"/>
  </r>
  <r>
    <d v="2015-09-16T10:39:25"/>
    <x v="0"/>
    <x v="12"/>
    <x v="0"/>
    <x v="747"/>
    <x v="75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0:51:20"/>
    <x v="0"/>
    <x v="74"/>
    <x v="0"/>
    <x v="748"/>
    <x v="75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0:54:21"/>
    <x v="1"/>
    <x v="178"/>
    <x v="107"/>
    <x v="749"/>
    <x v="753"/>
    <s v="ONSITE_SUPPORT"/>
    <s v="Onsite Support Services"/>
    <s v="IPSMAC"/>
    <n v="0"/>
    <n v="0"/>
    <n v="0"/>
    <n v="0"/>
    <s v="DPS-JOPL"/>
    <s v="HW INVENTORY CHECK"/>
    <n v="1.08"/>
    <x v="0"/>
    <x v="0"/>
    <x v="0"/>
    <s v="direct"/>
    <m/>
    <x v="0"/>
    <n v="0"/>
    <n v="0"/>
  </r>
  <r>
    <d v="2015-09-16T10:54:21"/>
    <x v="1"/>
    <x v="178"/>
    <x v="107"/>
    <x v="749"/>
    <x v="753"/>
    <s v="TAXI_EXP"/>
    <s v="Taxi Expenses"/>
    <s v="IPSMAC"/>
    <n v="0"/>
    <n v="0"/>
    <n v="0"/>
    <n v="15.4"/>
    <s v="DPS-JOPL"/>
    <s v="HW INVENTORY CHECK"/>
    <n v="1"/>
    <x v="0"/>
    <x v="0"/>
    <x v="0"/>
    <s v="direct"/>
    <m/>
    <x v="0"/>
    <n v="0"/>
    <n v="0"/>
  </r>
  <r>
    <d v="2015-09-16T10:54:21"/>
    <x v="1"/>
    <x v="178"/>
    <x v="107"/>
    <x v="749"/>
    <x v="753"/>
    <s v="TAXI_EXP"/>
    <s v="Taxi Expenses"/>
    <s v="IPSMAC"/>
    <n v="0"/>
    <n v="0"/>
    <n v="0"/>
    <n v="14.85"/>
    <s v="DPS-JOPL"/>
    <s v="HW INVENTORY CHECK"/>
    <n v="1"/>
    <x v="0"/>
    <x v="0"/>
    <x v="0"/>
    <s v="direct"/>
    <m/>
    <x v="0"/>
    <n v="0"/>
    <n v="0"/>
  </r>
  <r>
    <d v="2015-09-16T11:00:31"/>
    <x v="1"/>
    <x v="184"/>
    <x v="111"/>
    <x v="750"/>
    <x v="754"/>
    <s v="ONSITE_SUPPORT"/>
    <s v="Onsite Support Services"/>
    <s v="IPSMAC"/>
    <n v="0"/>
    <n v="0"/>
    <n v="0"/>
    <n v="0"/>
    <s v="DPS-JOPL"/>
    <s v="HW COMP BY PERIOD"/>
    <n v="0.75"/>
    <x v="0"/>
    <x v="0"/>
    <x v="0"/>
    <s v="direct"/>
    <m/>
    <x v="0"/>
    <n v="0"/>
    <n v="0"/>
  </r>
  <r>
    <d v="2015-09-16T11:00:31"/>
    <x v="1"/>
    <x v="184"/>
    <x v="111"/>
    <x v="750"/>
    <x v="754"/>
    <s v="SP08BT003UB"/>
    <s v="UB Battery 12V 7.2Ah for UPS 3000XL3U,1400RM2U"/>
    <s v="IPSMAC"/>
    <n v="0"/>
    <n v="23.24"/>
    <n v="0"/>
    <n v="0"/>
    <s v="DPS-JOPL"/>
    <s v="HW COMP BY PERIOD"/>
    <n v="2"/>
    <x v="0"/>
    <x v="0"/>
    <x v="0"/>
    <s v="direct"/>
    <m/>
    <x v="0"/>
    <n v="0"/>
    <n v="0"/>
  </r>
  <r>
    <d v="2015-09-16T11:00:31"/>
    <x v="1"/>
    <x v="184"/>
    <x v="111"/>
    <x v="750"/>
    <x v="754"/>
    <s v="PARK_EXP"/>
    <s v="Parking Expenses"/>
    <s v="IPSMAC"/>
    <n v="0"/>
    <n v="0"/>
    <n v="0"/>
    <n v="2.41"/>
    <s v="DPS-JOPL"/>
    <s v="HW COMP BY PERIOD"/>
    <n v="1"/>
    <x v="0"/>
    <x v="0"/>
    <x v="0"/>
    <s v="direct"/>
    <m/>
    <x v="0"/>
    <n v="0"/>
    <n v="0"/>
  </r>
  <r>
    <d v="2015-09-16T11:02:46"/>
    <x v="1"/>
    <x v="132"/>
    <x v="78"/>
    <x v="751"/>
    <x v="755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6T11:02:46"/>
    <x v="1"/>
    <x v="132"/>
    <x v="78"/>
    <x v="751"/>
    <x v="755"/>
    <s v="PARK_EXP"/>
    <s v="Parking Expenses"/>
    <s v="IPSMAC"/>
    <n v="0"/>
    <n v="0"/>
    <n v="0"/>
    <n v="5.89"/>
    <s v="DPS-JOPL"/>
    <s v="HW COMP BY PERIOD"/>
    <n v="1"/>
    <x v="0"/>
    <x v="0"/>
    <x v="0"/>
    <s v="direct"/>
    <m/>
    <x v="0"/>
    <n v="0"/>
    <n v="0"/>
  </r>
  <r>
    <d v="2015-09-16T11:02:46"/>
    <x v="1"/>
    <x v="132"/>
    <x v="78"/>
    <x v="751"/>
    <x v="755"/>
    <s v="SP08BT002OT"/>
    <s v="BATTERY CR2032"/>
    <s v="IPSMAC"/>
    <n v="0"/>
    <n v="3.18"/>
    <n v="0"/>
    <n v="0"/>
    <s v="DPS-JOPL"/>
    <s v="HW COMP BY PERIOD"/>
    <n v="1"/>
    <x v="0"/>
    <x v="0"/>
    <x v="0"/>
    <s v="direct"/>
    <m/>
    <x v="0"/>
    <n v="0"/>
    <n v="0"/>
  </r>
  <r>
    <d v="2015-09-16T11:09:39"/>
    <x v="1"/>
    <x v="185"/>
    <x v="112"/>
    <x v="752"/>
    <x v="756"/>
    <s v="ONSITE_SUPPORT"/>
    <s v="Onsite Support Services"/>
    <s v="IPSMAC"/>
    <n v="0"/>
    <n v="0"/>
    <n v="0"/>
    <n v="0"/>
    <s v="DPS-JOPL"/>
    <s v="HW INVENTORY CHECK"/>
    <n v="1"/>
    <x v="0"/>
    <x v="0"/>
    <x v="0"/>
    <s v="direct"/>
    <m/>
    <x v="0"/>
    <n v="0"/>
    <n v="0"/>
  </r>
  <r>
    <d v="2015-09-16T11:09:39"/>
    <x v="1"/>
    <x v="185"/>
    <x v="112"/>
    <x v="752"/>
    <x v="756"/>
    <s v="PARK_EXP"/>
    <s v="Parking Expenses"/>
    <s v="IPSMAC"/>
    <n v="0"/>
    <n v="0"/>
    <n v="0"/>
    <n v="0.93"/>
    <s v="DPS-JOPL"/>
    <s v="HW INVENTORY CHECK"/>
    <n v="1"/>
    <x v="0"/>
    <x v="0"/>
    <x v="0"/>
    <s v="direct"/>
    <m/>
    <x v="0"/>
    <n v="0"/>
    <n v="0"/>
  </r>
  <r>
    <d v="2015-09-16T11:13:49"/>
    <x v="1"/>
    <x v="185"/>
    <x v="112"/>
    <x v="753"/>
    <x v="757"/>
    <s v="ONSITE_SUPPORT"/>
    <s v="Onsite Support Services"/>
    <s v="IPSMAC"/>
    <n v="0"/>
    <n v="0"/>
    <n v="0"/>
    <n v="0"/>
    <s v="DPS-JOPL"/>
    <s v="HW INVENTORY CHECK"/>
    <n v="1"/>
    <x v="0"/>
    <x v="0"/>
    <x v="0"/>
    <s v="direct"/>
    <m/>
    <x v="0"/>
    <n v="0"/>
    <n v="0"/>
  </r>
  <r>
    <d v="2015-09-16T11:19:39"/>
    <x v="0"/>
    <x v="3"/>
    <x v="0"/>
    <x v="754"/>
    <x v="75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1:28:41"/>
    <x v="0"/>
    <x v="186"/>
    <x v="113"/>
    <x v="755"/>
    <x v="759"/>
    <s v="PSA_HW_DEPLOY"/>
    <s v="PSA_FOR HARDWARE DEPLOYMENT"/>
    <s v="IPSMAC"/>
    <n v="0"/>
    <n v="0"/>
    <n v="0"/>
    <n v="0"/>
    <s v="SES-JOPL"/>
    <m/>
    <n v="1"/>
    <x v="0"/>
    <x v="0"/>
    <x v="0"/>
    <s v="direct"/>
    <m/>
    <x v="0"/>
    <n v="0"/>
    <n v="0"/>
  </r>
  <r>
    <d v="2015-09-16T11:30:57"/>
    <x v="1"/>
    <x v="104"/>
    <x v="59"/>
    <x v="756"/>
    <x v="760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16T11:37:55"/>
    <x v="1"/>
    <x v="41"/>
    <x v="21"/>
    <x v="757"/>
    <x v="761"/>
    <s v="ONSITE_SUPPORT"/>
    <s v="Onsite Support Services"/>
    <s v="IPSMAC"/>
    <n v="0"/>
    <n v="0"/>
    <n v="0"/>
    <n v="0"/>
    <s v="DPS-JOPL"/>
    <s v="SW BY HOUR"/>
    <n v="5.25"/>
    <x v="0"/>
    <x v="0"/>
    <x v="0"/>
    <s v="direct"/>
    <m/>
    <x v="0"/>
    <n v="0"/>
    <n v="0"/>
  </r>
  <r>
    <d v="2015-09-16T11:37:55"/>
    <x v="1"/>
    <x v="41"/>
    <x v="21"/>
    <x v="757"/>
    <x v="761"/>
    <s v="PARK_EXP"/>
    <s v="Parking Expenses"/>
    <s v="IPSMAC"/>
    <n v="0"/>
    <n v="0"/>
    <n v="0"/>
    <n v="5.56"/>
    <s v="DPS-JOPL"/>
    <s v="SW BY HOUR"/>
    <n v="1"/>
    <x v="0"/>
    <x v="0"/>
    <x v="0"/>
    <s v="direct"/>
    <m/>
    <x v="0"/>
    <n v="0"/>
    <n v="0"/>
  </r>
  <r>
    <d v="2015-09-16T13:58:44"/>
    <x v="1"/>
    <x v="122"/>
    <x v="68"/>
    <x v="758"/>
    <x v="762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6T13:58:44"/>
    <x v="1"/>
    <x v="122"/>
    <x v="68"/>
    <x v="758"/>
    <x v="762"/>
    <s v="ONSITE_SUPPORT"/>
    <s v="Onsite Support Services"/>
    <s v="IPSMAC"/>
    <n v="0"/>
    <n v="0"/>
    <n v="0"/>
    <n v="0"/>
    <s v="ESS-JOPL"/>
    <s v="SW BY TOKEN"/>
    <n v="2"/>
    <x v="0"/>
    <x v="0"/>
    <x v="0"/>
    <s v="direct"/>
    <m/>
    <x v="0"/>
    <n v="0"/>
    <n v="0"/>
  </r>
  <r>
    <d v="2015-09-16T13:58:44"/>
    <x v="1"/>
    <x v="122"/>
    <x v="68"/>
    <x v="758"/>
    <x v="762"/>
    <s v="REMOTE_SUPPORT"/>
    <s v="Remot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6T14:13:21"/>
    <x v="1"/>
    <x v="155"/>
    <x v="98"/>
    <x v="759"/>
    <x v="763"/>
    <s v="ONSITE_SUPPORT"/>
    <s v="Onsite Support Services"/>
    <s v="IPSMAC"/>
    <n v="0"/>
    <n v="0"/>
    <n v="11.25"/>
    <n v="0"/>
    <s v="DPS-JOPL"/>
    <s v="PRE_ORDER HANDLING"/>
    <n v="2"/>
    <x v="0"/>
    <x v="0"/>
    <x v="0"/>
    <s v="direct"/>
    <m/>
    <x v="1"/>
    <n v="0"/>
    <n v="0"/>
  </r>
  <r>
    <d v="2015-09-16T14:13:21"/>
    <x v="1"/>
    <x v="155"/>
    <x v="98"/>
    <x v="759"/>
    <x v="763"/>
    <s v="SPPGWS103CQ"/>
    <s v="HP DL360G5 700W Power Supply"/>
    <s v="IPSMAC"/>
    <n v="0"/>
    <n v="52.56"/>
    <n v="0"/>
    <n v="0"/>
    <s v="DPS-JOPL"/>
    <s v="PRE_ORDER HANDLING"/>
    <n v="1"/>
    <x v="0"/>
    <x v="0"/>
    <x v="0"/>
    <s v="direct"/>
    <m/>
    <x v="0"/>
    <n v="0"/>
    <n v="0"/>
  </r>
  <r>
    <d v="2015-09-16T14:47:33"/>
    <x v="0"/>
    <x v="180"/>
    <x v="0"/>
    <x v="760"/>
    <x v="76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4:50:04"/>
    <x v="0"/>
    <x v="13"/>
    <x v="0"/>
    <x v="761"/>
    <x v="7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4:53:56"/>
    <x v="0"/>
    <x v="13"/>
    <x v="0"/>
    <x v="762"/>
    <x v="76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4:57:53"/>
    <x v="0"/>
    <x v="11"/>
    <x v="0"/>
    <x v="763"/>
    <x v="76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5:02:33"/>
    <x v="0"/>
    <x v="4"/>
    <x v="0"/>
    <x v="764"/>
    <x v="76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5:05:34"/>
    <x v="0"/>
    <x v="8"/>
    <x v="0"/>
    <x v="765"/>
    <x v="76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6:53:32"/>
    <x v="0"/>
    <x v="66"/>
    <x v="0"/>
    <x v="766"/>
    <x v="77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6:54:15"/>
    <x v="15"/>
    <x v="187"/>
    <x v="114"/>
    <x v="767"/>
    <x v="771"/>
    <s v="PSN_CPS"/>
    <s v="Composite Project Services"/>
    <s v="IPJCOM"/>
    <n v="6000"/>
    <n v="0"/>
    <n v="0"/>
    <n v="0"/>
    <s v="ESS-JOPL"/>
    <s v="PROFESSIONAL SALES"/>
    <n v="1"/>
    <x v="155"/>
    <x v="0"/>
    <x v="0"/>
    <s v="direct"/>
    <m/>
    <x v="2"/>
    <n v="1860"/>
    <n v="1860"/>
  </r>
  <r>
    <d v="2015-09-16T16:54:15"/>
    <x v="15"/>
    <x v="187"/>
    <x v="114"/>
    <x v="767"/>
    <x v="771"/>
    <s v="Vendor_OnSite_Services"/>
    <s v="Vendor Onsite Services"/>
    <s v="IPJCOM"/>
    <n v="0"/>
    <n v="0"/>
    <n v="300"/>
    <n v="0"/>
    <s v="ESS-JOPL"/>
    <s v="PROFESSIONAL SALES"/>
    <n v="1"/>
    <x v="155"/>
    <x v="0"/>
    <x v="0"/>
    <s v="direct"/>
    <m/>
    <x v="2"/>
    <n v="-93"/>
    <n v="-93"/>
  </r>
  <r>
    <d v="2015-09-16T17:05:34"/>
    <x v="0"/>
    <x v="1"/>
    <x v="0"/>
    <x v="768"/>
    <x v="77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7:17:20"/>
    <x v="1"/>
    <x v="101"/>
    <x v="57"/>
    <x v="769"/>
    <x v="773"/>
    <s v="ONSITE_SUPPORT"/>
    <s v="Onsite Support Services"/>
    <s v="IPSMAC"/>
    <n v="0"/>
    <n v="0"/>
    <n v="0"/>
    <n v="0"/>
    <s v="ESS-JOPL"/>
    <s v="HW COMP BY PERIOD"/>
    <n v="1.5"/>
    <x v="0"/>
    <x v="0"/>
    <x v="0"/>
    <s v="direct"/>
    <m/>
    <x v="0"/>
    <n v="0"/>
    <n v="0"/>
  </r>
  <r>
    <d v="2015-09-16T17:17:20"/>
    <x v="1"/>
    <x v="101"/>
    <x v="57"/>
    <x v="769"/>
    <x v="773"/>
    <s v="PC1408110031"/>
    <s v="Dell 300GB 6G 10K 2.5&quot; SAS HDD with Tray"/>
    <s v="IPSMAC"/>
    <n v="0"/>
    <n v="0"/>
    <n v="0"/>
    <n v="0"/>
    <s v="ESS-JOPL"/>
    <s v="HW COMP BY PERIOD"/>
    <n v="1"/>
    <x v="0"/>
    <x v="0"/>
    <x v="0"/>
    <s v="direct"/>
    <m/>
    <x v="0"/>
    <n v="0"/>
    <n v="0"/>
  </r>
  <r>
    <d v="2015-09-16T17:17:20"/>
    <x v="1"/>
    <x v="101"/>
    <x v="57"/>
    <x v="769"/>
    <x v="773"/>
    <s v="PARK_EXP"/>
    <s v="Parking Expenses"/>
    <s v="IPSMAC"/>
    <n v="0"/>
    <n v="0"/>
    <n v="0"/>
    <n v="0.5"/>
    <s v="ESS-JOPL"/>
    <s v="HW COMP BY PERIOD"/>
    <n v="1"/>
    <x v="0"/>
    <x v="0"/>
    <x v="0"/>
    <s v="direct"/>
    <m/>
    <x v="0"/>
    <n v="0"/>
    <n v="0"/>
  </r>
  <r>
    <d v="2015-09-16T17:26:40"/>
    <x v="0"/>
    <x v="66"/>
    <x v="0"/>
    <x v="770"/>
    <x v="77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6T17:33:51"/>
    <x v="0"/>
    <x v="12"/>
    <x v="0"/>
    <x v="771"/>
    <x v="77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08:47:14"/>
    <x v="0"/>
    <x v="41"/>
    <x v="21"/>
    <x v="772"/>
    <x v="776"/>
    <s v="Helpdesk_Support"/>
    <s v="Helpdesk Support"/>
    <s v="IPSMAC"/>
    <n v="0"/>
    <n v="0"/>
    <n v="0"/>
    <n v="0"/>
    <s v="DPS-JOPL"/>
    <s v="SW BY HOUR"/>
    <n v="1.27"/>
    <x v="0"/>
    <x v="0"/>
    <x v="0"/>
    <s v="direct"/>
    <m/>
    <x v="0"/>
    <n v="0"/>
    <n v="0"/>
  </r>
  <r>
    <d v="2015-09-17T08:47:14"/>
    <x v="0"/>
    <x v="41"/>
    <x v="21"/>
    <x v="772"/>
    <x v="776"/>
    <s v="UpdateOrder"/>
    <s v="Order was Updated"/>
    <s v="IPSMAC"/>
    <n v="0"/>
    <n v="0"/>
    <n v="0"/>
    <n v="0"/>
    <s v="DPS-JOPL"/>
    <s v="SW BY HOUR"/>
    <n v="2.7E-2"/>
    <x v="0"/>
    <x v="0"/>
    <x v="0"/>
    <s v="direct"/>
    <m/>
    <x v="0"/>
    <n v="0"/>
    <n v="0"/>
  </r>
  <r>
    <d v="2015-09-17T08:48:19"/>
    <x v="0"/>
    <x v="41"/>
    <x v="21"/>
    <x v="773"/>
    <x v="777"/>
    <s v="Helpdesk_Support"/>
    <s v="Helpdesk Support"/>
    <s v="IPSMAC"/>
    <n v="0"/>
    <n v="0"/>
    <n v="0"/>
    <n v="0"/>
    <s v="DPS-JOPL"/>
    <s v="SW BY HOUR"/>
    <n v="1.25"/>
    <x v="0"/>
    <x v="0"/>
    <x v="0"/>
    <s v="direct"/>
    <m/>
    <x v="0"/>
    <n v="0"/>
    <n v="0"/>
  </r>
  <r>
    <d v="2015-09-17T08:48:19"/>
    <x v="0"/>
    <x v="41"/>
    <x v="21"/>
    <x v="773"/>
    <x v="777"/>
    <s v="UpdateOrder"/>
    <s v="Order was Updated"/>
    <s v="IPSMAC"/>
    <n v="0"/>
    <n v="0"/>
    <n v="0"/>
    <n v="0"/>
    <s v="DPS-JOPL"/>
    <s v="SW BY HOUR"/>
    <n v="2.9000000000000001E-2"/>
    <x v="0"/>
    <x v="0"/>
    <x v="0"/>
    <s v="direct"/>
    <m/>
    <x v="0"/>
    <n v="0"/>
    <n v="0"/>
  </r>
  <r>
    <d v="2015-09-17T09:41:59"/>
    <x v="9"/>
    <x v="117"/>
    <x v="66"/>
    <x v="774"/>
    <x v="778"/>
    <s v="PSN_CPS"/>
    <s v="Composite Project Services"/>
    <s v="IPJCOM"/>
    <n v="3750"/>
    <n v="0"/>
    <n v="0"/>
    <n v="0"/>
    <s v="ESS-JOPL"/>
    <s v="PROFESSIONAL SALES"/>
    <n v="1"/>
    <x v="156"/>
    <x v="0"/>
    <x v="0"/>
    <s v="direct"/>
    <m/>
    <x v="2"/>
    <n v="1162.5"/>
    <n v="1162.5"/>
  </r>
  <r>
    <d v="2015-09-17T10:41:13"/>
    <x v="2"/>
    <x v="188"/>
    <x v="115"/>
    <x v="775"/>
    <x v="779"/>
    <s v="PSN_DPS"/>
    <s v="Data Protection Services"/>
    <s v="IPJDPT"/>
    <n v="0"/>
    <n v="0"/>
    <n v="0"/>
    <n v="0"/>
    <s v="ESS-JOPL"/>
    <s v="PROFESSIONAL SALES"/>
    <n v="1"/>
    <x v="157"/>
    <x v="0"/>
    <x v="0"/>
    <s v="direct"/>
    <m/>
    <x v="0"/>
    <n v="0"/>
    <n v="0"/>
  </r>
  <r>
    <d v="2015-09-17T11:00:22"/>
    <x v="1"/>
    <x v="126"/>
    <x v="72"/>
    <x v="776"/>
    <x v="780"/>
    <s v="EMAIL_SUPPORT"/>
    <s v="EMAIL SUUPORT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17T11:01:19"/>
    <x v="1"/>
    <x v="179"/>
    <x v="108"/>
    <x v="777"/>
    <x v="781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9-17T11:01:19"/>
    <x v="1"/>
    <x v="179"/>
    <x v="108"/>
    <x v="777"/>
    <x v="781"/>
    <s v="TAXI_EXP"/>
    <s v="Taxi Expenses"/>
    <s v="IPSMAC"/>
    <n v="0"/>
    <n v="0"/>
    <n v="0"/>
    <n v="9.73"/>
    <s v="DPS-JOPL"/>
    <s v="SW BY TOKEN"/>
    <n v="1"/>
    <x v="0"/>
    <x v="0"/>
    <x v="0"/>
    <s v="direct"/>
    <m/>
    <x v="0"/>
    <n v="0"/>
    <n v="0"/>
  </r>
  <r>
    <d v="2015-09-17T11:01:19"/>
    <x v="1"/>
    <x v="179"/>
    <x v="108"/>
    <x v="777"/>
    <x v="781"/>
    <s v="TAXI_EXP"/>
    <s v="Taxi Expenses"/>
    <s v="IPSMAC"/>
    <n v="0"/>
    <n v="0"/>
    <n v="0"/>
    <n v="26.02"/>
    <s v="DPS-JOPL"/>
    <s v="SW BY TOKEN"/>
    <n v="1"/>
    <x v="0"/>
    <x v="0"/>
    <x v="0"/>
    <s v="direct"/>
    <m/>
    <x v="0"/>
    <n v="0"/>
    <n v="0"/>
  </r>
  <r>
    <d v="2015-09-17T11:01:19"/>
    <x v="1"/>
    <x v="179"/>
    <x v="108"/>
    <x v="777"/>
    <x v="781"/>
    <s v="TAXI_EXP"/>
    <s v="Taxi Expenses"/>
    <s v="IPSMAC"/>
    <n v="0"/>
    <n v="0"/>
    <n v="0"/>
    <n v="10.199999999999999"/>
    <s v="DPS-JOPL"/>
    <s v="SW BY TOKEN"/>
    <n v="1"/>
    <x v="0"/>
    <x v="0"/>
    <x v="0"/>
    <s v="direct"/>
    <m/>
    <x v="0"/>
    <n v="0"/>
    <n v="0"/>
  </r>
  <r>
    <d v="2015-09-17T11:03:51"/>
    <x v="1"/>
    <x v="18"/>
    <x v="6"/>
    <x v="778"/>
    <x v="782"/>
    <s v="ONSITE_SUPPORT"/>
    <s v="Onsite Support Services"/>
    <s v="IPSMAC"/>
    <n v="0"/>
    <n v="0"/>
    <n v="0"/>
    <n v="0"/>
    <s v="ESS-JOPL"/>
    <s v="HW COMP BY PERIOD"/>
    <n v="2.17"/>
    <x v="0"/>
    <x v="0"/>
    <x v="0"/>
    <s v="direct"/>
    <m/>
    <x v="0"/>
    <n v="0"/>
    <n v="0"/>
  </r>
  <r>
    <d v="2015-09-17T11:03:51"/>
    <x v="1"/>
    <x v="18"/>
    <x v="6"/>
    <x v="778"/>
    <x v="782"/>
    <s v="PARK_EXP"/>
    <s v="Parking Expenses"/>
    <s v="IPSMAC"/>
    <n v="0"/>
    <n v="0"/>
    <n v="0"/>
    <n v="3"/>
    <s v="ESS-JOPL"/>
    <s v="HW COMP BY PERIOD"/>
    <n v="1"/>
    <x v="0"/>
    <x v="0"/>
    <x v="0"/>
    <s v="direct"/>
    <m/>
    <x v="0"/>
    <n v="0"/>
    <n v="0"/>
  </r>
  <r>
    <d v="2015-09-17T11:03:51"/>
    <x v="1"/>
    <x v="18"/>
    <x v="6"/>
    <x v="778"/>
    <x v="782"/>
    <s v="PARK_EXP"/>
    <s v="Parking Expenses"/>
    <s v="IPSMAC"/>
    <n v="0"/>
    <n v="0"/>
    <n v="0"/>
    <n v="3.21"/>
    <s v="ESS-JOPL"/>
    <s v="HW COMP BY PERIOD"/>
    <n v="1"/>
    <x v="0"/>
    <x v="0"/>
    <x v="0"/>
    <s v="direct"/>
    <m/>
    <x v="0"/>
    <n v="0"/>
    <n v="0"/>
  </r>
  <r>
    <d v="2015-09-17T11:12:00"/>
    <x v="1"/>
    <x v="26"/>
    <x v="13"/>
    <x v="779"/>
    <x v="783"/>
    <s v="ONSITE_SUPPORT"/>
    <s v="Onsite Support Services"/>
    <s v="IPSMAC"/>
    <n v="0"/>
    <n v="0"/>
    <n v="0"/>
    <n v="0"/>
    <s v="DPS-JOPL"/>
    <s v="SW BY HOUR"/>
    <n v="2.25"/>
    <x v="0"/>
    <x v="0"/>
    <x v="0"/>
    <s v="direct"/>
    <m/>
    <x v="0"/>
    <n v="0"/>
    <n v="0"/>
  </r>
  <r>
    <d v="2015-09-17T11:12:27"/>
    <x v="1"/>
    <x v="26"/>
    <x v="13"/>
    <x v="780"/>
    <x v="784"/>
    <s v="ONSITE_SUPPORT"/>
    <s v="Onsite Support Services"/>
    <s v="IPSMAC"/>
    <n v="0"/>
    <n v="0"/>
    <n v="0"/>
    <n v="0"/>
    <s v="DPS-JOPL"/>
    <s v="SW BY TOKEN"/>
    <n v="3.25"/>
    <x v="0"/>
    <x v="0"/>
    <x v="0"/>
    <s v="direct"/>
    <m/>
    <x v="0"/>
    <n v="0"/>
    <n v="0"/>
  </r>
  <r>
    <d v="2015-09-17T11:12:27"/>
    <x v="1"/>
    <x v="26"/>
    <x v="13"/>
    <x v="780"/>
    <x v="784"/>
    <s v="ONSITE_SUPPORT"/>
    <s v="Onsite Support Services"/>
    <s v="IPSMAC"/>
    <n v="0"/>
    <n v="0"/>
    <n v="0"/>
    <n v="0"/>
    <s v="DPS-JOPL"/>
    <s v="SW BY TOKEN"/>
    <n v="1.83"/>
    <x v="0"/>
    <x v="0"/>
    <x v="0"/>
    <s v="direct"/>
    <m/>
    <x v="0"/>
    <n v="0"/>
    <n v="0"/>
  </r>
  <r>
    <d v="2015-09-17T12:05:42"/>
    <x v="0"/>
    <x v="39"/>
    <x v="0"/>
    <x v="781"/>
    <x v="78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2:07:10"/>
    <x v="0"/>
    <x v="39"/>
    <x v="0"/>
    <x v="782"/>
    <x v="78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2:34:40"/>
    <x v="0"/>
    <x v="41"/>
    <x v="21"/>
    <x v="783"/>
    <x v="787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7T12:34:40"/>
    <x v="0"/>
    <x v="41"/>
    <x v="21"/>
    <x v="783"/>
    <x v="787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7T13:44:21"/>
    <x v="0"/>
    <x v="39"/>
    <x v="0"/>
    <x v="784"/>
    <x v="78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3:49:11"/>
    <x v="11"/>
    <x v="189"/>
    <x v="116"/>
    <x v="785"/>
    <x v="789"/>
    <s v="PSN_CPS"/>
    <s v="Composite Project Services"/>
    <s v="IPJCOM"/>
    <n v="25000"/>
    <n v="0"/>
    <n v="32.25"/>
    <n v="0"/>
    <s v="ESS-JOPL"/>
    <s v="PROFESSIONAL SALES"/>
    <n v="1"/>
    <x v="158"/>
    <x v="0"/>
    <x v="0"/>
    <s v="direct"/>
    <m/>
    <x v="2"/>
    <n v="7750"/>
    <n v="7750"/>
  </r>
  <r>
    <d v="2015-09-17T13:53:44"/>
    <x v="0"/>
    <x v="45"/>
    <x v="0"/>
    <x v="786"/>
    <x v="79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3:55:43"/>
    <x v="11"/>
    <x v="189"/>
    <x v="116"/>
    <x v="787"/>
    <x v="791"/>
    <s v="PSN_CPS"/>
    <s v="Composite Project Services"/>
    <s v="IPJCOM"/>
    <n v="58000"/>
    <n v="0"/>
    <n v="32.25"/>
    <n v="0"/>
    <s v="ESS-JOPL"/>
    <s v="PROFESSIONAL SALES"/>
    <n v="1"/>
    <x v="158"/>
    <x v="0"/>
    <x v="0"/>
    <s v="direct"/>
    <m/>
    <x v="2"/>
    <n v="17980"/>
    <n v="17980"/>
  </r>
  <r>
    <d v="2015-09-17T13:55:43"/>
    <x v="11"/>
    <x v="189"/>
    <x v="116"/>
    <x v="787"/>
    <x v="791"/>
    <s v="Vendor_OnSite_Services"/>
    <s v="Vendor Onsite Services"/>
    <s v="IPJCOM"/>
    <n v="0"/>
    <n v="0"/>
    <n v="6000"/>
    <n v="0"/>
    <s v="ESS-JOPL"/>
    <s v="PROFESSIONAL SALES"/>
    <n v="1"/>
    <x v="158"/>
    <x v="0"/>
    <x v="0"/>
    <s v="direct"/>
    <m/>
    <x v="2"/>
    <n v="-1860"/>
    <n v="-1860"/>
  </r>
  <r>
    <d v="2015-09-17T13:55:43"/>
    <x v="11"/>
    <x v="189"/>
    <x v="116"/>
    <x v="787"/>
    <x v="791"/>
    <s v="PROFESSIONAL_SVC"/>
    <s v="PROFESSIONAL SERVICES"/>
    <s v="IPJCOM"/>
    <n v="0"/>
    <n v="0"/>
    <n v="0"/>
    <n v="0"/>
    <s v="ESS-JOPL"/>
    <s v="PROFESSIONAL SALES"/>
    <n v="8.5"/>
    <x v="158"/>
    <x v="0"/>
    <x v="0"/>
    <s v="direct"/>
    <m/>
    <x v="0"/>
    <n v="0"/>
    <n v="0"/>
  </r>
  <r>
    <d v="2015-09-17T13:55:43"/>
    <x v="11"/>
    <x v="189"/>
    <x v="116"/>
    <x v="787"/>
    <x v="791"/>
    <s v="PROFESSIONAL_SVC"/>
    <s v="PROFESSIONAL SERVICES"/>
    <s v="IPJCOM"/>
    <n v="0"/>
    <n v="0"/>
    <n v="0"/>
    <n v="0"/>
    <s v="ESS-JOPL"/>
    <s v="PROFESSIONAL SALES"/>
    <n v="8.5"/>
    <x v="158"/>
    <x v="0"/>
    <x v="0"/>
    <s v="direct"/>
    <m/>
    <x v="0"/>
    <n v="0"/>
    <n v="0"/>
  </r>
  <r>
    <d v="2015-09-17T13:55:43"/>
    <x v="11"/>
    <x v="189"/>
    <x v="116"/>
    <x v="787"/>
    <x v="791"/>
    <s v="PARK_EXP"/>
    <s v="Parking Expenses"/>
    <s v="IPJCOM"/>
    <n v="0"/>
    <n v="0"/>
    <n v="0"/>
    <n v="10"/>
    <s v="ESS-JOPL"/>
    <s v="PROFESSIONAL SALES"/>
    <n v="1"/>
    <x v="158"/>
    <x v="0"/>
    <x v="0"/>
    <s v="direct"/>
    <m/>
    <x v="0"/>
    <n v="0"/>
    <n v="0"/>
  </r>
  <r>
    <d v="2015-09-17T14:18:35"/>
    <x v="7"/>
    <x v="54"/>
    <x v="0"/>
    <x v="788"/>
    <x v="792"/>
    <s v="ONSITE_SUPPORT"/>
    <s v="Onsite Support Services"/>
    <s v="IPSMAC"/>
    <n v="0"/>
    <n v="0"/>
    <n v="14.25"/>
    <n v="0"/>
    <s v="DPS-JOPL"/>
    <s v="PROFESSIONAL SALES"/>
    <n v="1"/>
    <x v="159"/>
    <x v="0"/>
    <x v="0"/>
    <s v="direct"/>
    <m/>
    <x v="2"/>
    <n v="0"/>
    <n v="0"/>
  </r>
  <r>
    <d v="2015-09-17T14:18:35"/>
    <x v="7"/>
    <x v="54"/>
    <x v="0"/>
    <x v="788"/>
    <x v="792"/>
    <s v="Deployment_SVC_1169"/>
    <s v="Deployment Services for Tender # 1169"/>
    <s v="IPSMAC"/>
    <n v="0"/>
    <n v="0"/>
    <n v="0"/>
    <n v="0"/>
    <s v="DPS-JOPL"/>
    <s v="PROFESSIONAL SALES"/>
    <n v="1"/>
    <x v="159"/>
    <x v="0"/>
    <x v="0"/>
    <s v="direct"/>
    <m/>
    <x v="0"/>
    <n v="0"/>
    <n v="0"/>
  </r>
  <r>
    <d v="2015-09-17T14:31:32"/>
    <x v="7"/>
    <x v="54"/>
    <x v="0"/>
    <x v="789"/>
    <x v="793"/>
    <s v="ONSITE_SUPPORT"/>
    <s v="Onsite Support Services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0"/>
    <n v="0"/>
    <s v="DPS-JOPL"/>
    <s v="PROFESSIONAL SALES"/>
    <n v="1"/>
    <x v="160"/>
    <x v="0"/>
    <x v="0"/>
    <s v="direct"/>
    <m/>
    <x v="0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1:32"/>
    <x v="7"/>
    <x v="54"/>
    <x v="0"/>
    <x v="789"/>
    <x v="793"/>
    <s v="Deployment_SVC_1169"/>
    <s v="Deployment Services for Tender # 1169"/>
    <s v="IPSMAC"/>
    <n v="0"/>
    <n v="0"/>
    <n v="14.25"/>
    <n v="0"/>
    <s v="DPS-JOPL"/>
    <s v="PROFESSIONAL SALES"/>
    <n v="1"/>
    <x v="160"/>
    <x v="0"/>
    <x v="0"/>
    <s v="direct"/>
    <m/>
    <x v="2"/>
    <n v="0"/>
    <n v="0"/>
  </r>
  <r>
    <d v="2015-09-17T14:33:29"/>
    <x v="8"/>
    <x v="190"/>
    <x v="117"/>
    <x v="790"/>
    <x v="794"/>
    <s v="PSN_CPS"/>
    <s v="Composite Project Services"/>
    <s v="IPJCOM"/>
    <n v="0"/>
    <n v="0"/>
    <n v="0"/>
    <n v="0"/>
    <s v="ESS-JOPL"/>
    <s v="PROFESSIONAL SALES"/>
    <n v="1"/>
    <x v="161"/>
    <x v="0"/>
    <x v="0"/>
    <s v="direct"/>
    <m/>
    <x v="0"/>
    <n v="0"/>
    <n v="0"/>
  </r>
  <r>
    <d v="2015-09-17T14:33:29"/>
    <x v="8"/>
    <x v="190"/>
    <x v="117"/>
    <x v="790"/>
    <x v="794"/>
    <s v="PSN_CPS"/>
    <s v="Composite Project Services"/>
    <s v="IPJCOM"/>
    <n v="0"/>
    <n v="0"/>
    <n v="0"/>
    <n v="0"/>
    <s v="ESS-JOPL"/>
    <s v="PROFESSIONAL SALES"/>
    <n v="1"/>
    <x v="161"/>
    <x v="0"/>
    <x v="0"/>
    <s v="direct"/>
    <m/>
    <x v="0"/>
    <n v="0"/>
    <n v="0"/>
  </r>
  <r>
    <d v="2015-09-17T14:37:00"/>
    <x v="7"/>
    <x v="54"/>
    <x v="0"/>
    <x v="791"/>
    <x v="795"/>
    <s v="ONSITE_SUPPORT"/>
    <s v="Onsite Support Services"/>
    <s v="IPSMAC"/>
    <n v="0"/>
    <n v="0"/>
    <n v="0"/>
    <n v="0"/>
    <s v="DPS-JOPL"/>
    <s v="PROFESSIONAL SALES"/>
    <n v="1"/>
    <x v="162"/>
    <x v="0"/>
    <x v="0"/>
    <s v="direct"/>
    <m/>
    <x v="0"/>
    <n v="0"/>
    <n v="0"/>
  </r>
  <r>
    <d v="2015-09-17T14:37:00"/>
    <x v="7"/>
    <x v="54"/>
    <x v="0"/>
    <x v="791"/>
    <x v="795"/>
    <s v="Deployment_SVC_1169"/>
    <s v="Deployment Services for Tender # 1169"/>
    <s v="IPSMAC"/>
    <n v="0"/>
    <n v="0"/>
    <n v="0"/>
    <n v="0"/>
    <s v="DPS-JOPL"/>
    <s v="PROFESSIONAL SALES"/>
    <n v="1"/>
    <x v="162"/>
    <x v="0"/>
    <x v="0"/>
    <s v="direct"/>
    <m/>
    <x v="0"/>
    <n v="0"/>
    <n v="0"/>
  </r>
  <r>
    <d v="2015-09-17T14:39:26"/>
    <x v="7"/>
    <x v="54"/>
    <x v="0"/>
    <x v="792"/>
    <x v="796"/>
    <s v="ONSITE_SUPPORT"/>
    <s v="Onsite Support Services"/>
    <s v="IPSMAC"/>
    <n v="0"/>
    <n v="0"/>
    <n v="0"/>
    <n v="0"/>
    <s v="DPS-JOPL"/>
    <s v="PROFESSIONAL SALES"/>
    <n v="1"/>
    <x v="163"/>
    <x v="0"/>
    <x v="0"/>
    <s v="direct"/>
    <m/>
    <x v="0"/>
    <n v="0"/>
    <n v="0"/>
  </r>
  <r>
    <d v="2015-09-17T14:39:26"/>
    <x v="7"/>
    <x v="54"/>
    <x v="0"/>
    <x v="792"/>
    <x v="796"/>
    <s v="Deployment_SVC_1169"/>
    <s v="Deployment Services for Tender # 1169"/>
    <s v="IPSMAC"/>
    <n v="0"/>
    <n v="0"/>
    <n v="0"/>
    <n v="0"/>
    <s v="DPS-JOPL"/>
    <s v="PROFESSIONAL SALES"/>
    <n v="1"/>
    <x v="163"/>
    <x v="0"/>
    <x v="0"/>
    <s v="direct"/>
    <m/>
    <x v="0"/>
    <n v="0"/>
    <n v="0"/>
  </r>
  <r>
    <d v="2015-09-17T14:40:09"/>
    <x v="0"/>
    <x v="83"/>
    <x v="0"/>
    <x v="793"/>
    <x v="79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4:44:17"/>
    <x v="7"/>
    <x v="54"/>
    <x v="0"/>
    <x v="794"/>
    <x v="798"/>
    <s v="ONSITE_SUPPORT"/>
    <s v="Onsite Support Services"/>
    <s v="IPSMAC"/>
    <n v="0"/>
    <n v="0"/>
    <n v="0"/>
    <n v="0"/>
    <s v="DPS-JOPL"/>
    <s v="PROFESSIONAL SALES"/>
    <n v="1"/>
    <x v="164"/>
    <x v="0"/>
    <x v="0"/>
    <s v="direct"/>
    <m/>
    <x v="0"/>
    <n v="0"/>
    <n v="0"/>
  </r>
  <r>
    <d v="2015-09-17T14:44:17"/>
    <x v="7"/>
    <x v="54"/>
    <x v="0"/>
    <x v="794"/>
    <x v="798"/>
    <s v="Deployment_SVC_1169"/>
    <s v="Deployment Services for Tender # 1169"/>
    <s v="IPSMAC"/>
    <n v="0"/>
    <n v="0"/>
    <n v="0"/>
    <n v="0"/>
    <s v="DPS-JOPL"/>
    <s v="PROFESSIONAL SALES"/>
    <n v="1"/>
    <x v="164"/>
    <x v="0"/>
    <x v="0"/>
    <s v="direct"/>
    <m/>
    <x v="0"/>
    <n v="0"/>
    <n v="0"/>
  </r>
  <r>
    <d v="2015-09-17T14:44:51"/>
    <x v="0"/>
    <x v="43"/>
    <x v="0"/>
    <x v="795"/>
    <x v="79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4:47:36"/>
    <x v="7"/>
    <x v="54"/>
    <x v="0"/>
    <x v="796"/>
    <x v="800"/>
    <s v="ONSITE_SUPPORT"/>
    <s v="Onsite Support Services"/>
    <s v="IPSMAC"/>
    <n v="0"/>
    <n v="0"/>
    <n v="14.25"/>
    <n v="0"/>
    <s v="DPS-JOPL"/>
    <s v="PROFESSIONAL SALES"/>
    <n v="1"/>
    <x v="165"/>
    <x v="0"/>
    <x v="0"/>
    <s v="direct"/>
    <m/>
    <x v="2"/>
    <n v="0"/>
    <n v="0"/>
  </r>
  <r>
    <d v="2015-09-17T14:47:36"/>
    <x v="7"/>
    <x v="54"/>
    <x v="0"/>
    <x v="796"/>
    <x v="800"/>
    <s v="TAXI_EXP"/>
    <s v="Taxi Expenses"/>
    <s v="IPSMAC"/>
    <n v="0"/>
    <n v="0"/>
    <n v="0"/>
    <n v="11.8"/>
    <s v="DPS-JOPL"/>
    <s v="PROFESSIONAL SALES"/>
    <n v="1"/>
    <x v="165"/>
    <x v="0"/>
    <x v="0"/>
    <s v="direct"/>
    <m/>
    <x v="0"/>
    <n v="0"/>
    <n v="0"/>
  </r>
  <r>
    <d v="2015-09-17T14:47:36"/>
    <x v="7"/>
    <x v="54"/>
    <x v="0"/>
    <x v="796"/>
    <x v="800"/>
    <s v="TAXI_EXP"/>
    <s v="Taxi Expenses"/>
    <s v="IPSMAC"/>
    <n v="0"/>
    <n v="0"/>
    <n v="0"/>
    <n v="12.55"/>
    <s v="DPS-JOPL"/>
    <s v="PROFESSIONAL SALES"/>
    <n v="1"/>
    <x v="165"/>
    <x v="0"/>
    <x v="0"/>
    <s v="direct"/>
    <m/>
    <x v="0"/>
    <n v="0"/>
    <n v="0"/>
  </r>
  <r>
    <d v="2015-09-17T14:47:36"/>
    <x v="7"/>
    <x v="54"/>
    <x v="0"/>
    <x v="796"/>
    <x v="800"/>
    <s v="PROFESSIONAL_SVC"/>
    <s v="PROFESSIONAL SERVICES"/>
    <s v="IPSMAC"/>
    <n v="0"/>
    <n v="0"/>
    <n v="174.29"/>
    <n v="0"/>
    <s v="DPS-JOPL"/>
    <s v="PROFESSIONAL SALES"/>
    <n v="1"/>
    <x v="165"/>
    <x v="0"/>
    <x v="0"/>
    <s v="direct"/>
    <m/>
    <x v="2"/>
    <n v="0"/>
    <n v="0"/>
  </r>
  <r>
    <d v="2015-09-17T14:47:36"/>
    <x v="7"/>
    <x v="54"/>
    <x v="0"/>
    <x v="796"/>
    <x v="800"/>
    <s v="PROFESSIONAL_SVC"/>
    <s v="PROFESSIONAL SERVICES"/>
    <s v="IPSMAC"/>
    <n v="0"/>
    <n v="0"/>
    <n v="0"/>
    <n v="0"/>
    <s v="DPS-JOPL"/>
    <s v="PROFESSIONAL SALES"/>
    <n v="1"/>
    <x v="165"/>
    <x v="0"/>
    <x v="0"/>
    <s v="direct"/>
    <m/>
    <x v="0"/>
    <n v="0"/>
    <n v="0"/>
  </r>
  <r>
    <d v="2015-09-17T14:47:36"/>
    <x v="7"/>
    <x v="54"/>
    <x v="0"/>
    <x v="796"/>
    <x v="800"/>
    <s v="Deployment_SVC_1169"/>
    <s v="Deployment Services for Tender # 1169"/>
    <s v="IPSMAC"/>
    <n v="0"/>
    <n v="0"/>
    <n v="14.25"/>
    <n v="0"/>
    <s v="DPS-JOPL"/>
    <s v="PROFESSIONAL SALES"/>
    <n v="1"/>
    <x v="165"/>
    <x v="0"/>
    <x v="0"/>
    <s v="direct"/>
    <m/>
    <x v="2"/>
    <n v="0"/>
    <n v="0"/>
  </r>
  <r>
    <d v="2015-09-17T14:47:36"/>
    <x v="7"/>
    <x v="54"/>
    <x v="0"/>
    <x v="796"/>
    <x v="800"/>
    <s v="PROFESSIONAL_SVC"/>
    <s v="PROFESSIONAL SERVICES"/>
    <s v="IPSMAC"/>
    <n v="0"/>
    <n v="0"/>
    <n v="0"/>
    <n v="0"/>
    <s v="DPS-JOPL"/>
    <s v="PROFESSIONAL SALES"/>
    <n v="1"/>
    <x v="165"/>
    <x v="0"/>
    <x v="0"/>
    <s v="direct"/>
    <m/>
    <x v="0"/>
    <n v="0"/>
    <n v="0"/>
  </r>
  <r>
    <d v="2015-09-17T14:47:36"/>
    <x v="7"/>
    <x v="54"/>
    <x v="0"/>
    <x v="796"/>
    <x v="800"/>
    <s v="TAXI_EXP"/>
    <s v="Taxi Expenses"/>
    <s v="IPSMAC"/>
    <n v="0"/>
    <n v="0"/>
    <n v="0"/>
    <n v="23.75"/>
    <s v="DPS-JOPL"/>
    <s v="PROFESSIONAL SALES"/>
    <n v="1"/>
    <x v="165"/>
    <x v="0"/>
    <x v="0"/>
    <s v="direct"/>
    <m/>
    <x v="0"/>
    <n v="0"/>
    <n v="0"/>
  </r>
  <r>
    <d v="2015-09-17T14:47:37"/>
    <x v="0"/>
    <x v="6"/>
    <x v="0"/>
    <x v="797"/>
    <x v="80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4:50:12"/>
    <x v="0"/>
    <x v="6"/>
    <x v="0"/>
    <x v="798"/>
    <x v="80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4:53:43"/>
    <x v="7"/>
    <x v="54"/>
    <x v="0"/>
    <x v="799"/>
    <x v="803"/>
    <s v="ONSITE_SUPPORT"/>
    <s v="Onsite Support Services"/>
    <s v="IPSMAC"/>
    <n v="0"/>
    <n v="0"/>
    <n v="14.25"/>
    <n v="0"/>
    <s v="DPS-JOPL"/>
    <s v="PROFESSIONAL SALES"/>
    <n v="1"/>
    <x v="166"/>
    <x v="0"/>
    <x v="0"/>
    <s v="direct"/>
    <m/>
    <x v="2"/>
    <n v="0"/>
    <n v="0"/>
  </r>
  <r>
    <d v="2015-09-17T14:53:43"/>
    <x v="7"/>
    <x v="54"/>
    <x v="0"/>
    <x v="799"/>
    <x v="803"/>
    <s v="Deployment_SVC_1169"/>
    <s v="Deployment Services for Tender # 1169"/>
    <s v="IPSMAC"/>
    <n v="0"/>
    <n v="0"/>
    <n v="0"/>
    <n v="0"/>
    <s v="DPS-JOPL"/>
    <s v="PROFESSIONAL SALES"/>
    <n v="1"/>
    <x v="166"/>
    <x v="0"/>
    <x v="0"/>
    <s v="direct"/>
    <m/>
    <x v="0"/>
    <n v="0"/>
    <n v="0"/>
  </r>
  <r>
    <d v="2015-09-17T14:55:16"/>
    <x v="7"/>
    <x v="54"/>
    <x v="0"/>
    <x v="800"/>
    <x v="804"/>
    <s v="ONSITE_SUPPORT"/>
    <s v="Onsite Support Services"/>
    <s v="IPSMAC"/>
    <n v="0"/>
    <n v="0"/>
    <n v="0"/>
    <n v="0"/>
    <s v="DPS-JOPL"/>
    <s v="PROFESSIONAL SALES"/>
    <n v="1"/>
    <x v="167"/>
    <x v="0"/>
    <x v="0"/>
    <s v="direct"/>
    <m/>
    <x v="0"/>
    <n v="0"/>
    <n v="0"/>
  </r>
  <r>
    <d v="2015-09-17T14:55:16"/>
    <x v="7"/>
    <x v="54"/>
    <x v="0"/>
    <x v="800"/>
    <x v="804"/>
    <s v="ONSITE_SUPPORT"/>
    <s v="Onsite Support Services"/>
    <s v="IPSMAC"/>
    <n v="0"/>
    <n v="0"/>
    <n v="0"/>
    <n v="0"/>
    <s v="DPS-JOPL"/>
    <s v="PROFESSIONAL SALES"/>
    <n v="1"/>
    <x v="167"/>
    <x v="0"/>
    <x v="0"/>
    <s v="direct"/>
    <m/>
    <x v="0"/>
    <n v="0"/>
    <n v="0"/>
  </r>
  <r>
    <d v="2015-09-17T14:55:16"/>
    <x v="7"/>
    <x v="54"/>
    <x v="0"/>
    <x v="800"/>
    <x v="804"/>
    <s v="PARK_EXP"/>
    <s v="Parking Expenses"/>
    <s v="IPSMAC"/>
    <n v="0"/>
    <n v="0"/>
    <n v="0"/>
    <n v="2.14"/>
    <s v="DPS-JOPL"/>
    <s v="PROFESSIONAL SALES"/>
    <n v="1"/>
    <x v="167"/>
    <x v="0"/>
    <x v="0"/>
    <s v="direct"/>
    <m/>
    <x v="0"/>
    <n v="0"/>
    <n v="0"/>
  </r>
  <r>
    <d v="2015-09-17T14:55:27"/>
    <x v="7"/>
    <x v="54"/>
    <x v="0"/>
    <x v="801"/>
    <x v="805"/>
    <s v="ONSITE_SUPPORT"/>
    <s v="Onsite Support Services"/>
    <s v="IPSMAC"/>
    <n v="0"/>
    <n v="0"/>
    <n v="14.25"/>
    <n v="0"/>
    <s v="DPS-JOPL"/>
    <s v="PROFESSIONAL SALES"/>
    <n v="1"/>
    <x v="168"/>
    <x v="0"/>
    <x v="0"/>
    <s v="direct"/>
    <m/>
    <x v="2"/>
    <n v="0"/>
    <n v="0"/>
  </r>
  <r>
    <d v="2015-09-17T14:55:27"/>
    <x v="7"/>
    <x v="54"/>
    <x v="0"/>
    <x v="801"/>
    <x v="805"/>
    <s v="Deployment_SVC_1169"/>
    <s v="Deployment Services for Tender # 1169"/>
    <s v="IPSMAC"/>
    <n v="0"/>
    <n v="0"/>
    <n v="0"/>
    <n v="0"/>
    <s v="DPS-JOPL"/>
    <s v="PROFESSIONAL SALES"/>
    <n v="1"/>
    <x v="168"/>
    <x v="0"/>
    <x v="0"/>
    <s v="direct"/>
    <m/>
    <x v="0"/>
    <n v="0"/>
    <n v="0"/>
  </r>
  <r>
    <d v="2015-09-17T14:57:12"/>
    <x v="7"/>
    <x v="54"/>
    <x v="0"/>
    <x v="802"/>
    <x v="806"/>
    <s v="ONSITE_SUPPORT"/>
    <s v="Onsite Support Services"/>
    <s v="IPSMAC"/>
    <n v="0"/>
    <n v="0"/>
    <n v="14.25"/>
    <n v="0"/>
    <s v="DPS-JOPL"/>
    <s v="PROFESSIONAL SALES"/>
    <n v="1"/>
    <x v="169"/>
    <x v="0"/>
    <x v="0"/>
    <s v="direct"/>
    <m/>
    <x v="2"/>
    <n v="0"/>
    <n v="0"/>
  </r>
  <r>
    <d v="2015-09-17T14:57:12"/>
    <x v="7"/>
    <x v="54"/>
    <x v="0"/>
    <x v="802"/>
    <x v="806"/>
    <s v="Deployment_SVC_1169"/>
    <s v="Deployment Services for Tender # 1169"/>
    <s v="IPSMAC"/>
    <n v="0"/>
    <n v="0"/>
    <n v="0"/>
    <n v="0"/>
    <s v="DPS-JOPL"/>
    <s v="PROFESSIONAL SALES"/>
    <n v="1"/>
    <x v="169"/>
    <x v="0"/>
    <x v="0"/>
    <s v="direct"/>
    <m/>
    <x v="0"/>
    <n v="0"/>
    <n v="0"/>
  </r>
  <r>
    <d v="2015-09-17T14:58:28"/>
    <x v="0"/>
    <x v="88"/>
    <x v="49"/>
    <x v="803"/>
    <x v="80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4:59:19"/>
    <x v="7"/>
    <x v="54"/>
    <x v="0"/>
    <x v="804"/>
    <x v="808"/>
    <s v="ONSITE_SUPPORT"/>
    <s v="Onsite Support Services"/>
    <s v="IPSMAC"/>
    <n v="0"/>
    <n v="0"/>
    <n v="14.25"/>
    <n v="0"/>
    <s v="DPS-JOPL"/>
    <s v="PROFESSIONAL SALES"/>
    <n v="1"/>
    <x v="170"/>
    <x v="0"/>
    <x v="0"/>
    <s v="direct"/>
    <m/>
    <x v="2"/>
    <n v="0"/>
    <n v="0"/>
  </r>
  <r>
    <d v="2015-09-17T14:59:19"/>
    <x v="7"/>
    <x v="54"/>
    <x v="0"/>
    <x v="804"/>
    <x v="808"/>
    <s v="Deployment_SVC_1169"/>
    <s v="Deployment Services for Tender # 1169"/>
    <s v="IPSMAC"/>
    <n v="0"/>
    <n v="0"/>
    <n v="0"/>
    <n v="0"/>
    <s v="DPS-JOPL"/>
    <s v="PROFESSIONAL SALES"/>
    <n v="1"/>
    <x v="170"/>
    <x v="0"/>
    <x v="0"/>
    <s v="direct"/>
    <m/>
    <x v="0"/>
    <n v="0"/>
    <n v="0"/>
  </r>
  <r>
    <d v="2015-09-17T14:59:42"/>
    <x v="0"/>
    <x v="88"/>
    <x v="49"/>
    <x v="805"/>
    <x v="809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1:12"/>
    <x v="0"/>
    <x v="88"/>
    <x v="49"/>
    <x v="806"/>
    <x v="810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1:18"/>
    <x v="7"/>
    <x v="54"/>
    <x v="0"/>
    <x v="807"/>
    <x v="811"/>
    <s v="ONSITE_SUPPORT"/>
    <s v="Onsite Support Services"/>
    <s v="IPSMAC"/>
    <n v="0"/>
    <n v="0"/>
    <n v="14.25"/>
    <n v="0"/>
    <s v="DPS-JOPL"/>
    <s v="PROFESSIONAL SALES"/>
    <n v="1"/>
    <x v="171"/>
    <x v="0"/>
    <x v="0"/>
    <s v="direct"/>
    <m/>
    <x v="2"/>
    <n v="0"/>
    <n v="0"/>
  </r>
  <r>
    <d v="2015-09-17T15:01:18"/>
    <x v="7"/>
    <x v="54"/>
    <x v="0"/>
    <x v="807"/>
    <x v="811"/>
    <s v="Deployment_SVC_1169"/>
    <s v="Deployment Services for Tender # 1169"/>
    <s v="IPSMAC"/>
    <n v="0"/>
    <n v="0"/>
    <n v="0"/>
    <n v="0"/>
    <s v="DPS-JOPL"/>
    <s v="PROFESSIONAL SALES"/>
    <n v="1"/>
    <x v="171"/>
    <x v="0"/>
    <x v="0"/>
    <s v="direct"/>
    <m/>
    <x v="0"/>
    <n v="0"/>
    <n v="0"/>
  </r>
  <r>
    <d v="2015-09-17T15:02:06"/>
    <x v="0"/>
    <x v="88"/>
    <x v="49"/>
    <x v="808"/>
    <x v="81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2:18"/>
    <x v="0"/>
    <x v="88"/>
    <x v="49"/>
    <x v="809"/>
    <x v="813"/>
    <s v="INSPECTION"/>
    <s v="Inspection Services"/>
    <s v="IPSMAC"/>
    <n v="0"/>
    <n v="0"/>
    <n v="0"/>
    <n v="0"/>
    <s v="ESS-JOPL"/>
    <m/>
    <n v="0.5"/>
    <x v="0"/>
    <x v="0"/>
    <x v="0"/>
    <s v="direct"/>
    <m/>
    <x v="0"/>
    <n v="0"/>
    <n v="0"/>
  </r>
  <r>
    <d v="2015-09-17T15:03:01"/>
    <x v="0"/>
    <x v="88"/>
    <x v="49"/>
    <x v="810"/>
    <x v="814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4:14"/>
    <x v="7"/>
    <x v="54"/>
    <x v="0"/>
    <x v="811"/>
    <x v="815"/>
    <s v="ONSITE_SUPPORT"/>
    <s v="Onsite Support Services"/>
    <s v="IPSMAC"/>
    <n v="0"/>
    <n v="0"/>
    <n v="14.25"/>
    <n v="0"/>
    <s v="DPS-JOPL"/>
    <s v="PROFESSIONAL SALES"/>
    <n v="1"/>
    <x v="172"/>
    <x v="0"/>
    <x v="0"/>
    <s v="direct"/>
    <m/>
    <x v="2"/>
    <n v="0"/>
    <n v="0"/>
  </r>
  <r>
    <d v="2015-09-17T15:04:14"/>
    <x v="7"/>
    <x v="54"/>
    <x v="0"/>
    <x v="811"/>
    <x v="815"/>
    <s v="Deployment_SVC_1169"/>
    <s v="Deployment Services for Tender # 1169"/>
    <s v="IPSMAC"/>
    <n v="0"/>
    <n v="0"/>
    <n v="0"/>
    <n v="0"/>
    <s v="DPS-JOPL"/>
    <s v="PROFESSIONAL SALES"/>
    <n v="1"/>
    <x v="172"/>
    <x v="0"/>
    <x v="0"/>
    <s v="direct"/>
    <m/>
    <x v="0"/>
    <n v="0"/>
    <n v="0"/>
  </r>
  <r>
    <d v="2015-09-17T15:04:14"/>
    <x v="7"/>
    <x v="54"/>
    <x v="0"/>
    <x v="811"/>
    <x v="815"/>
    <s v="TAXI_EXP"/>
    <s v="Taxi Expenses"/>
    <s v="IPSMAC"/>
    <n v="0"/>
    <n v="0"/>
    <n v="0"/>
    <n v="6.1"/>
    <s v="DPS-JOPL"/>
    <s v="PROFESSIONAL SALES"/>
    <n v="1"/>
    <x v="172"/>
    <x v="0"/>
    <x v="0"/>
    <s v="direct"/>
    <m/>
    <x v="0"/>
    <n v="0"/>
    <n v="0"/>
  </r>
  <r>
    <d v="2015-09-17T15:04:19"/>
    <x v="0"/>
    <x v="88"/>
    <x v="49"/>
    <x v="812"/>
    <x v="816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4:29"/>
    <x v="0"/>
    <x v="88"/>
    <x v="49"/>
    <x v="813"/>
    <x v="817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5:20"/>
    <x v="0"/>
    <x v="88"/>
    <x v="49"/>
    <x v="814"/>
    <x v="818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06:07"/>
    <x v="0"/>
    <x v="88"/>
    <x v="49"/>
    <x v="815"/>
    <x v="819"/>
    <s v="INSPECTION"/>
    <s v="Inspection Services"/>
    <s v="IPSMAC"/>
    <n v="0"/>
    <n v="0"/>
    <n v="0"/>
    <n v="0"/>
    <s v="ESS-JOPL"/>
    <m/>
    <n v="0.5"/>
    <x v="0"/>
    <x v="0"/>
    <x v="0"/>
    <s v="direct"/>
    <m/>
    <x v="0"/>
    <n v="0"/>
    <n v="0"/>
  </r>
  <r>
    <d v="2015-09-17T15:11:10"/>
    <x v="7"/>
    <x v="54"/>
    <x v="0"/>
    <x v="816"/>
    <x v="820"/>
    <s v="ONSITE_SUPPORT"/>
    <s v="Onsite Support Services"/>
    <s v="IPSMAC"/>
    <n v="0"/>
    <n v="0"/>
    <n v="14.25"/>
    <n v="0"/>
    <s v="DPS-JOPL"/>
    <s v="PROFESSIONAL SALES"/>
    <n v="1"/>
    <x v="173"/>
    <x v="0"/>
    <x v="0"/>
    <s v="direct"/>
    <m/>
    <x v="2"/>
    <n v="0"/>
    <n v="0"/>
  </r>
  <r>
    <d v="2015-09-17T15:11:10"/>
    <x v="7"/>
    <x v="54"/>
    <x v="0"/>
    <x v="816"/>
    <x v="820"/>
    <s v="Deployment_SVC_1169"/>
    <s v="Deployment Services for Tender # 1169"/>
    <s v="IPSMAC"/>
    <n v="0"/>
    <n v="0"/>
    <n v="0"/>
    <n v="0"/>
    <s v="DPS-JOPL"/>
    <s v="PROFESSIONAL SALES"/>
    <n v="1"/>
    <x v="173"/>
    <x v="0"/>
    <x v="0"/>
    <s v="direct"/>
    <m/>
    <x v="0"/>
    <n v="0"/>
    <n v="0"/>
  </r>
  <r>
    <d v="2015-09-17T15:13:04"/>
    <x v="7"/>
    <x v="54"/>
    <x v="0"/>
    <x v="817"/>
    <x v="821"/>
    <s v="ONSITE_SUPPORT"/>
    <s v="Onsite Support Services"/>
    <s v="IPSMAC"/>
    <n v="0"/>
    <n v="0"/>
    <n v="14.25"/>
    <n v="0"/>
    <s v="DPS-JOPL"/>
    <s v="PROFESSIONAL SALES"/>
    <n v="1"/>
    <x v="174"/>
    <x v="0"/>
    <x v="0"/>
    <s v="direct"/>
    <m/>
    <x v="2"/>
    <n v="0"/>
    <n v="0"/>
  </r>
  <r>
    <d v="2015-09-17T15:13:04"/>
    <x v="7"/>
    <x v="54"/>
    <x v="0"/>
    <x v="817"/>
    <x v="821"/>
    <s v="Deployment_SVC_1169"/>
    <s v="Deployment Services for Tender # 1169"/>
    <s v="IPSMAC"/>
    <n v="0"/>
    <n v="0"/>
    <n v="0"/>
    <n v="0"/>
    <s v="DPS-JOPL"/>
    <s v="PROFESSIONAL SALES"/>
    <n v="1"/>
    <x v="174"/>
    <x v="0"/>
    <x v="0"/>
    <s v="direct"/>
    <m/>
    <x v="0"/>
    <n v="0"/>
    <n v="0"/>
  </r>
  <r>
    <d v="2015-09-17T15:14:40"/>
    <x v="7"/>
    <x v="54"/>
    <x v="0"/>
    <x v="818"/>
    <x v="822"/>
    <s v="Deployment_SVC_1169"/>
    <s v="Deployment Services for Tender # 1169"/>
    <s v="IISINT"/>
    <n v="0"/>
    <n v="0"/>
    <n v="0"/>
    <n v="0"/>
    <s v="DPS-JOPL"/>
    <s v="PROFESSIONAL SALES"/>
    <n v="1"/>
    <x v="175"/>
    <x v="0"/>
    <x v="0"/>
    <s v="direct"/>
    <m/>
    <x v="0"/>
    <n v="0"/>
    <n v="0"/>
  </r>
  <r>
    <d v="2015-09-17T15:17:18"/>
    <x v="0"/>
    <x v="88"/>
    <x v="49"/>
    <x v="819"/>
    <x v="82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17:21"/>
    <x v="7"/>
    <x v="54"/>
    <x v="0"/>
    <x v="820"/>
    <x v="824"/>
    <s v="ONSITE_SUPPORT"/>
    <s v="Onsite Support Services"/>
    <s v="IPSMAC"/>
    <n v="0"/>
    <n v="0"/>
    <n v="14.25"/>
    <n v="0"/>
    <s v="DPS-JOPL"/>
    <s v="PROFESSIONAL SALES"/>
    <n v="1"/>
    <x v="176"/>
    <x v="0"/>
    <x v="0"/>
    <s v="direct"/>
    <m/>
    <x v="2"/>
    <n v="0"/>
    <n v="0"/>
  </r>
  <r>
    <d v="2015-09-17T15:17:21"/>
    <x v="7"/>
    <x v="54"/>
    <x v="0"/>
    <x v="820"/>
    <x v="824"/>
    <s v="Deployment_SVC_1169"/>
    <s v="Deployment Services for Tender # 1169"/>
    <s v="IPSMAC"/>
    <n v="0"/>
    <n v="0"/>
    <n v="0"/>
    <n v="0"/>
    <s v="DPS-JOPL"/>
    <s v="PROFESSIONAL SALES"/>
    <n v="1"/>
    <x v="176"/>
    <x v="0"/>
    <x v="0"/>
    <s v="direct"/>
    <m/>
    <x v="0"/>
    <n v="0"/>
    <n v="0"/>
  </r>
  <r>
    <d v="2015-09-17T15:17:56"/>
    <x v="2"/>
    <x v="191"/>
    <x v="118"/>
    <x v="821"/>
    <x v="825"/>
    <s v="SUBWAY_STAGGING_SVC"/>
    <s v="SUBWAY IN-HOUSE CLONING, STAGGING &amp; QA SERVICES ( POS )"/>
    <s v="IIPINT"/>
    <n v="0"/>
    <n v="0"/>
    <n v="0"/>
    <n v="0"/>
    <s v="DPS-JOPL"/>
    <s v="PROFESSIONAL SALES"/>
    <n v="1"/>
    <x v="177"/>
    <x v="0"/>
    <x v="0"/>
    <s v="direct"/>
    <m/>
    <x v="0"/>
    <n v="0"/>
    <n v="0"/>
  </r>
  <r>
    <d v="2015-09-17T15:17:56"/>
    <x v="2"/>
    <x v="191"/>
    <x v="118"/>
    <x v="821"/>
    <x v="825"/>
    <s v="SUBWAY_ONSITE_DEPLOYMENT_SVC"/>
    <s v="SUBWAY ON-SITE DEPLOYMENT SERVICES ( POS )"/>
    <s v="IIPINT"/>
    <n v="0"/>
    <n v="0"/>
    <n v="14.25"/>
    <n v="0"/>
    <s v="DPS-JOPL"/>
    <s v="PROFESSIONAL SALES"/>
    <n v="1"/>
    <x v="177"/>
    <x v="0"/>
    <x v="0"/>
    <s v="direct"/>
    <m/>
    <x v="2"/>
    <n v="0"/>
    <n v="0"/>
  </r>
  <r>
    <d v="2015-09-17T15:20:28"/>
    <x v="11"/>
    <x v="192"/>
    <x v="119"/>
    <x v="822"/>
    <x v="826"/>
    <s v="ONSITE_SUPPORT"/>
    <s v="Onsite Support Services"/>
    <s v="IPSMAC"/>
    <n v="0"/>
    <n v="0"/>
    <n v="14.25"/>
    <n v="0"/>
    <s v="DPS-JOPL"/>
    <s v="PROFESSIONAL SALES"/>
    <n v="1"/>
    <x v="178"/>
    <x v="0"/>
    <x v="0"/>
    <s v="direct"/>
    <m/>
    <x v="2"/>
    <n v="0"/>
    <n v="0"/>
  </r>
  <r>
    <d v="2015-09-17T15:20:28"/>
    <x v="11"/>
    <x v="192"/>
    <x v="119"/>
    <x v="822"/>
    <x v="826"/>
    <s v="PROFESSIONAL_SVC"/>
    <s v="PROFESSIONAL SERVICES"/>
    <s v="IPSMAC"/>
    <n v="0"/>
    <n v="0"/>
    <n v="0"/>
    <n v="0"/>
    <s v="DPS-JOPL"/>
    <s v="PROFESSIONAL SALES"/>
    <n v="1"/>
    <x v="178"/>
    <x v="0"/>
    <x v="0"/>
    <s v="direct"/>
    <m/>
    <x v="0"/>
    <n v="0"/>
    <n v="0"/>
  </r>
  <r>
    <d v="2015-09-17T15:21:39"/>
    <x v="0"/>
    <x v="41"/>
    <x v="21"/>
    <x v="823"/>
    <x v="827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17T15:23:10"/>
    <x v="9"/>
    <x v="193"/>
    <x v="0"/>
    <x v="824"/>
    <x v="828"/>
    <s v="Deployment_SVC_1169"/>
    <s v="Deployment Services for Tender # 1169"/>
    <s v="IISINT"/>
    <n v="0"/>
    <n v="0"/>
    <n v="14.25"/>
    <n v="0"/>
    <s v="DPS-JOPL"/>
    <s v="PROFESSIONAL SALES"/>
    <n v="1"/>
    <x v="179"/>
    <x v="0"/>
    <x v="0"/>
    <s v="direct"/>
    <m/>
    <x v="2"/>
    <n v="0"/>
    <n v="0"/>
  </r>
  <r>
    <d v="2015-09-17T15:24:30"/>
    <x v="0"/>
    <x v="88"/>
    <x v="49"/>
    <x v="825"/>
    <x v="829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29:07"/>
    <x v="0"/>
    <x v="88"/>
    <x v="49"/>
    <x v="826"/>
    <x v="830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30:02"/>
    <x v="13"/>
    <x v="6"/>
    <x v="0"/>
    <x v="827"/>
    <x v="831"/>
    <s v="Deployment_SVC_1169"/>
    <s v="Deployment Services for Tender # 1169"/>
    <s v="IISINT"/>
    <n v="0"/>
    <n v="0"/>
    <n v="14.25"/>
    <n v="0"/>
    <s v="DPS-JOPL"/>
    <s v="PROFESSIONAL SALES"/>
    <n v="1"/>
    <x v="180"/>
    <x v="0"/>
    <x v="0"/>
    <s v="direct"/>
    <m/>
    <x v="2"/>
    <n v="0"/>
    <n v="0"/>
  </r>
  <r>
    <d v="2015-09-17T15:30:02"/>
    <x v="13"/>
    <x v="6"/>
    <x v="0"/>
    <x v="827"/>
    <x v="831"/>
    <s v="Deployment_SVC_1169"/>
    <s v="Deployment Services for Tender # 1169"/>
    <s v="IISINT"/>
    <n v="0"/>
    <n v="0"/>
    <n v="14.25"/>
    <n v="0"/>
    <s v="DPS-JOPL"/>
    <s v="PROFESSIONAL SALES"/>
    <n v="1"/>
    <x v="180"/>
    <x v="0"/>
    <x v="0"/>
    <s v="direct"/>
    <m/>
    <x v="2"/>
    <n v="0"/>
    <n v="0"/>
  </r>
  <r>
    <d v="2015-09-17T15:31:44"/>
    <x v="13"/>
    <x v="194"/>
    <x v="0"/>
    <x v="828"/>
    <x v="832"/>
    <s v="ONSITE_SUPPORT"/>
    <s v="Onsite Support Services"/>
    <s v="IPSMAC"/>
    <n v="0"/>
    <n v="0"/>
    <n v="14.25"/>
    <n v="0"/>
    <s v="DPS-JOPL"/>
    <s v="PROFESSIONAL SALES"/>
    <n v="1"/>
    <x v="181"/>
    <x v="0"/>
    <x v="0"/>
    <s v="direct"/>
    <m/>
    <x v="2"/>
    <n v="0"/>
    <n v="0"/>
  </r>
  <r>
    <d v="2015-09-17T15:31:44"/>
    <x v="13"/>
    <x v="194"/>
    <x v="0"/>
    <x v="828"/>
    <x v="832"/>
    <s v="Deployment_SVC_1169"/>
    <s v="Deployment Services for Tender # 1169"/>
    <s v="IPSMAC"/>
    <n v="0"/>
    <n v="0"/>
    <n v="14.25"/>
    <n v="0"/>
    <s v="DPS-JOPL"/>
    <s v="PROFESSIONAL SALES"/>
    <n v="1"/>
    <x v="181"/>
    <x v="0"/>
    <x v="0"/>
    <s v="direct"/>
    <m/>
    <x v="2"/>
    <n v="0"/>
    <n v="0"/>
  </r>
  <r>
    <d v="2015-09-17T15:34:00"/>
    <x v="7"/>
    <x v="0"/>
    <x v="0"/>
    <x v="829"/>
    <x v="833"/>
    <s v="ONSITE_SUPPORT"/>
    <s v="Onsite Support Services"/>
    <s v="IPSMAC"/>
    <n v="0"/>
    <n v="0"/>
    <n v="14.25"/>
    <n v="0"/>
    <s v="DPS-JOPL"/>
    <s v="PROFESSIONAL SALES"/>
    <n v="1"/>
    <x v="182"/>
    <x v="0"/>
    <x v="0"/>
    <s v="direct"/>
    <m/>
    <x v="2"/>
    <n v="0"/>
    <n v="0"/>
  </r>
  <r>
    <d v="2015-09-17T15:34:00"/>
    <x v="7"/>
    <x v="0"/>
    <x v="0"/>
    <x v="829"/>
    <x v="833"/>
    <s v="Deployment_SVC_1169"/>
    <s v="Deployment Services for Tender # 1169"/>
    <s v="IPSMAC"/>
    <n v="0"/>
    <n v="0"/>
    <n v="14.25"/>
    <n v="0"/>
    <s v="DPS-JOPL"/>
    <s v="PROFESSIONAL SALES"/>
    <n v="1"/>
    <x v="182"/>
    <x v="0"/>
    <x v="0"/>
    <s v="direct"/>
    <m/>
    <x v="2"/>
    <n v="0"/>
    <n v="0"/>
  </r>
  <r>
    <d v="2015-09-17T15:36:27"/>
    <x v="7"/>
    <x v="39"/>
    <x v="0"/>
    <x v="830"/>
    <x v="834"/>
    <s v="Deployment_SVC_1169"/>
    <s v="Deployment Services for Tender # 1169"/>
    <s v="IISINT"/>
    <n v="0"/>
    <n v="0"/>
    <n v="14.25"/>
    <n v="0"/>
    <s v="DPS-JOPL"/>
    <s v="PROFESSIONAL SALES"/>
    <n v="1"/>
    <x v="183"/>
    <x v="0"/>
    <x v="0"/>
    <s v="direct"/>
    <m/>
    <x v="2"/>
    <n v="0"/>
    <n v="0"/>
  </r>
  <r>
    <d v="2015-09-17T15:36:27"/>
    <x v="7"/>
    <x v="39"/>
    <x v="0"/>
    <x v="830"/>
    <x v="834"/>
    <s v="Deployment_SVC_1169"/>
    <s v="Deployment Services for Tender # 1169"/>
    <s v="IISINT"/>
    <n v="0"/>
    <n v="0"/>
    <n v="14.25"/>
    <n v="0"/>
    <s v="DPS-JOPL"/>
    <s v="PROFESSIONAL SALES"/>
    <n v="1"/>
    <x v="183"/>
    <x v="0"/>
    <x v="0"/>
    <s v="direct"/>
    <m/>
    <x v="2"/>
    <n v="0"/>
    <n v="0"/>
  </r>
  <r>
    <d v="2015-09-17T15:39:19"/>
    <x v="0"/>
    <x v="88"/>
    <x v="49"/>
    <x v="831"/>
    <x v="835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7T15:42:13"/>
    <x v="6"/>
    <x v="10"/>
    <x v="0"/>
    <x v="832"/>
    <x v="836"/>
    <s v="Deployment_SVC_1169"/>
    <s v="Deployment Services for Tender # 1169"/>
    <s v="IISINT"/>
    <n v="0"/>
    <n v="0"/>
    <n v="14.25"/>
    <n v="0"/>
    <s v="DPS-JOPL"/>
    <s v="PROFESSIONAL SALES"/>
    <n v="1"/>
    <x v="184"/>
    <x v="0"/>
    <x v="0"/>
    <s v="direct"/>
    <m/>
    <x v="2"/>
    <n v="0"/>
    <n v="0"/>
  </r>
  <r>
    <d v="2015-09-17T15:45:02"/>
    <x v="9"/>
    <x v="193"/>
    <x v="0"/>
    <x v="833"/>
    <x v="837"/>
    <s v="Deployment_SVC_1169"/>
    <s v="Deployment Services for Tender # 1169"/>
    <s v="IISINT"/>
    <n v="0"/>
    <n v="0"/>
    <n v="14.25"/>
    <n v="0"/>
    <s v="DPS-JOPL"/>
    <s v="PROFESSIONAL SALES"/>
    <n v="1"/>
    <x v="185"/>
    <x v="0"/>
    <x v="0"/>
    <s v="direct"/>
    <m/>
    <x v="2"/>
    <n v="0"/>
    <n v="0"/>
  </r>
  <r>
    <d v="2015-09-17T15:46:43"/>
    <x v="9"/>
    <x v="193"/>
    <x v="0"/>
    <x v="834"/>
    <x v="838"/>
    <s v="Deployment_SVC_1169"/>
    <s v="Deployment Services for Tender # 1169"/>
    <s v="IISINT"/>
    <n v="0"/>
    <n v="0"/>
    <n v="14.25"/>
    <n v="0"/>
    <s v="DPS-JOPL"/>
    <s v="PROFESSIONAL SALES"/>
    <n v="1"/>
    <x v="186"/>
    <x v="0"/>
    <x v="0"/>
    <s v="direct"/>
    <m/>
    <x v="2"/>
    <n v="0"/>
    <n v="0"/>
  </r>
  <r>
    <d v="2015-09-17T15:50:35"/>
    <x v="9"/>
    <x v="78"/>
    <x v="0"/>
    <x v="835"/>
    <x v="839"/>
    <s v="Deployment_SVC_1169"/>
    <s v="Deployment Services for Tender # 1169"/>
    <s v="IISINT"/>
    <n v="0"/>
    <n v="0"/>
    <n v="14.25"/>
    <n v="0"/>
    <s v="DPS-JOPL"/>
    <s v="PROFESSIONAL SALES"/>
    <n v="1"/>
    <x v="187"/>
    <x v="0"/>
    <x v="0"/>
    <s v="direct"/>
    <m/>
    <x v="2"/>
    <n v="0"/>
    <n v="0"/>
  </r>
  <r>
    <d v="2015-09-17T15:52:47"/>
    <x v="10"/>
    <x v="49"/>
    <x v="0"/>
    <x v="836"/>
    <x v="840"/>
    <s v="ONSITE_SUPPORT"/>
    <s v="Onsite Support Services"/>
    <s v="IPSMAC"/>
    <n v="0"/>
    <n v="0"/>
    <n v="14.25"/>
    <n v="0"/>
    <s v="DPS-JOPL"/>
    <s v="PROFESSIONAL SALES"/>
    <n v="1"/>
    <x v="188"/>
    <x v="0"/>
    <x v="0"/>
    <s v="direct"/>
    <m/>
    <x v="2"/>
    <n v="0"/>
    <n v="0"/>
  </r>
  <r>
    <d v="2015-09-17T15:52:47"/>
    <x v="10"/>
    <x v="49"/>
    <x v="0"/>
    <x v="836"/>
    <x v="840"/>
    <s v="Deployment_SVC_1169"/>
    <s v="Deployment Services for Tender # 1169"/>
    <s v="IPSMAC"/>
    <n v="0"/>
    <n v="0"/>
    <n v="14.25"/>
    <n v="0"/>
    <s v="DPS-JOPL"/>
    <s v="PROFESSIONAL SALES"/>
    <n v="1"/>
    <x v="188"/>
    <x v="0"/>
    <x v="0"/>
    <s v="direct"/>
    <m/>
    <x v="2"/>
    <n v="0"/>
    <n v="0"/>
  </r>
  <r>
    <d v="2015-09-17T15:54:36"/>
    <x v="7"/>
    <x v="1"/>
    <x v="0"/>
    <x v="837"/>
    <x v="841"/>
    <s v="ONSITE_SUPPORT"/>
    <s v="Onsite Support Services"/>
    <s v="IPSMAC"/>
    <n v="0"/>
    <n v="0"/>
    <n v="14.25"/>
    <n v="0"/>
    <s v="DPS-JOPL"/>
    <s v="PROFESSIONAL SALES"/>
    <n v="1"/>
    <x v="189"/>
    <x v="0"/>
    <x v="0"/>
    <s v="direct"/>
    <m/>
    <x v="2"/>
    <n v="0"/>
    <n v="0"/>
  </r>
  <r>
    <d v="2015-09-17T15:54:36"/>
    <x v="7"/>
    <x v="1"/>
    <x v="0"/>
    <x v="837"/>
    <x v="841"/>
    <s v="Deployment_SVC_1169"/>
    <s v="Deployment Services for Tender # 1169"/>
    <s v="IPSMAC"/>
    <n v="0"/>
    <n v="0"/>
    <n v="14.25"/>
    <n v="0"/>
    <s v="DPS-JOPL"/>
    <s v="PROFESSIONAL SALES"/>
    <n v="1"/>
    <x v="189"/>
    <x v="0"/>
    <x v="0"/>
    <s v="direct"/>
    <m/>
    <x v="2"/>
    <n v="0"/>
    <n v="0"/>
  </r>
  <r>
    <d v="2015-09-17T15:55:41"/>
    <x v="7"/>
    <x v="161"/>
    <x v="0"/>
    <x v="838"/>
    <x v="842"/>
    <s v="ONSITE_SUPPORT"/>
    <s v="Onsite Support Services"/>
    <s v="IPSMAC"/>
    <n v="0"/>
    <n v="0"/>
    <n v="14.25"/>
    <n v="0"/>
    <s v="DPS-JOPL"/>
    <s v="PROFESSIONAL SALES"/>
    <n v="1"/>
    <x v="190"/>
    <x v="0"/>
    <x v="0"/>
    <s v="direct"/>
    <m/>
    <x v="2"/>
    <n v="0"/>
    <n v="0"/>
  </r>
  <r>
    <d v="2015-09-17T15:55:41"/>
    <x v="7"/>
    <x v="161"/>
    <x v="0"/>
    <x v="838"/>
    <x v="842"/>
    <s v="Deployment_SVC_1303"/>
    <s v="Deployment Services for Tender # 1303"/>
    <s v="IPSMAC"/>
    <n v="0"/>
    <n v="0"/>
    <n v="14.25"/>
    <n v="0"/>
    <s v="DPS-JOPL"/>
    <s v="PROFESSIONAL SALES"/>
    <n v="1"/>
    <x v="190"/>
    <x v="0"/>
    <x v="0"/>
    <s v="direct"/>
    <m/>
    <x v="2"/>
    <n v="0"/>
    <n v="0"/>
  </r>
  <r>
    <d v="2015-09-17T15:56:12"/>
    <x v="7"/>
    <x v="195"/>
    <x v="0"/>
    <x v="839"/>
    <x v="843"/>
    <s v="Deployment_SVC_1303"/>
    <s v="Deployment Services for Tender # 1303"/>
    <s v="IIPINT"/>
    <n v="0"/>
    <n v="0"/>
    <n v="14.25"/>
    <n v="0"/>
    <s v="DPS-JOPL"/>
    <s v="PROFESSIONAL SALES"/>
    <n v="1"/>
    <x v="191"/>
    <x v="0"/>
    <x v="0"/>
    <s v="direct"/>
    <m/>
    <x v="2"/>
    <n v="0"/>
    <n v="0"/>
  </r>
  <r>
    <d v="2015-09-17T16:01:43"/>
    <x v="9"/>
    <x v="77"/>
    <x v="0"/>
    <x v="840"/>
    <x v="844"/>
    <s v="Deployment_SVC_1169"/>
    <s v="Deployment Services for Tender # 1169"/>
    <s v="IISINT"/>
    <n v="0"/>
    <n v="0"/>
    <n v="14.25"/>
    <n v="0"/>
    <s v="DPS-JOPL"/>
    <s v="PROFESSIONAL SALES"/>
    <n v="1"/>
    <x v="192"/>
    <x v="0"/>
    <x v="0"/>
    <s v="direct"/>
    <m/>
    <x v="2"/>
    <n v="0"/>
    <n v="0"/>
  </r>
  <r>
    <d v="2015-09-17T16:03:25"/>
    <x v="9"/>
    <x v="196"/>
    <x v="0"/>
    <x v="841"/>
    <x v="845"/>
    <s v="Deployment_SVC_1169"/>
    <s v="Deployment Services for Tender # 1169"/>
    <s v="IISINT"/>
    <n v="0"/>
    <n v="0"/>
    <n v="14.25"/>
    <n v="0"/>
    <s v="DPS-JOPL"/>
    <s v="PROFESSIONAL SALES"/>
    <n v="1"/>
    <x v="193"/>
    <x v="0"/>
    <x v="0"/>
    <s v="direct"/>
    <m/>
    <x v="2"/>
    <n v="0"/>
    <n v="0"/>
  </r>
  <r>
    <d v="2015-09-17T16:05:02"/>
    <x v="9"/>
    <x v="193"/>
    <x v="0"/>
    <x v="842"/>
    <x v="846"/>
    <s v="Deployment_SVC_1169"/>
    <s v="Deployment Services for Tender # 1169"/>
    <s v="IISINT"/>
    <n v="0"/>
    <n v="0"/>
    <n v="14.25"/>
    <n v="0"/>
    <s v="DPS-JOPL"/>
    <s v="PROFESSIONAL SALES"/>
    <n v="1"/>
    <x v="194"/>
    <x v="0"/>
    <x v="0"/>
    <s v="direct"/>
    <m/>
    <x v="2"/>
    <n v="0"/>
    <n v="0"/>
  </r>
  <r>
    <d v="2015-09-17T16:11:52"/>
    <x v="9"/>
    <x v="99"/>
    <x v="0"/>
    <x v="843"/>
    <x v="847"/>
    <s v="Deployment_SVC_1169"/>
    <s v="Deployment Services for Tender # 1169"/>
    <s v="IISINT"/>
    <n v="0"/>
    <n v="0"/>
    <n v="14.25"/>
    <n v="0"/>
    <s v="DPS-JOPL"/>
    <s v="PROFESSIONAL SALES"/>
    <n v="1"/>
    <x v="195"/>
    <x v="0"/>
    <x v="0"/>
    <s v="direct"/>
    <m/>
    <x v="2"/>
    <n v="0"/>
    <n v="0"/>
  </r>
  <r>
    <d v="2015-09-17T16:13:48"/>
    <x v="13"/>
    <x v="5"/>
    <x v="0"/>
    <x v="844"/>
    <x v="848"/>
    <s v="ONSITE_SUPPORT"/>
    <s v="Onsite Support Services"/>
    <s v="IPSMAC"/>
    <n v="0"/>
    <n v="0"/>
    <n v="14.25"/>
    <n v="0"/>
    <s v="DPS-JOPL"/>
    <s v="PROFESSIONAL SALES"/>
    <n v="1"/>
    <x v="196"/>
    <x v="0"/>
    <x v="0"/>
    <s v="direct"/>
    <m/>
    <x v="2"/>
    <n v="0"/>
    <n v="0"/>
  </r>
  <r>
    <d v="2015-09-17T16:13:48"/>
    <x v="13"/>
    <x v="5"/>
    <x v="0"/>
    <x v="844"/>
    <x v="848"/>
    <s v="Deployment_SVC_1169"/>
    <s v="Deployment Services for Tender # 1169"/>
    <s v="IPSMAC"/>
    <n v="0"/>
    <n v="0"/>
    <n v="14.25"/>
    <n v="0"/>
    <s v="DPS-JOPL"/>
    <s v="PROFESSIONAL SALES"/>
    <n v="1"/>
    <x v="196"/>
    <x v="0"/>
    <x v="0"/>
    <s v="direct"/>
    <m/>
    <x v="2"/>
    <n v="0"/>
    <n v="0"/>
  </r>
  <r>
    <d v="2015-09-17T16:18:51"/>
    <x v="9"/>
    <x v="197"/>
    <x v="0"/>
    <x v="845"/>
    <x v="849"/>
    <s v="Deployment_SVC_1169"/>
    <s v="Deployment Services for Tender # 1169"/>
    <s v="IISINT"/>
    <n v="0"/>
    <n v="0"/>
    <n v="14.25"/>
    <n v="0"/>
    <s v="DPS-JOPL"/>
    <s v="PROFESSIONAL SALES"/>
    <n v="1"/>
    <x v="197"/>
    <x v="0"/>
    <x v="0"/>
    <s v="direct"/>
    <m/>
    <x v="2"/>
    <n v="0"/>
    <n v="0"/>
  </r>
  <r>
    <d v="2015-09-17T16:23:22"/>
    <x v="9"/>
    <x v="110"/>
    <x v="0"/>
    <x v="846"/>
    <x v="850"/>
    <s v="Deployment_SVC_1169"/>
    <s v="Deployment Services for Tender # 1169"/>
    <s v="IISINT"/>
    <n v="0"/>
    <n v="0"/>
    <n v="14.25"/>
    <n v="0"/>
    <s v="DPS-JOPL"/>
    <s v="PROFESSIONAL SALES"/>
    <n v="1"/>
    <x v="198"/>
    <x v="0"/>
    <x v="0"/>
    <s v="direct"/>
    <m/>
    <x v="2"/>
    <n v="0"/>
    <n v="0"/>
  </r>
  <r>
    <d v="2015-09-17T16:25:46"/>
    <x v="7"/>
    <x v="74"/>
    <x v="0"/>
    <x v="847"/>
    <x v="851"/>
    <s v="ONSITE_SUPPORT"/>
    <s v="Onsite Support Services"/>
    <s v="IPSMAC"/>
    <n v="0"/>
    <n v="0"/>
    <n v="14.25"/>
    <n v="0"/>
    <s v="DPS-JOPL"/>
    <s v="PROFESSIONAL SALES"/>
    <n v="1"/>
    <x v="199"/>
    <x v="0"/>
    <x v="0"/>
    <s v="direct"/>
    <m/>
    <x v="2"/>
    <n v="0"/>
    <n v="0"/>
  </r>
  <r>
    <d v="2015-09-17T16:25:46"/>
    <x v="7"/>
    <x v="74"/>
    <x v="0"/>
    <x v="847"/>
    <x v="851"/>
    <s v="Deployment_SVC_1169"/>
    <s v="Deployment Services for Tender # 1169"/>
    <s v="IPSMAC"/>
    <n v="0"/>
    <n v="0"/>
    <n v="14.25"/>
    <n v="0"/>
    <s v="DPS-JOPL"/>
    <s v="PROFESSIONAL SALES"/>
    <n v="1"/>
    <x v="199"/>
    <x v="0"/>
    <x v="0"/>
    <s v="direct"/>
    <m/>
    <x v="2"/>
    <n v="0"/>
    <n v="0"/>
  </r>
  <r>
    <d v="2015-09-17T16:27:24"/>
    <x v="0"/>
    <x v="198"/>
    <x v="1"/>
    <x v="848"/>
    <x v="85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7:29:15"/>
    <x v="0"/>
    <x v="4"/>
    <x v="0"/>
    <x v="849"/>
    <x v="85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7:30:42"/>
    <x v="0"/>
    <x v="43"/>
    <x v="0"/>
    <x v="850"/>
    <x v="85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7:32:13"/>
    <x v="0"/>
    <x v="13"/>
    <x v="0"/>
    <x v="851"/>
    <x v="85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7:35:02"/>
    <x v="0"/>
    <x v="7"/>
    <x v="0"/>
    <x v="852"/>
    <x v="85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7T17:45:27"/>
    <x v="12"/>
    <x v="199"/>
    <x v="120"/>
    <x v="853"/>
    <x v="857"/>
    <s v="PROFESSIONAL_SVC"/>
    <s v="PROFESSIONAL SERVICES"/>
    <s v="IIPINT"/>
    <n v="0"/>
    <n v="0"/>
    <n v="48.08"/>
    <n v="0"/>
    <s v="ESS-JOPL"/>
    <s v="PROFESSIONAL SALES"/>
    <n v="1"/>
    <x v="0"/>
    <x v="0"/>
    <x v="0"/>
    <s v="direct"/>
    <m/>
    <x v="2"/>
    <n v="0"/>
    <n v="0"/>
  </r>
  <r>
    <d v="2015-09-17T17:57:29"/>
    <x v="8"/>
    <x v="126"/>
    <x v="72"/>
    <x v="854"/>
    <x v="858"/>
    <s v="PROFESSIONAL_SVC"/>
    <s v="PROFESSIONAL SERVICES"/>
    <s v="IIPINT"/>
    <n v="0"/>
    <n v="0"/>
    <n v="0"/>
    <n v="0"/>
    <s v="ESS-JOPL"/>
    <s v="PROFESSIONAL SALES"/>
    <n v="1"/>
    <x v="0"/>
    <x v="0"/>
    <x v="0"/>
    <s v="direct"/>
    <m/>
    <x v="0"/>
    <n v="0"/>
    <n v="0"/>
  </r>
  <r>
    <d v="2015-09-17T22:24:02"/>
    <x v="0"/>
    <x v="46"/>
    <x v="24"/>
    <x v="855"/>
    <x v="859"/>
    <s v="Helpdesk_Support"/>
    <s v="Helpdesk Support"/>
    <s v="IPSMAC"/>
    <n v="0"/>
    <n v="0"/>
    <n v="7.5"/>
    <n v="0"/>
    <s v="DPS-JOPL"/>
    <s v="SW BY HOUR"/>
    <n v="0.5"/>
    <x v="0"/>
    <x v="0"/>
    <x v="0"/>
    <s v="direct"/>
    <m/>
    <x v="1"/>
    <n v="0"/>
    <n v="0"/>
  </r>
  <r>
    <d v="2015-09-17T22:24:02"/>
    <x v="0"/>
    <x v="46"/>
    <x v="24"/>
    <x v="855"/>
    <x v="859"/>
    <s v="Helpdesk_Support"/>
    <s v="Helpdesk Support"/>
    <s v="IPSMAC"/>
    <n v="0"/>
    <n v="0"/>
    <n v="3.75"/>
    <n v="0"/>
    <s v="DPS-JOPL"/>
    <s v="SW BY HOUR"/>
    <n v="0.25"/>
    <x v="0"/>
    <x v="0"/>
    <x v="0"/>
    <s v="direct"/>
    <m/>
    <x v="1"/>
    <n v="0"/>
    <n v="0"/>
  </r>
  <r>
    <d v="2015-09-18T01:08:14"/>
    <x v="0"/>
    <x v="13"/>
    <x v="0"/>
    <x v="856"/>
    <x v="86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01:31:35"/>
    <x v="0"/>
    <x v="45"/>
    <x v="0"/>
    <x v="857"/>
    <x v="86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01:35:12"/>
    <x v="0"/>
    <x v="6"/>
    <x v="0"/>
    <x v="858"/>
    <x v="86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01:45:30"/>
    <x v="0"/>
    <x v="11"/>
    <x v="0"/>
    <x v="859"/>
    <x v="86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05:21:33"/>
    <x v="0"/>
    <x v="4"/>
    <x v="0"/>
    <x v="860"/>
    <x v="86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05:23:52"/>
    <x v="0"/>
    <x v="4"/>
    <x v="0"/>
    <x v="861"/>
    <x v="8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09:51:04"/>
    <x v="1"/>
    <x v="15"/>
    <x v="3"/>
    <x v="862"/>
    <x v="866"/>
    <s v="QA_INTERNAL_TESTING"/>
    <s v="QA INTERANL TESTING FOR PURCHASED &amp; INVENTORY ITEMS"/>
    <s v="IPSMAC"/>
    <n v="0"/>
    <n v="0"/>
    <n v="0"/>
    <n v="0"/>
    <s v="DPS-JOPL"/>
    <s v="QA UNIT CONFIGURATION MANAGEMENT"/>
    <n v="0.5"/>
    <x v="0"/>
    <x v="0"/>
    <x v="0"/>
    <s v="direct"/>
    <m/>
    <x v="0"/>
    <n v="0"/>
    <n v="0"/>
  </r>
  <r>
    <d v="2015-09-18T09:59:08"/>
    <x v="1"/>
    <x v="115"/>
    <x v="65"/>
    <x v="863"/>
    <x v="867"/>
    <s v="QA_INTERNAL_TESTING"/>
    <s v="QA INTERANL TESTING FOR PURCHASED &amp; INVENTORY ITEMS"/>
    <s v="IPSMAC"/>
    <n v="0"/>
    <n v="0"/>
    <n v="0"/>
    <n v="0"/>
    <s v="DPS-JOPL"/>
    <s v="QA UNIT CONFIGURATION MANAGEMENT"/>
    <n v="1"/>
    <x v="0"/>
    <x v="0"/>
    <x v="0"/>
    <s v="direct"/>
    <m/>
    <x v="0"/>
    <n v="0"/>
    <n v="0"/>
  </r>
  <r>
    <d v="2015-09-18T10:11:26"/>
    <x v="0"/>
    <x v="6"/>
    <x v="0"/>
    <x v="864"/>
    <x v="86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0:16:19"/>
    <x v="1"/>
    <x v="115"/>
    <x v="65"/>
    <x v="865"/>
    <x v="869"/>
    <s v="QA_INTERNAL_TESTING"/>
    <s v="QA INTERANL TESTING FOR PURCHASED &amp; INVENTORY ITEMS"/>
    <s v="IPSMAC"/>
    <n v="0"/>
    <n v="0"/>
    <n v="0"/>
    <n v="0"/>
    <s v="DPS-JOPL"/>
    <s v="QA UNIT CONFIGURATION MANAGEMENT"/>
    <n v="1"/>
    <x v="0"/>
    <x v="0"/>
    <x v="0"/>
    <s v="direct"/>
    <m/>
    <x v="0"/>
    <n v="0"/>
    <n v="0"/>
  </r>
  <r>
    <d v="2015-09-18T10:20:42"/>
    <x v="1"/>
    <x v="115"/>
    <x v="65"/>
    <x v="866"/>
    <x v="870"/>
    <s v="QA_INTERNAL_TESTING"/>
    <s v="QA INTERANL TESTING FOR PURCHASED &amp; INVENTORY ITEMS"/>
    <s v="IPSMAC"/>
    <n v="0"/>
    <n v="0"/>
    <n v="0"/>
    <n v="0"/>
    <s v="DPS-JOPL"/>
    <s v="QA UNIT CONFIGURATION MANAGEMENT"/>
    <n v="2"/>
    <x v="0"/>
    <x v="0"/>
    <x v="0"/>
    <s v="direct"/>
    <m/>
    <x v="0"/>
    <n v="0"/>
    <n v="0"/>
  </r>
  <r>
    <d v="2015-09-18T10:21:58"/>
    <x v="0"/>
    <x v="88"/>
    <x v="49"/>
    <x v="867"/>
    <x v="871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8T10:32:44"/>
    <x v="0"/>
    <x v="88"/>
    <x v="49"/>
    <x v="868"/>
    <x v="872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18T10:32:46"/>
    <x v="1"/>
    <x v="122"/>
    <x v="68"/>
    <x v="869"/>
    <x v="873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18T10:32:46"/>
    <x v="1"/>
    <x v="122"/>
    <x v="68"/>
    <x v="869"/>
    <x v="873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18T10:32:46"/>
    <x v="1"/>
    <x v="122"/>
    <x v="68"/>
    <x v="869"/>
    <x v="873"/>
    <s v="PARK_EXP"/>
    <s v="Parking Expenses"/>
    <s v="IPSMAC"/>
    <n v="0"/>
    <n v="0"/>
    <n v="0"/>
    <n v="6.13"/>
    <s v="DPS-JOPL"/>
    <s v="SW BY TOKEN"/>
    <n v="1"/>
    <x v="0"/>
    <x v="0"/>
    <x v="0"/>
    <s v="direct"/>
    <m/>
    <x v="0"/>
    <n v="0"/>
    <n v="0"/>
  </r>
  <r>
    <d v="2015-09-18T10:32:46"/>
    <x v="1"/>
    <x v="122"/>
    <x v="68"/>
    <x v="869"/>
    <x v="873"/>
    <s v="ONSITE_SUPPORT"/>
    <s v="Onsite Support Services"/>
    <s v="IPSMAC"/>
    <n v="0"/>
    <n v="0"/>
    <n v="0"/>
    <n v="0"/>
    <s v="DPS-JOPL"/>
    <s v="SW BY TOKEN"/>
    <n v="5.25"/>
    <x v="0"/>
    <x v="0"/>
    <x v="0"/>
    <s v="direct"/>
    <m/>
    <x v="0"/>
    <n v="0"/>
    <n v="0"/>
  </r>
  <r>
    <d v="2015-09-18T10:32:46"/>
    <x v="1"/>
    <x v="122"/>
    <x v="68"/>
    <x v="869"/>
    <x v="873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18T10:32:46"/>
    <x v="1"/>
    <x v="122"/>
    <x v="68"/>
    <x v="869"/>
    <x v="873"/>
    <s v="PARK_EXP"/>
    <s v="Parking Expenses"/>
    <s v="IPSMAC"/>
    <n v="0"/>
    <n v="0"/>
    <n v="0"/>
    <n v="5"/>
    <s v="DPS-JOPL"/>
    <s v="SW BY TOKEN"/>
    <n v="1"/>
    <x v="0"/>
    <x v="0"/>
    <x v="0"/>
    <s v="direct"/>
    <m/>
    <x v="0"/>
    <n v="0"/>
    <n v="0"/>
  </r>
  <r>
    <d v="2015-09-18T10:37:18"/>
    <x v="1"/>
    <x v="76"/>
    <x v="44"/>
    <x v="870"/>
    <x v="874"/>
    <s v="ONSITE_SUPPORT"/>
    <s v="Onsite Support Services"/>
    <s v="IPSMAC"/>
    <n v="0"/>
    <n v="0"/>
    <n v="0"/>
    <n v="0"/>
    <s v="DPS-JOPL"/>
    <s v="HW COMP BY PERIOD"/>
    <n v="0.67"/>
    <x v="0"/>
    <x v="0"/>
    <x v="0"/>
    <s v="direct"/>
    <m/>
    <x v="0"/>
    <n v="0"/>
    <n v="0"/>
  </r>
  <r>
    <d v="2015-09-18T10:37:18"/>
    <x v="1"/>
    <x v="76"/>
    <x v="44"/>
    <x v="870"/>
    <x v="874"/>
    <s v="PARK_EXP"/>
    <s v="Parking Expenses"/>
    <s v="IPSMAC"/>
    <n v="0"/>
    <n v="0"/>
    <n v="0"/>
    <n v="2.4"/>
    <s v="DPS-JOPL"/>
    <s v="HW COMP BY PERIOD"/>
    <n v="1"/>
    <x v="0"/>
    <x v="0"/>
    <x v="0"/>
    <s v="direct"/>
    <m/>
    <x v="0"/>
    <n v="0"/>
    <n v="0"/>
  </r>
  <r>
    <d v="2015-09-18T10:41:12"/>
    <x v="1"/>
    <x v="20"/>
    <x v="8"/>
    <x v="871"/>
    <x v="875"/>
    <s v="ONSITE_SUPPORT"/>
    <s v="Onsite Support Services"/>
    <s v="IPSMAC"/>
    <n v="0"/>
    <n v="0"/>
    <n v="0"/>
    <n v="0"/>
    <s v="DPS-JOPL"/>
    <s v="SW BY TOKEN"/>
    <n v="0.25"/>
    <x v="0"/>
    <x v="0"/>
    <x v="0"/>
    <s v="direct"/>
    <m/>
    <x v="0"/>
    <n v="0"/>
    <n v="0"/>
  </r>
  <r>
    <d v="2015-09-18T10:41:12"/>
    <x v="1"/>
    <x v="20"/>
    <x v="8"/>
    <x v="871"/>
    <x v="875"/>
    <s v="TAXI_EXP"/>
    <s v="Taxi Expenses"/>
    <s v="IPSMAC"/>
    <n v="0"/>
    <n v="0"/>
    <n v="0"/>
    <n v="12.25"/>
    <s v="DPS-JOPL"/>
    <s v="SW BY TOKEN"/>
    <n v="1"/>
    <x v="0"/>
    <x v="0"/>
    <x v="0"/>
    <s v="direct"/>
    <m/>
    <x v="0"/>
    <n v="0"/>
    <n v="0"/>
  </r>
  <r>
    <d v="2015-09-18T10:41:12"/>
    <x v="1"/>
    <x v="20"/>
    <x v="8"/>
    <x v="871"/>
    <x v="875"/>
    <s v="TAXI_EXP"/>
    <s v="Taxi Expenses"/>
    <s v="IPSMAC"/>
    <n v="0"/>
    <n v="0"/>
    <n v="0"/>
    <n v="13.35"/>
    <s v="DPS-JOPL"/>
    <s v="SW BY TOKEN"/>
    <n v="1"/>
    <x v="0"/>
    <x v="0"/>
    <x v="0"/>
    <s v="direct"/>
    <m/>
    <x v="0"/>
    <n v="0"/>
    <n v="0"/>
  </r>
  <r>
    <d v="2015-09-18T10:53:17"/>
    <x v="1"/>
    <x v="18"/>
    <x v="6"/>
    <x v="872"/>
    <x v="876"/>
    <s v="ONSITE_SUPPORT"/>
    <s v="Onsite Support Services"/>
    <s v="IPSMAC"/>
    <n v="0"/>
    <n v="0"/>
    <n v="0"/>
    <n v="0"/>
    <s v="DPS-JOPL"/>
    <s v="HW COMP BY PERIOD"/>
    <n v="0.43"/>
    <x v="0"/>
    <x v="0"/>
    <x v="0"/>
    <s v="direct"/>
    <m/>
    <x v="0"/>
    <n v="0"/>
    <n v="0"/>
  </r>
  <r>
    <d v="2015-09-18T10:53:17"/>
    <x v="1"/>
    <x v="18"/>
    <x v="6"/>
    <x v="872"/>
    <x v="876"/>
    <s v="SPPGHU023CQ"/>
    <s v="SPS-DRV,HD,2.5&quot;72GB,10Krpm SAS"/>
    <s v="IPSMAC"/>
    <n v="0"/>
    <n v="51.73"/>
    <n v="0"/>
    <n v="0"/>
    <s v="DPS-JOPL"/>
    <s v="HW COMP BY PERIOD"/>
    <n v="1"/>
    <x v="0"/>
    <x v="0"/>
    <x v="0"/>
    <s v="direct"/>
    <m/>
    <x v="0"/>
    <n v="0"/>
    <n v="0"/>
  </r>
  <r>
    <d v="2015-09-18T10:54:48"/>
    <x v="1"/>
    <x v="200"/>
    <x v="121"/>
    <x v="873"/>
    <x v="877"/>
    <s v="ONSITE_SUPPORT"/>
    <s v="Onsite Support Services"/>
    <s v="IPSMAC"/>
    <n v="0"/>
    <n v="0"/>
    <n v="0"/>
    <n v="0"/>
    <s v="DPS-JOPL"/>
    <s v="LENOVO WSP SVC CALL"/>
    <n v="0.98"/>
    <x v="0"/>
    <x v="0"/>
    <x v="0"/>
    <s v="direct"/>
    <m/>
    <x v="0"/>
    <n v="0"/>
    <n v="0"/>
  </r>
  <r>
    <d v="2015-09-18T10:54:48"/>
    <x v="1"/>
    <x v="200"/>
    <x v="121"/>
    <x v="873"/>
    <x v="877"/>
    <s v="ONSITE_SUPPORT"/>
    <s v="Onsite Support Services"/>
    <s v="IPSMAC"/>
    <n v="0"/>
    <n v="0"/>
    <n v="0"/>
    <n v="0"/>
    <s v="DPS-JOPL"/>
    <s v="LENOVO WSP SVC CALL"/>
    <n v="3"/>
    <x v="0"/>
    <x v="0"/>
    <x v="0"/>
    <s v="direct"/>
    <m/>
    <x v="0"/>
    <n v="0"/>
    <n v="0"/>
  </r>
  <r>
    <d v="2015-09-18T10:54:48"/>
    <x v="1"/>
    <x v="200"/>
    <x v="121"/>
    <x v="873"/>
    <x v="877"/>
    <s v="ERP_EXP"/>
    <s v="ERP Expenses"/>
    <s v="IPSMAC"/>
    <n v="0"/>
    <n v="0"/>
    <n v="0"/>
    <n v="1.5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ERP_EXP"/>
    <s v="ERP Expenses"/>
    <s v="IPSMAC"/>
    <n v="0"/>
    <n v="0"/>
    <n v="0"/>
    <n v="1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ERP_EXP"/>
    <s v="ERP Expenses"/>
    <s v="IPSMAC"/>
    <n v="0"/>
    <n v="0"/>
    <n v="0"/>
    <n v="0.5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ERP_EXP"/>
    <s v="ERP Expenses"/>
    <s v="IPSMAC"/>
    <n v="0"/>
    <n v="0"/>
    <n v="0"/>
    <n v="3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PARK_EXP"/>
    <s v="Parking Expenses"/>
    <s v="IPSMAC"/>
    <n v="0"/>
    <n v="0"/>
    <n v="0"/>
    <n v="7.64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ONSITE_SUPPORT"/>
    <s v="Onsite Support Services"/>
    <s v="IPSMAC"/>
    <n v="0"/>
    <n v="0"/>
    <n v="0"/>
    <n v="0"/>
    <s v="DPS-JOPL"/>
    <s v="LENOVO WSP SVC CALL"/>
    <n v="2"/>
    <x v="0"/>
    <x v="0"/>
    <x v="0"/>
    <s v="direct"/>
    <m/>
    <x v="0"/>
    <n v="0"/>
    <n v="0"/>
  </r>
  <r>
    <d v="2015-09-18T10:54:48"/>
    <x v="1"/>
    <x v="200"/>
    <x v="121"/>
    <x v="873"/>
    <x v="877"/>
    <s v="PUBLIC_EXP"/>
    <s v="Public Transport Expenses"/>
    <s v="IPSMAC"/>
    <n v="0"/>
    <n v="0"/>
    <n v="0"/>
    <n v="3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PUBLIC_EXP"/>
    <s v="Public Transport Expenses"/>
    <s v="IPSMAC"/>
    <n v="0"/>
    <n v="0"/>
    <n v="0"/>
    <n v="3"/>
    <s v="DPS-JOPL"/>
    <s v="LENOVO WSP SVC CALL"/>
    <n v="1"/>
    <x v="0"/>
    <x v="0"/>
    <x v="0"/>
    <s v="direct"/>
    <m/>
    <x v="0"/>
    <n v="0"/>
    <n v="0"/>
  </r>
  <r>
    <d v="2015-09-18T10:54:48"/>
    <x v="1"/>
    <x v="200"/>
    <x v="121"/>
    <x v="873"/>
    <x v="877"/>
    <s v="EMAIL_SUPPORT"/>
    <s v="EMAIL SUUPORT"/>
    <s v="IPSMAC"/>
    <n v="0"/>
    <n v="0"/>
    <n v="0"/>
    <n v="0"/>
    <s v="DPS-JOPL"/>
    <s v="LENOVO WSP SVC CALL"/>
    <n v="0.05"/>
    <x v="0"/>
    <x v="0"/>
    <x v="0"/>
    <s v="direct"/>
    <m/>
    <x v="0"/>
    <n v="0"/>
    <n v="0"/>
  </r>
  <r>
    <d v="2015-09-18T11:09:19"/>
    <x v="1"/>
    <x v="18"/>
    <x v="6"/>
    <x v="874"/>
    <x v="878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8T11:09:19"/>
    <x v="1"/>
    <x v="18"/>
    <x v="6"/>
    <x v="874"/>
    <x v="878"/>
    <s v="SPPGHU014CQ"/>
    <s v="CPQ 72GB U320 10K SCSI HDD"/>
    <s v="IPSMAC"/>
    <n v="0"/>
    <n v="47.35"/>
    <n v="0"/>
    <n v="0"/>
    <s v="DPS-JOPL"/>
    <s v="HW COMP BY PERIOD"/>
    <n v="1"/>
    <x v="0"/>
    <x v="0"/>
    <x v="0"/>
    <s v="direct"/>
    <m/>
    <x v="0"/>
    <n v="0"/>
    <n v="0"/>
  </r>
  <r>
    <d v="2015-09-18T11:09:19"/>
    <x v="1"/>
    <x v="18"/>
    <x v="6"/>
    <x v="874"/>
    <x v="878"/>
    <s v="PARK_EXP"/>
    <s v="Parking Expenses"/>
    <s v="IPSMAC"/>
    <n v="0"/>
    <n v="0"/>
    <n v="0"/>
    <n v="3.21"/>
    <s v="DPS-JOPL"/>
    <s v="HW COMP BY PERIOD"/>
    <n v="1"/>
    <x v="0"/>
    <x v="0"/>
    <x v="0"/>
    <s v="direct"/>
    <m/>
    <x v="0"/>
    <n v="0"/>
    <n v="0"/>
  </r>
  <r>
    <d v="2015-09-18T11:15:12"/>
    <x v="1"/>
    <x v="18"/>
    <x v="6"/>
    <x v="875"/>
    <x v="879"/>
    <s v="ONSITE_SUPPORT"/>
    <s v="Onsite Support Services"/>
    <s v="IPSMAC"/>
    <n v="0"/>
    <n v="0"/>
    <n v="0"/>
    <n v="0"/>
    <s v="DPS-JOPL"/>
    <s v="HW COMP BY PERIOD"/>
    <n v="1.08"/>
    <x v="0"/>
    <x v="0"/>
    <x v="0"/>
    <s v="direct"/>
    <m/>
    <x v="0"/>
    <n v="0"/>
    <n v="0"/>
  </r>
  <r>
    <d v="2015-09-18T11:15:12"/>
    <x v="1"/>
    <x v="18"/>
    <x v="6"/>
    <x v="875"/>
    <x v="879"/>
    <s v="SPPGHU014CQ"/>
    <s v="CPQ 72GB U320 10K SCSI HDD"/>
    <s v="IPSMAC"/>
    <n v="0"/>
    <n v="47.35"/>
    <n v="0"/>
    <n v="0"/>
    <s v="DPS-JOPL"/>
    <s v="HW COMP BY PERIOD"/>
    <n v="1"/>
    <x v="0"/>
    <x v="0"/>
    <x v="0"/>
    <s v="direct"/>
    <m/>
    <x v="0"/>
    <n v="0"/>
    <n v="0"/>
  </r>
  <r>
    <d v="2015-09-18T11:15:12"/>
    <x v="1"/>
    <x v="18"/>
    <x v="6"/>
    <x v="875"/>
    <x v="879"/>
    <s v="TAXI_EXP"/>
    <s v="Taxi Expenses"/>
    <s v="IPSMAC"/>
    <n v="0"/>
    <n v="0"/>
    <n v="0"/>
    <n v="7.5"/>
    <s v="DPS-JOPL"/>
    <s v="HW COMP BY PERIOD"/>
    <n v="1"/>
    <x v="0"/>
    <x v="0"/>
    <x v="0"/>
    <s v="direct"/>
    <m/>
    <x v="0"/>
    <n v="0"/>
    <n v="0"/>
  </r>
  <r>
    <d v="2015-09-18T11:15:12"/>
    <x v="1"/>
    <x v="18"/>
    <x v="6"/>
    <x v="875"/>
    <x v="879"/>
    <s v="TAXI_EXP"/>
    <s v="Taxi Expenses"/>
    <s v="IPSMAC"/>
    <n v="0"/>
    <n v="0"/>
    <n v="0"/>
    <n v="24.85"/>
    <s v="DPS-JOPL"/>
    <s v="HW COMP BY PERIOD"/>
    <n v="1"/>
    <x v="0"/>
    <x v="0"/>
    <x v="0"/>
    <s v="direct"/>
    <m/>
    <x v="0"/>
    <n v="0"/>
    <n v="0"/>
  </r>
  <r>
    <d v="2015-09-18T11:53:44"/>
    <x v="1"/>
    <x v="18"/>
    <x v="6"/>
    <x v="876"/>
    <x v="880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18T11:53:44"/>
    <x v="1"/>
    <x v="18"/>
    <x v="6"/>
    <x v="876"/>
    <x v="880"/>
    <s v="SPPGHU017CQ"/>
    <s v="HP 72GB U320 15K SCSI HDD"/>
    <s v="IPSMAC"/>
    <n v="0"/>
    <n v="40.81"/>
    <n v="0"/>
    <n v="0"/>
    <s v="DPS-JOPL"/>
    <s v="HW COMP BY PERIOD"/>
    <n v="1"/>
    <x v="0"/>
    <x v="0"/>
    <x v="0"/>
    <s v="direct"/>
    <m/>
    <x v="0"/>
    <n v="0"/>
    <n v="0"/>
  </r>
  <r>
    <d v="2015-09-18T11:55:06"/>
    <x v="0"/>
    <x v="50"/>
    <x v="27"/>
    <x v="877"/>
    <x v="881"/>
    <s v="Helpdesk_Support"/>
    <s v="Helpdesk Support"/>
    <s v="IPSMAC"/>
    <n v="0"/>
    <n v="0"/>
    <n v="0"/>
    <n v="0"/>
    <s v="ESS-JOPL"/>
    <s v="SW BY HOUR"/>
    <n v="3"/>
    <x v="0"/>
    <x v="0"/>
    <x v="0"/>
    <s v="direct"/>
    <m/>
    <x v="0"/>
    <n v="0"/>
    <n v="0"/>
  </r>
  <r>
    <d v="2015-09-18T11:55:06"/>
    <x v="0"/>
    <x v="50"/>
    <x v="27"/>
    <x v="877"/>
    <x v="881"/>
    <s v="UpdateOrder"/>
    <s v="Order was Updated"/>
    <s v="IPSMAC"/>
    <n v="0"/>
    <n v="0"/>
    <n v="0"/>
    <n v="0"/>
    <s v="ESS-JOPL"/>
    <s v="SW BY HOUR"/>
    <n v="2.1000000000000001E-2"/>
    <x v="0"/>
    <x v="0"/>
    <x v="0"/>
    <s v="direct"/>
    <m/>
    <x v="0"/>
    <n v="0"/>
    <n v="0"/>
  </r>
  <r>
    <d v="2015-09-18T11:55:34"/>
    <x v="1"/>
    <x v="18"/>
    <x v="6"/>
    <x v="878"/>
    <x v="882"/>
    <s v="ONSITE_SUPPORT"/>
    <s v="Onsite Support Services"/>
    <s v="IPSMAC"/>
    <n v="0"/>
    <n v="0"/>
    <n v="0"/>
    <n v="0"/>
    <s v="DPS-JOPL"/>
    <s v="HW COMP BY PERIOD"/>
    <n v="1.25"/>
    <x v="0"/>
    <x v="0"/>
    <x v="0"/>
    <s v="direct"/>
    <m/>
    <x v="0"/>
    <n v="0"/>
    <n v="0"/>
  </r>
  <r>
    <d v="2015-09-18T11:55:34"/>
    <x v="1"/>
    <x v="18"/>
    <x v="6"/>
    <x v="878"/>
    <x v="882"/>
    <s v="SPPGHU014CQ"/>
    <s v="CPQ 72GB U320 10K SCSI HDD"/>
    <s v="IPSMAC"/>
    <n v="0"/>
    <n v="45.69"/>
    <n v="0"/>
    <n v="0"/>
    <s v="DPS-JOPL"/>
    <s v="HW COMP BY PERIOD"/>
    <n v="1"/>
    <x v="0"/>
    <x v="0"/>
    <x v="0"/>
    <s v="direct"/>
    <m/>
    <x v="0"/>
    <n v="0"/>
    <n v="0"/>
  </r>
  <r>
    <d v="2015-09-18T11:55:34"/>
    <x v="1"/>
    <x v="18"/>
    <x v="6"/>
    <x v="878"/>
    <x v="882"/>
    <s v="PARK_EXP"/>
    <s v="Parking Expenses"/>
    <s v="IPSMAC"/>
    <n v="0"/>
    <n v="0"/>
    <n v="0"/>
    <n v="1.5"/>
    <s v="DPS-JOPL"/>
    <s v="HW COMP BY PERIOD"/>
    <n v="1"/>
    <x v="0"/>
    <x v="0"/>
    <x v="0"/>
    <s v="direct"/>
    <m/>
    <x v="0"/>
    <n v="0"/>
    <n v="0"/>
  </r>
  <r>
    <d v="2015-09-18T12:03:20"/>
    <x v="1"/>
    <x v="18"/>
    <x v="6"/>
    <x v="879"/>
    <x v="883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8T12:03:20"/>
    <x v="1"/>
    <x v="18"/>
    <x v="6"/>
    <x v="879"/>
    <x v="883"/>
    <s v="SPPGHU017CQ"/>
    <s v="HP 72GB U320 15K SCSI HDD"/>
    <s v="IPSMAC"/>
    <n v="0"/>
    <n v="40.81"/>
    <n v="0"/>
    <n v="0"/>
    <s v="DPS-JOPL"/>
    <s v="HW COMP BY PERIOD"/>
    <n v="1"/>
    <x v="0"/>
    <x v="0"/>
    <x v="0"/>
    <s v="direct"/>
    <m/>
    <x v="0"/>
    <n v="0"/>
    <n v="0"/>
  </r>
  <r>
    <d v="2015-09-18T12:03:20"/>
    <x v="1"/>
    <x v="18"/>
    <x v="6"/>
    <x v="879"/>
    <x v="883"/>
    <s v="PARK_EXP"/>
    <s v="Parking Expenses"/>
    <s v="IPSMAC"/>
    <n v="0"/>
    <n v="0"/>
    <n v="0"/>
    <n v="3.21"/>
    <s v="DPS-JOPL"/>
    <s v="HW COMP BY PERIOD"/>
    <n v="1"/>
    <x v="0"/>
    <x v="0"/>
    <x v="0"/>
    <s v="direct"/>
    <m/>
    <x v="0"/>
    <n v="0"/>
    <n v="0"/>
  </r>
  <r>
    <d v="2015-09-18T12:03:20"/>
    <x v="1"/>
    <x v="18"/>
    <x v="6"/>
    <x v="879"/>
    <x v="883"/>
    <s v="ERP_EXP"/>
    <s v="ERP Expenses"/>
    <s v="IPSMAC"/>
    <n v="0"/>
    <n v="0"/>
    <n v="0"/>
    <n v="2"/>
    <s v="DPS-JOPL"/>
    <s v="HW COMP BY PERIOD"/>
    <n v="1"/>
    <x v="0"/>
    <x v="0"/>
    <x v="0"/>
    <s v="direct"/>
    <m/>
    <x v="0"/>
    <n v="0"/>
    <n v="0"/>
  </r>
  <r>
    <d v="2015-09-18T13:57:10"/>
    <x v="1"/>
    <x v="18"/>
    <x v="6"/>
    <x v="880"/>
    <x v="884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18T13:57:10"/>
    <x v="1"/>
    <x v="18"/>
    <x v="6"/>
    <x v="880"/>
    <x v="884"/>
    <s v="TAXI_EXP"/>
    <s v="Taxi Expenses"/>
    <s v="IPSMAC"/>
    <n v="0"/>
    <n v="0"/>
    <n v="0"/>
    <n v="18.86"/>
    <s v="DPS-JOPL"/>
    <s v="HW COMP BY PERIOD"/>
    <n v="1"/>
    <x v="0"/>
    <x v="0"/>
    <x v="0"/>
    <s v="direct"/>
    <m/>
    <x v="0"/>
    <n v="0"/>
    <n v="0"/>
  </r>
  <r>
    <d v="2015-09-18T13:57:10"/>
    <x v="1"/>
    <x v="18"/>
    <x v="6"/>
    <x v="880"/>
    <x v="884"/>
    <s v="TAXI_EXP"/>
    <s v="Taxi Expenses"/>
    <s v="IPSMAC"/>
    <n v="0"/>
    <n v="0"/>
    <n v="0"/>
    <n v="8.1"/>
    <s v="DPS-JOPL"/>
    <s v="HW COMP BY PERIOD"/>
    <n v="1"/>
    <x v="0"/>
    <x v="0"/>
    <x v="0"/>
    <s v="direct"/>
    <m/>
    <x v="0"/>
    <n v="0"/>
    <n v="0"/>
  </r>
  <r>
    <d v="2015-09-18T13:57:10"/>
    <x v="1"/>
    <x v="18"/>
    <x v="6"/>
    <x v="880"/>
    <x v="884"/>
    <s v="SPPGHU017CQ"/>
    <s v="HP 72GB U320 15K SCSI HDD"/>
    <s v="IPSMAC"/>
    <n v="0"/>
    <n v="40.81"/>
    <n v="0"/>
    <n v="0"/>
    <s v="DPS-JOPL"/>
    <s v="HW COMP BY PERIOD"/>
    <n v="1"/>
    <x v="0"/>
    <x v="0"/>
    <x v="0"/>
    <s v="direct"/>
    <m/>
    <x v="0"/>
    <n v="0"/>
    <n v="0"/>
  </r>
  <r>
    <d v="2015-09-18T14:02:32"/>
    <x v="1"/>
    <x v="126"/>
    <x v="72"/>
    <x v="881"/>
    <x v="885"/>
    <s v="ONSITE_SUPPORT"/>
    <s v="Onsite Support Services"/>
    <s v="IPSMAC"/>
    <n v="0"/>
    <n v="0"/>
    <n v="93.44"/>
    <n v="0"/>
    <s v="ESS-JOPL"/>
    <s v="HW COMP BY PERIOD"/>
    <n v="2.75"/>
    <x v="0"/>
    <x v="0"/>
    <x v="0"/>
    <s v="direct"/>
    <m/>
    <x v="1"/>
    <n v="0"/>
    <n v="0"/>
  </r>
  <r>
    <d v="2015-09-18T14:02:32"/>
    <x v="1"/>
    <x v="126"/>
    <x v="72"/>
    <x v="881"/>
    <x v="885"/>
    <s v="TAXI_EXP"/>
    <s v="Taxi Expenses"/>
    <s v="IPSMAC"/>
    <n v="0"/>
    <n v="0"/>
    <n v="0"/>
    <n v="17.75"/>
    <s v="ESS-JOPL"/>
    <s v="HW COMP BY PERIOD"/>
    <n v="1"/>
    <x v="0"/>
    <x v="0"/>
    <x v="0"/>
    <s v="direct"/>
    <m/>
    <x v="0"/>
    <n v="0"/>
    <n v="0"/>
  </r>
  <r>
    <d v="2015-09-18T14:02:32"/>
    <x v="1"/>
    <x v="126"/>
    <x v="72"/>
    <x v="881"/>
    <x v="885"/>
    <s v="TAXI_EXP"/>
    <s v="Taxi Expenses"/>
    <s v="IPSMAC"/>
    <n v="0"/>
    <n v="0"/>
    <n v="0"/>
    <n v="24.25"/>
    <s v="ESS-JOPL"/>
    <s v="HW COMP BY PERIOD"/>
    <n v="1"/>
    <x v="0"/>
    <x v="0"/>
    <x v="0"/>
    <s v="direct"/>
    <m/>
    <x v="0"/>
    <n v="0"/>
    <n v="0"/>
  </r>
  <r>
    <d v="2015-09-18T14:22:16"/>
    <x v="1"/>
    <x v="201"/>
    <x v="122"/>
    <x v="882"/>
    <x v="886"/>
    <s v="PHONE_SUPPORT"/>
    <s v="Phone Support Services"/>
    <s v="IPSMAC"/>
    <n v="0"/>
    <n v="0"/>
    <n v="0"/>
    <n v="0"/>
    <s v="ESS-JOPL"/>
    <s v="SW BY TOKEN"/>
    <n v="0"/>
    <x v="0"/>
    <x v="0"/>
    <x v="0"/>
    <s v="direct"/>
    <m/>
    <x v="0"/>
    <n v="0"/>
    <n v="0"/>
  </r>
  <r>
    <d v="2015-09-18T14:22:16"/>
    <x v="1"/>
    <x v="201"/>
    <x v="122"/>
    <x v="882"/>
    <x v="886"/>
    <s v="ONSITE_SUPPORT"/>
    <s v="Onsite Support Services"/>
    <s v="IPSMAC"/>
    <n v="0"/>
    <n v="0"/>
    <n v="0"/>
    <n v="0"/>
    <s v="ESS-JOPL"/>
    <s v="SW BY TOKEN"/>
    <n v="1.5"/>
    <x v="0"/>
    <x v="0"/>
    <x v="0"/>
    <s v="direct"/>
    <m/>
    <x v="0"/>
    <n v="0"/>
    <n v="0"/>
  </r>
  <r>
    <d v="2015-09-18T15:28:12"/>
    <x v="0"/>
    <x v="7"/>
    <x v="0"/>
    <x v="883"/>
    <x v="88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5:58:06"/>
    <x v="1"/>
    <x v="26"/>
    <x v="13"/>
    <x v="884"/>
    <x v="888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18T15:58:06"/>
    <x v="1"/>
    <x v="26"/>
    <x v="13"/>
    <x v="884"/>
    <x v="888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18T15:58:06"/>
    <x v="1"/>
    <x v="26"/>
    <x v="13"/>
    <x v="884"/>
    <x v="888"/>
    <s v="ONSITE_SUPPORT"/>
    <s v="Onsite Support Services"/>
    <s v="IPSMAC"/>
    <n v="0"/>
    <n v="0"/>
    <n v="0"/>
    <n v="0"/>
    <s v="DPS-JOPL"/>
    <s v="SW BY TOKEN"/>
    <n v="2.5"/>
    <x v="0"/>
    <x v="0"/>
    <x v="0"/>
    <s v="direct"/>
    <m/>
    <x v="0"/>
    <n v="0"/>
    <n v="0"/>
  </r>
  <r>
    <d v="2015-09-18T16:06:34"/>
    <x v="0"/>
    <x v="11"/>
    <x v="0"/>
    <x v="885"/>
    <x v="88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22:46"/>
    <x v="0"/>
    <x v="2"/>
    <x v="0"/>
    <x v="886"/>
    <x v="89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33:48"/>
    <x v="0"/>
    <x v="2"/>
    <x v="0"/>
    <x v="887"/>
    <x v="89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39:29"/>
    <x v="0"/>
    <x v="13"/>
    <x v="0"/>
    <x v="888"/>
    <x v="89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43:47"/>
    <x v="0"/>
    <x v="4"/>
    <x v="0"/>
    <x v="889"/>
    <x v="89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48:31"/>
    <x v="0"/>
    <x v="194"/>
    <x v="0"/>
    <x v="890"/>
    <x v="89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51:34"/>
    <x v="0"/>
    <x v="13"/>
    <x v="0"/>
    <x v="891"/>
    <x v="89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8T16:56:57"/>
    <x v="0"/>
    <x v="4"/>
    <x v="0"/>
    <x v="892"/>
    <x v="89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9T03:59:05"/>
    <x v="0"/>
    <x v="29"/>
    <x v="0"/>
    <x v="893"/>
    <x v="89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9T04:02:27"/>
    <x v="0"/>
    <x v="29"/>
    <x v="0"/>
    <x v="894"/>
    <x v="89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9T04:17:24"/>
    <x v="0"/>
    <x v="45"/>
    <x v="0"/>
    <x v="895"/>
    <x v="89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19T20:20:25"/>
    <x v="0"/>
    <x v="13"/>
    <x v="0"/>
    <x v="896"/>
    <x v="900"/>
    <s v="Helpdesk_Support"/>
    <s v="Helpdesk Support"/>
    <s v="IPSMAC"/>
    <n v="0"/>
    <n v="0"/>
    <n v="0"/>
    <n v="0"/>
    <s v="DPG-JOPL"/>
    <s v="IDA_TENDER_1169"/>
    <n v="0"/>
    <x v="0"/>
    <x v="0"/>
    <x v="0"/>
    <s v="direct"/>
    <m/>
    <x v="0"/>
    <n v="0"/>
    <n v="0"/>
  </r>
  <r>
    <d v="2015-09-21T08:57:33"/>
    <x v="13"/>
    <x v="202"/>
    <x v="123"/>
    <x v="897"/>
    <x v="901"/>
    <s v="contract_cover"/>
    <s v="Fixed Price"/>
    <s v="MMSDSS_MNS"/>
    <n v="5960"/>
    <n v="0"/>
    <n v="0"/>
    <n v="0"/>
    <s v="DPS-JOPL"/>
    <s v="Only UM"/>
    <n v="1"/>
    <x v="200"/>
    <x v="0"/>
    <x v="0"/>
    <s v="direct"/>
    <m/>
    <x v="7"/>
    <n v="311.70999999999998"/>
    <n v="311.70999999999998"/>
  </r>
  <r>
    <d v="2015-09-21T09:27:07"/>
    <x v="0"/>
    <x v="50"/>
    <x v="27"/>
    <x v="898"/>
    <x v="902"/>
    <s v="Helpdesk_Support"/>
    <s v="Helpdesk Support"/>
    <s v="IPSMAC"/>
    <n v="0"/>
    <n v="0"/>
    <n v="0"/>
    <n v="0"/>
    <s v="DPS-JOPL"/>
    <s v="SW BY HOUR"/>
    <n v="0.57999999999999996"/>
    <x v="0"/>
    <x v="0"/>
    <x v="0"/>
    <s v="direct"/>
    <m/>
    <x v="0"/>
    <n v="0"/>
    <n v="0"/>
  </r>
  <r>
    <d v="2015-09-21T09:27:07"/>
    <x v="0"/>
    <x v="50"/>
    <x v="27"/>
    <x v="898"/>
    <x v="902"/>
    <s v="UpdateOrder"/>
    <s v="Order was Updated"/>
    <s v="IPSMAC"/>
    <n v="0"/>
    <n v="0"/>
    <n v="0"/>
    <n v="0"/>
    <s v="DPS-JOPL"/>
    <s v="SW BY HOUR"/>
    <n v="0.09"/>
    <x v="0"/>
    <x v="0"/>
    <x v="0"/>
    <s v="direct"/>
    <m/>
    <x v="0"/>
    <n v="0"/>
    <n v="0"/>
  </r>
  <r>
    <d v="2015-09-21T09:27:07"/>
    <x v="0"/>
    <x v="50"/>
    <x v="27"/>
    <x v="898"/>
    <x v="902"/>
    <s v="Helpdesk_Support"/>
    <s v="Helpdesk Support"/>
    <s v="IPSMAC"/>
    <n v="0"/>
    <n v="0"/>
    <n v="0"/>
    <n v="0"/>
    <s v="DPS-JOPL"/>
    <s v="SW BY HOUR"/>
    <n v="2.08"/>
    <x v="0"/>
    <x v="0"/>
    <x v="0"/>
    <s v="direct"/>
    <m/>
    <x v="0"/>
    <n v="0"/>
    <n v="0"/>
  </r>
  <r>
    <d v="2015-09-21T09:28:51"/>
    <x v="0"/>
    <x v="50"/>
    <x v="27"/>
    <x v="899"/>
    <x v="903"/>
    <s v="Helpdesk_Support"/>
    <s v="Helpdesk Support"/>
    <s v="IPSMAC"/>
    <n v="0"/>
    <n v="0"/>
    <n v="0"/>
    <n v="0"/>
    <s v="DPS-JOPL"/>
    <s v="SW BY HOUR"/>
    <n v="0.57999999999999996"/>
    <x v="0"/>
    <x v="0"/>
    <x v="0"/>
    <s v="direct"/>
    <m/>
    <x v="0"/>
    <n v="0"/>
    <n v="0"/>
  </r>
  <r>
    <d v="2015-09-21T09:28:51"/>
    <x v="0"/>
    <x v="50"/>
    <x v="27"/>
    <x v="899"/>
    <x v="903"/>
    <s v="UpdateOrder"/>
    <s v="Order was Updated"/>
    <s v="IPSMAC"/>
    <n v="0"/>
    <n v="0"/>
    <n v="0"/>
    <n v="0"/>
    <s v="DPS-JOPL"/>
    <s v="SW BY HOUR"/>
    <n v="1.7999999999999999E-2"/>
    <x v="0"/>
    <x v="0"/>
    <x v="0"/>
    <s v="direct"/>
    <m/>
    <x v="0"/>
    <n v="0"/>
    <n v="0"/>
  </r>
  <r>
    <d v="2015-09-21T09:28:51"/>
    <x v="0"/>
    <x v="50"/>
    <x v="27"/>
    <x v="899"/>
    <x v="903"/>
    <s v="Helpdesk_Support"/>
    <s v="Helpdesk Support"/>
    <s v="IPSMAC"/>
    <n v="0"/>
    <n v="0"/>
    <n v="0"/>
    <n v="0"/>
    <s v="DPS-JOPL"/>
    <s v="SW BY HOUR"/>
    <n v="2.08"/>
    <x v="0"/>
    <x v="0"/>
    <x v="0"/>
    <s v="direct"/>
    <m/>
    <x v="0"/>
    <n v="0"/>
    <n v="0"/>
  </r>
  <r>
    <d v="2015-09-21T09:29:53"/>
    <x v="0"/>
    <x v="50"/>
    <x v="27"/>
    <x v="900"/>
    <x v="904"/>
    <s v="Helpdesk_Support"/>
    <s v="Helpdesk Support"/>
    <s v="IPSMAC"/>
    <n v="0"/>
    <n v="0"/>
    <n v="0"/>
    <n v="0"/>
    <s v="DPS-JOPL"/>
    <s v="SW BY HOUR"/>
    <n v="0.57999999999999996"/>
    <x v="0"/>
    <x v="0"/>
    <x v="0"/>
    <s v="direct"/>
    <m/>
    <x v="0"/>
    <n v="0"/>
    <n v="0"/>
  </r>
  <r>
    <d v="2015-09-21T09:29:53"/>
    <x v="0"/>
    <x v="50"/>
    <x v="27"/>
    <x v="900"/>
    <x v="904"/>
    <s v="UpdateOrder"/>
    <s v="Order was Updated"/>
    <s v="IPSMAC"/>
    <n v="0"/>
    <n v="0"/>
    <n v="0"/>
    <n v="0"/>
    <s v="DPS-JOPL"/>
    <s v="SW BY HOUR"/>
    <n v="4.7E-2"/>
    <x v="0"/>
    <x v="0"/>
    <x v="0"/>
    <s v="direct"/>
    <m/>
    <x v="0"/>
    <n v="0"/>
    <n v="0"/>
  </r>
  <r>
    <d v="2015-09-21T09:31:46"/>
    <x v="0"/>
    <x v="50"/>
    <x v="27"/>
    <x v="901"/>
    <x v="905"/>
    <s v="Helpdesk_Support"/>
    <s v="Helpdesk Support"/>
    <s v="IPSMAC"/>
    <n v="0"/>
    <n v="0"/>
    <n v="0"/>
    <n v="0"/>
    <s v="DPS-JOPL"/>
    <s v="SW BY HOUR"/>
    <n v="0.57999999999999996"/>
    <x v="0"/>
    <x v="0"/>
    <x v="0"/>
    <s v="direct"/>
    <m/>
    <x v="0"/>
    <n v="0"/>
    <n v="0"/>
  </r>
  <r>
    <d v="2015-09-21T09:31:46"/>
    <x v="0"/>
    <x v="50"/>
    <x v="27"/>
    <x v="901"/>
    <x v="905"/>
    <s v="UpdateOrder"/>
    <s v="Order was Updated"/>
    <s v="IPSMAC"/>
    <n v="0"/>
    <n v="0"/>
    <n v="0"/>
    <n v="0"/>
    <s v="DPS-JOPL"/>
    <s v="SW BY HOUR"/>
    <n v="0.152"/>
    <x v="0"/>
    <x v="0"/>
    <x v="0"/>
    <s v="direct"/>
    <m/>
    <x v="0"/>
    <n v="0"/>
    <n v="0"/>
  </r>
  <r>
    <d v="2015-09-21T09:31:46"/>
    <x v="0"/>
    <x v="50"/>
    <x v="27"/>
    <x v="901"/>
    <x v="905"/>
    <s v="Helpdesk_Support"/>
    <s v="Helpdesk Support"/>
    <s v="IPSMAC"/>
    <n v="0"/>
    <n v="0"/>
    <n v="0"/>
    <n v="0"/>
    <s v="DPS-JOPL"/>
    <s v="SW BY HOUR"/>
    <n v="2.08"/>
    <x v="0"/>
    <x v="0"/>
    <x v="0"/>
    <s v="direct"/>
    <m/>
    <x v="0"/>
    <n v="0"/>
    <n v="0"/>
  </r>
  <r>
    <d v="2015-09-21T09:37:02"/>
    <x v="13"/>
    <x v="202"/>
    <x v="123"/>
    <x v="902"/>
    <x v="906"/>
    <s v="contract_cover"/>
    <s v="Fixed Price"/>
    <s v="MMSDSS_MNS"/>
    <n v="4106"/>
    <n v="0"/>
    <n v="0"/>
    <n v="0"/>
    <s v="DPS-JOPL"/>
    <s v="Only UM"/>
    <n v="1"/>
    <x v="200"/>
    <x v="0"/>
    <x v="0"/>
    <s v="direct"/>
    <m/>
    <x v="7"/>
    <n v="214.74"/>
    <n v="214.74"/>
  </r>
  <r>
    <d v="2015-09-21T09:42:57"/>
    <x v="1"/>
    <x v="179"/>
    <x v="108"/>
    <x v="903"/>
    <x v="907"/>
    <s v="ONSITE_SUPPORT"/>
    <s v="Onsite Support Services"/>
    <s v="IPSMAC"/>
    <n v="0"/>
    <n v="0"/>
    <n v="0"/>
    <n v="0"/>
    <s v="DPS-JOPL"/>
    <s v="SW BY TOKEN"/>
    <n v="8.33"/>
    <x v="0"/>
    <x v="0"/>
    <x v="0"/>
    <s v="direct"/>
    <m/>
    <x v="0"/>
    <n v="0"/>
    <n v="0"/>
  </r>
  <r>
    <d v="2015-09-21T09:42:57"/>
    <x v="1"/>
    <x v="179"/>
    <x v="108"/>
    <x v="903"/>
    <x v="907"/>
    <s v="ERP_EXP"/>
    <s v="ERP Expenses"/>
    <s v="IPSMAC"/>
    <n v="0"/>
    <n v="0"/>
    <n v="0"/>
    <n v="2.5"/>
    <s v="DPS-JOPL"/>
    <s v="SW BY TOKEN"/>
    <n v="1"/>
    <x v="0"/>
    <x v="0"/>
    <x v="0"/>
    <s v="direct"/>
    <m/>
    <x v="0"/>
    <n v="0"/>
    <n v="0"/>
  </r>
  <r>
    <d v="2015-09-21T09:42:57"/>
    <x v="1"/>
    <x v="179"/>
    <x v="108"/>
    <x v="903"/>
    <x v="907"/>
    <s v="PARK_EXP"/>
    <s v="Parking Expenses"/>
    <s v="IPSMAC"/>
    <n v="0"/>
    <n v="0"/>
    <n v="0"/>
    <n v="45.58"/>
    <s v="DPS-JOPL"/>
    <s v="SW BY TOKEN"/>
    <n v="1"/>
    <x v="0"/>
    <x v="0"/>
    <x v="0"/>
    <s v="direct"/>
    <m/>
    <x v="0"/>
    <n v="0"/>
    <n v="0"/>
  </r>
  <r>
    <d v="2015-09-21T09:42:57"/>
    <x v="1"/>
    <x v="179"/>
    <x v="108"/>
    <x v="903"/>
    <x v="907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21T09:42:57"/>
    <x v="1"/>
    <x v="179"/>
    <x v="108"/>
    <x v="903"/>
    <x v="907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9-21T09:49:37"/>
    <x v="1"/>
    <x v="203"/>
    <x v="124"/>
    <x v="904"/>
    <x v="908"/>
    <s v="ONSITE_SUPPORT"/>
    <s v="Onsite Support Services"/>
    <s v="IPSMAC"/>
    <n v="0"/>
    <n v="0"/>
    <n v="0"/>
    <n v="0"/>
    <s v="DPS-JOPL"/>
    <s v="HW COMP BY PERIOD"/>
    <n v="1.25"/>
    <x v="0"/>
    <x v="0"/>
    <x v="0"/>
    <s v="direct"/>
    <m/>
    <x v="0"/>
    <n v="0"/>
    <n v="0"/>
  </r>
  <r>
    <d v="2015-09-21T09:49:37"/>
    <x v="1"/>
    <x v="203"/>
    <x v="124"/>
    <x v="904"/>
    <x v="908"/>
    <s v="SP08BT020OT"/>
    <s v="Battery for IBM 7K Raid Card"/>
    <s v="IPSMAC"/>
    <n v="0"/>
    <n v="22.5"/>
    <n v="0"/>
    <n v="0"/>
    <s v="DPS-JOPL"/>
    <s v="HW COMP BY PERIOD"/>
    <n v="1"/>
    <x v="0"/>
    <x v="0"/>
    <x v="0"/>
    <s v="direct"/>
    <m/>
    <x v="0"/>
    <n v="0"/>
    <n v="0"/>
  </r>
  <r>
    <d v="2015-09-21T09:49:37"/>
    <x v="1"/>
    <x v="203"/>
    <x v="124"/>
    <x v="904"/>
    <x v="908"/>
    <s v="TAXI_EXP"/>
    <s v="Taxi Expenses"/>
    <s v="IPSMAC"/>
    <n v="0"/>
    <n v="0"/>
    <n v="0"/>
    <n v="14.78"/>
    <s v="DPS-JOPL"/>
    <s v="HW COMP BY PERIOD"/>
    <n v="1"/>
    <x v="0"/>
    <x v="0"/>
    <x v="0"/>
    <s v="direct"/>
    <m/>
    <x v="0"/>
    <n v="0"/>
    <n v="0"/>
  </r>
  <r>
    <d v="2015-09-21T09:49:58"/>
    <x v="1"/>
    <x v="26"/>
    <x v="13"/>
    <x v="905"/>
    <x v="909"/>
    <s v="ONSITE_SUPPORT"/>
    <s v="Onsite Support Services"/>
    <s v="IPSMAC"/>
    <n v="0"/>
    <n v="0"/>
    <n v="0"/>
    <n v="0"/>
    <s v="DPS-JOPL"/>
    <s v="SW BY TOKEN"/>
    <n v="2.5"/>
    <x v="0"/>
    <x v="0"/>
    <x v="0"/>
    <s v="direct"/>
    <m/>
    <x v="0"/>
    <n v="0"/>
    <n v="0"/>
  </r>
  <r>
    <d v="2015-09-21T09:49:58"/>
    <x v="1"/>
    <x v="26"/>
    <x v="13"/>
    <x v="905"/>
    <x v="909"/>
    <s v="ONSITE_SUPPORT"/>
    <s v="Onsite Support Services"/>
    <s v="IPSMAC"/>
    <n v="0"/>
    <n v="0"/>
    <n v="0"/>
    <n v="0"/>
    <s v="DPS-JOPL"/>
    <s v="SW BY TOKEN"/>
    <n v="2.5"/>
    <x v="0"/>
    <x v="0"/>
    <x v="0"/>
    <s v="direct"/>
    <m/>
    <x v="0"/>
    <n v="0"/>
    <n v="0"/>
  </r>
  <r>
    <d v="2015-09-21T09:49:58"/>
    <x v="1"/>
    <x v="26"/>
    <x v="13"/>
    <x v="905"/>
    <x v="909"/>
    <s v="PARK_EXP"/>
    <s v="Parking Expenses"/>
    <s v="IPSMAC"/>
    <n v="0"/>
    <n v="0"/>
    <n v="0"/>
    <n v="4.28"/>
    <s v="DPS-JOPL"/>
    <s v="SW BY TOKEN"/>
    <n v="1"/>
    <x v="0"/>
    <x v="0"/>
    <x v="0"/>
    <s v="direct"/>
    <m/>
    <x v="0"/>
    <n v="0"/>
    <n v="0"/>
  </r>
  <r>
    <d v="2015-09-21T10:02:04"/>
    <x v="1"/>
    <x v="98"/>
    <x v="55"/>
    <x v="906"/>
    <x v="910"/>
    <s v="AD_HOC_OUTSOURCE"/>
    <s v="Ad-Hoc Outsource Services"/>
    <s v="IPSMAC"/>
    <n v="0"/>
    <n v="0"/>
    <n v="15"/>
    <n v="0"/>
    <s v="DPS-JOPL"/>
    <s v="CHARGEABLE CALL"/>
    <n v="1"/>
    <x v="201"/>
    <x v="0"/>
    <x v="0"/>
    <s v="direct"/>
    <m/>
    <x v="1"/>
    <n v="0"/>
    <n v="0"/>
  </r>
  <r>
    <d v="2015-09-21T10:02:04"/>
    <x v="1"/>
    <x v="98"/>
    <x v="55"/>
    <x v="906"/>
    <x v="910"/>
    <s v="Transportation_Charges"/>
    <s v="Transportation Charges"/>
    <s v="IPSMAC"/>
    <n v="0"/>
    <n v="0"/>
    <n v="15"/>
    <n v="0"/>
    <s v="DPS-JOPL"/>
    <s v="CHARGEABLE CALL"/>
    <n v="1"/>
    <x v="201"/>
    <x v="0"/>
    <x v="0"/>
    <s v="direct"/>
    <m/>
    <x v="1"/>
    <n v="0"/>
    <n v="0"/>
  </r>
  <r>
    <d v="2015-09-21T10:06:27"/>
    <x v="1"/>
    <x v="98"/>
    <x v="55"/>
    <x v="907"/>
    <x v="911"/>
    <s v="AD_HOC_OUTSOURCE"/>
    <s v="Ad-Hoc Outsource Services"/>
    <s v="IPSMAC"/>
    <n v="1057.8800000000001"/>
    <n v="0"/>
    <n v="30"/>
    <n v="0"/>
    <s v="DPS-JOPL"/>
    <s v="CHARGEABLE CALL"/>
    <n v="1"/>
    <x v="201"/>
    <x v="0"/>
    <x v="0"/>
    <s v="direct"/>
    <m/>
    <x v="1"/>
    <n v="0"/>
    <n v="0"/>
  </r>
  <r>
    <d v="2015-09-21T10:06:27"/>
    <x v="1"/>
    <x v="98"/>
    <x v="55"/>
    <x v="907"/>
    <x v="911"/>
    <s v="Transportation_Charges"/>
    <s v="Transportation Charges"/>
    <s v="IPSMAC"/>
    <n v="15.64"/>
    <n v="0"/>
    <n v="30"/>
    <n v="0"/>
    <s v="DPS-JOPL"/>
    <s v="CHARGEABLE CALL"/>
    <n v="1"/>
    <x v="201"/>
    <x v="0"/>
    <x v="0"/>
    <s v="direct"/>
    <m/>
    <x v="1"/>
    <n v="0"/>
    <n v="0"/>
  </r>
  <r>
    <d v="2015-09-21T10:14:15"/>
    <x v="1"/>
    <x v="204"/>
    <x v="125"/>
    <x v="908"/>
    <x v="912"/>
    <s v="Transportation_Charges"/>
    <s v="Transportation Charges"/>
    <s v="IPSMAC"/>
    <n v="6.02"/>
    <n v="0"/>
    <n v="15"/>
    <n v="0"/>
    <s v="DPS-JOPL"/>
    <s v="CHARGEABLE CALL"/>
    <n v="1"/>
    <x v="0"/>
    <x v="0"/>
    <x v="0"/>
    <s v="direct"/>
    <m/>
    <x v="1"/>
    <n v="0"/>
    <n v="0"/>
  </r>
  <r>
    <d v="2015-09-21T10:14:15"/>
    <x v="1"/>
    <x v="204"/>
    <x v="125"/>
    <x v="908"/>
    <x v="912"/>
    <s v="ACC_ADMIN"/>
    <s v="Account Administration Services"/>
    <s v="IPSMAC"/>
    <n v="0.48"/>
    <n v="0"/>
    <n v="15"/>
    <n v="0"/>
    <s v="DPS-JOPL"/>
    <s v="CHARGEABLE CALL"/>
    <n v="1"/>
    <x v="0"/>
    <x v="0"/>
    <x v="0"/>
    <s v="direct"/>
    <m/>
    <x v="1"/>
    <n v="0"/>
    <n v="0"/>
  </r>
  <r>
    <d v="2015-09-21T10:16:36"/>
    <x v="12"/>
    <x v="100"/>
    <x v="56"/>
    <x v="909"/>
    <x v="913"/>
    <s v="contract_cover"/>
    <s v="Fixed Price"/>
    <s v="MOSMOS_MOS_FTWOR"/>
    <n v="591.08000000000004"/>
    <n v="0"/>
    <n v="0"/>
    <n v="0"/>
    <s v="ESS-JOPL"/>
    <s v="Only UM"/>
    <n v="1"/>
    <x v="202"/>
    <x v="0"/>
    <x v="0"/>
    <s v="direct"/>
    <m/>
    <x v="6"/>
    <n v="106.3944"/>
    <n v="135.94840000000002"/>
  </r>
  <r>
    <d v="2015-09-21T10:25:15"/>
    <x v="1"/>
    <x v="57"/>
    <x v="32"/>
    <x v="910"/>
    <x v="914"/>
    <s v="AD_HOC_OUTSOURCE"/>
    <s v="Ad-Hoc Outsource Services"/>
    <s v="IPSMAC"/>
    <n v="562.5"/>
    <n v="0"/>
    <n v="15"/>
    <n v="0"/>
    <s v="DPS-JOPL"/>
    <s v="CHARGEABLE CALL"/>
    <n v="1"/>
    <x v="0"/>
    <x v="0"/>
    <x v="0"/>
    <s v="direct"/>
    <m/>
    <x v="1"/>
    <n v="0"/>
    <n v="0"/>
  </r>
  <r>
    <d v="2015-09-21T10:25:15"/>
    <x v="1"/>
    <x v="57"/>
    <x v="32"/>
    <x v="910"/>
    <x v="914"/>
    <s v="ACC_ADMIN"/>
    <s v="Account Administration Services"/>
    <s v="IPSMAC"/>
    <n v="45"/>
    <n v="0"/>
    <n v="15"/>
    <n v="0"/>
    <s v="DPS-JOPL"/>
    <s v="CHARGEABLE CALL"/>
    <n v="1"/>
    <x v="0"/>
    <x v="0"/>
    <x v="0"/>
    <s v="direct"/>
    <m/>
    <x v="1"/>
    <n v="0"/>
    <n v="0"/>
  </r>
  <r>
    <d v="2015-09-21T10:25:43"/>
    <x v="15"/>
    <x v="14"/>
    <x v="2"/>
    <x v="911"/>
    <x v="915"/>
    <s v="contract_cover"/>
    <s v="Fixed Price"/>
    <s v="MWSSMA_SMA"/>
    <n v="4550"/>
    <n v="0"/>
    <n v="0"/>
    <n v="0"/>
    <s v="DPS-JOPL"/>
    <s v="Only UM"/>
    <n v="1"/>
    <x v="0"/>
    <x v="0"/>
    <x v="0"/>
    <s v="direct"/>
    <m/>
    <x v="5"/>
    <n v="2047.5"/>
    <n v="2047.5"/>
  </r>
  <r>
    <d v="2015-09-21T10:32:29"/>
    <x v="0"/>
    <x v="117"/>
    <x v="66"/>
    <x v="912"/>
    <x v="916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21T10:43:24"/>
    <x v="11"/>
    <x v="50"/>
    <x v="27"/>
    <x v="913"/>
    <x v="917"/>
    <s v="contract_cover"/>
    <s v="Fixed Price"/>
    <s v="MOSMOS_RS_MOS_PT"/>
    <n v="4036.85"/>
    <n v="0"/>
    <n v="0"/>
    <n v="0"/>
    <s v="ESS-JOPL"/>
    <s v="Only UM"/>
    <n v="1"/>
    <x v="0"/>
    <x v="0"/>
    <x v="0"/>
    <s v="direct"/>
    <m/>
    <x v="4"/>
    <n v="1130.32"/>
    <n v="1130.32"/>
  </r>
  <r>
    <d v="2015-09-21T10:45:56"/>
    <x v="12"/>
    <x v="86"/>
    <x v="47"/>
    <x v="914"/>
    <x v="918"/>
    <s v="contract_cover"/>
    <s v="Fixed Price"/>
    <s v="MOSMOS_MOS_FTWR"/>
    <n v="5400"/>
    <n v="0"/>
    <n v="0"/>
    <n v="0"/>
    <s v="DPS-JOPL"/>
    <s v="Only UM"/>
    <n v="1"/>
    <x v="203"/>
    <x v="0"/>
    <x v="0"/>
    <s v="direct"/>
    <m/>
    <x v="6"/>
    <n v="972"/>
    <n v="1242"/>
  </r>
  <r>
    <d v="2015-09-21T10:46:51"/>
    <x v="12"/>
    <x v="86"/>
    <x v="47"/>
    <x v="915"/>
    <x v="919"/>
    <s v="contract_cover"/>
    <s v="Fixed Price"/>
    <s v="MOSMOS_MOS_FTWR"/>
    <n v="5700"/>
    <n v="0"/>
    <n v="0"/>
    <n v="0"/>
    <s v="DPS-JOPL"/>
    <s v="Only UM"/>
    <n v="1"/>
    <x v="203"/>
    <x v="0"/>
    <x v="0"/>
    <s v="direct"/>
    <m/>
    <x v="6"/>
    <n v="1026"/>
    <n v="1311"/>
  </r>
  <r>
    <d v="2015-09-21T11:11:08"/>
    <x v="12"/>
    <x v="86"/>
    <x v="47"/>
    <x v="916"/>
    <x v="920"/>
    <s v="contract_cover"/>
    <s v="Fixed Price"/>
    <s v="MOSMOS_MOS_FTWR"/>
    <n v="5400"/>
    <n v="0"/>
    <n v="0"/>
    <n v="0"/>
    <s v="DPS-JOPL"/>
    <s v="Only UM"/>
    <n v="1"/>
    <x v="203"/>
    <x v="0"/>
    <x v="0"/>
    <s v="direct"/>
    <m/>
    <x v="6"/>
    <n v="972"/>
    <n v="1242"/>
  </r>
  <r>
    <d v="2015-09-21T11:17:59"/>
    <x v="12"/>
    <x v="86"/>
    <x v="47"/>
    <x v="917"/>
    <x v="921"/>
    <s v="contract_cover"/>
    <s v="Fixed Price"/>
    <s v="MOSMOS_MOS_FTWR"/>
    <n v="1135"/>
    <n v="0"/>
    <n v="0"/>
    <n v="0"/>
    <s v="DPS-JOPL"/>
    <s v="Only UM"/>
    <n v="1"/>
    <x v="203"/>
    <x v="0"/>
    <x v="0"/>
    <s v="direct"/>
    <m/>
    <x v="6"/>
    <n v="204.29999999999998"/>
    <n v="261.05"/>
  </r>
  <r>
    <d v="2015-09-21T11:32:50"/>
    <x v="11"/>
    <x v="41"/>
    <x v="21"/>
    <x v="918"/>
    <x v="922"/>
    <s v="contract_cover"/>
    <s v="Fixed Price"/>
    <s v="MWSSMA_RS_SMA"/>
    <n v="203.75"/>
    <n v="0"/>
    <n v="0"/>
    <n v="0"/>
    <s v="ESS-JOPL"/>
    <s v="Only UM"/>
    <n v="1"/>
    <x v="204"/>
    <x v="0"/>
    <x v="0"/>
    <s v="direct"/>
    <m/>
    <x v="4"/>
    <n v="55.01"/>
    <n v="55.01"/>
  </r>
  <r>
    <d v="2015-09-21T11:34:48"/>
    <x v="1"/>
    <x v="86"/>
    <x v="47"/>
    <x v="919"/>
    <x v="923"/>
    <s v="contract_cover"/>
    <s v="Fixed Price"/>
    <s v="MOSMOS_MOS_FTWOR"/>
    <n v="250.14"/>
    <n v="0"/>
    <n v="0"/>
    <n v="0"/>
    <s v="ESS-JOPL"/>
    <s v="Only UM"/>
    <n v="1"/>
    <x v="205"/>
    <x v="0"/>
    <x v="0"/>
    <s v="direct"/>
    <m/>
    <x v="1"/>
    <n v="0"/>
    <n v="0"/>
  </r>
  <r>
    <d v="2015-09-21T12:58:33"/>
    <x v="0"/>
    <x v="33"/>
    <x v="0"/>
    <x v="920"/>
    <x v="92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1T13:45:36"/>
    <x v="0"/>
    <x v="205"/>
    <x v="126"/>
    <x v="921"/>
    <x v="925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21T14:16:15"/>
    <x v="1"/>
    <x v="206"/>
    <x v="127"/>
    <x v="922"/>
    <x v="926"/>
    <s v="Transportation_Charges"/>
    <s v="Transportation Charges"/>
    <s v="IPSMAC"/>
    <n v="279.5"/>
    <n v="0"/>
    <n v="15"/>
    <n v="0"/>
    <s v="DPS-JOPL"/>
    <s v="CHARGEABLE CALL"/>
    <n v="1"/>
    <x v="0"/>
    <x v="0"/>
    <x v="0"/>
    <s v="direct"/>
    <m/>
    <x v="1"/>
    <n v="0"/>
    <n v="0"/>
  </r>
  <r>
    <d v="2015-09-21T14:16:15"/>
    <x v="1"/>
    <x v="206"/>
    <x v="127"/>
    <x v="922"/>
    <x v="926"/>
    <s v="ACC_ADMIN"/>
    <s v="Account Administration Services"/>
    <s v="IPSMAC"/>
    <n v="27.95"/>
    <n v="0"/>
    <n v="15"/>
    <n v="0"/>
    <s v="DPS-JOPL"/>
    <s v="CHARGEABLE CALL"/>
    <n v="1"/>
    <x v="0"/>
    <x v="0"/>
    <x v="0"/>
    <s v="direct"/>
    <m/>
    <x v="1"/>
    <n v="0"/>
    <n v="0"/>
  </r>
  <r>
    <d v="2015-09-21T14:20:39"/>
    <x v="0"/>
    <x v="2"/>
    <x v="0"/>
    <x v="923"/>
    <x v="92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1T14:24:07"/>
    <x v="0"/>
    <x v="2"/>
    <x v="0"/>
    <x v="924"/>
    <x v="92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1T14:27:15"/>
    <x v="0"/>
    <x v="2"/>
    <x v="0"/>
    <x v="925"/>
    <x v="92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1T14:54:25"/>
    <x v="1"/>
    <x v="207"/>
    <x v="128"/>
    <x v="926"/>
    <x v="930"/>
    <s v="PC1408110031"/>
    <s v="Dell 300GB 6G 10K 2.5&quot; SAS HDD"/>
    <s v="IPSMAC"/>
    <n v="986"/>
    <n v="387.16"/>
    <n v="0"/>
    <n v="0"/>
    <s v="DPS-JOPL"/>
    <s v="CHARGEABLE CALL"/>
    <n v="2"/>
    <x v="206"/>
    <x v="0"/>
    <x v="0"/>
    <s v="direct"/>
    <m/>
    <x v="1"/>
    <n v="0"/>
    <n v="0"/>
  </r>
  <r>
    <d v="2015-09-21T14:54:25"/>
    <x v="1"/>
    <x v="207"/>
    <x v="128"/>
    <x v="926"/>
    <x v="930"/>
    <s v="ONSITE_SUPPORT"/>
    <s v="Onsite Support Services"/>
    <s v="IPSMAC"/>
    <n v="0"/>
    <n v="0"/>
    <n v="11.25"/>
    <n v="0"/>
    <s v="DPS-JOPL"/>
    <s v="CHARGEABLE CALL"/>
    <n v="2"/>
    <x v="206"/>
    <x v="0"/>
    <x v="0"/>
    <s v="direct"/>
    <m/>
    <x v="1"/>
    <n v="0"/>
    <n v="0"/>
  </r>
  <r>
    <d v="2015-09-21T15:49:57"/>
    <x v="0"/>
    <x v="39"/>
    <x v="0"/>
    <x v="927"/>
    <x v="93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1T17:25:11"/>
    <x v="0"/>
    <x v="208"/>
    <x v="29"/>
    <x v="928"/>
    <x v="932"/>
    <s v="PSA_HW_DEPLOY"/>
    <s v="PSA_FOR HARDWARE DEPLOYMENT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1T21:13:33"/>
    <x v="0"/>
    <x v="148"/>
    <x v="91"/>
    <x v="929"/>
    <x v="933"/>
    <s v="Helpdesk_Support"/>
    <s v="Helpdesk Support"/>
    <s v="IPSMAC"/>
    <n v="0"/>
    <n v="0"/>
    <n v="0"/>
    <n v="0"/>
    <s v="DPS-JOPL"/>
    <s v="SW BY HOUR"/>
    <n v="0.83"/>
    <x v="0"/>
    <x v="0"/>
    <x v="0"/>
    <s v="direct"/>
    <m/>
    <x v="0"/>
    <n v="0"/>
    <n v="0"/>
  </r>
  <r>
    <d v="2015-09-22T08:22:32"/>
    <x v="4"/>
    <x v="40"/>
    <x v="20"/>
    <x v="930"/>
    <x v="934"/>
    <s v="contract_cover"/>
    <s v="Fixed Price"/>
    <s v="MWSSMA_SMA"/>
    <n v="423.36"/>
    <n v="0"/>
    <n v="0"/>
    <n v="0"/>
    <s v="DPS-JOPL"/>
    <s v="Only UM"/>
    <n v="1"/>
    <x v="208"/>
    <x v="0"/>
    <x v="0"/>
    <s v="direct"/>
    <m/>
    <x v="5"/>
    <n v="190.512"/>
    <n v="190.512"/>
  </r>
  <r>
    <d v="2015-09-22T08:24:42"/>
    <x v="4"/>
    <x v="40"/>
    <x v="20"/>
    <x v="931"/>
    <x v="935"/>
    <s v="contract_cover"/>
    <s v="Fixed Price"/>
    <s v="MWSSMA_SMA"/>
    <n v="1499.99"/>
    <n v="0"/>
    <n v="0"/>
    <n v="0"/>
    <s v="DPS-JOPL"/>
    <s v="Only UM"/>
    <n v="1"/>
    <x v="209"/>
    <x v="0"/>
    <x v="0"/>
    <s v="direct"/>
    <m/>
    <x v="5"/>
    <n v="674.99549999999999"/>
    <n v="674.99549999999999"/>
  </r>
  <r>
    <d v="2015-09-22T08:36:54"/>
    <x v="11"/>
    <x v="41"/>
    <x v="21"/>
    <x v="932"/>
    <x v="936"/>
    <s v="contract_cover"/>
    <s v="Fixed Price"/>
    <s v="MOSMOS_RS_MOS_PT"/>
    <n v="3723.72"/>
    <n v="0"/>
    <n v="0"/>
    <n v="0"/>
    <s v="ESS-JOPL"/>
    <s v="Only UM"/>
    <n v="1"/>
    <x v="102"/>
    <x v="0"/>
    <x v="0"/>
    <s v="direct"/>
    <m/>
    <x v="4"/>
    <n v="1005.4"/>
    <n v="1005.4"/>
  </r>
  <r>
    <d v="2015-09-22T08:41:36"/>
    <x v="13"/>
    <x v="177"/>
    <x v="106"/>
    <x v="933"/>
    <x v="937"/>
    <s v="PC1309030014"/>
    <s v="Item: PC1309030014 / 48832 / HDS USPV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4"/>
    <s v="Item: PC1309030014 / 48836 / HDS USPV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5"/>
    <s v="Item: PC1309030015 / 77040194 / HDS AMS10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6"/>
    <s v="Item: PC1309030016 / TH1CHRS0725494 / HDS HNAS 21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6"/>
    <s v="Item: PC1309030016 / TH1CHRS0718421 / HDS HNAS 21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6"/>
    <s v="Item: PC1309030016 / TH1CHRS0716395 / HDS HNAS 21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6"/>
    <s v="Item: PC1309030016 / TH1CHRS0713388 / HDS HNAS 21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7"/>
    <s v="Item: PC1309030017 / I41023N / MCDATA ED-614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7"/>
    <s v="Item: PC1309030017 / I41026N / MCDATA ED-614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7"/>
    <s v="Item: PC1309030017 / I40148N / MCDATA ED-614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7"/>
    <s v="Item: PC1309030017 / I40150N / MCDATA ED-614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8"/>
    <s v="Item: PC1309030018 / 85041804 / HDS AMS23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30018"/>
    <s v="Item: PC1309030018 / 85012132 / HDS AMS2300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20008"/>
    <s v="Product: STORAGE HARDWARE/ DISK RETENTION OPTION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PC1309020009"/>
    <s v="Product: COMPREHENSIVE STORAGE MS TO MONITOR,TUNE,ADMINISTER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1:36"/>
    <x v="13"/>
    <x v="177"/>
    <x v="106"/>
    <x v="933"/>
    <x v="937"/>
    <s v="OT99YY888OT"/>
    <s v="Item: OT99YY888OT / SMAM07150 / SOFTWARE SERVICE CODE"/>
    <s v="MWSHMA_BMA"/>
    <n v="0"/>
    <n v="0"/>
    <n v="0"/>
    <n v="0"/>
    <s v="ESS-JOPL"/>
    <s v="Only UM"/>
    <n v="1"/>
    <x v="210"/>
    <x v="0"/>
    <x v="0"/>
    <s v="direct"/>
    <m/>
    <x v="0"/>
    <n v="0"/>
    <n v="0"/>
  </r>
  <r>
    <d v="2015-09-22T08:44:53"/>
    <x v="13"/>
    <x v="209"/>
    <x v="129"/>
    <x v="934"/>
    <x v="938"/>
    <s v="PC1307170027"/>
    <s v="Item: PC1307170027 / 123682824 / VMWARE VSPHERE 5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307170027"/>
    <s v="Item: PC1307170027 / HH40J-0714Q-J8R45-082AM-8J75 / VMWARE VSPHERE 5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307170027"/>
    <s v="Item: PC1307170027 / J69P-282D1-J8T4M-0K3A0-08TL5 / VMWARE VSPHERE 5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307170028"/>
    <s v="Item: PC1307170028 / 123682823 / VMWARE VCENTER SERVER 5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50034"/>
    <s v="Item: PC1503050034 / 123682825 / VMWARE VCLOUD DIRECTOR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50034"/>
    <s v="Item: PC1503050034 / 130450195 / VMWARE VCLOUD DIRECTOR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30038"/>
    <s v="Item: PC1503030038 / 45475196 / SYMC NETBACKUP CLIENT APPLICATION AND DATABASE PACK 7.6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30038"/>
    <s v="Item: PC1503030038 / 45475232 / SYMC NETBACKUP CLIENT APPLICATION AND DATABASE PACK 7.6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30038"/>
    <s v="Item: PC1503030038 / 45475237 / SYMC NETBACKUP CLIENT APPLICATION AND DATABASE PACK 7.6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NS01AD003RH"/>
    <s v="Item: NS01AD003RH / 1272078 / REDHAT ENTERPRISE LINUX SERVER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60003"/>
    <s v="Item: PC1503060003 / 43140878 / SYMC ENDPOINT PROTECTION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503060003"/>
    <s v="Item: PC1503060003 / 41614544 / SYMC ENDPOINT PROTECTION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PC1305300016"/>
    <s v="Item: PC1305300016 / 45475254 / SYMC NETBACKUP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4"/>
    <x v="938"/>
    <s v="OT99YY888OT"/>
    <s v="Item: OT99YY888OT / SMAS07003 / SOFTWARE SERVICE CODE"/>
    <s v="MWSSMA_BMA_S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5"/>
    <x v="938"/>
    <s v="contract_cover"/>
    <s v="Fixed Price"/>
    <s v="MWSHMA_HMA"/>
    <n v="301"/>
    <n v="0"/>
    <n v="0"/>
    <n v="0"/>
    <s v="ESS-JOPL"/>
    <s v="Only UM"/>
    <n v="1"/>
    <x v="0"/>
    <x v="0"/>
    <x v="0"/>
    <s v="direct"/>
    <m/>
    <x v="3"/>
    <n v="90.3"/>
    <n v="90.3"/>
  </r>
  <r>
    <d v="2015-09-22T08:44:53"/>
    <x v="13"/>
    <x v="209"/>
    <x v="129"/>
    <x v="935"/>
    <x v="938"/>
    <s v="PC1411050007"/>
    <s v="Item: PC1411050007 / 06DNPZ6 / IBM BLADE SERVER HS22V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5"/>
    <x v="938"/>
    <s v="PC1411050007"/>
    <s v="Item: PC1411050007 / 06DNPZ4 / IBM BLADE SERVER HS22V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5"/>
    <x v="938"/>
    <s v="PC1411050007"/>
    <s v="Item: PC1411050007 / 06DNPZ5 / IBM BLADE SERVER HS22V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5"/>
    <x v="938"/>
    <s v="PC1203290007"/>
    <s v="Item: PC1203290007 / 06YA917 / IBM X3620M3 SERVER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4:53"/>
    <x v="13"/>
    <x v="209"/>
    <x v="129"/>
    <x v="935"/>
    <x v="938"/>
    <s v="PC1203290007"/>
    <s v="Item: PC1203290007 / 06YA918 / IBM X3620M3 SERVER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08:47:10"/>
    <x v="10"/>
    <x v="210"/>
    <x v="130"/>
    <x v="936"/>
    <x v="939"/>
    <s v="PC1504220019"/>
    <s v="Item: PC1504220019 / PD0928160090 / APC Symmetra PX2"/>
    <s v="MWSHMA_BMA"/>
    <n v="0"/>
    <n v="0"/>
    <n v="0"/>
    <n v="0"/>
    <s v="ESS-JOPL"/>
    <s v="Only UM"/>
    <n v="1"/>
    <x v="211"/>
    <x v="0"/>
    <x v="0"/>
    <s v="direct"/>
    <m/>
    <x v="0"/>
    <n v="0"/>
    <n v="0"/>
  </r>
  <r>
    <d v="2015-09-22T08:47:10"/>
    <x v="10"/>
    <x v="210"/>
    <x v="130"/>
    <x v="936"/>
    <x v="939"/>
    <s v="PC1504220019"/>
    <s v="Item: PC1504220019 / PD0945160082 / APC Symmetra PX2"/>
    <s v="MWSHMA_BMA"/>
    <n v="0"/>
    <n v="0"/>
    <n v="0"/>
    <n v="0"/>
    <s v="ESS-JOPL"/>
    <s v="Only UM"/>
    <n v="1"/>
    <x v="211"/>
    <x v="0"/>
    <x v="0"/>
    <s v="direct"/>
    <m/>
    <x v="0"/>
    <n v="0"/>
    <n v="0"/>
  </r>
  <r>
    <d v="2015-09-22T08:47:10"/>
    <x v="10"/>
    <x v="210"/>
    <x v="130"/>
    <x v="936"/>
    <x v="939"/>
    <s v="PC1504220021"/>
    <s v="Item: PC1504220021 / UK0937110654 / APC InRow RP DX Air Cool (ACRP102("/>
    <s v="MWSHMA_BMA"/>
    <n v="0"/>
    <n v="0"/>
    <n v="0"/>
    <n v="0"/>
    <s v="ESS-JOPL"/>
    <s v="Only UM"/>
    <n v="1"/>
    <x v="211"/>
    <x v="0"/>
    <x v="0"/>
    <s v="direct"/>
    <m/>
    <x v="0"/>
    <n v="0"/>
    <n v="0"/>
  </r>
  <r>
    <d v="2015-09-22T08:47:10"/>
    <x v="10"/>
    <x v="210"/>
    <x v="130"/>
    <x v="936"/>
    <x v="939"/>
    <s v="PC1504220021"/>
    <s v="Item: PC1504220021 / UK0937110648 / APC InRow RP DX Air Cool (ACRP102)"/>
    <s v="MWSHMA_BMA"/>
    <n v="0"/>
    <n v="0"/>
    <n v="0"/>
    <n v="0"/>
    <s v="ESS-JOPL"/>
    <s v="Only UM"/>
    <n v="1"/>
    <x v="211"/>
    <x v="0"/>
    <x v="0"/>
    <s v="direct"/>
    <m/>
    <x v="0"/>
    <n v="0"/>
    <n v="0"/>
  </r>
  <r>
    <d v="2015-09-22T08:47:10"/>
    <x v="10"/>
    <x v="210"/>
    <x v="130"/>
    <x v="936"/>
    <x v="939"/>
    <s v="PC1504220021"/>
    <s v="Item: PC1504220021 / UK09371100655 / APC InRow RP DX Air Cool (ACRP102)"/>
    <s v="MWSHMA_BMA"/>
    <n v="0"/>
    <n v="0"/>
    <n v="0"/>
    <n v="0"/>
    <s v="ESS-JOPL"/>
    <s v="Only UM"/>
    <n v="1"/>
    <x v="211"/>
    <x v="0"/>
    <x v="0"/>
    <s v="direct"/>
    <m/>
    <x v="0"/>
    <n v="0"/>
    <n v="0"/>
  </r>
  <r>
    <d v="2015-09-22T08:47:10"/>
    <x v="10"/>
    <x v="210"/>
    <x v="130"/>
    <x v="936"/>
    <x v="939"/>
    <s v="PC1504220021"/>
    <s v="Item: PC1504220021 / UK0937110659 / APC InRow RP DX Air Cool (ACRP102)"/>
    <s v="MWSHMA_BMA"/>
    <n v="0"/>
    <n v="0"/>
    <n v="0"/>
    <n v="0"/>
    <s v="ESS-JOPL"/>
    <s v="Only UM"/>
    <n v="1"/>
    <x v="211"/>
    <x v="0"/>
    <x v="0"/>
    <s v="direct"/>
    <m/>
    <x v="0"/>
    <n v="0"/>
    <n v="0"/>
  </r>
  <r>
    <d v="2015-09-22T08:49:41"/>
    <x v="6"/>
    <x v="211"/>
    <x v="131"/>
    <x v="937"/>
    <x v="940"/>
    <s v="contract_cover"/>
    <s v="Fixed Price"/>
    <s v="MWSHMA_HMA"/>
    <n v="2775"/>
    <n v="0"/>
    <n v="0"/>
    <n v="0"/>
    <s v="ESS-JOPL"/>
    <s v="PM and UM"/>
    <n v="1"/>
    <x v="212"/>
    <x v="0"/>
    <x v="0"/>
    <s v="direct"/>
    <m/>
    <x v="3"/>
    <n v="832.5"/>
    <n v="832.5"/>
  </r>
  <r>
    <d v="2015-09-22T08:49:41"/>
    <x v="6"/>
    <x v="211"/>
    <x v="131"/>
    <x v="937"/>
    <x v="940"/>
    <s v="PC03XX374HP"/>
    <s v="Item: PC03XX374HP / SGH951XDRL / HP BLc7000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03XX374HP"/>
    <s v="Item: PC03XX374HP / SGH951XDRM / HP BLc7000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2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3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4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5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6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7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8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9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A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B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D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E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EB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6"/>
    <s v="Item: PC1505130016 / TWT9520001 / HP ProLiant BL685C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307040023"/>
    <s v="Item: PC1307040023 / SGH951XNKE / HP DL585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NH03AA102HP"/>
    <s v="Item: NH03AA102HP / SG9531R03Q / HP E2910-48G-POE+ AL SWITCH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7"/>
    <s v="Item: PC1505130017 / SGH952XVEJ / HP Proliant DL385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7"/>
    <s v="Item: PC1505130017 / SGH952XVEE / HP Proliant DL385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7"/>
    <s v="Item: PC1505130017 / SGH952XVEC / HP Proliant DL385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17"/>
    <s v="Item: PC1505130017 / SGH952XVEH / HP Proliant DL385 G6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21"/>
    <s v="Item: PC1505130021 / 2S6952B187 / HP MSA2000 Array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21"/>
    <s v="Item: PC1505130021 / 2S6952B186 / HP MSA2000 Array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22"/>
    <s v="Item: PC1505130022 / IL50934505 / Voltaire IB 4X QDR 36P Managed Switch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23"/>
    <s v="Item: PC1505130023 / CN947ZT0V2 / HP PROCURVE SWITCH (J9058A)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NH03AA194HP"/>
    <s v="Item: NH03AA194HP / SGFTVK45QS / HP 8/8 &amp; 8/24 SAN SWITCH 8-PT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NH03AA194HP"/>
    <s v="Item: NH03AA194HP / SG840TGVHB / HP 8/8 &amp; 8/24 SAN SWITCH 8-PT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3HD389HP"/>
    <s v="Item: PC13HD389HP / S6952B238 / HP 2312FC DC MSA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3HD389HP"/>
    <s v="Item: PC13HD389HP / 2S6952B241 / HP 2312FC DC MSA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J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R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YI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N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Y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W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T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408180004"/>
    <s v="Item: PC1408180004 / SGH244EWXL / BL685C G7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03XX374HP"/>
    <s v="Item: PC03XX374HP / SGH243EV5L / HP BLc7000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8:49:41"/>
    <x v="6"/>
    <x v="211"/>
    <x v="131"/>
    <x v="937"/>
    <x v="940"/>
    <s v="PC1505130024"/>
    <s v="Item: PC1505130024 / SGA223007V / HP EVA_P6500 Storage System"/>
    <s v="MWSHMA_HMA"/>
    <n v="0"/>
    <n v="0"/>
    <n v="0"/>
    <n v="0"/>
    <s v="ESS-JOPL"/>
    <s v="PM and UM"/>
    <n v="1"/>
    <x v="212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8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1022H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08E0D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B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14FCA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D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C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D818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D819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08E1D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7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14FDA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A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2AA9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1030010"/>
    <s v="Item: PC1201030010 / 06D817G / IBM SYSTEM P5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105040014"/>
    <s v="Item: PC1105040014 / 102609F / ASSIGN=FLAT PANEL COLOR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105040014"/>
    <s v="Item: PC1105040014 / 102607F / ASSIGN=FLAT PANEL COLOR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3JG128IB"/>
    <s v="Item: PC13JG128IB / 06DC6FA / IBM CONSOLE SWITCH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3JG128IB"/>
    <s v="Item: PC13JG128IB / 06DC6EA / IBM CONSOLE SWITCH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03XX383IB"/>
    <s v="Item: PC03XX383IB / 99E7220 / IBM X306m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03XX181IB"/>
    <s v="Item: PC03XX181IB / 99CDGRX / IBM SERVER X346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03XX181IB"/>
    <s v="Item: PC03XX181IB / 99BDDYG / IBM SERVER X346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03XX181IB"/>
    <s v="Item: PC03XX181IB / 99BDDXX / IBM SERVER X346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03XX339IB"/>
    <s v="Item: PC03XX339IB / 06DA62B / RS/6000  RACK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03XX339IB"/>
    <s v="Item: PC03XX339IB / 06DA61B / RS/6000  RACK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403170013"/>
    <s v="Item: PC1403170013 / 10G2514 / 7212 EXPRESS MODEL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3220009"/>
    <s v="Item: PC1203220009 / ADC0885410 / SCALAR I500 14U BASE LIB NO TAPE DRIVE,3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4230016"/>
    <s v="Item: PC1204230016 / 1002256R / SPHEREON 4700 SAN SWITCH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204230016"/>
    <s v="Item: PC1204230016 / 1002284R / SPHEREON 4700 SAN SWITCH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108290020"/>
    <s v="Item: PC1108290020 / 82622 / IBM - MEMORY-4 GB -DIMM 240-PIN-DDR3 SDRAM-1333 MHZ / PC3-10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02:59"/>
    <x v="6"/>
    <x v="212"/>
    <x v="132"/>
    <x v="938"/>
    <x v="941"/>
    <s v="PC1302010021"/>
    <s v="Item: PC1302010021 / 71010566 / WIRELESS LAN CONTROLLER"/>
    <s v="MWSHMA_BMA"/>
    <n v="0"/>
    <n v="0"/>
    <n v="0"/>
    <n v="0"/>
    <s v="ESS-JOPL"/>
    <s v="Only UM"/>
    <n v="1"/>
    <x v="213"/>
    <x v="0"/>
    <x v="0"/>
    <s v="direct"/>
    <m/>
    <x v="0"/>
    <n v="0"/>
    <n v="0"/>
  </r>
  <r>
    <d v="2015-09-22T09:27:36"/>
    <x v="10"/>
    <x v="213"/>
    <x v="133"/>
    <x v="939"/>
    <x v="942"/>
    <s v="contract_cover"/>
    <s v="Fixed Price"/>
    <s v="MWSHMA_HMA"/>
    <n v="636"/>
    <n v="0"/>
    <n v="0"/>
    <n v="0"/>
    <s v="ESS-JOPL"/>
    <s v="Only UM"/>
    <n v="1"/>
    <x v="214"/>
    <x v="0"/>
    <x v="0"/>
    <s v="direct"/>
    <m/>
    <x v="3"/>
    <n v="190.79999999999998"/>
    <n v="190.79999999999998"/>
  </r>
  <r>
    <d v="2015-09-22T09:27:36"/>
    <x v="10"/>
    <x v="213"/>
    <x v="133"/>
    <x v="939"/>
    <x v="942"/>
    <s v="PC1206150011"/>
    <s v="Item: PC1206150011 / 06DBW41 / IBM SYSTEM X3650 M3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PC1408130006"/>
    <s v="Item: PC1408130006 / 2M212000KJ / QUANTUM LTO5HH SINGLE TAPE DRIVE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NH06CA024AP"/>
    <s v="Item: NH06CA024AP / IS1107006295 / APC SMART UPS RT 5000VA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PC1408130007"/>
    <s v="Item: PC1408130007 / 23HW772 / IBM RACK ACCESSORIES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NH06CA024AP"/>
    <s v="Item: NH06CA024AP / IS1107006288 / APC SMART UPS RT 5000VA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NH06ZA028AP"/>
    <s v="Item: NH06ZA028AP / ZS1046020648 / APC SMART-UPS RT 192V RM BATTERY PACK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NH06ZA028AP"/>
    <s v="Item: NH06ZA028AP / IS1102004044 / APC SMART-UPS RT 192V RM BATTERY PACK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27:36"/>
    <x v="10"/>
    <x v="213"/>
    <x v="133"/>
    <x v="939"/>
    <x v="942"/>
    <s v="OT99YY888OT"/>
    <s v="Item: OT99YY888OT / SMAPMP07059 / SOFTWARE SERVICE CODE"/>
    <s v="MWSHMA_HMA"/>
    <n v="0"/>
    <n v="0"/>
    <n v="0"/>
    <n v="0"/>
    <s v="ESS-JOPL"/>
    <s v="Only UM"/>
    <n v="1"/>
    <x v="214"/>
    <x v="0"/>
    <x v="0"/>
    <s v="direct"/>
    <m/>
    <x v="0"/>
    <n v="0"/>
    <n v="0"/>
  </r>
  <r>
    <d v="2015-09-22T09:31:08"/>
    <x v="6"/>
    <x v="208"/>
    <x v="29"/>
    <x v="940"/>
    <x v="943"/>
    <s v="PSA_HW_DEPLOY"/>
    <s v="PSA_FOR HARDWARE DEPLOYMENT"/>
    <s v="IPSMAC"/>
    <n v="0"/>
    <n v="0"/>
    <n v="0"/>
    <n v="0"/>
    <s v="BDS-JOPL"/>
    <m/>
    <n v="2"/>
    <x v="215"/>
    <x v="0"/>
    <x v="0"/>
    <s v="direct"/>
    <m/>
    <x v="0"/>
    <n v="0"/>
    <n v="0"/>
  </r>
  <r>
    <d v="2015-09-22T09:31:08"/>
    <x v="6"/>
    <x v="208"/>
    <x v="29"/>
    <x v="940"/>
    <x v="943"/>
    <s v="PC1508140008"/>
    <s v="MELLANOX® ACTIVE FIBER CABLE, VPI, UP TO 56GB/S, QSFP, 5M"/>
    <s v="IPSMAC"/>
    <n v="0"/>
    <n v="3364"/>
    <n v="0"/>
    <n v="0"/>
    <s v="BDS-JOPL"/>
    <m/>
    <n v="10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8140006"/>
    <s v="IBM FLEX SYSTEM X240 M5 COMPUTE NODE, XEON 8C E5-2640V3"/>
    <s v="IPSMAC"/>
    <n v="0"/>
    <n v="7183.6"/>
    <n v="0"/>
    <n v="0"/>
    <s v="BDS-JOPL"/>
    <m/>
    <n v="1"/>
    <x v="215"/>
    <x v="0"/>
    <x v="0"/>
    <s v="direct"/>
    <m/>
    <x v="0"/>
    <n v="0"/>
    <n v="0"/>
  </r>
  <r>
    <d v="2015-09-22T09:31:08"/>
    <x v="6"/>
    <x v="208"/>
    <x v="29"/>
    <x v="940"/>
    <x v="943"/>
    <s v="PC1502100003"/>
    <s v="IBM INTEL XEON PROCESSOR E5-2640 V3 8C 2.6GHZ 20MB CACHE"/>
    <s v="IPSMAC"/>
    <n v="0"/>
    <n v="0"/>
    <n v="0"/>
    <n v="0"/>
    <s v="BDS-JOPL"/>
    <m/>
    <n v="10"/>
    <x v="215"/>
    <x v="0"/>
    <x v="0"/>
    <s v="direct"/>
    <m/>
    <x v="0"/>
    <n v="0"/>
    <n v="0"/>
  </r>
  <r>
    <d v="2015-09-22T09:31:08"/>
    <x v="6"/>
    <x v="208"/>
    <x v="29"/>
    <x v="940"/>
    <x v="943"/>
    <s v="PC1502100004"/>
    <s v="IBM 16GB TRUDDR4 MEMORY (2RX4, 1.2V) PC4-17000 CL15 2133MHZ"/>
    <s v="IPSMAC"/>
    <n v="0"/>
    <n v="0"/>
    <n v="0"/>
    <n v="0"/>
    <s v="BDS-JOPL"/>
    <m/>
    <n v="70"/>
    <x v="215"/>
    <x v="0"/>
    <x v="0"/>
    <s v="direct"/>
    <m/>
    <x v="0"/>
    <n v="0"/>
    <n v="0"/>
  </r>
  <r>
    <d v="2015-09-22T09:31:08"/>
    <x v="6"/>
    <x v="208"/>
    <x v="29"/>
    <x v="940"/>
    <x v="943"/>
    <s v="PC1502090016"/>
    <s v="IBM 300GB 10K 6GBPS SAS 2.5IN G3HS HDD"/>
    <s v="IPSMAC"/>
    <n v="0"/>
    <n v="0"/>
    <n v="0"/>
    <n v="0"/>
    <s v="BDS-JOPL"/>
    <m/>
    <n v="20"/>
    <x v="215"/>
    <x v="0"/>
    <x v="0"/>
    <s v="direct"/>
    <m/>
    <x v="0"/>
    <n v="0"/>
    <n v="0"/>
  </r>
  <r>
    <d v="2015-09-22T09:31:08"/>
    <x v="6"/>
    <x v="208"/>
    <x v="29"/>
    <x v="940"/>
    <x v="943"/>
    <s v="PC1210170026"/>
    <s v="IBM FLEX SYSTEM IB6132 2-PORT FDR INFINIBAND ADAPTER"/>
    <s v="IPSMAC"/>
    <n v="0"/>
    <n v="0"/>
    <n v="0"/>
    <n v="0"/>
    <s v="BDS-JOPL"/>
    <m/>
    <n v="10"/>
    <x v="215"/>
    <x v="0"/>
    <x v="0"/>
    <s v="direct"/>
    <m/>
    <x v="0"/>
    <n v="0"/>
    <n v="0"/>
  </r>
  <r>
    <d v="2015-09-22T09:31:08"/>
    <x v="6"/>
    <x v="208"/>
    <x v="29"/>
    <x v="940"/>
    <x v="943"/>
    <s v="PC1210170016"/>
    <s v="IBM FLEX SYSTEM ENTERPRISE CHASSIS 2500W POWER MODULE"/>
    <s v="IPSMAC"/>
    <n v="0"/>
    <n v="0"/>
    <n v="0"/>
    <n v="0"/>
    <s v="BDS-JOPL"/>
    <m/>
    <n v="4"/>
    <x v="215"/>
    <x v="0"/>
    <x v="0"/>
    <s v="direct"/>
    <m/>
    <x v="0"/>
    <n v="0"/>
    <n v="0"/>
  </r>
  <r>
    <d v="2015-09-22T09:31:08"/>
    <x v="6"/>
    <x v="208"/>
    <x v="29"/>
    <x v="940"/>
    <x v="943"/>
    <s v="PC1210170017"/>
    <s v="IBM FLEX SYSTEM ENTERPRISE CHASSIS 80MM FAN MODULE PAIR"/>
    <s v="IPSMAC"/>
    <n v="0"/>
    <n v="0"/>
    <n v="0"/>
    <n v="0"/>
    <s v="BDS-JOPL"/>
    <m/>
    <n v="2"/>
    <x v="215"/>
    <x v="0"/>
    <x v="0"/>
    <s v="direct"/>
    <m/>
    <x v="0"/>
    <n v="0"/>
    <n v="0"/>
  </r>
  <r>
    <d v="2015-09-22T09:31:08"/>
    <x v="6"/>
    <x v="208"/>
    <x v="29"/>
    <x v="940"/>
    <x v="943"/>
    <s v="PC1508140007"/>
    <s v="IBM FLEX SYSTEM CHASSIS MANAGEMENT MODULE"/>
    <s v="IPSMAC"/>
    <n v="0"/>
    <n v="0"/>
    <n v="0"/>
    <n v="0"/>
    <s v="BDS-JOPL"/>
    <m/>
    <n v="1"/>
    <x v="215"/>
    <x v="0"/>
    <x v="0"/>
    <s v="direct"/>
    <m/>
    <x v="0"/>
    <n v="0"/>
    <n v="0"/>
  </r>
  <r>
    <d v="2015-09-22T09:32:10"/>
    <x v="5"/>
    <x v="20"/>
    <x v="8"/>
    <x v="941"/>
    <x v="944"/>
    <s v="contract_cover"/>
    <s v="Fixed Price"/>
    <s v="MMSHDS_SVD"/>
    <n v="2300"/>
    <n v="0"/>
    <n v="0"/>
    <n v="0"/>
    <s v="DPS-JOPL"/>
    <s v="Only UM"/>
    <n v="1"/>
    <x v="0"/>
    <x v="0"/>
    <x v="0"/>
    <s v="direct"/>
    <m/>
    <x v="8"/>
    <n v="805"/>
    <n v="805"/>
  </r>
  <r>
    <d v="2015-09-22T09:32:10"/>
    <x v="5"/>
    <x v="20"/>
    <x v="8"/>
    <x v="942"/>
    <x v="944"/>
    <s v="contract_cover"/>
    <s v="Fixed Price"/>
    <s v="MWSSMA_SMA"/>
    <n v="658"/>
    <n v="0"/>
    <n v="0"/>
    <n v="0"/>
    <s v="DPS-JOPL"/>
    <s v="Only UM"/>
    <n v="1"/>
    <x v="0"/>
    <x v="0"/>
    <x v="0"/>
    <s v="direct"/>
    <m/>
    <x v="5"/>
    <n v="296.10000000000002"/>
    <n v="296.10000000000002"/>
  </r>
  <r>
    <d v="2015-09-22T09:32:10"/>
    <x v="5"/>
    <x v="20"/>
    <x v="8"/>
    <x v="942"/>
    <x v="944"/>
    <s v="OT99YY888OT"/>
    <s v="Item: OT99YY888OT / SMAS00767 / SOFTWARE SERVICE CODE"/>
    <s v="MWSSMA_SMA"/>
    <n v="0"/>
    <n v="0"/>
    <n v="0"/>
    <n v="0"/>
    <s v="DPS-JOPL"/>
    <s v="Only UM"/>
    <n v="1"/>
    <x v="0"/>
    <x v="0"/>
    <x v="0"/>
    <s v="direct"/>
    <m/>
    <x v="0"/>
    <n v="0"/>
    <n v="0"/>
  </r>
  <r>
    <d v="2015-09-22T09:34:12"/>
    <x v="6"/>
    <x v="208"/>
    <x v="29"/>
    <x v="928"/>
    <x v="945"/>
    <s v="PC1311140024"/>
    <s v="IBM FLEX SYSTEM FABRIC EN4093 10GB SCALABLE SWITCH"/>
    <s v="IPSMAC"/>
    <n v="0"/>
    <n v="15416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210170021"/>
    <s v="IBM FLEX SYSTEM IB6131 INFINIBAND SWITCH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3GA093IB"/>
    <s v="IBM DPI C19 ENTERPRISE PDU W/O"/>
    <s v="IPSMAC"/>
    <n v="0"/>
    <n v="460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3HD061IB"/>
    <s v="IBM DPI 32A CORD (IEC 309 P+N+G)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210170015"/>
    <s v="IBM FLEX SYSTEM ENTERPRISE CHASSIS WITH 2X2500W PSU,RACKABLE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410080004"/>
    <s v="IBM FLEX SYSTEM IB6131 INFINIBAND SWITCH (FDR UPGRADE)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508120017"/>
    <s v="APPLE IPHONE 6 PLUS 64GB - SPACE GRAY"/>
    <s v="IPSMAC"/>
    <n v="0"/>
    <n v="1260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C1508120018"/>
    <s v="APPLE IPAD MINI 3 WIFI 64GB - SPACE GREY"/>
    <s v="IPSMAC"/>
    <n v="0"/>
    <n v="695"/>
    <n v="0"/>
    <n v="0"/>
    <s v="BDS-JOPL"/>
    <m/>
    <n v="1"/>
    <x v="207"/>
    <x v="0"/>
    <x v="0"/>
    <s v="direct"/>
    <m/>
    <x v="0"/>
    <n v="0"/>
    <n v="0"/>
  </r>
  <r>
    <d v="2015-09-22T09:34:12"/>
    <x v="6"/>
    <x v="208"/>
    <x v="29"/>
    <x v="928"/>
    <x v="945"/>
    <s v="PSA_HW_DEPLOY"/>
    <s v="PSA_FOR HARDWARE DEPLOYMENT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2T09:46:59"/>
    <x v="15"/>
    <x v="42"/>
    <x v="22"/>
    <x v="943"/>
    <x v="946"/>
    <s v="contract_cover"/>
    <s v="Fixed Price"/>
    <s v="MWSSMA_SMA"/>
    <n v="96000"/>
    <n v="0"/>
    <n v="0"/>
    <n v="0"/>
    <s v="CBS-JOPL"/>
    <s v="Only UM"/>
    <n v="1"/>
    <x v="216"/>
    <x v="0"/>
    <x v="0"/>
    <s v="direct"/>
    <m/>
    <x v="5"/>
    <n v="43200"/>
    <n v="43200"/>
  </r>
  <r>
    <d v="2015-09-22T09:46:59"/>
    <x v="15"/>
    <x v="42"/>
    <x v="22"/>
    <x v="943"/>
    <x v="946"/>
    <s v="OT99YY888OT"/>
    <s v="Item: OT99YY888OT / SMAS00068 / SOFTWARE SERVICE CODE"/>
    <s v="MWSSMA_SMA"/>
    <n v="0"/>
    <n v="0"/>
    <n v="0"/>
    <n v="0"/>
    <s v="CBS-JOPL"/>
    <s v="Only UM"/>
    <n v="1"/>
    <x v="216"/>
    <x v="0"/>
    <x v="0"/>
    <s v="direct"/>
    <m/>
    <x v="0"/>
    <n v="0"/>
    <n v="0"/>
  </r>
  <r>
    <d v="2015-09-22T09:47:23"/>
    <x v="0"/>
    <x v="7"/>
    <x v="0"/>
    <x v="944"/>
    <x v="94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04:10"/>
    <x v="0"/>
    <x v="7"/>
    <x v="0"/>
    <x v="945"/>
    <x v="94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09:36"/>
    <x v="0"/>
    <x v="7"/>
    <x v="0"/>
    <x v="946"/>
    <x v="94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17:58"/>
    <x v="0"/>
    <x v="2"/>
    <x v="0"/>
    <x v="947"/>
    <x v="95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22:07"/>
    <x v="9"/>
    <x v="214"/>
    <x v="134"/>
    <x v="948"/>
    <x v="951"/>
    <s v="PC1504220019"/>
    <s v="Item: PC1504220019 / PD1042360079 / APC Symmetra PX2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201040029"/>
    <s v="Item: PC1201040029 / ZA1047001367 / APC NETBOTZ RACK MONITOR 200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201040029"/>
    <s v="Item: PC1201040029 / ZA1047001342 / APC NETBOTZ RACK MONITOR 200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507090028"/>
    <s v="Item: PC1507090028 / UK1043210941 / APC INROW RD (ACRD101)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507090028"/>
    <s v="Item: PC1507090028 / UK1043210942 / APC INROW RD (ACRD101)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507090028"/>
    <s v="Item: PC1507090028 / UK1043210938 / APC INROW RD (ACRD101)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507090028"/>
    <s v="Item: PC1507090028 / UK1043112424 / APC INROW RD (ACRD101)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507090028"/>
    <s v="Item: PC1507090028 / UK1043210948 / APC INROW RD (ACRD101)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106020007"/>
    <s v="Item: PC1106020007 / PB102494 / ENVIRONMENTAL MONITORING SYSTEM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2:07"/>
    <x v="9"/>
    <x v="214"/>
    <x v="134"/>
    <x v="948"/>
    <x v="951"/>
    <s v="PC1106020007"/>
    <s v="Item: PC1106020007 / PB102604 / ENVIRONMENTAL MONITORING SYSTEM"/>
    <s v="MWSHMA_BMA"/>
    <n v="0"/>
    <n v="0"/>
    <n v="0"/>
    <n v="0"/>
    <s v="ESS-JOPL"/>
    <s v="PM and UM"/>
    <n v="1"/>
    <x v="217"/>
    <x v="0"/>
    <x v="0"/>
    <s v="direct"/>
    <m/>
    <x v="0"/>
    <n v="0"/>
    <n v="0"/>
  </r>
  <r>
    <d v="2015-09-22T10:25:38"/>
    <x v="0"/>
    <x v="13"/>
    <x v="0"/>
    <x v="949"/>
    <x v="95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31:32"/>
    <x v="10"/>
    <x v="84"/>
    <x v="46"/>
    <x v="233"/>
    <x v="953"/>
    <s v="contract_cover"/>
    <s v="Fixed Price"/>
    <s v="MOSMOS_MOS_FTWR"/>
    <n v="3900"/>
    <n v="0"/>
    <n v="0"/>
    <n v="0"/>
    <s v="DPS-JOPL"/>
    <s v="Only UM"/>
    <n v="1"/>
    <x v="38"/>
    <x v="0"/>
    <x v="0"/>
    <s v="direct"/>
    <m/>
    <x v="6"/>
    <n v="702"/>
    <n v="702"/>
  </r>
  <r>
    <d v="2015-09-22T10:38:03"/>
    <x v="11"/>
    <x v="98"/>
    <x v="55"/>
    <x v="950"/>
    <x v="954"/>
    <s v="contract_cover"/>
    <s v="Fixed Price"/>
    <s v="MOSMOS_MOS_FTWR"/>
    <n v="9379.82"/>
    <n v="0"/>
    <n v="0"/>
    <n v="0"/>
    <s v="DPS-JOPL"/>
    <s v="Only UM"/>
    <n v="1"/>
    <x v="53"/>
    <x v="0"/>
    <x v="0"/>
    <s v="direct"/>
    <m/>
    <x v="6"/>
    <n v="1688.3675999999998"/>
    <n v="2157.3586"/>
  </r>
  <r>
    <d v="2015-09-22T10:39:15"/>
    <x v="5"/>
    <x v="206"/>
    <x v="127"/>
    <x v="951"/>
    <x v="955"/>
    <s v="contract_cover"/>
    <s v="Fixed Price"/>
    <s v="MOSMOS_MOS_FTWR"/>
    <n v="14640"/>
    <n v="0"/>
    <n v="0"/>
    <n v="0"/>
    <s v="DPS-JOPL"/>
    <s v="Only UM"/>
    <n v="1"/>
    <x v="218"/>
    <x v="0"/>
    <x v="0"/>
    <s v="direct"/>
    <m/>
    <x v="6"/>
    <n v="2635.2"/>
    <n v="3367.2000000000003"/>
  </r>
  <r>
    <d v="2015-09-22T10:40:14"/>
    <x v="5"/>
    <x v="206"/>
    <x v="127"/>
    <x v="952"/>
    <x v="956"/>
    <s v="contract_cover"/>
    <s v="Fixed Price"/>
    <s v="MOSMOS_MOS_FTWOR"/>
    <n v="16050"/>
    <n v="0"/>
    <n v="0"/>
    <n v="0"/>
    <s v="DPS-JOPL"/>
    <s v="Only UM"/>
    <n v="1"/>
    <x v="218"/>
    <x v="0"/>
    <x v="0"/>
    <s v="direct"/>
    <m/>
    <x v="6"/>
    <n v="2889"/>
    <n v="3691.5"/>
  </r>
  <r>
    <d v="2015-09-22T10:43:18"/>
    <x v="5"/>
    <x v="206"/>
    <x v="127"/>
    <x v="953"/>
    <x v="957"/>
    <s v="contract_cover"/>
    <s v="Fixed Price"/>
    <s v="MOSMOS_MOS_FTWOR"/>
    <n v="10200"/>
    <n v="0"/>
    <n v="0"/>
    <n v="0"/>
    <s v="DPS-JOPL"/>
    <s v="Only UM"/>
    <n v="1"/>
    <x v="218"/>
    <x v="0"/>
    <x v="0"/>
    <s v="direct"/>
    <m/>
    <x v="6"/>
    <n v="1836"/>
    <n v="2346"/>
  </r>
  <r>
    <d v="2015-09-22T10:44:06"/>
    <x v="5"/>
    <x v="206"/>
    <x v="127"/>
    <x v="954"/>
    <x v="958"/>
    <s v="contract_cover"/>
    <s v="Fixed Price"/>
    <s v="MOSMOS_MOS_FTWOR"/>
    <n v="13230"/>
    <n v="0"/>
    <n v="0"/>
    <n v="0"/>
    <s v="DPS-JOPL"/>
    <s v="Only UM"/>
    <n v="1"/>
    <x v="218"/>
    <x v="0"/>
    <x v="0"/>
    <s v="direct"/>
    <m/>
    <x v="6"/>
    <n v="2381.4"/>
    <n v="3042.9"/>
  </r>
  <r>
    <d v="2015-09-22T10:44:59"/>
    <x v="5"/>
    <x v="206"/>
    <x v="127"/>
    <x v="955"/>
    <x v="959"/>
    <s v="contract_cover"/>
    <s v="Fixed Price"/>
    <s v="MOSMOS_MOS_FTWOR"/>
    <n v="14880"/>
    <n v="0"/>
    <n v="0"/>
    <n v="0"/>
    <s v="DPS-JOPL"/>
    <s v="Only UM"/>
    <n v="1"/>
    <x v="218"/>
    <x v="0"/>
    <x v="0"/>
    <s v="direct"/>
    <m/>
    <x v="6"/>
    <n v="2678.4"/>
    <n v="3422.4"/>
  </r>
  <r>
    <d v="2015-09-22T10:46:08"/>
    <x v="9"/>
    <x v="215"/>
    <x v="135"/>
    <x v="956"/>
    <x v="960"/>
    <s v="contract_cover"/>
    <s v="Fixed Price"/>
    <s v="MOSMOS_MOS_FTWOR"/>
    <n v="3900"/>
    <n v="0"/>
    <n v="0"/>
    <n v="0"/>
    <s v="DPS-JOPL"/>
    <s v="Only UM"/>
    <n v="1"/>
    <x v="219"/>
    <x v="0"/>
    <x v="0"/>
    <s v="direct"/>
    <m/>
    <x v="6"/>
    <n v="702"/>
    <n v="702"/>
  </r>
  <r>
    <d v="2015-09-22T10:47:08"/>
    <x v="0"/>
    <x v="2"/>
    <x v="0"/>
    <x v="957"/>
    <x v="96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47:29"/>
    <x v="8"/>
    <x v="216"/>
    <x v="136"/>
    <x v="958"/>
    <x v="962"/>
    <s v="contract_cover"/>
    <s v="Fixed Price"/>
    <s v="MOSMOS_MOS_FTWOR"/>
    <n v="12480"/>
    <n v="0"/>
    <n v="0"/>
    <n v="0"/>
    <s v="DPS-JOPL"/>
    <s v="Only UM"/>
    <n v="1"/>
    <x v="0"/>
    <x v="0"/>
    <x v="0"/>
    <s v="direct"/>
    <m/>
    <x v="6"/>
    <n v="2246.4"/>
    <n v="2870.4"/>
  </r>
  <r>
    <d v="2015-09-22T10:49:29"/>
    <x v="0"/>
    <x v="4"/>
    <x v="0"/>
    <x v="959"/>
    <x v="96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52:06"/>
    <x v="11"/>
    <x v="217"/>
    <x v="137"/>
    <x v="960"/>
    <x v="964"/>
    <s v="contract_cover"/>
    <s v="Fixed Price"/>
    <s v="MOSMOS_MOS_FTWR"/>
    <n v="6600"/>
    <n v="0"/>
    <n v="0"/>
    <n v="0"/>
    <s v="DPS-JOPL"/>
    <s v="Only UM"/>
    <n v="1"/>
    <x v="220"/>
    <x v="0"/>
    <x v="0"/>
    <s v="direct"/>
    <m/>
    <x v="6"/>
    <n v="1188"/>
    <n v="1518"/>
  </r>
  <r>
    <d v="2015-09-22T10:52:55"/>
    <x v="0"/>
    <x v="2"/>
    <x v="0"/>
    <x v="961"/>
    <x v="9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53:08"/>
    <x v="11"/>
    <x v="217"/>
    <x v="137"/>
    <x v="962"/>
    <x v="966"/>
    <s v="contract_cover"/>
    <s v="Fixed Price"/>
    <s v="MOSMOS_MOS_FTWOR"/>
    <n v="5500"/>
    <n v="0"/>
    <n v="0"/>
    <n v="0"/>
    <s v="DPS-JOPL"/>
    <s v="Only UM"/>
    <n v="1"/>
    <x v="221"/>
    <x v="0"/>
    <x v="0"/>
    <s v="direct"/>
    <m/>
    <x v="6"/>
    <n v="990"/>
    <n v="1265"/>
  </r>
  <r>
    <d v="2015-09-22T10:54:20"/>
    <x v="8"/>
    <x v="218"/>
    <x v="138"/>
    <x v="963"/>
    <x v="967"/>
    <s v="contract_cover"/>
    <s v="Fixed Price"/>
    <s v="MOSMOS_MOS_FTWOR"/>
    <n v="5600"/>
    <n v="0"/>
    <n v="0"/>
    <n v="0"/>
    <s v="DPS-JOPL"/>
    <s v="Only UM"/>
    <n v="1"/>
    <x v="0"/>
    <x v="0"/>
    <x v="0"/>
    <s v="direct"/>
    <m/>
    <x v="6"/>
    <n v="1008"/>
    <n v="1288"/>
  </r>
  <r>
    <d v="2015-09-22T10:57:08"/>
    <x v="2"/>
    <x v="219"/>
    <x v="139"/>
    <x v="964"/>
    <x v="968"/>
    <s v="contract_cover"/>
    <s v="Fixed Price"/>
    <s v="MMSDSS_MNS"/>
    <n v="17040"/>
    <n v="0"/>
    <n v="0"/>
    <n v="0"/>
    <s v="DPS-JOPL"/>
    <s v="Only UM"/>
    <n v="1"/>
    <x v="222"/>
    <x v="0"/>
    <x v="0"/>
    <s v="direct"/>
    <m/>
    <x v="7"/>
    <n v="3578.4"/>
    <n v="3578.4"/>
  </r>
  <r>
    <d v="2015-09-22T10:58:00"/>
    <x v="2"/>
    <x v="68"/>
    <x v="41"/>
    <x v="965"/>
    <x v="969"/>
    <s v="contract_cover"/>
    <s v="Fixed Price"/>
    <s v="MMSDSS_MNS"/>
    <n v="17040"/>
    <n v="0"/>
    <n v="0"/>
    <n v="0"/>
    <s v="DPS-JOPL"/>
    <s v="Only UM"/>
    <n v="1"/>
    <x v="0"/>
    <x v="0"/>
    <x v="0"/>
    <s v="direct"/>
    <m/>
    <x v="7"/>
    <n v="3578.4"/>
    <n v="3578.4"/>
  </r>
  <r>
    <d v="2015-09-22T10:58:45"/>
    <x v="0"/>
    <x v="13"/>
    <x v="0"/>
    <x v="966"/>
    <x v="97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0:59:11"/>
    <x v="12"/>
    <x v="86"/>
    <x v="47"/>
    <x v="967"/>
    <x v="971"/>
    <s v="contract_cover"/>
    <s v="Fixed Price"/>
    <s v="MMSDSS_MNS"/>
    <n v="9940"/>
    <n v="0"/>
    <n v="0"/>
    <n v="0"/>
    <s v="DPS-JOPL"/>
    <s v="Only UM"/>
    <n v="1"/>
    <x v="223"/>
    <x v="0"/>
    <x v="0"/>
    <s v="direct"/>
    <m/>
    <x v="7"/>
    <n v="2485"/>
    <n v="2485"/>
  </r>
  <r>
    <d v="2015-09-22T10:59:43"/>
    <x v="0"/>
    <x v="29"/>
    <x v="0"/>
    <x v="968"/>
    <x v="97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1:22:20"/>
    <x v="6"/>
    <x v="208"/>
    <x v="29"/>
    <x v="928"/>
    <x v="973"/>
    <s v="PSA_HW_DEPLOY"/>
    <s v="PSA_FOR HARDWARE DEPLOYMENT"/>
    <s v="IPSMAC"/>
    <n v="0"/>
    <n v="0"/>
    <n v="0"/>
    <n v="0"/>
    <s v="BDS-JOPL"/>
    <m/>
    <n v="1"/>
    <x v="207"/>
    <x v="0"/>
    <x v="0"/>
    <s v="direct"/>
    <m/>
    <x v="0"/>
    <n v="0"/>
    <n v="0"/>
  </r>
  <r>
    <d v="2015-09-22T11:22:20"/>
    <x v="6"/>
    <x v="208"/>
    <x v="29"/>
    <x v="928"/>
    <x v="973"/>
    <s v="PC1108220014"/>
    <s v="CISCO SFP+ TRANSCEIVER"/>
    <s v="IPSMAC"/>
    <n v="0"/>
    <n v="0"/>
    <n v="0"/>
    <n v="0"/>
    <s v="BDS-JOPL"/>
    <m/>
    <n v="2"/>
    <x v="207"/>
    <x v="0"/>
    <x v="0"/>
    <s v="direct"/>
    <m/>
    <x v="0"/>
    <n v="0"/>
    <n v="0"/>
  </r>
  <r>
    <d v="2015-09-22T11:26:14"/>
    <x v="11"/>
    <x v="186"/>
    <x v="113"/>
    <x v="755"/>
    <x v="974"/>
    <s v="PC1308020025"/>
    <s v="CHECKPOINT 4600 NEXT GENERATION FIREWALL APPLIANCE"/>
    <s v="IPSMAC"/>
    <n v="0"/>
    <n v="8892.2800000000007"/>
    <n v="0"/>
    <n v="0"/>
    <s v="SES-JOPL"/>
    <m/>
    <n v="1"/>
    <x v="224"/>
    <x v="0"/>
    <x v="0"/>
    <s v="direct"/>
    <m/>
    <x v="0"/>
    <n v="0"/>
    <n v="0"/>
  </r>
  <r>
    <d v="2015-09-22T11:26:14"/>
    <x v="11"/>
    <x v="186"/>
    <x v="113"/>
    <x v="755"/>
    <x v="974"/>
    <s v="PC1308020025"/>
    <s v="CHECKPOINT 4600 NEXT GENERATION FIREWALL APPLIANCE"/>
    <s v="IPSMAC"/>
    <n v="0"/>
    <n v="8892.2800000000007"/>
    <n v="0"/>
    <n v="0"/>
    <s v="SES-JOPL"/>
    <m/>
    <n v="1"/>
    <x v="224"/>
    <x v="0"/>
    <x v="0"/>
    <s v="direct"/>
    <m/>
    <x v="0"/>
    <n v="0"/>
    <n v="0"/>
  </r>
  <r>
    <d v="2015-09-22T11:26:14"/>
    <x v="11"/>
    <x v="186"/>
    <x v="113"/>
    <x v="755"/>
    <x v="974"/>
    <s v="PC1308020025"/>
    <s v="CHECKPOINT 4600 NEXT GENERATION FIREWALL APPLIANCE"/>
    <s v="IPSMAC"/>
    <n v="0"/>
    <n v="8892.2800000000007"/>
    <n v="0"/>
    <n v="0"/>
    <s v="SES-JOPL"/>
    <m/>
    <n v="1"/>
    <x v="224"/>
    <x v="0"/>
    <x v="0"/>
    <s v="direct"/>
    <m/>
    <x v="0"/>
    <n v="0"/>
    <n v="0"/>
  </r>
  <r>
    <d v="2015-09-22T11:26:14"/>
    <x v="11"/>
    <x v="186"/>
    <x v="113"/>
    <x v="755"/>
    <x v="974"/>
    <s v="PC1308020025"/>
    <s v="CHECKPOINT 4600 NEXT GENERATION FIREWALL APPLIANCE"/>
    <s v="IPSMAC"/>
    <n v="0"/>
    <n v="8892.2800000000007"/>
    <n v="0"/>
    <n v="0"/>
    <s v="SES-JOPL"/>
    <m/>
    <n v="1"/>
    <x v="224"/>
    <x v="0"/>
    <x v="0"/>
    <s v="direct"/>
    <m/>
    <x v="0"/>
    <n v="0"/>
    <n v="0"/>
  </r>
  <r>
    <d v="2015-09-22T11:26:14"/>
    <x v="11"/>
    <x v="186"/>
    <x v="113"/>
    <x v="755"/>
    <x v="974"/>
    <s v="PC1308020025"/>
    <s v="CHECKPOINT 4600 NEXT GENERATION FIREWALL APPLIANCE"/>
    <s v="IPSMAC"/>
    <n v="0"/>
    <n v="8892.2800000000007"/>
    <n v="0"/>
    <n v="0"/>
    <s v="SES-JOPL"/>
    <m/>
    <n v="1"/>
    <x v="224"/>
    <x v="0"/>
    <x v="0"/>
    <s v="direct"/>
    <m/>
    <x v="0"/>
    <n v="0"/>
    <n v="0"/>
  </r>
  <r>
    <d v="2015-09-22T11:26:14"/>
    <x v="11"/>
    <x v="186"/>
    <x v="113"/>
    <x v="755"/>
    <x v="974"/>
    <s v="PSA_HW_DEPLOY"/>
    <s v="PSA_FOR HARDWARE DEPLOYMENT"/>
    <s v="IPSMAC"/>
    <n v="0"/>
    <n v="0"/>
    <n v="0"/>
    <n v="0"/>
    <s v="SES-JOPL"/>
    <m/>
    <n v="1"/>
    <x v="224"/>
    <x v="0"/>
    <x v="0"/>
    <s v="direct"/>
    <m/>
    <x v="0"/>
    <n v="0"/>
    <n v="0"/>
  </r>
  <r>
    <d v="2015-09-22T11:29:47"/>
    <x v="0"/>
    <x v="12"/>
    <x v="0"/>
    <x v="969"/>
    <x v="97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1:30:05"/>
    <x v="0"/>
    <x v="4"/>
    <x v="0"/>
    <x v="970"/>
    <x v="97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1:59:26"/>
    <x v="0"/>
    <x v="6"/>
    <x v="0"/>
    <x v="971"/>
    <x v="97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2:27:03"/>
    <x v="0"/>
    <x v="7"/>
    <x v="0"/>
    <x v="972"/>
    <x v="97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2:33:15"/>
    <x v="0"/>
    <x v="7"/>
    <x v="0"/>
    <x v="973"/>
    <x v="97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2:34:45"/>
    <x v="0"/>
    <x v="11"/>
    <x v="0"/>
    <x v="974"/>
    <x v="98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3:56:36"/>
    <x v="0"/>
    <x v="69"/>
    <x v="0"/>
    <x v="975"/>
    <x v="98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4:16:13"/>
    <x v="0"/>
    <x v="220"/>
    <x v="1"/>
    <x v="976"/>
    <x v="98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4:32:00"/>
    <x v="7"/>
    <x v="221"/>
    <x v="140"/>
    <x v="977"/>
    <x v="983"/>
    <s v="contract_cover"/>
    <s v="Fixed Price"/>
    <s v="MWSSMA_SMA"/>
    <n v="2600"/>
    <n v="0"/>
    <n v="0"/>
    <n v="0"/>
    <s v="ESS-JOPL"/>
    <s v="Only UM"/>
    <n v="1"/>
    <x v="225"/>
    <x v="0"/>
    <x v="0"/>
    <s v="direct"/>
    <m/>
    <x v="5"/>
    <n v="1170"/>
    <n v="1170"/>
  </r>
  <r>
    <d v="2015-09-22T14:48:26"/>
    <x v="0"/>
    <x v="7"/>
    <x v="0"/>
    <x v="978"/>
    <x v="98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4:50:47"/>
    <x v="0"/>
    <x v="180"/>
    <x v="0"/>
    <x v="979"/>
    <x v="98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4:51:10"/>
    <x v="3"/>
    <x v="38"/>
    <x v="19"/>
    <x v="980"/>
    <x v="986"/>
    <s v="PROFESSIONAL_SVC"/>
    <s v="PROFESSIONAL SERVICES"/>
    <s v="IIPINT"/>
    <n v="0"/>
    <n v="0"/>
    <n v="0"/>
    <n v="0"/>
    <s v="DPS-JOPL"/>
    <s v="PROFESSIONAL SALES"/>
    <n v="1"/>
    <x v="226"/>
    <x v="0"/>
    <x v="0"/>
    <s v="direct"/>
    <m/>
    <x v="0"/>
    <n v="0"/>
    <n v="0"/>
  </r>
  <r>
    <d v="2015-09-22T14:51:10"/>
    <x v="3"/>
    <x v="38"/>
    <x v="19"/>
    <x v="980"/>
    <x v="986"/>
    <s v="PROFESSIONAL_SVC"/>
    <s v="PROFESSIONAL SERVICES"/>
    <s v="IIPINT"/>
    <n v="0"/>
    <n v="0"/>
    <n v="0"/>
    <n v="0"/>
    <s v="DPS-JOPL"/>
    <s v="PROFESSIONAL SALES"/>
    <n v="3.5"/>
    <x v="226"/>
    <x v="0"/>
    <x v="0"/>
    <s v="direct"/>
    <m/>
    <x v="0"/>
    <n v="0"/>
    <n v="0"/>
  </r>
  <r>
    <d v="2015-09-22T14:51:10"/>
    <x v="3"/>
    <x v="38"/>
    <x v="19"/>
    <x v="980"/>
    <x v="986"/>
    <s v="TAXI_EXP"/>
    <s v="Taxi Expenses"/>
    <s v="IIPINT"/>
    <n v="0"/>
    <n v="0"/>
    <n v="0"/>
    <n v="29.9"/>
    <s v="DPS-JOPL"/>
    <s v="PROFESSIONAL SALES"/>
    <n v="1"/>
    <x v="226"/>
    <x v="0"/>
    <x v="0"/>
    <s v="direct"/>
    <m/>
    <x v="0"/>
    <n v="0"/>
    <n v="0"/>
  </r>
  <r>
    <d v="2015-09-22T14:51:10"/>
    <x v="3"/>
    <x v="38"/>
    <x v="19"/>
    <x v="980"/>
    <x v="986"/>
    <s v="TAXI_EXP"/>
    <s v="Taxi Expenses"/>
    <s v="IIPINT"/>
    <n v="0"/>
    <n v="0"/>
    <n v="0"/>
    <n v="24.5"/>
    <s v="DPS-JOPL"/>
    <s v="PROFESSIONAL SALES"/>
    <n v="1"/>
    <x v="226"/>
    <x v="0"/>
    <x v="0"/>
    <s v="direct"/>
    <m/>
    <x v="0"/>
    <n v="0"/>
    <n v="0"/>
  </r>
  <r>
    <d v="2015-09-22T14:51:10"/>
    <x v="3"/>
    <x v="38"/>
    <x v="19"/>
    <x v="980"/>
    <x v="986"/>
    <s v="TAXI_EXP"/>
    <s v="Taxi Expenses"/>
    <s v="IIPINT"/>
    <n v="0"/>
    <n v="0"/>
    <n v="0"/>
    <n v="22.75"/>
    <s v="DPS-JOPL"/>
    <s v="PROFESSIONAL SALES"/>
    <n v="1"/>
    <x v="226"/>
    <x v="0"/>
    <x v="0"/>
    <s v="direct"/>
    <m/>
    <x v="0"/>
    <n v="0"/>
    <n v="0"/>
  </r>
  <r>
    <d v="2015-09-22T14:51:10"/>
    <x v="3"/>
    <x v="38"/>
    <x v="19"/>
    <x v="980"/>
    <x v="986"/>
    <s v="TAXI_EXP"/>
    <s v="Taxi Expenses"/>
    <s v="IIPINT"/>
    <n v="0"/>
    <n v="0"/>
    <n v="0"/>
    <n v="28"/>
    <s v="DPS-JOPL"/>
    <s v="PROFESSIONAL SALES"/>
    <n v="1"/>
    <x v="226"/>
    <x v="0"/>
    <x v="0"/>
    <s v="direct"/>
    <m/>
    <x v="0"/>
    <n v="0"/>
    <n v="0"/>
  </r>
  <r>
    <d v="2015-09-22T14:51:10"/>
    <x v="3"/>
    <x v="38"/>
    <x v="19"/>
    <x v="980"/>
    <x v="986"/>
    <s v="ONSITE_SUPPORT"/>
    <s v="Onsite Support Services"/>
    <s v="IIPINT"/>
    <n v="0"/>
    <n v="0"/>
    <n v="0"/>
    <n v="0"/>
    <s v="DPS-JOPL"/>
    <s v="PROFESSIONAL SALES"/>
    <n v="2"/>
    <x v="226"/>
    <x v="0"/>
    <x v="0"/>
    <s v="direct"/>
    <m/>
    <x v="0"/>
    <n v="0"/>
    <n v="0"/>
  </r>
  <r>
    <d v="2015-09-22T14:52:16"/>
    <x v="0"/>
    <x v="8"/>
    <x v="0"/>
    <x v="981"/>
    <x v="98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4:52:41"/>
    <x v="0"/>
    <x v="180"/>
    <x v="0"/>
    <x v="982"/>
    <x v="98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5:00:27"/>
    <x v="11"/>
    <x v="101"/>
    <x v="57"/>
    <x v="983"/>
    <x v="989"/>
    <s v="contract_cover"/>
    <s v="Fixed Price"/>
    <s v="MOSMOS_MOS_PT"/>
    <n v="660"/>
    <n v="0"/>
    <n v="0"/>
    <n v="0"/>
    <s v="DPS-JOPL"/>
    <s v="Only UM"/>
    <n v="1"/>
    <x v="227"/>
    <x v="0"/>
    <x v="0"/>
    <s v="direct"/>
    <m/>
    <x v="6"/>
    <n v="118.8"/>
    <n v="151.80000000000001"/>
  </r>
  <r>
    <d v="2015-09-22T15:06:43"/>
    <x v="0"/>
    <x v="137"/>
    <x v="0"/>
    <x v="984"/>
    <x v="99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5:22:53"/>
    <x v="0"/>
    <x v="11"/>
    <x v="0"/>
    <x v="985"/>
    <x v="99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5:42:07"/>
    <x v="0"/>
    <x v="11"/>
    <x v="0"/>
    <x v="986"/>
    <x v="99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6:41:58"/>
    <x v="13"/>
    <x v="209"/>
    <x v="129"/>
    <x v="987"/>
    <x v="993"/>
    <s v="PC1201120035"/>
    <s v="Item: PC1201120035 / 0518AD8099 / SUN V440"/>
    <s v="MWSHMA_B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41:58"/>
    <x v="13"/>
    <x v="209"/>
    <x v="129"/>
    <x v="987"/>
    <x v="993"/>
    <s v="PC1201120035"/>
    <s v="Item: PC1201120035 / 0523AD82F1 / SUN V440"/>
    <s v="MWSHMA_B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41:58"/>
    <x v="13"/>
    <x v="209"/>
    <x v="129"/>
    <x v="987"/>
    <x v="993"/>
    <s v="PC1201120036"/>
    <s v="Item: PC1201120036 / FN50230120 / SUN V240"/>
    <s v="MWSHMA_B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41:58"/>
    <x v="13"/>
    <x v="209"/>
    <x v="129"/>
    <x v="987"/>
    <x v="993"/>
    <s v="PC1201120036"/>
    <s v="Item: PC1201120036 / FN50230123 / SUN V240"/>
    <s v="MWSHMA_B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54:06"/>
    <x v="14"/>
    <x v="222"/>
    <x v="141"/>
    <x v="988"/>
    <x v="994"/>
    <s v="OT99YY888OT"/>
    <s v="Item: OT99YY888OT / SMAG00020 / SOFTWARE SERVICE CODE"/>
    <s v="MWSSMA_BMA_SMA"/>
    <n v="0"/>
    <n v="0"/>
    <n v="0"/>
    <n v="0"/>
    <s v="ESS-JOPL"/>
    <s v="Only UM"/>
    <n v="1"/>
    <x v="228"/>
    <x v="0"/>
    <x v="0"/>
    <s v="direct"/>
    <m/>
    <x v="0"/>
    <n v="0"/>
    <n v="0"/>
  </r>
  <r>
    <d v="2015-09-22T16:56:09"/>
    <x v="8"/>
    <x v="223"/>
    <x v="142"/>
    <x v="989"/>
    <x v="995"/>
    <s v="contract_cover"/>
    <s v="Fixed Price"/>
    <s v="MWSHMA_HMA"/>
    <n v="600"/>
    <n v="0"/>
    <n v="0"/>
    <n v="0"/>
    <s v="ESS-JOPL"/>
    <s v="Only UM"/>
    <n v="1"/>
    <x v="0"/>
    <x v="0"/>
    <x v="0"/>
    <s v="direct"/>
    <m/>
    <x v="3"/>
    <n v="294"/>
    <n v="294"/>
  </r>
  <r>
    <d v="2015-09-22T16:56:09"/>
    <x v="8"/>
    <x v="223"/>
    <x v="142"/>
    <x v="989"/>
    <x v="995"/>
    <s v="PC03XX470HP"/>
    <s v="Item: PC03XX470HP / CN772002MK / PROLIANT DL360 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56:09"/>
    <x v="8"/>
    <x v="223"/>
    <x v="142"/>
    <x v="989"/>
    <x v="995"/>
    <s v="PC03XX470HP"/>
    <s v="Item: PC03XX470HP / MXQ804A4JR / PROLIANT DL360 G5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56:09"/>
    <x v="8"/>
    <x v="223"/>
    <x v="142"/>
    <x v="989"/>
    <x v="995"/>
    <s v="PC1105120050"/>
    <s v="Item: PC1105120050 / SGH033XNPV / HP PROLIANT DL360 G7"/>
    <s v="MWSHMA_HMA"/>
    <n v="0"/>
    <n v="0"/>
    <n v="0"/>
    <n v="0"/>
    <s v="ESS-JOPL"/>
    <s v="Only UM"/>
    <n v="1"/>
    <x v="0"/>
    <x v="0"/>
    <x v="0"/>
    <s v="direct"/>
    <m/>
    <x v="0"/>
    <n v="0"/>
    <n v="0"/>
  </r>
  <r>
    <d v="2015-09-22T16:57:38"/>
    <x v="14"/>
    <x v="224"/>
    <x v="143"/>
    <x v="990"/>
    <x v="996"/>
    <s v="contract_cover"/>
    <s v="Fixed Price"/>
    <s v="MWSHMA_HMA"/>
    <n v="7360"/>
    <n v="0"/>
    <n v="0"/>
    <n v="0"/>
    <s v="ESS-JOPL"/>
    <s v="Only UM"/>
    <n v="1"/>
    <x v="229"/>
    <x v="0"/>
    <x v="0"/>
    <s v="direct"/>
    <m/>
    <x v="3"/>
    <n v="3606.4"/>
    <n v="3606.4"/>
  </r>
  <r>
    <d v="2015-09-22T16:57:38"/>
    <x v="14"/>
    <x v="224"/>
    <x v="143"/>
    <x v="990"/>
    <x v="996"/>
    <s v="PC03XX320IB"/>
    <s v="Item: PC03XX320IB / 99-P2124 / IBM X3650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036IB"/>
    <s v="Item: PC03BA036IB / 99-P2103 / IBM X-SERIES X3650 SYSTEM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036IB"/>
    <s v="Item: PC03BA036IB / 99-N8101 / IBM X-SERIES X3650 SYSTEM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036IB"/>
    <s v="Item: PC03BA036IB / 99-T2730 / IBM X-SERIES X3650 SYSTEM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D9184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D9202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D8676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D8668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D9183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F5012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XX317HP"/>
    <s v="Item: PC03XX317HP / CN773803ZE / HP PROLIANT DL360G5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XX245HP"/>
    <s v="Item: PC03XX245HP / SGH7389H6M / HP PROLIANT DL380 G5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1509160013"/>
    <s v="Item: PC1509160013 / SGH9295774 / HP Proliant DL380 G6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03BA241IB"/>
    <s v="Item: PC03BA241IB / 99-C9351 / IBM X3550 M2 INTEL XEON QUAD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6:57:38"/>
    <x v="14"/>
    <x v="224"/>
    <x v="143"/>
    <x v="990"/>
    <x v="996"/>
    <s v="PC1509160014"/>
    <s v="Item: PC1509160014 / 13K0HA2 / IBM Storage Expansion 3000"/>
    <s v="MWSHMA_HMA"/>
    <n v="0"/>
    <n v="0"/>
    <n v="0"/>
    <n v="0"/>
    <s v="ESS-JOPL"/>
    <s v="Only UM"/>
    <n v="1"/>
    <x v="229"/>
    <x v="0"/>
    <x v="0"/>
    <s v="direct"/>
    <m/>
    <x v="0"/>
    <n v="0"/>
    <n v="0"/>
  </r>
  <r>
    <d v="2015-09-22T17:03:21"/>
    <x v="0"/>
    <x v="29"/>
    <x v="0"/>
    <x v="991"/>
    <x v="99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17:34:49"/>
    <x v="8"/>
    <x v="225"/>
    <x v="144"/>
    <x v="992"/>
    <x v="998"/>
    <s v="PSN_DNS"/>
    <s v="Data Networking Services"/>
    <s v="IPJNTW"/>
    <n v="840"/>
    <n v="0"/>
    <n v="0"/>
    <n v="0"/>
    <s v="ESS-JOPL"/>
    <s v="PROFESSIONAL SALES"/>
    <n v="1"/>
    <x v="230"/>
    <x v="0"/>
    <x v="0"/>
    <s v="direct"/>
    <m/>
    <x v="2"/>
    <n v="260.39999999999998"/>
    <n v="260.39999999999998"/>
  </r>
  <r>
    <d v="2015-09-22T17:38:15"/>
    <x v="8"/>
    <x v="226"/>
    <x v="145"/>
    <x v="993"/>
    <x v="999"/>
    <s v="PSN_DNS"/>
    <s v="Data Networking Services"/>
    <s v="IPJNTW"/>
    <n v="840"/>
    <n v="0"/>
    <n v="0"/>
    <n v="0"/>
    <s v="ESS-JOPL"/>
    <s v="PROFESSIONAL SALES"/>
    <n v="1"/>
    <x v="231"/>
    <x v="0"/>
    <x v="0"/>
    <s v="direct"/>
    <m/>
    <x v="2"/>
    <n v="260.39999999999998"/>
    <n v="260.39999999999998"/>
  </r>
  <r>
    <d v="2015-09-22T21:24:32"/>
    <x v="0"/>
    <x v="121"/>
    <x v="0"/>
    <x v="994"/>
    <x v="100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2T21:32:13"/>
    <x v="0"/>
    <x v="10"/>
    <x v="0"/>
    <x v="995"/>
    <x v="100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05:26:06"/>
    <x v="0"/>
    <x v="7"/>
    <x v="0"/>
    <x v="996"/>
    <x v="100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05:28:31"/>
    <x v="0"/>
    <x v="8"/>
    <x v="0"/>
    <x v="997"/>
    <x v="100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08:38:29"/>
    <x v="11"/>
    <x v="227"/>
    <x v="146"/>
    <x v="998"/>
    <x v="1004"/>
    <s v="contract_cover"/>
    <s v="Fixed Price"/>
    <s v="MWSHMA_HMA"/>
    <n v="900"/>
    <n v="0"/>
    <n v="0"/>
    <n v="0"/>
    <s v="ESS-JOPL"/>
    <s v="Only UM"/>
    <n v="1"/>
    <x v="232"/>
    <x v="0"/>
    <x v="0"/>
    <s v="direct"/>
    <m/>
    <x v="3"/>
    <n v="441"/>
    <n v="441"/>
  </r>
  <r>
    <d v="2015-09-23T08:38:29"/>
    <x v="11"/>
    <x v="227"/>
    <x v="146"/>
    <x v="998"/>
    <x v="1004"/>
    <s v="PC1201300021"/>
    <s v="Item: PC1201300021 / GXLGB2S / DELL POWEREDGE R310"/>
    <s v="MWSHMA_HMA"/>
    <n v="0"/>
    <n v="0"/>
    <n v="0"/>
    <n v="0"/>
    <s v="ESS-JOPL"/>
    <s v="Only UM"/>
    <n v="1"/>
    <x v="232"/>
    <x v="0"/>
    <x v="0"/>
    <s v="direct"/>
    <m/>
    <x v="0"/>
    <n v="0"/>
    <n v="0"/>
  </r>
  <r>
    <d v="2015-09-23T08:43:05"/>
    <x v="13"/>
    <x v="18"/>
    <x v="6"/>
    <x v="999"/>
    <x v="1005"/>
    <s v="contract_cover"/>
    <s v="Fixed Price"/>
    <s v="MWSHMA_HMA"/>
    <n v="450"/>
    <n v="0"/>
    <n v="0"/>
    <n v="0"/>
    <s v="ESS-JOPL"/>
    <s v="PM and UM"/>
    <n v="1"/>
    <x v="233"/>
    <x v="0"/>
    <x v="0"/>
    <s v="direct"/>
    <m/>
    <x v="3"/>
    <n v="135"/>
    <n v="135"/>
  </r>
  <r>
    <d v="2015-09-23T08:47:35"/>
    <x v="10"/>
    <x v="210"/>
    <x v="130"/>
    <x v="1000"/>
    <x v="1006"/>
    <s v="contract_cover"/>
    <s v="Fixed Price"/>
    <s v="MWSHMA_HMA"/>
    <n v="668"/>
    <n v="0"/>
    <n v="0"/>
    <n v="0"/>
    <s v="ESS-JOPL"/>
    <s v="Only UM"/>
    <n v="1"/>
    <x v="234"/>
    <x v="0"/>
    <x v="0"/>
    <s v="direct"/>
    <m/>
    <x v="3"/>
    <n v="200.4"/>
    <n v="200.4"/>
  </r>
  <r>
    <d v="2015-09-23T08:47:35"/>
    <x v="10"/>
    <x v="210"/>
    <x v="130"/>
    <x v="1000"/>
    <x v="1006"/>
    <s v="PC1209180012"/>
    <s v="Item: PC1209180012 / 99M3070 / IBM X3650"/>
    <s v="MWSHMA_HMA"/>
    <n v="0"/>
    <n v="0"/>
    <n v="0"/>
    <n v="0"/>
    <s v="ESS-JOPL"/>
    <s v="Only UM"/>
    <n v="1"/>
    <x v="234"/>
    <x v="0"/>
    <x v="0"/>
    <s v="direct"/>
    <m/>
    <x v="0"/>
    <n v="0"/>
    <n v="0"/>
  </r>
  <r>
    <d v="2015-09-23T08:47:35"/>
    <x v="10"/>
    <x v="210"/>
    <x v="130"/>
    <x v="1000"/>
    <x v="1006"/>
    <s v="PC03XX320IB"/>
    <s v="Item: PC03XX320IB / 99DD085 / IBM X3650"/>
    <s v="MWSHMA_HMA"/>
    <n v="0"/>
    <n v="0"/>
    <n v="0"/>
    <n v="0"/>
    <s v="ESS-JOPL"/>
    <s v="Only UM"/>
    <n v="1"/>
    <x v="234"/>
    <x v="0"/>
    <x v="0"/>
    <s v="direct"/>
    <m/>
    <x v="0"/>
    <n v="0"/>
    <n v="0"/>
  </r>
  <r>
    <d v="2015-09-23T08:52:35"/>
    <x v="12"/>
    <x v="86"/>
    <x v="47"/>
    <x v="1001"/>
    <x v="1007"/>
    <s v="contract_cover"/>
    <s v="Fixed Price"/>
    <s v="MOSMOS_MOS_PT"/>
    <n v="7065"/>
    <n v="0"/>
    <n v="0"/>
    <n v="0"/>
    <s v="DPS-JOPL"/>
    <s v="Only UM"/>
    <n v="1"/>
    <x v="203"/>
    <x v="0"/>
    <x v="0"/>
    <s v="direct"/>
    <m/>
    <x v="6"/>
    <n v="1271.7"/>
    <n v="1624.95"/>
  </r>
  <r>
    <d v="2015-09-23T09:16:27"/>
    <x v="8"/>
    <x v="124"/>
    <x v="70"/>
    <x v="1002"/>
    <x v="1008"/>
    <s v="contract_cover"/>
    <s v="Fixed Price"/>
    <s v="MWSHMA_HMA"/>
    <n v="1200"/>
    <n v="0"/>
    <n v="0"/>
    <n v="0"/>
    <s v="ESS-JOPL"/>
    <s v="PM and UM"/>
    <n v="1"/>
    <x v="235"/>
    <x v="0"/>
    <x v="0"/>
    <s v="direct"/>
    <m/>
    <x v="3"/>
    <n v="588"/>
    <n v="588"/>
  </r>
  <r>
    <d v="2015-09-23T09:44:42"/>
    <x v="5"/>
    <x v="155"/>
    <x v="98"/>
    <x v="1003"/>
    <x v="1009"/>
    <s v="contract_cover"/>
    <s v="Fixed Price"/>
    <s v="MWSHMA_HMA"/>
    <n v="14400"/>
    <n v="0"/>
    <n v="0"/>
    <n v="0"/>
    <s v="ESS-JOPL"/>
    <s v="PM and UM"/>
    <n v="1"/>
    <x v="0"/>
    <x v="0"/>
    <x v="0"/>
    <s v="direct"/>
    <m/>
    <x v="3"/>
    <n v="7056"/>
    <n v="7056"/>
  </r>
  <r>
    <d v="2015-09-23T09:47:13"/>
    <x v="1"/>
    <x v="68"/>
    <x v="41"/>
    <x v="1004"/>
    <x v="1010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23T09:47:13"/>
    <x v="1"/>
    <x v="68"/>
    <x v="41"/>
    <x v="1004"/>
    <x v="1010"/>
    <s v="REMOTE_SUPPORT"/>
    <s v="Remo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23T09:58:09"/>
    <x v="12"/>
    <x v="18"/>
    <x v="6"/>
    <x v="1005"/>
    <x v="1011"/>
    <s v="contract_cover"/>
    <s v="Fixed Price"/>
    <s v="MWSHMA_HMA"/>
    <n v="6915"/>
    <n v="0"/>
    <n v="0"/>
    <n v="0"/>
    <s v="ESS-JOPL"/>
    <s v="PM and UM"/>
    <n v="1"/>
    <x v="236"/>
    <x v="0"/>
    <x v="0"/>
    <s v="direct"/>
    <m/>
    <x v="3"/>
    <n v="3388.35"/>
    <n v="3388.35"/>
  </r>
  <r>
    <d v="2015-09-23T10:19:00"/>
    <x v="1"/>
    <x v="228"/>
    <x v="147"/>
    <x v="1006"/>
    <x v="1012"/>
    <s v="PHONE_SUPPORT"/>
    <s v="Phone Support Services"/>
    <s v="IPSMAC"/>
    <n v="0"/>
    <n v="0"/>
    <n v="0"/>
    <n v="0"/>
    <s v="DPS-JOPL"/>
    <s v="SW BY TOKEN"/>
    <n v="0"/>
    <x v="0"/>
    <x v="0"/>
    <x v="0"/>
    <s v="direct"/>
    <m/>
    <x v="0"/>
    <n v="0"/>
    <n v="0"/>
  </r>
  <r>
    <d v="2015-09-23T10:19:00"/>
    <x v="1"/>
    <x v="228"/>
    <x v="147"/>
    <x v="1006"/>
    <x v="1012"/>
    <s v="REMOTE_SUPPORT"/>
    <s v="Remote Support Services"/>
    <s v="IPSMAC"/>
    <n v="0"/>
    <n v="0"/>
    <n v="0"/>
    <n v="0"/>
    <s v="DPS-JOPL"/>
    <s v="SW BY TOKEN"/>
    <n v="6"/>
    <x v="0"/>
    <x v="0"/>
    <x v="0"/>
    <s v="direct"/>
    <m/>
    <x v="0"/>
    <n v="0"/>
    <n v="0"/>
  </r>
  <r>
    <d v="2015-09-23T10:19:00"/>
    <x v="1"/>
    <x v="228"/>
    <x v="147"/>
    <x v="1006"/>
    <x v="1012"/>
    <s v="REMOTE_SUPPORT"/>
    <s v="Remo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23T10:33:38"/>
    <x v="1"/>
    <x v="150"/>
    <x v="93"/>
    <x v="1007"/>
    <x v="1013"/>
    <s v="ONSITE_SUPPORT"/>
    <s v="Onsite Support Services"/>
    <s v="IPSMAC"/>
    <n v="0"/>
    <n v="0"/>
    <n v="0"/>
    <n v="0"/>
    <s v="DPS-JOPL"/>
    <s v="HW COMP BY PERIOD"/>
    <n v="0.17"/>
    <x v="0"/>
    <x v="0"/>
    <x v="0"/>
    <s v="direct"/>
    <m/>
    <x v="0"/>
    <n v="0"/>
    <n v="0"/>
  </r>
  <r>
    <d v="2015-09-23T10:33:38"/>
    <x v="1"/>
    <x v="150"/>
    <x v="93"/>
    <x v="1007"/>
    <x v="1013"/>
    <s v="UpdateOrder"/>
    <s v="Order was Updated"/>
    <s v="IPSMAC"/>
    <n v="0"/>
    <n v="0"/>
    <n v="0"/>
    <n v="0"/>
    <s v="DPS-JOPL"/>
    <s v="HW COMP BY PERIOD"/>
    <n v="7.0000000000000001E-3"/>
    <x v="0"/>
    <x v="0"/>
    <x v="0"/>
    <s v="direct"/>
    <m/>
    <x v="0"/>
    <n v="0"/>
    <n v="0"/>
  </r>
  <r>
    <d v="2015-09-23T10:33:38"/>
    <x v="1"/>
    <x v="150"/>
    <x v="93"/>
    <x v="1007"/>
    <x v="1013"/>
    <s v="ERP_EXP"/>
    <s v="ERP Expenses"/>
    <s v="IPSMAC"/>
    <n v="0"/>
    <n v="0"/>
    <n v="0"/>
    <n v="1"/>
    <s v="DPS-JOPL"/>
    <s v="HW COMP BY PERIOD"/>
    <n v="1"/>
    <x v="0"/>
    <x v="0"/>
    <x v="0"/>
    <s v="direct"/>
    <m/>
    <x v="0"/>
    <n v="0"/>
    <n v="0"/>
  </r>
  <r>
    <d v="2015-09-23T10:33:38"/>
    <x v="1"/>
    <x v="150"/>
    <x v="93"/>
    <x v="1007"/>
    <x v="1013"/>
    <s v="PARK_EXP"/>
    <s v="Parking Expenses"/>
    <s v="IPSMAC"/>
    <n v="0"/>
    <n v="0"/>
    <n v="0"/>
    <n v="2.2000000000000002"/>
    <s v="DPS-JOPL"/>
    <s v="HW COMP BY PERIOD"/>
    <n v="1"/>
    <x v="0"/>
    <x v="0"/>
    <x v="0"/>
    <s v="direct"/>
    <m/>
    <x v="0"/>
    <n v="0"/>
    <n v="0"/>
  </r>
  <r>
    <d v="2015-09-23T10:34:54"/>
    <x v="5"/>
    <x v="229"/>
    <x v="148"/>
    <x v="1008"/>
    <x v="1014"/>
    <s v="contract_cover"/>
    <s v="Fixed Price"/>
    <s v="MWSHMA_HMA"/>
    <n v="1200"/>
    <n v="0"/>
    <n v="0"/>
    <n v="0"/>
    <s v="ESS-JOPL"/>
    <s v="PM and UM"/>
    <n v="1"/>
    <x v="0"/>
    <x v="0"/>
    <x v="0"/>
    <s v="direct"/>
    <m/>
    <x v="3"/>
    <n v="588"/>
    <n v="588"/>
  </r>
  <r>
    <d v="2015-09-23T10:37:40"/>
    <x v="1"/>
    <x v="14"/>
    <x v="2"/>
    <x v="1009"/>
    <x v="1015"/>
    <s v="ONSITE_SUPPORT"/>
    <s v="Onsite Support Services"/>
    <s v="IPSMAC"/>
    <n v="0"/>
    <n v="0"/>
    <n v="0"/>
    <n v="0"/>
    <s v="DPS-JOPL"/>
    <s v="SW BY TOKEN"/>
    <n v="4.5"/>
    <x v="0"/>
    <x v="0"/>
    <x v="0"/>
    <s v="direct"/>
    <m/>
    <x v="0"/>
    <n v="0"/>
    <n v="0"/>
  </r>
  <r>
    <d v="2015-09-23T10:37:40"/>
    <x v="1"/>
    <x v="14"/>
    <x v="2"/>
    <x v="1009"/>
    <x v="1015"/>
    <s v="PARK_EXP"/>
    <s v="Parking Expenses"/>
    <s v="IPSMAC"/>
    <n v="0"/>
    <n v="0"/>
    <n v="0"/>
    <n v="6"/>
    <s v="DPS-JOPL"/>
    <s v="SW BY TOKEN"/>
    <n v="1"/>
    <x v="0"/>
    <x v="0"/>
    <x v="0"/>
    <s v="direct"/>
    <m/>
    <x v="0"/>
    <n v="0"/>
    <n v="0"/>
  </r>
  <r>
    <d v="2015-09-23T10:37:40"/>
    <x v="1"/>
    <x v="14"/>
    <x v="2"/>
    <x v="1009"/>
    <x v="1015"/>
    <s v="ONSITE_SUPPORT"/>
    <s v="Onsite Support Services"/>
    <s v="IPSMAC"/>
    <n v="0"/>
    <n v="0"/>
    <n v="0"/>
    <n v="0"/>
    <s v="DPS-JOPL"/>
    <s v="SW BY TOKEN"/>
    <n v="4"/>
    <x v="0"/>
    <x v="0"/>
    <x v="0"/>
    <s v="direct"/>
    <m/>
    <x v="0"/>
    <n v="0"/>
    <n v="0"/>
  </r>
  <r>
    <d v="2015-09-23T10:37:40"/>
    <x v="1"/>
    <x v="14"/>
    <x v="2"/>
    <x v="1009"/>
    <x v="1015"/>
    <s v="PARK_EXP"/>
    <s v="Parking Expenses"/>
    <s v="IPSMAC"/>
    <n v="0"/>
    <n v="0"/>
    <n v="0"/>
    <n v="6.6"/>
    <s v="DPS-JOPL"/>
    <s v="SW BY TOKEN"/>
    <n v="1"/>
    <x v="0"/>
    <x v="0"/>
    <x v="0"/>
    <s v="direct"/>
    <m/>
    <x v="0"/>
    <n v="0"/>
    <n v="0"/>
  </r>
  <r>
    <d v="2015-09-23T10:46:29"/>
    <x v="1"/>
    <x v="14"/>
    <x v="2"/>
    <x v="1010"/>
    <x v="1016"/>
    <s v="ONSITE_SUPPORT"/>
    <s v="Onsite Support Services"/>
    <s v="IPSMAC"/>
    <n v="0"/>
    <n v="0"/>
    <n v="0"/>
    <n v="0"/>
    <s v="DPS-JOPL"/>
    <s v="SW BY TOKEN"/>
    <n v="1.25"/>
    <x v="0"/>
    <x v="0"/>
    <x v="0"/>
    <s v="direct"/>
    <m/>
    <x v="0"/>
    <n v="0"/>
    <n v="0"/>
  </r>
  <r>
    <d v="2015-09-23T10:46:29"/>
    <x v="1"/>
    <x v="14"/>
    <x v="2"/>
    <x v="1010"/>
    <x v="1016"/>
    <s v="PARK_EXP"/>
    <s v="Parking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23T10:50:01"/>
    <x v="1"/>
    <x v="14"/>
    <x v="2"/>
    <x v="1011"/>
    <x v="1017"/>
    <s v="ONSITE_SUPPORT"/>
    <s v="Onsite Support Services"/>
    <s v="IPSMAC"/>
    <n v="0"/>
    <n v="0"/>
    <n v="0"/>
    <n v="0"/>
    <s v="DPS-JOPL"/>
    <s v="SW BY TOKEN"/>
    <n v="7"/>
    <x v="0"/>
    <x v="0"/>
    <x v="0"/>
    <s v="direct"/>
    <m/>
    <x v="0"/>
    <n v="0"/>
    <n v="0"/>
  </r>
  <r>
    <d v="2015-09-23T10:50:01"/>
    <x v="1"/>
    <x v="14"/>
    <x v="2"/>
    <x v="1011"/>
    <x v="1017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23T10:50:01"/>
    <x v="1"/>
    <x v="14"/>
    <x v="2"/>
    <x v="1011"/>
    <x v="1017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23T10:50:01"/>
    <x v="1"/>
    <x v="14"/>
    <x v="2"/>
    <x v="1011"/>
    <x v="1017"/>
    <s v="PARK_EXP"/>
    <s v="Parking Expenses"/>
    <s v="IPSMAC"/>
    <n v="0"/>
    <n v="0"/>
    <n v="0"/>
    <n v="6.42"/>
    <s v="DPS-JOPL"/>
    <s v="SW BY TOKEN"/>
    <n v="1"/>
    <x v="0"/>
    <x v="0"/>
    <x v="0"/>
    <s v="direct"/>
    <m/>
    <x v="0"/>
    <n v="0"/>
    <n v="0"/>
  </r>
  <r>
    <d v="2015-09-23T10:50:01"/>
    <x v="1"/>
    <x v="14"/>
    <x v="2"/>
    <x v="1011"/>
    <x v="1017"/>
    <s v="PARK_EXP"/>
    <s v="Parking Expenses"/>
    <s v="IPSMAC"/>
    <n v="0"/>
    <n v="0"/>
    <n v="0"/>
    <n v="6.42"/>
    <s v="DPS-JOPL"/>
    <s v="SW BY TOKEN"/>
    <n v="1"/>
    <x v="0"/>
    <x v="0"/>
    <x v="0"/>
    <s v="direct"/>
    <m/>
    <x v="0"/>
    <n v="0"/>
    <n v="0"/>
  </r>
  <r>
    <d v="2015-09-23T10:50:54"/>
    <x v="1"/>
    <x v="14"/>
    <x v="2"/>
    <x v="1012"/>
    <x v="1018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23T10:50:54"/>
    <x v="1"/>
    <x v="14"/>
    <x v="2"/>
    <x v="1012"/>
    <x v="1018"/>
    <s v="PARK_EXP"/>
    <s v="Parking Expenses"/>
    <s v="IPSMAC"/>
    <n v="0"/>
    <n v="0"/>
    <n v="0"/>
    <n v="5.5"/>
    <s v="DPS-JOPL"/>
    <s v="SW BY TOKEN"/>
    <n v="1"/>
    <x v="0"/>
    <x v="0"/>
    <x v="0"/>
    <s v="direct"/>
    <m/>
    <x v="0"/>
    <n v="0"/>
    <n v="0"/>
  </r>
  <r>
    <d v="2015-09-23T10:52:05"/>
    <x v="1"/>
    <x v="18"/>
    <x v="6"/>
    <x v="1013"/>
    <x v="1019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23T10:55:24"/>
    <x v="1"/>
    <x v="18"/>
    <x v="6"/>
    <x v="1014"/>
    <x v="1020"/>
    <s v="ONSITE_SUPPORT"/>
    <s v="Onsite Support Services"/>
    <s v="IPSMAC"/>
    <n v="0"/>
    <n v="0"/>
    <n v="0"/>
    <n v="0"/>
    <s v="DPS-JOPL"/>
    <s v="HW COMP BY PERIOD"/>
    <n v="0.5"/>
    <x v="0"/>
    <x v="0"/>
    <x v="0"/>
    <s v="direct"/>
    <m/>
    <x v="0"/>
    <n v="0"/>
    <n v="0"/>
  </r>
  <r>
    <d v="2015-09-23T10:55:24"/>
    <x v="1"/>
    <x v="18"/>
    <x v="6"/>
    <x v="1014"/>
    <x v="1020"/>
    <s v="SPPGZZ140DE"/>
    <s v="Dell 300GB SAS 10K 3.5&quot;"/>
    <s v="IPSMAC"/>
    <n v="0"/>
    <n v="149.69"/>
    <n v="0"/>
    <n v="0"/>
    <s v="DPS-JOPL"/>
    <s v="HW COMP BY PERIOD"/>
    <n v="1"/>
    <x v="0"/>
    <x v="0"/>
    <x v="0"/>
    <s v="direct"/>
    <m/>
    <x v="0"/>
    <n v="0"/>
    <n v="0"/>
  </r>
  <r>
    <d v="2015-09-23T10:55:24"/>
    <x v="1"/>
    <x v="18"/>
    <x v="6"/>
    <x v="1014"/>
    <x v="1020"/>
    <s v="PARK_EXP"/>
    <s v="Parking Expenses"/>
    <s v="IPSMAC"/>
    <n v="0"/>
    <n v="0"/>
    <n v="0"/>
    <n v="0.84"/>
    <s v="DPS-JOPL"/>
    <s v="HW COMP BY PERIOD"/>
    <n v="1"/>
    <x v="0"/>
    <x v="0"/>
    <x v="0"/>
    <s v="direct"/>
    <m/>
    <x v="0"/>
    <n v="0"/>
    <n v="0"/>
  </r>
  <r>
    <d v="2015-09-23T10:57:15"/>
    <x v="1"/>
    <x v="224"/>
    <x v="143"/>
    <x v="1015"/>
    <x v="1021"/>
    <s v="ONSITE_SUPPORT"/>
    <s v="Onsite Support Services"/>
    <s v="IPSMAC"/>
    <n v="0"/>
    <n v="0"/>
    <n v="0"/>
    <n v="0"/>
    <s v="DPS-JOPL"/>
    <s v="PRE_ORDER HANDLING"/>
    <n v="2.25"/>
    <x v="0"/>
    <x v="0"/>
    <x v="0"/>
    <s v="direct"/>
    <m/>
    <x v="0"/>
    <n v="0"/>
    <n v="0"/>
  </r>
  <r>
    <d v="2015-09-23T11:00:31"/>
    <x v="1"/>
    <x v="224"/>
    <x v="143"/>
    <x v="1016"/>
    <x v="1022"/>
    <s v="ONSITE_SUPPORT"/>
    <s v="Onsite Support Services"/>
    <s v="IPSMAC"/>
    <n v="0"/>
    <n v="0"/>
    <n v="0"/>
    <n v="0"/>
    <s v="DPS-JOPL"/>
    <s v="PRE_ORDER HANDLING"/>
    <n v="2.25"/>
    <x v="0"/>
    <x v="0"/>
    <x v="0"/>
    <s v="direct"/>
    <m/>
    <x v="0"/>
    <n v="0"/>
    <n v="0"/>
  </r>
  <r>
    <d v="2015-09-23T11:00:31"/>
    <x v="1"/>
    <x v="224"/>
    <x v="143"/>
    <x v="1016"/>
    <x v="1022"/>
    <s v="PARK_EXP"/>
    <s v="Parking Expenses"/>
    <s v="IPSMAC"/>
    <n v="0"/>
    <n v="0"/>
    <n v="0"/>
    <n v="1"/>
    <s v="DPS-JOPL"/>
    <s v="PRE_ORDER HANDLING"/>
    <n v="1"/>
    <x v="0"/>
    <x v="0"/>
    <x v="0"/>
    <s v="direct"/>
    <m/>
    <x v="0"/>
    <n v="0"/>
    <n v="0"/>
  </r>
  <r>
    <d v="2015-09-23T11:00:31"/>
    <x v="1"/>
    <x v="224"/>
    <x v="143"/>
    <x v="1016"/>
    <x v="1022"/>
    <s v="PARK_EXP"/>
    <s v="Parking Expenses"/>
    <s v="IPSMAC"/>
    <n v="0"/>
    <n v="0"/>
    <n v="0"/>
    <n v="1"/>
    <s v="DPS-JOPL"/>
    <s v="PRE_ORDER HANDLING"/>
    <n v="1"/>
    <x v="0"/>
    <x v="0"/>
    <x v="0"/>
    <s v="direct"/>
    <m/>
    <x v="0"/>
    <n v="0"/>
    <n v="0"/>
  </r>
  <r>
    <d v="2015-09-23T11:00:31"/>
    <x v="1"/>
    <x v="224"/>
    <x v="143"/>
    <x v="1016"/>
    <x v="1022"/>
    <s v="PARK_EXP"/>
    <s v="Parking Expenses"/>
    <s v="IPSMAC"/>
    <n v="0"/>
    <n v="0"/>
    <n v="0"/>
    <n v="1"/>
    <s v="DPS-JOPL"/>
    <s v="PRE_ORDER HANDLING"/>
    <n v="1"/>
    <x v="0"/>
    <x v="0"/>
    <x v="0"/>
    <s v="direct"/>
    <m/>
    <x v="0"/>
    <n v="0"/>
    <n v="0"/>
  </r>
  <r>
    <d v="2015-09-23T11:00:31"/>
    <x v="1"/>
    <x v="224"/>
    <x v="143"/>
    <x v="1016"/>
    <x v="1022"/>
    <s v="PC1112290009"/>
    <s v="IBM 1TB SATA Hotswap 7200 RPM 3.5&quot; DP"/>
    <s v="IPSMAC"/>
    <n v="0"/>
    <n v="321.27999999999997"/>
    <n v="0"/>
    <n v="0"/>
    <s v="DPS-JOPL"/>
    <s v="PRE_ORDER HANDLING"/>
    <n v="1"/>
    <x v="0"/>
    <x v="0"/>
    <x v="0"/>
    <s v="direct"/>
    <m/>
    <x v="0"/>
    <n v="0"/>
    <n v="0"/>
  </r>
  <r>
    <d v="2015-09-23T11:00:31"/>
    <x v="1"/>
    <x v="224"/>
    <x v="143"/>
    <x v="1016"/>
    <x v="1022"/>
    <s v="TAXI_EXP"/>
    <s v="Taxi Expenses"/>
    <s v="IPSMAC"/>
    <n v="0"/>
    <n v="0"/>
    <n v="0"/>
    <n v="12.9"/>
    <s v="DPS-JOPL"/>
    <s v="PRE_ORDER HANDLING"/>
    <n v="1"/>
    <x v="0"/>
    <x v="0"/>
    <x v="0"/>
    <s v="direct"/>
    <m/>
    <x v="0"/>
    <n v="0"/>
    <n v="0"/>
  </r>
  <r>
    <d v="2015-09-23T11:29:07"/>
    <x v="1"/>
    <x v="224"/>
    <x v="143"/>
    <x v="1017"/>
    <x v="1023"/>
    <s v="ONSITE_SUPPORT"/>
    <s v="Onsite Support Services"/>
    <s v="IPSMAC"/>
    <n v="0"/>
    <n v="0"/>
    <n v="0"/>
    <n v="0"/>
    <s v="DPS-JOPL"/>
    <s v="PRE_ORDER HANDLING"/>
    <n v="0.42"/>
    <x v="0"/>
    <x v="0"/>
    <x v="0"/>
    <s v="direct"/>
    <m/>
    <x v="0"/>
    <n v="0"/>
    <n v="0"/>
  </r>
  <r>
    <d v="2015-09-23T11:29:07"/>
    <x v="1"/>
    <x v="224"/>
    <x v="143"/>
    <x v="1017"/>
    <x v="1023"/>
    <s v="PC1305060004"/>
    <s v="IBM 675W Power Supply  for X3550 M2/X3650M2"/>
    <s v="IPSMAC"/>
    <n v="0"/>
    <n v="122.25"/>
    <n v="0"/>
    <n v="0"/>
    <s v="DPS-JOPL"/>
    <s v="PRE_ORDER HANDLING"/>
    <n v="1"/>
    <x v="0"/>
    <x v="0"/>
    <x v="0"/>
    <s v="direct"/>
    <m/>
    <x v="0"/>
    <n v="0"/>
    <n v="0"/>
  </r>
  <r>
    <d v="2015-09-23T11:45:38"/>
    <x v="1"/>
    <x v="224"/>
    <x v="143"/>
    <x v="1018"/>
    <x v="1024"/>
    <s v="ONSITE_SUPPORT"/>
    <s v="Onsite Support Services"/>
    <s v="IPSMAC"/>
    <n v="0"/>
    <n v="0"/>
    <n v="0"/>
    <n v="0"/>
    <s v="DPS-JOPL"/>
    <s v="PRE_ORDER HANDLING"/>
    <n v="0.42"/>
    <x v="0"/>
    <x v="0"/>
    <x v="0"/>
    <s v="direct"/>
    <m/>
    <x v="0"/>
    <n v="0"/>
    <n v="0"/>
  </r>
  <r>
    <d v="2015-09-23T11:45:38"/>
    <x v="1"/>
    <x v="224"/>
    <x v="143"/>
    <x v="1018"/>
    <x v="1024"/>
    <s v="SPPGHU026CQ"/>
    <s v="HP 146GB SP SAS 10K 2.5&quot; HDD"/>
    <s v="IPSMAC"/>
    <n v="0"/>
    <n v="63.01"/>
    <n v="0"/>
    <n v="0"/>
    <s v="DPS-JOPL"/>
    <s v="PRE_ORDER HANDLING"/>
    <n v="1"/>
    <x v="0"/>
    <x v="0"/>
    <x v="0"/>
    <s v="direct"/>
    <m/>
    <x v="0"/>
    <n v="0"/>
    <n v="0"/>
  </r>
  <r>
    <d v="2015-09-23T11:45:38"/>
    <x v="1"/>
    <x v="224"/>
    <x v="143"/>
    <x v="1018"/>
    <x v="1024"/>
    <s v="TAXI_EXP"/>
    <s v="Taxi Expenses"/>
    <s v="IPSMAC"/>
    <n v="0"/>
    <n v="0"/>
    <n v="0"/>
    <n v="11.65"/>
    <s v="DPS-JOPL"/>
    <s v="PRE_ORDER HANDLING"/>
    <n v="1"/>
    <x v="0"/>
    <x v="0"/>
    <x v="0"/>
    <s v="direct"/>
    <m/>
    <x v="0"/>
    <n v="0"/>
    <n v="0"/>
  </r>
  <r>
    <d v="2015-09-23T11:49:20"/>
    <x v="1"/>
    <x v="224"/>
    <x v="143"/>
    <x v="1019"/>
    <x v="1025"/>
    <s v="ONSITE_SUPPORT"/>
    <s v="Onsite Support Services"/>
    <s v="IPSMAC"/>
    <n v="0"/>
    <n v="0"/>
    <n v="0"/>
    <n v="0"/>
    <s v="DPS-JOPL"/>
    <s v="PRE_ORDER HANDLING"/>
    <n v="0.43"/>
    <x v="0"/>
    <x v="0"/>
    <x v="0"/>
    <s v="direct"/>
    <m/>
    <x v="0"/>
    <n v="0"/>
    <n v="0"/>
  </r>
  <r>
    <d v="2015-09-23T11:49:20"/>
    <x v="1"/>
    <x v="224"/>
    <x v="143"/>
    <x v="1019"/>
    <x v="1025"/>
    <s v="PC1210170012"/>
    <s v="IBM 300GB 10K 6GBPS SAS 2.5&quot; SFF SLIM-HS HARD DRIVE W/TRAY"/>
    <s v="IPSMAC"/>
    <n v="0"/>
    <n v="182.55"/>
    <n v="0"/>
    <n v="0"/>
    <s v="DPS-JOPL"/>
    <s v="PRE_ORDER HANDLING"/>
    <n v="1"/>
    <x v="0"/>
    <x v="0"/>
    <x v="0"/>
    <s v="direct"/>
    <m/>
    <x v="0"/>
    <n v="0"/>
    <n v="0"/>
  </r>
  <r>
    <d v="2015-09-23T11:52:06"/>
    <x v="1"/>
    <x v="184"/>
    <x v="111"/>
    <x v="1020"/>
    <x v="1026"/>
    <s v="ONSITE_SUPPORT"/>
    <s v="Onsite Support Services"/>
    <s v="IPSMAC"/>
    <n v="0"/>
    <n v="0"/>
    <n v="0"/>
    <n v="0"/>
    <s v="ESS-JOPL"/>
    <s v="HW PM BY PERIOD"/>
    <n v="6"/>
    <x v="0"/>
    <x v="0"/>
    <x v="0"/>
    <s v="direct"/>
    <m/>
    <x v="0"/>
    <n v="0"/>
    <n v="0"/>
  </r>
  <r>
    <d v="2015-09-23T11:52:06"/>
    <x v="1"/>
    <x v="184"/>
    <x v="111"/>
    <x v="1020"/>
    <x v="1026"/>
    <s v="ERP_EXP"/>
    <s v="ERP Expenses"/>
    <s v="IPSMAC"/>
    <n v="0"/>
    <n v="0"/>
    <n v="0"/>
    <n v="0.5"/>
    <s v="ESS-JOPL"/>
    <s v="HW PM BY PERIOD"/>
    <n v="1"/>
    <x v="0"/>
    <x v="0"/>
    <x v="0"/>
    <s v="direct"/>
    <m/>
    <x v="0"/>
    <n v="0"/>
    <n v="0"/>
  </r>
  <r>
    <d v="2015-09-23T11:52:06"/>
    <x v="1"/>
    <x v="184"/>
    <x v="111"/>
    <x v="1020"/>
    <x v="1026"/>
    <s v="ERP_EXP"/>
    <s v="ERP Expenses"/>
    <s v="IPSMAC"/>
    <n v="0"/>
    <n v="0"/>
    <n v="0"/>
    <n v="4"/>
    <s v="ESS-JOPL"/>
    <s v="HW PM BY PERIOD"/>
    <n v="1"/>
    <x v="0"/>
    <x v="0"/>
    <x v="0"/>
    <s v="direct"/>
    <m/>
    <x v="0"/>
    <n v="0"/>
    <n v="0"/>
  </r>
  <r>
    <d v="2015-09-23T11:52:06"/>
    <x v="1"/>
    <x v="184"/>
    <x v="111"/>
    <x v="1020"/>
    <x v="1026"/>
    <s v="PARK_EXP"/>
    <s v="Parking Expenses"/>
    <s v="IPSMAC"/>
    <n v="0"/>
    <n v="0"/>
    <n v="0"/>
    <n v="13.18"/>
    <s v="ESS-JOPL"/>
    <s v="HW PM BY PERIOD"/>
    <n v="1"/>
    <x v="0"/>
    <x v="0"/>
    <x v="0"/>
    <s v="direct"/>
    <m/>
    <x v="0"/>
    <n v="0"/>
    <n v="0"/>
  </r>
  <r>
    <d v="2015-09-23T11:54:01"/>
    <x v="1"/>
    <x v="52"/>
    <x v="28"/>
    <x v="1021"/>
    <x v="1027"/>
    <s v="ONSITE_SUPPORT"/>
    <s v="Onsite Support Services"/>
    <s v="IPSMAC"/>
    <n v="0"/>
    <n v="0"/>
    <n v="0"/>
    <n v="0"/>
    <s v="ESS-JOPL"/>
    <s v="HW COMP BY PERIOD"/>
    <n v="1.58"/>
    <x v="0"/>
    <x v="0"/>
    <x v="0"/>
    <s v="direct"/>
    <m/>
    <x v="0"/>
    <n v="0"/>
    <n v="0"/>
  </r>
  <r>
    <d v="2015-09-23T11:54:01"/>
    <x v="1"/>
    <x v="52"/>
    <x v="28"/>
    <x v="1021"/>
    <x v="1027"/>
    <s v="PARK_EXP"/>
    <s v="Parking Expenses"/>
    <s v="IPSMAC"/>
    <n v="0"/>
    <n v="0"/>
    <n v="0"/>
    <n v="21.4"/>
    <s v="ESS-JOPL"/>
    <s v="HW COMP BY PERIOD"/>
    <n v="1"/>
    <x v="0"/>
    <x v="0"/>
    <x v="0"/>
    <s v="direct"/>
    <m/>
    <x v="0"/>
    <n v="0"/>
    <n v="0"/>
  </r>
  <r>
    <d v="2015-09-23T11:54:01"/>
    <x v="1"/>
    <x v="52"/>
    <x v="28"/>
    <x v="1021"/>
    <x v="1027"/>
    <s v="PARK_EXP"/>
    <s v="Parking Expenses"/>
    <s v="IPSMAC"/>
    <n v="0"/>
    <n v="0"/>
    <n v="0"/>
    <n v="12.84"/>
    <s v="ESS-JOPL"/>
    <s v="HW COMP BY PERIOD"/>
    <n v="1"/>
    <x v="0"/>
    <x v="0"/>
    <x v="0"/>
    <s v="direct"/>
    <m/>
    <x v="0"/>
    <n v="0"/>
    <n v="0"/>
  </r>
  <r>
    <d v="2015-09-23T11:54:01"/>
    <x v="1"/>
    <x v="52"/>
    <x v="28"/>
    <x v="1021"/>
    <x v="1027"/>
    <s v="ONSITE_SUPPORT"/>
    <s v="Onsite Support Services"/>
    <s v="IPSMAC"/>
    <n v="0"/>
    <n v="0"/>
    <n v="0"/>
    <n v="0"/>
    <s v="ESS-JOPL"/>
    <s v="HW COMP BY PERIOD"/>
    <n v="2.5"/>
    <x v="0"/>
    <x v="0"/>
    <x v="0"/>
    <s v="direct"/>
    <m/>
    <x v="0"/>
    <n v="0"/>
    <n v="0"/>
  </r>
  <r>
    <d v="2015-09-23T11:54:01"/>
    <x v="1"/>
    <x v="52"/>
    <x v="28"/>
    <x v="1021"/>
    <x v="1027"/>
    <s v="SPPGBS094CQ"/>
    <s v="SYS-BD,SYS,W/PROC CAGE F/DL380 G3"/>
    <s v="IPSMAC"/>
    <n v="0"/>
    <n v="150"/>
    <n v="0"/>
    <n v="0"/>
    <s v="ESS-JOPL"/>
    <s v="HW COMP BY PERIOD"/>
    <n v="1"/>
    <x v="0"/>
    <x v="0"/>
    <x v="0"/>
    <s v="direct"/>
    <m/>
    <x v="0"/>
    <n v="0"/>
    <n v="0"/>
  </r>
  <r>
    <d v="2015-09-23T13:46:04"/>
    <x v="1"/>
    <x v="230"/>
    <x v="149"/>
    <x v="1022"/>
    <x v="1028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23T13:46:04"/>
    <x v="1"/>
    <x v="230"/>
    <x v="149"/>
    <x v="1022"/>
    <x v="1028"/>
    <s v="PARK_EXP"/>
    <s v="Parking Expenses"/>
    <s v="IPSMAC"/>
    <n v="0"/>
    <n v="0"/>
    <n v="0"/>
    <n v="1.66"/>
    <s v="DPS-JOPL"/>
    <s v="SW BY TOKEN"/>
    <n v="1"/>
    <x v="0"/>
    <x v="0"/>
    <x v="0"/>
    <s v="direct"/>
    <m/>
    <x v="0"/>
    <n v="0"/>
    <n v="0"/>
  </r>
  <r>
    <d v="2015-09-23T13:46:04"/>
    <x v="1"/>
    <x v="230"/>
    <x v="149"/>
    <x v="1022"/>
    <x v="1028"/>
    <s v="ONSITE_SUPPORT"/>
    <s v="Onsite Support Services"/>
    <s v="IPSMAC"/>
    <n v="0"/>
    <n v="0"/>
    <n v="0"/>
    <n v="0"/>
    <s v="DPS-JOPL"/>
    <s v="SW BY TOKEN"/>
    <n v="0.5"/>
    <x v="0"/>
    <x v="0"/>
    <x v="0"/>
    <s v="direct"/>
    <m/>
    <x v="0"/>
    <n v="0"/>
    <n v="0"/>
  </r>
  <r>
    <d v="2015-09-23T13:46:04"/>
    <x v="1"/>
    <x v="230"/>
    <x v="149"/>
    <x v="1022"/>
    <x v="1028"/>
    <s v="PARK_EXP"/>
    <s v="Parking Expenses"/>
    <s v="IPSMAC"/>
    <n v="0"/>
    <n v="0"/>
    <n v="0"/>
    <n v="4.7"/>
    <s v="DPS-JOPL"/>
    <s v="SW BY TOKEN"/>
    <n v="1"/>
    <x v="0"/>
    <x v="0"/>
    <x v="0"/>
    <s v="direct"/>
    <m/>
    <x v="0"/>
    <n v="0"/>
    <n v="0"/>
  </r>
  <r>
    <d v="2015-09-23T13:48:03"/>
    <x v="1"/>
    <x v="56"/>
    <x v="31"/>
    <x v="1023"/>
    <x v="1029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23T13:48:03"/>
    <x v="1"/>
    <x v="56"/>
    <x v="31"/>
    <x v="1023"/>
    <x v="1029"/>
    <s v="PC1105300001"/>
    <s v="HP BATTERY MODULE FOR ARRAY P410"/>
    <s v="IPSMAC"/>
    <n v="0"/>
    <n v="116.93"/>
    <n v="0"/>
    <n v="0"/>
    <s v="DPS-JOPL"/>
    <s v="HW COMP BY PERIOD"/>
    <n v="1"/>
    <x v="0"/>
    <x v="0"/>
    <x v="0"/>
    <s v="direct"/>
    <m/>
    <x v="0"/>
    <n v="0"/>
    <n v="0"/>
  </r>
  <r>
    <d v="2015-09-23T13:50:32"/>
    <x v="1"/>
    <x v="21"/>
    <x v="9"/>
    <x v="1024"/>
    <x v="1030"/>
    <s v="ONSITE_SUPPORT"/>
    <s v="Onsite Support Services"/>
    <s v="IPSMAC"/>
    <n v="0"/>
    <n v="0"/>
    <n v="0"/>
    <n v="0"/>
    <s v="DPS-JOPL"/>
    <s v="HW COMP BY PERIOD"/>
    <n v="2.5"/>
    <x v="0"/>
    <x v="0"/>
    <x v="0"/>
    <s v="direct"/>
    <m/>
    <x v="0"/>
    <n v="0"/>
    <n v="0"/>
  </r>
  <r>
    <d v="2015-09-23T13:50:32"/>
    <x v="1"/>
    <x v="21"/>
    <x v="9"/>
    <x v="1024"/>
    <x v="1030"/>
    <s v="ERP_EXP"/>
    <s v="ERP Expenses"/>
    <s v="IPSMAC"/>
    <n v="0"/>
    <n v="0"/>
    <n v="0"/>
    <n v="6.61"/>
    <s v="DPS-JOPL"/>
    <s v="HW COMP BY PERIOD"/>
    <n v="1"/>
    <x v="0"/>
    <x v="0"/>
    <x v="0"/>
    <s v="direct"/>
    <m/>
    <x v="0"/>
    <n v="0"/>
    <n v="0"/>
  </r>
  <r>
    <d v="2015-09-23T13:50:32"/>
    <x v="1"/>
    <x v="21"/>
    <x v="9"/>
    <x v="1024"/>
    <x v="1030"/>
    <s v="ERP_EXP"/>
    <s v="ERP Expenses"/>
    <s v="IPSMAC"/>
    <n v="0"/>
    <n v="0"/>
    <n v="0"/>
    <n v="2.5"/>
    <s v="DPS-JOPL"/>
    <s v="HW COMP BY PERIOD"/>
    <n v="1"/>
    <x v="0"/>
    <x v="0"/>
    <x v="0"/>
    <s v="direct"/>
    <m/>
    <x v="0"/>
    <n v="0"/>
    <n v="0"/>
  </r>
  <r>
    <d v="2015-09-23T13:50:32"/>
    <x v="1"/>
    <x v="21"/>
    <x v="9"/>
    <x v="1024"/>
    <x v="1030"/>
    <s v="ERP_EXP"/>
    <s v="ERP Expenses"/>
    <s v="IPSMAC"/>
    <n v="0"/>
    <n v="0"/>
    <n v="0"/>
    <n v="2"/>
    <s v="DPS-JOPL"/>
    <s v="HW COMP BY PERIOD"/>
    <n v="1"/>
    <x v="0"/>
    <x v="0"/>
    <x v="0"/>
    <s v="direct"/>
    <m/>
    <x v="0"/>
    <n v="0"/>
    <n v="0"/>
  </r>
  <r>
    <d v="2015-09-23T13:52:41"/>
    <x v="1"/>
    <x v="122"/>
    <x v="68"/>
    <x v="1025"/>
    <x v="1031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23T13:52:41"/>
    <x v="1"/>
    <x v="122"/>
    <x v="68"/>
    <x v="1025"/>
    <x v="1031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23T13:55:44"/>
    <x v="1"/>
    <x v="135"/>
    <x v="81"/>
    <x v="1026"/>
    <x v="1032"/>
    <s v="ONSITE_SUPPORT"/>
    <s v="Onsite Support Services"/>
    <s v="IPSMAC"/>
    <n v="0"/>
    <n v="0"/>
    <n v="0"/>
    <n v="0"/>
    <s v="DPS-JOPL"/>
    <s v="HW COMP BY PERIOD"/>
    <n v="0.57999999999999996"/>
    <x v="0"/>
    <x v="0"/>
    <x v="0"/>
    <s v="direct"/>
    <m/>
    <x v="0"/>
    <n v="0"/>
    <n v="0"/>
  </r>
  <r>
    <d v="2015-09-23T13:55:44"/>
    <x v="1"/>
    <x v="135"/>
    <x v="81"/>
    <x v="1026"/>
    <x v="1032"/>
    <s v="PC1505120015"/>
    <s v="HP 900GB  6G DP SAS 10k 2.5&quot; HDD"/>
    <s v="IPSMAC"/>
    <n v="0"/>
    <n v="398"/>
    <n v="0"/>
    <n v="0"/>
    <s v="DPS-JOPL"/>
    <s v="HW COMP BY PERIOD"/>
    <n v="1"/>
    <x v="0"/>
    <x v="0"/>
    <x v="0"/>
    <s v="direct"/>
    <m/>
    <x v="0"/>
    <n v="0"/>
    <n v="0"/>
  </r>
  <r>
    <d v="2015-09-23T13:57:24"/>
    <x v="1"/>
    <x v="211"/>
    <x v="131"/>
    <x v="1027"/>
    <x v="1033"/>
    <s v="ONSITE_SUPPORT"/>
    <s v="Onsite Support Services"/>
    <s v="IPSMAC"/>
    <n v="0"/>
    <n v="0"/>
    <n v="0"/>
    <n v="0"/>
    <s v="DPS-JOPL"/>
    <s v="HW COMP BY PERIOD"/>
    <n v="4"/>
    <x v="0"/>
    <x v="0"/>
    <x v="0"/>
    <s v="direct"/>
    <m/>
    <x v="0"/>
    <n v="0"/>
    <n v="0"/>
  </r>
  <r>
    <d v="2015-09-23T13:57:24"/>
    <x v="1"/>
    <x v="211"/>
    <x v="131"/>
    <x v="1027"/>
    <x v="1033"/>
    <s v="PARK_EXP"/>
    <s v="Parking Expenses"/>
    <s v="IPSMAC"/>
    <n v="0"/>
    <n v="0"/>
    <n v="0"/>
    <n v="15.24"/>
    <s v="DPS-JOPL"/>
    <s v="HW COMP BY PERIOD"/>
    <n v="1"/>
    <x v="0"/>
    <x v="0"/>
    <x v="0"/>
    <s v="direct"/>
    <m/>
    <x v="0"/>
    <n v="0"/>
    <n v="0"/>
  </r>
  <r>
    <d v="2015-09-23T13:57:24"/>
    <x v="1"/>
    <x v="211"/>
    <x v="131"/>
    <x v="1027"/>
    <x v="1033"/>
    <s v="TAXI_EXP"/>
    <s v="Taxi Expenses"/>
    <s v="IPSMAC"/>
    <n v="0"/>
    <n v="0"/>
    <n v="0"/>
    <n v="11.75"/>
    <s v="DPS-JOPL"/>
    <s v="HW COMP BY PERIOD"/>
    <n v="1"/>
    <x v="0"/>
    <x v="0"/>
    <x v="0"/>
    <s v="direct"/>
    <m/>
    <x v="0"/>
    <n v="0"/>
    <n v="0"/>
  </r>
  <r>
    <d v="2015-09-23T13:57:24"/>
    <x v="1"/>
    <x v="211"/>
    <x v="131"/>
    <x v="1027"/>
    <x v="1033"/>
    <s v="PC1308150025"/>
    <s v="HP 4GB REGISTERED PC2-6400(2X2GB) MEMORY KIT"/>
    <s v="IPSMAC"/>
    <n v="0"/>
    <n v="59"/>
    <n v="0"/>
    <n v="0"/>
    <s v="DPS-JOPL"/>
    <s v="HW COMP BY PERIOD"/>
    <n v="1"/>
    <x v="0"/>
    <x v="0"/>
    <x v="0"/>
    <s v="direct"/>
    <m/>
    <x v="0"/>
    <n v="0"/>
    <n v="0"/>
  </r>
  <r>
    <d v="2015-09-23T14:02:03"/>
    <x v="0"/>
    <x v="39"/>
    <x v="0"/>
    <x v="1028"/>
    <x v="103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4:02:03"/>
    <x v="0"/>
    <x v="39"/>
    <x v="0"/>
    <x v="1028"/>
    <x v="1034"/>
    <s v="UpdateOrder"/>
    <s v="Order was Updated"/>
    <s v="IPSMAC"/>
    <n v="0"/>
    <n v="0"/>
    <n v="0"/>
    <n v="0"/>
    <s v="DPS-JOPL"/>
    <s v="IDA_TENDER_1169"/>
    <n v="8.9999999999999993E-3"/>
    <x v="0"/>
    <x v="0"/>
    <x v="0"/>
    <s v="direct"/>
    <m/>
    <x v="0"/>
    <n v="0"/>
    <n v="0"/>
  </r>
  <r>
    <d v="2015-09-23T14:02:11"/>
    <x v="1"/>
    <x v="18"/>
    <x v="6"/>
    <x v="1029"/>
    <x v="1035"/>
    <s v="ONSITE_SUPPORT"/>
    <s v="Onsite Support Services"/>
    <s v="IPSMAC"/>
    <n v="0"/>
    <n v="0"/>
    <n v="0"/>
    <n v="0"/>
    <s v="DPS-JOPL"/>
    <s v="HW COMP BY PERIOD"/>
    <n v="0.73"/>
    <x v="0"/>
    <x v="0"/>
    <x v="0"/>
    <s v="direct"/>
    <m/>
    <x v="0"/>
    <n v="0"/>
    <n v="0"/>
  </r>
  <r>
    <d v="2015-09-23T14:02:11"/>
    <x v="1"/>
    <x v="18"/>
    <x v="6"/>
    <x v="1029"/>
    <x v="1035"/>
    <s v="PARK_EXP"/>
    <s v="Parking Expenses"/>
    <s v="IPSMAC"/>
    <n v="0"/>
    <n v="0"/>
    <n v="0"/>
    <n v="3.21"/>
    <s v="DPS-JOPL"/>
    <s v="HW COMP BY PERIOD"/>
    <n v="1"/>
    <x v="0"/>
    <x v="0"/>
    <x v="0"/>
    <s v="direct"/>
    <m/>
    <x v="0"/>
    <n v="0"/>
    <n v="0"/>
  </r>
  <r>
    <d v="2015-09-23T14:02:11"/>
    <x v="1"/>
    <x v="18"/>
    <x v="6"/>
    <x v="1029"/>
    <x v="1035"/>
    <s v="ERP_EXP"/>
    <s v="ERP Expenses"/>
    <s v="IPSMAC"/>
    <n v="0"/>
    <n v="0"/>
    <n v="0"/>
    <n v="2"/>
    <s v="DPS-JOPL"/>
    <s v="HW COMP BY PERIOD"/>
    <n v="1"/>
    <x v="0"/>
    <x v="0"/>
    <x v="0"/>
    <s v="direct"/>
    <m/>
    <x v="0"/>
    <n v="0"/>
    <n v="0"/>
  </r>
  <r>
    <d v="2015-09-23T14:02:11"/>
    <x v="1"/>
    <x v="18"/>
    <x v="6"/>
    <x v="1029"/>
    <x v="1035"/>
    <s v="ONSITE_SUPPORT"/>
    <s v="Onsite Support Services"/>
    <s v="IPSMAC"/>
    <n v="0"/>
    <n v="0"/>
    <n v="0"/>
    <n v="0"/>
    <s v="DPS-JOPL"/>
    <s v="HW COMP BY PERIOD"/>
    <n v="0.92"/>
    <x v="0"/>
    <x v="0"/>
    <x v="0"/>
    <s v="direct"/>
    <m/>
    <x v="0"/>
    <n v="0"/>
    <n v="0"/>
  </r>
  <r>
    <d v="2015-09-23T14:04:27"/>
    <x v="1"/>
    <x v="38"/>
    <x v="19"/>
    <x v="1030"/>
    <x v="1036"/>
    <s v="ONSITE_SUPPORT"/>
    <s v="Onsite Support Services"/>
    <s v="IPSMAC"/>
    <n v="0"/>
    <n v="0"/>
    <n v="38.229999999999997"/>
    <n v="0"/>
    <s v="DPS-JOPL"/>
    <s v="HW COMP BY PERIOD"/>
    <n v="1.5"/>
    <x v="0"/>
    <x v="0"/>
    <x v="0"/>
    <s v="direct"/>
    <m/>
    <x v="1"/>
    <n v="0"/>
    <n v="0"/>
  </r>
  <r>
    <d v="2015-09-23T14:04:27"/>
    <x v="1"/>
    <x v="38"/>
    <x v="19"/>
    <x v="1030"/>
    <x v="1036"/>
    <s v="PC1412010012"/>
    <s v="IBM 1TB 7200 RPM 6GB SAS NL 3.5&quot; Hot Swap HDD"/>
    <s v="IPSMAC"/>
    <n v="0"/>
    <n v="578"/>
    <n v="0"/>
    <n v="0"/>
    <s v="DPS-JOPL"/>
    <s v="HW COMP BY PERIOD"/>
    <n v="2"/>
    <x v="0"/>
    <x v="0"/>
    <x v="0"/>
    <s v="direct"/>
    <m/>
    <x v="0"/>
    <n v="0"/>
    <n v="0"/>
  </r>
  <r>
    <d v="2015-09-23T14:04:27"/>
    <x v="1"/>
    <x v="38"/>
    <x v="19"/>
    <x v="1030"/>
    <x v="1036"/>
    <s v="TAXI_EXP"/>
    <s v="Taxi Expenses"/>
    <s v="IPSMAC"/>
    <n v="0"/>
    <n v="0"/>
    <n v="0"/>
    <n v="10.199999999999999"/>
    <s v="DPS-JOPL"/>
    <s v="HW COMP BY PERIOD"/>
    <n v="1"/>
    <x v="0"/>
    <x v="0"/>
    <x v="0"/>
    <s v="direct"/>
    <m/>
    <x v="0"/>
    <n v="0"/>
    <n v="0"/>
  </r>
  <r>
    <d v="2015-09-23T14:04:27"/>
    <x v="1"/>
    <x v="38"/>
    <x v="19"/>
    <x v="1030"/>
    <x v="1036"/>
    <s v="ONSITE_SUPPORT"/>
    <s v="Onsite Support Services"/>
    <s v="IPSMAC"/>
    <n v="0"/>
    <n v="0"/>
    <n v="0"/>
    <n v="0"/>
    <s v="DPS-JOPL"/>
    <s v="HW COMP BY PERIOD"/>
    <n v="0.57999999999999996"/>
    <x v="0"/>
    <x v="0"/>
    <x v="0"/>
    <s v="direct"/>
    <m/>
    <x v="0"/>
    <n v="0"/>
    <n v="0"/>
  </r>
  <r>
    <d v="2015-09-23T14:04:27"/>
    <x v="1"/>
    <x v="38"/>
    <x v="19"/>
    <x v="1030"/>
    <x v="1036"/>
    <s v="PC1412010012"/>
    <s v="IBM 1TB 7200 RPM 6GB SAS NL 3.5&quot; Hot Swap HDD"/>
    <s v="IPSMAC"/>
    <n v="0"/>
    <n v="446.19"/>
    <n v="0"/>
    <n v="0"/>
    <s v="DPS-JOPL"/>
    <s v="HW COMP BY PERIOD"/>
    <n v="1"/>
    <x v="0"/>
    <x v="0"/>
    <x v="0"/>
    <s v="direct"/>
    <m/>
    <x v="0"/>
    <n v="0"/>
    <n v="0"/>
  </r>
  <r>
    <d v="2015-09-23T14:04:27"/>
    <x v="1"/>
    <x v="38"/>
    <x v="19"/>
    <x v="1030"/>
    <x v="1036"/>
    <s v="PARK_EXP"/>
    <s v="Parking Expenses"/>
    <s v="IPSMAC"/>
    <n v="0"/>
    <n v="0"/>
    <n v="0"/>
    <n v="1.37"/>
    <s v="DPS-JOPL"/>
    <s v="HW COMP BY PERIOD"/>
    <n v="1"/>
    <x v="0"/>
    <x v="0"/>
    <x v="0"/>
    <s v="direct"/>
    <m/>
    <x v="0"/>
    <n v="0"/>
    <n v="0"/>
  </r>
  <r>
    <d v="2015-09-23T14:05:26"/>
    <x v="1"/>
    <x v="38"/>
    <x v="19"/>
    <x v="1031"/>
    <x v="1037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23T14:05:26"/>
    <x v="1"/>
    <x v="38"/>
    <x v="19"/>
    <x v="1031"/>
    <x v="1037"/>
    <s v="SPPIHS060IB"/>
    <s v="IBM 146GB 2.5&quot; SAS 10Krpm with Tray"/>
    <s v="IPSMAC"/>
    <n v="0"/>
    <n v="83.64"/>
    <n v="0"/>
    <n v="0"/>
    <s v="DPS-JOPL"/>
    <s v="HW COMP BY PERIOD"/>
    <n v="1"/>
    <x v="0"/>
    <x v="0"/>
    <x v="0"/>
    <s v="direct"/>
    <m/>
    <x v="0"/>
    <n v="0"/>
    <n v="0"/>
  </r>
  <r>
    <d v="2015-09-23T14:05:26"/>
    <x v="1"/>
    <x v="38"/>
    <x v="19"/>
    <x v="1031"/>
    <x v="1037"/>
    <s v="PARK_EXP"/>
    <s v="Parking Expenses"/>
    <s v="IPSMAC"/>
    <n v="0"/>
    <n v="0"/>
    <n v="0"/>
    <n v="1"/>
    <s v="DPS-JOPL"/>
    <s v="HW COMP BY PERIOD"/>
    <n v="1"/>
    <x v="0"/>
    <x v="0"/>
    <x v="0"/>
    <s v="direct"/>
    <m/>
    <x v="0"/>
    <n v="0"/>
    <n v="0"/>
  </r>
  <r>
    <d v="2015-09-23T14:06:26"/>
    <x v="1"/>
    <x v="14"/>
    <x v="2"/>
    <x v="1032"/>
    <x v="1038"/>
    <s v="ONSITE_SUPPORT"/>
    <s v="Onsite Support Services"/>
    <s v="IPSMAC"/>
    <n v="0"/>
    <n v="0"/>
    <n v="0"/>
    <n v="0"/>
    <s v="DPS-JOPL"/>
    <s v="SW BY TOKEN"/>
    <n v="1.92"/>
    <x v="0"/>
    <x v="0"/>
    <x v="0"/>
    <s v="direct"/>
    <m/>
    <x v="0"/>
    <n v="0"/>
    <n v="0"/>
  </r>
  <r>
    <d v="2015-09-23T14:06:26"/>
    <x v="1"/>
    <x v="14"/>
    <x v="2"/>
    <x v="1032"/>
    <x v="1038"/>
    <s v="PARK_EXP"/>
    <s v="Parking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23T14:07:52"/>
    <x v="1"/>
    <x v="23"/>
    <x v="11"/>
    <x v="1033"/>
    <x v="1039"/>
    <s v="ONSITE_SUPPORT"/>
    <s v="Onsite Support Services"/>
    <s v="IPSMAC"/>
    <n v="0"/>
    <n v="0"/>
    <n v="0"/>
    <n v="0"/>
    <s v="DPS-JOPL"/>
    <s v="HW COMP BY PERIOD"/>
    <n v="2"/>
    <x v="0"/>
    <x v="0"/>
    <x v="0"/>
    <s v="direct"/>
    <m/>
    <x v="0"/>
    <n v="0"/>
    <n v="0"/>
  </r>
  <r>
    <d v="2015-09-23T14:07:52"/>
    <x v="1"/>
    <x v="23"/>
    <x v="11"/>
    <x v="1033"/>
    <x v="1039"/>
    <s v="SP08BT014UB"/>
    <s v="BATTERY 12V 18AH forUPS30005U"/>
    <s v="IPSMAC"/>
    <n v="0"/>
    <n v="116.16"/>
    <n v="0"/>
    <n v="0"/>
    <s v="DPS-JOPL"/>
    <s v="HW COMP BY PERIOD"/>
    <n v="4"/>
    <x v="0"/>
    <x v="0"/>
    <x v="0"/>
    <s v="direct"/>
    <m/>
    <x v="0"/>
    <n v="0"/>
    <n v="0"/>
  </r>
  <r>
    <d v="2015-09-23T14:07:52"/>
    <x v="1"/>
    <x v="23"/>
    <x v="11"/>
    <x v="1033"/>
    <x v="1039"/>
    <s v="ONSITE_SUPPORT"/>
    <s v="Onsite Support Services"/>
    <s v="IPSMAC"/>
    <n v="0"/>
    <n v="0"/>
    <n v="0"/>
    <n v="0"/>
    <s v="DPS-JOPL"/>
    <s v="HW COMP BY PERIOD"/>
    <n v="2"/>
    <x v="0"/>
    <x v="0"/>
    <x v="0"/>
    <s v="direct"/>
    <m/>
    <x v="0"/>
    <n v="0"/>
    <n v="0"/>
  </r>
  <r>
    <d v="2015-09-23T14:07:52"/>
    <x v="1"/>
    <x v="23"/>
    <x v="11"/>
    <x v="1033"/>
    <x v="1039"/>
    <s v="ONSITE_SUPPORT"/>
    <s v="Onsite Support Services"/>
    <s v="IPSMAC"/>
    <n v="0"/>
    <n v="0"/>
    <n v="0"/>
    <n v="0"/>
    <s v="DPS-JOPL"/>
    <s v="HW COMP BY PERIOD"/>
    <n v="0.33"/>
    <x v="0"/>
    <x v="0"/>
    <x v="0"/>
    <s v="direct"/>
    <m/>
    <x v="0"/>
    <n v="0"/>
    <n v="0"/>
  </r>
  <r>
    <d v="2015-09-23T14:07:52"/>
    <x v="1"/>
    <x v="23"/>
    <x v="11"/>
    <x v="1033"/>
    <x v="1039"/>
    <s v="PARK_EXP"/>
    <s v="Parking Expenses"/>
    <s v="IPSMAC"/>
    <n v="0"/>
    <n v="0"/>
    <n v="0"/>
    <n v="2"/>
    <s v="DPS-JOPL"/>
    <s v="HW COMP BY PERIOD"/>
    <n v="1"/>
    <x v="0"/>
    <x v="0"/>
    <x v="0"/>
    <s v="direct"/>
    <m/>
    <x v="0"/>
    <n v="0"/>
    <n v="0"/>
  </r>
  <r>
    <d v="2015-09-23T14:07:52"/>
    <x v="1"/>
    <x v="23"/>
    <x v="11"/>
    <x v="1033"/>
    <x v="1039"/>
    <s v="PARK_EXP"/>
    <s v="Parking Expenses"/>
    <s v="IPSMAC"/>
    <n v="0"/>
    <n v="0"/>
    <n v="0"/>
    <n v="6.8"/>
    <s v="DPS-JOPL"/>
    <s v="HW COMP BY PERIOD"/>
    <n v="1"/>
    <x v="0"/>
    <x v="0"/>
    <x v="0"/>
    <s v="direct"/>
    <m/>
    <x v="0"/>
    <n v="0"/>
    <n v="0"/>
  </r>
  <r>
    <d v="2015-09-23T14:07:52"/>
    <x v="1"/>
    <x v="23"/>
    <x v="11"/>
    <x v="1033"/>
    <x v="1039"/>
    <s v="PARK_EXP"/>
    <s v="Parking Expenses"/>
    <s v="IPSMAC"/>
    <n v="0"/>
    <n v="0"/>
    <n v="0"/>
    <n v="1.2"/>
    <s v="DPS-JOPL"/>
    <s v="HW COMP BY PERIOD"/>
    <n v="1"/>
    <x v="0"/>
    <x v="0"/>
    <x v="0"/>
    <s v="direct"/>
    <m/>
    <x v="0"/>
    <n v="0"/>
    <n v="0"/>
  </r>
  <r>
    <d v="2015-09-23T14:24:02"/>
    <x v="1"/>
    <x v="192"/>
    <x v="119"/>
    <x v="1034"/>
    <x v="1040"/>
    <s v="ONSITE_SUPPORT"/>
    <s v="Onsite Support Services"/>
    <s v="IPSMAC"/>
    <n v="0"/>
    <n v="0"/>
    <n v="0"/>
    <n v="0"/>
    <s v="DPS-JOPL"/>
    <s v="HW INVENTORY CHECK"/>
    <n v="0.5"/>
    <x v="0"/>
    <x v="0"/>
    <x v="0"/>
    <s v="direct"/>
    <m/>
    <x v="0"/>
    <n v="0"/>
    <n v="0"/>
  </r>
  <r>
    <d v="2015-09-23T14:24:02"/>
    <x v="1"/>
    <x v="192"/>
    <x v="119"/>
    <x v="1034"/>
    <x v="1040"/>
    <s v="TAXI_EXP"/>
    <s v="Taxi Expenses"/>
    <s v="IPSMAC"/>
    <n v="0"/>
    <n v="0"/>
    <n v="0"/>
    <n v="25.55"/>
    <s v="DPS-JOPL"/>
    <s v="HW INVENTORY CHECK"/>
    <n v="1"/>
    <x v="0"/>
    <x v="0"/>
    <x v="0"/>
    <s v="direct"/>
    <m/>
    <x v="0"/>
    <n v="0"/>
    <n v="0"/>
  </r>
  <r>
    <d v="2015-09-23T14:24:02"/>
    <x v="1"/>
    <x v="192"/>
    <x v="119"/>
    <x v="1034"/>
    <x v="1040"/>
    <s v="TAXI_EXP"/>
    <s v="Taxi Expenses"/>
    <s v="IPSMAC"/>
    <n v="0"/>
    <n v="0"/>
    <n v="0"/>
    <n v="27.9"/>
    <s v="DPS-JOPL"/>
    <s v="HW INVENTORY CHECK"/>
    <n v="1"/>
    <x v="0"/>
    <x v="0"/>
    <x v="0"/>
    <s v="direct"/>
    <m/>
    <x v="0"/>
    <n v="0"/>
    <n v="0"/>
  </r>
  <r>
    <d v="2015-09-23T14:24:48"/>
    <x v="1"/>
    <x v="20"/>
    <x v="8"/>
    <x v="1035"/>
    <x v="1041"/>
    <s v="ONSITE_SUPPORT"/>
    <s v="Onsite Support Services"/>
    <s v="IPSMAC"/>
    <n v="0"/>
    <n v="0"/>
    <n v="0"/>
    <n v="0"/>
    <s v="DPS-JOPL"/>
    <s v="HW COMP BY PERIOD"/>
    <n v="1"/>
    <x v="0"/>
    <x v="0"/>
    <x v="0"/>
    <s v="direct"/>
    <m/>
    <x v="0"/>
    <n v="0"/>
    <n v="0"/>
  </r>
  <r>
    <d v="2015-09-23T14:24:48"/>
    <x v="1"/>
    <x v="20"/>
    <x v="8"/>
    <x v="1035"/>
    <x v="1041"/>
    <s v="TAXI_EXP"/>
    <s v="Taxi Expenses"/>
    <s v="IPSMAC"/>
    <n v="0"/>
    <n v="0"/>
    <n v="0"/>
    <n v="17.600000000000001"/>
    <s v="DPS-JOPL"/>
    <s v="HW COMP BY PERIOD"/>
    <n v="1"/>
    <x v="0"/>
    <x v="0"/>
    <x v="0"/>
    <s v="direct"/>
    <m/>
    <x v="0"/>
    <n v="0"/>
    <n v="0"/>
  </r>
  <r>
    <d v="2015-09-23T14:25:45"/>
    <x v="1"/>
    <x v="50"/>
    <x v="27"/>
    <x v="1036"/>
    <x v="1042"/>
    <s v="ONSITE_SUPPORT"/>
    <s v="Onsite Support Services"/>
    <s v="IPSMAC"/>
    <n v="0"/>
    <n v="0"/>
    <n v="0"/>
    <n v="0"/>
    <s v="DPS-JOPL"/>
    <s v="SW BY HOUR"/>
    <n v="5.75"/>
    <x v="0"/>
    <x v="0"/>
    <x v="0"/>
    <s v="direct"/>
    <m/>
    <x v="0"/>
    <n v="0"/>
    <n v="0"/>
  </r>
  <r>
    <d v="2015-09-23T14:25:45"/>
    <x v="1"/>
    <x v="50"/>
    <x v="27"/>
    <x v="1036"/>
    <x v="1042"/>
    <s v="TAXI_EXP"/>
    <s v="Taxi Expenses"/>
    <s v="IPSMAC"/>
    <n v="0"/>
    <n v="0"/>
    <n v="0"/>
    <n v="36.630000000000003"/>
    <s v="DPS-JOPL"/>
    <s v="SW BY HOUR"/>
    <n v="1"/>
    <x v="0"/>
    <x v="0"/>
    <x v="0"/>
    <s v="direct"/>
    <m/>
    <x v="0"/>
    <n v="0"/>
    <n v="0"/>
  </r>
  <r>
    <d v="2015-09-23T14:26:31"/>
    <x v="1"/>
    <x v="20"/>
    <x v="8"/>
    <x v="1037"/>
    <x v="1043"/>
    <s v="ONSITE_SUPPORT"/>
    <s v="Onsite Support Services"/>
    <s v="IPSMAC"/>
    <n v="0"/>
    <n v="0"/>
    <n v="0"/>
    <n v="0"/>
    <s v="DPS-JOPL"/>
    <s v="SW BY TOKEN"/>
    <n v="0.25"/>
    <x v="0"/>
    <x v="0"/>
    <x v="0"/>
    <s v="direct"/>
    <m/>
    <x v="0"/>
    <n v="0"/>
    <n v="0"/>
  </r>
  <r>
    <d v="2015-09-23T14:26:31"/>
    <x v="1"/>
    <x v="20"/>
    <x v="8"/>
    <x v="1037"/>
    <x v="1043"/>
    <s v="PARK_EXP"/>
    <s v="Parking Expenses"/>
    <s v="IPSMAC"/>
    <n v="0"/>
    <n v="0"/>
    <n v="0"/>
    <n v="1.2"/>
    <s v="DPS-JOPL"/>
    <s v="SW BY TOKEN"/>
    <n v="1"/>
    <x v="0"/>
    <x v="0"/>
    <x v="0"/>
    <s v="direct"/>
    <m/>
    <x v="0"/>
    <n v="0"/>
    <n v="0"/>
  </r>
  <r>
    <d v="2015-09-23T14:26:31"/>
    <x v="1"/>
    <x v="20"/>
    <x v="8"/>
    <x v="1037"/>
    <x v="1043"/>
    <s v="PARK_EXP"/>
    <s v="Parking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23T14:28:31"/>
    <x v="1"/>
    <x v="230"/>
    <x v="149"/>
    <x v="1038"/>
    <x v="1044"/>
    <s v="ONSITE_SUPPORT"/>
    <s v="Onsite Support Services"/>
    <s v="IPSMAC"/>
    <n v="0"/>
    <n v="0"/>
    <n v="0"/>
    <n v="0"/>
    <s v="DPS-JOPL"/>
    <s v="SW BY TOKEN"/>
    <n v="5"/>
    <x v="0"/>
    <x v="0"/>
    <x v="0"/>
    <s v="direct"/>
    <m/>
    <x v="0"/>
    <n v="0"/>
    <n v="0"/>
  </r>
  <r>
    <d v="2015-09-23T14:28:31"/>
    <x v="1"/>
    <x v="230"/>
    <x v="149"/>
    <x v="1038"/>
    <x v="1044"/>
    <s v="PUBLIC_EXP"/>
    <s v="Public Transport Expenses"/>
    <s v="IPSMAC"/>
    <n v="0"/>
    <n v="0"/>
    <n v="0"/>
    <n v="3"/>
    <s v="DPS-JOPL"/>
    <s v="SW BY TOKEN"/>
    <n v="1"/>
    <x v="0"/>
    <x v="0"/>
    <x v="0"/>
    <s v="direct"/>
    <m/>
    <x v="0"/>
    <n v="0"/>
    <n v="0"/>
  </r>
  <r>
    <d v="2015-09-23T14:28:31"/>
    <x v="1"/>
    <x v="230"/>
    <x v="149"/>
    <x v="1038"/>
    <x v="1044"/>
    <s v="TAXI_EXP"/>
    <s v="Taxi Expenses"/>
    <s v="IPSMAC"/>
    <n v="0"/>
    <n v="0"/>
    <n v="0"/>
    <n v="16.579999999999998"/>
    <s v="DPS-JOPL"/>
    <s v="SW BY TOKEN"/>
    <n v="1"/>
    <x v="0"/>
    <x v="0"/>
    <x v="0"/>
    <s v="direct"/>
    <m/>
    <x v="0"/>
    <n v="0"/>
    <n v="0"/>
  </r>
  <r>
    <d v="2015-09-23T14:28:31"/>
    <x v="1"/>
    <x v="230"/>
    <x v="149"/>
    <x v="1038"/>
    <x v="1044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23T14:28:31"/>
    <x v="1"/>
    <x v="230"/>
    <x v="149"/>
    <x v="1038"/>
    <x v="1044"/>
    <s v="TAXI_EXP"/>
    <s v="Taxi Expenses"/>
    <s v="IPSMAC"/>
    <n v="0"/>
    <n v="0"/>
    <n v="0"/>
    <n v="10.8"/>
    <s v="DPS-JOPL"/>
    <s v="SW BY TOKEN"/>
    <n v="1"/>
    <x v="0"/>
    <x v="0"/>
    <x v="0"/>
    <s v="direct"/>
    <m/>
    <x v="0"/>
    <n v="0"/>
    <n v="0"/>
  </r>
  <r>
    <d v="2015-09-23T14:28:31"/>
    <x v="1"/>
    <x v="230"/>
    <x v="149"/>
    <x v="1038"/>
    <x v="1044"/>
    <s v="TAXI_EXP"/>
    <s v="Taxi Expenses"/>
    <s v="IPSMAC"/>
    <n v="0"/>
    <n v="0"/>
    <n v="0"/>
    <n v="34.65"/>
    <s v="DPS-JOPL"/>
    <s v="SW BY TOKEN"/>
    <n v="1"/>
    <x v="0"/>
    <x v="0"/>
    <x v="0"/>
    <s v="direct"/>
    <m/>
    <x v="0"/>
    <n v="0"/>
    <n v="0"/>
  </r>
  <r>
    <d v="2015-09-23T14:29:46"/>
    <x v="1"/>
    <x v="20"/>
    <x v="8"/>
    <x v="1039"/>
    <x v="1045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23T14:29:46"/>
    <x v="1"/>
    <x v="20"/>
    <x v="8"/>
    <x v="1039"/>
    <x v="1045"/>
    <s v="TAXI_EXP"/>
    <s v="Taxi Expenses"/>
    <s v="IPSMAC"/>
    <n v="0"/>
    <n v="0"/>
    <n v="0"/>
    <n v="12.11"/>
    <s v="DPS-JOPL"/>
    <s v="SW BY TOKEN"/>
    <n v="1"/>
    <x v="0"/>
    <x v="0"/>
    <x v="0"/>
    <s v="direct"/>
    <m/>
    <x v="0"/>
    <n v="0"/>
    <n v="0"/>
  </r>
  <r>
    <d v="2015-09-23T14:29:46"/>
    <x v="1"/>
    <x v="20"/>
    <x v="8"/>
    <x v="1039"/>
    <x v="1045"/>
    <s v="TAXI_EXP"/>
    <s v="Taxi Expenses"/>
    <s v="IPSMAC"/>
    <n v="0"/>
    <n v="0"/>
    <n v="0"/>
    <n v="10.27"/>
    <s v="DPS-JOPL"/>
    <s v="SW BY TOKEN"/>
    <n v="1"/>
    <x v="0"/>
    <x v="0"/>
    <x v="0"/>
    <s v="direct"/>
    <m/>
    <x v="0"/>
    <n v="0"/>
    <n v="0"/>
  </r>
  <r>
    <d v="2015-09-23T14:29:46"/>
    <x v="1"/>
    <x v="20"/>
    <x v="8"/>
    <x v="1039"/>
    <x v="1045"/>
    <s v="TAXI_EXP"/>
    <s v="Taxi Expenses"/>
    <s v="IPSMAC"/>
    <n v="0"/>
    <n v="0"/>
    <n v="0"/>
    <n v="10.6"/>
    <s v="DPS-JOPL"/>
    <s v="SW BY TOKEN"/>
    <n v="1"/>
    <x v="0"/>
    <x v="0"/>
    <x v="0"/>
    <s v="direct"/>
    <m/>
    <x v="0"/>
    <n v="0"/>
    <n v="0"/>
  </r>
  <r>
    <d v="2015-09-23T14:31:02"/>
    <x v="1"/>
    <x v="231"/>
    <x v="150"/>
    <x v="1040"/>
    <x v="1046"/>
    <s v="ONSITE_SUPPORT"/>
    <s v="Onsite Support Services"/>
    <s v="IPSMAC"/>
    <n v="0"/>
    <n v="0"/>
    <n v="0"/>
    <n v="0"/>
    <s v="DPS-JOPL"/>
    <s v="HW COMP BY PERIOD"/>
    <n v="0.17"/>
    <x v="0"/>
    <x v="0"/>
    <x v="0"/>
    <s v="direct"/>
    <m/>
    <x v="0"/>
    <n v="0"/>
    <n v="0"/>
  </r>
  <r>
    <d v="2015-09-23T14:31:02"/>
    <x v="1"/>
    <x v="231"/>
    <x v="150"/>
    <x v="1040"/>
    <x v="1046"/>
    <s v="SPPGWS103CQ"/>
    <s v="HP DL360G5 700W Power Supply"/>
    <s v="IPSMAC"/>
    <n v="0"/>
    <n v="61.28"/>
    <n v="0"/>
    <n v="0"/>
    <s v="DPS-JOPL"/>
    <s v="HW COMP BY PERIOD"/>
    <n v="1"/>
    <x v="0"/>
    <x v="0"/>
    <x v="0"/>
    <s v="direct"/>
    <m/>
    <x v="0"/>
    <n v="0"/>
    <n v="0"/>
  </r>
  <r>
    <d v="2015-09-23T14:31:02"/>
    <x v="1"/>
    <x v="231"/>
    <x v="150"/>
    <x v="1040"/>
    <x v="1046"/>
    <s v="TAXI_EXP"/>
    <s v="Taxi Expenses"/>
    <s v="IPSMAC"/>
    <n v="0"/>
    <n v="0"/>
    <n v="0"/>
    <n v="9.5500000000000007"/>
    <s v="DPS-JOPL"/>
    <s v="HW COMP BY PERIOD"/>
    <n v="1"/>
    <x v="0"/>
    <x v="0"/>
    <x v="0"/>
    <s v="direct"/>
    <m/>
    <x v="0"/>
    <n v="0"/>
    <n v="0"/>
  </r>
  <r>
    <d v="2015-09-23T14:31:02"/>
    <x v="1"/>
    <x v="231"/>
    <x v="150"/>
    <x v="1040"/>
    <x v="1046"/>
    <s v="TAXI_EXP"/>
    <s v="Taxi Expenses"/>
    <s v="IPSMAC"/>
    <n v="0"/>
    <n v="0"/>
    <n v="0"/>
    <n v="9.1"/>
    <s v="DPS-JOPL"/>
    <s v="HW COMP BY PERIOD"/>
    <n v="1"/>
    <x v="0"/>
    <x v="0"/>
    <x v="0"/>
    <s v="direct"/>
    <m/>
    <x v="0"/>
    <n v="0"/>
    <n v="0"/>
  </r>
  <r>
    <d v="2015-09-23T14:32:03"/>
    <x v="1"/>
    <x v="41"/>
    <x v="21"/>
    <x v="1041"/>
    <x v="1047"/>
    <s v="ONSITE_SUPPORT"/>
    <s v="Onsite Support Services"/>
    <s v="IPSMAC"/>
    <n v="0"/>
    <n v="0"/>
    <n v="0"/>
    <n v="0"/>
    <s v="DPS-JOPL"/>
    <s v="SW BY HOUR"/>
    <n v="2.33"/>
    <x v="0"/>
    <x v="0"/>
    <x v="0"/>
    <s v="direct"/>
    <m/>
    <x v="0"/>
    <n v="0"/>
    <n v="0"/>
  </r>
  <r>
    <d v="2015-09-23T14:37:45"/>
    <x v="1"/>
    <x v="26"/>
    <x v="13"/>
    <x v="1042"/>
    <x v="1048"/>
    <s v="ONSITE_SUPPORT"/>
    <s v="Onsite Support Services"/>
    <s v="IPSMAC"/>
    <n v="0"/>
    <n v="0"/>
    <n v="0"/>
    <n v="0"/>
    <s v="DPS-JOPL"/>
    <s v="SW BY TOKEN"/>
    <n v="5"/>
    <x v="0"/>
    <x v="0"/>
    <x v="0"/>
    <s v="direct"/>
    <m/>
    <x v="0"/>
    <n v="0"/>
    <n v="0"/>
  </r>
  <r>
    <d v="2015-09-23T14:37:45"/>
    <x v="1"/>
    <x v="26"/>
    <x v="13"/>
    <x v="1042"/>
    <x v="1048"/>
    <s v="TAXI_EXP"/>
    <s v="Taxi Expenses"/>
    <s v="IPSMAC"/>
    <n v="0"/>
    <n v="0"/>
    <n v="0"/>
    <n v="25.4"/>
    <s v="DPS-JOPL"/>
    <s v="SW BY TOKEN"/>
    <n v="1"/>
    <x v="0"/>
    <x v="0"/>
    <x v="0"/>
    <s v="direct"/>
    <m/>
    <x v="0"/>
    <n v="0"/>
    <n v="0"/>
  </r>
  <r>
    <d v="2015-09-23T14:39:17"/>
    <x v="1"/>
    <x v="26"/>
    <x v="13"/>
    <x v="1043"/>
    <x v="1049"/>
    <s v="ONSITE_SUPPORT"/>
    <s v="Onsite Support Services"/>
    <s v="IPSMAC"/>
    <n v="0"/>
    <n v="0"/>
    <n v="0"/>
    <n v="0"/>
    <s v="DPS-JOPL"/>
    <s v="SW BY TOKEN"/>
    <n v="1.83"/>
    <x v="0"/>
    <x v="0"/>
    <x v="0"/>
    <s v="direct"/>
    <m/>
    <x v="0"/>
    <n v="0"/>
    <n v="0"/>
  </r>
  <r>
    <d v="2015-09-23T15:44:01"/>
    <x v="8"/>
    <x v="41"/>
    <x v="21"/>
    <x v="1044"/>
    <x v="1050"/>
    <s v="contract_cover"/>
    <s v="Fixed Price"/>
    <s v="MMSDSS_MNS"/>
    <n v="8820"/>
    <n v="0"/>
    <n v="0"/>
    <n v="0"/>
    <s v="DPS-JOPL"/>
    <s v="Only UM"/>
    <n v="1"/>
    <x v="237"/>
    <x v="0"/>
    <x v="0"/>
    <s v="direct"/>
    <m/>
    <x v="7"/>
    <n v="2469.6000000000004"/>
    <n v="2998.8"/>
  </r>
  <r>
    <d v="2015-09-23T16:06:24"/>
    <x v="0"/>
    <x v="7"/>
    <x v="0"/>
    <x v="1045"/>
    <x v="105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20:50"/>
    <x v="11"/>
    <x v="186"/>
    <x v="113"/>
    <x v="755"/>
    <x v="1052"/>
    <s v="PSA_HW_DEPLOY"/>
    <s v="PSA_FOR HARDWARE DEPLOYMENT"/>
    <s v="IPSMAC"/>
    <n v="0"/>
    <n v="0"/>
    <n v="0"/>
    <n v="0"/>
    <s v="SES-JOPL"/>
    <m/>
    <n v="1"/>
    <x v="224"/>
    <x v="0"/>
    <x v="0"/>
    <s v="direct"/>
    <m/>
    <x v="0"/>
    <n v="0"/>
    <n v="0"/>
  </r>
  <r>
    <d v="2015-09-23T16:20:50"/>
    <x v="11"/>
    <x v="186"/>
    <x v="113"/>
    <x v="755"/>
    <x v="1052"/>
    <s v="PC1508200012"/>
    <s v="CHECKPOINT 3Y CHECK POINT COLLABORATIVE ENTERPRISE PREMIUM"/>
    <s v="IPSMAC"/>
    <n v="0"/>
    <n v="36243.449999999997"/>
    <n v="0"/>
    <n v="0"/>
    <s v="SES-JOPL"/>
    <m/>
    <n v="5"/>
    <x v="224"/>
    <x v="0"/>
    <x v="0"/>
    <s v="direct"/>
    <m/>
    <x v="0"/>
    <n v="0"/>
    <n v="0"/>
  </r>
  <r>
    <d v="2015-09-23T16:22:31"/>
    <x v="0"/>
    <x v="11"/>
    <x v="0"/>
    <x v="1046"/>
    <x v="105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29:18"/>
    <x v="0"/>
    <x v="232"/>
    <x v="151"/>
    <x v="1047"/>
    <x v="105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34:19"/>
    <x v="0"/>
    <x v="39"/>
    <x v="0"/>
    <x v="1048"/>
    <x v="105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39:34"/>
    <x v="0"/>
    <x v="2"/>
    <x v="0"/>
    <x v="1049"/>
    <x v="105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41:49"/>
    <x v="0"/>
    <x v="186"/>
    <x v="113"/>
    <x v="755"/>
    <x v="1057"/>
    <s v="PSA_HW_DEPLOY"/>
    <s v="PSA_FOR HARDWARE DEPLOYMENT"/>
    <s v="IPSMAC"/>
    <n v="0"/>
    <n v="0"/>
    <n v="0"/>
    <n v="0"/>
    <s v="SES-JOPL"/>
    <m/>
    <n v="6"/>
    <x v="224"/>
    <x v="0"/>
    <x v="0"/>
    <s v="direct"/>
    <m/>
    <x v="0"/>
    <n v="0"/>
    <n v="0"/>
  </r>
  <r>
    <d v="2015-09-23T16:41:49"/>
    <x v="0"/>
    <x v="186"/>
    <x v="113"/>
    <x v="755"/>
    <x v="1057"/>
    <s v="PSA_HW_DEPLOY"/>
    <s v="PSA_FOR HARDWARE DEPLOYMENT"/>
    <s v="IPSMAC"/>
    <n v="0"/>
    <n v="0"/>
    <n v="0"/>
    <n v="0"/>
    <s v="SES-JOPL"/>
    <m/>
    <n v="3"/>
    <x v="224"/>
    <x v="0"/>
    <x v="0"/>
    <s v="direct"/>
    <m/>
    <x v="0"/>
    <n v="0"/>
    <n v="0"/>
  </r>
  <r>
    <d v="2015-09-23T16:41:49"/>
    <x v="0"/>
    <x v="186"/>
    <x v="113"/>
    <x v="755"/>
    <x v="1057"/>
    <s v="PSA_HW_DEPLOY"/>
    <s v="PSA_FOR HARDWARE DEPLOYMENT"/>
    <s v="IPSMAC"/>
    <n v="0"/>
    <n v="0"/>
    <n v="0"/>
    <n v="0"/>
    <s v="SES-JOPL"/>
    <m/>
    <n v="4"/>
    <x v="224"/>
    <x v="0"/>
    <x v="0"/>
    <s v="direct"/>
    <m/>
    <x v="0"/>
    <n v="0"/>
    <n v="0"/>
  </r>
  <r>
    <d v="2015-09-23T16:47:17"/>
    <x v="0"/>
    <x v="233"/>
    <x v="0"/>
    <x v="1050"/>
    <x v="105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50:26"/>
    <x v="0"/>
    <x v="39"/>
    <x v="0"/>
    <x v="1051"/>
    <x v="105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51:49"/>
    <x v="0"/>
    <x v="4"/>
    <x v="0"/>
    <x v="1052"/>
    <x v="106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6:57:22"/>
    <x v="0"/>
    <x v="13"/>
    <x v="0"/>
    <x v="1053"/>
    <x v="106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7:03:27"/>
    <x v="0"/>
    <x v="13"/>
    <x v="0"/>
    <x v="1054"/>
    <x v="106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8:13:54"/>
    <x v="0"/>
    <x v="30"/>
    <x v="0"/>
    <x v="1055"/>
    <x v="106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18:14:30"/>
    <x v="0"/>
    <x v="234"/>
    <x v="0"/>
    <x v="1056"/>
    <x v="106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20:13:21"/>
    <x v="0"/>
    <x v="29"/>
    <x v="0"/>
    <x v="1057"/>
    <x v="106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20:17:41"/>
    <x v="0"/>
    <x v="29"/>
    <x v="0"/>
    <x v="1058"/>
    <x v="106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20:25:30"/>
    <x v="0"/>
    <x v="30"/>
    <x v="0"/>
    <x v="1059"/>
    <x v="106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20:33:40"/>
    <x v="0"/>
    <x v="10"/>
    <x v="0"/>
    <x v="1060"/>
    <x v="106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3T20:39:00"/>
    <x v="0"/>
    <x v="10"/>
    <x v="0"/>
    <x v="1061"/>
    <x v="1069"/>
    <s v="Helpdesk_Support"/>
    <s v="Helpdesk Support"/>
    <s v="IPSMAC"/>
    <n v="0"/>
    <n v="0"/>
    <n v="0"/>
    <n v="0"/>
    <s v="DPS-JOPL"/>
    <m/>
    <n v="0"/>
    <x v="0"/>
    <x v="0"/>
    <x v="0"/>
    <s v="direct"/>
    <m/>
    <x v="0"/>
    <n v="0"/>
    <n v="0"/>
  </r>
  <r>
    <d v="2015-09-24T06:56:40"/>
    <x v="0"/>
    <x v="137"/>
    <x v="0"/>
    <x v="1062"/>
    <x v="107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4T10:45:30"/>
    <x v="0"/>
    <x v="29"/>
    <x v="0"/>
    <x v="1063"/>
    <x v="107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4T12:02:51"/>
    <x v="0"/>
    <x v="233"/>
    <x v="0"/>
    <x v="1064"/>
    <x v="107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08:25:48"/>
    <x v="5"/>
    <x v="206"/>
    <x v="127"/>
    <x v="1065"/>
    <x v="1073"/>
    <s v="contract_cover"/>
    <s v="Interim Billing"/>
    <s v="MOSMOS_MOS_PT"/>
    <n v="-339"/>
    <n v="0"/>
    <n v="0"/>
    <n v="0"/>
    <s v="DPS-JOPL"/>
    <s v="Only UM"/>
    <n v="1"/>
    <x v="218"/>
    <x v="0"/>
    <x v="0"/>
    <s v="direct"/>
    <m/>
    <x v="6"/>
    <n v="-61.019999999999996"/>
    <n v="-77.97"/>
  </r>
  <r>
    <d v="2015-09-25T08:47:10"/>
    <x v="12"/>
    <x v="142"/>
    <x v="85"/>
    <x v="1066"/>
    <x v="1074"/>
    <s v="contract_cover"/>
    <s v="Interim Billing"/>
    <s v="MWSHMA_HMA"/>
    <n v="-2900"/>
    <n v="0"/>
    <n v="0"/>
    <n v="0"/>
    <s v="ESS-JOPL"/>
    <s v="PM and UM"/>
    <n v="1"/>
    <x v="0"/>
    <x v="0"/>
    <x v="0"/>
    <s v="direct"/>
    <m/>
    <x v="3"/>
    <n v="-1421"/>
    <n v="-1421"/>
  </r>
  <r>
    <d v="2015-09-25T08:51:48"/>
    <x v="0"/>
    <x v="46"/>
    <x v="24"/>
    <x v="1067"/>
    <x v="1075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25T09:02:44"/>
    <x v="7"/>
    <x v="152"/>
    <x v="95"/>
    <x v="1068"/>
    <x v="1076"/>
    <s v="contract_cover"/>
    <s v="Interim Billing"/>
    <s v="MWSHMA_HMA"/>
    <n v="-6460"/>
    <n v="0"/>
    <n v="0"/>
    <n v="0"/>
    <s v="ESS-JOPL"/>
    <s v="PM and UM"/>
    <n v="1"/>
    <x v="103"/>
    <x v="0"/>
    <x v="0"/>
    <s v="direct"/>
    <m/>
    <x v="3"/>
    <n v="-1938"/>
    <n v="-1938"/>
  </r>
  <r>
    <d v="2015-09-25T09:06:04"/>
    <x v="11"/>
    <x v="41"/>
    <x v="21"/>
    <x v="1069"/>
    <x v="1077"/>
    <s v="contract_cover"/>
    <s v="Interim Billing"/>
    <s v="MOSMOS_RS_MOS_PT"/>
    <n v="-4290"/>
    <n v="0"/>
    <n v="0"/>
    <n v="0"/>
    <s v="ESS-JOPL"/>
    <s v="Only UM"/>
    <n v="1"/>
    <x v="102"/>
    <x v="0"/>
    <x v="0"/>
    <s v="direct"/>
    <m/>
    <x v="4"/>
    <n v="-1158.3"/>
    <n v="-1158.3"/>
  </r>
  <r>
    <d v="2015-09-25T09:41:02"/>
    <x v="1"/>
    <x v="235"/>
    <x v="152"/>
    <x v="1070"/>
    <x v="1078"/>
    <s v="ONSITE_SUPPORT"/>
    <s v="Onsite Support Services"/>
    <s v="IPSMAC"/>
    <n v="0"/>
    <n v="0"/>
    <n v="0"/>
    <n v="0"/>
    <s v="DPS-JOPL"/>
    <s v="HW INVENTORY CHECK"/>
    <n v="0.5"/>
    <x v="0"/>
    <x v="0"/>
    <x v="0"/>
    <s v="direct"/>
    <m/>
    <x v="0"/>
    <n v="0"/>
    <n v="0"/>
  </r>
  <r>
    <d v="2015-09-25T09:41:02"/>
    <x v="1"/>
    <x v="235"/>
    <x v="152"/>
    <x v="1070"/>
    <x v="1078"/>
    <s v="TAXI_EXP"/>
    <s v="Taxi Expenses"/>
    <s v="IPSMAC"/>
    <n v="0"/>
    <n v="0"/>
    <n v="0"/>
    <n v="20.75"/>
    <s v="DPS-JOPL"/>
    <s v="HW INVENTORY CHECK"/>
    <n v="1"/>
    <x v="0"/>
    <x v="0"/>
    <x v="0"/>
    <s v="direct"/>
    <m/>
    <x v="0"/>
    <n v="0"/>
    <n v="0"/>
  </r>
  <r>
    <d v="2015-09-25T09:41:02"/>
    <x v="1"/>
    <x v="235"/>
    <x v="152"/>
    <x v="1070"/>
    <x v="1078"/>
    <s v="TAXI_EXP"/>
    <s v="Taxi Expenses"/>
    <s v="IPSMAC"/>
    <n v="0"/>
    <n v="0"/>
    <n v="0"/>
    <n v="17.100000000000001"/>
    <s v="DPS-JOPL"/>
    <s v="HW INVENTORY CHECK"/>
    <n v="1"/>
    <x v="0"/>
    <x v="0"/>
    <x v="0"/>
    <s v="direct"/>
    <m/>
    <x v="0"/>
    <n v="0"/>
    <n v="0"/>
  </r>
  <r>
    <d v="2015-09-25T09:42:26"/>
    <x v="1"/>
    <x v="230"/>
    <x v="149"/>
    <x v="1071"/>
    <x v="1079"/>
    <s v="ONSITE_SUPPORT"/>
    <s v="Onsite Support Services"/>
    <s v="IPSMAC"/>
    <n v="0"/>
    <n v="0"/>
    <n v="0"/>
    <n v="0"/>
    <s v="DPS-JOPL"/>
    <s v="SW BY TOKEN"/>
    <n v="3"/>
    <x v="0"/>
    <x v="0"/>
    <x v="0"/>
    <s v="direct"/>
    <m/>
    <x v="0"/>
    <n v="0"/>
    <n v="0"/>
  </r>
  <r>
    <d v="2015-09-25T09:42:26"/>
    <x v="1"/>
    <x v="230"/>
    <x v="149"/>
    <x v="1071"/>
    <x v="1079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25T09:42:26"/>
    <x v="1"/>
    <x v="230"/>
    <x v="149"/>
    <x v="1071"/>
    <x v="1079"/>
    <s v="PARK_EXP"/>
    <s v="Parking Expenses"/>
    <s v="IPSMAC"/>
    <n v="0"/>
    <n v="0"/>
    <n v="0"/>
    <n v="10.55"/>
    <s v="DPS-JOPL"/>
    <s v="SW BY TOKEN"/>
    <n v="1"/>
    <x v="0"/>
    <x v="0"/>
    <x v="0"/>
    <s v="direct"/>
    <m/>
    <x v="0"/>
    <n v="0"/>
    <n v="0"/>
  </r>
  <r>
    <d v="2015-09-25T09:49:48"/>
    <x v="9"/>
    <x v="110"/>
    <x v="0"/>
    <x v="1072"/>
    <x v="1080"/>
    <s v="Deployment_SVC_1169"/>
    <s v="Deployment Services for Tender # 1169"/>
    <s v="IISINT"/>
    <n v="0"/>
    <n v="0"/>
    <n v="14.25"/>
    <n v="0"/>
    <s v="DPS-JOPL"/>
    <s v="PROFESSIONAL SALES"/>
    <n v="1"/>
    <x v="238"/>
    <x v="0"/>
    <x v="0"/>
    <s v="direct"/>
    <m/>
    <x v="2"/>
    <n v="0"/>
    <n v="0"/>
  </r>
  <r>
    <d v="2015-09-25T09:49:48"/>
    <x v="9"/>
    <x v="110"/>
    <x v="0"/>
    <x v="1072"/>
    <x v="1080"/>
    <s v="Deployment_SVC_1169"/>
    <s v="Deployment Services for Tender # 1169"/>
    <s v="IISINT"/>
    <n v="0"/>
    <n v="0"/>
    <n v="14.25"/>
    <n v="0"/>
    <s v="DPS-JOPL"/>
    <s v="PROFESSIONAL SALES"/>
    <n v="1"/>
    <x v="238"/>
    <x v="0"/>
    <x v="0"/>
    <s v="direct"/>
    <m/>
    <x v="2"/>
    <n v="0"/>
    <n v="0"/>
  </r>
  <r>
    <d v="2015-09-25T09:49:48"/>
    <x v="9"/>
    <x v="110"/>
    <x v="0"/>
    <x v="1072"/>
    <x v="1080"/>
    <s v="Deployment_SVC_1169"/>
    <s v="Deployment Services for Tender # 1169"/>
    <s v="IISINT"/>
    <n v="0"/>
    <n v="0"/>
    <n v="14.25"/>
    <n v="0"/>
    <s v="DPS-JOPL"/>
    <s v="PROFESSIONAL SALES"/>
    <n v="1"/>
    <x v="238"/>
    <x v="0"/>
    <x v="0"/>
    <s v="direct"/>
    <m/>
    <x v="2"/>
    <n v="0"/>
    <n v="0"/>
  </r>
  <r>
    <d v="2015-09-25T09:49:48"/>
    <x v="9"/>
    <x v="110"/>
    <x v="0"/>
    <x v="1072"/>
    <x v="1080"/>
    <s v="Deployment_SVC_1169"/>
    <s v="Deployment Services for Tender # 1169"/>
    <s v="IISINT"/>
    <n v="0"/>
    <n v="0"/>
    <n v="14.25"/>
    <n v="0"/>
    <s v="DPS-JOPL"/>
    <s v="PROFESSIONAL SALES"/>
    <n v="1"/>
    <x v="238"/>
    <x v="0"/>
    <x v="0"/>
    <s v="direct"/>
    <m/>
    <x v="2"/>
    <n v="0"/>
    <n v="0"/>
  </r>
  <r>
    <d v="2015-09-25T09:49:48"/>
    <x v="9"/>
    <x v="110"/>
    <x v="0"/>
    <x v="1072"/>
    <x v="1080"/>
    <s v="Deployment_SVC_1169"/>
    <s v="Deployment Services for Tender # 1169"/>
    <s v="IISINT"/>
    <n v="0"/>
    <n v="0"/>
    <n v="14.25"/>
    <n v="0"/>
    <s v="DPS-JOPL"/>
    <s v="PROFESSIONAL SALES"/>
    <n v="1"/>
    <x v="238"/>
    <x v="0"/>
    <x v="0"/>
    <s v="direct"/>
    <m/>
    <x v="2"/>
    <n v="0"/>
    <n v="0"/>
  </r>
  <r>
    <d v="2015-09-25T09:51:05"/>
    <x v="1"/>
    <x v="122"/>
    <x v="68"/>
    <x v="1073"/>
    <x v="1081"/>
    <s v="ONSITE_SUPPORT"/>
    <s v="Onsite Support Services"/>
    <s v="IPSMAC"/>
    <n v="0"/>
    <n v="0"/>
    <n v="0"/>
    <n v="0"/>
    <s v="DPS-JOPL"/>
    <s v="SW BY TOKEN"/>
    <n v="3.5"/>
    <x v="0"/>
    <x v="0"/>
    <x v="0"/>
    <s v="direct"/>
    <m/>
    <x v="0"/>
    <n v="0"/>
    <n v="0"/>
  </r>
  <r>
    <d v="2015-09-25T09:51:05"/>
    <x v="1"/>
    <x v="122"/>
    <x v="68"/>
    <x v="1073"/>
    <x v="1081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25T09:51:05"/>
    <x v="1"/>
    <x v="122"/>
    <x v="68"/>
    <x v="1073"/>
    <x v="1081"/>
    <s v="PARK_EXP"/>
    <s v="Parking Expenses"/>
    <s v="IPSMAC"/>
    <n v="0"/>
    <n v="0"/>
    <n v="0"/>
    <n v="4"/>
    <s v="DPS-JOPL"/>
    <s v="SW BY TOKEN"/>
    <n v="1"/>
    <x v="0"/>
    <x v="0"/>
    <x v="0"/>
    <s v="direct"/>
    <m/>
    <x v="0"/>
    <n v="0"/>
    <n v="0"/>
  </r>
  <r>
    <d v="2015-09-25T09:51:55"/>
    <x v="1"/>
    <x v="179"/>
    <x v="108"/>
    <x v="1074"/>
    <x v="1082"/>
    <s v="ONSITE_SUPPORT"/>
    <s v="Onsite Support Services"/>
    <s v="IPSMAC"/>
    <n v="0"/>
    <n v="0"/>
    <n v="0"/>
    <n v="0"/>
    <s v="DPS-JOPL"/>
    <s v="SW BY TOKEN"/>
    <n v="0.75"/>
    <x v="0"/>
    <x v="0"/>
    <x v="0"/>
    <s v="direct"/>
    <m/>
    <x v="0"/>
    <n v="0"/>
    <n v="0"/>
  </r>
  <r>
    <d v="2015-09-25T09:51:55"/>
    <x v="1"/>
    <x v="179"/>
    <x v="108"/>
    <x v="1074"/>
    <x v="1082"/>
    <s v="ERP_EXP"/>
    <s v="ERP Expenses"/>
    <s v="IPSMAC"/>
    <n v="0"/>
    <n v="0"/>
    <n v="0"/>
    <n v="2"/>
    <s v="DPS-JOPL"/>
    <s v="SW BY TOKEN"/>
    <n v="1"/>
    <x v="0"/>
    <x v="0"/>
    <x v="0"/>
    <s v="direct"/>
    <m/>
    <x v="0"/>
    <n v="0"/>
    <n v="0"/>
  </r>
  <r>
    <d v="2015-09-25T09:51:55"/>
    <x v="1"/>
    <x v="179"/>
    <x v="108"/>
    <x v="1074"/>
    <x v="1082"/>
    <s v="PARK_EXP"/>
    <s v="Parking Expenses"/>
    <s v="IPSMAC"/>
    <n v="0"/>
    <n v="0"/>
    <n v="0"/>
    <n v="3.16"/>
    <s v="DPS-JOPL"/>
    <s v="SW BY TOKEN"/>
    <n v="1"/>
    <x v="0"/>
    <x v="0"/>
    <x v="0"/>
    <s v="direct"/>
    <m/>
    <x v="0"/>
    <n v="0"/>
    <n v="0"/>
  </r>
  <r>
    <d v="2015-09-25T09:52:20"/>
    <x v="9"/>
    <x v="13"/>
    <x v="0"/>
    <x v="211"/>
    <x v="1083"/>
    <s v="Deployment_SVC_1169"/>
    <s v="Deployment Services for Tender # 1169"/>
    <s v="IISINT"/>
    <n v="0"/>
    <n v="0"/>
    <n v="14.25"/>
    <n v="0"/>
    <s v="DPS-JOPL"/>
    <s v="PROFESSIONAL SALES"/>
    <n v="1"/>
    <x v="20"/>
    <x v="0"/>
    <x v="0"/>
    <s v="direct"/>
    <m/>
    <x v="2"/>
    <n v="0"/>
    <n v="0"/>
  </r>
  <r>
    <d v="2015-09-25T09:52:20"/>
    <x v="9"/>
    <x v="13"/>
    <x v="0"/>
    <x v="211"/>
    <x v="1083"/>
    <s v="Deployment_SVC_1169"/>
    <s v="Deployment Services for Tender # 1169"/>
    <s v="IISINT"/>
    <n v="0"/>
    <n v="0"/>
    <n v="14.25"/>
    <n v="0"/>
    <s v="DPS-JOPL"/>
    <s v="PROFESSIONAL SALES"/>
    <n v="1"/>
    <x v="20"/>
    <x v="0"/>
    <x v="0"/>
    <s v="direct"/>
    <m/>
    <x v="2"/>
    <n v="0"/>
    <n v="0"/>
  </r>
  <r>
    <d v="2015-09-25T09:52:20"/>
    <x v="9"/>
    <x v="13"/>
    <x v="0"/>
    <x v="211"/>
    <x v="1083"/>
    <s v="Deployment_SVC_1169"/>
    <s v="Deployment Services for Tender # 1169"/>
    <s v="IISINT"/>
    <n v="0"/>
    <n v="0"/>
    <n v="14.25"/>
    <n v="0"/>
    <s v="DPS-JOPL"/>
    <s v="PROFESSIONAL SALES"/>
    <n v="1"/>
    <x v="20"/>
    <x v="0"/>
    <x v="0"/>
    <s v="direct"/>
    <m/>
    <x v="2"/>
    <n v="0"/>
    <n v="0"/>
  </r>
  <r>
    <d v="2015-09-25T09:53:35"/>
    <x v="1"/>
    <x v="236"/>
    <x v="153"/>
    <x v="1075"/>
    <x v="1084"/>
    <s v="ONSITE_SUPPORT"/>
    <s v="Onsite Support Services"/>
    <s v="IPSMAC"/>
    <n v="0"/>
    <n v="0"/>
    <n v="16.989999999999998"/>
    <n v="0"/>
    <s v="DPS-JOPL"/>
    <s v="HW COMP BY PERIOD"/>
    <n v="1"/>
    <x v="0"/>
    <x v="0"/>
    <x v="0"/>
    <s v="direct"/>
    <m/>
    <x v="1"/>
    <n v="0"/>
    <n v="0"/>
  </r>
  <r>
    <d v="2015-09-25T09:53:35"/>
    <x v="1"/>
    <x v="236"/>
    <x v="153"/>
    <x v="1075"/>
    <x v="1084"/>
    <s v="TAXI_EXP"/>
    <s v="Taxi Expenses"/>
    <s v="IPSMAC"/>
    <n v="0"/>
    <n v="0"/>
    <n v="0"/>
    <n v="17.05"/>
    <s v="DPS-JOPL"/>
    <s v="HW COMP BY PERIOD"/>
    <n v="1"/>
    <x v="0"/>
    <x v="0"/>
    <x v="0"/>
    <s v="direct"/>
    <m/>
    <x v="0"/>
    <n v="0"/>
    <n v="0"/>
  </r>
  <r>
    <d v="2015-09-25T09:54:28"/>
    <x v="9"/>
    <x v="45"/>
    <x v="0"/>
    <x v="1076"/>
    <x v="1085"/>
    <s v="Deployment_SVC_1169"/>
    <s v="Deployment Services for Tender # 1169"/>
    <s v="IISINT"/>
    <n v="0"/>
    <n v="0"/>
    <n v="14.25"/>
    <n v="0"/>
    <s v="DPS-JOPL"/>
    <s v="PROFESSIONAL SALES"/>
    <n v="1"/>
    <x v="239"/>
    <x v="0"/>
    <x v="0"/>
    <s v="direct"/>
    <m/>
    <x v="2"/>
    <n v="0"/>
    <n v="0"/>
  </r>
  <r>
    <d v="2015-09-25T09:54:28"/>
    <x v="9"/>
    <x v="45"/>
    <x v="0"/>
    <x v="1076"/>
    <x v="1085"/>
    <s v="Deployment_SVC_1169"/>
    <s v="Deployment Services for Tender # 1169"/>
    <s v="IISINT"/>
    <n v="0"/>
    <n v="0"/>
    <n v="14.25"/>
    <n v="0"/>
    <s v="DPS-JOPL"/>
    <s v="PROFESSIONAL SALES"/>
    <n v="1"/>
    <x v="239"/>
    <x v="0"/>
    <x v="0"/>
    <s v="direct"/>
    <m/>
    <x v="2"/>
    <n v="0"/>
    <n v="0"/>
  </r>
  <r>
    <d v="2015-09-25T09:54:28"/>
    <x v="9"/>
    <x v="45"/>
    <x v="0"/>
    <x v="1076"/>
    <x v="1085"/>
    <s v="Deployment_SVC_1169"/>
    <s v="Deployment Services for Tender # 1169"/>
    <s v="IISINT"/>
    <n v="0"/>
    <n v="0"/>
    <n v="14.25"/>
    <n v="0"/>
    <s v="DPS-JOPL"/>
    <s v="PROFESSIONAL SALES"/>
    <n v="1"/>
    <x v="239"/>
    <x v="0"/>
    <x v="0"/>
    <s v="direct"/>
    <m/>
    <x v="2"/>
    <n v="0"/>
    <n v="0"/>
  </r>
  <r>
    <d v="2015-09-25T09:57:08"/>
    <x v="7"/>
    <x v="25"/>
    <x v="0"/>
    <x v="1077"/>
    <x v="1086"/>
    <s v="ONSITE_SUPPORT"/>
    <s v="Onsite Support Services"/>
    <s v="IPSMAC"/>
    <n v="0"/>
    <n v="0"/>
    <n v="14.25"/>
    <n v="0"/>
    <s v="DPS-JOPL"/>
    <s v="PROFESSIONAL SALES"/>
    <n v="1"/>
    <x v="240"/>
    <x v="0"/>
    <x v="0"/>
    <s v="direct"/>
    <m/>
    <x v="2"/>
    <n v="0"/>
    <n v="0"/>
  </r>
  <r>
    <d v="2015-09-25T09:57:08"/>
    <x v="7"/>
    <x v="25"/>
    <x v="0"/>
    <x v="1077"/>
    <x v="1086"/>
    <s v="Deployment_SVC_1169"/>
    <s v="Deployment Services for Tender # 1169"/>
    <s v="IPSMAC"/>
    <n v="0"/>
    <n v="0"/>
    <n v="14.25"/>
    <n v="0"/>
    <s v="DPS-JOPL"/>
    <s v="PROFESSIONAL SALES"/>
    <n v="1"/>
    <x v="240"/>
    <x v="0"/>
    <x v="0"/>
    <s v="direct"/>
    <m/>
    <x v="2"/>
    <n v="0"/>
    <n v="0"/>
  </r>
  <r>
    <d v="2015-09-25T09:59:01"/>
    <x v="9"/>
    <x v="237"/>
    <x v="0"/>
    <x v="1078"/>
    <x v="1087"/>
    <s v="Deployment_SVC_1169"/>
    <s v="Deployment Services for Tender # 1169"/>
    <s v="IISINT"/>
    <n v="0"/>
    <n v="0"/>
    <n v="14.25"/>
    <n v="0"/>
    <s v="DPS-JOPL"/>
    <s v="PROFESSIONAL SALES"/>
    <n v="1"/>
    <x v="241"/>
    <x v="0"/>
    <x v="0"/>
    <s v="direct"/>
    <m/>
    <x v="2"/>
    <n v="0"/>
    <n v="0"/>
  </r>
  <r>
    <d v="2015-09-25T10:01:24"/>
    <x v="9"/>
    <x v="238"/>
    <x v="0"/>
    <x v="1079"/>
    <x v="1088"/>
    <s v="Deployment_SVC_1303"/>
    <s v="Deployment Services for Tender # 1303"/>
    <s v="IIPINT"/>
    <n v="0"/>
    <n v="0"/>
    <n v="14.25"/>
    <n v="0"/>
    <s v="DPS-JOPL"/>
    <s v="PROFESSIONAL SALES"/>
    <n v="1"/>
    <x v="242"/>
    <x v="0"/>
    <x v="0"/>
    <s v="direct"/>
    <m/>
    <x v="2"/>
    <n v="0"/>
    <n v="0"/>
  </r>
  <r>
    <d v="2015-09-25T10:02:29"/>
    <x v="1"/>
    <x v="157"/>
    <x v="100"/>
    <x v="1080"/>
    <x v="1089"/>
    <s v="ONSITE_SUPPORT"/>
    <s v="Onsite Support Services"/>
    <s v="IPSMAC"/>
    <n v="0"/>
    <n v="0"/>
    <n v="16.989999999999998"/>
    <n v="0"/>
    <s v="DPS-JOPL"/>
    <s v="HW COMP BY PERIOD"/>
    <n v="1"/>
    <x v="0"/>
    <x v="0"/>
    <x v="0"/>
    <s v="direct"/>
    <m/>
    <x v="1"/>
    <n v="0"/>
    <n v="0"/>
  </r>
  <r>
    <d v="2015-09-25T10:02:29"/>
    <x v="1"/>
    <x v="157"/>
    <x v="100"/>
    <x v="1080"/>
    <x v="1089"/>
    <s v="PC1509210012"/>
    <s v="LEADTEK QD K4200 4GB GDDR5"/>
    <s v="IPSMAC"/>
    <n v="0"/>
    <n v="1500"/>
    <n v="0"/>
    <n v="0"/>
    <s v="DPS-JOPL"/>
    <s v="HW COMP BY PERIOD"/>
    <n v="1"/>
    <x v="0"/>
    <x v="0"/>
    <x v="0"/>
    <s v="direct"/>
    <m/>
    <x v="0"/>
    <n v="0"/>
    <n v="0"/>
  </r>
  <r>
    <d v="2015-09-25T10:02:29"/>
    <x v="1"/>
    <x v="157"/>
    <x v="100"/>
    <x v="1080"/>
    <x v="1089"/>
    <s v="TAXI_EXP"/>
    <s v="Taxi Expenses"/>
    <s v="IPSMAC"/>
    <n v="0"/>
    <n v="0"/>
    <n v="0"/>
    <n v="20.399999999999999"/>
    <s v="DPS-JOPL"/>
    <s v="HW COMP BY PERIOD"/>
    <n v="1"/>
    <x v="0"/>
    <x v="0"/>
    <x v="0"/>
    <s v="direct"/>
    <m/>
    <x v="0"/>
    <n v="0"/>
    <n v="0"/>
  </r>
  <r>
    <d v="2015-09-25T10:02:29"/>
    <x v="1"/>
    <x v="157"/>
    <x v="100"/>
    <x v="1080"/>
    <x v="1089"/>
    <s v="TAXI_EXP"/>
    <s v="Taxi Expenses"/>
    <s v="IPSMAC"/>
    <n v="0"/>
    <n v="0"/>
    <n v="0"/>
    <n v="13.95"/>
    <s v="DPS-JOPL"/>
    <s v="HW COMP BY PERIOD"/>
    <n v="1"/>
    <x v="0"/>
    <x v="0"/>
    <x v="0"/>
    <s v="direct"/>
    <m/>
    <x v="0"/>
    <n v="0"/>
    <n v="0"/>
  </r>
  <r>
    <d v="2015-09-25T10:03:42"/>
    <x v="1"/>
    <x v="239"/>
    <x v="154"/>
    <x v="1081"/>
    <x v="1090"/>
    <s v="ONSITE_SUPPORT"/>
    <s v="Onsite Support Services"/>
    <s v="IPSMAC"/>
    <n v="0"/>
    <n v="0"/>
    <n v="29.73"/>
    <n v="0"/>
    <s v="DPS-JOPL"/>
    <s v="HW COMP BY PERIOD"/>
    <n v="1.5"/>
    <x v="0"/>
    <x v="0"/>
    <x v="0"/>
    <s v="direct"/>
    <m/>
    <x v="1"/>
    <n v="0"/>
    <n v="0"/>
  </r>
  <r>
    <d v="2015-09-25T10:03:42"/>
    <x v="1"/>
    <x v="239"/>
    <x v="154"/>
    <x v="1081"/>
    <x v="1090"/>
    <s v="SPPGZZ065CQ"/>
    <s v="SPS-BD,BATTERY CHARGER,MOD,4X,"/>
    <s v="IPSMAC"/>
    <n v="0"/>
    <n v="82.39"/>
    <n v="0"/>
    <n v="0"/>
    <s v="DPS-JOPL"/>
    <s v="HW COMP BY PERIOD"/>
    <n v="1"/>
    <x v="0"/>
    <x v="0"/>
    <x v="0"/>
    <s v="direct"/>
    <m/>
    <x v="0"/>
    <n v="0"/>
    <n v="0"/>
  </r>
  <r>
    <d v="2015-09-25T10:03:42"/>
    <x v="1"/>
    <x v="239"/>
    <x v="154"/>
    <x v="1081"/>
    <x v="1090"/>
    <s v="TAXI_EXP"/>
    <s v="Taxi Expenses"/>
    <s v="IPSMAC"/>
    <n v="0"/>
    <n v="0"/>
    <n v="0"/>
    <n v="23.7"/>
    <s v="DPS-JOPL"/>
    <s v="HW COMP BY PERIOD"/>
    <n v="1"/>
    <x v="0"/>
    <x v="0"/>
    <x v="0"/>
    <s v="direct"/>
    <m/>
    <x v="0"/>
    <n v="0"/>
    <n v="0"/>
  </r>
  <r>
    <d v="2015-09-25T10:03:42"/>
    <x v="1"/>
    <x v="239"/>
    <x v="154"/>
    <x v="1081"/>
    <x v="1090"/>
    <s v="TAXI_EXP"/>
    <s v="Taxi Expenses"/>
    <s v="IPSMAC"/>
    <n v="0"/>
    <n v="0"/>
    <n v="0"/>
    <n v="8.4499999999999993"/>
    <s v="DPS-JOPL"/>
    <s v="HW COMP BY PERIOD"/>
    <n v="1"/>
    <x v="0"/>
    <x v="0"/>
    <x v="0"/>
    <s v="direct"/>
    <m/>
    <x v="0"/>
    <n v="0"/>
    <n v="0"/>
  </r>
  <r>
    <d v="2015-09-25T10:03:42"/>
    <x v="1"/>
    <x v="239"/>
    <x v="154"/>
    <x v="1081"/>
    <x v="1090"/>
    <s v="TAXI_EXP"/>
    <s v="Taxi Expenses"/>
    <s v="IPSMAC"/>
    <n v="0"/>
    <n v="0"/>
    <n v="0"/>
    <n v="21.45"/>
    <s v="DPS-JOPL"/>
    <s v="HW COMP BY PERIOD"/>
    <n v="1"/>
    <x v="0"/>
    <x v="0"/>
    <x v="0"/>
    <s v="direct"/>
    <m/>
    <x v="0"/>
    <n v="0"/>
    <n v="0"/>
  </r>
  <r>
    <d v="2015-09-25T10:04:34"/>
    <x v="0"/>
    <x v="2"/>
    <x v="0"/>
    <x v="1082"/>
    <x v="1091"/>
    <s v="Helpdesk_Support"/>
    <s v="Helpdesk Support"/>
    <s v="IPSMAC"/>
    <n v="0"/>
    <n v="0"/>
    <n v="0"/>
    <n v="0"/>
    <s v="JOS-DIRECT"/>
    <s v="IDA_TENDER_1169"/>
    <n v="0"/>
    <x v="0"/>
    <x v="0"/>
    <x v="0"/>
    <s v="direct"/>
    <m/>
    <x v="0"/>
    <n v="0"/>
    <n v="0"/>
  </r>
  <r>
    <d v="2015-09-25T10:06:23"/>
    <x v="9"/>
    <x v="73"/>
    <x v="0"/>
    <x v="1083"/>
    <x v="1092"/>
    <s v="Deployment_SVC_1169"/>
    <s v="Deployment Services for Tender # 1169"/>
    <s v="IISINT"/>
    <n v="0"/>
    <n v="0"/>
    <n v="14.25"/>
    <n v="0"/>
    <s v="DPS-JOPL"/>
    <s v="PROFESSIONAL SALES"/>
    <n v="1"/>
    <x v="243"/>
    <x v="0"/>
    <x v="0"/>
    <s v="direct"/>
    <m/>
    <x v="2"/>
    <n v="0"/>
    <n v="0"/>
  </r>
  <r>
    <d v="2015-09-25T10:08:05"/>
    <x v="1"/>
    <x v="26"/>
    <x v="13"/>
    <x v="1084"/>
    <x v="1093"/>
    <s v="ONSITE_SUPPORT"/>
    <s v="Onsite Support Services"/>
    <s v="IPSMAC"/>
    <n v="0"/>
    <n v="0"/>
    <n v="36.1"/>
    <n v="0"/>
    <s v="DPS-JOPL"/>
    <s v="SW BY TOKEN"/>
    <n v="1.75"/>
    <x v="0"/>
    <x v="0"/>
    <x v="0"/>
    <s v="direct"/>
    <m/>
    <x v="1"/>
    <n v="0"/>
    <n v="0"/>
  </r>
  <r>
    <d v="2015-09-25T10:08:05"/>
    <x v="1"/>
    <x v="26"/>
    <x v="13"/>
    <x v="1084"/>
    <x v="1093"/>
    <s v="TAXI_EXP"/>
    <s v="Taxi Expenses"/>
    <s v="IPSMAC"/>
    <n v="0"/>
    <n v="0"/>
    <n v="0"/>
    <n v="10.45"/>
    <s v="DPS-JOPL"/>
    <s v="SW BY TOKEN"/>
    <n v="1"/>
    <x v="0"/>
    <x v="0"/>
    <x v="0"/>
    <s v="direct"/>
    <m/>
    <x v="0"/>
    <n v="0"/>
    <n v="0"/>
  </r>
  <r>
    <d v="2015-09-25T10:10:08"/>
    <x v="1"/>
    <x v="26"/>
    <x v="13"/>
    <x v="1085"/>
    <x v="1094"/>
    <s v="ONSITE_SUPPORT"/>
    <s v="Onsite Support Services"/>
    <s v="IPSMAC"/>
    <n v="0"/>
    <n v="0"/>
    <n v="0"/>
    <n v="0"/>
    <s v="DPS-JOPL"/>
    <s v="SW BY TOKEN"/>
    <n v="1"/>
    <x v="0"/>
    <x v="0"/>
    <x v="0"/>
    <s v="direct"/>
    <m/>
    <x v="0"/>
    <n v="0"/>
    <n v="0"/>
  </r>
  <r>
    <d v="2015-09-25T10:10:08"/>
    <x v="1"/>
    <x v="26"/>
    <x v="13"/>
    <x v="1085"/>
    <x v="1094"/>
    <s v="TAXI_EXP"/>
    <s v="Taxi Expenses"/>
    <s v="IPSMAC"/>
    <n v="0"/>
    <n v="0"/>
    <n v="0"/>
    <n v="25.35"/>
    <s v="DPS-JOPL"/>
    <s v="SW BY TOKEN"/>
    <n v="1"/>
    <x v="0"/>
    <x v="0"/>
    <x v="0"/>
    <s v="direct"/>
    <m/>
    <x v="0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1:34"/>
    <x v="9"/>
    <x v="3"/>
    <x v="0"/>
    <x v="1086"/>
    <x v="1095"/>
    <s v="Deployment_SVC_1169"/>
    <s v="Deployment Services for Tender # 1169"/>
    <s v="IISINT"/>
    <n v="0"/>
    <n v="0"/>
    <n v="14.25"/>
    <n v="0"/>
    <s v="DPS-JOPL"/>
    <s v="PROFESSIONAL SALES"/>
    <n v="1"/>
    <x v="244"/>
    <x v="0"/>
    <x v="0"/>
    <s v="direct"/>
    <m/>
    <x v="2"/>
    <n v="0"/>
    <n v="0"/>
  </r>
  <r>
    <d v="2015-09-25T10:17:26"/>
    <x v="10"/>
    <x v="30"/>
    <x v="0"/>
    <x v="1087"/>
    <x v="1096"/>
    <s v="Deployment_SVC_1169"/>
    <s v="Deployment Services for Tender # 1169"/>
    <s v="IISINT"/>
    <n v="0"/>
    <n v="0"/>
    <n v="14.25"/>
    <n v="0"/>
    <s v="DPS-JOPL"/>
    <s v="PROFESSIONAL SALES"/>
    <n v="1"/>
    <x v="245"/>
    <x v="0"/>
    <x v="0"/>
    <s v="direct"/>
    <m/>
    <x v="2"/>
    <n v="0"/>
    <n v="0"/>
  </r>
  <r>
    <d v="2015-09-25T10:17:26"/>
    <x v="10"/>
    <x v="30"/>
    <x v="0"/>
    <x v="1087"/>
    <x v="1096"/>
    <s v="Deployment_SVC_1169"/>
    <s v="Deployment Services for Tender # 1169"/>
    <s v="IISINT"/>
    <n v="0"/>
    <n v="0"/>
    <n v="14.25"/>
    <n v="0"/>
    <s v="DPS-JOPL"/>
    <s v="PROFESSIONAL SALES"/>
    <n v="1"/>
    <x v="245"/>
    <x v="0"/>
    <x v="0"/>
    <s v="direct"/>
    <m/>
    <x v="2"/>
    <n v="0"/>
    <n v="0"/>
  </r>
  <r>
    <d v="2015-09-25T10:17:26"/>
    <x v="10"/>
    <x v="30"/>
    <x v="0"/>
    <x v="1087"/>
    <x v="1096"/>
    <s v="Deployment_SVC_1169"/>
    <s v="Deployment Services for Tender # 1169"/>
    <s v="IISINT"/>
    <n v="0"/>
    <n v="0"/>
    <n v="14.25"/>
    <n v="0"/>
    <s v="DPS-JOPL"/>
    <s v="PROFESSIONAL SALES"/>
    <n v="1"/>
    <x v="245"/>
    <x v="0"/>
    <x v="0"/>
    <s v="direct"/>
    <m/>
    <x v="2"/>
    <n v="0"/>
    <n v="0"/>
  </r>
  <r>
    <d v="2015-09-25T10:20:04"/>
    <x v="2"/>
    <x v="240"/>
    <x v="155"/>
    <x v="1088"/>
    <x v="1097"/>
    <s v="PC1509030033"/>
    <s v="Item: PC1509030033 / CN8835803N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32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3S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3R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3Y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0E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1W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1H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835801C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4"/>
    <s v="Item: PC1509030034 / SGA84702KD / HP EVA 44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4"/>
    <s v="Item: PC1509030034 / SGA84702KX / HP EVA 44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407230007"/>
    <s v="Item: PC1407230007 / USB827Y02K / BROCADE 53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407230007"/>
    <s v="Item: PC1407230007 / USB827Y02J / BROCADE 53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04"/>
    <x v="2"/>
    <x v="240"/>
    <x v="155"/>
    <x v="1088"/>
    <x v="1097"/>
    <s v="PC1509030033"/>
    <s v="Item: PC1509030033 / CN8642800F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3N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32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3S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3R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3Y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0E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1W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1H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835801C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4"/>
    <s v="Item: PC1509030034 / SGA84702KD / HP EVA 44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4"/>
    <s v="Item: PC1509030034 / SGA84702KX / HP EVA 44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407230007"/>
    <s v="Item: PC1407230007 / USB827Y02K / BROCADE 53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407230007"/>
    <s v="Item: PC1407230007 / USB827Y02J / BROCADE 5300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0:34"/>
    <x v="2"/>
    <x v="240"/>
    <x v="155"/>
    <x v="1088"/>
    <x v="1098"/>
    <s v="PC1509030033"/>
    <s v="Item: PC1509030033 / CN8642800F / BROCADE 4/24 SAN Switch Power Pack"/>
    <s v="MWSHMA_BMA"/>
    <n v="0"/>
    <n v="0"/>
    <n v="0"/>
    <n v="0"/>
    <s v="ESS-JOPL"/>
    <s v="PM and UM"/>
    <n v="1"/>
    <x v="0"/>
    <x v="0"/>
    <x v="0"/>
    <s v="direct"/>
    <m/>
    <x v="0"/>
    <n v="0"/>
    <n v="0"/>
  </r>
  <r>
    <d v="2015-09-25T10:23:14"/>
    <x v="13"/>
    <x v="164"/>
    <x v="0"/>
    <x v="1089"/>
    <x v="1099"/>
    <s v="ONSITE_SUPPORT"/>
    <s v="Onsite Support Services"/>
    <s v="IPSMAC"/>
    <n v="0"/>
    <n v="0"/>
    <n v="14.25"/>
    <n v="0"/>
    <s v="DPS-JOPL"/>
    <s v="PROFESSIONAL SALES"/>
    <n v="1"/>
    <x v="246"/>
    <x v="0"/>
    <x v="0"/>
    <s v="direct"/>
    <m/>
    <x v="2"/>
    <n v="0"/>
    <n v="0"/>
  </r>
  <r>
    <d v="2015-09-25T10:23:14"/>
    <x v="13"/>
    <x v="164"/>
    <x v="0"/>
    <x v="1089"/>
    <x v="1099"/>
    <s v="Deployment_SVC_1303"/>
    <s v="Deployment Services for Tender # 1303"/>
    <s v="IPSMAC"/>
    <n v="0"/>
    <n v="0"/>
    <n v="14.25"/>
    <n v="0"/>
    <s v="DPS-JOPL"/>
    <s v="PROFESSIONAL SALES"/>
    <n v="1"/>
    <x v="246"/>
    <x v="0"/>
    <x v="0"/>
    <s v="direct"/>
    <m/>
    <x v="2"/>
    <n v="0"/>
    <n v="0"/>
  </r>
  <r>
    <d v="2015-09-25T10:23:14"/>
    <x v="13"/>
    <x v="164"/>
    <x v="0"/>
    <x v="1089"/>
    <x v="1099"/>
    <s v="Deployment_SVC_1303"/>
    <s v="Deployment Services for Tender # 1303"/>
    <s v="IPSMAC"/>
    <n v="0"/>
    <n v="0"/>
    <n v="14.25"/>
    <n v="0"/>
    <s v="DPS-JOPL"/>
    <s v="PROFESSIONAL SALES"/>
    <n v="1"/>
    <x v="246"/>
    <x v="0"/>
    <x v="0"/>
    <s v="direct"/>
    <m/>
    <x v="2"/>
    <n v="0"/>
    <n v="0"/>
  </r>
  <r>
    <d v="2015-09-25T10:25:51"/>
    <x v="11"/>
    <x v="241"/>
    <x v="156"/>
    <x v="1090"/>
    <x v="1100"/>
    <s v="contract_cover"/>
    <s v="Fixed Price"/>
    <s v="MOSMOS_MOS_FTWR"/>
    <n v="5200"/>
    <n v="0"/>
    <n v="0"/>
    <n v="0"/>
    <s v="DPS-JOPL"/>
    <s v="Only UM"/>
    <n v="1"/>
    <x v="0"/>
    <x v="0"/>
    <x v="0"/>
    <s v="direct"/>
    <m/>
    <x v="6"/>
    <n v="936"/>
    <n v="1196"/>
  </r>
  <r>
    <d v="2015-09-25T10:26:27"/>
    <x v="7"/>
    <x v="91"/>
    <x v="0"/>
    <x v="1091"/>
    <x v="1101"/>
    <s v="ONSITE_SUPPORT"/>
    <s v="Onsite Support Services"/>
    <s v="IPSMAC"/>
    <n v="0"/>
    <n v="0"/>
    <n v="14.25"/>
    <n v="0"/>
    <s v="DPS-JOPL"/>
    <s v="PROFESSIONAL SALES"/>
    <n v="1"/>
    <x v="247"/>
    <x v="0"/>
    <x v="0"/>
    <s v="direct"/>
    <m/>
    <x v="2"/>
    <n v="0"/>
    <n v="0"/>
  </r>
  <r>
    <d v="2015-09-25T10:26:27"/>
    <x v="7"/>
    <x v="91"/>
    <x v="0"/>
    <x v="1091"/>
    <x v="1101"/>
    <s v="Deployment_SVC_1169"/>
    <s v="Deployment Services for Tender # 1169"/>
    <s v="IPSMAC"/>
    <n v="0"/>
    <n v="0"/>
    <n v="14.25"/>
    <n v="0"/>
    <s v="DPS-JOPL"/>
    <s v="PROFESSIONAL SALES"/>
    <n v="1"/>
    <x v="247"/>
    <x v="0"/>
    <x v="0"/>
    <s v="direct"/>
    <m/>
    <x v="2"/>
    <n v="0"/>
    <n v="0"/>
  </r>
  <r>
    <d v="2015-09-25T10:30:57"/>
    <x v="8"/>
    <x v="104"/>
    <x v="59"/>
    <x v="1092"/>
    <x v="1102"/>
    <s v="contract_cover"/>
    <s v="Fixed Price"/>
    <s v="MWSHMA_HMA"/>
    <n v="420"/>
    <n v="0"/>
    <n v="0"/>
    <n v="0"/>
    <s v="ESS-JOPL"/>
    <s v="PM and UM"/>
    <n v="1"/>
    <x v="248"/>
    <x v="0"/>
    <x v="0"/>
    <s v="direct"/>
    <m/>
    <x v="3"/>
    <n v="205.79999999999998"/>
    <n v="205.79999999999998"/>
  </r>
  <r>
    <d v="2015-09-25T10:33:24"/>
    <x v="12"/>
    <x v="86"/>
    <x v="47"/>
    <x v="1093"/>
    <x v="1103"/>
    <s v="contract_cover"/>
    <s v="Fixed Price"/>
    <s v="MOSMOS_MOS_FTWOR"/>
    <n v="1055.73"/>
    <n v="0"/>
    <n v="0"/>
    <n v="0"/>
    <s v="DPS-JOPL"/>
    <s v="Only UM"/>
    <n v="1"/>
    <x v="0"/>
    <x v="0"/>
    <x v="0"/>
    <s v="direct"/>
    <m/>
    <x v="6"/>
    <n v="190.03139999999999"/>
    <n v="242.81790000000001"/>
  </r>
  <r>
    <d v="2015-09-25T10:37:56"/>
    <x v="12"/>
    <x v="86"/>
    <x v="47"/>
    <x v="1094"/>
    <x v="1104"/>
    <s v="contract_cover"/>
    <s v="Fixed Price"/>
    <s v="MOSMOS_MOS_FTWOR"/>
    <n v="25349.18"/>
    <n v="0"/>
    <n v="0"/>
    <n v="0"/>
    <s v="DPS-JOPL"/>
    <s v="Only UM"/>
    <n v="1"/>
    <x v="0"/>
    <x v="0"/>
    <x v="0"/>
    <s v="direct"/>
    <m/>
    <x v="6"/>
    <n v="4562.8523999999998"/>
    <n v="5830.3114000000005"/>
  </r>
  <r>
    <d v="2015-09-25T10:43:56"/>
    <x v="12"/>
    <x v="130"/>
    <x v="76"/>
    <x v="1095"/>
    <x v="1105"/>
    <s v="contract_cover"/>
    <s v="Fixed Price"/>
    <s v="MOSMOS_MOS_FTWR"/>
    <n v="4975.01"/>
    <n v="0"/>
    <n v="0"/>
    <n v="0"/>
    <s v="DPS-JOPL"/>
    <s v="Only UM"/>
    <n v="1"/>
    <x v="249"/>
    <x v="0"/>
    <x v="0"/>
    <s v="direct"/>
    <m/>
    <x v="6"/>
    <n v="895.5018"/>
    <n v="1144.2523000000001"/>
  </r>
  <r>
    <d v="2015-09-25T10:46:23"/>
    <x v="12"/>
    <x v="130"/>
    <x v="76"/>
    <x v="1096"/>
    <x v="1106"/>
    <s v="contract_cover"/>
    <s v="Fixed Price"/>
    <s v="MOSMOS_MOS_PT"/>
    <n v="4975.01"/>
    <n v="0"/>
    <n v="0"/>
    <n v="0"/>
    <s v="DPS-JOPL"/>
    <s v="Only UM"/>
    <n v="1"/>
    <x v="250"/>
    <x v="0"/>
    <x v="0"/>
    <s v="direct"/>
    <m/>
    <x v="6"/>
    <n v="895.5018"/>
    <n v="1144.2523000000001"/>
  </r>
  <r>
    <d v="2015-09-25T11:06:04"/>
    <x v="9"/>
    <x v="117"/>
    <x v="66"/>
    <x v="1097"/>
    <x v="1107"/>
    <s v="contract_cover"/>
    <s v="Fixed Price"/>
    <s v="MOSMOS_MOS_FTW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098"/>
    <x v="1107"/>
    <s v="contract_cover"/>
    <s v="Fixed Price"/>
    <s v="MOSMOS_MOS_FTWO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099"/>
    <x v="1107"/>
    <s v="contract_cover"/>
    <s v="Fixed Price"/>
    <s v="MOSMOS_MOS_FTWO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100"/>
    <x v="1107"/>
    <s v="contract_cover"/>
    <s v="Fixed Price"/>
    <s v="MOSMOS_MOS_FTW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101"/>
    <x v="1107"/>
    <s v="contract_cover"/>
    <s v="Fixed Price"/>
    <s v="MOSMOS_MOS_FTW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102"/>
    <x v="1107"/>
    <s v="contract_cover"/>
    <s v="Fixed Price"/>
    <s v="MOSMOS_MOS_FTW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103"/>
    <x v="1107"/>
    <s v="contract_cover"/>
    <s v="Fixed Price"/>
    <s v="MOSMOS_MOS_FTW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06:04"/>
    <x v="9"/>
    <x v="117"/>
    <x v="66"/>
    <x v="1104"/>
    <x v="1107"/>
    <s v="contract_cover"/>
    <s v="Fixed Price"/>
    <s v="MOSMOS_MOS_FTWR"/>
    <n v="4300"/>
    <n v="0"/>
    <n v="0"/>
    <n v="0"/>
    <s v="DPS-JOPL"/>
    <s v="Only UM"/>
    <n v="1"/>
    <x v="0"/>
    <x v="0"/>
    <x v="0"/>
    <s v="direct"/>
    <m/>
    <x v="6"/>
    <n v="774"/>
    <n v="774"/>
  </r>
  <r>
    <d v="2015-09-25T11:13:50"/>
    <x v="12"/>
    <x v="156"/>
    <x v="99"/>
    <x v="1105"/>
    <x v="1108"/>
    <s v="contract_cover"/>
    <s v="Fixed Price"/>
    <s v="MOSMOS_MOS_FTWOR"/>
    <n v="14262.7"/>
    <n v="0"/>
    <n v="0"/>
    <n v="0"/>
    <s v="ESS-JOPL"/>
    <s v="Only UM"/>
    <n v="1"/>
    <x v="0"/>
    <x v="0"/>
    <x v="0"/>
    <s v="direct"/>
    <m/>
    <x v="6"/>
    <n v="2567.2860000000001"/>
    <n v="3280.4210000000003"/>
  </r>
  <r>
    <d v="2015-09-25T11:29:20"/>
    <x v="12"/>
    <x v="156"/>
    <x v="99"/>
    <x v="1106"/>
    <x v="1109"/>
    <s v="contract_cover"/>
    <s v="Fixed Price"/>
    <s v="MOSMOS_MOS_FTWOR"/>
    <n v="31155"/>
    <n v="0"/>
    <n v="0"/>
    <n v="0"/>
    <s v="ESS-JOPL"/>
    <s v="Only UM"/>
    <n v="1"/>
    <x v="0"/>
    <x v="0"/>
    <x v="0"/>
    <s v="direct"/>
    <m/>
    <x v="6"/>
    <n v="5607.9"/>
    <n v="7165.6500000000005"/>
  </r>
  <r>
    <d v="2015-09-25T11:29:20"/>
    <x v="12"/>
    <x v="156"/>
    <x v="99"/>
    <x v="1107"/>
    <x v="1109"/>
    <s v="contract_cover"/>
    <s v="Fixed Price"/>
    <s v="MMSDSS_MNS"/>
    <n v="13200"/>
    <n v="0"/>
    <n v="0"/>
    <n v="0"/>
    <s v="ESS-JOPL"/>
    <s v="Only UM"/>
    <n v="1"/>
    <x v="0"/>
    <x v="0"/>
    <x v="0"/>
    <s v="direct"/>
    <m/>
    <x v="7"/>
    <n v="3696.0000000000005"/>
    <n v="4488"/>
  </r>
  <r>
    <d v="2015-09-25T11:39:29"/>
    <x v="0"/>
    <x v="242"/>
    <x v="157"/>
    <x v="1108"/>
    <x v="1110"/>
    <s v="Helpdesk_Support"/>
    <s v="Helpdesk Support"/>
    <s v="IPSMAC"/>
    <n v="0"/>
    <n v="0"/>
    <n v="0"/>
    <n v="0"/>
    <s v="DPS-JOPL"/>
    <s v="HW &amp; LABOUR WRTY"/>
    <n v="0"/>
    <x v="0"/>
    <x v="0"/>
    <x v="0"/>
    <s v="direct"/>
    <m/>
    <x v="0"/>
    <n v="0"/>
    <n v="0"/>
  </r>
  <r>
    <d v="2015-09-25T11:44:40"/>
    <x v="0"/>
    <x v="2"/>
    <x v="0"/>
    <x v="1109"/>
    <x v="1111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1:48:04"/>
    <x v="11"/>
    <x v="41"/>
    <x v="21"/>
    <x v="1110"/>
    <x v="1112"/>
    <s v="contract_cover"/>
    <s v="Fixed Price"/>
    <s v="MWSSMA_SMA"/>
    <n v="1101.0999999999999"/>
    <n v="0"/>
    <n v="0"/>
    <n v="0"/>
    <s v="ESS-JOPL"/>
    <s v="Only UM"/>
    <n v="1"/>
    <x v="251"/>
    <x v="0"/>
    <x v="0"/>
    <s v="direct"/>
    <m/>
    <x v="5"/>
    <n v="495.49499999999995"/>
    <n v="495.49499999999995"/>
  </r>
  <r>
    <d v="2015-09-25T11:52:53"/>
    <x v="11"/>
    <x v="41"/>
    <x v="21"/>
    <x v="1111"/>
    <x v="1113"/>
    <s v="contract_cover"/>
    <s v="Fixed Price"/>
    <s v="MOSMOS_RS_MOS_PT"/>
    <n v="6156.72"/>
    <n v="0"/>
    <n v="0"/>
    <n v="0"/>
    <s v="ESS-JOPL"/>
    <s v="Only UM"/>
    <n v="1"/>
    <x v="251"/>
    <x v="0"/>
    <x v="0"/>
    <s v="direct"/>
    <m/>
    <x v="4"/>
    <n v="1354.4784"/>
    <n v="1354.4784"/>
  </r>
  <r>
    <d v="2015-09-25T11:56:17"/>
    <x v="11"/>
    <x v="41"/>
    <x v="21"/>
    <x v="1112"/>
    <x v="1114"/>
    <s v="contract_cover"/>
    <s v="Fixed Price"/>
    <s v="MOSMOS_RS_MOS_PT"/>
    <n v="4040.15"/>
    <n v="0"/>
    <n v="0"/>
    <n v="0"/>
    <s v="DPS-JOPL"/>
    <s v="Only UM"/>
    <n v="1"/>
    <x v="252"/>
    <x v="0"/>
    <x v="0"/>
    <s v="direct"/>
    <m/>
    <x v="4"/>
    <n v="808.03"/>
    <n v="808.03"/>
  </r>
  <r>
    <d v="2015-09-25T12:28:38"/>
    <x v="0"/>
    <x v="116"/>
    <x v="0"/>
    <x v="1113"/>
    <x v="111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2:55:14"/>
    <x v="0"/>
    <x v="99"/>
    <x v="0"/>
    <x v="1114"/>
    <x v="111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3:12:09"/>
    <x v="0"/>
    <x v="2"/>
    <x v="0"/>
    <x v="1115"/>
    <x v="1117"/>
    <s v="Helpdesk_Support"/>
    <s v="Helpdesk Support"/>
    <s v="IPSMAC"/>
    <n v="0"/>
    <n v="0"/>
    <n v="0"/>
    <n v="0"/>
    <s v="DPG-JOPL"/>
    <s v="IDA_TENDER_1169"/>
    <n v="0"/>
    <x v="0"/>
    <x v="0"/>
    <x v="0"/>
    <s v="direct"/>
    <m/>
    <x v="0"/>
    <n v="0"/>
    <n v="0"/>
  </r>
  <r>
    <d v="2015-09-25T14:09:11"/>
    <x v="9"/>
    <x v="117"/>
    <x v="66"/>
    <x v="1116"/>
    <x v="1118"/>
    <s v="contract_cover"/>
    <s v="Fixed Price"/>
    <s v="MWSHMA_HMA"/>
    <n v="13239.5"/>
    <n v="0"/>
    <n v="0"/>
    <n v="0"/>
    <s v="ESS-JOPL"/>
    <s v="PM and UM"/>
    <n v="1"/>
    <x v="0"/>
    <x v="0"/>
    <x v="0"/>
    <s v="direct"/>
    <m/>
    <x v="3"/>
    <n v="3971.85"/>
    <n v="3971.85"/>
  </r>
  <r>
    <d v="2015-09-25T14:09:54"/>
    <x v="0"/>
    <x v="2"/>
    <x v="0"/>
    <x v="1117"/>
    <x v="111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4:14:39"/>
    <x v="0"/>
    <x v="7"/>
    <x v="0"/>
    <x v="1118"/>
    <x v="1120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4:43:22"/>
    <x v="15"/>
    <x v="243"/>
    <x v="158"/>
    <x v="1119"/>
    <x v="1121"/>
    <s v="contract_cover"/>
    <s v="Fixed Price"/>
    <s v="MWSSMA_SMA"/>
    <n v="7800"/>
    <n v="0"/>
    <n v="0"/>
    <n v="0"/>
    <s v="ESS-JOPL"/>
    <s v="Only UM"/>
    <n v="1"/>
    <x v="253"/>
    <x v="0"/>
    <x v="0"/>
    <s v="direct"/>
    <m/>
    <x v="5"/>
    <n v="3510"/>
    <n v="3510"/>
  </r>
  <r>
    <d v="2015-09-25T15:00:10"/>
    <x v="13"/>
    <x v="244"/>
    <x v="69"/>
    <x v="1120"/>
    <x v="1122"/>
    <s v="PC1509220006"/>
    <s v="Item: PC1509220006 / VTGPS / Virtualization Professional Services"/>
    <s v="MOSMOS_BMA_MOS_PT"/>
    <n v="0"/>
    <n v="0"/>
    <n v="0"/>
    <n v="0"/>
    <s v="CBS-JOPL"/>
    <s v="Only UM"/>
    <n v="1"/>
    <x v="254"/>
    <x v="0"/>
    <x v="0"/>
    <s v="direct"/>
    <m/>
    <x v="0"/>
    <n v="0"/>
    <n v="0"/>
  </r>
  <r>
    <d v="2015-09-25T15:10:12"/>
    <x v="0"/>
    <x v="88"/>
    <x v="49"/>
    <x v="1121"/>
    <x v="1123"/>
    <s v="INSPECTION"/>
    <s v="Inspection Services"/>
    <s v="IPSMAC"/>
    <n v="0"/>
    <n v="0"/>
    <n v="0"/>
    <n v="0"/>
    <s v="DPS-JOPL"/>
    <m/>
    <n v="0.5"/>
    <x v="0"/>
    <x v="0"/>
    <x v="0"/>
    <s v="direct"/>
    <m/>
    <x v="0"/>
    <n v="0"/>
    <n v="0"/>
  </r>
  <r>
    <d v="2015-09-25T15:13:05"/>
    <x v="0"/>
    <x v="88"/>
    <x v="49"/>
    <x v="1122"/>
    <x v="1124"/>
    <s v="INSPECTION"/>
    <s v="Inspection Services"/>
    <s v="IPSMAC"/>
    <n v="0"/>
    <n v="0"/>
    <n v="0"/>
    <n v="0"/>
    <s v="ESS-JOPL"/>
    <m/>
    <n v="0.25"/>
    <x v="0"/>
    <x v="0"/>
    <x v="0"/>
    <s v="direct"/>
    <m/>
    <x v="0"/>
    <n v="0"/>
    <n v="0"/>
  </r>
  <r>
    <d v="2015-09-25T15:29:39"/>
    <x v="15"/>
    <x v="243"/>
    <x v="158"/>
    <x v="1123"/>
    <x v="1125"/>
    <s v="contract_cover"/>
    <s v="Fixed Price"/>
    <s v="MWSHMA_HMA"/>
    <n v="24200"/>
    <n v="0"/>
    <n v="0"/>
    <n v="0"/>
    <s v="ESS-JOPL"/>
    <s v="PM and UM"/>
    <n v="1"/>
    <x v="253"/>
    <x v="0"/>
    <x v="0"/>
    <s v="direct"/>
    <m/>
    <x v="3"/>
    <n v="11858"/>
    <n v="11858"/>
  </r>
  <r>
    <d v="2015-09-25T15:31:27"/>
    <x v="0"/>
    <x v="2"/>
    <x v="0"/>
    <x v="1124"/>
    <x v="112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5:42:07"/>
    <x v="0"/>
    <x v="2"/>
    <x v="0"/>
    <x v="1125"/>
    <x v="112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5:52:18"/>
    <x v="13"/>
    <x v="245"/>
    <x v="159"/>
    <x v="1126"/>
    <x v="1128"/>
    <s v="contract_cover"/>
    <s v="Fixed Price"/>
    <s v="MWSHMA_HMA"/>
    <n v="1400"/>
    <n v="0"/>
    <n v="0"/>
    <n v="0"/>
    <s v="ESS-JOPL"/>
    <s v="Only UM"/>
    <n v="1"/>
    <x v="255"/>
    <x v="0"/>
    <x v="0"/>
    <s v="direct"/>
    <m/>
    <x v="3"/>
    <n v="420"/>
    <n v="420"/>
  </r>
  <r>
    <d v="2015-09-25T15:52:18"/>
    <x v="13"/>
    <x v="245"/>
    <x v="159"/>
    <x v="1126"/>
    <x v="1128"/>
    <s v="PC03XX275DE"/>
    <s v="Item: PC03XX275DE / 7DC5W1S / DELL POWEREDGE 2950"/>
    <s v="MWSHMA_HMA"/>
    <n v="0"/>
    <n v="0"/>
    <n v="0"/>
    <n v="0"/>
    <s v="ESS-JOPL"/>
    <s v="Only UM"/>
    <n v="1"/>
    <x v="255"/>
    <x v="0"/>
    <x v="0"/>
    <s v="direct"/>
    <m/>
    <x v="0"/>
    <n v="0"/>
    <n v="0"/>
  </r>
  <r>
    <d v="2015-09-25T15:52:18"/>
    <x v="13"/>
    <x v="245"/>
    <x v="159"/>
    <x v="1126"/>
    <x v="1128"/>
    <s v="PC03XX275DE"/>
    <s v="Item: PC03XX275DE / 6DC5W1S / DELL POWEREDGE 2950"/>
    <s v="MWSHMA_HMA"/>
    <n v="0"/>
    <n v="0"/>
    <n v="0"/>
    <n v="0"/>
    <s v="ESS-JOPL"/>
    <s v="Only UM"/>
    <n v="1"/>
    <x v="255"/>
    <x v="0"/>
    <x v="0"/>
    <s v="direct"/>
    <m/>
    <x v="0"/>
    <n v="0"/>
    <n v="0"/>
  </r>
  <r>
    <d v="2015-09-25T15:54:42"/>
    <x v="15"/>
    <x v="42"/>
    <x v="22"/>
    <x v="1127"/>
    <x v="1129"/>
    <s v="PC1509230011"/>
    <s v="Item: PC1509230011 / NYV2100STMA / MFE FIREWALL ENTERPRISE 2100F"/>
    <s v="MWSHMA_BMA"/>
    <n v="0"/>
    <n v="0"/>
    <n v="0"/>
    <n v="0"/>
    <s v="ESS-JOPL"/>
    <s v="PM and UM"/>
    <n v="1"/>
    <x v="256"/>
    <x v="0"/>
    <x v="0"/>
    <s v="direct"/>
    <m/>
    <x v="0"/>
    <n v="0"/>
    <n v="0"/>
  </r>
  <r>
    <d v="2015-09-25T15:54:42"/>
    <x v="15"/>
    <x v="42"/>
    <x v="22"/>
    <x v="1127"/>
    <x v="1129"/>
    <s v="PC1208210072"/>
    <s v="Item: PC1208210072 / ES-PRE-MFE-ONSITE / TRANSITION BRANDED ENSURE PREMIUM ONSITE"/>
    <s v="MWSHMA_BMA"/>
    <n v="0"/>
    <n v="0"/>
    <n v="0"/>
    <n v="0"/>
    <s v="ESS-JOPL"/>
    <s v="PM and UM"/>
    <n v="1"/>
    <x v="256"/>
    <x v="0"/>
    <x v="0"/>
    <s v="direct"/>
    <m/>
    <x v="0"/>
    <n v="0"/>
    <n v="0"/>
  </r>
  <r>
    <d v="2015-09-25T15:59:04"/>
    <x v="2"/>
    <x v="37"/>
    <x v="18"/>
    <x v="1128"/>
    <x v="1130"/>
    <s v="PROFESSIONAL_SVC"/>
    <s v="PROFESSIONAL SERVICES"/>
    <s v="IIPINT"/>
    <n v="325"/>
    <n v="0"/>
    <n v="28.5"/>
    <n v="0"/>
    <s v="DPS-JOPL"/>
    <s v="PROFESSIONAL SALES"/>
    <n v="1"/>
    <x v="257"/>
    <x v="0"/>
    <x v="0"/>
    <s v="direct"/>
    <m/>
    <x v="2"/>
    <n v="100.75"/>
    <n v="104"/>
  </r>
  <r>
    <d v="2015-09-25T15:59:04"/>
    <x v="2"/>
    <x v="37"/>
    <x v="18"/>
    <x v="1128"/>
    <x v="1130"/>
    <s v="Vendor_OnSite_Services"/>
    <s v="Vendor Onsite Services"/>
    <s v="IIPINT"/>
    <n v="0"/>
    <n v="0"/>
    <n v="150"/>
    <n v="0"/>
    <s v="DPS-JOPL"/>
    <s v="PROFESSIONAL SALES"/>
    <n v="2"/>
    <x v="257"/>
    <x v="0"/>
    <x v="0"/>
    <s v="direct"/>
    <m/>
    <x v="2"/>
    <n v="-46.5"/>
    <n v="-48"/>
  </r>
  <r>
    <d v="2015-09-25T16:00:49"/>
    <x v="11"/>
    <x v="204"/>
    <x v="125"/>
    <x v="1129"/>
    <x v="1131"/>
    <s v="contract_cover"/>
    <s v="Fixed Price"/>
    <s v="MOSMOS_MOS_FTWR"/>
    <n v="14100"/>
    <n v="0"/>
    <n v="0"/>
    <n v="0"/>
    <s v="DPS-JOPL"/>
    <s v="Only UM"/>
    <n v="1"/>
    <x v="0"/>
    <x v="0"/>
    <x v="0"/>
    <s v="direct"/>
    <m/>
    <x v="6"/>
    <n v="2538"/>
    <n v="3243"/>
  </r>
  <r>
    <d v="2015-09-25T16:03:51"/>
    <x v="1"/>
    <x v="246"/>
    <x v="160"/>
    <x v="1130"/>
    <x v="1132"/>
    <s v="ONSITE_SUPPORT"/>
    <s v="Onsite Support Services"/>
    <s v="IPSMAC"/>
    <n v="500"/>
    <n v="0"/>
    <n v="0"/>
    <n v="0"/>
    <s v="DPS-JOPL"/>
    <s v="CHARGEABLE CALL"/>
    <n v="1"/>
    <x v="0"/>
    <x v="0"/>
    <x v="0"/>
    <s v="direct"/>
    <m/>
    <x v="1"/>
    <n v="0"/>
    <n v="0"/>
  </r>
  <r>
    <d v="2015-09-25T16:03:51"/>
    <x v="1"/>
    <x v="246"/>
    <x v="160"/>
    <x v="1130"/>
    <x v="1132"/>
    <s v="SPPGHU014CQ"/>
    <s v="CPQ 72GB U320 10K SCSI HDD"/>
    <s v="IPSMAC"/>
    <n v="272"/>
    <n v="48.59"/>
    <n v="0"/>
    <n v="0"/>
    <s v="DPS-JOPL"/>
    <s v="CHARGEABLE CALL"/>
    <n v="1"/>
    <x v="0"/>
    <x v="0"/>
    <x v="0"/>
    <s v="direct"/>
    <m/>
    <x v="1"/>
    <n v="0"/>
    <n v="0"/>
  </r>
  <r>
    <d v="2015-09-25T16:03:51"/>
    <x v="1"/>
    <x v="246"/>
    <x v="160"/>
    <x v="1130"/>
    <x v="1132"/>
    <s v="PARK_EXP"/>
    <s v="Parking Expenses"/>
    <s v="IPSMAC"/>
    <n v="0"/>
    <n v="0"/>
    <n v="0"/>
    <n v="0.99"/>
    <s v="DPS-JOPL"/>
    <s v="CHARGEABLE CALL"/>
    <n v="1"/>
    <x v="0"/>
    <x v="0"/>
    <x v="0"/>
    <s v="direct"/>
    <m/>
    <x v="0"/>
    <n v="0"/>
    <n v="0"/>
  </r>
  <r>
    <d v="2015-09-25T16:05:55"/>
    <x v="2"/>
    <x v="37"/>
    <x v="18"/>
    <x v="1131"/>
    <x v="1133"/>
    <s v="PROFESSIONAL_SVC"/>
    <s v="PROFESSIONAL SERVICES"/>
    <s v="IIPINT"/>
    <n v="325"/>
    <n v="0"/>
    <n v="14.25"/>
    <n v="0"/>
    <s v="DPS-JOPL"/>
    <s v="PROFESSIONAL SALES"/>
    <n v="1"/>
    <x v="258"/>
    <x v="0"/>
    <x v="0"/>
    <s v="direct"/>
    <m/>
    <x v="2"/>
    <n v="100.75"/>
    <n v="104"/>
  </r>
  <r>
    <d v="2015-09-25T16:05:55"/>
    <x v="2"/>
    <x v="37"/>
    <x v="18"/>
    <x v="1131"/>
    <x v="1133"/>
    <s v="Vendor_OnSite_Services"/>
    <s v="Vendor Onsite Services"/>
    <s v="IIPINT"/>
    <n v="0"/>
    <n v="0"/>
    <n v="150"/>
    <n v="0"/>
    <s v="DPS-JOPL"/>
    <s v="PROFESSIONAL SALES"/>
    <n v="2"/>
    <x v="258"/>
    <x v="0"/>
    <x v="0"/>
    <s v="direct"/>
    <m/>
    <x v="2"/>
    <n v="-46.5"/>
    <n v="-48"/>
  </r>
  <r>
    <d v="2015-09-25T16:18:20"/>
    <x v="2"/>
    <x v="37"/>
    <x v="18"/>
    <x v="1132"/>
    <x v="1134"/>
    <s v="PROFESSIONAL_SVC"/>
    <s v="PROFESSIONAL SERVICES"/>
    <s v="IIPINT"/>
    <n v="975"/>
    <n v="0"/>
    <n v="14.25"/>
    <n v="0"/>
    <s v="DPS-JOPL"/>
    <s v="PROFESSIONAL SALES"/>
    <n v="1"/>
    <x v="259"/>
    <x v="0"/>
    <x v="0"/>
    <s v="direct"/>
    <m/>
    <x v="2"/>
    <n v="302.25"/>
    <n v="312"/>
  </r>
  <r>
    <d v="2015-09-25T16:18:20"/>
    <x v="2"/>
    <x v="37"/>
    <x v="18"/>
    <x v="1132"/>
    <x v="1134"/>
    <s v="Vendor_OnSite_Services"/>
    <s v="Vendor Onsite Services"/>
    <s v="IIPINT"/>
    <n v="0"/>
    <n v="0"/>
    <n v="450"/>
    <n v="0"/>
    <s v="DPS-JOPL"/>
    <s v="PROFESSIONAL SALES"/>
    <n v="2"/>
    <x v="259"/>
    <x v="0"/>
    <x v="0"/>
    <s v="direct"/>
    <m/>
    <x v="2"/>
    <n v="-139.5"/>
    <n v="-144"/>
  </r>
  <r>
    <d v="2015-09-25T16:22:46"/>
    <x v="0"/>
    <x v="9"/>
    <x v="1"/>
    <x v="1133"/>
    <x v="113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6:24:22"/>
    <x v="0"/>
    <x v="8"/>
    <x v="0"/>
    <x v="1134"/>
    <x v="113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6:28:49"/>
    <x v="0"/>
    <x v="8"/>
    <x v="0"/>
    <x v="1135"/>
    <x v="113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6:30:50"/>
    <x v="7"/>
    <x v="54"/>
    <x v="0"/>
    <x v="1136"/>
    <x v="1138"/>
    <s v="ONSITE_SUPPORT"/>
    <s v="Onsite Support Services"/>
    <s v="IPSMAC"/>
    <n v="0"/>
    <n v="0"/>
    <n v="0"/>
    <n v="0"/>
    <s v="DPS-JOPL"/>
    <s v="PROFESSIONAL SALES"/>
    <n v="1"/>
    <x v="260"/>
    <x v="0"/>
    <x v="0"/>
    <s v="direct"/>
    <m/>
    <x v="0"/>
    <n v="0"/>
    <n v="0"/>
  </r>
  <r>
    <d v="2015-09-25T16:30:50"/>
    <x v="7"/>
    <x v="54"/>
    <x v="0"/>
    <x v="1136"/>
    <x v="1138"/>
    <s v="Deployment_SVC_1169"/>
    <s v="Deployment Services for Tender # 1169"/>
    <s v="IPSMAC"/>
    <n v="0"/>
    <n v="0"/>
    <n v="0"/>
    <n v="0"/>
    <s v="DPS-JOPL"/>
    <s v="PROFESSIONAL SALES"/>
    <n v="1"/>
    <x v="260"/>
    <x v="0"/>
    <x v="0"/>
    <s v="direct"/>
    <m/>
    <x v="0"/>
    <n v="0"/>
    <n v="0"/>
  </r>
  <r>
    <d v="2015-09-25T16:32:56"/>
    <x v="7"/>
    <x v="54"/>
    <x v="0"/>
    <x v="1137"/>
    <x v="1139"/>
    <s v="ONSITE_SUPPORT"/>
    <s v="Onsite Support Services"/>
    <s v="IPSMAC"/>
    <n v="0"/>
    <n v="0"/>
    <n v="0"/>
    <n v="0"/>
    <s v="DPS-JOPL"/>
    <s v="PROFESSIONAL SALES"/>
    <n v="1"/>
    <x v="261"/>
    <x v="0"/>
    <x v="0"/>
    <s v="direct"/>
    <m/>
    <x v="0"/>
    <n v="0"/>
    <n v="0"/>
  </r>
  <r>
    <d v="2015-09-25T16:32:56"/>
    <x v="7"/>
    <x v="54"/>
    <x v="0"/>
    <x v="1137"/>
    <x v="1139"/>
    <s v="Deployment_SVC_1169"/>
    <s v="Deployment Services for Tender # 1169"/>
    <s v="IPSMAC"/>
    <n v="0"/>
    <n v="0"/>
    <n v="0"/>
    <n v="0"/>
    <s v="DPS-JOPL"/>
    <s v="PROFESSIONAL SALES"/>
    <n v="1"/>
    <x v="261"/>
    <x v="0"/>
    <x v="0"/>
    <s v="direct"/>
    <m/>
    <x v="0"/>
    <n v="0"/>
    <n v="0"/>
  </r>
  <r>
    <d v="2015-09-25T16:35:04"/>
    <x v="7"/>
    <x v="54"/>
    <x v="0"/>
    <x v="1138"/>
    <x v="1140"/>
    <s v="Deployment_SVC_1169"/>
    <s v="Deployment Services for Tender # 1169"/>
    <s v="IISINT"/>
    <n v="0"/>
    <n v="0"/>
    <n v="0"/>
    <n v="0"/>
    <s v="DPS-JOPL"/>
    <s v="PROFESSIONAL SALES"/>
    <n v="1"/>
    <x v="262"/>
    <x v="0"/>
    <x v="0"/>
    <s v="direct"/>
    <m/>
    <x v="0"/>
    <n v="0"/>
    <n v="0"/>
  </r>
  <r>
    <d v="2015-09-25T16:37:10"/>
    <x v="7"/>
    <x v="54"/>
    <x v="0"/>
    <x v="1139"/>
    <x v="1141"/>
    <s v="Deployment_SVC_1169"/>
    <s v="Deployment Services for Tender # 1169"/>
    <s v="IISINT"/>
    <n v="0"/>
    <n v="0"/>
    <n v="0"/>
    <n v="0"/>
    <s v="DPS-JOPL"/>
    <s v="PROFESSIONAL SALES"/>
    <n v="1"/>
    <x v="263"/>
    <x v="0"/>
    <x v="0"/>
    <s v="direct"/>
    <m/>
    <x v="0"/>
    <n v="0"/>
    <n v="0"/>
  </r>
  <r>
    <d v="2015-09-25T16:39:49"/>
    <x v="7"/>
    <x v="54"/>
    <x v="0"/>
    <x v="1140"/>
    <x v="1142"/>
    <s v="ONSITE_SUPPORT"/>
    <s v="Onsite Support Services"/>
    <s v="IPSMAC"/>
    <n v="0"/>
    <n v="0"/>
    <n v="0"/>
    <n v="0"/>
    <s v="DPS-JOPL"/>
    <s v="PROFESSIONAL SALES"/>
    <n v="1"/>
    <x v="264"/>
    <x v="0"/>
    <x v="0"/>
    <s v="direct"/>
    <m/>
    <x v="0"/>
    <n v="0"/>
    <n v="0"/>
  </r>
  <r>
    <d v="2015-09-25T16:39:49"/>
    <x v="7"/>
    <x v="54"/>
    <x v="0"/>
    <x v="1140"/>
    <x v="1142"/>
    <s v="Deployment_SVC_1169"/>
    <s v="Deployment Services for Tender # 1169"/>
    <s v="IPSMAC"/>
    <n v="0"/>
    <n v="0"/>
    <n v="0"/>
    <n v="0"/>
    <s v="DPS-JOPL"/>
    <s v="PROFESSIONAL SALES"/>
    <n v="1"/>
    <x v="264"/>
    <x v="0"/>
    <x v="0"/>
    <s v="direct"/>
    <m/>
    <x v="0"/>
    <n v="0"/>
    <n v="0"/>
  </r>
  <r>
    <d v="2015-09-25T16:42:12"/>
    <x v="7"/>
    <x v="54"/>
    <x v="0"/>
    <x v="1141"/>
    <x v="1143"/>
    <s v="ONSITE_SUPPORT"/>
    <s v="Onsite Support Services"/>
    <s v="IPSMAC"/>
    <n v="0"/>
    <n v="0"/>
    <n v="0"/>
    <n v="0"/>
    <s v="DPS-JOPL"/>
    <s v="PROFESSIONAL SALES"/>
    <n v="1"/>
    <x v="265"/>
    <x v="0"/>
    <x v="0"/>
    <s v="direct"/>
    <m/>
    <x v="0"/>
    <n v="0"/>
    <n v="0"/>
  </r>
  <r>
    <d v="2015-09-25T16:42:12"/>
    <x v="7"/>
    <x v="54"/>
    <x v="0"/>
    <x v="1141"/>
    <x v="1143"/>
    <s v="Deployment_SVC_1169"/>
    <s v="Deployment Services for Tender # 1169"/>
    <s v="IPSMAC"/>
    <n v="0"/>
    <n v="0"/>
    <n v="0"/>
    <n v="0"/>
    <s v="DPS-JOPL"/>
    <s v="PROFESSIONAL SALES"/>
    <n v="1"/>
    <x v="265"/>
    <x v="0"/>
    <x v="0"/>
    <s v="direct"/>
    <m/>
    <x v="0"/>
    <n v="0"/>
    <n v="0"/>
  </r>
  <r>
    <d v="2015-09-25T16:44:18"/>
    <x v="7"/>
    <x v="54"/>
    <x v="0"/>
    <x v="1142"/>
    <x v="1144"/>
    <s v="ONSITE_SUPPORT"/>
    <s v="Onsite Support Services"/>
    <s v="IPSMAC"/>
    <n v="0"/>
    <n v="0"/>
    <n v="0"/>
    <n v="0"/>
    <s v="DPS-JOPL"/>
    <s v="PROFESSIONAL SALES"/>
    <n v="1"/>
    <x v="266"/>
    <x v="0"/>
    <x v="0"/>
    <s v="direct"/>
    <m/>
    <x v="0"/>
    <n v="0"/>
    <n v="0"/>
  </r>
  <r>
    <d v="2015-09-25T16:44:18"/>
    <x v="7"/>
    <x v="54"/>
    <x v="0"/>
    <x v="1142"/>
    <x v="1144"/>
    <s v="Deployment_SVC_1169"/>
    <s v="Deployment Services for Tender # 1169"/>
    <s v="IPSMAC"/>
    <n v="0"/>
    <n v="0"/>
    <n v="0"/>
    <n v="0"/>
    <s v="DPS-JOPL"/>
    <s v="PROFESSIONAL SALES"/>
    <n v="1"/>
    <x v="266"/>
    <x v="0"/>
    <x v="0"/>
    <s v="direct"/>
    <m/>
    <x v="0"/>
    <n v="0"/>
    <n v="0"/>
  </r>
  <r>
    <d v="2015-09-25T16:46:58"/>
    <x v="7"/>
    <x v="161"/>
    <x v="0"/>
    <x v="1143"/>
    <x v="1145"/>
    <s v="ONSITE_SUPPORT"/>
    <s v="Onsite Support Services"/>
    <s v="IPSMAC"/>
    <n v="0"/>
    <n v="0"/>
    <n v="0"/>
    <n v="0"/>
    <s v="DPS-JOPL"/>
    <s v="PROFESSIONAL SALES"/>
    <n v="1"/>
    <x v="267"/>
    <x v="0"/>
    <x v="0"/>
    <s v="direct"/>
    <m/>
    <x v="0"/>
    <n v="0"/>
    <n v="0"/>
  </r>
  <r>
    <d v="2015-09-25T16:46:58"/>
    <x v="7"/>
    <x v="161"/>
    <x v="0"/>
    <x v="1143"/>
    <x v="1145"/>
    <s v="Deployment_SVC_1169"/>
    <s v="Deployment Services for Tender # 1169"/>
    <s v="IPSMAC"/>
    <n v="0"/>
    <n v="0"/>
    <n v="14.25"/>
    <n v="0"/>
    <s v="DPS-JOPL"/>
    <s v="PROFESSIONAL SALES"/>
    <n v="1"/>
    <x v="267"/>
    <x v="0"/>
    <x v="0"/>
    <s v="direct"/>
    <m/>
    <x v="2"/>
    <n v="0"/>
    <n v="0"/>
  </r>
  <r>
    <d v="2015-09-25T16:46:58"/>
    <x v="7"/>
    <x v="161"/>
    <x v="0"/>
    <x v="1143"/>
    <x v="1145"/>
    <s v="Deployment_SVC_1169"/>
    <s v="Deployment Services for Tender # 1169"/>
    <s v="IPSMAC"/>
    <n v="0"/>
    <n v="0"/>
    <n v="14.25"/>
    <n v="0"/>
    <s v="DPS-JOPL"/>
    <s v="PROFESSIONAL SALES"/>
    <n v="1"/>
    <x v="267"/>
    <x v="0"/>
    <x v="0"/>
    <s v="direct"/>
    <m/>
    <x v="2"/>
    <n v="0"/>
    <n v="0"/>
  </r>
  <r>
    <d v="2015-09-25T16:46:58"/>
    <x v="7"/>
    <x v="161"/>
    <x v="0"/>
    <x v="1143"/>
    <x v="1145"/>
    <s v="Deployment_SVC_1169"/>
    <s v="Deployment Services for Tender # 1169"/>
    <s v="IPSMAC"/>
    <n v="0"/>
    <n v="0"/>
    <n v="14.25"/>
    <n v="0"/>
    <s v="DPS-JOPL"/>
    <s v="PROFESSIONAL SALES"/>
    <n v="1"/>
    <x v="267"/>
    <x v="0"/>
    <x v="0"/>
    <s v="direct"/>
    <m/>
    <x v="2"/>
    <n v="0"/>
    <n v="0"/>
  </r>
  <r>
    <d v="2015-09-25T16:46:58"/>
    <x v="7"/>
    <x v="161"/>
    <x v="0"/>
    <x v="1143"/>
    <x v="1145"/>
    <s v="ONSITE_SUPPORT"/>
    <s v="Onsite Support Services"/>
    <s v="IPSMAC"/>
    <n v="0"/>
    <n v="0"/>
    <n v="0"/>
    <n v="0"/>
    <s v="DPS-JOPL"/>
    <s v="PROFESSIONAL SALES"/>
    <n v="1"/>
    <x v="267"/>
    <x v="0"/>
    <x v="0"/>
    <s v="direct"/>
    <m/>
    <x v="0"/>
    <n v="0"/>
    <n v="0"/>
  </r>
  <r>
    <d v="2015-09-25T16:49:41"/>
    <x v="19"/>
    <x v="28"/>
    <x v="15"/>
    <x v="1144"/>
    <x v="1146"/>
    <s v="DPSIIP11DT0ACC01"/>
    <s v="In House Desktop Accesories Staging"/>
    <s v="IISINT"/>
    <n v="0"/>
    <n v="0"/>
    <n v="0"/>
    <n v="0"/>
    <s v="DPS-JOPL"/>
    <s v="Pre-Configuration"/>
    <n v="1"/>
    <x v="268"/>
    <x v="0"/>
    <x v="0"/>
    <s v="direct"/>
    <m/>
    <x v="0"/>
    <n v="0"/>
    <n v="0"/>
  </r>
  <r>
    <d v="2015-09-25T16:52:23"/>
    <x v="0"/>
    <x v="46"/>
    <x v="24"/>
    <x v="1145"/>
    <x v="1147"/>
    <s v="Helpdesk_Support"/>
    <s v="Helpdesk Support"/>
    <s v="IPSMAC"/>
    <n v="0"/>
    <n v="0"/>
    <n v="0"/>
    <n v="0"/>
    <s v="DPS-JOPL"/>
    <s v="SW BY HOUR"/>
    <n v="0"/>
    <x v="0"/>
    <x v="0"/>
    <x v="0"/>
    <s v="direct"/>
    <m/>
    <x v="0"/>
    <n v="0"/>
    <n v="0"/>
  </r>
  <r>
    <d v="2015-09-25T17:00:42"/>
    <x v="14"/>
    <x v="247"/>
    <x v="161"/>
    <x v="1146"/>
    <x v="1148"/>
    <s v="PROFESSIONAL_SVC"/>
    <s v="PROFESSIONAL SERVICES"/>
    <s v="IIPINT"/>
    <n v="3146"/>
    <n v="0"/>
    <n v="0"/>
    <n v="0"/>
    <s v="DPS-JOPL"/>
    <s v="PROFESSIONAL SALES"/>
    <n v="1"/>
    <x v="269"/>
    <x v="0"/>
    <x v="0"/>
    <s v="direct"/>
    <m/>
    <x v="2"/>
    <n v="975.26"/>
    <n v="1006.72"/>
  </r>
  <r>
    <d v="2015-09-25T17:09:42"/>
    <x v="14"/>
    <x v="247"/>
    <x v="161"/>
    <x v="1147"/>
    <x v="1149"/>
    <s v="PROFESSIONAL_SVC"/>
    <s v="PROFESSIONAL SERVICES"/>
    <s v="IIPINT"/>
    <n v="0"/>
    <n v="0"/>
    <n v="0"/>
    <n v="0"/>
    <s v="DPS-JOPL"/>
    <s v="PROFESSIONAL SALES"/>
    <n v="1"/>
    <x v="269"/>
    <x v="0"/>
    <x v="0"/>
    <s v="direct"/>
    <m/>
    <x v="0"/>
    <n v="0"/>
    <n v="0"/>
  </r>
  <r>
    <d v="2015-09-25T17:09:42"/>
    <x v="14"/>
    <x v="247"/>
    <x v="161"/>
    <x v="1147"/>
    <x v="1149"/>
    <s v="PC1508190011"/>
    <s v="HP NC550SFP Dual Port 10GbE Server Adapter"/>
    <s v="IIPINT"/>
    <n v="0"/>
    <n v="1033.8599999999999"/>
    <n v="0"/>
    <n v="0"/>
    <s v="DPS-JOPL"/>
    <s v="PROFESSIONAL SALES"/>
    <n v="2"/>
    <x v="269"/>
    <x v="0"/>
    <x v="0"/>
    <s v="direct"/>
    <m/>
    <x v="0"/>
    <n v="0"/>
    <n v="0"/>
  </r>
  <r>
    <d v="2015-09-25T17:09:42"/>
    <x v="14"/>
    <x v="247"/>
    <x v="161"/>
    <x v="1147"/>
    <x v="1149"/>
    <s v="TAXI_EXP"/>
    <s v="Taxi Expenses"/>
    <s v="IIPINT"/>
    <n v="0"/>
    <n v="0"/>
    <n v="0"/>
    <n v="5.6"/>
    <s v="DPS-JOPL"/>
    <s v="PROFESSIONAL SALES"/>
    <n v="1"/>
    <x v="269"/>
    <x v="0"/>
    <x v="0"/>
    <s v="direct"/>
    <m/>
    <x v="0"/>
    <n v="0"/>
    <n v="0"/>
  </r>
  <r>
    <d v="2015-09-25T17:09:42"/>
    <x v="14"/>
    <x v="247"/>
    <x v="161"/>
    <x v="1147"/>
    <x v="1149"/>
    <s v="PUBLIC_EXP"/>
    <s v="Public Transport Expenses"/>
    <s v="IIPINT"/>
    <n v="0"/>
    <n v="0"/>
    <n v="0"/>
    <n v="2.15"/>
    <s v="DPS-JOPL"/>
    <s v="PROFESSIONAL SALES"/>
    <n v="1"/>
    <x v="269"/>
    <x v="0"/>
    <x v="0"/>
    <s v="direct"/>
    <m/>
    <x v="0"/>
    <n v="0"/>
    <n v="0"/>
  </r>
  <r>
    <d v="2015-09-25T17:12:22"/>
    <x v="10"/>
    <x v="207"/>
    <x v="128"/>
    <x v="1148"/>
    <x v="1150"/>
    <s v="PROFESSIONAL_SVC"/>
    <s v="PROFESSIONAL SERVICES"/>
    <s v="IIPINT"/>
    <n v="0"/>
    <n v="0"/>
    <n v="11.25"/>
    <n v="0"/>
    <s v="DPS-JOPL"/>
    <s v="PROFESSIONAL SALES"/>
    <n v="2"/>
    <x v="0"/>
    <x v="0"/>
    <x v="0"/>
    <s v="direct"/>
    <m/>
    <x v="2"/>
    <n v="0"/>
    <n v="0"/>
  </r>
  <r>
    <d v="2015-09-25T17:48:31"/>
    <x v="13"/>
    <x v="248"/>
    <x v="162"/>
    <x v="1149"/>
    <x v="1151"/>
    <s v="PSN_DNS"/>
    <s v="Data Networking Services"/>
    <s v="IPJNTW"/>
    <n v="0"/>
    <n v="0"/>
    <n v="0"/>
    <n v="0"/>
    <s v="DPS-JOPL"/>
    <s v="PROFESSIONAL SALES"/>
    <n v="1"/>
    <x v="270"/>
    <x v="0"/>
    <x v="0"/>
    <s v="direct"/>
    <m/>
    <x v="0"/>
    <n v="0"/>
    <n v="0"/>
  </r>
  <r>
    <d v="2015-09-25T17:48:31"/>
    <x v="13"/>
    <x v="248"/>
    <x v="162"/>
    <x v="1149"/>
    <x v="1151"/>
    <s v="TAXI_EXP"/>
    <s v="Taxi Expenses"/>
    <s v="IPJNTW"/>
    <n v="0"/>
    <n v="0"/>
    <n v="0"/>
    <n v="6.24"/>
    <s v="DPS-JOPL"/>
    <s v="PROFESSIONAL SALES"/>
    <n v="1"/>
    <x v="270"/>
    <x v="0"/>
    <x v="0"/>
    <s v="direct"/>
    <m/>
    <x v="0"/>
    <n v="0"/>
    <n v="0"/>
  </r>
  <r>
    <d v="2015-09-25T18:20:23"/>
    <x v="0"/>
    <x v="2"/>
    <x v="0"/>
    <x v="1150"/>
    <x v="1152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8:22:48"/>
    <x v="0"/>
    <x v="2"/>
    <x v="0"/>
    <x v="1151"/>
    <x v="1153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5T19:32:40"/>
    <x v="0"/>
    <x v="2"/>
    <x v="0"/>
    <x v="1152"/>
    <x v="1154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8T09:11:06"/>
    <x v="0"/>
    <x v="11"/>
    <x v="0"/>
    <x v="1153"/>
    <x v="1155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8T09:33:31"/>
    <x v="0"/>
    <x v="4"/>
    <x v="0"/>
    <x v="1154"/>
    <x v="1156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8T09:36:29"/>
    <x v="7"/>
    <x v="249"/>
    <x v="163"/>
    <x v="1155"/>
    <x v="1157"/>
    <s v="contract_cover"/>
    <s v="Fixed Price"/>
    <s v="MMSDSS_MNS"/>
    <n v="42878"/>
    <n v="0"/>
    <n v="0"/>
    <n v="0"/>
    <s v="DPS-JOPL"/>
    <s v="Only UM"/>
    <n v="1"/>
    <x v="271"/>
    <x v="0"/>
    <x v="0"/>
    <s v="direct"/>
    <m/>
    <x v="7"/>
    <n v="2572.6799999999998"/>
    <n v="2572.6799999999998"/>
  </r>
  <r>
    <d v="2015-09-28T09:52:27"/>
    <x v="1"/>
    <x v="115"/>
    <x v="65"/>
    <x v="1156"/>
    <x v="1158"/>
    <s v="ONSITE_SUPPORT"/>
    <s v="Onsite Support Services"/>
    <s v="IPSMAC"/>
    <n v="0"/>
    <n v="0"/>
    <n v="0"/>
    <n v="0"/>
    <s v="DPS-JOPL"/>
    <s v="QA UNIT CONFIGURATION MANAGEMENT"/>
    <n v="0.5"/>
    <x v="0"/>
    <x v="0"/>
    <x v="0"/>
    <s v="direct"/>
    <m/>
    <x v="0"/>
    <n v="0"/>
    <n v="0"/>
  </r>
  <r>
    <d v="2015-09-28T09:52:27"/>
    <x v="1"/>
    <x v="115"/>
    <x v="65"/>
    <x v="1156"/>
    <x v="1158"/>
    <s v="SP08HI018SG"/>
    <s v="Seagate FreeAgent GoFlex Kit Black 1TB"/>
    <s v="IPSMAC"/>
    <n v="0"/>
    <n v="0"/>
    <n v="0"/>
    <n v="0"/>
    <s v="DPS-JOPL"/>
    <s v="QA UNIT CONFIGURATION MANAGEMENT"/>
    <n v="1"/>
    <x v="0"/>
    <x v="0"/>
    <x v="0"/>
    <s v="direct"/>
    <m/>
    <x v="0"/>
    <n v="0"/>
    <n v="0"/>
  </r>
  <r>
    <d v="2015-09-28T10:02:59"/>
    <x v="1"/>
    <x v="130"/>
    <x v="76"/>
    <x v="1157"/>
    <x v="1159"/>
    <s v="Transportation_Charges"/>
    <s v="Transportation Charges"/>
    <s v="IPSMAC"/>
    <n v="85.56"/>
    <n v="0"/>
    <n v="30"/>
    <n v="0"/>
    <s v="DPS-JOPL"/>
    <s v="CHARGEABLE CALL"/>
    <n v="1"/>
    <x v="272"/>
    <x v="0"/>
    <x v="0"/>
    <s v="direct"/>
    <m/>
    <x v="1"/>
    <n v="0"/>
    <n v="0"/>
  </r>
  <r>
    <d v="2015-09-28T10:02:59"/>
    <x v="1"/>
    <x v="130"/>
    <x v="76"/>
    <x v="1157"/>
    <x v="1159"/>
    <s v="ACC_ADMIN"/>
    <s v="Account Administration Services"/>
    <s v="IPSMAC"/>
    <n v="8.5500000000000007"/>
    <n v="0"/>
    <n v="30"/>
    <n v="0"/>
    <s v="DPS-JOPL"/>
    <s v="CHARGEABLE CALL"/>
    <n v="1"/>
    <x v="272"/>
    <x v="0"/>
    <x v="0"/>
    <s v="direct"/>
    <m/>
    <x v="1"/>
    <n v="0"/>
    <n v="0"/>
  </r>
  <r>
    <d v="2015-09-28T10:15:42"/>
    <x v="7"/>
    <x v="54"/>
    <x v="0"/>
    <x v="1158"/>
    <x v="1160"/>
    <s v="Deployment_SVC_1169"/>
    <s v="Deployment Services for Tender # 1169"/>
    <s v="IISINT"/>
    <n v="0"/>
    <n v="0"/>
    <n v="0"/>
    <n v="0"/>
    <s v="DPS-JOPL"/>
    <s v="PROFESSIONAL SALES"/>
    <n v="1"/>
    <x v="273"/>
    <x v="0"/>
    <x v="0"/>
    <s v="direct"/>
    <m/>
    <x v="0"/>
    <n v="0"/>
    <n v="0"/>
  </r>
  <r>
    <d v="2015-09-28T10:20:17"/>
    <x v="20"/>
    <x v="250"/>
    <x v="0"/>
    <x v="1159"/>
    <x v="1161"/>
    <s v="contract_cover"/>
    <s v="Fixed Price"/>
    <s v="MWSHMA_HMA"/>
    <n v="1558"/>
    <n v="0"/>
    <n v="0"/>
    <n v="0"/>
    <s v="DPS-JOPL"/>
    <s v="PM and UM"/>
    <n v="1"/>
    <x v="274"/>
    <x v="0"/>
    <x v="0"/>
    <s v="direct"/>
    <m/>
    <x v="3"/>
    <n v="467.4"/>
    <n v="467.4"/>
  </r>
  <r>
    <d v="2015-09-28T10:24:13"/>
    <x v="1"/>
    <x v="15"/>
    <x v="3"/>
    <x v="1160"/>
    <x v="1162"/>
    <s v="ONSITE_SUPPORT"/>
    <s v="Onsite Support Services"/>
    <s v="IPSMAC"/>
    <n v="0"/>
    <n v="0"/>
    <n v="0"/>
    <n v="0"/>
    <s v="DPS-JOPL"/>
    <s v="QA UNIT CONFIGURATION MANAGEMENT"/>
    <n v="0.5"/>
    <x v="0"/>
    <x v="0"/>
    <x v="0"/>
    <s v="direct"/>
    <m/>
    <x v="0"/>
    <n v="0"/>
    <n v="0"/>
  </r>
  <r>
    <d v="2015-09-28T10:29:44"/>
    <x v="1"/>
    <x v="15"/>
    <x v="3"/>
    <x v="1161"/>
    <x v="1163"/>
    <s v="ONSITE_SUPPORT"/>
    <s v="Onsite Support Services"/>
    <s v="IPSMAC"/>
    <n v="0"/>
    <n v="0"/>
    <n v="0"/>
    <n v="0"/>
    <s v="DPS-JOPL"/>
    <s v="QA UNIT CONFIGURATION MANAGEMENT"/>
    <n v="0.5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28T10:33:24"/>
    <x v="0"/>
    <x v="46"/>
    <x v="24"/>
    <x v="1162"/>
    <x v="1164"/>
    <s v="UpdateOrder"/>
    <s v="Order was Updated"/>
    <s v="IPSMAC"/>
    <n v="0"/>
    <n v="0"/>
    <n v="0"/>
    <n v="0"/>
    <s v="DPS-JOPL"/>
    <s v="SW BY HOUR"/>
    <n v="6.0000000000000001E-3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5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5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5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2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5"/>
    <x v="0"/>
    <x v="0"/>
    <x v="0"/>
    <s v="direct"/>
    <m/>
    <x v="0"/>
    <n v="0"/>
    <n v="0"/>
  </r>
  <r>
    <d v="2015-09-28T10:33:24"/>
    <x v="0"/>
    <x v="46"/>
    <x v="24"/>
    <x v="1162"/>
    <x v="1164"/>
    <s v="Helpdesk_Support"/>
    <s v="Helpdesk Support"/>
    <s v="IPSMAC"/>
    <n v="0"/>
    <n v="0"/>
    <n v="0"/>
    <n v="0"/>
    <s v="DPS-JOPL"/>
    <s v="SW BY HOUR"/>
    <n v="4"/>
    <x v="0"/>
    <x v="0"/>
    <x v="0"/>
    <s v="direct"/>
    <m/>
    <x v="0"/>
    <n v="0"/>
    <n v="0"/>
  </r>
  <r>
    <d v="2015-09-28T10:53:07"/>
    <x v="1"/>
    <x v="115"/>
    <x v="65"/>
    <x v="1163"/>
    <x v="1165"/>
    <s v="ONSITE_SUPPORT"/>
    <s v="Onsite Support Services"/>
    <s v="IPSMAC"/>
    <n v="0"/>
    <n v="0"/>
    <n v="0"/>
    <n v="0"/>
    <s v="DPS-JOPL"/>
    <s v="MISCELLANCEOUS"/>
    <n v="0.5"/>
    <x v="0"/>
    <x v="0"/>
    <x v="0"/>
    <s v="direct"/>
    <m/>
    <x v="0"/>
    <n v="0"/>
    <n v="0"/>
  </r>
  <r>
    <d v="2015-09-28T10:54:44"/>
    <x v="1"/>
    <x v="20"/>
    <x v="8"/>
    <x v="1164"/>
    <x v="1166"/>
    <s v="ONSITE_SUPPORT"/>
    <s v="Onsite Support Services"/>
    <s v="IPSMAC"/>
    <n v="0"/>
    <n v="0"/>
    <n v="0"/>
    <n v="0"/>
    <s v="DPS-JOPL"/>
    <s v="SW BY TOKEN"/>
    <n v="2"/>
    <x v="0"/>
    <x v="0"/>
    <x v="0"/>
    <s v="direct"/>
    <m/>
    <x v="0"/>
    <n v="0"/>
    <n v="0"/>
  </r>
  <r>
    <d v="2015-09-28T10:54:44"/>
    <x v="1"/>
    <x v="20"/>
    <x v="8"/>
    <x v="1164"/>
    <x v="1166"/>
    <s v="ERP_EXP"/>
    <s v="ERP Expenses"/>
    <s v="IPSMAC"/>
    <n v="0"/>
    <n v="0"/>
    <n v="0"/>
    <n v="0.5"/>
    <s v="DPS-JOPL"/>
    <s v="SW BY TOKEN"/>
    <n v="1"/>
    <x v="0"/>
    <x v="0"/>
    <x v="0"/>
    <s v="direct"/>
    <m/>
    <x v="0"/>
    <n v="0"/>
    <n v="0"/>
  </r>
  <r>
    <d v="2015-09-28T10:54:44"/>
    <x v="1"/>
    <x v="20"/>
    <x v="8"/>
    <x v="1164"/>
    <x v="1166"/>
    <s v="ERP_EXP"/>
    <s v="ERP Expenses"/>
    <s v="IPSMAC"/>
    <n v="0"/>
    <n v="0"/>
    <n v="0"/>
    <n v="1"/>
    <s v="DPS-JOPL"/>
    <s v="SW BY TOKEN"/>
    <n v="1"/>
    <x v="0"/>
    <x v="0"/>
    <x v="0"/>
    <s v="direct"/>
    <m/>
    <x v="0"/>
    <n v="0"/>
    <n v="0"/>
  </r>
  <r>
    <d v="2015-09-28T10:54:44"/>
    <x v="1"/>
    <x v="20"/>
    <x v="8"/>
    <x v="1164"/>
    <x v="1166"/>
    <s v="PARK_EXP"/>
    <s v="Parking Expenses"/>
    <s v="IPSMAC"/>
    <n v="0"/>
    <n v="0"/>
    <n v="0"/>
    <n v="7"/>
    <s v="DPS-JOPL"/>
    <s v="SW BY TOKEN"/>
    <n v="1"/>
    <x v="0"/>
    <x v="0"/>
    <x v="0"/>
    <s v="direct"/>
    <m/>
    <x v="0"/>
    <n v="0"/>
    <n v="0"/>
  </r>
  <r>
    <d v="2015-09-28T10:55:29"/>
    <x v="1"/>
    <x v="115"/>
    <x v="65"/>
    <x v="1165"/>
    <x v="1167"/>
    <s v="ONSITE_SUPPORT"/>
    <s v="Onsite Support Services"/>
    <s v="IPSMAC"/>
    <n v="0"/>
    <n v="0"/>
    <n v="0"/>
    <n v="0"/>
    <s v="DPS-JOPL"/>
    <s v="MISCELLANCEOUS"/>
    <n v="2"/>
    <x v="0"/>
    <x v="0"/>
    <x v="0"/>
    <s v="direct"/>
    <m/>
    <x v="0"/>
    <n v="0"/>
    <n v="0"/>
  </r>
  <r>
    <d v="2015-09-28T10:55:29"/>
    <x v="1"/>
    <x v="115"/>
    <x v="65"/>
    <x v="1165"/>
    <x v="1167"/>
    <s v="ONSITE_SUPPORT"/>
    <s v="Onsite Support Services"/>
    <s v="IPSMAC"/>
    <n v="0"/>
    <n v="0"/>
    <n v="0"/>
    <n v="0"/>
    <s v="DPS-JOPL"/>
    <s v="MISCELLANCEOUS"/>
    <n v="2"/>
    <x v="0"/>
    <x v="0"/>
    <x v="0"/>
    <s v="direct"/>
    <m/>
    <x v="0"/>
    <n v="0"/>
    <n v="0"/>
  </r>
  <r>
    <d v="2015-09-28T10:56:27"/>
    <x v="1"/>
    <x v="18"/>
    <x v="6"/>
    <x v="1166"/>
    <x v="1168"/>
    <s v="ONSITE_SUPPORT"/>
    <s v="Onsite Support Services"/>
    <s v="IPSMAC"/>
    <n v="0"/>
    <n v="0"/>
    <n v="0"/>
    <n v="0"/>
    <s v="DPS-JOPL"/>
    <s v="HW COMP BY PERIOD"/>
    <n v="2"/>
    <x v="0"/>
    <x v="0"/>
    <x v="0"/>
    <s v="direct"/>
    <m/>
    <x v="0"/>
    <n v="0"/>
    <n v="0"/>
  </r>
  <r>
    <d v="2015-09-28T10:56:27"/>
    <x v="1"/>
    <x v="18"/>
    <x v="6"/>
    <x v="1166"/>
    <x v="1168"/>
    <s v="PC1104070023"/>
    <s v="HP 8GB 2Rx4 PC3-10600R-9 Kit"/>
    <s v="IPSMAC"/>
    <n v="0"/>
    <n v="118.67"/>
    <n v="0"/>
    <n v="0"/>
    <s v="DPS-JOPL"/>
    <s v="HW COMP BY PERIOD"/>
    <n v="1"/>
    <x v="0"/>
    <x v="0"/>
    <x v="0"/>
    <s v="direct"/>
    <m/>
    <x v="0"/>
    <n v="0"/>
    <n v="0"/>
  </r>
  <r>
    <d v="2015-09-28T10:56:27"/>
    <x v="1"/>
    <x v="18"/>
    <x v="6"/>
    <x v="1166"/>
    <x v="1168"/>
    <s v="TAXI_EXP"/>
    <s v="Taxi Expenses"/>
    <s v="IPSMAC"/>
    <n v="0"/>
    <n v="0"/>
    <n v="0"/>
    <n v="30.85"/>
    <s v="DPS-JOPL"/>
    <s v="HW COMP BY PERIOD"/>
    <n v="1"/>
    <x v="0"/>
    <x v="0"/>
    <x v="0"/>
    <s v="direct"/>
    <m/>
    <x v="0"/>
    <n v="0"/>
    <n v="0"/>
  </r>
  <r>
    <d v="2015-09-28T10:56:27"/>
    <x v="1"/>
    <x v="18"/>
    <x v="6"/>
    <x v="1166"/>
    <x v="1168"/>
    <s v="TAXI_EXP"/>
    <s v="Taxi Expenses"/>
    <s v="IPSMAC"/>
    <n v="0"/>
    <n v="0"/>
    <n v="0"/>
    <n v="32.549999999999997"/>
    <s v="DPS-JOPL"/>
    <s v="HW COMP BY PERIOD"/>
    <n v="1"/>
    <x v="0"/>
    <x v="0"/>
    <x v="0"/>
    <s v="direct"/>
    <m/>
    <x v="0"/>
    <n v="0"/>
    <n v="0"/>
  </r>
  <r>
    <d v="2015-09-28T10:57:10"/>
    <x v="1"/>
    <x v="38"/>
    <x v="19"/>
    <x v="1167"/>
    <x v="1169"/>
    <s v="ONSITE_SUPPORT"/>
    <s v="Onsite Support Services"/>
    <s v="IPSMAC"/>
    <n v="0"/>
    <n v="0"/>
    <n v="0"/>
    <n v="0"/>
    <s v="DPS-JOPL"/>
    <s v="HW COMP BY PERIOD"/>
    <n v="1.25"/>
    <x v="0"/>
    <x v="0"/>
    <x v="0"/>
    <s v="direct"/>
    <m/>
    <x v="0"/>
    <n v="0"/>
    <n v="0"/>
  </r>
  <r>
    <d v="2015-09-28T10:57:10"/>
    <x v="1"/>
    <x v="38"/>
    <x v="19"/>
    <x v="1167"/>
    <x v="1169"/>
    <s v="TAXI_EXP"/>
    <s v="Taxi Expenses"/>
    <s v="IPSMAC"/>
    <n v="0"/>
    <n v="0"/>
    <n v="0"/>
    <n v="13.1"/>
    <s v="DPS-JOPL"/>
    <s v="HW COMP BY PERIOD"/>
    <n v="1"/>
    <x v="0"/>
    <x v="0"/>
    <x v="0"/>
    <s v="direct"/>
    <m/>
    <x v="0"/>
    <n v="0"/>
    <n v="0"/>
  </r>
  <r>
    <d v="2015-09-28T11:07:14"/>
    <x v="8"/>
    <x v="239"/>
    <x v="154"/>
    <x v="1168"/>
    <x v="1170"/>
    <s v="PROFESSIONAL_SVC"/>
    <s v="PROFESSIONAL SERVICES"/>
    <s v="IIPINT"/>
    <n v="2800"/>
    <n v="0"/>
    <n v="41.67"/>
    <n v="0"/>
    <s v="DPS-JOPL"/>
    <s v="PROFESSIONAL SALES"/>
    <n v="1"/>
    <x v="275"/>
    <x v="0"/>
    <x v="0"/>
    <s v="direct"/>
    <m/>
    <x v="2"/>
    <n v="868"/>
    <n v="896"/>
  </r>
  <r>
    <d v="2015-09-28T11:07:14"/>
    <x v="8"/>
    <x v="239"/>
    <x v="154"/>
    <x v="1168"/>
    <x v="1170"/>
    <s v="PROFESSIONAL_SVC"/>
    <s v="PROFESSIONAL SERVICES"/>
    <s v="IIPINT"/>
    <n v="0"/>
    <n v="0"/>
    <n v="0"/>
    <n v="0"/>
    <s v="DPS-JOPL"/>
    <s v="PROFESSIONAL SALES"/>
    <n v="7.57"/>
    <x v="275"/>
    <x v="0"/>
    <x v="0"/>
    <s v="direct"/>
    <m/>
    <x v="0"/>
    <n v="0"/>
    <n v="0"/>
  </r>
  <r>
    <d v="2015-09-28T11:07:14"/>
    <x v="8"/>
    <x v="239"/>
    <x v="154"/>
    <x v="1168"/>
    <x v="1170"/>
    <s v="PARK_EXP"/>
    <s v="Parking Expenses"/>
    <s v="IIPINT"/>
    <n v="0"/>
    <n v="0"/>
    <n v="0"/>
    <n v="18.7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PARK_EXP"/>
    <s v="Parking Expenses"/>
    <s v="IIPINT"/>
    <n v="0"/>
    <n v="0"/>
    <n v="0"/>
    <n v="18.149999999999999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9.4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15.9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20.440000000000001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17.25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22.19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12.25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17.149999999999999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PUBLIC_EXP"/>
    <s v="Public Transport Expenses"/>
    <s v="IIPINT"/>
    <n v="0"/>
    <n v="0"/>
    <n v="0"/>
    <n v="3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179.9"/>
    <n v="0"/>
    <s v="DPS-JOPL"/>
    <s v="PROFESSIONAL SALES"/>
    <n v="6.98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179.9"/>
    <n v="0"/>
    <s v="DPS-JOPL"/>
    <s v="PROFESSIONAL SALES"/>
    <n v="6.98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179.9"/>
    <n v="0"/>
    <s v="DPS-JOPL"/>
    <s v="PROFESSIONAL SALES"/>
    <n v="6.98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372.62"/>
    <n v="0"/>
    <s v="DPS-JOPL"/>
    <s v="PROFESSIONAL SALES"/>
    <n v="12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372.62"/>
    <n v="0"/>
    <s v="DPS-JOPL"/>
    <s v="PROFESSIONAL SALES"/>
    <n v="12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288.48"/>
    <n v="0"/>
    <s v="DPS-JOPL"/>
    <s v="PROFESSIONAL SALES"/>
    <n v="12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312.52"/>
    <n v="0"/>
    <s v="DPS-JOPL"/>
    <s v="PROFESSIONAL SALES"/>
    <n v="13"/>
    <x v="275"/>
    <x v="0"/>
    <x v="0"/>
    <s v="direct"/>
    <m/>
    <x v="2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0"/>
    <n v="0"/>
    <s v="DPS-JOPL"/>
    <s v="PROFESSIONAL SALES"/>
    <n v="3"/>
    <x v="275"/>
    <x v="0"/>
    <x v="0"/>
    <s v="direct"/>
    <m/>
    <x v="0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222.37"/>
    <n v="0"/>
    <s v="DPS-JOPL"/>
    <s v="PROFESSIONAL SALES"/>
    <n v="5"/>
    <x v="275"/>
    <x v="0"/>
    <x v="0"/>
    <s v="direct"/>
    <m/>
    <x v="2"/>
    <n v="0"/>
    <n v="0"/>
  </r>
  <r>
    <d v="2015-09-28T11:07:14"/>
    <x v="8"/>
    <x v="239"/>
    <x v="154"/>
    <x v="1168"/>
    <x v="1170"/>
    <s v="ERP_EXP"/>
    <s v="ERP Expenses"/>
    <s v="IIPINT"/>
    <n v="0"/>
    <n v="0"/>
    <n v="0"/>
    <n v="1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PROFESSIONAL_SVC"/>
    <s v="PROFESSIONAL SERVICES"/>
    <s v="IIPINT"/>
    <n v="0"/>
    <n v="0"/>
    <n v="12.02"/>
    <n v="0"/>
    <s v="DPS-JOPL"/>
    <s v="PROFESSIONAL SALES"/>
    <n v="0.5"/>
    <x v="275"/>
    <x v="0"/>
    <x v="0"/>
    <s v="direct"/>
    <m/>
    <x v="2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8.4499999999999993"/>
    <s v="DPS-JOPL"/>
    <s v="PROFESSIONAL SALES"/>
    <n v="1"/>
    <x v="275"/>
    <x v="0"/>
    <x v="0"/>
    <s v="direct"/>
    <m/>
    <x v="0"/>
    <n v="0"/>
    <n v="0"/>
  </r>
  <r>
    <d v="2015-09-28T11:07:14"/>
    <x v="8"/>
    <x v="239"/>
    <x v="154"/>
    <x v="1168"/>
    <x v="1170"/>
    <s v="TAXI_EXP"/>
    <s v="Taxi Expenses"/>
    <s v="IIPINT"/>
    <n v="0"/>
    <n v="0"/>
    <n v="0"/>
    <n v="12.18"/>
    <s v="DPS-JOPL"/>
    <s v="PROFESSIONAL SALES"/>
    <n v="1"/>
    <x v="275"/>
    <x v="0"/>
    <x v="0"/>
    <s v="direct"/>
    <m/>
    <x v="0"/>
    <n v="0"/>
    <n v="0"/>
  </r>
  <r>
    <d v="2015-09-28T11:11:27"/>
    <x v="8"/>
    <x v="239"/>
    <x v="154"/>
    <x v="1169"/>
    <x v="1171"/>
    <s v="PROFESSIONAL_SVC"/>
    <s v="PROFESSIONAL SERVICES"/>
    <s v="IIPINT"/>
    <n v="0"/>
    <n v="0"/>
    <n v="12.02"/>
    <n v="0"/>
    <s v="DPS-JOPL"/>
    <s v="PROFESSIONAL SALES"/>
    <n v="0.5"/>
    <x v="276"/>
    <x v="0"/>
    <x v="0"/>
    <s v="direct"/>
    <m/>
    <x v="2"/>
    <n v="0"/>
    <n v="0"/>
  </r>
  <r>
    <d v="2015-09-28T11:11:27"/>
    <x v="8"/>
    <x v="239"/>
    <x v="154"/>
    <x v="1169"/>
    <x v="1171"/>
    <s v="PROFESSIONAL_SVC"/>
    <s v="PROFESSIONAL SERVICES"/>
    <s v="IIPINT"/>
    <n v="0"/>
    <n v="0"/>
    <n v="0"/>
    <n v="0"/>
    <s v="DPS-JOPL"/>
    <s v="PROFESSIONAL SALES"/>
    <n v="2"/>
    <x v="276"/>
    <x v="0"/>
    <x v="0"/>
    <s v="direct"/>
    <m/>
    <x v="0"/>
    <n v="0"/>
    <n v="0"/>
  </r>
  <r>
    <d v="2015-09-28T11:11:27"/>
    <x v="8"/>
    <x v="239"/>
    <x v="154"/>
    <x v="1169"/>
    <x v="1171"/>
    <s v="PARK_EXP"/>
    <s v="Parking Expenses"/>
    <s v="IIPINT"/>
    <n v="0"/>
    <n v="0"/>
    <n v="0"/>
    <n v="9.1999999999999993"/>
    <s v="DPS-JOPL"/>
    <s v="PROFESSIONAL SALES"/>
    <n v="1"/>
    <x v="276"/>
    <x v="0"/>
    <x v="0"/>
    <s v="direct"/>
    <m/>
    <x v="0"/>
    <n v="0"/>
    <n v="0"/>
  </r>
  <r>
    <d v="2015-09-28T11:11:27"/>
    <x v="8"/>
    <x v="239"/>
    <x v="154"/>
    <x v="1169"/>
    <x v="1171"/>
    <s v="Vendor_OnSite_Services"/>
    <s v="Vendor Onsite Services"/>
    <s v="IIPINT"/>
    <n v="0"/>
    <n v="0"/>
    <n v="850"/>
    <n v="0"/>
    <s v="DPS-JOPL"/>
    <s v="PROFESSIONAL SALES"/>
    <n v="2"/>
    <x v="276"/>
    <x v="0"/>
    <x v="0"/>
    <s v="direct"/>
    <m/>
    <x v="2"/>
    <n v="-263.5"/>
    <n v="-272"/>
  </r>
  <r>
    <d v="2015-09-28T11:17:58"/>
    <x v="4"/>
    <x v="251"/>
    <x v="164"/>
    <x v="1170"/>
    <x v="1172"/>
    <s v="PROFESSIONAL_SVC"/>
    <s v="PROFESSIONAL SERVICES"/>
    <s v="IIPINT"/>
    <n v="0"/>
    <n v="0"/>
    <n v="0"/>
    <n v="0"/>
    <s v="DPS-JOPL"/>
    <s v="PROFESSIONAL SALES"/>
    <n v="1"/>
    <x v="0"/>
    <x v="0"/>
    <x v="0"/>
    <s v="direct"/>
    <m/>
    <x v="0"/>
    <n v="0"/>
    <n v="0"/>
  </r>
  <r>
    <d v="2015-09-28T11:22:11"/>
    <x v="11"/>
    <x v="129"/>
    <x v="75"/>
    <x v="1171"/>
    <x v="1173"/>
    <s v="PROFESSIONAL_SVC"/>
    <s v="PROFESSIONAL SERVICES"/>
    <s v="IIPINT"/>
    <n v="35"/>
    <n v="0"/>
    <n v="0"/>
    <n v="0"/>
    <s v="DPS-JOPL"/>
    <s v="PROFESSIONAL SALES"/>
    <n v="1"/>
    <x v="277"/>
    <x v="0"/>
    <x v="0"/>
    <s v="direct"/>
    <m/>
    <x v="2"/>
    <n v="10.85"/>
    <n v="11.200000000000001"/>
  </r>
  <r>
    <d v="2015-09-28T11:22:11"/>
    <x v="11"/>
    <x v="129"/>
    <x v="75"/>
    <x v="1171"/>
    <x v="1173"/>
    <s v="PROFESSIONAL_SVC"/>
    <s v="PROFESSIONAL SERVICES"/>
    <s v="IIPINT"/>
    <n v="0"/>
    <n v="0"/>
    <n v="0"/>
    <n v="0"/>
    <s v="DPS-JOPL"/>
    <s v="PROFESSIONAL SALES"/>
    <n v="1"/>
    <x v="277"/>
    <x v="0"/>
    <x v="0"/>
    <s v="direct"/>
    <m/>
    <x v="0"/>
    <n v="0"/>
    <n v="0"/>
  </r>
  <r>
    <d v="2015-09-28T11:22:11"/>
    <x v="11"/>
    <x v="129"/>
    <x v="75"/>
    <x v="1171"/>
    <x v="1173"/>
    <s v="PUBLIC_EXP"/>
    <s v="Public Transport Expenses"/>
    <s v="IIPINT"/>
    <n v="0"/>
    <n v="0"/>
    <n v="0"/>
    <n v="3"/>
    <s v="DPS-JOPL"/>
    <s v="PROFESSIONAL SALES"/>
    <n v="1"/>
    <x v="277"/>
    <x v="0"/>
    <x v="0"/>
    <s v="direct"/>
    <m/>
    <x v="0"/>
    <n v="0"/>
    <n v="0"/>
  </r>
  <r>
    <d v="2015-09-28T11:22:11"/>
    <x v="11"/>
    <x v="129"/>
    <x v="75"/>
    <x v="1171"/>
    <x v="1173"/>
    <s v="PUBLIC_EXP"/>
    <s v="Public Transport Expenses"/>
    <s v="IIPINT"/>
    <n v="0"/>
    <n v="0"/>
    <n v="0"/>
    <n v="3"/>
    <s v="DPS-JOPL"/>
    <s v="PROFESSIONAL SALES"/>
    <n v="1"/>
    <x v="277"/>
    <x v="0"/>
    <x v="0"/>
    <s v="direct"/>
    <m/>
    <x v="0"/>
    <n v="0"/>
    <n v="0"/>
  </r>
  <r>
    <d v="2015-09-28T11:26:04"/>
    <x v="12"/>
    <x v="100"/>
    <x v="56"/>
    <x v="1172"/>
    <x v="1174"/>
    <s v="PROFESSIONAL_SVC"/>
    <s v="PROFESSIONAL SERVICES"/>
    <s v="IIPINT"/>
    <n v="0"/>
    <n v="0"/>
    <n v="24.04"/>
    <n v="0"/>
    <s v="DPS-JOPL"/>
    <s v="PROFESSIONAL SALES"/>
    <n v="1"/>
    <x v="278"/>
    <x v="0"/>
    <x v="0"/>
    <s v="direct"/>
    <m/>
    <x v="2"/>
    <n v="0"/>
    <n v="0"/>
  </r>
  <r>
    <d v="2015-09-28T11:26:04"/>
    <x v="12"/>
    <x v="100"/>
    <x v="56"/>
    <x v="1172"/>
    <x v="1174"/>
    <s v="PROFESSIONAL_SVC"/>
    <s v="PROFESSIONAL SERVICES"/>
    <s v="IIPINT"/>
    <n v="0"/>
    <n v="0"/>
    <n v="0"/>
    <n v="0"/>
    <s v="DPS-JOPL"/>
    <s v="PROFESSIONAL SALES"/>
    <n v="1"/>
    <x v="278"/>
    <x v="0"/>
    <x v="0"/>
    <s v="direct"/>
    <m/>
    <x v="0"/>
    <n v="0"/>
    <n v="0"/>
  </r>
  <r>
    <d v="2015-09-28T11:27:12"/>
    <x v="19"/>
    <x v="252"/>
    <x v="165"/>
    <x v="1173"/>
    <x v="1175"/>
    <s v="PROFESSIONAL_SVC"/>
    <s v="PROFESSIONAL SERVICES"/>
    <s v="IIPINT"/>
    <n v="0"/>
    <n v="0"/>
    <n v="0"/>
    <n v="0"/>
    <s v="DPS-JOPL"/>
    <s v="PROFESSIONAL SALES"/>
    <n v="1"/>
    <x v="0"/>
    <x v="0"/>
    <x v="0"/>
    <s v="direct"/>
    <m/>
    <x v="0"/>
    <n v="0"/>
    <n v="0"/>
  </r>
  <r>
    <d v="2015-09-28T11:34:36"/>
    <x v="8"/>
    <x v="239"/>
    <x v="154"/>
    <x v="1174"/>
    <x v="1176"/>
    <s v="PROFESSIONAL_SVC"/>
    <s v="PROFESSIONAL SERVICES"/>
    <s v="IIPINT"/>
    <n v="0"/>
    <n v="0"/>
    <n v="0"/>
    <n v="0"/>
    <s v="DPS-JOPL"/>
    <s v="PROFESSIONAL SALES"/>
    <n v="0.5"/>
    <x v="0"/>
    <x v="0"/>
    <x v="0"/>
    <s v="direct"/>
    <m/>
    <x v="0"/>
    <n v="0"/>
    <n v="0"/>
  </r>
  <r>
    <d v="2015-09-28T11:34:36"/>
    <x v="8"/>
    <x v="239"/>
    <x v="154"/>
    <x v="1174"/>
    <x v="1176"/>
    <s v="Vendor_OnSite_Services"/>
    <s v="Vendor Onsite Services"/>
    <s v="IIPINT"/>
    <n v="0"/>
    <n v="0"/>
    <n v="850"/>
    <n v="0"/>
    <s v="DPS-JOPL"/>
    <s v="PROFESSIONAL SALES"/>
    <n v="2"/>
    <x v="0"/>
    <x v="0"/>
    <x v="0"/>
    <s v="direct"/>
    <m/>
    <x v="2"/>
    <n v="-263.5"/>
    <n v="-272"/>
  </r>
  <r>
    <d v="2015-09-28T11:34:36"/>
    <x v="8"/>
    <x v="239"/>
    <x v="154"/>
    <x v="1174"/>
    <x v="1176"/>
    <s v="PROFESSIONAL_SVC"/>
    <s v="PROFESSIONAL SERVICES"/>
    <s v="IIPINT"/>
    <n v="0"/>
    <n v="0"/>
    <n v="0"/>
    <n v="0"/>
    <s v="DPS-JOPL"/>
    <s v="PROFESSIONAL SALES"/>
    <n v="3.48"/>
    <x v="0"/>
    <x v="0"/>
    <x v="0"/>
    <s v="direct"/>
    <m/>
    <x v="0"/>
    <n v="0"/>
    <n v="0"/>
  </r>
  <r>
    <d v="2015-09-28T12:16:32"/>
    <x v="0"/>
    <x v="3"/>
    <x v="0"/>
    <x v="1175"/>
    <x v="1177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8T12:55:26"/>
    <x v="0"/>
    <x v="43"/>
    <x v="0"/>
    <x v="1176"/>
    <x v="1178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8T13:00:21"/>
    <x v="0"/>
    <x v="165"/>
    <x v="0"/>
    <x v="1177"/>
    <x v="1179"/>
    <s v="Helpdesk_Support"/>
    <s v="Helpdesk Support"/>
    <s v="IPSMAC"/>
    <n v="0"/>
    <n v="0"/>
    <n v="0"/>
    <n v="0"/>
    <s v="DPS-JOPL"/>
    <s v="IDA_TENDER_1169"/>
    <n v="0"/>
    <x v="0"/>
    <x v="0"/>
    <x v="0"/>
    <s v="direct"/>
    <m/>
    <x v="0"/>
    <n v="0"/>
    <n v="0"/>
  </r>
  <r>
    <d v="2015-09-28T15:11:06"/>
    <x v="1"/>
    <x v="253"/>
    <x v="166"/>
    <x v="1178"/>
    <x v="1180"/>
    <s v="ACC_ADMIN"/>
    <s v="Account Administration Services"/>
    <s v="IPSMAC"/>
    <n v="-27.95"/>
    <n v="0"/>
    <n v="0"/>
    <n v="0"/>
    <s v="DPS-JOPL"/>
    <s v="CHARGEABLE CALL"/>
    <n v="1"/>
    <x v="0"/>
    <x v="0"/>
    <x v="0"/>
    <s v="direct"/>
    <m/>
    <x v="1"/>
    <n v="0"/>
    <n v="0"/>
  </r>
  <r>
    <d v="2015-09-28T15:11:06"/>
    <x v="1"/>
    <x v="253"/>
    <x v="166"/>
    <x v="1178"/>
    <x v="1180"/>
    <s v="Transportation_Charges"/>
    <s v="Transportation Charges"/>
    <s v="IPSMAC"/>
    <n v="-279.5"/>
    <n v="0"/>
    <n v="0"/>
    <n v="0"/>
    <s v="DPS-JOPL"/>
    <s v="CHARGEABLE CALL"/>
    <n v="1"/>
    <x v="0"/>
    <x v="0"/>
    <x v="0"/>
    <s v="direct"/>
    <m/>
    <x v="1"/>
    <n v="0"/>
    <n v="0"/>
  </r>
  <r>
    <d v="2015-09-28T15:15:52"/>
    <x v="1"/>
    <x v="57"/>
    <x v="32"/>
    <x v="1179"/>
    <x v="1181"/>
    <s v="ACC_ADMIN"/>
    <s v="Account Administration Services"/>
    <s v="IPSMAC"/>
    <n v="-51.2"/>
    <n v="0"/>
    <n v="0"/>
    <n v="0"/>
    <s v="DPS-JOPL"/>
    <s v="CHARGEABLE CALL"/>
    <n v="1"/>
    <x v="0"/>
    <x v="0"/>
    <x v="0"/>
    <s v="direct"/>
    <m/>
    <x v="1"/>
    <n v="0"/>
    <n v="0"/>
  </r>
  <r>
    <d v="2015-09-28T15:15:52"/>
    <x v="1"/>
    <x v="57"/>
    <x v="32"/>
    <x v="1179"/>
    <x v="1181"/>
    <s v="AD_HOC_OUTSOURCE"/>
    <s v="Ad-Hoc Outsource Services"/>
    <s v="IPSMAC"/>
    <n v="-640"/>
    <n v="0"/>
    <n v="0"/>
    <n v="0"/>
    <s v="DPS-JOPL"/>
    <s v="CHARGEABLE CALL"/>
    <n v="1"/>
    <x v="0"/>
    <x v="0"/>
    <x v="0"/>
    <s v="direct"/>
    <m/>
    <x v="1"/>
    <n v="0"/>
    <n v="0"/>
  </r>
  <r>
    <d v="2015-09-03T13:58:50"/>
    <x v="6"/>
    <x v="59"/>
    <x v="33"/>
    <x v="138"/>
    <x v="138"/>
    <s v="contract_cover"/>
    <s v="Fixed Price"/>
    <s v="MWSSMA_BMA_SMA"/>
    <n v="15000"/>
    <n v="0"/>
    <n v="0"/>
    <n v="0"/>
    <s v="BDS-JOPL"/>
    <s v="Only UM"/>
    <n v="1"/>
    <x v="8"/>
    <x v="0"/>
    <x v="0"/>
    <s v="direct"/>
    <m/>
    <x v="5"/>
    <n v="750"/>
    <m/>
  </r>
  <r>
    <d v="2015-09-04T10:43:24"/>
    <x v="2"/>
    <x v="76"/>
    <x v="44"/>
    <x v="219"/>
    <x v="219"/>
    <s v="contract_cover"/>
    <s v="Fixed Price"/>
    <s v="MWSHMA_BMA"/>
    <n v="3778.17"/>
    <n v="0"/>
    <n v="0"/>
    <n v="0"/>
    <s v="ESS-JOPL"/>
    <s v="Only UM"/>
    <n v="1"/>
    <x v="26"/>
    <x v="0"/>
    <x v="0"/>
    <s v="direct"/>
    <m/>
    <x v="3"/>
    <n v="386.89"/>
    <n v="386.89"/>
  </r>
  <r>
    <d v="2015-09-04T10:58:58"/>
    <x v="15"/>
    <x v="42"/>
    <x v="22"/>
    <x v="1180"/>
    <x v="1182"/>
    <s v="contract_cover"/>
    <s v="Fixed Price"/>
    <s v="MOSMOS_BMA_MOS_FTWOR"/>
    <n v="20700"/>
    <n v="0"/>
    <n v="0"/>
    <n v="0"/>
    <s v="ESS-JOPL"/>
    <s v="Only UM"/>
    <n v="1"/>
    <x v="279"/>
    <x v="0"/>
    <x v="0"/>
    <s v="direct"/>
    <m/>
    <x v="6"/>
    <n v="3299.58"/>
    <n v="3299.58"/>
  </r>
  <r>
    <d v="2015-09-08T08:46:51"/>
    <x v="15"/>
    <x v="134"/>
    <x v="80"/>
    <x v="462"/>
    <x v="461"/>
    <s v="contract_cover"/>
    <s v="Fixed Price"/>
    <s v="MWSHMA_BMA"/>
    <n v="38940"/>
    <n v="0"/>
    <n v="0"/>
    <n v="0"/>
    <s v="ESS-JOPL"/>
    <s v="Only UM"/>
    <n v="1"/>
    <x v="90"/>
    <x v="0"/>
    <x v="0"/>
    <s v="direct"/>
    <m/>
    <x v="3"/>
    <n v="4541.3599999999997"/>
    <n v="4541.3599999999997"/>
  </r>
  <r>
    <d v="2015-09-10T10:28:38"/>
    <x v="10"/>
    <x v="254"/>
    <x v="167"/>
    <x v="1181"/>
    <x v="1183"/>
    <s v="contract_cover"/>
    <s v="Fixed Price"/>
    <s v="MWSHMA_BMA"/>
    <n v="216000"/>
    <n v="0"/>
    <n v="0"/>
    <n v="0"/>
    <s v="ESS-JOPL"/>
    <s v="Only UM"/>
    <n v="1"/>
    <x v="280"/>
    <x v="0"/>
    <x v="0"/>
    <s v="direct"/>
    <m/>
    <x v="3"/>
    <n v="0"/>
    <n v="0"/>
  </r>
  <r>
    <d v="2015-09-10T15:56:35"/>
    <x v="17"/>
    <x v="153"/>
    <x v="96"/>
    <x v="579"/>
    <x v="582"/>
    <s v="contract_cover"/>
    <s v="Fixed Price"/>
    <s v="MWSHMA_BMA"/>
    <n v="4280"/>
    <n v="0"/>
    <n v="0"/>
    <n v="0"/>
    <s v="ESS-JOPL"/>
    <s v="Only UM"/>
    <n v="1"/>
    <x v="109"/>
    <x v="0"/>
    <x v="0"/>
    <s v="direct"/>
    <m/>
    <x v="3"/>
    <n v="440"/>
    <n v="440"/>
  </r>
  <r>
    <d v="2015-09-10T16:08:33"/>
    <x v="11"/>
    <x v="154"/>
    <x v="97"/>
    <x v="580"/>
    <x v="583"/>
    <s v="contract_cover"/>
    <s v="Fixed Price"/>
    <s v="MWSHMA_BMA"/>
    <n v="4200"/>
    <n v="0"/>
    <n v="0"/>
    <n v="0"/>
    <s v="ESS-JOPL"/>
    <s v="Only UM"/>
    <n v="1"/>
    <x v="110"/>
    <x v="0"/>
    <x v="0"/>
    <s v="direct"/>
    <m/>
    <x v="3"/>
    <n v="560"/>
    <n v="560"/>
  </r>
  <r>
    <d v="2015-09-10T16:23:16"/>
    <x v="12"/>
    <x v="156"/>
    <x v="99"/>
    <x v="582"/>
    <x v="585"/>
    <s v="contract_cover"/>
    <s v="Fixed Price"/>
    <s v="MOSMOS_BMA_MOS_FTWOR"/>
    <n v="8200"/>
    <n v="0"/>
    <n v="0"/>
    <n v="0"/>
    <s v="ESS-JOPL"/>
    <s v="Only UM"/>
    <n v="1"/>
    <x v="0"/>
    <x v="0"/>
    <x v="0"/>
    <s v="direct"/>
    <m/>
    <x v="6"/>
    <n v="2150"/>
    <m/>
  </r>
  <r>
    <d v="2015-09-10T16:29:39"/>
    <x v="13"/>
    <x v="184"/>
    <x v="111"/>
    <x v="1182"/>
    <x v="1184"/>
    <s v="contract_cover"/>
    <s v="Fixed Price"/>
    <s v="MWSHMA_BMA"/>
    <n v="26768.75"/>
    <n v="0"/>
    <n v="0"/>
    <n v="0"/>
    <s v="ESS-JOPL"/>
    <s v="PM and UM"/>
    <n v="1"/>
    <x v="281"/>
    <x v="0"/>
    <x v="0"/>
    <s v="direct"/>
    <m/>
    <x v="3"/>
    <n v="5039"/>
    <n v="5039"/>
  </r>
  <r>
    <d v="2015-09-15T15:14:04"/>
    <x v="9"/>
    <x v="117"/>
    <x v="66"/>
    <x v="725"/>
    <x v="728"/>
    <s v="contract_cover"/>
    <s v="Fixed Price"/>
    <s v="MWSSMA_BMA_SMA"/>
    <n v="170"/>
    <n v="0"/>
    <n v="0"/>
    <n v="0"/>
    <s v="ESS-JOPL"/>
    <s v="Only UM"/>
    <n v="1"/>
    <x v="152"/>
    <x v="0"/>
    <x v="0"/>
    <s v="direct"/>
    <m/>
    <x v="5"/>
    <n v="33.4"/>
    <n v="33.4"/>
  </r>
  <r>
    <d v="2015-09-21T11:36:26"/>
    <x v="12"/>
    <x v="86"/>
    <x v="47"/>
    <x v="1183"/>
    <x v="1185"/>
    <s v="contract_cover"/>
    <s v="Fixed Price"/>
    <s v="MOSMOS_BMA_MOS_FTWOR"/>
    <n v="5885"/>
    <n v="0"/>
    <n v="0"/>
    <n v="0"/>
    <s v="ESS-JOPL"/>
    <s v="Only UM"/>
    <n v="1"/>
    <x v="282"/>
    <x v="0"/>
    <x v="0"/>
    <s v="direct"/>
    <m/>
    <x v="6"/>
    <n v="647.35"/>
    <n v="647.35"/>
  </r>
  <r>
    <d v="2015-09-22T08:41:36"/>
    <x v="13"/>
    <x v="177"/>
    <x v="106"/>
    <x v="933"/>
    <x v="937"/>
    <s v="contract_cover"/>
    <s v="Fixed Price"/>
    <s v="MWSHMA_BMA"/>
    <n v="39478"/>
    <n v="0"/>
    <n v="0"/>
    <n v="0"/>
    <s v="ESS-JOPL"/>
    <s v="Only UM"/>
    <n v="1"/>
    <x v="210"/>
    <x v="0"/>
    <x v="0"/>
    <s v="direct"/>
    <m/>
    <x v="3"/>
    <n v="3159.05"/>
    <n v="3159.05"/>
  </r>
  <r>
    <d v="2015-09-22T08:44:53"/>
    <x v="13"/>
    <x v="209"/>
    <x v="129"/>
    <x v="934"/>
    <x v="938"/>
    <s v="contract_cover"/>
    <s v="Fixed Price"/>
    <s v="MWSSMA_BMA_SMA"/>
    <n v="2628.1"/>
    <n v="0"/>
    <n v="0"/>
    <n v="0"/>
    <s v="ESS-JOPL"/>
    <s v="Only UM"/>
    <n v="1"/>
    <x v="0"/>
    <x v="0"/>
    <x v="0"/>
    <s v="direct"/>
    <m/>
    <x v="5"/>
    <n v="271.72000000000003"/>
    <n v="271.72000000000003"/>
  </r>
  <r>
    <d v="2015-09-22T08:47:10"/>
    <x v="10"/>
    <x v="210"/>
    <x v="130"/>
    <x v="936"/>
    <x v="939"/>
    <s v="contract_cover"/>
    <s v="Fixed Price"/>
    <s v="MWSHMA_BMA"/>
    <n v="17487.5"/>
    <n v="0"/>
    <n v="0"/>
    <n v="0"/>
    <s v="ESS-JOPL"/>
    <s v="Only UM"/>
    <n v="1"/>
    <x v="211"/>
    <x v="0"/>
    <x v="0"/>
    <s v="direct"/>
    <m/>
    <x v="3"/>
    <n v="1041.19"/>
    <n v="1041.19"/>
  </r>
  <r>
    <d v="2015-09-22T09:02:59"/>
    <x v="6"/>
    <x v="212"/>
    <x v="132"/>
    <x v="938"/>
    <x v="941"/>
    <s v="contract_cover"/>
    <s v="Fixed Price"/>
    <s v="MWSHMA_BMA"/>
    <n v="9761.5"/>
    <n v="0"/>
    <n v="0"/>
    <n v="0"/>
    <s v="ESS-JOPL"/>
    <s v="Only UM"/>
    <n v="1"/>
    <x v="213"/>
    <x v="0"/>
    <x v="0"/>
    <s v="direct"/>
    <m/>
    <x v="3"/>
    <n v="5962"/>
    <n v="5962"/>
  </r>
  <r>
    <d v="2015-09-22T10:22:07"/>
    <x v="9"/>
    <x v="214"/>
    <x v="134"/>
    <x v="948"/>
    <x v="951"/>
    <s v="contract_cover"/>
    <s v="Fixed Price"/>
    <s v="MWSHMA_BMA"/>
    <n v="5230.8"/>
    <n v="0"/>
    <n v="0"/>
    <n v="0"/>
    <s v="ESS-JOPL"/>
    <s v="PM and UM"/>
    <n v="1"/>
    <x v="217"/>
    <x v="0"/>
    <x v="0"/>
    <s v="direct"/>
    <m/>
    <x v="3"/>
    <n v="1640.8"/>
    <n v="1640.8"/>
  </r>
  <r>
    <d v="2015-09-22T16:41:58"/>
    <x v="13"/>
    <x v="209"/>
    <x v="129"/>
    <x v="987"/>
    <x v="993"/>
    <s v="contract_cover"/>
    <s v="Fixed Price"/>
    <s v="MWSHMA_BMA"/>
    <n v="867.76"/>
    <n v="0"/>
    <n v="0"/>
    <n v="0"/>
    <s v="ESS-JOPL"/>
    <s v="Only UM"/>
    <n v="1"/>
    <x v="0"/>
    <x v="0"/>
    <x v="0"/>
    <s v="direct"/>
    <m/>
    <x v="3"/>
    <n v="587.76"/>
    <n v="587.76"/>
  </r>
  <r>
    <d v="2015-09-22T16:54:06"/>
    <x v="14"/>
    <x v="222"/>
    <x v="141"/>
    <x v="988"/>
    <x v="994"/>
    <s v="contract_cover"/>
    <s v="Fixed Price"/>
    <s v="MWSSMA_BMA_SMA"/>
    <n v="21483"/>
    <n v="0"/>
    <n v="0"/>
    <n v="0"/>
    <s v="ESS-JOPL"/>
    <s v="Only UM"/>
    <n v="1"/>
    <x v="228"/>
    <x v="0"/>
    <x v="0"/>
    <s v="direct"/>
    <m/>
    <x v="5"/>
    <n v="1358"/>
    <n v="1358"/>
  </r>
  <r>
    <d v="2015-09-25T08:31:34"/>
    <x v="6"/>
    <x v="255"/>
    <x v="29"/>
    <x v="1184"/>
    <x v="1186"/>
    <s v="contract_cover"/>
    <s v="Interim Billing"/>
    <s v="MWSSMA_BMA_SMA"/>
    <n v="-15000"/>
    <n v="0"/>
    <n v="0"/>
    <n v="0"/>
    <s v="BDS-JOPL"/>
    <s v="Only UM"/>
    <n v="1"/>
    <x v="8"/>
    <x v="0"/>
    <x v="0"/>
    <s v="direct"/>
    <m/>
    <x v="5"/>
    <n v="-750"/>
    <m/>
  </r>
  <r>
    <d v="2015-09-25T10:20:04"/>
    <x v="2"/>
    <x v="240"/>
    <x v="155"/>
    <x v="1088"/>
    <x v="1097"/>
    <s v="contract_cover"/>
    <s v="Fixed Price"/>
    <s v="MWSHMA_BMA"/>
    <n v="3840"/>
    <n v="0"/>
    <n v="0"/>
    <n v="0"/>
    <s v="ESS-JOPL"/>
    <s v="PM and UM"/>
    <n v="1"/>
    <x v="0"/>
    <x v="0"/>
    <x v="0"/>
    <s v="direct"/>
    <m/>
    <x v="3"/>
    <n v="2344"/>
    <n v="2344"/>
  </r>
  <r>
    <d v="2015-09-25T10:20:34"/>
    <x v="2"/>
    <x v="240"/>
    <x v="155"/>
    <x v="1088"/>
    <x v="1098"/>
    <s v="contract_cover"/>
    <s v="Fixed Price"/>
    <s v="MWSHMA_BMA"/>
    <n v="3840"/>
    <n v="0"/>
    <n v="0"/>
    <n v="0"/>
    <s v="ESS-JOPL"/>
    <s v="PM and UM"/>
    <n v="1"/>
    <x v="0"/>
    <x v="0"/>
    <x v="0"/>
    <s v="direct"/>
    <m/>
    <x v="3"/>
    <n v="2344"/>
    <n v="2344"/>
  </r>
  <r>
    <d v="2015-09-25T11:10:53"/>
    <x v="6"/>
    <x v="256"/>
    <x v="168"/>
    <x v="1185"/>
    <x v="1187"/>
    <s v="contract_cover"/>
    <s v="Fixed Price"/>
    <s v="MWSHMA_BMA"/>
    <n v="1470.37"/>
    <n v="0"/>
    <n v="0"/>
    <n v="0"/>
    <s v="ESS-JOPL"/>
    <s v="PM and UM"/>
    <n v="1"/>
    <x v="283"/>
    <x v="0"/>
    <x v="0"/>
    <s v="direct"/>
    <m/>
    <x v="3"/>
    <n v="147.36000000000001"/>
    <n v="147.36000000000001"/>
  </r>
  <r>
    <d v="2015-09-25T11:11:48"/>
    <x v="6"/>
    <x v="256"/>
    <x v="168"/>
    <x v="1186"/>
    <x v="1188"/>
    <s v="contract_cover"/>
    <s v="Fixed Price"/>
    <s v="MWSHMA_BMA"/>
    <n v="1470.37"/>
    <n v="0"/>
    <n v="0"/>
    <n v="0"/>
    <s v="ESS-JOPL"/>
    <s v="PM and UM"/>
    <n v="1"/>
    <x v="283"/>
    <x v="0"/>
    <x v="0"/>
    <s v="direct"/>
    <m/>
    <x v="3"/>
    <n v="147.36000000000001"/>
    <n v="147.36000000000001"/>
  </r>
  <r>
    <d v="2015-09-25T13:58:42"/>
    <x v="10"/>
    <x v="254"/>
    <x v="167"/>
    <x v="1187"/>
    <x v="1189"/>
    <s v="contract_cover"/>
    <s v="Fixed Price"/>
    <s v="MWSHMA_BMA"/>
    <n v="216000"/>
    <n v="0"/>
    <n v="0"/>
    <n v="0"/>
    <s v="ESS-JOPL"/>
    <s v="PM and UM"/>
    <n v="1"/>
    <x v="280"/>
    <x v="0"/>
    <x v="0"/>
    <s v="direct"/>
    <m/>
    <x v="3"/>
    <n v="10570.75"/>
    <n v="10570.75"/>
  </r>
  <r>
    <d v="2015-09-25T14:09:11"/>
    <x v="9"/>
    <x v="117"/>
    <x v="66"/>
    <x v="1188"/>
    <x v="1118"/>
    <s v="contract_cover"/>
    <s v="Fixed Price"/>
    <s v="MWSHMA_BMA"/>
    <n v="59032.5"/>
    <n v="0"/>
    <n v="0"/>
    <n v="0"/>
    <s v="ESS-JOPL"/>
    <s v="PM and UM"/>
    <n v="1"/>
    <x v="0"/>
    <x v="0"/>
    <x v="0"/>
    <s v="direct"/>
    <m/>
    <x v="3"/>
    <n v="5726.15"/>
    <n v="5726.15"/>
  </r>
  <r>
    <d v="2015-09-25T14:18:22"/>
    <x v="7"/>
    <x v="254"/>
    <x v="167"/>
    <x v="1189"/>
    <x v="1190"/>
    <s v="contract_cover"/>
    <s v="Fixed Price"/>
    <s v="MWSHMA_BMA"/>
    <n v="168049.79"/>
    <n v="0"/>
    <n v="0"/>
    <n v="0"/>
    <s v="DPS-JOPL"/>
    <s v="PM and UM"/>
    <n v="1"/>
    <x v="284"/>
    <x v="0"/>
    <x v="0"/>
    <s v="direct"/>
    <m/>
    <x v="3"/>
    <n v="1781.33"/>
    <n v="1781.33"/>
  </r>
  <r>
    <d v="2015-09-25T15:00:10"/>
    <x v="13"/>
    <x v="244"/>
    <x v="69"/>
    <x v="1120"/>
    <x v="1122"/>
    <s v="contract_cover"/>
    <s v="Fixed Price"/>
    <s v="MOSMOS_BMA_MOS_PT"/>
    <n v="58240"/>
    <n v="0"/>
    <n v="0"/>
    <n v="0"/>
    <s v="CBS-JOPL"/>
    <s v="Only UM"/>
    <n v="1"/>
    <x v="254"/>
    <x v="0"/>
    <x v="0"/>
    <s v="direct"/>
    <m/>
    <x v="6"/>
    <n v="980"/>
    <n v="980"/>
  </r>
  <r>
    <d v="2015-09-25T15:33:20"/>
    <x v="10"/>
    <x v="254"/>
    <x v="167"/>
    <x v="1181"/>
    <x v="1191"/>
    <s v="contract_cover"/>
    <s v="Interim Billing"/>
    <s v="MWSHMA_BMA"/>
    <n v="-216000"/>
    <n v="0"/>
    <n v="0"/>
    <n v="0"/>
    <s v="ESS-JOPL"/>
    <s v="Only UM"/>
    <n v="1"/>
    <x v="280"/>
    <x v="0"/>
    <x v="0"/>
    <s v="direct"/>
    <m/>
    <x v="3"/>
    <n v="0"/>
    <n v="0"/>
  </r>
  <r>
    <d v="2015-09-25T15:54:42"/>
    <x v="15"/>
    <x v="42"/>
    <x v="22"/>
    <x v="1127"/>
    <x v="1129"/>
    <s v="contract_cover"/>
    <s v="Fixed Price"/>
    <s v="MWSHMA_BMA"/>
    <n v="7000"/>
    <n v="0"/>
    <n v="0"/>
    <n v="0"/>
    <s v="ESS-JOPL"/>
    <s v="PM and UM"/>
    <n v="1"/>
    <x v="256"/>
    <x v="0"/>
    <x v="0"/>
    <s v="direct"/>
    <m/>
    <x v="3"/>
    <n v="673.68"/>
    <n v="673.68"/>
  </r>
  <r>
    <m/>
    <x v="0"/>
    <x v="88"/>
    <x v="49"/>
    <x v="1190"/>
    <x v="1192"/>
    <m/>
    <m/>
    <m/>
    <m/>
    <m/>
    <m/>
    <m/>
    <m/>
    <m/>
    <m/>
    <x v="0"/>
    <x v="1"/>
    <x v="1"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5" minRefreshableVersion="3" showCalcMbrs="0" showDrill="0" useAutoFormatting="1" itemPrintTitles="1" createdVersion="3" indent="0" compact="0" compactData="0" multipleFieldFilters="0">
  <location ref="A1:K1324" firstHeaderRow="1" firstDataRow="2" firstDataCol="9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32">
        <item x="11"/>
        <item x="10"/>
        <item x="8"/>
        <item x="20"/>
        <item x="19"/>
        <item x="15"/>
        <item m="1" x="26"/>
        <item x="13"/>
        <item m="1" x="23"/>
        <item x="12"/>
        <item x="6"/>
        <item x="14"/>
        <item x="2"/>
        <item x="4"/>
        <item x="1"/>
        <item x="9"/>
        <item x="5"/>
        <item x="0"/>
        <item x="18"/>
        <item m="1" x="28"/>
        <item m="1" x="24"/>
        <item m="1" x="25"/>
        <item x="3"/>
        <item m="1" x="22"/>
        <item m="1" x="21"/>
        <item m="1" x="27"/>
        <item m="1" x="30"/>
        <item x="7"/>
        <item m="1" x="29"/>
        <item m="1" x="31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13">
        <item x="150"/>
        <item x="155"/>
        <item x="227"/>
        <item m="1" x="437"/>
        <item x="97"/>
        <item x="65"/>
        <item m="1" x="794"/>
        <item m="1" x="786"/>
        <item m="1" x="741"/>
        <item m="1" x="313"/>
        <item x="178"/>
        <item x="94"/>
        <item x="139"/>
        <item x="37"/>
        <item m="1" x="694"/>
        <item x="86"/>
        <item x="179"/>
        <item x="130"/>
        <item m="1" x="420"/>
        <item x="239"/>
        <item m="1" x="760"/>
        <item m="1" x="746"/>
        <item m="1" x="635"/>
        <item m="1" x="606"/>
        <item m="1" x="402"/>
        <item m="1" x="595"/>
        <item x="199"/>
        <item x="240"/>
        <item m="1" x="674"/>
        <item x="204"/>
        <item x="18"/>
        <item x="96"/>
        <item x="28"/>
        <item x="206"/>
        <item x="63"/>
        <item x="70"/>
        <item x="41"/>
        <item x="98"/>
        <item x="184"/>
        <item m="1" x="336"/>
        <item x="217"/>
        <item m="1" x="355"/>
        <item x="115"/>
        <item x="95"/>
        <item m="1" x="324"/>
        <item x="15"/>
        <item m="1" x="607"/>
        <item x="203"/>
        <item m="1" x="712"/>
        <item x="148"/>
        <item m="1" x="661"/>
        <item x="224"/>
        <item x="57"/>
        <item x="56"/>
        <item x="103"/>
        <item x="68"/>
        <item m="1" x="755"/>
        <item x="256"/>
        <item x="126"/>
        <item m="1" x="504"/>
        <item x="185"/>
        <item x="117"/>
        <item m="1" x="749"/>
        <item x="177"/>
        <item m="1" x="512"/>
        <item x="215"/>
        <item x="210"/>
        <item x="48"/>
        <item m="1" x="743"/>
        <item x="212"/>
        <item x="47"/>
        <item m="1" x="683"/>
        <item m="1" x="464"/>
        <item m="1" x="546"/>
        <item m="1" x="753"/>
        <item x="40"/>
        <item m="1" x="652"/>
        <item m="1" x="634"/>
        <item x="213"/>
        <item m="1" x="511"/>
        <item x="84"/>
        <item x="253"/>
        <item x="219"/>
        <item x="52"/>
        <item m="1" x="767"/>
        <item x="128"/>
        <item x="111"/>
        <item x="38"/>
        <item x="42"/>
        <item x="23"/>
        <item x="92"/>
        <item m="1" x="282"/>
        <item x="147"/>
        <item m="1" x="526"/>
        <item x="156"/>
        <item x="46"/>
        <item m="1" x="587"/>
        <item m="1" x="558"/>
        <item x="112"/>
        <item x="20"/>
        <item x="87"/>
        <item x="202"/>
        <item m="1" x="446"/>
        <item x="44"/>
        <item x="21"/>
        <item m="1" x="510"/>
        <item x="201"/>
        <item m="1" x="527"/>
        <item x="145"/>
        <item x="218"/>
        <item x="100"/>
        <item x="249"/>
        <item m="1" x="261"/>
        <item x="125"/>
        <item x="76"/>
        <item m="1" x="385"/>
        <item m="1" x="542"/>
        <item x="146"/>
        <item m="1" x="499"/>
        <item x="50"/>
        <item x="39"/>
        <item x="54"/>
        <item x="79"/>
        <item x="73"/>
        <item x="237"/>
        <item x="29"/>
        <item x="31"/>
        <item m="1" x="530"/>
        <item x="7"/>
        <item x="11"/>
        <item x="13"/>
        <item x="45"/>
        <item x="0"/>
        <item x="8"/>
        <item x="34"/>
        <item x="66"/>
        <item x="12"/>
        <item x="164"/>
        <item x="165"/>
        <item x="1"/>
        <item x="33"/>
        <item m="1" x="575"/>
        <item x="121"/>
        <item x="51"/>
        <item x="6"/>
        <item x="10"/>
        <item x="2"/>
        <item x="181"/>
        <item x="108"/>
        <item x="30"/>
        <item x="116"/>
        <item x="74"/>
        <item x="180"/>
        <item x="43"/>
        <item m="1" x="571"/>
        <item x="250"/>
        <item m="1" x="529"/>
        <item m="1" x="811"/>
        <item x="24"/>
        <item m="1" x="363"/>
        <item m="1" x="805"/>
        <item x="235"/>
        <item x="209"/>
        <item m="1" x="509"/>
        <item x="36"/>
        <item m="1" x="495"/>
        <item x="27"/>
        <item m="1" x="536"/>
        <item x="197"/>
        <item m="1" x="611"/>
        <item x="88"/>
        <item x="251"/>
        <item m="1" x="737"/>
        <item m="1" x="417"/>
        <item m="1" x="327"/>
        <item m="1" x="581"/>
        <item x="211"/>
        <item m="1" x="604"/>
        <item m="1" x="810"/>
        <item m="1" x="462"/>
        <item m="1" x="588"/>
        <item x="234"/>
        <item m="1" x="429"/>
        <item m="1" x="383"/>
        <item m="1" x="559"/>
        <item x="172"/>
        <item m="1" x="591"/>
        <item m="1" x="507"/>
        <item x="109"/>
        <item m="1" x="534"/>
        <item x="254"/>
        <item x="114"/>
        <item m="1" x="550"/>
        <item x="101"/>
        <item m="1" x="517"/>
        <item m="1" x="381"/>
        <item m="1" x="665"/>
        <item m="1" x="610"/>
        <item m="1" x="501"/>
        <item m="1" x="423"/>
        <item x="5"/>
        <item m="1" x="774"/>
        <item m="1" x="472"/>
        <item x="129"/>
        <item x="246"/>
        <item m="1" x="263"/>
        <item x="238"/>
        <item x="80"/>
        <item m="1" x="309"/>
        <item m="1" x="528"/>
        <item m="1" x="616"/>
        <item m="1" x="365"/>
        <item m="1" x="645"/>
        <item x="247"/>
        <item m="1" x="274"/>
        <item x="135"/>
        <item x="158"/>
        <item m="1" x="491"/>
        <item m="1" x="742"/>
        <item m="1" x="566"/>
        <item x="192"/>
        <item m="1" x="630"/>
        <item m="1" x="302"/>
        <item m="1" x="271"/>
        <item m="1" x="564"/>
        <item x="248"/>
        <item m="1" x="726"/>
        <item x="4"/>
        <item m="1" x="758"/>
        <item m="1" x="761"/>
        <item m="1" x="762"/>
        <item m="1" x="436"/>
        <item m="1" x="396"/>
        <item m="1" x="556"/>
        <item m="1" x="348"/>
        <item m="1" x="731"/>
        <item m="1" x="796"/>
        <item m="1" x="269"/>
        <item m="1" x="522"/>
        <item x="194"/>
        <item x="141"/>
        <item x="127"/>
        <item x="162"/>
        <item m="1" x="590"/>
        <item m="1" x="525"/>
        <item m="1" x="706"/>
        <item m="1" x="776"/>
        <item m="1" x="739"/>
        <item m="1" x="273"/>
        <item m="1" x="457"/>
        <item m="1" x="765"/>
        <item m="1" x="345"/>
        <item m="1" x="629"/>
        <item m="1" x="358"/>
        <item m="1" x="690"/>
        <item m="1" x="372"/>
        <item m="1" x="609"/>
        <item m="1" x="617"/>
        <item m="1" x="361"/>
        <item m="1" x="392"/>
        <item m="1" x="370"/>
        <item x="189"/>
        <item m="1" x="673"/>
        <item m="1" x="374"/>
        <item m="1" x="627"/>
        <item m="1" x="454"/>
        <item m="1" x="764"/>
        <item m="1" x="373"/>
        <item m="1" x="290"/>
        <item x="232"/>
        <item m="1" x="693"/>
        <item x="144"/>
        <item m="1" x="343"/>
        <item m="1" x="481"/>
        <item m="1" x="448"/>
        <item m="1" x="357"/>
        <item m="1" x="416"/>
        <item m="1" x="700"/>
        <item m="1" x="450"/>
        <item m="1" x="316"/>
        <item m="1" x="320"/>
        <item m="1" x="733"/>
        <item m="1" x="557"/>
        <item m="1" x="720"/>
        <item m="1" x="289"/>
        <item m="1" x="375"/>
        <item m="1" x="672"/>
        <item m="1" x="359"/>
        <item m="1" x="655"/>
        <item m="1" x="734"/>
        <item m="1" x="391"/>
        <item m="1" x="494"/>
        <item m="1" x="514"/>
        <item m="1" x="687"/>
        <item m="1" x="425"/>
        <item m="1" x="496"/>
        <item m="1" x="658"/>
        <item m="1" x="315"/>
        <item m="1" x="467"/>
        <item m="1" x="721"/>
        <item m="1" x="332"/>
        <item m="1" x="360"/>
        <item x="174"/>
        <item m="1" x="736"/>
        <item m="1" x="723"/>
        <item m="1" x="474"/>
        <item m="1" x="369"/>
        <item m="1" x="535"/>
        <item m="1" x="787"/>
        <item m="1" x="346"/>
        <item m="1" x="331"/>
        <item x="186"/>
        <item m="1" x="670"/>
        <item m="1" x="698"/>
        <item m="1" x="676"/>
        <item m="1" x="763"/>
        <item x="55"/>
        <item m="1" x="390"/>
        <item m="1" x="465"/>
        <item m="1" x="438"/>
        <item m="1" x="319"/>
        <item m="1" x="409"/>
        <item m="1" x="451"/>
        <item m="1" x="414"/>
        <item m="1" x="638"/>
        <item m="1" x="288"/>
        <item m="1" x="642"/>
        <item m="1" x="285"/>
        <item x="159"/>
        <item m="1" x="686"/>
        <item m="1" x="452"/>
        <item m="1" x="691"/>
        <item m="1" x="307"/>
        <item m="1" x="677"/>
        <item m="1" x="367"/>
        <item m="1" x="689"/>
        <item m="1" x="286"/>
        <item m="1" x="393"/>
        <item m="1" x="714"/>
        <item m="1" x="752"/>
        <item x="216"/>
        <item m="1" x="333"/>
        <item m="1" x="428"/>
        <item m="1" x="707"/>
        <item m="1" x="702"/>
        <item m="1" x="785"/>
        <item x="49"/>
        <item m="1" x="440"/>
        <item m="1" x="599"/>
        <item m="1" x="380"/>
        <item m="1" x="397"/>
        <item m="1" x="775"/>
        <item m="1" x="418"/>
        <item m="1" x="779"/>
        <item m="1" x="266"/>
        <item m="1" x="426"/>
        <item m="1" x="780"/>
        <item x="102"/>
        <item m="1" x="724"/>
        <item m="1" x="669"/>
        <item m="1" x="789"/>
        <item m="1" x="270"/>
        <item m="1" x="685"/>
        <item m="1" x="347"/>
        <item m="1" x="626"/>
        <item x="85"/>
        <item m="1" x="791"/>
        <item m="1" x="521"/>
        <item x="187"/>
        <item m="1" x="468"/>
        <item m="1" x="722"/>
        <item m="1" x="684"/>
        <item m="1" x="699"/>
        <item m="1" x="389"/>
        <item m="1" x="662"/>
        <item m="1" x="688"/>
        <item m="1" x="323"/>
        <item m="1" x="784"/>
        <item m="1" x="695"/>
        <item m="1" x="620"/>
        <item x="122"/>
        <item m="1" x="812"/>
        <item m="1" x="618"/>
        <item m="1" x="486"/>
        <item m="1" x="306"/>
        <item m="1" x="431"/>
        <item m="1" x="643"/>
        <item m="1" x="444"/>
        <item m="1" x="516"/>
        <item m="1" x="382"/>
        <item m="1" x="795"/>
        <item m="1" x="268"/>
        <item m="1" x="798"/>
        <item m="1" x="735"/>
        <item m="1" x="717"/>
        <item m="1" x="541"/>
        <item m="1" x="299"/>
        <item m="1" x="708"/>
        <item x="120"/>
        <item m="1" x="386"/>
        <item m="1" x="715"/>
        <item m="1" x="314"/>
        <item m="1" x="628"/>
        <item m="1" x="480"/>
        <item m="1" x="648"/>
        <item m="1" x="461"/>
        <item m="1" x="350"/>
        <item m="1" x="524"/>
        <item m="1" x="697"/>
        <item m="1" x="668"/>
        <item m="1" x="485"/>
        <item m="1" x="799"/>
        <item m="1" x="750"/>
        <item m="1" x="430"/>
        <item m="1" x="747"/>
        <item m="1" x="703"/>
        <item x="104"/>
        <item m="1" x="267"/>
        <item m="1" x="574"/>
        <item x="82"/>
        <item m="1" x="745"/>
        <item m="1" x="371"/>
        <item m="1" x="342"/>
        <item m="1" x="330"/>
        <item m="1" x="413"/>
        <item m="1" x="585"/>
        <item m="1" x="339"/>
        <item m="1" x="622"/>
        <item m="1" x="603"/>
        <item m="1" x="740"/>
        <item m="1" x="388"/>
        <item m="1" x="654"/>
        <item m="1" x="639"/>
        <item m="1" x="500"/>
        <item x="16"/>
        <item m="1" x="782"/>
        <item m="1" x="295"/>
        <item x="71"/>
        <item m="1" x="411"/>
        <item m="1" x="356"/>
        <item m="1" x="412"/>
        <item m="1" x="400"/>
        <item m="1" x="754"/>
        <item x="17"/>
        <item m="1" x="453"/>
        <item m="1" x="410"/>
        <item m="1" x="771"/>
        <item m="1" x="751"/>
        <item m="1" x="641"/>
        <item m="1" x="560"/>
        <item m="1" x="656"/>
        <item m="1" x="395"/>
        <item x="222"/>
        <item x="9"/>
        <item m="1" x="718"/>
        <item m="1" x="466"/>
        <item m="1" x="659"/>
        <item m="1" x="732"/>
        <item m="1" x="427"/>
        <item m="1" x="366"/>
        <item m="1" x="748"/>
        <item m="1" x="597"/>
        <item m="1" x="544"/>
        <item m="1" x="553"/>
        <item x="231"/>
        <item x="143"/>
        <item m="1" x="730"/>
        <item m="1" x="341"/>
        <item m="1" x="716"/>
        <item m="1" x="479"/>
        <item m="1" x="792"/>
        <item x="110"/>
        <item m="1" x="435"/>
        <item m="1" x="803"/>
        <item m="1" x="777"/>
        <item m="1" x="469"/>
        <item x="153"/>
        <item m="1" x="671"/>
        <item m="1" x="344"/>
        <item m="1" x="657"/>
        <item m="1" x="548"/>
        <item m="1" x="455"/>
        <item m="1" x="768"/>
        <item m="1" x="600"/>
        <item m="1" x="640"/>
        <item x="132"/>
        <item m="1" x="802"/>
        <item m="1" x="265"/>
        <item x="207"/>
        <item x="61"/>
        <item m="1" x="415"/>
        <item m="1" x="568"/>
        <item m="1" x="538"/>
        <item m="1" x="482"/>
        <item m="1" x="419"/>
        <item x="161"/>
        <item x="244"/>
        <item m="1" x="651"/>
        <item m="1" x="773"/>
        <item x="255"/>
        <item m="1" x="744"/>
        <item m="1" x="806"/>
        <item x="229"/>
        <item m="1" x="605"/>
        <item m="1" x="580"/>
        <item m="1" x="362"/>
        <item m="1" x="301"/>
        <item m="1" x="738"/>
        <item m="1" x="578"/>
        <item x="60"/>
        <item m="1" x="475"/>
        <item x="91"/>
        <item m="1" x="449"/>
        <item m="1" x="421"/>
        <item m="1" x="321"/>
        <item x="134"/>
        <item m="1" x="705"/>
        <item m="1" x="378"/>
        <item m="1" x="727"/>
        <item m="1" x="349"/>
        <item x="26"/>
        <item m="1" x="561"/>
        <item m="1" x="477"/>
        <item m="1" x="660"/>
        <item m="1" x="797"/>
        <item m="1" x="502"/>
        <item m="1" x="456"/>
        <item m="1" x="484"/>
        <item m="1" x="523"/>
        <item m="1" x="505"/>
        <item x="154"/>
        <item m="1" x="623"/>
        <item m="1" x="757"/>
        <item m="1" x="624"/>
        <item m="1" x="276"/>
        <item x="198"/>
        <item x="35"/>
        <item m="1" x="291"/>
        <item x="77"/>
        <item m="1" x="631"/>
        <item m="1" x="471"/>
        <item m="1" x="682"/>
        <item m="1" x="447"/>
        <item m="1" x="572"/>
        <item m="1" x="473"/>
        <item m="1" x="615"/>
        <item m="1" x="488"/>
        <item x="160"/>
        <item m="1" x="678"/>
        <item m="1" x="650"/>
        <item m="1" x="681"/>
        <item m="1" x="340"/>
        <item m="1" x="596"/>
        <item x="113"/>
        <item m="1" x="555"/>
        <item x="169"/>
        <item m="1" x="582"/>
        <item m="1" x="493"/>
        <item m="1" x="328"/>
        <item m="1" x="539"/>
        <item x="106"/>
        <item m="1" x="675"/>
        <item m="1" x="460"/>
        <item m="1" x="573"/>
        <item m="1" x="583"/>
        <item m="1" x="552"/>
        <item m="1" x="305"/>
        <item m="1" x="554"/>
        <item m="1" x="646"/>
        <item m="1" x="644"/>
        <item m="1" x="800"/>
        <item m="1" x="532"/>
        <item m="1" x="619"/>
        <item m="1" x="513"/>
        <item m="1" x="788"/>
        <item x="107"/>
        <item m="1" x="625"/>
        <item x="208"/>
        <item m="1" x="563"/>
        <item x="99"/>
        <item x="193"/>
        <item m="1" x="577"/>
        <item m="1" x="545"/>
        <item m="1" x="334"/>
        <item x="230"/>
        <item x="236"/>
        <item m="1" x="497"/>
        <item m="1" x="405"/>
        <item x="83"/>
        <item m="1" x="281"/>
        <item m="1" x="398"/>
        <item m="1" x="503"/>
        <item m="1" x="338"/>
        <item m="1" x="441"/>
        <item m="1" x="322"/>
        <item x="32"/>
        <item m="1" x="540"/>
        <item m="1" x="725"/>
        <item m="1" x="387"/>
        <item x="25"/>
        <item m="1" x="793"/>
        <item m="1" x="351"/>
        <item x="195"/>
        <item m="1" x="719"/>
        <item x="140"/>
        <item m="1" x="459"/>
        <item m="1" x="304"/>
        <item m="1" x="318"/>
        <item m="1" x="422"/>
        <item m="1" x="711"/>
        <item m="1" x="790"/>
        <item x="90"/>
        <item m="1" x="598"/>
        <item m="1" x="403"/>
        <item m="1" x="354"/>
        <item m="1" x="407"/>
        <item m="1" x="653"/>
        <item m="1" x="663"/>
        <item m="1" x="458"/>
        <item m="1" x="264"/>
        <item x="78"/>
        <item m="1" x="704"/>
        <item m="1" x="593"/>
        <item x="149"/>
        <item m="1" x="432"/>
        <item x="19"/>
        <item m="1" x="352"/>
        <item m="1" x="602"/>
        <item m="1" x="335"/>
        <item m="1" x="549"/>
        <item m="1" x="487"/>
        <item m="1" x="680"/>
        <item m="1" x="280"/>
        <item m="1" x="589"/>
        <item x="3"/>
        <item m="1" x="278"/>
        <item m="1" x="729"/>
        <item m="1" x="666"/>
        <item m="1" x="586"/>
        <item m="1" x="613"/>
        <item m="1" x="766"/>
        <item m="1" x="519"/>
        <item m="1" x="637"/>
        <item m="1" x="809"/>
        <item x="221"/>
        <item m="1" x="377"/>
        <item m="1" x="262"/>
        <item m="1" x="804"/>
        <item m="1" x="537"/>
        <item m="1" x="399"/>
        <item m="1" x="312"/>
        <item m="1" x="376"/>
        <item x="14"/>
        <item m="1" x="259"/>
        <item x="89"/>
        <item x="124"/>
        <item m="1" x="696"/>
        <item m="1" x="275"/>
        <item m="1" x="296"/>
        <item m="1" x="547"/>
        <item m="1" x="664"/>
        <item m="1" x="293"/>
        <item m="1" x="567"/>
        <item m="1" x="543"/>
        <item m="1" x="483"/>
        <item m="1" x="772"/>
        <item m="1" x="260"/>
        <item m="1" x="439"/>
        <item m="1" x="569"/>
        <item m="1" x="329"/>
        <item x="176"/>
        <item m="1" x="728"/>
        <item m="1" x="592"/>
        <item m="1" x="284"/>
        <item m="1" x="478"/>
        <item m="1" x="518"/>
        <item m="1" x="701"/>
        <item m="1" x="463"/>
        <item m="1" x="601"/>
        <item m="1" x="277"/>
        <item m="1" x="633"/>
        <item x="81"/>
        <item m="1" x="808"/>
        <item m="1" x="283"/>
        <item m="1" x="801"/>
        <item m="1" x="326"/>
        <item x="223"/>
        <item x="228"/>
        <item m="1" x="300"/>
        <item m="1" x="257"/>
        <item m="1" x="769"/>
        <item m="1" x="506"/>
        <item x="105"/>
        <item m="1" x="781"/>
        <item x="22"/>
        <item m="1" x="756"/>
        <item x="252"/>
        <item x="69"/>
        <item m="1" x="515"/>
        <item m="1" x="287"/>
        <item x="233"/>
        <item m="1" x="424"/>
        <item m="1" x="608"/>
        <item m="1" x="551"/>
        <item m="1" x="807"/>
        <item x="241"/>
        <item m="1" x="292"/>
        <item m="1" x="298"/>
        <item m="1" x="434"/>
        <item m="1" x="710"/>
        <item m="1" x="325"/>
        <item m="1" x="520"/>
        <item m="1" x="614"/>
        <item m="1" x="311"/>
        <item m="1" x="303"/>
        <item m="1" x="508"/>
        <item x="123"/>
        <item m="1" x="612"/>
        <item m="1" x="679"/>
        <item m="1" x="667"/>
        <item m="1" x="576"/>
        <item m="1" x="713"/>
        <item m="1" x="649"/>
        <item m="1" x="621"/>
        <item m="1" x="442"/>
        <item m="1" x="445"/>
        <item m="1" x="337"/>
        <item m="1" x="579"/>
        <item m="1" x="384"/>
        <item m="1" x="562"/>
        <item m="1" x="778"/>
        <item x="182"/>
        <item m="1" x="443"/>
        <item m="1" x="317"/>
        <item m="1" x="279"/>
        <item x="138"/>
        <item m="1" x="310"/>
        <item m="1" x="406"/>
        <item m="1" x="353"/>
        <item x="175"/>
        <item m="1" x="709"/>
        <item m="1" x="692"/>
        <item m="1" x="565"/>
        <item x="166"/>
        <item x="168"/>
        <item m="1" x="533"/>
        <item x="75"/>
        <item m="1" x="379"/>
        <item x="157"/>
        <item x="62"/>
        <item x="152"/>
        <item m="1" x="584"/>
        <item m="1" x="297"/>
        <item m="1" x="632"/>
        <item m="1" x="647"/>
        <item x="142"/>
        <item m="1" x="433"/>
        <item x="214"/>
        <item m="1" x="404"/>
        <item m="1" x="594"/>
        <item m="1" x="770"/>
        <item m="1" x="783"/>
        <item m="1" x="294"/>
        <item m="1" x="759"/>
        <item x="196"/>
        <item m="1" x="570"/>
        <item m="1" x="636"/>
        <item m="1" x="272"/>
        <item m="1" x="492"/>
        <item m="1" x="308"/>
        <item m="1" x="394"/>
        <item m="1" x="498"/>
        <item x="118"/>
        <item m="1" x="476"/>
        <item m="1" x="364"/>
        <item m="1" x="401"/>
        <item m="1" x="490"/>
        <item m="1" x="258"/>
        <item x="163"/>
        <item m="1" x="470"/>
        <item m="1" x="489"/>
        <item m="1" x="408"/>
        <item m="1" x="368"/>
        <item x="137"/>
        <item x="131"/>
        <item m="1" x="531"/>
        <item x="53"/>
        <item x="58"/>
        <item x="59"/>
        <item x="64"/>
        <item x="67"/>
        <item x="72"/>
        <item x="93"/>
        <item x="119"/>
        <item x="133"/>
        <item x="136"/>
        <item x="151"/>
        <item x="167"/>
        <item x="170"/>
        <item x="171"/>
        <item x="173"/>
        <item x="183"/>
        <item x="188"/>
        <item x="190"/>
        <item x="191"/>
        <item x="200"/>
        <item x="205"/>
        <item x="220"/>
        <item x="225"/>
        <item x="226"/>
        <item x="242"/>
        <item x="243"/>
        <item x="2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1">
        <item x="1"/>
        <item x="98"/>
        <item x="93"/>
        <item m="1" x="559"/>
        <item x="39"/>
        <item x="146"/>
        <item x="54"/>
        <item m="1" x="618"/>
        <item m="1" x="295"/>
        <item m="1" x="228"/>
        <item m="1" x="243"/>
        <item m="1" x="406"/>
        <item m="1" x="241"/>
        <item m="1" x="526"/>
        <item m="1" x="534"/>
        <item x="83"/>
        <item x="18"/>
        <item x="47"/>
        <item x="76"/>
        <item m="1" x="187"/>
        <item x="154"/>
        <item x="28"/>
        <item x="108"/>
        <item x="107"/>
        <item m="1" x="444"/>
        <item m="1" x="530"/>
        <item x="44"/>
        <item x="155"/>
        <item x="120"/>
        <item x="125"/>
        <item x="53"/>
        <item x="15"/>
        <item x="6"/>
        <item x="51"/>
        <item x="55"/>
        <item x="21"/>
        <item x="111"/>
        <item x="42"/>
        <item x="37"/>
        <item x="0"/>
        <item m="1" x="312"/>
        <item m="1" x="495"/>
        <item x="137"/>
        <item m="1" x="221"/>
        <item x="19"/>
        <item m="1" x="210"/>
        <item x="52"/>
        <item x="65"/>
        <item x="3"/>
        <item m="1" x="305"/>
        <item x="124"/>
        <item m="1" x="417"/>
        <item x="58"/>
        <item x="143"/>
        <item m="1" x="319"/>
        <item m="1" x="191"/>
        <item x="31"/>
        <item x="32"/>
        <item x="91"/>
        <item x="41"/>
        <item x="106"/>
        <item x="112"/>
        <item x="72"/>
        <item x="135"/>
        <item m="1" x="465"/>
        <item m="1" x="523"/>
        <item m="1" x="320"/>
        <item m="1" x="318"/>
        <item x="66"/>
        <item x="168"/>
        <item x="130"/>
        <item x="29"/>
        <item x="132"/>
        <item m="1" x="374"/>
        <item m="1" x="315"/>
        <item x="25"/>
        <item x="26"/>
        <item m="1" x="204"/>
        <item m="1" x="568"/>
        <item m="1" x="293"/>
        <item m="1" x="435"/>
        <item x="46"/>
        <item m="1" x="455"/>
        <item x="133"/>
        <item m="1" x="289"/>
        <item x="139"/>
        <item x="20"/>
        <item x="61"/>
        <item x="166"/>
        <item x="127"/>
        <item m="1" x="247"/>
        <item x="62"/>
        <item m="1" x="506"/>
        <item x="99"/>
        <item x="122"/>
        <item x="24"/>
        <item x="88"/>
        <item x="9"/>
        <item m="1" x="299"/>
        <item m="1" x="376"/>
        <item x="123"/>
        <item m="1" x="421"/>
        <item m="1" x="458"/>
        <item x="23"/>
        <item m="1" x="378"/>
        <item x="22"/>
        <item m="1" x="277"/>
        <item x="11"/>
        <item m="1" x="348"/>
        <item x="138"/>
        <item x="8"/>
        <item x="90"/>
        <item x="48"/>
        <item x="50"/>
        <item x="163"/>
        <item x="71"/>
        <item x="56"/>
        <item m="1" x="208"/>
        <item m="1" x="291"/>
        <item x="89"/>
        <item m="1" x="617"/>
        <item x="27"/>
        <item m="1" x="430"/>
        <item x="12"/>
        <item m="1" x="354"/>
        <item m="1" x="169"/>
        <item x="152"/>
        <item x="129"/>
        <item m="1" x="599"/>
        <item x="17"/>
        <item m="1" x="233"/>
        <item x="14"/>
        <item m="1" x="483"/>
        <item m="1" x="322"/>
        <item x="49"/>
        <item x="164"/>
        <item m="1" x="189"/>
        <item m="1" x="206"/>
        <item m="1" x="407"/>
        <item x="131"/>
        <item m="1" x="205"/>
        <item m="1" x="508"/>
        <item m="1" x="170"/>
        <item m="1" x="413"/>
        <item m="1" x="480"/>
        <item m="1" x="268"/>
        <item x="103"/>
        <item m="1" x="562"/>
        <item m="1" x="343"/>
        <item m="1" x="186"/>
        <item x="167"/>
        <item x="64"/>
        <item m="1" x="300"/>
        <item x="57"/>
        <item m="1" x="513"/>
        <item m="1" x="370"/>
        <item m="1" x="581"/>
        <item m="1" x="356"/>
        <item m="1" x="172"/>
        <item m="1" x="284"/>
        <item x="75"/>
        <item x="160"/>
        <item m="1" x="560"/>
        <item m="1" x="381"/>
        <item m="1" x="533"/>
        <item m="1" x="383"/>
        <item x="161"/>
        <item x="81"/>
        <item m="1" x="253"/>
        <item m="1" x="286"/>
        <item x="119"/>
        <item m="1" x="427"/>
        <item m="1" x="237"/>
        <item m="1" x="288"/>
        <item x="162"/>
        <item m="1" x="306"/>
        <item m="1" x="296"/>
        <item m="1" x="194"/>
        <item m="1" x="594"/>
        <item m="1" x="298"/>
        <item m="1" x="441"/>
        <item m="1" x="389"/>
        <item m="1" x="385"/>
        <item m="1" x="339"/>
        <item m="1" x="481"/>
        <item x="73"/>
        <item m="1" x="588"/>
        <item m="1" x="257"/>
        <item m="1" x="269"/>
        <item m="1" x="448"/>
        <item m="1" x="329"/>
        <item m="1" x="264"/>
        <item m="1" x="193"/>
        <item m="1" x="200"/>
        <item m="1" x="236"/>
        <item m="1" x="582"/>
        <item m="1" x="181"/>
        <item m="1" x="573"/>
        <item m="1" x="575"/>
        <item m="1" x="438"/>
        <item m="1" x="388"/>
        <item m="1" x="235"/>
        <item m="1" x="174"/>
        <item x="116"/>
        <item m="1" x="595"/>
        <item x="110"/>
        <item x="45"/>
        <item m="1" x="613"/>
        <item m="1" x="278"/>
        <item m="1" x="484"/>
        <item m="1" x="505"/>
        <item x="151"/>
        <item m="1" x="325"/>
        <item x="87"/>
        <item x="38"/>
        <item m="1" x="567"/>
        <item m="1" x="490"/>
        <item m="1" x="371"/>
        <item m="1" x="336"/>
        <item m="1" x="439"/>
        <item m="1" x="359"/>
        <item m="1" x="387"/>
        <item m="1" x="537"/>
        <item m="1" x="479"/>
        <item m="1" x="313"/>
        <item m="1" x="304"/>
        <item m="1" x="393"/>
        <item m="1" x="273"/>
        <item m="1" x="249"/>
        <item m="1" x="324"/>
        <item m="1" x="541"/>
        <item m="1" x="510"/>
        <item m="1" x="544"/>
        <item m="1" x="364"/>
        <item m="1" x="353"/>
        <item m="1" x="601"/>
        <item m="1" x="255"/>
        <item m="1" x="215"/>
        <item m="1" x="551"/>
        <item m="1" x="171"/>
        <item x="104"/>
        <item m="1" x="326"/>
        <item m="1" x="327"/>
        <item m="1" x="350"/>
        <item m="1" x="212"/>
        <item x="69"/>
        <item m="1" x="576"/>
        <item m="1" x="399"/>
        <item x="113"/>
        <item m="1" x="482"/>
        <item m="1" x="598"/>
        <item m="1" x="571"/>
        <item m="1" x="219"/>
        <item x="30"/>
        <item m="1" x="332"/>
        <item m="1" x="442"/>
        <item m="1" x="287"/>
        <item m="1" x="522"/>
        <item m="1" x="379"/>
        <item m="1" x="493"/>
        <item m="1" x="440"/>
        <item m="1" x="239"/>
        <item x="40"/>
        <item m="1" x="323"/>
        <item m="1" x="345"/>
        <item m="1" x="227"/>
        <item m="1" x="476"/>
        <item m="1" x="351"/>
        <item m="1" x="443"/>
        <item x="136"/>
        <item m="1" x="600"/>
        <item m="1" x="432"/>
        <item m="1" x="589"/>
        <item m="1" x="380"/>
        <item m="1" x="536"/>
        <item m="1" x="488"/>
        <item m="1" x="489"/>
        <item m="1" x="587"/>
        <item m="1" x="303"/>
        <item m="1" x="500"/>
        <item m="1" x="346"/>
        <item m="1" x="614"/>
        <item m="1" x="182"/>
        <item m="1" x="402"/>
        <item m="1" x="213"/>
        <item m="1" x="232"/>
        <item m="1" x="577"/>
        <item m="1" x="607"/>
        <item m="1" x="611"/>
        <item m="1" x="396"/>
        <item m="1" x="220"/>
        <item m="1" x="382"/>
        <item x="114"/>
        <item m="1" x="497"/>
        <item m="1" x="422"/>
        <item m="1" x="584"/>
        <item m="1" x="558"/>
        <item m="1" x="391"/>
        <item m="1" x="457"/>
        <item m="1" x="423"/>
        <item m="1" x="230"/>
        <item m="1" x="188"/>
        <item m="1" x="266"/>
        <item x="68"/>
        <item m="1" x="569"/>
        <item m="1" x="302"/>
        <item m="1" x="520"/>
        <item m="1" x="461"/>
        <item m="1" x="619"/>
        <item m="1" x="416"/>
        <item m="1" x="218"/>
        <item m="1" x="473"/>
        <item m="1" x="408"/>
        <item m="1" x="452"/>
        <item m="1" x="521"/>
        <item m="1" x="570"/>
        <item m="1" x="492"/>
        <item m="1" x="179"/>
        <item m="1" x="274"/>
        <item m="1" x="529"/>
        <item m="1" x="486"/>
        <item m="1" x="283"/>
        <item m="1" x="238"/>
        <item m="1" x="276"/>
        <item m="1" x="586"/>
        <item m="1" x="258"/>
        <item m="1" x="248"/>
        <item m="1" x="401"/>
        <item m="1" x="518"/>
        <item m="1" x="578"/>
        <item m="1" x="301"/>
        <item m="1" x="197"/>
        <item m="1" x="411"/>
        <item m="1" x="463"/>
        <item x="59"/>
        <item m="1" x="437"/>
        <item m="1" x="445"/>
        <item m="1" x="516"/>
        <item m="1" x="262"/>
        <item m="1" x="267"/>
        <item m="1" x="226"/>
        <item m="1" x="352"/>
        <item m="1" x="279"/>
        <item m="1" x="428"/>
        <item m="1" x="494"/>
        <item m="1" x="335"/>
        <item m="1" x="475"/>
        <item x="4"/>
        <item m="1" x="358"/>
        <item m="1" x="531"/>
        <item x="43"/>
        <item m="1" x="424"/>
        <item m="1" x="460"/>
        <item m="1" x="572"/>
        <item m="1" x="198"/>
        <item m="1" x="557"/>
        <item x="5"/>
        <item m="1" x="471"/>
        <item m="1" x="420"/>
        <item m="1" x="433"/>
        <item m="1" x="256"/>
        <item m="1" x="202"/>
        <item m="1" x="196"/>
        <item m="1" x="180"/>
        <item x="141"/>
        <item m="1" x="357"/>
        <item m="1" x="605"/>
        <item m="1" x="365"/>
        <item m="1" x="616"/>
        <item m="1" x="564"/>
        <item m="1" x="368"/>
        <item m="1" x="502"/>
        <item m="1" x="501"/>
        <item m="1" x="524"/>
        <item m="1" x="525"/>
        <item x="86"/>
        <item m="1" x="503"/>
        <item m="1" x="285"/>
        <item m="1" x="446"/>
        <item m="1" x="470"/>
        <item m="1" x="469"/>
        <item m="1" x="275"/>
        <item m="1" x="242"/>
        <item m="1" x="309"/>
        <item m="1" x="347"/>
        <item x="96"/>
        <item m="1" x="203"/>
        <item m="1" x="217"/>
        <item m="1" x="434"/>
        <item m="1" x="555"/>
        <item m="1" x="554"/>
        <item m="1" x="366"/>
        <item x="78"/>
        <item m="1" x="556"/>
        <item x="128"/>
        <item x="35"/>
        <item m="1" x="373"/>
        <item m="1" x="608"/>
        <item m="1" x="177"/>
        <item m="1" x="546"/>
        <item m="1" x="245"/>
        <item m="1" x="565"/>
        <item m="1" x="592"/>
        <item x="148"/>
        <item m="1" x="512"/>
        <item m="1" x="340"/>
        <item m="1" x="260"/>
        <item m="1" x="467"/>
        <item m="1" x="386"/>
        <item x="34"/>
        <item m="1" x="317"/>
        <item m="1" x="532"/>
        <item m="1" x="185"/>
        <item x="80"/>
        <item m="1" x="395"/>
        <item m="1" x="447"/>
        <item m="1" x="429"/>
        <item m="1" x="580"/>
        <item x="13"/>
        <item m="1" x="451"/>
        <item m="1" x="419"/>
        <item m="1" x="173"/>
        <item m="1" x="311"/>
        <item m="1" x="498"/>
        <item m="1" x="334"/>
        <item m="1" x="254"/>
        <item m="1" x="240"/>
        <item x="97"/>
        <item m="1" x="478"/>
        <item m="1" x="540"/>
        <item m="1" x="211"/>
        <item x="16"/>
        <item m="1" x="603"/>
        <item m="1" x="410"/>
        <item m="1" x="250"/>
        <item m="1" x="528"/>
        <item m="1" x="404"/>
        <item m="1" x="561"/>
        <item m="1" x="545"/>
        <item m="1" x="398"/>
        <item m="1" x="297"/>
        <item m="1" x="579"/>
        <item m="1" x="367"/>
        <item x="63"/>
        <item m="1" x="485"/>
        <item m="1" x="453"/>
        <item m="1" x="231"/>
        <item m="1" x="229"/>
        <item m="1" x="612"/>
        <item m="1" x="280"/>
        <item m="1" x="207"/>
        <item m="1" x="199"/>
        <item m="1" x="369"/>
        <item m="1" x="511"/>
        <item m="1" x="310"/>
        <item m="1" x="372"/>
        <item m="1" x="553"/>
        <item m="1" x="360"/>
        <item x="149"/>
        <item x="153"/>
        <item m="1" x="246"/>
        <item m="1" x="620"/>
        <item m="1" x="504"/>
        <item m="1" x="265"/>
        <item m="1" x="263"/>
        <item m="1" x="390"/>
        <item m="1" x="344"/>
        <item m="1" x="593"/>
        <item m="1" x="610"/>
        <item m="1" x="514"/>
        <item m="1" x="547"/>
        <item m="1" x="604"/>
        <item x="84"/>
        <item m="1" x="341"/>
        <item m="1" x="397"/>
        <item m="1" x="308"/>
        <item m="1" x="405"/>
        <item m="1" x="535"/>
        <item m="1" x="472"/>
        <item m="1" x="192"/>
        <item m="1" x="426"/>
        <item m="1" x="464"/>
        <item m="1" x="549"/>
        <item m="1" x="403"/>
        <item m="1" x="216"/>
        <item x="92"/>
        <item m="1" x="178"/>
        <item x="7"/>
        <item m="1" x="224"/>
        <item m="1" x="543"/>
        <item m="1" x="272"/>
        <item m="1" x="281"/>
        <item m="1" x="195"/>
        <item m="1" x="338"/>
        <item m="1" x="552"/>
        <item m="1" x="361"/>
        <item m="1" x="342"/>
        <item m="1" x="175"/>
        <item m="1" x="363"/>
        <item x="140"/>
        <item m="1" x="282"/>
        <item m="1" x="519"/>
        <item m="1" x="355"/>
        <item m="1" x="362"/>
        <item m="1" x="259"/>
        <item m="1" x="449"/>
        <item m="1" x="459"/>
        <item x="2"/>
        <item x="70"/>
        <item m="1" x="251"/>
        <item m="1" x="349"/>
        <item m="1" x="377"/>
        <item m="1" x="270"/>
        <item m="1" x="456"/>
        <item m="1" x="517"/>
        <item m="1" x="337"/>
        <item m="1" x="538"/>
        <item m="1" x="234"/>
        <item m="1" x="418"/>
        <item m="1" x="585"/>
        <item m="1" x="548"/>
        <item m="1" x="583"/>
        <item m="1" x="425"/>
        <item m="1" x="596"/>
        <item m="1" x="415"/>
        <item m="1" x="466"/>
        <item m="1" x="477"/>
        <item m="1" x="223"/>
        <item x="142"/>
        <item x="147"/>
        <item m="1" x="209"/>
        <item m="1" x="563"/>
        <item m="1" x="597"/>
        <item m="1" x="184"/>
        <item x="60"/>
        <item m="1" x="606"/>
        <item m="1" x="409"/>
        <item x="10"/>
        <item m="1" x="436"/>
        <item x="165"/>
        <item m="1" x="491"/>
        <item x="74"/>
        <item m="1" x="474"/>
        <item m="1" x="499"/>
        <item m="1" x="509"/>
        <item x="156"/>
        <item m="1" x="414"/>
        <item m="1" x="244"/>
        <item m="1" x="539"/>
        <item m="1" x="331"/>
        <item m="1" x="330"/>
        <item m="1" x="201"/>
        <item m="1" x="462"/>
        <item m="1" x="527"/>
        <item m="1" x="290"/>
        <item m="1" x="307"/>
        <item m="1" x="615"/>
        <item m="1" x="214"/>
        <item m="1" x="609"/>
        <item m="1" x="487"/>
        <item m="1" x="591"/>
        <item m="1" x="454"/>
        <item x="109"/>
        <item m="1" x="496"/>
        <item m="1" x="542"/>
        <item m="1" x="550"/>
        <item m="1" x="392"/>
        <item m="1" x="590"/>
        <item x="105"/>
        <item m="1" x="321"/>
        <item m="1" x="333"/>
        <item m="1" x="412"/>
        <item m="1" x="261"/>
        <item x="100"/>
        <item x="36"/>
        <item x="95"/>
        <item x="150"/>
        <item m="1" x="375"/>
        <item m="1" x="468"/>
        <item x="85"/>
        <item m="1" x="252"/>
        <item x="134"/>
        <item m="1" x="507"/>
        <item m="1" x="316"/>
        <item m="1" x="566"/>
        <item m="1" x="292"/>
        <item m="1" x="294"/>
        <item m="1" x="271"/>
        <item m="1" x="183"/>
        <item m="1" x="190"/>
        <item m="1" x="574"/>
        <item m="1" x="394"/>
        <item x="67"/>
        <item m="1" x="328"/>
        <item m="1" x="314"/>
        <item m="1" x="431"/>
        <item m="1" x="176"/>
        <item m="1" x="225"/>
        <item m="1" x="515"/>
        <item m="1" x="602"/>
        <item m="1" x="384"/>
        <item m="1" x="400"/>
        <item m="1" x="450"/>
        <item x="77"/>
        <item m="1" x="222"/>
        <item x="33"/>
        <item x="79"/>
        <item x="82"/>
        <item x="94"/>
        <item x="101"/>
        <item x="102"/>
        <item x="115"/>
        <item x="117"/>
        <item x="118"/>
        <item x="121"/>
        <item x="126"/>
        <item x="144"/>
        <item x="145"/>
        <item x="157"/>
        <item x="158"/>
        <item x="1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00">
        <item x="933"/>
        <item m="1" x="2502"/>
        <item m="1" x="7325"/>
        <item m="1" x="5033"/>
        <item m="1" x="5208"/>
        <item m="1" x="1766"/>
        <item m="1" x="3542"/>
        <item m="1" x="1978"/>
        <item m="1" x="2649"/>
        <item m="1" x="5709"/>
        <item m="1" x="5426"/>
        <item m="1" x="3704"/>
        <item m="1" x="2770"/>
        <item x="202"/>
        <item m="1" x="1540"/>
        <item m="1" x="6047"/>
        <item m="1" x="6939"/>
        <item m="1" x="5837"/>
        <item m="1" x="6963"/>
        <item x="950"/>
        <item m="1" x="6554"/>
        <item m="1" x="6887"/>
        <item m="1" x="1827"/>
        <item m="1" x="4756"/>
        <item m="1" x="2064"/>
        <item m="1" x="1522"/>
        <item m="1" x="1526"/>
        <item x="233"/>
        <item m="1" x="4628"/>
        <item m="1" x="2246"/>
        <item m="1" x="2233"/>
        <item m="1" x="2760"/>
        <item m="1" x="7306"/>
        <item m="1" x="7607"/>
        <item x="1155"/>
        <item m="1" x="2468"/>
        <item m="1" x="4457"/>
        <item m="1" x="4606"/>
        <item m="1" x="5486"/>
        <item m="1" x="6243"/>
        <item m="1" x="6608"/>
        <item x="269"/>
        <item x="535"/>
        <item x="537"/>
        <item x="538"/>
        <item m="1" x="3548"/>
        <item m="1" x="7677"/>
        <item m="1" x="3423"/>
        <item m="1" x="5653"/>
        <item m="1" x="4817"/>
        <item m="1" x="4294"/>
        <item m="1" x="2903"/>
        <item m="1" x="4648"/>
        <item m="1" x="2958"/>
        <item m="1" x="3894"/>
        <item m="1" x="4406"/>
        <item m="1" x="4314"/>
        <item m="1" x="3065"/>
        <item m="1" x="7758"/>
        <item m="1" x="5069"/>
        <item m="1" x="2731"/>
        <item m="1" x="2515"/>
        <item m="1" x="5201"/>
        <item m="1" x="3323"/>
        <item m="1" x="3230"/>
        <item m="1" x="6164"/>
        <item m="1" x="4166"/>
        <item m="1" x="7456"/>
        <item m="1" x="5448"/>
        <item m="1" x="5198"/>
        <item m="1" x="3687"/>
        <item m="1" x="7241"/>
        <item m="1" x="3322"/>
        <item m="1" x="6787"/>
        <item m="1" x="4708"/>
        <item m="1" x="3923"/>
        <item m="1" x="3329"/>
        <item m="1" x="5022"/>
        <item m="1" x="5142"/>
        <item m="1" x="4071"/>
        <item m="1" x="4327"/>
        <item m="1" x="3429"/>
        <item m="1" x="3567"/>
        <item m="1" x="7949"/>
        <item m="1" x="5429"/>
        <item m="1" x="4540"/>
        <item m="1" x="4575"/>
        <item m="1" x="3449"/>
        <item m="1" x="2966"/>
        <item m="1" x="4183"/>
        <item m="1" x="4196"/>
        <item m="1" x="4184"/>
        <item m="1" x="3978"/>
        <item m="1" x="3935"/>
        <item m="1" x="3568"/>
        <item m="1" x="3930"/>
        <item m="1" x="7779"/>
        <item m="1" x="5636"/>
        <item m="1" x="2326"/>
        <item m="1" x="3673"/>
        <item m="1" x="3764"/>
        <item m="1" x="4297"/>
        <item m="1" x="3095"/>
        <item m="1" x="7487"/>
        <item m="1" x="3432"/>
        <item m="1" x="4962"/>
        <item m="1" x="4835"/>
        <item m="1" x="3798"/>
        <item m="1" x="7826"/>
        <item m="1" x="5307"/>
        <item m="1" x="4064"/>
        <item m="1" x="5292"/>
        <item m="1" x="5149"/>
        <item m="1" x="4983"/>
        <item m="1" x="3707"/>
        <item m="1" x="4065"/>
        <item m="1" x="4456"/>
        <item m="1" x="4185"/>
        <item m="1" x="5364"/>
        <item m="1" x="5453"/>
        <item m="1" x="4938"/>
        <item m="1" x="6457"/>
        <item m="1" x="4204"/>
        <item m="1" x="3718"/>
        <item m="1" x="4468"/>
        <item m="1" x="2263"/>
        <item m="1" x="6777"/>
        <item m="1" x="3520"/>
        <item m="1" x="4467"/>
        <item m="1" x="4576"/>
        <item m="1" x="3205"/>
        <item m="1" x="5463"/>
        <item m="1" x="7658"/>
        <item m="1" x="4418"/>
        <item m="1" x="7247"/>
        <item m="1" x="4015"/>
        <item m="1" x="4079"/>
        <item m="1" x="6343"/>
        <item m="1" x="6712"/>
        <item m="1" x="6975"/>
        <item m="1" x="3148"/>
        <item m="1" x="7405"/>
        <item m="1" x="6550"/>
        <item m="1" x="2926"/>
        <item m="1" x="7115"/>
        <item m="1" x="6029"/>
        <item m="1" x="4320"/>
        <item m="1" x="4715"/>
        <item m="1" x="4202"/>
        <item m="1" x="3925"/>
        <item m="1" x="6124"/>
        <item m="1" x="6878"/>
        <item m="1" x="6437"/>
        <item m="1" x="7717"/>
        <item m="1" x="5813"/>
        <item m="1" x="4752"/>
        <item m="1" x="4194"/>
        <item m="1" x="4942"/>
        <item m="1" x="7539"/>
        <item m="1" x="6307"/>
        <item m="1" x="6557"/>
        <item m="1" x="2469"/>
        <item m="1" x="6704"/>
        <item m="1" x="7364"/>
        <item m="1" x="7263"/>
        <item m="1" x="4813"/>
        <item m="1" x="3213"/>
        <item m="1" x="4328"/>
        <item m="1" x="4923"/>
        <item m="1" x="3250"/>
        <item m="1" x="3815"/>
        <item m="1" x="4651"/>
        <item m="1" x="5159"/>
        <item m="1" x="3446"/>
        <item m="1" x="4874"/>
        <item m="1" x="7702"/>
        <item m="1" x="6502"/>
        <item m="1" x="3838"/>
        <item m="1" x="4150"/>
        <item m="1" x="4880"/>
        <item m="1" x="4260"/>
        <item m="1" x="3336"/>
        <item m="1" x="4809"/>
        <item m="1" x="6327"/>
        <item m="1" x="3338"/>
        <item m="1" x="5300"/>
        <item m="1" x="6308"/>
        <item m="1" x="4192"/>
        <item m="1" x="6287"/>
        <item m="1" x="5113"/>
        <item m="1" x="6920"/>
        <item m="1" x="5020"/>
        <item m="1" x="7839"/>
        <item m="1" x="6886"/>
        <item m="1" x="4206"/>
        <item m="1" x="4924"/>
        <item m="1" x="2729"/>
        <item m="1" x="4445"/>
        <item m="1" x="4073"/>
        <item m="1" x="4200"/>
        <item m="1" x="7812"/>
        <item m="1" x="3239"/>
        <item m="1" x="3910"/>
        <item m="1" x="4586"/>
        <item m="1" x="5434"/>
        <item m="1" x="3977"/>
        <item m="1" x="4914"/>
        <item m="1" x="2970"/>
        <item m="1" x="4702"/>
        <item m="1" x="3451"/>
        <item m="1" x="4070"/>
        <item m="1" x="3705"/>
        <item m="1" x="4915"/>
        <item m="1" x="5124"/>
        <item m="1" x="3443"/>
        <item m="1" x="3945"/>
        <item m="1" x="4476"/>
        <item m="1" x="2988"/>
        <item m="1" x="4223"/>
        <item m="1" x="3954"/>
        <item m="1" x="6458"/>
        <item m="1" x="7175"/>
        <item m="1" x="3717"/>
        <item m="1" x="4922"/>
        <item m="1" x="4814"/>
        <item m="1" x="6268"/>
        <item m="1" x="3953"/>
        <item m="1" x="4176"/>
        <item m="1" x="4895"/>
        <item m="1" x="3306"/>
        <item m="1" x="2839"/>
        <item m="1" x="7378"/>
        <item m="1" x="3956"/>
        <item m="1" x="5296"/>
        <item m="1" x="3955"/>
        <item m="1" x="6527"/>
        <item m="1" x="4087"/>
        <item m="1" x="3908"/>
        <item m="1" x="1966"/>
        <item m="1" x="5209"/>
        <item m="1" x="6559"/>
        <item m="1" x="2636"/>
        <item m="1" x="4730"/>
        <item m="1" x="4941"/>
        <item m="1" x="3330"/>
        <item m="1" x="4469"/>
        <item m="1" x="4731"/>
        <item m="1" x="6266"/>
        <item m="1" x="1503"/>
        <item m="1" x="4175"/>
        <item m="1" x="3217"/>
        <item m="1" x="4700"/>
        <item m="1" x="3674"/>
        <item m="1" x="4709"/>
        <item m="1" x="3965"/>
        <item m="1" x="2976"/>
        <item m="1" x="4953"/>
        <item m="1" x="5028"/>
        <item m="1" x="4234"/>
        <item m="1" x="3450"/>
        <item m="1" x="3850"/>
        <item m="1" x="5492"/>
        <item m="1" x="3462"/>
        <item m="1" x="5420"/>
        <item m="1" x="3841"/>
        <item m="1" x="4197"/>
        <item m="1" x="2462"/>
        <item m="1" x="4431"/>
        <item m="1" x="4448"/>
        <item m="1" x="4932"/>
        <item m="1" x="2853"/>
        <item m="1" x="7420"/>
        <item m="1" x="1826"/>
        <item m="1" x="3813"/>
        <item m="1" x="5123"/>
        <item m="1" x="4224"/>
        <item m="1" x="5350"/>
        <item m="1" x="4821"/>
        <item m="1" x="3440"/>
        <item m="1" x="7696"/>
        <item m="1" x="6067"/>
        <item m="1" x="3321"/>
        <item m="1" x="5116"/>
        <item m="1" x="5308"/>
        <item m="1" x="3080"/>
        <item m="1" x="5197"/>
        <item m="1" x="4195"/>
        <item m="1" x="5133"/>
        <item m="1" x="3966"/>
        <item m="1" x="3686"/>
        <item m="1" x="3477"/>
        <item m="1" x="3237"/>
        <item m="1" x="6089"/>
        <item m="1" x="4742"/>
        <item m="1" x="4477"/>
        <item m="1" x="6556"/>
        <item m="1" x="5310"/>
        <item m="1" x="4417"/>
        <item m="1" x="3186"/>
        <item m="1" x="3082"/>
        <item m="1" x="3680"/>
        <item m="1" x="1805"/>
        <item m="1" x="4584"/>
        <item m="1" x="4920"/>
        <item m="1" x="2532"/>
        <item m="1" x="6721"/>
        <item m="1" x="2267"/>
        <item m="1" x="7209"/>
        <item m="1" x="7214"/>
        <item m="1" x="7999"/>
        <item m="1" x="6561"/>
        <item m="1" x="5205"/>
        <item m="1" x="4573"/>
        <item m="1" x="3907"/>
        <item m="1" x="4444"/>
        <item m="1" x="3944"/>
        <item m="1" x="4582"/>
        <item m="1" x="2079"/>
        <item m="1" x="4711"/>
        <item m="1" x="3831"/>
        <item m="1" x="7135"/>
        <item m="1" x="6315"/>
        <item m="1" x="3670"/>
        <item m="1" x="3197"/>
        <item m="1" x="3635"/>
        <item m="1" x="6762"/>
        <item m="1" x="4072"/>
        <item m="1" x="4449"/>
        <item m="1" x="6221"/>
        <item m="1" x="5029"/>
        <item m="1" x="7379"/>
        <item m="1" x="4839"/>
        <item m="1" x="6014"/>
        <item m="1" x="3824"/>
        <item m="1" x="7225"/>
        <item m="1" x="7110"/>
        <item m="1" x="2632"/>
        <item m="1" x="7588"/>
        <item m="1" x="5011"/>
        <item m="1" x="7493"/>
        <item m="1" x="4165"/>
        <item m="1" x="7397"/>
        <item m="1" x="4455"/>
        <item m="1" x="5206"/>
        <item m="1" x="4705"/>
        <item m="1" x="2332"/>
        <item m="1" x="4753"/>
        <item m="1" x="3054"/>
        <item m="1" x="7878"/>
        <item m="1" x="7307"/>
        <item m="1" x="2856"/>
        <item m="1" x="1800"/>
        <item m="1" x="7647"/>
        <item m="1" x="5080"/>
        <item m="1" x="4366"/>
        <item m="1" x="3439"/>
        <item m="1" x="6578"/>
        <item m="1" x="2445"/>
        <item m="1" x="3666"/>
        <item m="1" x="4972"/>
        <item m="1" x="3578"/>
        <item m="1" x="5990"/>
        <item m="1" x="6617"/>
        <item m="1" x="6301"/>
        <item m="1" x="3791"/>
        <item m="1" x="4891"/>
        <item m="1" x="3071"/>
        <item m="1" x="4146"/>
        <item m="1" x="6196"/>
        <item m="1" x="6227"/>
        <item m="1" x="3846"/>
        <item m="1" x="6367"/>
        <item m="1" x="5403"/>
        <item m="1" x="5694"/>
        <item m="1" x="3076"/>
        <item m="1" x="4501"/>
        <item m="1" x="6250"/>
        <item m="1" x="5445"/>
        <item m="1" x="6799"/>
        <item m="1" x="4793"/>
        <item m="1" x="3827"/>
        <item m="1" x="4452"/>
        <item m="1" x="5210"/>
        <item m="1" x="4899"/>
        <item m="1" x="3694"/>
        <item m="1" x="2884"/>
        <item m="1" x="4928"/>
        <item m="1" x="3426"/>
        <item m="1" x="5188"/>
        <item m="1" x="2617"/>
        <item m="1" x="7260"/>
        <item m="1" x="2722"/>
        <item m="1" x="5003"/>
        <item m="1" x="2602"/>
        <item m="1" x="5119"/>
        <item m="1" x="7721"/>
        <item m="1" x="5316"/>
        <item m="1" x="3309"/>
        <item m="1" x="3112"/>
        <item m="1" x="3928"/>
        <item m="1" x="6573"/>
        <item m="1" x="3052"/>
        <item m="1" x="4077"/>
        <item m="1" x="6330"/>
        <item m="1" x="3921"/>
        <item m="1" x="4890"/>
        <item m="1" x="4245"/>
        <item m="1" x="3898"/>
        <item m="1" x="6997"/>
        <item m="1" x="6372"/>
        <item m="1" x="5580"/>
        <item m="1" x="4152"/>
        <item m="1" x="3328"/>
        <item m="1" x="7427"/>
        <item m="1" x="4578"/>
        <item m="1" x="3672"/>
        <item m="1" x="6879"/>
        <item m="1" x="6276"/>
        <item m="1" x="2961"/>
        <item m="1" x="3251"/>
        <item m="1" x="3452"/>
        <item m="1" x="6091"/>
        <item m="1" x="6657"/>
        <item m="1" x="2965"/>
        <item m="1" x="3835"/>
        <item m="1" x="3086"/>
        <item m="1" x="6272"/>
        <item m="1" x="3649"/>
        <item m="1" x="4080"/>
        <item m="1" x="4319"/>
        <item m="1" x="6218"/>
        <item m="1" x="6336"/>
        <item m="1" x="5999"/>
        <item m="1" x="6518"/>
        <item m="1" x="4179"/>
        <item m="1" x="5497"/>
        <item m="1" x="4597"/>
        <item m="1" x="5450"/>
        <item m="1" x="4860"/>
        <item m="1" x="4822"/>
        <item m="1" x="7825"/>
        <item m="1" x="2969"/>
        <item m="1" x="7223"/>
        <item m="1" x="5435"/>
        <item m="1" x="4583"/>
        <item m="1" x="3297"/>
        <item m="1" x="3484"/>
        <item m="1" x="4051"/>
        <item m="1" x="7547"/>
        <item m="1" x="4325"/>
        <item m="1" x="3819"/>
        <item m="1" x="2615"/>
        <item m="1" x="4337"/>
        <item m="1" x="5862"/>
        <item m="1" x="3699"/>
        <item m="1" x="2495"/>
        <item m="1" x="3068"/>
        <item m="1" x="3144"/>
        <item m="1" x="5629"/>
        <item m="1" x="3534"/>
        <item m="1" x="7899"/>
        <item m="1" x="6889"/>
        <item m="1" x="3418"/>
        <item m="1" x="6318"/>
        <item m="1" x="7616"/>
        <item m="1" x="3938"/>
        <item m="1" x="3598"/>
        <item m="1" x="4211"/>
        <item m="1" x="4048"/>
        <item m="1" x="2962"/>
        <item m="1" x="2735"/>
        <item m="1" x="4935"/>
        <item m="1" x="4717"/>
        <item m="1" x="3569"/>
        <item m="1" x="4687"/>
        <item m="1" x="5087"/>
        <item m="1" x="2677"/>
        <item m="1" x="6377"/>
        <item m="1" x="2842"/>
        <item m="1" x="3939"/>
        <item m="1" x="3491"/>
        <item m="1" x="4580"/>
        <item m="1" x="5035"/>
        <item m="1" x="4063"/>
        <item m="1" x="5096"/>
        <item m="1" x="5701"/>
        <item m="1" x="3658"/>
        <item m="1" x="6532"/>
        <item m="1" x="3093"/>
        <item m="1" x="3685"/>
        <item m="1" x="3929"/>
        <item m="1" x="3325"/>
        <item m="1" x="5920"/>
        <item m="1" x="3579"/>
        <item m="1" x="6478"/>
        <item m="1" x="3564"/>
        <item m="1" x="7112"/>
        <item m="1" x="3048"/>
        <item m="1" x="4672"/>
        <item m="1" x="3823"/>
        <item m="1" x="7027"/>
        <item m="1" x="3358"/>
        <item m="1" x="7275"/>
        <item m="1" x="6013"/>
        <item m="1" x="3210"/>
        <item m="1" x="6991"/>
        <item m="1" x="6341"/>
        <item m="1" x="6492"/>
        <item m="1" x="6890"/>
        <item m="1" x="6564"/>
        <item m="1" x="7393"/>
        <item m="1" x="7362"/>
        <item m="1" x="3708"/>
        <item m="1" x="4877"/>
        <item m="1" x="3920"/>
        <item m="1" x="4710"/>
        <item m="1" x="5000"/>
        <item m="1" x="6466"/>
        <item m="1" x="3094"/>
        <item m="1" x="4315"/>
        <item m="1" x="4037"/>
        <item m="1" x="4171"/>
        <item m="1" x="5172"/>
        <item m="1" x="5127"/>
        <item m="1" x="5374"/>
        <item m="1" x="6906"/>
        <item m="1" x="5442"/>
        <item m="1" x="3079"/>
        <item m="1" x="7245"/>
        <item m="1" x="4424"/>
        <item m="1" x="5005"/>
        <item m="1" x="4699"/>
        <item m="1" x="2608"/>
        <item m="1" x="3546"/>
        <item m="1" x="3952"/>
        <item m="1" x="3337"/>
        <item m="1" x="3359"/>
        <item m="1" x="6724"/>
        <item m="1" x="3671"/>
        <item m="1" x="3918"/>
        <item m="1" x="3427"/>
        <item m="1" x="3430"/>
        <item m="1" x="6876"/>
        <item m="1" x="5901"/>
        <item m="1" x="6553"/>
        <item m="1" x="3560"/>
        <item m="1" x="4058"/>
        <item m="1" x="3203"/>
        <item m="1" x="5032"/>
        <item m="1" x="4440"/>
        <item m="1" x="4917"/>
        <item m="1" x="6971"/>
        <item m="1" x="7684"/>
        <item m="1" x="3565"/>
        <item m="1" x="3812"/>
        <item m="1" x="5122"/>
        <item m="1" x="4564"/>
        <item m="1" x="6375"/>
        <item m="1" x="4053"/>
        <item m="1" x="4436"/>
        <item m="1" x="2945"/>
        <item m="1" x="6224"/>
        <item m="1" x="5546"/>
        <item m="1" x="6655"/>
        <item m="1" x="3931"/>
        <item m="1" x="5067"/>
        <item m="1" x="3948"/>
        <item m="1" x="2738"/>
        <item m="1" x="4720"/>
        <item m="1" x="7391"/>
        <item m="1" x="4889"/>
        <item m="1" x="6217"/>
        <item m="1" x="5218"/>
        <item m="1" x="4044"/>
        <item m="1" x="5301"/>
        <item m="1" x="3900"/>
        <item m="1" x="3934"/>
        <item m="1" x="4645"/>
        <item m="1" x="3552"/>
        <item m="1" x="3345"/>
        <item m="1" x="6719"/>
        <item m="1" x="3099"/>
        <item m="1" x="2544"/>
        <item m="1" x="5967"/>
        <item m="1" x="3059"/>
        <item m="1" x="4603"/>
        <item m="1" x="5366"/>
        <item m="1" x="3820"/>
        <item m="1" x="4313"/>
        <item m="1" x="7555"/>
        <item m="1" x="2967"/>
        <item m="1" x="4158"/>
        <item m="1" x="3916"/>
        <item m="1" x="4862"/>
        <item m="1" x="6760"/>
        <item m="1" x="7200"/>
        <item m="1" x="4526"/>
        <item m="1" x="5479"/>
        <item m="1" x="7917"/>
        <item m="1" x="4931"/>
        <item m="1" x="4716"/>
        <item m="1" x="3695"/>
        <item m="1" x="4408"/>
        <item m="1" x="7101"/>
        <item m="1" x="6699"/>
        <item m="1" x="6490"/>
        <item m="1" x="5041"/>
        <item m="1" x="4719"/>
        <item m="1" x="6326"/>
        <item m="1" x="4688"/>
        <item m="1" x="4460"/>
        <item m="1" x="6970"/>
        <item m="1" x="5185"/>
        <item m="1" x="7237"/>
        <item m="1" x="3834"/>
        <item m="1" x="2927"/>
        <item m="1" x="6340"/>
        <item m="1" x="4587"/>
        <item m="1" x="3943"/>
        <item m="1" x="3655"/>
        <item m="1" x="6881"/>
        <item m="1" x="2873"/>
        <item m="1" x="3444"/>
        <item m="1" x="2959"/>
        <item m="1" x="3501"/>
        <item m="1" x="3677"/>
        <item m="1" x="1309"/>
        <item m="1" x="6669"/>
        <item m="1" x="7218"/>
        <item m="1" x="3433"/>
        <item m="1" x="6606"/>
        <item m="1" x="7381"/>
        <item m="1" x="4442"/>
        <item m="1" x="1402"/>
        <item m="1" x="2256"/>
        <item m="1" x="6899"/>
        <item m="1" x="7504"/>
        <item m="1" x="6167"/>
        <item m="1" x="3456"/>
        <item m="1" x="4454"/>
        <item m="1" x="5097"/>
        <item m="1" x="7869"/>
        <item m="1" x="7205"/>
        <item m="1" x="6624"/>
        <item m="1" x="6706"/>
        <item m="1" x="3618"/>
        <item m="1" x="4800"/>
        <item m="1" x="3422"/>
        <item m="1" x="3984"/>
        <item m="1" x="6446"/>
        <item m="1" x="3570"/>
        <item m="1" x="5685"/>
        <item m="1" x="3081"/>
        <item m="1" x="4684"/>
        <item m="1" x="7709"/>
        <item m="1" x="5026"/>
        <item m="1" x="2956"/>
        <item m="1" x="4718"/>
        <item m="1" x="5091"/>
        <item m="1" x="4608"/>
        <item m="1" x="3438"/>
        <item m="1" x="3075"/>
        <item m="1" x="3682"/>
        <item m="1" x="7422"/>
        <item m="1" x="2860"/>
        <item m="1" x="3832"/>
        <item m="1" x="5494"/>
        <item m="1" x="3755"/>
        <item m="1" x="7166"/>
        <item m="1" x="3901"/>
        <item m="1" x="3538"/>
        <item m="1" x="2806"/>
        <item m="1" x="4092"/>
        <item m="1" x="6581"/>
        <item m="1" x="3947"/>
        <item m="1" x="4508"/>
        <item m="1" x="3689"/>
        <item m="1" x="3448"/>
        <item m="1" x="4057"/>
        <item m="1" x="4557"/>
        <item m="1" x="4410"/>
        <item m="1" x="4905"/>
        <item m="1" x="3257"/>
        <item m="1" x="2558"/>
        <item m="1" x="5200"/>
        <item m="1" x="3047"/>
        <item m="1" x="6976"/>
        <item m="1" x="4333"/>
        <item m="1" x="3802"/>
        <item m="1" x="4601"/>
        <item m="1" x="2845"/>
        <item m="1" x="2470"/>
        <item m="1" x="4188"/>
        <item m="1" x="4484"/>
        <item m="1" x="4727"/>
        <item m="1" x="7000"/>
        <item m="1" x="6487"/>
        <item m="1" x="4163"/>
        <item m="1" x="3175"/>
        <item m="1" x="4205"/>
        <item m="1" x="4212"/>
        <item m="1" x="2607"/>
        <item m="1" x="7708"/>
        <item m="1" x="4201"/>
        <item m="1" x="3343"/>
        <item m="1" x="3539"/>
        <item m="1" x="5150"/>
        <item m="1" x="4723"/>
        <item m="1" x="3202"/>
        <item m="1" x="3558"/>
        <item m="1" x="3207"/>
        <item m="1" x="2594"/>
        <item m="1" x="6440"/>
        <item m="1" x="6621"/>
        <item m="1" x="6791"/>
        <item m="1" x="6715"/>
        <item m="1" x="2363"/>
        <item m="1" x="3201"/>
        <item m="1" x="4199"/>
        <item m="1" x="3712"/>
        <item m="1" x="4401"/>
        <item m="1" x="2596"/>
        <item m="1" x="3544"/>
        <item m="1" x="2612"/>
        <item m="1" x="2826"/>
        <item m="1" x="3550"/>
        <item m="1" x="3661"/>
        <item m="1" x="5759"/>
        <item m="1" x="3830"/>
        <item m="1" x="4794"/>
        <item m="1" x="3840"/>
        <item m="1" x="3467"/>
        <item m="1" x="4913"/>
        <item m="1" x="5184"/>
        <item m="1" x="5554"/>
        <item m="1" x="4622"/>
        <item m="1" x="2732"/>
        <item m="1" x="3809"/>
        <item m="1" x="3906"/>
        <item m="1" x="1855"/>
        <item m="1" x="6895"/>
        <item m="1" x="5079"/>
        <item m="1" x="7153"/>
        <item m="1" x="6386"/>
        <item m="1" x="6284"/>
        <item m="1" x="6498"/>
        <item m="1" x="7837"/>
        <item m="1" x="6500"/>
        <item m="1" x="4360"/>
        <item m="1" x="7320"/>
        <item m="1" x="4216"/>
        <item m="1" x="3821"/>
        <item m="1" x="4321"/>
        <item m="1" x="3922"/>
        <item m="1" x="4937"/>
        <item m="1" x="5132"/>
        <item m="1" x="3225"/>
        <item m="1" x="3458"/>
        <item m="1" x="4433"/>
        <item m="1" x="2999"/>
        <item m="1" x="5314"/>
        <item m="1" x="5117"/>
        <item m="1" x="5021"/>
        <item m="1" x="3728"/>
        <item m="1" x="2435"/>
        <item m="1" x="4577"/>
        <item m="1" x="5114"/>
        <item m="1" x="3716"/>
        <item m="1" x="5297"/>
        <item m="1" x="4681"/>
        <item m="1" x="4483"/>
        <item m="1" x="7396"/>
        <item m="1" x="4215"/>
        <item m="1" x="3218"/>
        <item m="1" x="5288"/>
        <item m="1" x="3937"/>
        <item m="1" x="4203"/>
        <item m="1" x="3238"/>
        <item m="1" x="3706"/>
        <item m="1" x="4722"/>
        <item m="1" x="4459"/>
        <item m="1" x="4741"/>
        <item m="1" x="2396"/>
        <item m="1" x="7128"/>
        <item m="1" x="6785"/>
        <item m="1" x="2531"/>
        <item m="1" x="7359"/>
        <item m="1" x="5616"/>
        <item m="1" x="2855"/>
        <item m="1" x="3688"/>
        <item m="1" x="4808"/>
        <item m="1" x="3468"/>
        <item m="1" x="4701"/>
        <item m="1" x="4943"/>
        <item m="1" x="3584"/>
        <item m="1" x="4458"/>
        <item m="1" x="3822"/>
        <item m="1" x="5371"/>
        <item m="1" x="3675"/>
        <item m="1" x="4447"/>
        <item m="1" x="5443"/>
        <item m="1" x="4801"/>
        <item m="1" x="3182"/>
        <item m="1" x="6389"/>
        <item m="1" x="7123"/>
        <item m="1" x="7097"/>
        <item m="1" x="5536"/>
        <item m="1" x="6449"/>
        <item m="1" x="7531"/>
        <item m="1" x="4732"/>
        <item m="1" x="5298"/>
        <item m="1" x="3463"/>
        <item m="1" x="5131"/>
        <item m="1" x="2598"/>
        <item m="1" x="3434"/>
        <item m="1" x="3469"/>
        <item m="1" x="5289"/>
        <item m="1" x="5141"/>
        <item m="1" x="3211"/>
        <item m="1" x="3669"/>
        <item m="1" x="3936"/>
        <item m="1" x="4214"/>
        <item m="1" x="3814"/>
        <item m="1" x="4585"/>
        <item m="1" x="3092"/>
        <item m="1" x="3084"/>
        <item m="1" x="3453"/>
        <item m="1" x="3738"/>
        <item m="1" x="3727"/>
        <item m="1" x="3946"/>
        <item m="1" x="3193"/>
        <item m="1" x="4308"/>
        <item m="1" x="6880"/>
        <item m="1" x="2131"/>
        <item m="1" x="6999"/>
        <item m="1" x="6385"/>
        <item m="1" x="7119"/>
        <item m="1" x="2734"/>
        <item m="1" x="6507"/>
        <item m="1" x="6443"/>
        <item m="1" x="6782"/>
        <item m="1" x="4952"/>
        <item m="1" x="4961"/>
        <item m="1" x="5108"/>
        <item m="1" x="4441"/>
        <item m="1" x="3459"/>
        <item m="1" x="3698"/>
        <item m="1" x="3697"/>
        <item m="1" x="3476"/>
        <item m="1" x="5441"/>
        <item m="1" x="4189"/>
        <item m="1" x="3457"/>
        <item m="1" x="3967"/>
        <item m="1" x="4434"/>
        <item m="1" x="3559"/>
        <item m="1" x="5293"/>
        <item m="1" x="4721"/>
        <item m="1" x="4446"/>
        <item m="1" x="3442"/>
        <item m="1" x="5109"/>
        <item m="1" x="3226"/>
        <item m="1" x="6169"/>
        <item m="1" x="3784"/>
        <item x="1190"/>
        <item m="1" x="5454"/>
        <item m="1" x="6604"/>
        <item m="1" x="4398"/>
        <item m="1" x="1345"/>
        <item m="1" x="3828"/>
        <item m="1" x="7828"/>
        <item m="1" x="5943"/>
        <item m="1" x="7927"/>
        <item m="1" x="5049"/>
        <item m="1" x="6610"/>
        <item m="1" x="2779"/>
        <item m="1" x="6037"/>
        <item m="1" x="4143"/>
        <item m="1" x="3642"/>
        <item m="1" x="6019"/>
        <item x="549"/>
        <item m="1" x="6027"/>
        <item m="1" x="4300"/>
        <item m="1" x="4014"/>
        <item m="1" x="2900"/>
        <item m="1" x="2844"/>
        <item m="1" x="4634"/>
        <item m="1" x="3139"/>
        <item m="1" x="6784"/>
        <item m="1" x="5530"/>
        <item m="1" x="6544"/>
        <item m="1" x="6842"/>
        <item m="1" x="4738"/>
        <item m="1" x="7492"/>
        <item m="1" x="3580"/>
        <item m="1" x="3120"/>
        <item m="1" x="4013"/>
        <item m="1" x="6158"/>
        <item m="1" x="3535"/>
        <item m="1" x="6818"/>
        <item m="1" x="7808"/>
        <item m="1" x="3940"/>
        <item m="1" x="5129"/>
        <item m="1" x="4510"/>
        <item m="1" x="3949"/>
        <item m="1" x="4182"/>
        <item m="1" x="4078"/>
        <item m="1" x="6545"/>
        <item m="1" x="4641"/>
        <item m="1" x="3779"/>
        <item m="1" x="3161"/>
        <item m="1" x="6689"/>
        <item m="1" x="6203"/>
        <item m="1" x="3109"/>
        <item m="1" x="4154"/>
        <item m="1" x="3183"/>
        <item m="1" x="5217"/>
        <item m="1" x="3590"/>
        <item m="1" x="3290"/>
        <item m="1" x="2660"/>
        <item m="1" x="4083"/>
        <item m="1" x="2360"/>
        <item m="1" x="6954"/>
        <item m="1" x="6891"/>
        <item m="1" x="2788"/>
        <item m="1" x="1660"/>
        <item m="1" x="3861"/>
        <item m="1" x="4861"/>
        <item m="1" x="4610"/>
        <item m="1" x="4812"/>
        <item m="1" x="5248"/>
        <item m="1" x="2802"/>
        <item m="1" x="5391"/>
        <item m="1" x="7443"/>
        <item m="1" x="3214"/>
        <item m="1" x="3872"/>
        <item m="1" x="7928"/>
        <item m="1" x="6320"/>
        <item m="1" x="3350"/>
        <item m="1" x="3833"/>
        <item m="1" x="5796"/>
        <item m="1" x="7537"/>
        <item m="1" x="3115"/>
        <item m="1" x="7807"/>
        <item m="1" x="3988"/>
        <item m="1" x="3608"/>
        <item m="1" x="4944"/>
        <item m="1" x="4964"/>
        <item m="1" x="2742"/>
        <item m="1" x="3123"/>
        <item m="1" x="3301"/>
        <item m="1" x="4854"/>
        <item m="1" x="4529"/>
        <item m="1" x="3692"/>
        <item m="1" x="7751"/>
        <item m="1" x="7141"/>
        <item m="1" x="6099"/>
        <item m="1" x="4656"/>
        <item m="1" x="1907"/>
        <item m="1" x="6297"/>
        <item m="1" x="6312"/>
        <item m="1" x="6775"/>
        <item m="1" x="4947"/>
        <item m="1" x="4662"/>
        <item m="1" x="6773"/>
        <item m="1" x="5839"/>
        <item m="1" x="5170"/>
        <item m="1" x="6238"/>
        <item m="1" x="2973"/>
        <item m="1" x="5294"/>
        <item m="1" x="3395"/>
        <item m="1" x="2972"/>
        <item m="1" x="5844"/>
        <item m="1" x="2743"/>
        <item m="1" x="4757"/>
        <item m="1" x="4669"/>
        <item m="1" x="2996"/>
        <item m="1" x="6431"/>
        <item m="1" x="4241"/>
        <item m="1" x="4503"/>
        <item m="1" x="5684"/>
        <item m="1" x="3327"/>
        <item m="1" x="3858"/>
        <item m="1" x="3012"/>
        <item m="1" x="3485"/>
        <item m="1" x="4011"/>
        <item m="1" x="7632"/>
        <item m="1" x="4141"/>
        <item m="1" x="2095"/>
        <item m="1" x="4782"/>
        <item m="1" x="3859"/>
        <item m="1" x="6105"/>
        <item m="1" x="6632"/>
        <item m="1" x="6215"/>
        <item m="1" x="6398"/>
        <item m="1" x="4238"/>
        <item m="1" x="6749"/>
        <item m="1" x="6662"/>
        <item m="1" x="3340"/>
        <item m="1" x="2506"/>
        <item m="1" x="4362"/>
        <item m="1" x="2620"/>
        <item m="1" x="6222"/>
        <item m="1" x="6179"/>
        <item m="1" x="4364"/>
        <item m="1" x="5137"/>
        <item m="1" x="3383"/>
        <item m="1" x="2748"/>
        <item m="1" x="4094"/>
        <item m="1" x="4236"/>
        <item m="1" x="7318"/>
        <item m="1" x="4749"/>
        <item m="1" x="7447"/>
        <item m="1" x="5139"/>
        <item m="1" x="3792"/>
        <item m="1" x="7683"/>
        <item m="1" x="4329"/>
        <item m="1" x="3108"/>
        <item m="1" x="2234"/>
        <item m="1" x="3847"/>
        <item m="1" x="2232"/>
        <item m="1" x="2762"/>
        <item m="1" x="2865"/>
        <item m="1" x="6058"/>
        <item m="1" x="3600"/>
        <item m="1" x="1590"/>
        <item m="1" x="6337"/>
        <item m="1" x="5593"/>
        <item m="1" x="2698"/>
        <item m="1" x="6015"/>
        <item m="1" x="4992"/>
        <item m="1" x="6672"/>
        <item m="1" x="4488"/>
        <item m="1" x="4221"/>
        <item m="1" x="3474"/>
        <item m="1" x="3972"/>
        <item m="1" x="2507"/>
        <item m="1" x="4240"/>
        <item m="1" x="3659"/>
        <item m="1" x="3753"/>
        <item m="1" x="6229"/>
        <item m="1" x="4713"/>
        <item m="1" x="4478"/>
        <item m="1" x="4740"/>
        <item m="1" x="4490"/>
        <item m="1" x="4846"/>
        <item m="1" x="4762"/>
        <item m="1" x="2252"/>
        <item m="1" x="3222"/>
        <item m="1" x="3351"/>
        <item m="1" x="6231"/>
        <item m="1" x="7614"/>
        <item m="1" x="4125"/>
        <item m="1" x="2644"/>
        <item m="1" x="6511"/>
        <item m="1" x="7643"/>
        <item m="1" x="6304"/>
        <item m="1" x="7268"/>
        <item m="1" x="6317"/>
        <item m="1" x="6517"/>
        <item m="1" x="6137"/>
        <item m="1" x="5794"/>
        <item m="1" x="7390"/>
        <item m="1" x="6245"/>
        <item m="1" x="4282"/>
        <item m="1" x="4949"/>
        <item m="1" x="7018"/>
        <item m="1" x="6214"/>
        <item m="1" x="6539"/>
        <item m="1" x="7959"/>
        <item m="1" x="7088"/>
        <item m="1" x="7438"/>
        <item m="1" x="6247"/>
        <item m="1" x="6292"/>
        <item m="1" x="7030"/>
        <item m="1" x="7602"/>
        <item m="1" x="2778"/>
        <item m="1" x="3366"/>
        <item m="1" x="1287"/>
        <item m="1" x="5791"/>
        <item m="1" x="6807"/>
        <item m="1" x="6424"/>
        <item m="1" x="5309"/>
        <item m="1" x="7120"/>
        <item m="1" x="7356"/>
        <item m="1" x="5894"/>
        <item m="1" x="4975"/>
        <item m="1" x="7802"/>
        <item m="1" x="1952"/>
        <item m="1" x="2513"/>
        <item m="1" x="2634"/>
        <item m="1" x="1973"/>
        <item m="1" x="7302"/>
        <item m="1" x="7411"/>
        <item m="1" x="6422"/>
        <item m="1" x="6188"/>
        <item m="1" x="7695"/>
        <item m="1" x="6663"/>
        <item m="1" x="6536"/>
        <item m="1" x="6808"/>
        <item m="1" x="5034"/>
        <item m="1" x="2364"/>
        <item m="1" x="7465"/>
        <item m="1" x="6455"/>
        <item m="1" x="5939"/>
        <item m="1" x="7500"/>
        <item m="1" x="3587"/>
        <item m="1" x="4088"/>
        <item m="1" x="6560"/>
        <item m="1" x="5302"/>
        <item m="1" x="3679"/>
        <item m="1" x="5322"/>
        <item m="1" x="4432"/>
        <item m="1" x="3145"/>
        <item m="1" x="3703"/>
        <item m="1" x="6074"/>
        <item m="1" x="6805"/>
        <item m="1" x="6306"/>
        <item m="1" x="6397"/>
        <item m="1" x="4619"/>
        <item m="1" x="6723"/>
        <item m="1" x="6350"/>
        <item m="1" x="6644"/>
        <item m="1" x="6989"/>
        <item m="1" x="6262"/>
        <item m="1" x="3344"/>
        <item m="1" x="5242"/>
        <item m="1" x="7532"/>
        <item m="1" x="7726"/>
        <item m="1" x="6454"/>
        <item m="1" x="6634"/>
        <item m="1" x="4836"/>
        <item m="1" x="6322"/>
        <item m="1" x="6633"/>
        <item m="1" x="7694"/>
        <item m="1" x="6349"/>
        <item m="1" x="5518"/>
        <item m="1" x="4491"/>
        <item m="1" x="6194"/>
        <item m="1" x="7421"/>
        <item m="1" x="7778"/>
        <item m="1" x="7047"/>
        <item m="1" x="7348"/>
        <item m="1" x="7010"/>
        <item m="1" x="6061"/>
        <item m="1" x="7585"/>
        <item m="1" x="5662"/>
        <item m="1" x="6122"/>
        <item m="1" x="6233"/>
        <item m="1" x="3980"/>
        <item m="1" x="7361"/>
        <item m="1" x="3387"/>
        <item m="1" x="3011"/>
        <item m="1" x="4625"/>
        <item m="1" x="6216"/>
        <item m="1" x="6447"/>
        <item m="1" x="7642"/>
        <item m="1" x="2510"/>
        <item m="1" x="4286"/>
        <item m="1" x="3585"/>
        <item m="1" x="3760"/>
        <item m="1" x="2358"/>
        <item m="1" x="5066"/>
        <item m="1" x="4148"/>
        <item m="1" x="5971"/>
        <item m="1" x="2523"/>
        <item m="1" x="3895"/>
        <item m="1" x="4558"/>
        <item m="1" x="7041"/>
        <item m="1" x="6950"/>
        <item m="1" x="4470"/>
        <item m="1" x="7475"/>
        <item m="1" x="1512"/>
        <item m="1" x="4682"/>
        <item m="1" x="5386"/>
        <item m="1" x="4023"/>
        <item m="1" x="6575"/>
        <item m="1" x="7319"/>
        <item m="1" x="6623"/>
        <item m="1" x="7651"/>
        <item m="1" x="2718"/>
        <item m="1" x="3431"/>
        <item m="1" x="5263"/>
        <item m="1" x="4392"/>
        <item m="1" x="3774"/>
        <item m="1" x="6153"/>
        <item m="1" x="4650"/>
        <item m="1" x="2635"/>
        <item m="1" x="7783"/>
        <item m="1" x="3991"/>
        <item m="1" x="3729"/>
        <item m="1" x="2493"/>
        <item m="1" x="3137"/>
        <item m="1" x="3606"/>
        <item m="1" x="6219"/>
        <item m="1" x="6716"/>
        <item m="1" x="6302"/>
        <item m="1" x="6569"/>
        <item m="1" x="4957"/>
        <item m="1" x="3106"/>
        <item m="1" x="3857"/>
        <item m="1" x="3601"/>
        <item m="1" x="3594"/>
        <item m="1" x="3621"/>
        <item m="1" x="3610"/>
        <item m="1" x="5840"/>
        <item m="1" x="3732"/>
        <item m="1" x="4353"/>
        <item m="1" x="6416"/>
        <item m="1" x="2361"/>
        <item m="1" x="7134"/>
        <item m="1" x="6992"/>
        <item m="1" x="6239"/>
        <item m="1" x="6348"/>
        <item m="1" x="7363"/>
        <item m="1" x="6210"/>
        <item m="1" x="1610"/>
        <item m="1" x="2491"/>
        <item m="1" x="6033"/>
        <item m="1" x="7929"/>
        <item m="1" x="6806"/>
        <item m="1" x="7238"/>
        <item m="1" x="6111"/>
        <item m="1" x="6291"/>
        <item m="1" x="7671"/>
        <item m="1" x="3240"/>
        <item m="1" x="5272"/>
        <item m="1" x="6429"/>
        <item m="1" x="4371"/>
        <item m="1" x="7572"/>
        <item m="1" x="3709"/>
        <item m="1" x="6205"/>
        <item m="1" x="6197"/>
        <item m="1" x="6143"/>
        <item m="1" x="6862"/>
        <item m="1" x="3194"/>
        <item m="1" x="2892"/>
        <item m="1" x="4743"/>
        <item m="1" x="2849"/>
        <item m="1" x="5913"/>
        <item m="1" x="7287"/>
        <item m="1" x="3593"/>
        <item m="1" x="2859"/>
        <item m="1" x="3932"/>
        <item m="1" x="4744"/>
        <item m="1" x="4596"/>
        <item m="1" x="5118"/>
        <item m="1" x="3870"/>
        <item m="1" x="3143"/>
        <item m="1" x="3486"/>
        <item m="1" x="3496"/>
        <item m="1" x="2908"/>
        <item m="1" x="4678"/>
        <item m="1" x="5942"/>
        <item m="1" x="3085"/>
        <item m="1" x="3663"/>
        <item m="1" x="2741"/>
        <item m="1" x="3983"/>
        <item m="1" x="4117"/>
        <item m="1" x="3644"/>
        <item m="1" x="7194"/>
        <item m="1" x="5899"/>
        <item m="1" x="7884"/>
        <item m="1" x="3378"/>
        <item m="1" x="3650"/>
        <item m="1" x="3986"/>
        <item m="1" x="4252"/>
        <item m="1" x="4339"/>
        <item m="1" x="3752"/>
        <item m="1" x="3852"/>
        <item m="1" x="5062"/>
        <item m="1" x="7902"/>
        <item m="1" x="4076"/>
        <item m="1" x="4810"/>
        <item m="1" x="7005"/>
        <item m="1" x="5121"/>
        <item m="1" x="5451"/>
        <item m="1" x="6383"/>
        <item m="1" x="2978"/>
        <item m="1" x="6069"/>
        <item m="1" x="3185"/>
        <item m="1" x="6052"/>
        <item m="1" x="5944"/>
        <item m="1" x="3090"/>
        <item m="1" x="5168"/>
        <item m="1" x="3192"/>
        <item m="1" x="6110"/>
        <item m="1" x="7631"/>
        <item m="1" x="6744"/>
        <item m="1" x="6285"/>
        <item m="1" x="3421"/>
        <item m="1" x="2823"/>
        <item m="1" x="6073"/>
        <item m="1" x="6364"/>
        <item m="1" x="6595"/>
        <item m="1" x="6305"/>
        <item m="1" x="6801"/>
        <item m="1" x="6329"/>
        <item m="1" x="7485"/>
        <item m="1" x="4515"/>
        <item m="1" x="6235"/>
        <item m="1" x="3331"/>
        <item m="1" x="4789"/>
        <item m="1" x="3778"/>
        <item m="1" x="6496"/>
        <item m="1" x="2375"/>
        <item m="1" x="3899"/>
        <item m="1" x="2765"/>
        <item m="1" x="3506"/>
        <item m="1" x="3566"/>
        <item m="1" x="5782"/>
        <item m="1" x="4405"/>
        <item m="1" x="6691"/>
        <item m="1" x="6396"/>
        <item m="1" x="7098"/>
        <item m="1" x="6356"/>
        <item m="1" x="6568"/>
        <item m="1" x="6514"/>
        <item m="1" x="6199"/>
        <item m="1" x="6142"/>
        <item m="1" x="6839"/>
        <item m="1" x="6512"/>
        <item m="1" x="7288"/>
        <item m="1" x="7601"/>
        <item m="1" x="5327"/>
        <item m="1" x="2848"/>
        <item m="1" x="2717"/>
        <item m="1" x="3881"/>
        <item m="1" x="3352"/>
        <item m="1" x="4100"/>
        <item m="1" x="3181"/>
        <item m="1" x="4273"/>
        <item m="1" x="4253"/>
        <item m="1" x="3171"/>
        <item m="1" x="4109"/>
        <item m="1" x="2656"/>
        <item m="1" x="4155"/>
        <item m="1" x="4012"/>
        <item m="1" x="3744"/>
        <item m="1" x="2974"/>
        <item m="1" x="4006"/>
        <item m="1" x="3465"/>
        <item m="1" x="7736"/>
        <item m="1" x="5458"/>
        <item m="1" x="6695"/>
        <item m="1" x="4024"/>
        <item m="1" x="6402"/>
        <item m="1" x="4536"/>
        <item m="1" x="6732"/>
        <item m="1" x="6819"/>
        <item m="1" x="6802"/>
        <item m="1" x="6352"/>
        <item m="1" x="7042"/>
        <item m="1" x="6922"/>
        <item m="1" x="7351"/>
        <item m="1" x="4936"/>
        <item m="1" x="4811"/>
        <item m="1" x="3342"/>
        <item m="1" x="3219"/>
        <item m="1" x="4581"/>
        <item m="1" x="4324"/>
        <item m="1" x="6010"/>
        <item m="1" x="4359"/>
        <item m="1" x="5789"/>
        <item m="1" x="6023"/>
        <item m="1" x="6100"/>
        <item m="1" x="3200"/>
        <item m="1" x="3013"/>
        <item m="1" x="4486"/>
        <item m="1" x="5584"/>
        <item m="1" x="6857"/>
        <item m="1" x="7329"/>
        <item m="1" x="3848"/>
        <item m="1" x="3229"/>
        <item m="1" x="6909"/>
        <item m="1" x="2496"/>
        <item m="1" x="4229"/>
        <item m="1" x="3381"/>
        <item m="1" x="4548"/>
        <item m="1" x="3889"/>
        <item m="1" x="3844"/>
        <item m="1" x="5048"/>
        <item m="1" x="6439"/>
        <item m="1" x="4967"/>
        <item m="1" x="2991"/>
        <item m="1" x="5533"/>
        <item m="1" x="2868"/>
        <item m="1" x="7980"/>
        <item m="1" x="5457"/>
        <item m="1" x="7203"/>
        <item m="1" x="3599"/>
        <item m="1" x="2611"/>
        <item m="1" x="5979"/>
        <item m="1" x="4538"/>
        <item m="1" x="3232"/>
        <item m="1" x="3711"/>
        <item m="1" x="6589"/>
        <item m="1" x="2642"/>
        <item m="1" x="3620"/>
        <item m="1" x="7703"/>
        <item m="1" x="5043"/>
        <item m="1" x="4593"/>
        <item m="1" x="2512"/>
        <item m="1" x="4524"/>
        <item m="1" x="3373"/>
        <item m="1" x="4517"/>
        <item m="1" x="4679"/>
        <item m="1" x="4696"/>
        <item m="1" x="3714"/>
        <item m="1" x="7255"/>
        <item m="1" x="3596"/>
        <item m="1" x="3739"/>
        <item m="1" x="6674"/>
        <item m="1" x="2898"/>
        <item m="1" x="2650"/>
        <item m="1" x="5950"/>
        <item m="1" x="4489"/>
        <item m="1" x="5388"/>
        <item m="1" x="2380"/>
        <item m="1" x="4265"/>
        <item m="1" x="2747"/>
        <item m="1" x="3254"/>
        <item m="1" x="3997"/>
        <item m="1" x="5050"/>
        <item m="1" x="3837"/>
        <item m="1" x="6261"/>
        <item m="1" x="2982"/>
        <item m="1" x="5402"/>
        <item m="1" x="4005"/>
        <item m="1" x="3505"/>
        <item m="1" x="3996"/>
        <item m="1" x="3132"/>
        <item m="1" x="3268"/>
        <item m="1" x="3253"/>
        <item m="1" x="3228"/>
        <item m="1" x="4959"/>
        <item m="1" x="2589"/>
        <item m="1" x="3391"/>
        <item m="1" x="1945"/>
        <item m="1" x="6625"/>
        <item m="1" x="6576"/>
        <item m="1" x="6566"/>
        <item m="1" x="2904"/>
        <item m="1" x="4277"/>
        <item m="1" x="6519"/>
        <item m="1" x="2199"/>
        <item m="1" x="6187"/>
        <item m="1" x="6654"/>
        <item m="1" x="6577"/>
        <item m="1" x="6803"/>
        <item m="1" x="6526"/>
        <item m="1" x="7012"/>
        <item m="1" x="7867"/>
        <item m="1" x="6376"/>
        <item m="1" x="3001"/>
        <item m="1" x="3270"/>
        <item m="1" x="4697"/>
        <item m="1" x="7188"/>
        <item m="1" x="6613"/>
        <item m="1" x="7083"/>
        <item m="1" x="7935"/>
        <item m="1" x="7279"/>
        <item m="1" x="6515"/>
        <item m="1" x="6708"/>
        <item m="1" x="7615"/>
        <item m="1" x="6636"/>
        <item m="1" x="6094"/>
        <item m="1" x="6893"/>
        <item m="1" x="6516"/>
        <item m="1" x="3005"/>
        <item m="1" x="2626"/>
        <item m="1" x="2241"/>
        <item m="1" x="4118"/>
        <item m="1" x="6359"/>
        <item m="1" x="3414"/>
        <item m="1" x="7461"/>
        <item m="1" x="3513"/>
        <item m="1" x="4748"/>
        <item m="1" x="3723"/>
        <item m="1" x="2103"/>
        <item m="1" x="4618"/>
        <item m="1" x="4093"/>
        <item m="1" x="2885"/>
        <item m="1" x="4474"/>
        <item m="1" x="1490"/>
        <item m="1" x="6380"/>
        <item m="1" x="4248"/>
        <item m="1" x="3262"/>
        <item m="1" x="3743"/>
        <item m="1" x="2943"/>
        <item m="1" x="3122"/>
        <item m="1" x="2757"/>
        <item m="1" x="2643"/>
        <item m="1" x="6522"/>
        <item m="1" x="7093"/>
        <item m="1" x="6681"/>
        <item m="1" x="6913"/>
        <item m="1" x="6186"/>
        <item m="1" x="6546"/>
        <item m="1" x="7142"/>
        <item m="1" x="3981"/>
        <item m="1" x="2429"/>
        <item m="1" x="3651"/>
        <item m="1" x="3263"/>
        <item m="1" x="1245"/>
        <item m="1" x="4266"/>
        <item m="1" x="2244"/>
        <item m="1" x="4231"/>
        <item m="1" x="2623"/>
        <item m="1" x="1296"/>
        <item m="1" x="7660"/>
        <item m="1" x="1624"/>
        <item m="1" x="5738"/>
        <item m="1" x="2668"/>
        <item m="1" x="6134"/>
        <item m="1" x="6709"/>
        <item m="1" x="2662"/>
        <item m="1" x="6208"/>
        <item m="1" x="4259"/>
        <item m="1" x="7433"/>
        <item m="1" x="1837"/>
        <item m="1" x="7412"/>
        <item m="1" x="6092"/>
        <item m="1" x="6417"/>
        <item m="1" x="6540"/>
        <item m="1" x="4028"/>
        <item m="1" x="2835"/>
        <item m="1" x="4113"/>
        <item m="1" x="6314"/>
        <item m="1" x="4770"/>
        <item m="1" x="2366"/>
        <item m="1" x="2498"/>
        <item m="1" x="4480"/>
        <item m="1" x="3905"/>
        <item m="1" x="6941"/>
        <item m="1" x="4400"/>
        <item m="1" x="3733"/>
        <item m="1" x="6969"/>
        <item m="1" x="2359"/>
        <item m="1" x="1965"/>
        <item m="1" x="7646"/>
        <item m="1" x="6571"/>
        <item m="1" x="3877"/>
        <item m="1" x="6310"/>
        <item m="1" x="7011"/>
        <item m="1" x="7428"/>
        <item m="1" x="3102"/>
        <item m="1" x="7876"/>
        <item m="1" x="6645"/>
        <item m="1" x="6869"/>
        <item m="1" x="7335"/>
        <item m="1" x="5654"/>
        <item m="1" x="6087"/>
        <item m="1" x="6357"/>
        <item m="1" x="4119"/>
        <item m="1" x="4856"/>
        <item m="1" x="3865"/>
        <item m="1" x="4396"/>
        <item m="1" x="4323"/>
        <item m="1" x="3639"/>
        <item m="1" x="7148"/>
        <item m="1" x="7386"/>
        <item m="1" x="2981"/>
        <item m="1" x="2552"/>
        <item m="1" x="6892"/>
        <item m="1" x="6461"/>
        <item m="1" x="5128"/>
        <item m="1" x="6718"/>
        <item m="1" x="6572"/>
        <item m="1" x="6298"/>
        <item m="1" x="6727"/>
        <item m="1" x="6251"/>
        <item m="1" x="6635"/>
        <item m="1" x="6132"/>
        <item m="1" x="2766"/>
        <item m="1" x="3245"/>
        <item m="1" x="6103"/>
        <item m="1" x="6393"/>
        <item m="1" x="6641"/>
        <item m="1" x="6684"/>
        <item m="1" x="6908"/>
        <item m="1" x="6295"/>
        <item m="1" x="3269"/>
        <item m="1" x="3212"/>
        <item m="1" x="7836"/>
        <item m="1" x="4237"/>
        <item m="1" x="3602"/>
        <item m="1" x="7833"/>
        <item m="1" x="3020"/>
        <item m="1" x="4349"/>
        <item m="1" x="3495"/>
        <item m="1" x="2262"/>
        <item m="1" x="2979"/>
        <item m="1" x="4390"/>
        <item m="1" x="4652"/>
        <item m="1" x="6059"/>
        <item m="1" x="4129"/>
        <item m="1" x="7692"/>
        <item m="1" x="4734"/>
        <item m="1" x="3829"/>
        <item m="1" x="4994"/>
        <item m="1" x="5063"/>
        <item m="1" x="7344"/>
        <item m="1" x="6413"/>
        <item m="1" x="3293"/>
        <item m="1" x="3475"/>
        <item m="1" x="7023"/>
        <item m="1" x="6240"/>
        <item m="1" x="6448"/>
        <item m="1" x="7133"/>
        <item m="1" x="2105"/>
        <item m="1" x="5270"/>
        <item m="1" x="3503"/>
        <item m="1" x="7495"/>
        <item m="1" x="4427"/>
        <item m="1" x="2889"/>
        <item m="1" x="4264"/>
        <item m="1" x="6450"/>
        <item m="1" x="7870"/>
        <item m="1" x="6244"/>
        <item m="1" x="7057"/>
        <item m="1" x="4617"/>
        <item m="1" x="6451"/>
        <item m="1" x="7072"/>
        <item m="1" x="6407"/>
        <item m="1" x="6673"/>
        <item m="1" x="6620"/>
        <item m="1" x="3845"/>
        <item m="1" x="6154"/>
        <item m="1" x="2772"/>
        <item m="1" x="4502"/>
        <item m="1" x="2489"/>
        <item m="1" x="4372"/>
        <item m="1" x="7823"/>
        <item m="1" x="5305"/>
        <item m="1" x="7978"/>
        <item m="1" x="4977"/>
        <item m="1" x="2631"/>
        <item m="1" x="3260"/>
        <item m="1" x="6817"/>
        <item m="1" x="7951"/>
        <item m="1" x="6366"/>
        <item m="1" x="6846"/>
        <item m="1" x="6628"/>
        <item m="1" x="1438"/>
        <item m="1" x="3963"/>
        <item m="1" x="4280"/>
        <item m="1" x="3246"/>
        <item m="1" x="7122"/>
        <item m="1" x="2538"/>
        <item m="1" x="2891"/>
        <item m="1" x="3384"/>
        <item m="1" x="5722"/>
        <item m="1" x="4101"/>
        <item m="1" x="7732"/>
        <item m="1" x="7497"/>
        <item m="1" x="7979"/>
        <item m="1" x="4837"/>
        <item m="1" x="5052"/>
        <item m="1" x="6513"/>
        <item m="1" x="6521"/>
        <item m="1" x="6347"/>
        <item m="1" x="7019"/>
        <item m="1" x="6081"/>
        <item m="1" x="6213"/>
        <item m="1" x="6829"/>
        <item m="1" x="7389"/>
        <item m="1" x="6548"/>
        <item m="1" x="7561"/>
        <item m="1" x="4099"/>
        <item m="1" x="6974"/>
        <item m="1" x="6242"/>
        <item m="1" x="6902"/>
        <item m="1" x="6813"/>
        <item m="1" x="2625"/>
        <item m="1" x="6408"/>
        <item m="1" x="2179"/>
        <item m="1" x="3116"/>
        <item m="1" x="3231"/>
        <item m="1" x="2989"/>
        <item m="1" x="7803"/>
        <item m="1" x="6826"/>
        <item m="1" x="7845"/>
        <item m="1" x="6421"/>
        <item m="1" x="6582"/>
        <item m="1" x="6404"/>
        <item m="1" x="7267"/>
        <item m="1" x="7633"/>
        <item m="1" x="2238"/>
        <item m="1" x="6875"/>
        <item m="1" x="6717"/>
        <item m="1" x="7216"/>
        <item m="1" x="3730"/>
        <item m="1" x="3873"/>
        <item m="1" x="4818"/>
        <item m="1" x="4623"/>
        <item m="1" x="6009"/>
        <item m="1" x="6394"/>
        <item m="1" x="6849"/>
        <item m="1" x="3607"/>
        <item m="1" x="6097"/>
        <item m="1" x="6084"/>
        <item m="1" x="6294"/>
        <item m="1" x="6300"/>
        <item m="1" x="6722"/>
        <item m="1" x="7759"/>
        <item m="1" x="6858"/>
        <item m="1" x="6786"/>
        <item m="1" x="3613"/>
        <item m="1" x="4096"/>
        <item m="1" x="4219"/>
        <item m="1" x="3103"/>
        <item m="1" x="5038"/>
        <item m="1" x="6661"/>
        <item m="1" x="7333"/>
        <item m="1" x="6456"/>
        <item m="1" x="7587"/>
        <item m="1" x="6901"/>
        <item m="1" x="6735"/>
        <item m="1" x="6964"/>
        <item m="1" x="1971"/>
        <item m="1" x="3595"/>
        <item m="1" x="6680"/>
        <item m="1" x="2389"/>
        <item m="1" x="1912"/>
        <item m="1" x="5890"/>
        <item m="1" x="3962"/>
        <item m="1" x="7394"/>
        <item m="1" x="2875"/>
        <item m="1" x="3361"/>
        <item m="1" x="3000"/>
        <item m="1" x="4348"/>
        <item m="1" x="3985"/>
        <item m="1" x="6211"/>
        <item m="1" x="1668"/>
        <item m="1" x="6730"/>
        <item m="1" x="1618"/>
        <item m="1" x="1967"/>
        <item m="1" x="3445"/>
        <item m="1" x="7943"/>
        <item m="1" x="2652"/>
        <item m="1" x="4475"/>
        <item m="1" x="4798"/>
        <item m="1" x="3003"/>
        <item m="1" x="5135"/>
        <item m="1" x="7278"/>
        <item m="1" x="5399"/>
        <item m="1" x="2442"/>
        <item m="1" x="7343"/>
        <item m="1" x="6745"/>
        <item m="1" x="4102"/>
        <item m="1" x="7770"/>
        <item m="1" x="6757"/>
        <item m="1" x="5164"/>
        <item m="1" x="2639"/>
        <item m="1" x="4500"/>
        <item m="1" x="7989"/>
        <item m="1" x="7796"/>
        <item m="1" x="6361"/>
        <item m="1" x="3968"/>
        <item m="1" x="3591"/>
        <item m="1" x="6896"/>
        <item m="1" x="4001"/>
        <item m="1" x="3125"/>
        <item m="1" x="3355"/>
        <item m="1" x="6631"/>
        <item m="1" x="2492"/>
        <item m="1" x="2761"/>
        <item m="1" x="2026"/>
        <item m="1" x="6580"/>
        <item m="1" x="4853"/>
        <item m="1" x="3742"/>
        <item m="1" x="6968"/>
        <item m="1" x="5268"/>
        <item m="1" x="7266"/>
        <item m="1" x="2486"/>
        <item m="1" x="3497"/>
        <item m="1" x="3101"/>
        <item m="1" x="2480"/>
        <item m="1" x="7152"/>
        <item m="1" x="6794"/>
        <item m="1" x="3691"/>
        <item m="1" x="3879"/>
        <item m="1" x="3221"/>
        <item m="1" x="4635"/>
        <item m="1" x="2937"/>
        <item m="1" x="2369"/>
        <item m="1" x="7211"/>
        <item m="1" x="3374"/>
        <item m="1" x="4754"/>
        <item m="1" x="3420"/>
        <item m="1" x="5587"/>
        <item m="1" x="6427"/>
        <item m="1" x="6567"/>
        <item m="1" x="7659"/>
        <item m="1" x="3992"/>
        <item m="1" x="7157"/>
        <item m="1" x="6542"/>
        <item m="1" x="6106"/>
        <item m="1" x="7742"/>
        <item m="1" x="6399"/>
        <item m="1" x="3724"/>
        <item m="1" x="4495"/>
        <item m="1" x="3244"/>
        <item m="1" x="2771"/>
        <item m="1" x="3006"/>
        <item m="1" x="1879"/>
        <item m="1" x="7480"/>
        <item m="1" x="6653"/>
        <item m="1" x="6529"/>
        <item m="1" x="7543"/>
        <item m="1" x="4985"/>
        <item m="1" x="7818"/>
        <item m="1" x="6765"/>
        <item m="1" x="3515"/>
        <item m="1" x="7301"/>
        <item m="1" x="6917"/>
        <item m="1" x="4637"/>
        <item m="1" x="7235"/>
        <item m="1" x="4963"/>
        <item m="1" x="1302"/>
        <item m="1" x="3135"/>
        <item m="1" x="4739"/>
        <item m="1" x="3722"/>
        <item m="1" x="2484"/>
        <item m="1" x="3114"/>
        <item m="1" x="1751"/>
        <item m="1" x="1294"/>
        <item m="1" x="2645"/>
        <item m="1" x="3904"/>
        <item m="1" x="6666"/>
        <item m="1" x="4518"/>
        <item m="1" x="3247"/>
        <item m="1" x="4857"/>
        <item m="1" x="6648"/>
        <item m="1" x="2880"/>
        <item m="1" x="3441"/>
        <item m="1" x="3960"/>
        <item m="1" x="7586"/>
        <item m="1" x="5312"/>
        <item m="1" x="4112"/>
        <item m="1" x="3514"/>
        <item m="1" x="5252"/>
        <item m="1" x="7967"/>
        <item m="1" x="5986"/>
        <item m="1" x="3339"/>
        <item m="1" x="6115"/>
        <item m="1" x="6018"/>
        <item m="1" x="1970"/>
        <item m="1" x="6022"/>
        <item m="1" x="4159"/>
        <item m="1" x="2627"/>
        <item m="1" x="5815"/>
        <item m="1" x="7246"/>
        <item m="1" x="3788"/>
        <item m="1" x="3616"/>
        <item m="1" x="4851"/>
        <item m="1" x="2351"/>
        <item m="1" x="6856"/>
        <item m="1" x="7299"/>
        <item m="1" x="5661"/>
        <item m="1" x="3454"/>
        <item m="1" x="7701"/>
        <item m="1" x="2756"/>
        <item m="1" x="7571"/>
        <item m="1" x="7863"/>
        <item m="1" x="7488"/>
        <item m="1" x="5904"/>
        <item m="1" x="6996"/>
        <item m="1" x="4633"/>
        <item m="1" x="4235"/>
        <item m="1" x="7890"/>
        <item m="1" x="3488"/>
        <item m="1" x="2226"/>
        <item m="1" x="6423"/>
        <item m="1" x="2104"/>
        <item m="1" x="2116"/>
        <item m="1" x="4504"/>
        <item m="1" x="3571"/>
        <item m="1" x="6032"/>
        <item m="1" x="2621"/>
        <item m="1" x="2410"/>
        <item m="1" x="5014"/>
        <item m="1" x="5841"/>
        <item m="1" x="5725"/>
        <item m="1" x="7111"/>
        <item m="1" x="3480"/>
        <item m="1" x="4367"/>
        <item m="1" x="3360"/>
        <item m="1" x="2365"/>
        <item m="1" x="7844"/>
        <item m="1" x="4059"/>
        <item m="1" x="4461"/>
        <item m="1" x="2930"/>
        <item m="1" x="3973"/>
        <item m="1" x="3556"/>
        <item m="1" x="1288"/>
        <item m="1" x="5136"/>
        <item m="1" x="6468"/>
        <item m="1" x="7557"/>
        <item m="1" x="2239"/>
        <item m="1" x="5030"/>
        <item m="1" x="2990"/>
        <item m="1" x="2503"/>
        <item m="1" x="7385"/>
        <item m="1" x="4594"/>
        <item m="1" x="7786"/>
        <item m="1" x="2984"/>
        <item m="1" x="7641"/>
        <item m="1" x="4509"/>
        <item m="1" x="4217"/>
        <item m="1" x="6534"/>
        <item m="1" x="4318"/>
        <item m="1" x="6957"/>
        <item m="1" x="7187"/>
        <item m="1" x="7071"/>
        <item m="1" x="7988"/>
        <item m="1" x="5376"/>
        <item m="1" x="1980"/>
        <item m="1" x="4764"/>
        <item m="1" x="3530"/>
        <item m="1" x="5055"/>
        <item m="1" x="4227"/>
        <item m="1" x="3583"/>
        <item m="1" x="2483"/>
        <item m="1" x="4055"/>
        <item m="1" x="3810"/>
        <item m="1" x="6411"/>
        <item m="1" x="2909"/>
        <item m="1" x="3749"/>
        <item m="1" x="7494"/>
        <item m="1" x="4847"/>
        <item m="1" x="3154"/>
        <item m="1" x="4624"/>
        <item m="1" x="4018"/>
        <item m="1" x="6828"/>
        <item m="1" x="2603"/>
        <item m="1" x="6790"/>
        <item m="1" x="7350"/>
        <item m="1" x="2455"/>
        <item m="1" x="5788"/>
        <item m="1" x="5917"/>
        <item m="1" x="7527"/>
        <item m="1" x="7051"/>
        <item m="1" x="3227"/>
        <item m="1" x="3731"/>
        <item m="1" x="4350"/>
        <item m="1" x="4043"/>
        <item m="1" x="5639"/>
        <item m="1" x="3176"/>
        <item m="1" x="5715"/>
        <item m="1" x="3089"/>
        <item m="1" x="6520"/>
        <item m="1" x="3107"/>
        <item m="1" x="3806"/>
        <item m="1" x="5598"/>
        <item m="1" x="3248"/>
        <item m="1" x="3368"/>
        <item m="1" x="3372"/>
        <item m="1" x="3734"/>
        <item m="1" x="2879"/>
        <item m="1" x="3316"/>
        <item m="1" x="5054"/>
        <item m="1" x="6053"/>
        <item m="1" x="2681"/>
        <item m="1" x="6998"/>
        <item m="1" x="3860"/>
        <item m="1" x="4335"/>
        <item m="1" x="2840"/>
        <item m="1" x="4820"/>
        <item m="1" x="7466"/>
        <item m="1" x="2251"/>
        <item m="1" x="5226"/>
        <item m="1" x="1300"/>
        <item m="1" x="1454"/>
        <item m="1" x="5836"/>
        <item m="1" x="7013"/>
        <item m="1" x="2983"/>
        <item m="1" x="4316"/>
        <item m="1" x="7830"/>
        <item m="1" x="4574"/>
        <item m="1" x="7630"/>
        <item m="1" x="7080"/>
        <item m="1" x="4588"/>
        <item m="1" x="4838"/>
        <item m="1" x="4322"/>
        <item m="1" x="3460"/>
        <item m="1" x="4061"/>
        <item m="1" x="3473"/>
        <item m="1" x="3665"/>
        <item m="1" x="5456"/>
        <item m="1" x="7418"/>
        <item m="1" x="7706"/>
        <item m="1" x="7040"/>
        <item m="1" x="6482"/>
        <item m="1" x="3493"/>
        <item m="1" x="5468"/>
        <item m="1" x="5726"/>
        <item m="1" x="4279"/>
        <item m="1" x="6072"/>
        <item m="1" x="4207"/>
        <item m="1" x="4343"/>
        <item m="1" x="3855"/>
        <item m="1" x="3781"/>
        <item m="1" x="3029"/>
        <item m="1" x="3720"/>
        <item m="1" x="5886"/>
        <item m="1" x="5219"/>
        <item m="1" x="4693"/>
        <item m="1" x="6175"/>
        <item m="1" x="6426"/>
        <item m="1" x="4121"/>
        <item m="1" x="7392"/>
        <item m="1" x="3701"/>
        <item m="1" x="3713"/>
        <item m="1" x="3581"/>
        <item m="1" x="4925"/>
        <item m="1" x="4537"/>
        <item m="1" x="5074"/>
        <item m="1" x="6651"/>
        <item m="1" x="4009"/>
        <item m="1" x="3466"/>
        <item m="1" x="7334"/>
        <item m="1" x="6928"/>
        <item m="1" x="6838"/>
        <item m="1" x="3876"/>
        <item m="1" x="3077"/>
        <item m="1" x="7371"/>
        <item m="1" x="6368"/>
        <item m="1" x="2843"/>
        <item m="1" x="7070"/>
        <item m="1" x="2997"/>
        <item m="1" x="5647"/>
        <item m="1" x="3369"/>
        <item m="1" x="7029"/>
        <item m="1" x="6406"/>
        <item m="1" x="3131"/>
        <item m="1" x="2465"/>
        <item m="1" x="6176"/>
        <item m="1" x="3385"/>
        <item m="1" x="4123"/>
        <item m="1" x="7908"/>
        <item m="1" x="3563"/>
        <item m="1" x="4815"/>
        <item m="1" x="6700"/>
        <item m="1" x="6781"/>
        <item m="1" x="6937"/>
        <item m="1" x="6525"/>
        <item m="1" x="3014"/>
        <item m="1" x="6640"/>
        <item m="1" x="5387"/>
        <item m="1" x="1277"/>
        <item m="1" x="7969"/>
        <item m="1" x="3787"/>
        <item m="1" x="5202"/>
        <item m="1" x="3320"/>
        <item m="1" x="6848"/>
        <item m="1" x="4768"/>
        <item m="1" x="1963"/>
        <item m="1" x="6392"/>
        <item m="1" x="3310"/>
        <item m="1" x="3971"/>
        <item m="1" x="3761"/>
        <item m="1" x="4950"/>
        <item m="1" x="3472"/>
        <item m="1" x="6767"/>
        <item m="1" x="4692"/>
        <item m="1" x="2836"/>
        <item m="1" x="4644"/>
        <item m="1" x="7486"/>
        <item m="1" x="2963"/>
        <item m="1" x="6118"/>
        <item m="1" x="4473"/>
        <item m="1" x="3324"/>
        <item m="1" x="2980"/>
        <item m="1" x="4068"/>
        <item m="1" x="3970"/>
        <item m="1" x="4487"/>
        <item m="1" x="3853"/>
        <item m="1" x="4031"/>
        <item m="1" x="3346"/>
        <item m="1" x="3893"/>
        <item m="1" x="2883"/>
        <item m="1" x="4126"/>
        <item m="1" x="3057"/>
        <item m="1" x="2952"/>
        <item m="1" x="4796"/>
        <item m="1" x="3614"/>
        <item m="1" x="3056"/>
        <item m="1" x="3577"/>
        <item m="1" x="3233"/>
        <item m="1" x="6927"/>
        <item m="1" x="3121"/>
        <item m="1" x="3206"/>
        <item m="1" x="3871"/>
        <item m="1" x="2830"/>
        <item m="1" x="6836"/>
        <item m="1" x="5588"/>
        <item m="1" x="2322"/>
        <item m="1" x="7317"/>
        <item m="1" x="7096"/>
        <item m="1" x="5125"/>
        <item m="1" x="7921"/>
        <item m="1" x="2769"/>
        <item m="1" x="3164"/>
        <item m="1" x="3818"/>
        <item m="1" x="2647"/>
        <item m="1" x="6491"/>
        <item m="1" x="5727"/>
        <item m="1" x="4844"/>
        <item m="1" x="4729"/>
        <item m="1" x="5854"/>
        <item m="1" x="3234"/>
        <item m="1" x="6485"/>
        <item m="1" x="3627"/>
        <item m="1" x="7117"/>
        <item m="1" x="7854"/>
        <item m="1" x="6751"/>
        <item m="1" x="3209"/>
        <item m="1" x="4138"/>
        <item m="1" x="7560"/>
        <item m="1" x="7482"/>
        <item m="1" x="4758"/>
        <item m="1" x="6077"/>
        <item m="1" x="7896"/>
        <item m="1" x="6602"/>
        <item m="1" x="2597"/>
        <item m="1" x="6538"/>
        <item m="1" x="3189"/>
        <item m="1" x="3133"/>
        <item m="1" x="2894"/>
        <item m="1" x="2368"/>
        <item m="1" x="4819"/>
        <item m="1" x="7509"/>
        <item m="1" x="7815"/>
        <item m="1" x="3553"/>
        <item m="1" x="3403"/>
        <item m="1" x="4082"/>
        <item m="1" x="5985"/>
        <item m="1" x="6269"/>
        <item m="1" x="4661"/>
        <item m="1" x="6129"/>
        <item m="1" x="7977"/>
        <item m="1" x="7553"/>
        <item m="1" x="4283"/>
        <item m="1" x="6583"/>
        <item m="1" x="7600"/>
        <item m="1" x="6725"/>
        <item m="1" x="3312"/>
        <item m="1" x="2378"/>
        <item m="1" x="3303"/>
        <item m="1" x="7056"/>
        <item m="1" x="7752"/>
        <item m="1" x="6181"/>
        <item m="1" x="7626"/>
        <item m="1" x="4411"/>
        <item m="1" x="5688"/>
        <item m="1" x="3612"/>
        <item m="1" x="3124"/>
        <item m="1" x="3516"/>
        <item m="1" x="6139"/>
        <item m="1" x="7743"/>
        <item m="1" x="6135"/>
        <item m="1" x="6180"/>
        <item m="1" x="4685"/>
        <item m="1" x="4074"/>
        <item m="1" x="2352"/>
        <item m="1" x="2957"/>
        <item m="1" x="3854"/>
        <item m="1" x="3335"/>
        <item m="1" x="3990"/>
        <item m="1" x="4415"/>
        <item m="1" x="4069"/>
        <item m="1" x="4543"/>
        <item m="1" x="2304"/>
        <item m="1" x="4643"/>
        <item m="1" x="1532"/>
        <item m="1" x="6768"/>
        <item m="1" x="4955"/>
        <item m="1" x="6607"/>
        <item m="1" x="4595"/>
        <item m="1" x="7973"/>
        <item m="1" x="2890"/>
        <item m="1" x="4097"/>
        <item m="1" x="3464"/>
        <item m="1" x="3362"/>
        <item m="1" x="2074"/>
        <item m="1" x="4377"/>
        <item m="1" x="4369"/>
        <item m="1" x="7055"/>
        <item m="1" x="4655"/>
        <item m="1" x="5972"/>
        <item m="1" x="3502"/>
        <item m="1" x="5586"/>
        <item m="1" x="3993"/>
        <item m="1" x="1437"/>
        <item m="1" x="3074"/>
        <item m="1" x="7944"/>
        <item m="1" x="2847"/>
        <item m="1" x="4568"/>
        <item m="1" x="3869"/>
        <item m="1" x="7530"/>
        <item m="1" x="1750"/>
        <item m="1" x="4040"/>
        <item m="1" x="7082"/>
        <item m="1" x="4247"/>
        <item m="1" x="3357"/>
        <item m="1" x="4921"/>
        <item m="1" x="6947"/>
        <item m="1" x="1901"/>
        <item m="1" x="4281"/>
        <item m="1" x="7185"/>
        <item m="1" x="2397"/>
        <item m="1" x="5227"/>
        <item m="1" x="7022"/>
        <item m="1" x="7269"/>
        <item m="1" x="7339"/>
        <item x="539"/>
        <item m="1" x="3241"/>
        <item m="1" x="7003"/>
        <item m="1" x="3690"/>
        <item m="1" x="7952"/>
        <item m="1" x="3961"/>
        <item m="1" x="3364"/>
        <item m="1" x="4485"/>
        <item m="1" x="1336"/>
        <item m="1" x="5007"/>
        <item m="1" x="4940"/>
        <item m="1" x="3487"/>
        <item m="1" x="6280"/>
        <item m="1" x="7064"/>
        <item m="1" x="5311"/>
        <item m="1" x="2893"/>
        <item m="1" x="3252"/>
        <item m="1" x="6945"/>
        <item m="1" x="4615"/>
        <item m="1" x="6403"/>
        <item m="1" x="3958"/>
        <item m="1" x="3741"/>
        <item m="1" x="1673"/>
        <item m="1" x="4640"/>
        <item m="1" x="3772"/>
        <item m="1" x="7548"/>
        <item m="1" x="7905"/>
        <item m="1" x="7503"/>
        <item m="1" x="6824"/>
        <item m="1" x="4904"/>
        <item m="1" x="5228"/>
        <item m="1" x="3390"/>
        <item m="1" x="2633"/>
        <item m="1" x="4829"/>
        <item m="1" x="4712"/>
        <item m="1" x="5154"/>
        <item m="1" x="6812"/>
        <item m="1" x="3187"/>
        <item x="548"/>
        <item m="1" x="2827"/>
        <item m="1" x="6249"/>
        <item m="1" x="6579"/>
        <item m="1" x="3073"/>
        <item m="1" x="3008"/>
        <item m="1" x="3851"/>
        <item m="1" x="1301"/>
        <item m="1" x="3700"/>
        <item m="1" x="2525"/>
        <item m="1" x="4361"/>
        <item m="1" x="5663"/>
        <item m="1" x="3982"/>
        <item m="1" x="6962"/>
        <item m="1" x="6471"/>
        <item m="1" x="6821"/>
        <item m="1" x="7151"/>
        <item m="1" x="3632"/>
        <item m="1" x="3377"/>
        <item m="1" x="6150"/>
        <item m="1" x="2514"/>
        <item m="1" x="4451"/>
        <item m="1" x="4982"/>
        <item m="1" x="5916"/>
        <item m="1" x="3242"/>
        <item m="1" x="3575"/>
        <item m="1" x="4373"/>
        <item m="1" x="3196"/>
        <item m="1" x="7161"/>
        <item m="1" x="4906"/>
        <item m="1" x="4541"/>
        <item m="1" x="4630"/>
        <item m="1" x="4332"/>
        <item m="1" x="6170"/>
        <item m="1" x="2751"/>
        <item m="1" x="7365"/>
        <item m="1" x="2785"/>
        <item m="1" x="3511"/>
        <item m="1" x="2915"/>
        <item x="1180"/>
        <item m="1" x="3979"/>
        <item m="1" x="7562"/>
        <item m="1" x="3276"/>
        <item m="1" x="3277"/>
        <item m="1" x="3543"/>
        <item m="1" x="1707"/>
        <item m="1" x="3038"/>
        <item m="1" x="5475"/>
        <item m="1" x="6900"/>
        <item m="1" x="2782"/>
        <item m="1" x="1379"/>
        <item m="1" x="4511"/>
        <item m="1" x="6338"/>
        <item m="1" x="1440"/>
        <item m="1" x="2733"/>
        <item m="1" x="2494"/>
        <item m="1" x="1700"/>
        <item m="1" x="6116"/>
        <item m="1" x="1556"/>
        <item m="1" x="2663"/>
        <item m="1" x="6425"/>
        <item m="1" x="2012"/>
        <item m="1" x="2333"/>
        <item m="1" x="1575"/>
        <item m="1" x="1891"/>
        <item m="1" x="2049"/>
        <item m="1" x="3265"/>
        <item m="1" x="4381"/>
        <item m="1" x="3604"/>
        <item m="1" x="6339"/>
        <item m="1" x="5720"/>
        <item m="1" x="2899"/>
        <item m="1" x="1860"/>
        <item m="1" x="1882"/>
        <item m="1" x="4885"/>
        <item m="1" x="1821"/>
        <item m="1" x="1417"/>
        <item m="1" x="1553"/>
        <item m="1" x="4230"/>
        <item m="1" x="2795"/>
        <item m="1" x="1504"/>
        <item m="1" x="2866"/>
        <item m="1" x="7517"/>
        <item m="1" x="3681"/>
        <item m="1" x="6200"/>
        <item m="1" x="3924"/>
        <item m="1" x="2994"/>
        <item m="1" x="3170"/>
        <item m="1" x="1991"/>
        <item m="1" x="5721"/>
        <item m="1" x="6616"/>
        <item m="1" x="5276"/>
        <item m="1" x="2340"/>
        <item m="1" x="7007"/>
        <item m="1" x="2257"/>
        <item m="1" x="5956"/>
        <item m="1" x="2122"/>
        <item m="1" x="3386"/>
        <item m="1" x="2407"/>
        <item m="1" x="3136"/>
        <item m="1" x="3259"/>
        <item m="1" x="1227"/>
        <item m="1" x="3396"/>
        <item m="1" x="1439"/>
        <item m="1" x="1731"/>
        <item m="1" x="6296"/>
        <item m="1" x="6464"/>
        <item m="1" x="5496"/>
        <item m="1" x="3208"/>
        <item m="1" x="6499"/>
        <item m="1" x="3969"/>
        <item m="1" x="3664"/>
        <item m="1" x="3407"/>
        <item m="1" x="4242"/>
        <item m="1" x="5564"/>
        <item m="1" x="3140"/>
        <item m="1" x="2674"/>
        <item m="1" x="1200"/>
        <item m="1" x="1986"/>
        <item m="1" x="4600"/>
        <item m="1" x="3492"/>
        <item m="1" x="6486"/>
        <item m="1" x="1248"/>
        <item m="1" x="6121"/>
        <item m="1" x="5495"/>
        <item m="1" x="1569"/>
        <item m="1" x="4244"/>
        <item m="1" x="6024"/>
        <item m="1" x="1719"/>
        <item m="1" x="2009"/>
        <item m="1" x="2910"/>
        <item m="1" x="2924"/>
        <item m="1" x="7891"/>
        <item m="1" x="2640"/>
        <item m="1" x="5627"/>
        <item m="1" x="1398"/>
        <item m="1" x="5881"/>
        <item m="1" x="3138"/>
        <item m="1" x="7662"/>
        <item m="1" x="2499"/>
        <item m="1" x="3605"/>
        <item m="1" x="3526"/>
        <item m="1" x="7992"/>
        <item m="1" x="1734"/>
        <item m="1" x="5446"/>
        <item m="1" x="7987"/>
        <item m="1" x="2811"/>
        <item m="1" x="2370"/>
        <item m="1" x="1730"/>
        <item m="1" x="3169"/>
        <item m="1" x="2819"/>
        <item m="1" x="1738"/>
        <item m="1" x="1712"/>
        <item m="1" x="1405"/>
        <item m="1" x="5365"/>
        <item m="1" x="1770"/>
        <item m="1" x="3278"/>
        <item m="1" x="2786"/>
        <item m="1" x="2275"/>
        <item m="1" x="1557"/>
        <item m="1" x="1722"/>
        <item m="1" x="2270"/>
        <item m="1" x="6555"/>
        <item m="1" x="5583"/>
        <item m="1" x="5165"/>
        <item m="1" x="2379"/>
        <item m="1" x="5723"/>
        <item m="1" x="4482"/>
        <item m="1" x="1704"/>
        <item m="1" x="1716"/>
        <item m="1" x="3018"/>
        <item m="1" x="7958"/>
        <item m="1" x="4519"/>
        <item m="1" x="5828"/>
        <item m="1" x="6378"/>
        <item m="1" x="2992"/>
        <item m="1" x="3236"/>
        <item m="1" x="5510"/>
        <item m="1" x="1240"/>
        <item m="1" x="2535"/>
        <item m="1" x="3745"/>
        <item m="1" x="2753"/>
        <item m="1" x="5767"/>
        <item m="1" x="5115"/>
        <item m="1" x="6436"/>
        <item m="1" x="6026"/>
        <item m="1" x="2355"/>
        <item m="1" x="6433"/>
        <item m="1" x="2886"/>
        <item m="1" x="2142"/>
        <item m="1" x="2796"/>
        <item m="1" x="2254"/>
        <item m="1" x="1386"/>
        <item m="1" x="1395"/>
        <item m="1" x="2934"/>
        <item m="1" x="2928"/>
        <item m="1" x="4750"/>
        <item m="1" x="3044"/>
        <item m="1" x="3110"/>
        <item m="1" x="1718"/>
        <item m="1" x="5885"/>
        <item m="1" x="2920"/>
        <item m="1" x="1862"/>
        <item m="1" x="3141"/>
        <item m="1" x="3406"/>
        <item m="1" x="2683"/>
        <item m="1" x="7240"/>
        <item m="1" x="1507"/>
        <item m="1" x="5779"/>
        <item m="1" x="5996"/>
        <item m="1" x="2619"/>
        <item m="1" x="2133"/>
        <item m="1" x="2622"/>
        <item m="1" x="6136"/>
        <item m="1" x="3281"/>
        <item m="1" x="1242"/>
        <item m="1" x="2313"/>
        <item m="1" x="2412"/>
        <item m="1" x="3411"/>
        <item m="1" x="1788"/>
        <item m="1" x="5405"/>
        <item m="1" x="2027"/>
        <item m="1" x="2776"/>
        <item m="1" x="3305"/>
        <item m="1" x="1777"/>
        <item m="1" x="2003"/>
        <item m="1" x="5503"/>
        <item m="1" x="3041"/>
        <item m="1" x="2292"/>
        <item m="1" x="1875"/>
        <item m="1" x="7300"/>
        <item m="1" x="3058"/>
        <item m="1" x="1811"/>
        <item m="1" x="1470"/>
        <item m="1" x="2775"/>
        <item m="1" x="1881"/>
        <item m="1" x="2504"/>
        <item m="1" x="1876"/>
        <item m="1" x="3026"/>
        <item m="1" x="2387"/>
        <item m="1" x="1702"/>
        <item m="1" x="2258"/>
        <item m="1" x="6311"/>
        <item m="1" x="6679"/>
        <item m="1" x="7081"/>
        <item m="1" x="2341"/>
        <item m="1" x="2008"/>
        <item m="1" x="2117"/>
        <item m="1" x="2629"/>
        <item m="1" x="2534"/>
        <item m="1" x="3413"/>
        <item m="1" x="5668"/>
        <item m="1" x="3284"/>
        <item m="1" x="2282"/>
        <item m="1" x="2139"/>
        <item m="1" x="2154"/>
        <item m="1" x="1515"/>
        <item m="1" x="2562"/>
        <item m="1" x="7652"/>
        <item m="1" x="3033"/>
        <item m="1" x="2125"/>
        <item m="1" x="2350"/>
        <item m="1" x="4034"/>
        <item m="1" x="5253"/>
        <item m="1" x="7116"/>
        <item m="1" x="1491"/>
        <item m="1" x="3167"/>
        <item m="1" x="3016"/>
        <item m="1" x="2323"/>
        <item m="1" x="2783"/>
        <item x="248"/>
        <item m="1" x="1999"/>
        <item m="1" x="2678"/>
        <item m="1" x="3292"/>
        <item m="1" x="2153"/>
        <item m="1" x="5922"/>
        <item m="1" x="2815"/>
        <item m="1" x="1234"/>
        <item m="1" x="5938"/>
        <item m="1" x="2055"/>
        <item m="1" x="1394"/>
        <item m="1" x="2084"/>
        <item m="1" x="1586"/>
        <item m="1" x="1845"/>
        <item m="1" x="2800"/>
        <item m="1" x="3300"/>
        <item m="1" x="4114"/>
        <item m="1" x="2522"/>
        <item m="1" x="6563"/>
        <item m="1" x="2093"/>
        <item m="1" x="1866"/>
        <item m="1" x="2129"/>
        <item m="1" x="1476"/>
        <item m="1" x="5361"/>
        <item m="1" x="4380"/>
        <item m="1" x="3273"/>
        <item m="1" x="3735"/>
        <item m="1" x="1571"/>
        <item m="1" x="3989"/>
        <item m="1" x="2881"/>
        <item m="1" x="3188"/>
        <item m="1" x="4363"/>
        <item m="1" x="6759"/>
        <item m="1" x="5362"/>
        <item m="1" x="4261"/>
        <item m="1" x="2520"/>
        <item m="1" x="2549"/>
        <item m="1" x="2075"/>
        <item m="1" x="1801"/>
        <item m="1" x="4249"/>
        <item m="1" x="3856"/>
        <item m="1" x="3684"/>
        <item m="1" x="4841"/>
        <item m="1" x="3617"/>
        <item m="1" x="2870"/>
        <item m="1" x="6042"/>
        <item m="1" x="7744"/>
        <item m="1" x="2931"/>
        <item m="1" x="3974"/>
        <item m="1" x="2403"/>
        <item m="1" x="7184"/>
        <item m="1" x="2134"/>
        <item m="1" x="2406"/>
        <item m="1" x="6282"/>
        <item m="1" x="3408"/>
        <item m="1" x="4352"/>
        <item m="1" x="4326"/>
        <item m="1" x="2527"/>
        <item m="1" x="3517"/>
        <item m="1" x="6966"/>
        <item m="1" x="3051"/>
        <item m="1" x="2418"/>
        <item m="1" x="3291"/>
        <item m="1" x="1426"/>
        <item m="1" x="2249"/>
        <item m="1" x="5702"/>
        <item m="1" x="2679"/>
        <item m="1" x="2401"/>
        <item m="1" x="2655"/>
        <item m="1" x="4262"/>
        <item m="1" x="3039"/>
        <item m="1" x="2327"/>
        <item m="1" x="1598"/>
        <item m="1" x="1383"/>
        <item m="1" x="5628"/>
        <item m="1" x="2247"/>
        <item m="1" x="2138"/>
        <item m="1" x="3482"/>
        <item m="1" x="1579"/>
        <item m="1" x="6241"/>
        <item m="1" x="2266"/>
        <item m="1" x="1220"/>
        <item m="1" x="4295"/>
        <item m="1" x="6365"/>
        <item x="953"/>
        <item m="1" x="1783"/>
        <item m="1" x="2517"/>
        <item m="1" x="2675"/>
        <item m="1" x="2774"/>
        <item m="1" x="1549"/>
        <item m="1" x="2423"/>
        <item m="1" x="4267"/>
        <item m="1" x="1384"/>
        <item m="1" x="1988"/>
        <item m="1" x="2541"/>
        <item m="1" x="2569"/>
        <item m="1" x="2060"/>
        <item m="1" x="3370"/>
        <item m="1" x="1477"/>
        <item m="1" x="1843"/>
        <item m="1" x="1713"/>
        <item m="1" x="1723"/>
        <item m="1" x="5155"/>
        <item m="1" x="3261"/>
        <item m="1" x="2393"/>
        <item m="1" x="3625"/>
        <item m="1" x="2394"/>
        <item m="1" x="6384"/>
        <item m="1" x="1597"/>
        <item m="1" x="2777"/>
        <item m="1" x="4553"/>
        <item m="1" x="2998"/>
        <item m="1" x="3576"/>
        <item m="1" x="6523"/>
        <item m="1" x="1399"/>
        <item m="1" x="2114"/>
        <item m="1" x="4918"/>
        <item m="1" x="6979"/>
        <item m="1" x="6509"/>
        <item m="1" x="6270"/>
        <item m="1" x="2694"/>
        <item m="1" x="1861"/>
        <item m="1" x="2693"/>
        <item m="1" x="3919"/>
        <item m="1" x="2688"/>
        <item m="1" x="2130"/>
        <item m="1" x="3266"/>
        <item m="1" x="2556"/>
        <item m="1" x="1377"/>
        <item m="1" x="1706"/>
        <item m="1" x="2152"/>
        <item m="1" x="1752"/>
        <item m="1" x="2019"/>
        <item m="1" x="4629"/>
        <item m="1" x="1207"/>
        <item m="1" x="1385"/>
        <item m="1" x="4002"/>
        <item m="1" x="2386"/>
        <item m="1" x="2166"/>
        <item m="1" x="3317"/>
        <item m="1" x="1703"/>
        <item m="1" x="1206"/>
        <item m="1" x="1865"/>
        <item m="1" x="1898"/>
        <item m="1" x="1465"/>
        <item m="1" x="2132"/>
        <item m="1" x="6096"/>
        <item m="1" x="2791"/>
        <item m="1" x="7538"/>
        <item m="1" x="3499"/>
        <item m="1" x="3646"/>
        <item m="1" x="4907"/>
        <item m="1" x="1483"/>
        <item m="1" x="1205"/>
        <item m="1" x="7024"/>
        <item m="1" x="7498"/>
        <item m="1" x="7851"/>
        <item m="1" x="2016"/>
        <item m="1" x="4255"/>
        <item m="1" x="4226"/>
        <item m="1" x="6000"/>
        <item m="1" x="5515"/>
        <item m="1" x="1404"/>
        <item m="1" x="1721"/>
        <item m="1" x="3326"/>
        <item x="240"/>
        <item m="1" x="1851"/>
        <item m="1" x="2917"/>
        <item m="1" x="3104"/>
        <item m="1" x="4968"/>
        <item m="1" x="3379"/>
        <item m="1" x="1985"/>
        <item m="1" x="1983"/>
        <item m="1" x="5781"/>
        <item m="1" x="3524"/>
        <item m="1" x="2020"/>
        <item m="1" x="4232"/>
        <item m="1" x="6495"/>
        <item m="1" x="7129"/>
        <item m="1" x="2417"/>
        <item m="1" x="2528"/>
        <item m="1" x="3389"/>
        <item m="1" x="6335"/>
        <item m="1" x="2382"/>
        <item m="1" x="1233"/>
        <item m="1" x="4111"/>
        <item m="1" x="2533"/>
        <item m="1" x="1599"/>
        <item m="1" x="2264"/>
        <item m="1" x="3758"/>
        <item m="1" x="7215"/>
        <item m="1" x="7877"/>
        <item m="1" x="6847"/>
        <item m="1" x="3762"/>
        <item m="1" x="4934"/>
        <item m="1" x="1546"/>
        <item m="1" x="3504"/>
        <item m="1" x="2398"/>
        <item m="1" x="3768"/>
        <item m="1" x="2648"/>
        <item m="1" x="6331"/>
        <item m="1" x="6788"/>
        <item m="1" x="2798"/>
        <item m="1" x="3365"/>
        <item m="1" x="2912"/>
        <item m="1" x="1989"/>
        <item m="1" x="2665"/>
        <item m="1" x="1565"/>
        <item m="1" x="2269"/>
        <item m="1" x="7353"/>
        <item m="1" x="6418"/>
        <item m="1" x="2790"/>
        <item m="1" x="6191"/>
        <item m="1" x="5834"/>
        <item m="1" x="6095"/>
        <item m="1" x="6353"/>
        <item m="1" x="7522"/>
        <item m="1" x="2002"/>
        <item m="1" x="2651"/>
        <item m="1" x="6319"/>
        <item m="1" x="1836"/>
        <item m="1" x="2518"/>
        <item m="1" x="3315"/>
        <item m="1" x="1863"/>
        <item m="1" x="1551"/>
        <item m="1" x="1409"/>
        <item m="1" x="1870"/>
        <item m="1" x="2109"/>
        <item m="1" x="3285"/>
        <item m="1" x="6412"/>
        <item m="1" x="1678"/>
        <item m="1" x="2265"/>
        <item m="1" x="6763"/>
        <item m="1" x="1887"/>
        <item m="1" x="2243"/>
        <item m="1" x="2911"/>
        <item m="1" x="2682"/>
        <item m="1" x="7230"/>
        <item m="1" x="5882"/>
        <item m="1" x="5937"/>
        <item m="1" x="6040"/>
        <item m="1" x="6474"/>
        <item m="1" x="6228"/>
        <item m="1" x="5232"/>
        <item m="1" x="3363"/>
        <item m="1" x="3628"/>
        <item x="241"/>
        <item m="1" x="1714"/>
        <item m="1" x="1459"/>
        <item m="1" x="1251"/>
        <item m="1" x="7784"/>
        <item m="1" x="4621"/>
        <item m="1" x="2919"/>
        <item m="1" x="2383"/>
        <item m="1" x="2745"/>
        <item m="1" x="3388"/>
        <item m="1" x="1552"/>
        <item m="1" x="2000"/>
        <item m="1" x="1376"/>
        <item m="1" x="1278"/>
        <item m="1" x="1698"/>
        <item m="1" x="1411"/>
        <item m="1" x="2259"/>
        <item m="1" x="2521"/>
        <item x="239"/>
        <item m="1" x="2547"/>
        <item m="1" x="3933"/>
        <item m="1" x="2273"/>
        <item m="1" x="2516"/>
        <item m="1" x="1984"/>
        <item m="1" x="2402"/>
        <item m="1" x="2123"/>
        <item m="1" x="2805"/>
        <item m="1" x="2754"/>
        <item m="1" x="1844"/>
        <item m="1" x="4036"/>
        <item m="1" x="3603"/>
        <item m="1" x="3740"/>
        <item m="1" x="4413"/>
        <item m="1" x="6877"/>
        <item m="1" x="5905"/>
        <item m="1" x="1568"/>
        <item m="1" x="3037"/>
        <item m="1" x="7106"/>
        <item m="1" x="1990"/>
        <item m="1" x="6894"/>
        <item m="1" x="2630"/>
        <item m="1" x="2385"/>
        <item m="1" x="1574"/>
        <item m="1" x="1226"/>
        <item m="1" x="2940"/>
        <item m="1" x="6981"/>
        <item m="1" x="1355"/>
        <item m="1" x="1794"/>
        <item m="1" x="2374"/>
        <item m="1" x="3025"/>
        <item m="1" x="3641"/>
        <item m="1" x="2005"/>
        <item m="1" x="5070"/>
        <item m="1" x="1824"/>
        <item m="1" x="2789"/>
        <item m="1" x="2400"/>
        <item m="1" x="2362"/>
        <item m="1" x="4550"/>
        <item m="1" x="2546"/>
        <item m="1" x="2784"/>
        <item m="1" x="4354"/>
        <item m="1" x="3866"/>
        <item m="1" x="2871"/>
        <item m="1" x="5368"/>
        <item m="1" x="3481"/>
        <item m="1" x="1199"/>
        <item m="1" x="7273"/>
        <item m="1" x="2250"/>
        <item m="1" x="3272"/>
        <item m="1" x="3009"/>
        <item m="1" x="3615"/>
        <item m="1" x="7085"/>
        <item m="1" x="2388"/>
        <item m="1" x="2897"/>
        <item m="1" x="1739"/>
        <item m="1" x="3289"/>
        <item m="1" x="5644"/>
        <item m="1" x="6051"/>
        <item m="1" x="1838"/>
        <item m="1" x="3021"/>
        <item m="1" x="5814"/>
        <item m="1" x="2780"/>
        <item m="1" x="6882"/>
        <item m="1" x="5696"/>
        <item m="1" x="5743"/>
        <item m="1" x="5874"/>
        <item m="1" x="1593"/>
        <item m="1" x="1573"/>
        <item m="1" x="5585"/>
        <item m="1" x="5998"/>
        <item m="1" x="1223"/>
        <item m="1" x="5500"/>
        <item m="1" x="1902"/>
        <item m="1" x="2271"/>
        <item m="1" x="2413"/>
        <item m="1" x="7090"/>
        <item m="1" x="2758"/>
        <item m="1" x="1994"/>
        <item m="1" x="5002"/>
        <item m="1" x="3224"/>
        <item m="1" x="5570"/>
        <item m="1" x="2094"/>
        <item m="1" x="3129"/>
        <item m="1" x="5800"/>
        <item m="1" x="2384"/>
        <item m="1" x="2004"/>
        <item m="1" x="2121"/>
        <item x="236"/>
        <item m="1" x="5626"/>
        <item m="1" x="5346"/>
        <item m="1" x="2490"/>
        <item m="1" x="4084"/>
        <item m="1" x="4412"/>
        <item m="1" x="6795"/>
        <item m="1" x="1249"/>
        <item m="1" x="2755"/>
        <item m="1" x="3015"/>
        <item m="1" x="5550"/>
        <item m="1" x="6587"/>
        <item m="1" x="1958"/>
        <item m="1" x="2224"/>
        <item m="1" x="2392"/>
        <item m="1" x="4492"/>
        <item m="1" x="5964"/>
        <item m="1" x="6837"/>
        <item m="1" x="1753"/>
        <item m="1" x="5835"/>
        <item m="1" x="4106"/>
        <item m="1" x="2763"/>
        <item m="1" x="2781"/>
        <item m="1" x="4284"/>
        <item m="1" x="3304"/>
        <item m="1" x="2146"/>
        <item m="1" x="7672"/>
        <item m="1" x="2159"/>
        <item m="1" x="5027"/>
        <item m="1" x="1281"/>
        <item m="1" x="2916"/>
        <item m="1" x="2672"/>
        <item m="1" x="1225"/>
        <item x="954"/>
        <item m="1" x="5559"/>
        <item m="1" x="2248"/>
        <item m="1" x="1850"/>
        <item m="1" x="3064"/>
        <item m="1" x="3957"/>
        <item m="1" x="1883"/>
        <item m="1" x="6728"/>
        <item m="1" x="4733"/>
        <item m="1" x="4919"/>
        <item m="1" x="1998"/>
        <item m="1" x="7766"/>
        <item m="1" x="2744"/>
        <item m="1" x="1198"/>
        <item m="1" x="1580"/>
        <item m="1" x="2141"/>
        <item m="1" x="1267"/>
        <item m="1" x="7816"/>
        <item m="1" x="3255"/>
        <item m="1" x="5562"/>
        <item m="1" x="2485"/>
        <item m="1" x="5369"/>
        <item m="1" x="1585"/>
        <item m="1" x="6612"/>
        <item m="1" x="2671"/>
        <item m="1" x="1584"/>
        <item m="1" x="1212"/>
        <item m="1" x="4481"/>
        <item m="1" x="5780"/>
        <item m="1" x="5838"/>
        <item m="1" x="5997"/>
        <item m="1" x="2877"/>
        <item m="1" x="3030"/>
        <item m="1" x="6313"/>
        <item m="1" x="3280"/>
        <item m="1" x="4115"/>
        <item m="1" x="5339"/>
        <item m="1" x="7180"/>
        <item m="1" x="4958"/>
        <item m="1" x="2882"/>
        <item m="1" x="3155"/>
        <item m="1" x="1858"/>
        <item m="1" x="7817"/>
        <item m="1" x="3017"/>
        <item m="1" x="1869"/>
        <item m="1" x="7690"/>
        <item m="1" x="4296"/>
        <item m="1" x="4765"/>
        <item m="1" x="2404"/>
        <item m="1" x="3725"/>
        <item m="1" x="7196"/>
        <item m="1" x="6484"/>
        <item m="1" x="6685"/>
        <item m="1" x="3296"/>
        <item m="1" x="6494"/>
        <item m="1" x="2414"/>
        <item m="1" x="5269"/>
        <item m="1" x="4220"/>
        <item m="1" x="3156"/>
        <item m="1" x="4496"/>
        <item m="1" x="3533"/>
        <item m="1" x="2689"/>
        <item m="1" x="4110"/>
        <item m="1" x="5695"/>
        <item m="1" x="6741"/>
        <item m="1" x="3508"/>
        <item m="1" x="1717"/>
        <item m="1" x="4671"/>
        <item m="1" x="5354"/>
        <item m="1" x="7691"/>
        <item m="1" x="5641"/>
        <item m="1" x="2508"/>
        <item m="1" x="2921"/>
        <item m="1" x="6007"/>
        <item m="1" x="2646"/>
        <item m="1" x="2526"/>
        <item m="1" x="7285"/>
        <item m="1" x="3162"/>
        <item m="1" x="3757"/>
        <item m="1" x="1849"/>
        <item m="1" x="4356"/>
        <item m="1" x="3754"/>
        <item m="1" x="5522"/>
        <item m="1" x="1213"/>
        <item m="1" x="3592"/>
        <item m="1" x="4948"/>
        <item m="1" x="3392"/>
        <item m="1" x="2124"/>
        <item m="1" x="1560"/>
        <item m="1" x="2482"/>
        <item m="1" x="2136"/>
        <item m="1" x="2519"/>
        <item m="1" x="3147"/>
        <item m="1" x="1992"/>
        <item m="1" x="3751"/>
        <item m="1" x="1697"/>
        <item m="1" x="1218"/>
        <item m="1" x="3874"/>
        <item m="1" x="6570"/>
        <item m="1" x="5880"/>
        <item m="1" x="3256"/>
        <item m="1" x="4190"/>
        <item m="1" x="3002"/>
        <item m="1" x="5504"/>
        <item m="1" x="4404"/>
        <item m="1" x="5146"/>
        <item m="1" x="1450"/>
        <item m="1" x="4374"/>
        <item m="1" x="4135"/>
        <item m="1" x="1408"/>
        <item m="1" x="7409"/>
        <item m="1" x="2160"/>
        <item m="1" x="5090"/>
        <item m="1" x="4991"/>
        <item m="1" x="1406"/>
        <item m="1" x="5295"/>
        <item m="1" x="5120"/>
        <item m="1" x="5521"/>
        <item m="1" x="5947"/>
        <item m="1" x="6012"/>
        <item m="1" x="1561"/>
        <item m="1" x="1518"/>
        <item x="540"/>
        <item m="1" x="5843"/>
        <item m="1" x="1995"/>
        <item m="1" x="4867"/>
        <item m="1" x="2557"/>
        <item m="1" x="2529"/>
        <item m="1" x="6152"/>
        <item m="1" x="5573"/>
        <item m="1" x="6260"/>
        <item m="1" x="2225"/>
        <item m="1" x="2405"/>
        <item m="1" x="5887"/>
        <item m="1" x="1679"/>
        <item m="1" x="5592"/>
        <item m="1" x="5724"/>
        <item m="1" x="5941"/>
        <item x="270"/>
        <item m="1" x="6056"/>
        <item m="1" x="1959"/>
        <item m="1" x="1356"/>
        <item m="1" x="5785"/>
        <item m="1" x="2695"/>
        <item m="1" x="3518"/>
        <item m="1" x="2906"/>
        <item m="1" x="2140"/>
        <item m="1" x="2028"/>
        <item m="1" x="2686"/>
        <item m="1" x="2684"/>
        <item m="1" x="2530"/>
        <item m="1" x="3417"/>
        <item m="1" x="3174"/>
        <item m="1" x="1243"/>
        <item m="1" x="5708"/>
        <item m="1" x="5571"/>
        <item m="1" x="3519"/>
        <item m="1" x="4081"/>
        <item m="1" x="1996"/>
        <item m="1" x="3134"/>
        <item m="1" x="2793"/>
        <item m="1" x="3032"/>
        <item m="1" x="1877"/>
        <item m="1" x="2539"/>
        <item m="1" x="3527"/>
        <item m="1" x="2255"/>
        <item m="1" x="1997"/>
        <item m="1" x="1612"/>
        <item m="1" x="1279"/>
        <item m="1" x="3654"/>
        <item m="1" x="3416"/>
        <item m="1" x="5906"/>
        <item m="1" x="1853"/>
        <item m="1" x="6232"/>
        <item m="1" x="6281"/>
        <item m="1" x="1852"/>
        <item m="1" x="2278"/>
        <item m="1" x="7221"/>
        <item m="1" x="1259"/>
        <item m="1" x="2283"/>
        <item m="1" x="2149"/>
        <item m="1" x="2658"/>
        <item m="1" x="3512"/>
        <item m="1" x="2007"/>
        <item m="1" x="2687"/>
        <item m="1" x="2416"/>
        <item m="1" x="1856"/>
        <item m="1" x="2657"/>
        <item m="1" x="1378"/>
        <item m="1" x="7507"/>
        <item m="1" x="7202"/>
        <item m="1" x="7099"/>
        <item m="1" x="7653"/>
        <item m="1" x="6870"/>
        <item m="1" x="7102"/>
        <item m="1" x="7968"/>
        <item m="1" x="1412"/>
        <item m="1" x="2274"/>
        <item m="1" x="2548"/>
        <item m="1" x="3166"/>
        <item m="1" x="2108"/>
        <item m="1" x="1710"/>
        <item m="1" x="2415"/>
        <item m="1" x="3763"/>
        <item m="1" x="2932"/>
        <item m="1" x="2925"/>
        <item m="1" x="6483"/>
        <item m="1" x="3510"/>
        <item m="1" x="3393"/>
        <item m="1" x="3274"/>
        <item m="1" x="1566"/>
        <item m="1" x="1857"/>
        <item m="1" x="4714"/>
        <item m="1" x="5948"/>
        <item m="1" x="6057"/>
        <item m="1" x="5568"/>
        <item m="1" x="2419"/>
        <item m="1" x="2690"/>
        <item m="1" x="2126"/>
        <item m="1" x="1397"/>
        <item m="1" x="1715"/>
        <item m="1" x="2536"/>
        <item m="1" x="2787"/>
        <item m="1" x="2260"/>
        <item m="1" x="2001"/>
        <item m="1" x="3173"/>
        <item m="1" x="2155"/>
        <item m="1" x="4105"/>
        <item m="1" x="2995"/>
        <item m="1" x="1878"/>
        <item m="1" x="1241"/>
        <item m="1" x="6489"/>
        <item m="1" x="5106"/>
        <item m="1" x="5287"/>
        <item m="1" x="2676"/>
        <item m="1" x="1211"/>
        <item m="1" x="1892"/>
        <item m="1" x="2167"/>
        <item m="1" x="1616"/>
        <item m="1" x="3532"/>
        <item m="1" x="7366"/>
        <item m="1" x="4246"/>
        <item m="1" x="6565"/>
        <item m="1" x="1625"/>
        <item m="1" x="5656"/>
        <item m="1" x="5525"/>
        <item m="1" x="5010"/>
        <item m="1" x="1312"/>
        <item m="1" x="1254"/>
        <item m="1" x="2664"/>
        <item m="1" x="3004"/>
        <item m="1" x="2869"/>
        <item m="1" x="1219"/>
        <item m="1" x="4616"/>
        <item m="1" x="2376"/>
        <item m="1" x="6140"/>
        <item m="1" x="4926"/>
        <item m="1" x="3623"/>
        <item m="1" x="4978"/>
        <item m="1" x="3117"/>
        <item m="1" x="5707"/>
        <item m="1" x="4007"/>
        <item m="1" x="2553"/>
        <item m="1" x="1558"/>
        <item m="1" x="1587"/>
        <item m="1" x="2941"/>
        <item m="1" x="1741"/>
        <item m="1" x="4772"/>
        <item m="1" x="2284"/>
        <item m="1" x="4271"/>
        <item m="1" x="5710"/>
        <item m="1" x="2752"/>
        <item m="1" x="5225"/>
        <item m="1" x="2030"/>
        <item m="1" x="3634"/>
        <item m="1" x="2667"/>
        <item m="1" x="3398"/>
        <item m="1" x="1423"/>
        <item m="1" x="2184"/>
        <item m="1" x="1884"/>
        <item m="1" x="2913"/>
        <item m="1" x="3647"/>
        <item m="1" x="1269"/>
        <item m="1" x="2395"/>
        <item m="1" x="6381"/>
        <item m="1" x="6279"/>
        <item m="1" x="2175"/>
        <item m="1" x="1594"/>
        <item m="1" x="1252"/>
        <item m="1" x="2452"/>
        <item m="1" x="2193"/>
        <item m="1" x="2691"/>
        <item m="1" x="1290"/>
        <item m="1" x="1255"/>
        <item m="1" x="3537"/>
        <item m="1" x="3987"/>
        <item m="1" x="4566"/>
        <item m="1" x="6703"/>
        <item m="1" x="3622"/>
        <item m="1" x="2749"/>
        <item m="1" x="2985"/>
        <item m="1" x="4636"/>
        <item m="1" x="2411"/>
        <item m="1" x="1410"/>
        <item m="1" x="1726"/>
        <item m="1" x="1387"/>
        <item m="1" x="1708"/>
        <item m="1" x="1611"/>
        <item m="1" x="1388"/>
        <item m="1" x="5868"/>
        <item m="1" x="5865"/>
        <item m="1" x="4751"/>
        <item m="1" x="1626"/>
        <item m="1" x="3541"/>
        <item m="1" x="6460"/>
        <item m="1" x="1924"/>
        <item m="1" x="7578"/>
        <item m="1" x="2453"/>
        <item m="1" x="2143"/>
        <item m="1" x="6071"/>
        <item m="1" x="6162"/>
        <item m="1" x="6107"/>
        <item m="1" x="1588"/>
        <item x="249"/>
        <item m="1" x="1720"/>
        <item m="1" x="2127"/>
        <item m="1" x="4888"/>
        <item m="1" x="4745"/>
        <item m="1" x="2818"/>
        <item m="1" x="3597"/>
        <item m="1" x="2409"/>
        <item m="1" x="1235"/>
        <item m="1" x="2011"/>
        <item m="1" x="1841"/>
        <item m="1" x="1268"/>
        <item m="1" x="1428"/>
        <item m="1" x="2812"/>
        <item m="1" x="1441"/>
        <item m="1" x="1755"/>
        <item m="1" x="2031"/>
        <item m="1" x="2293"/>
        <item m="1" x="1885"/>
        <item m="1" x="2421"/>
        <item m="1" x="5299"/>
        <item m="1" x="2704"/>
        <item m="1" x="1270"/>
        <item m="1" x="1754"/>
        <item m="1" x="1606"/>
        <item x="251"/>
        <item m="1" x="5323"/>
        <item m="1" x="5471"/>
        <item m="1" x="5603"/>
        <item m="1" x="5739"/>
        <item m="1" x="5851"/>
        <item m="1" x="5959"/>
        <item m="1" x="5398"/>
        <item m="1" x="5528"/>
        <item m="1" x="5472"/>
        <item m="1" x="1291"/>
        <item m="1" x="1905"/>
        <item m="1" x="2177"/>
        <item m="1" x="2949"/>
        <item m="1" x="3045"/>
        <item m="1" x="2564"/>
        <item m="1" x="2692"/>
        <item m="1" x="2939"/>
        <item m="1" x="6863"/>
        <item m="1" x="2015"/>
        <item m="1" x="5001"/>
        <item m="1" x="2013"/>
        <item m="1" x="6212"/>
        <item m="1" x="6324"/>
        <item m="1" x="6374"/>
        <item m="1" x="7210"/>
        <item m="1" x="6984"/>
        <item m="1" x="2156"/>
        <item m="1" x="6328"/>
        <item m="1" x="6698"/>
        <item m="1" x="2176"/>
        <item m="1" x="2148"/>
        <item m="1" x="1617"/>
        <item m="1" x="5440"/>
        <item m="1" x="7310"/>
        <item m="1" x="6918"/>
        <item m="1" x="4694"/>
        <item m="1" x="6642"/>
        <item m="1" x="6369"/>
        <item m="1" x="2420"/>
        <item m="1" x="6459"/>
        <item m="1" x="7207"/>
        <item m="1" x="6163"/>
        <item m="1" x="6714"/>
        <item m="1" x="6764"/>
        <item m="1" x="5036"/>
        <item m="1" x="1419"/>
        <item m="1" x="5857"/>
        <item m="1" x="3046"/>
        <item m="1" x="3294"/>
        <item m="1" x="1904"/>
        <item m="1" x="2905"/>
        <item m="1" x="1709"/>
        <item m="1" x="2902"/>
        <item m="1" x="1699"/>
        <item m="1" x="2792"/>
        <item m="1" x="3282"/>
        <item m="1" x="1761"/>
        <item m="1" x="2563"/>
        <item m="1" x="2436"/>
        <item m="1" x="4342"/>
        <item m="1" x="4999"/>
        <item m="1" x="6874"/>
        <item m="1" x="4883"/>
        <item m="1" x="2565"/>
        <item m="1" x="2814"/>
        <item m="1" x="7026"/>
        <item m="1" x="7793"/>
        <item m="1" x="7398"/>
        <item m="1" x="6938"/>
        <item m="1" x="4933"/>
        <item m="1" x="5821"/>
        <item m="1" x="3060"/>
        <item m="1" x="6371"/>
        <item m="1" x="7140"/>
        <item m="1" x="2813"/>
        <item m="1" x="1886"/>
        <item m="1" x="2157"/>
        <item m="1" x="2938"/>
        <item m="1" x="2285"/>
        <item m="1" x="1581"/>
        <item m="1" x="5664"/>
        <item m="1" x="1429"/>
        <item m="1" x="2021"/>
        <item m="1" x="2555"/>
        <item m="1" x="1297"/>
        <item m="1" x="1620"/>
        <item m="1" x="1908"/>
        <item m="1" x="1762"/>
        <item m="1" x="4382"/>
        <item m="1" x="2570"/>
        <item m="1" x="1732"/>
        <item m="1" x="2014"/>
        <item m="1" x="2277"/>
        <item m="1" x="2803"/>
        <item m="1" x="1742"/>
        <item m="1" x="2286"/>
        <item m="1" x="1257"/>
        <item m="1" x="1596"/>
        <item m="1" x="2422"/>
        <item m="1" x="2158"/>
        <item m="1" x="3498"/>
        <item m="1" x="2542"/>
        <item m="1" x="4966"/>
        <item m="1" x="2804"/>
        <item m="1" x="1903"/>
        <item m="1" x="1442"/>
        <item m="1" x="1756"/>
        <item m="1" x="2032"/>
        <item m="1" x="2294"/>
        <item m="1" x="1427"/>
        <item m="1" x="2437"/>
        <item m="1" x="1424"/>
        <item m="1" x="1735"/>
        <item m="1" x="1307"/>
        <item m="1" x="2279"/>
        <item m="1" x="3653"/>
        <item m="1" x="1434"/>
        <item m="1" x="1746"/>
        <item m="1" x="2024"/>
        <item m="1" x="5969"/>
        <item m="1" x="4827"/>
        <item m="1" x="1455"/>
        <item m="1" x="1767"/>
        <item m="1" x="2039"/>
        <item m="1" x="2161"/>
        <item m="1" x="1733"/>
        <item m="1" x="2554"/>
        <item m="1" x="1430"/>
        <item m="1" x="3275"/>
        <item m="1" x="6382"/>
        <item m="1" x="3302"/>
        <item m="1" x="2162"/>
        <item m="1" x="2432"/>
        <item m="1" x="5529"/>
        <item m="1" x="5740"/>
        <item m="1" x="5852"/>
        <item m="1" x="5960"/>
        <item m="1" x="6063"/>
        <item m="1" x="6161"/>
        <item m="1" x="6267"/>
        <item m="1" x="6370"/>
        <item m="1" x="6481"/>
        <item m="1" x="5065"/>
        <item m="1" x="5246"/>
        <item m="1" x="5400"/>
        <item m="1" x="1917"/>
        <item m="1" x="2188"/>
        <item m="1" x="6333"/>
        <item m="1" x="3159"/>
        <item m="1" x="6701"/>
        <item m="1" x="6230"/>
        <item m="1" x="6278"/>
        <item m="1" x="6325"/>
        <item m="1" x="7100"/>
        <item m="1" x="7103"/>
        <item m="1" x="6686"/>
        <item m="1" x="7850"/>
        <item m="1" x="1888"/>
        <item m="1" x="1631"/>
        <item m="1" x="3053"/>
        <item m="1" x="2977"/>
        <item m="1" x="3719"/>
        <item m="1" x="3471"/>
        <item m="1" x="7791"/>
        <item m="1" x="4122"/>
        <item m="1" x="2137"/>
        <item m="1" x="1747"/>
        <item m="1" x="2289"/>
        <item m="1" x="4393"/>
        <item m="1" x="6600"/>
        <item m="1" x="7707"/>
        <item m="1" x="6114"/>
        <item m="1" x="7328"/>
        <item m="1" x="1447"/>
        <item m="1" x="5541"/>
        <item m="1" x="2576"/>
        <item m="1" x="2040"/>
        <item m="1" x="2306"/>
        <item m="1" x="2583"/>
        <item m="1" x="1456"/>
        <item m="1" x="1468"/>
        <item m="1" x="1781"/>
        <item m="1" x="2053"/>
        <item m="1" x="2315"/>
        <item m="1" x="2592"/>
        <item m="1" x="1480"/>
        <item m="1" x="1791"/>
        <item m="1" x="2065"/>
        <item m="1" x="2325"/>
        <item m="1" x="2600"/>
        <item m="1" x="1495"/>
        <item m="1" x="1804"/>
        <item m="1" x="2610"/>
        <item m="1" x="1262"/>
        <item m="1" x="1602"/>
        <item m="1" x="1889"/>
        <item m="1" x="2163"/>
        <item m="1" x="2426"/>
        <item m="1" x="2696"/>
        <item m="1" x="1283"/>
        <item m="1" x="1614"/>
        <item m="1" x="1899"/>
        <item m="1" x="2172"/>
        <item m="1" x="2433"/>
        <item m="1" x="2701"/>
        <item m="1" x="1298"/>
        <item m="1" x="1622"/>
        <item m="1" x="1910"/>
        <item m="1" x="2181"/>
        <item m="1" x="2443"/>
        <item m="1" x="2709"/>
        <item m="1" x="1308"/>
        <item m="1" x="1632"/>
        <item m="1" x="1918"/>
        <item m="1" x="2189"/>
        <item m="1" x="2448"/>
        <item m="1" x="2714"/>
        <item m="1" x="1319"/>
        <item m="1" x="1643"/>
        <item m="1" x="1928"/>
        <item m="1" x="2200"/>
        <item m="1" x="2720"/>
        <item m="1" x="1328"/>
        <item m="1" x="1653"/>
        <item m="1" x="1939"/>
        <item m="1" x="2207"/>
        <item m="1" x="2463"/>
        <item m="1" x="2726"/>
        <item m="1" x="1340"/>
        <item m="1" x="1664"/>
        <item m="1" x="1949"/>
        <item m="1" x="2215"/>
        <item m="1" x="2471"/>
        <item m="1" x="2736"/>
        <item m="1" x="1347"/>
        <item m="1" x="1955"/>
        <item m="1" x="2220"/>
        <item m="1" x="2478"/>
        <item m="1" x="1671"/>
        <item m="1" x="2739"/>
        <item m="1" x="1960"/>
        <item m="1" x="1425"/>
        <item m="1" x="1737"/>
        <item m="1" x="2017"/>
        <item m="1" x="2281"/>
        <item m="1" x="2560"/>
        <item m="1" x="2808"/>
        <item m="1" x="1436"/>
        <item m="1" x="1748"/>
        <item m="1" x="2025"/>
        <item m="1" x="2290"/>
        <item m="1" x="2568"/>
        <item m="1" x="2816"/>
        <item m="1" x="1448"/>
        <item m="1" x="1759"/>
        <item m="1" x="2035"/>
        <item m="1" x="2300"/>
        <item m="1" x="2577"/>
        <item m="1" x="2824"/>
        <item m="1" x="1457"/>
        <item m="1" x="1769"/>
        <item m="1" x="2041"/>
        <item m="1" x="2307"/>
        <item m="1" x="2584"/>
        <item m="1" x="2831"/>
        <item m="1" x="1469"/>
        <item m="1" x="1782"/>
        <item m="1" x="2054"/>
        <item m="1" x="2316"/>
        <item m="1" x="2593"/>
        <item m="1" x="2838"/>
        <item m="1" x="1481"/>
        <item m="1" x="2066"/>
        <item m="1" x="1792"/>
        <item m="1" x="2601"/>
        <item m="1" x="1636"/>
        <item m="1" x="1303"/>
        <item m="1" x="5280"/>
        <item m="1" x="6017"/>
        <item m="1" x="2427"/>
        <item m="1" x="2173"/>
        <item m="1" x="2457"/>
        <item m="1" x="1357"/>
        <item m="1" x="1435"/>
        <item m="1" x="1929"/>
        <item m="1" x="2201"/>
        <item m="1" x="2464"/>
        <item m="1" x="2964"/>
        <item m="1" x="1940"/>
        <item m="1" x="2208"/>
        <item m="1" x="2727"/>
        <item m="1" x="1421"/>
        <item m="1" x="2227"/>
        <item m="1" x="2298"/>
        <item m="1" x="2561"/>
        <item m="1" x="3049"/>
        <item m="1" x="2336"/>
        <item m="1" x="2078"/>
        <item m="1" x="1749"/>
        <item m="1" x="5749"/>
        <item m="1" x="6263"/>
        <item m="1" x="2299"/>
        <item m="1" x="2425"/>
        <item m="1" x="1760"/>
        <item m="1" x="7195"/>
        <item m="1" x="7620"/>
        <item m="1" x="7286"/>
        <item m="1" x="2475"/>
        <item m="1" x="2825"/>
        <item m="1" x="3063"/>
        <item m="1" x="2308"/>
        <item m="1" x="2042"/>
        <item m="1" x="1264"/>
        <item m="1" x="1603"/>
        <item m="1" x="2567"/>
        <item m="1" x="2194"/>
        <item m="1" x="3283"/>
        <item m="1" x="3609"/>
        <item m="1" x="2164"/>
        <item m="1" x="4193"/>
        <item m="1" x="5431"/>
        <item m="1" x="2444"/>
        <item m="1" x="1263"/>
        <item m="1" x="1736"/>
        <item m="1" x="1923"/>
        <item m="1" x="2357"/>
        <item m="1" x="3631"/>
        <item m="1" x="1916"/>
        <item m="1" x="3177"/>
        <item m="1" x="1285"/>
        <item m="1" x="1900"/>
        <item m="1" x="1615"/>
        <item m="1" x="2174"/>
        <item m="1" x="2434"/>
        <item m="1" x="1890"/>
        <item m="1" x="2022"/>
        <item m="1" x="1272"/>
        <item m="1" x="2288"/>
        <item m="1" x="1627"/>
        <item x="256"/>
        <item m="1" x="1758"/>
        <item m="1" x="5363"/>
        <item m="1" x="2295"/>
        <item m="1" x="2018"/>
        <item x="255"/>
        <item m="1" x="2573"/>
        <item m="1" x="7380"/>
        <item m="1" x="5712"/>
        <item m="1" x="1763"/>
        <item m="1" x="6173"/>
        <item m="1" x="7222"/>
        <item m="1" x="6223"/>
        <item m="1" x="6434"/>
        <item m="1" x="2036"/>
        <item m="1" x="6549"/>
        <item m="1" x="2580"/>
        <item m="1" x="5674"/>
        <item m="1" x="6119"/>
        <item m="1" x="6868"/>
        <item m="1" x="6006"/>
        <item m="1" x="4222"/>
        <item m="1" x="4181"/>
        <item m="1" x="2685"/>
        <item m="1" x="5750"/>
        <item m="1" x="1909"/>
        <item m="1" x="1757"/>
        <item m="1" x="6435"/>
        <item m="1" x="6275"/>
        <item m="1" x="1906"/>
        <item m="1" x="2439"/>
        <item m="1" x="2572"/>
        <item m="1" x="3307"/>
        <item m="1" x="3790"/>
        <item m="1" x="1744"/>
        <item m="1" x="1915"/>
        <item m="1" x="6978"/>
        <item m="1" x="6388"/>
        <item m="1" x="6171"/>
        <item m="1" x="6510"/>
        <item m="1" x="6793"/>
        <item m="1" x="7004"/>
        <item m="1" x="7265"/>
        <item m="1" x="1628"/>
        <item m="1" x="5413"/>
        <item m="1" x="2661"/>
        <item m="1" x="2390"/>
        <item m="1" x="3055"/>
        <item m="1" x="3425"/>
        <item m="1" x="2185"/>
        <item m="1" x="5045"/>
        <item m="1" x="2446"/>
        <item m="1" x="2946"/>
        <item m="1" x="4746"/>
        <item m="1" x="4956"/>
        <item m="1" x="1210"/>
        <item m="1" x="1555"/>
        <item m="1" x="1847"/>
        <item m="1" x="2128"/>
        <item m="1" x="5390"/>
        <item m="1" x="5889"/>
        <item m="1" x="5650"/>
        <item m="1" x="3769"/>
        <item m="1" x="2653"/>
        <item m="1" x="2381"/>
        <item m="1" x="2120"/>
        <item m="1" x="1842"/>
        <item m="1" x="1545"/>
        <item m="1" x="1197"/>
        <item m="1" x="1654"/>
        <item m="1" x="4960"/>
        <item m="1" x="4892"/>
        <item m="1" x="5965"/>
        <item m="1" x="2170"/>
        <item m="1" x="1337"/>
        <item x="541"/>
        <item m="1" x="2822"/>
        <item m="1" x="4843"/>
        <item m="1" x="1289"/>
        <item x="252"/>
        <item x="253"/>
        <item x="254"/>
        <item m="1" x="5465"/>
        <item m="1" x="4010"/>
        <item x="204"/>
        <item m="1" x="7354"/>
        <item m="1" x="5222"/>
        <item m="1" x="1237"/>
        <item m="1" x="5385"/>
        <item m="1" x="4833"/>
        <item m="1" x="4706"/>
        <item m="1" x="1224"/>
        <item m="1" x="2947"/>
        <item m="1" x="1864"/>
        <item m="1" x="4107"/>
        <item m="1" x="4848"/>
        <item m="1" x="2033"/>
        <item m="1" x="2296"/>
        <item m="1" x="6873"/>
        <item m="1" x="2029"/>
        <item m="1" x="2183"/>
        <item m="1" x="4270"/>
        <item m="1" x="1482"/>
        <item m="1" x="1793"/>
        <item m="1" x="2067"/>
        <item m="1" x="1768"/>
        <item m="1" x="2171"/>
        <item m="1" x="2430"/>
        <item m="1" x="5247"/>
        <item m="1" x="5401"/>
        <item m="1" x="5531"/>
        <item m="1" x="5659"/>
        <item m="1" x="5532"/>
        <item m="1" x="5660"/>
        <item m="1" x="5798"/>
        <item m="1" x="5898"/>
        <item m="1" x="5605"/>
        <item m="1" x="5744"/>
        <item m="1" x="5329"/>
        <item m="1" x="2037"/>
        <item m="1" x="5477"/>
        <item m="1" x="5607"/>
        <item m="1" x="5745"/>
        <item m="1" x="5855"/>
        <item m="1" x="5962"/>
        <item m="1" x="6065"/>
        <item m="1" x="6165"/>
        <item m="1" x="6273"/>
        <item m="1" x="5174"/>
        <item m="1" x="5335"/>
        <item m="1" x="1894"/>
        <item m="1" x="2178"/>
        <item m="1" x="1446"/>
        <item m="1" x="1946"/>
        <item m="1" x="2440"/>
        <item m="1" x="1396"/>
        <item m="1" x="2801"/>
        <item m="1" x="1305"/>
        <item m="1" x="1629"/>
        <item m="1" x="5665"/>
        <item m="1" x="5799"/>
        <item m="1" x="5900"/>
        <item m="1" x="6011"/>
        <item m="1" x="6112"/>
        <item m="1" x="6220"/>
        <item m="1" x="6323"/>
        <item m="1" x="6428"/>
        <item m="1" x="5406"/>
        <item m="1" x="5538"/>
        <item m="1" x="5670"/>
        <item m="1" x="5903"/>
        <item m="1" x="6016"/>
        <item m="1" x="6113"/>
        <item m="1" x="6225"/>
        <item m="1" x="1764"/>
        <item m="1" x="6332"/>
        <item m="1" x="6432"/>
        <item m="1" x="5407"/>
        <item m="1" x="5542"/>
        <item m="1" x="5676"/>
        <item m="1" x="5807"/>
        <item m="1" x="5911"/>
        <item m="1" x="6021"/>
        <item m="1" x="1638"/>
        <item m="1" x="5746"/>
        <item m="1" x="2702"/>
        <item m="1" x="5856"/>
        <item m="1" x="5963"/>
        <item m="1" x="1895"/>
        <item m="1" x="1607"/>
        <item m="1" x="6066"/>
        <item m="1" x="1271"/>
        <item m="1" x="2023"/>
        <item m="1" x="6166"/>
        <item m="1" x="2287"/>
        <item m="1" x="1743"/>
        <item m="1" x="1431"/>
        <item m="1" x="2047"/>
        <item m="1" x="6274"/>
        <item m="1" x="6373"/>
        <item m="1" x="6488"/>
        <item m="1" x="6780"/>
        <item m="1" x="5480"/>
        <item m="1" x="5618"/>
        <item m="1" x="5976"/>
        <item m="1" x="5612"/>
        <item m="1" x="5803"/>
        <item m="1" x="3061"/>
        <item m="1" x="3072"/>
        <item m="1" x="2828"/>
        <item m="1" x="2832"/>
        <item m="1" x="4620"/>
        <item m="1" x="3022"/>
        <item m="1" x="5534"/>
        <item m="1" x="5801"/>
        <item m="1" x="5608"/>
        <item m="1" x="4871"/>
        <item m="1" x="1393"/>
        <item m="1" x="1608"/>
        <item m="1" x="2712"/>
        <item m="1" x="5358"/>
        <item m="1" x="5151"/>
        <item m="1" x="1914"/>
        <item m="1" x="2705"/>
        <item m="1" x="1274"/>
        <item m="1" x="7248"/>
        <item m="1" x="7879"/>
        <item m="1" x="2700"/>
        <item m="1" x="3715"/>
        <item m="1" x="6649"/>
        <item m="1" x="2699"/>
        <item m="1" x="1644"/>
        <item m="1" x="4153"/>
        <item m="1" x="2986"/>
        <item m="1" x="1868"/>
        <item m="1" x="5192"/>
        <item m="1" x="5291"/>
        <item m="1" x="5551"/>
        <item m="1" x="6444"/>
        <item m="1" x="7699"/>
        <item m="1" x="1458"/>
        <item m="1" x="3657"/>
        <item m="1" x="7401"/>
        <item m="1" x="2944"/>
        <item m="1" x="1445"/>
        <item m="1" x="1444"/>
        <item m="1" x="1313"/>
        <item m="1" x="2291"/>
        <item m="1" x="3088"/>
        <item m="1" x="4210"/>
        <item m="1" x="4726"/>
        <item m="1" x="4465"/>
        <item m="1" x="1452"/>
        <item m="1" x="2950"/>
        <item m="1" x="1950"/>
        <item m="1" x="2578"/>
        <item m="1" x="1484"/>
        <item m="1" x="2069"/>
        <item m="1" x="3271"/>
        <item m="1" x="1806"/>
        <item m="1" x="2080"/>
        <item m="1" x="1609"/>
        <item x="951"/>
        <item m="1" x="7259"/>
        <item m="1" x="1292"/>
        <item m="1" x="3334"/>
        <item m="1" x="2191"/>
        <item m="1" x="4549"/>
        <item m="1" x="1275"/>
        <item m="1" x="2713"/>
        <item m="1" x="1645"/>
        <item m="1" x="5171"/>
        <item m="1" x="2399"/>
        <item m="1" x="2834"/>
        <item m="1" x="6234"/>
        <item m="1" x="1932"/>
        <item m="1" x="5235"/>
        <item m="1" x="2923"/>
        <item m="1" x="3157"/>
        <item m="1" x="4965"/>
        <item m="1" x="5234"/>
        <item m="1" x="4239"/>
        <item m="1" x="2585"/>
        <item m="1" x="2202"/>
        <item m="1" x="6178"/>
        <item m="1" x="6028"/>
        <item m="1" x="6342"/>
        <item m="1" x="1331"/>
        <item m="1" x="1942"/>
        <item m="1" x="4638"/>
        <item m="1" x="2302"/>
        <item m="1" x="1784"/>
        <item m="1" x="6277"/>
        <item m="1" x="2044"/>
        <item m="1" x="2309"/>
        <item m="1" x="2180"/>
        <item m="1" x="5777"/>
        <item m="1" x="1471"/>
        <item m="1" x="2588"/>
        <item m="1" x="2169"/>
        <item m="1" x="1897"/>
        <item m="1" x="1785"/>
        <item m="1" x="2276"/>
        <item m="1" x="1680"/>
        <item m="1" x="2043"/>
        <item m="1" x="5331"/>
        <item m="1" x="5230"/>
        <item m="1" x="5786"/>
        <item m="1" x="3629"/>
        <item m="1" x="1485"/>
        <item m="1" x="1941"/>
        <item m="1" x="1453"/>
        <item m="1" x="2328"/>
        <item m="1" x="1600"/>
        <item m="1" x="2303"/>
        <item m="1" x="1304"/>
        <item m="1" x="1322"/>
        <item m="1" x="1933"/>
        <item m="1" x="1775"/>
        <item m="1" x="2210"/>
        <item m="1" x="1472"/>
        <item m="1" x="1795"/>
        <item m="1" x="1921"/>
        <item m="1" x="1341"/>
        <item m="1" x="1665"/>
        <item m="1" x="1951"/>
        <item m="1" x="2216"/>
        <item m="1" x="2473"/>
        <item m="1" x="1350"/>
        <item m="1" x="1674"/>
        <item m="1" x="1956"/>
        <item m="1" x="2222"/>
        <item m="1" x="2481"/>
        <item m="1" x="1360"/>
        <item m="1" x="1682"/>
        <item m="1" x="1962"/>
        <item m="1" x="2231"/>
        <item m="1" x="2488"/>
        <item m="1" x="1461"/>
        <item m="1" x="1772"/>
        <item m="1" x="2045"/>
        <item m="1" x="2310"/>
        <item m="1" x="2586"/>
        <item m="1" x="1473"/>
        <item m="1" x="1786"/>
        <item m="1" x="2057"/>
        <item m="1" x="2319"/>
        <item m="1" x="2595"/>
        <item m="1" x="1486"/>
        <item m="1" x="1796"/>
        <item m="1" x="2070"/>
        <item m="1" x="2329"/>
        <item m="1" x="2605"/>
        <item m="1" x="1498"/>
        <item m="1" x="1807"/>
        <item m="1" x="2081"/>
        <item m="1" x="2337"/>
        <item m="1" x="2613"/>
        <item m="1" x="1510"/>
        <item m="1" x="1816"/>
        <item m="1" x="2088"/>
        <item m="1" x="2346"/>
        <item m="1" x="1310"/>
        <item m="1" x="1635"/>
        <item m="1" x="1922"/>
        <item m="1" x="2192"/>
        <item m="1" x="2451"/>
        <item m="1" x="2716"/>
        <item m="1" x="1323"/>
        <item m="1" x="1646"/>
        <item m="1" x="1934"/>
        <item m="1" x="2203"/>
        <item m="1" x="2460"/>
        <item m="1" x="2723"/>
        <item m="1" x="1333"/>
        <item m="1" x="1657"/>
        <item m="1" x="1944"/>
        <item m="1" x="2211"/>
        <item m="1" x="2467"/>
        <item m="1" x="4513"/>
        <item m="1" x="1773"/>
        <item m="1" x="2466"/>
        <item m="1" x="2046"/>
        <item m="1" x="1943"/>
        <item m="1" x="1655"/>
        <item m="1" x="5077"/>
        <item m="1" x="5259"/>
        <item m="1" x="5410"/>
        <item m="1" x="5544"/>
        <item m="1" x="5260"/>
        <item m="1" x="5411"/>
        <item m="1" x="5545"/>
        <item m="1" x="5076"/>
        <item m="1" x="5258"/>
        <item m="1" x="5409"/>
        <item m="1" x="1797"/>
        <item m="1" x="1487"/>
        <item m="1" x="2851"/>
        <item m="1" x="2338"/>
        <item m="1" x="1499"/>
        <item m="1" x="1523"/>
        <item m="1" x="1828"/>
        <item m="1" x="2097"/>
        <item m="1" x="6980"/>
        <item m="1" x="2272"/>
        <item m="1" x="6226"/>
        <item m="1" x="5907"/>
        <item m="1" x="6183"/>
        <item m="1" x="6441"/>
        <item m="1" x="6345"/>
        <item m="1" x="5863"/>
        <item m="1" x="6379"/>
        <item m="1" x="6611"/>
        <item m="1" x="1662"/>
        <item m="1" x="2450"/>
        <item m="1" x="1496"/>
        <item m="1" x="4370"/>
        <item m="1" x="1466"/>
        <item m="1" x="1451"/>
        <item m="1" x="4632"/>
        <item m="1" x="5057"/>
        <item m="1" x="5427"/>
        <item m="1" x="2438"/>
        <item m="1" x="4852"/>
        <item m="1" x="1492"/>
        <item m="1" x="1656"/>
        <item m="1" x="2209"/>
        <item m="1" x="1812"/>
        <item m="1" x="1516"/>
        <item m="1" x="4528"/>
        <item m="1" x="4755"/>
        <item m="1" x="2056"/>
        <item m="1" x="4032"/>
        <item m="1" x="2461"/>
        <item m="1" x="5614"/>
        <item m="1" x="5753"/>
        <item m="1" x="4790"/>
        <item m="1" x="1316"/>
        <item m="1" x="3178"/>
        <item m="1" x="1640"/>
        <item m="1" x="1326"/>
        <item m="1" x="1937"/>
        <item m="1" x="1338"/>
        <item m="1" x="5703"/>
        <item m="1" x="6694"/>
        <item m="1" x="5157"/>
        <item m="1" x="5381"/>
        <item m="1" x="6334"/>
        <item m="1" x="5666"/>
        <item m="1" x="2301"/>
        <item m="1" x="5621"/>
        <item m="1" x="5984"/>
        <item m="1" x="5867"/>
        <item m="1" x="6030"/>
        <item m="1" x="6452"/>
        <item m="1" x="5826"/>
        <item m="1" x="5773"/>
        <item m="1" x="6083"/>
        <item m="1" x="4572"/>
        <item m="1" x="3875"/>
        <item m="1" x="4384"/>
        <item x="956"/>
        <item m="1" x="6303"/>
        <item m="1" x="4379"/>
        <item m="1" x="5859"/>
        <item m="1" x="3024"/>
        <item m="1" x="5166"/>
        <item m="1" x="1542"/>
        <item m="1" x="2312"/>
        <item m="1" x="2048"/>
        <item m="1" x="1947"/>
        <item m="1" x="1789"/>
        <item m="1" x="5825"/>
        <item m="1" x="5377"/>
        <item m="1" x="6692"/>
        <item m="1" x="5679"/>
        <item m="1" x="5930"/>
        <item m="1" x="7274"/>
        <item m="1" x="1332"/>
        <item m="1" x="1641"/>
        <item m="1" x="6615"/>
        <item m="1" x="6020"/>
        <item m="1" x="6128"/>
        <item m="1" x="5754"/>
        <item m="1" x="5978"/>
        <item m="1" x="6800"/>
        <item m="1" x="5775"/>
        <item m="1" x="5872"/>
        <item m="1" x="6190"/>
        <item m="1" x="1893"/>
        <item m="1" x="1605"/>
        <item m="1" x="6123"/>
        <item m="1" x="6778"/>
        <item m="1" x="6774"/>
        <item m="1" x="5864"/>
        <item m="1" x="6283"/>
        <item m="1" x="1327"/>
        <item m="1" x="1651"/>
        <item m="1" x="2206"/>
        <item m="1" x="3994"/>
        <item m="1" x="6174"/>
        <item m="1" x="6387"/>
        <item m="1" x="1339"/>
        <item m="1" x="4970"/>
        <item m="1" x="4980"/>
        <item m="1" x="2213"/>
        <item m="1" x="3912"/>
        <item m="1" x="4164"/>
        <item m="1" x="5186"/>
        <item m="1" x="1669"/>
        <item m="1" x="1954"/>
        <item m="1" x="6321"/>
        <item m="1" x="2587"/>
        <item m="1" x="6609"/>
        <item m="1" x="5891"/>
        <item m="1" x="1778"/>
        <item m="1" x="5594"/>
        <item m="1" x="3880"/>
        <item m="1" x="4376"/>
        <item m="1" x="5023"/>
        <item m="1" x="6172"/>
        <item m="1" x="2807"/>
        <item m="1" x="4003"/>
        <item m="1" x="4472"/>
        <item m="1" x="5404"/>
        <item m="1" x="4840"/>
        <item m="1" x="4038"/>
        <item m="1" x="1927"/>
        <item m="1" x="5256"/>
        <item m="1" x="1790"/>
        <item m="1" x="6872"/>
        <item m="1" x="2062"/>
        <item m="1" x="2324"/>
        <item m="1" x="6619"/>
        <item m="1" x="6551"/>
        <item m="1" x="2476"/>
        <item m="1" x="5776"/>
        <item m="1" x="5762"/>
        <item m="1" x="5823"/>
        <item m="1" x="5877"/>
        <item m="1" x="2334"/>
        <item m="1" x="1779"/>
        <item m="1" x="2740"/>
        <item m="1" x="1822"/>
        <item m="1" x="5162"/>
        <item m="1" x="1282"/>
        <item m="1" x="2456"/>
        <item m="1" x="2195"/>
        <item m="1" x="2168"/>
        <item m="1" x="2725"/>
        <item m="1" x="2196"/>
        <item m="1" x="1948"/>
        <item m="1" x="2214"/>
        <item m="1" x="1670"/>
        <item m="1" x="2219"/>
        <item m="1" x="1467"/>
        <item m="1" x="1780"/>
        <item m="1" x="2052"/>
        <item m="1" x="2218"/>
        <item m="1" x="1354"/>
        <item m="1" x="2314"/>
        <item m="1" x="6127"/>
        <item m="1" x="4609"/>
        <item m="1" x="2459"/>
        <item m="1" x="4828"/>
        <item m="1" x="1478"/>
        <item m="1" x="2063"/>
        <item m="1" x="2846"/>
        <item m="1" x="1493"/>
        <item m="1" x="1494"/>
        <item m="1" x="4780"/>
        <item m="1" x="4986"/>
        <item m="1" x="4774"/>
        <item m="1" x="2609"/>
        <item m="1" x="4128"/>
        <item m="1" x="6770"/>
        <item m="1" x="6811"/>
        <item m="1" x="6438"/>
        <item m="1" x="6986"/>
        <item m="1" x="5983"/>
        <item m="1" x="5822"/>
        <item m="1" x="6038"/>
        <item m="1" x="6286"/>
        <item m="1" x="5768"/>
        <item m="1" x="6185"/>
        <item m="1" x="6126"/>
        <item m="1" x="1317"/>
        <item m="1" x="2719"/>
        <item m="1" x="1462"/>
        <item m="1" x="6395"/>
        <item m="1" x="6237"/>
        <item m="1" x="4875"/>
        <item m="1" x="5081"/>
        <item m="1" x="5261"/>
        <item m="1" x="4995"/>
        <item m="1" x="5178"/>
        <item m="1" x="5262"/>
        <item m="1" x="5340"/>
        <item m="1" x="5485"/>
        <item m="1" x="5617"/>
        <item m="1" x="1324"/>
        <item m="1" x="1432"/>
        <item m="1" x="5655"/>
        <item m="1" x="1658"/>
        <item m="1" x="1497"/>
        <item m="1" x="2318"/>
        <item m="1" x="3941"/>
        <item m="1" x="2654"/>
        <item m="1" x="2599"/>
        <item m="1" x="1677"/>
        <item m="1" x="2477"/>
        <item m="1" x="1505"/>
        <item x="964"/>
        <item m="1" x="2335"/>
        <item m="1" x="2077"/>
        <item m="1" x="3878"/>
        <item m="1" x="7514"/>
        <item m="1" x="1740"/>
        <item m="1" x="1474"/>
        <item m="1" x="2058"/>
        <item m="1" x="4666"/>
        <item m="1" x="4878"/>
        <item m="1" x="5084"/>
        <item m="1" x="4996"/>
        <item m="1" x="5180"/>
        <item m="1" x="2637"/>
        <item m="1" x="2113"/>
        <item m="1" x="1488"/>
        <item m="1" x="4443"/>
        <item m="1" x="2071"/>
        <item m="1" x="2082"/>
        <item m="1" x="4098"/>
        <item m="1" x="1935"/>
        <item m="1" x="2051"/>
        <item m="1" x="4858"/>
        <item m="1" x="5642"/>
        <item m="1" x="2864"/>
        <item m="1" x="4778"/>
        <item m="1" x="4170"/>
        <item m="1" x="4776"/>
        <item m="1" x="1253"/>
        <item m="1" x="1639"/>
        <item m="1" x="2356"/>
        <item m="1" x="1343"/>
        <item m="1" x="5059"/>
        <item m="1" x="5637"/>
        <item m="1" x="7804"/>
        <item m="1" x="1813"/>
        <item m="1" x="2085"/>
        <item m="1" x="1342"/>
        <item m="1" x="1666"/>
        <item m="1" x="3027"/>
        <item m="1" x="3586"/>
        <item m="1" x="4103"/>
        <item m="1" x="6182"/>
        <item m="1" x="6430"/>
        <item m="1" x="4647"/>
        <item m="1" x="1443"/>
        <item m="1" x="5505"/>
        <item m="1" x="4269"/>
        <item m="1" x="1351"/>
        <item m="1" x="1957"/>
        <item m="1" x="3667"/>
        <item m="1" x="5981"/>
        <item x="958"/>
        <item m="1" x="6772"/>
        <item m="1" x="4816"/>
        <item m="1" x="3043"/>
        <item m="1" x="4639"/>
        <item m="1" x="4954"/>
        <item m="1" x="4127"/>
        <item m="1" x="4383"/>
        <item x="206"/>
        <item m="1" x="2857"/>
        <item m="1" x="7579"/>
        <item m="1" x="2606"/>
        <item m="1" x="1330"/>
        <item m="1" x="2050"/>
        <item m="1" x="4258"/>
        <item m="1" x="2935"/>
        <item m="1" x="3158"/>
        <item m="1" x="2666"/>
        <item m="1" x="1334"/>
        <item m="1" x="1572"/>
        <item m="1" x="1787"/>
        <item m="1" x="4951"/>
        <item m="1" x="2205"/>
        <item m="1" x="1936"/>
        <item m="1" x="1325"/>
        <item m="1" x="2454"/>
        <item m="1" x="2829"/>
        <item m="1" x="2581"/>
        <item m="1" x="2038"/>
        <item m="1" x="1765"/>
        <item m="1" x="1931"/>
        <item m="1" x="1650"/>
        <item m="1" x="2320"/>
        <item m="1" x="2590"/>
        <item m="1" x="5085"/>
        <item m="1" x="5181"/>
        <item m="1" x="3864"/>
        <item m="1" x="1798"/>
        <item m="1" x="2072"/>
        <item m="1" x="2730"/>
        <item m="1" x="2212"/>
        <item m="1" x="2861"/>
        <item m="1" x="2342"/>
        <item m="1" x="1315"/>
        <item m="1" x="4973"/>
        <item m="1" x="2034"/>
        <item m="1" x="1649"/>
        <item m="1" x="1776"/>
        <item m="1" x="1420"/>
        <item m="1" x="4521"/>
        <item m="1" x="2922"/>
        <item m="1" x="1422"/>
        <item m="1" x="1621"/>
        <item m="1" x="1344"/>
        <item m="1" x="2280"/>
        <item m="1" x="1667"/>
        <item m="1" x="2550"/>
        <item m="1" x="1592"/>
        <item m="1" x="1880"/>
        <item m="1" x="2151"/>
        <item m="1" x="2253"/>
        <item m="1" x="4104"/>
        <item m="1" x="1848"/>
        <item m="1" x="4522"/>
        <item m="1" x="4981"/>
        <item m="1" x="2217"/>
        <item m="1" x="6697"/>
        <item m="1" x="2474"/>
        <item m="1" x="1273"/>
        <item m="1" x="1896"/>
        <item m="1" x="2721"/>
        <item m="1" x="6779"/>
        <item m="1" x="5991"/>
        <item m="1" x="4334"/>
        <item m="1" x="5555"/>
        <item m="1" x="3702"/>
        <item m="1" x="5871"/>
        <item m="1" x="3710"/>
        <item m="1" x="6031"/>
        <item m="1" x="6442"/>
        <item m="1" x="6638"/>
        <item m="1" x="6041"/>
        <item m="1" x="5829"/>
        <item m="1" x="5372"/>
        <item m="1" x="5692"/>
        <item m="1" x="5923"/>
        <item m="1" x="6355"/>
        <item m="1" x="5576"/>
        <item m="1" x="5926"/>
        <item m="1" x="6358"/>
        <item m="1" x="5578"/>
        <item m="1" x="6049"/>
        <item m="1" x="5719"/>
        <item m="1" x="5569"/>
        <item m="1" x="5931"/>
        <item m="1" x="6145"/>
        <item m="1" x="6255"/>
        <item m="1" x="6360"/>
        <item m="1" x="6462"/>
        <item m="1" x="6585"/>
        <item m="1" x="5833"/>
        <item m="1" x="6148"/>
        <item m="1" x="5591"/>
        <item m="1" x="5730"/>
        <item m="1" x="5945"/>
        <item m="1" x="6259"/>
        <item m="1" x="5601"/>
        <item m="1" x="5957"/>
        <item m="1" x="6265"/>
        <item m="1" x="6603"/>
        <item m="1" x="5143"/>
        <item m="1" x="5595"/>
        <item m="1" x="5951"/>
        <item m="1" x="5152"/>
        <item m="1" x="5599"/>
        <item m="1" x="5733"/>
        <item x="934"/>
        <item x="935"/>
        <item m="1" x="5893"/>
        <item m="1" x="3561"/>
        <item m="1" x="4927"/>
        <item m="1" x="4777"/>
        <item m="1" x="4331"/>
        <item m="1" x="6079"/>
        <item m="1" x="5355"/>
        <item m="1" x="6138"/>
        <item m="1" x="5697"/>
        <item m="1" x="5977"/>
        <item m="1" x="1418"/>
        <item m="1" x="2321"/>
        <item m="1" x="5582"/>
        <item m="1" x="5736"/>
        <item m="1" x="6596"/>
        <item m="1" x="5936"/>
        <item m="1" x="6588"/>
        <item m="1" x="5731"/>
        <item m="1" x="6155"/>
        <item m="1" x="6475"/>
        <item m="1" x="5848"/>
        <item m="1" x="6062"/>
        <item m="1" x="4499"/>
        <item m="1" x="4761"/>
        <item x="965"/>
        <item m="1" x="4086"/>
        <item m="1" x="1817"/>
        <item m="1" x="6177"/>
        <item m="1" x="1250"/>
        <item m="1" x="1799"/>
        <item m="1" x="1810"/>
        <item m="1" x="5342"/>
        <item m="1" x="5488"/>
        <item m="1" x="2010"/>
        <item m="1" x="1727"/>
        <item m="1" x="2820"/>
        <item m="1" x="1256"/>
        <item m="1" x="1774"/>
        <item m="1" x="1314"/>
        <item m="1" x="1925"/>
        <item m="1" x="1570"/>
        <item m="1" x="2068"/>
        <item m="1" x="1728"/>
        <item m="1" x="2604"/>
        <item m="1" x="2850"/>
        <item m="1" x="1221"/>
        <item m="1" x="1554"/>
        <item m="1" x="1802"/>
        <item m="1" x="1854"/>
        <item m="1" x="1926"/>
        <item m="1" x="1661"/>
        <item m="1" x="4767"/>
        <item m="1" x="2204"/>
        <item m="1" x="1511"/>
        <item m="1" x="1871"/>
        <item m="1" x="1284"/>
        <item m="1" x="1479"/>
        <item m="1" x="2954"/>
        <item m="1" x="1335"/>
        <item m="1" x="1803"/>
        <item m="1" x="1675"/>
        <item m="1" x="1346"/>
        <item m="1" x="2339"/>
        <item m="1" x="5343"/>
        <item m="1" x="4378"/>
        <item m="1" x="5489"/>
        <item m="1" x="4673"/>
        <item m="1" x="4881"/>
        <item m="1" x="5088"/>
        <item m="1" x="1506"/>
        <item m="1" x="5416"/>
        <item m="1" x="5547"/>
        <item m="1" x="4792"/>
        <item m="1" x="4998"/>
        <item m="1" x="5182"/>
        <item m="1" x="1517"/>
        <item m="1" x="1329"/>
        <item m="1" x="2347"/>
        <item m="1" x="2059"/>
        <item m="1" x="1321"/>
        <item m="1" x="6977"/>
        <item m="1" x="5506"/>
        <item m="1" x="1648"/>
        <item m="1" x="1367"/>
        <item m="1" x="1374"/>
        <item m="1" x="1382"/>
        <item m="1" x="1392"/>
        <item m="1" x="1401"/>
        <item m="1" x="1508"/>
        <item m="1" x="1519"/>
        <item m="1" x="1527"/>
        <item m="1" x="1535"/>
        <item m="1" x="1543"/>
        <item m="1" x="1203"/>
        <item m="1" x="1548"/>
        <item m="1" x="1217"/>
        <item m="1" x="1564"/>
        <item m="1" x="1232"/>
        <item m="1" x="1578"/>
        <item m="1" x="1246"/>
        <item m="1" x="1591"/>
        <item m="1" x="1265"/>
        <item m="1" x="1604"/>
        <item m="1" x="7375"/>
        <item m="1" x="7679"/>
        <item m="1" x="1818"/>
        <item m="1" x="3531"/>
        <item m="1" x="2431"/>
        <item m="1" x="6184"/>
        <item m="1" x="6290"/>
        <item m="1" x="7208"/>
        <item m="1" x="4027"/>
        <item m="1" x="4285"/>
        <item m="1" x="1686"/>
        <item m="1" x="1968"/>
        <item m="1" x="3415"/>
        <item m="1" x="1368"/>
        <item m="1" x="1358"/>
        <item m="1" x="3397"/>
        <item m="1" x="3146"/>
        <item m="1" x="2330"/>
        <item m="1" x="2100"/>
        <item m="1" x="2110"/>
        <item m="1" x="5918"/>
        <item m="1" x="6236"/>
        <item m="1" x="6354"/>
        <item m="1" x="6252"/>
        <item m="1" x="5866"/>
        <item m="1" x="6075"/>
        <item m="1" x="6391"/>
        <item m="1" x="5870"/>
        <item m="1" x="6080"/>
        <item m="1" x="5634"/>
        <item m="1" x="5921"/>
        <item m="1" x="6133"/>
        <item m="1" x="6076"/>
        <item m="1" x="6288"/>
        <item m="1" x="7227"/>
        <item m="1" x="2614"/>
        <item m="1" x="3412"/>
        <item m="1" x="1938"/>
        <item m="1" x="2186"/>
        <item m="1" x="2187"/>
        <item m="1" x="2235"/>
        <item m="1" x="1369"/>
        <item m="1" x="1975"/>
        <item m="1" x="2240"/>
        <item m="1" x="1809"/>
        <item m="1" x="1509"/>
        <item m="1" x="1814"/>
        <item m="1" x="2086"/>
        <item m="1" x="2343"/>
        <item m="1" x="5134"/>
        <item m="1" x="1833"/>
        <item m="1" x="1825"/>
        <item m="1" x="1520"/>
        <item m="1" x="2353"/>
        <item m="1" x="1501"/>
        <item m="1" x="1974"/>
        <item m="1" x="1460"/>
        <item m="1" x="1528"/>
        <item m="1" x="1771"/>
        <item m="1" x="2111"/>
        <item m="1" x="2697"/>
        <item m="1" x="2942"/>
        <item m="1" x="1595"/>
        <item m="1" x="5556"/>
        <item m="1" x="5982"/>
        <item m="1" x="5447"/>
        <item m="1" x="6035"/>
        <item m="1" x="5622"/>
        <item m="1" x="6078"/>
        <item m="1" x="5869"/>
        <item m="1" x="5631"/>
        <item m="1" x="5690"/>
        <item m="1" x="2165"/>
        <item m="1" x="2428"/>
        <item m="1" x="1691"/>
        <item m="1" x="3799"/>
        <item m="1" x="6254"/>
        <item m="1" x="6082"/>
        <item m="1" x="4654"/>
        <item m="1" x="1647"/>
        <item m="1" x="1823"/>
        <item m="1" x="1536"/>
        <item m="1" x="1634"/>
        <item m="1" x="2083"/>
        <item m="1" x="2221"/>
        <item m="1" x="1433"/>
        <item m="1" x="1745"/>
        <item m="1" x="4984"/>
        <item m="1" x="2371"/>
        <item m="1" x="1969"/>
        <item m="1" x="1361"/>
        <item m="1" x="4309"/>
        <item m="1" x="1365"/>
        <item m="1" x="4391"/>
        <item m="1" x="1652"/>
        <item m="1" x="1513"/>
        <item m="1" x="3849"/>
        <item m="1" x="2618"/>
        <item m="1" x="7219"/>
        <item m="1" x="1663"/>
        <item m="1" x="2101"/>
        <item m="1" x="2228"/>
        <item m="1" x="7824"/>
        <item m="1" x="2076"/>
        <item m="1" x="2680"/>
        <item m="1" x="4022"/>
        <item m="1" x="1829"/>
        <item m="1" x="1359"/>
        <item m="1" x="2710"/>
        <item m="1" x="3405"/>
        <item m="1" x="1559"/>
        <item m="1" x="5384"/>
        <item m="1" x="1366"/>
        <item m="1" x="1690"/>
        <item m="1" x="1972"/>
        <item m="1" x="1533"/>
        <item m="1" x="4137"/>
        <item m="1" x="2424"/>
        <item m="1" x="1689"/>
        <item m="1" x="1299"/>
        <item m="1" x="2449"/>
        <item m="1" x="1348"/>
        <item m="1" x="3888"/>
        <item m="1" x="4561"/>
        <item m="1" x="4136"/>
        <item m="1" x="4419"/>
        <item m="1" x="4896"/>
        <item m="1" x="5094"/>
        <item m="1" x="6271"/>
        <item m="1" x="5274"/>
        <item m="1" x="5008"/>
        <item m="1" x="5095"/>
        <item m="1" x="6264"/>
        <item m="1" x="5275"/>
        <item m="1" x="5428"/>
        <item m="1" x="6293"/>
        <item m="1" x="5558"/>
        <item m="1" x="4691"/>
        <item m="1" x="4900"/>
        <item m="1" x="4172"/>
        <item m="1" x="4565"/>
        <item m="1" x="4802"/>
        <item m="1" x="1819"/>
        <item m="1" x="4142"/>
        <item m="1" x="2089"/>
        <item m="1" x="6401"/>
        <item m="1" x="6085"/>
        <item m="1" x="5878"/>
        <item m="1" x="6088"/>
        <item m="1" x="5102"/>
        <item m="1" x="6390"/>
        <item m="1" x="5769"/>
        <item m="1" x="5501"/>
        <item m="1" x="5643"/>
        <item m="1" x="5770"/>
        <item m="1" x="5987"/>
        <item m="1" x="6629"/>
        <item m="1" x="5635"/>
        <item m="1" x="6086"/>
        <item m="1" x="1830"/>
        <item m="1" x="2099"/>
        <item m="1" x="6189"/>
        <item m="1" x="5924"/>
        <item m="1" x="5207"/>
        <item m="1" x="5993"/>
        <item m="1" x="5713"/>
        <item m="1" x="5233"/>
        <item m="1" x="1930"/>
        <item m="1" x="1475"/>
        <item m="1" x="3195"/>
        <item m="1" x="4649"/>
        <item m="1" x="4859"/>
        <item m="1" x="3811"/>
        <item m="1" x="1538"/>
        <item m="1" x="2147"/>
        <item m="1" x="5421"/>
        <item m="1" x="6159"/>
        <item m="1" x="1685"/>
        <item m="1" x="4386"/>
        <item m="1" x="1353"/>
        <item m="1" x="2090"/>
        <item m="1" x="1832"/>
        <item m="1" x="2223"/>
        <item m="1" x="1534"/>
        <item m="1" x="1820"/>
        <item m="1" x="1964"/>
        <item m="1" x="2106"/>
        <item m="1" x="1694"/>
        <item m="1" x="4124"/>
        <item m="1" x="4397"/>
        <item m="1" x="4786"/>
        <item m="1" x="5273"/>
        <item m="1" x="2061"/>
        <item m="1" x="1525"/>
        <item m="1" x="1320"/>
        <item m="1" x="1835"/>
        <item m="1" x="4803"/>
        <item m="1" x="5013"/>
        <item m="1" x="5047"/>
        <item m="1" x="5190"/>
        <item m="1" x="4832"/>
        <item m="1" x="4425"/>
        <item m="1" x="4695"/>
        <item m="1" x="4908"/>
        <item m="1" x="5100"/>
        <item m="1" x="5281"/>
        <item m="1" x="4901"/>
        <item m="1" x="5098"/>
        <item m="1" x="5278"/>
        <item m="1" x="5432"/>
        <item m="1" x="5560"/>
        <item m="1" x="3896"/>
        <item m="1" x="5699"/>
        <item m="1" x="5436"/>
        <item m="1" x="5563"/>
        <item m="1" x="1524"/>
        <item m="1" x="3204"/>
        <item m="1" x="6102"/>
        <item m="1" x="5973"/>
        <item m="1" x="6351"/>
        <item m="1" x="5994"/>
        <item m="1" x="6547"/>
        <item m="1" x="3536"/>
        <item x="547"/>
        <item m="1" x="7637"/>
        <item m="1" x="4479"/>
        <item m="1" x="3652"/>
        <item m="1" x="1500"/>
        <item m="1" x="1529"/>
        <item x="257"/>
        <item m="1" x="4872"/>
        <item m="1" x="4579"/>
        <item m="1" x="5191"/>
        <item m="1" x="6888"/>
        <item m="1" x="5051"/>
        <item m="1" x="3066"/>
        <item m="1" x="2724"/>
        <item m="1" x="5239"/>
        <item m="1" x="5557"/>
        <item m="1" x="6558"/>
        <item m="1" x="3726"/>
        <item m="1" x="7257"/>
        <item m="1" x="1363"/>
        <item m="1" x="1687"/>
        <item m="1" x="3036"/>
        <item m="1" x="3648"/>
        <item m="1" x="4516"/>
        <item m="1" x="6479"/>
        <item m="1" x="6344"/>
        <item m="1" x="7678"/>
        <item m="1" x="1953"/>
        <item m="1" x="3897"/>
        <item m="1" x="1370"/>
        <item m="1" x="6151"/>
        <item m="1" x="5351"/>
        <item m="1" x="5356"/>
        <item m="1" x="5203"/>
        <item m="1" x="6141"/>
        <item m="1" x="6046"/>
        <item m="1" x="5717"/>
        <item m="1" x="6050"/>
        <item m="1" x="6256"/>
        <item m="1" x="6463"/>
        <item m="1" x="1692"/>
        <item m="1" x="6193"/>
        <item m="1" x="6400"/>
        <item m="1" x="5508"/>
        <item m="1" x="3409"/>
        <item m="1" x="5925"/>
        <item m="1" x="6201"/>
        <item m="1" x="6206"/>
        <item m="1" x="7984"/>
        <item m="1" x="3782"/>
        <item m="1" x="4453"/>
        <item m="1" x="4004"/>
        <item m="1" x="2841"/>
        <item m="1" x="4030"/>
        <item m="1" x="4039"/>
        <item m="1" x="4351"/>
        <item m="1" x="5444"/>
        <item m="1" x="4288"/>
        <item m="1" x="7665"/>
        <item m="1" x="6798"/>
        <item m="1" x="4033"/>
        <item m="1" x="7105"/>
        <item m="1" x="3683"/>
        <item m="1" x="1684"/>
        <item m="1" x="4771"/>
        <item m="1" x="4149"/>
        <item m="1" x="2833"/>
        <item m="1" x="4156"/>
        <item m="1" x="3190"/>
        <item m="1" x="1530"/>
        <item m="1" x="1831"/>
        <item m="1" x="3626"/>
        <item m="1" x="5932"/>
        <item m="1" x="5240"/>
        <item m="1" x="2305"/>
        <item m="1" x="2571"/>
        <item m="1" x="3773"/>
        <item m="1" x="4317"/>
        <item m="1" x="4569"/>
        <item m="1" x="5830"/>
        <item m="1" x="5689"/>
        <item m="1" x="4805"/>
        <item m="1" x="6535"/>
        <item m="1" x="1676"/>
        <item m="1" x="3777"/>
        <item m="1" x="5015"/>
        <item m="1" x="4879"/>
        <item m="1" x="5193"/>
        <item m="1" x="4670"/>
        <item m="1" x="2458"/>
        <item m="1" x="5498"/>
        <item m="1" x="5359"/>
        <item m="1" x="3437"/>
        <item m="1" x="4426"/>
        <item m="1" x="4403"/>
        <item m="1" x="4570"/>
        <item m="1" x="4358"/>
        <item m="1" x="4806"/>
        <item m="1" x="3783"/>
        <item m="1" x="5016"/>
        <item m="1" x="4233"/>
        <item m="1" x="5017"/>
        <item m="1" x="5194"/>
        <item m="1" x="5360"/>
        <item m="1" x="5499"/>
        <item m="1" x="5630"/>
        <item m="1" x="2408"/>
        <item m="1" x="1808"/>
        <item m="1" x="5795"/>
        <item m="1" x="3078"/>
        <item x="271"/>
        <item m="1" x="3975"/>
        <item m="1" x="1977"/>
        <item m="1" x="1204"/>
        <item m="1" x="1550"/>
        <item m="1" x="1364"/>
        <item m="1" x="2236"/>
        <item m="1" x="1371"/>
        <item m="1" x="1693"/>
        <item m="1" x="1521"/>
        <item m="1" x="5282"/>
        <item m="1" x="5437"/>
        <item m="1" x="1531"/>
        <item m="1" x="6883"/>
        <item m="1" x="6705"/>
        <item m="1" x="2112"/>
        <item m="1" x="1839"/>
        <item m="1" x="1834"/>
        <item m="1" x="1349"/>
        <item m="1" x="1514"/>
        <item m="1" x="1539"/>
        <item m="1" x="1696"/>
        <item m="1" x="3780"/>
        <item m="1" x="5160"/>
        <item m="1" x="4845"/>
        <item m="1" x="5229"/>
        <item m="1" x="5031"/>
        <item m="1" x="6045"/>
        <item m="1" x="5517"/>
        <item m="1" x="5523"/>
        <item m="1" x="5138"/>
        <item m="1" x="5728"/>
        <item m="1" x="5519"/>
        <item m="1" x="5574"/>
        <item m="1" x="5590"/>
        <item m="1" x="5879"/>
        <item m="1" x="4514"/>
        <item m="1" x="4866"/>
        <item m="1" x="5061"/>
        <item m="1" x="4263"/>
        <item m="1" x="5396"/>
        <item m="1" x="5526"/>
        <item m="1" x="4627"/>
        <item m="1" x="5303"/>
        <item m="1" x="5395"/>
        <item m="1" x="3892"/>
        <item m="1" x="5304"/>
        <item m="1" x="5383"/>
        <item m="1" x="1201"/>
        <item m="1" x="1214"/>
        <item m="1" x="1228"/>
        <item m="1" x="1372"/>
        <item m="1" x="1380"/>
        <item m="1" x="5101"/>
        <item m="1" x="4180"/>
        <item m="1" x="4430"/>
        <item m="1" x="4698"/>
        <item m="1" x="4912"/>
        <item m="1" x="5105"/>
        <item m="1" x="5439"/>
        <item m="1" x="3917"/>
        <item m="1" x="5567"/>
        <item m="1" x="4208"/>
        <item m="1" x="4462"/>
        <item m="1" x="4463"/>
        <item m="1" x="1202"/>
        <item m="1" x="1244"/>
        <item m="1" x="1589"/>
        <item m="1" x="1260"/>
        <item m="1" x="1601"/>
        <item m="1" x="1280"/>
        <item m="1" x="1613"/>
        <item m="1" x="1295"/>
        <item m="1" x="1619"/>
        <item m="1" x="1306"/>
        <item m="1" x="1630"/>
        <item m="1" x="1318"/>
        <item m="1" x="1642"/>
        <item m="1" x="1373"/>
        <item m="1" x="1695"/>
        <item m="1" x="1414"/>
        <item m="1" x="7827"/>
        <item m="1" x="7499"/>
        <item m="1" x="7831"/>
        <item m="1" x="7506"/>
        <item m="1" x="7842"/>
        <item m="1" x="7512"/>
        <item m="1" x="7848"/>
        <item m="1" x="7521"/>
        <item m="1" x="7858"/>
        <item m="1" x="2670"/>
        <item m="1" x="7673"/>
        <item m="1" x="6144"/>
        <item m="1" x="2711"/>
        <item m="1" x="5818"/>
        <item m="1" x="3198"/>
        <item m="1" x="3067"/>
        <item m="1" x="5286"/>
        <item m="1" x="4598"/>
        <item m="1" x="3839"/>
        <item m="1" x="4228"/>
        <item m="1" x="3354"/>
        <item m="1" x="7124"/>
        <item m="1" x="4422"/>
        <item m="1" x="4169"/>
        <item m="1" x="3549"/>
        <item m="1" x="3223"/>
        <item m="1" x="3319"/>
        <item m="1" x="5353"/>
        <item m="1" x="3525"/>
        <item m="1" x="4289"/>
        <item m="1" x="2229"/>
        <item m="1" x="2728"/>
        <item m="1" x="1389"/>
        <item m="1" x="7859"/>
        <item m="1" x="4416"/>
        <item m="1" x="3998"/>
        <item m="1" x="3479"/>
        <item m="1" x="4355"/>
        <item m="1" x="5325"/>
        <item m="1" x="1981"/>
        <item m="1" x="5735"/>
        <item m="1" x="5600"/>
        <item m="1" x="5466"/>
        <item m="1" x="5156"/>
        <item m="1" x="4969"/>
        <item m="1" x="5955"/>
        <item m="1" x="5847"/>
        <item m="1" x="5058"/>
        <item m="1" x="6248"/>
        <item m="1" x="6864"/>
        <item m="1" x="6004"/>
        <item m="1" x="5467"/>
        <item m="1" x="5212"/>
        <item m="1" x="1688"/>
        <item m="1" x="4395"/>
        <item m="1" x="4045"/>
        <item m="1" x="2372"/>
        <item m="1" x="2102"/>
        <item m="1" x="2809"/>
        <item m="1" x="2579"/>
        <item m="1" x="5459"/>
        <item m="1" x="2878"/>
        <item m="1" x="5223"/>
        <item m="1" x="3656"/>
        <item m="1" x="5729"/>
        <item m="1" x="6506"/>
        <item m="1" x="5511"/>
        <item m="1" x="7511"/>
        <item m="1" x="5919"/>
        <item m="1" x="6130"/>
        <item m="1" x="6039"/>
        <item m="1" x="5875"/>
        <item m="1" x="1537"/>
        <item m="1" x="6192"/>
        <item m="1" x="6552"/>
        <item m="1" x="5561"/>
        <item m="1" x="4292"/>
        <item m="1" x="5107"/>
        <item m="1" x="6299"/>
        <item m="1" x="5700"/>
        <item m="1" x="1311"/>
        <item m="1" x="4660"/>
        <item m="1" x="5493"/>
        <item m="1" x="6246"/>
        <item m="1" x="5130"/>
        <item m="1" x="5306"/>
        <item m="1" x="3805"/>
        <item m="1" x="4056"/>
        <item m="1" x="5581"/>
        <item m="1" x="5313"/>
        <item m="1" x="5589"/>
        <item m="1" x="5163"/>
        <item m="1" x="5470"/>
        <item m="1" x="5783"/>
        <item m="1" x="6147"/>
        <item m="1" x="5370"/>
        <item m="1" x="6001"/>
        <item m="1" x="6054"/>
        <item m="1" x="6258"/>
        <item m="1" x="5638"/>
        <item m="1" x="5378"/>
        <item m="1" x="5394"/>
        <item m="1" x="5224"/>
        <item m="1" x="5883"/>
        <item m="1" x="5651"/>
        <item m="1" x="5884"/>
        <item m="1" x="5649"/>
        <item m="1" x="6005"/>
        <item m="1" x="6253"/>
        <item m="1" x="5455"/>
        <item m="1" x="5317"/>
        <item m="1" x="5597"/>
        <item m="1" x="6156"/>
        <item m="1" x="5321"/>
        <item m="1" x="6207"/>
        <item m="1" x="6419"/>
        <item m="1" x="1413"/>
        <item m="1" x="1729"/>
        <item m="1" x="4435"/>
        <item m="1" x="4198"/>
        <item m="1" x="4186"/>
        <item m="1" x="5237"/>
        <item m="1" x="1208"/>
        <item m="1" x="6647"/>
        <item m="1" x="5774"/>
        <item m="1" x="6003"/>
        <item m="1" x="5927"/>
        <item m="1" x="5992"/>
        <item m="1" x="5790"/>
        <item m="1" x="5640"/>
        <item m="1" x="5509"/>
        <item m="1" x="3796"/>
        <item m="1" x="7868"/>
        <item m="1" x="1375"/>
        <item m="1" x="5711"/>
        <item m="1" x="6048"/>
        <item m="1" x="6060"/>
        <item m="1" x="6008"/>
        <item m="1" x="5337"/>
        <item m="1" x="5742"/>
        <item m="1" x="5850"/>
        <item m="1" x="1407"/>
        <item m="1" x="3034"/>
        <item m="1" x="3356"/>
        <item m="1" x="1352"/>
        <item m="1" x="6070"/>
        <item m="1" x="1919"/>
        <item m="1" x="3436"/>
        <item m="1" x="3313"/>
        <item m="1" x="5524"/>
        <item m="1" x="1196"/>
        <item m="1" x="5211"/>
        <item m="1" x="1840"/>
        <item m="1" x="3793"/>
        <item m="1" x="7661"/>
        <item m="1" x="4303"/>
        <item m="1" x="4559"/>
        <item m="1" x="4971"/>
        <item m="1" x="5006"/>
        <item m="1" x="5949"/>
        <item m="1" x="1222"/>
        <item m="1" x="5895"/>
        <item m="1" x="1567"/>
        <item m="1" x="1236"/>
        <item m="1" x="1961"/>
        <item m="1" x="7840"/>
        <item m="1" x="6508"/>
        <item m="1" x="3410"/>
        <item m="1" x="4108"/>
        <item m="1" x="3314"/>
        <item m="1" x="6827"/>
        <item m="1" x="4659"/>
        <item m="1" x="3348"/>
        <item m="1" x="4785"/>
        <item m="1" x="7505"/>
        <item m="1" x="7666"/>
        <item m="1" x="7669"/>
        <item m="1" x="4177"/>
        <item m="1" x="4823"/>
        <item m="1" x="4085"/>
        <item m="1" x="4340"/>
        <item m="1" x="4604"/>
        <item m="1" x="5039"/>
        <item m="1" x="5215"/>
        <item m="1" x="5513"/>
        <item m="1" x="4213"/>
        <item m="1" x="4466"/>
        <item m="1" x="4341"/>
        <item m="1" x="4605"/>
        <item m="1" x="4825"/>
        <item m="1" x="5040"/>
        <item m="1" x="5216"/>
        <item m="1" x="5380"/>
        <item m="1" x="5514"/>
        <item m="1" x="4826"/>
        <item m="1" x="7689"/>
        <item m="1" x="3842"/>
        <item m="1" x="4089"/>
        <item m="1" x="4344"/>
        <item m="1" x="4611"/>
        <item x="260"/>
        <item x="259"/>
        <item m="1" x="3801"/>
        <item m="1" x="3645"/>
        <item m="1" x="1683"/>
        <item x="263"/>
        <item m="1" x="5832"/>
        <item x="262"/>
        <item x="960"/>
        <item m="1" x="3019"/>
        <item m="1" x="5934"/>
        <item m="1" x="5460"/>
        <item m="1" x="5484"/>
        <item m="1" x="6204"/>
        <item m="1" x="5648"/>
        <item m="1" x="5579"/>
        <item m="1" x="5718"/>
        <item m="1" x="6146"/>
        <item m="1" x="6093"/>
        <item m="1" x="5389"/>
        <item m="1" x="5888"/>
        <item m="1" x="6149"/>
        <item m="1" x="6195"/>
        <item m="1" x="5140"/>
        <item m="1" x="5842"/>
        <item m="1" x="6055"/>
        <item m="1" x="5147"/>
        <item m="1" x="5461"/>
        <item m="1" x="5792"/>
        <item m="1" x="5652"/>
        <item m="1" x="5892"/>
        <item m="1" x="6104"/>
        <item m="1" x="5734"/>
        <item m="1" x="3817"/>
        <item m="1" x="7774"/>
        <item m="1" x="7792"/>
        <item m="1" x="3267"/>
        <item m="1" x="7212"/>
        <item x="962"/>
        <item m="1" x="2197"/>
        <item m="1" x="3404"/>
        <item m="1" x="3767"/>
        <item m="1" x="3640"/>
        <item m="1" x="4784"/>
        <item m="1" x="4534"/>
        <item m="1" x="2391"/>
        <item m="1" x="3523"/>
        <item m="1" x="3887"/>
        <item m="1" x="4019"/>
        <item m="1" x="3428"/>
        <item m="1" x="4168"/>
        <item m="1" x="4046"/>
        <item m="1" x="3220"/>
        <item m="1" x="5019"/>
        <item m="1" x="5953"/>
        <item m="1" x="2311"/>
        <item m="1" x="3785"/>
        <item m="1" x="3574"/>
        <item m="1" x="4173"/>
        <item m="1" x="4423"/>
        <item m="1" x="2708"/>
        <item m="1" x="7962"/>
        <item m="1" x="7663"/>
        <item m="1" x="3676"/>
        <item m="1" x="3630"/>
        <item m="1" x="3668"/>
        <item m="1" x="7834"/>
        <item m="1" x="3959"/>
        <item m="1" x="3070"/>
        <item m="1" x="3555"/>
        <item m="1" x="3554"/>
        <item m="1" x="1502"/>
        <item m="1" x="4225"/>
        <item m="1" x="3318"/>
        <item m="1" x="4067"/>
        <item m="1" x="6090"/>
        <item x="937"/>
        <item m="1" x="4120"/>
        <item m="1" x="4562"/>
        <item m="1" x="3295"/>
        <item m="1" x="6885"/>
        <item m="1" x="5449"/>
        <item m="1" x="5741"/>
        <item m="1" x="5474"/>
        <item m="1" x="5604"/>
        <item m="1" x="5167"/>
        <item m="1" x="4507"/>
        <item m="1" x="5126"/>
        <item m="1" x="5716"/>
        <item m="1" x="4299"/>
        <item m="1" x="5326"/>
        <item m="1" x="1913"/>
        <item m="1" x="1547"/>
        <item m="1" x="1215"/>
        <item m="1" x="1562"/>
        <item m="1" x="1230"/>
        <item m="1" x="6987"/>
        <item m="1" x="6710"/>
        <item m="1" x="5853"/>
        <item m="1" x="4939"/>
        <item m="1" x="5831"/>
        <item m="1" x="2242"/>
        <item m="1" x="4365"/>
        <item m="1" x="1229"/>
        <item m="1" x="4677"/>
        <item m="1" x="5596"/>
        <item m="1" x="5333"/>
        <item m="1" x="4976"/>
        <item m="1" x="5318"/>
        <item m="1" x="5249"/>
        <item m="1" x="5231"/>
        <item m="1" x="5845"/>
        <item m="1" x="1711"/>
        <item m="1" x="5766"/>
        <item m="1" x="5068"/>
        <item m="1" x="5797"/>
        <item m="1" x="6002"/>
        <item m="1" x="5177"/>
        <item m="1" x="5657"/>
        <item m="1" x="5646"/>
        <item m="1" x="6405"/>
        <item m="1" x="5995"/>
        <item m="1" x="6036"/>
        <item m="1" x="7847"/>
        <item m="1" x="4689"/>
        <item m="1" x="1563"/>
        <item m="1" x="1231"/>
        <item m="1" x="5946"/>
        <item m="1" x="5846"/>
        <item m="1" x="5257"/>
        <item m="1" x="5732"/>
        <item m="1" x="5145"/>
        <item m="1" x="1623"/>
        <item m="1" x="2951"/>
        <item m="1" x="2715"/>
        <item m="1" x="4799"/>
        <item m="1" x="1701"/>
        <item m="1" x="3913"/>
        <item m="1" x="4626"/>
        <item m="1" x="7846"/>
        <item m="1" x="1846"/>
        <item m="1" x="3111"/>
        <item m="1" x="1576"/>
        <item m="1" x="7523"/>
        <item m="1" x="7228"/>
        <item m="1" x="4218"/>
        <item m="1" x="4345"/>
        <item m="1" x="4612"/>
        <item m="1" x="4471"/>
        <item m="1" x="4735"/>
        <item m="1" x="4945"/>
        <item m="1" x="4613"/>
        <item m="1" x="4736"/>
        <item m="1" x="4946"/>
        <item m="1" x="4830"/>
        <item m="1" x="5044"/>
        <item m="1" x="5221"/>
        <item m="1" x="5382"/>
        <item m="1" x="3489"/>
        <item m="1" x="5935"/>
        <item m="1" x="7900"/>
        <item m="1" x="3128"/>
        <item m="1" x="1216"/>
        <item m="1" x="3332"/>
        <item m="1" x="7406"/>
        <item m="1" x="7718"/>
        <item m="1" x="7419"/>
        <item m="1" x="7733"/>
        <item m="1" x="7434"/>
        <item m="1" x="7753"/>
        <item m="1" x="7444"/>
        <item m="1" x="7765"/>
        <item m="1" x="1705"/>
        <item m="1" x="7680"/>
        <item m="1" x="3264"/>
        <item m="1" x="2524"/>
        <item m="1" x="1193"/>
        <item m="1" x="1463"/>
        <item m="1" x="5060"/>
        <item m="1" x="5577"/>
        <item m="1" x="3736"/>
        <item m="1" x="3862"/>
        <item m="1" x="3737"/>
        <item m="1" x="7524"/>
        <item m="1" x="7860"/>
        <item m="1" x="7544"/>
        <item m="1" x="7886"/>
        <item m="1" x="3572"/>
        <item m="1" x="3825"/>
        <item m="1" x="4075"/>
        <item m="1" x="7682"/>
        <item m="1" x="6503"/>
        <item m="1" x="7930"/>
        <item m="1" x="7597"/>
        <item m="1" x="7941"/>
        <item m="1" x="7608"/>
        <item m="1" x="7960"/>
        <item m="1" x="7622"/>
        <item m="1" x="7974"/>
        <item m="1" x="6652"/>
        <item m="1" x="6825"/>
        <item m="1" x="7038"/>
        <item m="1" x="1390"/>
        <item m="1" x="5645"/>
        <item m="1" x="4493"/>
        <item m="1" x="5153"/>
        <item m="1" x="5464"/>
        <item m="1" x="5714"/>
        <item x="587"/>
        <item m="1" x="6068"/>
        <item m="1" x="5858"/>
        <item m="1" x="6108"/>
        <item m="1" x="6098"/>
        <item m="1" x="6209"/>
        <item m="1" x="4849"/>
        <item m="1" x="6160"/>
        <item m="1" x="5673"/>
        <item m="1" x="5520"/>
        <item m="1" x="5952"/>
        <item m="1" x="5144"/>
        <item m="1" x="7686"/>
        <item m="1" x="3951"/>
        <item m="1" x="6497"/>
        <item m="1" x="5285"/>
        <item m="1" x="7909"/>
        <item m="1" x="2472"/>
        <item m="1" x="2230"/>
        <item m="1" x="7698"/>
        <item m="1" x="1544"/>
        <item m="1" x="7832"/>
        <item m="1" x="3288"/>
        <item m="1" x="2953"/>
        <item m="1" x="7370"/>
        <item m="1" x="6972"/>
        <item m="1" x="4864"/>
        <item m="1" x="4783"/>
        <item m="1" x="5805"/>
        <item m="1" x="5671"/>
        <item m="1" x="5243"/>
        <item m="1" x="7518"/>
        <item m="1" x="7376"/>
        <item m="1" x="2767"/>
        <item m="1" x="5392"/>
        <item m="1" x="4779"/>
        <item m="1" x="1238"/>
        <item m="1" x="4589"/>
        <item m="1" x="1258"/>
        <item m="1" x="1724"/>
        <item m="1" x="7841"/>
        <item m="1" x="2118"/>
        <item m="1" x="1993"/>
        <item m="1" x="7519"/>
        <item m="1" x="7856"/>
        <item m="1" x="3750"/>
        <item m="1" x="1391"/>
        <item m="1" x="7515"/>
        <item m="1" x="7382"/>
        <item m="1" x="7249"/>
        <item m="1" x="6988"/>
        <item m="1" x="7540"/>
        <item m="1" x="7242"/>
        <item m="1" x="7880"/>
        <item m="1" x="4301"/>
        <item m="1" x="4989"/>
        <item m="1" x="5966"/>
        <item m="1" x="4330"/>
        <item m="1" x="5315"/>
        <item m="1" x="7549"/>
        <item m="1" x="7387"/>
        <item m="1" x="7693"/>
        <item m="1" x="1577"/>
        <item m="1" x="3151"/>
        <item m="1" x="3400"/>
        <item m="1" x="2006"/>
        <item m="1" x="5241"/>
        <item m="1" x="4642"/>
        <item m="1" x="5250"/>
        <item m="1" x="5169"/>
        <item x="1072"/>
        <item m="1" x="7399"/>
        <item m="1" x="7710"/>
        <item m="1" x="5073"/>
        <item m="1" x="4987"/>
        <item m="1" x="6101"/>
        <item m="1" x="7132"/>
        <item m="1" x="7520"/>
        <item m="1" x="7857"/>
        <item m="1" x="4347"/>
        <item m="1" x="1659"/>
        <item m="1" x="7243"/>
        <item m="1" x="7252"/>
        <item m="1" x="7550"/>
        <item m="1" x="7892"/>
        <item m="1" x="7264"/>
        <item m="1" x="2574"/>
        <item m="1" x="7872"/>
        <item m="1" x="2638"/>
        <item m="1" x="1637"/>
        <item m="1" x="2098"/>
        <item m="1" x="3113"/>
        <item m="1" x="2874"/>
        <item m="1" x="5284"/>
        <item m="1" x="3216"/>
        <item m="1" x="2968"/>
        <item m="1" x="5849"/>
        <item m="1" x="3091"/>
        <item m="1" x="7700"/>
        <item m="1" x="4707"/>
        <item m="1" x="5988"/>
        <item m="1" x="7193"/>
        <item m="1" x="7725"/>
        <item m="1" x="5658"/>
        <item m="1" x="5974"/>
        <item m="1" x="5928"/>
        <item m="1" x="6678"/>
        <item m="1" x="4140"/>
        <item m="1" x="5516"/>
        <item m="1" x="7864"/>
        <item m="1" x="4298"/>
        <item m="1" x="3611"/>
        <item m="1" x="3863"/>
        <item m="1" x="4243"/>
        <item m="1" x="3380"/>
        <item m="1" x="3619"/>
        <item m="1" x="3867"/>
        <item m="1" x="4116"/>
        <item m="1" x="3494"/>
        <item m="1" x="3868"/>
        <item m="1" x="3995"/>
        <item m="1" x="4250"/>
        <item m="1" x="4497"/>
        <item m="1" x="6309"/>
        <item m="1" x="5012"/>
        <item m="1" x="5189"/>
        <item m="1" x="7893"/>
        <item m="1" x="1415"/>
        <item m="1" x="5958"/>
        <item m="1" x="7711"/>
        <item m="1" x="1867"/>
        <item m="1" x="3150"/>
        <item m="1" x="1920"/>
        <item m="1" x="2737"/>
        <item m="1" x="5804"/>
        <item m="1" x="3172"/>
        <item m="1" x="3507"/>
        <item m="1" x="7384"/>
        <item m="1" x="7881"/>
        <item m="1" x="3545"/>
        <item m="1" x="3235"/>
        <item m="1" x="4552"/>
        <item m="1" x="7114"/>
        <item m="1" x="1381"/>
        <item m="1" x="7885"/>
        <item m="1" x="7993"/>
        <item m="1" x="5393"/>
        <item m="1" x="4988"/>
        <item m="1" x="5158"/>
        <item m="1" x="5478"/>
        <item m="1" x="5053"/>
        <item m="1" x="5462"/>
        <item m="1" x="5338"/>
        <item m="1" x="5535"/>
        <item m="1" x="5540"/>
        <item m="1" x="4532"/>
        <item m="1" x="1464"/>
        <item m="1" x="5683"/>
        <item m="1" x="6044"/>
        <item m="1" x="4667"/>
        <item m="1" x="1191"/>
        <item m="1" x="1194"/>
        <item m="1" x="2245"/>
        <item m="1" x="1209"/>
        <item m="1" x="1261"/>
        <item m="1" x="7368"/>
        <item m="1" x="3180"/>
        <item m="1" x="4312"/>
        <item m="1" x="4054"/>
        <item m="1" x="4029"/>
        <item m="1" x="4302"/>
        <item m="1" x="3447"/>
        <item m="1" x="5213"/>
        <item m="1" x="4368"/>
        <item m="1" x="4759"/>
        <item m="1" x="4974"/>
        <item m="1" x="5161"/>
        <item m="1" x="4631"/>
        <item m="1" x="4855"/>
        <item m="1" x="5056"/>
        <item m="1" x="4251"/>
        <item m="1" x="5330"/>
        <item m="1" x="4498"/>
        <item m="1" x="4760"/>
        <item m="1" x="4788"/>
        <item m="1" x="3042"/>
        <item m="1" x="1982"/>
        <item m="1" x="1247"/>
        <item m="1" x="4590"/>
        <item m="1" x="5452"/>
        <item m="1" x="6168"/>
        <item m="1" x="4041"/>
        <item m="1" x="5476"/>
        <item m="1" x="3696"/>
        <item m="1" x="3826"/>
        <item m="1" x="3789"/>
        <item m="1" x="2872"/>
        <item m="1" x="1266"/>
        <item m="1" x="3500"/>
        <item m="1" x="7250"/>
        <item m="1" x="7545"/>
        <item m="1" x="3341"/>
        <item m="1" x="6316"/>
        <item m="1" x="6131"/>
        <item m="1" x="4306"/>
        <item m="1" x="4791"/>
        <item m="1" x="5332"/>
        <item m="1" x="4420"/>
        <item m="1" x="7687"/>
        <item m="1" x="4191"/>
        <item m="1" x="2863"/>
        <item m="1" x="5876"/>
        <item m="1" x="3589"/>
        <item m="1" x="3562"/>
        <item m="1" x="5245"/>
        <item m="1" x="7838"/>
        <item m="1" x="2297"/>
        <item m="1" x="1582"/>
        <item m="1" x="1976"/>
        <item m="1" x="2810"/>
        <item m="1" x="7873"/>
        <item m="1" x="2616"/>
        <item m="1" x="7491"/>
        <item m="1" x="7395"/>
        <item m="1" x="3215"/>
        <item m="1" x="2901"/>
        <item m="1" x="2975"/>
        <item m="1" x="2746"/>
        <item m="1" x="1449"/>
        <item m="1" x="3950"/>
        <item m="1" x="7407"/>
        <item m="1" x="7719"/>
        <item m="1" x="4209"/>
        <item m="1" x="3747"/>
        <item m="1" x="3999"/>
        <item m="1" x="7861"/>
        <item m="1" x="4686"/>
        <item m="1" x="7874"/>
        <item m="1" x="7567"/>
        <item m="1" x="4535"/>
        <item m="1" x="2862"/>
        <item m="1" x="3347"/>
        <item m="1" x="5037"/>
        <item m="1" x="6990"/>
        <item m="1" x="3096"/>
        <item m="1" x="4824"/>
        <item m="1" x="3843"/>
        <item m="1" x="4090"/>
        <item m="1" x="7655"/>
        <item m="1" x="4346"/>
        <item m="1" x="4599"/>
        <item m="1" x="4614"/>
        <item m="1" x="4831"/>
        <item m="1" x="4336"/>
        <item m="1" x="5046"/>
        <item m="1" x="2867"/>
        <item m="1" x="3588"/>
        <item m="1" x="7994"/>
        <item m="1" x="7649"/>
        <item m="1" x="3105"/>
        <item m="1" x="3299"/>
        <item m="1" x="5747"/>
        <item m="1" x="3083"/>
        <item m="1" x="4052"/>
        <item m="1" x="3050"/>
        <item m="1" x="4724"/>
        <item m="1" x="3540"/>
        <item m="1" x="3786"/>
        <item m="1" x="3759"/>
        <item m="1" x="4916"/>
        <item m="1" x="3097"/>
        <item m="1" x="4464"/>
        <item m="1" x="5575"/>
        <item m="1" x="7901"/>
        <item x="941"/>
        <item x="942"/>
        <item x="1107"/>
        <item m="1" x="7358"/>
        <item m="1" x="3353"/>
        <item m="1" x="5148"/>
        <item m="1" x="6445"/>
        <item m="1" x="7535"/>
        <item m="1" x="7121"/>
        <item m="1" x="2497"/>
        <item m="1" x="7533"/>
        <item m="1" x="6993"/>
        <item m="1" x="7871"/>
        <item m="1" x="7685"/>
        <item m="1" x="3836"/>
        <item m="1" x="6034"/>
        <item m="1" x="7525"/>
        <item m="1" x="3298"/>
        <item m="1" x="7998"/>
        <item m="1" x="3478"/>
        <item m="1" x="5929"/>
        <item m="1" x="7805"/>
        <item m="1" x="7388"/>
        <item m="1" x="7118"/>
        <item m="1" x="5873"/>
        <item m="1" x="2487"/>
        <item m="1" x="7720"/>
        <item m="1" x="6043"/>
        <item m="1" x="4310"/>
        <item m="1" x="7995"/>
        <item m="1" x="5784"/>
        <item m="1" x="5527"/>
        <item m="1" x="4385"/>
        <item x="938"/>
        <item m="1" x="3808"/>
        <item m="1" x="5469"/>
        <item m="1" x="4769"/>
        <item m="1" x="7735"/>
        <item x="212"/>
        <item m="1" x="4527"/>
        <item m="1" x="4646"/>
        <item m="1" x="4494"/>
        <item m="1" x="5319"/>
        <item m="1" x="5961"/>
        <item m="1" x="5802"/>
        <item m="1" x="4869"/>
        <item m="1" x="5543"/>
        <item m="1" x="5808"/>
        <item m="1" x="5238"/>
        <item m="1" x="5897"/>
        <item m="1" x="6109"/>
        <item m="1" x="5954"/>
        <item m="1" x="5320"/>
        <item m="1" x="5737"/>
        <item m="1" x="5970"/>
        <item m="1" x="4026"/>
        <item m="1" x="4546"/>
        <item m="1" x="5328"/>
        <item m="1" x="5669"/>
        <item m="1" x="4389"/>
        <item m="1" x="4868"/>
        <item m="1" x="5412"/>
        <item m="1" x="4066"/>
        <item m="1" x="5071"/>
        <item m="1" x="4291"/>
        <item m="1" x="4993"/>
        <item m="1" x="4523"/>
        <item m="1" x="6198"/>
        <item m="1" x="3098"/>
        <item m="1" x="3349"/>
        <item x="939"/>
        <item m="1" x="7536"/>
        <item m="1" x="2317"/>
        <item m="1" x="7236"/>
        <item m="1" x="3582"/>
        <item m="1" x="7470"/>
        <item m="1" x="7875"/>
        <item m="1" x="1276"/>
        <item m="1" x="1293"/>
        <item m="1" x="7233"/>
        <item m="1" x="7865"/>
        <item m="1" x="7244"/>
        <item m="1" x="7882"/>
        <item m="1" x="7253"/>
        <item m="1" x="7559"/>
        <item m="1" x="7907"/>
        <item m="1" x="7528"/>
        <item m="1" x="7402"/>
        <item m="1" x="7727"/>
        <item m="1" x="6733"/>
        <item m="1" x="6923"/>
        <item m="1" x="7439"/>
        <item m="1" x="6804"/>
        <item m="1" x="7014"/>
        <item m="1" x="6814"/>
        <item m="1" x="5175"/>
        <item m="1" x="4539"/>
        <item m="1" x="5481"/>
        <item m="1" x="4873"/>
        <item m="1" x="7922"/>
        <item m="1" x="5609"/>
        <item m="1" x="4147"/>
        <item m="1" x="5755"/>
        <item m="1" x="2628"/>
        <item m="1" x="4256"/>
        <item m="1" x="4505"/>
        <item m="1" x="5423"/>
        <item m="1" x="3882"/>
        <item m="1" x="4763"/>
        <item m="1" x="4979"/>
        <item m="1" x="3624"/>
        <item m="1" x="3748"/>
        <item m="1" x="4000"/>
        <item m="1" x="4257"/>
        <item m="1" x="4506"/>
        <item m="1" x="5324"/>
        <item m="1" x="5473"/>
        <item m="1" x="3509"/>
        <item m="1" x="3756"/>
        <item m="1" x="4008"/>
        <item m="1" x="4268"/>
        <item m="1" x="4520"/>
        <item m="1" x="4375"/>
        <item m="1" x="2918"/>
        <item m="1" x="3152"/>
        <item m="1" x="7031"/>
        <item m="1" x="3401"/>
        <item m="1" x="3636"/>
        <item m="1" x="3883"/>
        <item m="1" x="4131"/>
        <item m="1" x="4387"/>
        <item m="1" x="4653"/>
        <item m="1" x="7289"/>
        <item m="1" x="7589"/>
        <item m="1" x="1192"/>
        <item m="1" x="7403"/>
        <item m="1" x="7581"/>
        <item m="1" x="7551"/>
        <item m="1" x="7697"/>
        <item m="1" x="7231"/>
        <item m="1" x="5220"/>
        <item m="1" x="7734"/>
        <item m="1" x="5686"/>
        <item x="827"/>
        <item m="1" x="5267"/>
        <item m="1" x="6904"/>
        <item m="1" x="4887"/>
        <item m="1" x="4773"/>
        <item m="1" x="4144"/>
        <item m="1" x="6120"/>
        <item m="1" x="5908"/>
        <item m="1" x="5173"/>
        <item m="1" x="5606"/>
        <item m="1" x="6064"/>
        <item m="1" x="7414"/>
        <item m="1" x="5896"/>
        <item m="1" x="4747"/>
        <item m="1" x="5778"/>
        <item m="1" x="5787"/>
        <item m="1" x="6914"/>
        <item m="1" x="2987"/>
        <item m="1" x="6924"/>
        <item m="1" x="7159"/>
        <item m="1" x="7440"/>
        <item m="1" x="7760"/>
        <item m="1" x="6932"/>
        <item m="1" x="7167"/>
        <item m="1" x="7256"/>
        <item m="1" x="7554"/>
        <item m="1" x="7897"/>
        <item m="1" x="7015"/>
        <item m="1" x="7270"/>
        <item m="1" x="7564"/>
        <item m="1" x="7910"/>
        <item m="1" x="7025"/>
        <item m="1" x="7280"/>
        <item m="1" x="7574"/>
        <item m="1" x="7923"/>
        <item m="1" x="7032"/>
        <item m="1" x="7290"/>
        <item m="1" x="7590"/>
        <item m="1" x="7937"/>
        <item m="1" x="7931"/>
        <item m="1" x="7705"/>
        <item m="1" x="7043"/>
        <item m="1" x="7303"/>
        <item m="1" x="7603"/>
        <item m="1" x="7953"/>
        <item m="1" x="7058"/>
        <item m="1" x="7321"/>
        <item m="1" x="7617"/>
        <item m="1" x="7970"/>
        <item m="1" x="7073"/>
        <item m="1" x="7336"/>
        <item m="1" x="7634"/>
        <item m="1" x="7981"/>
        <item m="1" x="7084"/>
        <item m="1" x="7644"/>
        <item m="1" x="7990"/>
        <item m="1" x="7345"/>
        <item m="1" x="7089"/>
        <item m="1" x="7352"/>
        <item m="1" x="7232"/>
        <item m="1" x="7404"/>
        <item m="1" x="7715"/>
        <item m="1" x="7137"/>
        <item m="1" x="7415"/>
        <item m="1" x="7729"/>
        <item m="1" x="7150"/>
        <item m="1" x="7430"/>
        <item m="1" x="7745"/>
        <item m="1" x="7160"/>
        <item m="1" x="7441"/>
        <item m="1" x="7761"/>
        <item m="1" x="7168"/>
        <item m="1" x="7451"/>
        <item m="1" x="7772"/>
        <item m="1" x="2331"/>
        <item m="1" x="7009"/>
        <item m="1" x="1489"/>
        <item m="1" x="2073"/>
        <item m="1" x="7911"/>
        <item m="1" x="2107"/>
        <item m="1" x="1195"/>
        <item m="1" x="2367"/>
        <item m="1" x="3884"/>
        <item m="1" x="4132"/>
        <item m="1" x="3522"/>
        <item m="1" x="7281"/>
        <item m="1" x="7924"/>
        <item m="1" x="6696"/>
        <item m="1" x="6125"/>
        <item m="1" x="5265"/>
        <item m="1" x="7894"/>
        <item m="1" x="3803"/>
        <item m="1" x="5678"/>
        <item m="1" x="5691"/>
        <item m="1" x="5610"/>
        <item m="1" x="7604"/>
        <item m="1" x="7954"/>
        <item m="1" x="7229"/>
        <item m="1" x="6994"/>
        <item m="1" x="7001"/>
        <item m="1" x="1633"/>
        <item m="1" x="6797"/>
        <item m="1" x="6903"/>
        <item m="1" x="7563"/>
        <item m="1" x="7431"/>
        <item m="1" x="7746"/>
        <item m="1" x="2895"/>
        <item m="1" x="7502"/>
        <item m="1" x="6465"/>
        <item m="1" x="5980"/>
        <item m="1" x="3964"/>
        <item m="1" x="7762"/>
        <item m="1" x="4728"/>
        <item m="1" x="2566"/>
        <item m="1" x="7667"/>
        <item m="1" x="7822"/>
        <item m="1" x="6627"/>
        <item m="1" x="6346"/>
        <item m="1" x="2888"/>
        <item m="1" x="3130"/>
        <item m="1" x="3382"/>
        <item m="1" x="3376"/>
        <item m="1" x="7925"/>
        <item m="1" x="6562"/>
        <item m="1" x="2876"/>
        <item m="1" x="3118"/>
        <item m="1" x="7906"/>
        <item m="1" x="2190"/>
        <item m="1" x="7006"/>
        <item m="1" x="7136"/>
        <item m="1" x="7541"/>
        <item m="1" x="7126"/>
        <item m="1" x="7408"/>
        <item m="1" x="7704"/>
        <item m="1" x="7754"/>
        <item m="1" x="7936"/>
        <item m="1" x="7714"/>
        <item m="1" x="1400"/>
        <item m="1" x="6822"/>
        <item m="1" x="7174"/>
        <item m="1" x="5419"/>
        <item m="1" x="6117"/>
        <item m="1" x="3153"/>
        <item m="1" x="3402"/>
        <item m="1" x="3637"/>
        <item m="1" x="3765"/>
        <item m="1" x="4016"/>
        <item m="1" x="4275"/>
        <item m="1" x="3638"/>
        <item m="1" x="3885"/>
        <item m="1" x="4133"/>
        <item m="1" x="3028"/>
        <item m="1" x="3279"/>
        <item m="1" x="3766"/>
        <item m="1" x="4017"/>
        <item m="1" x="4531"/>
        <item m="1" x="3886"/>
        <item m="1" x="7747"/>
        <item m="1" x="7261"/>
        <item m="1" x="6637"/>
        <item m="1" x="6809"/>
        <item m="1" x="7276"/>
        <item m="1" x="6816"/>
        <item m="1" x="7282"/>
        <item m="1" x="6643"/>
        <item m="1" x="7932"/>
        <item m="1" x="7130"/>
        <item m="1" x="7410"/>
        <item m="1" x="2135"/>
        <item m="1" x="7887"/>
        <item m="1" x="2955"/>
        <item m="1" x="7898"/>
        <item m="1" x="4050"/>
        <item m="1" x="3797"/>
        <item m="1" x="3394"/>
        <item m="1" x="2237"/>
        <item m="1" x="2543"/>
        <item m="1" x="7716"/>
        <item m="1" x="4254"/>
        <item m="1" x="3746"/>
        <item m="1" x="4276"/>
        <item m="1" x="4134"/>
        <item m="1" x="4388"/>
        <item m="1" x="2794"/>
        <item m="1" x="7722"/>
        <item m="1" x="5806"/>
        <item m="1" x="5615"/>
        <item m="1" x="4542"/>
        <item m="1" x="4775"/>
        <item m="1" x="4882"/>
        <item m="1" x="5812"/>
        <item m="1" x="5491"/>
        <item x="830"/>
        <item m="1" x="5687"/>
        <item m="1" x="5417"/>
        <item m="1" x="5914"/>
        <item m="1" x="5341"/>
        <item m="1" x="5482"/>
        <item m="1" x="5553"/>
        <item m="1" x="4402"/>
        <item m="1" x="7423"/>
        <item m="1" x="4290"/>
        <item m="1" x="4886"/>
        <item m="1" x="5082"/>
        <item m="1" x="4657"/>
        <item m="1" x="5672"/>
        <item m="1" x="4865"/>
        <item m="1" x="5667"/>
        <item m="1" x="5625"/>
        <item m="1" x="5086"/>
        <item m="1" x="5975"/>
        <item m="1" x="5336"/>
        <item m="1" x="4272"/>
        <item x="209"/>
        <item m="1" x="5548"/>
        <item m="1" x="1362"/>
        <item m="1" x="7756"/>
        <item m="1" x="7903"/>
        <item m="1" x="7457"/>
        <item m="1" x="7008"/>
        <item m="1" x="7262"/>
        <item m="1" x="7158"/>
        <item m="1" x="3461"/>
        <item m="1" x="7036"/>
        <item m="1" x="7294"/>
        <item m="1" x="7598"/>
        <item m="1" x="7945"/>
        <item x="1068"/>
        <item m="1" x="7568"/>
        <item m="1" x="7918"/>
        <item m="1" x="7028"/>
        <item m="1" x="7283"/>
        <item m="1" x="7582"/>
        <item m="1" x="7933"/>
        <item m="1" x="7755"/>
        <item m="1" x="7946"/>
        <item m="1" x="7311"/>
        <item m="1" x="7610"/>
        <item m="1" x="6702"/>
        <item m="1" x="3100"/>
        <item m="1" x="7723"/>
        <item m="1" x="3179"/>
        <item m="1" x="7424"/>
        <item m="1" x="7738"/>
        <item m="1" x="6907"/>
        <item m="1" x="7657"/>
        <item m="1" x="4591"/>
        <item m="1" x="5989"/>
        <item m="1" x="5064"/>
        <item m="1" x="6796"/>
        <item m="1" x="7145"/>
        <item m="1" x="7556"/>
        <item m="1" x="7239"/>
        <item m="1" x="7258"/>
        <item m="1" x="6157"/>
        <item m="1" x="6720"/>
        <item m="1" x="7369"/>
        <item m="1" x="7670"/>
        <item m="1" x="5816"/>
        <item m="1" x="4563"/>
        <item m="1" x="5758"/>
        <item m="1" x="4428"/>
        <item m="1" x="4533"/>
        <item m="1" x="5537"/>
        <item m="1" x="2858"/>
        <item m="1" x="2854"/>
        <item m="1" x="4167"/>
        <item m="1" x="4897"/>
        <item m="1" x="4842"/>
        <item m="1" x="5236"/>
        <item m="1" x="3678"/>
        <item m="1" x="7534"/>
        <item m="1" x="7919"/>
        <item m="1" x="7284"/>
        <item m="1" x="7583"/>
        <item m="1" x="7934"/>
        <item m="1" x="7296"/>
        <item m="1" x="7599"/>
        <item m="1" x="7016"/>
        <item m="1" x="4675"/>
        <item m="1" x="5264"/>
        <item m="1" x="5078"/>
        <item m="1" x="5910"/>
        <item m="1" x="5675"/>
        <item m="1" x="4547"/>
        <item m="1" x="5968"/>
        <item m="1" x="5748"/>
        <item m="1" x="5487"/>
        <item m="1" x="5912"/>
        <item m="1" x="4658"/>
        <item m="1" x="5613"/>
        <item m="1" x="4787"/>
        <item m="1" x="5251"/>
        <item m="1" x="7913"/>
        <item m="1" x="7575"/>
        <item m="1" x="7033"/>
        <item m="1" x="7291"/>
        <item m="1" x="7593"/>
        <item m="1" x="7938"/>
        <item m="1" x="7767"/>
        <item m="1" x="6830"/>
        <item m="1" x="7044"/>
        <item m="1" x="7605"/>
        <item m="1" x="7955"/>
        <item m="1" x="6664"/>
        <item m="1" x="6840"/>
        <item m="1" x="7059"/>
        <item m="1" x="7323"/>
        <item m="1" x="7618"/>
        <item m="1" x="7971"/>
        <item m="1" x="7138"/>
        <item m="1" x="7416"/>
        <item m="1" x="7942"/>
        <item m="1" x="1911"/>
        <item m="1" x="7429"/>
        <item m="1" x="2773"/>
        <item m="1" x="6940"/>
        <item m="1" x="6915"/>
        <item m="1" x="6734"/>
        <item m="1" x="6415"/>
        <item m="1" x="7763"/>
        <item m="1" x="7621"/>
        <item m="1" x="6973"/>
        <item x="1066"/>
        <item m="1" x="2501"/>
        <item m="1" x="2348"/>
        <item m="1" x="6898"/>
        <item m="1" x="4870"/>
        <item m="1" x="5909"/>
        <item m="1" x="6737"/>
        <item m="1" x="7452"/>
        <item m="1" x="7271"/>
        <item m="1" x="7565"/>
        <item m="1" x="7852"/>
        <item m="1" x="2182"/>
        <item m="1" x="1286"/>
        <item m="1" x="7295"/>
        <item x="948"/>
        <item m="1" x="3286"/>
        <item x="943"/>
        <item m="1" x="3721"/>
        <item m="1" x="1681"/>
        <item m="1" x="7576"/>
        <item m="1" x="5940"/>
        <item m="1" x="6707"/>
        <item m="1" x="3521"/>
        <item m="1" x="2641"/>
        <item m="1" x="3160"/>
        <item m="1" x="6823"/>
        <item m="1" x="7594"/>
        <item m="1" x="7963"/>
        <item m="1" x="6646"/>
        <item m="1" x="1979"/>
        <item m="1" x="5042"/>
        <item m="1" x="2500"/>
        <item m="1" x="6919"/>
        <item m="1" x="3528"/>
        <item m="1" x="3770"/>
        <item m="1" x="4020"/>
        <item m="1" x="6453"/>
        <item m="1" x="3529"/>
        <item m="1" x="3771"/>
        <item m="1" x="4021"/>
        <item m="1" x="6574"/>
        <item m="1" x="6726"/>
        <item m="1" x="2797"/>
        <item m="1" x="2929"/>
        <item m="1" x="7304"/>
        <item m="1" x="6911"/>
        <item m="1" x="7147"/>
        <item m="1" x="6884"/>
        <item m="1" x="7107"/>
        <item m="1" x="2198"/>
        <item m="1" x="3007"/>
        <item m="1" x="7426"/>
        <item m="1" x="7741"/>
        <item m="1" x="7060"/>
        <item m="1" x="7324"/>
        <item m="1" x="6850"/>
        <item m="1" x="2354"/>
        <item m="1" x="7372"/>
        <item m="1" x="7074"/>
        <item m="1" x="7674"/>
        <item m="1" x="7139"/>
        <item m="1" x="2511"/>
        <item m="1" x="6916"/>
        <item m="1" x="6926"/>
        <item m="1" x="7764"/>
        <item m="1" x="4130"/>
        <item m="1" x="3258"/>
        <item m="1" x="6933"/>
        <item m="1" x="7272"/>
        <item m="1" x="7566"/>
        <item m="1" x="7915"/>
        <item m="1" x="6639"/>
        <item m="1" x="2377"/>
        <item m="1" x="2768"/>
        <item m="1" x="6675"/>
        <item m="1" x="6815"/>
        <item m="1" x="5682"/>
        <item m="1" x="7580"/>
        <item m="1" x="4338"/>
        <item m="1" x="7916"/>
        <item m="1" x="5424"/>
        <item m="1" x="4676"/>
        <item m="1" x="6729"/>
        <item m="1" x="3942"/>
        <item m="1" x="7292"/>
        <item m="1" x="3662"/>
        <item m="1" x="2509"/>
        <item m="1" x="6921"/>
        <item m="1" x="3902"/>
        <item m="1" x="6905"/>
        <item m="1" x="5183"/>
        <item m="1" x="5018"/>
        <item m="1" x="5187"/>
        <item m="1" x="4781"/>
        <item x="593"/>
        <item m="1" x="4997"/>
        <item m="1" x="5756"/>
        <item m="1" x="5751"/>
        <item m="1" x="7220"/>
        <item m="1" x="7513"/>
        <item m="1" x="7849"/>
        <item m="1" x="5334"/>
        <item m="1" x="4512"/>
        <item m="1" x="4766"/>
        <item m="1" x="5811"/>
        <item m="1" x="7143"/>
        <item m="1" x="5176"/>
        <item m="1" x="5611"/>
        <item m="1" x="5089"/>
        <item m="1" x="4674"/>
        <item m="1" x="5483"/>
        <item m="1" x="5422"/>
        <item m="1" x="4409"/>
        <item m="1" x="6983"/>
        <item m="1" x="4876"/>
        <item m="1" x="5809"/>
        <item m="1" x="3127"/>
        <item m="1" x="5752"/>
        <item m="1" x="5266"/>
        <item m="1" x="5810"/>
        <item m="1" x="5902"/>
        <item m="1" x="7510"/>
        <item m="1" x="7619"/>
        <item m="1" x="5255"/>
        <item m="1" x="4863"/>
        <item m="1" x="3311"/>
        <item m="1" x="5757"/>
        <item m="1" x="4690"/>
        <item m="1" x="3775"/>
        <item m="1" x="4909"/>
        <item m="1" x="4894"/>
        <item m="1" x="7855"/>
        <item m="1" x="2936"/>
        <item m="1" x="4665"/>
        <item m="1" x="5771"/>
        <item m="1" x="5083"/>
        <item m="1" x="7108"/>
        <item m="1" x="7675"/>
        <item m="1" x="5632"/>
        <item m="1" x="4571"/>
        <item m="1" x="5552"/>
        <item m="1" x="5349"/>
        <item m="1" x="4555"/>
        <item m="1" x="7373"/>
        <item m="1" x="7035"/>
        <item m="1" x="4910"/>
        <item m="1" x="7293"/>
        <item m="1" x="5092"/>
        <item m="1" x="5271"/>
        <item m="1" x="7595"/>
        <item m="1" x="3914"/>
        <item m="1" x="5819"/>
        <item m="1" x="3371"/>
        <item m="1" x="4035"/>
        <item m="1" x="7046"/>
        <item m="1" x="7305"/>
        <item x="291"/>
        <item m="1" x="7435"/>
        <item m="1" x="7904"/>
        <item m="1" x="7914"/>
        <item m="1" x="7956"/>
        <item m="1" x="7558"/>
        <item m="1" x="7947"/>
        <item m="1" x="3249"/>
        <item m="1" x="3119"/>
        <item m="1" x="2852"/>
        <item m="1" x="6202"/>
        <item m="1" x="5860"/>
        <item m="1" x="3490"/>
        <item m="1" x="2591"/>
        <item x="1178"/>
        <item m="1" x="5072"/>
        <item m="1" x="2837"/>
        <item m="1" x="4145"/>
        <item m="1" x="5244"/>
        <item m="1" x="5373"/>
        <item m="1" x="7453"/>
        <item m="1" x="7773"/>
        <item m="1" x="7939"/>
        <item m="1" x="3633"/>
        <item m="1" x="3367"/>
        <item x="963"/>
        <item m="1" x="3069"/>
        <item m="1" x="3375"/>
        <item m="1" x="7577"/>
        <item m="1" x="3435"/>
        <item m="1" x="2960"/>
        <item m="1" x="6912"/>
        <item m="1" x="3199"/>
        <item m="1" x="3010"/>
        <item m="1" x="2896"/>
        <item m="1" x="4293"/>
        <item m="1" x="5254"/>
        <item m="1" x="4893"/>
        <item m="1" x="3243"/>
        <item m="1" x="7596"/>
        <item m="1" x="2887"/>
        <item m="1" x="3126"/>
        <item m="1" x="7957"/>
        <item m="1" x="7750"/>
        <item m="1" x="7127"/>
        <item m="1" x="4437"/>
        <item m="1" x="7728"/>
        <item m="1" x="7794"/>
        <item m="1" x="7797"/>
        <item m="1" x="6810"/>
        <item m="1" x="6650"/>
        <item m="1" x="7037"/>
        <item m="1" x="7297"/>
        <item m="1" x="7948"/>
        <item m="1" x="7146"/>
        <item m="1" x="7740"/>
        <item m="1" x="6731"/>
        <item m="1" x="7156"/>
        <item m="1" x="7437"/>
        <item m="1" x="6736"/>
        <item m="1" x="6929"/>
        <item m="1" x="7162"/>
        <item m="1" x="7446"/>
        <item m="1" x="7769"/>
        <item m="1" x="7164"/>
        <item m="1" x="7445"/>
        <item m="1" x="7154"/>
        <item m="1" x="1541"/>
        <item m="1" x="7034"/>
        <item m="1" x="7131"/>
        <item m="1" x="7277"/>
        <item m="1" x="7021"/>
        <item m="1" x="7432"/>
        <item m="1" x="3573"/>
        <item m="1" x="7737"/>
        <item m="1" x="7940"/>
        <item m="1" x="7448"/>
        <item m="1" x="7771"/>
        <item m="1" x="7171"/>
        <item m="1" x="7780"/>
        <item m="1" x="6594"/>
        <item m="1" x="6949"/>
        <item m="1" x="4274"/>
        <item m="1" x="4663"/>
        <item m="1" x="5414"/>
        <item m="1" x="4990"/>
        <item m="1" x="5861"/>
        <item m="1" x="4664"/>
        <item m="1" x="4668"/>
        <item m="1" x="3807"/>
        <item m="1" x="3816"/>
        <item m="1" x="5367"/>
        <item m="1" x="4592"/>
        <item m="1" x="5415"/>
        <item x="596"/>
        <item m="1" x="4151"/>
        <item m="1" x="4421"/>
        <item m="1" x="5698"/>
        <item m="1" x="5764"/>
        <item m="1" x="5103"/>
        <item m="1" x="6752"/>
        <item m="1" x="6955"/>
        <item m="1" x="6598"/>
        <item m="1" x="4551"/>
        <item m="1" x="7186"/>
        <item m="1" x="5347"/>
        <item m="1" x="3660"/>
        <item m="1" x="4407"/>
        <item m="1" x="4902"/>
        <item m="1" x="4807"/>
        <item m="1" x="7476"/>
        <item m="1" x="4287"/>
        <item m="1" x="5344"/>
        <item m="1" x="4884"/>
        <item m="1" x="6910"/>
        <item m="1" x="7757"/>
        <item m="1" x="7169"/>
        <item m="1" x="7749"/>
        <item m="1" x="7748"/>
        <item m="1" x="4095"/>
        <item m="1" x="7312"/>
        <item m="1" x="7611"/>
        <item m="1" x="7964"/>
        <item m="1" x="6670"/>
        <item m="1" x="7628"/>
        <item m="1" x="6852"/>
        <item m="1" x="7638"/>
        <item m="1" x="7985"/>
        <item m="1" x="6931"/>
        <item m="1" x="7449"/>
        <item m="1" x="6742"/>
        <item m="1" x="6942"/>
        <item m="1" x="5357"/>
        <item m="1" x="3483"/>
        <item m="1" x="2373"/>
        <item m="1" x="6753"/>
        <item m="1" x="7950"/>
        <item m="1" x="7436"/>
        <item m="1" x="7020"/>
        <item m="1" x="7606"/>
        <item m="1" x="7584"/>
        <item m="1" x="3035"/>
        <item m="1" x="7972"/>
        <item m="1" x="3163"/>
        <item m="1" x="6833"/>
        <item m="1" x="7053"/>
        <item m="1" x="7313"/>
        <item m="1" x="4530"/>
        <item m="1" x="4307"/>
        <item m="1" x="5565"/>
        <item m="1" x="5820"/>
        <item m="1" x="5430"/>
        <item m="1" x="5549"/>
        <item m="1" x="5693"/>
        <item m="1" x="5507"/>
        <item m="1" x="4683"/>
        <item m="1" x="5425"/>
        <item m="1" x="5824"/>
        <item m="1" x="5199"/>
        <item m="1" x="5025"/>
        <item m="1" x="5680"/>
        <item m="1" x="4556"/>
        <item m="1" x="7331"/>
        <item m="1" x="7982"/>
        <item m="1" x="7592"/>
        <item m="1" x="7912"/>
        <item m="1" x="7039"/>
        <item m="1" x="7713"/>
        <item m="1" x="7468"/>
        <item m="1" x="6738"/>
        <item m="1" x="6934"/>
        <item m="1" x="3287"/>
        <item m="1" x="3643"/>
        <item m="1" x="3890"/>
        <item m="1" x="3776"/>
        <item m="1" x="4025"/>
        <item m="1" x="3891"/>
        <item m="1" x="4139"/>
        <item m="1" x="4394"/>
        <item m="1" x="2799"/>
        <item m="1" x="3040"/>
        <item m="1" x="2933"/>
        <item m="1" x="3168"/>
        <item m="1" x="7454"/>
        <item m="1" x="2703"/>
        <item m="1" x="2948"/>
        <item m="1" x="3184"/>
        <item m="1" x="2817"/>
        <item m="1" x="6467"/>
        <item m="1" x="6746"/>
        <item m="1" x="7176"/>
        <item m="1" x="7787"/>
        <item m="1" x="6951"/>
        <item m="1" x="7182"/>
        <item m="1" x="7471"/>
        <item m="1" x="7798"/>
        <item m="1" x="6476"/>
        <item m="1" x="6958"/>
        <item m="1" x="6656"/>
        <item m="1" x="6831"/>
        <item m="1" x="7048"/>
        <item m="1" x="7308"/>
        <item m="1" x="7609"/>
        <item m="1" x="6584"/>
        <item m="1" x="7144"/>
        <item m="1" x="6528"/>
        <item m="1" x="6930"/>
        <item m="1" x="6844"/>
        <item m="1" x="7450"/>
        <item m="1" x="7298"/>
        <item m="1" x="1416"/>
        <item m="1" x="7888"/>
        <item m="1" x="7570"/>
        <item m="1" x="7926"/>
        <item m="1" x="7045"/>
        <item m="1" x="7768"/>
        <item m="1" x="7326"/>
        <item m="1" x="7623"/>
        <item m="1" x="7920"/>
        <item m="1" x="7179"/>
        <item m="1" x="7975"/>
        <item m="1" x="7061"/>
        <item m="1" x="6537"/>
        <item m="1" x="6851"/>
        <item m="1" x="6676"/>
        <item m="1" x="7075"/>
        <item m="1" x="6541"/>
        <item m="1" x="2764"/>
        <item m="1" x="6682"/>
        <item m="1" x="7346"/>
        <item m="1" x="7645"/>
        <item m="1" x="7149"/>
        <item m="1" x="7086"/>
        <item m="1" x="2659"/>
        <item m="1" x="6543"/>
        <item m="1" x="6687"/>
        <item m="1" x="6865"/>
        <item m="1" x="7050"/>
        <item m="1" x="6925"/>
        <item m="1" x="7155"/>
        <item m="1" x="7724"/>
        <item m="1" x="7569"/>
        <item m="1" x="7730"/>
        <item m="1" x="7591"/>
        <item m="1" x="7573"/>
        <item m="1" x="7425"/>
        <item m="1" x="7739"/>
        <item m="1" x="7731"/>
        <item m="1" x="7785"/>
        <item m="1" x="7340"/>
        <item m="1" x="6739"/>
        <item m="1" x="7165"/>
        <item m="1" x="7017"/>
        <item m="1" x="6935"/>
        <item m="1" x="2096"/>
        <item m="1" x="7066"/>
        <item m="1" x="2505"/>
        <item m="1" x="7163"/>
        <item m="1" x="7078"/>
        <item m="1" x="7413"/>
        <item m="1" x="7170"/>
        <item m="1" x="1987"/>
        <item m="1" x="6769"/>
        <item m="1" x="2119"/>
        <item m="1" x="7467"/>
        <item m="1" x="6747"/>
        <item m="1" x="6591"/>
        <item m="1" x="7788"/>
        <item m="1" x="6597"/>
        <item m="1" x="6362"/>
        <item m="1" x="7472"/>
        <item m="1" x="6952"/>
        <item m="1" x="6755"/>
        <item m="1" x="2624"/>
        <item m="1" x="7809"/>
        <item m="1" x="7819"/>
        <item m="1" x="7062"/>
        <item m="1" x="5408"/>
        <item m="1" x="5677"/>
        <item m="1" x="4399"/>
        <item x="591"/>
        <item m="1" x="6605"/>
        <item m="1" x="6758"/>
        <item m="1" x="7624"/>
        <item m="1" x="6025"/>
        <item m="1" x="5915"/>
        <item m="1" x="4554"/>
        <item m="1" x="5004"/>
        <item m="1" x="4160"/>
        <item m="1" x="6965"/>
        <item m="1" x="4178"/>
        <item m="1" x="7197"/>
        <item m="1" x="5110"/>
        <item m="1" x="4544"/>
        <item m="1" x="5490"/>
        <item m="1" x="4157"/>
        <item m="1" x="4680"/>
        <item m="1" x="4304"/>
        <item m="1" x="4560"/>
        <item m="1" x="6677"/>
        <item m="1" x="4567"/>
        <item m="1" x="5196"/>
        <item m="1" x="7076"/>
        <item m="1" x="7337"/>
        <item m="1" x="3800"/>
        <item m="1" x="3926"/>
        <item m="1" x="4929"/>
        <item m="1" x="4060"/>
        <item x="225"/>
        <item m="1" x="3909"/>
        <item m="1" x="3927"/>
        <item m="1" x="5111"/>
        <item m="1" x="4545"/>
        <item m="1" x="5345"/>
        <item m="1" x="4047"/>
        <item m="1" x="5817"/>
        <item m="1" x="4162"/>
        <item m="1" x="5827"/>
        <item m="1" x="4439"/>
        <item m="1" x="4602"/>
        <item m="1" x="6860"/>
        <item m="1" x="5277"/>
        <item m="1" x="5933"/>
        <item m="1" x="6866"/>
        <item m="1" x="6688"/>
        <item m="1" x="3191"/>
        <item m="1" x="7199"/>
        <item m="1" x="7181"/>
        <item x="1184"/>
        <item m="1" x="6946"/>
        <item m="1" x="2441"/>
        <item m="1" x="2706"/>
        <item m="1" x="2575"/>
        <item m="1" x="2821"/>
        <item m="1" x="3062"/>
        <item m="1" x="1672"/>
        <item m="1" x="3308"/>
        <item m="1" x="3547"/>
        <item m="1" x="3795"/>
        <item m="1" x="2707"/>
        <item x="1069"/>
        <item m="1" x="7177"/>
        <item m="1" x="7463"/>
        <item m="1" x="7789"/>
        <item m="1" x="2345"/>
        <item m="1" x="6711"/>
        <item m="1" x="1859"/>
        <item m="1" x="2268"/>
        <item m="1" x="6953"/>
        <item m="1" x="7473"/>
        <item m="1" x="2551"/>
        <item m="1" x="7800"/>
        <item m="1" x="7190"/>
        <item x="219"/>
        <item x="221"/>
        <item m="1" x="7810"/>
        <item m="1" x="7489"/>
        <item m="1" x="7820"/>
        <item m="1" x="7309"/>
        <item m="1" x="7961"/>
        <item m="1" x="7063"/>
        <item m="1" x="7327"/>
        <item m="1" x="7625"/>
        <item m="1" x="7976"/>
        <item m="1" x="7077"/>
        <item m="1" x="7338"/>
        <item m="1" x="7983"/>
        <item m="1" x="7087"/>
        <item m="1" x="7347"/>
        <item m="1" x="7991"/>
        <item m="1" x="7092"/>
        <item m="1" x="7091"/>
        <item m="1" x="7458"/>
        <item m="1" x="6599"/>
        <item m="1" x="7442"/>
        <item m="1" x="6936"/>
        <item m="1" x="7776"/>
        <item m="1" x="7417"/>
        <item m="1" x="7799"/>
        <item m="1" x="6750"/>
        <item m="1" x="2582"/>
        <item m="1" x="7095"/>
        <item m="1" x="7654"/>
        <item m="1" x="7997"/>
        <item m="1" x="1403"/>
        <item m="1" x="7664"/>
        <item m="1" x="2344"/>
        <item m="1" x="2087"/>
        <item m="1" x="1815"/>
        <item m="1" x="1874"/>
        <item m="1" x="7104"/>
        <item m="1" x="7668"/>
        <item m="1" x="7367"/>
        <item m="1" x="7681"/>
        <item m="1" x="7377"/>
        <item m="1" x="7109"/>
        <item m="1" x="7113"/>
        <item m="1" x="7383"/>
        <item m="1" x="7688"/>
        <item m="1" x="7455"/>
        <item m="1" x="7777"/>
        <item m="1" x="7790"/>
        <item m="1" x="7464"/>
        <item m="1" x="7178"/>
        <item m="1" x="7183"/>
        <item m="1" x="7474"/>
        <item m="1" x="7801"/>
        <item m="1" x="7191"/>
        <item m="1" x="7481"/>
        <item m="1" x="7811"/>
        <item m="1" x="7198"/>
        <item m="1" x="7490"/>
        <item m="1" x="7821"/>
        <item m="1" x="7204"/>
        <item m="1" x="7496"/>
        <item m="1" x="7829"/>
        <item m="1" x="7213"/>
        <item m="1" x="7501"/>
        <item m="1" x="7835"/>
        <item m="1" x="7508"/>
        <item m="1" x="7843"/>
        <item m="1" x="7217"/>
        <item m="1" x="7853"/>
        <item m="1" x="7516"/>
        <item m="1" x="7224"/>
        <item m="1" x="7526"/>
        <item m="1" x="7862"/>
        <item m="1" x="6472"/>
        <item m="1" x="6859"/>
        <item m="1" x="7049"/>
        <item m="1" x="6959"/>
        <item m="1" x="2545"/>
        <item x="1179"/>
        <item m="1" x="2479"/>
        <item m="1" x="6740"/>
        <item m="1" x="6493"/>
        <item m="1" x="5397"/>
        <item m="1" x="3399"/>
        <item m="1" x="6982"/>
        <item m="1" x="6820"/>
        <item m="1" x="4525"/>
        <item m="1" x="3142"/>
        <item m="1" x="5093"/>
        <item m="1" x="2907"/>
        <item m="1" x="6614"/>
        <item m="1" x="6776"/>
        <item m="1" x="7226"/>
        <item m="1" x="6783"/>
        <item m="1" x="7234"/>
        <item m="1" x="7529"/>
        <item m="1" x="7866"/>
        <item m="1" x="6505"/>
        <item m="1" x="6789"/>
        <item m="1" x="6995"/>
        <item m="1" x="7322"/>
        <item m="1" x="5179"/>
        <item m="1" x="7542"/>
        <item m="1" x="7883"/>
        <item m="1" x="3455"/>
        <item m="1" x="6659"/>
        <item m="1" x="6590"/>
        <item m="1" x="6665"/>
        <item m="1" x="7635"/>
        <item m="1" x="7172"/>
        <item m="1" x="6834"/>
        <item m="1" x="3419"/>
        <item m="1" x="7314"/>
        <item m="1" x="1239"/>
        <item m="1" x="6410"/>
        <item m="1" x="6533"/>
        <item m="1" x="6671"/>
        <item m="1" x="6845"/>
        <item m="1" x="7067"/>
        <item m="1" x="3333"/>
        <item m="1" x="6853"/>
        <item m="1" x="6586"/>
        <item m="1" x="6743"/>
        <item m="1" x="6943"/>
        <item m="1" x="7173"/>
        <item m="1" x="7459"/>
        <item m="1" x="7781"/>
        <item m="1" x="7469"/>
        <item m="1" x="7795"/>
        <item m="1" x="6473"/>
        <item m="1" x="6470"/>
        <item m="1" x="6754"/>
        <item m="1" x="7478"/>
        <item m="1" x="5760"/>
        <item m="1" x="5602"/>
        <item m="1" x="4278"/>
        <item m="1" x="3424"/>
        <item m="1" x="7806"/>
        <item m="1" x="4414"/>
        <item m="1" x="3087"/>
        <item m="1" x="4357"/>
        <item m="1" x="5075"/>
        <item m="1" x="6477"/>
        <item m="1" x="4438"/>
        <item m="1" x="5681"/>
        <item m="1" x="5418"/>
        <item m="1" x="3911"/>
        <item m="1" x="6756"/>
        <item m="1" x="5619"/>
        <item m="1" x="5348"/>
        <item m="1" x="7483"/>
        <item m="1" x="5624"/>
        <item m="1" x="5765"/>
        <item m="1" x="5502"/>
        <item m="1" x="7813"/>
        <item m="1" x="4311"/>
        <item m="1" x="2261"/>
        <item m="1" x="4161"/>
        <item m="1" x="3915"/>
        <item m="1" x="5290"/>
        <item m="1" x="4898"/>
        <item m="1" x="5572"/>
        <item m="1" x="5009"/>
        <item m="1" x="5633"/>
        <item m="1" x="4429"/>
        <item m="1" x="4911"/>
        <item m="1" x="5104"/>
        <item m="1" x="5283"/>
        <item m="1" x="5438"/>
        <item m="1" x="5705"/>
        <item m="1" x="4187"/>
        <item m="1" x="4704"/>
        <item m="1" x="5112"/>
        <item m="1" x="6480"/>
        <item m="1" x="5623"/>
        <item m="1" x="5379"/>
        <item m="1" x="5512"/>
        <item m="1" x="4834"/>
        <item m="1" x="5566"/>
        <item m="1" x="5706"/>
        <item m="1" x="4930"/>
        <item m="1" x="4903"/>
        <item m="1" x="4703"/>
        <item m="1" x="3693"/>
        <item m="1" x="4450"/>
        <item m="1" x="3804"/>
        <item m="1" x="4737"/>
        <item m="1" x="5204"/>
        <item m="1" x="5375"/>
        <item m="1" x="4042"/>
        <item m="1" x="3557"/>
        <item m="1" x="4062"/>
        <item m="1" x="5099"/>
        <item m="1" x="4174"/>
        <item m="1" x="3470"/>
        <item m="1" x="6761"/>
        <item m="1" x="2993"/>
        <item m="1" x="6967"/>
        <item m="1" x="7201"/>
        <item m="1" x="6660"/>
        <item x="264"/>
        <item m="1" x="2750"/>
        <item m="1" x="5024"/>
        <item m="1" x="7315"/>
        <item m="1" x="2447"/>
        <item m="1" x="7612"/>
        <item m="1" x="7676"/>
        <item m="1" x="7251"/>
        <item m="1" x="7546"/>
        <item m="1" x="7965"/>
        <item m="1" x="7462"/>
        <item m="1" x="6524"/>
        <item m="1" x="6501"/>
        <item m="1" x="6622"/>
        <item m="1" x="7889"/>
        <item m="1" x="6257"/>
        <item m="1" x="6363"/>
        <item m="1" x="7068"/>
        <item m="1" x="6469"/>
        <item m="1" x="6592"/>
        <item m="1" x="6748"/>
        <item m="1" x="6948"/>
        <item m="1" x="2559"/>
        <item m="1" x="2540"/>
        <item m="1" x="6854"/>
        <item m="1" x="7079"/>
        <item m="1" x="7341"/>
        <item m="1" x="6683"/>
        <item m="1" x="6626"/>
        <item m="1" x="6690"/>
        <item m="1" x="5793"/>
        <item m="1" x="5539"/>
        <item m="1" x="3976"/>
        <item m="1" x="6867"/>
        <item m="1" x="7355"/>
        <item m="1" x="7996"/>
        <item m="1" x="7650"/>
        <item m="1" x="6944"/>
        <item m="1" x="7460"/>
        <item m="1" x="6420"/>
        <item m="1" x="2115"/>
        <item m="1" x="2091"/>
        <item m="1" x="6713"/>
        <item m="1" x="6897"/>
        <item m="1" x="7125"/>
        <item m="1" x="7400"/>
        <item m="1" x="7712"/>
        <item m="1" x="6409"/>
        <item m="1" x="6530"/>
        <item m="1" x="6667"/>
        <item m="1" x="2150"/>
        <item m="1" x="6771"/>
        <item m="1" x="3165"/>
        <item m="1" x="2145"/>
        <item m="1" x="1873"/>
        <item m="1" x="4607"/>
        <item m="1" x="6289"/>
        <item m="1" x="6414"/>
        <item m="1" x="7479"/>
        <item x="967"/>
        <item m="1" x="2144"/>
        <item m="1" x="6630"/>
        <item x="1065"/>
        <item m="1" x="2349"/>
        <item m="1" x="2092"/>
        <item m="1" x="7895"/>
        <item m="1" x="7552"/>
        <item m="1" x="7254"/>
        <item m="1" x="7002"/>
        <item m="1" x="6792"/>
        <item m="1" x="1583"/>
        <item m="1" x="7360"/>
        <item m="1" x="5763"/>
        <item m="1" x="5620"/>
        <item m="1" x="5761"/>
        <item m="1" x="4797"/>
        <item m="1" x="5352"/>
        <item m="1" x="5772"/>
        <item m="1" x="6961"/>
        <item m="1" x="5195"/>
        <item m="1" x="3031"/>
        <item m="1" x="7192"/>
        <item m="1" x="4725"/>
        <item m="1" x="7484"/>
        <item m="1" x="7814"/>
        <item m="1" x="4049"/>
        <item m="1" x="4795"/>
        <item m="1" x="4305"/>
        <item m="1" x="3551"/>
        <item m="1" x="4804"/>
        <item x="588"/>
        <item x="590"/>
        <item x="592"/>
        <item m="1" x="5214"/>
        <item x="594"/>
        <item m="1" x="5279"/>
        <item m="1" x="5433"/>
        <item m="1" x="4091"/>
        <item m="1" x="2669"/>
        <item m="1" x="6601"/>
        <item m="1" x="7639"/>
        <item m="1" x="7054"/>
        <item m="1" x="7613"/>
        <item m="1" x="2914"/>
        <item m="1" x="2673"/>
        <item m="1" x="3023"/>
        <item m="1" x="1725"/>
        <item m="1" x="5704"/>
        <item m="1" x="6618"/>
        <item m="1" x="3903"/>
        <item m="1" x="3149"/>
        <item m="1" x="7069"/>
        <item m="1" x="7332"/>
        <item m="1" x="7629"/>
        <item m="1" x="2537"/>
        <item m="1" x="6855"/>
        <item m="1" x="7342"/>
        <item m="1" x="7316"/>
        <item m="1" x="7640"/>
        <item m="1" x="7648"/>
        <item m="1" x="7986"/>
        <item m="1" x="7627"/>
        <item m="1" x="7330"/>
        <item m="1" x="6668"/>
        <item m="1" x="7065"/>
        <item m="1" x="6843"/>
        <item m="1" x="1872"/>
        <item m="1" x="2971"/>
        <item m="1" x="7206"/>
        <item m="1" x="2759"/>
        <item m="1" x="4850"/>
        <item m="1" x="3794"/>
        <item m="1" x="7349"/>
        <item m="1" x="6985"/>
        <item m="1" x="6693"/>
        <item m="1" x="6841"/>
        <item m="1" x="7189"/>
        <item m="1" x="6658"/>
        <item m="1" x="6832"/>
        <item m="1" x="7052"/>
        <item m="1" x="7094"/>
        <item m="1" x="7357"/>
        <item m="1" x="6531"/>
        <item m="1" x="6871"/>
        <item m="1" x="6861"/>
        <item m="1" x="7636"/>
        <item m="1" x="7782"/>
        <item m="1" x="7477"/>
        <item m="1" x="7775"/>
        <item m="1" x="6956"/>
        <item m="1" x="7966"/>
        <item m="1" x="6960"/>
        <item m="1" x="6835"/>
        <item m="1" x="6593"/>
        <item m="1" x="6504"/>
        <item m="1" x="7374"/>
        <item m="1" x="6766"/>
        <item m="1" x="76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5"/>
        <item x="207"/>
        <item x="208"/>
        <item x="210"/>
        <item x="211"/>
        <item x="213"/>
        <item x="214"/>
        <item x="215"/>
        <item x="216"/>
        <item x="217"/>
        <item x="218"/>
        <item x="220"/>
        <item x="222"/>
        <item x="223"/>
        <item x="224"/>
        <item x="226"/>
        <item x="227"/>
        <item x="228"/>
        <item x="229"/>
        <item x="230"/>
        <item x="231"/>
        <item x="232"/>
        <item x="234"/>
        <item x="235"/>
        <item x="237"/>
        <item x="238"/>
        <item x="242"/>
        <item x="243"/>
        <item x="244"/>
        <item x="245"/>
        <item x="246"/>
        <item x="247"/>
        <item x="250"/>
        <item x="258"/>
        <item x="261"/>
        <item x="265"/>
        <item x="266"/>
        <item x="267"/>
        <item x="268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6"/>
        <item x="542"/>
        <item x="543"/>
        <item x="544"/>
        <item x="545"/>
        <item x="546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9"/>
        <item x="595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6"/>
        <item x="940"/>
        <item x="944"/>
        <item x="945"/>
        <item x="946"/>
        <item x="947"/>
        <item x="949"/>
        <item x="952"/>
        <item x="955"/>
        <item x="957"/>
        <item x="959"/>
        <item x="961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7"/>
        <item x="1070"/>
        <item x="1071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81"/>
        <item x="1182"/>
        <item x="1183"/>
        <item x="1185"/>
        <item x="1186"/>
        <item x="1187"/>
        <item x="1188"/>
        <item x="1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8000">
        <item m="1" x="1710"/>
        <item m="1" x="1742"/>
        <item m="1" x="1727"/>
        <item m="1" x="1739"/>
        <item m="1" x="3267"/>
        <item m="1" x="3272"/>
        <item m="1" x="5887"/>
        <item m="1" x="5430"/>
        <item m="1" x="6386"/>
        <item m="1" x="4468"/>
        <item m="1" x="3782"/>
        <item m="1" x="4142"/>
        <item m="1" x="6497"/>
        <item m="1" x="4163"/>
        <item m="1" x="6523"/>
        <item m="1" x="4583"/>
        <item m="1" x="6550"/>
        <item m="1" x="7071"/>
        <item m="1" x="3089"/>
        <item m="1" x="7128"/>
        <item m="1" x="3835"/>
        <item m="1" x="5062"/>
        <item m="1" x="2780"/>
        <item m="1" x="2191"/>
        <item m="1" x="2490"/>
        <item m="1" x="3483"/>
        <item m="1" x="3872"/>
        <item m="1" x="4228"/>
        <item m="1" x="1953"/>
        <item m="1" x="2206"/>
        <item m="1" x="2812"/>
        <item m="1" x="3126"/>
        <item m="1" x="3894"/>
        <item m="1" x="4247"/>
        <item m="1" x="4661"/>
        <item m="1" x="1965"/>
        <item m="1" x="2221"/>
        <item m="1" x="2529"/>
        <item m="1" x="3141"/>
        <item m="1" x="3518"/>
        <item m="1" x="3909"/>
        <item m="1" x="4681"/>
        <item m="1" x="2232"/>
        <item m="1" x="2543"/>
        <item m="1" x="3154"/>
        <item m="1" x="3532"/>
        <item m="1" x="3919"/>
        <item m="1" x="4270"/>
        <item m="1" x="5181"/>
        <item m="1" x="2550"/>
        <item m="1" x="2848"/>
        <item m="1" x="3160"/>
        <item m="1" x="3540"/>
        <item m="1" x="3925"/>
        <item m="1" x="4276"/>
        <item m="1" x="4716"/>
        <item m="1" x="5198"/>
        <item m="1" x="1983"/>
        <item m="1" x="2247"/>
        <item m="1" x="2556"/>
        <item m="1" x="2856"/>
        <item m="1" x="3167"/>
        <item m="1" x="3546"/>
        <item m="1" x="3932"/>
        <item m="1" x="4286"/>
        <item m="1" x="4733"/>
        <item m="1" x="5218"/>
        <item m="1" x="1988"/>
        <item m="1" x="2253"/>
        <item m="1" x="2563"/>
        <item m="1" x="2861"/>
        <item m="1" x="3555"/>
        <item m="1" x="3942"/>
        <item m="1" x="2867"/>
        <item m="1" x="3183"/>
        <item m="1" x="3566"/>
        <item m="1" x="3288"/>
        <item m="1" x="6919"/>
        <item m="1" x="6484"/>
        <item m="1" x="3042"/>
        <item m="1" x="5036"/>
        <item m="1" x="2166"/>
        <item m="1" x="4673"/>
        <item m="1" x="3525"/>
        <item m="1" x="3914"/>
        <item m="1" x="5172"/>
        <item m="1" x="2236"/>
        <item m="1" x="2871"/>
        <item m="1" x="3189"/>
        <item m="1" x="6411"/>
        <item m="1" x="4530"/>
        <item m="1" x="7023"/>
        <item m="1" x="6524"/>
        <item m="1" x="4190"/>
        <item m="1" x="4208"/>
        <item m="1" x="6578"/>
        <item m="1" x="5092"/>
        <item m="1" x="6602"/>
        <item m="1" x="3884"/>
        <item m="1" x="5642"/>
        <item m="1" x="6633"/>
        <item m="1" x="2781"/>
        <item m="1" x="5082"/>
        <item m="1" x="4229"/>
        <item m="1" x="4636"/>
        <item m="1" x="2510"/>
        <item m="1" x="2813"/>
        <item m="1" x="3127"/>
        <item m="1" x="3504"/>
        <item m="1" x="3895"/>
        <item m="1" x="1966"/>
        <item m="1" x="2222"/>
        <item m="1" x="2849"/>
        <item m="1" x="4277"/>
        <item m="1" x="2557"/>
        <item m="1" x="3581"/>
        <item m="1" x="1750"/>
        <item m="1" x="1752"/>
        <item m="1" x="2007"/>
        <item m="1" x="2271"/>
        <item m="1" x="2578"/>
        <item m="1" x="2878"/>
        <item m="1" x="3207"/>
        <item m="1" x="3597"/>
        <item m="1" x="1753"/>
        <item m="1" x="2008"/>
        <item m="1" x="2272"/>
        <item m="1" x="2580"/>
        <item m="1" x="2880"/>
        <item m="1" x="3211"/>
        <item m="1" x="3602"/>
        <item m="1" x="1756"/>
        <item m="1" x="2013"/>
        <item m="1" x="2278"/>
        <item m="1" x="2587"/>
        <item m="1" x="2884"/>
        <item m="1" x="3218"/>
        <item m="1" x="3609"/>
        <item m="1" x="1758"/>
        <item m="1" x="2017"/>
        <item m="1" x="2281"/>
        <item m="1" x="2590"/>
        <item m="1" x="2887"/>
        <item m="1" x="3305"/>
        <item m="1" x="3693"/>
        <item m="1" x="4062"/>
        <item m="1" x="4429"/>
        <item m="1" x="4920"/>
        <item m="1" x="5442"/>
        <item m="1" x="5917"/>
        <item m="1" x="6397"/>
        <item m="1" x="6920"/>
        <item m="1" x="2976"/>
        <item m="1" x="3331"/>
        <item m="1" x="3715"/>
        <item m="1" x="4079"/>
        <item m="1" x="4454"/>
        <item m="1" x="4944"/>
        <item m="1" x="5463"/>
        <item m="1" x="5935"/>
        <item m="1" x="6423"/>
        <item m="1" x="6942"/>
        <item m="1" x="2999"/>
        <item m="1" x="4969"/>
        <item m="1" x="5965"/>
        <item m="1" x="6460"/>
        <item m="1" x="4597"/>
        <item m="1" x="3855"/>
        <item m="1" x="4215"/>
        <item m="1" x="4614"/>
        <item m="1" x="5083"/>
        <item m="1" x="5606"/>
        <item m="1" x="4230"/>
        <item m="1" x="5108"/>
        <item m="1" x="6620"/>
        <item m="1" x="3505"/>
        <item m="1" x="5135"/>
        <item m="1" x="1933"/>
        <item m="1" x="2181"/>
        <item m="1" x="1946"/>
        <item m="1" x="3526"/>
        <item m="1" x="4265"/>
        <item m="1" x="4692"/>
        <item m="1" x="1985"/>
        <item m="1" x="1994"/>
        <item m="1" x="3316"/>
        <item m="1" x="3704"/>
        <item m="1" x="4070"/>
        <item m="1" x="4444"/>
        <item m="1" x="4930"/>
        <item m="1" x="5450"/>
        <item m="1" x="5926"/>
        <item m="1" x="6412"/>
        <item m="1" x="6932"/>
        <item m="1" x="2986"/>
        <item m="1" x="3346"/>
        <item m="1" x="3725"/>
        <item m="1" x="4095"/>
        <item m="1" x="4469"/>
        <item m="1" x="4956"/>
        <item m="1" x="5477"/>
        <item m="1" x="5948"/>
        <item m="1" x="6441"/>
        <item m="1" x="6959"/>
        <item m="1" x="3009"/>
        <item m="1" x="3368"/>
        <item m="1" x="3749"/>
        <item m="1" x="4120"/>
        <item m="1" x="4500"/>
        <item m="1" x="4978"/>
        <item m="1" x="5503"/>
        <item m="1" x="5980"/>
        <item m="1" x="6471"/>
        <item m="1" x="6994"/>
        <item m="1" x="3028"/>
        <item m="1" x="3390"/>
        <item m="1" x="3783"/>
        <item m="1" x="4143"/>
        <item m="1" x="4531"/>
        <item m="1" x="5000"/>
        <item m="1" x="5533"/>
        <item m="1" x="6009"/>
        <item m="1" x="6498"/>
        <item m="1" x="7024"/>
        <item m="1" x="3051"/>
        <item m="1" x="3411"/>
        <item m="1" x="3804"/>
        <item m="1" x="4164"/>
        <item m="1" x="4554"/>
        <item m="1" x="5021"/>
        <item m="1" x="5553"/>
        <item m="1" x="6031"/>
        <item m="1" x="6525"/>
        <item m="1" x="7048"/>
        <item m="1" x="3071"/>
        <item m="1" x="3435"/>
        <item m="1" x="3824"/>
        <item m="1" x="4191"/>
        <item m="1" x="5573"/>
        <item m="1" x="5617"/>
        <item m="1" x="6094"/>
        <item m="1" x="6603"/>
        <item m="1" x="4649"/>
        <item m="1" x="5643"/>
        <item m="1" x="6119"/>
        <item m="1" x="6634"/>
        <item m="1" x="7154"/>
        <item m="1" x="6141"/>
        <item m="1" x="2192"/>
        <item m="1" x="3873"/>
        <item m="1" x="4231"/>
        <item m="1" x="2207"/>
        <item m="1" x="2511"/>
        <item m="1" x="4662"/>
        <item m="1" x="3910"/>
        <item m="1" x="4259"/>
        <item m="1" x="5159"/>
        <item m="1" x="2558"/>
        <item m="1" x="2857"/>
        <item m="1" x="3168"/>
        <item m="1" x="3547"/>
        <item m="1" x="3933"/>
        <item m="1" x="4287"/>
        <item m="1" x="4734"/>
        <item m="1" x="5219"/>
        <item m="1" x="1989"/>
        <item m="1" x="3332"/>
        <item m="1" x="3716"/>
        <item m="1" x="4080"/>
        <item m="1" x="4455"/>
        <item m="1" x="4945"/>
        <item m="1" x="5464"/>
        <item m="1" x="5936"/>
        <item m="1" x="6424"/>
        <item m="1" x="6943"/>
        <item m="1" x="3000"/>
        <item m="1" x="3357"/>
        <item m="1" x="3738"/>
        <item m="1" x="3347"/>
        <item m="1" x="3726"/>
        <item m="1" x="4096"/>
        <item m="1" x="4470"/>
        <item m="1" x="4957"/>
        <item m="1" x="5478"/>
        <item m="1" x="5949"/>
        <item m="1" x="6442"/>
        <item m="1" x="6960"/>
        <item m="1" x="3010"/>
        <item m="1" x="3369"/>
        <item m="1" x="3750"/>
        <item m="1" x="4121"/>
        <item m="1" x="4501"/>
        <item m="1" x="4979"/>
        <item m="1" x="5504"/>
        <item m="1" x="5981"/>
        <item m="1" x="6472"/>
        <item m="1" x="6995"/>
        <item m="1" x="3029"/>
        <item m="1" x="3391"/>
        <item m="1" x="3784"/>
        <item m="1" x="4144"/>
        <item m="1" x="4532"/>
        <item m="1" x="5001"/>
        <item m="1" x="5534"/>
        <item m="1" x="6010"/>
        <item m="1" x="6499"/>
        <item m="1" x="7025"/>
        <item m="1" x="3052"/>
        <item m="1" x="3412"/>
        <item m="1" x="3805"/>
        <item m="1" x="4165"/>
        <item m="1" x="4555"/>
        <item m="1" x="5022"/>
        <item m="1" x="5554"/>
        <item m="1" x="6032"/>
        <item m="1" x="6526"/>
        <item m="1" x="7049"/>
        <item m="1" x="3072"/>
        <item m="1" x="3436"/>
        <item m="1" x="2669"/>
        <item m="1" x="3416"/>
        <item m="1" x="4560"/>
        <item m="1" x="5028"/>
        <item m="1" x="2454"/>
        <item m="1" x="3121"/>
        <item m="1" x="3888"/>
        <item m="1" x="4241"/>
        <item m="1" x="4655"/>
        <item m="1" x="5128"/>
        <item m="1" x="5648"/>
        <item m="1" x="2522"/>
        <item m="1" x="3002"/>
        <item m="1" x="3360"/>
        <item m="1" x="4489"/>
        <item m="1" x="4598"/>
        <item m="1" x="2474"/>
        <item m="1" x="3899"/>
        <item m="1" x="4261"/>
        <item m="1" x="4689"/>
        <item m="1" x="5166"/>
        <item m="1" x="6156"/>
        <item m="1" x="2503"/>
        <item m="1" x="1962"/>
        <item m="1" x="2216"/>
        <item m="1" x="2523"/>
        <item m="1" x="3904"/>
        <item m="1" x="4256"/>
        <item m="1" x="1724"/>
        <item m="1" x="1974"/>
        <item m="1" x="2229"/>
        <item m="1" x="2538"/>
        <item m="1" x="2837"/>
        <item m="1" x="3150"/>
        <item m="1" x="3529"/>
        <item m="1" x="3915"/>
        <item m="1" x="4267"/>
        <item m="1" x="1728"/>
        <item m="1" x="1979"/>
        <item m="1" x="2237"/>
        <item m="1" x="2549"/>
        <item m="1" x="2845"/>
        <item m="1" x="3158"/>
        <item m="1" x="3536"/>
        <item m="1" x="3923"/>
        <item m="1" x="4274"/>
        <item m="1" x="1732"/>
        <item m="1" x="4507"/>
        <item m="1" x="3461"/>
        <item m="1" x="2789"/>
        <item m="1" x="3106"/>
        <item m="1" x="5099"/>
        <item m="1" x="5622"/>
        <item m="1" x="6100"/>
        <item m="1" x="2504"/>
        <item m="1" x="2808"/>
        <item m="1" x="3499"/>
        <item m="1" x="4242"/>
        <item m="1" x="4656"/>
        <item m="1" x="5129"/>
        <item m="1" x="2825"/>
        <item m="1" x="3136"/>
        <item m="1" x="3512"/>
        <item m="1" x="2838"/>
        <item m="1" x="3530"/>
        <item m="1" x="3916"/>
        <item m="1" x="4268"/>
        <item m="1" x="4700"/>
        <item m="1" x="5178"/>
        <item m="1" x="2710"/>
        <item m="1" x="3770"/>
        <item m="1" x="4136"/>
        <item m="1" x="4522"/>
        <item m="1" x="4991"/>
        <item m="1" x="5525"/>
        <item m="1" x="3403"/>
        <item m="1" x="3797"/>
        <item m="1" x="4157"/>
        <item m="1" x="4547"/>
        <item m="1" x="5012"/>
        <item m="1" x="6024"/>
        <item m="1" x="2445"/>
        <item m="1" x="2750"/>
        <item m="1" x="3065"/>
        <item m="1" x="3427"/>
        <item m="1" x="3817"/>
        <item m="1" x="4180"/>
        <item m="1" x="6044"/>
        <item m="1" x="2463"/>
        <item m="1" x="3082"/>
        <item m="1" x="5087"/>
        <item m="1" x="5610"/>
        <item m="1" x="6088"/>
        <item m="1" x="2493"/>
        <item m="1" x="3112"/>
        <item m="1" x="3487"/>
        <item m="1" x="4234"/>
        <item m="1" x="4641"/>
        <item m="1" x="5114"/>
        <item m="1" x="5633"/>
        <item m="1" x="6113"/>
        <item m="1" x="2517"/>
        <item m="1" x="2819"/>
        <item m="1" x="3130"/>
        <item m="1" x="5142"/>
        <item m="1" x="2833"/>
        <item m="1" x="3145"/>
        <item m="1" x="3521"/>
        <item m="1" x="3913"/>
        <item m="1" x="4262"/>
        <item m="1" x="4690"/>
        <item m="1" x="5167"/>
        <item m="1" x="5680"/>
        <item m="1" x="6157"/>
        <item m="1" x="2546"/>
        <item m="1" x="3156"/>
        <item m="1" x="3534"/>
        <item m="1" x="3922"/>
        <item m="1" x="4272"/>
        <item m="1" x="4709"/>
        <item m="1" x="5188"/>
        <item m="1" x="5699"/>
        <item m="1" x="6176"/>
        <item m="1" x="5511"/>
        <item m="1" x="5990"/>
        <item m="1" x="2722"/>
        <item m="1" x="3037"/>
        <item m="1" x="3787"/>
        <item m="1" x="4151"/>
        <item m="1" x="4538"/>
        <item m="1" x="5005"/>
        <item m="1" x="5539"/>
        <item m="1" x="6015"/>
        <item m="1" x="2438"/>
        <item m="1" x="2743"/>
        <item m="1" x="3057"/>
        <item m="1" x="4588"/>
        <item m="1" x="5053"/>
        <item m="1" x="5576"/>
        <item m="1" x="6054"/>
        <item m="1" x="2470"/>
        <item m="1" x="2775"/>
        <item m="1" x="3091"/>
        <item m="1" x="3462"/>
        <item m="1" x="3849"/>
        <item m="1" x="6076"/>
        <item m="1" x="2484"/>
        <item m="1" x="2790"/>
        <item m="1" x="3479"/>
        <item m="1" x="3865"/>
        <item m="1" x="4225"/>
        <item m="1" x="4630"/>
        <item m="1" x="5100"/>
        <item m="1" x="2505"/>
        <item m="1" x="3122"/>
        <item m="1" x="3500"/>
        <item m="1" x="3889"/>
        <item m="1" x="4243"/>
        <item m="1" x="2711"/>
        <item m="1" x="3023"/>
        <item m="1" x="3384"/>
        <item m="1" x="3771"/>
        <item m="1" x="2723"/>
        <item m="1" x="2733"/>
        <item m="1" x="3046"/>
        <item m="1" x="3798"/>
        <item m="1" x="4548"/>
        <item m="1" x="5013"/>
        <item m="1" x="2446"/>
        <item m="1" x="2751"/>
        <item m="1" x="3066"/>
        <item m="1" x="3428"/>
        <item m="1" x="3818"/>
        <item m="1" x="4181"/>
        <item m="1" x="4570"/>
        <item m="1" x="5039"/>
        <item m="1" x="5567"/>
        <item m="1" x="6045"/>
        <item m="1" x="2464"/>
        <item m="1" x="2771"/>
        <item m="1" x="3083"/>
        <item m="1" x="3451"/>
        <item m="1" x="3838"/>
        <item m="1" x="4202"/>
        <item m="1" x="4599"/>
        <item m="1" x="5065"/>
        <item m="1" x="5586"/>
        <item m="1" x="6062"/>
        <item m="1" x="2475"/>
        <item m="1" x="2783"/>
        <item m="1" x="3098"/>
        <item m="1" x="3469"/>
        <item m="1" x="3857"/>
        <item m="1" x="4217"/>
        <item m="1" x="4619"/>
        <item m="1" x="5088"/>
        <item m="1" x="5611"/>
        <item m="1" x="6089"/>
        <item m="1" x="2494"/>
        <item m="1" x="3113"/>
        <item m="1" x="3488"/>
        <item m="1" x="3877"/>
        <item m="1" x="4235"/>
        <item m="1" x="4642"/>
        <item m="1" x="5115"/>
        <item m="1" x="5634"/>
        <item m="1" x="6114"/>
        <item m="1" x="5143"/>
        <item m="1" x="5660"/>
        <item m="1" x="6135"/>
        <item m="1" x="2534"/>
        <item m="1" x="2834"/>
        <item m="1" x="3146"/>
        <item m="1" x="3522"/>
        <item m="1" x="4263"/>
        <item m="1" x="6158"/>
        <item m="1" x="4172"/>
        <item m="1" x="5561"/>
        <item m="1" x="6036"/>
        <item m="1" x="2455"/>
        <item m="1" x="2761"/>
        <item m="1" x="3074"/>
        <item m="1" x="3438"/>
        <item m="1" x="3826"/>
        <item m="1" x="4193"/>
        <item m="1" x="4589"/>
        <item m="1" x="5054"/>
        <item m="1" x="5577"/>
        <item m="1" x="2776"/>
        <item m="1" x="3092"/>
        <item m="1" x="4609"/>
        <item m="1" x="5077"/>
        <item m="1" x="5600"/>
        <item m="1" x="6077"/>
        <item m="1" x="2485"/>
        <item m="1" x="2791"/>
        <item m="1" x="3107"/>
        <item m="1" x="3480"/>
        <item m="1" x="3866"/>
        <item m="1" x="4226"/>
        <item m="1" x="4631"/>
        <item m="1" x="5101"/>
        <item m="1" x="5623"/>
        <item m="1" x="6101"/>
        <item m="1" x="2506"/>
        <item m="1" x="2809"/>
        <item m="1" x="3123"/>
        <item m="1" x="3501"/>
        <item m="1" x="3890"/>
        <item m="1" x="4244"/>
        <item m="1" x="4657"/>
        <item m="1" x="5130"/>
        <item m="1" x="5649"/>
        <item m="1" x="2524"/>
        <item m="1" x="3137"/>
        <item m="1" x="3513"/>
        <item m="1" x="3905"/>
        <item m="1" x="4257"/>
        <item m="1" x="4678"/>
        <item m="1" x="5155"/>
        <item m="1" x="5670"/>
        <item m="1" x="2539"/>
        <item m="1" x="2839"/>
        <item m="1" x="3151"/>
        <item m="1" x="3917"/>
        <item m="1" x="4701"/>
        <item m="1" x="5691"/>
        <item m="1" x="3159"/>
        <item m="1" x="3537"/>
        <item m="1" x="5196"/>
        <item m="1" x="6184"/>
        <item m="1" x="3544"/>
        <item m="1" x="2752"/>
        <item m="1" x="4182"/>
        <item m="1" x="4571"/>
        <item m="1" x="5040"/>
        <item m="1" x="3084"/>
        <item m="1" x="3839"/>
        <item m="1" x="4600"/>
        <item m="1" x="5066"/>
        <item m="1" x="5587"/>
        <item m="1" x="6063"/>
        <item m="1" x="2476"/>
        <item m="1" x="2784"/>
        <item m="1" x="3099"/>
        <item m="1" x="3470"/>
        <item m="1" x="4620"/>
        <item m="1" x="2495"/>
        <item m="1" x="2798"/>
        <item m="1" x="5635"/>
        <item m="1" x="2820"/>
        <item m="1" x="5144"/>
        <item m="1" x="6136"/>
        <item m="1" x="2535"/>
        <item m="1" x="2835"/>
        <item m="1" x="6159"/>
        <item m="1" x="3182"/>
        <item m="1" x="2573"/>
        <item m="1" x="1748"/>
        <item m="1" x="2137"/>
        <item m="1" x="2433"/>
        <item m="1" x="3053"/>
        <item m="1" x="4556"/>
        <item m="1" x="1906"/>
        <item m="1" x="2149"/>
        <item m="1" x="2451"/>
        <item m="1" x="2757"/>
        <item m="1" x="4584"/>
        <item m="1" x="5049"/>
        <item m="1" x="2167"/>
        <item m="1" x="2468"/>
        <item m="1" x="3845"/>
        <item m="1" x="4604"/>
        <item m="1" x="5072"/>
        <item m="1" x="1934"/>
        <item m="1" x="2182"/>
        <item m="1" x="2483"/>
        <item m="1" x="2787"/>
        <item m="1" x="3104"/>
        <item m="1" x="3478"/>
        <item m="1" x="3863"/>
        <item m="1" x="4222"/>
        <item m="1" x="4623"/>
        <item m="1" x="5093"/>
        <item m="1" x="1947"/>
        <item m="1" x="2200"/>
        <item m="1" x="2501"/>
        <item m="1" x="2804"/>
        <item m="1" x="3118"/>
        <item m="1" x="3496"/>
        <item m="1" x="3885"/>
        <item m="1" x="2215"/>
        <item m="1" x="2824"/>
        <item m="1" x="3135"/>
        <item m="1" x="3903"/>
        <item m="1" x="4255"/>
        <item m="1" x="4674"/>
        <item m="1" x="5149"/>
        <item m="1" x="1973"/>
        <item m="1" x="2228"/>
        <item m="1" x="3527"/>
        <item m="1" x="2248"/>
        <item m="1" x="3169"/>
        <item m="1" x="1736"/>
        <item m="1" x="2862"/>
        <item m="1" x="1997"/>
        <item m="1" x="2868"/>
        <item m="1" x="3184"/>
        <item m="1" x="3567"/>
        <item m="1" x="1745"/>
        <item m="1" x="2003"/>
        <item m="1" x="2265"/>
        <item m="1" x="2575"/>
        <item m="1" x="2874"/>
        <item m="1" x="3191"/>
        <item m="1" x="3577"/>
        <item m="1" x="1749"/>
        <item m="1" x="2005"/>
        <item m="1" x="2268"/>
        <item m="1" x="3446"/>
        <item m="1" x="2491"/>
        <item m="1" x="3484"/>
        <item m="1" x="3874"/>
        <item m="1" x="4637"/>
        <item m="1" x="5109"/>
        <item m="1" x="1954"/>
        <item m="1" x="2512"/>
        <item m="1" x="2814"/>
        <item m="1" x="3506"/>
        <item m="1" x="3896"/>
        <item m="1" x="4248"/>
        <item m="1" x="4663"/>
        <item m="1" x="1967"/>
        <item m="1" x="2223"/>
        <item m="1" x="2530"/>
        <item m="1" x="2829"/>
        <item m="1" x="3142"/>
        <item m="1" x="3519"/>
        <item m="1" x="2233"/>
        <item m="1" x="2239"/>
        <item m="1" x="2551"/>
        <item m="1" x="2850"/>
        <item m="1" x="3161"/>
        <item m="1" x="3541"/>
        <item m="1" x="3926"/>
        <item m="1" x="4278"/>
        <item m="1" x="4717"/>
        <item m="1" x="5199"/>
        <item m="1" x="1984"/>
        <item m="1" x="2249"/>
        <item m="1" x="2559"/>
        <item m="1" x="2858"/>
        <item m="1" x="3170"/>
        <item m="1" x="3548"/>
        <item m="1" x="3934"/>
        <item m="1" x="4288"/>
        <item m="1" x="4735"/>
        <item m="1" x="5220"/>
        <item m="1" x="1990"/>
        <item m="1" x="2254"/>
        <item m="1" x="2564"/>
        <item m="1" x="2863"/>
        <item m="1" x="3176"/>
        <item m="1" x="3556"/>
        <item m="1" x="3943"/>
        <item m="1" x="4298"/>
        <item m="1" x="4753"/>
        <item m="1" x="5241"/>
        <item m="1" x="1731"/>
        <item m="1" x="1982"/>
        <item m="1" x="2243"/>
        <item m="1" x="2554"/>
        <item m="1" x="2853"/>
        <item m="1" x="3164"/>
        <item m="1" x="3543"/>
        <item m="1" x="1734"/>
        <item m="1" x="2150"/>
        <item m="1" x="2157"/>
        <item m="1" x="2459"/>
        <item m="1" x="2766"/>
        <item m="1" x="3078"/>
        <item m="1" x="3447"/>
        <item m="1" x="3836"/>
        <item m="1" x="2168"/>
        <item m="1" x="2183"/>
        <item m="1" x="3864"/>
        <item m="1" x="4223"/>
        <item m="1" x="4624"/>
        <item m="1" x="5094"/>
        <item m="1" x="2201"/>
        <item m="1" x="2502"/>
        <item m="1" x="2805"/>
        <item m="1" x="3119"/>
        <item m="1" x="3497"/>
        <item m="1" x="3886"/>
        <item m="1" x="4240"/>
        <item m="1" x="4650"/>
        <item m="1" x="5122"/>
        <item m="1" x="5150"/>
        <item m="1" x="3528"/>
        <item m="1" x="4693"/>
        <item m="1" x="1978"/>
        <item m="1" x="2844"/>
        <item m="1" x="2555"/>
        <item m="1" x="3165"/>
        <item m="1" x="4279"/>
        <item m="1" x="4725"/>
        <item m="1" x="3172"/>
        <item m="1" x="3551"/>
        <item m="1" x="3937"/>
        <item m="1" x="4292"/>
        <item m="1" x="4745"/>
        <item m="1" x="1995"/>
        <item m="1" x="2865"/>
        <item m="1" x="3179"/>
        <item m="1" x="3560"/>
        <item m="1" x="3946"/>
        <item m="1" x="4762"/>
        <item m="1" x="5253"/>
        <item m="1" x="2000"/>
        <item m="1" x="2571"/>
        <item m="1" x="3572"/>
        <item m="1" x="1737"/>
        <item m="1" x="1991"/>
        <item m="1" x="1741"/>
        <item m="1" x="1998"/>
        <item m="1" x="2260"/>
        <item m="1" x="2569"/>
        <item m="1" x="2869"/>
        <item m="1" x="3185"/>
        <item m="1" x="3568"/>
        <item m="1" x="2174"/>
        <item m="1" x="2513"/>
        <item m="1" x="2815"/>
        <item m="1" x="3128"/>
        <item m="1" x="3507"/>
        <item m="1" x="3897"/>
        <item m="1" x="4249"/>
        <item m="1" x="4664"/>
        <item m="1" x="5136"/>
        <item m="1" x="1968"/>
        <item m="1" x="2531"/>
        <item m="1" x="2830"/>
        <item m="1" x="3143"/>
        <item m="1" x="3911"/>
        <item m="1" x="4260"/>
        <item m="1" x="4682"/>
        <item m="1" x="5160"/>
        <item m="1" x="1976"/>
        <item m="1" x="2234"/>
        <item m="1" x="2544"/>
        <item m="1" x="3533"/>
        <item m="1" x="3920"/>
        <item m="1" x="4703"/>
        <item m="1" x="5182"/>
        <item m="1" x="2240"/>
        <item m="1" x="2552"/>
        <item m="1" x="2851"/>
        <item m="1" x="3162"/>
        <item m="1" x="3542"/>
        <item m="1" x="3927"/>
        <item m="1" x="5200"/>
        <item m="1" x="3549"/>
        <item m="1" x="1992"/>
        <item m="1" x="2255"/>
        <item m="1" x="3177"/>
        <item m="1" x="4754"/>
        <item m="1" x="5242"/>
        <item m="1" x="1999"/>
        <item m="1" x="2261"/>
        <item m="1" x="2570"/>
        <item m="1" x="2870"/>
        <item m="1" x="3186"/>
        <item m="1" x="4307"/>
        <item m="1" x="4771"/>
        <item m="1" x="5264"/>
        <item m="1" x="2266"/>
        <item m="1" x="2576"/>
        <item m="1" x="2875"/>
        <item m="1" x="3192"/>
        <item m="1" x="5280"/>
        <item m="1" x="1738"/>
        <item m="1" x="2257"/>
        <item m="1" x="2566"/>
        <item m="1" x="2866"/>
        <item m="1" x="3180"/>
        <item m="1" x="3561"/>
        <item m="1" x="1743"/>
        <item m="1" x="2001"/>
        <item m="1" x="2263"/>
        <item m="1" x="2572"/>
        <item m="1" x="2872"/>
        <item m="1" x="3573"/>
        <item m="1" x="1747"/>
        <item m="1" x="2004"/>
        <item m="1" x="2267"/>
        <item m="1" x="2577"/>
        <item m="1" x="3196"/>
        <item m="1" x="3582"/>
        <item m="1" x="2269"/>
        <item m="1" x="2876"/>
        <item m="1" x="3588"/>
        <item m="1" x="1751"/>
        <item m="1" x="2006"/>
        <item m="1" x="2270"/>
        <item m="1" x="2877"/>
        <item m="1" x="3204"/>
        <item m="1" x="3593"/>
        <item m="1" x="2579"/>
        <item m="1" x="2879"/>
        <item m="1" x="3208"/>
        <item m="1" x="3598"/>
        <item m="1" x="1754"/>
        <item m="1" x="2009"/>
        <item m="1" x="2273"/>
        <item m="1" x="2581"/>
        <item m="1" x="2881"/>
        <item m="1" x="3212"/>
        <item m="1" x="3603"/>
        <item m="1" x="1757"/>
        <item m="1" x="2014"/>
        <item m="1" x="2588"/>
        <item m="1" x="2885"/>
        <item m="1" x="3219"/>
        <item m="1" x="3610"/>
        <item m="1" x="1759"/>
        <item m="1" x="2018"/>
        <item m="1" x="2282"/>
        <item m="1" x="2591"/>
        <item m="1" x="2888"/>
        <item m="1" x="3223"/>
        <item m="1" x="3614"/>
        <item m="1" x="2184"/>
        <item m="1" x="2788"/>
        <item m="1" x="4224"/>
        <item m="1" x="4625"/>
        <item m="1" x="5095"/>
        <item m="1" x="1948"/>
        <item m="1" x="2202"/>
        <item m="1" x="2806"/>
        <item m="1" x="3120"/>
        <item m="1" x="3498"/>
        <item m="1" x="3887"/>
        <item m="1" x="3485"/>
        <item m="1" x="3875"/>
        <item m="1" x="4232"/>
        <item m="1" x="5110"/>
        <item m="1" x="1955"/>
        <item m="1" x="2208"/>
        <item m="1" x="2514"/>
        <item m="1" x="2816"/>
        <item m="1" x="4250"/>
        <item m="1" x="4665"/>
        <item m="1" x="5137"/>
        <item m="1" x="3155"/>
        <item m="1" x="3921"/>
        <item m="1" x="4271"/>
        <item m="1" x="5183"/>
        <item m="1" x="3163"/>
        <item m="1" x="2854"/>
        <item m="1" x="3166"/>
        <item m="1" x="4280"/>
        <item m="1" x="1986"/>
        <item m="1" x="2859"/>
        <item m="1" x="6364"/>
        <item m="1" x="6882"/>
        <item m="1" x="7403"/>
        <item m="1" x="7872"/>
        <item m="1" x="6387"/>
        <item m="1" x="6909"/>
        <item m="1" x="7424"/>
        <item m="1" x="7900"/>
        <item m="1" x="6413"/>
        <item m="1" x="6933"/>
        <item m="1" x="7447"/>
        <item m="1" x="7923"/>
        <item m="1" x="6443"/>
        <item m="1" x="6961"/>
        <item m="1" x="7475"/>
        <item m="1" x="7950"/>
        <item m="1" x="6473"/>
        <item m="1" x="6996"/>
        <item m="1" x="7507"/>
        <item m="1" x="7983"/>
        <item m="1" x="6500"/>
        <item m="1" x="7026"/>
        <item m="1" x="7536"/>
        <item m="1" x="6527"/>
        <item m="1" x="7050"/>
        <item m="1" x="7566"/>
        <item m="1" x="6551"/>
        <item m="1" x="7072"/>
        <item m="1" x="6579"/>
        <item m="1" x="7102"/>
        <item m="1" x="7621"/>
        <item m="1" x="4568"/>
        <item m="1" x="5037"/>
        <item m="1" x="5565"/>
        <item m="1" x="6041"/>
        <item m="1" x="6537"/>
        <item m="1" x="7059"/>
        <item m="1" x="5063"/>
        <item m="1" x="5583"/>
        <item m="1" x="6058"/>
        <item m="1" x="6562"/>
        <item m="1" x="7084"/>
        <item m="1" x="7605"/>
        <item m="1" x="4615"/>
        <item m="1" x="5084"/>
        <item m="1" x="5607"/>
        <item m="1" x="6084"/>
        <item m="1" x="6592"/>
        <item m="1" x="7116"/>
        <item m="1" x="7636"/>
        <item m="1" x="4638"/>
        <item m="1" x="5111"/>
        <item m="1" x="5629"/>
        <item m="1" x="6108"/>
        <item m="1" x="6621"/>
        <item m="1" x="7142"/>
        <item m="1" x="7660"/>
        <item m="1" x="4666"/>
        <item m="1" x="5138"/>
        <item m="1" x="5655"/>
        <item m="1" x="6128"/>
        <item m="1" x="6649"/>
        <item m="1" x="7169"/>
        <item m="1" x="7681"/>
        <item m="1" x="4683"/>
        <item m="1" x="5161"/>
        <item m="1" x="5676"/>
        <item m="1" x="6150"/>
        <item m="1" x="6670"/>
        <item m="1" x="7701"/>
        <item m="1" x="4704"/>
        <item m="1" x="5184"/>
        <item m="1" x="5694"/>
        <item m="1" x="6170"/>
        <item m="1" x="6690"/>
        <item m="1" x="7213"/>
        <item m="1" x="7721"/>
        <item m="1" x="4718"/>
        <item m="1" x="6188"/>
        <item m="1" x="6704"/>
        <item m="1" x="7231"/>
        <item m="1" x="7740"/>
        <item m="1" x="4736"/>
        <item m="1" x="5221"/>
        <item m="1" x="6374"/>
        <item m="1" x="6894"/>
        <item m="1" x="7412"/>
        <item m="1" x="7884"/>
        <item m="1" x="6398"/>
        <item m="1" x="6921"/>
        <item m="1" x="7435"/>
        <item m="1" x="7911"/>
        <item m="1" x="6425"/>
        <item m="1" x="6944"/>
        <item m="1" x="7462"/>
        <item m="1" x="6461"/>
        <item m="1" x="6977"/>
        <item m="1" x="7493"/>
        <item m="1" x="7969"/>
        <item m="1" x="6485"/>
        <item m="1" x="7009"/>
        <item m="1" x="7524"/>
        <item m="1" x="7039"/>
        <item m="1" x="7550"/>
        <item m="1" x="6538"/>
        <item m="1" x="7060"/>
        <item m="1" x="7580"/>
        <item m="1" x="6563"/>
        <item m="1" x="7085"/>
        <item m="1" x="7606"/>
        <item m="1" x="6593"/>
        <item m="1" x="7117"/>
        <item m="1" x="7637"/>
        <item m="1" x="4585"/>
        <item m="1" x="5050"/>
        <item m="1" x="6552"/>
        <item m="1" x="7073"/>
        <item m="1" x="7594"/>
        <item m="1" x="4605"/>
        <item m="1" x="5073"/>
        <item m="1" x="5596"/>
        <item m="1" x="6071"/>
        <item m="1" x="6580"/>
        <item m="1" x="7103"/>
        <item m="1" x="7622"/>
        <item m="1" x="4626"/>
        <item m="1" x="6095"/>
        <item m="1" x="7129"/>
        <item m="1" x="4651"/>
        <item m="1" x="5123"/>
        <item m="1" x="5644"/>
        <item m="1" x="6120"/>
        <item m="1" x="7155"/>
        <item m="1" x="7670"/>
        <item m="1" x="5151"/>
        <item m="1" x="7691"/>
        <item m="1" x="4694"/>
        <item m="1" x="5173"/>
        <item m="1" x="5685"/>
        <item m="1" x="6165"/>
        <item m="1" x="6683"/>
        <item m="1" x="7204"/>
        <item m="1" x="7713"/>
        <item m="1" x="4710"/>
        <item m="1" x="5192"/>
        <item m="1" x="5705"/>
        <item m="1" x="6180"/>
        <item m="1" x="6698"/>
        <item m="1" x="7223"/>
        <item m="1" x="7732"/>
        <item m="1" x="4726"/>
        <item m="1" x="5210"/>
        <item m="1" x="5723"/>
        <item m="1" x="6198"/>
        <item m="1" x="6714"/>
        <item m="1" x="7243"/>
        <item m="1" x="7749"/>
        <item m="1" x="5232"/>
        <item m="1" x="5742"/>
        <item m="1" x="6212"/>
        <item m="1" x="6730"/>
        <item m="1" x="7260"/>
        <item m="1" x="7763"/>
        <item m="1" x="4763"/>
        <item m="1" x="5254"/>
        <item m="1" x="5758"/>
        <item m="1" x="6231"/>
        <item m="1" x="6747"/>
        <item m="1" x="7280"/>
        <item m="1" x="3171"/>
        <item m="1" x="3550"/>
        <item m="1" x="3935"/>
        <item m="1" x="4289"/>
        <item m="1" x="4737"/>
        <item m="1" x="5222"/>
        <item m="1" x="5734"/>
        <item m="1" x="6720"/>
        <item m="1" x="5749"/>
        <item m="1" x="6738"/>
        <item m="1" x="7270"/>
        <item m="1" x="3187"/>
        <item m="1" x="3569"/>
        <item m="1" x="3949"/>
        <item m="1" x="4308"/>
        <item m="1" x="4772"/>
        <item m="1" x="5265"/>
        <item m="1" x="5767"/>
        <item m="1" x="6240"/>
        <item m="1" x="6757"/>
        <item m="1" x="7289"/>
        <item m="1" x="3193"/>
        <item m="1" x="3578"/>
        <item m="1" x="3953"/>
        <item m="1" x="4314"/>
        <item m="1" x="4786"/>
        <item m="1" x="5281"/>
        <item m="1" x="5781"/>
        <item m="1" x="6255"/>
        <item m="1" x="6774"/>
        <item m="1" x="7303"/>
        <item m="1" x="3199"/>
        <item m="1" x="3586"/>
        <item m="1" x="3959"/>
        <item m="1" x="4321"/>
        <item m="1" x="4793"/>
        <item m="1" x="5291"/>
        <item m="1" x="5790"/>
        <item m="1" x="6262"/>
        <item m="1" x="6778"/>
        <item m="1" x="7309"/>
        <item m="1" x="3202"/>
        <item m="1" x="3963"/>
        <item m="1" x="4324"/>
        <item m="1" x="7312"/>
        <item m="1" x="3205"/>
        <item m="1" x="3595"/>
        <item m="1" x="3967"/>
        <item m="1" x="4328"/>
        <item m="1" x="4800"/>
        <item m="1" x="5299"/>
        <item m="1" x="5794"/>
        <item m="1" x="6268"/>
        <item m="1" x="6783"/>
        <item m="1" x="7314"/>
        <item m="1" x="3209"/>
        <item m="1" x="3600"/>
        <item m="1" x="3971"/>
        <item m="1" x="4331"/>
        <item m="1" x="4804"/>
        <item m="1" x="5303"/>
        <item m="1" x="5798"/>
        <item m="1" x="6271"/>
        <item m="1" x="6786"/>
        <item m="1" x="7318"/>
        <item m="1" x="3216"/>
        <item m="1" x="3607"/>
        <item m="1" x="3975"/>
        <item m="1" x="4335"/>
        <item m="1" x="4808"/>
        <item m="1" x="5308"/>
        <item m="1" x="5802"/>
        <item m="1" x="6275"/>
        <item m="1" x="6790"/>
        <item m="1" x="7322"/>
        <item m="1" x="3222"/>
        <item m="1" x="3613"/>
        <item m="1" x="3979"/>
        <item m="1" x="4339"/>
        <item m="1" x="7325"/>
        <item m="1" x="2010"/>
        <item m="1" x="2274"/>
        <item m="1" x="2582"/>
        <item m="1" x="2882"/>
        <item m="1" x="3213"/>
        <item m="1" x="3604"/>
        <item m="1" x="3973"/>
        <item m="1" x="4333"/>
        <item m="1" x="4806"/>
        <item m="1" x="5305"/>
        <item m="1" x="2015"/>
        <item m="1" x="2279"/>
        <item m="1" x="2589"/>
        <item m="1" x="2886"/>
        <item m="1" x="3220"/>
        <item m="1" x="3611"/>
        <item m="1" x="3977"/>
        <item m="1" x="4337"/>
        <item m="1" x="4810"/>
        <item m="1" x="5310"/>
        <item m="1" x="3224"/>
        <item m="1" x="6883"/>
        <item m="1" x="6444"/>
        <item m="1" x="6962"/>
        <item m="1" x="7476"/>
        <item m="1" x="7951"/>
        <item m="1" x="6474"/>
        <item m="1" x="6997"/>
        <item m="1" x="7508"/>
        <item m="1" x="7984"/>
        <item m="1" x="6501"/>
        <item m="1" x="7027"/>
        <item m="1" x="7537"/>
        <item m="1" x="6528"/>
        <item m="1" x="7051"/>
        <item m="1" x="7567"/>
        <item m="1" x="6553"/>
        <item m="1" x="7074"/>
        <item m="1" x="7595"/>
        <item m="1" x="6581"/>
        <item m="1" x="7104"/>
        <item m="1" x="7623"/>
        <item m="1" x="6604"/>
        <item m="1" x="7130"/>
        <item m="1" x="5584"/>
        <item m="1" x="6059"/>
        <item m="1" x="6564"/>
        <item m="1" x="7086"/>
        <item m="1" x="5608"/>
        <item m="1" x="7118"/>
        <item m="1" x="7638"/>
        <item m="1" x="7143"/>
        <item m="1" x="4667"/>
        <item m="1" x="5139"/>
        <item m="1" x="5656"/>
        <item m="1" x="6129"/>
        <item m="1" x="6650"/>
        <item m="1" x="7170"/>
        <item m="1" x="7682"/>
        <item m="1" x="4684"/>
        <item m="1" x="5162"/>
        <item m="1" x="5677"/>
        <item m="1" x="6151"/>
        <item m="1" x="6671"/>
        <item m="1" x="7192"/>
        <item m="1" x="7702"/>
        <item m="1" x="4705"/>
        <item m="1" x="5695"/>
        <item m="1" x="6171"/>
        <item m="1" x="7214"/>
        <item m="1" x="7722"/>
        <item m="1" x="4719"/>
        <item m="1" x="5201"/>
        <item m="1" x="5714"/>
        <item m="1" x="6189"/>
        <item m="1" x="6705"/>
        <item m="1" x="7232"/>
        <item m="1" x="7741"/>
        <item m="1" x="4738"/>
        <item m="1" x="5223"/>
        <item m="1" x="5735"/>
        <item m="1" x="6202"/>
        <item m="1" x="6721"/>
        <item m="1" x="7250"/>
        <item m="1" x="7756"/>
        <item m="1" x="4755"/>
        <item m="1" x="5243"/>
        <item m="1" x="5750"/>
        <item m="1" x="6220"/>
        <item m="1" x="6739"/>
        <item m="1" x="7271"/>
        <item m="1" x="7771"/>
        <item m="1" x="4773"/>
        <item m="1" x="5266"/>
        <item m="1" x="5768"/>
        <item m="1" x="6241"/>
        <item m="1" x="6758"/>
        <item m="1" x="7290"/>
        <item m="1" x="7785"/>
        <item m="1" x="3173"/>
        <item m="1" x="3938"/>
        <item m="1" x="6731"/>
        <item m="1" x="7261"/>
        <item m="1" x="3181"/>
        <item m="1" x="3562"/>
        <item m="1" x="3947"/>
        <item m="1" x="4302"/>
        <item m="1" x="4764"/>
        <item m="1" x="5255"/>
        <item m="1" x="5759"/>
        <item m="1" x="6232"/>
        <item m="1" x="6748"/>
        <item m="1" x="7281"/>
        <item m="1" x="3190"/>
        <item m="1" x="3574"/>
        <item m="1" x="4779"/>
        <item m="1" x="5272"/>
        <item m="1" x="5774"/>
        <item m="1" x="6248"/>
        <item m="1" x="6767"/>
        <item m="1" x="7297"/>
        <item m="1" x="3197"/>
        <item m="1" x="3583"/>
        <item m="1" x="3956"/>
        <item m="1" x="4317"/>
        <item m="1" x="4789"/>
        <item m="1" x="5284"/>
        <item m="1" x="5784"/>
        <item m="1" x="6258"/>
        <item m="1" x="7306"/>
        <item m="1" x="3201"/>
        <item m="1" x="3589"/>
        <item m="1" x="3961"/>
        <item m="1" x="4323"/>
        <item m="1" x="3965"/>
        <item m="1" x="4326"/>
        <item m="1" x="4798"/>
        <item m="1" x="5297"/>
        <item m="1" x="5793"/>
        <item m="1" x="6266"/>
        <item m="1" x="6782"/>
        <item m="1" x="3969"/>
        <item m="1" x="4802"/>
        <item m="1" x="5301"/>
        <item m="1" x="5796"/>
        <item m="1" x="6269"/>
        <item m="1" x="6784"/>
        <item m="1" x="7316"/>
        <item m="1" x="3214"/>
        <item m="1" x="3605"/>
        <item m="1" x="3974"/>
        <item m="1" x="4334"/>
        <item m="1" x="4807"/>
        <item m="1" x="5306"/>
        <item m="1" x="5800"/>
        <item m="1" x="6273"/>
        <item m="1" x="6788"/>
        <item m="1" x="7320"/>
        <item m="1" x="3221"/>
        <item m="1" x="3612"/>
        <item m="1" x="3978"/>
        <item m="1" x="4338"/>
        <item m="1" x="4811"/>
        <item m="1" x="5311"/>
        <item m="1" x="5804"/>
        <item m="1" x="6277"/>
        <item m="1" x="6792"/>
        <item m="1" x="7323"/>
        <item m="1" x="3225"/>
        <item m="1" x="3615"/>
        <item m="1" x="3981"/>
        <item m="1" x="4341"/>
        <item m="1" x="4813"/>
        <item m="1" x="5313"/>
        <item m="1" x="5806"/>
        <item m="1" x="6278"/>
        <item m="1" x="6794"/>
        <item m="1" x="7327"/>
        <item m="1" x="2011"/>
        <item m="1" x="2275"/>
        <item m="1" x="2584"/>
        <item m="1" x="6895"/>
        <item m="1" x="7413"/>
        <item m="1" x="7885"/>
        <item m="1" x="6399"/>
        <item m="1" x="6922"/>
        <item m="1" x="7436"/>
        <item m="1" x="7912"/>
        <item m="1" x="6426"/>
        <item m="1" x="6945"/>
        <item m="1" x="7463"/>
        <item m="1" x="7941"/>
        <item m="1" x="6462"/>
        <item m="1" x="6978"/>
        <item m="1" x="7494"/>
        <item m="1" x="7970"/>
        <item m="1" x="6486"/>
        <item m="1" x="7010"/>
        <item m="1" x="7551"/>
        <item m="1" x="6539"/>
        <item m="1" x="7061"/>
        <item m="1" x="7581"/>
        <item m="1" x="6565"/>
        <item m="1" x="7087"/>
        <item m="1" x="7607"/>
        <item m="1" x="6622"/>
        <item m="1" x="7144"/>
        <item m="1" x="7661"/>
        <item m="1" x="4606"/>
        <item m="1" x="5074"/>
        <item m="1" x="5597"/>
        <item m="1" x="6072"/>
        <item m="1" x="6582"/>
        <item m="1" x="7105"/>
        <item m="1" x="7624"/>
        <item m="1" x="4627"/>
        <item m="1" x="5618"/>
        <item m="1" x="6605"/>
        <item m="1" x="7131"/>
        <item m="1" x="7649"/>
        <item m="1" x="4652"/>
        <item m="1" x="5124"/>
        <item m="1" x="5645"/>
        <item m="1" x="6635"/>
        <item m="1" x="7156"/>
        <item m="1" x="7671"/>
        <item m="1" x="5667"/>
        <item m="1" x="6661"/>
        <item m="1" x="7183"/>
        <item m="1" x="7692"/>
        <item m="1" x="4695"/>
        <item m="1" x="5174"/>
        <item m="1" x="5686"/>
        <item m="1" x="6166"/>
        <item m="1" x="6684"/>
        <item m="1" x="7205"/>
        <item m="1" x="7714"/>
        <item m="1" x="4711"/>
        <item m="1" x="5193"/>
        <item m="1" x="5706"/>
        <item m="1" x="6181"/>
        <item m="1" x="6699"/>
        <item m="1" x="7224"/>
        <item m="1" x="7733"/>
        <item m="1" x="4727"/>
        <item m="1" x="5211"/>
        <item m="1" x="6199"/>
        <item m="1" x="6715"/>
        <item m="1" x="7244"/>
        <item m="1" x="7750"/>
        <item m="1" x="4746"/>
        <item m="1" x="5233"/>
        <item m="1" x="5743"/>
        <item m="1" x="6213"/>
        <item m="1" x="6732"/>
        <item m="1" x="7262"/>
        <item m="1" x="7764"/>
        <item m="1" x="4765"/>
        <item m="1" x="5256"/>
        <item m="1" x="5760"/>
        <item m="1" x="6233"/>
        <item m="1" x="6749"/>
        <item m="1" x="7282"/>
        <item m="1" x="7779"/>
        <item m="1" x="4780"/>
        <item m="1" x="5273"/>
        <item m="1" x="5775"/>
        <item m="1" x="6249"/>
        <item m="1" x="6768"/>
        <item m="1" x="7298"/>
        <item m="1" x="3178"/>
        <item m="1" x="3557"/>
        <item m="1" x="3944"/>
        <item m="1" x="4299"/>
        <item m="1" x="4756"/>
        <item m="1" x="5244"/>
        <item m="1" x="5751"/>
        <item m="1" x="6221"/>
        <item m="1" x="6740"/>
        <item m="1" x="7272"/>
        <item m="1" x="3188"/>
        <item m="1" x="3570"/>
        <item m="1" x="3950"/>
        <item m="1" x="4309"/>
        <item m="1" x="4774"/>
        <item m="1" x="5267"/>
        <item m="1" x="5769"/>
        <item m="1" x="6242"/>
        <item m="1" x="6759"/>
        <item m="1" x="7291"/>
        <item m="1" x="3194"/>
        <item m="1" x="3579"/>
        <item m="1" x="3954"/>
        <item m="1" x="4315"/>
        <item m="1" x="4787"/>
        <item m="1" x="5282"/>
        <item m="1" x="5782"/>
        <item m="1" x="6256"/>
        <item m="1" x="6775"/>
        <item m="1" x="7304"/>
        <item m="1" x="3200"/>
        <item m="1" x="3587"/>
        <item m="1" x="3960"/>
        <item m="1" x="4322"/>
        <item m="1" x="4794"/>
        <item m="1" x="5292"/>
        <item m="1" x="5791"/>
        <item m="1" x="6263"/>
        <item m="1" x="6779"/>
        <item m="1" x="7310"/>
        <item m="1" x="3203"/>
        <item m="1" x="3592"/>
        <item m="1" x="3964"/>
        <item m="1" x="4325"/>
        <item m="1" x="4797"/>
        <item m="1" x="5296"/>
        <item m="1" x="5792"/>
        <item m="1" x="6265"/>
        <item m="1" x="6781"/>
        <item m="1" x="7313"/>
        <item m="1" x="3206"/>
        <item m="1" x="3596"/>
        <item m="1" x="3968"/>
        <item m="1" x="4329"/>
        <item m="1" x="4801"/>
        <item m="1" x="5300"/>
        <item m="1" x="5795"/>
        <item m="1" x="7315"/>
        <item m="1" x="3210"/>
        <item m="1" x="3601"/>
        <item m="1" x="3972"/>
        <item m="1" x="4332"/>
        <item m="1" x="4805"/>
        <item m="1" x="5304"/>
        <item m="1" x="5799"/>
        <item m="1" x="6272"/>
        <item m="1" x="6787"/>
        <item m="1" x="7319"/>
        <item m="1" x="3217"/>
        <item m="1" x="3608"/>
        <item m="1" x="3976"/>
        <item m="1" x="4336"/>
        <item m="1" x="4809"/>
        <item m="1" x="5309"/>
        <item m="1" x="5803"/>
        <item m="1" x="6276"/>
        <item m="1" x="6791"/>
        <item m="1" x="6910"/>
        <item m="1" x="7425"/>
        <item m="1" x="7901"/>
        <item m="1" x="6414"/>
        <item m="1" x="6934"/>
        <item m="1" x="7448"/>
        <item m="1" x="7924"/>
        <item m="1" x="6445"/>
        <item m="1" x="6963"/>
        <item m="1" x="7477"/>
        <item m="1" x="7952"/>
        <item m="1" x="6475"/>
        <item m="1" x="6998"/>
        <item m="1" x="7509"/>
        <item m="1" x="7985"/>
        <item m="1" x="6502"/>
        <item m="1" x="7028"/>
        <item m="1" x="7538"/>
        <item m="1" x="6529"/>
        <item m="1" x="7052"/>
        <item m="1" x="7568"/>
        <item m="1" x="6554"/>
        <item m="1" x="7075"/>
        <item m="1" x="6583"/>
        <item m="1" x="7106"/>
        <item m="1" x="7625"/>
        <item m="1" x="6606"/>
        <item m="1" x="7650"/>
        <item m="1" x="6636"/>
        <item m="1" x="7157"/>
        <item m="1" x="7672"/>
        <item m="1" x="4616"/>
        <item m="1" x="5085"/>
        <item m="1" x="5609"/>
        <item m="1" x="6085"/>
        <item m="1" x="6594"/>
        <item m="1" x="7119"/>
        <item m="1" x="7639"/>
        <item m="1" x="4639"/>
        <item m="1" x="5112"/>
        <item m="1" x="5630"/>
        <item m="1" x="6109"/>
        <item m="1" x="6623"/>
        <item m="1" x="7145"/>
        <item m="1" x="7662"/>
        <item m="1" x="4668"/>
        <item m="1" x="5140"/>
        <item m="1" x="5657"/>
        <item m="1" x="6130"/>
        <item m="1" x="6651"/>
        <item m="1" x="7171"/>
        <item m="1" x="4685"/>
        <item m="1" x="5163"/>
        <item m="1" x="6152"/>
        <item m="1" x="6672"/>
        <item m="1" x="7703"/>
        <item m="1" x="4706"/>
        <item m="1" x="5185"/>
        <item m="1" x="5696"/>
        <item m="1" x="6172"/>
        <item m="1" x="6691"/>
        <item m="1" x="7215"/>
        <item m="1" x="7723"/>
        <item m="1" x="4720"/>
        <item m="1" x="5202"/>
        <item m="1" x="5715"/>
        <item m="1" x="6190"/>
        <item m="1" x="6706"/>
        <item m="1" x="7233"/>
        <item m="1" x="4739"/>
        <item m="1" x="5224"/>
        <item m="1" x="5736"/>
        <item m="1" x="6203"/>
        <item m="1" x="6722"/>
        <item m="1" x="7251"/>
        <item m="1" x="4757"/>
        <item m="1" x="5245"/>
        <item m="1" x="5752"/>
        <item m="1" x="6222"/>
        <item m="1" x="6741"/>
        <item m="1" x="7273"/>
        <item m="1" x="7772"/>
        <item m="1" x="4775"/>
        <item m="1" x="5770"/>
        <item m="1" x="7292"/>
        <item m="1" x="7786"/>
        <item m="1" x="3563"/>
        <item m="1" x="4303"/>
        <item m="1" x="4766"/>
        <item m="1" x="5257"/>
        <item m="1" x="5761"/>
        <item m="1" x="3575"/>
        <item m="1" x="6979"/>
        <item m="1" x="7495"/>
        <item m="1" x="6487"/>
        <item m="1" x="7011"/>
        <item m="1" x="7525"/>
        <item m="1" x="7040"/>
        <item m="1" x="7552"/>
        <item m="1" x="6540"/>
        <item m="1" x="7062"/>
        <item m="1" x="7582"/>
        <item m="1" x="7608"/>
        <item m="1" x="6624"/>
        <item m="1" x="7146"/>
        <item m="1" x="7663"/>
        <item m="1" x="6652"/>
        <item m="1" x="7172"/>
        <item m="1" x="6673"/>
        <item m="1" x="7193"/>
        <item m="1" x="7704"/>
        <item m="1" x="4653"/>
        <item m="1" x="5125"/>
        <item m="1" x="5646"/>
        <item m="1" x="6121"/>
        <item m="1" x="6637"/>
        <item m="1" x="7158"/>
        <item m="1" x="7673"/>
        <item m="1" x="5175"/>
        <item m="1" x="6964"/>
        <item m="1" x="7478"/>
        <item m="1" x="7986"/>
        <item m="1" x="6503"/>
        <item m="1" x="7539"/>
        <item m="1" x="6530"/>
        <item m="1" x="7053"/>
        <item m="1" x="7569"/>
        <item m="1" x="6555"/>
        <item m="1" x="7076"/>
        <item m="1" x="7596"/>
        <item m="1" x="7107"/>
        <item m="1" x="7626"/>
        <item m="1" x="7132"/>
        <item m="1" x="7651"/>
        <item m="1" x="6638"/>
        <item m="1" x="7159"/>
        <item m="1" x="6662"/>
        <item m="1" x="7184"/>
        <item m="1" x="7693"/>
        <item m="1" x="7206"/>
        <item m="1" x="7715"/>
        <item m="1" x="4669"/>
        <item m="1" x="6131"/>
        <item m="1" x="7173"/>
        <item m="1" x="4686"/>
        <item m="1" x="6153"/>
        <item m="1" x="7194"/>
        <item m="1" x="7724"/>
        <item m="1" x="4721"/>
        <item m="1" x="5203"/>
        <item m="1" x="5716"/>
        <item m="1" x="6707"/>
        <item m="1" x="7234"/>
        <item m="1" x="7742"/>
        <item m="1" x="4740"/>
        <item m="1" x="5225"/>
        <item m="1" x="5737"/>
        <item m="1" x="6204"/>
        <item m="1" x="6723"/>
        <item m="1" x="7252"/>
        <item m="1" x="7757"/>
        <item m="1" x="4758"/>
        <item m="1" x="5246"/>
        <item m="1" x="5753"/>
        <item m="1" x="6223"/>
        <item m="1" x="6742"/>
        <item m="1" x="7274"/>
        <item m="1" x="6243"/>
        <item m="1" x="6760"/>
        <item m="1" x="7305"/>
        <item m="1" x="4795"/>
        <item m="1" x="5293"/>
        <item m="1" x="7455"/>
        <item m="1" x="7931"/>
        <item m="1" x="5486"/>
        <item m="1" x="5955"/>
        <item m="1" x="6451"/>
        <item m="1" x="7961"/>
        <item m="1" x="5512"/>
        <item m="1" x="5991"/>
        <item m="1" x="6479"/>
        <item m="1" x="7002"/>
        <item m="1" x="7515"/>
        <item m="1" x="7994"/>
        <item m="1" x="5540"/>
        <item m="1" x="6016"/>
        <item m="1" x="6510"/>
        <item m="1" x="7032"/>
        <item m="1" x="7544"/>
        <item m="1" x="5562"/>
        <item m="1" x="6532"/>
        <item m="1" x="7574"/>
        <item m="1" x="5578"/>
        <item m="1" x="6055"/>
        <item m="1" x="6559"/>
        <item m="1" x="7079"/>
        <item m="1" x="7601"/>
        <item m="1" x="6078"/>
        <item m="1" x="6586"/>
        <item m="1" x="7109"/>
        <item m="1" x="7630"/>
        <item m="1" x="7136"/>
        <item m="1" x="7655"/>
        <item m="1" x="5650"/>
        <item m="1" x="6126"/>
        <item m="1" x="6645"/>
        <item m="1" x="7163"/>
        <item m="1" x="7677"/>
        <item m="1" x="5671"/>
        <item m="1" x="6146"/>
        <item m="1" x="6666"/>
        <item m="1" x="7189"/>
        <item m="1" x="7698"/>
        <item m="1" x="3878"/>
        <item m="1" x="4236"/>
        <item m="1" x="4643"/>
        <item m="1" x="5116"/>
        <item m="1" x="5941"/>
        <item m="1" x="6433"/>
        <item m="1" x="6951"/>
        <item m="1" x="7468"/>
        <item m="1" x="5496"/>
        <item m="1" x="5972"/>
        <item m="1" x="6468"/>
        <item m="1" x="6985"/>
        <item m="1" x="7500"/>
        <item m="1" x="7978"/>
        <item m="1" x="5526"/>
        <item m="1" x="6001"/>
        <item m="1" x="6493"/>
        <item m="1" x="7016"/>
        <item m="1" x="7529"/>
        <item m="1" x="5546"/>
        <item m="1" x="6025"/>
        <item m="1" x="6516"/>
        <item m="1" x="7041"/>
        <item m="1" x="7557"/>
        <item m="1" x="5568"/>
        <item m="1" x="6046"/>
        <item m="1" x="6543"/>
        <item m="1" x="7064"/>
        <item m="1" x="7587"/>
        <item m="1" x="5588"/>
        <item m="1" x="6064"/>
        <item m="1" x="6569"/>
        <item m="1" x="7092"/>
        <item m="1" x="7613"/>
        <item m="1" x="5612"/>
        <item m="1" x="6090"/>
        <item m="1" x="6596"/>
        <item m="1" x="7121"/>
        <item m="1" x="7642"/>
        <item m="1" x="5956"/>
        <item m="1" x="6452"/>
        <item m="1" x="6968"/>
        <item m="1" x="7483"/>
        <item m="1" x="7962"/>
        <item m="1" x="5513"/>
        <item m="1" x="5992"/>
        <item m="1" x="6480"/>
        <item m="1" x="7003"/>
        <item m="1" x="7516"/>
        <item m="1" x="7995"/>
        <item m="1" x="5541"/>
        <item m="1" x="6017"/>
        <item m="1" x="6511"/>
        <item m="1" x="7033"/>
        <item m="1" x="7545"/>
        <item m="1" x="5563"/>
        <item m="1" x="6037"/>
        <item m="1" x="6533"/>
        <item m="1" x="7055"/>
        <item m="1" x="7575"/>
        <item m="1" x="5579"/>
        <item m="1" x="6056"/>
        <item m="1" x="6560"/>
        <item m="1" x="7080"/>
        <item m="1" x="5993"/>
        <item m="1" x="7530"/>
        <item m="1" x="5547"/>
        <item m="1" x="6026"/>
        <item m="1" x="6517"/>
        <item m="1" x="7042"/>
        <item m="1" x="7558"/>
        <item m="1" x="5569"/>
        <item m="1" x="6047"/>
        <item m="1" x="6544"/>
        <item m="1" x="7065"/>
        <item m="1" x="7588"/>
        <item m="1" x="5589"/>
        <item m="1" x="6065"/>
        <item m="1" x="6570"/>
        <item m="1" x="7093"/>
        <item m="1" x="5636"/>
        <item m="1" x="6115"/>
        <item m="1" x="5700"/>
        <item m="1" x="6177"/>
        <item m="1" x="6018"/>
        <item m="1" x="7081"/>
        <item m="1" x="7602"/>
        <item m="1" x="5601"/>
        <item m="1" x="5624"/>
        <item m="1" x="6102"/>
        <item m="1" x="6612"/>
        <item m="1" x="7137"/>
        <item m="1" x="7656"/>
        <item m="1" x="6646"/>
        <item m="1" x="7164"/>
        <item m="1" x="7678"/>
        <item m="1" x="5672"/>
        <item m="1" x="6147"/>
        <item m="1" x="6667"/>
        <item m="1" x="7210"/>
        <item m="1" x="7717"/>
        <item m="1" x="5709"/>
        <item m="1" x="6185"/>
        <item m="1" x="6700"/>
        <item m="1" x="7226"/>
        <item m="1" x="7735"/>
        <item m="1" x="5726"/>
        <item m="1" x="6718"/>
        <item m="1" x="7247"/>
        <item m="1" x="7753"/>
        <item m="1" x="4273"/>
        <item m="1" x="5189"/>
        <item m="1" x="5701"/>
        <item m="1" x="6694"/>
        <item m="1" x="7727"/>
        <item m="1" x="5206"/>
        <item m="1" x="5718"/>
        <item m="1" x="6194"/>
        <item m="1" x="7760"/>
        <item m="1" x="4777"/>
        <item m="1" x="6027"/>
        <item m="1" x="6518"/>
        <item m="1" x="7043"/>
        <item m="1" x="7066"/>
        <item m="1" x="5590"/>
        <item m="1" x="6066"/>
        <item m="1" x="6571"/>
        <item m="1" x="7094"/>
        <item m="1" x="7614"/>
        <item m="1" x="7122"/>
        <item m="1" x="7149"/>
        <item m="1" x="7667"/>
        <item m="1" x="5661"/>
        <item m="1" x="6137"/>
        <item m="1" x="6655"/>
        <item m="1" x="7178"/>
        <item m="1" x="6160"/>
        <item m="1" x="6678"/>
        <item m="1" x="7200"/>
        <item m="1" x="7708"/>
        <item m="1" x="7219"/>
        <item m="1" x="7728"/>
        <item m="1" x="7237"/>
        <item m="1" x="7746"/>
        <item m="1" x="4275"/>
        <item m="1" x="6186"/>
        <item m="1" x="6701"/>
        <item m="1" x="7227"/>
        <item m="1" x="7736"/>
        <item m="1" x="3928"/>
        <item m="1" x="4282"/>
        <item m="1" x="4728"/>
        <item m="1" x="5214"/>
        <item m="1" x="5727"/>
        <item m="1" x="6201"/>
        <item m="1" x="6719"/>
        <item m="1" x="7248"/>
        <item m="1" x="7754"/>
        <item m="1" x="3940"/>
        <item m="1" x="4295"/>
        <item m="1" x="4751"/>
        <item m="1" x="5238"/>
        <item m="1" x="6218"/>
        <item m="1" x="6736"/>
        <item m="1" x="7268"/>
        <item m="1" x="3948"/>
        <item m="1" x="4306"/>
        <item m="1" x="5262"/>
        <item m="1" x="5765"/>
        <item m="1" x="6238"/>
        <item m="1" x="6754"/>
        <item m="1" x="7287"/>
        <item m="1" x="7783"/>
        <item m="1" x="3951"/>
        <item m="1" x="4312"/>
        <item m="1" x="4784"/>
        <item m="1" x="5277"/>
        <item m="1" x="5778"/>
        <item m="1" x="6252"/>
        <item m="1" x="6771"/>
        <item m="1" x="7301"/>
        <item m="1" x="7056"/>
        <item m="1" x="5651"/>
        <item m="1" x="6647"/>
        <item m="1" x="7165"/>
        <item m="1" x="7679"/>
        <item m="1" x="6148"/>
        <item m="1" x="6668"/>
        <item m="1" x="7190"/>
        <item m="1" x="7699"/>
        <item m="1" x="5692"/>
        <item m="1" x="6168"/>
        <item m="1" x="6688"/>
        <item m="1" x="7211"/>
        <item m="1" x="7718"/>
        <item m="1" x="5710"/>
        <item m="1" x="6187"/>
        <item m="1" x="6702"/>
        <item m="1" x="7228"/>
        <item m="1" x="7737"/>
        <item m="1" x="5728"/>
        <item m="1" x="4724"/>
        <item m="1" x="5207"/>
        <item sd="0" m="1" x="5719"/>
        <item m="1" x="6195"/>
        <item m="1" x="6710"/>
        <item m="1" x="7238"/>
        <item m="1" x="7747"/>
        <item m="1" x="3936"/>
        <item m="1" x="4291"/>
        <item m="1" x="6208"/>
        <item m="1" x="6228"/>
        <item m="1" x="7776"/>
        <item m="1" x="4778"/>
        <item m="1" x="5271"/>
        <item m="1" x="5773"/>
        <item m="1" x="6247"/>
        <item m="1" x="6763"/>
        <item m="1" x="7295"/>
        <item m="1" x="7788"/>
        <item m="1" x="7095"/>
        <item m="1" x="7615"/>
        <item m="1" x="5613"/>
        <item m="1" x="6091"/>
        <item m="1" x="6597"/>
        <item m="1" x="7123"/>
        <item m="1" x="7643"/>
        <item m="1" x="5637"/>
        <item m="1" x="6116"/>
        <item m="1" x="6628"/>
        <item m="1" x="7150"/>
        <item m="1" x="7668"/>
        <item m="1" x="5662"/>
        <item m="1" x="6138"/>
        <item m="1" x="6656"/>
        <item m="1" x="7179"/>
        <item m="1" x="5681"/>
        <item m="1" x="6161"/>
        <item m="1" x="6679"/>
        <item m="1" x="7201"/>
        <item m="1" x="7709"/>
        <item m="1" x="5702"/>
        <item m="1" x="6178"/>
        <item m="1" x="6695"/>
        <item m="1" x="7220"/>
        <item m="1" x="7729"/>
        <item m="1" x="5720"/>
        <item m="1" x="6196"/>
        <item m="1" x="6711"/>
        <item m="1" x="7239"/>
        <item m="1" x="7748"/>
        <item m="1" x="5740"/>
        <item m="1" x="6209"/>
        <item m="1" x="6728"/>
        <item m="1" x="7256"/>
        <item m="1" x="7761"/>
        <item m="1" x="5756"/>
        <item m="1" x="6229"/>
        <item m="1" x="7277"/>
        <item m="1" x="3929"/>
        <item m="1" x="4283"/>
        <item m="1" x="4729"/>
        <item m="1" x="5215"/>
        <item m="1" x="5729"/>
        <item m="1" x="6219"/>
        <item m="1" x="6737"/>
        <item m="1" x="7269"/>
        <item m="1" x="5023"/>
        <item m="1" x="5051"/>
        <item m="1" x="5574"/>
        <item m="1" x="5598"/>
        <item m="1" x="6073"/>
        <item m="1" x="6584"/>
        <item m="1" x="7108"/>
        <item m="1" x="7627"/>
        <item m="1" x="4628"/>
        <item m="1" x="5096"/>
        <item m="1" x="5619"/>
        <item m="1" x="6096"/>
        <item m="1" x="6607"/>
        <item m="1" x="7133"/>
        <item m="1" x="7652"/>
        <item m="1" x="4654"/>
        <item m="1" x="5126"/>
        <item m="1" x="5647"/>
        <item m="1" x="6122"/>
        <item m="1" x="6639"/>
        <item m="1" x="7674"/>
        <item m="1" x="6142"/>
        <item m="1" x="7185"/>
        <item m="1" x="7694"/>
        <item m="1" x="4696"/>
        <item m="1" x="5176"/>
        <item m="1" x="5687"/>
        <item m="1" x="6716"/>
        <item m="1" x="7245"/>
        <item m="1" x="7751"/>
        <item m="1" x="4747"/>
        <item m="1" x="5234"/>
        <item m="1" x="5744"/>
        <item m="1" x="6214"/>
        <item m="1" x="6733"/>
        <item m="1" x="7263"/>
        <item m="1" x="7765"/>
        <item m="1" x="4767"/>
        <item m="1" x="5258"/>
        <item m="1" x="5762"/>
        <item m="1" x="6234"/>
        <item m="1" x="7780"/>
        <item m="1" x="3558"/>
        <item m="1" x="4300"/>
        <item m="1" x="3571"/>
        <item m="1" x="5268"/>
        <item m="1" x="6244"/>
        <item m="1" x="6761"/>
        <item m="1" x="7293"/>
        <item m="1" x="3195"/>
        <item m="1" x="3580"/>
        <item m="1" x="3955"/>
        <item m="1" x="4316"/>
        <item m="1" x="4788"/>
        <item m="1" x="5283"/>
        <item m="1" x="5783"/>
        <item m="1" x="6257"/>
        <item m="1" x="6776"/>
        <item m="1" x="5064"/>
        <item m="1" x="5585"/>
        <item m="1" x="6566"/>
        <item m="1" x="7088"/>
        <item m="1" x="7609"/>
        <item m="1" x="4617"/>
        <item m="1" x="5086"/>
        <item m="1" x="7640"/>
        <item m="1" x="4640"/>
        <item m="1" x="5113"/>
        <item m="1" x="5631"/>
        <item m="1" x="6110"/>
        <item m="1" x="6625"/>
        <item m="1" x="7147"/>
        <item m="1" x="7664"/>
        <item m="1" x="4670"/>
        <item m="1" x="5658"/>
        <item m="1" x="6132"/>
        <item m="1" x="6653"/>
        <item m="1" x="7174"/>
        <item m="1" x="7683"/>
        <item m="1" x="4687"/>
        <item m="1" x="5164"/>
        <item m="1" x="5678"/>
        <item m="1" x="6154"/>
        <item m="1" x="6674"/>
        <item m="1" x="7195"/>
        <item m="1" x="7705"/>
        <item m="1" x="4707"/>
        <item m="1" x="5186"/>
        <item m="1" x="5697"/>
        <item m="1" x="6173"/>
        <item m="1" x="6692"/>
        <item m="1" x="7216"/>
        <item m="1" x="7725"/>
        <item m="1" x="4722"/>
        <item m="1" x="5204"/>
        <item m="1" x="6191"/>
        <item m="1" x="6708"/>
        <item m="1" x="7235"/>
        <item m="1" x="7743"/>
        <item m="1" x="4741"/>
        <item m="1" x="5226"/>
        <item m="1" x="5738"/>
        <item m="1" x="6205"/>
        <item m="1" x="6724"/>
        <item m="1" x="7253"/>
        <item m="1" x="4759"/>
        <item m="1" x="5247"/>
        <item m="1" x="5754"/>
        <item m="1" x="6224"/>
        <item m="1" x="6743"/>
        <item m="1" x="7275"/>
        <item m="1" x="7773"/>
        <item m="1" x="4776"/>
        <item m="1" x="5269"/>
        <item m="1" x="5771"/>
        <item m="1" x="6245"/>
        <item m="1" x="6762"/>
        <item m="1" x="7294"/>
        <item m="1" x="7787"/>
        <item m="1" x="3174"/>
        <item m="1" x="3552"/>
        <item m="1" x="3939"/>
        <item m="1" x="4293"/>
        <item m="1" x="4748"/>
        <item m="1" x="5235"/>
        <item m="1" x="5745"/>
        <item m="1" x="6215"/>
        <item m="1" x="6734"/>
        <item m="1" x="7264"/>
        <item m="1" x="3564"/>
        <item m="1" x="4304"/>
        <item m="1" x="6750"/>
        <item m="1" x="7283"/>
        <item m="1" x="4310"/>
        <item m="1" x="4781"/>
        <item m="1" x="5274"/>
        <item m="1" x="5776"/>
        <item m="1" x="6250"/>
        <item m="1" x="6769"/>
        <item m="1" x="7299"/>
        <item m="1" x="3198"/>
        <item m="1" x="3584"/>
        <item m="1" x="3957"/>
        <item m="1" x="4318"/>
        <item m="1" x="5285"/>
        <item m="1" x="5785"/>
        <item m="1" x="3590"/>
        <item m="1" x="3962"/>
        <item m="1" x="6608"/>
        <item m="1" x="7134"/>
        <item m="1" x="5127"/>
        <item m="1" x="6123"/>
        <item m="1" x="6640"/>
        <item m="1" x="7160"/>
        <item m="1" x="7675"/>
        <item m="1" x="4675"/>
        <item m="1" x="5152"/>
        <item m="1" x="7695"/>
        <item m="1" x="4697"/>
        <item m="1" x="5688"/>
        <item m="1" x="6685"/>
        <item m="1" x="7207"/>
        <item m="1" x="4712"/>
        <item m="1" x="5194"/>
        <item m="1" x="5707"/>
        <item m="1" x="6182"/>
        <item m="1" x="5724"/>
        <item m="1" x="4749"/>
        <item m="1" x="5236"/>
        <item m="1" x="5746"/>
        <item m="1" x="6216"/>
        <item m="1" x="6735"/>
        <item m="1" x="7265"/>
        <item m="1" x="7766"/>
        <item m="1" x="4768"/>
        <item m="1" x="5259"/>
        <item m="1" x="5763"/>
        <item m="1" x="6235"/>
        <item m="1" x="6751"/>
        <item m="1" x="7284"/>
        <item m="1" x="5097"/>
        <item m="1" x="5620"/>
        <item m="1" x="6641"/>
        <item m="1" x="7676"/>
        <item m="1" x="4676"/>
        <item m="1" x="5153"/>
        <item m="1" x="5668"/>
        <item m="1" x="6143"/>
        <item m="1" x="6663"/>
        <item m="1" x="7186"/>
        <item m="1" x="7696"/>
        <item m="1" x="4698"/>
        <item m="1" x="5177"/>
        <item m="1" x="5689"/>
        <item m="1" x="6167"/>
        <item m="1" x="6686"/>
        <item m="1" x="7208"/>
        <item m="1" x="7716"/>
        <item m="1" x="4713"/>
        <item m="1" x="5195"/>
        <item m="1" x="5708"/>
        <item m="1" x="6183"/>
        <item m="1" x="7225"/>
        <item m="1" x="7734"/>
        <item m="1" x="5212"/>
        <item m="1" x="5725"/>
        <item m="1" x="6200"/>
        <item m="1" x="6717"/>
        <item m="1" x="7246"/>
        <item m="1" x="7752"/>
        <item m="1" x="4750"/>
        <item m="1" x="5237"/>
        <item m="1" x="5747"/>
        <item m="1" x="6217"/>
        <item m="1" x="7266"/>
        <item m="1" x="7767"/>
        <item m="1" x="5260"/>
        <item m="1" x="6236"/>
        <item m="1" x="6752"/>
        <item m="1" x="7285"/>
        <item m="1" x="7781"/>
        <item m="1" x="4782"/>
        <item m="1" x="5275"/>
        <item m="1" x="7790"/>
        <item m="1" x="5286"/>
        <item m="1" x="5786"/>
        <item m="1" x="6259"/>
        <item m="1" x="5141"/>
        <item m="1" x="5659"/>
        <item m="1" x="6133"/>
        <item m="1" x="6654"/>
        <item m="1" x="7175"/>
        <item m="1" x="7684"/>
        <item m="1" x="4688"/>
        <item m="1" x="5165"/>
        <item m="1" x="5679"/>
        <item m="1" x="6675"/>
        <item m="1" x="7196"/>
        <item m="1" x="7706"/>
        <item m="1" x="4708"/>
        <item m="1" x="5187"/>
        <item m="1" x="5698"/>
        <item m="1" x="6174"/>
        <item m="1" x="7217"/>
        <item m="1" x="7726"/>
        <item m="1" x="4723"/>
        <item m="1" x="5205"/>
        <item m="1" x="5717"/>
        <item m="1" x="6192"/>
        <item m="1" x="6709"/>
        <item m="1" x="7236"/>
        <item m="1" x="7744"/>
        <item m="1" x="4742"/>
        <item m="1" x="5227"/>
        <item m="1" x="5739"/>
        <item m="1" x="6206"/>
        <item m="1" x="6725"/>
        <item m="1" x="4760"/>
        <item m="1" x="5248"/>
        <item m="1" x="6225"/>
        <item m="1" x="7774"/>
        <item m="1" x="5270"/>
        <item m="1" x="5772"/>
        <item m="1" x="6246"/>
        <item m="1" x="3980"/>
        <item m="1" x="4340"/>
        <item m="1" x="4812"/>
        <item m="1" x="2889"/>
        <item m="1" x="4816"/>
        <item m="1" x="5315"/>
        <item m="1" x="5808"/>
        <item m="1" x="6280"/>
        <item m="1" x="6796"/>
        <item m="1" x="2892"/>
        <item m="1" x="3230"/>
        <item m="1" x="3985"/>
        <item m="1" x="4347"/>
        <item m="1" x="4819"/>
        <item m="1" x="5320"/>
        <item m="1" x="5811"/>
        <item m="1" x="6283"/>
        <item m="1" x="6802"/>
        <item m="1" x="2896"/>
        <item m="1" x="3236"/>
        <item m="1" x="3624"/>
        <item m="1" x="3991"/>
        <item m="1" x="4352"/>
        <item m="1" x="4825"/>
        <item m="1" x="5818"/>
        <item m="1" x="3226"/>
        <item m="1" x="3616"/>
        <item m="1" x="3982"/>
        <item m="1" x="4342"/>
        <item m="1" x="4814"/>
        <item m="1" x="5314"/>
        <item m="1" x="6286"/>
        <item m="1" x="3993"/>
        <item m="1" x="5334"/>
        <item m="1" x="5823"/>
        <item m="1" x="6816"/>
        <item m="1" x="3634"/>
        <item m="1" x="4003"/>
        <item m="1" x="4839"/>
        <item m="1" x="5829"/>
        <item m="1" x="6304"/>
        <item m="1" x="2914"/>
        <item m="1" x="3249"/>
        <item m="1" x="4852"/>
        <item m="1" x="5357"/>
        <item m="1" x="5840"/>
        <item m="1" x="6320"/>
        <item m="1" x="6840"/>
        <item m="1" x="2924"/>
        <item m="1" x="3261"/>
        <item m="1" x="3653"/>
        <item m="1" x="4023"/>
        <item m="1" x="4380"/>
        <item m="1" x="4866"/>
        <item m="1" x="5377"/>
        <item m="1" x="6336"/>
        <item m="1" x="6856"/>
        <item m="1" x="4391"/>
        <item m="1" x="4877"/>
        <item m="1" x="5398"/>
        <item m="1" x="5876"/>
        <item m="1" x="6352"/>
        <item m="1" x="6867"/>
        <item m="1" x="3688"/>
        <item m="1" x="3321"/>
        <item m="1" x="2132"/>
        <item m="1" x="3840"/>
        <item m="1" x="4203"/>
        <item m="1" x="4601"/>
        <item m="1" x="3231"/>
        <item m="1" x="2904"/>
        <item m="1" x="5352"/>
        <item m="1" x="6328"/>
        <item m="1" x="3266"/>
        <item m="1" x="4385"/>
        <item m="1" x="5388"/>
        <item m="1" x="5866"/>
        <item m="1" x="2940"/>
        <item m="1" x="4397"/>
        <item m="1" x="5882"/>
        <item m="1" x="3679"/>
        <item m="1" x="5424"/>
        <item m="1" x="6380"/>
        <item m="1" x="6902"/>
        <item m="1" x="4434"/>
        <item m="1" x="3721"/>
        <item m="1" x="4058"/>
        <item m="1" x="4426"/>
        <item m="1" x="3322"/>
        <item m="1" x="2425"/>
        <item m="1" x="4152"/>
        <item m="1" x="2439"/>
        <item m="1" x="3810"/>
        <item m="1" x="5029"/>
        <item m="1" x="1909"/>
        <item m="1" x="2456"/>
        <item m="1" x="2762"/>
        <item m="1" x="3827"/>
        <item m="1" x="4194"/>
        <item m="1" x="4590"/>
        <item m="1" x="3124"/>
        <item m="1" x="4658"/>
        <item m="1" x="6287"/>
        <item m="1" x="3994"/>
        <item m="1" x="3654"/>
        <item m="1" x="4024"/>
        <item m="1" x="5857"/>
        <item m="1" x="3271"/>
        <item m="1" x="6868"/>
        <item m="1" x="2946"/>
        <item m="1" x="3284"/>
        <item m="1" x="3670"/>
        <item m="1" x="4041"/>
        <item m="1" x="4407"/>
        <item m="1" x="5412"/>
        <item m="1" x="6887"/>
        <item m="1" x="3300"/>
        <item m="1" x="2969"/>
        <item m="1" x="3323"/>
        <item m="1" x="4962"/>
        <item m="1" x="5957"/>
        <item m="1" x="6453"/>
        <item m="1" x="6969"/>
        <item m="1" x="1821"/>
        <item m="1" x="2079"/>
        <item m="1" x="2371"/>
        <item m="1" x="2664"/>
        <item m="1" x="2963"/>
        <item m="1" x="3308"/>
        <item m="1" x="3697"/>
        <item m="1" x="4435"/>
        <item m="1" x="2680"/>
        <item m="1" x="4088"/>
        <item m="1" x="3003"/>
        <item m="1" x="2712"/>
        <item m="1" x="3024"/>
        <item m="1" x="2734"/>
        <item m="1" x="3404"/>
        <item m="1" x="4572"/>
        <item m="1" x="5067"/>
        <item m="1" x="1707"/>
        <item m="1" x="3647"/>
        <item m="1" x="4017"/>
        <item m="1" x="3665"/>
        <item m="1" x="3698"/>
        <item m="1" x="4936"/>
        <item m="1" x="2169"/>
        <item m="1" x="1935"/>
        <item m="1" x="2185"/>
        <item m="1" x="2486"/>
        <item m="1" x="2792"/>
        <item m="1" x="3891"/>
        <item m="1" x="5131"/>
        <item m="1" x="2217"/>
        <item m="1" x="3138"/>
        <item m="1" x="3514"/>
        <item m="1" x="3906"/>
        <item m="1" x="4679"/>
        <item m="1" x="1940"/>
        <item m="1" x="2799"/>
        <item m="1" x="3489"/>
        <item m="1" x="1716"/>
        <item m="1" x="2518"/>
        <item m="1" x="3131"/>
        <item m="1" x="2226"/>
        <item m="1" x="3147"/>
        <item m="1" x="2547"/>
        <item m="1" x="1729"/>
        <item m="1" x="1980"/>
        <item m="1" x="2241"/>
        <item m="1" x="2553"/>
        <item m="1" x="2852"/>
        <item m="1" x="1733"/>
        <item m="1" x="4840"/>
        <item m="1" x="5344"/>
        <item m="1" x="6305"/>
        <item m="1" x="6826"/>
        <item m="1" x="2915"/>
        <item m="1" x="3250"/>
        <item m="1" x="3640"/>
        <item m="1" x="4010"/>
        <item m="1" x="4370"/>
        <item m="1" x="5358"/>
        <item m="1" x="6321"/>
        <item m="1" x="6841"/>
        <item m="1" x="3262"/>
        <item m="1" x="4381"/>
        <item m="1" x="4937"/>
        <item m="1" x="3732"/>
        <item m="1" x="4106"/>
        <item m="1" x="4478"/>
        <item m="1" x="1832"/>
        <item m="1" x="2384"/>
        <item m="1" x="2681"/>
        <item m="1" x="3338"/>
        <item m="1" x="4089"/>
        <item m="1" x="4158"/>
        <item m="1" x="4183"/>
        <item m="1" x="4573"/>
        <item m="1" x="5041"/>
        <item m="1" x="1915"/>
        <item m="1" x="2598"/>
        <item m="1" x="2895"/>
        <item m="1" x="3235"/>
        <item m="1" x="3623"/>
        <item m="1" x="3990"/>
        <item m="1" x="4351"/>
        <item m="1" x="4824"/>
        <item m="1" x="5328"/>
        <item m="1" x="5816"/>
        <item m="1" x="2301"/>
        <item m="1" x="2606"/>
        <item m="1" x="2902"/>
        <item m="1" x="2601"/>
        <item m="1" x="2898"/>
        <item m="1" x="2607"/>
        <item m="1" x="2903"/>
        <item m="1" x="3241"/>
        <item m="1" x="3629"/>
        <item m="1" x="3998"/>
        <item m="1" x="2909"/>
        <item m="1" x="3636"/>
        <item m="1" x="2927"/>
        <item m="1" x="4870"/>
        <item m="1" x="2335"/>
        <item m="1" x="3661"/>
        <item m="1" x="2366"/>
        <item m="1" x="2960"/>
        <item m="1" x="2977"/>
        <item m="1" x="3333"/>
        <item m="1" x="4081"/>
        <item m="1" x="2399"/>
        <item m="1" x="1644"/>
        <item m="1" x="2098"/>
        <item m="1" x="2685"/>
        <item m="1" x="3727"/>
        <item m="1" x="4097"/>
        <item m="1" x="1850"/>
        <item m="1" x="2112"/>
        <item m="1" x="2697"/>
        <item m="1" x="3011"/>
        <item m="1" x="3751"/>
        <item m="1" x="1874"/>
        <item m="1" x="2124"/>
        <item m="1" x="3030"/>
        <item m="1" x="4145"/>
        <item m="1" x="1683"/>
        <item m="1" x="1891"/>
        <item m="1" x="2434"/>
        <item m="1" x="1907"/>
        <item m="1" x="2203"/>
        <item m="1" x="2807"/>
        <item m="1" x="1714"/>
        <item m="1" x="1956"/>
        <item m="1" x="2209"/>
        <item m="1" x="2515"/>
        <item m="1" x="2817"/>
        <item m="1" x="1721"/>
        <item m="1" x="1969"/>
        <item m="1" x="2224"/>
        <item m="1" x="2532"/>
        <item m="1" x="2831"/>
        <item m="1" x="2545"/>
        <item m="1" x="2842"/>
        <item m="1" x="2321"/>
        <item m="1" x="2624"/>
        <item m="1" x="2921"/>
        <item m="1" x="3257"/>
        <item m="1" x="4019"/>
        <item m="1" x="5392"/>
        <item m="1" x="5870"/>
        <item m="1" x="2342"/>
        <item m="1" x="3280"/>
        <item m="1" x="3668"/>
        <item m="1" x="4036"/>
        <item m="1" x="4400"/>
        <item m="1" x="5408"/>
        <item m="1" x="5888"/>
        <item m="1" x="2358"/>
        <item m="1" x="2654"/>
        <item m="1" x="2952"/>
        <item m="1" x="3296"/>
        <item m="1" x="3683"/>
        <item m="1" x="4053"/>
        <item m="1" x="4421"/>
        <item m="1" x="4906"/>
        <item m="1" x="5431"/>
        <item m="1" x="5908"/>
        <item m="1" x="2373"/>
        <item m="1" x="2665"/>
        <item m="1" x="2966"/>
        <item m="1" x="3317"/>
        <item m="1" x="3705"/>
        <item m="1" x="4071"/>
        <item m="1" x="4445"/>
        <item m="1" x="4931"/>
        <item m="1" x="2987"/>
        <item m="1" x="5479"/>
        <item m="1" x="2408"/>
        <item m="1" x="3012"/>
        <item m="1" x="5505"/>
        <item m="1" x="5982"/>
        <item m="1" x="2420"/>
        <item m="1" x="2716"/>
        <item m="1" x="3031"/>
        <item m="1" x="4844"/>
        <item m="1" x="5348"/>
        <item m="1" x="3252"/>
        <item m="1" x="3643"/>
        <item m="1" x="4012"/>
        <item m="1" x="4856"/>
        <item m="1" x="5362"/>
        <item m="1" x="2336"/>
        <item m="1" x="2638"/>
        <item m="1" x="2936"/>
        <item m="1" x="3273"/>
        <item m="1" x="5400"/>
        <item m="1" x="2348"/>
        <item m="1" x="2646"/>
        <item m="1" x="2948"/>
        <item m="1" x="4414"/>
        <item m="1" x="2367"/>
        <item m="1" x="2615"/>
        <item m="1" x="2912"/>
        <item m="1" x="3247"/>
        <item m="1" x="3638"/>
        <item m="1" x="4008"/>
        <item m="1" x="4368"/>
        <item m="1" x="4851"/>
        <item m="1" x="5356"/>
        <item m="1" x="5836"/>
        <item m="1" x="2322"/>
        <item m="1" x="2625"/>
        <item m="1" x="2922"/>
        <item m="1" x="3258"/>
        <item m="1" x="3650"/>
        <item m="1" x="4020"/>
        <item m="1" x="4376"/>
        <item m="1" x="4862"/>
        <item m="1" x="5370"/>
        <item m="1" x="5850"/>
        <item m="1" x="2329"/>
        <item m="1" x="2633"/>
        <item m="1" x="2930"/>
        <item m="1" x="3268"/>
        <item m="1" x="3657"/>
        <item m="1" x="4028"/>
        <item m="1" x="4387"/>
        <item m="1" x="4876"/>
        <item m="1" x="5393"/>
        <item m="1" x="5871"/>
        <item m="1" x="2343"/>
        <item m="1" x="2642"/>
        <item m="1" x="2943"/>
        <item m="1" x="3281"/>
        <item m="1" x="3669"/>
        <item m="1" x="4037"/>
        <item m="1" x="4401"/>
        <item m="1" x="4884"/>
        <item m="1" x="5409"/>
        <item m="1" x="5889"/>
        <item m="1" x="2359"/>
        <item m="1" x="2655"/>
        <item m="1" x="2953"/>
        <item m="1" x="3297"/>
        <item m="1" x="3684"/>
        <item m="1" x="4054"/>
        <item m="1" x="4422"/>
        <item m="1" x="4907"/>
        <item m="1" x="5432"/>
        <item m="1" x="5909"/>
        <item m="1" x="2374"/>
        <item m="1" x="2666"/>
        <item m="1" x="2967"/>
        <item m="1" x="3318"/>
        <item m="1" x="3706"/>
        <item m="1" x="4072"/>
        <item m="1" x="4446"/>
        <item m="1" x="4932"/>
        <item m="1" x="5451"/>
        <item m="1" x="5927"/>
        <item m="1" x="2390"/>
        <item m="1" x="5983"/>
        <item m="1" x="2717"/>
        <item m="1" x="2739"/>
        <item m="1" x="4166"/>
        <item m="1" x="5024"/>
        <item m="1" x="5555"/>
        <item m="1" x="6033"/>
        <item m="1" x="2118"/>
        <item m="1" x="2729"/>
        <item m="1" x="3043"/>
        <item m="1" x="3402"/>
        <item m="1" x="3796"/>
        <item m="1" x="4156"/>
        <item m="1" x="1689"/>
        <item m="1" x="2443"/>
        <item m="1" x="2748"/>
        <item m="1" x="3062"/>
        <item m="1" x="3426"/>
        <item m="1" x="3815"/>
        <item m="1" x="1695"/>
        <item m="1" x="1912"/>
        <item m="1" x="2158"/>
        <item m="1" x="2460"/>
        <item m="1" x="2767"/>
        <item m="1" x="3079"/>
        <item m="1" x="3448"/>
        <item m="1" x="3837"/>
        <item m="1" x="4200"/>
        <item m="1" x="1701"/>
        <item m="1" x="1925"/>
        <item m="1" x="2175"/>
        <item m="1" x="2473"/>
        <item m="1" x="2782"/>
        <item m="1" x="3097"/>
        <item m="1" x="3468"/>
        <item m="1" x="3856"/>
        <item m="1" x="4216"/>
        <item m="1" x="1709"/>
        <item m="1" x="1939"/>
        <item m="1" x="2193"/>
        <item m="1" x="2492"/>
        <item m="1" x="2796"/>
        <item m="1" x="3110"/>
        <item m="1" x="3486"/>
        <item m="1" x="3876"/>
        <item m="1" x="4233"/>
        <item m="1" x="1715"/>
        <item m="1" x="1957"/>
        <item m="1" x="2210"/>
        <item m="1" x="2516"/>
        <item m="1" x="2818"/>
        <item m="1" x="3129"/>
        <item m="1" x="3508"/>
        <item m="1" x="3898"/>
        <item m="1" x="4251"/>
        <item m="1" x="1722"/>
        <item m="1" x="1970"/>
        <item m="1" x="2225"/>
        <item m="1" x="2533"/>
        <item m="1" x="2832"/>
        <item m="1" x="3144"/>
        <item m="1" x="3520"/>
        <item m="1" x="3912"/>
        <item m="1" x="2620"/>
        <item m="1" x="2917"/>
        <item m="1" x="3253"/>
        <item m="1" x="3644"/>
        <item m="1" x="4013"/>
        <item m="1" x="4382"/>
        <item m="1" x="4871"/>
        <item m="1" x="5383"/>
        <item m="1" x="5861"/>
        <item m="1" x="2337"/>
        <item m="1" x="2639"/>
        <item m="1" x="2937"/>
        <item m="1" x="3274"/>
        <item m="1" x="3662"/>
        <item m="1" x="4394"/>
        <item m="1" x="4880"/>
        <item m="1" x="5401"/>
        <item m="1" x="2349"/>
        <item m="1" x="2647"/>
        <item m="1" x="3289"/>
        <item m="1" x="3677"/>
        <item m="1" x="4046"/>
        <item m="1" x="4415"/>
        <item m="1" x="4897"/>
        <item m="1" x="5420"/>
        <item m="1" x="2368"/>
        <item m="1" x="2661"/>
        <item m="1" x="3694"/>
        <item m="1" x="4430"/>
        <item m="1" x="2676"/>
        <item m="1" x="2978"/>
        <item m="1" x="3334"/>
        <item m="1" x="3717"/>
        <item m="1" x="4082"/>
        <item m="1" x="2692"/>
        <item m="1" x="3358"/>
        <item m="1" x="2706"/>
        <item m="1" x="4517"/>
        <item m="1" x="4986"/>
        <item m="1" x="5520"/>
        <item m="1" x="2626"/>
        <item m="1" x="2923"/>
        <item m="1" x="3259"/>
        <item m="1" x="3651"/>
        <item m="1" x="4021"/>
        <item m="1" x="4377"/>
        <item m="1" x="4863"/>
        <item m="1" x="5371"/>
        <item m="1" x="5851"/>
        <item m="1" x="2330"/>
        <item m="1" x="2631"/>
        <item m="1" x="2634"/>
        <item m="1" x="2931"/>
        <item m="1" x="3269"/>
        <item m="1" x="3658"/>
        <item m="1" x="2944"/>
        <item m="1" x="3282"/>
        <item m="1" x="4038"/>
        <item m="1" x="4402"/>
        <item m="1" x="4885"/>
        <item m="1" x="3298"/>
        <item m="1" x="3685"/>
        <item m="1" x="4423"/>
        <item m="1" x="4908"/>
        <item m="1" x="5433"/>
        <item m="1" x="5910"/>
        <item m="1" x="2375"/>
        <item m="1" x="2667"/>
        <item m="1" x="3319"/>
        <item m="1" x="4073"/>
        <item m="1" x="4933"/>
        <item m="1" x="5452"/>
        <item m="1" x="5928"/>
        <item m="1" x="2686"/>
        <item m="1" x="2988"/>
        <item m="1" x="3348"/>
        <item m="1" x="3728"/>
        <item m="1" x="4098"/>
        <item m="1" x="4471"/>
        <item m="1" x="4958"/>
        <item m="1" x="5480"/>
        <item m="1" x="5950"/>
        <item m="1" x="2698"/>
        <item m="1" x="3370"/>
        <item m="1" x="3752"/>
        <item m="1" x="4122"/>
        <item m="1" x="4502"/>
        <item m="1" x="4980"/>
        <item m="1" x="5506"/>
        <item m="1" x="5984"/>
        <item m="1" x="2421"/>
        <item m="1" x="2718"/>
        <item m="1" x="3032"/>
        <item m="1" x="4146"/>
        <item m="1" x="4533"/>
        <item m="1" x="6011"/>
        <item m="1" x="2435"/>
        <item m="1" x="2740"/>
        <item m="1" x="3054"/>
        <item m="1" x="3413"/>
        <item m="1" x="3806"/>
        <item m="1" x="4167"/>
        <item m="1" x="4557"/>
        <item m="1" x="5025"/>
        <item m="1" x="5556"/>
        <item m="1" x="6034"/>
        <item m="1" x="2452"/>
        <item m="1" x="2758"/>
        <item m="1" x="4586"/>
        <item m="1" x="3459"/>
        <item m="1" x="3846"/>
        <item m="1" x="4209"/>
        <item m="1" x="4607"/>
        <item m="1" x="5075"/>
        <item m="1" x="5599"/>
        <item m="1" x="6074"/>
        <item m="1" x="1690"/>
        <item m="1" x="1899"/>
        <item m="1" x="2143"/>
        <item m="1" x="2444"/>
        <item m="1" x="3063"/>
        <item m="1" x="3816"/>
        <item m="1" x="4178"/>
        <item m="1" x="1696"/>
        <item m="1" x="1913"/>
        <item m="1" x="2159"/>
        <item m="1" x="2461"/>
        <item m="1" x="2768"/>
        <item m="1" x="3080"/>
        <item m="1" x="3449"/>
        <item m="1" x="2052"/>
        <item m="1" x="2324"/>
        <item m="1" x="2628"/>
        <item m="1" x="2925"/>
        <item m="1" x="3263"/>
        <item m="1" x="2333"/>
        <item m="1" x="4392"/>
        <item m="1" x="3285"/>
        <item m="1" x="3671"/>
        <item m="1" x="4408"/>
        <item m="1" x="4888"/>
        <item m="1" x="1813"/>
        <item m="1" x="2361"/>
        <item m="1" x="2657"/>
        <item m="1" x="2955"/>
        <item m="1" x="3689"/>
        <item m="1" x="4059"/>
        <item m="1" x="4911"/>
        <item m="1" x="1825"/>
        <item m="1" x="2085"/>
        <item m="1" x="2377"/>
        <item m="1" x="2670"/>
        <item m="1" x="2970"/>
        <item m="1" x="3324"/>
        <item m="1" x="3709"/>
        <item m="1" x="4076"/>
        <item m="1" x="2103"/>
        <item m="1" x="2994"/>
        <item m="1" x="3352"/>
        <item m="1" x="3733"/>
        <item m="1" x="4479"/>
        <item m="1" x="4963"/>
        <item m="1" x="1858"/>
        <item m="1" x="2114"/>
        <item m="1" x="2701"/>
        <item m="1" x="3015"/>
        <item m="1" x="3373"/>
        <item m="1" x="3756"/>
        <item m="1" x="4127"/>
        <item m="1" x="2724"/>
        <item m="1" x="3038"/>
        <item m="1" x="3395"/>
        <item m="1" x="3788"/>
        <item m="1" x="4153"/>
        <item m="1" x="4539"/>
        <item m="1" x="5006"/>
        <item m="1" x="1894"/>
        <item m="1" x="2139"/>
        <item m="1" x="2440"/>
        <item m="1" x="3058"/>
        <item m="1" x="3417"/>
        <item m="1" x="4561"/>
        <item m="1" x="1910"/>
        <item m="1" x="2152"/>
        <item m="1" x="3439"/>
        <item m="1" x="3828"/>
        <item m="1" x="4195"/>
        <item m="1" x="4591"/>
        <item m="1" x="5055"/>
        <item m="1" x="1682"/>
        <item m="1" x="1886"/>
        <item m="1" x="2133"/>
        <item m="1" x="2429"/>
        <item m="1" x="2735"/>
        <item m="1" x="3047"/>
        <item m="1" x="3405"/>
        <item m="1" x="1902"/>
        <item m="1" x="2447"/>
        <item m="1" x="3067"/>
        <item m="1" x="3429"/>
        <item m="1" x="1916"/>
        <item m="1" x="2161"/>
        <item m="1" x="2465"/>
        <item m="1" x="3085"/>
        <item m="1" x="3452"/>
        <item m="1" x="1702"/>
        <item m="1" x="1926"/>
        <item m="1" x="2477"/>
        <item m="1" x="2785"/>
        <item m="1" x="3100"/>
        <item m="1" x="3471"/>
        <item m="1" x="4873"/>
        <item m="1" x="2059"/>
        <item m="1" x="3277"/>
        <item m="1" x="2353"/>
        <item m="1" x="4898"/>
        <item m="1" x="2080"/>
        <item m="1" x="3309"/>
        <item m="1" x="4436"/>
        <item m="1" x="4922"/>
        <item m="1" x="1833"/>
        <item m="1" x="3339"/>
        <item m="1" x="1846"/>
        <item m="1" x="4490"/>
        <item m="1" x="4972"/>
        <item m="1" x="1868"/>
        <item m="1" x="2419"/>
        <item m="1" x="3025"/>
        <item m="1" x="3385"/>
        <item m="1" x="3772"/>
        <item m="1" x="4137"/>
        <item m="1" x="4523"/>
        <item m="1" x="4992"/>
        <item m="1" x="1802"/>
        <item m="1" x="3672"/>
        <item m="1" x="4042"/>
        <item m="1" x="4409"/>
        <item m="1" x="4889"/>
        <item m="1" x="2071"/>
        <item m="1" x="2956"/>
        <item m="1" x="4912"/>
        <item m="1" x="2086"/>
        <item m="1" x="2671"/>
        <item m="1" x="2971"/>
        <item m="1" x="3325"/>
        <item m="1" x="2104"/>
        <item m="1" x="2690"/>
        <item m="1" x="1859"/>
        <item m="1" x="2702"/>
        <item m="1" x="3016"/>
        <item m="1" x="3757"/>
        <item m="1" x="4128"/>
        <item m="1" x="4508"/>
        <item m="1" x="4982"/>
        <item m="1" x="1879"/>
        <item m="1" x="2725"/>
        <item m="1" x="3039"/>
        <item m="1" x="3396"/>
        <item m="1" x="3789"/>
        <item m="1" x="4540"/>
        <item m="1" x="5007"/>
        <item m="1" x="1895"/>
        <item m="1" x="2140"/>
        <item m="1" x="3059"/>
        <item m="1" x="3418"/>
        <item m="1" x="2153"/>
        <item m="1" x="2763"/>
        <item m="1" x="3440"/>
        <item m="1" x="3829"/>
        <item m="1" x="4196"/>
        <item m="1" x="4592"/>
        <item m="1" x="5056"/>
        <item m="1" x="1923"/>
        <item m="1" x="2170"/>
        <item m="1" x="2471"/>
        <item m="1" x="2777"/>
        <item m="1" x="3093"/>
        <item m="1" x="3463"/>
        <item m="1" x="4211"/>
        <item m="1" x="4610"/>
        <item m="1" x="5078"/>
        <item m="1" x="2060"/>
        <item m="1" x="2340"/>
        <item m="1" x="2941"/>
        <item m="1" x="2081"/>
        <item m="1" x="2682"/>
        <item m="1" x="2982"/>
        <item m="1" x="4460"/>
        <item m="1" x="4947"/>
        <item m="1" x="1847"/>
        <item m="1" x="2403"/>
        <item m="1" x="3004"/>
        <item m="1" x="3361"/>
        <item m="1" x="3742"/>
        <item m="1" x="4114"/>
        <item m="1" x="4491"/>
        <item m="1" x="4973"/>
        <item m="1" x="3773"/>
        <item m="1" x="4138"/>
        <item m="1" x="4993"/>
        <item m="1" x="1887"/>
        <item m="1" x="2134"/>
        <item m="1" x="2430"/>
        <item m="1" x="2736"/>
        <item m="1" x="3048"/>
        <item m="1" x="3406"/>
        <item m="1" x="3799"/>
        <item m="1" x="4159"/>
        <item m="1" x="4549"/>
        <item m="1" x="5014"/>
        <item m="1" x="1903"/>
        <item m="1" x="2145"/>
        <item m="1" x="2753"/>
        <item m="1" x="3068"/>
        <item m="1" x="3430"/>
        <item m="1" x="3819"/>
        <item m="1" x="4184"/>
        <item m="1" x="4574"/>
        <item m="1" x="5042"/>
        <item m="1" x="1917"/>
        <item m="1" x="2162"/>
        <item m="1" x="3086"/>
        <item m="1" x="5068"/>
        <item m="1" x="1927"/>
        <item m="1" x="2176"/>
        <item m="1" x="2062"/>
        <item m="1" x="2344"/>
        <item m="1" x="2644"/>
        <item m="1" x="2947"/>
        <item m="1" x="3286"/>
        <item m="1" x="3673"/>
        <item m="1" x="4043"/>
        <item m="1" x="4410"/>
        <item m="1" x="4890"/>
        <item m="1" x="1814"/>
        <item m="1" x="2072"/>
        <item m="1" x="2362"/>
        <item m="1" x="2658"/>
        <item m="1" x="2957"/>
        <item m="1" x="3301"/>
        <item m="1" x="3690"/>
        <item m="1" x="2066"/>
        <item m="1" x="2354"/>
        <item m="1" x="2650"/>
        <item m="1" x="2073"/>
        <item m="1" x="2363"/>
        <item m="1" x="2659"/>
        <item m="1" x="4913"/>
        <item m="1" x="1826"/>
        <item m="1" x="2087"/>
        <item m="1" x="2378"/>
        <item m="1" x="2672"/>
        <item m="1" x="2972"/>
        <item m="1" x="3710"/>
        <item m="1" x="4451"/>
        <item m="1" x="1840"/>
        <item m="1" x="2105"/>
        <item m="1" x="2394"/>
        <item m="1" x="2995"/>
        <item m="1" x="3353"/>
        <item m="1" x="4107"/>
        <item m="1" x="2115"/>
        <item m="1" x="2412"/>
        <item m="1" x="2703"/>
        <item m="1" x="3374"/>
        <item m="1" x="4509"/>
        <item m="1" x="1880"/>
        <item m="1" x="2127"/>
        <item m="1" x="2426"/>
        <item m="1" x="2726"/>
        <item m="1" x="3040"/>
        <item m="1" x="3397"/>
        <item m="1" x="3790"/>
        <item m="1" x="4541"/>
        <item m="1" x="1896"/>
        <item m="1" x="2141"/>
        <item m="1" x="2441"/>
        <item m="1" x="2744"/>
        <item m="1" x="3060"/>
        <item m="1" x="3419"/>
        <item m="1" x="3811"/>
        <item m="1" x="4173"/>
        <item m="1" x="4562"/>
        <item m="1" x="5030"/>
        <item m="1" x="1911"/>
        <item m="1" x="2154"/>
        <item m="1" x="2457"/>
        <item m="1" x="2764"/>
        <item m="1" x="3075"/>
        <item m="1" x="3441"/>
        <item m="1" x="3830"/>
        <item m="1" x="4197"/>
        <item m="1" x="5057"/>
        <item m="1" x="2793"/>
        <item m="1" x="3108"/>
        <item m="1" x="3867"/>
        <item m="1" x="5102"/>
        <item m="1" x="1949"/>
        <item m="1" x="2204"/>
        <item m="1" x="2507"/>
        <item m="1" x="2810"/>
        <item m="1" x="5132"/>
        <item m="1" x="1928"/>
        <item m="1" x="2177"/>
        <item m="1" x="2478"/>
        <item m="1" x="3101"/>
        <item m="1" x="3472"/>
        <item m="1" x="2496"/>
        <item m="1" x="2800"/>
        <item m="1" x="3114"/>
        <item m="1" x="3490"/>
        <item m="1" x="1717"/>
        <item m="1" x="1958"/>
        <item m="1" x="2211"/>
        <item m="1" x="2821"/>
        <item m="1" x="3132"/>
        <item m="1" x="1723"/>
        <item m="1" x="1971"/>
        <item m="1" x="2227"/>
        <item m="1" x="3148"/>
        <item m="1" x="3523"/>
        <item m="1" x="1726"/>
        <item m="1" x="1977"/>
        <item m="1" x="2235"/>
        <item m="1" x="2548"/>
        <item m="1" x="2843"/>
        <item m="1" x="3157"/>
        <item m="1" x="3535"/>
        <item m="1" x="1730"/>
        <item m="1" x="1981"/>
        <item m="1" x="2242"/>
        <item m="1" x="2385"/>
        <item m="1" x="2983"/>
        <item m="1" x="3340"/>
        <item m="1" x="4090"/>
        <item m="1" x="4461"/>
        <item m="1" x="4948"/>
        <item m="1" x="1848"/>
        <item m="1" x="2110"/>
        <item m="1" x="2404"/>
        <item m="1" x="2694"/>
        <item m="1" x="3005"/>
        <item m="1" x="3362"/>
        <item m="1" x="3743"/>
        <item m="1" x="1869"/>
        <item m="1" x="2121"/>
        <item m="1" x="2713"/>
        <item m="1" x="3386"/>
        <item m="1" x="3774"/>
        <item m="1" x="4139"/>
        <item m="1" x="1888"/>
        <item m="1" x="2135"/>
        <item m="1" x="2431"/>
        <item m="1" x="2737"/>
        <item m="1" x="3049"/>
        <item m="1" x="3407"/>
        <item m="1" x="3800"/>
        <item m="1" x="4160"/>
        <item m="1" x="2146"/>
        <item m="1" x="2448"/>
        <item m="1" x="2754"/>
        <item m="1" x="3820"/>
        <item m="1" x="4185"/>
        <item m="1" x="4575"/>
        <item m="1" x="5043"/>
        <item m="1" x="1918"/>
        <item m="1" x="2163"/>
        <item m="1" x="2466"/>
        <item m="1" x="3453"/>
        <item m="1" x="3841"/>
        <item m="1" x="1929"/>
        <item m="1" x="3102"/>
        <item m="1" x="3473"/>
        <item m="1" x="3858"/>
        <item m="1" x="1941"/>
        <item m="1" x="2194"/>
        <item m="1" x="2801"/>
        <item m="1" x="3115"/>
        <item m="1" x="3491"/>
        <item m="1" x="3879"/>
        <item m="1" x="4644"/>
        <item m="1" x="5117"/>
        <item m="1" x="1959"/>
        <item m="1" x="2212"/>
        <item m="1" x="2519"/>
        <item m="1" x="2822"/>
        <item m="1" x="3133"/>
        <item m="1" x="3509"/>
        <item m="1" x="3900"/>
        <item m="1" x="4252"/>
        <item m="1" x="5145"/>
        <item m="1" x="1708"/>
        <item m="1" x="1936"/>
        <item m="1" x="2186"/>
        <item m="1" x="2487"/>
        <item m="1" x="2794"/>
        <item m="1" x="2088"/>
        <item m="1" x="2379"/>
        <item m="1" x="2673"/>
        <item m="1" x="2973"/>
        <item m="1" x="3326"/>
        <item m="1" x="3711"/>
        <item m="1" x="4077"/>
        <item m="1" x="4452"/>
        <item m="1" x="4938"/>
        <item m="1" x="1841"/>
        <item m="1" x="2106"/>
        <item m="1" x="2395"/>
        <item m="1" x="2691"/>
        <item m="1" x="2996"/>
        <item m="1" x="3354"/>
        <item m="1" x="3734"/>
        <item m="1" x="4108"/>
        <item m="1" x="4480"/>
        <item m="1" x="4964"/>
        <item m="1" x="1860"/>
        <item m="1" x="2116"/>
        <item m="1" x="2413"/>
        <item m="1" x="2704"/>
        <item m="1" x="3017"/>
        <item m="1" x="3375"/>
        <item m="1" x="3758"/>
        <item m="1" x="2128"/>
        <item m="1" x="3041"/>
        <item m="1" x="3791"/>
        <item m="1" x="4154"/>
        <item m="1" x="4542"/>
        <item m="1" x="5008"/>
        <item m="1" x="1897"/>
        <item m="1" x="2142"/>
        <item m="1" x="2745"/>
        <item m="1" x="3420"/>
        <item m="1" x="2094"/>
        <item m="1" x="2386"/>
        <item m="1" x="2111"/>
        <item m="1" x="3006"/>
        <item m="1" x="3363"/>
        <item m="1" x="3744"/>
        <item m="1" x="4115"/>
        <item m="1" x="4492"/>
        <item m="1" x="4974"/>
        <item m="1" x="1870"/>
        <item m="1" x="2714"/>
        <item m="1" x="3026"/>
        <item m="1" x="3775"/>
        <item m="1" x="4550"/>
        <item m="1" x="1904"/>
        <item m="1" x="2449"/>
        <item m="1" x="2755"/>
        <item m="1" x="3069"/>
        <item m="1" x="3431"/>
        <item m="1" x="4186"/>
        <item m="1" x="4576"/>
        <item m="1" x="5044"/>
        <item m="1" x="1919"/>
        <item m="1" x="2164"/>
        <item m="1" x="2467"/>
        <item m="1" x="2772"/>
        <item m="1" x="3087"/>
        <item m="1" x="4204"/>
        <item m="1" x="3474"/>
        <item m="1" x="3859"/>
        <item m="1" x="4218"/>
        <item m="1" x="4621"/>
        <item m="1" x="5089"/>
        <item m="1" x="1942"/>
        <item m="1" x="2195"/>
        <item m="1" x="2497"/>
        <item m="1" x="2802"/>
        <item m="1" x="3116"/>
        <item m="1" x="3492"/>
        <item m="1" x="3880"/>
        <item m="1" x="4237"/>
        <item m="1" x="4645"/>
        <item m="1" x="5118"/>
        <item m="1" x="1960"/>
        <item m="1" x="2213"/>
        <item m="1" x="2520"/>
        <item m="1" x="2823"/>
        <item m="1" x="3510"/>
        <item m="1" x="1972"/>
        <item m="1" x="2536"/>
        <item m="1" x="2836"/>
        <item m="1" x="3149"/>
        <item m="1" x="3524"/>
        <item m="1" x="4264"/>
        <item m="1" x="4691"/>
        <item m="1" x="5168"/>
        <item m="1" x="1713"/>
        <item m="1" x="1950"/>
        <item m="1" x="1631"/>
        <item m="1" x="2989"/>
        <item m="1" x="3729"/>
        <item m="1" x="4099"/>
        <item m="1" x="1659"/>
        <item m="1" x="1851"/>
        <item m="1" x="2409"/>
        <item m="1" x="3753"/>
        <item m="1" x="4123"/>
        <item m="1" x="1875"/>
        <item m="1" x="2125"/>
        <item m="1" x="2422"/>
        <item m="1" x="2719"/>
        <item m="1" x="3033"/>
        <item m="1" x="3392"/>
        <item m="1" x="1684"/>
        <item m="1" x="2436"/>
        <item m="1" x="3055"/>
        <item m="1" x="3807"/>
        <item m="1" x="4168"/>
        <item m="1" x="1921"/>
        <item m="1" x="2469"/>
        <item m="1" x="2773"/>
        <item m="1" x="3090"/>
        <item m="1" x="3460"/>
        <item m="1" x="3847"/>
        <item m="1" x="4210"/>
        <item m="1" x="1638"/>
        <item m="1" x="1829"/>
        <item m="1" x="2091"/>
        <item m="1" x="2382"/>
        <item m="1" x="2677"/>
        <item m="1" x="2979"/>
        <item m="1" x="3335"/>
        <item m="1" x="3718"/>
        <item m="1" x="4083"/>
        <item m="1" x="6793"/>
        <item m="1" x="7324"/>
        <item m="1" x="7799"/>
        <item m="1" x="6797"/>
        <item m="1" x="7328"/>
        <item m="1" x="7331"/>
        <item m="1" x="7802"/>
        <item m="1" x="6290"/>
        <item m="1" x="6809"/>
        <item m="1" x="7339"/>
        <item m="1" x="7811"/>
        <item m="1" x="6299"/>
        <item m="1" x="6823"/>
        <item m="1" x="7349"/>
        <item m="1" x="7360"/>
        <item m="1" x="4393"/>
        <item m="1" x="5877"/>
        <item m="1" x="7391"/>
        <item m="1" x="5413"/>
        <item m="1" x="5437"/>
        <item m="1" x="6392"/>
        <item m="1" x="7428"/>
        <item m="1" x="6938"/>
        <item m="1" x="7932"/>
        <item m="1" x="4510"/>
        <item m="1" x="7004"/>
        <item m="1" x="6019"/>
        <item m="1" x="5031"/>
        <item m="1" x="4593"/>
        <item m="1" x="4205"/>
        <item m="1" x="5591"/>
        <item m="1" x="6067"/>
        <item m="1" x="6572"/>
        <item m="1" x="7096"/>
        <item m="1" x="3103"/>
        <item m="1" x="3475"/>
        <item m="1" x="3860"/>
        <item m="1" x="6281"/>
        <item m="1" x="6799"/>
        <item m="1" x="7806"/>
        <item m="1" x="6294"/>
        <item m="1" x="6817"/>
        <item m="1" x="7345"/>
        <item m="1" x="7845"/>
        <item m="1" x="4524"/>
        <item m="1" x="4994"/>
        <item m="1" x="6002"/>
        <item m="1" x="7531"/>
        <item m="1" x="6519"/>
        <item m="1" x="7589"/>
        <item m="1" x="5058"/>
        <item m="1" x="3152"/>
        <item m="1" x="3565"/>
        <item m="1" x="6798"/>
        <item m="1" x="7329"/>
        <item m="1" x="7800"/>
        <item m="1" x="6312"/>
        <item m="1" x="6832"/>
        <item m="1" x="7361"/>
        <item m="1" x="7826"/>
        <item m="1" x="7893"/>
        <item m="1" x="6404"/>
        <item m="1" x="6926"/>
        <item m="1" x="7440"/>
        <item m="1" x="7917"/>
        <item m="1" x="5933"/>
        <item m="1" x="7933"/>
        <item m="1" x="5958"/>
        <item m="1" x="6038"/>
        <item m="1" x="6561"/>
        <item m="1" x="6079"/>
        <item m="1" x="6587"/>
        <item m="1" x="7110"/>
        <item m="1" x="7631"/>
        <item m="1" x="4632"/>
        <item m="1" x="5103"/>
        <item m="1" x="5625"/>
        <item m="1" x="6103"/>
        <item m="1" x="6613"/>
        <item m="1" x="7138"/>
        <item m="1" x="7657"/>
        <item m="1" x="4602"/>
        <item m="1" x="3901"/>
        <item m="1" x="5663"/>
        <item m="1" x="5682"/>
        <item m="1" x="6162"/>
        <item m="1" x="7240"/>
        <item m="1" x="3559"/>
        <item m="1" x="3945"/>
        <item m="1" x="3553"/>
        <item m="1" x="4296"/>
        <item m="1" x="2873"/>
        <item m="1" x="5288"/>
        <item m="1" x="6800"/>
        <item m="1" x="6805"/>
        <item m="1" x="7335"/>
        <item m="1" x="7807"/>
        <item m="1" x="6295"/>
        <item m="1" x="6818"/>
        <item m="1" x="6306"/>
        <item m="1" x="6827"/>
        <item m="1" x="6869"/>
        <item m="1" x="5015"/>
        <item m="1" x="4577"/>
        <item m="1" x="4646"/>
        <item m="1" x="6117"/>
        <item m="1" x="7139"/>
        <item m="1" x="3125"/>
        <item m="1" x="3502"/>
        <item m="1" x="6803"/>
        <item m="1" x="6313"/>
        <item m="1" x="6833"/>
        <item m="1" x="7362"/>
        <item m="1" x="7827"/>
        <item m="1" x="6329"/>
        <item m="1" x="6849"/>
        <item m="1" x="7373"/>
        <item m="1" x="7839"/>
        <item m="1" x="6344"/>
        <item m="1" x="6863"/>
        <item m="1" x="6806"/>
        <item m="1" x="7336"/>
        <item m="1" x="7808"/>
        <item m="1" x="6810"/>
        <item m="1" x="7340"/>
        <item m="1" x="6819"/>
        <item m="1" x="7346"/>
        <item m="1" x="7816"/>
        <item m="1" x="6322"/>
        <item m="1" x="6842"/>
        <item m="1" x="7367"/>
        <item m="1" x="7833"/>
        <item m="1" x="6337"/>
        <item m="1" x="7379"/>
        <item m="1" x="7846"/>
        <item m="1" x="6353"/>
        <item m="1" x="6870"/>
        <item m="1" x="7392"/>
        <item m="1" x="7862"/>
        <item m="1" x="6888"/>
        <item m="1" x="7407"/>
        <item m="1" x="7880"/>
        <item m="1" x="6393"/>
        <item m="1" x="6914"/>
        <item m="1" x="7429"/>
        <item m="1" x="7908"/>
        <item m="1" x="6419"/>
        <item m="1" x="6939"/>
        <item m="1" x="7456"/>
        <item m="1" x="7934"/>
        <item m="1" x="6454"/>
        <item m="1" x="6970"/>
        <item m="1" x="7484"/>
        <item m="1" x="7963"/>
        <item m="1" x="6481"/>
        <item m="1" x="7005"/>
        <item m="1" x="7517"/>
        <item m="1" x="4462"/>
        <item m="1" x="4949"/>
        <item m="1" x="5468"/>
        <item m="1" x="6434"/>
        <item m="1" x="5817"/>
        <item m="1" x="6298"/>
        <item m="1" x="6821"/>
        <item m="1" x="7348"/>
        <item m="1" x="7818"/>
        <item m="1" x="5349"/>
        <item m="1" x="6308"/>
        <item m="1" x="6829"/>
        <item m="1" x="7357"/>
        <item m="1" x="5363"/>
        <item m="1" x="5843"/>
        <item m="1" x="6325"/>
        <item m="1" x="5384"/>
        <item m="1" x="6355"/>
        <item m="1" x="6873"/>
        <item m="1" x="6375"/>
        <item m="1" x="6896"/>
        <item m="1" x="6427"/>
        <item m="1" x="6946"/>
        <item m="1" x="7942"/>
        <item m="1" x="6463"/>
        <item m="1" x="6980"/>
        <item m="1" x="7496"/>
        <item m="1" x="7971"/>
        <item m="1" x="3707"/>
        <item m="1" x="4074"/>
        <item m="1" x="4447"/>
        <item m="1" x="5453"/>
        <item m="1" x="6415"/>
        <item m="1" x="7449"/>
        <item m="1" x="4100"/>
        <item m="1" x="4472"/>
        <item m="1" x="4959"/>
        <item m="1" x="5481"/>
        <item m="1" x="5951"/>
        <item m="1" x="6446"/>
        <item m="1" x="6965"/>
        <item m="1" x="7479"/>
        <item m="1" x="7953"/>
        <item m="1" x="4503"/>
        <item m="1" x="5822"/>
        <item m="1" x="6814"/>
        <item m="1" x="7354"/>
        <item m="1" x="5837"/>
        <item m="1" x="6837"/>
        <item m="1" x="7831"/>
        <item m="1" x="5372"/>
        <item m="1" x="5852"/>
        <item m="1" x="6332"/>
        <item m="1" x="5394"/>
        <item m="1" x="5410"/>
        <item m="1" x="6388"/>
        <item m="1" x="7426"/>
        <item m="1" x="7902"/>
        <item m="1" x="7450"/>
        <item m="1" x="6447"/>
        <item m="1" x="6966"/>
        <item m="1" x="7480"/>
        <item m="1" x="7954"/>
        <item m="1" x="5507"/>
        <item m="1" x="5985"/>
        <item m="1" x="5350"/>
        <item m="1" x="6309"/>
        <item m="1" x="7823"/>
        <item m="1" x="5844"/>
        <item m="1" x="7836"/>
        <item m="1" x="5385"/>
        <item m="1" x="5862"/>
        <item m="1" x="6340"/>
        <item m="1" x="6859"/>
        <item m="1" x="7383"/>
        <item m="1" x="7850"/>
        <item m="1" x="5402"/>
        <item m="1" x="5879"/>
        <item m="1" x="6356"/>
        <item m="1" x="6874"/>
        <item m="1" x="7395"/>
        <item m="1" x="7866"/>
        <item m="1" x="5897"/>
        <item m="1" x="6376"/>
        <item m="1" x="6897"/>
        <item m="1" x="5828"/>
        <item m="1" x="6303"/>
        <item m="1" x="5373"/>
        <item m="1" x="6852"/>
        <item m="1" x="7375"/>
        <item m="1" x="7841"/>
        <item m="1" x="5395"/>
        <item m="1" x="5872"/>
        <item m="1" x="6348"/>
        <item m="1" x="6865"/>
        <item m="1" x="7388"/>
        <item m="1" x="7856"/>
        <item m="1" x="7404"/>
        <item m="1" x="7873"/>
        <item m="1" x="5911"/>
        <item m="1" x="7903"/>
        <item m="1" x="5929"/>
        <item m="1" x="6416"/>
        <item m="1" x="6935"/>
        <item m="1" x="7451"/>
        <item m="1" x="5482"/>
        <item m="1" x="5952"/>
        <item m="1" x="6448"/>
        <item m="1" x="5986"/>
        <item m="1" x="7510"/>
        <item m="1" x="5535"/>
        <item m="1" x="6012"/>
        <item m="1" x="6504"/>
        <item m="1" x="7029"/>
        <item m="1" x="7540"/>
        <item m="1" x="3739"/>
        <item m="1" x="4110"/>
        <item m="1" x="4484"/>
        <item m="1" x="4970"/>
        <item m="1" x="5490"/>
        <item m="1" x="5966"/>
        <item m="1" x="6464"/>
        <item m="1" x="6981"/>
        <item m="1" x="7497"/>
        <item m="1" x="7972"/>
        <item m="1" x="3765"/>
        <item m="1" x="4132"/>
        <item m="1" x="4518"/>
        <item m="1" x="4987"/>
        <item m="1" x="5521"/>
        <item m="1" x="5996"/>
        <item m="1" x="6488"/>
        <item m="1" x="7012"/>
        <item m="1" x="7526"/>
        <item m="1" x="5831"/>
        <item m="1" x="6310"/>
        <item m="1" x="6830"/>
        <item m="1" x="7358"/>
        <item m="1" x="7824"/>
        <item m="1" x="5364"/>
        <item m="1" x="5845"/>
        <item m="1" x="6326"/>
        <item m="1" x="6846"/>
        <item m="1" x="7371"/>
        <item m="1" x="7837"/>
        <item m="1" x="5386"/>
        <item m="1" x="5863"/>
        <item m="1" x="6341"/>
        <item m="1" x="6860"/>
        <item m="1" x="7384"/>
        <item m="1" x="7851"/>
        <item m="1" x="5403"/>
        <item m="1" x="5880"/>
        <item m="1" x="6357"/>
        <item m="1" x="6875"/>
        <item m="1" x="7396"/>
        <item m="1" x="7867"/>
        <item m="1" x="5421"/>
        <item m="1" x="5898"/>
        <item m="1" x="6377"/>
        <item m="1" x="6898"/>
        <item m="1" x="7414"/>
        <item m="1" x="7886"/>
        <item m="1" x="5443"/>
        <item m="1" x="5918"/>
        <item m="1" x="6400"/>
        <item m="1" x="6923"/>
        <item m="1" x="7437"/>
        <item m="1" x="7913"/>
        <item m="1" x="5465"/>
        <item m="1" x="5937"/>
        <item m="1" x="6428"/>
        <item m="1" x="6947"/>
        <item m="1" x="7464"/>
        <item m="1" x="7943"/>
        <item m="1" x="5491"/>
        <item m="1" x="5967"/>
        <item m="1" x="6465"/>
        <item m="1" x="6982"/>
        <item m="1" x="7498"/>
        <item m="1" x="7973"/>
        <item m="1" x="5522"/>
        <item m="1" x="5997"/>
        <item m="1" x="6489"/>
        <item m="1" x="5838"/>
        <item m="1" x="6317"/>
        <item m="1" x="6838"/>
        <item m="1" x="7366"/>
        <item m="1" x="7832"/>
        <item m="1" x="5374"/>
        <item m="1" x="5853"/>
        <item m="1" x="6333"/>
        <item m="1" x="6853"/>
        <item m="1" x="7376"/>
        <item m="1" x="7842"/>
        <item m="1" x="5396"/>
        <item m="1" x="5873"/>
        <item m="1" x="6349"/>
        <item m="1" x="6866"/>
        <item m="1" x="7389"/>
        <item m="1" x="7857"/>
        <item m="1" x="5411"/>
        <item m="1" x="5890"/>
        <item m="1" x="6365"/>
        <item m="1" x="6884"/>
        <item m="1" x="7405"/>
        <item m="1" x="7874"/>
        <item m="1" x="5434"/>
        <item m="1" x="5912"/>
        <item m="1" x="6389"/>
        <item m="1" x="6911"/>
        <item m="1" x="7427"/>
        <item m="1" x="7904"/>
        <item m="1" x="5454"/>
        <item m="1" x="5930"/>
        <item m="1" x="6417"/>
        <item m="1" x="6936"/>
        <item m="1" x="7452"/>
        <item m="1" x="7925"/>
        <item m="1" x="5919"/>
        <item m="1" x="6429"/>
        <item m="1" x="6948"/>
        <item m="1" x="5492"/>
        <item m="1" x="6490"/>
        <item m="1" x="7013"/>
        <item m="1" x="5544"/>
        <item m="1" x="6023"/>
        <item m="1" x="5854"/>
        <item m="1" x="6334"/>
        <item m="1" x="6854"/>
        <item m="1" x="7377"/>
        <item m="1" x="7843"/>
        <item m="1" x="6366"/>
        <item m="1" x="7875"/>
        <item m="1" x="5435"/>
        <item m="1" x="5913"/>
        <item m="1" x="6390"/>
        <item m="1" x="6912"/>
        <item m="1" x="5483"/>
        <item m="1" x="5953"/>
        <item m="1" x="6449"/>
        <item m="1" x="7955"/>
        <item m="1" x="5508"/>
        <item m="1" x="5987"/>
        <item m="1" x="6476"/>
        <item m="1" x="6999"/>
        <item m="1" x="7511"/>
        <item m="1" x="7987"/>
        <item m="1" x="5536"/>
        <item m="1" x="6013"/>
        <item m="1" x="6505"/>
        <item m="1" x="7030"/>
        <item m="1" x="7541"/>
        <item m="1" x="5557"/>
        <item m="1" x="6035"/>
        <item m="1" x="6531"/>
        <item m="1" x="7570"/>
        <item m="1" x="5864"/>
        <item m="1" x="6342"/>
        <item m="1" x="6861"/>
        <item m="1" x="5422"/>
        <item m="1" x="5899"/>
        <item m="1" x="6378"/>
        <item m="1" x="6899"/>
        <item m="1" x="7415"/>
        <item m="1" x="7887"/>
        <item m="1" x="5444"/>
        <item m="1" x="5920"/>
        <item m="1" x="6401"/>
        <item m="1" x="6924"/>
        <item m="1" x="7438"/>
        <item m="1" x="7914"/>
        <item m="1" x="5466"/>
        <item m="1" x="5938"/>
        <item m="1" x="6430"/>
        <item m="1" x="6949"/>
        <item m="1" x="7465"/>
        <item m="1" x="7944"/>
        <item m="1" x="5493"/>
        <item m="1" x="5968"/>
        <item m="1" x="5874"/>
        <item m="1" x="6350"/>
        <item m="1" x="4867"/>
        <item m="1" x="5378"/>
        <item m="1" x="5858"/>
        <item m="1" x="6338"/>
        <item m="1" x="6857"/>
        <item m="1" x="7380"/>
        <item m="1" x="7847"/>
        <item m="1" x="4874"/>
        <item m="1" x="5389"/>
        <item m="1" x="5867"/>
        <item m="1" x="4878"/>
        <item m="1" x="6359"/>
        <item m="1" x="6877"/>
        <item m="1" x="7397"/>
        <item m="1" x="4418"/>
        <item m="1" x="5901"/>
        <item m="1" x="6903"/>
        <item m="1" x="7418"/>
        <item m="1" x="7894"/>
        <item m="1" x="4437"/>
        <item m="1" x="4923"/>
        <item m="1" x="5445"/>
        <item m="1" x="5923"/>
        <item m="1" x="6405"/>
        <item m="1" x="5469"/>
        <item m="1" x="5942"/>
        <item m="1" x="6435"/>
        <item m="1" x="6952"/>
        <item m="1" x="7947"/>
        <item m="1" x="4493"/>
        <item m="1" x="5973"/>
        <item m="1" x="7979"/>
        <item m="1" x="4525"/>
        <item m="1" x="6003"/>
        <item m="1" x="7532"/>
        <item m="1" x="4551"/>
        <item m="1" x="5016"/>
        <item m="1" x="5548"/>
        <item m="1" x="6520"/>
        <item m="1" x="7044"/>
        <item m="1" x="7559"/>
        <item m="1" x="4578"/>
        <item m="1" x="5570"/>
        <item m="1" x="6048"/>
        <item m="1" x="6545"/>
        <item m="1" x="7067"/>
        <item m="1" x="7590"/>
        <item m="1" x="4891"/>
        <item m="1" x="5414"/>
        <item m="1" x="5893"/>
        <item m="1" x="6369"/>
        <item m="1" x="6915"/>
        <item m="1" x="7430"/>
        <item m="1" x="7909"/>
        <item m="1" x="4939"/>
        <item m="1" x="5457"/>
        <item m="1" x="6420"/>
        <item m="1" x="6940"/>
        <item m="1" x="7935"/>
        <item m="1" x="4965"/>
        <item m="1" x="5959"/>
        <item m="1" x="6971"/>
        <item m="1" x="7485"/>
        <item m="1" x="7964"/>
        <item m="1" x="4511"/>
        <item m="1" x="5994"/>
        <item m="1" x="7006"/>
        <item m="1" x="7518"/>
        <item m="1" x="5542"/>
        <item m="1" x="7034"/>
        <item m="1" x="4563"/>
        <item m="1" x="5032"/>
        <item m="1" x="5564"/>
        <item m="1" x="6039"/>
        <item m="1" x="7057"/>
        <item m="1" x="7576"/>
        <item m="1" x="7603"/>
        <item m="1" x="4611"/>
        <item m="1" x="5602"/>
        <item m="1" x="6080"/>
        <item m="1" x="6588"/>
        <item m="1" x="7111"/>
        <item m="1" x="7632"/>
        <item m="1" x="4633"/>
        <item m="1" x="5626"/>
        <item m="1" x="6104"/>
        <item m="1" x="6614"/>
        <item m="1" x="7140"/>
        <item m="1" x="7658"/>
        <item m="1" x="3088"/>
        <item m="1" x="3454"/>
        <item m="1" x="3842"/>
        <item m="1" x="4206"/>
        <item m="1" x="5592"/>
        <item m="1" x="6068"/>
        <item m="1" x="7097"/>
        <item m="1" x="4219"/>
        <item m="1" x="5614"/>
        <item m="1" x="6092"/>
        <item m="1" x="6598"/>
        <item m="1" x="7124"/>
        <item m="1" x="3117"/>
        <item m="1" x="3493"/>
        <item m="1" x="3881"/>
        <item m="1" x="4238"/>
        <item m="1" x="4647"/>
        <item m="1" x="5119"/>
        <item m="1" x="5638"/>
        <item m="1" x="6629"/>
        <item m="1" x="7151"/>
        <item m="1" x="3134"/>
        <item m="1" x="3511"/>
        <item m="1" x="3902"/>
        <item m="1" x="4253"/>
        <item m="1" x="4672"/>
        <item m="1" x="5146"/>
        <item m="1" x="5664"/>
        <item m="1" x="6139"/>
        <item m="1" x="4899"/>
        <item m="1" x="5425"/>
        <item m="1" x="5902"/>
        <item m="1" x="6381"/>
        <item m="1" x="6904"/>
        <item m="1" x="7419"/>
        <item m="1" x="7895"/>
        <item m="1" x="4438"/>
        <item m="1" x="4924"/>
        <item m="1" x="5446"/>
        <item m="1" x="5924"/>
        <item m="1" x="6406"/>
        <item m="1" x="6927"/>
        <item m="1" x="7441"/>
        <item m="1" x="7918"/>
        <item m="1" x="4463"/>
        <item m="1" x="4950"/>
        <item m="1" x="5470"/>
        <item m="1" x="5943"/>
        <item m="1" x="6436"/>
        <item m="1" x="6953"/>
        <item m="1" x="7469"/>
        <item m="1" x="7948"/>
        <item m="1" x="4494"/>
        <item m="1" x="4975"/>
        <item m="1" x="5497"/>
        <item m="1" x="5974"/>
        <item m="1" x="6469"/>
        <item m="1" x="6986"/>
        <item m="1" x="7501"/>
        <item m="1" x="7980"/>
        <item m="1" x="4526"/>
        <item m="1" x="4995"/>
        <item m="1" x="5527"/>
        <item m="1" x="6004"/>
        <item m="1" x="6494"/>
        <item m="1" x="7533"/>
        <item m="1" x="4914"/>
        <item m="1" x="6394"/>
        <item m="1" x="5458"/>
        <item m="1" x="6421"/>
        <item m="1" x="7936"/>
        <item m="1" x="4481"/>
        <item m="1" x="4966"/>
        <item m="1" x="5487"/>
        <item m="1" x="5960"/>
        <item m="1" x="6455"/>
        <item m="1" x="6972"/>
        <item m="1" x="7486"/>
        <item m="1" x="7965"/>
        <item m="1" x="5514"/>
        <item m="1" x="7519"/>
        <item m="1" x="7996"/>
        <item m="1" x="4543"/>
        <item m="1" x="5009"/>
        <item m="1" x="5543"/>
        <item m="1" x="6020"/>
        <item m="1" x="6512"/>
        <item m="1" x="7035"/>
        <item m="1" x="7546"/>
        <item m="1" x="4564"/>
        <item m="1" x="5033"/>
        <item m="1" x="6534"/>
        <item m="1" x="7058"/>
        <item m="1" x="7577"/>
        <item m="1" x="4594"/>
        <item m="1" x="5059"/>
        <item m="1" x="5580"/>
        <item m="1" x="6057"/>
        <item m="1" x="4612"/>
        <item m="1" x="6081"/>
        <item m="1" x="6589"/>
        <item m="1" x="7112"/>
        <item m="1" x="7633"/>
        <item m="1" x="4634"/>
        <item m="1" x="5104"/>
        <item m="1" x="5627"/>
        <item m="1" x="6105"/>
        <item m="1" x="6615"/>
        <item m="1" x="7141"/>
        <item m="1" x="7659"/>
        <item m="1" x="4659"/>
        <item m="1" x="5133"/>
        <item m="1" x="5652"/>
        <item m="1" x="6127"/>
        <item m="1" x="7166"/>
        <item m="1" x="4464"/>
        <item m="1" x="5471"/>
        <item m="1" x="6437"/>
        <item m="1" x="6954"/>
        <item m="1" x="7470"/>
        <item m="1" x="7949"/>
        <item m="1" x="4495"/>
        <item m="1" x="5498"/>
        <item m="1" x="5975"/>
        <item m="1" x="6987"/>
        <item m="1" x="7502"/>
        <item m="1" x="7981"/>
        <item m="1" x="4527"/>
        <item m="1" x="4996"/>
        <item m="1" x="5528"/>
        <item m="1" x="6005"/>
        <item m="1" x="7017"/>
        <item m="1" x="7534"/>
        <item m="1" x="5017"/>
        <item m="1" x="5549"/>
        <item m="1" x="6028"/>
        <item m="1" x="6521"/>
        <item m="1" x="7045"/>
        <item m="1" x="7560"/>
        <item m="1" x="4579"/>
        <item m="1" x="7068"/>
        <item m="1" x="7591"/>
        <item m="1" x="6573"/>
        <item m="1" x="6616"/>
        <item m="1" x="7719"/>
        <item m="1" x="7229"/>
        <item m="1" x="7738"/>
        <item m="1" x="5824"/>
        <item m="1" x="7098"/>
        <item m="1" x="7644"/>
        <item m="1" x="6657"/>
        <item m="1" x="7687"/>
        <item m="1" x="7974"/>
        <item m="1" x="7553"/>
        <item m="1" x="7481"/>
        <item m="1" x="7956"/>
        <item m="1" x="7512"/>
        <item m="1" x="7583"/>
        <item m="1" x="7584"/>
        <item m="1" x="7561"/>
        <item m="1" x="6658"/>
        <item m="1" x="7180"/>
        <item m="1" x="7688"/>
        <item m="1" x="7202"/>
        <item m="1" x="7710"/>
        <item m="1" x="7257"/>
        <item m="1" x="6745"/>
        <item m="1" x="7777"/>
        <item m="1" x="6764"/>
        <item m="1" x="7296"/>
        <item m="1" x="7789"/>
        <item m="1" x="4770"/>
        <item m="1" x="5263"/>
        <item m="1" x="5766"/>
        <item m="1" x="6239"/>
        <item m="1" x="6755"/>
        <item m="1" x="7288"/>
        <item m="1" x="7784"/>
        <item m="1" x="4785"/>
        <item m="1" x="5278"/>
        <item m="1" x="5779"/>
        <item m="1" x="6253"/>
        <item m="1" x="6772"/>
        <item m="1" x="7302"/>
        <item m="1" x="7792"/>
        <item m="1" x="4791"/>
        <item m="1" x="5289"/>
        <item m="1" x="5788"/>
        <item m="1" x="6261"/>
        <item m="1" x="6777"/>
        <item m="1" x="7307"/>
        <item m="1" x="7794"/>
        <item m="1" x="4796"/>
        <item m="1" x="5294"/>
        <item m="1" x="7796"/>
        <item m="1" x="7926"/>
        <item m="1" x="7957"/>
        <item m="1" x="7513"/>
        <item m="1" x="7988"/>
        <item m="1" x="7542"/>
        <item m="1" x="7571"/>
        <item m="1" x="7597"/>
        <item m="1" x="7628"/>
        <item m="1" x="7653"/>
        <item m="1" x="7499"/>
        <item m="1" x="7975"/>
        <item m="1" x="7527"/>
        <item m="1" x="7554"/>
        <item m="1" x="7585"/>
        <item m="1" x="7610"/>
        <item m="1" x="7665"/>
        <item m="1" x="1760"/>
        <item m="1" x="2019"/>
        <item m="1" x="2284"/>
        <item m="1" x="2288"/>
        <item m="1" x="1762"/>
        <item m="1" x="2024"/>
        <item m="1" x="2292"/>
        <item m="1" x="1772"/>
        <item m="1" x="2048"/>
        <item m="1" x="2318"/>
        <item m="1" x="2061"/>
        <item m="1" x="1580"/>
        <item m="1" x="1765"/>
        <item m="1" x="2027"/>
        <item m="1" x="2295"/>
        <item m="1" x="2035"/>
        <item m="1" x="2312"/>
        <item m="1" x="2053"/>
        <item m="1" x="2325"/>
        <item m="1" x="1608"/>
        <item m="1" x="1803"/>
        <item m="1" x="2345"/>
        <item m="1" x="1622"/>
        <item m="1" x="1815"/>
        <item m="1" x="2074"/>
        <item m="1" x="2364"/>
        <item m="1" x="1768"/>
        <item m="1" x="2031"/>
        <item m="1" x="1587"/>
        <item m="1" x="1773"/>
        <item m="1" x="2040"/>
        <item m="1" x="2308"/>
        <item m="1" x="2049"/>
        <item m="1" x="2319"/>
        <item m="1" x="1605"/>
        <item m="1" x="2328"/>
        <item m="1" x="1799"/>
        <item m="1" x="2341"/>
        <item m="1" x="2095"/>
        <item m="1" x="1581"/>
        <item m="1" x="1766"/>
        <item m="1" x="2028"/>
        <item m="1" x="2296"/>
        <item m="1" x="2063"/>
        <item m="1" x="2346"/>
        <item m="1" x="2396"/>
        <item m="1" x="1763"/>
        <item m="1" x="1583"/>
        <item m="1" x="1769"/>
        <item m="1" x="1588"/>
        <item m="1" x="1774"/>
        <item m="1" x="1597"/>
        <item m="1" x="1782"/>
        <item m="1" x="1593"/>
        <item m="1" x="1778"/>
        <item m="1" x="1794"/>
        <item m="1" x="1651"/>
        <item m="1" x="1770"/>
        <item m="1" x="1598"/>
        <item m="1" x="1783"/>
        <item m="1" x="1606"/>
        <item m="1" x="1790"/>
        <item m="1" x="1612"/>
        <item m="1" x="1800"/>
        <item m="1" x="1618"/>
        <item m="1" x="1810"/>
        <item m="1" x="1632"/>
        <item m="1" x="1823"/>
        <item m="1" x="1645"/>
        <item m="1" x="1835"/>
        <item m="1" x="1660"/>
        <item m="1" x="1852"/>
        <item m="1" x="1586"/>
        <item m="1" x="1594"/>
        <item m="1" x="1602"/>
        <item m="1" x="1795"/>
        <item m="1" x="1614"/>
        <item m="1" x="1805"/>
        <item m="1" x="1625"/>
        <item m="1" x="1818"/>
        <item m="1" x="1830"/>
        <item m="1" x="1652"/>
        <item m="1" x="1667"/>
        <item m="1" x="1863"/>
        <item m="1" x="1678"/>
        <item m="1" x="1883"/>
        <item m="1" x="1589"/>
        <item m="1" x="1599"/>
        <item m="1" x="1784"/>
        <item m="1" x="1619"/>
        <item m="1" x="1811"/>
        <item m="1" x="1633"/>
        <item m="1" x="1824"/>
        <item m="1" x="1836"/>
        <item m="1" x="1661"/>
        <item m="1" x="1853"/>
        <item m="1" x="1673"/>
        <item m="1" x="1685"/>
        <item m="1" x="1892"/>
        <item m="1" x="1595"/>
        <item m="1" x="1779"/>
        <item m="1" x="1609"/>
        <item m="1" x="1639"/>
        <item m="1" x="1653"/>
        <item m="1" x="1668"/>
        <item m="1" x="1607"/>
        <item m="1" x="1791"/>
        <item m="1" x="1646"/>
        <item m="1" x="1837"/>
        <item m="1" x="1854"/>
        <item m="1" x="1610"/>
        <item m="1" x="1796"/>
        <item m="1" x="1615"/>
        <item m="1" x="1806"/>
        <item m="1" x="1626"/>
        <item m="1" x="1819"/>
        <item m="1" x="1654"/>
        <item m="1" x="1843"/>
        <item m="1" x="1864"/>
        <item m="1" x="1679"/>
        <item m="1" x="1900"/>
        <item m="1" x="1226"/>
        <item m="1" x="1248"/>
        <item m="1" x="1273"/>
        <item m="1" x="1300"/>
        <item m="1" x="1340"/>
        <item m="1" x="1379"/>
        <item m="1" x="1423"/>
        <item m="1" x="1468"/>
        <item m="1" x="1529"/>
        <item m="1" x="1209"/>
        <item m="1" x="1228"/>
        <item m="1" x="1249"/>
        <item m="1" x="1274"/>
        <item m="1" x="1380"/>
        <item m="1" x="1425"/>
        <item m="1" x="1479"/>
        <item m="1" x="1537"/>
        <item m="1" x="1211"/>
        <item m="1" x="1230"/>
        <item m="1" x="1251"/>
        <item m="1" x="1276"/>
        <item m="1" x="1301"/>
        <item m="1" x="1342"/>
        <item m="1" x="1382"/>
        <item m="1" x="1428"/>
        <item m="1" x="1484"/>
        <item m="1" x="1541"/>
        <item m="1" x="1212"/>
        <item m="1" x="1231"/>
        <item m="1" x="1252"/>
        <item m="1" x="1277"/>
        <item m="1" x="1343"/>
        <item m="1" x="1279"/>
        <item m="1" x="1305"/>
        <item m="1" x="1384"/>
        <item m="1" x="1550"/>
        <item m="1" x="1213"/>
        <item m="1" x="1232"/>
        <item m="1" x="1255"/>
        <item m="1" x="1281"/>
        <item m="1" x="1309"/>
        <item m="1" x="1348"/>
        <item m="1" x="1387"/>
        <item m="1" x="1433"/>
        <item m="1" x="1497"/>
        <item m="1" x="1555"/>
        <item m="1" x="1214"/>
        <item m="1" x="1233"/>
        <item m="1" x="1256"/>
        <item m="1" x="1282"/>
        <item m="1" x="1312"/>
        <item m="1" x="1350"/>
        <item m="1" x="1391"/>
        <item m="1" x="1436"/>
        <item m="1" x="1561"/>
        <item m="1" x="1227"/>
        <item m="1" x="1341"/>
        <item m="1" x="1229"/>
        <item m="1" x="1275"/>
        <item m="1" x="1477"/>
        <item m="1" x="1210"/>
        <item m="1" x="1250"/>
        <item m="1" x="1381"/>
        <item m="1" x="1302"/>
        <item m="1" x="1253"/>
        <item m="1" x="1278"/>
        <item m="1" x="1304"/>
        <item m="1" x="1344"/>
        <item m="1" x="1383"/>
        <item m="1" x="1429"/>
        <item m="1" x="1488"/>
        <item m="1" x="1546"/>
        <item m="1" x="1254"/>
        <item m="1" x="1280"/>
        <item m="1" x="1307"/>
        <item m="1" x="1431"/>
        <item m="1" x="3617"/>
        <item m="1" x="4343"/>
        <item m="1" x="4815"/>
        <item m="1" x="2285"/>
        <item m="1" x="2593"/>
        <item m="1" x="2890"/>
        <item m="1" x="3228"/>
        <item m="1" x="4345"/>
        <item m="1" x="2022"/>
        <item m="1" x="3233"/>
        <item m="1" x="3621"/>
        <item m="1" x="3988"/>
        <item m="1" x="4349"/>
        <item m="1" x="4821"/>
        <item m="1" x="5324"/>
        <item m="1" x="2297"/>
        <item m="1" x="3626"/>
        <item m="1" x="3995"/>
        <item m="1" x="4356"/>
        <item m="1" x="4829"/>
        <item m="1" x="5335"/>
        <item m="1" x="2036"/>
        <item m="1" x="3641"/>
        <item m="1" x="2629"/>
        <item m="1" x="2934"/>
        <item m="1" x="3302"/>
        <item m="1" x="3691"/>
        <item m="1" x="4060"/>
        <item m="1" x="4427"/>
        <item m="1" x="1346"/>
        <item m="1" x="1386"/>
        <item m="1" x="1432"/>
        <item m="1" x="1495"/>
        <item m="1" x="1314"/>
        <item m="1" x="1437"/>
        <item m="1" x="1500"/>
        <item m="1" x="1562"/>
        <item m="1" x="2218"/>
        <item m="1" x="2525"/>
        <item m="1" x="1316"/>
        <item m="1" x="1351"/>
        <item m="1" x="1394"/>
        <item m="1" x="1439"/>
        <item m="1" x="1503"/>
        <item m="1" x="1566"/>
        <item m="1" x="1725"/>
        <item m="1" x="1975"/>
        <item m="1" x="2230"/>
        <item m="1" x="2540"/>
        <item m="1" x="1318"/>
        <item m="1" x="1353"/>
        <item m="1" x="1319"/>
        <item m="1" x="1321"/>
        <item m="1" x="1355"/>
        <item m="1" x="1398"/>
        <item m="1" x="1442"/>
        <item m="1" x="1406"/>
        <item m="1" x="1450"/>
        <item m="1" x="1409"/>
        <item m="1" x="1205"/>
        <item m="1" x="2283"/>
        <item m="1" x="2592"/>
        <item m="1" x="3227"/>
        <item m="1" x="3618"/>
        <item m="1" x="3983"/>
        <item m="1" x="4344"/>
        <item m="1" x="4817"/>
        <item m="1" x="5316"/>
        <item m="1" x="2021"/>
        <item m="1" x="2289"/>
        <item m="1" x="2596"/>
        <item m="1" x="2893"/>
        <item m="1" x="3232"/>
        <item m="1" x="3620"/>
        <item m="1" x="3986"/>
        <item m="1" x="4348"/>
        <item m="1" x="2599"/>
        <item m="1" x="2897"/>
        <item m="1" x="3237"/>
        <item m="1" x="4353"/>
        <item m="1" x="4826"/>
        <item m="1" x="5329"/>
        <item m="1" x="2608"/>
        <item m="1" x="3631"/>
        <item m="1" x="4000"/>
        <item m="1" x="4359"/>
        <item m="1" x="4834"/>
        <item m="1" x="5340"/>
        <item m="1" x="2041"/>
        <item m="1" x="2614"/>
        <item m="1" x="2910"/>
        <item m="1" x="1538"/>
        <item m="1" x="1687"/>
        <item m="1" x="1491"/>
        <item m="1" x="1551"/>
        <item m="1" x="1703"/>
        <item m="1" x="1930"/>
        <item m="1" x="2178"/>
        <item m="1" x="2479"/>
        <item m="1" x="1310"/>
        <item m="1" x="1349"/>
        <item m="1" x="1388"/>
        <item m="1" x="1257"/>
        <item m="1" x="1283"/>
        <item m="1" x="1397"/>
        <item m="1" x="1323"/>
        <item m="1" x="1444"/>
        <item m="1" x="1264"/>
        <item m="1" x="1291"/>
        <item m="1" x="1327"/>
        <item m="1" x="1364"/>
        <item m="1" x="1411"/>
        <item m="1" x="1452"/>
        <item m="1" x="1515"/>
        <item m="1" x="1576"/>
        <item m="1" x="1219"/>
        <item m="1" x="1240"/>
        <item m="1" x="1266"/>
        <item m="1" x="1293"/>
        <item m="1" x="1367"/>
        <item m="1" x="1201"/>
        <item m="1" x="1238"/>
        <item m="1" x="1242"/>
        <item m="1" x="1369"/>
        <item m="1" x="1193"/>
        <item m="1" x="1197"/>
        <item m="1" x="1222"/>
        <item m="1" x="1244"/>
        <item m="1" x="1269"/>
        <item m="1" x="1296"/>
        <item m="1" x="1333"/>
        <item m="1" x="1371"/>
        <item m="1" x="1194"/>
        <item m="1" x="1198"/>
        <item m="1" x="1202"/>
        <item m="1" x="1206"/>
        <item m="1" x="1223"/>
        <item m="1" x="1245"/>
        <item m="1" x="1270"/>
        <item m="1" x="1297"/>
        <item m="1" x="1334"/>
        <item m="1" x="1373"/>
        <item m="1" x="1195"/>
        <item m="1" x="1199"/>
        <item m="1" x="1203"/>
        <item m="1" x="1207"/>
        <item m="1" x="1224"/>
        <item m="1" x="1246"/>
        <item m="1" x="1271"/>
        <item m="1" x="1298"/>
        <item m="1" x="1336"/>
        <item m="1" x="1375"/>
        <item m="1" x="1196"/>
        <item m="1" x="1200"/>
        <item m="1" x="1204"/>
        <item m="1" x="1208"/>
        <item m="1" x="1225"/>
        <item m="1" x="1247"/>
        <item m="1" x="1272"/>
        <item m="1" x="1299"/>
        <item m="1" x="1338"/>
        <item m="1" x="2286"/>
        <item m="1" x="2594"/>
        <item m="1" x="2891"/>
        <item m="1" x="3229"/>
        <item m="1" x="3619"/>
        <item m="1" x="3984"/>
        <item m="1" x="4346"/>
        <item m="1" x="4818"/>
        <item m="1" x="5318"/>
        <item m="1" x="2023"/>
        <item m="1" x="2290"/>
        <item m="1" x="2597"/>
        <item m="1" x="2894"/>
        <item m="1" x="3234"/>
        <item m="1" x="3622"/>
        <item m="1" x="3989"/>
        <item m="1" x="4350"/>
        <item m="1" x="4822"/>
        <item m="1" x="5325"/>
        <item m="1" x="2029"/>
        <item m="1" x="2298"/>
        <item m="1" x="2603"/>
        <item m="1" x="2900"/>
        <item m="1" x="3239"/>
        <item m="1" x="3627"/>
        <item m="1" x="3996"/>
        <item m="1" x="4357"/>
        <item m="1" x="4830"/>
        <item m="1" x="5336"/>
        <item m="1" x="2037"/>
        <item m="1" x="2305"/>
        <item m="1" x="2611"/>
        <item m="1" x="4004"/>
        <item m="1" x="4841"/>
        <item m="1" x="5345"/>
        <item m="1" x="2043"/>
        <item m="1" x="2313"/>
        <item m="1" x="1462"/>
        <item m="1" x="1629"/>
        <item m="1" x="2082"/>
        <item m="1" x="2964"/>
        <item m="1" x="3310"/>
        <item m="1" x="1473"/>
        <item m="1" x="1531"/>
        <item m="1" x="2405"/>
        <item m="1" x="1671"/>
        <item m="1" x="1871"/>
        <item m="1" x="2715"/>
        <item m="1" x="3408"/>
        <item m="1" x="3801"/>
        <item m="1" x="3455"/>
        <item m="1" x="3843"/>
        <item m="1" x="1492"/>
        <item m="1" x="1552"/>
        <item m="1" x="1704"/>
        <item m="1" x="1931"/>
        <item m="1" x="2179"/>
        <item m="1" x="2480"/>
        <item m="1" x="3861"/>
        <item m="1" x="1943"/>
        <item m="1" x="2196"/>
        <item m="1" x="1501"/>
        <item m="1" x="1563"/>
        <item m="1" x="1735"/>
        <item m="1" x="2560"/>
        <item m="1" x="1400"/>
        <item m="1" x="1740"/>
        <item m="1" x="1996"/>
        <item m="1" x="2258"/>
        <item m="1" x="2567"/>
        <item m="1" x="1325"/>
        <item m="1" x="1360"/>
        <item m="1" x="1402"/>
        <item m="1" x="1447"/>
        <item m="1" x="1509"/>
        <item m="1" x="1572"/>
        <item m="1" x="1744"/>
        <item m="1" x="2002"/>
        <item m="1" x="2264"/>
        <item m="1" x="2574"/>
        <item m="1" x="1215"/>
        <item m="1" x="1234"/>
        <item m="1" x="1258"/>
        <item m="1" x="1284"/>
        <item m="1" x="1322"/>
        <item m="1" x="1356"/>
        <item m="1" x="1399"/>
        <item m="1" x="1443"/>
        <item m="1" x="1507"/>
        <item m="1" x="1569"/>
        <item m="1" x="1216"/>
        <item m="1" x="1235"/>
        <item m="1" x="1260"/>
        <item m="1" x="1285"/>
        <item m="1" x="1324"/>
        <item m="1" x="1358"/>
        <item m="1" x="1401"/>
        <item m="1" x="1446"/>
        <item m="1" x="1508"/>
        <item m="1" x="1571"/>
        <item m="1" x="1217"/>
        <item m="1" x="3987"/>
        <item m="1" x="4820"/>
        <item m="1" x="5321"/>
        <item m="1" x="2025"/>
        <item m="1" x="2293"/>
        <item m="1" x="2600"/>
        <item m="1" x="4354"/>
        <item m="1" x="5330"/>
        <item m="1" x="2032"/>
        <item m="1" x="2302"/>
        <item m="1" x="2609"/>
        <item m="1" x="2905"/>
        <item m="1" x="3242"/>
        <item m="1" x="4001"/>
        <item m="1" x="4360"/>
        <item m="1" x="4835"/>
        <item m="1" x="2309"/>
        <item m="1" x="2911"/>
        <item m="1" x="3246"/>
        <item m="1" x="3637"/>
        <item m="1" x="4007"/>
        <item m="1" x="4367"/>
        <item m="1" x="4846"/>
        <item m="1" x="2320"/>
        <item m="1" x="3648"/>
        <item m="1" x="2067"/>
        <item m="1" x="2355"/>
        <item m="1" x="2651"/>
        <item m="1" x="3291"/>
        <item m="1" x="3680"/>
        <item m="1" x="4050"/>
        <item m="1" x="4900"/>
        <item m="1" x="5426"/>
        <item m="1" x="2083"/>
        <item m="1" x="3311"/>
        <item m="1" x="3699"/>
        <item m="1" x="4067"/>
        <item m="1" x="4439"/>
        <item m="1" x="4925"/>
        <item m="1" x="2387"/>
        <item m="1" x="2683"/>
        <item m="1" x="2299"/>
        <item m="1" x="2604"/>
        <item m="1" x="2901"/>
        <item m="1" x="3240"/>
        <item m="1" x="3628"/>
        <item m="1" x="3997"/>
        <item m="1" x="4358"/>
        <item m="1" x="4831"/>
        <item m="1" x="5337"/>
        <item m="1" x="2038"/>
        <item m="1" x="2306"/>
        <item m="1" x="2612"/>
        <item m="1" x="2908"/>
        <item m="1" x="3245"/>
        <item m="1" x="3635"/>
        <item m="1" x="4005"/>
        <item m="1" x="4364"/>
        <item m="1" x="4842"/>
        <item m="1" x="5346"/>
        <item m="1" x="2044"/>
        <item m="1" x="2314"/>
        <item m="1" x="2618"/>
        <item m="1" x="2916"/>
        <item m="1" x="3251"/>
        <item m="1" x="3642"/>
        <item m="1" x="4011"/>
        <item m="1" x="4371"/>
        <item m="1" x="4853"/>
        <item m="1" x="5359"/>
        <item m="1" x="2054"/>
        <item m="1" x="2326"/>
        <item m="1" x="2630"/>
        <item m="1" x="2926"/>
        <item m="1" x="3264"/>
        <item m="1" x="5379"/>
        <item m="1" x="2057"/>
        <item m="1" x="2334"/>
        <item m="1" x="2637"/>
        <item m="1" x="2935"/>
        <item m="1" x="3674"/>
        <item m="1" x="4044"/>
        <item m="1" x="4411"/>
        <item m="1" x="4892"/>
        <item m="1" x="4915"/>
        <item m="1" x="5459"/>
        <item m="1" x="2997"/>
        <item m="1" x="2406"/>
        <item m="1" x="1534"/>
        <item m="1" x="1672"/>
        <item m="1" x="1872"/>
        <item m="1" x="2122"/>
        <item m="1" x="3027"/>
        <item m="1" x="3776"/>
        <item m="1" x="1480"/>
        <item m="1" x="2623"/>
        <item m="1" x="2920"/>
        <item m="1" x="3256"/>
        <item m="1" x="3649"/>
        <item m="1" x="4018"/>
        <item m="1" x="4375"/>
        <item m="1" x="4859"/>
        <item m="1" x="5367"/>
        <item m="1" x="2641"/>
        <item m="1" x="2942"/>
        <item m="1" x="4901"/>
        <item m="1" x="4440"/>
        <item m="1" x="2984"/>
        <item m="1" x="4091"/>
        <item m="1" x="2123"/>
        <item m="1" x="2414"/>
        <item m="1" x="3398"/>
        <item m="1" x="3094"/>
        <item m="1" x="3464"/>
        <item m="1" x="3850"/>
        <item m="1" x="1496"/>
        <item m="1" x="1764"/>
        <item m="1" x="2026"/>
        <item m="1" x="2294"/>
        <item m="1" x="2602"/>
        <item m="1" x="2899"/>
        <item m="1" x="3238"/>
        <item m="1" x="3625"/>
        <item m="1" x="3992"/>
        <item m="1" x="4355"/>
        <item m="1" x="1584"/>
        <item m="1" x="2033"/>
        <item m="1" x="2303"/>
        <item m="1" x="2610"/>
        <item m="1" x="2906"/>
        <item m="1" x="3243"/>
        <item m="1" x="3632"/>
        <item m="1" x="4361"/>
        <item m="1" x="1590"/>
        <item m="1" x="1775"/>
        <item m="1" x="2310"/>
        <item m="1" x="2616"/>
        <item m="1" x="2913"/>
        <item m="1" x="3248"/>
        <item m="1" x="3639"/>
        <item m="1" x="4009"/>
        <item m="1" x="4369"/>
        <item m="1" x="1600"/>
        <item m="1" x="1785"/>
        <item m="1" x="2050"/>
        <item m="1" x="2323"/>
        <item m="1" x="1792"/>
        <item m="1" x="3659"/>
        <item m="1" x="2954"/>
        <item m="1" x="3686"/>
        <item m="1" x="4448"/>
        <item m="1" x="1647"/>
        <item m="1" x="2099"/>
        <item m="1" x="2391"/>
        <item m="1" x="2687"/>
        <item m="1" x="2990"/>
        <item m="1" x="3349"/>
        <item m="1" x="4473"/>
        <item m="1" x="1662"/>
        <item m="1" x="1466"/>
        <item m="1" x="3630"/>
        <item m="1" x="3999"/>
        <item m="1" x="4006"/>
        <item m="1" x="4365"/>
        <item m="1" x="1596"/>
        <item m="1" x="1780"/>
        <item m="1" x="2046"/>
        <item m="1" x="2316"/>
        <item m="1" x="2621"/>
        <item m="1" x="2918"/>
        <item m="1" x="3254"/>
        <item m="1" x="3645"/>
        <item m="1" x="4014"/>
        <item m="1" x="4372"/>
        <item m="1" x="1603"/>
        <item m="1" x="1787"/>
        <item m="1" x="2055"/>
        <item m="1" x="2928"/>
        <item m="1" x="3655"/>
        <item m="1" x="3663"/>
        <item m="1" x="1807"/>
        <item m="1" x="2350"/>
        <item m="1" x="2648"/>
        <item m="1" x="4047"/>
        <item m="1" x="4416"/>
        <item m="1" x="1627"/>
        <item m="1" x="2077"/>
        <item m="1" x="2369"/>
        <item m="1" x="2662"/>
        <item m="1" x="2961"/>
        <item m="1" x="3306"/>
        <item m="1" x="3695"/>
        <item m="1" x="4063"/>
        <item m="1" x="2092"/>
        <item m="1" x="4456"/>
        <item m="1" x="3766"/>
        <item m="1" x="2034"/>
        <item m="1" x="2304"/>
        <item m="1" x="2907"/>
        <item m="1" x="3244"/>
        <item m="1" x="3633"/>
        <item m="1" x="4002"/>
        <item m="1" x="4362"/>
        <item m="1" x="1591"/>
        <item m="1" x="1776"/>
        <item m="1" x="2042"/>
        <item m="1" x="2311"/>
        <item m="1" x="2617"/>
        <item m="1" x="1601"/>
        <item m="1" x="1786"/>
        <item m="1" x="2051"/>
        <item m="1" x="2627"/>
        <item m="1" x="3260"/>
        <item m="1" x="3652"/>
        <item m="1" x="2331"/>
        <item m="1" x="2635"/>
        <item m="1" x="2932"/>
        <item m="1" x="3270"/>
        <item m="1" x="4403"/>
        <item m="1" x="1620"/>
        <item m="1" x="2100"/>
        <item m="1" x="2991"/>
        <item m="1" x="4474"/>
        <item m="1" x="1855"/>
        <item m="1" x="1674"/>
        <item m="1" x="1876"/>
        <item m="1" x="1781"/>
        <item m="1" x="2047"/>
        <item m="1" x="2317"/>
        <item m="1" x="2622"/>
        <item m="1" x="2919"/>
        <item m="1" x="3255"/>
        <item m="1" x="3646"/>
        <item m="1" x="4015"/>
        <item m="1" x="4373"/>
        <item m="1" x="1604"/>
        <item m="1" x="1788"/>
        <item m="1" x="2056"/>
        <item m="1" x="2327"/>
        <item m="1" x="2632"/>
        <item m="1" x="2929"/>
        <item m="1" x="3265"/>
        <item m="1" x="3656"/>
        <item m="1" x="4025"/>
        <item m="1" x="4383"/>
        <item m="1" x="1611"/>
        <item m="1" x="1797"/>
        <item m="1" x="2338"/>
        <item m="1" x="2938"/>
        <item m="1" x="3275"/>
        <item m="1" x="4031"/>
        <item m="1" x="2351"/>
        <item m="1" x="4431"/>
        <item m="1" x="2678"/>
        <item m="1" x="2980"/>
        <item m="1" x="4485"/>
        <item m="1" x="3020"/>
        <item m="1" x="3381"/>
        <item m="1" x="4133"/>
        <item m="1" x="2427"/>
        <item m="1" x="2730"/>
        <item m="1" x="4545"/>
        <item m="1" x="1675"/>
        <item m="1" x="1877"/>
        <item m="1" x="2643"/>
        <item m="1" x="2945"/>
        <item m="1" x="3283"/>
        <item m="1" x="4039"/>
        <item m="1" x="4404"/>
        <item m="1" x="1812"/>
        <item m="1" x="2069"/>
        <item m="1" x="2656"/>
        <item m="1" x="1634"/>
        <item m="1" x="2376"/>
        <item m="1" x="1838"/>
        <item m="1" x="2101"/>
        <item m="1" x="2392"/>
        <item m="1" x="2688"/>
        <item m="1" x="2992"/>
        <item m="1" x="3350"/>
        <item m="1" x="3730"/>
        <item m="1" x="4101"/>
        <item m="1" x="4475"/>
        <item m="1" x="1663"/>
        <item m="1" x="1856"/>
        <item m="1" x="2113"/>
        <item m="1" x="2410"/>
        <item m="1" x="2699"/>
        <item m="1" x="3013"/>
        <item m="1" x="3371"/>
        <item m="1" x="3754"/>
        <item m="1" x="4124"/>
        <item m="1" x="2423"/>
        <item m="1" x="2720"/>
        <item m="1" x="3034"/>
        <item m="1" x="3393"/>
        <item m="1" x="3785"/>
        <item m="1" x="4147"/>
        <item m="1" x="4534"/>
        <item m="1" x="1789"/>
        <item m="1" x="4432"/>
        <item m="1" x="3336"/>
        <item m="1" x="3719"/>
        <item m="1" x="4084"/>
        <item m="1" x="4457"/>
        <item m="1" x="1655"/>
        <item m="1" x="1844"/>
        <item m="1" x="2400"/>
        <item m="1" x="4111"/>
        <item m="1" x="4486"/>
        <item m="1" x="1669"/>
        <item m="1" x="1865"/>
        <item m="1" x="2119"/>
        <item m="1" x="2417"/>
        <item m="1" x="2707"/>
        <item m="1" x="3021"/>
        <item m="1" x="3767"/>
        <item m="1" x="1680"/>
        <item m="1" x="1884"/>
        <item m="1" x="2130"/>
        <item m="1" x="4546"/>
        <item m="1" x="1914"/>
        <item m="1" x="4201"/>
        <item m="1" x="1693"/>
        <item m="1" x="1793"/>
        <item m="1" x="2332"/>
        <item m="1" x="2636"/>
        <item m="1" x="2933"/>
        <item m="1" x="4388"/>
        <item m="1" x="1801"/>
        <item m="1" x="1621"/>
        <item m="1" x="2070"/>
        <item m="1" x="2360"/>
        <item m="1" x="3299"/>
        <item m="1" x="3687"/>
        <item m="1" x="4055"/>
        <item m="1" x="4424"/>
        <item m="1" x="1635"/>
        <item m="1" x="2668"/>
        <item m="1" x="2968"/>
        <item m="1" x="3320"/>
        <item m="1" x="3708"/>
        <item m="1" x="4075"/>
        <item m="1" x="4449"/>
        <item m="1" x="1648"/>
        <item m="1" x="1839"/>
        <item m="1" x="2102"/>
        <item m="1" x="2393"/>
        <item m="1" x="2689"/>
        <item m="1" x="2993"/>
        <item m="1" x="3351"/>
        <item m="1" x="3731"/>
        <item m="1" x="4102"/>
        <item m="1" x="4476"/>
        <item m="1" x="1664"/>
        <item m="1" x="1857"/>
        <item m="1" x="2411"/>
        <item m="1" x="2700"/>
        <item m="1" x="3014"/>
        <item m="1" x="3372"/>
        <item m="1" x="3755"/>
        <item m="1" x="4125"/>
        <item m="1" x="4504"/>
        <item m="1" x="1676"/>
        <item m="1" x="1878"/>
        <item m="1" x="2126"/>
        <item m="1" x="2424"/>
        <item m="1" x="2721"/>
        <item m="1" x="3035"/>
        <item m="1" x="3394"/>
        <item m="1" x="3786"/>
        <item m="1" x="4148"/>
        <item m="1" x="4535"/>
        <item m="1" x="1686"/>
        <item m="1" x="1893"/>
        <item m="1" x="2138"/>
        <item m="1" x="2437"/>
        <item m="1" x="2741"/>
        <item m="1" x="3056"/>
        <item m="1" x="3414"/>
        <item m="1" x="3808"/>
        <item m="1" x="4169"/>
        <item m="1" x="4558"/>
        <item m="1" x="1694"/>
        <item m="1" x="1908"/>
        <item m="1" x="2151"/>
        <item m="1" x="2453"/>
        <item m="1" x="2759"/>
        <item m="1" x="3073"/>
        <item m="1" x="3437"/>
        <item m="1" x="3825"/>
        <item m="1" x="4192"/>
        <item m="1" x="4587"/>
        <item m="1" x="1698"/>
        <item m="1" x="1922"/>
        <item m="1" x="1426"/>
        <item m="1" x="1483"/>
        <item m="1" x="1540"/>
        <item m="1" x="1691"/>
        <item m="1" x="1901"/>
        <item m="1" x="2144"/>
        <item m="1" x="2749"/>
        <item m="1" x="3064"/>
        <item m="1" x="1798"/>
        <item m="1" x="2058"/>
        <item m="1" x="2339"/>
        <item m="1" x="2640"/>
        <item m="1" x="2939"/>
        <item m="1" x="3276"/>
        <item m="1" x="3664"/>
        <item m="1" x="4032"/>
        <item m="1" x="4395"/>
        <item m="1" x="1616"/>
        <item m="1" x="1808"/>
        <item m="1" x="2065"/>
        <item m="1" x="2352"/>
        <item m="1" x="2649"/>
        <item m="1" x="2949"/>
        <item m="1" x="3290"/>
        <item m="1" x="3678"/>
        <item m="1" x="4048"/>
        <item m="1" x="4417"/>
        <item m="1" x="1628"/>
        <item m="1" x="1820"/>
        <item m="1" x="2078"/>
        <item m="1" x="2370"/>
        <item m="1" x="2663"/>
        <item m="1" x="2962"/>
        <item m="1" x="3307"/>
        <item m="1" x="3696"/>
        <item m="1" x="4064"/>
        <item m="1" x="4433"/>
        <item m="1" x="1640"/>
        <item m="1" x="1831"/>
        <item m="1" x="2093"/>
        <item m="1" x="2383"/>
        <item m="1" x="2679"/>
        <item m="1" x="2981"/>
        <item m="1" x="3337"/>
        <item m="1" x="3720"/>
        <item m="1" x="4085"/>
        <item m="1" x="4458"/>
        <item m="1" x="1656"/>
        <item m="1" x="1845"/>
        <item m="1" x="2108"/>
        <item m="1" x="2401"/>
        <item m="1" x="2693"/>
        <item m="1" x="3001"/>
        <item m="1" x="3359"/>
        <item m="1" x="3740"/>
        <item m="1" x="4112"/>
        <item m="1" x="4487"/>
        <item m="1" x="1670"/>
        <item m="1" x="1866"/>
        <item m="1" x="2120"/>
        <item m="1" x="2418"/>
        <item m="1" x="2708"/>
        <item m="1" x="3022"/>
        <item m="1" x="3382"/>
        <item m="1" x="3768"/>
        <item m="1" x="4134"/>
        <item m="1" x="4519"/>
        <item m="1" x="1681"/>
        <item m="1" x="1885"/>
        <item m="1" x="2131"/>
        <item m="1" x="2428"/>
        <item m="1" x="2731"/>
        <item m="1" x="3044"/>
        <item m="1" x="3278"/>
        <item m="1" x="2356"/>
        <item m="1" x="2652"/>
        <item m="1" x="2950"/>
        <item m="1" x="3292"/>
        <item m="1" x="1469"/>
        <item m="1" x="1642"/>
        <item m="1" x="2096"/>
        <item m="1" x="2388"/>
        <item m="1" x="1532"/>
        <item m="1" x="1657"/>
        <item m="1" x="1849"/>
        <item m="1" x="2407"/>
        <item m="1" x="2695"/>
        <item m="1" x="3007"/>
        <item m="1" x="1873"/>
        <item m="1" x="3777"/>
        <item m="1" x="1481"/>
        <item m="1" x="1889"/>
        <item m="1" x="1522"/>
        <item m="1" x="1613"/>
        <item m="1" x="1804"/>
        <item m="1" x="2064"/>
        <item m="1" x="2347"/>
        <item m="1" x="2645"/>
        <item m="1" x="1461"/>
        <item m="1" x="1623"/>
        <item m="1" x="1816"/>
        <item m="1" x="2075"/>
        <item m="1" x="2660"/>
        <item m="1" x="2958"/>
        <item m="1" x="3303"/>
        <item m="1" x="3692"/>
        <item m="1" x="1464"/>
        <item m="1" x="1526"/>
        <item m="1" x="1636"/>
        <item m="1" x="1827"/>
        <item m="1" x="2089"/>
        <item m="1" x="2380"/>
        <item m="1" x="2674"/>
        <item m="1" x="2974"/>
        <item m="1" x="3327"/>
        <item m="1" x="3712"/>
        <item m="1" x="1471"/>
        <item m="1" x="1649"/>
        <item m="1" x="1842"/>
        <item m="1" x="2107"/>
        <item m="1" x="2397"/>
        <item m="1" x="2998"/>
        <item m="1" x="3355"/>
        <item m="1" x="1665"/>
        <item m="1" x="1861"/>
        <item m="1" x="2415"/>
        <item m="1" x="2705"/>
        <item m="1" x="3018"/>
        <item m="1" x="1478"/>
        <item m="1" x="1535"/>
        <item m="1" x="1677"/>
        <item m="1" x="1881"/>
        <item m="1" x="2727"/>
        <item m="1" x="3399"/>
        <item m="1" x="3792"/>
        <item m="1" x="1482"/>
        <item m="1" x="1539"/>
        <item m="1" x="1688"/>
        <item m="1" x="1898"/>
        <item m="1" x="2442"/>
        <item m="1" x="2746"/>
        <item m="1" x="3061"/>
        <item m="1" x="3421"/>
        <item m="1" x="2155"/>
        <item m="1" x="3076"/>
        <item m="1" x="3442"/>
        <item m="1" x="1489"/>
        <item m="1" x="3851"/>
        <item m="1" x="1937"/>
        <item m="1" x="2187"/>
        <item m="1" x="1303"/>
        <item m="1" x="1487"/>
        <item m="1" x="1544"/>
        <item m="1" x="1697"/>
        <item m="1" x="1920"/>
        <item m="1" x="1306"/>
        <item m="1" x="1345"/>
        <item m="1" x="1385"/>
        <item m="1" x="1493"/>
        <item m="1" x="1553"/>
        <item m="1" x="1705"/>
        <item m="1" x="1932"/>
        <item m="1" x="2180"/>
        <item m="1" x="2481"/>
        <item m="1" x="1311"/>
        <item m="1" x="1389"/>
        <item m="1" x="1434"/>
        <item m="1" x="1556"/>
        <item m="1" x="1711"/>
        <item m="1" x="1944"/>
        <item m="1" x="2197"/>
        <item m="1" x="2498"/>
        <item m="1" x="1313"/>
        <item m="1" x="1961"/>
        <item m="1" x="2521"/>
        <item m="1" x="1315"/>
        <item m="1" x="1523"/>
        <item m="1" x="1617"/>
        <item m="1" x="1809"/>
        <item m="1" x="2068"/>
        <item m="1" x="2357"/>
        <item m="1" x="2653"/>
        <item m="1" x="2951"/>
        <item m="1" x="1463"/>
        <item m="1" x="2965"/>
        <item m="1" x="3312"/>
        <item m="1" x="3700"/>
        <item m="1" x="1476"/>
        <item m="1" x="1890"/>
        <item m="1" x="2136"/>
        <item m="1" x="2432"/>
        <item m="1" x="2738"/>
        <item m="1" x="3050"/>
        <item m="1" x="3409"/>
        <item m="1" x="3802"/>
        <item m="1" x="1485"/>
        <item m="1" x="1542"/>
        <item m="1" x="1692"/>
        <item m="1" x="1905"/>
        <item m="1" x="2147"/>
        <item m="1" x="2450"/>
        <item m="1" x="2756"/>
        <item m="1" x="3070"/>
        <item m="1" x="1545"/>
        <item m="1" x="2165"/>
        <item m="1" x="3456"/>
        <item m="1" x="1494"/>
        <item m="1" x="1706"/>
        <item m="1" x="2482"/>
        <item m="1" x="2786"/>
        <item m="1" x="3476"/>
        <item m="1" x="3862"/>
        <item m="1" x="1498"/>
        <item m="1" x="1557"/>
        <item m="1" x="1712"/>
        <item m="1" x="1945"/>
        <item m="1" x="2198"/>
        <item m="1" x="2499"/>
        <item m="1" x="2803"/>
        <item m="1" x="1430"/>
        <item m="1" x="1490"/>
        <item m="1" x="1547"/>
        <item m="1" x="1699"/>
        <item m="1" x="2171"/>
        <item m="1" x="2472"/>
        <item m="1" x="1308"/>
        <item m="1" x="1347"/>
        <item m="1" x="1390"/>
        <item m="1" x="1435"/>
        <item m="1" x="1558"/>
        <item m="1" x="1951"/>
        <item m="1" x="1393"/>
        <item m="1" x="1438"/>
        <item m="1" x="1502"/>
        <item m="1" x="1564"/>
        <item m="1" x="1719"/>
        <item m="1" x="1963"/>
        <item m="1" x="2526"/>
        <item m="1" x="1317"/>
        <item m="1" x="1352"/>
        <item m="1" x="1395"/>
        <item m="1" x="1440"/>
        <item m="1" x="1504"/>
        <item m="1" x="1567"/>
        <item m="1" x="2541"/>
        <item m="1" x="1320"/>
        <item m="1" x="1506"/>
        <item m="1" x="1568"/>
        <item m="1" x="2244"/>
        <item m="1" x="1354"/>
        <item m="1" x="1987"/>
        <item m="1" x="1524"/>
        <item m="1" x="1624"/>
        <item m="1" x="1817"/>
        <item m="1" x="2076"/>
        <item m="1" x="2365"/>
        <item m="1" x="2959"/>
        <item m="1" x="1465"/>
        <item m="1" x="3328"/>
        <item m="1" x="1650"/>
        <item m="1" x="2398"/>
        <item m="1" x="3735"/>
        <item m="1" x="1475"/>
        <item m="1" x="1533"/>
        <item m="1" x="1666"/>
        <item m="1" x="1862"/>
        <item m="1" x="2117"/>
        <item m="1" x="2416"/>
        <item m="1" x="3019"/>
        <item m="1" x="3376"/>
        <item m="1" x="3759"/>
        <item m="1" x="1536"/>
        <item m="1" x="1882"/>
        <item m="1" x="2129"/>
        <item m="1" x="2728"/>
        <item m="1" x="3400"/>
        <item m="1" x="2458"/>
        <item m="1" x="1548"/>
        <item m="1" x="1554"/>
        <item m="1" x="1938"/>
        <item m="1" x="2188"/>
        <item m="1" x="2488"/>
        <item m="1" x="3868"/>
        <item m="1" x="1559"/>
        <item m="1" x="2500"/>
        <item m="1" x="1392"/>
        <item m="1" x="1718"/>
        <item m="1" x="1565"/>
        <item m="1" x="2537"/>
        <item m="1" x="1396"/>
        <item m="1" x="1441"/>
        <item m="1" x="1505"/>
        <item m="1" x="2250"/>
        <item m="1" x="1570"/>
        <item m="1" x="1993"/>
        <item m="1" x="2256"/>
        <item m="1" x="2565"/>
        <item m="1" x="1359"/>
        <item m="1" x="2262"/>
        <item m="1" x="1404"/>
        <item m="1" x="1448"/>
        <item m="1" x="1746"/>
        <item m="1" x="1259"/>
        <item m="1" x="1357"/>
        <item m="1" x="1445"/>
        <item m="1" x="1361"/>
        <item m="1" x="1403"/>
        <item m="1" x="1286"/>
        <item m="1" x="1510"/>
        <item m="1" x="1261"/>
        <item m="1" x="1287"/>
        <item m="1" x="1405"/>
        <item m="1" x="1449"/>
        <item m="1" x="1511"/>
        <item m="1" x="1573"/>
        <item m="1" x="1218"/>
        <item m="1" x="1236"/>
        <item m="1" x="1262"/>
        <item m="1" x="1288"/>
        <item m="1" x="1326"/>
        <item m="1" x="1362"/>
        <item m="1" x="1407"/>
        <item m="1" x="1451"/>
        <item m="1" x="1512"/>
        <item m="1" x="1263"/>
        <item m="1" x="1289"/>
        <item m="1" x="1408"/>
        <item m="1" x="1513"/>
        <item m="1" x="1237"/>
        <item m="1" x="1290"/>
        <item m="1" x="1363"/>
        <item m="1" x="1410"/>
        <item m="1" x="1239"/>
        <item m="1" x="1265"/>
        <item m="1" x="1292"/>
        <item m="1" x="1328"/>
        <item m="1" x="1365"/>
        <item m="1" x="1412"/>
        <item m="1" x="1453"/>
        <item m="1" x="1516"/>
        <item m="1" x="1577"/>
        <item m="1" x="1220"/>
        <item m="1" x="1241"/>
        <item m="1" x="1267"/>
        <item m="1" x="1294"/>
        <item m="1" x="1330"/>
        <item m="1" x="1368"/>
        <item m="1" x="1414"/>
        <item m="1" x="1456"/>
        <item m="1" x="1518"/>
        <item m="1" x="1578"/>
        <item m="1" x="1221"/>
        <item m="1" x="1243"/>
        <item m="1" x="1268"/>
        <item m="1" x="1295"/>
        <item m="1" x="1332"/>
        <item m="1" x="1370"/>
        <item m="1" x="1416"/>
        <item m="1" x="1457"/>
        <item m="1" x="1525"/>
        <item m="1" x="1630"/>
        <item m="1" x="1822"/>
        <item m="1" x="2084"/>
        <item m="1" x="2372"/>
        <item m="1" x="1470"/>
        <item m="1" x="1530"/>
        <item m="1" x="1643"/>
        <item m="1" x="1834"/>
        <item m="1" x="2097"/>
        <item m="1" x="2389"/>
        <item m="1" x="2684"/>
        <item m="1" x="2985"/>
        <item m="1" x="3341"/>
        <item m="1" x="3722"/>
        <item m="1" x="1474"/>
        <item m="1" x="1658"/>
        <item m="1" x="2696"/>
        <item m="1" x="3008"/>
        <item m="1" x="3745"/>
        <item m="1" x="1527"/>
        <item m="1" x="1637"/>
        <item m="1" x="1828"/>
        <item m="1" x="2090"/>
        <item m="1" x="2381"/>
        <item m="1" x="2675"/>
        <item m="1" x="2975"/>
        <item m="1" x="3329"/>
        <item m="1" x="3713"/>
        <item m="1" x="1472"/>
        <item m="1" x="3760"/>
        <item m="1" x="3422"/>
        <item m="1" x="3812"/>
        <item m="1" x="1486"/>
        <item m="1" x="3831"/>
        <item m="1" x="1549"/>
        <item m="1" x="1700"/>
        <item m="1" x="1924"/>
        <item m="1" x="2172"/>
        <item m="1" x="3869"/>
        <item m="1" x="1499"/>
        <item m="1" x="1560"/>
        <item m="1" x="1952"/>
        <item m="1" x="1720"/>
        <item m="1" x="1964"/>
        <item m="1" x="2219"/>
        <item m="1" x="2527"/>
        <item m="1" x="2826"/>
        <item m="1" x="1422"/>
        <item m="1" x="1467"/>
        <item m="1" x="1528"/>
        <item m="1" x="1641"/>
        <item m="1" x="2109"/>
        <item m="1" x="2402"/>
        <item m="1" x="1424"/>
        <item m="1" x="1867"/>
        <item m="1" x="3045"/>
        <item m="1" x="1427"/>
        <item m="1" x="1543"/>
        <item m="1" x="2160"/>
        <item m="1" x="2462"/>
        <item m="1" x="2769"/>
        <item m="1" x="5312"/>
        <item m="1" x="5805"/>
        <item m="1" x="7326"/>
        <item m="1" x="7332"/>
        <item m="1" x="7803"/>
        <item m="1" x="4744"/>
        <item m="1" x="5229"/>
        <item m="1" x="2864"/>
        <item m="1" x="1454"/>
        <item m="1" x="2016"/>
        <item m="1" x="2280"/>
        <item m="1" x="1331"/>
        <item m="1" x="1415"/>
        <item m="1" x="1519"/>
        <item m="1" x="5807"/>
        <item m="1" x="6279"/>
        <item m="1" x="6795"/>
        <item m="1" x="3293"/>
        <item m="1" x="5903"/>
        <item m="1" x="4116"/>
        <item m="1" x="4496"/>
        <item m="1" x="5069"/>
        <item m="1" x="2846"/>
        <item m="1" x="3538"/>
        <item m="1" x="4714"/>
        <item m="1" x="2245"/>
        <item m="1" x="3175"/>
        <item m="1" x="5239"/>
        <item m="1" x="5748"/>
        <item m="1" x="2259"/>
        <item m="1" x="2568"/>
        <item m="1" x="2276"/>
        <item m="1" x="2585"/>
        <item m="1" x="1579"/>
        <item m="1" x="1761"/>
        <item m="1" x="2020"/>
        <item m="1" x="2287"/>
        <item m="1" x="2595"/>
        <item m="1" x="1372"/>
        <item m="1" x="1417"/>
        <item m="1" x="2291"/>
        <item m="1" x="1335"/>
        <item m="1" x="1374"/>
        <item m="1" x="1418"/>
        <item m="1" x="1458"/>
        <item m="1" x="1582"/>
        <item m="1" x="1767"/>
        <item m="1" x="2030"/>
        <item m="1" x="2300"/>
        <item m="1" x="2605"/>
        <item m="1" x="1337"/>
        <item m="1" x="1376"/>
        <item m="1" x="1419"/>
        <item m="1" x="1459"/>
        <item m="1" x="1520"/>
        <item m="1" x="1585"/>
        <item m="1" x="1771"/>
        <item m="1" x="2039"/>
        <item m="1" x="2307"/>
        <item m="1" x="2613"/>
        <item m="1" x="1339"/>
        <item m="1" x="1377"/>
        <item m="1" x="1420"/>
        <item m="1" x="1460"/>
        <item m="1" x="1521"/>
        <item m="1" x="1592"/>
        <item m="1" x="1777"/>
        <item m="1" x="2045"/>
        <item m="1" x="2315"/>
        <item m="1" x="2619"/>
        <item m="1" x="1378"/>
        <item m="1" x="1421"/>
        <item m="1" x="5317"/>
        <item m="1" x="5809"/>
        <item m="1" x="5322"/>
        <item m="1" x="5812"/>
        <item m="1" x="6284"/>
        <item m="1" x="7333"/>
        <item m="1" x="7804"/>
        <item m="1" x="4827"/>
        <item m="1" x="5331"/>
        <item m="1" x="5819"/>
        <item m="1" x="6291"/>
        <item m="1" x="6811"/>
        <item m="1" x="7341"/>
        <item m="1" x="7812"/>
        <item m="1" x="4836"/>
        <item m="1" x="5341"/>
        <item m="1" x="6300"/>
        <item m="1" x="7350"/>
        <item m="1" x="4847"/>
        <item m="1" x="5353"/>
        <item m="1" x="5833"/>
        <item m="1" x="5868"/>
        <item m="1" x="6345"/>
        <item m="1" x="7854"/>
        <item m="1" x="4882"/>
        <item m="1" x="5883"/>
        <item m="1" x="6360"/>
        <item m="1" x="6878"/>
        <item m="1" x="7398"/>
        <item m="1" x="4902"/>
        <item m="1" x="5427"/>
        <item m="1" x="6382"/>
        <item m="1" x="7896"/>
        <item m="1" x="4926"/>
        <item m="1" x="5447"/>
        <item m="1" x="6407"/>
        <item m="1" x="7919"/>
        <item m="1" x="3287"/>
        <item m="1" x="3675"/>
        <item m="1" x="4412"/>
        <item m="1" x="4893"/>
        <item m="1" x="5415"/>
        <item m="1" x="5894"/>
        <item m="1" x="6370"/>
        <item m="1" x="6889"/>
        <item m="1" x="7431"/>
        <item m="1" x="3852"/>
        <item m="1" x="4212"/>
        <item m="1" x="3870"/>
        <item m="1" x="3494"/>
        <item m="1" x="2214"/>
        <item m="1" x="5169"/>
        <item m="1" x="5683"/>
        <item m="1" x="5250"/>
        <item m="1" x="1574"/>
        <item m="1" x="2583"/>
        <item m="1" x="2883"/>
        <item m="1" x="3215"/>
        <item m="1" x="1514"/>
        <item m="1" x="1575"/>
        <item m="1" x="1755"/>
        <item m="1" x="2012"/>
        <item m="1" x="2277"/>
        <item m="1" x="2586"/>
        <item m="1" x="1329"/>
        <item m="1" x="1366"/>
        <item m="1" x="1413"/>
        <item m="1" x="1455"/>
        <item m="1" x="1517"/>
        <item m="1" x="5319"/>
        <item m="1" x="5810"/>
        <item m="1" x="6282"/>
        <item m="1" x="6801"/>
        <item m="1" x="7330"/>
        <item m="1" x="7801"/>
        <item m="1" x="4823"/>
        <item m="1" x="5326"/>
        <item m="1" x="5814"/>
        <item m="1" x="6288"/>
        <item m="1" x="6807"/>
        <item m="1" x="7337"/>
        <item m="1" x="7809"/>
        <item m="1" x="4832"/>
        <item m="1" x="5338"/>
        <item m="1" x="5825"/>
        <item m="1" x="6296"/>
        <item m="1" x="6820"/>
        <item m="1" x="7347"/>
        <item m="1" x="7817"/>
        <item m="1" x="4843"/>
        <item m="1" x="5347"/>
        <item m="1" x="5830"/>
        <item m="1" x="6307"/>
        <item m="1" x="6828"/>
        <item m="1" x="7356"/>
        <item m="1" x="7822"/>
        <item m="1" x="4854"/>
        <item m="1" x="5360"/>
        <item m="1" x="5841"/>
        <item m="1" x="6323"/>
        <item m="1" x="6843"/>
        <item m="1" x="7368"/>
        <item m="1" x="7834"/>
        <item m="1" x="4868"/>
        <item m="1" x="5380"/>
        <item m="1" x="5859"/>
        <item m="1" x="6339"/>
        <item m="1" x="6858"/>
        <item m="1" x="7381"/>
        <item m="1" x="7848"/>
        <item m="1" x="4879"/>
        <item m="1" x="5399"/>
        <item m="1" x="5878"/>
        <item m="1" x="6354"/>
        <item m="1" x="6871"/>
        <item m="1" x="7393"/>
        <item m="1" x="7863"/>
        <item m="1" x="4894"/>
        <item m="1" x="5416"/>
        <item m="1" x="5895"/>
        <item m="1" x="6371"/>
        <item m="1" x="6890"/>
        <item m="1" x="7408"/>
        <item m="1" x="7881"/>
        <item m="1" x="4916"/>
        <item m="1" x="5438"/>
        <item m="1" x="5914"/>
        <item m="1" x="6395"/>
        <item m="1" x="6916"/>
        <item m="1" x="7432"/>
        <item m="1" x="7910"/>
        <item m="1" x="4940"/>
        <item m="1" x="7457"/>
        <item m="1" x="7937"/>
        <item m="1" x="5323"/>
        <item m="1" x="5813"/>
        <item m="1" x="6285"/>
        <item m="1" x="6804"/>
        <item m="1" x="7334"/>
        <item m="1" x="7805"/>
        <item m="1" x="4828"/>
        <item m="1" x="5332"/>
        <item m="1" x="5820"/>
        <item m="1" x="6292"/>
        <item m="1" x="6812"/>
        <item m="1" x="7342"/>
        <item m="1" x="7813"/>
        <item m="1" x="4837"/>
        <item m="1" x="5342"/>
        <item m="1" x="5826"/>
        <item m="1" x="6301"/>
        <item m="1" x="6824"/>
        <item m="1" x="7351"/>
        <item m="1" x="7819"/>
        <item m="1" x="4848"/>
        <item m="1" x="5354"/>
        <item m="1" x="5834"/>
        <item m="1" x="6314"/>
        <item m="1" x="6834"/>
        <item m="1" x="7363"/>
        <item m="1" x="7828"/>
        <item m="1" x="4860"/>
        <item m="1" x="5368"/>
        <item m="1" x="5847"/>
        <item m="1" x="6330"/>
        <item m="1" x="6850"/>
        <item m="1" x="7374"/>
        <item m="1" x="7840"/>
        <item m="1" x="5327"/>
        <item m="1" x="5815"/>
        <item m="1" x="6289"/>
        <item m="1" x="6808"/>
        <item m="1" x="7338"/>
        <item m="1" x="7810"/>
        <item m="1" x="4833"/>
        <item m="1" x="6844"/>
        <item m="1" x="7369"/>
        <item m="1" x="7835"/>
        <item m="1" x="4869"/>
        <item m="1" x="5381"/>
        <item m="1" x="7864"/>
        <item m="1" x="4895"/>
        <item m="1" x="5417"/>
        <item m="1" x="6372"/>
        <item m="1" x="6917"/>
        <item m="1" x="7433"/>
        <item m="1" x="7458"/>
        <item m="1" x="4967"/>
        <item m="1" x="5488"/>
        <item m="1" x="5961"/>
        <item m="1" x="6456"/>
        <item m="1" x="6973"/>
        <item m="1" x="7487"/>
        <item m="1" x="7966"/>
        <item m="1" x="3313"/>
        <item m="1" x="4068"/>
        <item m="1" x="4441"/>
        <item m="1" x="4927"/>
        <item m="1" x="6408"/>
        <item m="1" x="3342"/>
        <item m="1" x="4465"/>
        <item m="1" x="4951"/>
        <item m="1" x="5472"/>
        <item m="1" x="5944"/>
        <item m="1" x="6438"/>
        <item m="1" x="6955"/>
        <item m="1" x="7471"/>
        <item m="1" x="3364"/>
        <item m="1" x="3746"/>
        <item m="1" x="4117"/>
        <item m="1" x="4976"/>
        <item m="1" x="5499"/>
        <item m="1" x="5976"/>
        <item m="1" x="7503"/>
        <item m="1" x="3778"/>
        <item m="1" x="4140"/>
        <item m="1" x="4528"/>
        <item m="1" x="4997"/>
        <item m="1" x="5529"/>
        <item m="1" x="6006"/>
        <item m="1" x="7018"/>
        <item m="1" x="5018"/>
        <item m="1" x="7562"/>
        <item m="1" x="3821"/>
        <item m="1" x="4187"/>
        <item m="1" x="4580"/>
        <item m="1" x="5045"/>
        <item m="1" x="5571"/>
        <item m="1" x="6049"/>
        <item m="1" x="6546"/>
        <item m="1" x="5333"/>
        <item m="1" x="5821"/>
        <item m="1" x="6293"/>
        <item m="1" x="6813"/>
        <item m="1" x="7343"/>
        <item m="1" x="7814"/>
        <item m="1" x="4838"/>
        <item m="1" x="5827"/>
        <item m="1" x="6302"/>
        <item m="1" x="6825"/>
        <item m="1" x="7352"/>
        <item m="1" x="7820"/>
        <item m="1" x="4849"/>
        <item m="1" x="5355"/>
        <item m="1" x="6315"/>
        <item m="1" x="6835"/>
        <item m="1" x="7364"/>
        <item m="1" x="7829"/>
        <item m="1" x="4861"/>
        <item m="1" x="5369"/>
        <item m="1" x="5848"/>
        <item m="1" x="7386"/>
        <item m="1" x="6361"/>
        <item m="1" x="6879"/>
        <item m="1" x="7399"/>
        <item m="1" x="7870"/>
        <item m="1" x="4903"/>
        <item m="1" x="5904"/>
        <item m="1" x="6383"/>
        <item m="1" x="6905"/>
        <item m="1" x="7420"/>
        <item m="1" x="7897"/>
        <item m="1" x="7442"/>
        <item m="1" x="4952"/>
        <item m="1" x="5473"/>
        <item m="1" x="4977"/>
        <item m="1" x="5500"/>
        <item m="1" x="5977"/>
        <item m="1" x="5339"/>
        <item m="1" x="6297"/>
        <item m="1" x="4855"/>
        <item m="1" x="5361"/>
        <item m="1" x="5842"/>
        <item m="1" x="6324"/>
        <item m="1" x="6845"/>
        <item m="1" x="7370"/>
        <item m="1" x="5382"/>
        <item m="1" x="5860"/>
        <item m="1" x="7382"/>
        <item m="1" x="7849"/>
        <item m="1" x="6872"/>
        <item m="1" x="5418"/>
        <item m="1" x="6891"/>
        <item m="1" x="7409"/>
        <item m="1" x="7882"/>
        <item m="1" x="4917"/>
        <item m="1" x="5439"/>
        <item m="1" x="5343"/>
        <item m="1" x="7353"/>
        <item m="1" x="7821"/>
        <item m="1" x="4850"/>
        <item m="1" x="5835"/>
        <item m="1" x="6316"/>
        <item m="1" x="6836"/>
        <item m="1" x="7365"/>
        <item m="1" x="7830"/>
        <item m="1" x="5849"/>
        <item m="1" x="6331"/>
        <item m="1" x="6851"/>
        <item m="1" x="5390"/>
        <item m="1" x="6346"/>
        <item m="1" x="7855"/>
        <item m="1" x="5405"/>
        <item m="1" x="5884"/>
        <item m="1" x="6362"/>
        <item m="1" x="6880"/>
        <item m="1" x="7400"/>
        <item m="1" x="7871"/>
        <item m="1" x="4904"/>
        <item m="1" x="5428"/>
        <item m="1" x="5905"/>
        <item m="1" x="6384"/>
        <item m="1" x="6906"/>
        <item m="1" x="4928"/>
        <item m="1" x="6928"/>
        <item m="1" x="7920"/>
        <item m="1" x="5945"/>
        <item m="1" x="6439"/>
        <item m="1" x="3736"/>
        <item m="1" x="6457"/>
        <item m="1" x="7488"/>
        <item m="1" x="3377"/>
        <item m="1" x="3761"/>
        <item m="1" x="4129"/>
        <item m="1" x="4512"/>
        <item m="1" x="4983"/>
        <item m="1" x="5515"/>
        <item m="1" x="6482"/>
        <item m="1" x="7520"/>
        <item m="1" x="3793"/>
        <item m="1" x="4155"/>
        <item m="1" x="4544"/>
        <item m="1" x="7547"/>
        <item m="1" x="4565"/>
        <item m="1" x="7578"/>
        <item m="1" x="3443"/>
        <item m="1" x="3832"/>
        <item m="1" x="4198"/>
        <item m="1" x="4595"/>
        <item m="1" x="5060"/>
        <item m="1" x="5581"/>
        <item m="1" x="6815"/>
        <item m="1" x="7344"/>
        <item m="1" x="7815"/>
        <item m="1" x="4363"/>
        <item m="1" x="7355"/>
        <item m="1" x="6318"/>
        <item m="1" x="4022"/>
        <item m="1" x="7858"/>
        <item m="1" x="4886"/>
        <item m="1" x="7876"/>
        <item m="1" x="5509"/>
        <item m="1" x="5988"/>
        <item m="1" x="7989"/>
        <item m="1" x="3741"/>
        <item m="1" x="5494"/>
        <item m="1" x="6466"/>
        <item m="1" x="2709"/>
        <item m="1" x="4988"/>
        <item m="1" x="6822"/>
        <item m="1" x="4366"/>
        <item m="1" x="4845"/>
        <item m="1" x="5351"/>
        <item m="1" x="5832"/>
        <item m="1" x="6311"/>
        <item m="1" x="6831"/>
        <item m="1" x="7359"/>
        <item m="1" x="7825"/>
        <item m="1" x="4016"/>
        <item m="1" x="4374"/>
        <item m="1" x="4857"/>
        <item m="1" x="5365"/>
        <item m="1" x="5846"/>
        <item m="1" x="6327"/>
        <item m="1" x="6847"/>
        <item m="1" x="7372"/>
        <item m="1" x="7838"/>
        <item m="1" x="4026"/>
        <item m="1" x="4384"/>
        <item m="1" x="4872"/>
        <item m="1" x="5387"/>
        <item m="1" x="5865"/>
        <item m="1" x="6343"/>
        <item m="1" x="6862"/>
        <item m="1" x="7385"/>
        <item m="1" x="7852"/>
        <item m="1" x="4033"/>
        <item m="1" x="4396"/>
        <item m="1" x="4881"/>
        <item m="1" x="5404"/>
        <item m="1" x="5881"/>
        <item m="1" x="6358"/>
        <item m="1" x="6876"/>
        <item m="1" x="6379"/>
        <item m="1" x="6900"/>
        <item m="1" x="7416"/>
        <item m="1" x="7888"/>
        <item m="1" x="4065"/>
        <item m="1" x="5921"/>
        <item m="1" x="6402"/>
        <item m="1" x="6925"/>
        <item m="1" x="4086"/>
        <item m="1" x="4946"/>
        <item m="1" x="5467"/>
        <item m="1" x="5939"/>
        <item m="1" x="6431"/>
        <item m="1" x="6950"/>
        <item m="1" x="7466"/>
        <item m="1" x="7945"/>
        <item m="1" x="4113"/>
        <item m="1" x="4488"/>
        <item m="1" x="4971"/>
        <item m="1" x="5495"/>
        <item m="1" x="5969"/>
        <item m="1" x="6467"/>
        <item m="1" x="6983"/>
        <item m="1" x="4520"/>
        <item m="1" x="4989"/>
        <item m="1" x="5523"/>
        <item m="1" x="5998"/>
        <item m="1" x="7014"/>
        <item m="1" x="6515"/>
        <item m="1" x="7555"/>
        <item m="1" x="4126"/>
        <item m="1" x="3036"/>
        <item m="1" x="5002"/>
        <item m="1" x="6506"/>
        <item m="1" x="2742"/>
        <item m="1" x="5026"/>
        <item m="1" x="5558"/>
        <item m="1" x="5839"/>
        <item m="1" x="6319"/>
        <item m="1" x="6839"/>
        <item m="1" x="4378"/>
        <item m="1" x="4864"/>
        <item m="1" x="5375"/>
        <item m="1" x="5855"/>
        <item m="1" x="6335"/>
        <item m="1" x="6855"/>
        <item m="1" x="7378"/>
        <item m="1" x="4389"/>
        <item m="1" x="5875"/>
        <item m="1" x="7859"/>
        <item m="1" x="4040"/>
        <item m="1" x="4405"/>
        <item m="1" x="5891"/>
        <item m="1" x="6367"/>
        <item m="1" x="6885"/>
        <item m="1" x="7877"/>
        <item m="1" x="4056"/>
        <item m="1" x="4425"/>
        <item m="1" x="4909"/>
        <item m="1" x="7905"/>
        <item m="1" x="4450"/>
        <item m="1" x="4934"/>
        <item m="1" x="5455"/>
        <item m="1" x="5931"/>
        <item m="1" x="6937"/>
        <item m="1" x="7453"/>
        <item m="1" x="4103"/>
        <item m="1" x="4960"/>
        <item m="1" x="5484"/>
        <item m="1" x="7482"/>
        <item m="1" x="4505"/>
        <item m="1" x="5510"/>
        <item m="1" x="5989"/>
        <item m="1" x="6477"/>
        <item m="1" x="7000"/>
        <item m="1" x="4149"/>
        <item m="1" x="4536"/>
        <item m="1" x="5003"/>
        <item m="1" x="5537"/>
        <item m="1" x="4858"/>
        <item m="1" x="5366"/>
        <item m="1" x="6848"/>
        <item m="1" x="4049"/>
        <item m="1" x="5423"/>
        <item m="1" x="5900"/>
        <item m="1" x="6901"/>
        <item m="1" x="7417"/>
        <item m="1" x="7889"/>
        <item m="1" x="4066"/>
        <item m="1" x="4921"/>
        <item m="1" x="5922"/>
        <item m="1" x="6403"/>
        <item m="1" x="7439"/>
        <item m="1" x="4087"/>
        <item m="1" x="4459"/>
        <item m="1" x="5940"/>
        <item m="1" x="6432"/>
        <item m="1" x="7467"/>
        <item m="1" x="4379"/>
        <item m="1" x="4865"/>
        <item m="1" x="5376"/>
        <item m="1" x="5856"/>
        <item m="1" x="7844"/>
        <item m="1" x="4029"/>
        <item m="1" x="4390"/>
        <item m="1" x="5397"/>
        <item m="1" x="6351"/>
        <item m="1" x="7390"/>
        <item m="1" x="7860"/>
        <item m="1" x="4406"/>
        <item m="1" x="4887"/>
        <item m="1" x="5892"/>
        <item m="1" x="6368"/>
        <item m="1" x="6886"/>
        <item m="1" x="7406"/>
        <item m="1" x="7878"/>
        <item m="1" x="4057"/>
        <item m="1" x="4910"/>
        <item m="1" x="5436"/>
        <item m="1" x="6391"/>
        <item m="1" x="6913"/>
        <item m="1" x="7906"/>
        <item m="1" x="4935"/>
        <item m="1" x="5456"/>
        <item m="1" x="5932"/>
        <item m="1" x="6418"/>
        <item m="1" x="7454"/>
        <item m="1" x="7927"/>
        <item m="1" x="4104"/>
        <item m="1" x="4477"/>
        <item m="1" x="4961"/>
        <item m="1" x="5485"/>
        <item m="1" x="5954"/>
        <item m="1" x="6450"/>
        <item m="1" x="6967"/>
        <item m="1" x="4506"/>
        <item m="1" x="4981"/>
        <item m="1" x="6478"/>
        <item m="1" x="7001"/>
        <item m="1" x="7514"/>
        <item m="1" x="4150"/>
        <item m="1" x="4537"/>
        <item m="1" x="5004"/>
        <item m="1" x="5538"/>
        <item m="1" x="6014"/>
        <item m="1" x="6507"/>
        <item m="1" x="7031"/>
        <item m="1" x="7543"/>
        <item m="1" x="4170"/>
        <item m="1" x="4559"/>
        <item m="1" x="5027"/>
        <item m="1" x="5559"/>
        <item m="1" x="4027"/>
        <item m="1" x="4386"/>
        <item m="1" x="4875"/>
        <item m="1" x="5391"/>
        <item m="1" x="5869"/>
        <item m="1" x="6347"/>
        <item m="1" x="6864"/>
        <item m="1" x="7387"/>
        <item m="1" x="3279"/>
        <item m="1" x="3666"/>
        <item m="1" x="4034"/>
        <item m="1" x="4398"/>
        <item m="1" x="5406"/>
        <item m="1" x="5885"/>
        <item m="1" x="3294"/>
        <item m="1" x="4419"/>
        <item m="1" x="3314"/>
        <item m="1" x="3701"/>
        <item m="1" x="4442"/>
        <item m="1" x="5448"/>
        <item m="1" x="3343"/>
        <item m="1" x="7472"/>
        <item m="1" x="5501"/>
        <item m="1" x="6470"/>
        <item m="1" x="6988"/>
        <item m="1" x="3387"/>
        <item m="1" x="3779"/>
        <item m="1" x="3457"/>
        <item m="1" x="5070"/>
        <item m="1" x="5593"/>
        <item m="1" x="6069"/>
        <item m="1" x="6574"/>
        <item m="1" x="2747"/>
        <item m="1" x="3423"/>
        <item m="1" x="3813"/>
        <item m="1" x="4174"/>
        <item m="1" x="4566"/>
        <item m="1" x="5034"/>
        <item m="1" x="2156"/>
        <item m="1" x="2765"/>
        <item m="1" x="3077"/>
        <item m="1" x="3444"/>
        <item m="1" x="3833"/>
        <item m="1" x="4199"/>
        <item m="1" x="4596"/>
        <item m="1" x="5061"/>
        <item m="1" x="3660"/>
        <item m="1" x="4030"/>
        <item m="1" x="4045"/>
        <item m="1" x="4413"/>
        <item m="1" x="4896"/>
        <item m="1" x="5419"/>
        <item m="1" x="5896"/>
        <item m="1" x="6373"/>
        <item m="1" x="6892"/>
        <item m="1" x="7410"/>
        <item m="1" x="4061"/>
        <item m="1" x="4428"/>
        <item m="1" x="4918"/>
        <item m="1" x="5440"/>
        <item m="1" x="5915"/>
        <item m="1" x="6396"/>
        <item m="1" x="6918"/>
        <item m="1" x="3330"/>
        <item m="1" x="3714"/>
        <item m="1" x="4941"/>
        <item m="1" x="5460"/>
        <item m="1" x="7459"/>
        <item m="1" x="3356"/>
        <item m="1" x="4482"/>
        <item m="1" x="5962"/>
        <item m="1" x="6974"/>
        <item m="1" x="3762"/>
        <item m="1" x="4130"/>
        <item m="1" x="4513"/>
        <item m="1" x="4984"/>
        <item m="1" x="5516"/>
        <item m="1" x="5995"/>
        <item m="1" x="6483"/>
        <item m="1" x="7521"/>
        <item m="1" x="3401"/>
        <item m="1" x="3794"/>
        <item m="1" x="5010"/>
        <item m="1" x="6021"/>
        <item m="1" x="6513"/>
        <item m="1" x="7548"/>
        <item m="1" x="3424"/>
        <item m="1" x="3814"/>
        <item m="1" x="4175"/>
        <item m="1" x="3834"/>
        <item m="1" x="7113"/>
        <item m="1" x="7634"/>
        <item m="1" x="2148"/>
        <item m="1" x="3667"/>
        <item m="1" x="4035"/>
        <item m="1" x="4399"/>
        <item m="1" x="4883"/>
        <item m="1" x="5407"/>
        <item m="1" x="5886"/>
        <item m="1" x="6363"/>
        <item m="1" x="6881"/>
        <item m="1" x="7401"/>
        <item m="1" x="3295"/>
        <item m="1" x="3681"/>
        <item m="1" x="4051"/>
        <item m="1" x="5429"/>
        <item m="1" x="5906"/>
        <item m="1" x="7421"/>
        <item m="1" x="3315"/>
        <item m="1" x="3702"/>
        <item m="1" x="6409"/>
        <item m="1" x="3344"/>
        <item m="1" x="4092"/>
        <item m="1" x="4953"/>
        <item m="1" x="5474"/>
        <item m="1" x="6956"/>
        <item m="1" x="7473"/>
        <item m="1" x="3365"/>
        <item m="1" x="4497"/>
        <item m="1" x="6989"/>
        <item m="1" x="7504"/>
        <item m="1" x="3388"/>
        <item m="1" x="3780"/>
        <item m="1" x="4998"/>
        <item m="1" x="5530"/>
        <item m="1" x="4552"/>
        <item m="1" x="5019"/>
        <item m="1" x="5550"/>
        <item m="1" x="6029"/>
        <item m="1" x="7563"/>
        <item m="1" x="3432"/>
        <item m="1" x="3822"/>
        <item m="1" x="4188"/>
        <item m="1" x="4581"/>
        <item m="1" x="6547"/>
        <item m="1" x="6575"/>
        <item m="1" x="7099"/>
        <item m="1" x="3445"/>
        <item m="1" x="5582"/>
        <item m="1" x="2778"/>
        <item m="1" x="3095"/>
        <item m="1" x="3465"/>
        <item m="1" x="3853"/>
        <item m="1" x="4213"/>
        <item m="1" x="4613"/>
        <item m="1" x="5079"/>
        <item m="1" x="5603"/>
        <item m="1" x="2189"/>
        <item m="1" x="2489"/>
        <item m="1" x="3109"/>
        <item m="1" x="2508"/>
        <item m="1" x="4660"/>
        <item m="1" x="5653"/>
        <item m="1" x="2220"/>
        <item m="1" x="2827"/>
        <item m="1" x="3139"/>
        <item m="1" x="3515"/>
        <item m="1" x="3907"/>
        <item m="1" x="4258"/>
        <item m="1" x="4680"/>
        <item m="1" x="5156"/>
        <item m="1" x="5673"/>
        <item m="1" x="2231"/>
        <item m="1" x="2542"/>
        <item m="1" x="2840"/>
        <item m="1" x="3153"/>
        <item m="1" x="3531"/>
        <item m="1" x="3918"/>
        <item m="1" x="4269"/>
        <item m="1" x="4702"/>
        <item m="1" x="3539"/>
        <item m="1" x="3924"/>
        <item m="1" x="4715"/>
        <item m="1" x="5197"/>
        <item m="1" x="5711"/>
        <item m="1" x="2246"/>
        <item m="1" x="3545"/>
        <item m="1" x="3930"/>
        <item m="1" x="4730"/>
        <item m="1" x="5216"/>
        <item m="1" x="5730"/>
        <item m="1" x="2251"/>
        <item m="1" x="3676"/>
        <item m="1" x="6893"/>
        <item m="1" x="7411"/>
        <item m="1" x="3304"/>
        <item m="1" x="4919"/>
        <item m="1" x="5441"/>
        <item m="1" x="5916"/>
        <item m="1" x="4942"/>
        <item m="1" x="5461"/>
        <item m="1" x="5963"/>
        <item m="1" x="6458"/>
        <item m="1" x="6975"/>
        <item m="1" x="7489"/>
        <item m="1" x="3378"/>
        <item m="1" x="3763"/>
        <item m="1" x="4514"/>
        <item m="1" x="5517"/>
        <item m="1" x="3795"/>
        <item m="1" x="6022"/>
        <item m="1" x="6514"/>
        <item m="1" x="3425"/>
        <item m="1" x="4176"/>
        <item m="1" x="4567"/>
        <item m="1" x="5035"/>
        <item m="1" x="6535"/>
        <item m="1" x="3682"/>
        <item m="1" x="4052"/>
        <item m="1" x="4420"/>
        <item m="1" x="4905"/>
        <item m="1" x="5907"/>
        <item m="1" x="6385"/>
        <item m="1" x="6907"/>
        <item m="1" x="7422"/>
        <item m="1" x="3703"/>
        <item m="1" x="4069"/>
        <item m="1" x="4443"/>
        <item m="1" x="4929"/>
        <item m="1" x="5449"/>
        <item m="1" x="5925"/>
        <item m="1" x="6410"/>
        <item m="1" x="6929"/>
        <item m="1" x="7443"/>
        <item m="1" x="3345"/>
        <item m="1" x="3723"/>
        <item m="1" x="4093"/>
        <item m="1" x="4466"/>
        <item m="1" x="4954"/>
        <item m="1" x="5475"/>
        <item m="1" x="5946"/>
        <item m="1" x="6440"/>
        <item m="1" x="6957"/>
        <item m="1" x="7474"/>
        <item m="1" x="3366"/>
        <item m="1" x="3747"/>
        <item m="1" x="4118"/>
        <item m="1" x="4498"/>
        <item m="1" x="5978"/>
        <item m="1" x="7505"/>
        <item m="1" x="3389"/>
        <item m="1" x="3781"/>
        <item m="1" x="4141"/>
        <item m="1" x="4529"/>
        <item m="1" x="4999"/>
        <item m="1" x="5531"/>
        <item m="1" x="6007"/>
        <item m="1" x="6495"/>
        <item m="1" x="7019"/>
        <item m="1" x="3410"/>
        <item m="1" x="3803"/>
        <item m="1" x="4161"/>
        <item m="1" x="4553"/>
        <item m="1" x="5020"/>
        <item m="1" x="5551"/>
        <item m="1" x="6030"/>
        <item m="1" x="6522"/>
        <item m="1" x="7046"/>
        <item m="1" x="3433"/>
        <item m="1" x="3823"/>
        <item m="1" x="4582"/>
        <item m="1" x="5046"/>
        <item m="1" x="5572"/>
        <item m="1" x="6050"/>
        <item m="1" x="6548"/>
        <item m="1" x="7069"/>
        <item m="1" x="3458"/>
        <item m="1" x="3844"/>
        <item m="1" x="4207"/>
        <item m="1" x="4603"/>
        <item m="1" x="5594"/>
        <item m="1" x="6576"/>
        <item m="1" x="7100"/>
        <item m="1" x="7616"/>
        <item m="1" x="4220"/>
        <item m="1" x="5615"/>
        <item m="1" x="6599"/>
        <item m="1" x="7125"/>
        <item m="1" x="7645"/>
        <item m="1" x="3495"/>
        <item m="1" x="3882"/>
        <item m="1" x="4239"/>
        <item m="1" x="4648"/>
        <item m="1" x="5120"/>
        <item m="1" x="5639"/>
        <item m="1" x="6118"/>
        <item m="1" x="6630"/>
        <item m="1" x="2173"/>
        <item m="1" x="2779"/>
        <item m="1" x="3096"/>
        <item m="1" x="3466"/>
        <item m="1" x="3854"/>
        <item m="1" x="4214"/>
        <item m="1" x="5080"/>
        <item m="1" x="5604"/>
        <item m="1" x="2190"/>
        <item m="1" x="2795"/>
        <item m="1" x="3481"/>
        <item m="1" x="4635"/>
        <item m="1" x="5105"/>
        <item m="1" x="2205"/>
        <item m="1" x="2509"/>
        <item m="1" x="2811"/>
        <item m="1" x="3892"/>
        <item m="1" x="4245"/>
        <item m="1" x="5134"/>
        <item m="1" x="5654"/>
        <item m="1" x="2528"/>
        <item m="1" x="2828"/>
        <item m="1" x="3140"/>
        <item m="1" x="3516"/>
        <item m="1" x="3908"/>
        <item m="1" x="5157"/>
        <item m="1" x="5674"/>
        <item m="1" x="2841"/>
        <item m="1" x="3931"/>
        <item m="1" x="4284"/>
        <item m="1" x="4731"/>
        <item m="1" x="5731"/>
        <item m="1" x="2561"/>
        <item m="1" x="4078"/>
        <item m="1" x="4453"/>
        <item m="1" x="4943"/>
        <item m="1" x="5462"/>
        <item m="1" x="5934"/>
        <item m="1" x="6422"/>
        <item m="1" x="6941"/>
        <item m="1" x="7460"/>
        <item m="1" x="7490"/>
        <item m="1" x="3379"/>
        <item m="1" x="4515"/>
        <item m="1" x="5518"/>
        <item m="1" x="7036"/>
        <item m="1" x="4177"/>
        <item m="1" x="6040"/>
        <item m="1" x="6536"/>
        <item m="1" x="7082"/>
        <item m="1" x="3467"/>
        <item m="1" x="6082"/>
        <item m="1" x="6590"/>
        <item m="1" x="7114"/>
        <item m="1" x="7635"/>
        <item m="1" x="3482"/>
        <item m="1" x="3871"/>
        <item m="1" x="4227"/>
        <item m="1" x="5106"/>
        <item m="1" x="6106"/>
        <item m="1" x="6617"/>
        <item m="1" x="3503"/>
        <item m="1" x="3893"/>
        <item m="1" x="7167"/>
        <item m="1" x="5158"/>
        <item m="1" x="5675"/>
        <item m="1" x="2199"/>
        <item m="1" x="3724"/>
        <item m="1" x="4094"/>
        <item m="1" x="4467"/>
        <item m="1" x="4955"/>
        <item m="1" x="5476"/>
        <item m="1" x="5947"/>
        <item m="1" x="3367"/>
        <item m="1" x="3748"/>
        <item m="1" x="4119"/>
        <item m="1" x="4499"/>
        <item m="1" x="5502"/>
        <item m="1" x="5979"/>
        <item m="1" x="6990"/>
        <item m="1" x="5532"/>
        <item m="1" x="6008"/>
        <item m="1" x="6496"/>
        <item m="1" x="4162"/>
        <item m="1" x="5552"/>
        <item m="1" x="7564"/>
        <item m="1" x="3434"/>
        <item m="1" x="4189"/>
        <item m="1" x="5047"/>
        <item m="1" x="6051"/>
        <item m="1" x="6549"/>
        <item m="1" x="7617"/>
        <item m="1" x="3477"/>
        <item m="1" x="4221"/>
        <item m="1" x="4622"/>
        <item m="1" x="6600"/>
        <item m="1" x="3883"/>
        <item m="1" x="6631"/>
        <item m="1" x="7152"/>
        <item m="1" x="7669"/>
        <item m="1" x="4254"/>
        <item m="1" x="5147"/>
        <item m="1" x="5665"/>
        <item m="1" x="6659"/>
        <item m="1" x="7181"/>
        <item m="1" x="7689"/>
        <item m="1" x="5170"/>
        <item m="1" x="6163"/>
        <item m="1" x="6680"/>
        <item m="1" x="7711"/>
        <item m="1" x="4246"/>
        <item m="1" x="3517"/>
        <item m="1" x="5179"/>
        <item m="1" x="2238"/>
        <item m="1" x="2847"/>
        <item m="1" x="5712"/>
        <item m="1" x="2855"/>
        <item m="1" x="4732"/>
        <item m="1" x="5217"/>
        <item m="1" x="5732"/>
        <item m="1" x="2252"/>
        <item m="1" x="2562"/>
        <item m="1" x="2860"/>
        <item m="1" x="3554"/>
        <item m="1" x="4297"/>
        <item m="1" x="4752"/>
        <item m="1" x="5240"/>
        <item m="1" x="3737"/>
        <item m="1" x="4109"/>
        <item m="1" x="4483"/>
        <item m="1" x="4968"/>
        <item m="1" x="5489"/>
        <item m="1" x="5964"/>
        <item m="1" x="6459"/>
        <item m="1" x="7491"/>
        <item m="1" x="3380"/>
        <item m="1" x="3764"/>
        <item m="1" x="4131"/>
        <item m="1" x="4516"/>
        <item m="1" x="4985"/>
        <item m="1" x="5519"/>
        <item m="1" x="5970"/>
        <item m="1" x="3383"/>
        <item m="1" x="3769"/>
        <item m="1" x="4135"/>
        <item m="1" x="4521"/>
        <item m="1" x="4990"/>
        <item m="1" x="5524"/>
        <item m="1" x="5999"/>
        <item m="1" x="6491"/>
        <item m="1" x="2732"/>
        <item m="1" x="5011"/>
        <item m="1" x="5545"/>
        <item m="1" x="4179"/>
        <item m="1" x="4569"/>
        <item m="1" x="5038"/>
        <item m="1" x="5566"/>
        <item m="1" x="6042"/>
        <item m="1" x="6541"/>
        <item m="1" x="2770"/>
        <item m="1" x="3081"/>
        <item m="1" x="3450"/>
        <item m="1" x="4618"/>
        <item m="1" x="6086"/>
        <item m="1" x="2797"/>
        <item m="1" x="3111"/>
        <item m="1" x="5632"/>
        <item m="1" x="6111"/>
        <item m="1" x="4671"/>
        <item m="1" x="4105"/>
        <item m="1" x="3415"/>
        <item m="1" x="3809"/>
        <item m="1" x="4171"/>
        <item m="1" x="5560"/>
        <item m="1" x="2760"/>
        <item m="1" x="5052"/>
        <item m="1" x="5575"/>
        <item m="1" x="6556"/>
        <item m="1" x="2774"/>
        <item m="1" x="3848"/>
        <item m="1" x="4608"/>
        <item m="1" x="5076"/>
        <item m="1" x="3105"/>
        <item m="1" x="4629"/>
        <item m="1" x="5098"/>
        <item m="1" x="5621"/>
        <item m="1" x="6097"/>
        <item m="1" x="6765"/>
        <item m="1" x="7770"/>
        <item m="1" x="6756"/>
        <item m="1" x="3576"/>
        <item m="1" x="3952"/>
        <item m="1" x="4313"/>
        <item m="1" x="5279"/>
        <item m="1" x="5780"/>
        <item m="1" x="6254"/>
        <item m="1" x="6773"/>
        <item m="1" x="7793"/>
        <item m="1" x="3585"/>
        <item m="1" x="3958"/>
        <item m="1" x="4320"/>
        <item m="1" x="4792"/>
        <item m="1" x="5290"/>
        <item m="1" x="5789"/>
        <item m="1" x="7308"/>
        <item m="1" x="7795"/>
        <item m="1" x="3591"/>
        <item m="1" x="5295"/>
        <item m="1" x="6264"/>
        <item m="1" x="6780"/>
        <item m="1" x="7311"/>
        <item m="1" x="3594"/>
        <item m="1" x="3966"/>
        <item m="1" x="4327"/>
        <item m="1" x="4799"/>
        <item m="1" x="5298"/>
        <item m="1" x="6267"/>
        <item m="1" x="7797"/>
        <item m="1" x="3599"/>
        <item m="1" x="3970"/>
        <item m="1" x="4330"/>
        <item m="1" x="4803"/>
        <item m="1" x="5302"/>
        <item m="1" x="5797"/>
        <item m="1" x="6270"/>
        <item m="1" x="6785"/>
        <item m="1" x="7317"/>
        <item m="1" x="7798"/>
        <item m="1" x="3606"/>
        <item m="1" x="5307"/>
        <item m="1" x="5801"/>
        <item m="1" x="6274"/>
        <item m="1" x="6789"/>
        <item m="1" x="7321"/>
        <item m="1" x="7898"/>
        <item m="1" x="6991"/>
        <item m="1" x="7506"/>
        <item m="1" x="7982"/>
        <item m="1" x="7535"/>
        <item m="1" x="7047"/>
        <item m="1" x="7565"/>
        <item m="1" x="7853"/>
        <item m="1" x="7868"/>
        <item m="1" x="7890"/>
        <item m="1" x="7915"/>
        <item m="1" x="6508"/>
        <item m="1" x="7572"/>
        <item m="1" x="7861"/>
        <item m="1" x="7928"/>
        <item m="1" x="7958"/>
        <item m="1" x="7990"/>
        <item m="1" x="5971"/>
        <item m="1" x="6984"/>
        <item m="1" x="6000"/>
        <item m="1" x="6542"/>
        <item m="1" x="7063"/>
        <item m="1" x="7586"/>
        <item m="1" x="6060"/>
        <item m="1" x="6567"/>
        <item m="1" x="7089"/>
        <item m="1" x="7611"/>
        <item m="1" x="6087"/>
        <item m="1" x="6595"/>
        <item m="1" x="7641"/>
        <item m="1" x="6112"/>
        <item m="1" x="6626"/>
        <item m="1" x="7176"/>
        <item m="1" x="7685"/>
        <item m="1" x="6155"/>
        <item m="1" x="6676"/>
        <item m="1" x="7197"/>
        <item m="1" x="6175"/>
        <item m="1" x="7218"/>
        <item m="1" x="4677"/>
        <item m="1" x="5154"/>
        <item m="1" x="5669"/>
        <item m="1" x="6144"/>
        <item m="1" x="6664"/>
        <item m="1" x="7187"/>
        <item m="1" x="4266"/>
        <item m="1" x="4699"/>
        <item m="1" x="5690"/>
        <item m="1" x="6687"/>
        <item m="1" x="5213"/>
        <item m="1" x="4294"/>
        <item m="1" x="7267"/>
        <item m="1" x="7768"/>
        <item m="1" x="4305"/>
        <item m="1" x="4769"/>
        <item m="1" x="5261"/>
        <item m="1" x="5764"/>
        <item m="1" x="6237"/>
        <item m="1" x="6753"/>
        <item m="1" x="7286"/>
        <item m="1" x="7782"/>
        <item m="1" x="4311"/>
        <item m="1" x="4783"/>
        <item m="1" x="5276"/>
        <item m="1" x="5777"/>
        <item m="1" x="6251"/>
        <item m="1" x="6770"/>
        <item m="1" x="7300"/>
        <item m="1" x="7791"/>
        <item m="1" x="4319"/>
        <item m="1" x="4790"/>
        <item m="1" x="5287"/>
        <item m="1" x="5787"/>
        <item m="1" x="6260"/>
        <item m="1" x="7869"/>
        <item m="1" x="7891"/>
        <item m="1" x="7991"/>
        <item m="1" x="6509"/>
        <item m="1" x="7054"/>
        <item m="1" x="7573"/>
        <item m="1" x="6052"/>
        <item m="1" x="6557"/>
        <item m="1" x="7077"/>
        <item m="1" x="7598"/>
        <item m="1" x="6098"/>
        <item m="1" x="6609"/>
        <item m="1" x="6124"/>
        <item m="1" x="6642"/>
        <item m="1" x="7929"/>
        <item m="1" x="7959"/>
        <item m="1" x="7992"/>
        <item m="1" x="6492"/>
        <item m="1" x="7015"/>
        <item m="1" x="7528"/>
        <item m="1" x="7556"/>
        <item m="1" x="6043"/>
        <item m="1" x="6568"/>
        <item m="1" x="7090"/>
        <item m="1" x="6627"/>
        <item m="1" x="7148"/>
        <item m="1" x="7666"/>
        <item m="1" x="6134"/>
        <item m="1" x="7177"/>
        <item m="1" x="7686"/>
        <item m="1" x="6677"/>
        <item m="1" x="7198"/>
        <item m="1" x="7707"/>
        <item m="1" x="7976"/>
        <item m="1" x="6053"/>
        <item m="1" x="6558"/>
        <item m="1" x="7078"/>
        <item m="1" x="7599"/>
        <item m="1" x="7629"/>
        <item m="1" x="6099"/>
        <item m="1" x="6610"/>
        <item m="1" x="7135"/>
        <item m="1" x="7654"/>
        <item m="1" x="6643"/>
        <item m="1" x="7161"/>
        <item m="1" x="7879"/>
        <item m="1" x="7907"/>
        <item m="1" x="7930"/>
        <item m="1" x="7960"/>
        <item m="1" x="7993"/>
        <item m="1" x="6061"/>
        <item m="1" x="7091"/>
        <item m="1" x="7612"/>
        <item m="1" x="7120"/>
        <item m="1" x="7199"/>
        <item m="1" x="6693"/>
        <item m="1" x="6193"/>
        <item m="1" x="7745"/>
        <item m="1" x="6207"/>
        <item m="1" x="6726"/>
        <item m="1" x="7254"/>
        <item m="1" x="7758"/>
        <item m="1" x="6226"/>
        <item m="1" x="6744"/>
        <item m="1" x="7276"/>
        <item m="1" x="7775"/>
        <item m="1" x="4281"/>
        <item m="1" x="7892"/>
        <item m="1" x="7916"/>
        <item m="1" x="7946"/>
        <item m="1" x="7977"/>
        <item m="1" x="7600"/>
        <item m="1" x="6075"/>
        <item m="1" x="6585"/>
        <item m="1" x="6611"/>
        <item m="1" x="6125"/>
        <item m="1" x="6644"/>
        <item m="1" x="7162"/>
        <item m="1" x="6145"/>
        <item m="1" x="6665"/>
        <item m="1" x="7188"/>
        <item m="1" x="7697"/>
        <item m="1" x="7209"/>
        <item m="1" x="7769"/>
        <item m="1" x="4290"/>
        <item m="1" x="4743"/>
        <item m="1" x="5228"/>
        <item m="1" x="6727"/>
        <item m="1" x="7255"/>
        <item m="1" x="7759"/>
        <item m="1" x="4301"/>
        <item m="1" x="4761"/>
        <item m="1" x="5249"/>
        <item m="1" x="5755"/>
        <item m="1" x="6227"/>
        <item m="1" x="6908"/>
        <item m="1" x="7423"/>
        <item m="1" x="7899"/>
        <item m="1" x="6930"/>
        <item m="1" x="7444"/>
        <item m="1" x="7020"/>
        <item m="1" x="7394"/>
        <item m="1" x="7865"/>
        <item m="1" x="7883"/>
        <item m="1" x="7938"/>
        <item m="1" x="7007"/>
        <item m="1" x="7522"/>
        <item m="1" x="7997"/>
        <item m="1" x="7037"/>
        <item m="1" x="5048"/>
        <item m="1" x="7070"/>
        <item m="1" x="7592"/>
        <item m="1" x="5071"/>
        <item m="1" x="5595"/>
        <item m="1" x="6070"/>
        <item m="1" x="6577"/>
        <item m="1" x="7101"/>
        <item m="1" x="7618"/>
        <item m="1" x="5090"/>
        <item m="1" x="5616"/>
        <item m="1" x="6601"/>
        <item m="1" x="7646"/>
        <item m="1" x="5640"/>
        <item m="1" x="6632"/>
        <item m="1" x="7153"/>
        <item m="1" x="5148"/>
        <item m="1" x="5666"/>
        <item m="1" x="6140"/>
        <item m="1" x="6660"/>
        <item m="1" x="7182"/>
        <item m="1" x="7690"/>
        <item m="1" x="6681"/>
        <item m="1" x="5190"/>
        <item m="1" x="5703"/>
        <item m="1" x="6179"/>
        <item m="1" x="6696"/>
        <item m="1" x="7221"/>
        <item m="1" x="7730"/>
        <item m="1" x="5208"/>
        <item m="1" x="5721"/>
        <item m="1" x="6197"/>
        <item m="1" x="6712"/>
        <item m="1" x="7241"/>
        <item m="1" x="5230"/>
        <item m="1" x="5741"/>
        <item m="1" x="6210"/>
        <item m="1" x="7258"/>
        <item m="1" x="7762"/>
        <item m="1" x="5251"/>
        <item m="1" x="5757"/>
        <item m="1" x="6230"/>
        <item m="1" x="6746"/>
        <item m="1" x="7278"/>
        <item m="1" x="7778"/>
        <item m="1" x="4285"/>
        <item m="1" x="5733"/>
        <item m="1" x="7249"/>
        <item m="1" x="7755"/>
        <item m="1" x="3941"/>
        <item m="1" x="7402"/>
        <item m="1" x="6931"/>
        <item m="1" x="7445"/>
        <item m="1" x="7921"/>
        <item m="1" x="6958"/>
        <item m="1" x="6992"/>
        <item m="1" x="7021"/>
        <item m="1" x="7619"/>
        <item m="1" x="5081"/>
        <item m="1" x="5605"/>
        <item m="1" x="6083"/>
        <item m="1" x="6591"/>
        <item m="1" x="7115"/>
        <item m="1" x="5107"/>
        <item m="1" x="5628"/>
        <item m="1" x="6107"/>
        <item m="1" x="6618"/>
        <item m="1" x="7434"/>
        <item m="1" x="7939"/>
        <item m="1" x="7967"/>
        <item m="1" x="7998"/>
        <item m="1" x="7579"/>
        <item m="1" x="7083"/>
        <item m="1" x="7604"/>
        <item m="1" x="7168"/>
        <item m="1" x="7680"/>
        <item m="1" x="5091"/>
        <item m="1" x="6093"/>
        <item m="1" x="7126"/>
        <item m="1" x="7647"/>
        <item m="1" x="5121"/>
        <item m="1" x="5641"/>
        <item m="1" x="5171"/>
        <item m="1" x="5684"/>
        <item m="1" x="6164"/>
        <item m="1" x="6682"/>
        <item m="1" x="7203"/>
        <item m="1" x="7712"/>
        <item m="1" x="5191"/>
        <item m="1" x="5704"/>
        <item m="1" x="6697"/>
        <item m="1" x="7222"/>
        <item m="1" x="7731"/>
        <item m="1" x="5209"/>
        <item m="1" x="5722"/>
        <item m="1" x="6713"/>
        <item m="1" x="7242"/>
        <item m="1" x="5231"/>
        <item m="1" x="6211"/>
        <item m="1" x="6729"/>
        <item m="1" x="7259"/>
        <item m="1" x="5252"/>
        <item m="1" x="7279"/>
        <item m="1" x="6766"/>
        <item m="1" x="7446"/>
        <item m="1" x="7922"/>
        <item m="1" x="6993"/>
        <item m="1" x="7022"/>
        <item m="1" x="7593"/>
        <item m="1" x="7620"/>
        <item m="1" x="7127"/>
        <item m="1" x="7648"/>
        <item m="1" x="6619"/>
        <item m="1" x="6648"/>
        <item m="1" x="6149"/>
        <item m="1" x="6669"/>
        <item m="1" x="7191"/>
        <item m="1" x="7700"/>
        <item m="1" x="5180"/>
        <item m="1" x="5693"/>
        <item m="1" x="6169"/>
        <item m="1" x="6689"/>
        <item m="1" x="7212"/>
        <item m="1" x="7720"/>
        <item m="1" x="5713"/>
        <item m="1" x="6703"/>
        <item m="1" x="7230"/>
        <item m="1" x="7739"/>
        <item m="1" x="7461"/>
        <item m="1" x="7940"/>
        <item m="1" x="6976"/>
        <item m="1" x="7492"/>
        <item m="1" x="7968"/>
        <item m="1" x="7008"/>
        <item m="1" x="7523"/>
        <item m="1" x="7999"/>
        <item m="1" x="7038"/>
        <item m="1" x="75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182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1183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1184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1185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186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87"/>
        <item x="1188"/>
        <item x="1108"/>
        <item x="1109"/>
        <item x="1110"/>
        <item x="1111"/>
        <item x="1112"/>
        <item x="1113"/>
        <item x="1114"/>
        <item x="1115"/>
        <item x="1116"/>
        <item x="1117"/>
        <item x="1189"/>
        <item x="1118"/>
        <item x="1119"/>
        <item x="1120"/>
        <item x="1190"/>
        <item x="1121"/>
        <item x="1122"/>
        <item x="1123"/>
        <item x="1124"/>
        <item x="1125"/>
        <item x="1126"/>
        <item x="1191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55">
        <item m="1" x="422"/>
        <item m="1" x="1218"/>
        <item m="1" x="853"/>
        <item m="1" x="544"/>
        <item m="1" x="369"/>
        <item m="1" x="911"/>
        <item m="1" x="1142"/>
        <item m="1" x="1288"/>
        <item m="1" x="791"/>
        <item m="1" x="474"/>
        <item m="1" x="716"/>
        <item m="1" x="431"/>
        <item m="1" x="1010"/>
        <item m="1" x="1217"/>
        <item x="56"/>
        <item m="1" x="1372"/>
        <item x="249"/>
        <item x="250"/>
        <item x="223"/>
        <item x="41"/>
        <item m="1" x="1428"/>
        <item m="1" x="742"/>
        <item m="1" x="1297"/>
        <item m="1" x="878"/>
        <item m="1" x="1014"/>
        <item x="57"/>
        <item m="1" x="650"/>
        <item m="1" x="1289"/>
        <item m="1" x="778"/>
        <item m="1" x="1019"/>
        <item m="1" x="1220"/>
        <item m="1" x="1260"/>
        <item m="1" x="1033"/>
        <item m="1" x="863"/>
        <item m="1" x="632"/>
        <item m="1" x="455"/>
        <item m="1" x="1343"/>
        <item m="1" x="440"/>
        <item m="1" x="1141"/>
        <item m="1" x="751"/>
        <item m="1" x="612"/>
        <item m="1" x="812"/>
        <item x="201"/>
        <item m="1" x="637"/>
        <item x="237"/>
        <item m="1" x="400"/>
        <item m="1" x="360"/>
        <item m="1" x="1119"/>
        <item m="1" x="708"/>
        <item m="1" x="416"/>
        <item m="1" x="711"/>
        <item m="1" x="1025"/>
        <item m="1" x="1056"/>
        <item m="1" x="1453"/>
        <item m="1" x="908"/>
        <item m="1" x="752"/>
        <item m="1" x="876"/>
        <item m="1" x="967"/>
        <item m="1" x="943"/>
        <item m="1" x="374"/>
        <item m="1" x="324"/>
        <item m="1" x="1290"/>
        <item m="1" x="1282"/>
        <item m="1" x="901"/>
        <item m="1" x="726"/>
        <item m="1" x="1349"/>
        <item m="1" x="599"/>
        <item m="1" x="1210"/>
        <item m="1" x="600"/>
        <item m="1" x="457"/>
        <item m="1" x="487"/>
        <item m="1" x="635"/>
        <item m="1" x="640"/>
        <item m="1" x="1166"/>
        <item m="1" x="679"/>
        <item m="1" x="972"/>
        <item m="1" x="584"/>
        <item m="1" x="1011"/>
        <item m="1" x="691"/>
        <item m="1" x="1187"/>
        <item m="1" x="1394"/>
        <item m="1" x="594"/>
        <item m="1" x="673"/>
        <item m="1" x="1353"/>
        <item m="1" x="546"/>
        <item m="1" x="1231"/>
        <item m="1" x="787"/>
        <item m="1" x="916"/>
        <item m="1" x="741"/>
        <item m="1" x="823"/>
        <item m="1" x="1304"/>
        <item m="1" x="772"/>
        <item m="1" x="567"/>
        <item m="1" x="862"/>
        <item m="1" x="1444"/>
        <item m="1" x="563"/>
        <item m="1" x="719"/>
        <item m="1" x="1250"/>
        <item m="1" x="1054"/>
        <item m="1" x="700"/>
        <item m="1" x="1279"/>
        <item m="1" x="855"/>
        <item m="1" x="681"/>
        <item m="1" x="1253"/>
        <item m="1" x="675"/>
        <item m="1" x="813"/>
        <item m="1" x="1133"/>
        <item m="1" x="1268"/>
        <item m="1" x="849"/>
        <item m="1" x="1396"/>
        <item m="1" x="1295"/>
        <item m="1" x="1335"/>
        <item m="1" x="902"/>
        <item m="1" x="344"/>
        <item x="210"/>
        <item m="1" x="1221"/>
        <item m="1" x="1023"/>
        <item m="1" x="982"/>
        <item m="1" x="350"/>
        <item m="1" x="872"/>
        <item m="1" x="1076"/>
        <item m="1" x="737"/>
        <item m="1" x="714"/>
        <item m="1" x="693"/>
        <item m="1" x="756"/>
        <item m="1" x="1195"/>
        <item m="1" x="1209"/>
        <item m="1" x="398"/>
        <item m="1" x="1431"/>
        <item m="1" x="1448"/>
        <item m="1" x="1002"/>
        <item m="1" x="1323"/>
        <item m="1" x="999"/>
        <item m="1" x="790"/>
        <item x="98"/>
        <item m="1" x="1008"/>
        <item m="1" x="1167"/>
        <item m="1" x="556"/>
        <item m="1" x="678"/>
        <item m="1" x="1024"/>
        <item m="1" x="1384"/>
        <item m="1" x="421"/>
        <item m="1" x="765"/>
        <item x="38"/>
        <item m="1" x="1043"/>
        <item m="1" x="1164"/>
        <item m="1" x="810"/>
        <item x="93"/>
        <item x="95"/>
        <item x="96"/>
        <item x="97"/>
        <item x="99"/>
        <item m="1" x="946"/>
        <item m="1" x="1130"/>
        <item m="1" x="629"/>
        <item m="1" x="643"/>
        <item m="1" x="1120"/>
        <item m="1" x="806"/>
        <item m="1" x="381"/>
        <item m="1" x="380"/>
        <item x="54"/>
        <item m="1" x="749"/>
        <item m="1" x="798"/>
        <item m="1" x="509"/>
        <item m="1" x="738"/>
        <item m="1" x="919"/>
        <item m="1" x="657"/>
        <item m="1" x="588"/>
        <item m="1" x="303"/>
        <item x="11"/>
        <item m="1" x="456"/>
        <item m="1" x="348"/>
        <item m="1" x="491"/>
        <item m="1" x="1102"/>
        <item m="1" x="326"/>
        <item m="1" x="651"/>
        <item m="1" x="498"/>
        <item m="1" x="1245"/>
        <item m="1" x="808"/>
        <item m="1" x="603"/>
        <item m="1" x="1100"/>
        <item m="1" x="581"/>
        <item m="1" x="880"/>
        <item m="1" x="1267"/>
        <item m="1" x="852"/>
        <item m="1" x="597"/>
        <item m="1" x="1402"/>
        <item m="1" x="659"/>
        <item m="1" x="755"/>
        <item m="1" x="974"/>
        <item x="51"/>
        <item m="1" x="1255"/>
        <item x="50"/>
        <item x="49"/>
        <item m="1" x="969"/>
        <item m="1" x="516"/>
        <item m="1" x="1204"/>
        <item m="1" x="428"/>
        <item m="1" x="815"/>
        <item m="1" x="779"/>
        <item x="0"/>
        <item m="1" x="1408"/>
        <item m="1" x="1305"/>
        <item m="1" x="1435"/>
        <item m="1" x="625"/>
        <item m="1" x="1409"/>
        <item m="1" x="519"/>
        <item m="1" x="760"/>
        <item x="218"/>
        <item m="1" x="364"/>
        <item m="1" x="1113"/>
        <item m="1" x="1123"/>
        <item m="1" x="954"/>
        <item m="1" x="384"/>
        <item m="1" x="1027"/>
        <item m="1" x="1367"/>
        <item m="1" x="1108"/>
        <item m="1" x="690"/>
        <item m="1" x="923"/>
        <item m="1" x="448"/>
        <item m="1" x="1118"/>
        <item m="1" x="549"/>
        <item m="1" x="941"/>
        <item m="1" x="687"/>
        <item m="1" x="492"/>
        <item m="1" x="577"/>
        <item m="1" x="727"/>
        <item m="1" x="804"/>
        <item m="1" x="387"/>
        <item m="1" x="341"/>
        <item m="1" x="468"/>
        <item m="1" x="622"/>
        <item m="1" x="1126"/>
        <item m="1" x="1146"/>
        <item m="1" x="506"/>
        <item m="1" x="773"/>
        <item m="1" x="718"/>
        <item m="1" x="995"/>
        <item m="1" x="1311"/>
        <item m="1" x="747"/>
        <item m="1" x="470"/>
        <item m="1" x="1291"/>
        <item m="1" x="386"/>
        <item m="1" x="895"/>
        <item m="1" x="1190"/>
        <item m="1" x="920"/>
        <item m="1" x="623"/>
        <item m="1" x="1211"/>
        <item m="1" x="1357"/>
        <item m="1" x="1107"/>
        <item m="1" x="1433"/>
        <item m="1" x="1336"/>
        <item m="1" x="1095"/>
        <item m="1" x="873"/>
        <item m="1" x="720"/>
        <item m="1" x="794"/>
        <item m="1" x="1321"/>
        <item m="1" x="1373"/>
        <item m="1" x="882"/>
        <item m="1" x="748"/>
        <item m="1" x="732"/>
        <item m="1" x="619"/>
        <item m="1" x="501"/>
        <item m="1" x="1374"/>
        <item m="1" x="1109"/>
        <item m="1" x="750"/>
        <item m="1" x="1377"/>
        <item m="1" x="414"/>
        <item m="1" x="1112"/>
        <item m="1" x="647"/>
        <item m="1" x="799"/>
        <item m="1" x="978"/>
        <item m="1" x="1115"/>
        <item m="1" x="1159"/>
        <item m="1" x="889"/>
        <item m="1" x="661"/>
        <item m="1" x="818"/>
        <item m="1" x="867"/>
        <item m="1" x="1236"/>
        <item m="1" x="820"/>
        <item m="1" x="1018"/>
        <item m="1" x="1170"/>
        <item m="1" x="1200"/>
        <item m="1" x="1032"/>
        <item m="1" x="576"/>
        <item m="1" x="291"/>
        <item m="1" x="463"/>
        <item m="1" x="1013"/>
        <item m="1" x="883"/>
        <item m="1" x="797"/>
        <item m="1" x="1199"/>
        <item m="1" x="835"/>
        <item m="1" x="639"/>
        <item m="1" x="425"/>
        <item m="1" x="434"/>
        <item m="1" x="329"/>
        <item m="1" x="871"/>
        <item m="1" x="694"/>
        <item m="1" x="342"/>
        <item m="1" x="1440"/>
        <item m="1" x="475"/>
        <item m="1" x="345"/>
        <item m="1" x="361"/>
        <item m="1" x="672"/>
        <item m="1" x="975"/>
        <item m="1" x="518"/>
        <item m="1" x="1298"/>
        <item m="1" x="986"/>
        <item m="1" x="1192"/>
        <item m="1" x="1258"/>
        <item m="1" x="926"/>
        <item m="1" x="502"/>
        <item m="1" x="472"/>
        <item m="1" x="868"/>
        <item m="1" x="1368"/>
        <item m="1" x="968"/>
        <item m="1" x="352"/>
        <item m="1" x="963"/>
        <item m="1" x="485"/>
        <item m="1" x="1376"/>
        <item m="1" x="1424"/>
        <item m="1" x="624"/>
        <item m="1" x="415"/>
        <item m="1" x="692"/>
        <item m="1" x="347"/>
        <item m="1" x="322"/>
        <item x="222"/>
        <item m="1" x="1313"/>
        <item m="1" x="1330"/>
        <item m="1" x="739"/>
        <item m="1" x="574"/>
        <item m="1" x="1197"/>
        <item m="1" x="824"/>
        <item m="1" x="930"/>
        <item m="1" x="383"/>
        <item m="1" x="1188"/>
        <item m="1" x="667"/>
        <item m="1" x="728"/>
        <item m="1" x="438"/>
        <item m="1" x="1241"/>
        <item m="1" x="680"/>
        <item m="1" x="1315"/>
        <item m="1" x="717"/>
        <item m="1" x="1053"/>
        <item m="1" x="611"/>
        <item m="1" x="1180"/>
        <item m="1" x="1380"/>
        <item m="1" x="837"/>
        <item x="15"/>
        <item m="1" x="841"/>
        <item m="1" x="1404"/>
        <item m="1" x="580"/>
        <item m="1" x="613"/>
        <item m="1" x="848"/>
        <item m="1" x="1388"/>
        <item m="1" x="634"/>
        <item m="1" x="496"/>
        <item m="1" x="432"/>
        <item m="1" x="1375"/>
        <item m="1" x="356"/>
        <item m="1" x="442"/>
        <item m="1" x="913"/>
        <item m="1" x="480"/>
        <item m="1" x="662"/>
        <item m="1" x="1307"/>
        <item m="1" x="801"/>
        <item m="1" x="551"/>
        <item m="1" x="308"/>
        <item m="1" x="306"/>
        <item m="1" x="1016"/>
        <item m="1" x="843"/>
        <item m="1" x="1442"/>
        <item m="1" x="663"/>
        <item m="1" x="564"/>
        <item m="1" x="458"/>
        <item m="1" x="729"/>
        <item m="1" x="316"/>
        <item m="1" x="1280"/>
        <item x="279"/>
        <item m="1" x="959"/>
        <item m="1" x="1215"/>
        <item m="1" x="990"/>
        <item m="1" x="1028"/>
        <item m="1" x="811"/>
        <item m="1" x="745"/>
        <item m="1" x="1158"/>
        <item m="1" x="378"/>
        <item m="1" x="1392"/>
        <item m="1" x="985"/>
        <item m="1" x="1269"/>
        <item m="1" x="1085"/>
        <item m="1" x="631"/>
        <item m="1" x="494"/>
        <item m="1" x="1022"/>
        <item m="1" x="949"/>
        <item m="1" x="976"/>
        <item m="1" x="354"/>
        <item m="1" x="821"/>
        <item m="1" x="1248"/>
        <item m="1" x="512"/>
        <item m="1" x="1276"/>
        <item m="1" x="488"/>
        <item m="1" x="353"/>
        <item m="1" x="1429"/>
        <item m="1" x="1184"/>
        <item m="1" x="874"/>
        <item m="1" x="993"/>
        <item m="1" x="1125"/>
        <item m="1" x="983"/>
        <item m="1" x="1385"/>
        <item m="1" x="1062"/>
        <item m="1" x="533"/>
        <item m="1" x="1421"/>
        <item m="1" x="1332"/>
        <item m="1" x="536"/>
        <item m="1" x="587"/>
        <item m="1" x="1171"/>
        <item m="1" x="1235"/>
        <item m="1" x="763"/>
        <item m="1" x="607"/>
        <item x="13"/>
        <item m="1" x="961"/>
        <item m="1" x="444"/>
        <item m="1" x="537"/>
        <item m="1" x="822"/>
        <item m="1" x="1157"/>
        <item m="1" x="1386"/>
        <item m="1" x="1262"/>
        <item m="1" x="365"/>
        <item m="1" x="819"/>
        <item m="1" x="1124"/>
        <item m="1" x="332"/>
        <item m="1" x="1127"/>
        <item m="1" x="503"/>
        <item m="1" x="1390"/>
        <item m="1" x="1426"/>
        <item m="1" x="1075"/>
        <item m="1" x="439"/>
        <item m="1" x="1391"/>
        <item m="1" x="945"/>
        <item m="1" x="712"/>
        <item m="1" x="825"/>
        <item m="1" x="419"/>
        <item m="1" x="1026"/>
        <item m="1" x="909"/>
        <item m="1" x="583"/>
        <item m="1" x="609"/>
        <item m="1" x="1299"/>
        <item m="1" x="782"/>
        <item m="1" x="831"/>
        <item m="1" x="499"/>
        <item m="1" x="1419"/>
        <item m="1" x="413"/>
        <item m="1" x="1182"/>
        <item m="1" x="486"/>
        <item m="1" x="896"/>
        <item m="1" x="298"/>
        <item m="1" x="1251"/>
        <item m="1" x="715"/>
        <item m="1" x="1285"/>
        <item m="1" x="1284"/>
        <item m="1" x="758"/>
        <item m="1" x="771"/>
        <item m="1" x="1362"/>
        <item m="1" x="1369"/>
        <item m="1" x="1038"/>
        <item m="1" x="305"/>
        <item m="1" x="334"/>
        <item m="1" x="301"/>
        <item x="100"/>
        <item m="1" x="792"/>
        <item m="1" x="1163"/>
        <item m="1" x="1261"/>
        <item x="52"/>
        <item m="1" x="935"/>
        <item x="34"/>
        <item m="1" x="1379"/>
        <item m="1" x="832"/>
        <item m="1" x="784"/>
        <item m="1" x="900"/>
        <item m="1" x="1214"/>
        <item m="1" x="1331"/>
        <item m="1" x="1310"/>
        <item m="1" x="654"/>
        <item m="1" x="570"/>
        <item m="1" x="762"/>
        <item m="1" x="521"/>
        <item m="1" x="424"/>
        <item m="1" x="971"/>
        <item m="1" x="1401"/>
        <item m="1" x="977"/>
        <item m="1" x="992"/>
        <item m="1" x="1001"/>
        <item m="1" x="1434"/>
        <item m="1" x="1136"/>
        <item m="1" x="504"/>
        <item m="1" x="363"/>
        <item m="1" x="665"/>
        <item m="1" x="996"/>
        <item m="1" x="881"/>
        <item m="1" x="774"/>
        <item m="1" x="340"/>
        <item m="1" x="578"/>
        <item m="1" x="894"/>
        <item m="1" x="950"/>
        <item x="211"/>
        <item m="1" x="987"/>
        <item m="1" x="1117"/>
        <item m="1" x="296"/>
        <item m="1" x="1237"/>
        <item m="1" x="907"/>
        <item m="1" x="1360"/>
        <item m="1" x="575"/>
        <item m="1" x="1114"/>
        <item m="1" x="591"/>
        <item m="1" x="1224"/>
        <item m="1" x="1239"/>
        <item m="1" x="1378"/>
        <item m="1" x="476"/>
        <item m="1" x="1314"/>
        <item m="1" x="318"/>
        <item m="1" x="917"/>
        <item m="1" x="1103"/>
        <item m="1" x="1325"/>
        <item m="1" x="645"/>
        <item x="58"/>
        <item x="284"/>
        <item m="1" x="1097"/>
        <item m="1" x="524"/>
        <item m="1" x="1437"/>
        <item m="1" x="1087"/>
        <item m="1" x="1327"/>
        <item m="1" x="1403"/>
        <item m="1" x="1058"/>
        <item m="1" x="709"/>
        <item m="1" x="1447"/>
        <item m="1" x="1257"/>
        <item m="1" x="433"/>
        <item m="1" x="1044"/>
        <item m="1" x="1361"/>
        <item m="1" x="535"/>
        <item m="1" x="1405"/>
        <item m="1" x="1042"/>
        <item m="1" x="1189"/>
        <item m="1" x="1439"/>
        <item m="1" x="396"/>
        <item m="1" x="505"/>
        <item m="1" x="1059"/>
        <item m="1" x="446"/>
        <item m="1" x="854"/>
        <item m="1" x="1031"/>
        <item m="1" x="803"/>
        <item m="1" x="682"/>
        <item m="1" x="783"/>
        <item m="1" x="1078"/>
        <item m="1" x="515"/>
        <item m="1" x="964"/>
        <item m="1" x="866"/>
        <item m="1" x="453"/>
        <item m="1" x="451"/>
        <item m="1" x="1366"/>
        <item m="1" x="1265"/>
        <item m="1" x="1316"/>
        <item m="1" x="507"/>
        <item m="1" x="630"/>
        <item m="1" x="686"/>
        <item m="1" x="406"/>
        <item m="1" x="1430"/>
        <item m="1" x="1007"/>
        <item m="1" x="1271"/>
        <item m="1" x="1152"/>
        <item m="1" x="677"/>
        <item m="1" x="744"/>
        <item m="1" x="851"/>
        <item m="1" x="857"/>
        <item m="1" x="1012"/>
        <item m="1" x="928"/>
        <item m="1" x="685"/>
        <item m="1" x="426"/>
        <item m="1" x="931"/>
        <item m="1" x="1094"/>
        <item m="1" x="1308"/>
        <item m="1" x="1333"/>
        <item m="1" x="558"/>
        <item m="1" x="1168"/>
        <item m="1" x="407"/>
        <item m="1" x="884"/>
        <item m="1" x="375"/>
        <item m="1" x="1398"/>
        <item m="1" x="656"/>
        <item m="1" x="1145"/>
        <item m="1" x="1293"/>
        <item m="1" x="1381"/>
        <item m="1" x="664"/>
        <item m="1" x="846"/>
        <item m="1" x="1144"/>
        <item m="1" x="1338"/>
        <item m="1" x="869"/>
        <item m="1" x="736"/>
        <item m="1" x="674"/>
        <item m="1" x="1287"/>
        <item m="1" x="1229"/>
        <item m="1" x="538"/>
        <item m="1" x="697"/>
        <item m="1" x="1352"/>
        <item m="1" x="397"/>
        <item m="1" x="905"/>
        <item m="1" x="1252"/>
        <item m="1" x="1436"/>
        <item m="1" x="1169"/>
        <item m="1" x="989"/>
        <item m="1" x="638"/>
        <item m="1" x="885"/>
        <item m="1" x="441"/>
        <item m="1" x="653"/>
        <item m="1" x="670"/>
        <item m="1" x="830"/>
        <item m="1" x="962"/>
        <item m="1" x="1328"/>
        <item m="1" x="648"/>
        <item m="1" x="915"/>
        <item m="1" x="391"/>
        <item m="1" x="800"/>
        <item m="1" x="1132"/>
        <item m="1" x="560"/>
        <item m="1" x="936"/>
        <item m="1" x="1139"/>
        <item m="1" x="349"/>
        <item m="1" x="903"/>
        <item m="1" x="1099"/>
        <item m="1" x="743"/>
        <item m="1" x="1036"/>
        <item m="1" x="1055"/>
        <item m="1" x="592"/>
        <item m="1" x="1339"/>
        <item m="1" x="1326"/>
        <item m="1" x="1222"/>
        <item m="1" x="845"/>
        <item m="1" x="785"/>
        <item m="1" x="1337"/>
        <item m="1" x="335"/>
        <item m="1" x="707"/>
        <item x="53"/>
        <item x="219"/>
        <item m="1" x="731"/>
        <item m="1" x="357"/>
        <item m="1" x="1414"/>
        <item m="1" x="547"/>
        <item m="1" x="1354"/>
        <item m="1" x="373"/>
        <item m="1" x="953"/>
        <item m="1" x="914"/>
        <item m="1" x="602"/>
        <item m="1" x="1397"/>
        <item m="1" x="1263"/>
        <item m="1" x="698"/>
        <item m="1" x="1415"/>
        <item m="1" x="1081"/>
        <item m="1" x="376"/>
        <item m="1" x="1135"/>
        <item m="1" x="1017"/>
        <item m="1" x="404"/>
        <item m="1" x="934"/>
        <item m="1" x="1432"/>
        <item m="1" x="447"/>
        <item m="1" x="1427"/>
        <item m="1" x="847"/>
        <item m="1" x="539"/>
        <item m="1" x="652"/>
        <item m="1" x="1270"/>
        <item m="1" x="1393"/>
        <item m="1" x="1015"/>
        <item m="1" x="1234"/>
        <item m="1" x="377"/>
        <item m="1" x="473"/>
        <item m="1" x="333"/>
        <item m="1" x="598"/>
        <item m="1" x="713"/>
        <item m="1" x="541"/>
        <item m="1" x="337"/>
        <item m="1" x="1161"/>
        <item m="1" x="410"/>
        <item m="1" x="1050"/>
        <item m="1" x="780"/>
        <item m="1" x="966"/>
        <item m="1" x="385"/>
        <item m="1" x="379"/>
        <item m="1" x="1179"/>
        <item m="1" x="481"/>
        <item m="1" x="327"/>
        <item m="1" x="788"/>
        <item x="212"/>
        <item m="1" x="980"/>
        <item m="1" x="1281"/>
        <item m="1" x="1101"/>
        <item m="1" x="554"/>
        <item m="1" x="483"/>
        <item m="1" x="543"/>
        <item m="1" x="1259"/>
        <item m="1" x="1173"/>
        <item m="1" x="321"/>
        <item x="181"/>
        <item m="1" x="1073"/>
        <item m="1" x="921"/>
        <item m="1" x="610"/>
        <item m="1" x="689"/>
        <item m="1" x="420"/>
        <item m="1" x="1312"/>
        <item m="1" x="706"/>
        <item m="1" x="292"/>
        <item m="1" x="1003"/>
        <item m="1" x="1277"/>
        <item m="1" x="405"/>
        <item m="1" x="947"/>
        <item m="1" x="586"/>
        <item m="1" x="705"/>
        <item m="1" x="1445"/>
        <item m="1" x="325"/>
        <item m="1" x="730"/>
        <item m="1" x="840"/>
        <item x="276"/>
        <item m="1" x="668"/>
        <item m="1" x="1175"/>
        <item m="1" x="1406"/>
        <item m="1" x="864"/>
        <item m="1" x="833"/>
        <item m="1" x="493"/>
        <item m="1" x="293"/>
        <item m="1" x="918"/>
        <item m="1" x="1162"/>
        <item m="1" x="300"/>
        <item x="112"/>
        <item m="1" x="346"/>
        <item m="1" x="525"/>
        <item m="1" x="877"/>
        <item m="1" x="724"/>
        <item m="1" x="545"/>
        <item m="1" x="430"/>
        <item m="1" x="1004"/>
        <item m="1" x="1104"/>
        <item m="1" x="1098"/>
        <item m="1" x="294"/>
        <item m="1" x="462"/>
        <item m="1" x="395"/>
        <item m="1" x="1148"/>
        <item m="1" x="530"/>
        <item m="1" x="529"/>
        <item m="1" x="1063"/>
        <item m="1" x="1233"/>
        <item m="1" x="435"/>
        <item m="1" x="1216"/>
        <item m="1" x="734"/>
        <item m="1" x="389"/>
        <item m="1" x="1320"/>
        <item m="1" x="593"/>
        <item m="1" x="508"/>
        <item m="1" x="1202"/>
        <item m="1" x="1359"/>
        <item m="1" x="285"/>
        <item m="1" x="552"/>
        <item m="1" x="401"/>
        <item m="1" x="402"/>
        <item m="1" x="355"/>
        <item x="238"/>
        <item m="1" x="500"/>
        <item m="1" x="696"/>
        <item m="1" x="370"/>
        <item m="1" x="826"/>
        <item m="1" x="553"/>
        <item m="1" x="1254"/>
        <item m="1" x="1348"/>
        <item m="1" x="1137"/>
        <item m="1" x="403"/>
        <item m="1" x="1351"/>
        <item m="1" x="569"/>
        <item m="1" x="957"/>
        <item m="1" x="1418"/>
        <item m="1" x="495"/>
        <item m="1" x="1283"/>
        <item m="1" x="1420"/>
        <item m="1" x="786"/>
        <item m="1" x="1230"/>
        <item m="1" x="1020"/>
        <item m="1" x="766"/>
        <item m="1" x="1309"/>
        <item m="1" x="1147"/>
        <item m="1" x="1449"/>
        <item m="1" x="683"/>
        <item m="1" x="1232"/>
        <item m="1" x="394"/>
        <item m="1" x="286"/>
        <item m="1" x="1322"/>
        <item m="1" x="490"/>
        <item m="1" x="870"/>
        <item m="1" x="925"/>
        <item m="1" x="912"/>
        <item m="1" x="362"/>
        <item m="1" x="1345"/>
        <item m="1" x="768"/>
        <item m="1" x="890"/>
        <item m="1" x="994"/>
        <item m="1" x="568"/>
        <item m="1" x="888"/>
        <item m="1" x="1292"/>
        <item m="1" x="942"/>
        <item m="1" x="842"/>
        <item m="1" x="944"/>
        <item m="1" x="1077"/>
        <item m="1" x="572"/>
        <item m="1" x="1080"/>
        <item m="1" x="781"/>
        <item m="1" x="1451"/>
        <item m="1" x="566"/>
        <item m="1" x="984"/>
        <item m="1" x="939"/>
        <item m="1" x="1389"/>
        <item m="1" x="865"/>
        <item m="1" x="861"/>
        <item m="1" x="449"/>
        <item m="1" x="816"/>
        <item x="220"/>
        <item x="221"/>
        <item m="1" x="1129"/>
        <item m="1" x="684"/>
        <item m="1" x="1370"/>
        <item m="1" x="979"/>
        <item m="1" x="1410"/>
        <item m="1" x="1046"/>
        <item m="1" x="860"/>
        <item m="1" x="548"/>
        <item m="1" x="1407"/>
        <item m="1" x="898"/>
        <item m="1" x="893"/>
        <item m="1" x="1246"/>
        <item m="1" x="392"/>
        <item m="1" x="850"/>
        <item x="226"/>
        <item m="1" x="1318"/>
        <item m="1" x="1452"/>
        <item m="1" x="1247"/>
        <item m="1" x="339"/>
        <item m="1" x="1256"/>
        <item m="1" x="517"/>
        <item m="1" x="559"/>
        <item m="1" x="371"/>
        <item m="1" x="1346"/>
        <item m="1" x="526"/>
        <item m="1" x="514"/>
        <item m="1" x="1131"/>
        <item m="1" x="1047"/>
        <item m="1" x="699"/>
        <item m="1" x="796"/>
        <item x="213"/>
        <item m="1" x="557"/>
        <item x="21"/>
        <item m="1" x="723"/>
        <item m="1" x="408"/>
        <item m="1" x="886"/>
        <item m="1" x="1070"/>
        <item m="1" x="1207"/>
        <item m="1" x="1021"/>
        <item m="1" x="1060"/>
        <item m="1" x="595"/>
        <item m="1" x="722"/>
        <item m="1" x="550"/>
        <item m="1" x="1029"/>
        <item m="1" x="1196"/>
        <item m="1" x="960"/>
        <item m="1" x="1177"/>
        <item m="1" x="1039"/>
        <item m="1" x="1450"/>
        <item m="1" x="1178"/>
        <item m="1" x="856"/>
        <item m="1" x="1219"/>
        <item m="1" x="1143"/>
        <item m="1" x="1191"/>
        <item m="1" x="1400"/>
        <item m="1" x="372"/>
        <item m="1" x="1301"/>
        <item m="1" x="1160"/>
        <item m="1" x="998"/>
        <item m="1" x="1273"/>
        <item m="1" x="1244"/>
        <item x="214"/>
        <item m="1" x="620"/>
        <item x="281"/>
        <item m="1" x="922"/>
        <item m="1" x="614"/>
        <item m="1" x="1037"/>
        <item m="1" x="336"/>
        <item m="1" x="875"/>
        <item m="1" x="641"/>
        <item m="1" x="655"/>
        <item m="1" x="601"/>
        <item m="1" x="725"/>
        <item x="180"/>
        <item m="1" x="1329"/>
        <item m="1" x="827"/>
        <item m="1" x="1111"/>
        <item x="22"/>
        <item m="1" x="1395"/>
        <item m="1" x="1156"/>
        <item m="1" x="1086"/>
        <item m="1" x="838"/>
        <item m="1" x="1225"/>
        <item m="1" x="1150"/>
        <item m="1" x="721"/>
        <item m="1" x="761"/>
        <item m="1" x="522"/>
        <item m="1" x="1149"/>
        <item m="1" x="482"/>
        <item m="1" x="1088"/>
        <item m="1" x="1249"/>
        <item x="271"/>
        <item m="1" x="1009"/>
        <item m="1" x="1079"/>
        <item m="1" x="735"/>
        <item m="1" x="1454"/>
        <item m="1" x="1052"/>
        <item m="1" x="573"/>
        <item m="1" x="951"/>
        <item m="1" x="859"/>
        <item m="1" x="981"/>
        <item m="1" x="836"/>
        <item m="1" x="695"/>
        <item m="1" x="955"/>
        <item m="1" x="520"/>
        <item m="1" x="454"/>
        <item m="1" x="1306"/>
        <item m="1" x="368"/>
        <item m="1" x="561"/>
        <item x="111"/>
        <item m="1" x="1181"/>
        <item m="1" x="817"/>
        <item m="1" x="844"/>
        <item m="1" x="1072"/>
        <item m="1" x="1347"/>
        <item m="1" x="1387"/>
        <item m="1" x="1317"/>
        <item m="1" x="1034"/>
        <item m="1" x="671"/>
        <item x="183"/>
        <item m="1" x="807"/>
        <item m="1" x="429"/>
        <item m="1" x="1074"/>
        <item m="1" x="1051"/>
        <item m="1" x="589"/>
        <item m="1" x="887"/>
        <item m="1" x="523"/>
        <item m="1" x="460"/>
        <item m="1" x="1030"/>
        <item m="1" x="1040"/>
        <item m="1" x="688"/>
        <item m="1" x="1128"/>
        <item m="1" x="1416"/>
        <item m="1" x="436"/>
        <item m="1" x="427"/>
        <item m="1" x="1000"/>
        <item x="18"/>
        <item m="1" x="582"/>
        <item m="1" x="1172"/>
        <item x="103"/>
        <item m="1" x="1422"/>
        <item m="1" x="814"/>
        <item m="1" x="388"/>
        <item m="1" x="290"/>
        <item m="1" x="528"/>
        <item m="1" x="605"/>
        <item m="1" x="606"/>
        <item m="1" x="1006"/>
        <item m="1" x="897"/>
        <item m="1" x="1064"/>
        <item m="1" x="1084"/>
        <item m="1" x="1068"/>
        <item m="1" x="1176"/>
        <item m="1" x="1365"/>
        <item m="1" x="289"/>
        <item m="1" x="938"/>
        <item m="1" x="1122"/>
        <item m="1" x="445"/>
        <item m="1" x="437"/>
        <item m="1" x="1208"/>
        <item m="1" x="562"/>
        <item m="1" x="1413"/>
        <item m="1" x="1206"/>
        <item m="1" x="1340"/>
        <item m="1" x="899"/>
        <item m="1" x="1286"/>
        <item m="1" x="633"/>
        <item m="1" x="393"/>
        <item m="1" x="1138"/>
        <item m="1" x="471"/>
        <item m="1" x="1303"/>
        <item m="1" x="701"/>
        <item m="1" x="310"/>
        <item m="1" x="988"/>
        <item m="1" x="829"/>
        <item x="217"/>
        <item x="216"/>
        <item m="1" x="343"/>
        <item m="1" x="287"/>
        <item m="1" x="1174"/>
        <item m="1" x="1382"/>
        <item m="1" x="616"/>
        <item x="200"/>
        <item x="203"/>
        <item x="282"/>
        <item m="1" x="579"/>
        <item m="1" x="497"/>
        <item m="1" x="1165"/>
        <item m="1" x="531"/>
        <item m="1" x="382"/>
        <item x="30"/>
        <item m="1" x="423"/>
        <item m="1" x="540"/>
        <item m="1" x="997"/>
        <item m="1" x="933"/>
        <item m="1" x="834"/>
        <item m="1" x="754"/>
        <item m="1" x="1383"/>
        <item x="117"/>
        <item m="1" x="1334"/>
        <item m="1" x="1203"/>
        <item m="1" x="527"/>
        <item m="1" x="753"/>
        <item m="1" x="359"/>
        <item m="1" x="417"/>
        <item m="1" x="351"/>
        <item m="1" x="1089"/>
        <item m="1" x="740"/>
        <item m="1" x="1423"/>
        <item m="1" x="965"/>
        <item m="1" x="626"/>
        <item m="1" x="1069"/>
        <item m="1" x="1035"/>
        <item m="1" x="1417"/>
        <item m="1" x="1194"/>
        <item m="1" x="1399"/>
        <item m="1" x="358"/>
        <item m="1" x="660"/>
        <item m="1" x="1227"/>
        <item m="1" x="775"/>
        <item m="1" x="777"/>
        <item m="1" x="932"/>
        <item m="1" x="1067"/>
        <item m="1" x="1344"/>
        <item m="1" x="1048"/>
        <item m="1" x="1105"/>
        <item m="1" x="608"/>
        <item m="1" x="1065"/>
        <item m="1" x="746"/>
        <item m="1" x="1356"/>
        <item m="1" x="910"/>
        <item m="1" x="1057"/>
        <item m="1" x="733"/>
        <item m="1" x="450"/>
        <item m="1" x="604"/>
        <item m="1" x="309"/>
        <item m="1" x="464"/>
        <item m="1" x="302"/>
        <item m="1" x="331"/>
        <item x="70"/>
        <item m="1" x="1240"/>
        <item m="1" x="1071"/>
        <item m="1" x="704"/>
        <item x="102"/>
        <item m="1" x="1438"/>
        <item m="1" x="1153"/>
        <item m="1" x="565"/>
        <item m="1" x="1151"/>
        <item m="1" x="676"/>
        <item m="1" x="710"/>
        <item m="1" x="307"/>
        <item m="1" x="315"/>
        <item m="1" x="1443"/>
        <item m="1" x="323"/>
        <item m="1" x="1319"/>
        <item m="1" x="1272"/>
        <item m="1" x="1243"/>
        <item m="1" x="1274"/>
        <item m="1" x="1154"/>
        <item m="1" x="596"/>
        <item m="1" x="314"/>
        <item m="1" x="924"/>
        <item m="1" x="469"/>
        <item m="1" x="617"/>
        <item x="120"/>
        <item m="1" x="484"/>
        <item m="1" x="642"/>
        <item m="1" x="658"/>
        <item m="1" x="1140"/>
        <item m="1" x="288"/>
        <item m="1" x="927"/>
        <item m="1" x="839"/>
        <item m="1" x="1213"/>
        <item m="1" x="879"/>
        <item m="1" x="1155"/>
        <item m="1" x="510"/>
        <item m="1" x="636"/>
        <item m="1" x="970"/>
        <item m="1" x="1294"/>
        <item m="1" x="418"/>
        <item m="1" x="1242"/>
        <item m="1" x="757"/>
        <item m="1" x="452"/>
        <item m="1" x="618"/>
        <item m="1" x="412"/>
        <item m="1" x="1412"/>
        <item m="1" x="511"/>
        <item m="1" x="367"/>
        <item m="1" x="892"/>
        <item m="1" x="1045"/>
        <item m="1" x="366"/>
        <item m="1" x="1183"/>
        <item m="1" x="805"/>
        <item m="1" x="776"/>
        <item m="1" x="409"/>
        <item m="1" x="1041"/>
        <item m="1" x="590"/>
        <item m="1" x="802"/>
        <item m="1" x="1264"/>
        <item x="115"/>
        <item m="1" x="937"/>
        <item m="1" x="297"/>
        <item m="1" x="1092"/>
        <item m="1" x="1355"/>
        <item m="1" x="1341"/>
        <item m="1" x="1186"/>
        <item m="1" x="1363"/>
        <item m="1" x="319"/>
        <item m="1" x="466"/>
        <item m="1" x="1342"/>
        <item m="1" x="1083"/>
        <item m="1" x="1425"/>
        <item m="1" x="769"/>
        <item m="1" x="304"/>
        <item x="32"/>
        <item m="1" x="809"/>
        <item m="1" x="1300"/>
        <item m="1" x="1226"/>
        <item m="1" x="952"/>
        <item m="1" x="1121"/>
        <item m="1" x="338"/>
        <item m="1" x="1198"/>
        <item m="1" x="461"/>
        <item m="1" x="555"/>
        <item m="1" x="1193"/>
        <item m="1" x="1446"/>
        <item m="1" x="1212"/>
        <item x="8"/>
        <item m="1" x="646"/>
        <item m="1" x="929"/>
        <item x="26"/>
        <item x="28"/>
        <item m="1" x="317"/>
        <item m="1" x="1364"/>
        <item m="1" x="628"/>
        <item m="1" x="1278"/>
        <item m="1" x="703"/>
        <item m="1" x="764"/>
        <item m="1" x="702"/>
        <item m="1" x="759"/>
        <item m="1" x="477"/>
        <item m="1" x="1091"/>
        <item m="1" x="649"/>
        <item m="1" x="1066"/>
        <item m="1" x="585"/>
        <item m="1" x="991"/>
        <item m="1" x="948"/>
        <item m="1" x="465"/>
        <item m="1" x="459"/>
        <item m="1" x="443"/>
        <item m="1" x="789"/>
        <item m="1" x="644"/>
        <item m="1" x="615"/>
        <item m="1" x="1228"/>
        <item m="1" x="571"/>
        <item m="1" x="330"/>
        <item m="1" x="828"/>
        <item m="1" x="1061"/>
        <item m="1" x="1411"/>
        <item m="1" x="1441"/>
        <item m="1" x="621"/>
        <item m="1" x="312"/>
        <item m="1" x="1302"/>
        <item m="1" x="1205"/>
        <item m="1" x="478"/>
        <item m="1" x="1082"/>
        <item m="1" x="313"/>
        <item m="1" x="489"/>
        <item m="1" x="1185"/>
        <item m="1" x="532"/>
        <item m="1" x="940"/>
        <item m="1" x="1371"/>
        <item m="1" x="1238"/>
        <item m="1" x="1106"/>
        <item m="1" x="1266"/>
        <item x="113"/>
        <item x="114"/>
        <item x="116"/>
        <item m="1" x="1110"/>
        <item x="118"/>
        <item m="1" x="793"/>
        <item m="1" x="1096"/>
        <item m="1" x="770"/>
        <item x="55"/>
        <item m="1" x="1201"/>
        <item m="1" x="669"/>
        <item m="1" x="1134"/>
        <item m="1" x="542"/>
        <item m="1" x="1005"/>
        <item m="1" x="1090"/>
        <item m="1" x="904"/>
        <item m="1" x="513"/>
        <item m="1" x="328"/>
        <item x="274"/>
        <item m="1" x="390"/>
        <item m="1" x="534"/>
        <item m="1" x="973"/>
        <item x="204"/>
        <item m="1" x="795"/>
        <item x="90"/>
        <item m="1" x="956"/>
        <item m="1" x="467"/>
        <item m="1" x="320"/>
        <item m="1" x="311"/>
        <item m="1" x="1350"/>
        <item m="1" x="627"/>
        <item m="1" x="1324"/>
        <item m="1" x="1358"/>
        <item m="1" x="1275"/>
        <item m="1" x="1223"/>
        <item m="1" x="767"/>
        <item m="1" x="891"/>
        <item m="1" x="958"/>
        <item m="1" x="666"/>
        <item m="1" x="295"/>
        <item m="1" x="906"/>
        <item m="1" x="479"/>
        <item m="1" x="1116"/>
        <item m="1" x="299"/>
        <item m="1" x="411"/>
        <item m="1" x="1093"/>
        <item m="1" x="1296"/>
        <item m="1" x="1049"/>
        <item m="1" x="858"/>
        <item m="1" x="399"/>
        <item x="1"/>
        <item x="2"/>
        <item x="3"/>
        <item x="4"/>
        <item x="5"/>
        <item x="6"/>
        <item x="7"/>
        <item x="9"/>
        <item x="10"/>
        <item x="12"/>
        <item x="14"/>
        <item x="16"/>
        <item x="17"/>
        <item x="19"/>
        <item x="20"/>
        <item x="23"/>
        <item x="24"/>
        <item x="25"/>
        <item x="27"/>
        <item x="29"/>
        <item x="31"/>
        <item x="33"/>
        <item x="35"/>
        <item x="36"/>
        <item x="37"/>
        <item x="39"/>
        <item x="40"/>
        <item x="42"/>
        <item x="43"/>
        <item x="44"/>
        <item x="45"/>
        <item x="46"/>
        <item x="47"/>
        <item x="4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1"/>
        <item x="92"/>
        <item x="94"/>
        <item x="101"/>
        <item x="104"/>
        <item x="105"/>
        <item x="106"/>
        <item x="107"/>
        <item x="108"/>
        <item x="109"/>
        <item x="110"/>
        <item x="119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2"/>
        <item x="205"/>
        <item x="206"/>
        <item x="207"/>
        <item x="208"/>
        <item x="209"/>
        <item x="215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9"/>
        <item x="240"/>
        <item x="241"/>
        <item x="242"/>
        <item x="243"/>
        <item x="244"/>
        <item x="245"/>
        <item x="246"/>
        <item x="247"/>
        <item x="248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2"/>
        <item x="273"/>
        <item x="275"/>
        <item x="277"/>
        <item x="278"/>
        <item x="280"/>
        <item x="2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4"/>
        <item m="1" x="7"/>
        <item m="1" x="6"/>
        <item m="1" x="9"/>
        <item m="1" x="11"/>
        <item m="1" x="3"/>
        <item x="1"/>
        <item m="1" x="5"/>
        <item m="1" x="8"/>
        <item m="1" x="10"/>
        <item m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">
        <item x="0"/>
        <item x="1"/>
        <item m="1" x="19"/>
        <item m="1" x="11"/>
        <item m="1" x="13"/>
        <item m="1" x="23"/>
        <item m="1" x="24"/>
        <item m="1" x="10"/>
        <item m="1" x="17"/>
        <item m="1" x="21"/>
        <item m="1" x="22"/>
        <item m="1" x="12"/>
        <item m="1" x="20"/>
        <item m="1" x="16"/>
        <item m="1" x="15"/>
        <item m="1" x="14"/>
        <item m="1" x="18"/>
        <item x="9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4"/>
    <field x="5"/>
    <field x="21"/>
  </rowFields>
  <rowItems count="1322">
    <i>
      <x v="6"/>
      <x v="1"/>
      <x v="17"/>
      <x v="170"/>
      <x v="134"/>
      <x v="200"/>
      <x v="863"/>
      <x v="7999"/>
      <x v="17"/>
    </i>
    <i>
      <x v="11"/>
      <x/>
      <x/>
      <x v="2"/>
      <x v="5"/>
      <x v="1413"/>
      <x v="7819"/>
      <x v="7815"/>
      <x/>
    </i>
    <i r="8">
      <x v="19"/>
    </i>
    <i r="3">
      <x v="11"/>
      <x v="33"/>
      <x v="200"/>
      <x v="3258"/>
      <x v="7058"/>
      <x v="22"/>
    </i>
    <i r="3">
      <x v="29"/>
      <x v="29"/>
      <x v="200"/>
      <x v="7944"/>
      <x v="7948"/>
      <x v="22"/>
    </i>
    <i r="3">
      <x v="36"/>
      <x v="35"/>
      <x v="348"/>
      <x v="4250"/>
      <x v="7013"/>
      <x/>
    </i>
    <i r="8">
      <x v="20"/>
    </i>
    <i r="5">
      <x v="1065"/>
      <x v="6521"/>
      <x v="7889"/>
      <x v="20"/>
    </i>
    <i r="6">
      <x v="7416"/>
      <x v="7373"/>
      <x v="20"/>
    </i>
    <i r="6">
      <x v="7775"/>
      <x v="7747"/>
      <x v="20"/>
    </i>
    <i r="5">
      <x v="1219"/>
      <x v="7761"/>
      <x v="7732"/>
      <x v="20"/>
    </i>
    <i r="5">
      <x v="1428"/>
      <x v="7925"/>
      <x v="7926"/>
      <x v="21"/>
    </i>
    <i r="6">
      <x v="7926"/>
      <x v="7927"/>
      <x v="20"/>
    </i>
    <i r="5">
      <x v="1429"/>
      <x v="7927"/>
      <x v="7928"/>
      <x v="20"/>
    </i>
    <i r="3">
      <x v="37"/>
      <x v="34"/>
      <x v="642"/>
      <x v="19"/>
      <x v="7765"/>
      <x v="22"/>
    </i>
    <i r="6">
      <x v="5077"/>
      <x v="7067"/>
      <x v="20"/>
    </i>
    <i r="6">
      <x v="5078"/>
      <x v="7066"/>
      <x v="20"/>
    </i>
    <i r="3">
      <x v="40"/>
      <x v="42"/>
      <x v="820"/>
      <x v="5085"/>
      <x v="7775"/>
      <x v="22"/>
    </i>
    <i r="5">
      <x v="821"/>
      <x v="5115"/>
      <x v="7777"/>
      <x v="22"/>
    </i>
    <i r="3">
      <x v="119"/>
      <x v="121"/>
      <x v="200"/>
      <x v="7756"/>
      <x v="7727"/>
      <x v="20"/>
    </i>
    <i r="3">
      <x v="193"/>
      <x v="153"/>
      <x v="1205"/>
      <x v="6735"/>
      <x v="7071"/>
      <x v="22"/>
    </i>
    <i r="5">
      <x v="1408"/>
      <x v="7804"/>
      <x v="7800"/>
      <x v="22"/>
    </i>
    <i r="3">
      <x v="203"/>
      <x v="160"/>
      <x v="1451"/>
      <x v="7985"/>
      <x v="7990"/>
      <x/>
    </i>
    <i r="8">
      <x v="18"/>
    </i>
    <i r="3">
      <x v="220"/>
      <x v="170"/>
      <x v="1380"/>
      <x v="7667"/>
      <x v="7636"/>
      <x/>
    </i>
    <i r="8">
      <x v="18"/>
    </i>
    <i r="3">
      <x v="261"/>
      <x v="203"/>
      <x v="1360"/>
      <x v="7630"/>
      <x v="7599"/>
      <x v="18"/>
    </i>
    <i r="6">
      <x v="7632"/>
      <x v="7601"/>
      <x/>
    </i>
    <i r="8">
      <x v="18"/>
    </i>
    <i r="3">
      <x v="311"/>
      <x v="248"/>
      <x v="1406"/>
      <x v="7600"/>
      <x v="7785"/>
      <x/>
    </i>
    <i r="7">
      <x v="7863"/>
      <x/>
    </i>
    <i r="3">
      <x v="530"/>
      <x v="427"/>
      <x v="1321"/>
      <x v="7433"/>
      <x v="7392"/>
      <x/>
    </i>
    <i r="8">
      <x v="19"/>
    </i>
    <i r="3">
      <x v="553"/>
      <x v="443"/>
      <x v="1294"/>
      <x v="7156"/>
      <x v="7101"/>
      <x/>
    </i>
    <i r="3">
      <x v="705"/>
      <x v="545"/>
      <x v="200"/>
      <x v="7906"/>
      <x v="7912"/>
      <x v="22"/>
    </i>
    <i r="3">
      <x v="799"/>
      <x v="610"/>
      <x v="1351"/>
      <x v="7512"/>
      <x v="7480"/>
      <x/>
    </i>
    <i r="8">
      <x v="18"/>
    </i>
    <i r="2">
      <x v="1"/>
      <x v="66"/>
      <x v="70"/>
      <x v="505"/>
      <x v="7776"/>
      <x v="7750"/>
      <x/>
    </i>
    <i r="8">
      <x v="19"/>
    </i>
    <i r="5">
      <x v="1415"/>
      <x v="7821"/>
      <x v="7817"/>
      <x/>
    </i>
    <i r="8">
      <x v="19"/>
    </i>
    <i r="3">
      <x v="78"/>
      <x v="83"/>
      <x v="883"/>
      <x v="5629"/>
      <x v="7753"/>
      <x/>
    </i>
    <i r="8">
      <x v="19"/>
    </i>
    <i r="3">
      <x v="80"/>
      <x v="81"/>
      <x v="143"/>
      <x v="27"/>
      <x v="7040"/>
      <x v="22"/>
    </i>
    <i r="7">
      <x v="7764"/>
      <x v="22"/>
    </i>
    <i r="3">
      <x v="143"/>
      <x v="39"/>
      <x v="1262"/>
      <x v="7102"/>
      <x v="7021"/>
      <x v="18"/>
    </i>
    <i r="3">
      <x v="149"/>
      <x v="39"/>
      <x v="1424"/>
      <x v="7903"/>
      <x v="7908"/>
      <x v="18"/>
    </i>
    <i r="3">
      <x v="151"/>
      <x v="39"/>
      <x v="958"/>
      <x v="5915"/>
      <x v="7016"/>
      <x v="18"/>
    </i>
    <i r="3">
      <x v="188"/>
      <x v="39"/>
      <x v="1287"/>
      <x v="7149"/>
      <x v="7093"/>
      <x/>
    </i>
    <i r="8">
      <x v="18"/>
    </i>
    <i r="5">
      <x v="1338"/>
      <x v="7464"/>
      <x v="7432"/>
      <x v="18"/>
    </i>
    <i r="3">
      <x v="190"/>
      <x v="150"/>
      <x v="1453"/>
      <x v="7992"/>
      <x v="7361"/>
      <x v="19"/>
    </i>
    <i r="7">
      <x v="7943"/>
      <x v="19"/>
    </i>
    <i r="6">
      <x v="7997"/>
      <x v="7932"/>
      <x v="19"/>
    </i>
    <i r="3">
      <x v="207"/>
      <x v="39"/>
      <x v="1136"/>
      <x v="6489"/>
      <x v="7032"/>
      <x v="18"/>
    </i>
    <i r="3">
      <x v="346"/>
      <x v="39"/>
      <x v="1387"/>
      <x v="7679"/>
      <x v="7650"/>
      <x v="18"/>
    </i>
    <i r="3">
      <x v="488"/>
      <x v="394"/>
      <x v="200"/>
      <x v="7963"/>
      <x v="7967"/>
      <x v="18"/>
    </i>
    <i r="3">
      <x v="791"/>
      <x v="39"/>
      <x v="1257"/>
      <x v="7096"/>
      <x v="7012"/>
      <x v="18"/>
    </i>
    <i r="3">
      <x v="797"/>
      <x v="39"/>
      <x v="1347"/>
      <x v="7477"/>
      <x v="7445"/>
      <x v="18"/>
    </i>
    <i r="2">
      <x v="2"/>
      <x v="19"/>
      <x v="20"/>
      <x v="200"/>
      <x v="7988"/>
      <x v="7993"/>
      <x/>
    </i>
    <i r="8">
      <x v="18"/>
    </i>
    <i r="5">
      <x v="720"/>
      <x v="7983"/>
      <x v="7988"/>
      <x/>
    </i>
    <i r="8">
      <x v="18"/>
    </i>
    <i r="5">
      <x v="1450"/>
      <x v="7982"/>
      <x v="7987"/>
      <x/>
    </i>
    <i r="8">
      <x v="18"/>
    </i>
    <i r="3">
      <x v="35"/>
      <x v="37"/>
      <x v="169"/>
      <x v="13"/>
      <x v="7009"/>
      <x/>
    </i>
    <i r="8">
      <x v="19"/>
    </i>
    <i r="3">
      <x v="36"/>
      <x v="35"/>
      <x v="44"/>
      <x v="7865"/>
      <x v="7861"/>
      <x v="23"/>
    </i>
    <i r="3">
      <x v="43"/>
      <x v="46"/>
      <x v="190"/>
      <x v="3679"/>
      <x v="7061"/>
      <x v="20"/>
    </i>
    <i r="5">
      <x v="192"/>
      <x v="3678"/>
      <x v="7060"/>
      <x/>
    </i>
    <i r="8">
      <x v="20"/>
    </i>
    <i r="5">
      <x v="193"/>
      <x v="3677"/>
      <x v="7059"/>
      <x v="20"/>
    </i>
    <i r="5">
      <x v="473"/>
      <x v="4692"/>
      <x v="7064"/>
      <x v="20"/>
    </i>
    <i r="3">
      <x v="58"/>
      <x v="62"/>
      <x v="200"/>
      <x v="7697"/>
      <x v="7668"/>
      <x/>
    </i>
    <i r="3">
      <x v="109"/>
      <x v="109"/>
      <x v="200"/>
      <x v="6206"/>
      <x v="7778"/>
      <x v="22"/>
    </i>
    <i r="3">
      <x v="340"/>
      <x v="269"/>
      <x v="200"/>
      <x v="4242"/>
      <x v="7773"/>
      <x v="22"/>
    </i>
    <i r="3">
      <x v="416"/>
      <x v="334"/>
      <x v="25"/>
      <x v="3048"/>
      <x v="7077"/>
      <x v="24"/>
    </i>
    <i r="5">
      <x v="1427"/>
      <x v="7908"/>
      <x v="7914"/>
      <x v="19"/>
    </i>
    <i r="3">
      <x v="655"/>
      <x v="508"/>
      <x v="1416"/>
      <x v="7823"/>
      <x v="7819"/>
      <x v="19"/>
    </i>
    <i r="3">
      <x v="686"/>
      <x v="528"/>
      <x v="200"/>
      <x v="7810"/>
      <x v="7806"/>
      <x/>
    </i>
    <i r="8">
      <x v="19"/>
    </i>
    <i r="3">
      <x v="794"/>
      <x v="606"/>
      <x v="200"/>
      <x v="7323"/>
      <x v="7268"/>
      <x/>
    </i>
    <i r="8">
      <x v="19"/>
    </i>
    <i r="3">
      <x v="803"/>
      <x v="612"/>
      <x v="1363"/>
      <x v="7635"/>
      <x v="7604"/>
      <x/>
    </i>
    <i r="3">
      <x v="808"/>
      <x v="616"/>
      <x v="1411"/>
      <x v="7813"/>
      <x v="7809"/>
      <x v="18"/>
    </i>
    <i r="3">
      <x v="809"/>
      <x v="617"/>
      <x v="1412"/>
      <x v="7814"/>
      <x v="7810"/>
      <x v="18"/>
    </i>
    <i r="2">
      <x v="3"/>
      <x v="155"/>
      <x v="39"/>
      <x v="1215"/>
      <x v="7973"/>
      <x v="7978"/>
      <x v="19"/>
    </i>
    <i r="2">
      <x v="4"/>
      <x v="32"/>
      <x v="31"/>
      <x v="1445"/>
      <x v="7959"/>
      <x v="7963"/>
      <x/>
    </i>
    <i r="3">
      <x v="696"/>
      <x v="539"/>
      <x v="200"/>
      <x v="7987"/>
      <x v="7992"/>
      <x/>
    </i>
    <i r="2">
      <x v="5"/>
      <x v="88"/>
      <x v="105"/>
      <x v="378"/>
      <x v="2293"/>
      <x v="7042"/>
      <x v="22"/>
    </i>
    <i r="5">
      <x v="998"/>
      <x v="6041"/>
      <x v="7757"/>
      <x/>
    </i>
    <i r="8">
      <x v="21"/>
    </i>
    <i r="5">
      <x v="1433"/>
      <x v="7942"/>
      <x v="7946"/>
      <x/>
    </i>
    <i r="8">
      <x v="19"/>
    </i>
    <i r="3">
      <x v="368"/>
      <x v="292"/>
      <x v="1357"/>
      <x v="7612"/>
      <x v="7581"/>
      <x v="18"/>
    </i>
    <i r="3">
      <x v="515"/>
      <x v="413"/>
      <x v="1221"/>
      <x v="7324"/>
      <x v="7269"/>
      <x/>
    </i>
    <i r="8">
      <x v="19"/>
    </i>
    <i r="3">
      <x v="652"/>
      <x v="507"/>
      <x v="200"/>
      <x v="7754"/>
      <x v="7725"/>
      <x v="21"/>
    </i>
    <i r="3">
      <x v="811"/>
      <x v="619"/>
      <x v="1430"/>
      <x v="7934"/>
      <x v="7937"/>
      <x v="21"/>
    </i>
    <i r="6">
      <x v="7938"/>
      <x v="7941"/>
      <x v="19"/>
    </i>
    <i r="2">
      <x v="7"/>
      <x v="30"/>
      <x v="32"/>
      <x v="1414"/>
      <x v="7820"/>
      <x v="7816"/>
      <x v="19"/>
    </i>
    <i r="3">
      <x v="38"/>
      <x v="36"/>
      <x v="885"/>
      <x v="7993"/>
      <x v="7396"/>
      <x v="19"/>
    </i>
    <i r="3">
      <x v="63"/>
      <x v="60"/>
      <x v="114"/>
      <x/>
      <x v="7748"/>
      <x/>
    </i>
    <i r="8">
      <x v="19"/>
    </i>
    <i r="3">
      <x v="101"/>
      <x v="100"/>
      <x v="1004"/>
      <x v="7740"/>
      <x v="7711"/>
      <x v="23"/>
    </i>
    <i r="6">
      <x v="7745"/>
      <x v="7716"/>
      <x v="23"/>
    </i>
    <i r="3">
      <x v="125"/>
      <x v="39"/>
      <x v="1337"/>
      <x v="7460"/>
      <x v="7428"/>
      <x v="18"/>
    </i>
    <i r="5">
      <x v="1344"/>
      <x v="7474"/>
      <x v="7442"/>
      <x v="18"/>
    </i>
    <i r="5">
      <x v="1349"/>
      <x v="7479"/>
      <x v="7447"/>
      <x v="18"/>
    </i>
    <i r="3">
      <x v="137"/>
      <x v="39"/>
      <x v="1335"/>
      <x v="7457"/>
      <x v="7425"/>
      <x v="18"/>
    </i>
    <i r="5">
      <x v="1425"/>
      <x v="7905"/>
      <x v="7911"/>
      <x v="18"/>
    </i>
    <i r="3">
      <x v="138"/>
      <x v="39"/>
      <x v="1340"/>
      <x v="7470"/>
      <x v="7438"/>
      <x v="18"/>
    </i>
    <i r="5">
      <x v="1341"/>
      <x v="7471"/>
      <x v="7439"/>
      <x v="18"/>
    </i>
    <i r="3">
      <x v="142"/>
      <x v="39"/>
      <x v="1020"/>
      <x v="6119"/>
      <x v="7406"/>
      <x v="18"/>
    </i>
    <i r="3">
      <x v="144"/>
      <x v="39"/>
      <x v="895"/>
      <x v="5702"/>
      <x v="7641"/>
      <x v="18"/>
    </i>
    <i r="3">
      <x v="162"/>
      <x v="127"/>
      <x v="200"/>
      <x v="4358"/>
      <x v="7749"/>
      <x/>
    </i>
    <i r="8">
      <x v="21"/>
    </i>
    <i r="6">
      <x v="4359"/>
      <x v="7749"/>
      <x/>
    </i>
    <i r="8">
      <x v="19"/>
    </i>
    <i r="6">
      <x v="7808"/>
      <x v="7804"/>
      <x/>
    </i>
    <i r="8">
      <x v="19"/>
    </i>
    <i r="3">
      <x v="200"/>
      <x v="39"/>
      <x v="1395"/>
      <x v="7687"/>
      <x v="7658"/>
      <x v="18"/>
    </i>
    <i r="3">
      <x v="225"/>
      <x v="174"/>
      <x v="1447"/>
      <x v="7964"/>
      <x v="7968"/>
      <x/>
    </i>
    <i r="3">
      <x v="239"/>
      <x v="39"/>
      <x v="701"/>
      <x v="7672"/>
      <x v="7642"/>
      <x v="18"/>
    </i>
    <i r="3">
      <x v="496"/>
      <x v="245"/>
      <x v="1431"/>
      <x v="7935"/>
      <x v="7938"/>
      <x/>
    </i>
    <i r="8">
      <x v="22"/>
    </i>
    <i r="3">
      <x v="547"/>
      <x v="39"/>
      <x v="1086"/>
      <x v="6275"/>
      <x v="7409"/>
      <x v="18"/>
    </i>
    <i r="3">
      <x v="792"/>
      <x v="39"/>
      <x v="1280"/>
      <x v="7128"/>
      <x v="7057"/>
      <x v="18"/>
    </i>
    <i r="3">
      <x v="812"/>
      <x v="620"/>
      <x v="1432"/>
      <x v="7941"/>
      <x v="7945"/>
      <x/>
    </i>
    <i r="8">
      <x v="19"/>
    </i>
    <i r="2">
      <x v="9"/>
      <x v="4"/>
      <x v="6"/>
      <x v="200"/>
      <x v="3598"/>
      <x v="7063"/>
      <x/>
    </i>
    <i r="8">
      <x v="22"/>
    </i>
    <i r="3">
      <x v="15"/>
      <x v="17"/>
      <x v="18"/>
      <x v="6794"/>
      <x v="7782"/>
      <x v="23"/>
    </i>
    <i r="5">
      <x v="19"/>
      <x v="2877"/>
      <x v="7044"/>
      <x/>
    </i>
    <i r="8">
      <x v="22"/>
    </i>
    <i r="5">
      <x v="200"/>
      <x v="7909"/>
      <x v="7915"/>
      <x v="22"/>
    </i>
    <i r="6">
      <x v="7910"/>
      <x v="7916"/>
      <x v="22"/>
    </i>
    <i r="5">
      <x v="1005"/>
      <x v="7757"/>
      <x v="7728"/>
      <x v="22"/>
    </i>
    <i r="6">
      <x v="7758"/>
      <x v="7729"/>
      <x v="22"/>
    </i>
    <i r="6">
      <x v="7759"/>
      <x v="7730"/>
      <x v="22"/>
    </i>
    <i r="6">
      <x v="7760"/>
      <x v="7731"/>
      <x v="22"/>
    </i>
    <i r="6">
      <x v="7822"/>
      <x v="7818"/>
      <x v="22"/>
    </i>
    <i r="5">
      <x v="1006"/>
      <x v="7994"/>
      <x v="7734"/>
      <x v="22"/>
    </i>
    <i r="3">
      <x v="17"/>
      <x v="18"/>
      <x v="16"/>
      <x v="7911"/>
      <x v="7917"/>
      <x v="22"/>
    </i>
    <i r="5">
      <x v="17"/>
      <x v="7912"/>
      <x v="7918"/>
      <x v="22"/>
    </i>
    <i r="3">
      <x v="26"/>
      <x v="28"/>
      <x v="200"/>
      <x v="7696"/>
      <x v="7667"/>
      <x v="18"/>
    </i>
    <i r="3">
      <x v="30"/>
      <x v="32"/>
      <x v="1417"/>
      <x v="7826"/>
      <x v="7822"/>
      <x v="19"/>
    </i>
    <i r="3">
      <x v="52"/>
      <x v="57"/>
      <x v="200"/>
      <x v="2689"/>
      <x v="7048"/>
      <x v="22"/>
    </i>
    <i r="6">
      <x v="2770"/>
      <x v="7048"/>
      <x v="22"/>
    </i>
    <i r="3">
      <x v="94"/>
      <x v="93"/>
      <x v="200"/>
      <x v="5561"/>
      <x v="7923"/>
      <x v="23"/>
    </i>
    <i r="6">
      <x v="7435"/>
      <x v="7394"/>
      <x/>
    </i>
    <i r="8">
      <x v="22"/>
    </i>
    <i r="6">
      <x v="7921"/>
      <x v="7922"/>
      <x v="22"/>
    </i>
    <i r="6">
      <x v="7922"/>
      <x v="7923"/>
      <x v="22"/>
    </i>
    <i r="3">
      <x v="98"/>
      <x v="91"/>
      <x v="1061"/>
      <x v="6181"/>
      <x v="7098"/>
      <x/>
    </i>
    <i r="8">
      <x v="18"/>
    </i>
    <i r="3">
      <x v="110"/>
      <x v="116"/>
      <x v="160"/>
      <x v="5082"/>
      <x v="7070"/>
      <x v="22"/>
    </i>
    <i r="6">
      <x v="5084"/>
      <x v="7069"/>
      <x v="22"/>
    </i>
    <i r="5">
      <x v="1399"/>
      <x v="7752"/>
      <x v="7723"/>
      <x v="22"/>
    </i>
    <i r="5">
      <x v="1452"/>
      <x v="7986"/>
      <x v="7991"/>
      <x/>
    </i>
    <i r="8">
      <x v="18"/>
    </i>
    <i r="3">
      <x v="623"/>
      <x v="485"/>
      <x v="1314"/>
      <x v="7405"/>
      <x v="7362"/>
      <x/>
    </i>
    <i r="8">
      <x v="20"/>
    </i>
    <i r="6">
      <x v="7409"/>
      <x v="7366"/>
      <x v="21"/>
    </i>
    <i r="3">
      <x v="755"/>
      <x v="579"/>
      <x v="200"/>
      <x v="6025"/>
      <x v="7886"/>
      <x v="19"/>
    </i>
    <i r="6">
      <x v="7379"/>
      <x v="7326"/>
      <x v="19"/>
    </i>
    <i r="2">
      <x v="10"/>
      <x v="57"/>
      <x v="69"/>
      <x v="1454"/>
      <x v="7995"/>
      <x v="7920"/>
      <x v="19"/>
    </i>
    <i r="6">
      <x v="7996"/>
      <x v="7921"/>
      <x v="19"/>
    </i>
    <i r="3">
      <x v="69"/>
      <x v="72"/>
      <x v="852"/>
      <x v="5592"/>
      <x v="7752"/>
      <x/>
    </i>
    <i r="8">
      <x v="19"/>
    </i>
    <i r="3">
      <x v="86"/>
      <x v="87"/>
      <x v="1290"/>
      <x v="7152"/>
      <x v="7096"/>
      <x/>
    </i>
    <i r="8">
      <x v="18"/>
    </i>
    <i r="3">
      <x v="108"/>
      <x v="96"/>
      <x v="134"/>
      <x v="3032"/>
      <x v="7349"/>
      <x v="23"/>
    </i>
    <i r="5">
      <x v="147"/>
      <x v="42"/>
      <x v="7344"/>
      <x v="23"/>
    </i>
    <i r="5">
      <x v="148"/>
      <x v="43"/>
      <x v="7346"/>
      <x v="23"/>
    </i>
    <i r="5">
      <x v="149"/>
      <x v="44"/>
      <x v="7347"/>
      <x v="23"/>
    </i>
    <i r="5">
      <x v="150"/>
      <x v="2216"/>
      <x v="7348"/>
      <x v="23"/>
    </i>
    <i r="5">
      <x v="151"/>
      <x v="3673"/>
      <x v="7350"/>
      <x v="23"/>
    </i>
    <i r="5">
      <x v="469"/>
      <x v="4686"/>
      <x v="7356"/>
      <x v="23"/>
    </i>
    <i r="3">
      <x v="128"/>
      <x v="39"/>
      <x v="854"/>
      <x v="5597"/>
      <x v="7019"/>
      <x v="18"/>
    </i>
    <i r="3">
      <x v="145"/>
      <x v="39"/>
      <x v="1383"/>
      <x v="7675"/>
      <x v="7646"/>
      <x v="18"/>
    </i>
    <i r="3">
      <x v="176"/>
      <x v="139"/>
      <x v="691"/>
      <x v="5153"/>
      <x v="7751"/>
      <x/>
    </i>
    <i r="8">
      <x v="19"/>
    </i>
    <i r="3">
      <x v="398"/>
      <x v="39"/>
      <x v="1310"/>
      <x v="7280"/>
      <x v="7225"/>
      <x/>
    </i>
    <i r="8">
      <x v="18"/>
    </i>
    <i r="3">
      <x v="437"/>
      <x v="350"/>
      <x v="420"/>
      <x v="3682"/>
      <x v="7011"/>
      <x/>
    </i>
    <i r="8">
      <x v="19"/>
    </i>
    <i r="3">
      <x v="499"/>
      <x v="71"/>
      <x v="1149"/>
      <x v="6509"/>
      <x v="7885"/>
      <x v="21"/>
    </i>
    <i r="3">
      <x v="577"/>
      <x v="71"/>
      <x v="1402"/>
      <x v="7771"/>
      <x v="7756"/>
      <x/>
    </i>
    <i r="7">
      <x v="7784"/>
      <x/>
    </i>
    <i r="5">
      <x v="1405"/>
      <x v="7777"/>
      <x v="7754"/>
      <x/>
    </i>
    <i r="3">
      <x v="787"/>
      <x v="71"/>
      <x v="1253"/>
      <x v="7028"/>
      <x v="6942"/>
      <x/>
    </i>
    <i r="8">
      <x v="18"/>
    </i>
    <i r="3">
      <x v="788"/>
      <x v="605"/>
      <x v="1149"/>
      <x v="7031"/>
      <x v="6945"/>
      <x/>
    </i>
    <i r="8">
      <x v="21"/>
    </i>
    <i r="3">
      <x v="790"/>
      <x v="262"/>
      <x v="1352"/>
      <x v="7514"/>
      <x v="7482"/>
      <x/>
    </i>
    <i r="8">
      <x v="18"/>
    </i>
    <i r="3">
      <x v="798"/>
      <x v="609"/>
      <x v="1350"/>
      <x v="7509"/>
      <x v="7477"/>
      <x v="18"/>
    </i>
    <i r="2">
      <x v="11"/>
      <x v="51"/>
      <x v="53"/>
      <x v="1410"/>
      <x v="7811"/>
      <x v="7807"/>
      <x/>
    </i>
    <i r="8">
      <x v="19"/>
    </i>
    <i r="3">
      <x v="54"/>
      <x v="52"/>
      <x v="14"/>
      <x v="41"/>
      <x v="7076"/>
      <x v="23"/>
    </i>
    <i r="3">
      <x v="213"/>
      <x v="166"/>
      <x v="1446"/>
      <x v="7961"/>
      <x v="7965"/>
      <x v="18"/>
    </i>
    <i r="6">
      <x v="7962"/>
      <x v="7966"/>
      <x/>
    </i>
    <i r="3">
      <x v="452"/>
      <x v="364"/>
      <x v="1409"/>
      <x v="7809"/>
      <x v="7805"/>
      <x/>
    </i>
    <i r="8">
      <x v="21"/>
    </i>
    <i r="3">
      <x v="692"/>
      <x v="534"/>
      <x v="525"/>
      <x v="4796"/>
      <x v="7078"/>
      <x v="23"/>
    </i>
    <i r="2">
      <x v="12"/>
      <x v="13"/>
      <x v="16"/>
      <x v="1247"/>
      <x v="6969"/>
      <x v="6883"/>
      <x/>
    </i>
    <i r="5">
      <x v="1248"/>
      <x v="6970"/>
      <x v="6884"/>
      <x/>
    </i>
    <i r="8">
      <x v="18"/>
    </i>
    <i r="5">
      <x v="1434"/>
      <x v="7943"/>
      <x v="7947"/>
      <x v="18"/>
    </i>
    <i r="5">
      <x v="1435"/>
      <x v="7946"/>
      <x v="7950"/>
      <x v="18"/>
    </i>
    <i r="5">
      <x v="1436"/>
      <x v="7947"/>
      <x v="7951"/>
      <x v="18"/>
    </i>
    <i r="3">
      <x v="27"/>
      <x v="27"/>
      <x v="200"/>
      <x v="7904"/>
      <x v="7909"/>
      <x/>
    </i>
    <i r="8">
      <x v="19"/>
    </i>
    <i r="7">
      <x v="7910"/>
      <x/>
    </i>
    <i r="8">
      <x v="19"/>
    </i>
    <i r="3">
      <x v="55"/>
      <x v="59"/>
      <x v="200"/>
      <x v="4384"/>
      <x v="7780"/>
      <x v="23"/>
    </i>
    <i r="3">
      <x v="82"/>
      <x v="85"/>
      <x v="326"/>
      <x v="4190"/>
      <x v="7779"/>
      <x v="23"/>
    </i>
    <i r="3">
      <x v="92"/>
      <x v="111"/>
      <x v="200"/>
      <x v="879"/>
      <x v="7358"/>
      <x v="22"/>
    </i>
    <i r="6">
      <x v="2254"/>
      <x v="7357"/>
      <x v="22"/>
    </i>
    <i r="3">
      <x v="114"/>
      <x v="26"/>
      <x v="1152"/>
      <x v="6534"/>
      <x v="7026"/>
      <x/>
    </i>
    <i r="8">
      <x v="19"/>
    </i>
    <i r="5">
      <x v="1153"/>
      <x v="6535"/>
      <x v="7028"/>
      <x/>
    </i>
    <i r="8">
      <x v="19"/>
    </i>
    <i r="3">
      <x v="164"/>
      <x v="129"/>
      <x v="200"/>
      <x v="6968"/>
      <x v="6882"/>
      <x v="18"/>
    </i>
    <i r="3">
      <x v="241"/>
      <x v="185"/>
      <x v="200"/>
      <x v="7370"/>
      <x v="7317"/>
      <x/>
    </i>
    <i r="8">
      <x v="21"/>
    </i>
    <i r="3">
      <x v="802"/>
      <x v="611"/>
      <x v="1359"/>
      <x v="7620"/>
      <x v="7589"/>
      <x/>
    </i>
    <i r="3">
      <x v="804"/>
      <x v="613"/>
      <x v="1379"/>
      <x v="7666"/>
      <x v="7635"/>
      <x/>
    </i>
    <i r="8">
      <x v="18"/>
    </i>
    <i r="2">
      <x v="13"/>
      <x v="75"/>
      <x v="86"/>
      <x v="200"/>
      <x v="7587"/>
      <x v="7556"/>
      <x v="18"/>
    </i>
    <i r="5">
      <x v="1251"/>
      <x v="6974"/>
      <x v="6888"/>
      <x/>
    </i>
    <i r="8">
      <x v="18"/>
    </i>
    <i r="5">
      <x v="1403"/>
      <x v="7773"/>
      <x v="7745"/>
      <x v="21"/>
    </i>
    <i r="5">
      <x v="1404"/>
      <x v="7774"/>
      <x v="7746"/>
      <x v="21"/>
    </i>
    <i r="3">
      <x v="171"/>
      <x v="135"/>
      <x v="200"/>
      <x v="7984"/>
      <x v="7989"/>
      <x/>
    </i>
    <i r="3">
      <x v="185"/>
      <x v="146"/>
      <x v="1353"/>
      <x v="7517"/>
      <x v="7485"/>
      <x v="18"/>
    </i>
    <i r="2">
      <x v="14"/>
      <x/>
      <x v="2"/>
      <x v="200"/>
      <x v="7412"/>
      <x v="7369"/>
      <x/>
    </i>
    <i r="6">
      <x v="7828"/>
      <x v="7824"/>
      <x/>
    </i>
    <i r="3">
      <x v="1"/>
      <x v="1"/>
      <x v="200"/>
      <x v="7604"/>
      <x v="7573"/>
      <x/>
    </i>
    <i r="8">
      <x v="1"/>
    </i>
    <i r="3">
      <x v="5"/>
      <x v="4"/>
      <x v="200"/>
      <x v="7042"/>
      <x v="6956"/>
      <x/>
    </i>
    <i r="3">
      <x v="10"/>
      <x v="23"/>
      <x v="200"/>
      <x v="7533"/>
      <x v="7501"/>
      <x/>
    </i>
    <i r="8">
      <x v="1"/>
    </i>
    <i r="6">
      <x v="7594"/>
      <x v="7563"/>
      <x/>
    </i>
    <i r="3">
      <x v="12"/>
      <x v="15"/>
      <x v="200"/>
      <x v="7363"/>
      <x v="7310"/>
      <x/>
    </i>
    <i r="6">
      <x v="7535"/>
      <x v="7503"/>
      <x/>
    </i>
    <i r="3">
      <x v="13"/>
      <x v="16"/>
      <x v="200"/>
      <x v="7411"/>
      <x v="7368"/>
      <x/>
    </i>
    <i r="8">
      <x v="1"/>
    </i>
    <i r="3">
      <x v="15"/>
      <x v="17"/>
      <x v="1400"/>
      <x v="7762"/>
      <x v="7733"/>
      <x v="1"/>
    </i>
    <i r="3">
      <x v="16"/>
      <x v="22"/>
      <x v="200"/>
      <x v="7534"/>
      <x v="7502"/>
      <x/>
    </i>
    <i r="6">
      <x v="7541"/>
      <x v="7509"/>
      <x/>
    </i>
    <i r="6">
      <x v="7589"/>
      <x v="7558"/>
      <x/>
    </i>
    <i r="6">
      <x v="7622"/>
      <x v="7591"/>
      <x/>
    </i>
    <i r="6">
      <x v="7746"/>
      <x v="7717"/>
      <x/>
    </i>
    <i r="6">
      <x v="7890"/>
      <x v="7894"/>
      <x/>
    </i>
    <i r="3">
      <x v="17"/>
      <x v="18"/>
      <x v="200"/>
      <x v="7299"/>
      <x v="7244"/>
      <x/>
    </i>
    <i r="5">
      <x v="1448"/>
      <x v="7971"/>
      <x v="7976"/>
      <x v="1"/>
    </i>
    <i r="3">
      <x v="19"/>
      <x v="20"/>
      <x v="200"/>
      <x v="7897"/>
      <x v="7902"/>
      <x/>
    </i>
    <i r="8">
      <x v="1"/>
    </i>
    <i r="3">
      <x v="29"/>
      <x v="29"/>
      <x v="200"/>
      <x v="7751"/>
      <x v="7722"/>
      <x v="1"/>
    </i>
    <i r="3">
      <x v="30"/>
      <x v="32"/>
      <x v="200"/>
      <x v="6926"/>
      <x v="6840"/>
      <x/>
    </i>
    <i r="6">
      <x v="6929"/>
      <x v="6843"/>
      <x/>
    </i>
    <i r="6">
      <x v="6937"/>
      <x v="6851"/>
      <x/>
    </i>
    <i r="6">
      <x v="6988"/>
      <x v="6902"/>
      <x/>
    </i>
    <i r="8">
      <x v="1"/>
    </i>
    <i r="6">
      <x v="6993"/>
      <x v="6907"/>
      <x/>
    </i>
    <i r="6">
      <x v="7003"/>
      <x v="6917"/>
      <x/>
    </i>
    <i r="8">
      <x v="1"/>
    </i>
    <i r="6">
      <x v="7004"/>
      <x v="6918"/>
      <x/>
    </i>
    <i r="6">
      <x v="7019"/>
      <x v="6933"/>
      <x/>
    </i>
    <i r="6">
      <x v="7408"/>
      <x v="7365"/>
      <x/>
    </i>
    <i r="6">
      <x v="7413"/>
      <x v="7370"/>
      <x/>
    </i>
    <i r="6">
      <x v="7623"/>
      <x v="7592"/>
      <x/>
    </i>
    <i r="6">
      <x v="7715"/>
      <x v="7686"/>
      <x/>
    </i>
    <i r="6">
      <x v="7717"/>
      <x v="7688"/>
      <x/>
    </i>
    <i r="6">
      <x v="7718"/>
      <x v="7689"/>
      <x/>
    </i>
    <i r="6">
      <x v="7719"/>
      <x v="7690"/>
      <x/>
    </i>
    <i r="6">
      <x v="7721"/>
      <x v="7692"/>
      <x/>
    </i>
    <i r="6">
      <x v="7722"/>
      <x v="7693"/>
      <x/>
    </i>
    <i r="6">
      <x v="7723"/>
      <x v="7694"/>
      <x/>
    </i>
    <i r="6">
      <x v="7834"/>
      <x v="7830"/>
      <x/>
    </i>
    <i r="6">
      <x v="7835"/>
      <x v="7831"/>
      <x/>
    </i>
    <i r="6">
      <x v="7850"/>
      <x v="7846"/>
      <x/>
    </i>
    <i r="6">
      <x v="7980"/>
      <x v="7985"/>
      <x/>
    </i>
    <i r="3">
      <x v="33"/>
      <x v="89"/>
      <x v="200"/>
      <x v="7765"/>
      <x v="7737"/>
      <x v="1"/>
    </i>
    <i r="3">
      <x v="34"/>
      <x v="38"/>
      <x v="1254"/>
      <x v="7038"/>
      <x v="6952"/>
      <x v="1"/>
    </i>
    <i r="3">
      <x v="36"/>
      <x v="35"/>
      <x v="200"/>
      <x v="7281"/>
      <x v="7226"/>
      <x/>
    </i>
    <i r="6">
      <x v="7602"/>
      <x v="7571"/>
      <x/>
    </i>
    <i r="6">
      <x v="7862"/>
      <x v="7858"/>
      <x/>
    </i>
    <i r="3">
      <x v="37"/>
      <x v="34"/>
      <x v="42"/>
      <x v="7749"/>
      <x v="7720"/>
      <x v="1"/>
    </i>
    <i r="6">
      <x v="7750"/>
      <x v="7721"/>
      <x v="1"/>
    </i>
    <i r="3">
      <x v="38"/>
      <x v="36"/>
      <x v="200"/>
      <x v="7595"/>
      <x v="7564"/>
      <x/>
    </i>
    <i r="6">
      <x v="7841"/>
      <x v="7837"/>
      <x/>
    </i>
    <i r="3">
      <x v="42"/>
      <x v="47"/>
      <x v="200"/>
      <x v="7272"/>
      <x v="7217"/>
      <x v="1"/>
    </i>
    <i r="6">
      <x v="7706"/>
      <x v="7677"/>
      <x/>
    </i>
    <i r="6">
      <x v="7708"/>
      <x v="7679"/>
      <x/>
    </i>
    <i r="6">
      <x v="7709"/>
      <x v="7680"/>
      <x/>
    </i>
    <i r="6">
      <x v="7970"/>
      <x v="7975"/>
      <x/>
    </i>
    <i r="6">
      <x v="7977"/>
      <x v="7982"/>
      <x/>
    </i>
    <i r="6">
      <x v="7979"/>
      <x v="7984"/>
      <x/>
    </i>
    <i r="3">
      <x v="45"/>
      <x v="48"/>
      <x v="200"/>
      <x v="6921"/>
      <x v="6835"/>
      <x/>
    </i>
    <i r="6">
      <x v="7343"/>
      <x v="7293"/>
      <x/>
    </i>
    <i r="6">
      <x v="7705"/>
      <x v="7676"/>
      <x/>
    </i>
    <i r="6">
      <x v="7974"/>
      <x v="7979"/>
      <x/>
    </i>
    <i r="6">
      <x v="7975"/>
      <x v="7980"/>
      <x/>
    </i>
    <i r="3">
      <x v="47"/>
      <x v="50"/>
      <x v="200"/>
      <x v="7747"/>
      <x v="7718"/>
      <x/>
    </i>
    <i r="3">
      <x v="51"/>
      <x v="53"/>
      <x v="200"/>
      <x v="7836"/>
      <x v="7832"/>
      <x/>
    </i>
    <i r="6">
      <x v="7837"/>
      <x v="7833"/>
      <x/>
    </i>
    <i r="6">
      <x v="7838"/>
      <x v="7834"/>
      <x/>
    </i>
    <i r="6">
      <x v="7839"/>
      <x v="7835"/>
      <x/>
    </i>
    <i r="6">
      <x v="7840"/>
      <x v="7836"/>
      <x/>
    </i>
    <i r="3">
      <x v="52"/>
      <x v="57"/>
      <x v="200"/>
      <x v="6613"/>
      <x v="7998"/>
      <x v="1"/>
    </i>
    <i r="6">
      <x v="7024"/>
      <x v="6938"/>
      <x v="1"/>
    </i>
    <i r="6">
      <x v="7753"/>
      <x v="7724"/>
      <x v="1"/>
    </i>
    <i r="3">
      <x v="53"/>
      <x v="56"/>
      <x v="200"/>
      <x v="7020"/>
      <x v="6934"/>
      <x/>
    </i>
    <i r="6">
      <x v="7844"/>
      <x v="7840"/>
      <x/>
    </i>
    <i r="3">
      <x v="55"/>
      <x v="59"/>
      <x v="200"/>
      <x v="7825"/>
      <x v="7821"/>
      <x/>
    </i>
    <i r="3">
      <x v="58"/>
      <x v="62"/>
      <x v="200"/>
      <x v="7294"/>
      <x v="7239"/>
      <x/>
    </i>
    <i r="6">
      <x v="7303"/>
      <x v="7248"/>
      <x/>
    </i>
    <i r="6">
      <x v="7304"/>
      <x v="7249"/>
      <x/>
    </i>
    <i r="6">
      <x v="7366"/>
      <x v="7313"/>
      <x/>
    </i>
    <i r="6">
      <x v="7417"/>
      <x v="7374"/>
      <x/>
    </i>
    <i r="6">
      <x v="7543"/>
      <x v="7511"/>
      <x/>
    </i>
    <i r="6">
      <x v="7545"/>
      <x v="7513"/>
      <x/>
    </i>
    <i r="6">
      <x v="7621"/>
      <x v="7590"/>
      <x/>
    </i>
    <i r="6">
      <x v="7724"/>
      <x v="7695"/>
      <x/>
    </i>
    <i r="8">
      <x v="1"/>
    </i>
    <i r="3">
      <x v="60"/>
      <x v="61"/>
      <x v="200"/>
      <x v="7597"/>
      <x v="7566"/>
      <x/>
    </i>
    <i r="6">
      <x v="7598"/>
      <x v="7567"/>
      <x/>
    </i>
    <i r="3">
      <x v="61"/>
      <x v="68"/>
      <x v="200"/>
      <x v="7275"/>
      <x v="7220"/>
      <x/>
    </i>
    <i r="6">
      <x v="7326"/>
      <x v="7271"/>
      <x/>
    </i>
    <i r="6">
      <x v="7590"/>
      <x v="7559"/>
      <x/>
    </i>
    <i r="3">
      <x v="63"/>
      <x v="60"/>
      <x v="200"/>
      <x v="7531"/>
      <x v="7499"/>
      <x/>
    </i>
    <i r="3">
      <x v="67"/>
      <x v="76"/>
      <x v="200"/>
      <x v="6992"/>
      <x v="6906"/>
      <x/>
    </i>
    <i r="6">
      <x v="7407"/>
      <x v="7364"/>
      <x/>
    </i>
    <i r="3">
      <x v="70"/>
      <x v="75"/>
      <x v="200"/>
      <x v="6990"/>
      <x v="6904"/>
      <x/>
    </i>
    <i r="3">
      <x v="81"/>
      <x v="88"/>
      <x v="200"/>
      <x v="6195"/>
      <x v="7997"/>
      <x v="1"/>
    </i>
    <i r="3">
      <x v="83"/>
      <x v="21"/>
      <x v="200"/>
      <x v="7005"/>
      <x v="6919"/>
      <x/>
    </i>
    <i r="6">
      <x v="7273"/>
      <x v="7218"/>
      <x/>
    </i>
    <i r="6">
      <x v="7842"/>
      <x v="7838"/>
      <x/>
    </i>
    <i r="3">
      <x v="85"/>
      <x v="541"/>
      <x v="200"/>
      <x v="7296"/>
      <x v="7241"/>
      <x/>
    </i>
    <i r="3">
      <x v="86"/>
      <x v="87"/>
      <x v="200"/>
      <x v="7335"/>
      <x v="7280"/>
      <x/>
    </i>
    <i r="3">
      <x v="87"/>
      <x v="44"/>
      <x v="200"/>
      <x v="7288"/>
      <x v="7233"/>
      <x/>
    </i>
    <i r="6">
      <x v="7851"/>
      <x v="7847"/>
      <x/>
    </i>
    <i r="8">
      <x v="1"/>
    </i>
    <i r="6">
      <x v="7852"/>
      <x v="7848"/>
      <x/>
    </i>
    <i r="6">
      <x v="7981"/>
      <x v="7986"/>
      <x/>
    </i>
    <i r="3">
      <x v="88"/>
      <x v="105"/>
      <x v="200"/>
      <x v="7271"/>
      <x v="7216"/>
      <x/>
    </i>
    <i r="6">
      <x v="7365"/>
      <x v="7312"/>
      <x/>
    </i>
    <i r="3">
      <x v="89"/>
      <x v="107"/>
      <x v="200"/>
      <x v="6939"/>
      <x v="6853"/>
      <x/>
    </i>
    <i r="6">
      <x v="7854"/>
      <x v="7850"/>
      <x/>
    </i>
    <i r="3">
      <x v="98"/>
      <x v="91"/>
      <x v="1312"/>
      <x v="7396"/>
      <x v="7343"/>
      <x/>
    </i>
    <i r="8">
      <x v="1"/>
    </i>
    <i r="3">
      <x v="99"/>
      <x v="110"/>
      <x v="200"/>
      <x v="6931"/>
      <x v="6845"/>
      <x/>
    </i>
    <i r="6">
      <x v="6934"/>
      <x v="6848"/>
      <x/>
    </i>
    <i r="6">
      <x v="6935"/>
      <x v="6849"/>
      <x/>
    </i>
    <i r="6">
      <x v="6936"/>
      <x v="6850"/>
      <x/>
    </i>
    <i r="6">
      <x v="6938"/>
      <x v="6852"/>
      <x/>
    </i>
    <i r="6">
      <x v="6941"/>
      <x v="6855"/>
      <x/>
    </i>
    <i r="6">
      <x v="6991"/>
      <x v="6905"/>
      <x/>
    </i>
    <i r="6">
      <x v="7327"/>
      <x v="7272"/>
      <x/>
    </i>
    <i r="6">
      <x v="7328"/>
      <x v="7273"/>
      <x/>
    </i>
    <i r="6">
      <x v="7330"/>
      <x v="7275"/>
      <x/>
    </i>
    <i r="8">
      <x v="1"/>
    </i>
    <i r="6">
      <x v="7714"/>
      <x v="7685"/>
      <x/>
    </i>
    <i r="6">
      <x v="7856"/>
      <x v="7852"/>
      <x/>
    </i>
    <i r="6">
      <x v="7858"/>
      <x v="7854"/>
      <x/>
    </i>
    <i r="6">
      <x v="7860"/>
      <x v="7856"/>
      <x/>
    </i>
    <i r="6">
      <x v="7978"/>
      <x v="7983"/>
      <x/>
    </i>
    <i r="3">
      <x v="104"/>
      <x v="97"/>
      <x v="200"/>
      <x v="6932"/>
      <x v="6846"/>
      <x/>
    </i>
    <i r="8">
      <x v="1"/>
    </i>
    <i r="6">
      <x v="7406"/>
      <x v="7363"/>
      <x/>
    </i>
    <i r="8">
      <x v="1"/>
    </i>
    <i r="6">
      <x v="7845"/>
      <x v="7841"/>
      <x/>
    </i>
    <i r="3">
      <x v="106"/>
      <x v="94"/>
      <x v="200"/>
      <x v="7725"/>
      <x v="7696"/>
      <x/>
    </i>
    <i r="3">
      <x v="113"/>
      <x v="115"/>
      <x v="200"/>
      <x v="7293"/>
      <x v="7238"/>
      <x/>
    </i>
    <i r="3">
      <x v="114"/>
      <x v="26"/>
      <x v="200"/>
      <x v="7526"/>
      <x v="7494"/>
      <x v="1"/>
    </i>
    <i r="6">
      <x v="7713"/>
      <x v="7684"/>
      <x/>
    </i>
    <i r="3">
      <x v="119"/>
      <x v="121"/>
      <x v="200"/>
      <x v="6997"/>
      <x v="6911"/>
      <x/>
    </i>
    <i r="6">
      <x v="6998"/>
      <x v="6912"/>
      <x/>
    </i>
    <i r="6">
      <x v="7017"/>
      <x v="6931"/>
      <x/>
    </i>
    <i r="6">
      <x v="7018"/>
      <x v="6932"/>
      <x/>
    </i>
    <i r="6">
      <x v="7021"/>
      <x v="6935"/>
      <x/>
    </i>
    <i r="6">
      <x v="7022"/>
      <x v="6936"/>
      <x/>
    </i>
    <i r="6">
      <x v="7857"/>
      <x v="7853"/>
      <x/>
    </i>
    <i r="3">
      <x v="158"/>
      <x v="123"/>
      <x v="200"/>
      <x v="6940"/>
      <x v="6854"/>
      <x/>
    </i>
    <i r="3">
      <x v="161"/>
      <x v="126"/>
      <x v="200"/>
      <x v="7887"/>
      <x v="7890"/>
      <x/>
    </i>
    <i r="3">
      <x v="164"/>
      <x v="129"/>
      <x v="200"/>
      <x v="7289"/>
      <x v="7234"/>
      <x/>
    </i>
    <i r="8">
      <x v="1"/>
    </i>
    <i r="3">
      <x v="166"/>
      <x v="131"/>
      <x v="200"/>
      <x v="6944"/>
      <x v="6858"/>
      <x/>
    </i>
    <i r="3">
      <x v="176"/>
      <x v="139"/>
      <x v="200"/>
      <x v="7848"/>
      <x v="7844"/>
      <x/>
    </i>
    <i r="3">
      <x v="191"/>
      <x v="151"/>
      <x v="200"/>
      <x v="7269"/>
      <x v="7214"/>
      <x/>
    </i>
    <i r="3">
      <x v="193"/>
      <x v="153"/>
      <x v="200"/>
      <x v="7337"/>
      <x v="7282"/>
      <x/>
    </i>
    <i r="6">
      <x v="7549"/>
      <x v="7517"/>
      <x/>
    </i>
    <i r="6">
      <x v="7614"/>
      <x v="7583"/>
      <x/>
    </i>
    <i r="3">
      <x v="203"/>
      <x v="160"/>
      <x v="200"/>
      <x v="7297"/>
      <x v="7242"/>
      <x/>
    </i>
    <i r="3">
      <x v="204"/>
      <x v="161"/>
      <x v="200"/>
      <x v="7945"/>
      <x v="7949"/>
      <x/>
    </i>
    <i r="8">
      <x v="1"/>
    </i>
    <i r="3">
      <x v="215"/>
      <x v="167"/>
      <x v="200"/>
      <x v="7329"/>
      <x v="7274"/>
      <x/>
    </i>
    <i r="8">
      <x v="1"/>
    </i>
    <i r="6">
      <x v="7847"/>
      <x v="7843"/>
      <x/>
    </i>
    <i r="3">
      <x v="220"/>
      <x v="170"/>
      <x v="200"/>
      <x v="7855"/>
      <x v="7851"/>
      <x/>
    </i>
    <i r="3">
      <x v="241"/>
      <x v="185"/>
      <x v="200"/>
      <x v="7295"/>
      <x v="7240"/>
      <x/>
    </i>
    <i r="3">
      <x v="271"/>
      <x v="213"/>
      <x v="200"/>
      <x v="7395"/>
      <x v="7342"/>
      <x v="1"/>
    </i>
    <i r="3">
      <x v="302"/>
      <x v="240"/>
      <x v="200"/>
      <x v="7527"/>
      <x v="7495"/>
      <x/>
    </i>
    <i r="6">
      <x v="7529"/>
      <x v="7497"/>
      <x/>
    </i>
    <i r="6">
      <x v="7591"/>
      <x v="7560"/>
      <x/>
    </i>
    <i r="8">
      <x v="1"/>
    </i>
    <i r="3">
      <x v="380"/>
      <x v="303"/>
      <x v="200"/>
      <x v="7285"/>
      <x v="7230"/>
      <x/>
    </i>
    <i r="6">
      <x v="7418"/>
      <x v="7375"/>
      <x/>
    </i>
    <i r="6">
      <x v="7532"/>
      <x v="7500"/>
      <x/>
    </i>
    <i r="6">
      <x v="7603"/>
      <x v="7572"/>
      <x/>
    </i>
    <i r="6">
      <x v="7712"/>
      <x v="7683"/>
      <x/>
    </i>
    <i r="6">
      <x v="7846"/>
      <x v="7842"/>
      <x/>
    </i>
    <i r="6">
      <x v="7889"/>
      <x v="7893"/>
      <x/>
    </i>
    <i r="3">
      <x v="416"/>
      <x v="334"/>
      <x v="200"/>
      <x v="7546"/>
      <x v="7514"/>
      <x/>
    </i>
    <i r="6">
      <x v="7601"/>
      <x v="7570"/>
      <x/>
    </i>
    <i r="3">
      <x v="434"/>
      <x v="347"/>
      <x v="200"/>
      <x v="6924"/>
      <x v="6838"/>
      <x/>
    </i>
    <i r="8">
      <x v="1"/>
    </i>
    <i r="3">
      <x v="443"/>
      <x v="356"/>
      <x v="200"/>
      <x v="6925"/>
      <x v="6839"/>
      <x/>
    </i>
    <i r="6">
      <x v="7300"/>
      <x v="7245"/>
      <x/>
    </i>
    <i r="3">
      <x v="464"/>
      <x v="576"/>
      <x v="200"/>
      <x v="7861"/>
      <x v="7857"/>
      <x/>
    </i>
    <i r="3">
      <x v="465"/>
      <x v="375"/>
      <x v="200"/>
      <x v="7394"/>
      <x v="7341"/>
      <x/>
    </i>
    <i r="8">
      <x v="1"/>
    </i>
    <i r="3">
      <x v="485"/>
      <x v="392"/>
      <x v="200"/>
      <x v="7302"/>
      <x v="7247"/>
      <x/>
    </i>
    <i r="6">
      <x v="7596"/>
      <x v="7565"/>
      <x/>
    </i>
    <i r="3">
      <x v="488"/>
      <x v="394"/>
      <x v="1401"/>
      <x v="7769"/>
      <x v="7741"/>
      <x v="1"/>
    </i>
    <i r="3">
      <x v="520"/>
      <x v="418"/>
      <x v="200"/>
      <x v="6943"/>
      <x v="6857"/>
      <x/>
    </i>
    <i r="6">
      <x v="7041"/>
      <x v="6955"/>
      <x/>
    </i>
    <i r="6">
      <x v="7043"/>
      <x v="6957"/>
      <x/>
    </i>
    <i r="6">
      <x v="7044"/>
      <x v="6958"/>
      <x/>
    </i>
    <i r="6">
      <x v="7331"/>
      <x v="7276"/>
      <x/>
    </i>
    <i r="6">
      <x v="7332"/>
      <x v="7277"/>
      <x/>
    </i>
    <i r="6">
      <x v="7333"/>
      <x v="7278"/>
      <x/>
    </i>
    <i r="6">
      <x v="7334"/>
      <x v="7279"/>
      <x/>
    </i>
    <i r="6">
      <x v="7336"/>
      <x v="7281"/>
      <x/>
    </i>
    <i r="6">
      <x v="7338"/>
      <x v="7283"/>
      <x/>
    </i>
    <i r="6">
      <x v="7339"/>
      <x v="7284"/>
      <x/>
    </i>
    <i r="6">
      <x v="7548"/>
      <x v="7516"/>
      <x/>
    </i>
    <i r="6">
      <x v="7550"/>
      <x v="7518"/>
      <x/>
    </i>
    <i r="6">
      <x v="7624"/>
      <x v="7593"/>
      <x/>
    </i>
    <i r="6">
      <x v="7625"/>
      <x v="7594"/>
      <x/>
    </i>
    <i r="6">
      <x v="7727"/>
      <x v="7698"/>
      <x/>
    </i>
    <i r="6">
      <x v="7748"/>
      <x v="7719"/>
      <x/>
    </i>
    <i r="6">
      <x v="7863"/>
      <x v="7859"/>
      <x/>
    </i>
    <i r="6">
      <x v="7864"/>
      <x v="7860"/>
      <x/>
    </i>
    <i r="6">
      <x v="7900"/>
      <x v="7905"/>
      <x/>
    </i>
    <i r="8">
      <x v="1"/>
    </i>
    <i r="6">
      <x v="7901"/>
      <x v="7906"/>
      <x/>
    </i>
    <i r="3">
      <x v="584"/>
      <x v="458"/>
      <x v="200"/>
      <x v="7843"/>
      <x v="7839"/>
      <x/>
    </i>
    <i r="6">
      <x v="7859"/>
      <x v="7855"/>
      <x/>
    </i>
    <i r="6">
      <x v="7888"/>
      <x v="7891"/>
      <x/>
    </i>
    <i r="3">
      <x v="585"/>
      <x v="459"/>
      <x v="200"/>
      <x v="7891"/>
      <x v="7896"/>
      <x/>
    </i>
    <i r="8">
      <x v="1"/>
    </i>
    <i r="3">
      <x v="604"/>
      <x v="472"/>
      <x v="200"/>
      <x v="7364"/>
      <x v="7311"/>
      <x/>
    </i>
    <i r="8">
      <x v="1"/>
    </i>
    <i r="3">
      <x v="625"/>
      <x v="487"/>
      <x v="200"/>
      <x v="6930"/>
      <x v="6844"/>
      <x/>
    </i>
    <i r="3">
      <x v="652"/>
      <x v="507"/>
      <x v="200"/>
      <x v="6920"/>
      <x v="6834"/>
      <x/>
    </i>
    <i r="6">
      <x v="7023"/>
      <x v="6937"/>
      <x/>
    </i>
    <i r="6">
      <x v="7270"/>
      <x v="7215"/>
      <x/>
    </i>
    <i r="6">
      <x v="7414"/>
      <x v="7371"/>
      <x/>
    </i>
    <i r="6">
      <x v="7415"/>
      <x v="7372"/>
      <x/>
    </i>
    <i r="6">
      <x v="7524"/>
      <x v="7492"/>
      <x/>
    </i>
    <i r="6">
      <x v="7537"/>
      <x v="7505"/>
      <x/>
    </i>
    <i r="6">
      <x v="7538"/>
      <x v="7506"/>
      <x/>
    </i>
    <i r="6">
      <x v="7539"/>
      <x v="7507"/>
      <x/>
    </i>
    <i r="6">
      <x v="7540"/>
      <x v="7508"/>
      <x/>
    </i>
    <i r="6">
      <x v="7588"/>
      <x v="7557"/>
      <x/>
    </i>
    <i r="6">
      <x v="7830"/>
      <x v="7826"/>
      <x/>
    </i>
    <i r="6">
      <x v="7831"/>
      <x v="7827"/>
      <x/>
    </i>
    <i r="6">
      <x v="7832"/>
      <x v="7828"/>
      <x/>
    </i>
    <i r="6">
      <x v="7833"/>
      <x v="7829"/>
      <x/>
    </i>
    <i r="6">
      <x v="7853"/>
      <x v="7849"/>
      <x/>
    </i>
    <i r="3">
      <x v="655"/>
      <x v="508"/>
      <x v="200"/>
      <x v="7287"/>
      <x v="7232"/>
      <x/>
    </i>
    <i r="3">
      <x v="670"/>
      <x v="213"/>
      <x v="200"/>
      <x v="7530"/>
      <x v="7498"/>
      <x/>
    </i>
    <i r="3">
      <x v="687"/>
      <x v="529"/>
      <x v="200"/>
      <x v="7827"/>
      <x v="7823"/>
      <x/>
    </i>
    <i r="3">
      <x v="694"/>
      <x v="537"/>
      <x v="200"/>
      <x v="6933"/>
      <x v="6847"/>
      <x/>
    </i>
    <i r="8">
      <x v="1"/>
    </i>
    <i r="3">
      <x v="716"/>
      <x v="245"/>
      <x v="200"/>
      <x v="7286"/>
      <x v="7231"/>
      <x/>
    </i>
    <i r="3">
      <x v="735"/>
      <x v="97"/>
      <x v="200"/>
      <x v="7362"/>
      <x v="7309"/>
      <x/>
    </i>
    <i r="8">
      <x v="1"/>
    </i>
    <i r="3">
      <x v="739"/>
      <x v="568"/>
      <x v="200"/>
      <x v="7528"/>
      <x v="7496"/>
      <x/>
    </i>
    <i r="3">
      <x v="748"/>
      <x v="573"/>
      <x v="200"/>
      <x v="7896"/>
      <x v="7901"/>
      <x/>
    </i>
    <i r="8">
      <x v="1"/>
    </i>
    <i r="3">
      <x v="772"/>
      <x v="592"/>
      <x v="200"/>
      <x v="7276"/>
      <x v="7221"/>
      <x/>
    </i>
    <i r="3">
      <x v="784"/>
      <x v="603"/>
      <x v="200"/>
      <x v="7301"/>
      <x v="7246"/>
      <x/>
    </i>
    <i r="3">
      <x v="795"/>
      <x v="607"/>
      <x v="200"/>
      <x v="7342"/>
      <x v="7287"/>
      <x/>
    </i>
    <i r="3">
      <x v="805"/>
      <x v="614"/>
      <x v="200"/>
      <x v="7716"/>
      <x v="7687"/>
      <x/>
    </i>
    <i r="2">
      <x v="15"/>
      <x v="61"/>
      <x v="68"/>
      <x v="200"/>
      <x v="7913"/>
      <x v="7919"/>
      <x v="22"/>
    </i>
    <i r="6">
      <x v="7914"/>
      <x v="7919"/>
      <x v="22"/>
    </i>
    <i r="6">
      <x v="7915"/>
      <x v="7919"/>
      <x v="22"/>
    </i>
    <i r="6">
      <x v="7916"/>
      <x v="7919"/>
      <x v="22"/>
    </i>
    <i r="6">
      <x v="7917"/>
      <x v="7919"/>
      <x v="22"/>
    </i>
    <i r="6">
      <x v="7918"/>
      <x v="7919"/>
      <x v="22"/>
    </i>
    <i r="6">
      <x v="7919"/>
      <x v="7919"/>
      <x v="22"/>
    </i>
    <i r="6">
      <x v="7920"/>
      <x v="7919"/>
      <x v="22"/>
    </i>
    <i r="6">
      <x v="7931"/>
      <x v="7933"/>
      <x v="19"/>
    </i>
    <i r="6">
      <x v="7998"/>
      <x v="7933"/>
      <x v="19"/>
    </i>
    <i r="5">
      <x v="1354"/>
      <x v="7570"/>
      <x v="7538"/>
      <x/>
    </i>
    <i r="8">
      <x v="21"/>
    </i>
    <i r="5">
      <x v="1358"/>
      <x v="7619"/>
      <x v="7588"/>
      <x v="18"/>
    </i>
    <i r="3">
      <x v="65"/>
      <x v="63"/>
      <x v="643"/>
      <x v="4039"/>
      <x v="7771"/>
      <x v="22"/>
    </i>
    <i r="3">
      <x v="122"/>
      <x v="39"/>
      <x v="1267"/>
      <x v="7110"/>
      <x v="7031"/>
      <x v="18"/>
    </i>
    <i r="3">
      <x v="123"/>
      <x v="39"/>
      <x v="1199"/>
      <x v="6827"/>
      <x v="7405"/>
      <x v="18"/>
    </i>
    <i r="5">
      <x v="1201"/>
      <x v="6829"/>
      <x v="7407"/>
      <x v="18"/>
    </i>
    <i r="5">
      <x v="1258"/>
      <x v="7097"/>
      <x v="7014"/>
      <x v="18"/>
    </i>
    <i r="6">
      <x v="7463"/>
      <x v="7431"/>
      <x v="18"/>
    </i>
    <i r="5">
      <x v="1260"/>
      <x v="7099"/>
      <x v="7017"/>
      <x v="18"/>
    </i>
    <i r="6">
      <x v="7462"/>
      <x v="7430"/>
      <x v="18"/>
    </i>
    <i r="5">
      <x v="1263"/>
      <x v="7104"/>
      <x v="7023"/>
      <x v="18"/>
    </i>
    <i r="5">
      <x v="1264"/>
      <x v="7106"/>
      <x v="7025"/>
      <x v="18"/>
    </i>
    <i r="5">
      <x v="1323"/>
      <x v="7442"/>
      <x v="7410"/>
      <x v="18"/>
    </i>
    <i r="5">
      <x v="1328"/>
      <x v="7448"/>
      <x v="7416"/>
      <x v="18"/>
    </i>
    <i r="5">
      <x v="1339"/>
      <x v="7465"/>
      <x v="7433"/>
      <x v="18"/>
    </i>
    <i r="5">
      <x v="1342"/>
      <x v="7472"/>
      <x v="7440"/>
      <x v="18"/>
    </i>
    <i r="5">
      <x v="1422"/>
      <x v="7899"/>
      <x v="7904"/>
      <x v="18"/>
    </i>
    <i r="3">
      <x v="124"/>
      <x v="39"/>
      <x v="1420"/>
      <x v="7894"/>
      <x v="7899"/>
      <x v="18"/>
    </i>
    <i r="3">
      <x v="130"/>
      <x v="39"/>
      <x v="1261"/>
      <x v="7100"/>
      <x v="7018"/>
      <x v="18"/>
    </i>
    <i r="7">
      <x v="7895"/>
      <x v="18"/>
    </i>
    <i r="3">
      <x v="131"/>
      <x v="39"/>
      <x v="1269"/>
      <x v="7113"/>
      <x v="7035"/>
      <x v="18"/>
    </i>
    <i r="6">
      <x v="7116"/>
      <x v="7038"/>
      <x v="18"/>
    </i>
    <i r="5">
      <x v="1418"/>
      <x v="7892"/>
      <x v="7897"/>
      <x v="18"/>
    </i>
    <i r="3">
      <x v="133"/>
      <x v="39"/>
      <x v="1268"/>
      <x v="7111"/>
      <x v="7033"/>
      <x v="18"/>
    </i>
    <i r="3">
      <x v="136"/>
      <x v="39"/>
      <x v="1256"/>
      <x v="7095"/>
      <x v="7010"/>
      <x v="18"/>
    </i>
    <i r="3">
      <x v="148"/>
      <x v="39"/>
      <x v="1285"/>
      <x v="7147"/>
      <x v="7091"/>
      <x/>
    </i>
    <i r="8">
      <x v="18"/>
    </i>
    <i r="5">
      <x v="1289"/>
      <x v="7151"/>
      <x v="7095"/>
      <x/>
    </i>
    <i r="8">
      <x v="18"/>
    </i>
    <i r="3">
      <x v="168"/>
      <x v="39"/>
      <x v="1396"/>
      <x v="7688"/>
      <x v="7659"/>
      <x v="18"/>
    </i>
    <i r="3">
      <x v="206"/>
      <x v="39"/>
      <x v="1421"/>
      <x v="7895"/>
      <x v="7900"/>
      <x v="18"/>
    </i>
    <i r="3">
      <x v="216"/>
      <x v="39"/>
      <x v="731"/>
      <x v="5285"/>
      <x v="7400"/>
      <x v="18"/>
    </i>
    <i r="3">
      <x v="242"/>
      <x v="39"/>
      <x v="1326"/>
      <x v="7445"/>
      <x v="7413"/>
      <x v="18"/>
    </i>
    <i r="5">
      <x v="1345"/>
      <x v="7475"/>
      <x v="7443"/>
      <x v="18"/>
    </i>
    <i r="3">
      <x v="328"/>
      <x v="39"/>
      <x v="1121"/>
      <x v="6461"/>
      <x v="7404"/>
      <x v="18"/>
    </i>
    <i r="5">
      <x v="1327"/>
      <x v="7446"/>
      <x v="7414"/>
      <x v="18"/>
    </i>
    <i r="3">
      <x v="365"/>
      <x v="39"/>
      <x v="1272"/>
      <x v="7118"/>
      <x v="7041"/>
      <x v="18"/>
    </i>
    <i r="5">
      <x v="1275"/>
      <x v="7121"/>
      <x v="7046"/>
      <x v="18"/>
    </i>
    <i r="3">
      <x v="419"/>
      <x v="39"/>
      <x v="1270"/>
      <x v="7114"/>
      <x v="7036"/>
      <x v="18"/>
    </i>
    <i r="6">
      <x v="7115"/>
      <x v="7037"/>
      <x v="18"/>
    </i>
    <i r="3">
      <x v="471"/>
      <x v="39"/>
      <x v="763"/>
      <x v="5355"/>
      <x v="7892"/>
      <x v="18"/>
    </i>
    <i r="5">
      <x v="1288"/>
      <x v="7150"/>
      <x v="7094"/>
      <x/>
    </i>
    <i r="8">
      <x v="18"/>
    </i>
    <i r="5">
      <x v="1397"/>
      <x v="7689"/>
      <x v="7660"/>
      <x v="18"/>
    </i>
    <i r="3">
      <x v="538"/>
      <x v="39"/>
      <x v="1266"/>
      <x v="7108"/>
      <x v="7029"/>
      <x v="18"/>
    </i>
    <i r="5">
      <x v="1391"/>
      <x v="7683"/>
      <x v="7654"/>
      <x v="18"/>
    </i>
    <i r="3">
      <x v="579"/>
      <x v="39"/>
      <x v="1394"/>
      <x v="7686"/>
      <x v="7657"/>
      <x v="18"/>
    </i>
    <i r="3">
      <x v="580"/>
      <x v="39"/>
      <x v="1381"/>
      <x v="7669"/>
      <x v="7638"/>
      <x v="18"/>
    </i>
    <i r="5">
      <x v="1384"/>
      <x v="7676"/>
      <x v="7647"/>
      <x v="18"/>
    </i>
    <i r="5">
      <x v="1385"/>
      <x v="7677"/>
      <x v="7648"/>
      <x v="18"/>
    </i>
    <i r="5">
      <x v="1393"/>
      <x v="7685"/>
      <x v="7656"/>
      <x v="18"/>
    </i>
    <i r="3">
      <x v="588"/>
      <x v="39"/>
      <x v="1197"/>
      <x v="6825"/>
      <x v="7401"/>
      <x v="18"/>
    </i>
    <i r="5">
      <x v="1271"/>
      <x v="7117"/>
      <x v="7039"/>
      <x v="18"/>
    </i>
    <i r="5">
      <x v="1286"/>
      <x v="7148"/>
      <x v="7092"/>
      <x/>
    </i>
    <i r="5">
      <x v="1333"/>
      <x v="7455"/>
      <x v="7423"/>
      <x v="18"/>
    </i>
    <i r="3">
      <x v="611"/>
      <x v="39"/>
      <x v="1278"/>
      <x v="7126"/>
      <x v="7053"/>
      <x v="18"/>
    </i>
    <i r="3">
      <x v="620"/>
      <x v="39"/>
      <x v="1012"/>
      <x v="7109"/>
      <x v="7030"/>
      <x v="18"/>
    </i>
    <i r="5">
      <x v="1386"/>
      <x v="7678"/>
      <x v="7649"/>
      <x v="18"/>
    </i>
    <i r="3">
      <x v="634"/>
      <x v="39"/>
      <x v="1198"/>
      <x v="6826"/>
      <x v="7403"/>
      <x v="18"/>
    </i>
    <i r="5">
      <x v="1274"/>
      <x v="7120"/>
      <x v="7045"/>
      <x v="18"/>
    </i>
    <i r="5">
      <x v="1423"/>
      <x v="7902"/>
      <x v="7907"/>
      <x v="18"/>
    </i>
    <i r="3">
      <x v="654"/>
      <x v="39"/>
      <x v="1277"/>
      <x v="7125"/>
      <x v="7052"/>
      <x v="18"/>
    </i>
    <i r="3">
      <x v="681"/>
      <x v="206"/>
      <x v="475"/>
      <x v="7112"/>
      <x v="7034"/>
      <x v="21"/>
    </i>
    <i r="3">
      <x v="746"/>
      <x v="39"/>
      <x v="899"/>
      <x v="7101"/>
      <x v="7020"/>
      <x v="18"/>
    </i>
    <i r="6">
      <x v="7103"/>
      <x v="7022"/>
      <x v="18"/>
    </i>
    <i r="6">
      <x v="7105"/>
      <x v="7024"/>
      <x v="18"/>
    </i>
    <i r="6">
      <x v="7440"/>
      <x v="7402"/>
      <x v="18"/>
    </i>
    <i r="3">
      <x v="748"/>
      <x v="573"/>
      <x v="931"/>
      <x v="7436"/>
      <x v="7395"/>
      <x v="19"/>
    </i>
    <i r="3">
      <x v="757"/>
      <x v="581"/>
      <x v="997"/>
      <x v="6039"/>
      <x v="7762"/>
      <x/>
    </i>
    <i r="8">
      <x v="19"/>
    </i>
    <i r="3">
      <x v="764"/>
      <x v="39"/>
      <x v="1392"/>
      <x v="7684"/>
      <x v="7655"/>
      <x v="18"/>
    </i>
    <i r="3">
      <x v="778"/>
      <x v="39"/>
      <x v="1329"/>
      <x v="7449"/>
      <x v="7417"/>
      <x v="18"/>
    </i>
    <i r="5">
      <x v="1331"/>
      <x v="7451"/>
      <x v="7419"/>
      <x v="18"/>
    </i>
    <i r="6">
      <x v="7453"/>
      <x v="7421"/>
      <x v="18"/>
    </i>
    <i r="3">
      <x v="793"/>
      <x v="39"/>
      <x v="1309"/>
      <x v="7278"/>
      <x v="7223"/>
      <x/>
    </i>
    <i r="8">
      <x v="18"/>
    </i>
    <i r="2">
      <x v="16"/>
      <x v="1"/>
      <x v="1"/>
      <x v="200"/>
      <x v="7434"/>
      <x v="7393"/>
      <x/>
    </i>
    <i r="8">
      <x v="19"/>
    </i>
    <i r="6">
      <x v="7824"/>
      <x v="7820"/>
      <x v="19"/>
    </i>
    <i r="3">
      <x v="15"/>
      <x v="17"/>
      <x v="1315"/>
      <x v="7424"/>
      <x v="7383"/>
      <x v="19"/>
    </i>
    <i r="5">
      <x v="1316"/>
      <x v="7426"/>
      <x v="7385"/>
      <x v="19"/>
    </i>
    <i r="5">
      <x v="1317"/>
      <x v="7427"/>
      <x v="7386"/>
      <x v="19"/>
    </i>
    <i r="5">
      <x v="1318"/>
      <x v="7429"/>
      <x v="7388"/>
      <x v="19"/>
    </i>
    <i r="5">
      <x v="1319"/>
      <x v="7430"/>
      <x v="7389"/>
      <x v="19"/>
    </i>
    <i r="3">
      <x v="31"/>
      <x v="30"/>
      <x v="200"/>
      <x v="3603"/>
      <x v="7062"/>
      <x v="22"/>
    </i>
    <i r="3">
      <x v="33"/>
      <x v="89"/>
      <x v="208"/>
      <x v="2608"/>
      <x v="7768"/>
      <x v="22"/>
    </i>
    <i r="6">
      <x v="2910"/>
      <x v="7769"/>
      <x v="22"/>
    </i>
    <i r="6">
      <x v="3840"/>
      <x v="7766"/>
      <x v="22"/>
    </i>
    <i r="6">
      <x v="6797"/>
      <x v="7884"/>
      <x v="22"/>
    </i>
    <i r="6">
      <x v="7783"/>
      <x v="7767"/>
      <x v="22"/>
    </i>
    <i r="6">
      <x v="7784"/>
      <x v="7770"/>
      <x v="22"/>
    </i>
    <i r="3">
      <x v="87"/>
      <x v="44"/>
      <x v="1252"/>
      <x v="6976"/>
      <x v="6890"/>
      <x v="18"/>
    </i>
    <i r="3">
      <x v="90"/>
      <x v="113"/>
      <x v="200"/>
      <x v="2524"/>
      <x v="7055"/>
      <x v="22"/>
    </i>
    <i r="6">
      <x v="3233"/>
      <x v="7056"/>
      <x v="22"/>
    </i>
    <i r="3">
      <x v="99"/>
      <x v="110"/>
      <x v="200"/>
      <x v="5559"/>
      <x v="7755"/>
      <x v="24"/>
    </i>
    <i r="6">
      <x v="5560"/>
      <x v="7755"/>
      <x/>
    </i>
    <i r="8">
      <x v="21"/>
    </i>
    <i r="3">
      <x v="100"/>
      <x v="112"/>
      <x v="200"/>
      <x v="2788"/>
      <x v="7047"/>
      <x v="20"/>
    </i>
    <i r="3">
      <x v="502"/>
      <x v="403"/>
      <x v="200"/>
      <x v="7829"/>
      <x v="7825"/>
      <x v="19"/>
    </i>
    <i r="2">
      <x v="17"/>
      <x v="10"/>
      <x v="23"/>
      <x v="200"/>
      <x v="7558"/>
      <x v="7526"/>
      <x/>
    </i>
    <i r="3">
      <x v="32"/>
      <x v="31"/>
      <x v="200"/>
      <x v="6945"/>
      <x v="6859"/>
      <x/>
    </i>
    <i r="3">
      <x v="36"/>
      <x v="35"/>
      <x v="200"/>
      <x v="6977"/>
      <x v="6891"/>
      <x/>
    </i>
    <i r="6">
      <x v="7320"/>
      <x v="7265"/>
      <x/>
    </i>
    <i r="6">
      <x v="7322"/>
      <x v="7267"/>
      <x/>
    </i>
    <i r="6">
      <x v="7361"/>
      <x v="7308"/>
      <x/>
    </i>
    <i r="6">
      <x v="7383"/>
      <x v="7330"/>
      <x/>
    </i>
    <i r="6">
      <x v="7384"/>
      <x v="7331"/>
      <x/>
    </i>
    <i r="6">
      <x v="7385"/>
      <x v="7332"/>
      <x/>
    </i>
    <i r="6">
      <x v="7389"/>
      <x v="7336"/>
      <x/>
    </i>
    <i r="6">
      <x v="7390"/>
      <x v="7337"/>
      <x/>
    </i>
    <i r="6">
      <x v="7410"/>
      <x v="7367"/>
      <x/>
    </i>
    <i r="6">
      <x v="7419"/>
      <x v="7376"/>
      <x/>
    </i>
    <i r="6">
      <x v="7521"/>
      <x v="7489"/>
      <x/>
    </i>
    <i r="6">
      <x v="7551"/>
      <x v="7519"/>
      <x/>
    </i>
    <i r="8">
      <x v="1"/>
    </i>
    <i r="6">
      <x v="7617"/>
      <x v="7586"/>
      <x/>
    </i>
    <i r="6">
      <x v="7618"/>
      <x v="7587"/>
      <x/>
    </i>
    <i r="6">
      <x v="7628"/>
      <x v="7597"/>
      <x/>
    </i>
    <i r="6">
      <x v="7668"/>
      <x v="7637"/>
      <x/>
    </i>
    <i r="3">
      <x v="45"/>
      <x v="48"/>
      <x v="200"/>
      <x v="7343"/>
      <x v="7288"/>
      <x/>
    </i>
    <i r="7">
      <x v="7292"/>
      <x/>
    </i>
    <i r="3">
      <x v="49"/>
      <x v="58"/>
      <x v="200"/>
      <x v="7404"/>
      <x v="7360"/>
      <x/>
    </i>
    <i r="6">
      <x v="7772"/>
      <x v="7744"/>
      <x/>
    </i>
    <i r="3">
      <x v="53"/>
      <x v="56"/>
      <x v="200"/>
      <x v="7093"/>
      <x v="7007"/>
      <x/>
    </i>
    <i r="3">
      <x v="55"/>
      <x v="59"/>
      <x v="200"/>
      <x v="7054"/>
      <x v="6968"/>
      <x/>
    </i>
    <i r="6">
      <x v="7055"/>
      <x v="6969"/>
      <x/>
    </i>
    <i r="6">
      <x v="7056"/>
      <x v="6970"/>
      <x/>
    </i>
    <i r="6">
      <x v="7057"/>
      <x v="6971"/>
      <x/>
    </i>
    <i r="6">
      <x v="7058"/>
      <x v="6972"/>
      <x/>
    </i>
    <i r="6">
      <x v="7059"/>
      <x v="6973"/>
      <x/>
    </i>
    <i r="6">
      <x v="7060"/>
      <x v="6974"/>
      <x/>
    </i>
    <i r="6">
      <x v="7061"/>
      <x v="6975"/>
      <x/>
    </i>
    <i r="6">
      <x v="7062"/>
      <x v="6976"/>
      <x/>
    </i>
    <i r="6">
      <x v="7063"/>
      <x v="6977"/>
      <x/>
    </i>
    <i r="6">
      <x v="7064"/>
      <x v="6978"/>
      <x/>
    </i>
    <i r="6">
      <x v="7065"/>
      <x v="6979"/>
      <x/>
    </i>
    <i r="6">
      <x v="7066"/>
      <x v="6980"/>
      <x/>
    </i>
    <i r="6">
      <x v="7067"/>
      <x v="6981"/>
      <x/>
    </i>
    <i r="6">
      <x v="7068"/>
      <x v="6982"/>
      <x/>
    </i>
    <i r="6">
      <x v="7071"/>
      <x v="6985"/>
      <x/>
    </i>
    <i r="6">
      <x v="7072"/>
      <x v="6986"/>
      <x/>
    </i>
    <i r="6">
      <x v="7073"/>
      <x v="6987"/>
      <x/>
    </i>
    <i r="6">
      <x v="7074"/>
      <x v="6988"/>
      <x/>
    </i>
    <i r="6">
      <x v="7075"/>
      <x v="6989"/>
      <x/>
    </i>
    <i r="6">
      <x v="7076"/>
      <x v="6990"/>
      <x/>
    </i>
    <i r="6">
      <x v="7077"/>
      <x v="6991"/>
      <x/>
    </i>
    <i r="6">
      <x v="7078"/>
      <x v="6992"/>
      <x/>
    </i>
    <i r="6">
      <x v="7079"/>
      <x v="6993"/>
      <x/>
    </i>
    <i r="6">
      <x v="7080"/>
      <x v="6994"/>
      <x/>
    </i>
    <i r="6">
      <x v="7081"/>
      <x v="6995"/>
      <x/>
    </i>
    <i r="6">
      <x v="7082"/>
      <x v="6996"/>
      <x/>
    </i>
    <i r="6">
      <x v="7083"/>
      <x v="6997"/>
      <x/>
    </i>
    <i r="6">
      <x v="7084"/>
      <x v="6998"/>
      <x/>
    </i>
    <i r="6">
      <x v="7085"/>
      <x v="6999"/>
      <x/>
    </i>
    <i r="6">
      <x v="7087"/>
      <x v="7001"/>
      <x/>
    </i>
    <i r="6">
      <x v="7088"/>
      <x v="7002"/>
      <x/>
    </i>
    <i r="6">
      <x v="7089"/>
      <x v="7003"/>
      <x/>
    </i>
    <i r="6">
      <x v="7090"/>
      <x v="7004"/>
      <x/>
    </i>
    <i r="6">
      <x v="7091"/>
      <x v="7005"/>
      <x/>
    </i>
    <i r="6">
      <x v="7173"/>
      <x v="7118"/>
      <x/>
    </i>
    <i r="6">
      <x v="7174"/>
      <x v="7119"/>
      <x/>
    </i>
    <i r="6">
      <x v="7175"/>
      <x v="7120"/>
      <x/>
    </i>
    <i r="6">
      <x v="7176"/>
      <x v="7121"/>
      <x/>
    </i>
    <i r="6">
      <x v="7177"/>
      <x v="7122"/>
      <x/>
    </i>
    <i r="6">
      <x v="7178"/>
      <x v="7123"/>
      <x/>
    </i>
    <i r="6">
      <x v="7179"/>
      <x v="7124"/>
      <x/>
    </i>
    <i r="6">
      <x v="7180"/>
      <x v="7125"/>
      <x/>
    </i>
    <i r="6">
      <x v="7181"/>
      <x v="7126"/>
      <x/>
    </i>
    <i r="6">
      <x v="7182"/>
      <x v="7127"/>
      <x/>
    </i>
    <i r="6">
      <x v="7183"/>
      <x v="7128"/>
      <x/>
    </i>
    <i r="6">
      <x v="7184"/>
      <x v="7129"/>
      <x/>
    </i>
    <i r="6">
      <x v="7185"/>
      <x v="7130"/>
      <x/>
    </i>
    <i r="6">
      <x v="7186"/>
      <x v="7131"/>
      <x/>
    </i>
    <i r="6">
      <x v="7187"/>
      <x v="7132"/>
      <x/>
    </i>
    <i r="6">
      <x v="7188"/>
      <x v="7133"/>
      <x/>
    </i>
    <i r="6">
      <x v="7189"/>
      <x v="7134"/>
      <x/>
    </i>
    <i r="6">
      <x v="7190"/>
      <x v="7135"/>
      <x/>
    </i>
    <i r="6">
      <x v="7191"/>
      <x v="7136"/>
      <x/>
    </i>
    <i r="6">
      <x v="7192"/>
      <x v="7137"/>
      <x/>
    </i>
    <i r="6">
      <x v="7193"/>
      <x v="7138"/>
      <x/>
    </i>
    <i r="6">
      <x v="7194"/>
      <x v="7139"/>
      <x/>
    </i>
    <i r="6">
      <x v="7195"/>
      <x v="7140"/>
      <x/>
    </i>
    <i r="6">
      <x v="7196"/>
      <x v="7141"/>
      <x/>
    </i>
    <i r="6">
      <x v="7197"/>
      <x v="7142"/>
      <x/>
    </i>
    <i r="6">
      <x v="7198"/>
      <x v="7143"/>
      <x/>
    </i>
    <i r="6">
      <x v="7199"/>
      <x v="7144"/>
      <x/>
    </i>
    <i r="6">
      <x v="7200"/>
      <x v="7145"/>
      <x/>
    </i>
    <i r="6">
      <x v="7201"/>
      <x v="7146"/>
      <x/>
    </i>
    <i r="6">
      <x v="7202"/>
      <x v="7147"/>
      <x/>
    </i>
    <i r="6">
      <x v="7203"/>
      <x v="7148"/>
      <x/>
    </i>
    <i r="6">
      <x v="7204"/>
      <x v="7149"/>
      <x/>
    </i>
    <i r="6">
      <x v="7205"/>
      <x v="7150"/>
      <x/>
    </i>
    <i r="6">
      <x v="7206"/>
      <x v="7151"/>
      <x/>
    </i>
    <i r="6">
      <x v="7207"/>
      <x v="7152"/>
      <x/>
    </i>
    <i r="6">
      <x v="7208"/>
      <x v="7153"/>
      <x/>
    </i>
    <i r="6">
      <x v="7209"/>
      <x v="7154"/>
      <x/>
    </i>
    <i r="6">
      <x v="7210"/>
      <x v="7155"/>
      <x/>
    </i>
    <i r="6">
      <x v="7211"/>
      <x v="7156"/>
      <x/>
    </i>
    <i r="6">
      <x v="7212"/>
      <x v="7157"/>
      <x/>
    </i>
    <i r="6">
      <x v="7213"/>
      <x v="7158"/>
      <x/>
    </i>
    <i r="6">
      <x v="7214"/>
      <x v="7159"/>
      <x/>
    </i>
    <i r="6">
      <x v="7215"/>
      <x v="7160"/>
      <x/>
    </i>
    <i r="6">
      <x v="7216"/>
      <x v="7161"/>
      <x/>
    </i>
    <i r="6">
      <x v="7217"/>
      <x v="7162"/>
      <x/>
    </i>
    <i r="6">
      <x v="7218"/>
      <x v="7163"/>
      <x/>
    </i>
    <i r="6">
      <x v="7219"/>
      <x v="7164"/>
      <x/>
    </i>
    <i r="6">
      <x v="7220"/>
      <x v="7165"/>
      <x/>
    </i>
    <i r="6">
      <x v="7221"/>
      <x v="7166"/>
      <x/>
    </i>
    <i r="6">
      <x v="7222"/>
      <x v="7167"/>
      <x/>
    </i>
    <i r="6">
      <x v="7224"/>
      <x v="7169"/>
      <x/>
    </i>
    <i r="6">
      <x v="7225"/>
      <x v="7170"/>
      <x/>
    </i>
    <i r="6">
      <x v="7226"/>
      <x v="7171"/>
      <x/>
    </i>
    <i r="6">
      <x v="7227"/>
      <x v="7172"/>
      <x/>
    </i>
    <i r="6">
      <x v="7228"/>
      <x v="7173"/>
      <x/>
    </i>
    <i r="6">
      <x v="7229"/>
      <x v="7174"/>
      <x/>
    </i>
    <i r="6">
      <x v="7230"/>
      <x v="7175"/>
      <x/>
    </i>
    <i r="6">
      <x v="7231"/>
      <x v="7176"/>
      <x/>
    </i>
    <i r="6">
      <x v="7232"/>
      <x v="7177"/>
      <x/>
    </i>
    <i r="6">
      <x v="7233"/>
      <x v="7178"/>
      <x/>
    </i>
    <i r="6">
      <x v="7234"/>
      <x v="7179"/>
      <x/>
    </i>
    <i r="6">
      <x v="7235"/>
      <x v="7180"/>
      <x/>
    </i>
    <i r="6">
      <x v="7236"/>
      <x v="7181"/>
      <x/>
    </i>
    <i r="6">
      <x v="7237"/>
      <x v="7182"/>
      <x/>
    </i>
    <i r="6">
      <x v="7238"/>
      <x v="7183"/>
      <x/>
    </i>
    <i r="6">
      <x v="7239"/>
      <x v="7184"/>
      <x/>
    </i>
    <i r="6">
      <x v="7240"/>
      <x v="7185"/>
      <x/>
    </i>
    <i r="6">
      <x v="7241"/>
      <x v="7186"/>
      <x/>
    </i>
    <i r="6">
      <x v="7242"/>
      <x v="7187"/>
      <x/>
    </i>
    <i r="6">
      <x v="7243"/>
      <x v="7188"/>
      <x/>
    </i>
    <i r="6">
      <x v="7244"/>
      <x v="7189"/>
      <x/>
    </i>
    <i r="6">
      <x v="7245"/>
      <x v="7190"/>
      <x/>
    </i>
    <i r="6">
      <x v="7246"/>
      <x v="7191"/>
      <x/>
    </i>
    <i r="6">
      <x v="7247"/>
      <x v="7192"/>
      <x/>
    </i>
    <i r="6">
      <x v="7248"/>
      <x v="7193"/>
      <x/>
    </i>
    <i r="6">
      <x v="7249"/>
      <x v="7194"/>
      <x/>
    </i>
    <i r="6">
      <x v="7250"/>
      <x v="7195"/>
      <x/>
    </i>
    <i r="6">
      <x v="7251"/>
      <x v="7196"/>
      <x/>
    </i>
    <i r="6">
      <x v="7252"/>
      <x v="7197"/>
      <x/>
    </i>
    <i r="6">
      <x v="7253"/>
      <x v="7198"/>
      <x/>
    </i>
    <i r="6">
      <x v="7254"/>
      <x v="7199"/>
      <x/>
    </i>
    <i r="6">
      <x v="7255"/>
      <x v="7200"/>
      <x/>
    </i>
    <i r="6">
      <x v="7256"/>
      <x v="7201"/>
      <x/>
    </i>
    <i r="6">
      <x v="7257"/>
      <x v="7202"/>
      <x/>
    </i>
    <i r="6">
      <x v="7258"/>
      <x v="7203"/>
      <x/>
    </i>
    <i r="6">
      <x v="7259"/>
      <x v="7204"/>
      <x/>
    </i>
    <i r="6">
      <x v="7260"/>
      <x v="7205"/>
      <x/>
    </i>
    <i r="6">
      <x v="7261"/>
      <x v="7206"/>
      <x/>
    </i>
    <i r="6">
      <x v="7262"/>
      <x v="7207"/>
      <x/>
    </i>
    <i r="6">
      <x v="7263"/>
      <x v="7208"/>
      <x/>
    </i>
    <i r="6">
      <x v="7264"/>
      <x v="7209"/>
      <x/>
    </i>
    <i r="6">
      <x v="7265"/>
      <x v="7210"/>
      <x/>
    </i>
    <i r="6">
      <x v="7266"/>
      <x v="7211"/>
      <x/>
    </i>
    <i r="6">
      <x v="7267"/>
      <x v="7212"/>
      <x/>
    </i>
    <i r="3">
      <x v="61"/>
      <x v="68"/>
      <x v="200"/>
      <x v="7755"/>
      <x v="7726"/>
      <x/>
    </i>
    <i r="3">
      <x v="87"/>
      <x v="44"/>
      <x v="200"/>
      <x v="7045"/>
      <x v="6959"/>
      <x/>
    </i>
    <i r="3">
      <x v="88"/>
      <x v="105"/>
      <x v="200"/>
      <x v="6978"/>
      <x v="6892"/>
      <x/>
    </i>
    <i r="6">
      <x v="7382"/>
      <x v="7329"/>
      <x/>
    </i>
    <i r="3">
      <x v="95"/>
      <x v="95"/>
      <x v="200"/>
      <x v="6987"/>
      <x v="6901"/>
      <x/>
    </i>
    <i r="6">
      <x v="7001"/>
      <x v="6915"/>
      <x/>
    </i>
    <i r="6">
      <x v="7135"/>
      <x v="7079"/>
      <x/>
    </i>
    <i r="6">
      <x v="7223"/>
      <x v="7168"/>
      <x/>
    </i>
    <i r="6">
      <x v="7367"/>
      <x v="7314"/>
      <x/>
    </i>
    <i r="6">
      <x v="7368"/>
      <x v="7315"/>
      <x/>
    </i>
    <i r="6">
      <x v="7388"/>
      <x v="7335"/>
      <x/>
    </i>
    <i r="6">
      <x v="7402"/>
      <x v="7355"/>
      <x/>
    </i>
    <i r="6">
      <x v="7574"/>
      <x v="7542"/>
      <x/>
    </i>
    <i r="6">
      <x v="7698"/>
      <x v="7669"/>
      <x v="1"/>
    </i>
    <i r="6">
      <x v="7886"/>
      <x v="7887"/>
      <x/>
    </i>
    <i r="6">
      <x v="7960"/>
      <x v="7964"/>
      <x/>
    </i>
    <i r="6">
      <x v="7976"/>
      <x v="7981"/>
      <x/>
    </i>
    <i r="3">
      <x v="103"/>
      <x v="103"/>
      <x v="200"/>
      <x v="6982"/>
      <x v="6896"/>
      <x/>
    </i>
    <i r="3">
      <x v="117"/>
      <x v="119"/>
      <x v="200"/>
      <x v="7401"/>
      <x v="7354"/>
      <x/>
    </i>
    <i r="3">
      <x v="119"/>
      <x v="121"/>
      <x v="200"/>
      <x v="7268"/>
      <x v="7213"/>
      <x/>
    </i>
    <i r="6">
      <x v="7314"/>
      <x v="7259"/>
      <x/>
    </i>
    <i r="6">
      <x v="7317"/>
      <x v="7262"/>
      <x/>
    </i>
    <i r="6">
      <x v="7318"/>
      <x v="7263"/>
      <x/>
    </i>
    <i r="6">
      <x v="7319"/>
      <x v="7264"/>
      <x/>
    </i>
    <i r="6">
      <x v="7321"/>
      <x v="7266"/>
      <x/>
    </i>
    <i r="6">
      <x v="7386"/>
      <x v="7333"/>
      <x/>
    </i>
    <i r="6">
      <x v="7387"/>
      <x v="7334"/>
      <x/>
    </i>
    <i r="6">
      <x v="7720"/>
      <x v="7691"/>
      <x/>
    </i>
    <i r="6">
      <x v="7741"/>
      <x v="7712"/>
      <x/>
    </i>
    <i r="6">
      <x v="7742"/>
      <x v="7713"/>
      <x/>
    </i>
    <i r="6">
      <x v="7743"/>
      <x v="7714"/>
      <x/>
    </i>
    <i r="6">
      <x v="7744"/>
      <x v="7715"/>
      <x/>
    </i>
    <i r="3">
      <x v="120"/>
      <x v="39"/>
      <x v="200"/>
      <x v="6973"/>
      <x v="6887"/>
      <x/>
    </i>
    <i r="6">
      <x v="6975"/>
      <x v="6889"/>
      <x/>
    </i>
    <i r="6">
      <x v="7007"/>
      <x v="6921"/>
      <x/>
    </i>
    <i r="6">
      <x v="7008"/>
      <x v="6922"/>
      <x/>
    </i>
    <i r="6">
      <x v="7027"/>
      <x v="6941"/>
      <x/>
    </i>
    <i r="6">
      <x v="7040"/>
      <x v="6954"/>
      <x/>
    </i>
    <i r="6">
      <x v="7046"/>
      <x v="6960"/>
      <x/>
    </i>
    <i r="6">
      <x v="7050"/>
      <x v="6964"/>
      <x/>
    </i>
    <i r="6">
      <x v="7284"/>
      <x v="7229"/>
      <x/>
    </i>
    <i r="6">
      <x v="7351"/>
      <x v="7298"/>
      <x/>
    </i>
    <i r="6">
      <x v="7519"/>
      <x v="7487"/>
      <x/>
    </i>
    <i r="6">
      <x v="7626"/>
      <x v="7595"/>
      <x/>
    </i>
    <i r="6">
      <x v="7627"/>
      <x v="7596"/>
      <x/>
    </i>
    <i r="6">
      <x v="7629"/>
      <x v="7598"/>
      <x/>
    </i>
    <i r="6">
      <x v="7770"/>
      <x v="7742"/>
      <x/>
    </i>
    <i r="6">
      <x v="7849"/>
      <x v="7845"/>
      <x/>
    </i>
    <i r="6">
      <x v="7869"/>
      <x v="7866"/>
      <x/>
    </i>
    <i r="6">
      <x v="7872"/>
      <x v="7870"/>
      <x/>
    </i>
    <i r="3">
      <x v="121"/>
      <x v="39"/>
      <x v="200"/>
      <x v="7010"/>
      <x v="6924"/>
      <x/>
    </i>
    <i r="6">
      <x v="7011"/>
      <x v="6925"/>
      <x/>
    </i>
    <i r="6">
      <x v="7357"/>
      <x v="7304"/>
      <x/>
    </i>
    <i r="6">
      <x v="7584"/>
      <x v="7553"/>
      <x/>
    </i>
    <i r="3">
      <x v="125"/>
      <x v="39"/>
      <x v="200"/>
      <x v="6946"/>
      <x v="6860"/>
      <x/>
    </i>
    <i r="6">
      <x v="6963"/>
      <x v="6877"/>
      <x/>
    </i>
    <i r="6">
      <x v="6964"/>
      <x v="6878"/>
      <x/>
    </i>
    <i r="6">
      <x v="7014"/>
      <x v="6928"/>
      <x/>
    </i>
    <i r="6">
      <x v="7070"/>
      <x v="6984"/>
      <x/>
    </i>
    <i r="6">
      <x v="7736"/>
      <x v="7707"/>
      <x/>
    </i>
    <i r="6">
      <x v="7737"/>
      <x v="7708"/>
      <x/>
    </i>
    <i r="6">
      <x v="7789"/>
      <x v="7783"/>
      <x/>
    </i>
    <i r="6">
      <x v="7812"/>
      <x v="7808"/>
      <x/>
    </i>
    <i r="6">
      <x v="7878"/>
      <x v="7876"/>
      <x/>
    </i>
    <i r="6">
      <x v="7879"/>
      <x v="7877"/>
      <x/>
    </i>
    <i r="6">
      <x v="7884"/>
      <x v="7882"/>
      <x/>
    </i>
    <i r="3">
      <x v="126"/>
      <x v="39"/>
      <x v="200"/>
      <x v="6957"/>
      <x v="6871"/>
      <x/>
    </i>
    <i r="6">
      <x v="7290"/>
      <x v="7235"/>
      <x/>
    </i>
    <i r="6">
      <x v="7403"/>
      <x v="7359"/>
      <x/>
    </i>
    <i r="3">
      <x v="128"/>
      <x v="39"/>
      <x v="200"/>
      <x v="6906"/>
      <x v="6820"/>
      <x/>
    </i>
    <i r="6">
      <x v="6907"/>
      <x v="6821"/>
      <x/>
    </i>
    <i r="6">
      <x v="6910"/>
      <x v="6824"/>
      <x/>
    </i>
    <i r="6">
      <x v="6948"/>
      <x v="6862"/>
      <x/>
    </i>
    <i r="6">
      <x v="6949"/>
      <x v="6863"/>
      <x/>
    </i>
    <i r="6">
      <x v="6950"/>
      <x v="6864"/>
      <x/>
    </i>
    <i r="6">
      <x v="6953"/>
      <x v="6867"/>
      <x/>
    </i>
    <i r="6">
      <x v="6954"/>
      <x v="6868"/>
      <x/>
    </i>
    <i r="6">
      <x v="6979"/>
      <x v="6893"/>
      <x/>
    </i>
    <i r="6">
      <x v="6986"/>
      <x v="6900"/>
      <x/>
    </i>
    <i r="6">
      <x v="7032"/>
      <x v="6946"/>
      <x/>
    </i>
    <i r="6">
      <x v="7086"/>
      <x v="7000"/>
      <x/>
    </i>
    <i r="6">
      <x v="7310"/>
      <x v="7255"/>
      <x/>
    </i>
    <i r="6">
      <x v="7315"/>
      <x v="7260"/>
      <x/>
    </i>
    <i r="6">
      <x v="7374"/>
      <x v="7321"/>
      <x/>
    </i>
    <i r="6">
      <x v="7381"/>
      <x v="7328"/>
      <x/>
    </i>
    <i r="6">
      <x v="7421"/>
      <x v="7378"/>
      <x/>
    </i>
    <i r="6">
      <x v="7422"/>
      <x v="7379"/>
      <x/>
    </i>
    <i r="6">
      <x v="7466"/>
      <x v="7434"/>
      <x/>
    </i>
    <i r="6">
      <x v="7515"/>
      <x v="7483"/>
      <x/>
    </i>
    <i r="6">
      <x v="7516"/>
      <x v="7484"/>
      <x/>
    </i>
    <i r="6">
      <x v="7542"/>
      <x v="7510"/>
      <x/>
    </i>
    <i r="6">
      <x v="7552"/>
      <x v="7520"/>
      <x/>
    </i>
    <i r="6">
      <x v="7553"/>
      <x v="7521"/>
      <x/>
    </i>
    <i r="6">
      <x v="7583"/>
      <x v="7552"/>
      <x/>
    </i>
    <i r="6">
      <x v="7585"/>
      <x v="7554"/>
      <x/>
    </i>
    <i r="6">
      <x v="7695"/>
      <x v="7666"/>
      <x/>
    </i>
    <i r="6">
      <x v="7726"/>
      <x v="7697"/>
      <x/>
    </i>
    <i r="6">
      <x v="7778"/>
      <x v="7758"/>
      <x/>
    </i>
    <i r="6">
      <x v="7779"/>
      <x v="7759"/>
      <x/>
    </i>
    <i r="6">
      <x v="7780"/>
      <x v="7760"/>
      <x/>
    </i>
    <i r="6">
      <x v="7793"/>
      <x v="7789"/>
      <x/>
    </i>
    <i r="6">
      <x v="7794"/>
      <x v="7790"/>
      <x/>
    </i>
    <i r="6">
      <x v="7799"/>
      <x v="7795"/>
      <x/>
    </i>
    <i r="6">
      <x v="7817"/>
      <x v="7813"/>
      <x/>
    </i>
    <i r="6">
      <x v="7866"/>
      <x v="7862"/>
      <x/>
    </i>
    <i r="6">
      <x v="7933"/>
      <x v="7935"/>
      <x/>
    </i>
    <i r="3">
      <x v="129"/>
      <x v="39"/>
      <x v="200"/>
      <x v="6913"/>
      <x v="6827"/>
      <x/>
    </i>
    <i r="6">
      <x v="6922"/>
      <x v="6836"/>
      <x/>
    </i>
    <i r="6">
      <x v="6923"/>
      <x v="6837"/>
      <x/>
    </i>
    <i r="6">
      <x v="6955"/>
      <x v="6869"/>
      <x/>
    </i>
    <i r="6">
      <x v="6960"/>
      <x v="6874"/>
      <x/>
    </i>
    <i r="6">
      <x v="6985"/>
      <x v="6899"/>
      <x/>
    </i>
    <i r="6">
      <x v="7033"/>
      <x v="6947"/>
      <x/>
    </i>
    <i r="6">
      <x v="7399"/>
      <x v="7352"/>
      <x/>
    </i>
    <i r="6">
      <x v="7425"/>
      <x v="7384"/>
      <x/>
    </i>
    <i r="6">
      <x v="7461"/>
      <x v="7429"/>
      <x/>
    </i>
    <i r="6">
      <x v="7491"/>
      <x v="7459"/>
      <x/>
    </i>
    <i r="6">
      <x v="7608"/>
      <x v="7577"/>
      <x/>
    </i>
    <i r="6">
      <x v="7702"/>
      <x v="7673"/>
      <x/>
    </i>
    <i r="6">
      <x v="7728"/>
      <x v="7699"/>
      <x/>
    </i>
    <i r="6">
      <x v="7795"/>
      <x v="7791"/>
      <x/>
    </i>
    <i r="6">
      <x v="7806"/>
      <x v="7802"/>
      <x/>
    </i>
    <i r="6">
      <x v="7807"/>
      <x v="7803"/>
      <x/>
    </i>
    <i r="6">
      <x v="7867"/>
      <x v="7864"/>
      <x/>
    </i>
    <i r="6">
      <x v="7968"/>
      <x v="7972"/>
      <x/>
    </i>
    <i r="3">
      <x v="130"/>
      <x v="39"/>
      <x v="200"/>
      <x v="6919"/>
      <x v="6833"/>
      <x/>
    </i>
    <i r="6">
      <x v="6927"/>
      <x v="6841"/>
      <x/>
    </i>
    <i r="6">
      <x v="6951"/>
      <x v="6865"/>
      <x/>
    </i>
    <i r="6">
      <x v="6994"/>
      <x v="6908"/>
      <x/>
    </i>
    <i r="6">
      <x v="7025"/>
      <x v="6939"/>
      <x/>
    </i>
    <i r="6">
      <x v="7316"/>
      <x v="7261"/>
      <x/>
    </i>
    <i r="6">
      <x v="7391"/>
      <x v="7338"/>
      <x/>
    </i>
    <i r="6">
      <x v="7398"/>
      <x v="7351"/>
      <x/>
    </i>
    <i r="6">
      <x v="7582"/>
      <x v="7551"/>
      <x/>
    </i>
    <i r="6">
      <x v="7606"/>
      <x v="7575"/>
      <x/>
    </i>
    <i r="6">
      <x v="7607"/>
      <x v="7576"/>
      <x/>
    </i>
    <i r="6">
      <x v="7694"/>
      <x v="7665"/>
      <x/>
    </i>
    <i r="6">
      <x v="7699"/>
      <x v="7670"/>
      <x/>
    </i>
    <i r="6">
      <x v="7731"/>
      <x v="7702"/>
      <x/>
    </i>
    <i r="6">
      <x v="7734"/>
      <x v="7705"/>
      <x/>
    </i>
    <i r="6">
      <x v="7739"/>
      <x v="7710"/>
      <x/>
    </i>
    <i r="6">
      <x v="7782"/>
      <x v="7763"/>
      <x/>
    </i>
    <i r="6">
      <x v="7788"/>
      <x v="7781"/>
      <x/>
    </i>
    <i r="6">
      <x v="7874"/>
      <x v="7872"/>
      <x/>
    </i>
    <i r="6">
      <x v="7875"/>
      <x v="7873"/>
      <x/>
    </i>
    <i r="3">
      <x v="131"/>
      <x v="39"/>
      <x v="200"/>
      <x v="6984"/>
      <x v="6898"/>
      <x/>
    </i>
    <i r="6">
      <x v="6989"/>
      <x v="6903"/>
      <x/>
    </i>
    <i r="6">
      <x v="7030"/>
      <x v="6944"/>
      <x/>
    </i>
    <i r="6">
      <x v="7139"/>
      <x v="7083"/>
      <x/>
    </i>
    <i r="6">
      <x v="7279"/>
      <x v="7224"/>
      <x/>
    </i>
    <i r="6">
      <x v="7356"/>
      <x v="7303"/>
      <x/>
    </i>
    <i r="6">
      <x v="7496"/>
      <x v="7464"/>
      <x/>
    </i>
    <i r="6">
      <x v="7504"/>
      <x v="7472"/>
      <x/>
    </i>
    <i r="6">
      <x v="7631"/>
      <x v="7600"/>
      <x/>
    </i>
    <i r="6">
      <x v="7700"/>
      <x v="7671"/>
      <x/>
    </i>
    <i r="6">
      <x v="7738"/>
      <x v="7709"/>
      <x/>
    </i>
    <i r="3">
      <x v="132"/>
      <x v="39"/>
      <x v="200"/>
      <x v="6893"/>
      <x v="6807"/>
      <x/>
    </i>
    <i r="6">
      <x v="6902"/>
      <x v="6816"/>
      <x/>
    </i>
    <i r="6">
      <x v="7000"/>
      <x v="6914"/>
      <x/>
    </i>
    <i r="3">
      <x v="133"/>
      <x v="39"/>
      <x v="200"/>
      <x v="6908"/>
      <x v="6822"/>
      <x/>
    </i>
    <i r="6">
      <x v="6952"/>
      <x v="6866"/>
      <x/>
    </i>
    <i r="6">
      <x v="6965"/>
      <x v="6879"/>
      <x/>
    </i>
    <i r="6">
      <x v="6983"/>
      <x v="6897"/>
      <x/>
    </i>
    <i r="6">
      <x v="7029"/>
      <x v="6943"/>
      <x/>
    </i>
    <i r="6">
      <x v="7051"/>
      <x v="6965"/>
      <x/>
    </i>
    <i r="6">
      <x v="7171"/>
      <x v="7116"/>
      <x/>
    </i>
    <i r="6">
      <x v="7172"/>
      <x v="7117"/>
      <x/>
    </i>
    <i r="6">
      <x v="7313"/>
      <x v="7258"/>
      <x/>
    </i>
    <i r="6">
      <x v="7345"/>
      <x v="7290"/>
      <x/>
    </i>
    <i r="6">
      <x v="7346"/>
      <x v="7291"/>
      <x/>
    </i>
    <i r="6">
      <x v="7360"/>
      <x v="7307"/>
      <x/>
    </i>
    <i r="6">
      <x v="7507"/>
      <x v="7475"/>
      <x/>
    </i>
    <i r="6">
      <x v="7610"/>
      <x v="7579"/>
      <x/>
    </i>
    <i r="6">
      <x v="7802"/>
      <x v="7798"/>
      <x/>
    </i>
    <i r="6">
      <x v="7818"/>
      <x v="7814"/>
      <x/>
    </i>
    <i r="6">
      <x v="7949"/>
      <x v="7953"/>
      <x/>
    </i>
    <i r="6">
      <x v="7950"/>
      <x v="7954"/>
      <x/>
    </i>
    <i r="3">
      <x v="134"/>
      <x v="39"/>
      <x v="200"/>
      <x v="6966"/>
      <x v="6880"/>
      <x/>
    </i>
    <i r="6">
      <x v="7136"/>
      <x v="7080"/>
      <x/>
    </i>
    <i r="6">
      <x v="7137"/>
      <x v="7081"/>
      <x/>
    </i>
    <i r="6">
      <x v="7500"/>
      <x v="7468"/>
      <x/>
    </i>
    <i r="3">
      <x v="135"/>
      <x v="39"/>
      <x v="200"/>
      <x v="7048"/>
      <x v="6962"/>
      <x/>
    </i>
    <i r="6">
      <x v="7428"/>
      <x v="7387"/>
      <x/>
    </i>
    <i r="6">
      <x v="7523"/>
      <x v="7491"/>
      <x/>
    </i>
    <i r="6">
      <x v="7611"/>
      <x v="7580"/>
      <x/>
    </i>
    <i r="6">
      <x v="7615"/>
      <x v="7584"/>
      <x/>
    </i>
    <i r="3">
      <x v="136"/>
      <x v="39"/>
      <x v="200"/>
      <x v="6916"/>
      <x v="6830"/>
      <x/>
    </i>
    <i r="6">
      <x v="6928"/>
      <x v="6842"/>
      <x/>
    </i>
    <i r="6">
      <x v="7002"/>
      <x v="6916"/>
      <x/>
    </i>
    <i r="6">
      <x v="7352"/>
      <x v="7299"/>
      <x/>
    </i>
    <i r="6">
      <x v="7354"/>
      <x v="7301"/>
      <x/>
    </i>
    <i r="6">
      <x v="7592"/>
      <x v="7561"/>
      <x/>
    </i>
    <i r="6">
      <x v="7616"/>
      <x v="7585"/>
      <x/>
    </i>
    <i r="6">
      <x v="7790"/>
      <x v="7786"/>
      <x/>
    </i>
    <i r="3">
      <x v="138"/>
      <x v="39"/>
      <x v="200"/>
      <x v="7991"/>
      <x v="7996"/>
      <x/>
    </i>
    <i r="3">
      <x v="139"/>
      <x v="39"/>
      <x v="200"/>
      <x v="6894"/>
      <x v="6808"/>
      <x/>
    </i>
    <i r="6">
      <x v="6915"/>
      <x v="6829"/>
      <x/>
    </i>
    <i r="6">
      <x v="6917"/>
      <x v="6831"/>
      <x/>
    </i>
    <i r="6">
      <x v="7012"/>
      <x v="6926"/>
      <x/>
    </i>
    <i r="6">
      <x v="7013"/>
      <x v="6927"/>
      <x/>
    </i>
    <i r="6">
      <x v="7355"/>
      <x v="7302"/>
      <x/>
    </i>
    <i r="6">
      <x v="7372"/>
      <x v="7319"/>
      <x/>
    </i>
    <i r="6">
      <x v="7380"/>
      <x v="7327"/>
      <x/>
    </i>
    <i r="6">
      <x v="7613"/>
      <x v="7582"/>
      <x/>
    </i>
    <i r="3">
      <x v="140"/>
      <x v="39"/>
      <x v="200"/>
      <x v="6959"/>
      <x v="6873"/>
      <x/>
    </i>
    <i r="6">
      <x v="7763"/>
      <x v="7735"/>
      <x/>
    </i>
    <i r="3">
      <x v="142"/>
      <x v="39"/>
      <x v="200"/>
      <x v="7283"/>
      <x v="7228"/>
      <x/>
    </i>
    <i r="6">
      <x v="7291"/>
      <x v="7236"/>
      <x/>
    </i>
    <i r="6">
      <x v="7815"/>
      <x v="7811"/>
      <x/>
    </i>
    <i r="3">
      <x v="143"/>
      <x v="39"/>
      <x v="200"/>
      <x v="6999"/>
      <x v="6913"/>
      <x/>
    </i>
    <i r="3">
      <x v="144"/>
      <x v="39"/>
      <x v="200"/>
      <x v="6903"/>
      <x v="6817"/>
      <x/>
    </i>
    <i r="6">
      <x v="6911"/>
      <x v="6825"/>
      <x/>
    </i>
    <i r="6">
      <x v="7015"/>
      <x v="6929"/>
      <x/>
    </i>
    <i r="6">
      <x v="7309"/>
      <x v="7254"/>
      <x/>
    </i>
    <i r="6">
      <x v="7312"/>
      <x v="7257"/>
      <x/>
    </i>
    <i r="6">
      <x v="7347"/>
      <x v="7294"/>
      <x/>
    </i>
    <i r="6">
      <x v="7359"/>
      <x v="7306"/>
      <x/>
    </i>
    <i r="6">
      <x v="7447"/>
      <x v="7415"/>
      <x/>
    </i>
    <i r="6">
      <x v="7452"/>
      <x v="7420"/>
      <x/>
    </i>
    <i r="6">
      <x v="7499"/>
      <x v="7467"/>
      <x/>
    </i>
    <i r="6">
      <x v="7642"/>
      <x v="7611"/>
      <x/>
    </i>
    <i r="6">
      <x v="7643"/>
      <x v="7612"/>
      <x/>
    </i>
    <i r="6">
      <x v="7701"/>
      <x v="7672"/>
      <x/>
    </i>
    <i r="6">
      <x v="7707"/>
      <x v="7678"/>
      <x/>
    </i>
    <i r="6">
      <x v="7792"/>
      <x v="7788"/>
      <x/>
    </i>
    <i r="3">
      <x v="145"/>
      <x v="39"/>
      <x v="200"/>
      <x v="6912"/>
      <x v="6826"/>
      <x/>
    </i>
    <i r="6">
      <x v="7348"/>
      <x v="7295"/>
      <x/>
    </i>
    <i r="6">
      <x v="7508"/>
      <x v="7476"/>
      <x/>
    </i>
    <i r="6">
      <x v="7525"/>
      <x v="7493"/>
      <x/>
    </i>
    <i r="6">
      <x v="7581"/>
      <x v="7550"/>
      <x/>
    </i>
    <i r="6">
      <x v="7816"/>
      <x v="7812"/>
      <x/>
    </i>
    <i r="6">
      <x v="7881"/>
      <x v="7879"/>
      <x/>
    </i>
    <i r="6">
      <x v="7882"/>
      <x v="7880"/>
      <x/>
    </i>
    <i r="3">
      <x v="146"/>
      <x v="39"/>
      <x v="200"/>
      <x v="6895"/>
      <x v="6809"/>
      <x/>
    </i>
    <i r="6">
      <x v="6896"/>
      <x v="6810"/>
      <x/>
    </i>
    <i r="6">
      <x v="6897"/>
      <x v="6811"/>
      <x/>
    </i>
    <i r="6">
      <x v="6904"/>
      <x v="6818"/>
      <x/>
    </i>
    <i r="6">
      <x v="6905"/>
      <x v="6819"/>
      <x/>
    </i>
    <i r="6">
      <x v="6914"/>
      <x v="6828"/>
      <x/>
    </i>
    <i r="6">
      <x v="6956"/>
      <x v="6870"/>
      <x/>
    </i>
    <i r="6">
      <x v="7282"/>
      <x v="7227"/>
      <x/>
    </i>
    <i r="6">
      <x v="7307"/>
      <x v="7252"/>
      <x/>
    </i>
    <i r="6">
      <x v="7308"/>
      <x v="7253"/>
      <x/>
    </i>
    <i r="6">
      <x v="7340"/>
      <x v="7285"/>
      <x/>
    </i>
    <i r="6">
      <x v="7341"/>
      <x v="7286"/>
      <x/>
    </i>
    <i r="6">
      <x v="7375"/>
      <x v="7322"/>
      <x/>
    </i>
    <i r="6">
      <x v="7376"/>
      <x v="7323"/>
      <x/>
    </i>
    <i r="6">
      <x v="7377"/>
      <x v="7324"/>
      <x/>
    </i>
    <i r="6">
      <x v="7392"/>
      <x v="7339"/>
      <x/>
    </i>
    <i r="6">
      <x v="7393"/>
      <x v="7340"/>
      <x/>
    </i>
    <i r="6">
      <x v="7467"/>
      <x v="7435"/>
      <x/>
    </i>
    <i r="6">
      <x v="7468"/>
      <x v="7436"/>
      <x/>
    </i>
    <i r="6">
      <x v="7469"/>
      <x v="7437"/>
      <x/>
    </i>
    <i r="6">
      <x v="7505"/>
      <x v="7473"/>
      <x/>
    </i>
    <i r="6">
      <x v="7506"/>
      <x v="7474"/>
      <x/>
    </i>
    <i r="6">
      <x v="7510"/>
      <x v="7478"/>
      <x/>
    </i>
    <i r="6">
      <x v="7513"/>
      <x v="7481"/>
      <x/>
    </i>
    <i r="6">
      <x v="7580"/>
      <x v="7549"/>
      <x/>
    </i>
    <i r="6">
      <x v="7729"/>
      <x v="7700"/>
      <x/>
    </i>
    <i r="6">
      <x v="7730"/>
      <x v="7701"/>
      <x/>
    </i>
    <i r="6">
      <x v="7766"/>
      <x v="7738"/>
      <x/>
    </i>
    <i r="6">
      <x v="7767"/>
      <x v="7739"/>
      <x/>
    </i>
    <i r="6">
      <x v="7768"/>
      <x v="7740"/>
      <x/>
    </i>
    <i r="6">
      <x v="7781"/>
      <x v="7761"/>
      <x/>
    </i>
    <i r="6">
      <x v="7785"/>
      <x v="7772"/>
      <x/>
    </i>
    <i r="6">
      <x v="7787"/>
      <x v="7776"/>
      <x/>
    </i>
    <i r="6">
      <x v="7870"/>
      <x v="7867"/>
      <x/>
    </i>
    <i r="6">
      <x v="7898"/>
      <x v="7903"/>
      <x/>
    </i>
    <i r="6">
      <x v="7924"/>
      <x v="7925"/>
      <x/>
    </i>
    <i r="6">
      <x v="7930"/>
      <x v="7931"/>
      <x/>
    </i>
    <i r="6">
      <x v="7932"/>
      <x v="7934"/>
      <x/>
    </i>
    <i r="6">
      <x v="7939"/>
      <x v="7942"/>
      <x/>
    </i>
    <i r="6">
      <x v="7940"/>
      <x v="7944"/>
      <x/>
    </i>
    <i r="6">
      <x v="7965"/>
      <x v="7969"/>
      <x/>
    </i>
    <i r="6">
      <x v="7966"/>
      <x v="7970"/>
      <x/>
    </i>
    <i r="6">
      <x v="7967"/>
      <x v="7971"/>
      <x/>
    </i>
    <i r="3">
      <x v="147"/>
      <x v="39"/>
      <x v="200"/>
      <x v="7557"/>
      <x v="7525"/>
      <x/>
    </i>
    <i r="3">
      <x v="149"/>
      <x v="39"/>
      <x v="200"/>
      <x v="6947"/>
      <x v="6861"/>
      <x/>
    </i>
    <i r="6">
      <x v="6995"/>
      <x v="6909"/>
      <x/>
    </i>
    <i r="6">
      <x v="7034"/>
      <x v="6948"/>
      <x/>
    </i>
    <i r="6">
      <x v="7049"/>
      <x v="6963"/>
      <x/>
    </i>
    <i r="6">
      <x v="7138"/>
      <x v="7082"/>
      <x/>
    </i>
    <i r="6">
      <x v="7292"/>
      <x v="7237"/>
      <x/>
    </i>
    <i r="6">
      <x v="7353"/>
      <x v="7300"/>
      <x/>
    </i>
    <i r="6">
      <x v="7518"/>
      <x v="7486"/>
      <x/>
    </i>
    <i r="6">
      <x v="7876"/>
      <x v="7874"/>
      <x/>
    </i>
    <i r="6">
      <x v="7880"/>
      <x v="7878"/>
      <x/>
    </i>
    <i r="3">
      <x v="150"/>
      <x v="39"/>
      <x v="200"/>
      <x v="7274"/>
      <x v="7219"/>
      <x/>
    </i>
    <i r="6">
      <x v="7373"/>
      <x v="7320"/>
      <x/>
    </i>
    <i r="6">
      <x v="7503"/>
      <x v="7471"/>
      <x/>
    </i>
    <i r="6">
      <x v="7520"/>
      <x v="7488"/>
      <x/>
    </i>
    <i r="6">
      <x v="7928"/>
      <x v="7929"/>
      <x/>
    </i>
    <i r="3">
      <x v="151"/>
      <x v="39"/>
      <x v="200"/>
      <x v="7586"/>
      <x v="7555"/>
      <x/>
    </i>
    <i r="6">
      <x v="7593"/>
      <x v="7562"/>
      <x/>
    </i>
    <i r="3">
      <x v="152"/>
      <x v="39"/>
      <x v="200"/>
      <x v="7544"/>
      <x v="7512"/>
      <x/>
    </i>
    <i r="6">
      <x v="7605"/>
      <x v="7574"/>
      <x/>
    </i>
    <i r="6">
      <x v="7800"/>
      <x v="7796"/>
      <x/>
    </i>
    <i r="6">
      <x v="7803"/>
      <x v="7799"/>
      <x/>
    </i>
    <i r="3">
      <x v="153"/>
      <x v="39"/>
      <x v="200"/>
      <x v="6980"/>
      <x v="6894"/>
      <x/>
    </i>
    <i r="6">
      <x v="7554"/>
      <x v="7522"/>
      <x/>
    </i>
    <i r="6">
      <x v="7555"/>
      <x v="7523"/>
      <x/>
    </i>
    <i r="6">
      <x v="7640"/>
      <x v="7609"/>
      <x/>
    </i>
    <i r="6">
      <x v="7693"/>
      <x v="7664"/>
      <x/>
    </i>
    <i r="6">
      <x v="7990"/>
      <x v="7995"/>
      <x/>
    </i>
    <i r="3">
      <x v="170"/>
      <x v="134"/>
      <x v="200"/>
      <x v="7123"/>
      <x v="7050"/>
      <x/>
    </i>
    <i r="6">
      <x v="7124"/>
      <x v="7051"/>
      <x/>
    </i>
    <i r="6">
      <x v="7129"/>
      <x v="7065"/>
      <x/>
    </i>
    <i r="6">
      <x v="7131"/>
      <x v="7072"/>
      <x/>
    </i>
    <i r="6">
      <x v="7133"/>
      <x v="7074"/>
      <x/>
    </i>
    <i r="6">
      <x v="7134"/>
      <x v="7075"/>
      <x/>
    </i>
    <i r="6">
      <x v="7298"/>
      <x v="7243"/>
      <x/>
    </i>
    <i r="6">
      <x v="7305"/>
      <x v="7250"/>
      <x/>
    </i>
    <i r="6">
      <x v="7306"/>
      <x v="7251"/>
      <x/>
    </i>
    <i r="6">
      <x v="7438"/>
      <x v="7398"/>
      <x/>
    </i>
    <i r="6">
      <x v="7439"/>
      <x v="7399"/>
      <x/>
    </i>
    <i r="6">
      <x v="7480"/>
      <x v="7448"/>
      <x/>
    </i>
    <i r="6">
      <x v="7481"/>
      <x v="7449"/>
      <x/>
    </i>
    <i r="6">
      <x v="7482"/>
      <x v="7450"/>
      <x/>
    </i>
    <i r="6">
      <x v="7483"/>
      <x v="7451"/>
      <x/>
    </i>
    <i r="6">
      <x v="7484"/>
      <x v="7452"/>
      <x/>
    </i>
    <i r="6">
      <x v="7485"/>
      <x v="7453"/>
      <x/>
    </i>
    <i r="6">
      <x v="7486"/>
      <x v="7454"/>
      <x/>
    </i>
    <i r="6">
      <x v="7487"/>
      <x v="7455"/>
      <x/>
    </i>
    <i r="6">
      <x v="7488"/>
      <x v="7456"/>
      <x/>
    </i>
    <i r="6">
      <x v="7489"/>
      <x v="7457"/>
      <x/>
    </i>
    <i r="6">
      <x v="7490"/>
      <x v="7458"/>
      <x/>
    </i>
    <i r="6">
      <x v="7494"/>
      <x v="7462"/>
      <x/>
    </i>
    <i r="6">
      <x v="7495"/>
      <x v="7463"/>
      <x/>
    </i>
    <i r="6">
      <x v="7497"/>
      <x v="7465"/>
      <x/>
    </i>
    <i r="6">
      <x v="7498"/>
      <x v="7466"/>
      <x/>
    </i>
    <i r="6">
      <x v="7559"/>
      <x v="7527"/>
      <x/>
    </i>
    <i r="6">
      <x v="7560"/>
      <x v="7528"/>
      <x/>
    </i>
    <i r="6">
      <x v="7561"/>
      <x v="7529"/>
      <x/>
    </i>
    <i r="6">
      <x v="7562"/>
      <x v="7530"/>
      <x/>
    </i>
    <i r="6">
      <x v="7563"/>
      <x v="7531"/>
      <x/>
    </i>
    <i r="6">
      <x v="7564"/>
      <x v="7532"/>
      <x/>
    </i>
    <i r="6">
      <x v="7565"/>
      <x v="7533"/>
      <x/>
    </i>
    <i r="6">
      <x v="7566"/>
      <x v="7534"/>
      <x/>
    </i>
    <i r="6">
      <x v="7567"/>
      <x v="7535"/>
      <x/>
    </i>
    <i r="6">
      <x v="7568"/>
      <x v="7536"/>
      <x/>
    </i>
    <i r="6">
      <x v="7569"/>
      <x v="7537"/>
      <x/>
    </i>
    <i r="6">
      <x v="7571"/>
      <x v="7539"/>
      <x/>
    </i>
    <i r="6">
      <x v="7572"/>
      <x v="7540"/>
      <x/>
    </i>
    <i r="6">
      <x v="7573"/>
      <x v="7541"/>
      <x/>
    </i>
    <i r="6">
      <x v="7575"/>
      <x v="7543"/>
      <x/>
    </i>
    <i r="6">
      <x v="7576"/>
      <x v="7544"/>
      <x/>
    </i>
    <i r="6">
      <x v="7577"/>
      <x v="7545"/>
      <x/>
    </i>
    <i r="6">
      <x v="7648"/>
      <x v="7617"/>
      <x/>
    </i>
    <i r="6">
      <x v="7650"/>
      <x v="7619"/>
      <x/>
    </i>
    <i r="6">
      <x v="7651"/>
      <x v="7620"/>
      <x/>
    </i>
    <i r="6">
      <x v="7653"/>
      <x v="7622"/>
      <x/>
    </i>
    <i r="6">
      <x v="7654"/>
      <x v="7623"/>
      <x/>
    </i>
    <i r="6">
      <x v="7655"/>
      <x v="7624"/>
      <x/>
    </i>
    <i r="6">
      <x v="7657"/>
      <x v="7626"/>
      <x/>
    </i>
    <i r="6">
      <x v="7658"/>
      <x v="7627"/>
      <x/>
    </i>
    <i r="6">
      <x v="7659"/>
      <x v="7628"/>
      <x/>
    </i>
    <i r="6">
      <x v="7660"/>
      <x v="7629"/>
      <x/>
    </i>
    <i r="6">
      <x v="7664"/>
      <x v="7633"/>
      <x/>
    </i>
    <i r="6">
      <x v="7670"/>
      <x v="7639"/>
      <x/>
    </i>
    <i r="6">
      <x v="7671"/>
      <x v="7640"/>
      <x/>
    </i>
    <i r="6">
      <x v="7674"/>
      <x v="7645"/>
      <x/>
    </i>
    <i r="6">
      <x v="7710"/>
      <x v="7681"/>
      <x/>
    </i>
    <i r="6">
      <x v="7711"/>
      <x v="7682"/>
      <x/>
    </i>
    <i r="6">
      <x v="7936"/>
      <x v="7939"/>
      <x/>
    </i>
    <i r="6">
      <x v="7937"/>
      <x v="7940"/>
      <x/>
    </i>
    <i r="3">
      <x v="181"/>
      <x v="39"/>
      <x v="200"/>
      <x v="7877"/>
      <x v="7875"/>
      <x/>
    </i>
    <i r="3">
      <x v="200"/>
      <x v="39"/>
      <x v="200"/>
      <x v="6900"/>
      <x v="6814"/>
      <x/>
    </i>
    <i r="6">
      <x v="6901"/>
      <x v="6815"/>
      <x/>
    </i>
    <i r="6">
      <x v="6918"/>
      <x v="6832"/>
      <x/>
    </i>
    <i r="6">
      <x v="7006"/>
      <x v="6920"/>
      <x/>
    </i>
    <i r="6">
      <x v="7458"/>
      <x v="7426"/>
      <x/>
    </i>
    <i r="3">
      <x v="227"/>
      <x v="39"/>
      <x v="200"/>
      <x v="6899"/>
      <x v="6813"/>
      <x/>
    </i>
    <i r="6">
      <x v="6961"/>
      <x v="6875"/>
      <x/>
    </i>
    <i r="6">
      <x v="6962"/>
      <x v="6876"/>
      <x/>
    </i>
    <i r="6">
      <x v="6981"/>
      <x v="6895"/>
      <x/>
    </i>
    <i r="6">
      <x v="7026"/>
      <x v="6940"/>
      <x/>
    </i>
    <i r="6">
      <x v="7069"/>
      <x v="6983"/>
      <x/>
    </i>
    <i r="6">
      <x v="7141"/>
      <x v="7085"/>
      <x/>
    </i>
    <i r="6">
      <x v="7311"/>
      <x v="7256"/>
      <x/>
    </i>
    <i r="6">
      <x v="7325"/>
      <x v="7270"/>
      <x/>
    </i>
    <i r="6">
      <x v="7350"/>
      <x v="7297"/>
      <x/>
    </i>
    <i r="6">
      <x v="7437"/>
      <x v="7397"/>
      <x/>
    </i>
    <i r="6">
      <x v="7492"/>
      <x v="7460"/>
      <x/>
    </i>
    <i r="6">
      <x v="7501"/>
      <x v="7469"/>
      <x/>
    </i>
    <i r="6">
      <x v="7511"/>
      <x v="7479"/>
      <x/>
    </i>
    <i r="6">
      <x v="7536"/>
      <x v="7504"/>
      <x/>
    </i>
    <i r="6">
      <x v="7547"/>
      <x v="7515"/>
      <x/>
    </i>
    <i r="6">
      <x v="7609"/>
      <x v="7578"/>
      <x/>
    </i>
    <i r="6">
      <x v="7692"/>
      <x v="7663"/>
      <x/>
    </i>
    <i r="6">
      <x v="7703"/>
      <x v="7674"/>
      <x/>
    </i>
    <i r="6">
      <x v="7704"/>
      <x v="7675"/>
      <x/>
    </i>
    <i r="6">
      <x v="7732"/>
      <x v="7703"/>
      <x/>
    </i>
    <i r="6">
      <x v="7735"/>
      <x v="7706"/>
      <x/>
    </i>
    <i r="6">
      <x v="7786"/>
      <x v="7774"/>
      <x/>
    </i>
    <i r="6">
      <x v="7791"/>
      <x v="7787"/>
      <x/>
    </i>
    <i r="6">
      <x v="7873"/>
      <x v="7871"/>
      <x/>
    </i>
    <i r="6">
      <x v="7969"/>
      <x v="7973"/>
      <x/>
    </i>
    <i r="3">
      <x v="239"/>
      <x v="39"/>
      <x v="200"/>
      <x v="7733"/>
      <x v="7704"/>
      <x/>
    </i>
    <i r="3">
      <x v="240"/>
      <x v="39"/>
      <x v="200"/>
      <x v="7378"/>
      <x v="7325"/>
      <x/>
    </i>
    <i r="3">
      <x v="269"/>
      <x v="211"/>
      <x v="200"/>
      <x v="7868"/>
      <x v="7865"/>
      <x/>
    </i>
    <i r="3">
      <x v="311"/>
      <x v="248"/>
      <x v="200"/>
      <x v="7600"/>
      <x v="7569"/>
      <x/>
    </i>
    <i r="5">
      <x v="1406"/>
      <x v="7600"/>
      <x v="7868"/>
      <x/>
    </i>
    <i r="3">
      <x v="316"/>
      <x v="253"/>
      <x v="200"/>
      <x v="7016"/>
      <x v="6930"/>
      <x/>
    </i>
    <i r="3">
      <x v="346"/>
      <x v="39"/>
      <x v="200"/>
      <x v="6996"/>
      <x v="6910"/>
      <x/>
    </i>
    <i r="3">
      <x v="357"/>
      <x v="39"/>
      <x v="200"/>
      <x v="7132"/>
      <x v="7073"/>
      <x/>
    </i>
    <i r="6">
      <x v="7502"/>
      <x v="7470"/>
      <x/>
    </i>
    <i r="3">
      <x v="416"/>
      <x v="334"/>
      <x v="200"/>
      <x v="7400"/>
      <x v="7353"/>
      <x/>
    </i>
    <i r="3">
      <x v="453"/>
      <x/>
      <x v="200"/>
      <x v="6909"/>
      <x v="6823"/>
      <x/>
    </i>
    <i r="6">
      <x v="7344"/>
      <x v="7289"/>
      <x/>
    </i>
    <i r="6">
      <x v="7948"/>
      <x v="7952"/>
      <x/>
    </i>
    <i r="3">
      <x v="489"/>
      <x v="395"/>
      <x v="200"/>
      <x v="7036"/>
      <x v="6950"/>
      <x/>
    </i>
    <i r="3">
      <x v="509"/>
      <x v="409"/>
      <x v="200"/>
      <x v="7035"/>
      <x v="6949"/>
      <x/>
    </i>
    <i r="6">
      <x v="7349"/>
      <x v="7296"/>
      <x/>
    </i>
    <i r="3">
      <x v="535"/>
      <x/>
      <x v="200"/>
      <x v="7691"/>
      <x v="7662"/>
      <x/>
    </i>
    <i r="3">
      <x v="536"/>
      <x v="431"/>
      <x v="200"/>
      <x v="6967"/>
      <x v="6881"/>
      <x/>
    </i>
    <i r="3">
      <x v="555"/>
      <x v="39"/>
      <x v="200"/>
      <x v="7493"/>
      <x v="7461"/>
      <x/>
    </i>
    <i r="3">
      <x v="560"/>
      <x v="39"/>
      <x v="200"/>
      <x v="7140"/>
      <x v="7084"/>
      <x/>
    </i>
    <i r="6">
      <x v="7556"/>
      <x v="7524"/>
      <x/>
    </i>
    <i r="3">
      <x v="575"/>
      <x v="39"/>
      <x v="200"/>
      <x v="7142"/>
      <x v="7086"/>
      <x/>
    </i>
    <i r="3">
      <x v="577"/>
      <x v="71"/>
      <x v="1402"/>
      <x v="7771"/>
      <x v="7743"/>
      <x/>
    </i>
    <i r="3">
      <x v="579"/>
      <x v="39"/>
      <x v="200"/>
      <x v="7130"/>
      <x v="7068"/>
      <x/>
    </i>
    <i r="6">
      <x v="7929"/>
      <x v="7930"/>
      <x/>
    </i>
    <i r="3">
      <x v="588"/>
      <x v="39"/>
      <x v="200"/>
      <x v="7170"/>
      <x v="7115"/>
      <x/>
    </i>
    <i r="6">
      <x v="7638"/>
      <x v="7607"/>
      <x/>
    </i>
    <i r="3">
      <x v="595"/>
      <x/>
      <x v="200"/>
      <x v="6958"/>
      <x v="6872"/>
      <x/>
    </i>
    <i r="3">
      <x v="599"/>
      <x v="39"/>
      <x v="200"/>
      <x v="6942"/>
      <x v="6856"/>
      <x/>
    </i>
    <i r="3">
      <x v="634"/>
      <x v="39"/>
      <x v="200"/>
      <x v="6898"/>
      <x v="6812"/>
      <x/>
    </i>
    <i r="6">
      <x v="7047"/>
      <x v="6961"/>
      <x/>
    </i>
    <i r="6">
      <x v="7369"/>
      <x v="7316"/>
      <x/>
    </i>
    <i r="6">
      <x v="7599"/>
      <x v="7568"/>
      <x/>
    </i>
    <i r="6">
      <x v="7989"/>
      <x v="7994"/>
      <x/>
    </i>
    <i r="3">
      <x v="697"/>
      <x v="39"/>
      <x v="200"/>
      <x v="7092"/>
      <x v="7006"/>
      <x/>
    </i>
    <i r="6">
      <x v="7796"/>
      <x v="7792"/>
      <x/>
    </i>
    <i r="3">
      <x v="700"/>
      <x v="39"/>
      <x v="200"/>
      <x v="7871"/>
      <x v="7869"/>
      <x/>
    </i>
    <i r="6">
      <x v="7885"/>
      <x v="7883"/>
      <x/>
    </i>
    <i r="3">
      <x v="731"/>
      <x v="562"/>
      <x v="1355"/>
      <x v="7578"/>
      <x v="7546"/>
      <x/>
    </i>
    <i r="7">
      <x v="7547"/>
      <x/>
    </i>
    <i r="3">
      <x v="749"/>
      <x v="574"/>
      <x v="200"/>
      <x v="7037"/>
      <x v="6951"/>
      <x/>
    </i>
    <i r="3">
      <x v="783"/>
      <x v="39"/>
      <x v="200"/>
      <x v="7358"/>
      <x v="7305"/>
      <x/>
    </i>
    <i r="6">
      <x v="7805"/>
      <x v="7801"/>
      <x/>
    </i>
    <i r="6">
      <x v="7883"/>
      <x v="7881"/>
      <x/>
    </i>
    <i r="3">
      <x v="786"/>
      <x v="71"/>
      <x v="200"/>
      <x v="7009"/>
      <x v="6923"/>
      <x/>
    </i>
    <i r="3">
      <x v="789"/>
      <x v="214"/>
      <x v="200"/>
      <x v="7039"/>
      <x v="6953"/>
      <x/>
    </i>
    <i r="3">
      <x v="790"/>
      <x v="262"/>
      <x v="200"/>
      <x v="7052"/>
      <x v="6966"/>
      <x/>
    </i>
    <i r="6">
      <x v="7053"/>
      <x v="6967"/>
      <x/>
    </i>
    <i r="3">
      <x v="796"/>
      <x v="608"/>
      <x v="200"/>
      <x v="7420"/>
      <x v="7377"/>
      <x/>
    </i>
    <i r="3">
      <x v="800"/>
      <x/>
      <x v="200"/>
      <x v="7522"/>
      <x v="7490"/>
      <x/>
    </i>
    <i r="3">
      <x v="806"/>
      <x v="615"/>
      <x v="200"/>
      <x v="7764"/>
      <x v="7736"/>
      <x/>
    </i>
    <i r="3">
      <x v="807"/>
      <x/>
      <x v="200"/>
      <x v="7797"/>
      <x v="7793"/>
      <x/>
    </i>
    <i r="3">
      <x v="810"/>
      <x v="618"/>
      <x v="200"/>
      <x v="7923"/>
      <x v="7924"/>
      <x/>
    </i>
    <i r="2">
      <x v="18"/>
      <x v="801"/>
      <x v="205"/>
      <x v="1356"/>
      <x v="7579"/>
      <x v="7548"/>
      <x v="22"/>
    </i>
    <i r="2">
      <x v="22"/>
      <x v="87"/>
      <x v="44"/>
      <x v="836"/>
      <x v="7801"/>
      <x v="7797"/>
      <x/>
    </i>
    <i r="5">
      <x v="1249"/>
      <x v="6971"/>
      <x v="6885"/>
      <x/>
    </i>
    <i r="8">
      <x v="18"/>
    </i>
    <i r="5">
      <x v="1250"/>
      <x v="6972"/>
      <x v="6886"/>
      <x/>
    </i>
    <i r="8">
      <x v="18"/>
    </i>
    <i r="5">
      <x v="1311"/>
      <x v="7371"/>
      <x v="7318"/>
      <x/>
    </i>
    <i r="8">
      <x v="18"/>
    </i>
    <i r="2">
      <x v="27"/>
      <x v="111"/>
      <x v="114"/>
      <x v="913"/>
      <x v="34"/>
      <x v="7974"/>
      <x v="23"/>
    </i>
    <i r="3">
      <x v="120"/>
      <x v="39"/>
      <x v="941"/>
      <x v="5894"/>
      <x v="7644"/>
      <x v="18"/>
    </i>
    <i r="5">
      <x v="1322"/>
      <x v="7441"/>
      <x v="7408"/>
      <x v="18"/>
    </i>
    <i r="5">
      <x v="1324"/>
      <x v="7443"/>
      <x v="7411"/>
      <x v="18"/>
    </i>
    <i r="3">
      <x v="121"/>
      <x v="39"/>
      <x v="1255"/>
      <x v="7094"/>
      <x v="7008"/>
      <x v="18"/>
    </i>
    <i r="5">
      <x v="1259"/>
      <x v="7098"/>
      <x v="7015"/>
      <x v="18"/>
    </i>
    <i r="5">
      <x v="1265"/>
      <x v="7107"/>
      <x v="7027"/>
      <x v="18"/>
    </i>
    <i r="5">
      <x v="1273"/>
      <x v="7119"/>
      <x v="7043"/>
      <x v="18"/>
    </i>
    <i r="5">
      <x v="1276"/>
      <x v="7122"/>
      <x v="7049"/>
      <x/>
    </i>
    <i r="8">
      <x v="18"/>
    </i>
    <i r="5">
      <x v="1281"/>
      <x v="7143"/>
      <x v="7087"/>
      <x/>
    </i>
    <i r="8">
      <x v="18"/>
    </i>
    <i r="5">
      <x v="1282"/>
      <x v="7144"/>
      <x v="7088"/>
      <x/>
    </i>
    <i r="5">
      <x v="1283"/>
      <x v="7145"/>
      <x v="7089"/>
      <x/>
    </i>
    <i r="8">
      <x v="18"/>
    </i>
    <i r="5">
      <x v="1284"/>
      <x v="7146"/>
      <x v="7090"/>
      <x/>
    </i>
    <i r="8">
      <x v="18"/>
    </i>
    <i r="5">
      <x v="1291"/>
      <x v="7153"/>
      <x v="7097"/>
      <x/>
    </i>
    <i r="8">
      <x v="18"/>
    </i>
    <i r="5">
      <x v="1292"/>
      <x v="7154"/>
      <x v="7099"/>
      <x/>
    </i>
    <i r="8">
      <x v="18"/>
    </i>
    <i r="5">
      <x v="1293"/>
      <x v="7155"/>
      <x v="7100"/>
      <x/>
    </i>
    <i r="5">
      <x v="1295"/>
      <x v="7157"/>
      <x v="7102"/>
      <x/>
    </i>
    <i r="8">
      <x v="18"/>
    </i>
    <i r="5">
      <x v="1296"/>
      <x v="7158"/>
      <x v="7103"/>
      <x/>
    </i>
    <i r="5">
      <x v="1297"/>
      <x v="7159"/>
      <x v="7104"/>
      <x/>
    </i>
    <i r="5">
      <x v="1298"/>
      <x v="7160"/>
      <x v="7105"/>
      <x/>
    </i>
    <i r="8">
      <x v="18"/>
    </i>
    <i r="5">
      <x v="1299"/>
      <x v="7161"/>
      <x v="7106"/>
      <x/>
    </i>
    <i r="8">
      <x v="18"/>
    </i>
    <i r="5">
      <x v="1300"/>
      <x v="7162"/>
      <x v="7107"/>
      <x/>
    </i>
    <i r="8">
      <x v="18"/>
    </i>
    <i r="5">
      <x v="1301"/>
      <x v="7163"/>
      <x v="7108"/>
      <x/>
    </i>
    <i r="5">
      <x v="1302"/>
      <x v="7164"/>
      <x v="7109"/>
      <x/>
    </i>
    <i r="8">
      <x v="18"/>
    </i>
    <i r="5">
      <x v="1303"/>
      <x v="7165"/>
      <x v="7110"/>
      <x/>
    </i>
    <i r="5">
      <x v="1304"/>
      <x v="7166"/>
      <x v="7111"/>
      <x/>
    </i>
    <i r="5">
      <x v="1305"/>
      <x v="7167"/>
      <x v="7112"/>
      <x/>
    </i>
    <i r="5">
      <x v="1306"/>
      <x v="7168"/>
      <x v="7113"/>
      <x/>
    </i>
    <i r="8">
      <x v="18"/>
    </i>
    <i r="5">
      <x v="1307"/>
      <x v="7169"/>
      <x v="7114"/>
      <x/>
    </i>
    <i r="8">
      <x v="18"/>
    </i>
    <i r="5">
      <x v="1308"/>
      <x v="7277"/>
      <x v="7222"/>
      <x/>
    </i>
    <i r="8">
      <x v="18"/>
    </i>
    <i r="5">
      <x v="1330"/>
      <x v="7450"/>
      <x v="7418"/>
      <x v="18"/>
    </i>
    <i r="5">
      <x v="1332"/>
      <x v="7454"/>
      <x v="7422"/>
      <x v="18"/>
    </i>
    <i r="5">
      <x v="1334"/>
      <x v="7456"/>
      <x v="7424"/>
      <x v="18"/>
    </i>
    <i r="5">
      <x v="1346"/>
      <x v="7476"/>
      <x v="7444"/>
      <x v="18"/>
    </i>
    <i r="5">
      <x v="1361"/>
      <x v="7633"/>
      <x v="7602"/>
      <x/>
    </i>
    <i r="8">
      <x v="18"/>
    </i>
    <i r="5">
      <x v="1362"/>
      <x v="7634"/>
      <x v="7603"/>
      <x/>
    </i>
    <i r="8">
      <x v="18"/>
    </i>
    <i r="5">
      <x v="1364"/>
      <x v="7636"/>
      <x v="7605"/>
      <x/>
    </i>
    <i r="5">
      <x v="1365"/>
      <x v="7637"/>
      <x v="7606"/>
      <x/>
    </i>
    <i r="5">
      <x v="1366"/>
      <x v="7639"/>
      <x v="7608"/>
      <x/>
    </i>
    <i r="5">
      <x v="1367"/>
      <x v="7641"/>
      <x v="7610"/>
      <x/>
    </i>
    <i r="8">
      <x v="18"/>
    </i>
    <i r="5">
      <x v="1368"/>
      <x v="7644"/>
      <x v="7613"/>
      <x/>
    </i>
    <i r="8">
      <x v="18"/>
    </i>
    <i r="5">
      <x v="1369"/>
      <x v="7645"/>
      <x v="7614"/>
      <x/>
    </i>
    <i r="5">
      <x v="1370"/>
      <x v="7646"/>
      <x v="7615"/>
      <x/>
    </i>
    <i r="8">
      <x v="18"/>
    </i>
    <i r="5">
      <x v="1371"/>
      <x v="7647"/>
      <x v="7616"/>
      <x/>
    </i>
    <i r="8">
      <x v="18"/>
    </i>
    <i r="5">
      <x v="1372"/>
      <x v="7649"/>
      <x v="7618"/>
      <x/>
    </i>
    <i r="8">
      <x v="18"/>
    </i>
    <i r="5">
      <x v="1373"/>
      <x v="7652"/>
      <x v="7621"/>
      <x/>
    </i>
    <i r="8">
      <x v="18"/>
    </i>
    <i r="5">
      <x v="1374"/>
      <x v="7656"/>
      <x v="7625"/>
      <x/>
    </i>
    <i r="8">
      <x v="18"/>
    </i>
    <i r="5">
      <x v="1375"/>
      <x v="7661"/>
      <x v="7630"/>
      <x/>
    </i>
    <i r="8">
      <x v="18"/>
    </i>
    <i r="5">
      <x v="1376"/>
      <x v="7662"/>
      <x v="7631"/>
      <x/>
    </i>
    <i r="8">
      <x v="18"/>
    </i>
    <i r="5">
      <x v="1377"/>
      <x v="7663"/>
      <x v="7632"/>
      <x/>
    </i>
    <i r="5">
      <x v="1378"/>
      <x v="7665"/>
      <x v="7634"/>
      <x/>
    </i>
    <i r="8">
      <x v="18"/>
    </i>
    <i r="5">
      <x v="1437"/>
      <x v="7951"/>
      <x v="7955"/>
      <x/>
    </i>
    <i r="5">
      <x v="1438"/>
      <x v="7952"/>
      <x v="7956"/>
      <x/>
    </i>
    <i r="5">
      <x v="1439"/>
      <x v="7953"/>
      <x v="7957"/>
      <x/>
    </i>
    <i r="5">
      <x v="1440"/>
      <x v="7954"/>
      <x v="7958"/>
      <x/>
    </i>
    <i r="5">
      <x v="1441"/>
      <x v="7955"/>
      <x v="7959"/>
      <x/>
    </i>
    <i r="5">
      <x v="1442"/>
      <x v="7956"/>
      <x v="7960"/>
      <x/>
    </i>
    <i r="5">
      <x v="1443"/>
      <x v="7957"/>
      <x v="7961"/>
      <x/>
    </i>
    <i r="5">
      <x v="1449"/>
      <x v="7972"/>
      <x v="7977"/>
      <x/>
    </i>
    <i r="3">
      <x v="132"/>
      <x v="39"/>
      <x v="1382"/>
      <x v="7673"/>
      <x v="7643"/>
      <x v="18"/>
    </i>
    <i r="3">
      <x v="139"/>
      <x v="39"/>
      <x v="1388"/>
      <x v="7680"/>
      <x v="7651"/>
      <x v="18"/>
    </i>
    <i r="3">
      <x v="151"/>
      <x v="39"/>
      <x v="1336"/>
      <x v="7459"/>
      <x v="7427"/>
      <x v="18"/>
    </i>
    <i r="5">
      <x v="1398"/>
      <x v="7690"/>
      <x v="7661"/>
      <x v="18"/>
    </i>
    <i r="3">
      <x v="190"/>
      <x v="150"/>
      <x v="526"/>
      <x v="7999"/>
      <x v="7936"/>
      <x v="19"/>
    </i>
    <i r="3">
      <x v="495"/>
      <x v="39"/>
      <x v="1325"/>
      <x v="7444"/>
      <x v="7412"/>
      <x v="18"/>
    </i>
    <i r="5">
      <x v="1389"/>
      <x v="7681"/>
      <x v="7652"/>
      <x v="18"/>
    </i>
    <i r="5">
      <x v="1444"/>
      <x v="7958"/>
      <x v="7962"/>
      <x/>
    </i>
    <i r="8">
      <x v="18"/>
    </i>
    <i r="3">
      <x v="511"/>
      <x v="39"/>
      <x v="1279"/>
      <x v="7127"/>
      <x v="7054"/>
      <x v="18"/>
    </i>
    <i r="5">
      <x v="1313"/>
      <x v="7397"/>
      <x v="7345"/>
      <x v="18"/>
    </i>
    <i r="5">
      <x v="1426"/>
      <x v="7907"/>
      <x v="7913"/>
      <x v="18"/>
    </i>
    <i r="3">
      <x v="599"/>
      <x v="39"/>
      <x v="1419"/>
      <x v="7893"/>
      <x v="7898"/>
      <x v="18"/>
    </i>
    <i r="3">
      <x v="602"/>
      <x v="39"/>
      <x v="1390"/>
      <x v="7682"/>
      <x v="7653"/>
      <x v="18"/>
    </i>
    <i r="3">
      <x v="644"/>
      <x v="499"/>
      <x v="1407"/>
      <x v="7798"/>
      <x v="7794"/>
      <x v="21"/>
    </i>
    <i r="3">
      <x v="743"/>
      <x v="39"/>
      <x v="1343"/>
      <x v="7473"/>
      <x v="7441"/>
      <x v="18"/>
    </i>
    <i r="3">
      <x v="744"/>
      <x v="39"/>
      <x v="1348"/>
      <x v="7478"/>
      <x v="7446"/>
      <x v="18"/>
    </i>
    <i r="3">
      <x v="750"/>
      <x v="575"/>
      <x v="961"/>
      <x v="5929"/>
      <x v="7888"/>
      <x v="19"/>
    </i>
    <i r="6">
      <x v="7423"/>
      <x v="7380"/>
      <x v="19"/>
    </i>
    <i r="7">
      <x v="7381"/>
      <x v="19"/>
    </i>
    <i r="7">
      <x v="7382"/>
      <x v="19"/>
    </i>
    <i r="2">
      <x v="30"/>
      <x v="434"/>
      <x v="347"/>
      <x v="200"/>
      <x v="7431"/>
      <x v="7390"/>
      <x/>
    </i>
    <i r="8">
      <x v="19"/>
    </i>
    <i r="2">
      <x v="31"/>
      <x v="476"/>
      <x v="385"/>
      <x v="1320"/>
      <x v="7432"/>
      <x v="7391"/>
      <x/>
    </i>
    <i r="8"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vs Sales" fld="9" baseField="5" baseItem="112"/>
    <dataField name="Sum of Rev Ach (SAM)" fld="22" baseField="21" baseItem="0"/>
  </dataFields>
  <formats count="4">
    <format dxfId="7">
      <pivotArea outline="0" collapsedLevelsAreSubtotals="1" fieldPosition="0"/>
    </format>
    <format dxfId="6">
      <pivotArea field="-2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678"/>
  <sheetViews>
    <sheetView zoomScale="85" zoomScaleNormal="85" workbookViewId="0">
      <pane ySplit="2" topLeftCell="A1306" activePane="bottomLeft" state="frozen"/>
      <selection pane="bottomLeft" activeCell="J1324" sqref="J1324"/>
    </sheetView>
  </sheetViews>
  <sheetFormatPr defaultRowHeight="13.2" x14ac:dyDescent="0.25"/>
  <cols>
    <col min="1" max="1" width="7.109375" customWidth="1"/>
    <col min="2" max="2" width="8.5546875" customWidth="1"/>
    <col min="3" max="3" width="12.109375" customWidth="1"/>
    <col min="4" max="4" width="11.6640625" customWidth="1"/>
    <col min="5" max="5" width="49.44140625" customWidth="1"/>
    <col min="6" max="6" width="17.44140625" customWidth="1"/>
    <col min="7" max="7" width="15.44140625" style="35" bestFit="1" customWidth="1"/>
    <col min="8" max="8" width="14.6640625" style="35" customWidth="1"/>
    <col min="9" max="9" width="14.6640625" customWidth="1"/>
    <col min="10" max="10" width="16.21875" customWidth="1"/>
    <col min="11" max="11" width="21.44140625" customWidth="1"/>
    <col min="12" max="22" width="24.5546875" bestFit="1" customWidth="1"/>
    <col min="23" max="23" width="29.88671875" bestFit="1" customWidth="1"/>
    <col min="24" max="24" width="21" bestFit="1" customWidth="1"/>
    <col min="25" max="25" width="29.88671875" customWidth="1"/>
  </cols>
  <sheetData>
    <row r="1" spans="1:11" x14ac:dyDescent="0.25">
      <c r="G1"/>
      <c r="H1"/>
      <c r="J1" s="34" t="s">
        <v>828</v>
      </c>
      <c r="K1" s="35"/>
    </row>
    <row r="2" spans="1:11" x14ac:dyDescent="0.25">
      <c r="A2" s="33" t="s">
        <v>49</v>
      </c>
      <c r="B2" s="33" t="s">
        <v>53</v>
      </c>
      <c r="C2" s="33" t="s">
        <v>0</v>
      </c>
      <c r="D2" s="33" t="s">
        <v>1</v>
      </c>
      <c r="E2" s="33" t="s">
        <v>2</v>
      </c>
      <c r="F2" s="33" t="s">
        <v>2005</v>
      </c>
      <c r="G2" s="33" t="s">
        <v>3</v>
      </c>
      <c r="H2" s="33" t="s">
        <v>4</v>
      </c>
      <c r="I2" s="33" t="s">
        <v>50</v>
      </c>
      <c r="J2" s="35" t="s">
        <v>829</v>
      </c>
      <c r="K2" s="32" t="s">
        <v>2415</v>
      </c>
    </row>
    <row r="3" spans="1:11" x14ac:dyDescent="0.25">
      <c r="A3" s="32" t="s">
        <v>1070</v>
      </c>
      <c r="B3" s="32" t="s">
        <v>1070</v>
      </c>
      <c r="C3" s="32" t="s">
        <v>1070</v>
      </c>
      <c r="D3" s="32" t="s">
        <v>1070</v>
      </c>
      <c r="E3" s="32" t="s">
        <v>1070</v>
      </c>
      <c r="F3" s="32" t="s">
        <v>1070</v>
      </c>
      <c r="G3" s="32" t="s">
        <v>1070</v>
      </c>
      <c r="H3" s="32" t="s">
        <v>1070</v>
      </c>
      <c r="I3" s="32" t="s">
        <v>1070</v>
      </c>
      <c r="J3" s="35"/>
      <c r="K3" s="35"/>
    </row>
    <row r="4" spans="1:11" x14ac:dyDescent="0.25">
      <c r="A4" s="32">
        <v>1509</v>
      </c>
      <c r="B4" s="32" t="s">
        <v>51</v>
      </c>
      <c r="C4" s="32" t="s">
        <v>31</v>
      </c>
      <c r="D4" s="32" t="s">
        <v>327</v>
      </c>
      <c r="E4" s="32" t="s">
        <v>326</v>
      </c>
      <c r="F4" s="32" t="s">
        <v>9733</v>
      </c>
      <c r="G4" s="32" t="s">
        <v>9731</v>
      </c>
      <c r="H4" s="32" t="s">
        <v>9732</v>
      </c>
      <c r="I4" s="32" t="s">
        <v>2003</v>
      </c>
      <c r="J4" s="35">
        <v>0</v>
      </c>
      <c r="K4" s="35">
        <v>0</v>
      </c>
    </row>
    <row r="5" spans="1:11" x14ac:dyDescent="0.25">
      <c r="A5" s="32">
        <v>1509</v>
      </c>
      <c r="B5" s="32" t="s">
        <v>51</v>
      </c>
      <c r="C5" s="32" t="s">
        <v>31</v>
      </c>
      <c r="D5" s="32" t="s">
        <v>327</v>
      </c>
      <c r="E5" s="32" t="s">
        <v>326</v>
      </c>
      <c r="F5" s="32" t="s">
        <v>9733</v>
      </c>
      <c r="G5" s="32" t="s">
        <v>9731</v>
      </c>
      <c r="H5" s="32" t="s">
        <v>9732</v>
      </c>
      <c r="I5" s="32" t="s">
        <v>2626</v>
      </c>
      <c r="J5" s="35">
        <v>900</v>
      </c>
      <c r="K5" s="35">
        <v>441</v>
      </c>
    </row>
    <row r="6" spans="1:11" x14ac:dyDescent="0.25">
      <c r="A6" s="32">
        <v>1509</v>
      </c>
      <c r="B6" s="32" t="s">
        <v>51</v>
      </c>
      <c r="C6" s="32" t="s">
        <v>31</v>
      </c>
      <c r="D6" s="32" t="s">
        <v>300</v>
      </c>
      <c r="E6" s="32" t="s">
        <v>299</v>
      </c>
      <c r="F6" s="32" t="s">
        <v>1070</v>
      </c>
      <c r="G6" s="32" t="s">
        <v>2056</v>
      </c>
      <c r="H6" s="32" t="s">
        <v>6453</v>
      </c>
      <c r="I6" s="32" t="s">
        <v>2629</v>
      </c>
      <c r="J6" s="35">
        <v>2438</v>
      </c>
      <c r="K6" s="35">
        <v>438.84</v>
      </c>
    </row>
    <row r="7" spans="1:11" x14ac:dyDescent="0.25">
      <c r="A7" s="32">
        <v>1509</v>
      </c>
      <c r="B7" s="32" t="s">
        <v>51</v>
      </c>
      <c r="C7" s="32" t="s">
        <v>31</v>
      </c>
      <c r="D7" s="32" t="s">
        <v>4645</v>
      </c>
      <c r="E7" s="32" t="s">
        <v>4646</v>
      </c>
      <c r="F7" s="32" t="s">
        <v>1070</v>
      </c>
      <c r="G7" s="32" t="s">
        <v>10208</v>
      </c>
      <c r="H7" s="32" t="s">
        <v>10209</v>
      </c>
      <c r="I7" s="32" t="s">
        <v>2629</v>
      </c>
      <c r="J7" s="35">
        <v>14100</v>
      </c>
      <c r="K7" s="35">
        <v>2538</v>
      </c>
    </row>
    <row r="8" spans="1:11" x14ac:dyDescent="0.25">
      <c r="A8" s="32">
        <v>1509</v>
      </c>
      <c r="B8" s="32" t="s">
        <v>51</v>
      </c>
      <c r="C8" s="32" t="s">
        <v>31</v>
      </c>
      <c r="D8" s="32" t="s">
        <v>47</v>
      </c>
      <c r="E8" s="32" t="s">
        <v>48</v>
      </c>
      <c r="F8" s="32" t="s">
        <v>2320</v>
      </c>
      <c r="G8" s="32" t="s">
        <v>2319</v>
      </c>
      <c r="H8" s="32" t="s">
        <v>6366</v>
      </c>
      <c r="I8" s="32" t="s">
        <v>2003</v>
      </c>
      <c r="J8" s="35">
        <v>0</v>
      </c>
      <c r="K8" s="35">
        <v>0</v>
      </c>
    </row>
    <row r="9" spans="1:11" x14ac:dyDescent="0.25">
      <c r="A9" s="32">
        <v>1509</v>
      </c>
      <c r="B9" s="32" t="s">
        <v>51</v>
      </c>
      <c r="C9" s="32" t="s">
        <v>31</v>
      </c>
      <c r="D9" s="32" t="s">
        <v>47</v>
      </c>
      <c r="E9" s="32" t="s">
        <v>48</v>
      </c>
      <c r="F9" s="32" t="s">
        <v>2320</v>
      </c>
      <c r="G9" s="32" t="s">
        <v>2319</v>
      </c>
      <c r="H9" s="32" t="s">
        <v>6366</v>
      </c>
      <c r="I9" s="32" t="s">
        <v>2631</v>
      </c>
      <c r="J9" s="35">
        <v>1952.82</v>
      </c>
      <c r="K9" s="35">
        <v>820.18</v>
      </c>
    </row>
    <row r="10" spans="1:11" x14ac:dyDescent="0.25">
      <c r="A10" s="32">
        <v>1509</v>
      </c>
      <c r="B10" s="32" t="s">
        <v>51</v>
      </c>
      <c r="C10" s="32" t="s">
        <v>31</v>
      </c>
      <c r="D10" s="32" t="s">
        <v>47</v>
      </c>
      <c r="E10" s="32" t="s">
        <v>48</v>
      </c>
      <c r="F10" s="32" t="s">
        <v>5343</v>
      </c>
      <c r="G10" s="32" t="s">
        <v>5565</v>
      </c>
      <c r="H10" s="32" t="s">
        <v>9912</v>
      </c>
      <c r="I10" s="32" t="s">
        <v>2631</v>
      </c>
      <c r="J10" s="35">
        <v>-4290</v>
      </c>
      <c r="K10" s="35">
        <v>-1158.3</v>
      </c>
    </row>
    <row r="11" spans="1:11" x14ac:dyDescent="0.25">
      <c r="A11" s="32">
        <v>1509</v>
      </c>
      <c r="B11" s="32" t="s">
        <v>51</v>
      </c>
      <c r="C11" s="32" t="s">
        <v>31</v>
      </c>
      <c r="D11" s="32" t="s">
        <v>47</v>
      </c>
      <c r="E11" s="32" t="s">
        <v>48</v>
      </c>
      <c r="F11" s="32" t="s">
        <v>5343</v>
      </c>
      <c r="G11" s="32" t="s">
        <v>7136</v>
      </c>
      <c r="H11" s="32" t="s">
        <v>7137</v>
      </c>
      <c r="I11" s="32" t="s">
        <v>2631</v>
      </c>
      <c r="J11" s="35">
        <v>4690.62</v>
      </c>
      <c r="K11" s="35">
        <v>1266.47</v>
      </c>
    </row>
    <row r="12" spans="1:11" x14ac:dyDescent="0.25">
      <c r="A12" s="32">
        <v>1509</v>
      </c>
      <c r="B12" s="32" t="s">
        <v>51</v>
      </c>
      <c r="C12" s="32" t="s">
        <v>31</v>
      </c>
      <c r="D12" s="32" t="s">
        <v>47</v>
      </c>
      <c r="E12" s="32" t="s">
        <v>48</v>
      </c>
      <c r="F12" s="32" t="s">
        <v>5343</v>
      </c>
      <c r="G12" s="32" t="s">
        <v>9500</v>
      </c>
      <c r="H12" s="32" t="s">
        <v>9501</v>
      </c>
      <c r="I12" s="32" t="s">
        <v>2631</v>
      </c>
      <c r="J12" s="35">
        <v>3723.72</v>
      </c>
      <c r="K12" s="35">
        <v>1005.4</v>
      </c>
    </row>
    <row r="13" spans="1:11" x14ac:dyDescent="0.25">
      <c r="A13" s="32">
        <v>1509</v>
      </c>
      <c r="B13" s="32" t="s">
        <v>51</v>
      </c>
      <c r="C13" s="32" t="s">
        <v>31</v>
      </c>
      <c r="D13" s="32" t="s">
        <v>47</v>
      </c>
      <c r="E13" s="32" t="s">
        <v>48</v>
      </c>
      <c r="F13" s="32" t="s">
        <v>5760</v>
      </c>
      <c r="G13" s="32" t="s">
        <v>8000</v>
      </c>
      <c r="H13" s="32" t="s">
        <v>8001</v>
      </c>
      <c r="I13" s="32" t="s">
        <v>2631</v>
      </c>
      <c r="J13" s="35">
        <v>203.75</v>
      </c>
      <c r="K13" s="35">
        <v>55.01</v>
      </c>
    </row>
    <row r="14" spans="1:11" x14ac:dyDescent="0.25">
      <c r="A14" s="32">
        <v>1509</v>
      </c>
      <c r="B14" s="32" t="s">
        <v>51</v>
      </c>
      <c r="C14" s="32" t="s">
        <v>31</v>
      </c>
      <c r="D14" s="32" t="s">
        <v>47</v>
      </c>
      <c r="E14" s="32" t="s">
        <v>48</v>
      </c>
      <c r="F14" s="32" t="s">
        <v>10081</v>
      </c>
      <c r="G14" s="32" t="s">
        <v>10079</v>
      </c>
      <c r="H14" s="32" t="s">
        <v>10080</v>
      </c>
      <c r="I14" s="32" t="s">
        <v>2627</v>
      </c>
      <c r="J14" s="35">
        <v>1101.0999999999999</v>
      </c>
      <c r="K14" s="35">
        <v>495.49499999999995</v>
      </c>
    </row>
    <row r="15" spans="1:11" x14ac:dyDescent="0.25">
      <c r="A15" s="32">
        <v>1509</v>
      </c>
      <c r="B15" s="32" t="s">
        <v>51</v>
      </c>
      <c r="C15" s="32" t="s">
        <v>31</v>
      </c>
      <c r="D15" s="32" t="s">
        <v>47</v>
      </c>
      <c r="E15" s="32" t="s">
        <v>48</v>
      </c>
      <c r="F15" s="32" t="s">
        <v>10081</v>
      </c>
      <c r="G15" s="32" t="s">
        <v>10082</v>
      </c>
      <c r="H15" s="32" t="s">
        <v>10083</v>
      </c>
      <c r="I15" s="32" t="s">
        <v>2631</v>
      </c>
      <c r="J15" s="35">
        <v>6156.72</v>
      </c>
      <c r="K15" s="35">
        <v>1354.4784</v>
      </c>
    </row>
    <row r="16" spans="1:11" x14ac:dyDescent="0.25">
      <c r="A16" s="32">
        <v>1509</v>
      </c>
      <c r="B16" s="32" t="s">
        <v>51</v>
      </c>
      <c r="C16" s="32" t="s">
        <v>31</v>
      </c>
      <c r="D16" s="32" t="s">
        <v>47</v>
      </c>
      <c r="E16" s="32" t="s">
        <v>48</v>
      </c>
      <c r="F16" s="32" t="s">
        <v>10086</v>
      </c>
      <c r="G16" s="32" t="s">
        <v>10084</v>
      </c>
      <c r="H16" s="32" t="s">
        <v>10085</v>
      </c>
      <c r="I16" s="32" t="s">
        <v>2631</v>
      </c>
      <c r="J16" s="35">
        <v>4040.15</v>
      </c>
      <c r="K16" s="35">
        <v>808.03</v>
      </c>
    </row>
    <row r="17" spans="1:11" x14ac:dyDescent="0.25">
      <c r="A17" s="32">
        <v>1509</v>
      </c>
      <c r="B17" s="32" t="s">
        <v>51</v>
      </c>
      <c r="C17" s="32" t="s">
        <v>31</v>
      </c>
      <c r="D17" s="32" t="s">
        <v>126</v>
      </c>
      <c r="E17" s="32" t="s">
        <v>125</v>
      </c>
      <c r="F17" s="32" t="s">
        <v>4432</v>
      </c>
      <c r="G17" s="32" t="s">
        <v>458</v>
      </c>
      <c r="H17" s="32" t="s">
        <v>9572</v>
      </c>
      <c r="I17" s="32" t="s">
        <v>2629</v>
      </c>
      <c r="J17" s="35">
        <v>9379.82</v>
      </c>
      <c r="K17" s="35">
        <v>1688.3675999999998</v>
      </c>
    </row>
    <row r="18" spans="1:11" x14ac:dyDescent="0.25">
      <c r="A18" s="32">
        <v>1509</v>
      </c>
      <c r="B18" s="32" t="s">
        <v>51</v>
      </c>
      <c r="C18" s="32" t="s">
        <v>31</v>
      </c>
      <c r="D18" s="32" t="s">
        <v>126</v>
      </c>
      <c r="E18" s="32" t="s">
        <v>125</v>
      </c>
      <c r="F18" s="32" t="s">
        <v>4432</v>
      </c>
      <c r="G18" s="32" t="s">
        <v>4444</v>
      </c>
      <c r="H18" s="32" t="s">
        <v>6463</v>
      </c>
      <c r="I18" s="32" t="s">
        <v>2631</v>
      </c>
      <c r="J18" s="35">
        <v>2842.8</v>
      </c>
      <c r="K18" s="35">
        <v>511.7</v>
      </c>
    </row>
    <row r="19" spans="1:11" x14ac:dyDescent="0.25">
      <c r="A19" s="32">
        <v>1509</v>
      </c>
      <c r="B19" s="32" t="s">
        <v>51</v>
      </c>
      <c r="C19" s="32" t="s">
        <v>31</v>
      </c>
      <c r="D19" s="32" t="s">
        <v>126</v>
      </c>
      <c r="E19" s="32" t="s">
        <v>125</v>
      </c>
      <c r="F19" s="32" t="s">
        <v>4432</v>
      </c>
      <c r="G19" s="32" t="s">
        <v>4445</v>
      </c>
      <c r="H19" s="32" t="s">
        <v>6462</v>
      </c>
      <c r="I19" s="32" t="s">
        <v>2631</v>
      </c>
      <c r="J19" s="35">
        <v>2854.64</v>
      </c>
      <c r="K19" s="35">
        <v>1284.5899999999999</v>
      </c>
    </row>
    <row r="20" spans="1:11" x14ac:dyDescent="0.25">
      <c r="A20" s="32">
        <v>1509</v>
      </c>
      <c r="B20" s="32" t="s">
        <v>51</v>
      </c>
      <c r="C20" s="32" t="s">
        <v>31</v>
      </c>
      <c r="D20" s="32" t="s">
        <v>519</v>
      </c>
      <c r="E20" s="32" t="s">
        <v>518</v>
      </c>
      <c r="F20" s="32" t="s">
        <v>4809</v>
      </c>
      <c r="G20" s="32" t="s">
        <v>4453</v>
      </c>
      <c r="H20" s="32" t="s">
        <v>9592</v>
      </c>
      <c r="I20" s="32" t="s">
        <v>2629</v>
      </c>
      <c r="J20" s="35">
        <v>6600</v>
      </c>
      <c r="K20" s="35">
        <v>1188</v>
      </c>
    </row>
    <row r="21" spans="1:11" x14ac:dyDescent="0.25">
      <c r="A21" s="32">
        <v>1509</v>
      </c>
      <c r="B21" s="32" t="s">
        <v>51</v>
      </c>
      <c r="C21" s="32" t="s">
        <v>31</v>
      </c>
      <c r="D21" s="32" t="s">
        <v>519</v>
      </c>
      <c r="E21" s="32" t="s">
        <v>518</v>
      </c>
      <c r="F21" s="32" t="s">
        <v>4810</v>
      </c>
      <c r="G21" s="32" t="s">
        <v>4487</v>
      </c>
      <c r="H21" s="32" t="s">
        <v>9595</v>
      </c>
      <c r="I21" s="32" t="s">
        <v>2629</v>
      </c>
      <c r="J21" s="35">
        <v>5500</v>
      </c>
      <c r="K21" s="35">
        <v>990</v>
      </c>
    </row>
    <row r="22" spans="1:11" x14ac:dyDescent="0.25">
      <c r="A22" s="32">
        <v>1509</v>
      </c>
      <c r="B22" s="32" t="s">
        <v>51</v>
      </c>
      <c r="C22" s="32" t="s">
        <v>31</v>
      </c>
      <c r="D22" s="32" t="s">
        <v>463</v>
      </c>
      <c r="E22" s="32" t="s">
        <v>462</v>
      </c>
      <c r="F22" s="32" t="s">
        <v>1070</v>
      </c>
      <c r="G22" s="32" t="s">
        <v>7990</v>
      </c>
      <c r="H22" s="32" t="s">
        <v>7991</v>
      </c>
      <c r="I22" s="32" t="s">
        <v>2631</v>
      </c>
      <c r="J22" s="35">
        <v>4036.85</v>
      </c>
      <c r="K22" s="35">
        <v>1130.32</v>
      </c>
    </row>
    <row r="23" spans="1:11" x14ac:dyDescent="0.25">
      <c r="A23" s="32">
        <v>1509</v>
      </c>
      <c r="B23" s="32" t="s">
        <v>51</v>
      </c>
      <c r="C23" s="32" t="s">
        <v>31</v>
      </c>
      <c r="D23" s="32" t="s">
        <v>863</v>
      </c>
      <c r="E23" s="32" t="s">
        <v>864</v>
      </c>
      <c r="F23" s="32" t="s">
        <v>5730</v>
      </c>
      <c r="G23" s="32" t="s">
        <v>5729</v>
      </c>
      <c r="H23" s="32" t="s">
        <v>6468</v>
      </c>
      <c r="I23" s="32" t="s">
        <v>2629</v>
      </c>
      <c r="J23" s="35">
        <v>4500</v>
      </c>
      <c r="K23" s="35">
        <v>810</v>
      </c>
    </row>
    <row r="24" spans="1:11" x14ac:dyDescent="0.25">
      <c r="A24" s="32">
        <v>1509</v>
      </c>
      <c r="B24" s="32" t="s">
        <v>51</v>
      </c>
      <c r="C24" s="32" t="s">
        <v>31</v>
      </c>
      <c r="D24" s="32" t="s">
        <v>863</v>
      </c>
      <c r="E24" s="32" t="s">
        <v>864</v>
      </c>
      <c r="F24" s="32" t="s">
        <v>9651</v>
      </c>
      <c r="G24" s="32" t="s">
        <v>9649</v>
      </c>
      <c r="H24" s="32" t="s">
        <v>9650</v>
      </c>
      <c r="I24" s="32" t="s">
        <v>2629</v>
      </c>
      <c r="J24" s="35">
        <v>660</v>
      </c>
      <c r="K24" s="35">
        <v>118.8</v>
      </c>
    </row>
    <row r="25" spans="1:11" x14ac:dyDescent="0.25">
      <c r="A25" s="32">
        <v>1509</v>
      </c>
      <c r="B25" s="32" t="s">
        <v>51</v>
      </c>
      <c r="C25" s="32" t="s">
        <v>31</v>
      </c>
      <c r="D25" s="32" t="s">
        <v>6822</v>
      </c>
      <c r="E25" s="32" t="s">
        <v>6823</v>
      </c>
      <c r="F25" s="32" t="s">
        <v>10402</v>
      </c>
      <c r="G25" s="32" t="s">
        <v>10400</v>
      </c>
      <c r="H25" s="32" t="s">
        <v>10401</v>
      </c>
      <c r="I25" s="32" t="s">
        <v>2003</v>
      </c>
      <c r="J25" s="35">
        <v>0</v>
      </c>
      <c r="K25" s="35">
        <v>0</v>
      </c>
    </row>
    <row r="26" spans="1:11" x14ac:dyDescent="0.25">
      <c r="A26" s="32">
        <v>1509</v>
      </c>
      <c r="B26" s="32" t="s">
        <v>51</v>
      </c>
      <c r="C26" s="32" t="s">
        <v>31</v>
      </c>
      <c r="D26" s="32" t="s">
        <v>6822</v>
      </c>
      <c r="E26" s="32" t="s">
        <v>6823</v>
      </c>
      <c r="F26" s="32" t="s">
        <v>10402</v>
      </c>
      <c r="G26" s="32" t="s">
        <v>10400</v>
      </c>
      <c r="H26" s="32" t="s">
        <v>10401</v>
      </c>
      <c r="I26" s="32" t="s">
        <v>2625</v>
      </c>
      <c r="J26" s="35">
        <v>35</v>
      </c>
      <c r="K26" s="35">
        <v>10.85</v>
      </c>
    </row>
    <row r="27" spans="1:11" x14ac:dyDescent="0.25">
      <c r="A27" s="32">
        <v>1509</v>
      </c>
      <c r="B27" s="32" t="s">
        <v>51</v>
      </c>
      <c r="C27" s="32" t="s">
        <v>31</v>
      </c>
      <c r="D27" s="32" t="s">
        <v>5632</v>
      </c>
      <c r="E27" s="32" t="s">
        <v>5633</v>
      </c>
      <c r="F27" s="32" t="s">
        <v>7782</v>
      </c>
      <c r="G27" s="32" t="s">
        <v>7780</v>
      </c>
      <c r="H27" s="32" t="s">
        <v>7781</v>
      </c>
      <c r="I27" s="32" t="s">
        <v>2003</v>
      </c>
      <c r="J27" s="35">
        <v>0</v>
      </c>
      <c r="K27" s="35">
        <v>0</v>
      </c>
    </row>
    <row r="28" spans="1:11" x14ac:dyDescent="0.25">
      <c r="A28" s="32">
        <v>1509</v>
      </c>
      <c r="B28" s="32" t="s">
        <v>51</v>
      </c>
      <c r="C28" s="32" t="s">
        <v>31</v>
      </c>
      <c r="D28" s="32" t="s">
        <v>5632</v>
      </c>
      <c r="E28" s="32" t="s">
        <v>5633</v>
      </c>
      <c r="F28" s="32" t="s">
        <v>7782</v>
      </c>
      <c r="G28" s="32" t="s">
        <v>7780</v>
      </c>
      <c r="H28" s="32" t="s">
        <v>7781</v>
      </c>
      <c r="I28" s="32" t="s">
        <v>2625</v>
      </c>
      <c r="J28" s="35">
        <v>0</v>
      </c>
      <c r="K28" s="35">
        <v>0</v>
      </c>
    </row>
    <row r="29" spans="1:11" x14ac:dyDescent="0.25">
      <c r="A29" s="32">
        <v>1509</v>
      </c>
      <c r="B29" s="32" t="s">
        <v>51</v>
      </c>
      <c r="C29" s="32" t="s">
        <v>31</v>
      </c>
      <c r="D29" s="32" t="s">
        <v>4769</v>
      </c>
      <c r="E29" s="32" t="s">
        <v>4770</v>
      </c>
      <c r="F29" s="32" t="s">
        <v>7685</v>
      </c>
      <c r="G29" s="32" t="s">
        <v>7683</v>
      </c>
      <c r="H29" s="32" t="s">
        <v>7684</v>
      </c>
      <c r="I29" s="32" t="s">
        <v>2625</v>
      </c>
      <c r="J29" s="35">
        <v>25000</v>
      </c>
      <c r="K29" s="35">
        <v>7750</v>
      </c>
    </row>
    <row r="30" spans="1:11" x14ac:dyDescent="0.25">
      <c r="A30" s="32">
        <v>1509</v>
      </c>
      <c r="B30" s="32" t="s">
        <v>51</v>
      </c>
      <c r="C30" s="32" t="s">
        <v>31</v>
      </c>
      <c r="D30" s="32" t="s">
        <v>4769</v>
      </c>
      <c r="E30" s="32" t="s">
        <v>4770</v>
      </c>
      <c r="F30" s="32" t="s">
        <v>7685</v>
      </c>
      <c r="G30" s="32" t="s">
        <v>7685</v>
      </c>
      <c r="H30" s="32" t="s">
        <v>7688</v>
      </c>
      <c r="I30" s="32" t="s">
        <v>2003</v>
      </c>
      <c r="J30" s="35">
        <v>0</v>
      </c>
      <c r="K30" s="35">
        <v>0</v>
      </c>
    </row>
    <row r="31" spans="1:11" x14ac:dyDescent="0.25">
      <c r="A31" s="32">
        <v>1509</v>
      </c>
      <c r="B31" s="32" t="s">
        <v>51</v>
      </c>
      <c r="C31" s="32" t="s">
        <v>31</v>
      </c>
      <c r="D31" s="32" t="s">
        <v>4769</v>
      </c>
      <c r="E31" s="32" t="s">
        <v>4770</v>
      </c>
      <c r="F31" s="32" t="s">
        <v>7685</v>
      </c>
      <c r="G31" s="32" t="s">
        <v>7685</v>
      </c>
      <c r="H31" s="32" t="s">
        <v>7688</v>
      </c>
      <c r="I31" s="32" t="s">
        <v>2625</v>
      </c>
      <c r="J31" s="35">
        <v>58000</v>
      </c>
      <c r="K31" s="35">
        <v>16120</v>
      </c>
    </row>
    <row r="32" spans="1:11" x14ac:dyDescent="0.25">
      <c r="A32" s="32">
        <v>1509</v>
      </c>
      <c r="B32" s="32" t="s">
        <v>51</v>
      </c>
      <c r="C32" s="32" t="s">
        <v>31</v>
      </c>
      <c r="D32" s="32" t="s">
        <v>7609</v>
      </c>
      <c r="E32" s="32" t="s">
        <v>7610</v>
      </c>
      <c r="F32" s="32" t="s">
        <v>9615</v>
      </c>
      <c r="G32" s="32" t="s">
        <v>7611</v>
      </c>
      <c r="H32" s="32" t="s">
        <v>9612</v>
      </c>
      <c r="I32" s="32" t="s">
        <v>2003</v>
      </c>
      <c r="J32" s="35">
        <v>0</v>
      </c>
      <c r="K32" s="35">
        <v>0</v>
      </c>
    </row>
    <row r="33" spans="1:11" x14ac:dyDescent="0.25">
      <c r="A33" s="32">
        <v>1509</v>
      </c>
      <c r="B33" s="32" t="s">
        <v>51</v>
      </c>
      <c r="C33" s="32" t="s">
        <v>31</v>
      </c>
      <c r="D33" s="32" t="s">
        <v>7609</v>
      </c>
      <c r="E33" s="32" t="s">
        <v>7610</v>
      </c>
      <c r="F33" s="32" t="s">
        <v>9615</v>
      </c>
      <c r="G33" s="32" t="s">
        <v>7611</v>
      </c>
      <c r="H33" s="32" t="s">
        <v>9855</v>
      </c>
      <c r="I33" s="32" t="s">
        <v>2003</v>
      </c>
      <c r="J33" s="35">
        <v>0</v>
      </c>
      <c r="K33" s="35">
        <v>0</v>
      </c>
    </row>
    <row r="34" spans="1:11" x14ac:dyDescent="0.25">
      <c r="A34" s="32">
        <v>1509</v>
      </c>
      <c r="B34" s="32" t="s">
        <v>51</v>
      </c>
      <c r="C34" s="32" t="s">
        <v>31</v>
      </c>
      <c r="D34" s="32" t="s">
        <v>7198</v>
      </c>
      <c r="E34" s="32" t="s">
        <v>7199</v>
      </c>
      <c r="F34" s="32" t="s">
        <v>7202</v>
      </c>
      <c r="G34" s="32" t="s">
        <v>7200</v>
      </c>
      <c r="H34" s="32" t="s">
        <v>7201</v>
      </c>
      <c r="I34" s="32" t="s">
        <v>2003</v>
      </c>
      <c r="J34" s="35">
        <v>0</v>
      </c>
      <c r="K34" s="35">
        <v>0</v>
      </c>
    </row>
    <row r="35" spans="1:11" x14ac:dyDescent="0.25">
      <c r="A35" s="32">
        <v>1509</v>
      </c>
      <c r="B35" s="32" t="s">
        <v>51</v>
      </c>
      <c r="C35" s="32" t="s">
        <v>31</v>
      </c>
      <c r="D35" s="32" t="s">
        <v>7198</v>
      </c>
      <c r="E35" s="32" t="s">
        <v>7199</v>
      </c>
      <c r="F35" s="32" t="s">
        <v>7202</v>
      </c>
      <c r="G35" s="32" t="s">
        <v>7200</v>
      </c>
      <c r="H35" s="32" t="s">
        <v>7201</v>
      </c>
      <c r="I35" s="32" t="s">
        <v>2626</v>
      </c>
      <c r="J35" s="35">
        <v>4200</v>
      </c>
      <c r="K35" s="35">
        <v>560</v>
      </c>
    </row>
    <row r="36" spans="1:11" x14ac:dyDescent="0.25">
      <c r="A36" s="32">
        <v>1509</v>
      </c>
      <c r="B36" s="32" t="s">
        <v>51</v>
      </c>
      <c r="C36" s="32" t="s">
        <v>31</v>
      </c>
      <c r="D36" s="32" t="s">
        <v>6529</v>
      </c>
      <c r="E36" s="32" t="s">
        <v>6530</v>
      </c>
      <c r="F36" s="32" t="s">
        <v>6532</v>
      </c>
      <c r="G36" s="32" t="s">
        <v>5855</v>
      </c>
      <c r="H36" s="32" t="s">
        <v>6531</v>
      </c>
      <c r="I36" s="32" t="s">
        <v>2003</v>
      </c>
      <c r="J36" s="35">
        <v>0</v>
      </c>
      <c r="K36" s="35">
        <v>0</v>
      </c>
    </row>
    <row r="37" spans="1:11" x14ac:dyDescent="0.25">
      <c r="A37" s="32">
        <v>1509</v>
      </c>
      <c r="B37" s="32" t="s">
        <v>51</v>
      </c>
      <c r="C37" s="32" t="s">
        <v>31</v>
      </c>
      <c r="D37" s="32" t="s">
        <v>4355</v>
      </c>
      <c r="E37" s="32" t="s">
        <v>4356</v>
      </c>
      <c r="F37" s="32" t="s">
        <v>1070</v>
      </c>
      <c r="G37" s="32" t="s">
        <v>10002</v>
      </c>
      <c r="H37" s="32" t="s">
        <v>10003</v>
      </c>
      <c r="I37" s="32" t="s">
        <v>2629</v>
      </c>
      <c r="J37" s="35">
        <v>5200</v>
      </c>
      <c r="K37" s="35">
        <v>936</v>
      </c>
    </row>
    <row r="38" spans="1:11" x14ac:dyDescent="0.25">
      <c r="A38" s="32">
        <v>1509</v>
      </c>
      <c r="B38" s="32" t="s">
        <v>51</v>
      </c>
      <c r="C38" s="32" t="s">
        <v>31</v>
      </c>
      <c r="D38" s="32" t="s">
        <v>7405</v>
      </c>
      <c r="E38" s="32" t="s">
        <v>7406</v>
      </c>
      <c r="F38" s="32" t="s">
        <v>7409</v>
      </c>
      <c r="G38" s="32" t="s">
        <v>7407</v>
      </c>
      <c r="H38" s="32" t="s">
        <v>7408</v>
      </c>
      <c r="I38" s="32" t="s">
        <v>2003</v>
      </c>
      <c r="J38" s="35">
        <v>0</v>
      </c>
      <c r="K38" s="35">
        <v>0</v>
      </c>
    </row>
    <row r="39" spans="1:11" x14ac:dyDescent="0.25">
      <c r="A39" s="32">
        <v>1509</v>
      </c>
      <c r="B39" s="32" t="s">
        <v>51</v>
      </c>
      <c r="C39" s="32" t="s">
        <v>31</v>
      </c>
      <c r="D39" s="32" t="s">
        <v>7405</v>
      </c>
      <c r="E39" s="32" t="s">
        <v>7406</v>
      </c>
      <c r="F39" s="32" t="s">
        <v>7409</v>
      </c>
      <c r="G39" s="32" t="s">
        <v>7407</v>
      </c>
      <c r="H39" s="32" t="s">
        <v>7408</v>
      </c>
      <c r="I39" s="32" t="s">
        <v>2625</v>
      </c>
      <c r="J39" s="35">
        <v>500</v>
      </c>
      <c r="K39" s="35">
        <v>155</v>
      </c>
    </row>
    <row r="40" spans="1:11" x14ac:dyDescent="0.25">
      <c r="A40" s="32">
        <v>1509</v>
      </c>
      <c r="B40" s="32" t="s">
        <v>51</v>
      </c>
      <c r="C40" s="32" t="s">
        <v>290</v>
      </c>
      <c r="D40" s="32" t="s">
        <v>350</v>
      </c>
      <c r="E40" s="32" t="s">
        <v>349</v>
      </c>
      <c r="F40" s="32" t="s">
        <v>9506</v>
      </c>
      <c r="G40" s="32" t="s">
        <v>9504</v>
      </c>
      <c r="H40" s="32" t="s">
        <v>9505</v>
      </c>
      <c r="I40" s="32" t="s">
        <v>2003</v>
      </c>
      <c r="J40" s="35">
        <v>0</v>
      </c>
      <c r="K40" s="35">
        <v>0</v>
      </c>
    </row>
    <row r="41" spans="1:11" x14ac:dyDescent="0.25">
      <c r="A41" s="32">
        <v>1509</v>
      </c>
      <c r="B41" s="32" t="s">
        <v>51</v>
      </c>
      <c r="C41" s="32" t="s">
        <v>290</v>
      </c>
      <c r="D41" s="32" t="s">
        <v>350</v>
      </c>
      <c r="E41" s="32" t="s">
        <v>349</v>
      </c>
      <c r="F41" s="32" t="s">
        <v>9506</v>
      </c>
      <c r="G41" s="32" t="s">
        <v>9504</v>
      </c>
      <c r="H41" s="32" t="s">
        <v>9505</v>
      </c>
      <c r="I41" s="32" t="s">
        <v>2626</v>
      </c>
      <c r="J41" s="35">
        <v>17487.5</v>
      </c>
      <c r="K41" s="35">
        <v>1041.19</v>
      </c>
    </row>
    <row r="42" spans="1:11" x14ac:dyDescent="0.25">
      <c r="A42" s="32">
        <v>1509</v>
      </c>
      <c r="B42" s="32" t="s">
        <v>51</v>
      </c>
      <c r="C42" s="32" t="s">
        <v>290</v>
      </c>
      <c r="D42" s="32" t="s">
        <v>350</v>
      </c>
      <c r="E42" s="32" t="s">
        <v>349</v>
      </c>
      <c r="F42" s="32" t="s">
        <v>9741</v>
      </c>
      <c r="G42" s="32" t="s">
        <v>9739</v>
      </c>
      <c r="H42" s="32" t="s">
        <v>9740</v>
      </c>
      <c r="I42" s="32" t="s">
        <v>2003</v>
      </c>
      <c r="J42" s="35">
        <v>0</v>
      </c>
      <c r="K42" s="35">
        <v>0</v>
      </c>
    </row>
    <row r="43" spans="1:11" x14ac:dyDescent="0.25">
      <c r="A43" s="32">
        <v>1509</v>
      </c>
      <c r="B43" s="32" t="s">
        <v>51</v>
      </c>
      <c r="C43" s="32" t="s">
        <v>290</v>
      </c>
      <c r="D43" s="32" t="s">
        <v>350</v>
      </c>
      <c r="E43" s="32" t="s">
        <v>349</v>
      </c>
      <c r="F43" s="32" t="s">
        <v>9741</v>
      </c>
      <c r="G43" s="32" t="s">
        <v>9739</v>
      </c>
      <c r="H43" s="32" t="s">
        <v>9740</v>
      </c>
      <c r="I43" s="32" t="s">
        <v>2626</v>
      </c>
      <c r="J43" s="35">
        <v>668</v>
      </c>
      <c r="K43" s="35">
        <v>200.4</v>
      </c>
    </row>
    <row r="44" spans="1:11" x14ac:dyDescent="0.25">
      <c r="A44" s="32">
        <v>1509</v>
      </c>
      <c r="B44" s="32" t="s">
        <v>51</v>
      </c>
      <c r="C44" s="32" t="s">
        <v>290</v>
      </c>
      <c r="D44" s="32" t="s">
        <v>4771</v>
      </c>
      <c r="E44" s="32" t="s">
        <v>4772</v>
      </c>
      <c r="F44" s="32" t="s">
        <v>4944</v>
      </c>
      <c r="G44" s="32" t="s">
        <v>4943</v>
      </c>
      <c r="H44" s="32" t="s">
        <v>9516</v>
      </c>
      <c r="I44" s="32" t="s">
        <v>2003</v>
      </c>
      <c r="J44" s="35">
        <v>0</v>
      </c>
      <c r="K44" s="35">
        <v>0</v>
      </c>
    </row>
    <row r="45" spans="1:11" x14ac:dyDescent="0.25">
      <c r="A45" s="32">
        <v>1509</v>
      </c>
      <c r="B45" s="32" t="s">
        <v>51</v>
      </c>
      <c r="C45" s="32" t="s">
        <v>290</v>
      </c>
      <c r="D45" s="32" t="s">
        <v>4771</v>
      </c>
      <c r="E45" s="32" t="s">
        <v>4772</v>
      </c>
      <c r="F45" s="32" t="s">
        <v>4944</v>
      </c>
      <c r="G45" s="32" t="s">
        <v>4943</v>
      </c>
      <c r="H45" s="32" t="s">
        <v>9516</v>
      </c>
      <c r="I45" s="32" t="s">
        <v>2626</v>
      </c>
      <c r="J45" s="35">
        <v>636</v>
      </c>
      <c r="K45" s="35">
        <v>190.79999999999998</v>
      </c>
    </row>
    <row r="46" spans="1:11" x14ac:dyDescent="0.25">
      <c r="A46" s="32">
        <v>1509</v>
      </c>
      <c r="B46" s="32" t="s">
        <v>51</v>
      </c>
      <c r="C46" s="32" t="s">
        <v>290</v>
      </c>
      <c r="D46" s="32" t="s">
        <v>6413</v>
      </c>
      <c r="E46" s="32" t="s">
        <v>6414</v>
      </c>
      <c r="F46" s="32" t="s">
        <v>6417</v>
      </c>
      <c r="G46" s="32" t="s">
        <v>6415</v>
      </c>
      <c r="H46" s="32" t="s">
        <v>6416</v>
      </c>
      <c r="I46" s="32" t="s">
        <v>2629</v>
      </c>
      <c r="J46" s="35">
        <v>3900</v>
      </c>
      <c r="K46" s="35">
        <v>702</v>
      </c>
    </row>
    <row r="47" spans="1:11" x14ac:dyDescent="0.25">
      <c r="A47" s="32">
        <v>1509</v>
      </c>
      <c r="B47" s="32" t="s">
        <v>51</v>
      </c>
      <c r="C47" s="32" t="s">
        <v>290</v>
      </c>
      <c r="D47" s="32" t="s">
        <v>6413</v>
      </c>
      <c r="E47" s="32" t="s">
        <v>6414</v>
      </c>
      <c r="F47" s="32" t="s">
        <v>6417</v>
      </c>
      <c r="G47" s="32" t="s">
        <v>6415</v>
      </c>
      <c r="H47" s="32" t="s">
        <v>9571</v>
      </c>
      <c r="I47" s="32" t="s">
        <v>2629</v>
      </c>
      <c r="J47" s="35">
        <v>3900</v>
      </c>
      <c r="K47" s="35">
        <v>702</v>
      </c>
    </row>
    <row r="48" spans="1:11" x14ac:dyDescent="0.25">
      <c r="A48" s="32">
        <v>1509</v>
      </c>
      <c r="B48" s="32" t="s">
        <v>51</v>
      </c>
      <c r="C48" s="32" t="s">
        <v>290</v>
      </c>
      <c r="D48" s="32" t="s">
        <v>2014</v>
      </c>
      <c r="E48" s="32" t="s">
        <v>334</v>
      </c>
      <c r="F48" s="32" t="s">
        <v>6380</v>
      </c>
      <c r="G48" s="32" t="s">
        <v>5832</v>
      </c>
      <c r="H48" s="32" t="s">
        <v>6379</v>
      </c>
      <c r="I48" s="32" t="s">
        <v>2625</v>
      </c>
      <c r="J48" s="35">
        <v>0</v>
      </c>
      <c r="K48" s="35">
        <v>0</v>
      </c>
    </row>
    <row r="49" spans="1:11" x14ac:dyDescent="0.25">
      <c r="A49" s="32">
        <v>1509</v>
      </c>
      <c r="B49" s="32" t="s">
        <v>51</v>
      </c>
      <c r="C49" s="32" t="s">
        <v>290</v>
      </c>
      <c r="D49" s="32" t="s">
        <v>375</v>
      </c>
      <c r="E49" s="32" t="s">
        <v>334</v>
      </c>
      <c r="F49" s="32" t="s">
        <v>9974</v>
      </c>
      <c r="G49" s="32" t="s">
        <v>9972</v>
      </c>
      <c r="H49" s="32" t="s">
        <v>9973</v>
      </c>
      <c r="I49" s="32" t="s">
        <v>2625</v>
      </c>
      <c r="J49" s="35">
        <v>0</v>
      </c>
      <c r="K49" s="35">
        <v>0</v>
      </c>
    </row>
    <row r="50" spans="1:11" x14ac:dyDescent="0.25">
      <c r="A50" s="32">
        <v>1509</v>
      </c>
      <c r="B50" s="32" t="s">
        <v>51</v>
      </c>
      <c r="C50" s="32" t="s">
        <v>290</v>
      </c>
      <c r="D50" s="32" t="s">
        <v>2008</v>
      </c>
      <c r="E50" s="32" t="s">
        <v>334</v>
      </c>
      <c r="F50" s="32" t="s">
        <v>5137</v>
      </c>
      <c r="G50" s="32" t="s">
        <v>5136</v>
      </c>
      <c r="H50" s="32" t="s">
        <v>6371</v>
      </c>
      <c r="I50" s="32" t="s">
        <v>2625</v>
      </c>
      <c r="J50" s="35">
        <v>0</v>
      </c>
      <c r="K50" s="35">
        <v>0</v>
      </c>
    </row>
    <row r="51" spans="1:11" x14ac:dyDescent="0.25">
      <c r="A51" s="32">
        <v>1509</v>
      </c>
      <c r="B51" s="32" t="s">
        <v>51</v>
      </c>
      <c r="C51" s="32" t="s">
        <v>290</v>
      </c>
      <c r="D51" s="32" t="s">
        <v>6510</v>
      </c>
      <c r="E51" s="32" t="s">
        <v>334</v>
      </c>
      <c r="F51" s="32" t="s">
        <v>6512</v>
      </c>
      <c r="G51" s="32" t="s">
        <v>5840</v>
      </c>
      <c r="H51" s="32" t="s">
        <v>6511</v>
      </c>
      <c r="I51" s="32" t="s">
        <v>2003</v>
      </c>
      <c r="J51" s="35">
        <v>0</v>
      </c>
      <c r="K51" s="35">
        <v>0</v>
      </c>
    </row>
    <row r="52" spans="1:11" x14ac:dyDescent="0.25">
      <c r="A52" s="32">
        <v>1509</v>
      </c>
      <c r="B52" s="32" t="s">
        <v>51</v>
      </c>
      <c r="C52" s="32" t="s">
        <v>290</v>
      </c>
      <c r="D52" s="32" t="s">
        <v>6510</v>
      </c>
      <c r="E52" s="32" t="s">
        <v>334</v>
      </c>
      <c r="F52" s="32" t="s">
        <v>6512</v>
      </c>
      <c r="G52" s="32" t="s">
        <v>5840</v>
      </c>
      <c r="H52" s="32" t="s">
        <v>6511</v>
      </c>
      <c r="I52" s="32" t="s">
        <v>2625</v>
      </c>
      <c r="J52" s="35">
        <v>0</v>
      </c>
      <c r="K52" s="35">
        <v>0</v>
      </c>
    </row>
    <row r="53" spans="1:11" x14ac:dyDescent="0.25">
      <c r="A53" s="32">
        <v>1509</v>
      </c>
      <c r="B53" s="32" t="s">
        <v>51</v>
      </c>
      <c r="C53" s="32" t="s">
        <v>290</v>
      </c>
      <c r="D53" s="32" t="s">
        <v>6510</v>
      </c>
      <c r="E53" s="32" t="s">
        <v>334</v>
      </c>
      <c r="F53" s="32" t="s">
        <v>7300</v>
      </c>
      <c r="G53" s="32" t="s">
        <v>7298</v>
      </c>
      <c r="H53" s="32" t="s">
        <v>7299</v>
      </c>
      <c r="I53" s="32" t="s">
        <v>2625</v>
      </c>
      <c r="J53" s="35">
        <v>0</v>
      </c>
      <c r="K53" s="35">
        <v>0</v>
      </c>
    </row>
    <row r="54" spans="1:11" x14ac:dyDescent="0.25">
      <c r="A54" s="32">
        <v>1509</v>
      </c>
      <c r="B54" s="32" t="s">
        <v>51</v>
      </c>
      <c r="C54" s="32" t="s">
        <v>290</v>
      </c>
      <c r="D54" s="32" t="s">
        <v>4930</v>
      </c>
      <c r="E54" s="32" t="s">
        <v>4931</v>
      </c>
      <c r="F54" s="32" t="s">
        <v>7100</v>
      </c>
      <c r="G54" s="32" t="s">
        <v>7098</v>
      </c>
      <c r="H54" s="32" t="s">
        <v>7099</v>
      </c>
      <c r="I54" s="32" t="s">
        <v>2626</v>
      </c>
      <c r="J54" s="35">
        <v>216000</v>
      </c>
      <c r="K54" s="35">
        <v>0</v>
      </c>
    </row>
    <row r="55" spans="1:11" x14ac:dyDescent="0.25">
      <c r="A55" s="32">
        <v>1509</v>
      </c>
      <c r="B55" s="32" t="s">
        <v>51</v>
      </c>
      <c r="C55" s="32" t="s">
        <v>290</v>
      </c>
      <c r="D55" s="32" t="s">
        <v>4930</v>
      </c>
      <c r="E55" s="32" t="s">
        <v>4931</v>
      </c>
      <c r="F55" s="32" t="s">
        <v>7100</v>
      </c>
      <c r="G55" s="32" t="s">
        <v>7098</v>
      </c>
      <c r="H55" s="32" t="s">
        <v>10182</v>
      </c>
      <c r="I55" s="32" t="s">
        <v>2626</v>
      </c>
      <c r="J55" s="35">
        <v>-216000</v>
      </c>
      <c r="K55" s="35">
        <v>0</v>
      </c>
    </row>
    <row r="56" spans="1:11" x14ac:dyDescent="0.25">
      <c r="A56" s="32">
        <v>1509</v>
      </c>
      <c r="B56" s="32" t="s">
        <v>51</v>
      </c>
      <c r="C56" s="32" t="s">
        <v>290</v>
      </c>
      <c r="D56" s="32" t="s">
        <v>4930</v>
      </c>
      <c r="E56" s="32" t="s">
        <v>4931</v>
      </c>
      <c r="F56" s="32" t="s">
        <v>7100</v>
      </c>
      <c r="G56" s="32" t="s">
        <v>10095</v>
      </c>
      <c r="H56" s="32" t="s">
        <v>10096</v>
      </c>
      <c r="I56" s="32" t="s">
        <v>2626</v>
      </c>
      <c r="J56" s="35">
        <v>216000</v>
      </c>
      <c r="K56" s="35">
        <v>10570.75</v>
      </c>
    </row>
    <row r="57" spans="1:11" x14ac:dyDescent="0.25">
      <c r="A57" s="32">
        <v>1509</v>
      </c>
      <c r="B57" s="32" t="s">
        <v>51</v>
      </c>
      <c r="C57" s="32" t="s">
        <v>290</v>
      </c>
      <c r="D57" s="32" t="s">
        <v>5409</v>
      </c>
      <c r="E57" s="32" t="s">
        <v>334</v>
      </c>
      <c r="F57" s="32" t="s">
        <v>5536</v>
      </c>
      <c r="G57" s="32" t="s">
        <v>5535</v>
      </c>
      <c r="H57" s="32" t="s">
        <v>6397</v>
      </c>
      <c r="I57" s="32" t="s">
        <v>2625</v>
      </c>
      <c r="J57" s="35">
        <v>0</v>
      </c>
      <c r="K57" s="35">
        <v>0</v>
      </c>
    </row>
    <row r="58" spans="1:11" x14ac:dyDescent="0.25">
      <c r="A58" s="32">
        <v>1509</v>
      </c>
      <c r="B58" s="32" t="s">
        <v>51</v>
      </c>
      <c r="C58" s="32" t="s">
        <v>290</v>
      </c>
      <c r="D58" s="32" t="s">
        <v>4668</v>
      </c>
      <c r="E58" s="32" t="s">
        <v>334</v>
      </c>
      <c r="F58" s="32" t="s">
        <v>7815</v>
      </c>
      <c r="G58" s="32" t="s">
        <v>7813</v>
      </c>
      <c r="H58" s="32" t="s">
        <v>7814</v>
      </c>
      <c r="I58" s="32" t="s">
        <v>2625</v>
      </c>
      <c r="J58" s="35">
        <v>0</v>
      </c>
      <c r="K58" s="35">
        <v>0</v>
      </c>
    </row>
    <row r="59" spans="1:11" x14ac:dyDescent="0.25">
      <c r="A59" s="32">
        <v>1509</v>
      </c>
      <c r="B59" s="32" t="s">
        <v>51</v>
      </c>
      <c r="C59" s="32" t="s">
        <v>290</v>
      </c>
      <c r="D59" s="32" t="s">
        <v>8021</v>
      </c>
      <c r="E59" s="32" t="s">
        <v>8022</v>
      </c>
      <c r="F59" s="32" t="s">
        <v>1070</v>
      </c>
      <c r="G59" s="32" t="s">
        <v>10299</v>
      </c>
      <c r="H59" s="32" t="s">
        <v>10300</v>
      </c>
      <c r="I59" s="32" t="s">
        <v>2625</v>
      </c>
      <c r="J59" s="35">
        <v>0</v>
      </c>
      <c r="K59" s="35">
        <v>0</v>
      </c>
    </row>
    <row r="60" spans="1:11" x14ac:dyDescent="0.25">
      <c r="A60" s="32">
        <v>1509</v>
      </c>
      <c r="B60" s="32" t="s">
        <v>51</v>
      </c>
      <c r="C60" s="32" t="s">
        <v>290</v>
      </c>
      <c r="D60" s="32" t="s">
        <v>6363</v>
      </c>
      <c r="E60" s="32" t="s">
        <v>334</v>
      </c>
      <c r="F60" s="32" t="s">
        <v>6365</v>
      </c>
      <c r="G60" s="32" t="s">
        <v>5834</v>
      </c>
      <c r="H60" s="32" t="s">
        <v>6364</v>
      </c>
      <c r="I60" s="32" t="s">
        <v>2625</v>
      </c>
      <c r="J60" s="35">
        <v>0</v>
      </c>
      <c r="K60" s="35">
        <v>0</v>
      </c>
    </row>
    <row r="61" spans="1:11" x14ac:dyDescent="0.25">
      <c r="A61" s="32">
        <v>1509</v>
      </c>
      <c r="B61" s="32" t="s">
        <v>51</v>
      </c>
      <c r="C61" s="32" t="s">
        <v>290</v>
      </c>
      <c r="D61" s="32" t="s">
        <v>7328</v>
      </c>
      <c r="E61" s="32" t="s">
        <v>334</v>
      </c>
      <c r="F61" s="32" t="s">
        <v>7331</v>
      </c>
      <c r="G61" s="32" t="s">
        <v>7329</v>
      </c>
      <c r="H61" s="32" t="s">
        <v>7330</v>
      </c>
      <c r="I61" s="32" t="s">
        <v>2625</v>
      </c>
      <c r="J61" s="35">
        <v>0</v>
      </c>
      <c r="K61" s="35">
        <v>0</v>
      </c>
    </row>
    <row r="62" spans="1:11" x14ac:dyDescent="0.25">
      <c r="A62" s="32">
        <v>1509</v>
      </c>
      <c r="B62" s="32" t="s">
        <v>51</v>
      </c>
      <c r="C62" s="32" t="s">
        <v>280</v>
      </c>
      <c r="D62" s="32" t="s">
        <v>348</v>
      </c>
      <c r="E62" s="32" t="s">
        <v>347</v>
      </c>
      <c r="F62" s="32" t="s">
        <v>1070</v>
      </c>
      <c r="G62" s="32" t="s">
        <v>10407</v>
      </c>
      <c r="H62" s="32" t="s">
        <v>10408</v>
      </c>
      <c r="I62" s="32" t="s">
        <v>2003</v>
      </c>
      <c r="J62" s="35">
        <v>0</v>
      </c>
      <c r="K62" s="35">
        <v>0</v>
      </c>
    </row>
    <row r="63" spans="1:11" x14ac:dyDescent="0.25">
      <c r="A63" s="32">
        <v>1509</v>
      </c>
      <c r="B63" s="32" t="s">
        <v>51</v>
      </c>
      <c r="C63" s="32" t="s">
        <v>280</v>
      </c>
      <c r="D63" s="32" t="s">
        <v>348</v>
      </c>
      <c r="E63" s="32" t="s">
        <v>347</v>
      </c>
      <c r="F63" s="32" t="s">
        <v>1070</v>
      </c>
      <c r="G63" s="32" t="s">
        <v>10407</v>
      </c>
      <c r="H63" s="32" t="s">
        <v>10408</v>
      </c>
      <c r="I63" s="32" t="s">
        <v>2625</v>
      </c>
      <c r="J63" s="35">
        <v>0</v>
      </c>
      <c r="K63" s="35">
        <v>-263.5</v>
      </c>
    </row>
    <row r="64" spans="1:11" x14ac:dyDescent="0.25">
      <c r="A64" s="32">
        <v>1509</v>
      </c>
      <c r="B64" s="32" t="s">
        <v>51</v>
      </c>
      <c r="C64" s="32" t="s">
        <v>280</v>
      </c>
      <c r="D64" s="32" t="s">
        <v>348</v>
      </c>
      <c r="E64" s="32" t="s">
        <v>347</v>
      </c>
      <c r="F64" s="32" t="s">
        <v>10395</v>
      </c>
      <c r="G64" s="32" t="s">
        <v>10393</v>
      </c>
      <c r="H64" s="32" t="s">
        <v>10394</v>
      </c>
      <c r="I64" s="32" t="s">
        <v>2003</v>
      </c>
      <c r="J64" s="35">
        <v>0</v>
      </c>
      <c r="K64" s="35">
        <v>0</v>
      </c>
    </row>
    <row r="65" spans="1:11" x14ac:dyDescent="0.25">
      <c r="A65" s="32">
        <v>1509</v>
      </c>
      <c r="B65" s="32" t="s">
        <v>51</v>
      </c>
      <c r="C65" s="32" t="s">
        <v>280</v>
      </c>
      <c r="D65" s="32" t="s">
        <v>348</v>
      </c>
      <c r="E65" s="32" t="s">
        <v>347</v>
      </c>
      <c r="F65" s="32" t="s">
        <v>10395</v>
      </c>
      <c r="G65" s="32" t="s">
        <v>10393</v>
      </c>
      <c r="H65" s="32" t="s">
        <v>10394</v>
      </c>
      <c r="I65" s="32" t="s">
        <v>2625</v>
      </c>
      <c r="J65" s="35">
        <v>0</v>
      </c>
      <c r="K65" s="35">
        <v>-263.5</v>
      </c>
    </row>
    <row r="66" spans="1:11" x14ac:dyDescent="0.25">
      <c r="A66" s="32">
        <v>1509</v>
      </c>
      <c r="B66" s="32" t="s">
        <v>51</v>
      </c>
      <c r="C66" s="32" t="s">
        <v>280</v>
      </c>
      <c r="D66" s="32" t="s">
        <v>348</v>
      </c>
      <c r="E66" s="32" t="s">
        <v>347</v>
      </c>
      <c r="F66" s="32" t="s">
        <v>10392</v>
      </c>
      <c r="G66" s="32" t="s">
        <v>10390</v>
      </c>
      <c r="H66" s="32" t="s">
        <v>10391</v>
      </c>
      <c r="I66" s="32" t="s">
        <v>2003</v>
      </c>
      <c r="J66" s="35">
        <v>0</v>
      </c>
      <c r="K66" s="35">
        <v>0</v>
      </c>
    </row>
    <row r="67" spans="1:11" x14ac:dyDescent="0.25">
      <c r="A67" s="32">
        <v>1509</v>
      </c>
      <c r="B67" s="32" t="s">
        <v>51</v>
      </c>
      <c r="C67" s="32" t="s">
        <v>280</v>
      </c>
      <c r="D67" s="32" t="s">
        <v>348</v>
      </c>
      <c r="E67" s="32" t="s">
        <v>347</v>
      </c>
      <c r="F67" s="32" t="s">
        <v>10392</v>
      </c>
      <c r="G67" s="32" t="s">
        <v>10390</v>
      </c>
      <c r="H67" s="32" t="s">
        <v>10391</v>
      </c>
      <c r="I67" s="32" t="s">
        <v>2625</v>
      </c>
      <c r="J67" s="35">
        <v>2800</v>
      </c>
      <c r="K67" s="35">
        <v>868</v>
      </c>
    </row>
    <row r="68" spans="1:11" x14ac:dyDescent="0.25">
      <c r="A68" s="32">
        <v>1509</v>
      </c>
      <c r="B68" s="32" t="s">
        <v>51</v>
      </c>
      <c r="C68" s="32" t="s">
        <v>280</v>
      </c>
      <c r="D68" s="32" t="s">
        <v>765</v>
      </c>
      <c r="E68" s="32" t="s">
        <v>764</v>
      </c>
      <c r="F68" s="32" t="s">
        <v>2018</v>
      </c>
      <c r="G68" s="32" t="s">
        <v>763</v>
      </c>
      <c r="H68" s="32" t="s">
        <v>6359</v>
      </c>
      <c r="I68" s="32" t="s">
        <v>2003</v>
      </c>
      <c r="J68" s="35">
        <v>0</v>
      </c>
      <c r="K68" s="35">
        <v>0</v>
      </c>
    </row>
    <row r="69" spans="1:11" x14ac:dyDescent="0.25">
      <c r="A69" s="32">
        <v>1509</v>
      </c>
      <c r="B69" s="32" t="s">
        <v>51</v>
      </c>
      <c r="C69" s="32" t="s">
        <v>280</v>
      </c>
      <c r="D69" s="32" t="s">
        <v>765</v>
      </c>
      <c r="E69" s="32" t="s">
        <v>764</v>
      </c>
      <c r="F69" s="32" t="s">
        <v>2018</v>
      </c>
      <c r="G69" s="32" t="s">
        <v>763</v>
      </c>
      <c r="H69" s="32" t="s">
        <v>6359</v>
      </c>
      <c r="I69" s="32" t="s">
        <v>2626</v>
      </c>
      <c r="J69" s="35">
        <v>833</v>
      </c>
      <c r="K69" s="35">
        <v>408.17</v>
      </c>
    </row>
    <row r="70" spans="1:11" x14ac:dyDescent="0.25">
      <c r="A70" s="32">
        <v>1509</v>
      </c>
      <c r="B70" s="32" t="s">
        <v>51</v>
      </c>
      <c r="C70" s="32" t="s">
        <v>280</v>
      </c>
      <c r="D70" s="32" t="s">
        <v>47</v>
      </c>
      <c r="E70" s="32" t="s">
        <v>48</v>
      </c>
      <c r="F70" s="32" t="s">
        <v>2114</v>
      </c>
      <c r="G70" s="32" t="s">
        <v>9851</v>
      </c>
      <c r="H70" s="32" t="s">
        <v>9852</v>
      </c>
      <c r="I70" s="32" t="s">
        <v>2628</v>
      </c>
      <c r="J70" s="35">
        <v>8820</v>
      </c>
      <c r="K70" s="35">
        <v>2469.6000000000004</v>
      </c>
    </row>
    <row r="71" spans="1:11" x14ac:dyDescent="0.25">
      <c r="A71" s="32">
        <v>1509</v>
      </c>
      <c r="B71" s="32" t="s">
        <v>51</v>
      </c>
      <c r="C71" s="32" t="s">
        <v>280</v>
      </c>
      <c r="D71" s="32" t="s">
        <v>295</v>
      </c>
      <c r="E71" s="32" t="s">
        <v>294</v>
      </c>
      <c r="F71" s="32" t="s">
        <v>2144</v>
      </c>
      <c r="G71" s="32" t="s">
        <v>2143</v>
      </c>
      <c r="H71" s="32" t="s">
        <v>6456</v>
      </c>
      <c r="I71" s="32" t="s">
        <v>2631</v>
      </c>
      <c r="J71" s="35">
        <v>235.23</v>
      </c>
      <c r="K71" s="35">
        <v>235.23</v>
      </c>
    </row>
    <row r="72" spans="1:11" x14ac:dyDescent="0.25">
      <c r="A72" s="32">
        <v>1509</v>
      </c>
      <c r="B72" s="32" t="s">
        <v>51</v>
      </c>
      <c r="C72" s="32" t="s">
        <v>280</v>
      </c>
      <c r="D72" s="32" t="s">
        <v>295</v>
      </c>
      <c r="E72" s="32" t="s">
        <v>294</v>
      </c>
      <c r="F72" s="32" t="s">
        <v>2141</v>
      </c>
      <c r="G72" s="32" t="s">
        <v>2140</v>
      </c>
      <c r="H72" s="32" t="s">
        <v>6455</v>
      </c>
      <c r="I72" s="32" t="s">
        <v>2003</v>
      </c>
      <c r="J72" s="35">
        <v>0</v>
      </c>
      <c r="K72" s="35">
        <v>0</v>
      </c>
    </row>
    <row r="73" spans="1:11" x14ac:dyDescent="0.25">
      <c r="A73" s="32">
        <v>1509</v>
      </c>
      <c r="B73" s="32" t="s">
        <v>51</v>
      </c>
      <c r="C73" s="32" t="s">
        <v>280</v>
      </c>
      <c r="D73" s="32" t="s">
        <v>295</v>
      </c>
      <c r="E73" s="32" t="s">
        <v>294</v>
      </c>
      <c r="F73" s="32" t="s">
        <v>2141</v>
      </c>
      <c r="G73" s="32" t="s">
        <v>2140</v>
      </c>
      <c r="H73" s="32" t="s">
        <v>6455</v>
      </c>
      <c r="I73" s="32" t="s">
        <v>2631</v>
      </c>
      <c r="J73" s="35">
        <v>207.82</v>
      </c>
      <c r="K73" s="35">
        <v>207.82</v>
      </c>
    </row>
    <row r="74" spans="1:11" x14ac:dyDescent="0.25">
      <c r="A74" s="32">
        <v>1509</v>
      </c>
      <c r="B74" s="32" t="s">
        <v>51</v>
      </c>
      <c r="C74" s="32" t="s">
        <v>280</v>
      </c>
      <c r="D74" s="32" t="s">
        <v>295</v>
      </c>
      <c r="E74" s="32" t="s">
        <v>294</v>
      </c>
      <c r="F74" s="32" t="s">
        <v>2139</v>
      </c>
      <c r="G74" s="32" t="s">
        <v>2137</v>
      </c>
      <c r="H74" s="32" t="s">
        <v>6454</v>
      </c>
      <c r="I74" s="32" t="s">
        <v>2631</v>
      </c>
      <c r="J74" s="35">
        <v>335.71</v>
      </c>
      <c r="K74" s="35">
        <v>335.71</v>
      </c>
    </row>
    <row r="75" spans="1:11" x14ac:dyDescent="0.25">
      <c r="A75" s="32">
        <v>1509</v>
      </c>
      <c r="B75" s="32" t="s">
        <v>51</v>
      </c>
      <c r="C75" s="32" t="s">
        <v>280</v>
      </c>
      <c r="D75" s="32" t="s">
        <v>295</v>
      </c>
      <c r="E75" s="32" t="s">
        <v>294</v>
      </c>
      <c r="F75" s="32" t="s">
        <v>2537</v>
      </c>
      <c r="G75" s="32" t="s">
        <v>2536</v>
      </c>
      <c r="H75" s="32" t="s">
        <v>6459</v>
      </c>
      <c r="I75" s="32" t="s">
        <v>2631</v>
      </c>
      <c r="J75" s="35">
        <v>207.03</v>
      </c>
      <c r="K75" s="35">
        <v>207.03</v>
      </c>
    </row>
    <row r="76" spans="1:11" x14ac:dyDescent="0.25">
      <c r="A76" s="32">
        <v>1509</v>
      </c>
      <c r="B76" s="32" t="s">
        <v>51</v>
      </c>
      <c r="C76" s="32" t="s">
        <v>280</v>
      </c>
      <c r="D76" s="32" t="s">
        <v>2335</v>
      </c>
      <c r="E76" s="32" t="s">
        <v>2336</v>
      </c>
      <c r="F76" s="32" t="s">
        <v>1070</v>
      </c>
      <c r="G76" s="32" t="s">
        <v>7862</v>
      </c>
      <c r="H76" s="32" t="s">
        <v>7863</v>
      </c>
      <c r="I76" s="32" t="s">
        <v>2003</v>
      </c>
      <c r="J76" s="35">
        <v>0</v>
      </c>
      <c r="K76" s="35">
        <v>0</v>
      </c>
    </row>
    <row r="77" spans="1:11" x14ac:dyDescent="0.25">
      <c r="A77" s="32">
        <v>1509</v>
      </c>
      <c r="B77" s="32" t="s">
        <v>51</v>
      </c>
      <c r="C77" s="32" t="s">
        <v>280</v>
      </c>
      <c r="D77" s="32" t="s">
        <v>477</v>
      </c>
      <c r="E77" s="32" t="s">
        <v>476</v>
      </c>
      <c r="F77" s="32" t="s">
        <v>1070</v>
      </c>
      <c r="G77" s="32" t="s">
        <v>5346</v>
      </c>
      <c r="H77" s="32" t="s">
        <v>9596</v>
      </c>
      <c r="I77" s="32" t="s">
        <v>2629</v>
      </c>
      <c r="J77" s="35">
        <v>5600</v>
      </c>
      <c r="K77" s="35">
        <v>1008</v>
      </c>
    </row>
    <row r="78" spans="1:11" x14ac:dyDescent="0.25">
      <c r="A78" s="32">
        <v>1509</v>
      </c>
      <c r="B78" s="32" t="s">
        <v>51</v>
      </c>
      <c r="C78" s="32" t="s">
        <v>280</v>
      </c>
      <c r="D78" s="32" t="s">
        <v>9586</v>
      </c>
      <c r="E78" s="32" t="s">
        <v>9587</v>
      </c>
      <c r="F78" s="32" t="s">
        <v>1070</v>
      </c>
      <c r="G78" s="32" t="s">
        <v>9588</v>
      </c>
      <c r="H78" s="32" t="s">
        <v>9589</v>
      </c>
      <c r="I78" s="32" t="s">
        <v>2629</v>
      </c>
      <c r="J78" s="35">
        <v>12480</v>
      </c>
      <c r="K78" s="35">
        <v>2246.4</v>
      </c>
    </row>
    <row r="79" spans="1:11" x14ac:dyDescent="0.25">
      <c r="A79" s="32">
        <v>1509</v>
      </c>
      <c r="B79" s="32" t="s">
        <v>51</v>
      </c>
      <c r="C79" s="32" t="s">
        <v>280</v>
      </c>
      <c r="D79" s="32" t="s">
        <v>1097</v>
      </c>
      <c r="E79" s="32" t="s">
        <v>1098</v>
      </c>
      <c r="F79" s="32" t="s">
        <v>2113</v>
      </c>
      <c r="G79" s="32" t="s">
        <v>1985</v>
      </c>
      <c r="H79" s="32" t="s">
        <v>6479</v>
      </c>
      <c r="I79" s="32" t="s">
        <v>2630</v>
      </c>
      <c r="J79" s="35">
        <v>3100</v>
      </c>
      <c r="K79" s="35">
        <v>1085</v>
      </c>
    </row>
    <row r="80" spans="1:11" x14ac:dyDescent="0.25">
      <c r="A80" s="32">
        <v>1509</v>
      </c>
      <c r="B80" s="32" t="s">
        <v>51</v>
      </c>
      <c r="C80" s="32" t="s">
        <v>280</v>
      </c>
      <c r="D80" s="32" t="s">
        <v>1097</v>
      </c>
      <c r="E80" s="32" t="s">
        <v>1098</v>
      </c>
      <c r="F80" s="32" t="s">
        <v>10009</v>
      </c>
      <c r="G80" s="32" t="s">
        <v>10007</v>
      </c>
      <c r="H80" s="32" t="s">
        <v>10008</v>
      </c>
      <c r="I80" s="32" t="s">
        <v>2626</v>
      </c>
      <c r="J80" s="35">
        <v>420</v>
      </c>
      <c r="K80" s="35">
        <v>205.79999999999998</v>
      </c>
    </row>
    <row r="81" spans="1:11" x14ac:dyDescent="0.25">
      <c r="A81" s="32">
        <v>1509</v>
      </c>
      <c r="B81" s="32" t="s">
        <v>51</v>
      </c>
      <c r="C81" s="32" t="s">
        <v>280</v>
      </c>
      <c r="D81" s="32" t="s">
        <v>5494</v>
      </c>
      <c r="E81" s="32" t="s">
        <v>5495</v>
      </c>
      <c r="F81" s="32" t="s">
        <v>9748</v>
      </c>
      <c r="G81" s="32" t="s">
        <v>9746</v>
      </c>
      <c r="H81" s="32" t="s">
        <v>9747</v>
      </c>
      <c r="I81" s="32" t="s">
        <v>2626</v>
      </c>
      <c r="J81" s="35">
        <v>1200</v>
      </c>
      <c r="K81" s="35">
        <v>588</v>
      </c>
    </row>
    <row r="82" spans="1:11" x14ac:dyDescent="0.25">
      <c r="A82" s="32">
        <v>1509</v>
      </c>
      <c r="B82" s="32" t="s">
        <v>51</v>
      </c>
      <c r="C82" s="32" t="s">
        <v>280</v>
      </c>
      <c r="D82" s="32" t="s">
        <v>5205</v>
      </c>
      <c r="E82" s="32" t="s">
        <v>5206</v>
      </c>
      <c r="F82" s="32" t="s">
        <v>1070</v>
      </c>
      <c r="G82" s="32" t="s">
        <v>9670</v>
      </c>
      <c r="H82" s="32" t="s">
        <v>9671</v>
      </c>
      <c r="I82" s="32" t="s">
        <v>2003</v>
      </c>
      <c r="J82" s="35">
        <v>0</v>
      </c>
      <c r="K82" s="35">
        <v>0</v>
      </c>
    </row>
    <row r="83" spans="1:11" x14ac:dyDescent="0.25">
      <c r="A83" s="32">
        <v>1509</v>
      </c>
      <c r="B83" s="32" t="s">
        <v>51</v>
      </c>
      <c r="C83" s="32" t="s">
        <v>280</v>
      </c>
      <c r="D83" s="32" t="s">
        <v>5205</v>
      </c>
      <c r="E83" s="32" t="s">
        <v>5206</v>
      </c>
      <c r="F83" s="32" t="s">
        <v>1070</v>
      </c>
      <c r="G83" s="32" t="s">
        <v>9670</v>
      </c>
      <c r="H83" s="32" t="s">
        <v>9671</v>
      </c>
      <c r="I83" s="32" t="s">
        <v>2626</v>
      </c>
      <c r="J83" s="35">
        <v>600</v>
      </c>
      <c r="K83" s="35">
        <v>294</v>
      </c>
    </row>
    <row r="84" spans="1:11" x14ac:dyDescent="0.25">
      <c r="A84" s="32">
        <v>1509</v>
      </c>
      <c r="B84" s="32" t="s">
        <v>51</v>
      </c>
      <c r="C84" s="32" t="s">
        <v>280</v>
      </c>
      <c r="D84" s="32" t="s">
        <v>6878</v>
      </c>
      <c r="E84" s="32" t="s">
        <v>6879</v>
      </c>
      <c r="F84" s="32" t="s">
        <v>1070</v>
      </c>
      <c r="G84" s="32" t="s">
        <v>6880</v>
      </c>
      <c r="H84" s="32" t="s">
        <v>6881</v>
      </c>
      <c r="I84" s="32" t="s">
        <v>2003</v>
      </c>
      <c r="J84" s="35">
        <v>0</v>
      </c>
      <c r="K84" s="35">
        <v>0</v>
      </c>
    </row>
    <row r="85" spans="1:11" x14ac:dyDescent="0.25">
      <c r="A85" s="32">
        <v>1509</v>
      </c>
      <c r="B85" s="32" t="s">
        <v>51</v>
      </c>
      <c r="C85" s="32" t="s">
        <v>280</v>
      </c>
      <c r="D85" s="32" t="s">
        <v>6878</v>
      </c>
      <c r="E85" s="32" t="s">
        <v>6879</v>
      </c>
      <c r="F85" s="32" t="s">
        <v>1070</v>
      </c>
      <c r="G85" s="32" t="s">
        <v>6880</v>
      </c>
      <c r="H85" s="32" t="s">
        <v>6881</v>
      </c>
      <c r="I85" s="32" t="s">
        <v>2626</v>
      </c>
      <c r="J85" s="35">
        <v>2450</v>
      </c>
      <c r="K85" s="35">
        <v>1200.5</v>
      </c>
    </row>
    <row r="86" spans="1:11" x14ac:dyDescent="0.25">
      <c r="A86" s="32">
        <v>1509</v>
      </c>
      <c r="B86" s="32" t="s">
        <v>51</v>
      </c>
      <c r="C86" s="32" t="s">
        <v>280</v>
      </c>
      <c r="D86" s="32" t="s">
        <v>7695</v>
      </c>
      <c r="E86" s="32" t="s">
        <v>7696</v>
      </c>
      <c r="F86" s="32" t="s">
        <v>5848</v>
      </c>
      <c r="G86" s="32" t="s">
        <v>5848</v>
      </c>
      <c r="H86" s="32" t="s">
        <v>7697</v>
      </c>
      <c r="I86" s="32" t="s">
        <v>2003</v>
      </c>
      <c r="J86" s="35">
        <v>0</v>
      </c>
      <c r="K86" s="35">
        <v>0</v>
      </c>
    </row>
    <row r="87" spans="1:11" x14ac:dyDescent="0.25">
      <c r="A87" s="32">
        <v>1509</v>
      </c>
      <c r="B87" s="32" t="s">
        <v>51</v>
      </c>
      <c r="C87" s="32" t="s">
        <v>280</v>
      </c>
      <c r="D87" s="32" t="s">
        <v>9702</v>
      </c>
      <c r="E87" s="32" t="s">
        <v>9703</v>
      </c>
      <c r="F87" s="32" t="s">
        <v>9706</v>
      </c>
      <c r="G87" s="32" t="s">
        <v>9704</v>
      </c>
      <c r="H87" s="32" t="s">
        <v>9705</v>
      </c>
      <c r="I87" s="32" t="s">
        <v>2625</v>
      </c>
      <c r="J87" s="35">
        <v>840</v>
      </c>
      <c r="K87" s="35">
        <v>260.39999999999998</v>
      </c>
    </row>
    <row r="88" spans="1:11" x14ac:dyDescent="0.25">
      <c r="A88" s="32">
        <v>1509</v>
      </c>
      <c r="B88" s="32" t="s">
        <v>51</v>
      </c>
      <c r="C88" s="32" t="s">
        <v>280</v>
      </c>
      <c r="D88" s="32" t="s">
        <v>9713</v>
      </c>
      <c r="E88" s="32" t="s">
        <v>9714</v>
      </c>
      <c r="F88" s="32" t="s">
        <v>9717</v>
      </c>
      <c r="G88" s="32" t="s">
        <v>9715</v>
      </c>
      <c r="H88" s="32" t="s">
        <v>9716</v>
      </c>
      <c r="I88" s="32" t="s">
        <v>2625</v>
      </c>
      <c r="J88" s="35">
        <v>840</v>
      </c>
      <c r="K88" s="35">
        <v>260.39999999999998</v>
      </c>
    </row>
    <row r="89" spans="1:11" x14ac:dyDescent="0.25">
      <c r="A89" s="32">
        <v>1509</v>
      </c>
      <c r="B89" s="32" t="s">
        <v>51</v>
      </c>
      <c r="C89" s="32" t="s">
        <v>256</v>
      </c>
      <c r="D89" s="32" t="s">
        <v>2015</v>
      </c>
      <c r="E89" s="32" t="s">
        <v>334</v>
      </c>
      <c r="F89" s="32" t="s">
        <v>5756</v>
      </c>
      <c r="G89" s="32" t="s">
        <v>10370</v>
      </c>
      <c r="H89" s="32" t="s">
        <v>10371</v>
      </c>
      <c r="I89" s="32" t="s">
        <v>2626</v>
      </c>
      <c r="J89" s="35">
        <v>1558</v>
      </c>
      <c r="K89" s="35">
        <v>467.4</v>
      </c>
    </row>
    <row r="90" spans="1:11" x14ac:dyDescent="0.25">
      <c r="A90" s="32">
        <v>1509</v>
      </c>
      <c r="B90" s="32" t="s">
        <v>51</v>
      </c>
      <c r="C90" s="32" t="s">
        <v>307</v>
      </c>
      <c r="D90" s="32" t="s">
        <v>6032</v>
      </c>
      <c r="E90" s="32" t="s">
        <v>6033</v>
      </c>
      <c r="F90" s="32" t="s">
        <v>10283</v>
      </c>
      <c r="G90" s="32" t="s">
        <v>10280</v>
      </c>
      <c r="H90" s="32" t="s">
        <v>10281</v>
      </c>
      <c r="I90" s="32" t="s">
        <v>2003</v>
      </c>
      <c r="J90" s="35">
        <v>0</v>
      </c>
      <c r="K90" s="35">
        <v>0</v>
      </c>
    </row>
    <row r="91" spans="1:11" x14ac:dyDescent="0.25">
      <c r="A91" s="32">
        <v>1509</v>
      </c>
      <c r="B91" s="32" t="s">
        <v>51</v>
      </c>
      <c r="C91" s="32" t="s">
        <v>307</v>
      </c>
      <c r="D91" s="32" t="s">
        <v>5816</v>
      </c>
      <c r="E91" s="32" t="s">
        <v>5817</v>
      </c>
      <c r="F91" s="32" t="s">
        <v>1070</v>
      </c>
      <c r="G91" s="32" t="s">
        <v>10405</v>
      </c>
      <c r="H91" s="32" t="s">
        <v>10406</v>
      </c>
      <c r="I91" s="32" t="s">
        <v>2003</v>
      </c>
      <c r="J91" s="35">
        <v>0</v>
      </c>
      <c r="K91" s="35">
        <v>0</v>
      </c>
    </row>
    <row r="92" spans="1:11" x14ac:dyDescent="0.25">
      <c r="A92" s="32">
        <v>1509</v>
      </c>
      <c r="B92" s="32" t="s">
        <v>51</v>
      </c>
      <c r="C92" s="32" t="s">
        <v>337</v>
      </c>
      <c r="D92" s="32" t="s">
        <v>392</v>
      </c>
      <c r="E92" s="32" t="s">
        <v>391</v>
      </c>
      <c r="F92" s="32" t="s">
        <v>6423</v>
      </c>
      <c r="G92" s="32" t="s">
        <v>6421</v>
      </c>
      <c r="H92" s="32" t="s">
        <v>6422</v>
      </c>
      <c r="I92" s="32" t="s">
        <v>2629</v>
      </c>
      <c r="J92" s="35">
        <v>20700</v>
      </c>
      <c r="K92" s="35">
        <v>3299.58</v>
      </c>
    </row>
    <row r="93" spans="1:11" x14ac:dyDescent="0.25">
      <c r="A93" s="32">
        <v>1509</v>
      </c>
      <c r="B93" s="32" t="s">
        <v>51</v>
      </c>
      <c r="C93" s="32" t="s">
        <v>337</v>
      </c>
      <c r="D93" s="32" t="s">
        <v>392</v>
      </c>
      <c r="E93" s="32" t="s">
        <v>391</v>
      </c>
      <c r="F93" s="32" t="s">
        <v>9558</v>
      </c>
      <c r="G93" s="32" t="s">
        <v>9555</v>
      </c>
      <c r="H93" s="32" t="s">
        <v>9556</v>
      </c>
      <c r="I93" s="32" t="s">
        <v>2003</v>
      </c>
      <c r="J93" s="35">
        <v>0</v>
      </c>
      <c r="K93" s="35">
        <v>0</v>
      </c>
    </row>
    <row r="94" spans="1:11" x14ac:dyDescent="0.25">
      <c r="A94" s="32">
        <v>1509</v>
      </c>
      <c r="B94" s="32" t="s">
        <v>51</v>
      </c>
      <c r="C94" s="32" t="s">
        <v>337</v>
      </c>
      <c r="D94" s="32" t="s">
        <v>392</v>
      </c>
      <c r="E94" s="32" t="s">
        <v>391</v>
      </c>
      <c r="F94" s="32" t="s">
        <v>9558</v>
      </c>
      <c r="G94" s="32" t="s">
        <v>9555</v>
      </c>
      <c r="H94" s="32" t="s">
        <v>9556</v>
      </c>
      <c r="I94" s="32" t="s">
        <v>2627</v>
      </c>
      <c r="J94" s="35">
        <v>96000</v>
      </c>
      <c r="K94" s="35">
        <v>43200</v>
      </c>
    </row>
    <row r="95" spans="1:11" x14ac:dyDescent="0.25">
      <c r="A95" s="32">
        <v>1509</v>
      </c>
      <c r="B95" s="32" t="s">
        <v>51</v>
      </c>
      <c r="C95" s="32" t="s">
        <v>337</v>
      </c>
      <c r="D95" s="32" t="s">
        <v>392</v>
      </c>
      <c r="E95" s="32" t="s">
        <v>391</v>
      </c>
      <c r="F95" s="32" t="s">
        <v>10200</v>
      </c>
      <c r="G95" s="32" t="s">
        <v>10198</v>
      </c>
      <c r="H95" s="32" t="s">
        <v>10199</v>
      </c>
      <c r="I95" s="32" t="s">
        <v>2003</v>
      </c>
      <c r="J95" s="35">
        <v>0</v>
      </c>
      <c r="K95" s="35">
        <v>0</v>
      </c>
    </row>
    <row r="96" spans="1:11" x14ac:dyDescent="0.25">
      <c r="A96" s="32">
        <v>1509</v>
      </c>
      <c r="B96" s="32" t="s">
        <v>51</v>
      </c>
      <c r="C96" s="32" t="s">
        <v>337</v>
      </c>
      <c r="D96" s="32" t="s">
        <v>392</v>
      </c>
      <c r="E96" s="32" t="s">
        <v>391</v>
      </c>
      <c r="F96" s="32" t="s">
        <v>10200</v>
      </c>
      <c r="G96" s="32" t="s">
        <v>10198</v>
      </c>
      <c r="H96" s="32" t="s">
        <v>10199</v>
      </c>
      <c r="I96" s="32" t="s">
        <v>2626</v>
      </c>
      <c r="J96" s="35">
        <v>7000</v>
      </c>
      <c r="K96" s="35">
        <v>673.68</v>
      </c>
    </row>
    <row r="97" spans="1:11" x14ac:dyDescent="0.25">
      <c r="A97" s="32">
        <v>1509</v>
      </c>
      <c r="B97" s="32" t="s">
        <v>51</v>
      </c>
      <c r="C97" s="32" t="s">
        <v>337</v>
      </c>
      <c r="D97" s="32" t="s">
        <v>7637</v>
      </c>
      <c r="E97" s="32" t="s">
        <v>7638</v>
      </c>
      <c r="F97" s="32" t="s">
        <v>7641</v>
      </c>
      <c r="G97" s="32" t="s">
        <v>7639</v>
      </c>
      <c r="H97" s="32" t="s">
        <v>7640</v>
      </c>
      <c r="I97" s="32" t="s">
        <v>2625</v>
      </c>
      <c r="J97" s="35">
        <v>6000</v>
      </c>
      <c r="K97" s="35">
        <v>1767</v>
      </c>
    </row>
    <row r="98" spans="1:11" x14ac:dyDescent="0.25">
      <c r="A98" s="32">
        <v>1509</v>
      </c>
      <c r="B98" s="32" t="s">
        <v>51</v>
      </c>
      <c r="C98" s="32" t="s">
        <v>337</v>
      </c>
      <c r="D98" s="32" t="s">
        <v>5761</v>
      </c>
      <c r="E98" s="32" t="s">
        <v>5762</v>
      </c>
      <c r="F98" s="32" t="s">
        <v>5763</v>
      </c>
      <c r="G98" s="32" t="s">
        <v>6888</v>
      </c>
      <c r="H98" s="32" t="s">
        <v>6889</v>
      </c>
      <c r="I98" s="32" t="s">
        <v>2003</v>
      </c>
      <c r="J98" s="35">
        <v>0</v>
      </c>
      <c r="K98" s="35">
        <v>0</v>
      </c>
    </row>
    <row r="99" spans="1:11" x14ac:dyDescent="0.25">
      <c r="A99" s="32">
        <v>1509</v>
      </c>
      <c r="B99" s="32" t="s">
        <v>51</v>
      </c>
      <c r="C99" s="32" t="s">
        <v>337</v>
      </c>
      <c r="D99" s="32" t="s">
        <v>5761</v>
      </c>
      <c r="E99" s="32" t="s">
        <v>5762</v>
      </c>
      <c r="F99" s="32" t="s">
        <v>5763</v>
      </c>
      <c r="G99" s="32" t="s">
        <v>6888</v>
      </c>
      <c r="H99" s="32" t="s">
        <v>6889</v>
      </c>
      <c r="I99" s="32" t="s">
        <v>2626</v>
      </c>
      <c r="J99" s="35">
        <v>38940</v>
      </c>
      <c r="K99" s="35">
        <v>4541.3599999999997</v>
      </c>
    </row>
    <row r="100" spans="1:11" x14ac:dyDescent="0.25">
      <c r="A100" s="32">
        <v>1509</v>
      </c>
      <c r="B100" s="32" t="s">
        <v>51</v>
      </c>
      <c r="C100" s="32" t="s">
        <v>337</v>
      </c>
      <c r="D100" s="32" t="s">
        <v>2449</v>
      </c>
      <c r="E100" s="32" t="s">
        <v>2450</v>
      </c>
      <c r="F100" s="32" t="s">
        <v>1070</v>
      </c>
      <c r="G100" s="32" t="s">
        <v>7986</v>
      </c>
      <c r="H100" s="32" t="s">
        <v>7987</v>
      </c>
      <c r="I100" s="32" t="s">
        <v>2627</v>
      </c>
      <c r="J100" s="35">
        <v>4550</v>
      </c>
      <c r="K100" s="35">
        <v>2047.5</v>
      </c>
    </row>
    <row r="101" spans="1:11" x14ac:dyDescent="0.25">
      <c r="A101" s="32">
        <v>1509</v>
      </c>
      <c r="B101" s="32" t="s">
        <v>51</v>
      </c>
      <c r="C101" s="32" t="s">
        <v>337</v>
      </c>
      <c r="D101" s="32" t="s">
        <v>10123</v>
      </c>
      <c r="E101" s="32" t="s">
        <v>10124</v>
      </c>
      <c r="F101" s="32" t="s">
        <v>10127</v>
      </c>
      <c r="G101" s="32" t="s">
        <v>10125</v>
      </c>
      <c r="H101" s="32" t="s">
        <v>10126</v>
      </c>
      <c r="I101" s="32" t="s">
        <v>2627</v>
      </c>
      <c r="J101" s="35">
        <v>7800</v>
      </c>
      <c r="K101" s="35">
        <v>3510</v>
      </c>
    </row>
    <row r="102" spans="1:11" x14ac:dyDescent="0.25">
      <c r="A102" s="32">
        <v>1509</v>
      </c>
      <c r="B102" s="32" t="s">
        <v>51</v>
      </c>
      <c r="C102" s="32" t="s">
        <v>337</v>
      </c>
      <c r="D102" s="32" t="s">
        <v>10123</v>
      </c>
      <c r="E102" s="32" t="s">
        <v>10124</v>
      </c>
      <c r="F102" s="32" t="s">
        <v>10127</v>
      </c>
      <c r="G102" s="32" t="s">
        <v>10174</v>
      </c>
      <c r="H102" s="32" t="s">
        <v>10175</v>
      </c>
      <c r="I102" s="32" t="s">
        <v>2626</v>
      </c>
      <c r="J102" s="35">
        <v>24200</v>
      </c>
      <c r="K102" s="35">
        <v>11858</v>
      </c>
    </row>
    <row r="103" spans="1:11" x14ac:dyDescent="0.25">
      <c r="A103" s="32">
        <v>1509</v>
      </c>
      <c r="B103" s="32" t="s">
        <v>51</v>
      </c>
      <c r="C103" s="32" t="s">
        <v>70</v>
      </c>
      <c r="D103" s="32" t="s">
        <v>78</v>
      </c>
      <c r="E103" s="32" t="s">
        <v>77</v>
      </c>
      <c r="F103" s="32" t="s">
        <v>9738</v>
      </c>
      <c r="G103" s="32" t="s">
        <v>9736</v>
      </c>
      <c r="H103" s="32" t="s">
        <v>9737</v>
      </c>
      <c r="I103" s="32" t="s">
        <v>2626</v>
      </c>
      <c r="J103" s="35">
        <v>450</v>
      </c>
      <c r="K103" s="35">
        <v>135</v>
      </c>
    </row>
    <row r="104" spans="1:11" x14ac:dyDescent="0.25">
      <c r="A104" s="32">
        <v>1509</v>
      </c>
      <c r="B104" s="32" t="s">
        <v>51</v>
      </c>
      <c r="C104" s="32" t="s">
        <v>70</v>
      </c>
      <c r="D104" s="32" t="s">
        <v>7224</v>
      </c>
      <c r="E104" s="32" t="s">
        <v>2198</v>
      </c>
      <c r="F104" s="32" t="s">
        <v>7227</v>
      </c>
      <c r="G104" s="32" t="s">
        <v>7225</v>
      </c>
      <c r="H104" s="32" t="s">
        <v>7226</v>
      </c>
      <c r="I104" s="32" t="s">
        <v>2626</v>
      </c>
      <c r="J104" s="35">
        <v>26768.75</v>
      </c>
      <c r="K104" s="35">
        <v>5039</v>
      </c>
    </row>
    <row r="105" spans="1:11" x14ac:dyDescent="0.25">
      <c r="A105" s="32">
        <v>1509</v>
      </c>
      <c r="B105" s="32" t="s">
        <v>51</v>
      </c>
      <c r="C105" s="32" t="s">
        <v>70</v>
      </c>
      <c r="D105" s="32" t="s">
        <v>305</v>
      </c>
      <c r="E105" s="32" t="s">
        <v>304</v>
      </c>
      <c r="F105" s="32" t="s">
        <v>2177</v>
      </c>
      <c r="G105" s="32" t="s">
        <v>778</v>
      </c>
      <c r="H105" s="32" t="s">
        <v>9502</v>
      </c>
      <c r="I105" s="32" t="s">
        <v>2003</v>
      </c>
      <c r="J105" s="35">
        <v>0</v>
      </c>
      <c r="K105" s="35">
        <v>0</v>
      </c>
    </row>
    <row r="106" spans="1:11" x14ac:dyDescent="0.25">
      <c r="A106" s="32">
        <v>1509</v>
      </c>
      <c r="B106" s="32" t="s">
        <v>51</v>
      </c>
      <c r="C106" s="32" t="s">
        <v>70</v>
      </c>
      <c r="D106" s="32" t="s">
        <v>305</v>
      </c>
      <c r="E106" s="32" t="s">
        <v>304</v>
      </c>
      <c r="F106" s="32" t="s">
        <v>2177</v>
      </c>
      <c r="G106" s="32" t="s">
        <v>778</v>
      </c>
      <c r="H106" s="32" t="s">
        <v>9502</v>
      </c>
      <c r="I106" s="32" t="s">
        <v>2626</v>
      </c>
      <c r="J106" s="35">
        <v>39478</v>
      </c>
      <c r="K106" s="35">
        <v>3159.05</v>
      </c>
    </row>
    <row r="107" spans="1:11" x14ac:dyDescent="0.25">
      <c r="A107" s="32">
        <v>1509</v>
      </c>
      <c r="B107" s="32" t="s">
        <v>51</v>
      </c>
      <c r="C107" s="32" t="s">
        <v>70</v>
      </c>
      <c r="D107" s="32" t="s">
        <v>45</v>
      </c>
      <c r="E107" s="32" t="s">
        <v>46</v>
      </c>
      <c r="F107" s="32" t="s">
        <v>5268</v>
      </c>
      <c r="G107" s="32" t="s">
        <v>7955</v>
      </c>
      <c r="H107" s="32" t="s">
        <v>7956</v>
      </c>
      <c r="I107" s="32" t="s">
        <v>2628</v>
      </c>
      <c r="J107" s="35">
        <v>5960</v>
      </c>
      <c r="K107" s="35">
        <v>311.70999999999998</v>
      </c>
    </row>
    <row r="108" spans="1:11" x14ac:dyDescent="0.25">
      <c r="A108" s="32">
        <v>1509</v>
      </c>
      <c r="B108" s="32" t="s">
        <v>51</v>
      </c>
      <c r="C108" s="32" t="s">
        <v>70</v>
      </c>
      <c r="D108" s="32" t="s">
        <v>45</v>
      </c>
      <c r="E108" s="32" t="s">
        <v>46</v>
      </c>
      <c r="F108" s="32" t="s">
        <v>5268</v>
      </c>
      <c r="G108" s="32" t="s">
        <v>7965</v>
      </c>
      <c r="H108" s="32" t="s">
        <v>7966</v>
      </c>
      <c r="I108" s="32" t="s">
        <v>2628</v>
      </c>
      <c r="J108" s="35">
        <v>4106</v>
      </c>
      <c r="K108" s="35">
        <v>214.74</v>
      </c>
    </row>
    <row r="109" spans="1:11" x14ac:dyDescent="0.25">
      <c r="A109" s="32">
        <v>1509</v>
      </c>
      <c r="B109" s="32" t="s">
        <v>51</v>
      </c>
      <c r="C109" s="32" t="s">
        <v>70</v>
      </c>
      <c r="D109" s="32" t="s">
        <v>464</v>
      </c>
      <c r="E109" s="32" t="s">
        <v>334</v>
      </c>
      <c r="F109" s="32" t="s">
        <v>7293</v>
      </c>
      <c r="G109" s="32" t="s">
        <v>7291</v>
      </c>
      <c r="H109" s="32" t="s">
        <v>7292</v>
      </c>
      <c r="I109" s="32" t="s">
        <v>2625</v>
      </c>
      <c r="J109" s="35">
        <v>0</v>
      </c>
      <c r="K109" s="35">
        <v>0</v>
      </c>
    </row>
    <row r="110" spans="1:11" x14ac:dyDescent="0.25">
      <c r="A110" s="32">
        <v>1509</v>
      </c>
      <c r="B110" s="32" t="s">
        <v>51</v>
      </c>
      <c r="C110" s="32" t="s">
        <v>70</v>
      </c>
      <c r="D110" s="32" t="s">
        <v>464</v>
      </c>
      <c r="E110" s="32" t="s">
        <v>334</v>
      </c>
      <c r="F110" s="32" t="s">
        <v>7322</v>
      </c>
      <c r="G110" s="32" t="s">
        <v>7320</v>
      </c>
      <c r="H110" s="32" t="s">
        <v>7321</v>
      </c>
      <c r="I110" s="32" t="s">
        <v>2625</v>
      </c>
      <c r="J110" s="35">
        <v>0</v>
      </c>
      <c r="K110" s="35">
        <v>0</v>
      </c>
    </row>
    <row r="111" spans="1:11" x14ac:dyDescent="0.25">
      <c r="A111" s="32">
        <v>1509</v>
      </c>
      <c r="B111" s="32" t="s">
        <v>51</v>
      </c>
      <c r="C111" s="32" t="s">
        <v>70</v>
      </c>
      <c r="D111" s="32" t="s">
        <v>464</v>
      </c>
      <c r="E111" s="32" t="s">
        <v>334</v>
      </c>
      <c r="F111" s="32" t="s">
        <v>7337</v>
      </c>
      <c r="G111" s="32" t="s">
        <v>7335</v>
      </c>
      <c r="H111" s="32" t="s">
        <v>7336</v>
      </c>
      <c r="I111" s="32" t="s">
        <v>2625</v>
      </c>
      <c r="J111" s="35">
        <v>0</v>
      </c>
      <c r="K111" s="35">
        <v>0</v>
      </c>
    </row>
    <row r="112" spans="1:11" x14ac:dyDescent="0.25">
      <c r="A112" s="32">
        <v>1509</v>
      </c>
      <c r="B112" s="32" t="s">
        <v>51</v>
      </c>
      <c r="C112" s="32" t="s">
        <v>70</v>
      </c>
      <c r="D112" s="32" t="s">
        <v>7283</v>
      </c>
      <c r="E112" s="32" t="s">
        <v>334</v>
      </c>
      <c r="F112" s="32" t="s">
        <v>7285</v>
      </c>
      <c r="G112" s="32" t="s">
        <v>5873</v>
      </c>
      <c r="H112" s="32" t="s">
        <v>7284</v>
      </c>
      <c r="I112" s="32" t="s">
        <v>2625</v>
      </c>
      <c r="J112" s="35">
        <v>0</v>
      </c>
      <c r="K112" s="35">
        <v>0</v>
      </c>
    </row>
    <row r="113" spans="1:11" x14ac:dyDescent="0.25">
      <c r="A113" s="32">
        <v>1509</v>
      </c>
      <c r="B113" s="32" t="s">
        <v>51</v>
      </c>
      <c r="C113" s="32" t="s">
        <v>70</v>
      </c>
      <c r="D113" s="32" t="s">
        <v>7283</v>
      </c>
      <c r="E113" s="32" t="s">
        <v>334</v>
      </c>
      <c r="F113" s="32" t="s">
        <v>10001</v>
      </c>
      <c r="G113" s="32" t="s">
        <v>9999</v>
      </c>
      <c r="H113" s="32" t="s">
        <v>10000</v>
      </c>
      <c r="I113" s="32" t="s">
        <v>2625</v>
      </c>
      <c r="J113" s="35">
        <v>0</v>
      </c>
      <c r="K113" s="35">
        <v>0</v>
      </c>
    </row>
    <row r="114" spans="1:11" x14ac:dyDescent="0.25">
      <c r="A114" s="32">
        <v>1509</v>
      </c>
      <c r="B114" s="32" t="s">
        <v>51</v>
      </c>
      <c r="C114" s="32" t="s">
        <v>70</v>
      </c>
      <c r="D114" s="32" t="s">
        <v>4368</v>
      </c>
      <c r="E114" s="32" t="s">
        <v>334</v>
      </c>
      <c r="F114" s="32" t="s">
        <v>7312</v>
      </c>
      <c r="G114" s="32" t="s">
        <v>5870</v>
      </c>
      <c r="H114" s="32" t="s">
        <v>7311</v>
      </c>
      <c r="I114" s="32" t="s">
        <v>2625</v>
      </c>
      <c r="J114" s="35">
        <v>0</v>
      </c>
      <c r="K114" s="35">
        <v>0</v>
      </c>
    </row>
    <row r="115" spans="1:11" x14ac:dyDescent="0.25">
      <c r="A115" s="32">
        <v>1509</v>
      </c>
      <c r="B115" s="32" t="s">
        <v>51</v>
      </c>
      <c r="C115" s="32" t="s">
        <v>70</v>
      </c>
      <c r="D115" s="32" t="s">
        <v>4368</v>
      </c>
      <c r="E115" s="32" t="s">
        <v>334</v>
      </c>
      <c r="F115" s="32" t="s">
        <v>7314</v>
      </c>
      <c r="G115" s="32" t="s">
        <v>5869</v>
      </c>
      <c r="H115" s="32" t="s">
        <v>7313</v>
      </c>
      <c r="I115" s="32" t="s">
        <v>2625</v>
      </c>
      <c r="J115" s="35">
        <v>0</v>
      </c>
      <c r="K115" s="35">
        <v>0</v>
      </c>
    </row>
    <row r="116" spans="1:11" x14ac:dyDescent="0.25">
      <c r="A116" s="32">
        <v>1509</v>
      </c>
      <c r="B116" s="32" t="s">
        <v>51</v>
      </c>
      <c r="C116" s="32" t="s">
        <v>70</v>
      </c>
      <c r="D116" s="32" t="s">
        <v>819</v>
      </c>
      <c r="E116" s="32" t="s">
        <v>334</v>
      </c>
      <c r="F116" s="32" t="s">
        <v>7242</v>
      </c>
      <c r="G116" s="32" t="s">
        <v>5283</v>
      </c>
      <c r="H116" s="32" t="s">
        <v>7241</v>
      </c>
      <c r="I116" s="32" t="s">
        <v>2625</v>
      </c>
      <c r="J116" s="35">
        <v>0</v>
      </c>
      <c r="K116" s="35">
        <v>0</v>
      </c>
    </row>
    <row r="117" spans="1:11" x14ac:dyDescent="0.25">
      <c r="A117" s="32">
        <v>1509</v>
      </c>
      <c r="B117" s="32" t="s">
        <v>51</v>
      </c>
      <c r="C117" s="32" t="s">
        <v>70</v>
      </c>
      <c r="D117" s="32" t="s">
        <v>454</v>
      </c>
      <c r="E117" s="32" t="s">
        <v>334</v>
      </c>
      <c r="F117" s="32" t="s">
        <v>5002</v>
      </c>
      <c r="G117" s="32" t="s">
        <v>4948</v>
      </c>
      <c r="H117" s="32" t="s">
        <v>7792</v>
      </c>
      <c r="I117" s="32" t="s">
        <v>2625</v>
      </c>
      <c r="J117" s="35">
        <v>0</v>
      </c>
      <c r="K117" s="35">
        <v>0</v>
      </c>
    </row>
    <row r="118" spans="1:11" x14ac:dyDescent="0.25">
      <c r="A118" s="32">
        <v>1509</v>
      </c>
      <c r="B118" s="32" t="s">
        <v>51</v>
      </c>
      <c r="C118" s="32" t="s">
        <v>70</v>
      </c>
      <c r="D118" s="32" t="s">
        <v>846</v>
      </c>
      <c r="E118" s="32" t="s">
        <v>847</v>
      </c>
      <c r="F118" s="32" t="s">
        <v>1070</v>
      </c>
      <c r="G118" s="32" t="s">
        <v>2346</v>
      </c>
      <c r="H118" s="32" t="s">
        <v>9503</v>
      </c>
      <c r="I118" s="32" t="s">
        <v>2003</v>
      </c>
      <c r="J118" s="35">
        <v>0</v>
      </c>
      <c r="K118" s="35">
        <v>0</v>
      </c>
    </row>
    <row r="119" spans="1:11" x14ac:dyDescent="0.25">
      <c r="A119" s="32">
        <v>1509</v>
      </c>
      <c r="B119" s="32" t="s">
        <v>51</v>
      </c>
      <c r="C119" s="32" t="s">
        <v>70</v>
      </c>
      <c r="D119" s="32" t="s">
        <v>846</v>
      </c>
      <c r="E119" s="32" t="s">
        <v>847</v>
      </c>
      <c r="F119" s="32" t="s">
        <v>1070</v>
      </c>
      <c r="G119" s="32" t="s">
        <v>2346</v>
      </c>
      <c r="H119" s="32" t="s">
        <v>9503</v>
      </c>
      <c r="I119" s="32" t="s">
        <v>2627</v>
      </c>
      <c r="J119" s="35">
        <v>2628.1</v>
      </c>
      <c r="K119" s="35">
        <v>271.72000000000003</v>
      </c>
    </row>
    <row r="120" spans="1:11" x14ac:dyDescent="0.25">
      <c r="A120" s="32">
        <v>1509</v>
      </c>
      <c r="B120" s="32" t="s">
        <v>51</v>
      </c>
      <c r="C120" s="32" t="s">
        <v>70</v>
      </c>
      <c r="D120" s="32" t="s">
        <v>846</v>
      </c>
      <c r="E120" s="32" t="s">
        <v>847</v>
      </c>
      <c r="F120" s="32" t="s">
        <v>1070</v>
      </c>
      <c r="G120" s="32" t="s">
        <v>2362</v>
      </c>
      <c r="H120" s="32" t="s">
        <v>9503</v>
      </c>
      <c r="I120" s="32" t="s">
        <v>2003</v>
      </c>
      <c r="J120" s="35">
        <v>0</v>
      </c>
      <c r="K120" s="35">
        <v>0</v>
      </c>
    </row>
    <row r="121" spans="1:11" x14ac:dyDescent="0.25">
      <c r="A121" s="32">
        <v>1509</v>
      </c>
      <c r="B121" s="32" t="s">
        <v>51</v>
      </c>
      <c r="C121" s="32" t="s">
        <v>70</v>
      </c>
      <c r="D121" s="32" t="s">
        <v>846</v>
      </c>
      <c r="E121" s="32" t="s">
        <v>847</v>
      </c>
      <c r="F121" s="32" t="s">
        <v>1070</v>
      </c>
      <c r="G121" s="32" t="s">
        <v>2362</v>
      </c>
      <c r="H121" s="32" t="s">
        <v>9503</v>
      </c>
      <c r="I121" s="32" t="s">
        <v>2626</v>
      </c>
      <c r="J121" s="35">
        <v>301</v>
      </c>
      <c r="K121" s="35">
        <v>90.3</v>
      </c>
    </row>
    <row r="122" spans="1:11" x14ac:dyDescent="0.25">
      <c r="A122" s="32">
        <v>1509</v>
      </c>
      <c r="B122" s="32" t="s">
        <v>51</v>
      </c>
      <c r="C122" s="32" t="s">
        <v>70</v>
      </c>
      <c r="D122" s="32" t="s">
        <v>846</v>
      </c>
      <c r="E122" s="32" t="s">
        <v>847</v>
      </c>
      <c r="F122" s="32" t="s">
        <v>1070</v>
      </c>
      <c r="G122" s="32" t="s">
        <v>9662</v>
      </c>
      <c r="H122" s="32" t="s">
        <v>9663</v>
      </c>
      <c r="I122" s="32" t="s">
        <v>2003</v>
      </c>
      <c r="J122" s="35">
        <v>0</v>
      </c>
      <c r="K122" s="35">
        <v>0</v>
      </c>
    </row>
    <row r="123" spans="1:11" x14ac:dyDescent="0.25">
      <c r="A123" s="32">
        <v>1509</v>
      </c>
      <c r="B123" s="32" t="s">
        <v>51</v>
      </c>
      <c r="C123" s="32" t="s">
        <v>70</v>
      </c>
      <c r="D123" s="32" t="s">
        <v>846</v>
      </c>
      <c r="E123" s="32" t="s">
        <v>847</v>
      </c>
      <c r="F123" s="32" t="s">
        <v>1070</v>
      </c>
      <c r="G123" s="32" t="s">
        <v>9662</v>
      </c>
      <c r="H123" s="32" t="s">
        <v>9663</v>
      </c>
      <c r="I123" s="32" t="s">
        <v>2626</v>
      </c>
      <c r="J123" s="35">
        <v>867.76</v>
      </c>
      <c r="K123" s="35">
        <v>587.76</v>
      </c>
    </row>
    <row r="124" spans="1:11" x14ac:dyDescent="0.25">
      <c r="A124" s="32">
        <v>1509</v>
      </c>
      <c r="B124" s="32" t="s">
        <v>51</v>
      </c>
      <c r="C124" s="32" t="s">
        <v>70</v>
      </c>
      <c r="D124" s="32" t="s">
        <v>5930</v>
      </c>
      <c r="E124" s="32" t="s">
        <v>334</v>
      </c>
      <c r="F124" s="32" t="s">
        <v>7840</v>
      </c>
      <c r="G124" s="32" t="s">
        <v>7838</v>
      </c>
      <c r="H124" s="32" t="s">
        <v>7839</v>
      </c>
      <c r="I124" s="32" t="s">
        <v>2625</v>
      </c>
      <c r="J124" s="35">
        <v>0</v>
      </c>
      <c r="K124" s="35">
        <v>0</v>
      </c>
    </row>
    <row r="125" spans="1:11" x14ac:dyDescent="0.25">
      <c r="A125" s="32">
        <v>1509</v>
      </c>
      <c r="B125" s="32" t="s">
        <v>51</v>
      </c>
      <c r="C125" s="32" t="s">
        <v>70</v>
      </c>
      <c r="D125" s="32" t="s">
        <v>10307</v>
      </c>
      <c r="E125" s="32" t="s">
        <v>10308</v>
      </c>
      <c r="F125" s="32" t="s">
        <v>10311</v>
      </c>
      <c r="G125" s="32" t="s">
        <v>10309</v>
      </c>
      <c r="H125" s="32" t="s">
        <v>10310</v>
      </c>
      <c r="I125" s="32" t="s">
        <v>2003</v>
      </c>
      <c r="J125" s="35">
        <v>0</v>
      </c>
      <c r="K125" s="35">
        <v>0</v>
      </c>
    </row>
    <row r="126" spans="1:11" x14ac:dyDescent="0.25">
      <c r="A126" s="32">
        <v>1509</v>
      </c>
      <c r="B126" s="32" t="s">
        <v>51</v>
      </c>
      <c r="C126" s="32" t="s">
        <v>70</v>
      </c>
      <c r="D126" s="32" t="s">
        <v>2465</v>
      </c>
      <c r="E126" s="32" t="s">
        <v>334</v>
      </c>
      <c r="F126" s="32" t="s">
        <v>4149</v>
      </c>
      <c r="G126" s="32" t="s">
        <v>7793</v>
      </c>
      <c r="H126" s="32" t="s">
        <v>7794</v>
      </c>
      <c r="I126" s="32" t="s">
        <v>2625</v>
      </c>
      <c r="J126" s="35">
        <v>0</v>
      </c>
      <c r="K126" s="35">
        <v>0</v>
      </c>
    </row>
    <row r="127" spans="1:11" x14ac:dyDescent="0.25">
      <c r="A127" s="32">
        <v>1509</v>
      </c>
      <c r="B127" s="32" t="s">
        <v>51</v>
      </c>
      <c r="C127" s="32" t="s">
        <v>70</v>
      </c>
      <c r="D127" s="32" t="s">
        <v>10142</v>
      </c>
      <c r="E127" s="32" t="s">
        <v>1080</v>
      </c>
      <c r="F127" s="32" t="s">
        <v>10145</v>
      </c>
      <c r="G127" s="32" t="s">
        <v>10143</v>
      </c>
      <c r="H127" s="32" t="s">
        <v>10144</v>
      </c>
      <c r="I127" s="32" t="s">
        <v>2003</v>
      </c>
      <c r="J127" s="35">
        <v>0</v>
      </c>
      <c r="K127" s="35">
        <v>0</v>
      </c>
    </row>
    <row r="128" spans="1:11" x14ac:dyDescent="0.25">
      <c r="A128" s="32">
        <v>1509</v>
      </c>
      <c r="B128" s="32" t="s">
        <v>51</v>
      </c>
      <c r="C128" s="32" t="s">
        <v>70</v>
      </c>
      <c r="D128" s="32" t="s">
        <v>10142</v>
      </c>
      <c r="E128" s="32" t="s">
        <v>1080</v>
      </c>
      <c r="F128" s="32" t="s">
        <v>10145</v>
      </c>
      <c r="G128" s="32" t="s">
        <v>10143</v>
      </c>
      <c r="H128" s="32" t="s">
        <v>10144</v>
      </c>
      <c r="I128" s="32" t="s">
        <v>2629</v>
      </c>
      <c r="J128" s="35">
        <v>58240</v>
      </c>
      <c r="K128" s="35">
        <v>980</v>
      </c>
    </row>
    <row r="129" spans="1:11" x14ac:dyDescent="0.25">
      <c r="A129" s="32">
        <v>1509</v>
      </c>
      <c r="B129" s="32" t="s">
        <v>51</v>
      </c>
      <c r="C129" s="32" t="s">
        <v>70</v>
      </c>
      <c r="D129" s="32" t="s">
        <v>5402</v>
      </c>
      <c r="E129" s="32" t="s">
        <v>334</v>
      </c>
      <c r="F129" s="32" t="s">
        <v>5403</v>
      </c>
      <c r="G129" s="32" t="s">
        <v>5375</v>
      </c>
      <c r="H129" s="32" t="s">
        <v>7247</v>
      </c>
      <c r="I129" s="32" t="s">
        <v>2625</v>
      </c>
      <c r="J129" s="35">
        <v>0</v>
      </c>
      <c r="K129" s="35">
        <v>0</v>
      </c>
    </row>
    <row r="130" spans="1:11" x14ac:dyDescent="0.25">
      <c r="A130" s="32">
        <v>1509</v>
      </c>
      <c r="B130" s="32" t="s">
        <v>51</v>
      </c>
      <c r="C130" s="32" t="s">
        <v>70</v>
      </c>
      <c r="D130" s="32" t="s">
        <v>6450</v>
      </c>
      <c r="E130" s="32" t="s">
        <v>334</v>
      </c>
      <c r="F130" s="32" t="s">
        <v>6452</v>
      </c>
      <c r="G130" s="32" t="s">
        <v>5872</v>
      </c>
      <c r="H130" s="32" t="s">
        <v>6451</v>
      </c>
      <c r="I130" s="32" t="s">
        <v>2625</v>
      </c>
      <c r="J130" s="35">
        <v>0</v>
      </c>
      <c r="K130" s="35">
        <v>0</v>
      </c>
    </row>
    <row r="131" spans="1:11" x14ac:dyDescent="0.25">
      <c r="A131" s="32">
        <v>1509</v>
      </c>
      <c r="B131" s="32" t="s">
        <v>51</v>
      </c>
      <c r="C131" s="32" t="s">
        <v>70</v>
      </c>
      <c r="D131" s="32" t="s">
        <v>10191</v>
      </c>
      <c r="E131" s="32" t="s">
        <v>10192</v>
      </c>
      <c r="F131" s="32" t="s">
        <v>10195</v>
      </c>
      <c r="G131" s="32" t="s">
        <v>10193</v>
      </c>
      <c r="H131" s="32" t="s">
        <v>10194</v>
      </c>
      <c r="I131" s="32" t="s">
        <v>2003</v>
      </c>
      <c r="J131" s="35">
        <v>0</v>
      </c>
      <c r="K131" s="35">
        <v>0</v>
      </c>
    </row>
    <row r="132" spans="1:11" x14ac:dyDescent="0.25">
      <c r="A132" s="32">
        <v>1509</v>
      </c>
      <c r="B132" s="32" t="s">
        <v>51</v>
      </c>
      <c r="C132" s="32" t="s">
        <v>70</v>
      </c>
      <c r="D132" s="32" t="s">
        <v>10191</v>
      </c>
      <c r="E132" s="32" t="s">
        <v>10192</v>
      </c>
      <c r="F132" s="32" t="s">
        <v>10195</v>
      </c>
      <c r="G132" s="32" t="s">
        <v>10193</v>
      </c>
      <c r="H132" s="32" t="s">
        <v>10194</v>
      </c>
      <c r="I132" s="32" t="s">
        <v>2626</v>
      </c>
      <c r="J132" s="35">
        <v>1400</v>
      </c>
      <c r="K132" s="35">
        <v>420</v>
      </c>
    </row>
    <row r="133" spans="1:11" x14ac:dyDescent="0.25">
      <c r="A133" s="32">
        <v>1509</v>
      </c>
      <c r="B133" s="32" t="s">
        <v>51</v>
      </c>
      <c r="C133" s="32" t="s">
        <v>284</v>
      </c>
      <c r="D133" s="32" t="s">
        <v>460</v>
      </c>
      <c r="E133" s="32" t="s">
        <v>459</v>
      </c>
      <c r="F133" s="32" t="s">
        <v>1070</v>
      </c>
      <c r="G133" s="32" t="s">
        <v>2115</v>
      </c>
      <c r="H133" s="32" t="s">
        <v>6458</v>
      </c>
      <c r="I133" s="32" t="s">
        <v>2003</v>
      </c>
      <c r="J133" s="35">
        <v>0</v>
      </c>
      <c r="K133" s="35">
        <v>0</v>
      </c>
    </row>
    <row r="134" spans="1:11" x14ac:dyDescent="0.25">
      <c r="A134" s="32">
        <v>1509</v>
      </c>
      <c r="B134" s="32" t="s">
        <v>51</v>
      </c>
      <c r="C134" s="32" t="s">
        <v>284</v>
      </c>
      <c r="D134" s="32" t="s">
        <v>460</v>
      </c>
      <c r="E134" s="32" t="s">
        <v>459</v>
      </c>
      <c r="F134" s="32" t="s">
        <v>1070</v>
      </c>
      <c r="G134" s="32" t="s">
        <v>2115</v>
      </c>
      <c r="H134" s="32" t="s">
        <v>6458</v>
      </c>
      <c r="I134" s="32" t="s">
        <v>2629</v>
      </c>
      <c r="J134" s="35">
        <v>4326</v>
      </c>
      <c r="K134" s="35">
        <v>778.68</v>
      </c>
    </row>
    <row r="135" spans="1:11" x14ac:dyDescent="0.25">
      <c r="A135" s="32">
        <v>1509</v>
      </c>
      <c r="B135" s="32" t="s">
        <v>51</v>
      </c>
      <c r="C135" s="32" t="s">
        <v>284</v>
      </c>
      <c r="D135" s="32" t="s">
        <v>297</v>
      </c>
      <c r="E135" s="32" t="s">
        <v>296</v>
      </c>
      <c r="F135" s="32" t="s">
        <v>5758</v>
      </c>
      <c r="G135" s="32" t="s">
        <v>5757</v>
      </c>
      <c r="H135" s="32" t="s">
        <v>9606</v>
      </c>
      <c r="I135" s="32" t="s">
        <v>2628</v>
      </c>
      <c r="J135" s="35">
        <v>9940</v>
      </c>
      <c r="K135" s="35">
        <v>2485</v>
      </c>
    </row>
    <row r="136" spans="1:11" x14ac:dyDescent="0.25">
      <c r="A136" s="32">
        <v>1509</v>
      </c>
      <c r="B136" s="32" t="s">
        <v>51</v>
      </c>
      <c r="C136" s="32" t="s">
        <v>284</v>
      </c>
      <c r="D136" s="32" t="s">
        <v>297</v>
      </c>
      <c r="E136" s="32" t="s">
        <v>296</v>
      </c>
      <c r="F136" s="32" t="s">
        <v>2024</v>
      </c>
      <c r="G136" s="32" t="s">
        <v>1922</v>
      </c>
      <c r="H136" s="32" t="s">
        <v>6427</v>
      </c>
      <c r="I136" s="32" t="s">
        <v>2003</v>
      </c>
      <c r="J136" s="35">
        <v>0</v>
      </c>
      <c r="K136" s="35">
        <v>0</v>
      </c>
    </row>
    <row r="137" spans="1:11" x14ac:dyDescent="0.25">
      <c r="A137" s="32">
        <v>1509</v>
      </c>
      <c r="B137" s="32" t="s">
        <v>51</v>
      </c>
      <c r="C137" s="32" t="s">
        <v>284</v>
      </c>
      <c r="D137" s="32" t="s">
        <v>297</v>
      </c>
      <c r="E137" s="32" t="s">
        <v>296</v>
      </c>
      <c r="F137" s="32" t="s">
        <v>2024</v>
      </c>
      <c r="G137" s="32" t="s">
        <v>1922</v>
      </c>
      <c r="H137" s="32" t="s">
        <v>6427</v>
      </c>
      <c r="I137" s="32" t="s">
        <v>2629</v>
      </c>
      <c r="J137" s="35">
        <v>5820.63</v>
      </c>
      <c r="K137" s="35">
        <v>1047.7134000000001</v>
      </c>
    </row>
    <row r="138" spans="1:11" x14ac:dyDescent="0.25">
      <c r="A138" s="32">
        <v>1509</v>
      </c>
      <c r="B138" s="32" t="s">
        <v>51</v>
      </c>
      <c r="C138" s="32" t="s">
        <v>284</v>
      </c>
      <c r="D138" s="32" t="s">
        <v>297</v>
      </c>
      <c r="E138" s="32" t="s">
        <v>296</v>
      </c>
      <c r="F138" s="32" t="s">
        <v>1070</v>
      </c>
      <c r="G138" s="32" t="s">
        <v>10010</v>
      </c>
      <c r="H138" s="32" t="s">
        <v>10011</v>
      </c>
      <c r="I138" s="32" t="s">
        <v>2629</v>
      </c>
      <c r="J138" s="35">
        <v>1055.73</v>
      </c>
      <c r="K138" s="35">
        <v>190.03139999999999</v>
      </c>
    </row>
    <row r="139" spans="1:11" x14ac:dyDescent="0.25">
      <c r="A139" s="32">
        <v>1509</v>
      </c>
      <c r="B139" s="32" t="s">
        <v>51</v>
      </c>
      <c r="C139" s="32" t="s">
        <v>284</v>
      </c>
      <c r="D139" s="32" t="s">
        <v>297</v>
      </c>
      <c r="E139" s="32" t="s">
        <v>296</v>
      </c>
      <c r="F139" s="32" t="s">
        <v>1070</v>
      </c>
      <c r="G139" s="32" t="s">
        <v>10012</v>
      </c>
      <c r="H139" s="32" t="s">
        <v>10013</v>
      </c>
      <c r="I139" s="32" t="s">
        <v>2629</v>
      </c>
      <c r="J139" s="35">
        <v>25349.18</v>
      </c>
      <c r="K139" s="35">
        <v>4562.8523999999998</v>
      </c>
    </row>
    <row r="140" spans="1:11" x14ac:dyDescent="0.25">
      <c r="A140" s="32">
        <v>1509</v>
      </c>
      <c r="B140" s="32" t="s">
        <v>51</v>
      </c>
      <c r="C140" s="32" t="s">
        <v>284</v>
      </c>
      <c r="D140" s="32" t="s">
        <v>297</v>
      </c>
      <c r="E140" s="32" t="s">
        <v>296</v>
      </c>
      <c r="F140" s="32" t="s">
        <v>5269</v>
      </c>
      <c r="G140" s="32" t="s">
        <v>7992</v>
      </c>
      <c r="H140" s="32" t="s">
        <v>7993</v>
      </c>
      <c r="I140" s="32" t="s">
        <v>2629</v>
      </c>
      <c r="J140" s="35">
        <v>5400</v>
      </c>
      <c r="K140" s="35">
        <v>972</v>
      </c>
    </row>
    <row r="141" spans="1:11" x14ac:dyDescent="0.25">
      <c r="A141" s="32">
        <v>1509</v>
      </c>
      <c r="B141" s="32" t="s">
        <v>51</v>
      </c>
      <c r="C141" s="32" t="s">
        <v>284</v>
      </c>
      <c r="D141" s="32" t="s">
        <v>297</v>
      </c>
      <c r="E141" s="32" t="s">
        <v>296</v>
      </c>
      <c r="F141" s="32" t="s">
        <v>5269</v>
      </c>
      <c r="G141" s="32" t="s">
        <v>7994</v>
      </c>
      <c r="H141" s="32" t="s">
        <v>7995</v>
      </c>
      <c r="I141" s="32" t="s">
        <v>2629</v>
      </c>
      <c r="J141" s="35">
        <v>5700</v>
      </c>
      <c r="K141" s="35">
        <v>1026</v>
      </c>
    </row>
    <row r="142" spans="1:11" x14ac:dyDescent="0.25">
      <c r="A142" s="32">
        <v>1509</v>
      </c>
      <c r="B142" s="32" t="s">
        <v>51</v>
      </c>
      <c r="C142" s="32" t="s">
        <v>284</v>
      </c>
      <c r="D142" s="32" t="s">
        <v>297</v>
      </c>
      <c r="E142" s="32" t="s">
        <v>296</v>
      </c>
      <c r="F142" s="32" t="s">
        <v>5269</v>
      </c>
      <c r="G142" s="32" t="s">
        <v>7996</v>
      </c>
      <c r="H142" s="32" t="s">
        <v>7997</v>
      </c>
      <c r="I142" s="32" t="s">
        <v>2629</v>
      </c>
      <c r="J142" s="35">
        <v>5400</v>
      </c>
      <c r="K142" s="35">
        <v>972</v>
      </c>
    </row>
    <row r="143" spans="1:11" x14ac:dyDescent="0.25">
      <c r="A143" s="32">
        <v>1509</v>
      </c>
      <c r="B143" s="32" t="s">
        <v>51</v>
      </c>
      <c r="C143" s="32" t="s">
        <v>284</v>
      </c>
      <c r="D143" s="32" t="s">
        <v>297</v>
      </c>
      <c r="E143" s="32" t="s">
        <v>296</v>
      </c>
      <c r="F143" s="32" t="s">
        <v>5269</v>
      </c>
      <c r="G143" s="32" t="s">
        <v>7998</v>
      </c>
      <c r="H143" s="32" t="s">
        <v>7999</v>
      </c>
      <c r="I143" s="32" t="s">
        <v>2629</v>
      </c>
      <c r="J143" s="35">
        <v>1135</v>
      </c>
      <c r="K143" s="35">
        <v>204.29999999999998</v>
      </c>
    </row>
    <row r="144" spans="1:11" x14ac:dyDescent="0.25">
      <c r="A144" s="32">
        <v>1509</v>
      </c>
      <c r="B144" s="32" t="s">
        <v>51</v>
      </c>
      <c r="C144" s="32" t="s">
        <v>284</v>
      </c>
      <c r="D144" s="32" t="s">
        <v>297</v>
      </c>
      <c r="E144" s="32" t="s">
        <v>296</v>
      </c>
      <c r="F144" s="32" t="s">
        <v>5269</v>
      </c>
      <c r="G144" s="32" t="s">
        <v>9744</v>
      </c>
      <c r="H144" s="32" t="s">
        <v>9745</v>
      </c>
      <c r="I144" s="32" t="s">
        <v>2629</v>
      </c>
      <c r="J144" s="35">
        <v>7065</v>
      </c>
      <c r="K144" s="35">
        <v>1271.7</v>
      </c>
    </row>
    <row r="145" spans="1:11" x14ac:dyDescent="0.25">
      <c r="A145" s="32">
        <v>1509</v>
      </c>
      <c r="B145" s="32" t="s">
        <v>51</v>
      </c>
      <c r="C145" s="32" t="s">
        <v>284</v>
      </c>
      <c r="D145" s="32" t="s">
        <v>297</v>
      </c>
      <c r="E145" s="32" t="s">
        <v>296</v>
      </c>
      <c r="F145" s="32" t="s">
        <v>5272</v>
      </c>
      <c r="G145" s="32" t="s">
        <v>8005</v>
      </c>
      <c r="H145" s="32" t="s">
        <v>8006</v>
      </c>
      <c r="I145" s="32" t="s">
        <v>2629</v>
      </c>
      <c r="J145" s="35">
        <v>5885</v>
      </c>
      <c r="K145" s="35">
        <v>647.35</v>
      </c>
    </row>
    <row r="146" spans="1:11" x14ac:dyDescent="0.25">
      <c r="A146" s="32">
        <v>1509</v>
      </c>
      <c r="B146" s="32" t="s">
        <v>51</v>
      </c>
      <c r="C146" s="32" t="s">
        <v>284</v>
      </c>
      <c r="D146" s="32" t="s">
        <v>339</v>
      </c>
      <c r="E146" s="32" t="s">
        <v>338</v>
      </c>
      <c r="F146" s="32" t="s">
        <v>4800</v>
      </c>
      <c r="G146" s="32" t="s">
        <v>10014</v>
      </c>
      <c r="H146" s="32" t="s">
        <v>10015</v>
      </c>
      <c r="I146" s="32" t="s">
        <v>2629</v>
      </c>
      <c r="J146" s="35">
        <v>4975.01</v>
      </c>
      <c r="K146" s="35">
        <v>895.5018</v>
      </c>
    </row>
    <row r="147" spans="1:11" x14ac:dyDescent="0.25">
      <c r="A147" s="32">
        <v>1509</v>
      </c>
      <c r="B147" s="32" t="s">
        <v>51</v>
      </c>
      <c r="C147" s="32" t="s">
        <v>284</v>
      </c>
      <c r="D147" s="32" t="s">
        <v>339</v>
      </c>
      <c r="E147" s="32" t="s">
        <v>338</v>
      </c>
      <c r="F147" s="32" t="s">
        <v>2128</v>
      </c>
      <c r="G147" s="32" t="s">
        <v>10016</v>
      </c>
      <c r="H147" s="32" t="s">
        <v>10017</v>
      </c>
      <c r="I147" s="32" t="s">
        <v>2629</v>
      </c>
      <c r="J147" s="35">
        <v>4975.01</v>
      </c>
      <c r="K147" s="35">
        <v>895.5018</v>
      </c>
    </row>
    <row r="148" spans="1:11" x14ac:dyDescent="0.25">
      <c r="A148" s="32">
        <v>1509</v>
      </c>
      <c r="B148" s="32" t="s">
        <v>51</v>
      </c>
      <c r="C148" s="32" t="s">
        <v>284</v>
      </c>
      <c r="D148" s="32" t="s">
        <v>5419</v>
      </c>
      <c r="E148" s="32" t="s">
        <v>5420</v>
      </c>
      <c r="F148" s="32" t="s">
        <v>1070</v>
      </c>
      <c r="G148" s="32" t="s">
        <v>7860</v>
      </c>
      <c r="H148" s="32" t="s">
        <v>7861</v>
      </c>
      <c r="I148" s="32" t="s">
        <v>2625</v>
      </c>
      <c r="J148" s="35">
        <v>0</v>
      </c>
      <c r="K148" s="35">
        <v>0</v>
      </c>
    </row>
    <row r="149" spans="1:11" x14ac:dyDescent="0.25">
      <c r="A149" s="32">
        <v>1509</v>
      </c>
      <c r="B149" s="32" t="s">
        <v>51</v>
      </c>
      <c r="C149" s="32" t="s">
        <v>284</v>
      </c>
      <c r="D149" s="32" t="s">
        <v>78</v>
      </c>
      <c r="E149" s="32" t="s">
        <v>77</v>
      </c>
      <c r="F149" s="32" t="s">
        <v>9755</v>
      </c>
      <c r="G149" s="32" t="s">
        <v>9753</v>
      </c>
      <c r="H149" s="32" t="s">
        <v>9754</v>
      </c>
      <c r="I149" s="32" t="s">
        <v>2626</v>
      </c>
      <c r="J149" s="35">
        <v>6915</v>
      </c>
      <c r="K149" s="35">
        <v>3388.35</v>
      </c>
    </row>
    <row r="150" spans="1:11" x14ac:dyDescent="0.25">
      <c r="A150" s="32">
        <v>1509</v>
      </c>
      <c r="B150" s="32" t="s">
        <v>51</v>
      </c>
      <c r="C150" s="32" t="s">
        <v>284</v>
      </c>
      <c r="D150" s="32" t="s">
        <v>289</v>
      </c>
      <c r="E150" s="32" t="s">
        <v>288</v>
      </c>
      <c r="F150" s="32" t="s">
        <v>1070</v>
      </c>
      <c r="G150" s="32" t="s">
        <v>1867</v>
      </c>
      <c r="H150" s="32" t="s">
        <v>6432</v>
      </c>
      <c r="I150" s="32" t="s">
        <v>2629</v>
      </c>
      <c r="J150" s="35">
        <v>4755</v>
      </c>
      <c r="K150" s="35">
        <v>855.9</v>
      </c>
    </row>
    <row r="151" spans="1:11" x14ac:dyDescent="0.25">
      <c r="A151" s="32">
        <v>1509</v>
      </c>
      <c r="B151" s="32" t="s">
        <v>51</v>
      </c>
      <c r="C151" s="32" t="s">
        <v>284</v>
      </c>
      <c r="D151" s="32" t="s">
        <v>289</v>
      </c>
      <c r="E151" s="32" t="s">
        <v>288</v>
      </c>
      <c r="F151" s="32" t="s">
        <v>1070</v>
      </c>
      <c r="G151" s="32" t="s">
        <v>1896</v>
      </c>
      <c r="H151" s="32" t="s">
        <v>6432</v>
      </c>
      <c r="I151" s="32" t="s">
        <v>2629</v>
      </c>
      <c r="J151" s="35">
        <v>4755</v>
      </c>
      <c r="K151" s="35">
        <v>855.9</v>
      </c>
    </row>
    <row r="152" spans="1:11" x14ac:dyDescent="0.25">
      <c r="A152" s="32">
        <v>1509</v>
      </c>
      <c r="B152" s="32" t="s">
        <v>51</v>
      </c>
      <c r="C152" s="32" t="s">
        <v>284</v>
      </c>
      <c r="D152" s="32" t="s">
        <v>453</v>
      </c>
      <c r="E152" s="32" t="s">
        <v>452</v>
      </c>
      <c r="F152" s="32" t="s">
        <v>1070</v>
      </c>
      <c r="G152" s="32" t="s">
        <v>4847</v>
      </c>
      <c r="H152" s="32" t="s">
        <v>10064</v>
      </c>
      <c r="I152" s="32" t="s">
        <v>2628</v>
      </c>
      <c r="J152" s="35">
        <v>13200</v>
      </c>
      <c r="K152" s="35">
        <v>3696.0000000000005</v>
      </c>
    </row>
    <row r="153" spans="1:11" x14ac:dyDescent="0.25">
      <c r="A153" s="32">
        <v>1509</v>
      </c>
      <c r="B153" s="32" t="s">
        <v>51</v>
      </c>
      <c r="C153" s="32" t="s">
        <v>284</v>
      </c>
      <c r="D153" s="32" t="s">
        <v>453</v>
      </c>
      <c r="E153" s="32" t="s">
        <v>452</v>
      </c>
      <c r="F153" s="32" t="s">
        <v>1070</v>
      </c>
      <c r="G153" s="32" t="s">
        <v>7219</v>
      </c>
      <c r="H153" s="32" t="s">
        <v>7220</v>
      </c>
      <c r="I153" s="32" t="s">
        <v>2003</v>
      </c>
      <c r="J153" s="35">
        <v>0</v>
      </c>
      <c r="K153" s="35">
        <v>0</v>
      </c>
    </row>
    <row r="154" spans="1:11" x14ac:dyDescent="0.25">
      <c r="A154" s="32">
        <v>1509</v>
      </c>
      <c r="B154" s="32" t="s">
        <v>51</v>
      </c>
      <c r="C154" s="32" t="s">
        <v>284</v>
      </c>
      <c r="D154" s="32" t="s">
        <v>453</v>
      </c>
      <c r="E154" s="32" t="s">
        <v>452</v>
      </c>
      <c r="F154" s="32" t="s">
        <v>1070</v>
      </c>
      <c r="G154" s="32" t="s">
        <v>7219</v>
      </c>
      <c r="H154" s="32" t="s">
        <v>7220</v>
      </c>
      <c r="I154" s="32" t="s">
        <v>2629</v>
      </c>
      <c r="J154" s="35">
        <v>8200</v>
      </c>
      <c r="K154" s="35">
        <v>2150</v>
      </c>
    </row>
    <row r="155" spans="1:11" x14ac:dyDescent="0.25">
      <c r="A155" s="32">
        <v>1509</v>
      </c>
      <c r="B155" s="32" t="s">
        <v>51</v>
      </c>
      <c r="C155" s="32" t="s">
        <v>284</v>
      </c>
      <c r="D155" s="32" t="s">
        <v>453</v>
      </c>
      <c r="E155" s="32" t="s">
        <v>452</v>
      </c>
      <c r="F155" s="32" t="s">
        <v>1070</v>
      </c>
      <c r="G155" s="32" t="s">
        <v>10050</v>
      </c>
      <c r="H155" s="32" t="s">
        <v>10051</v>
      </c>
      <c r="I155" s="32" t="s">
        <v>2629</v>
      </c>
      <c r="J155" s="35">
        <v>14262.7</v>
      </c>
      <c r="K155" s="35">
        <v>2567.2860000000001</v>
      </c>
    </row>
    <row r="156" spans="1:11" x14ac:dyDescent="0.25">
      <c r="A156" s="32">
        <v>1509</v>
      </c>
      <c r="B156" s="32" t="s">
        <v>51</v>
      </c>
      <c r="C156" s="32" t="s">
        <v>284</v>
      </c>
      <c r="D156" s="32" t="s">
        <v>453</v>
      </c>
      <c r="E156" s="32" t="s">
        <v>452</v>
      </c>
      <c r="F156" s="32" t="s">
        <v>1070</v>
      </c>
      <c r="G156" s="32" t="s">
        <v>10063</v>
      </c>
      <c r="H156" s="32" t="s">
        <v>10064</v>
      </c>
      <c r="I156" s="32" t="s">
        <v>2629</v>
      </c>
      <c r="J156" s="35">
        <v>31155</v>
      </c>
      <c r="K156" s="35">
        <v>5607.9</v>
      </c>
    </row>
    <row r="157" spans="1:11" x14ac:dyDescent="0.25">
      <c r="A157" s="32">
        <v>1509</v>
      </c>
      <c r="B157" s="32" t="s">
        <v>51</v>
      </c>
      <c r="C157" s="32" t="s">
        <v>284</v>
      </c>
      <c r="D157" s="32" t="s">
        <v>4601</v>
      </c>
      <c r="E157" s="32" t="s">
        <v>4602</v>
      </c>
      <c r="F157" s="32" t="s">
        <v>6524</v>
      </c>
      <c r="G157" s="32" t="s">
        <v>6522</v>
      </c>
      <c r="H157" s="32" t="s">
        <v>6523</v>
      </c>
      <c r="I157" s="32" t="s">
        <v>2003</v>
      </c>
      <c r="J157" s="35">
        <v>0</v>
      </c>
      <c r="K157" s="35">
        <v>0</v>
      </c>
    </row>
    <row r="158" spans="1:11" x14ac:dyDescent="0.25">
      <c r="A158" s="32">
        <v>1509</v>
      </c>
      <c r="B158" s="32" t="s">
        <v>51</v>
      </c>
      <c r="C158" s="32" t="s">
        <v>284</v>
      </c>
      <c r="D158" s="32" t="s">
        <v>4601</v>
      </c>
      <c r="E158" s="32" t="s">
        <v>4602</v>
      </c>
      <c r="F158" s="32" t="s">
        <v>6524</v>
      </c>
      <c r="G158" s="32" t="s">
        <v>6522</v>
      </c>
      <c r="H158" s="32" t="s">
        <v>6523</v>
      </c>
      <c r="I158" s="32" t="s">
        <v>2625</v>
      </c>
      <c r="J158" s="35">
        <v>0</v>
      </c>
      <c r="K158" s="35">
        <v>0</v>
      </c>
    </row>
    <row r="159" spans="1:11" x14ac:dyDescent="0.25">
      <c r="A159" s="32">
        <v>1509</v>
      </c>
      <c r="B159" s="32" t="s">
        <v>51</v>
      </c>
      <c r="C159" s="32" t="s">
        <v>284</v>
      </c>
      <c r="D159" s="32" t="s">
        <v>80</v>
      </c>
      <c r="E159" s="32" t="s">
        <v>79</v>
      </c>
      <c r="F159" s="32" t="s">
        <v>2057</v>
      </c>
      <c r="G159" s="32" t="s">
        <v>4450</v>
      </c>
      <c r="H159" s="32" t="s">
        <v>6467</v>
      </c>
      <c r="I159" s="32" t="s">
        <v>2629</v>
      </c>
      <c r="J159" s="35">
        <v>5302.44</v>
      </c>
      <c r="K159" s="35">
        <v>954.43919999999991</v>
      </c>
    </row>
    <row r="160" spans="1:11" x14ac:dyDescent="0.25">
      <c r="A160" s="32">
        <v>1509</v>
      </c>
      <c r="B160" s="32" t="s">
        <v>51</v>
      </c>
      <c r="C160" s="32" t="s">
        <v>284</v>
      </c>
      <c r="D160" s="32" t="s">
        <v>80</v>
      </c>
      <c r="E160" s="32" t="s">
        <v>79</v>
      </c>
      <c r="F160" s="32" t="s">
        <v>2057</v>
      </c>
      <c r="G160" s="32" t="s">
        <v>4452</v>
      </c>
      <c r="H160" s="32" t="s">
        <v>6466</v>
      </c>
      <c r="I160" s="32" t="s">
        <v>2629</v>
      </c>
      <c r="J160" s="35">
        <v>6158.3</v>
      </c>
      <c r="K160" s="35">
        <v>1108.4939999999999</v>
      </c>
    </row>
    <row r="161" spans="1:11" x14ac:dyDescent="0.25">
      <c r="A161" s="32">
        <v>1509</v>
      </c>
      <c r="B161" s="32" t="s">
        <v>51</v>
      </c>
      <c r="C161" s="32" t="s">
        <v>284</v>
      </c>
      <c r="D161" s="32" t="s">
        <v>80</v>
      </c>
      <c r="E161" s="32" t="s">
        <v>79</v>
      </c>
      <c r="F161" s="32" t="s">
        <v>7983</v>
      </c>
      <c r="G161" s="32" t="s">
        <v>7981</v>
      </c>
      <c r="H161" s="32" t="s">
        <v>7982</v>
      </c>
      <c r="I161" s="32" t="s">
        <v>2629</v>
      </c>
      <c r="J161" s="35">
        <v>591.08000000000004</v>
      </c>
      <c r="K161" s="35">
        <v>106.3944</v>
      </c>
    </row>
    <row r="162" spans="1:11" x14ac:dyDescent="0.25">
      <c r="A162" s="32">
        <v>1509</v>
      </c>
      <c r="B162" s="32" t="s">
        <v>51</v>
      </c>
      <c r="C162" s="32" t="s">
        <v>284</v>
      </c>
      <c r="D162" s="32" t="s">
        <v>80</v>
      </c>
      <c r="E162" s="32" t="s">
        <v>79</v>
      </c>
      <c r="F162" s="32" t="s">
        <v>10404</v>
      </c>
      <c r="G162" s="32" t="s">
        <v>5853</v>
      </c>
      <c r="H162" s="32" t="s">
        <v>10403</v>
      </c>
      <c r="I162" s="32" t="s">
        <v>2003</v>
      </c>
      <c r="J162" s="35">
        <v>0</v>
      </c>
      <c r="K162" s="35">
        <v>0</v>
      </c>
    </row>
    <row r="163" spans="1:11" x14ac:dyDescent="0.25">
      <c r="A163" s="32">
        <v>1509</v>
      </c>
      <c r="B163" s="32" t="s">
        <v>51</v>
      </c>
      <c r="C163" s="32" t="s">
        <v>284</v>
      </c>
      <c r="D163" s="32" t="s">
        <v>80</v>
      </c>
      <c r="E163" s="32" t="s">
        <v>79</v>
      </c>
      <c r="F163" s="32" t="s">
        <v>10404</v>
      </c>
      <c r="G163" s="32" t="s">
        <v>5853</v>
      </c>
      <c r="H163" s="32" t="s">
        <v>10403</v>
      </c>
      <c r="I163" s="32" t="s">
        <v>2625</v>
      </c>
      <c r="J163" s="35">
        <v>0</v>
      </c>
      <c r="K163" s="35">
        <v>0</v>
      </c>
    </row>
    <row r="164" spans="1:11" x14ac:dyDescent="0.25">
      <c r="A164" s="32">
        <v>1509</v>
      </c>
      <c r="B164" s="32" t="s">
        <v>51</v>
      </c>
      <c r="C164" s="32" t="s">
        <v>284</v>
      </c>
      <c r="D164" s="32" t="s">
        <v>7101</v>
      </c>
      <c r="E164" s="32" t="s">
        <v>7102</v>
      </c>
      <c r="F164" s="32" t="s">
        <v>7105</v>
      </c>
      <c r="G164" s="32" t="s">
        <v>7103</v>
      </c>
      <c r="H164" s="32" t="s">
        <v>7104</v>
      </c>
      <c r="I164" s="32" t="s">
        <v>2003</v>
      </c>
      <c r="J164" s="35">
        <v>0</v>
      </c>
      <c r="K164" s="35">
        <v>0</v>
      </c>
    </row>
    <row r="165" spans="1:11" x14ac:dyDescent="0.25">
      <c r="A165" s="32">
        <v>1509</v>
      </c>
      <c r="B165" s="32" t="s">
        <v>51</v>
      </c>
      <c r="C165" s="32" t="s">
        <v>284</v>
      </c>
      <c r="D165" s="32" t="s">
        <v>7101</v>
      </c>
      <c r="E165" s="32" t="s">
        <v>7102</v>
      </c>
      <c r="F165" s="32" t="s">
        <v>7105</v>
      </c>
      <c r="G165" s="32" t="s">
        <v>7103</v>
      </c>
      <c r="H165" s="32" t="s">
        <v>7104</v>
      </c>
      <c r="I165" s="32" t="s">
        <v>2631</v>
      </c>
      <c r="J165" s="35">
        <v>25745.11</v>
      </c>
      <c r="K165" s="35">
        <v>5663.9242000000004</v>
      </c>
    </row>
    <row r="166" spans="1:11" x14ac:dyDescent="0.25">
      <c r="A166" s="32">
        <v>1509</v>
      </c>
      <c r="B166" s="32" t="s">
        <v>51</v>
      </c>
      <c r="C166" s="32" t="s">
        <v>284</v>
      </c>
      <c r="D166" s="32" t="s">
        <v>7101</v>
      </c>
      <c r="E166" s="32" t="s">
        <v>7102</v>
      </c>
      <c r="F166" s="32" t="s">
        <v>7105</v>
      </c>
      <c r="G166" s="32" t="s">
        <v>7115</v>
      </c>
      <c r="H166" s="32" t="s">
        <v>7116</v>
      </c>
      <c r="I166" s="32" t="s">
        <v>2627</v>
      </c>
      <c r="J166" s="35">
        <v>4184.5</v>
      </c>
      <c r="K166" s="35">
        <v>1883.0250000000001</v>
      </c>
    </row>
    <row r="167" spans="1:11" x14ac:dyDescent="0.25">
      <c r="A167" s="32">
        <v>1509</v>
      </c>
      <c r="B167" s="32" t="s">
        <v>51</v>
      </c>
      <c r="C167" s="32" t="s">
        <v>284</v>
      </c>
      <c r="D167" s="32" t="s">
        <v>7030</v>
      </c>
      <c r="E167" s="32" t="s">
        <v>7031</v>
      </c>
      <c r="F167" s="32" t="s">
        <v>1070</v>
      </c>
      <c r="G167" s="32" t="s">
        <v>9902</v>
      </c>
      <c r="H167" s="32" t="s">
        <v>9903</v>
      </c>
      <c r="I167" s="32" t="s">
        <v>2626</v>
      </c>
      <c r="J167" s="35">
        <v>-2900</v>
      </c>
      <c r="K167" s="35">
        <v>-1421</v>
      </c>
    </row>
    <row r="168" spans="1:11" x14ac:dyDescent="0.25">
      <c r="A168" s="32">
        <v>1509</v>
      </c>
      <c r="B168" s="32" t="s">
        <v>51</v>
      </c>
      <c r="C168" s="32" t="s">
        <v>284</v>
      </c>
      <c r="D168" s="32" t="s">
        <v>7030</v>
      </c>
      <c r="E168" s="32" t="s">
        <v>7031</v>
      </c>
      <c r="F168" s="32" t="s">
        <v>1070</v>
      </c>
      <c r="G168" s="32" t="s">
        <v>7032</v>
      </c>
      <c r="H168" s="32" t="s">
        <v>7033</v>
      </c>
      <c r="I168" s="32" t="s">
        <v>2626</v>
      </c>
      <c r="J168" s="35">
        <v>2900</v>
      </c>
      <c r="K168" s="35">
        <v>1421</v>
      </c>
    </row>
    <row r="169" spans="1:11" x14ac:dyDescent="0.25">
      <c r="A169" s="32">
        <v>1509</v>
      </c>
      <c r="B169" s="32" t="s">
        <v>51</v>
      </c>
      <c r="C169" s="32" t="s">
        <v>44</v>
      </c>
      <c r="D169" s="32" t="s">
        <v>10041</v>
      </c>
      <c r="E169" s="32" t="s">
        <v>10042</v>
      </c>
      <c r="F169" s="32" t="s">
        <v>10045</v>
      </c>
      <c r="G169" s="32" t="s">
        <v>10043</v>
      </c>
      <c r="H169" s="32" t="s">
        <v>10044</v>
      </c>
      <c r="I169" s="32" t="s">
        <v>2626</v>
      </c>
      <c r="J169" s="35">
        <v>1470.37</v>
      </c>
      <c r="K169" s="35">
        <v>147.36000000000001</v>
      </c>
    </row>
    <row r="170" spans="1:11" x14ac:dyDescent="0.25">
      <c r="A170" s="32">
        <v>1509</v>
      </c>
      <c r="B170" s="32" t="s">
        <v>51</v>
      </c>
      <c r="C170" s="32" t="s">
        <v>44</v>
      </c>
      <c r="D170" s="32" t="s">
        <v>10041</v>
      </c>
      <c r="E170" s="32" t="s">
        <v>10042</v>
      </c>
      <c r="F170" s="32" t="s">
        <v>10045</v>
      </c>
      <c r="G170" s="32" t="s">
        <v>10048</v>
      </c>
      <c r="H170" s="32" t="s">
        <v>10049</v>
      </c>
      <c r="I170" s="32" t="s">
        <v>2626</v>
      </c>
      <c r="J170" s="35">
        <v>1470.37</v>
      </c>
      <c r="K170" s="35">
        <v>147.36000000000001</v>
      </c>
    </row>
    <row r="171" spans="1:11" x14ac:dyDescent="0.25">
      <c r="A171" s="32">
        <v>1509</v>
      </c>
      <c r="B171" s="32" t="s">
        <v>51</v>
      </c>
      <c r="C171" s="32" t="s">
        <v>44</v>
      </c>
      <c r="D171" s="32" t="s">
        <v>384</v>
      </c>
      <c r="E171" s="32" t="s">
        <v>383</v>
      </c>
      <c r="F171" s="32" t="s">
        <v>4934</v>
      </c>
      <c r="G171" s="32" t="s">
        <v>4933</v>
      </c>
      <c r="H171" s="32" t="s">
        <v>9515</v>
      </c>
      <c r="I171" s="32" t="s">
        <v>2003</v>
      </c>
      <c r="J171" s="35">
        <v>0</v>
      </c>
      <c r="K171" s="35">
        <v>0</v>
      </c>
    </row>
    <row r="172" spans="1:11" x14ac:dyDescent="0.25">
      <c r="A172" s="32">
        <v>1509</v>
      </c>
      <c r="B172" s="32" t="s">
        <v>51</v>
      </c>
      <c r="C172" s="32" t="s">
        <v>44</v>
      </c>
      <c r="D172" s="32" t="s">
        <v>384</v>
      </c>
      <c r="E172" s="32" t="s">
        <v>383</v>
      </c>
      <c r="F172" s="32" t="s">
        <v>4934</v>
      </c>
      <c r="G172" s="32" t="s">
        <v>4933</v>
      </c>
      <c r="H172" s="32" t="s">
        <v>9515</v>
      </c>
      <c r="I172" s="32" t="s">
        <v>2626</v>
      </c>
      <c r="J172" s="35">
        <v>9761.5</v>
      </c>
      <c r="K172" s="35">
        <v>5962</v>
      </c>
    </row>
    <row r="173" spans="1:11" x14ac:dyDescent="0.25">
      <c r="A173" s="32">
        <v>1509</v>
      </c>
      <c r="B173" s="32" t="s">
        <v>51</v>
      </c>
      <c r="C173" s="32" t="s">
        <v>44</v>
      </c>
      <c r="D173" s="32" t="s">
        <v>447</v>
      </c>
      <c r="E173" s="32" t="s">
        <v>446</v>
      </c>
      <c r="F173" s="32" t="s">
        <v>6519</v>
      </c>
      <c r="G173" s="32" t="s">
        <v>5837</v>
      </c>
      <c r="H173" s="32" t="s">
        <v>6518</v>
      </c>
      <c r="I173" s="32" t="s">
        <v>2003</v>
      </c>
      <c r="J173" s="35">
        <v>0</v>
      </c>
      <c r="K173" s="35">
        <v>0</v>
      </c>
    </row>
    <row r="174" spans="1:11" x14ac:dyDescent="0.25">
      <c r="A174" s="32">
        <v>1509</v>
      </c>
      <c r="B174" s="32" t="s">
        <v>51</v>
      </c>
      <c r="C174" s="32" t="s">
        <v>44</v>
      </c>
      <c r="D174" s="32" t="s">
        <v>447</v>
      </c>
      <c r="E174" s="32" t="s">
        <v>446</v>
      </c>
      <c r="F174" s="32" t="s">
        <v>6519</v>
      </c>
      <c r="G174" s="32" t="s">
        <v>5837</v>
      </c>
      <c r="H174" s="32" t="s">
        <v>6518</v>
      </c>
      <c r="I174" s="32" t="s">
        <v>2625</v>
      </c>
      <c r="J174" s="35">
        <v>0</v>
      </c>
      <c r="K174" s="35">
        <v>0</v>
      </c>
    </row>
    <row r="175" spans="1:11" x14ac:dyDescent="0.25">
      <c r="A175" s="32">
        <v>1509</v>
      </c>
      <c r="B175" s="32" t="s">
        <v>51</v>
      </c>
      <c r="C175" s="32" t="s">
        <v>44</v>
      </c>
      <c r="D175" s="32" t="s">
        <v>293</v>
      </c>
      <c r="E175" s="32" t="s">
        <v>292</v>
      </c>
      <c r="F175" s="32" t="s">
        <v>2112</v>
      </c>
      <c r="G175" s="32" t="s">
        <v>1980</v>
      </c>
      <c r="H175" s="32" t="s">
        <v>7079</v>
      </c>
      <c r="I175" s="32" t="s">
        <v>2628</v>
      </c>
      <c r="J175" s="35">
        <v>16073</v>
      </c>
      <c r="K175" s="35">
        <v>1382.28</v>
      </c>
    </row>
    <row r="176" spans="1:11" x14ac:dyDescent="0.25">
      <c r="A176" s="32">
        <v>1509</v>
      </c>
      <c r="B176" s="32" t="s">
        <v>51</v>
      </c>
      <c r="C176" s="32" t="s">
        <v>44</v>
      </c>
      <c r="D176" s="32" t="s">
        <v>293</v>
      </c>
      <c r="E176" s="32" t="s">
        <v>292</v>
      </c>
      <c r="F176" s="32" t="s">
        <v>2108</v>
      </c>
      <c r="G176" s="32" t="s">
        <v>756</v>
      </c>
      <c r="H176" s="32" t="s">
        <v>7074</v>
      </c>
      <c r="I176" s="32" t="s">
        <v>2628</v>
      </c>
      <c r="J176" s="35">
        <v>16074</v>
      </c>
      <c r="K176" s="35">
        <v>1382.36</v>
      </c>
    </row>
    <row r="177" spans="1:11" x14ac:dyDescent="0.25">
      <c r="A177" s="32">
        <v>1509</v>
      </c>
      <c r="B177" s="32" t="s">
        <v>51</v>
      </c>
      <c r="C177" s="32" t="s">
        <v>44</v>
      </c>
      <c r="D177" s="32" t="s">
        <v>293</v>
      </c>
      <c r="E177" s="32" t="s">
        <v>292</v>
      </c>
      <c r="F177" s="32" t="s">
        <v>2109</v>
      </c>
      <c r="G177" s="32" t="s">
        <v>755</v>
      </c>
      <c r="H177" s="32" t="s">
        <v>7076</v>
      </c>
      <c r="I177" s="32" t="s">
        <v>2628</v>
      </c>
      <c r="J177" s="35">
        <v>16073</v>
      </c>
      <c r="K177" s="35">
        <v>1382.28</v>
      </c>
    </row>
    <row r="178" spans="1:11" x14ac:dyDescent="0.25">
      <c r="A178" s="32">
        <v>1509</v>
      </c>
      <c r="B178" s="32" t="s">
        <v>51</v>
      </c>
      <c r="C178" s="32" t="s">
        <v>44</v>
      </c>
      <c r="D178" s="32" t="s">
        <v>293</v>
      </c>
      <c r="E178" s="32" t="s">
        <v>292</v>
      </c>
      <c r="F178" s="32" t="s">
        <v>2110</v>
      </c>
      <c r="G178" s="32" t="s">
        <v>738</v>
      </c>
      <c r="H178" s="32" t="s">
        <v>7077</v>
      </c>
      <c r="I178" s="32" t="s">
        <v>2628</v>
      </c>
      <c r="J178" s="35">
        <v>16073</v>
      </c>
      <c r="K178" s="35">
        <v>1382.28</v>
      </c>
    </row>
    <row r="179" spans="1:11" x14ac:dyDescent="0.25">
      <c r="A179" s="32">
        <v>1509</v>
      </c>
      <c r="B179" s="32" t="s">
        <v>51</v>
      </c>
      <c r="C179" s="32" t="s">
        <v>44</v>
      </c>
      <c r="D179" s="32" t="s">
        <v>293</v>
      </c>
      <c r="E179" s="32" t="s">
        <v>292</v>
      </c>
      <c r="F179" s="32" t="s">
        <v>2111</v>
      </c>
      <c r="G179" s="32" t="s">
        <v>1127</v>
      </c>
      <c r="H179" s="32" t="s">
        <v>7078</v>
      </c>
      <c r="I179" s="32" t="s">
        <v>2628</v>
      </c>
      <c r="J179" s="35">
        <v>16074</v>
      </c>
      <c r="K179" s="35">
        <v>1382.36</v>
      </c>
    </row>
    <row r="180" spans="1:11" x14ac:dyDescent="0.25">
      <c r="A180" s="32">
        <v>1509</v>
      </c>
      <c r="B180" s="32" t="s">
        <v>51</v>
      </c>
      <c r="C180" s="32" t="s">
        <v>44</v>
      </c>
      <c r="D180" s="32" t="s">
        <v>293</v>
      </c>
      <c r="E180" s="32" t="s">
        <v>292</v>
      </c>
      <c r="F180" s="32" t="s">
        <v>2136</v>
      </c>
      <c r="G180" s="32" t="s">
        <v>2135</v>
      </c>
      <c r="H180" s="32" t="s">
        <v>7080</v>
      </c>
      <c r="I180" s="32" t="s">
        <v>2628</v>
      </c>
      <c r="J180" s="35">
        <v>16073</v>
      </c>
      <c r="K180" s="35">
        <v>1382.28</v>
      </c>
    </row>
    <row r="181" spans="1:11" x14ac:dyDescent="0.25">
      <c r="A181" s="32">
        <v>1509</v>
      </c>
      <c r="B181" s="32" t="s">
        <v>51</v>
      </c>
      <c r="C181" s="32" t="s">
        <v>44</v>
      </c>
      <c r="D181" s="32" t="s">
        <v>293</v>
      </c>
      <c r="E181" s="32" t="s">
        <v>292</v>
      </c>
      <c r="F181" s="32" t="s">
        <v>2530</v>
      </c>
      <c r="G181" s="32" t="s">
        <v>2529</v>
      </c>
      <c r="H181" s="32" t="s">
        <v>7091</v>
      </c>
      <c r="I181" s="32" t="s">
        <v>2628</v>
      </c>
      <c r="J181" s="35">
        <v>4850</v>
      </c>
      <c r="K181" s="35">
        <v>1498.65</v>
      </c>
    </row>
    <row r="182" spans="1:11" x14ac:dyDescent="0.25">
      <c r="A182" s="32">
        <v>1509</v>
      </c>
      <c r="B182" s="32" t="s">
        <v>51</v>
      </c>
      <c r="C182" s="32" t="s">
        <v>44</v>
      </c>
      <c r="D182" s="32" t="s">
        <v>345</v>
      </c>
      <c r="E182" s="32" t="s">
        <v>334</v>
      </c>
      <c r="F182" s="32" t="s">
        <v>6377</v>
      </c>
      <c r="G182" s="32" t="s">
        <v>5857</v>
      </c>
      <c r="H182" s="32" t="s">
        <v>6376</v>
      </c>
      <c r="I182" s="32" t="s">
        <v>2625</v>
      </c>
      <c r="J182" s="35">
        <v>0</v>
      </c>
      <c r="K182" s="35">
        <v>0</v>
      </c>
    </row>
    <row r="183" spans="1:11" x14ac:dyDescent="0.25">
      <c r="A183" s="32">
        <v>1509</v>
      </c>
      <c r="B183" s="32" t="s">
        <v>51</v>
      </c>
      <c r="C183" s="32" t="s">
        <v>44</v>
      </c>
      <c r="D183" s="32" t="s">
        <v>740</v>
      </c>
      <c r="E183" s="32" t="s">
        <v>334</v>
      </c>
      <c r="F183" s="32" t="s">
        <v>7803</v>
      </c>
      <c r="G183" s="32" t="s">
        <v>7801</v>
      </c>
      <c r="H183" s="32" t="s">
        <v>7802</v>
      </c>
      <c r="I183" s="32" t="s">
        <v>2625</v>
      </c>
      <c r="J183" s="35">
        <v>0</v>
      </c>
      <c r="K183" s="35">
        <v>0</v>
      </c>
    </row>
    <row r="184" spans="1:11" x14ac:dyDescent="0.25">
      <c r="A184" s="32">
        <v>1509</v>
      </c>
      <c r="B184" s="32" t="s">
        <v>51</v>
      </c>
      <c r="C184" s="32" t="s">
        <v>44</v>
      </c>
      <c r="D184" s="32" t="s">
        <v>4429</v>
      </c>
      <c r="E184" s="32" t="s">
        <v>4430</v>
      </c>
      <c r="F184" s="32" t="s">
        <v>4517</v>
      </c>
      <c r="G184" s="32" t="s">
        <v>4516</v>
      </c>
      <c r="H184" s="32" t="s">
        <v>9514</v>
      </c>
      <c r="I184" s="32" t="s">
        <v>2003</v>
      </c>
      <c r="J184" s="35">
        <v>0</v>
      </c>
      <c r="K184" s="35">
        <v>0</v>
      </c>
    </row>
    <row r="185" spans="1:11" x14ac:dyDescent="0.25">
      <c r="A185" s="32">
        <v>1509</v>
      </c>
      <c r="B185" s="32" t="s">
        <v>51</v>
      </c>
      <c r="C185" s="32" t="s">
        <v>44</v>
      </c>
      <c r="D185" s="32" t="s">
        <v>4429</v>
      </c>
      <c r="E185" s="32" t="s">
        <v>4430</v>
      </c>
      <c r="F185" s="32" t="s">
        <v>4517</v>
      </c>
      <c r="G185" s="32" t="s">
        <v>4516</v>
      </c>
      <c r="H185" s="32" t="s">
        <v>9514</v>
      </c>
      <c r="I185" s="32" t="s">
        <v>2626</v>
      </c>
      <c r="J185" s="35">
        <v>2775</v>
      </c>
      <c r="K185" s="35">
        <v>832.5</v>
      </c>
    </row>
    <row r="186" spans="1:11" x14ac:dyDescent="0.25">
      <c r="A186" s="32">
        <v>1509</v>
      </c>
      <c r="B186" s="32" t="s">
        <v>51</v>
      </c>
      <c r="C186" s="32" t="s">
        <v>44</v>
      </c>
      <c r="D186" s="32" t="s">
        <v>6782</v>
      </c>
      <c r="E186" s="32" t="s">
        <v>334</v>
      </c>
      <c r="F186" s="32" t="s">
        <v>6784</v>
      </c>
      <c r="G186" s="32" t="s">
        <v>5875</v>
      </c>
      <c r="H186" s="32" t="s">
        <v>6783</v>
      </c>
      <c r="I186" s="32" t="s">
        <v>2003</v>
      </c>
      <c r="J186" s="35">
        <v>0</v>
      </c>
      <c r="K186" s="35">
        <v>0</v>
      </c>
    </row>
    <row r="187" spans="1:11" x14ac:dyDescent="0.25">
      <c r="A187" s="32">
        <v>1509</v>
      </c>
      <c r="B187" s="32" t="s">
        <v>51</v>
      </c>
      <c r="C187" s="32" t="s">
        <v>44</v>
      </c>
      <c r="D187" s="32" t="s">
        <v>6782</v>
      </c>
      <c r="E187" s="32" t="s">
        <v>334</v>
      </c>
      <c r="F187" s="32" t="s">
        <v>6784</v>
      </c>
      <c r="G187" s="32" t="s">
        <v>5875</v>
      </c>
      <c r="H187" s="32" t="s">
        <v>6783</v>
      </c>
      <c r="I187" s="32" t="s">
        <v>2625</v>
      </c>
      <c r="J187" s="35">
        <v>0</v>
      </c>
      <c r="K187" s="35">
        <v>0</v>
      </c>
    </row>
    <row r="188" spans="1:11" x14ac:dyDescent="0.25">
      <c r="A188" s="32">
        <v>1509</v>
      </c>
      <c r="B188" s="32" t="s">
        <v>51</v>
      </c>
      <c r="C188" s="32" t="s">
        <v>44</v>
      </c>
      <c r="D188" s="32" t="s">
        <v>2041</v>
      </c>
      <c r="E188" s="32" t="s">
        <v>2042</v>
      </c>
      <c r="F188" s="32" t="s">
        <v>2494</v>
      </c>
      <c r="G188" s="32" t="s">
        <v>2145</v>
      </c>
      <c r="H188" s="32" t="s">
        <v>6362</v>
      </c>
      <c r="I188" s="32" t="s">
        <v>2003</v>
      </c>
      <c r="J188" s="35">
        <v>0</v>
      </c>
      <c r="K188" s="35">
        <v>0</v>
      </c>
    </row>
    <row r="189" spans="1:11" x14ac:dyDescent="0.25">
      <c r="A189" s="32">
        <v>1509</v>
      </c>
      <c r="B189" s="32" t="s">
        <v>51</v>
      </c>
      <c r="C189" s="32" t="s">
        <v>44</v>
      </c>
      <c r="D189" s="32" t="s">
        <v>2041</v>
      </c>
      <c r="E189" s="32" t="s">
        <v>2042</v>
      </c>
      <c r="F189" s="32" t="s">
        <v>2494</v>
      </c>
      <c r="G189" s="32" t="s">
        <v>2145</v>
      </c>
      <c r="H189" s="32" t="s">
        <v>6362</v>
      </c>
      <c r="I189" s="32" t="s">
        <v>2626</v>
      </c>
      <c r="J189" s="35">
        <v>580.5</v>
      </c>
      <c r="K189" s="35">
        <v>174.15</v>
      </c>
    </row>
    <row r="190" spans="1:11" x14ac:dyDescent="0.25">
      <c r="A190" s="32">
        <v>1509</v>
      </c>
      <c r="B190" s="32" t="s">
        <v>51</v>
      </c>
      <c r="C190" s="32" t="s">
        <v>44</v>
      </c>
      <c r="D190" s="32" t="s">
        <v>5562</v>
      </c>
      <c r="E190" s="32" t="s">
        <v>779</v>
      </c>
      <c r="F190" s="32" t="s">
        <v>5564</v>
      </c>
      <c r="G190" s="32" t="s">
        <v>5563</v>
      </c>
      <c r="H190" s="32" t="s">
        <v>9901</v>
      </c>
      <c r="I190" s="32" t="s">
        <v>2627</v>
      </c>
      <c r="J190" s="35">
        <v>-15000</v>
      </c>
      <c r="K190" s="35">
        <v>-750</v>
      </c>
    </row>
    <row r="191" spans="1:11" x14ac:dyDescent="0.25">
      <c r="A191" s="32">
        <v>1509</v>
      </c>
      <c r="B191" s="32" t="s">
        <v>51</v>
      </c>
      <c r="C191" s="32" t="s">
        <v>44</v>
      </c>
      <c r="D191" s="32" t="s">
        <v>8029</v>
      </c>
      <c r="E191" s="32" t="s">
        <v>779</v>
      </c>
      <c r="F191" s="32" t="s">
        <v>8032</v>
      </c>
      <c r="G191" s="32" t="s">
        <v>8030</v>
      </c>
      <c r="H191" s="32" t="s">
        <v>9538</v>
      </c>
      <c r="I191" s="32" t="s">
        <v>2003</v>
      </c>
      <c r="J191" s="35">
        <v>0</v>
      </c>
      <c r="K191" s="35">
        <v>0</v>
      </c>
    </row>
    <row r="192" spans="1:11" x14ac:dyDescent="0.25">
      <c r="A192" s="32">
        <v>1509</v>
      </c>
      <c r="B192" s="32" t="s">
        <v>51</v>
      </c>
      <c r="C192" s="32" t="s">
        <v>44</v>
      </c>
      <c r="D192" s="32" t="s">
        <v>8029</v>
      </c>
      <c r="E192" s="32" t="s">
        <v>779</v>
      </c>
      <c r="F192" s="32" t="s">
        <v>8032</v>
      </c>
      <c r="G192" s="32" t="s">
        <v>8030</v>
      </c>
      <c r="H192" s="32" t="s">
        <v>9609</v>
      </c>
      <c r="I192" s="32" t="s">
        <v>2003</v>
      </c>
      <c r="J192" s="35">
        <v>0</v>
      </c>
      <c r="K192" s="35">
        <v>0</v>
      </c>
    </row>
    <row r="193" spans="1:11" x14ac:dyDescent="0.25">
      <c r="A193" s="32">
        <v>1509</v>
      </c>
      <c r="B193" s="32" t="s">
        <v>51</v>
      </c>
      <c r="C193" s="32" t="s">
        <v>44</v>
      </c>
      <c r="D193" s="32" t="s">
        <v>8029</v>
      </c>
      <c r="E193" s="32" t="s">
        <v>779</v>
      </c>
      <c r="F193" s="32" t="s">
        <v>9519</v>
      </c>
      <c r="G193" s="32" t="s">
        <v>9517</v>
      </c>
      <c r="H193" s="32" t="s">
        <v>9518</v>
      </c>
      <c r="I193" s="32" t="s">
        <v>2003</v>
      </c>
      <c r="J193" s="35">
        <v>0</v>
      </c>
      <c r="K193" s="35">
        <v>0</v>
      </c>
    </row>
    <row r="194" spans="1:11" x14ac:dyDescent="0.25">
      <c r="A194" s="32">
        <v>1509</v>
      </c>
      <c r="B194" s="32" t="s">
        <v>51</v>
      </c>
      <c r="C194" s="32" t="s">
        <v>44</v>
      </c>
      <c r="D194" s="32" t="s">
        <v>6211</v>
      </c>
      <c r="E194" s="32" t="s">
        <v>779</v>
      </c>
      <c r="F194" s="32" t="s">
        <v>6214</v>
      </c>
      <c r="G194" s="32" t="s">
        <v>6212</v>
      </c>
      <c r="H194" s="32" t="s">
        <v>6213</v>
      </c>
      <c r="I194" s="32" t="s">
        <v>2003</v>
      </c>
      <c r="J194" s="35">
        <v>0</v>
      </c>
      <c r="K194" s="35">
        <v>0</v>
      </c>
    </row>
    <row r="195" spans="1:11" x14ac:dyDescent="0.25">
      <c r="A195" s="32">
        <v>1509</v>
      </c>
      <c r="B195" s="32" t="s">
        <v>51</v>
      </c>
      <c r="C195" s="32" t="s">
        <v>44</v>
      </c>
      <c r="D195" s="32" t="s">
        <v>6211</v>
      </c>
      <c r="E195" s="32" t="s">
        <v>779</v>
      </c>
      <c r="F195" s="32" t="s">
        <v>6214</v>
      </c>
      <c r="G195" s="32" t="s">
        <v>6212</v>
      </c>
      <c r="H195" s="32" t="s">
        <v>6213</v>
      </c>
      <c r="I195" s="32" t="s">
        <v>2625</v>
      </c>
      <c r="J195" s="35">
        <v>2775</v>
      </c>
      <c r="K195" s="35">
        <v>860.25</v>
      </c>
    </row>
    <row r="196" spans="1:11" x14ac:dyDescent="0.25">
      <c r="A196" s="32">
        <v>1509</v>
      </c>
      <c r="B196" s="32" t="s">
        <v>51</v>
      </c>
      <c r="C196" s="32" t="s">
        <v>44</v>
      </c>
      <c r="D196" s="32" t="s">
        <v>6221</v>
      </c>
      <c r="E196" s="32" t="s">
        <v>6222</v>
      </c>
      <c r="F196" s="32" t="s">
        <v>5564</v>
      </c>
      <c r="G196" s="32" t="s">
        <v>6223</v>
      </c>
      <c r="H196" s="32" t="s">
        <v>6224</v>
      </c>
      <c r="I196" s="32" t="s">
        <v>2003</v>
      </c>
      <c r="J196" s="35">
        <v>0</v>
      </c>
      <c r="K196" s="35">
        <v>0</v>
      </c>
    </row>
    <row r="197" spans="1:11" x14ac:dyDescent="0.25">
      <c r="A197" s="32">
        <v>1509</v>
      </c>
      <c r="B197" s="32" t="s">
        <v>51</v>
      </c>
      <c r="C197" s="32" t="s">
        <v>44</v>
      </c>
      <c r="D197" s="32" t="s">
        <v>6221</v>
      </c>
      <c r="E197" s="32" t="s">
        <v>6222</v>
      </c>
      <c r="F197" s="32" t="s">
        <v>5564</v>
      </c>
      <c r="G197" s="32" t="s">
        <v>6223</v>
      </c>
      <c r="H197" s="32" t="s">
        <v>6224</v>
      </c>
      <c r="I197" s="32" t="s">
        <v>2627</v>
      </c>
      <c r="J197" s="35">
        <v>15000</v>
      </c>
      <c r="K197" s="35">
        <v>750</v>
      </c>
    </row>
    <row r="198" spans="1:11" x14ac:dyDescent="0.25">
      <c r="A198" s="32">
        <v>1509</v>
      </c>
      <c r="B198" s="32" t="s">
        <v>51</v>
      </c>
      <c r="C198" s="32" t="s">
        <v>44</v>
      </c>
      <c r="D198" s="32" t="s">
        <v>6271</v>
      </c>
      <c r="E198" s="32" t="s">
        <v>4173</v>
      </c>
      <c r="F198" s="32" t="s">
        <v>7414</v>
      </c>
      <c r="G198" s="32" t="s">
        <v>7412</v>
      </c>
      <c r="H198" s="32" t="s">
        <v>7413</v>
      </c>
      <c r="I198" s="32" t="s">
        <v>2003</v>
      </c>
      <c r="J198" s="35">
        <v>0</v>
      </c>
      <c r="K198" s="35">
        <v>0</v>
      </c>
    </row>
    <row r="199" spans="1:11" x14ac:dyDescent="0.25">
      <c r="A199" s="32">
        <v>1509</v>
      </c>
      <c r="B199" s="32" t="s">
        <v>51</v>
      </c>
      <c r="C199" s="32" t="s">
        <v>44</v>
      </c>
      <c r="D199" s="32" t="s">
        <v>6271</v>
      </c>
      <c r="E199" s="32" t="s">
        <v>4173</v>
      </c>
      <c r="F199" s="32" t="s">
        <v>7414</v>
      </c>
      <c r="G199" s="32" t="s">
        <v>7412</v>
      </c>
      <c r="H199" s="32" t="s">
        <v>7413</v>
      </c>
      <c r="I199" s="32" t="s">
        <v>2625</v>
      </c>
      <c r="J199" s="35">
        <v>7080</v>
      </c>
      <c r="K199" s="35">
        <v>2194.8000000000002</v>
      </c>
    </row>
    <row r="200" spans="1:11" x14ac:dyDescent="0.25">
      <c r="A200" s="32">
        <v>1509</v>
      </c>
      <c r="B200" s="32" t="s">
        <v>51</v>
      </c>
      <c r="C200" s="32" t="s">
        <v>44</v>
      </c>
      <c r="D200" s="32" t="s">
        <v>7396</v>
      </c>
      <c r="E200" s="32" t="s">
        <v>7397</v>
      </c>
      <c r="F200" s="32" t="s">
        <v>7400</v>
      </c>
      <c r="G200" s="32" t="s">
        <v>7398</v>
      </c>
      <c r="H200" s="32" t="s">
        <v>7399</v>
      </c>
      <c r="I200" s="32" t="s">
        <v>2625</v>
      </c>
      <c r="J200" s="35">
        <v>6880</v>
      </c>
      <c r="K200" s="35">
        <v>2132.8000000000002</v>
      </c>
    </row>
    <row r="201" spans="1:11" x14ac:dyDescent="0.25">
      <c r="A201" s="32">
        <v>1509</v>
      </c>
      <c r="B201" s="32" t="s">
        <v>51</v>
      </c>
      <c r="C201" s="32" t="s">
        <v>445</v>
      </c>
      <c r="D201" s="32" t="s">
        <v>9675</v>
      </c>
      <c r="E201" s="32" t="s">
        <v>9676</v>
      </c>
      <c r="F201" s="32" t="s">
        <v>9679</v>
      </c>
      <c r="G201" s="32" t="s">
        <v>9677</v>
      </c>
      <c r="H201" s="32" t="s">
        <v>9678</v>
      </c>
      <c r="I201" s="32" t="s">
        <v>2003</v>
      </c>
      <c r="J201" s="35">
        <v>0</v>
      </c>
      <c r="K201" s="35">
        <v>0</v>
      </c>
    </row>
    <row r="202" spans="1:11" x14ac:dyDescent="0.25">
      <c r="A202" s="32">
        <v>1509</v>
      </c>
      <c r="B202" s="32" t="s">
        <v>51</v>
      </c>
      <c r="C202" s="32" t="s">
        <v>445</v>
      </c>
      <c r="D202" s="32" t="s">
        <v>9675</v>
      </c>
      <c r="E202" s="32" t="s">
        <v>9676</v>
      </c>
      <c r="F202" s="32" t="s">
        <v>9679</v>
      </c>
      <c r="G202" s="32" t="s">
        <v>9677</v>
      </c>
      <c r="H202" s="32" t="s">
        <v>9678</v>
      </c>
      <c r="I202" s="32" t="s">
        <v>2626</v>
      </c>
      <c r="J202" s="35">
        <v>7360</v>
      </c>
      <c r="K202" s="35">
        <v>3606.4</v>
      </c>
    </row>
    <row r="203" spans="1:11" x14ac:dyDescent="0.25">
      <c r="A203" s="32">
        <v>1509</v>
      </c>
      <c r="B203" s="32" t="s">
        <v>51</v>
      </c>
      <c r="C203" s="32" t="s">
        <v>445</v>
      </c>
      <c r="D203" s="32" t="s">
        <v>735</v>
      </c>
      <c r="E203" s="32" t="s">
        <v>734</v>
      </c>
      <c r="F203" s="32" t="s">
        <v>2045</v>
      </c>
      <c r="G203" s="32" t="s">
        <v>733</v>
      </c>
      <c r="H203" s="32" t="s">
        <v>6478</v>
      </c>
      <c r="I203" s="32" t="s">
        <v>2628</v>
      </c>
      <c r="J203" s="35">
        <v>10800</v>
      </c>
      <c r="K203" s="35">
        <v>1868.4</v>
      </c>
    </row>
    <row r="204" spans="1:11" x14ac:dyDescent="0.25">
      <c r="A204" s="32">
        <v>1509</v>
      </c>
      <c r="B204" s="32" t="s">
        <v>51</v>
      </c>
      <c r="C204" s="32" t="s">
        <v>445</v>
      </c>
      <c r="D204" s="32" t="s">
        <v>10290</v>
      </c>
      <c r="E204" s="32" t="s">
        <v>10291</v>
      </c>
      <c r="F204" s="32" t="s">
        <v>10294</v>
      </c>
      <c r="G204" s="32" t="s">
        <v>10292</v>
      </c>
      <c r="H204" s="32" t="s">
        <v>10293</v>
      </c>
      <c r="I204" s="32" t="s">
        <v>2625</v>
      </c>
      <c r="J204" s="35">
        <v>3146</v>
      </c>
      <c r="K204" s="35">
        <v>975.26</v>
      </c>
    </row>
    <row r="205" spans="1:11" x14ac:dyDescent="0.25">
      <c r="A205" s="32">
        <v>1509</v>
      </c>
      <c r="B205" s="32" t="s">
        <v>51</v>
      </c>
      <c r="C205" s="32" t="s">
        <v>445</v>
      </c>
      <c r="D205" s="32" t="s">
        <v>10290</v>
      </c>
      <c r="E205" s="32" t="s">
        <v>10291</v>
      </c>
      <c r="F205" s="32" t="s">
        <v>10294</v>
      </c>
      <c r="G205" s="32" t="s">
        <v>10295</v>
      </c>
      <c r="H205" s="32" t="s">
        <v>10296</v>
      </c>
      <c r="I205" s="32" t="s">
        <v>2003</v>
      </c>
      <c r="J205" s="35">
        <v>0</v>
      </c>
      <c r="K205" s="35">
        <v>0</v>
      </c>
    </row>
    <row r="206" spans="1:11" x14ac:dyDescent="0.25">
      <c r="A206" s="32">
        <v>1509</v>
      </c>
      <c r="B206" s="32" t="s">
        <v>51</v>
      </c>
      <c r="C206" s="32" t="s">
        <v>445</v>
      </c>
      <c r="D206" s="32" t="s">
        <v>9664</v>
      </c>
      <c r="E206" s="32" t="s">
        <v>9665</v>
      </c>
      <c r="F206" s="32" t="s">
        <v>9668</v>
      </c>
      <c r="G206" s="32" t="s">
        <v>9666</v>
      </c>
      <c r="H206" s="32" t="s">
        <v>9667</v>
      </c>
      <c r="I206" s="32" t="s">
        <v>2003</v>
      </c>
      <c r="J206" s="35">
        <v>0</v>
      </c>
      <c r="K206" s="35">
        <v>0</v>
      </c>
    </row>
    <row r="207" spans="1:11" x14ac:dyDescent="0.25">
      <c r="A207" s="32">
        <v>1509</v>
      </c>
      <c r="B207" s="32" t="s">
        <v>51</v>
      </c>
      <c r="C207" s="32" t="s">
        <v>445</v>
      </c>
      <c r="D207" s="32" t="s">
        <v>9664</v>
      </c>
      <c r="E207" s="32" t="s">
        <v>9665</v>
      </c>
      <c r="F207" s="32" t="s">
        <v>9668</v>
      </c>
      <c r="G207" s="32" t="s">
        <v>9666</v>
      </c>
      <c r="H207" s="32" t="s">
        <v>9667</v>
      </c>
      <c r="I207" s="32" t="s">
        <v>2627</v>
      </c>
      <c r="J207" s="35">
        <v>21483</v>
      </c>
      <c r="K207" s="35">
        <v>1358</v>
      </c>
    </row>
    <row r="208" spans="1:11" x14ac:dyDescent="0.25">
      <c r="A208" s="32">
        <v>1509</v>
      </c>
      <c r="B208" s="32" t="s">
        <v>51</v>
      </c>
      <c r="C208" s="32" t="s">
        <v>445</v>
      </c>
      <c r="D208" s="32" t="s">
        <v>2573</v>
      </c>
      <c r="E208" s="32" t="s">
        <v>2574</v>
      </c>
      <c r="F208" s="32" t="s">
        <v>2576</v>
      </c>
      <c r="G208" s="32" t="s">
        <v>2575</v>
      </c>
      <c r="H208" s="32" t="s">
        <v>6480</v>
      </c>
      <c r="I208" s="32" t="s">
        <v>2628</v>
      </c>
      <c r="J208" s="35">
        <v>5400</v>
      </c>
      <c r="K208" s="35">
        <v>2052</v>
      </c>
    </row>
    <row r="209" spans="1:11" x14ac:dyDescent="0.25">
      <c r="A209" s="32">
        <v>1509</v>
      </c>
      <c r="B209" s="32" t="s">
        <v>51</v>
      </c>
      <c r="C209" s="32" t="s">
        <v>67</v>
      </c>
      <c r="D209" s="32" t="s">
        <v>352</v>
      </c>
      <c r="E209" s="32" t="s">
        <v>351</v>
      </c>
      <c r="F209" s="32" t="s">
        <v>6085</v>
      </c>
      <c r="G209" s="32" t="s">
        <v>5862</v>
      </c>
      <c r="H209" s="32" t="s">
        <v>6084</v>
      </c>
      <c r="I209" s="32" t="s">
        <v>2003</v>
      </c>
      <c r="J209" s="35">
        <v>0</v>
      </c>
      <c r="K209" s="35">
        <v>0</v>
      </c>
    </row>
    <row r="210" spans="1:11" x14ac:dyDescent="0.25">
      <c r="A210" s="32">
        <v>1509</v>
      </c>
      <c r="B210" s="32" t="s">
        <v>51</v>
      </c>
      <c r="C210" s="32" t="s">
        <v>67</v>
      </c>
      <c r="D210" s="32" t="s">
        <v>352</v>
      </c>
      <c r="E210" s="32" t="s">
        <v>351</v>
      </c>
      <c r="F210" s="32" t="s">
        <v>6087</v>
      </c>
      <c r="G210" s="32" t="s">
        <v>5867</v>
      </c>
      <c r="H210" s="32" t="s">
        <v>6086</v>
      </c>
      <c r="I210" s="32" t="s">
        <v>2003</v>
      </c>
      <c r="J210" s="35">
        <v>0</v>
      </c>
      <c r="K210" s="35">
        <v>0</v>
      </c>
    </row>
    <row r="211" spans="1:11" x14ac:dyDescent="0.25">
      <c r="A211" s="32">
        <v>1509</v>
      </c>
      <c r="B211" s="32" t="s">
        <v>51</v>
      </c>
      <c r="C211" s="32" t="s">
        <v>67</v>
      </c>
      <c r="D211" s="32" t="s">
        <v>352</v>
      </c>
      <c r="E211" s="32" t="s">
        <v>351</v>
      </c>
      <c r="F211" s="32" t="s">
        <v>6087</v>
      </c>
      <c r="G211" s="32" t="s">
        <v>5867</v>
      </c>
      <c r="H211" s="32" t="s">
        <v>6086</v>
      </c>
      <c r="I211" s="32" t="s">
        <v>2625</v>
      </c>
      <c r="J211" s="35">
        <v>0</v>
      </c>
      <c r="K211" s="35">
        <v>0</v>
      </c>
    </row>
    <row r="212" spans="1:11" x14ac:dyDescent="0.25">
      <c r="A212" s="32">
        <v>1509</v>
      </c>
      <c r="B212" s="32" t="s">
        <v>51</v>
      </c>
      <c r="C212" s="32" t="s">
        <v>67</v>
      </c>
      <c r="D212" s="32" t="s">
        <v>352</v>
      </c>
      <c r="E212" s="32" t="s">
        <v>351</v>
      </c>
      <c r="F212" s="32" t="s">
        <v>10207</v>
      </c>
      <c r="G212" s="32" t="s">
        <v>10205</v>
      </c>
      <c r="H212" s="32" t="s">
        <v>10206</v>
      </c>
      <c r="I212" s="32" t="s">
        <v>2625</v>
      </c>
      <c r="J212" s="35">
        <v>325</v>
      </c>
      <c r="K212" s="35">
        <v>54.25</v>
      </c>
    </row>
    <row r="213" spans="1:11" x14ac:dyDescent="0.25">
      <c r="A213" s="32">
        <v>1509</v>
      </c>
      <c r="B213" s="32" t="s">
        <v>51</v>
      </c>
      <c r="C213" s="32" t="s">
        <v>67</v>
      </c>
      <c r="D213" s="32" t="s">
        <v>352</v>
      </c>
      <c r="E213" s="32" t="s">
        <v>351</v>
      </c>
      <c r="F213" s="32" t="s">
        <v>10214</v>
      </c>
      <c r="G213" s="32" t="s">
        <v>10212</v>
      </c>
      <c r="H213" s="32" t="s">
        <v>10213</v>
      </c>
      <c r="I213" s="32" t="s">
        <v>2625</v>
      </c>
      <c r="J213" s="35">
        <v>325</v>
      </c>
      <c r="K213" s="35">
        <v>54.25</v>
      </c>
    </row>
    <row r="214" spans="1:11" x14ac:dyDescent="0.25">
      <c r="A214" s="32">
        <v>1509</v>
      </c>
      <c r="B214" s="32" t="s">
        <v>51</v>
      </c>
      <c r="C214" s="32" t="s">
        <v>67</v>
      </c>
      <c r="D214" s="32" t="s">
        <v>352</v>
      </c>
      <c r="E214" s="32" t="s">
        <v>351</v>
      </c>
      <c r="F214" s="32" t="s">
        <v>10223</v>
      </c>
      <c r="G214" s="32" t="s">
        <v>10221</v>
      </c>
      <c r="H214" s="32" t="s">
        <v>10222</v>
      </c>
      <c r="I214" s="32" t="s">
        <v>2625</v>
      </c>
      <c r="J214" s="35">
        <v>975</v>
      </c>
      <c r="K214" s="35">
        <v>162.75</v>
      </c>
    </row>
    <row r="215" spans="1:11" x14ac:dyDescent="0.25">
      <c r="A215" s="32">
        <v>1509</v>
      </c>
      <c r="B215" s="32" t="s">
        <v>51</v>
      </c>
      <c r="C215" s="32" t="s">
        <v>67</v>
      </c>
      <c r="D215" s="32" t="s">
        <v>9977</v>
      </c>
      <c r="E215" s="32" t="s">
        <v>9978</v>
      </c>
      <c r="F215" s="32" t="s">
        <v>1070</v>
      </c>
      <c r="G215" s="32" t="s">
        <v>9979</v>
      </c>
      <c r="H215" s="32" t="s">
        <v>9980</v>
      </c>
      <c r="I215" s="32" t="s">
        <v>2003</v>
      </c>
      <c r="J215" s="35">
        <v>0</v>
      </c>
      <c r="K215" s="35">
        <v>0</v>
      </c>
    </row>
    <row r="216" spans="1:11" x14ac:dyDescent="0.25">
      <c r="A216" s="32">
        <v>1509</v>
      </c>
      <c r="B216" s="32" t="s">
        <v>51</v>
      </c>
      <c r="C216" s="32" t="s">
        <v>67</v>
      </c>
      <c r="D216" s="32" t="s">
        <v>9977</v>
      </c>
      <c r="E216" s="32" t="s">
        <v>9978</v>
      </c>
      <c r="F216" s="32" t="s">
        <v>1070</v>
      </c>
      <c r="G216" s="32" t="s">
        <v>9979</v>
      </c>
      <c r="H216" s="32" t="s">
        <v>9980</v>
      </c>
      <c r="I216" s="32" t="s">
        <v>2626</v>
      </c>
      <c r="J216" s="35">
        <v>3840</v>
      </c>
      <c r="K216" s="35">
        <v>2344</v>
      </c>
    </row>
    <row r="217" spans="1:11" x14ac:dyDescent="0.25">
      <c r="A217" s="32">
        <v>1509</v>
      </c>
      <c r="B217" s="32" t="s">
        <v>51</v>
      </c>
      <c r="C217" s="32" t="s">
        <v>67</v>
      </c>
      <c r="D217" s="32" t="s">
        <v>9977</v>
      </c>
      <c r="E217" s="32" t="s">
        <v>9978</v>
      </c>
      <c r="F217" s="32" t="s">
        <v>1070</v>
      </c>
      <c r="G217" s="32" t="s">
        <v>9979</v>
      </c>
      <c r="H217" s="32" t="s">
        <v>9998</v>
      </c>
      <c r="I217" s="32" t="s">
        <v>2003</v>
      </c>
      <c r="J217" s="35">
        <v>0</v>
      </c>
      <c r="K217" s="35">
        <v>0</v>
      </c>
    </row>
    <row r="218" spans="1:11" x14ac:dyDescent="0.25">
      <c r="A218" s="32">
        <v>1509</v>
      </c>
      <c r="B218" s="32" t="s">
        <v>51</v>
      </c>
      <c r="C218" s="32" t="s">
        <v>67</v>
      </c>
      <c r="D218" s="32" t="s">
        <v>9977</v>
      </c>
      <c r="E218" s="32" t="s">
        <v>9978</v>
      </c>
      <c r="F218" s="32" t="s">
        <v>1070</v>
      </c>
      <c r="G218" s="32" t="s">
        <v>9979</v>
      </c>
      <c r="H218" s="32" t="s">
        <v>9998</v>
      </c>
      <c r="I218" s="32" t="s">
        <v>2626</v>
      </c>
      <c r="J218" s="35">
        <v>3840</v>
      </c>
      <c r="K218" s="35">
        <v>2344</v>
      </c>
    </row>
    <row r="219" spans="1:11" x14ac:dyDescent="0.25">
      <c r="A219" s="32">
        <v>1509</v>
      </c>
      <c r="B219" s="32" t="s">
        <v>51</v>
      </c>
      <c r="C219" s="32" t="s">
        <v>67</v>
      </c>
      <c r="D219" s="32" t="s">
        <v>56</v>
      </c>
      <c r="E219" s="32" t="s">
        <v>57</v>
      </c>
      <c r="F219" s="32" t="s">
        <v>1070</v>
      </c>
      <c r="G219" s="32" t="s">
        <v>9602</v>
      </c>
      <c r="H219" s="32" t="s">
        <v>9603</v>
      </c>
      <c r="I219" s="32" t="s">
        <v>2628</v>
      </c>
      <c r="J219" s="35">
        <v>17040</v>
      </c>
      <c r="K219" s="35">
        <v>3578.4</v>
      </c>
    </row>
    <row r="220" spans="1:11" x14ac:dyDescent="0.25">
      <c r="A220" s="32">
        <v>1509</v>
      </c>
      <c r="B220" s="32" t="s">
        <v>51</v>
      </c>
      <c r="C220" s="32" t="s">
        <v>67</v>
      </c>
      <c r="D220" s="32" t="s">
        <v>9597</v>
      </c>
      <c r="E220" s="32" t="s">
        <v>9598</v>
      </c>
      <c r="F220" s="32" t="s">
        <v>9601</v>
      </c>
      <c r="G220" s="32" t="s">
        <v>9599</v>
      </c>
      <c r="H220" s="32" t="s">
        <v>9600</v>
      </c>
      <c r="I220" s="32" t="s">
        <v>2628</v>
      </c>
      <c r="J220" s="35">
        <v>17040</v>
      </c>
      <c r="K220" s="35">
        <v>3578.4</v>
      </c>
    </row>
    <row r="221" spans="1:11" x14ac:dyDescent="0.25">
      <c r="A221" s="32">
        <v>1509</v>
      </c>
      <c r="B221" s="32" t="s">
        <v>51</v>
      </c>
      <c r="C221" s="32" t="s">
        <v>67</v>
      </c>
      <c r="D221" s="32" t="s">
        <v>374</v>
      </c>
      <c r="E221" s="32" t="s">
        <v>373</v>
      </c>
      <c r="F221" s="32" t="s">
        <v>1070</v>
      </c>
      <c r="G221" s="32" t="s">
        <v>1072</v>
      </c>
      <c r="H221" s="32" t="s">
        <v>7093</v>
      </c>
      <c r="I221" s="32" t="s">
        <v>2629</v>
      </c>
      <c r="J221" s="35">
        <v>5974</v>
      </c>
      <c r="K221" s="35">
        <v>1075.32</v>
      </c>
    </row>
    <row r="222" spans="1:11" x14ac:dyDescent="0.25">
      <c r="A222" s="32">
        <v>1509</v>
      </c>
      <c r="B222" s="32" t="s">
        <v>51</v>
      </c>
      <c r="C222" s="32" t="s">
        <v>67</v>
      </c>
      <c r="D222" s="32" t="s">
        <v>374</v>
      </c>
      <c r="E222" s="32" t="s">
        <v>373</v>
      </c>
      <c r="F222" s="32" t="s">
        <v>1070</v>
      </c>
      <c r="G222" s="32" t="s">
        <v>1128</v>
      </c>
      <c r="H222" s="32" t="s">
        <v>7092</v>
      </c>
      <c r="I222" s="32" t="s">
        <v>2629</v>
      </c>
      <c r="J222" s="35">
        <v>7210</v>
      </c>
      <c r="K222" s="35">
        <v>1297.8</v>
      </c>
    </row>
    <row r="223" spans="1:11" x14ac:dyDescent="0.25">
      <c r="A223" s="32">
        <v>1509</v>
      </c>
      <c r="B223" s="32" t="s">
        <v>51</v>
      </c>
      <c r="C223" s="32" t="s">
        <v>67</v>
      </c>
      <c r="D223" s="32" t="s">
        <v>90</v>
      </c>
      <c r="E223" s="32" t="s">
        <v>89</v>
      </c>
      <c r="F223" s="32" t="s">
        <v>5571</v>
      </c>
      <c r="G223" s="32" t="s">
        <v>5570</v>
      </c>
      <c r="H223" s="32" t="s">
        <v>6387</v>
      </c>
      <c r="I223" s="32" t="s">
        <v>2003</v>
      </c>
      <c r="J223" s="35">
        <v>0</v>
      </c>
      <c r="K223" s="35">
        <v>0</v>
      </c>
    </row>
    <row r="224" spans="1:11" x14ac:dyDescent="0.25">
      <c r="A224" s="32">
        <v>1509</v>
      </c>
      <c r="B224" s="32" t="s">
        <v>51</v>
      </c>
      <c r="C224" s="32" t="s">
        <v>67</v>
      </c>
      <c r="D224" s="32" t="s">
        <v>90</v>
      </c>
      <c r="E224" s="32" t="s">
        <v>89</v>
      </c>
      <c r="F224" s="32" t="s">
        <v>5571</v>
      </c>
      <c r="G224" s="32" t="s">
        <v>5570</v>
      </c>
      <c r="H224" s="32" t="s">
        <v>6387</v>
      </c>
      <c r="I224" s="32" t="s">
        <v>2626</v>
      </c>
      <c r="J224" s="35">
        <v>3778.17</v>
      </c>
      <c r="K224" s="35">
        <v>386.89</v>
      </c>
    </row>
    <row r="225" spans="1:11" x14ac:dyDescent="0.25">
      <c r="A225" s="32">
        <v>1509</v>
      </c>
      <c r="B225" s="32" t="s">
        <v>51</v>
      </c>
      <c r="C225" s="32" t="s">
        <v>67</v>
      </c>
      <c r="D225" s="32" t="s">
        <v>90</v>
      </c>
      <c r="E225" s="32" t="s">
        <v>89</v>
      </c>
      <c r="F225" s="32" t="s">
        <v>5594</v>
      </c>
      <c r="G225" s="32" t="s">
        <v>5593</v>
      </c>
      <c r="H225" s="32" t="s">
        <v>6390</v>
      </c>
      <c r="I225" s="32" t="s">
        <v>2003</v>
      </c>
      <c r="J225" s="35">
        <v>0</v>
      </c>
      <c r="K225" s="35">
        <v>0</v>
      </c>
    </row>
    <row r="226" spans="1:11" x14ac:dyDescent="0.25">
      <c r="A226" s="32">
        <v>1509</v>
      </c>
      <c r="B226" s="32" t="s">
        <v>51</v>
      </c>
      <c r="C226" s="32" t="s">
        <v>67</v>
      </c>
      <c r="D226" s="32" t="s">
        <v>90</v>
      </c>
      <c r="E226" s="32" t="s">
        <v>89</v>
      </c>
      <c r="F226" s="32" t="s">
        <v>5594</v>
      </c>
      <c r="G226" s="32" t="s">
        <v>5593</v>
      </c>
      <c r="H226" s="32" t="s">
        <v>6390</v>
      </c>
      <c r="I226" s="32" t="s">
        <v>2626</v>
      </c>
      <c r="J226" s="35">
        <v>3155</v>
      </c>
      <c r="K226" s="35">
        <v>1545.95</v>
      </c>
    </row>
    <row r="227" spans="1:11" x14ac:dyDescent="0.25">
      <c r="A227" s="32">
        <v>1509</v>
      </c>
      <c r="B227" s="32" t="s">
        <v>51</v>
      </c>
      <c r="C227" s="32" t="s">
        <v>67</v>
      </c>
      <c r="D227" s="32" t="s">
        <v>6080</v>
      </c>
      <c r="E227" s="32" t="s">
        <v>6081</v>
      </c>
      <c r="F227" s="32" t="s">
        <v>1070</v>
      </c>
      <c r="G227" s="32" t="s">
        <v>6082</v>
      </c>
      <c r="H227" s="32" t="s">
        <v>6083</v>
      </c>
      <c r="I227" s="32" t="s">
        <v>2625</v>
      </c>
      <c r="J227" s="35">
        <v>0</v>
      </c>
      <c r="K227" s="35">
        <v>0</v>
      </c>
    </row>
    <row r="228" spans="1:11" x14ac:dyDescent="0.25">
      <c r="A228" s="32">
        <v>1509</v>
      </c>
      <c r="B228" s="32" t="s">
        <v>51</v>
      </c>
      <c r="C228" s="32" t="s">
        <v>67</v>
      </c>
      <c r="D228" s="32" t="s">
        <v>6816</v>
      </c>
      <c r="E228" s="32" t="s">
        <v>6817</v>
      </c>
      <c r="F228" s="32" t="s">
        <v>1070</v>
      </c>
      <c r="G228" s="32" t="s">
        <v>7007</v>
      </c>
      <c r="H228" s="32" t="s">
        <v>7008</v>
      </c>
      <c r="I228" s="32" t="s">
        <v>2003</v>
      </c>
      <c r="J228" s="35">
        <v>0</v>
      </c>
      <c r="K228" s="35">
        <v>0</v>
      </c>
    </row>
    <row r="229" spans="1:11" x14ac:dyDescent="0.25">
      <c r="A229" s="32">
        <v>1509</v>
      </c>
      <c r="B229" s="32" t="s">
        <v>51</v>
      </c>
      <c r="C229" s="32" t="s">
        <v>67</v>
      </c>
      <c r="D229" s="32" t="s">
        <v>6816</v>
      </c>
      <c r="E229" s="32" t="s">
        <v>6817</v>
      </c>
      <c r="F229" s="32" t="s">
        <v>1070</v>
      </c>
      <c r="G229" s="32" t="s">
        <v>7007</v>
      </c>
      <c r="H229" s="32" t="s">
        <v>7008</v>
      </c>
      <c r="I229" s="32" t="s">
        <v>2627</v>
      </c>
      <c r="J229" s="35">
        <v>3900</v>
      </c>
      <c r="K229" s="35">
        <v>1755</v>
      </c>
    </row>
    <row r="230" spans="1:11" x14ac:dyDescent="0.25">
      <c r="A230" s="32">
        <v>1509</v>
      </c>
      <c r="B230" s="32" t="s">
        <v>51</v>
      </c>
      <c r="C230" s="32" t="s">
        <v>67</v>
      </c>
      <c r="D230" s="32" t="s">
        <v>7659</v>
      </c>
      <c r="E230" s="32" t="s">
        <v>7660</v>
      </c>
      <c r="F230" s="32" t="s">
        <v>7664</v>
      </c>
      <c r="G230" s="32" t="s">
        <v>7661</v>
      </c>
      <c r="H230" s="32" t="s">
        <v>7662</v>
      </c>
      <c r="I230" s="32" t="s">
        <v>2003</v>
      </c>
      <c r="J230" s="35">
        <v>0</v>
      </c>
      <c r="K230" s="35">
        <v>0</v>
      </c>
    </row>
    <row r="231" spans="1:11" x14ac:dyDescent="0.25">
      <c r="A231" s="32">
        <v>1509</v>
      </c>
      <c r="B231" s="32" t="s">
        <v>51</v>
      </c>
      <c r="C231" s="32" t="s">
        <v>67</v>
      </c>
      <c r="D231" s="32" t="s">
        <v>7771</v>
      </c>
      <c r="E231" s="32" t="s">
        <v>7772</v>
      </c>
      <c r="F231" s="32" t="s">
        <v>7777</v>
      </c>
      <c r="G231" s="32" t="s">
        <v>7773</v>
      </c>
      <c r="H231" s="32" t="s">
        <v>7774</v>
      </c>
      <c r="I231" s="32" t="s">
        <v>2003</v>
      </c>
      <c r="J231" s="35">
        <v>0</v>
      </c>
      <c r="K231" s="35">
        <v>0</v>
      </c>
    </row>
    <row r="232" spans="1:11" x14ac:dyDescent="0.25">
      <c r="A232" s="32">
        <v>1509</v>
      </c>
      <c r="B232" s="32" t="s">
        <v>51</v>
      </c>
      <c r="C232" s="32" t="s">
        <v>67</v>
      </c>
      <c r="D232" s="32" t="s">
        <v>7771</v>
      </c>
      <c r="E232" s="32" t="s">
        <v>7772</v>
      </c>
      <c r="F232" s="32" t="s">
        <v>7777</v>
      </c>
      <c r="G232" s="32" t="s">
        <v>7773</v>
      </c>
      <c r="H232" s="32" t="s">
        <v>7774</v>
      </c>
      <c r="I232" s="32" t="s">
        <v>2625</v>
      </c>
      <c r="J232" s="35">
        <v>0</v>
      </c>
      <c r="K232" s="35">
        <v>0</v>
      </c>
    </row>
    <row r="233" spans="1:11" x14ac:dyDescent="0.25">
      <c r="A233" s="32">
        <v>1509</v>
      </c>
      <c r="B233" s="32" t="s">
        <v>51</v>
      </c>
      <c r="C233" s="32" t="s">
        <v>36</v>
      </c>
      <c r="D233" s="32" t="s">
        <v>2208</v>
      </c>
      <c r="E233" s="32" t="s">
        <v>2209</v>
      </c>
      <c r="F233" s="32" t="s">
        <v>1070</v>
      </c>
      <c r="G233" s="32" t="s">
        <v>7583</v>
      </c>
      <c r="H233" s="32" t="s">
        <v>7584</v>
      </c>
      <c r="I233" s="32" t="s">
        <v>2625</v>
      </c>
      <c r="J233" s="35">
        <v>0</v>
      </c>
      <c r="K233" s="35">
        <v>-226.5232</v>
      </c>
    </row>
    <row r="234" spans="1:11" x14ac:dyDescent="0.25">
      <c r="A234" s="32">
        <v>1509</v>
      </c>
      <c r="B234" s="32" t="s">
        <v>51</v>
      </c>
      <c r="C234" s="32" t="s">
        <v>36</v>
      </c>
      <c r="D234" s="32" t="s">
        <v>2208</v>
      </c>
      <c r="E234" s="32" t="s">
        <v>2209</v>
      </c>
      <c r="F234" s="32" t="s">
        <v>6098</v>
      </c>
      <c r="G234" s="32" t="s">
        <v>6096</v>
      </c>
      <c r="H234" s="32" t="s">
        <v>6097</v>
      </c>
      <c r="I234" s="32" t="s">
        <v>2003</v>
      </c>
      <c r="J234" s="35">
        <v>0</v>
      </c>
      <c r="K234" s="35">
        <v>0</v>
      </c>
    </row>
    <row r="235" spans="1:11" x14ac:dyDescent="0.25">
      <c r="A235" s="32">
        <v>1509</v>
      </c>
      <c r="B235" s="32" t="s">
        <v>51</v>
      </c>
      <c r="C235" s="32" t="s">
        <v>36</v>
      </c>
      <c r="D235" s="32" t="s">
        <v>2208</v>
      </c>
      <c r="E235" s="32" t="s">
        <v>2209</v>
      </c>
      <c r="F235" s="32" t="s">
        <v>6098</v>
      </c>
      <c r="G235" s="32" t="s">
        <v>6096</v>
      </c>
      <c r="H235" s="32" t="s">
        <v>6097</v>
      </c>
      <c r="I235" s="32" t="s">
        <v>2625</v>
      </c>
      <c r="J235" s="35">
        <v>2286</v>
      </c>
      <c r="K235" s="35">
        <v>708.66</v>
      </c>
    </row>
    <row r="236" spans="1:11" x14ac:dyDescent="0.25">
      <c r="A236" s="32">
        <v>1509</v>
      </c>
      <c r="B236" s="32" t="s">
        <v>51</v>
      </c>
      <c r="C236" s="32" t="s">
        <v>36</v>
      </c>
      <c r="D236" s="32" t="s">
        <v>2208</v>
      </c>
      <c r="E236" s="32" t="s">
        <v>2209</v>
      </c>
      <c r="F236" s="32" t="s">
        <v>9496</v>
      </c>
      <c r="G236" s="32" t="s">
        <v>9494</v>
      </c>
      <c r="H236" s="32" t="s">
        <v>9495</v>
      </c>
      <c r="I236" s="32" t="s">
        <v>2627</v>
      </c>
      <c r="J236" s="35">
        <v>423.36</v>
      </c>
      <c r="K236" s="35">
        <v>190.512</v>
      </c>
    </row>
    <row r="237" spans="1:11" x14ac:dyDescent="0.25">
      <c r="A237" s="32">
        <v>1509</v>
      </c>
      <c r="B237" s="32" t="s">
        <v>51</v>
      </c>
      <c r="C237" s="32" t="s">
        <v>36</v>
      </c>
      <c r="D237" s="32" t="s">
        <v>2208</v>
      </c>
      <c r="E237" s="32" t="s">
        <v>2209</v>
      </c>
      <c r="F237" s="32" t="s">
        <v>9499</v>
      </c>
      <c r="G237" s="32" t="s">
        <v>9497</v>
      </c>
      <c r="H237" s="32" t="s">
        <v>9498</v>
      </c>
      <c r="I237" s="32" t="s">
        <v>2627</v>
      </c>
      <c r="J237" s="35">
        <v>1499.99</v>
      </c>
      <c r="K237" s="35">
        <v>674.99549999999999</v>
      </c>
    </row>
    <row r="238" spans="1:11" x14ac:dyDescent="0.25">
      <c r="A238" s="32">
        <v>1509</v>
      </c>
      <c r="B238" s="32" t="s">
        <v>51</v>
      </c>
      <c r="C238" s="32" t="s">
        <v>36</v>
      </c>
      <c r="D238" s="32" t="s">
        <v>10396</v>
      </c>
      <c r="E238" s="32" t="s">
        <v>10397</v>
      </c>
      <c r="F238" s="32" t="s">
        <v>1070</v>
      </c>
      <c r="G238" s="32" t="s">
        <v>10398</v>
      </c>
      <c r="H238" s="32" t="s">
        <v>10399</v>
      </c>
      <c r="I238" s="32" t="s">
        <v>2003</v>
      </c>
      <c r="J238" s="35">
        <v>0</v>
      </c>
      <c r="K238" s="35">
        <v>0</v>
      </c>
    </row>
    <row r="239" spans="1:11" x14ac:dyDescent="0.25">
      <c r="A239" s="32">
        <v>1509</v>
      </c>
      <c r="B239" s="32" t="s">
        <v>51</v>
      </c>
      <c r="C239" s="32" t="s">
        <v>36</v>
      </c>
      <c r="D239" s="32" t="s">
        <v>7419</v>
      </c>
      <c r="E239" s="32" t="s">
        <v>7420</v>
      </c>
      <c r="F239" s="32" t="s">
        <v>7423</v>
      </c>
      <c r="G239" s="32" t="s">
        <v>7421</v>
      </c>
      <c r="H239" s="32" t="s">
        <v>7422</v>
      </c>
      <c r="I239" s="32" t="s">
        <v>2625</v>
      </c>
      <c r="J239" s="35">
        <v>5200</v>
      </c>
      <c r="K239" s="35">
        <v>1612</v>
      </c>
    </row>
    <row r="240" spans="1:11" x14ac:dyDescent="0.25">
      <c r="A240" s="32">
        <v>1509</v>
      </c>
      <c r="B240" s="32" t="s">
        <v>51</v>
      </c>
      <c r="C240" s="32" t="s">
        <v>22</v>
      </c>
      <c r="D240" s="32" t="s">
        <v>1779</v>
      </c>
      <c r="E240" s="32" t="s">
        <v>1780</v>
      </c>
      <c r="F240" s="32" t="s">
        <v>1070</v>
      </c>
      <c r="G240" s="32" t="s">
        <v>7122</v>
      </c>
      <c r="H240" s="32" t="s">
        <v>7123</v>
      </c>
      <c r="I240" s="32" t="s">
        <v>2003</v>
      </c>
      <c r="J240" s="35">
        <v>0</v>
      </c>
      <c r="K240" s="35">
        <v>0</v>
      </c>
    </row>
    <row r="241" spans="1:11" x14ac:dyDescent="0.25">
      <c r="A241" s="32">
        <v>1509</v>
      </c>
      <c r="B241" s="32" t="s">
        <v>51</v>
      </c>
      <c r="C241" s="32" t="s">
        <v>22</v>
      </c>
      <c r="D241" s="32" t="s">
        <v>1779</v>
      </c>
      <c r="E241" s="32" t="s">
        <v>1780</v>
      </c>
      <c r="F241" s="32" t="s">
        <v>1070</v>
      </c>
      <c r="G241" s="32" t="s">
        <v>9760</v>
      </c>
      <c r="H241" s="32" t="s">
        <v>9761</v>
      </c>
      <c r="I241" s="32" t="s">
        <v>2003</v>
      </c>
      <c r="J241" s="35">
        <v>0</v>
      </c>
      <c r="K241" s="35">
        <v>0</v>
      </c>
    </row>
    <row r="242" spans="1:11" x14ac:dyDescent="0.25">
      <c r="A242" s="32">
        <v>1509</v>
      </c>
      <c r="B242" s="32" t="s">
        <v>51</v>
      </c>
      <c r="C242" s="32" t="s">
        <v>22</v>
      </c>
      <c r="D242" s="32" t="s">
        <v>5060</v>
      </c>
      <c r="E242" s="32" t="s">
        <v>5061</v>
      </c>
      <c r="F242" s="32" t="s">
        <v>1070</v>
      </c>
      <c r="G242" s="32" t="s">
        <v>7619</v>
      </c>
      <c r="H242" s="32" t="s">
        <v>7620</v>
      </c>
      <c r="I242" s="32" t="s">
        <v>2003</v>
      </c>
      <c r="J242" s="35">
        <v>0</v>
      </c>
      <c r="K242" s="35">
        <v>0</v>
      </c>
    </row>
    <row r="243" spans="1:11" x14ac:dyDescent="0.25">
      <c r="A243" s="32">
        <v>1509</v>
      </c>
      <c r="B243" s="32" t="s">
        <v>51</v>
      </c>
      <c r="C243" s="32" t="s">
        <v>22</v>
      </c>
      <c r="D243" s="32" t="s">
        <v>5060</v>
      </c>
      <c r="E243" s="32" t="s">
        <v>5061</v>
      </c>
      <c r="F243" s="32" t="s">
        <v>1070</v>
      </c>
      <c r="G243" s="32" t="s">
        <v>7619</v>
      </c>
      <c r="H243" s="32" t="s">
        <v>7620</v>
      </c>
      <c r="I243" s="32" t="s">
        <v>1069</v>
      </c>
      <c r="J243" s="35">
        <v>0</v>
      </c>
      <c r="K243" s="35">
        <v>0</v>
      </c>
    </row>
    <row r="244" spans="1:11" x14ac:dyDescent="0.25">
      <c r="A244" s="32">
        <v>1509</v>
      </c>
      <c r="B244" s="32" t="s">
        <v>51</v>
      </c>
      <c r="C244" s="32" t="s">
        <v>22</v>
      </c>
      <c r="D244" s="32" t="s">
        <v>6249</v>
      </c>
      <c r="E244" s="32" t="s">
        <v>6250</v>
      </c>
      <c r="F244" s="32" t="s">
        <v>1070</v>
      </c>
      <c r="G244" s="32" t="s">
        <v>6251</v>
      </c>
      <c r="H244" s="32" t="s">
        <v>6252</v>
      </c>
      <c r="I244" s="32" t="s">
        <v>2003</v>
      </c>
      <c r="J244" s="35">
        <v>0</v>
      </c>
      <c r="K244" s="35">
        <v>0</v>
      </c>
    </row>
    <row r="245" spans="1:11" x14ac:dyDescent="0.25">
      <c r="A245" s="32">
        <v>1509</v>
      </c>
      <c r="B245" s="32" t="s">
        <v>51</v>
      </c>
      <c r="C245" s="32" t="s">
        <v>22</v>
      </c>
      <c r="D245" s="32" t="s">
        <v>5149</v>
      </c>
      <c r="E245" s="32" t="s">
        <v>5150</v>
      </c>
      <c r="F245" s="32" t="s">
        <v>1070</v>
      </c>
      <c r="G245" s="32" t="s">
        <v>7462</v>
      </c>
      <c r="H245" s="32" t="s">
        <v>7463</v>
      </c>
      <c r="I245" s="32" t="s">
        <v>2003</v>
      </c>
      <c r="J245" s="35">
        <v>0</v>
      </c>
      <c r="K245" s="35">
        <v>0</v>
      </c>
    </row>
    <row r="246" spans="1:11" x14ac:dyDescent="0.25">
      <c r="A246" s="32">
        <v>1509</v>
      </c>
      <c r="B246" s="32" t="s">
        <v>51</v>
      </c>
      <c r="C246" s="32" t="s">
        <v>22</v>
      </c>
      <c r="D246" s="32" t="s">
        <v>5149</v>
      </c>
      <c r="E246" s="32" t="s">
        <v>5150</v>
      </c>
      <c r="F246" s="32" t="s">
        <v>1070</v>
      </c>
      <c r="G246" s="32" t="s">
        <v>7462</v>
      </c>
      <c r="H246" s="32" t="s">
        <v>7463</v>
      </c>
      <c r="I246" s="32" t="s">
        <v>1069</v>
      </c>
      <c r="J246" s="35">
        <v>0</v>
      </c>
      <c r="K246" s="35">
        <v>0</v>
      </c>
    </row>
    <row r="247" spans="1:11" x14ac:dyDescent="0.25">
      <c r="A247" s="32">
        <v>1509</v>
      </c>
      <c r="B247" s="32" t="s">
        <v>51</v>
      </c>
      <c r="C247" s="32" t="s">
        <v>22</v>
      </c>
      <c r="D247" s="32" t="s">
        <v>5149</v>
      </c>
      <c r="E247" s="32" t="s">
        <v>5150</v>
      </c>
      <c r="F247" s="32" t="s">
        <v>1070</v>
      </c>
      <c r="G247" s="32" t="s">
        <v>7597</v>
      </c>
      <c r="H247" s="32" t="s">
        <v>7598</v>
      </c>
      <c r="I247" s="32" t="s">
        <v>2003</v>
      </c>
      <c r="J247" s="35">
        <v>0</v>
      </c>
      <c r="K247" s="35">
        <v>0</v>
      </c>
    </row>
    <row r="248" spans="1:11" x14ac:dyDescent="0.25">
      <c r="A248" s="32">
        <v>1509</v>
      </c>
      <c r="B248" s="32" t="s">
        <v>51</v>
      </c>
      <c r="C248" s="32" t="s">
        <v>22</v>
      </c>
      <c r="D248" s="32" t="s">
        <v>2270</v>
      </c>
      <c r="E248" s="32" t="s">
        <v>2271</v>
      </c>
      <c r="F248" s="32" t="s">
        <v>1070</v>
      </c>
      <c r="G248" s="32" t="s">
        <v>6993</v>
      </c>
      <c r="H248" s="32" t="s">
        <v>6994</v>
      </c>
      <c r="I248" s="32" t="s">
        <v>2003</v>
      </c>
      <c r="J248" s="35">
        <v>0</v>
      </c>
      <c r="K248" s="35">
        <v>0</v>
      </c>
    </row>
    <row r="249" spans="1:11" x14ac:dyDescent="0.25">
      <c r="A249" s="32">
        <v>1509</v>
      </c>
      <c r="B249" s="32" t="s">
        <v>51</v>
      </c>
      <c r="C249" s="32" t="s">
        <v>22</v>
      </c>
      <c r="D249" s="32" t="s">
        <v>2270</v>
      </c>
      <c r="E249" s="32" t="s">
        <v>2271</v>
      </c>
      <c r="F249" s="32" t="s">
        <v>1070</v>
      </c>
      <c r="G249" s="32" t="s">
        <v>7466</v>
      </c>
      <c r="H249" s="32" t="s">
        <v>7467</v>
      </c>
      <c r="I249" s="32" t="s">
        <v>2003</v>
      </c>
      <c r="J249" s="35">
        <v>0</v>
      </c>
      <c r="K249" s="35">
        <v>0</v>
      </c>
    </row>
    <row r="250" spans="1:11" x14ac:dyDescent="0.25">
      <c r="A250" s="32">
        <v>1509</v>
      </c>
      <c r="B250" s="32" t="s">
        <v>51</v>
      </c>
      <c r="C250" s="32" t="s">
        <v>22</v>
      </c>
      <c r="D250" s="32" t="s">
        <v>352</v>
      </c>
      <c r="E250" s="32" t="s">
        <v>351</v>
      </c>
      <c r="F250" s="32" t="s">
        <v>1070</v>
      </c>
      <c r="G250" s="32" t="s">
        <v>7119</v>
      </c>
      <c r="H250" s="32" t="s">
        <v>7120</v>
      </c>
      <c r="I250" s="32" t="s">
        <v>2003</v>
      </c>
      <c r="J250" s="35">
        <v>0</v>
      </c>
      <c r="K250" s="35">
        <v>0</v>
      </c>
    </row>
    <row r="251" spans="1:11" x14ac:dyDescent="0.25">
      <c r="A251" s="32">
        <v>1509</v>
      </c>
      <c r="B251" s="32" t="s">
        <v>51</v>
      </c>
      <c r="C251" s="32" t="s">
        <v>22</v>
      </c>
      <c r="D251" s="32" t="s">
        <v>352</v>
      </c>
      <c r="E251" s="32" t="s">
        <v>351</v>
      </c>
      <c r="F251" s="32" t="s">
        <v>1070</v>
      </c>
      <c r="G251" s="32" t="s">
        <v>7119</v>
      </c>
      <c r="H251" s="32" t="s">
        <v>7120</v>
      </c>
      <c r="I251" s="32" t="s">
        <v>1069</v>
      </c>
      <c r="J251" s="35">
        <v>0</v>
      </c>
      <c r="K251" s="35">
        <v>0</v>
      </c>
    </row>
    <row r="252" spans="1:11" x14ac:dyDescent="0.25">
      <c r="A252" s="32">
        <v>1509</v>
      </c>
      <c r="B252" s="32" t="s">
        <v>51</v>
      </c>
      <c r="C252" s="32" t="s">
        <v>22</v>
      </c>
      <c r="D252" s="32" t="s">
        <v>297</v>
      </c>
      <c r="E252" s="32" t="s">
        <v>296</v>
      </c>
      <c r="F252" s="32" t="s">
        <v>8004</v>
      </c>
      <c r="G252" s="32" t="s">
        <v>8002</v>
      </c>
      <c r="H252" s="32" t="s">
        <v>8003</v>
      </c>
      <c r="I252" s="32" t="s">
        <v>1069</v>
      </c>
      <c r="J252" s="35">
        <v>250.14</v>
      </c>
      <c r="K252" s="35">
        <v>0</v>
      </c>
    </row>
    <row r="253" spans="1:11" x14ac:dyDescent="0.25">
      <c r="A253" s="32">
        <v>1509</v>
      </c>
      <c r="B253" s="32" t="s">
        <v>51</v>
      </c>
      <c r="C253" s="32" t="s">
        <v>22</v>
      </c>
      <c r="D253" s="32" t="s">
        <v>4678</v>
      </c>
      <c r="E253" s="32" t="s">
        <v>4679</v>
      </c>
      <c r="F253" s="32" t="s">
        <v>1070</v>
      </c>
      <c r="G253" s="32" t="s">
        <v>7464</v>
      </c>
      <c r="H253" s="32" t="s">
        <v>7465</v>
      </c>
      <c r="I253" s="32" t="s">
        <v>2003</v>
      </c>
      <c r="J253" s="35">
        <v>0</v>
      </c>
      <c r="K253" s="35">
        <v>0</v>
      </c>
    </row>
    <row r="254" spans="1:11" x14ac:dyDescent="0.25">
      <c r="A254" s="32">
        <v>1509</v>
      </c>
      <c r="B254" s="32" t="s">
        <v>51</v>
      </c>
      <c r="C254" s="32" t="s">
        <v>22</v>
      </c>
      <c r="D254" s="32" t="s">
        <v>4678</v>
      </c>
      <c r="E254" s="32" t="s">
        <v>4679</v>
      </c>
      <c r="F254" s="32" t="s">
        <v>1070</v>
      </c>
      <c r="G254" s="32" t="s">
        <v>7478</v>
      </c>
      <c r="H254" s="32" t="s">
        <v>7479</v>
      </c>
      <c r="I254" s="32" t="s">
        <v>2003</v>
      </c>
      <c r="J254" s="35">
        <v>0</v>
      </c>
      <c r="K254" s="35">
        <v>0</v>
      </c>
    </row>
    <row r="255" spans="1:11" x14ac:dyDescent="0.25">
      <c r="A255" s="32">
        <v>1509</v>
      </c>
      <c r="B255" s="32" t="s">
        <v>51</v>
      </c>
      <c r="C255" s="32" t="s">
        <v>22</v>
      </c>
      <c r="D255" s="32" t="s">
        <v>4678</v>
      </c>
      <c r="E255" s="32" t="s">
        <v>4679</v>
      </c>
      <c r="F255" s="32" t="s">
        <v>1070</v>
      </c>
      <c r="G255" s="32" t="s">
        <v>7587</v>
      </c>
      <c r="H255" s="32" t="s">
        <v>7588</v>
      </c>
      <c r="I255" s="32" t="s">
        <v>2003</v>
      </c>
      <c r="J255" s="35">
        <v>0</v>
      </c>
      <c r="K255" s="35">
        <v>0</v>
      </c>
    </row>
    <row r="256" spans="1:11" x14ac:dyDescent="0.25">
      <c r="A256" s="32">
        <v>1509</v>
      </c>
      <c r="B256" s="32" t="s">
        <v>51</v>
      </c>
      <c r="C256" s="32" t="s">
        <v>22</v>
      </c>
      <c r="D256" s="32" t="s">
        <v>4678</v>
      </c>
      <c r="E256" s="32" t="s">
        <v>4679</v>
      </c>
      <c r="F256" s="32" t="s">
        <v>1070</v>
      </c>
      <c r="G256" s="32" t="s">
        <v>7667</v>
      </c>
      <c r="H256" s="32" t="s">
        <v>7668</v>
      </c>
      <c r="I256" s="32" t="s">
        <v>2003</v>
      </c>
      <c r="J256" s="35">
        <v>0</v>
      </c>
      <c r="K256" s="35">
        <v>0</v>
      </c>
    </row>
    <row r="257" spans="1:11" x14ac:dyDescent="0.25">
      <c r="A257" s="32">
        <v>1509</v>
      </c>
      <c r="B257" s="32" t="s">
        <v>51</v>
      </c>
      <c r="C257" s="32" t="s">
        <v>22</v>
      </c>
      <c r="D257" s="32" t="s">
        <v>4678</v>
      </c>
      <c r="E257" s="32" t="s">
        <v>4679</v>
      </c>
      <c r="F257" s="32" t="s">
        <v>1070</v>
      </c>
      <c r="G257" s="32" t="s">
        <v>7967</v>
      </c>
      <c r="H257" s="32" t="s">
        <v>7968</v>
      </c>
      <c r="I257" s="32" t="s">
        <v>2003</v>
      </c>
      <c r="J257" s="35">
        <v>0</v>
      </c>
      <c r="K257" s="35">
        <v>0</v>
      </c>
    </row>
    <row r="258" spans="1:11" x14ac:dyDescent="0.25">
      <c r="A258" s="32">
        <v>1509</v>
      </c>
      <c r="B258" s="32" t="s">
        <v>51</v>
      </c>
      <c r="C258" s="32" t="s">
        <v>22</v>
      </c>
      <c r="D258" s="32" t="s">
        <v>4678</v>
      </c>
      <c r="E258" s="32" t="s">
        <v>4679</v>
      </c>
      <c r="F258" s="32" t="s">
        <v>1070</v>
      </c>
      <c r="G258" s="32" t="s">
        <v>9932</v>
      </c>
      <c r="H258" s="32" t="s">
        <v>9933</v>
      </c>
      <c r="I258" s="32" t="s">
        <v>2003</v>
      </c>
      <c r="J258" s="35">
        <v>0</v>
      </c>
      <c r="K258" s="35">
        <v>0</v>
      </c>
    </row>
    <row r="259" spans="1:11" x14ac:dyDescent="0.25">
      <c r="A259" s="32">
        <v>1509</v>
      </c>
      <c r="B259" s="32" t="s">
        <v>51</v>
      </c>
      <c r="C259" s="32" t="s">
        <v>22</v>
      </c>
      <c r="D259" s="32" t="s">
        <v>339</v>
      </c>
      <c r="E259" s="32" t="s">
        <v>338</v>
      </c>
      <c r="F259" s="32" t="s">
        <v>1070</v>
      </c>
      <c r="G259" s="32" t="s">
        <v>6828</v>
      </c>
      <c r="H259" s="32" t="s">
        <v>6829</v>
      </c>
      <c r="I259" s="32" t="s">
        <v>2003</v>
      </c>
      <c r="J259" s="35">
        <v>0</v>
      </c>
      <c r="K259" s="35">
        <v>0</v>
      </c>
    </row>
    <row r="260" spans="1:11" x14ac:dyDescent="0.25">
      <c r="A260" s="32">
        <v>1509</v>
      </c>
      <c r="B260" s="32" t="s">
        <v>51</v>
      </c>
      <c r="C260" s="32" t="s">
        <v>22</v>
      </c>
      <c r="D260" s="32" t="s">
        <v>339</v>
      </c>
      <c r="E260" s="32" t="s">
        <v>338</v>
      </c>
      <c r="F260" s="32" t="s">
        <v>10365</v>
      </c>
      <c r="G260" s="32" t="s">
        <v>10363</v>
      </c>
      <c r="H260" s="32" t="s">
        <v>10364</v>
      </c>
      <c r="I260" s="32" t="s">
        <v>1069</v>
      </c>
      <c r="J260" s="35">
        <v>94.11</v>
      </c>
      <c r="K260" s="35">
        <v>0</v>
      </c>
    </row>
    <row r="261" spans="1:11" x14ac:dyDescent="0.25">
      <c r="A261" s="32">
        <v>1509</v>
      </c>
      <c r="B261" s="32" t="s">
        <v>51</v>
      </c>
      <c r="C261" s="32" t="s">
        <v>22</v>
      </c>
      <c r="D261" s="32" t="s">
        <v>348</v>
      </c>
      <c r="E261" s="32" t="s">
        <v>347</v>
      </c>
      <c r="F261" s="32" t="s">
        <v>1070</v>
      </c>
      <c r="G261" s="32" t="s">
        <v>9955</v>
      </c>
      <c r="H261" s="32" t="s">
        <v>9956</v>
      </c>
      <c r="I261" s="32" t="s">
        <v>2003</v>
      </c>
      <c r="J261" s="35">
        <v>0</v>
      </c>
      <c r="K261" s="35">
        <v>0</v>
      </c>
    </row>
    <row r="262" spans="1:11" x14ac:dyDescent="0.25">
      <c r="A262" s="32">
        <v>1509</v>
      </c>
      <c r="B262" s="32" t="s">
        <v>51</v>
      </c>
      <c r="C262" s="32" t="s">
        <v>22</v>
      </c>
      <c r="D262" s="32" t="s">
        <v>348</v>
      </c>
      <c r="E262" s="32" t="s">
        <v>347</v>
      </c>
      <c r="F262" s="32" t="s">
        <v>1070</v>
      </c>
      <c r="G262" s="32" t="s">
        <v>9955</v>
      </c>
      <c r="H262" s="32" t="s">
        <v>9956</v>
      </c>
      <c r="I262" s="32" t="s">
        <v>1069</v>
      </c>
      <c r="J262" s="35">
        <v>0</v>
      </c>
      <c r="K262" s="35">
        <v>0</v>
      </c>
    </row>
    <row r="263" spans="1:11" x14ac:dyDescent="0.25">
      <c r="A263" s="32">
        <v>1509</v>
      </c>
      <c r="B263" s="32" t="s">
        <v>51</v>
      </c>
      <c r="C263" s="32" t="s">
        <v>22</v>
      </c>
      <c r="D263" s="32" t="s">
        <v>4645</v>
      </c>
      <c r="E263" s="32" t="s">
        <v>4646</v>
      </c>
      <c r="F263" s="32" t="s">
        <v>1070</v>
      </c>
      <c r="G263" s="32" t="s">
        <v>7979</v>
      </c>
      <c r="H263" s="32" t="s">
        <v>7980</v>
      </c>
      <c r="I263" s="32" t="s">
        <v>1069</v>
      </c>
      <c r="J263" s="35">
        <v>6.5</v>
      </c>
      <c r="K263" s="35">
        <v>0</v>
      </c>
    </row>
    <row r="264" spans="1:11" x14ac:dyDescent="0.25">
      <c r="A264" s="32">
        <v>1509</v>
      </c>
      <c r="B264" s="32" t="s">
        <v>51</v>
      </c>
      <c r="C264" s="32" t="s">
        <v>22</v>
      </c>
      <c r="D264" s="32" t="s">
        <v>78</v>
      </c>
      <c r="E264" s="32" t="s">
        <v>77</v>
      </c>
      <c r="F264" s="32" t="s">
        <v>1070</v>
      </c>
      <c r="G264" s="32" t="s">
        <v>5985</v>
      </c>
      <c r="H264" s="32" t="s">
        <v>5986</v>
      </c>
      <c r="I264" s="32" t="s">
        <v>2003</v>
      </c>
      <c r="J264" s="35">
        <v>0</v>
      </c>
      <c r="K264" s="35">
        <v>0</v>
      </c>
    </row>
    <row r="265" spans="1:11" x14ac:dyDescent="0.25">
      <c r="A265" s="32">
        <v>1509</v>
      </c>
      <c r="B265" s="32" t="s">
        <v>51</v>
      </c>
      <c r="C265" s="32" t="s">
        <v>22</v>
      </c>
      <c r="D265" s="32" t="s">
        <v>78</v>
      </c>
      <c r="E265" s="32" t="s">
        <v>77</v>
      </c>
      <c r="F265" s="32" t="s">
        <v>1070</v>
      </c>
      <c r="G265" s="32" t="s">
        <v>5991</v>
      </c>
      <c r="H265" s="32" t="s">
        <v>5992</v>
      </c>
      <c r="I265" s="32" t="s">
        <v>2003</v>
      </c>
      <c r="J265" s="35">
        <v>0</v>
      </c>
      <c r="K265" s="35">
        <v>0</v>
      </c>
    </row>
    <row r="266" spans="1:11" x14ac:dyDescent="0.25">
      <c r="A266" s="32">
        <v>1509</v>
      </c>
      <c r="B266" s="32" t="s">
        <v>51</v>
      </c>
      <c r="C266" s="32" t="s">
        <v>22</v>
      </c>
      <c r="D266" s="32" t="s">
        <v>78</v>
      </c>
      <c r="E266" s="32" t="s">
        <v>77</v>
      </c>
      <c r="F266" s="32" t="s">
        <v>1070</v>
      </c>
      <c r="G266" s="32" t="s">
        <v>6013</v>
      </c>
      <c r="H266" s="32" t="s">
        <v>6014</v>
      </c>
      <c r="I266" s="32" t="s">
        <v>2003</v>
      </c>
      <c r="J266" s="35">
        <v>0</v>
      </c>
      <c r="K266" s="35">
        <v>0</v>
      </c>
    </row>
    <row r="267" spans="1:11" x14ac:dyDescent="0.25">
      <c r="A267" s="32">
        <v>1509</v>
      </c>
      <c r="B267" s="32" t="s">
        <v>51</v>
      </c>
      <c r="C267" s="32" t="s">
        <v>22</v>
      </c>
      <c r="D267" s="32" t="s">
        <v>78</v>
      </c>
      <c r="E267" s="32" t="s">
        <v>77</v>
      </c>
      <c r="F267" s="32" t="s">
        <v>1070</v>
      </c>
      <c r="G267" s="32" t="s">
        <v>6128</v>
      </c>
      <c r="H267" s="32" t="s">
        <v>6129</v>
      </c>
      <c r="I267" s="32" t="s">
        <v>2003</v>
      </c>
      <c r="J267" s="35">
        <v>0</v>
      </c>
      <c r="K267" s="35">
        <v>0</v>
      </c>
    </row>
    <row r="268" spans="1:11" x14ac:dyDescent="0.25">
      <c r="A268" s="32">
        <v>1509</v>
      </c>
      <c r="B268" s="32" t="s">
        <v>51</v>
      </c>
      <c r="C268" s="32" t="s">
        <v>22</v>
      </c>
      <c r="D268" s="32" t="s">
        <v>78</v>
      </c>
      <c r="E268" s="32" t="s">
        <v>77</v>
      </c>
      <c r="F268" s="32" t="s">
        <v>1070</v>
      </c>
      <c r="G268" s="32" t="s">
        <v>6128</v>
      </c>
      <c r="H268" s="32" t="s">
        <v>6129</v>
      </c>
      <c r="I268" s="32" t="s">
        <v>1069</v>
      </c>
      <c r="J268" s="35">
        <v>0</v>
      </c>
      <c r="K268" s="35">
        <v>0</v>
      </c>
    </row>
    <row r="269" spans="1:11" x14ac:dyDescent="0.25">
      <c r="A269" s="32">
        <v>1509</v>
      </c>
      <c r="B269" s="32" t="s">
        <v>51</v>
      </c>
      <c r="C269" s="32" t="s">
        <v>22</v>
      </c>
      <c r="D269" s="32" t="s">
        <v>78</v>
      </c>
      <c r="E269" s="32" t="s">
        <v>77</v>
      </c>
      <c r="F269" s="32" t="s">
        <v>1070</v>
      </c>
      <c r="G269" s="32" t="s">
        <v>6138</v>
      </c>
      <c r="H269" s="32" t="s">
        <v>6139</v>
      </c>
      <c r="I269" s="32" t="s">
        <v>2003</v>
      </c>
      <c r="J269" s="35">
        <v>0</v>
      </c>
      <c r="K269" s="35">
        <v>0</v>
      </c>
    </row>
    <row r="270" spans="1:11" x14ac:dyDescent="0.25">
      <c r="A270" s="32">
        <v>1509</v>
      </c>
      <c r="B270" s="32" t="s">
        <v>51</v>
      </c>
      <c r="C270" s="32" t="s">
        <v>22</v>
      </c>
      <c r="D270" s="32" t="s">
        <v>78</v>
      </c>
      <c r="E270" s="32" t="s">
        <v>77</v>
      </c>
      <c r="F270" s="32" t="s">
        <v>1070</v>
      </c>
      <c r="G270" s="32" t="s">
        <v>6158</v>
      </c>
      <c r="H270" s="32" t="s">
        <v>6159</v>
      </c>
      <c r="I270" s="32" t="s">
        <v>2003</v>
      </c>
      <c r="J270" s="35">
        <v>0</v>
      </c>
      <c r="K270" s="35">
        <v>0</v>
      </c>
    </row>
    <row r="271" spans="1:11" x14ac:dyDescent="0.25">
      <c r="A271" s="32">
        <v>1509</v>
      </c>
      <c r="B271" s="32" t="s">
        <v>51</v>
      </c>
      <c r="C271" s="32" t="s">
        <v>22</v>
      </c>
      <c r="D271" s="32" t="s">
        <v>78</v>
      </c>
      <c r="E271" s="32" t="s">
        <v>77</v>
      </c>
      <c r="F271" s="32" t="s">
        <v>1070</v>
      </c>
      <c r="G271" s="32" t="s">
        <v>6158</v>
      </c>
      <c r="H271" s="32" t="s">
        <v>6159</v>
      </c>
      <c r="I271" s="32" t="s">
        <v>1069</v>
      </c>
      <c r="J271" s="35">
        <v>0</v>
      </c>
      <c r="K271" s="35">
        <v>0</v>
      </c>
    </row>
    <row r="272" spans="1:11" x14ac:dyDescent="0.25">
      <c r="A272" s="32">
        <v>1509</v>
      </c>
      <c r="B272" s="32" t="s">
        <v>51</v>
      </c>
      <c r="C272" s="32" t="s">
        <v>22</v>
      </c>
      <c r="D272" s="32" t="s">
        <v>78</v>
      </c>
      <c r="E272" s="32" t="s">
        <v>77</v>
      </c>
      <c r="F272" s="32" t="s">
        <v>1070</v>
      </c>
      <c r="G272" s="32" t="s">
        <v>6160</v>
      </c>
      <c r="H272" s="32" t="s">
        <v>6161</v>
      </c>
      <c r="I272" s="32" t="s">
        <v>2003</v>
      </c>
      <c r="J272" s="35">
        <v>0</v>
      </c>
      <c r="K272" s="35">
        <v>0</v>
      </c>
    </row>
    <row r="273" spans="1:11" x14ac:dyDescent="0.25">
      <c r="A273" s="32">
        <v>1509</v>
      </c>
      <c r="B273" s="32" t="s">
        <v>51</v>
      </c>
      <c r="C273" s="32" t="s">
        <v>22</v>
      </c>
      <c r="D273" s="32" t="s">
        <v>78</v>
      </c>
      <c r="E273" s="32" t="s">
        <v>77</v>
      </c>
      <c r="F273" s="32" t="s">
        <v>1070</v>
      </c>
      <c r="G273" s="32" t="s">
        <v>6193</v>
      </c>
      <c r="H273" s="32" t="s">
        <v>6194</v>
      </c>
      <c r="I273" s="32" t="s">
        <v>2003</v>
      </c>
      <c r="J273" s="35">
        <v>0</v>
      </c>
      <c r="K273" s="35">
        <v>0</v>
      </c>
    </row>
    <row r="274" spans="1:11" x14ac:dyDescent="0.25">
      <c r="A274" s="32">
        <v>1509</v>
      </c>
      <c r="B274" s="32" t="s">
        <v>51</v>
      </c>
      <c r="C274" s="32" t="s">
        <v>22</v>
      </c>
      <c r="D274" s="32" t="s">
        <v>78</v>
      </c>
      <c r="E274" s="32" t="s">
        <v>77</v>
      </c>
      <c r="F274" s="32" t="s">
        <v>1070</v>
      </c>
      <c r="G274" s="32" t="s">
        <v>7111</v>
      </c>
      <c r="H274" s="32" t="s">
        <v>7112</v>
      </c>
      <c r="I274" s="32" t="s">
        <v>2003</v>
      </c>
      <c r="J274" s="35">
        <v>0</v>
      </c>
      <c r="K274" s="35">
        <v>0</v>
      </c>
    </row>
    <row r="275" spans="1:11" x14ac:dyDescent="0.25">
      <c r="A275" s="32">
        <v>1509</v>
      </c>
      <c r="B275" s="32" t="s">
        <v>51</v>
      </c>
      <c r="C275" s="32" t="s">
        <v>22</v>
      </c>
      <c r="D275" s="32" t="s">
        <v>78</v>
      </c>
      <c r="E275" s="32" t="s">
        <v>77</v>
      </c>
      <c r="F275" s="32" t="s">
        <v>1070</v>
      </c>
      <c r="G275" s="32" t="s">
        <v>7128</v>
      </c>
      <c r="H275" s="32" t="s">
        <v>7129</v>
      </c>
      <c r="I275" s="32" t="s">
        <v>2003</v>
      </c>
      <c r="J275" s="35">
        <v>0</v>
      </c>
      <c r="K275" s="35">
        <v>0</v>
      </c>
    </row>
    <row r="276" spans="1:11" x14ac:dyDescent="0.25">
      <c r="A276" s="32">
        <v>1509</v>
      </c>
      <c r="B276" s="32" t="s">
        <v>51</v>
      </c>
      <c r="C276" s="32" t="s">
        <v>22</v>
      </c>
      <c r="D276" s="32" t="s">
        <v>78</v>
      </c>
      <c r="E276" s="32" t="s">
        <v>77</v>
      </c>
      <c r="F276" s="32" t="s">
        <v>1070</v>
      </c>
      <c r="G276" s="32" t="s">
        <v>7669</v>
      </c>
      <c r="H276" s="32" t="s">
        <v>7670</v>
      </c>
      <c r="I276" s="32" t="s">
        <v>2003</v>
      </c>
      <c r="J276" s="35">
        <v>0</v>
      </c>
      <c r="K276" s="35">
        <v>0</v>
      </c>
    </row>
    <row r="277" spans="1:11" x14ac:dyDescent="0.25">
      <c r="A277" s="32">
        <v>1509</v>
      </c>
      <c r="B277" s="32" t="s">
        <v>51</v>
      </c>
      <c r="C277" s="32" t="s">
        <v>22</v>
      </c>
      <c r="D277" s="32" t="s">
        <v>78</v>
      </c>
      <c r="E277" s="32" t="s">
        <v>77</v>
      </c>
      <c r="F277" s="32" t="s">
        <v>1070</v>
      </c>
      <c r="G277" s="32" t="s">
        <v>7899</v>
      </c>
      <c r="H277" s="32" t="s">
        <v>7900</v>
      </c>
      <c r="I277" s="32" t="s">
        <v>2003</v>
      </c>
      <c r="J277" s="35">
        <v>0</v>
      </c>
      <c r="K277" s="35">
        <v>0</v>
      </c>
    </row>
    <row r="278" spans="1:11" x14ac:dyDescent="0.25">
      <c r="A278" s="32">
        <v>1509</v>
      </c>
      <c r="B278" s="32" t="s">
        <v>51</v>
      </c>
      <c r="C278" s="32" t="s">
        <v>22</v>
      </c>
      <c r="D278" s="32" t="s">
        <v>78</v>
      </c>
      <c r="E278" s="32" t="s">
        <v>77</v>
      </c>
      <c r="F278" s="32" t="s">
        <v>1070</v>
      </c>
      <c r="G278" s="32" t="s">
        <v>7906</v>
      </c>
      <c r="H278" s="32" t="s">
        <v>7907</v>
      </c>
      <c r="I278" s="32" t="s">
        <v>2003</v>
      </c>
      <c r="J278" s="35">
        <v>0</v>
      </c>
      <c r="K278" s="35">
        <v>0</v>
      </c>
    </row>
    <row r="279" spans="1:11" x14ac:dyDescent="0.25">
      <c r="A279" s="32">
        <v>1509</v>
      </c>
      <c r="B279" s="32" t="s">
        <v>51</v>
      </c>
      <c r="C279" s="32" t="s">
        <v>22</v>
      </c>
      <c r="D279" s="32" t="s">
        <v>78</v>
      </c>
      <c r="E279" s="32" t="s">
        <v>77</v>
      </c>
      <c r="F279" s="32" t="s">
        <v>1070</v>
      </c>
      <c r="G279" s="32" t="s">
        <v>7908</v>
      </c>
      <c r="H279" s="32" t="s">
        <v>7909</v>
      </c>
      <c r="I279" s="32" t="s">
        <v>2003</v>
      </c>
      <c r="J279" s="35">
        <v>0</v>
      </c>
      <c r="K279" s="35">
        <v>0</v>
      </c>
    </row>
    <row r="280" spans="1:11" x14ac:dyDescent="0.25">
      <c r="A280" s="32">
        <v>1509</v>
      </c>
      <c r="B280" s="32" t="s">
        <v>51</v>
      </c>
      <c r="C280" s="32" t="s">
        <v>22</v>
      </c>
      <c r="D280" s="32" t="s">
        <v>78</v>
      </c>
      <c r="E280" s="32" t="s">
        <v>77</v>
      </c>
      <c r="F280" s="32" t="s">
        <v>1070</v>
      </c>
      <c r="G280" s="32" t="s">
        <v>7910</v>
      </c>
      <c r="H280" s="32" t="s">
        <v>7911</v>
      </c>
      <c r="I280" s="32" t="s">
        <v>2003</v>
      </c>
      <c r="J280" s="35">
        <v>0</v>
      </c>
      <c r="K280" s="35">
        <v>0</v>
      </c>
    </row>
    <row r="281" spans="1:11" x14ac:dyDescent="0.25">
      <c r="A281" s="32">
        <v>1509</v>
      </c>
      <c r="B281" s="32" t="s">
        <v>51</v>
      </c>
      <c r="C281" s="32" t="s">
        <v>22</v>
      </c>
      <c r="D281" s="32" t="s">
        <v>78</v>
      </c>
      <c r="E281" s="32" t="s">
        <v>77</v>
      </c>
      <c r="F281" s="32" t="s">
        <v>1070</v>
      </c>
      <c r="G281" s="32" t="s">
        <v>7915</v>
      </c>
      <c r="H281" s="32" t="s">
        <v>7916</v>
      </c>
      <c r="I281" s="32" t="s">
        <v>2003</v>
      </c>
      <c r="J281" s="35">
        <v>0</v>
      </c>
      <c r="K281" s="35">
        <v>0</v>
      </c>
    </row>
    <row r="282" spans="1:11" x14ac:dyDescent="0.25">
      <c r="A282" s="32">
        <v>1509</v>
      </c>
      <c r="B282" s="32" t="s">
        <v>51</v>
      </c>
      <c r="C282" s="32" t="s">
        <v>22</v>
      </c>
      <c r="D282" s="32" t="s">
        <v>78</v>
      </c>
      <c r="E282" s="32" t="s">
        <v>77</v>
      </c>
      <c r="F282" s="32" t="s">
        <v>1070</v>
      </c>
      <c r="G282" s="32" t="s">
        <v>7917</v>
      </c>
      <c r="H282" s="32" t="s">
        <v>7918</v>
      </c>
      <c r="I282" s="32" t="s">
        <v>2003</v>
      </c>
      <c r="J282" s="35">
        <v>0</v>
      </c>
      <c r="K282" s="35">
        <v>0</v>
      </c>
    </row>
    <row r="283" spans="1:11" x14ac:dyDescent="0.25">
      <c r="A283" s="32">
        <v>1509</v>
      </c>
      <c r="B283" s="32" t="s">
        <v>51</v>
      </c>
      <c r="C283" s="32" t="s">
        <v>22</v>
      </c>
      <c r="D283" s="32" t="s">
        <v>78</v>
      </c>
      <c r="E283" s="32" t="s">
        <v>77</v>
      </c>
      <c r="F283" s="32" t="s">
        <v>1070</v>
      </c>
      <c r="G283" s="32" t="s">
        <v>7919</v>
      </c>
      <c r="H283" s="32" t="s">
        <v>7920</v>
      </c>
      <c r="I283" s="32" t="s">
        <v>2003</v>
      </c>
      <c r="J283" s="35">
        <v>0</v>
      </c>
      <c r="K283" s="35">
        <v>0</v>
      </c>
    </row>
    <row r="284" spans="1:11" x14ac:dyDescent="0.25">
      <c r="A284" s="32">
        <v>1509</v>
      </c>
      <c r="B284" s="32" t="s">
        <v>51</v>
      </c>
      <c r="C284" s="32" t="s">
        <v>22</v>
      </c>
      <c r="D284" s="32" t="s">
        <v>78</v>
      </c>
      <c r="E284" s="32" t="s">
        <v>77</v>
      </c>
      <c r="F284" s="32" t="s">
        <v>1070</v>
      </c>
      <c r="G284" s="32" t="s">
        <v>9774</v>
      </c>
      <c r="H284" s="32" t="s">
        <v>9775</v>
      </c>
      <c r="I284" s="32" t="s">
        <v>2003</v>
      </c>
      <c r="J284" s="35">
        <v>0</v>
      </c>
      <c r="K284" s="35">
        <v>0</v>
      </c>
    </row>
    <row r="285" spans="1:11" x14ac:dyDescent="0.25">
      <c r="A285" s="32">
        <v>1509</v>
      </c>
      <c r="B285" s="32" t="s">
        <v>51</v>
      </c>
      <c r="C285" s="32" t="s">
        <v>22</v>
      </c>
      <c r="D285" s="32" t="s">
        <v>78</v>
      </c>
      <c r="E285" s="32" t="s">
        <v>77</v>
      </c>
      <c r="F285" s="32" t="s">
        <v>1070</v>
      </c>
      <c r="G285" s="32" t="s">
        <v>9776</v>
      </c>
      <c r="H285" s="32" t="s">
        <v>9777</v>
      </c>
      <c r="I285" s="32" t="s">
        <v>2003</v>
      </c>
      <c r="J285" s="35">
        <v>0</v>
      </c>
      <c r="K285" s="35">
        <v>0</v>
      </c>
    </row>
    <row r="286" spans="1:11" x14ac:dyDescent="0.25">
      <c r="A286" s="32">
        <v>1509</v>
      </c>
      <c r="B286" s="32" t="s">
        <v>51</v>
      </c>
      <c r="C286" s="32" t="s">
        <v>22</v>
      </c>
      <c r="D286" s="32" t="s">
        <v>78</v>
      </c>
      <c r="E286" s="32" t="s">
        <v>77</v>
      </c>
      <c r="F286" s="32" t="s">
        <v>1070</v>
      </c>
      <c r="G286" s="32" t="s">
        <v>9811</v>
      </c>
      <c r="H286" s="32" t="s">
        <v>9812</v>
      </c>
      <c r="I286" s="32" t="s">
        <v>2003</v>
      </c>
      <c r="J286" s="35">
        <v>0</v>
      </c>
      <c r="K286" s="35">
        <v>0</v>
      </c>
    </row>
    <row r="287" spans="1:11" x14ac:dyDescent="0.25">
      <c r="A287" s="32">
        <v>1509</v>
      </c>
      <c r="B287" s="32" t="s">
        <v>51</v>
      </c>
      <c r="C287" s="32" t="s">
        <v>22</v>
      </c>
      <c r="D287" s="32" t="s">
        <v>78</v>
      </c>
      <c r="E287" s="32" t="s">
        <v>77</v>
      </c>
      <c r="F287" s="32" t="s">
        <v>1070</v>
      </c>
      <c r="G287" s="32" t="s">
        <v>10386</v>
      </c>
      <c r="H287" s="32" t="s">
        <v>10387</v>
      </c>
      <c r="I287" s="32" t="s">
        <v>2003</v>
      </c>
      <c r="J287" s="35">
        <v>0</v>
      </c>
      <c r="K287" s="35">
        <v>0</v>
      </c>
    </row>
    <row r="288" spans="1:11" x14ac:dyDescent="0.25">
      <c r="A288" s="32">
        <v>1509</v>
      </c>
      <c r="B288" s="32" t="s">
        <v>51</v>
      </c>
      <c r="C288" s="32" t="s">
        <v>22</v>
      </c>
      <c r="D288" s="32" t="s">
        <v>4567</v>
      </c>
      <c r="E288" s="32" t="s">
        <v>4568</v>
      </c>
      <c r="F288" s="32" t="s">
        <v>1070</v>
      </c>
      <c r="G288" s="32" t="s">
        <v>8013</v>
      </c>
      <c r="H288" s="32" t="s">
        <v>8014</v>
      </c>
      <c r="I288" s="32" t="s">
        <v>1069</v>
      </c>
      <c r="J288" s="35">
        <v>307.45</v>
      </c>
      <c r="K288" s="35">
        <v>0</v>
      </c>
    </row>
    <row r="289" spans="1:11" x14ac:dyDescent="0.25">
      <c r="A289" s="32">
        <v>1509</v>
      </c>
      <c r="B289" s="32" t="s">
        <v>51</v>
      </c>
      <c r="C289" s="32" t="s">
        <v>22</v>
      </c>
      <c r="D289" s="32" t="s">
        <v>4657</v>
      </c>
      <c r="E289" s="32" t="s">
        <v>4658</v>
      </c>
      <c r="F289" s="32" t="s">
        <v>6241</v>
      </c>
      <c r="G289" s="32" t="s">
        <v>6239</v>
      </c>
      <c r="H289" s="32" t="s">
        <v>6240</v>
      </c>
      <c r="I289" s="32" t="s">
        <v>1069</v>
      </c>
      <c r="J289" s="35">
        <v>296.18</v>
      </c>
      <c r="K289" s="35">
        <v>0</v>
      </c>
    </row>
    <row r="290" spans="1:11" x14ac:dyDescent="0.25">
      <c r="A290" s="32">
        <v>1509</v>
      </c>
      <c r="B290" s="32" t="s">
        <v>51</v>
      </c>
      <c r="C290" s="32" t="s">
        <v>22</v>
      </c>
      <c r="D290" s="32" t="s">
        <v>47</v>
      </c>
      <c r="E290" s="32" t="s">
        <v>48</v>
      </c>
      <c r="F290" s="32" t="s">
        <v>1070</v>
      </c>
      <c r="G290" s="32" t="s">
        <v>6785</v>
      </c>
      <c r="H290" s="32" t="s">
        <v>6786</v>
      </c>
      <c r="I290" s="32" t="s">
        <v>2003</v>
      </c>
      <c r="J290" s="35">
        <v>0</v>
      </c>
      <c r="K290" s="35">
        <v>0</v>
      </c>
    </row>
    <row r="291" spans="1:11" x14ac:dyDescent="0.25">
      <c r="A291" s="32">
        <v>1509</v>
      </c>
      <c r="B291" s="32" t="s">
        <v>51</v>
      </c>
      <c r="C291" s="32" t="s">
        <v>22</v>
      </c>
      <c r="D291" s="32" t="s">
        <v>47</v>
      </c>
      <c r="E291" s="32" t="s">
        <v>48</v>
      </c>
      <c r="F291" s="32" t="s">
        <v>1070</v>
      </c>
      <c r="G291" s="32" t="s">
        <v>7615</v>
      </c>
      <c r="H291" s="32" t="s">
        <v>7616</v>
      </c>
      <c r="I291" s="32" t="s">
        <v>2003</v>
      </c>
      <c r="J291" s="35">
        <v>0</v>
      </c>
      <c r="K291" s="35">
        <v>0</v>
      </c>
    </row>
    <row r="292" spans="1:11" x14ac:dyDescent="0.25">
      <c r="A292" s="32">
        <v>1509</v>
      </c>
      <c r="B292" s="32" t="s">
        <v>51</v>
      </c>
      <c r="C292" s="32" t="s">
        <v>22</v>
      </c>
      <c r="D292" s="32" t="s">
        <v>47</v>
      </c>
      <c r="E292" s="32" t="s">
        <v>48</v>
      </c>
      <c r="F292" s="32" t="s">
        <v>1070</v>
      </c>
      <c r="G292" s="32" t="s">
        <v>9845</v>
      </c>
      <c r="H292" s="32" t="s">
        <v>9846</v>
      </c>
      <c r="I292" s="32" t="s">
        <v>2003</v>
      </c>
      <c r="J292" s="35">
        <v>0</v>
      </c>
      <c r="K292" s="35">
        <v>0</v>
      </c>
    </row>
    <row r="293" spans="1:11" x14ac:dyDescent="0.25">
      <c r="A293" s="32">
        <v>1509</v>
      </c>
      <c r="B293" s="32" t="s">
        <v>51</v>
      </c>
      <c r="C293" s="32" t="s">
        <v>22</v>
      </c>
      <c r="D293" s="32" t="s">
        <v>126</v>
      </c>
      <c r="E293" s="32" t="s">
        <v>125</v>
      </c>
      <c r="F293" s="32" t="s">
        <v>2101</v>
      </c>
      <c r="G293" s="32" t="s">
        <v>7975</v>
      </c>
      <c r="H293" s="32" t="s">
        <v>7976</v>
      </c>
      <c r="I293" s="32" t="s">
        <v>1069</v>
      </c>
      <c r="J293" s="35">
        <v>0</v>
      </c>
      <c r="K293" s="35">
        <v>0</v>
      </c>
    </row>
    <row r="294" spans="1:11" x14ac:dyDescent="0.25">
      <c r="A294" s="32">
        <v>1509</v>
      </c>
      <c r="B294" s="32" t="s">
        <v>51</v>
      </c>
      <c r="C294" s="32" t="s">
        <v>22</v>
      </c>
      <c r="D294" s="32" t="s">
        <v>126</v>
      </c>
      <c r="E294" s="32" t="s">
        <v>125</v>
      </c>
      <c r="F294" s="32" t="s">
        <v>2101</v>
      </c>
      <c r="G294" s="32" t="s">
        <v>7977</v>
      </c>
      <c r="H294" s="32" t="s">
        <v>7978</v>
      </c>
      <c r="I294" s="32" t="s">
        <v>1069</v>
      </c>
      <c r="J294" s="35">
        <v>1073.5200000000002</v>
      </c>
      <c r="K294" s="35">
        <v>0</v>
      </c>
    </row>
    <row r="295" spans="1:11" x14ac:dyDescent="0.25">
      <c r="A295" s="32">
        <v>1509</v>
      </c>
      <c r="B295" s="32" t="s">
        <v>51</v>
      </c>
      <c r="C295" s="32" t="s">
        <v>22</v>
      </c>
      <c r="D295" s="32" t="s">
        <v>7224</v>
      </c>
      <c r="E295" s="32" t="s">
        <v>2198</v>
      </c>
      <c r="F295" s="32" t="s">
        <v>1070</v>
      </c>
      <c r="G295" s="32" t="s">
        <v>7599</v>
      </c>
      <c r="H295" s="32" t="s">
        <v>7600</v>
      </c>
      <c r="I295" s="32" t="s">
        <v>2003</v>
      </c>
      <c r="J295" s="35">
        <v>0</v>
      </c>
      <c r="K295" s="35">
        <v>0</v>
      </c>
    </row>
    <row r="296" spans="1:11" x14ac:dyDescent="0.25">
      <c r="A296" s="32">
        <v>1509</v>
      </c>
      <c r="B296" s="32" t="s">
        <v>51</v>
      </c>
      <c r="C296" s="32" t="s">
        <v>22</v>
      </c>
      <c r="D296" s="32" t="s">
        <v>7224</v>
      </c>
      <c r="E296" s="32" t="s">
        <v>2198</v>
      </c>
      <c r="F296" s="32" t="s">
        <v>1070</v>
      </c>
      <c r="G296" s="32" t="s">
        <v>9789</v>
      </c>
      <c r="H296" s="32" t="s">
        <v>9790</v>
      </c>
      <c r="I296" s="32" t="s">
        <v>2003</v>
      </c>
      <c r="J296" s="35">
        <v>0</v>
      </c>
      <c r="K296" s="35">
        <v>0</v>
      </c>
    </row>
    <row r="297" spans="1:11" x14ac:dyDescent="0.25">
      <c r="A297" s="32">
        <v>1509</v>
      </c>
      <c r="B297" s="32" t="s">
        <v>51</v>
      </c>
      <c r="C297" s="32" t="s">
        <v>22</v>
      </c>
      <c r="D297" s="32" t="s">
        <v>2020</v>
      </c>
      <c r="E297" s="32" t="s">
        <v>2021</v>
      </c>
      <c r="F297" s="32" t="s">
        <v>1070</v>
      </c>
      <c r="G297" s="32" t="s">
        <v>6765</v>
      </c>
      <c r="H297" s="32" t="s">
        <v>6766</v>
      </c>
      <c r="I297" s="32" t="s">
        <v>1069</v>
      </c>
      <c r="J297" s="35">
        <v>0</v>
      </c>
      <c r="K297" s="35">
        <v>0</v>
      </c>
    </row>
    <row r="298" spans="1:11" x14ac:dyDescent="0.25">
      <c r="A298" s="32">
        <v>1509</v>
      </c>
      <c r="B298" s="32" t="s">
        <v>51</v>
      </c>
      <c r="C298" s="32" t="s">
        <v>22</v>
      </c>
      <c r="D298" s="32" t="s">
        <v>2020</v>
      </c>
      <c r="E298" s="32" t="s">
        <v>2021</v>
      </c>
      <c r="F298" s="32" t="s">
        <v>1070</v>
      </c>
      <c r="G298" s="32" t="s">
        <v>7881</v>
      </c>
      <c r="H298" s="32" t="s">
        <v>7882</v>
      </c>
      <c r="I298" s="32" t="s">
        <v>2003</v>
      </c>
      <c r="J298" s="35">
        <v>0</v>
      </c>
      <c r="K298" s="35">
        <v>0</v>
      </c>
    </row>
    <row r="299" spans="1:11" x14ac:dyDescent="0.25">
      <c r="A299" s="32">
        <v>1509</v>
      </c>
      <c r="B299" s="32" t="s">
        <v>51</v>
      </c>
      <c r="C299" s="32" t="s">
        <v>22</v>
      </c>
      <c r="D299" s="32" t="s">
        <v>2020</v>
      </c>
      <c r="E299" s="32" t="s">
        <v>2021</v>
      </c>
      <c r="F299" s="32" t="s">
        <v>1070</v>
      </c>
      <c r="G299" s="32" t="s">
        <v>7885</v>
      </c>
      <c r="H299" s="32" t="s">
        <v>7886</v>
      </c>
      <c r="I299" s="32" t="s">
        <v>2003</v>
      </c>
      <c r="J299" s="35">
        <v>0</v>
      </c>
      <c r="K299" s="35">
        <v>0</v>
      </c>
    </row>
    <row r="300" spans="1:11" x14ac:dyDescent="0.25">
      <c r="A300" s="32">
        <v>1509</v>
      </c>
      <c r="B300" s="32" t="s">
        <v>51</v>
      </c>
      <c r="C300" s="32" t="s">
        <v>22</v>
      </c>
      <c r="D300" s="32" t="s">
        <v>2020</v>
      </c>
      <c r="E300" s="32" t="s">
        <v>2021</v>
      </c>
      <c r="F300" s="32" t="s">
        <v>1070</v>
      </c>
      <c r="G300" s="32" t="s">
        <v>7887</v>
      </c>
      <c r="H300" s="32" t="s">
        <v>7888</v>
      </c>
      <c r="I300" s="32" t="s">
        <v>2003</v>
      </c>
      <c r="J300" s="35">
        <v>0</v>
      </c>
      <c r="K300" s="35">
        <v>0</v>
      </c>
    </row>
    <row r="301" spans="1:11" x14ac:dyDescent="0.25">
      <c r="A301" s="32">
        <v>1509</v>
      </c>
      <c r="B301" s="32" t="s">
        <v>51</v>
      </c>
      <c r="C301" s="32" t="s">
        <v>22</v>
      </c>
      <c r="D301" s="32" t="s">
        <v>2020</v>
      </c>
      <c r="E301" s="32" t="s">
        <v>2021</v>
      </c>
      <c r="F301" s="32" t="s">
        <v>1070</v>
      </c>
      <c r="G301" s="32" t="s">
        <v>10351</v>
      </c>
      <c r="H301" s="32" t="s">
        <v>10352</v>
      </c>
      <c r="I301" s="32" t="s">
        <v>2003</v>
      </c>
      <c r="J301" s="35">
        <v>0</v>
      </c>
      <c r="K301" s="35">
        <v>0</v>
      </c>
    </row>
    <row r="302" spans="1:11" x14ac:dyDescent="0.25">
      <c r="A302" s="32">
        <v>1509</v>
      </c>
      <c r="B302" s="32" t="s">
        <v>51</v>
      </c>
      <c r="C302" s="32" t="s">
        <v>22</v>
      </c>
      <c r="D302" s="32" t="s">
        <v>2020</v>
      </c>
      <c r="E302" s="32" t="s">
        <v>2021</v>
      </c>
      <c r="F302" s="32" t="s">
        <v>1070</v>
      </c>
      <c r="G302" s="32" t="s">
        <v>10380</v>
      </c>
      <c r="H302" s="32" t="s">
        <v>10381</v>
      </c>
      <c r="I302" s="32" t="s">
        <v>2003</v>
      </c>
      <c r="J302" s="35">
        <v>0</v>
      </c>
      <c r="K302" s="35">
        <v>0</v>
      </c>
    </row>
    <row r="303" spans="1:11" x14ac:dyDescent="0.25">
      <c r="A303" s="32">
        <v>1509</v>
      </c>
      <c r="B303" s="32" t="s">
        <v>51</v>
      </c>
      <c r="C303" s="32" t="s">
        <v>22</v>
      </c>
      <c r="D303" s="32" t="s">
        <v>2020</v>
      </c>
      <c r="E303" s="32" t="s">
        <v>2021</v>
      </c>
      <c r="F303" s="32" t="s">
        <v>1070</v>
      </c>
      <c r="G303" s="32" t="s">
        <v>10384</v>
      </c>
      <c r="H303" s="32" t="s">
        <v>10385</v>
      </c>
      <c r="I303" s="32" t="s">
        <v>2003</v>
      </c>
      <c r="J303" s="35">
        <v>0</v>
      </c>
      <c r="K303" s="35">
        <v>0</v>
      </c>
    </row>
    <row r="304" spans="1:11" x14ac:dyDescent="0.25">
      <c r="A304" s="32">
        <v>1509</v>
      </c>
      <c r="B304" s="32" t="s">
        <v>51</v>
      </c>
      <c r="C304" s="32" t="s">
        <v>22</v>
      </c>
      <c r="D304" s="32" t="s">
        <v>5973</v>
      </c>
      <c r="E304" s="32" t="s">
        <v>5974</v>
      </c>
      <c r="F304" s="32" t="s">
        <v>1070</v>
      </c>
      <c r="G304" s="32" t="s">
        <v>5975</v>
      </c>
      <c r="H304" s="32" t="s">
        <v>5976</v>
      </c>
      <c r="I304" s="32" t="s">
        <v>2003</v>
      </c>
      <c r="J304" s="35">
        <v>0</v>
      </c>
      <c r="K304" s="35">
        <v>0</v>
      </c>
    </row>
    <row r="305" spans="1:11" x14ac:dyDescent="0.25">
      <c r="A305" s="32">
        <v>1509</v>
      </c>
      <c r="B305" s="32" t="s">
        <v>51</v>
      </c>
      <c r="C305" s="32" t="s">
        <v>22</v>
      </c>
      <c r="D305" s="32" t="s">
        <v>5973</v>
      </c>
      <c r="E305" s="32" t="s">
        <v>5974</v>
      </c>
      <c r="F305" s="32" t="s">
        <v>1070</v>
      </c>
      <c r="G305" s="32" t="s">
        <v>6951</v>
      </c>
      <c r="H305" s="32" t="s">
        <v>6960</v>
      </c>
      <c r="I305" s="32" t="s">
        <v>2003</v>
      </c>
      <c r="J305" s="35">
        <v>0</v>
      </c>
      <c r="K305" s="35">
        <v>0</v>
      </c>
    </row>
    <row r="306" spans="1:11" x14ac:dyDescent="0.25">
      <c r="A306" s="32">
        <v>1509</v>
      </c>
      <c r="B306" s="32" t="s">
        <v>51</v>
      </c>
      <c r="C306" s="32" t="s">
        <v>22</v>
      </c>
      <c r="D306" s="32" t="s">
        <v>5973</v>
      </c>
      <c r="E306" s="32" t="s">
        <v>5974</v>
      </c>
      <c r="F306" s="32" t="s">
        <v>1070</v>
      </c>
      <c r="G306" s="32" t="s">
        <v>7878</v>
      </c>
      <c r="H306" s="32" t="s">
        <v>7879</v>
      </c>
      <c r="I306" s="32" t="s">
        <v>2003</v>
      </c>
      <c r="J306" s="35">
        <v>0</v>
      </c>
      <c r="K306" s="35">
        <v>0</v>
      </c>
    </row>
    <row r="307" spans="1:11" x14ac:dyDescent="0.25">
      <c r="A307" s="32">
        <v>1509</v>
      </c>
      <c r="B307" s="32" t="s">
        <v>51</v>
      </c>
      <c r="C307" s="32" t="s">
        <v>22</v>
      </c>
      <c r="D307" s="32" t="s">
        <v>5973</v>
      </c>
      <c r="E307" s="32" t="s">
        <v>5974</v>
      </c>
      <c r="F307" s="32" t="s">
        <v>1070</v>
      </c>
      <c r="G307" s="32" t="s">
        <v>10372</v>
      </c>
      <c r="H307" s="32" t="s">
        <v>10373</v>
      </c>
      <c r="I307" s="32" t="s">
        <v>2003</v>
      </c>
      <c r="J307" s="35">
        <v>0</v>
      </c>
      <c r="K307" s="35">
        <v>0</v>
      </c>
    </row>
    <row r="308" spans="1:11" x14ac:dyDescent="0.25">
      <c r="A308" s="32">
        <v>1509</v>
      </c>
      <c r="B308" s="32" t="s">
        <v>51</v>
      </c>
      <c r="C308" s="32" t="s">
        <v>22</v>
      </c>
      <c r="D308" s="32" t="s">
        <v>5973</v>
      </c>
      <c r="E308" s="32" t="s">
        <v>5974</v>
      </c>
      <c r="F308" s="32" t="s">
        <v>1070</v>
      </c>
      <c r="G308" s="32" t="s">
        <v>10376</v>
      </c>
      <c r="H308" s="32" t="s">
        <v>10377</v>
      </c>
      <c r="I308" s="32" t="s">
        <v>2003</v>
      </c>
      <c r="J308" s="35">
        <v>0</v>
      </c>
      <c r="K308" s="35">
        <v>0</v>
      </c>
    </row>
    <row r="309" spans="1:11" x14ac:dyDescent="0.25">
      <c r="A309" s="32">
        <v>1509</v>
      </c>
      <c r="B309" s="32" t="s">
        <v>51</v>
      </c>
      <c r="C309" s="32" t="s">
        <v>22</v>
      </c>
      <c r="D309" s="32" t="s">
        <v>7969</v>
      </c>
      <c r="E309" s="32" t="s">
        <v>7970</v>
      </c>
      <c r="F309" s="32" t="s">
        <v>1070</v>
      </c>
      <c r="G309" s="32" t="s">
        <v>7971</v>
      </c>
      <c r="H309" s="32" t="s">
        <v>7972</v>
      </c>
      <c r="I309" s="32" t="s">
        <v>2003</v>
      </c>
      <c r="J309" s="35">
        <v>0</v>
      </c>
      <c r="K309" s="35">
        <v>0</v>
      </c>
    </row>
    <row r="310" spans="1:11" x14ac:dyDescent="0.25">
      <c r="A310" s="32">
        <v>1509</v>
      </c>
      <c r="B310" s="32" t="s">
        <v>51</v>
      </c>
      <c r="C310" s="32" t="s">
        <v>22</v>
      </c>
      <c r="D310" s="32" t="s">
        <v>9675</v>
      </c>
      <c r="E310" s="32" t="s">
        <v>9676</v>
      </c>
      <c r="F310" s="32" t="s">
        <v>1070</v>
      </c>
      <c r="G310" s="32" t="s">
        <v>9778</v>
      </c>
      <c r="H310" s="32" t="s">
        <v>9779</v>
      </c>
      <c r="I310" s="32" t="s">
        <v>2003</v>
      </c>
      <c r="J310" s="35">
        <v>0</v>
      </c>
      <c r="K310" s="35">
        <v>0</v>
      </c>
    </row>
    <row r="311" spans="1:11" x14ac:dyDescent="0.25">
      <c r="A311" s="32">
        <v>1509</v>
      </c>
      <c r="B311" s="32" t="s">
        <v>51</v>
      </c>
      <c r="C311" s="32" t="s">
        <v>22</v>
      </c>
      <c r="D311" s="32" t="s">
        <v>9675</v>
      </c>
      <c r="E311" s="32" t="s">
        <v>9676</v>
      </c>
      <c r="F311" s="32" t="s">
        <v>1070</v>
      </c>
      <c r="G311" s="32" t="s">
        <v>9780</v>
      </c>
      <c r="H311" s="32" t="s">
        <v>9781</v>
      </c>
      <c r="I311" s="32" t="s">
        <v>2003</v>
      </c>
      <c r="J311" s="35">
        <v>0</v>
      </c>
      <c r="K311" s="35">
        <v>0</v>
      </c>
    </row>
    <row r="312" spans="1:11" x14ac:dyDescent="0.25">
      <c r="A312" s="32">
        <v>1509</v>
      </c>
      <c r="B312" s="32" t="s">
        <v>51</v>
      </c>
      <c r="C312" s="32" t="s">
        <v>22</v>
      </c>
      <c r="D312" s="32" t="s">
        <v>9675</v>
      </c>
      <c r="E312" s="32" t="s">
        <v>9676</v>
      </c>
      <c r="F312" s="32" t="s">
        <v>1070</v>
      </c>
      <c r="G312" s="32" t="s">
        <v>9782</v>
      </c>
      <c r="H312" s="32" t="s">
        <v>9783</v>
      </c>
      <c r="I312" s="32" t="s">
        <v>2003</v>
      </c>
      <c r="J312" s="35">
        <v>0</v>
      </c>
      <c r="K312" s="35">
        <v>0</v>
      </c>
    </row>
    <row r="313" spans="1:11" x14ac:dyDescent="0.25">
      <c r="A313" s="32">
        <v>1509</v>
      </c>
      <c r="B313" s="32" t="s">
        <v>51</v>
      </c>
      <c r="C313" s="32" t="s">
        <v>22</v>
      </c>
      <c r="D313" s="32" t="s">
        <v>9675</v>
      </c>
      <c r="E313" s="32" t="s">
        <v>9676</v>
      </c>
      <c r="F313" s="32" t="s">
        <v>1070</v>
      </c>
      <c r="G313" s="32" t="s">
        <v>9785</v>
      </c>
      <c r="H313" s="32" t="s">
        <v>9786</v>
      </c>
      <c r="I313" s="32" t="s">
        <v>2003</v>
      </c>
      <c r="J313" s="35">
        <v>0</v>
      </c>
      <c r="K313" s="35">
        <v>0</v>
      </c>
    </row>
    <row r="314" spans="1:11" x14ac:dyDescent="0.25">
      <c r="A314" s="32">
        <v>1509</v>
      </c>
      <c r="B314" s="32" t="s">
        <v>51</v>
      </c>
      <c r="C314" s="32" t="s">
        <v>22</v>
      </c>
      <c r="D314" s="32" t="s">
        <v>9675</v>
      </c>
      <c r="E314" s="32" t="s">
        <v>9676</v>
      </c>
      <c r="F314" s="32" t="s">
        <v>1070</v>
      </c>
      <c r="G314" s="32" t="s">
        <v>9787</v>
      </c>
      <c r="H314" s="32" t="s">
        <v>9788</v>
      </c>
      <c r="I314" s="32" t="s">
        <v>2003</v>
      </c>
      <c r="J314" s="35">
        <v>0</v>
      </c>
      <c r="K314" s="35">
        <v>0</v>
      </c>
    </row>
    <row r="315" spans="1:11" x14ac:dyDescent="0.25">
      <c r="A315" s="32">
        <v>1509</v>
      </c>
      <c r="B315" s="32" t="s">
        <v>51</v>
      </c>
      <c r="C315" s="32" t="s">
        <v>22</v>
      </c>
      <c r="D315" s="32" t="s">
        <v>289</v>
      </c>
      <c r="E315" s="32" t="s">
        <v>288</v>
      </c>
      <c r="F315" s="32" t="s">
        <v>1070</v>
      </c>
      <c r="G315" s="32" t="s">
        <v>5630</v>
      </c>
      <c r="H315" s="32" t="s">
        <v>10419</v>
      </c>
      <c r="I315" s="32" t="s">
        <v>1069</v>
      </c>
      <c r="J315" s="35">
        <v>-691.2</v>
      </c>
      <c r="K315" s="35">
        <v>0</v>
      </c>
    </row>
    <row r="316" spans="1:11" x14ac:dyDescent="0.25">
      <c r="A316" s="32">
        <v>1509</v>
      </c>
      <c r="B316" s="32" t="s">
        <v>51</v>
      </c>
      <c r="C316" s="32" t="s">
        <v>22</v>
      </c>
      <c r="D316" s="32" t="s">
        <v>289</v>
      </c>
      <c r="E316" s="32" t="s">
        <v>288</v>
      </c>
      <c r="F316" s="32" t="s">
        <v>1070</v>
      </c>
      <c r="G316" s="32" t="s">
        <v>6203</v>
      </c>
      <c r="H316" s="32" t="s">
        <v>6204</v>
      </c>
      <c r="I316" s="32" t="s">
        <v>1069</v>
      </c>
      <c r="J316" s="35">
        <v>345.6</v>
      </c>
      <c r="K316" s="35">
        <v>0</v>
      </c>
    </row>
    <row r="317" spans="1:11" x14ac:dyDescent="0.25">
      <c r="A317" s="32">
        <v>1509</v>
      </c>
      <c r="B317" s="32" t="s">
        <v>51</v>
      </c>
      <c r="C317" s="32" t="s">
        <v>22</v>
      </c>
      <c r="D317" s="32" t="s">
        <v>289</v>
      </c>
      <c r="E317" s="32" t="s">
        <v>288</v>
      </c>
      <c r="F317" s="32" t="s">
        <v>1070</v>
      </c>
      <c r="G317" s="32" t="s">
        <v>7984</v>
      </c>
      <c r="H317" s="32" t="s">
        <v>7985</v>
      </c>
      <c r="I317" s="32" t="s">
        <v>1069</v>
      </c>
      <c r="J317" s="35">
        <v>607.5</v>
      </c>
      <c r="K317" s="35">
        <v>0</v>
      </c>
    </row>
    <row r="318" spans="1:11" x14ac:dyDescent="0.25">
      <c r="A318" s="32">
        <v>1509</v>
      </c>
      <c r="B318" s="32" t="s">
        <v>51</v>
      </c>
      <c r="C318" s="32" t="s">
        <v>22</v>
      </c>
      <c r="D318" s="32" t="s">
        <v>2473</v>
      </c>
      <c r="E318" s="32" t="s">
        <v>2474</v>
      </c>
      <c r="F318" s="32" t="s">
        <v>1070</v>
      </c>
      <c r="G318" s="32" t="s">
        <v>6195</v>
      </c>
      <c r="H318" s="32" t="s">
        <v>6196</v>
      </c>
      <c r="I318" s="32" t="s">
        <v>2003</v>
      </c>
      <c r="J318" s="35">
        <v>0</v>
      </c>
      <c r="K318" s="35">
        <v>0</v>
      </c>
    </row>
    <row r="319" spans="1:11" x14ac:dyDescent="0.25">
      <c r="A319" s="32">
        <v>1509</v>
      </c>
      <c r="B319" s="32" t="s">
        <v>51</v>
      </c>
      <c r="C319" s="32" t="s">
        <v>22</v>
      </c>
      <c r="D319" s="32" t="s">
        <v>2473</v>
      </c>
      <c r="E319" s="32" t="s">
        <v>2474</v>
      </c>
      <c r="F319" s="32" t="s">
        <v>1070</v>
      </c>
      <c r="G319" s="32" t="s">
        <v>9797</v>
      </c>
      <c r="H319" s="32" t="s">
        <v>9798</v>
      </c>
      <c r="I319" s="32" t="s">
        <v>2003</v>
      </c>
      <c r="J319" s="35">
        <v>0</v>
      </c>
      <c r="K319" s="35">
        <v>0</v>
      </c>
    </row>
    <row r="320" spans="1:11" x14ac:dyDescent="0.25">
      <c r="A320" s="32">
        <v>1509</v>
      </c>
      <c r="B320" s="32" t="s">
        <v>51</v>
      </c>
      <c r="C320" s="32" t="s">
        <v>22</v>
      </c>
      <c r="D320" s="32" t="s">
        <v>56</v>
      </c>
      <c r="E320" s="32" t="s">
        <v>57</v>
      </c>
      <c r="F320" s="32" t="s">
        <v>1070</v>
      </c>
      <c r="G320" s="32" t="s">
        <v>9751</v>
      </c>
      <c r="H320" s="32" t="s">
        <v>9752</v>
      </c>
      <c r="I320" s="32" t="s">
        <v>2003</v>
      </c>
      <c r="J320" s="35">
        <v>0</v>
      </c>
      <c r="K320" s="35">
        <v>0</v>
      </c>
    </row>
    <row r="321" spans="1:11" x14ac:dyDescent="0.25">
      <c r="A321" s="32">
        <v>1509</v>
      </c>
      <c r="B321" s="32" t="s">
        <v>51</v>
      </c>
      <c r="C321" s="32" t="s">
        <v>22</v>
      </c>
      <c r="D321" s="32" t="s">
        <v>2335</v>
      </c>
      <c r="E321" s="32" t="s">
        <v>2336</v>
      </c>
      <c r="F321" s="32" t="s">
        <v>1070</v>
      </c>
      <c r="G321" s="32" t="s">
        <v>6814</v>
      </c>
      <c r="H321" s="32" t="s">
        <v>6815</v>
      </c>
      <c r="I321" s="32" t="s">
        <v>2003</v>
      </c>
      <c r="J321" s="35">
        <v>0</v>
      </c>
      <c r="K321" s="35">
        <v>0</v>
      </c>
    </row>
    <row r="322" spans="1:11" x14ac:dyDescent="0.25">
      <c r="A322" s="32">
        <v>1509</v>
      </c>
      <c r="B322" s="32" t="s">
        <v>51</v>
      </c>
      <c r="C322" s="32" t="s">
        <v>22</v>
      </c>
      <c r="D322" s="32" t="s">
        <v>2335</v>
      </c>
      <c r="E322" s="32" t="s">
        <v>2336</v>
      </c>
      <c r="F322" s="32" t="s">
        <v>1070</v>
      </c>
      <c r="G322" s="32" t="s">
        <v>6838</v>
      </c>
      <c r="H322" s="32" t="s">
        <v>6839</v>
      </c>
      <c r="I322" s="32" t="s">
        <v>2003</v>
      </c>
      <c r="J322" s="35">
        <v>0</v>
      </c>
      <c r="K322" s="35">
        <v>0</v>
      </c>
    </row>
    <row r="323" spans="1:11" x14ac:dyDescent="0.25">
      <c r="A323" s="32">
        <v>1509</v>
      </c>
      <c r="B323" s="32" t="s">
        <v>51</v>
      </c>
      <c r="C323" s="32" t="s">
        <v>22</v>
      </c>
      <c r="D323" s="32" t="s">
        <v>2335</v>
      </c>
      <c r="E323" s="32" t="s">
        <v>2336</v>
      </c>
      <c r="F323" s="32" t="s">
        <v>1070</v>
      </c>
      <c r="G323" s="32" t="s">
        <v>6840</v>
      </c>
      <c r="H323" s="32" t="s">
        <v>6841</v>
      </c>
      <c r="I323" s="32" t="s">
        <v>2003</v>
      </c>
      <c r="J323" s="35">
        <v>0</v>
      </c>
      <c r="K323" s="35">
        <v>0</v>
      </c>
    </row>
    <row r="324" spans="1:11" x14ac:dyDescent="0.25">
      <c r="A324" s="32">
        <v>1509</v>
      </c>
      <c r="B324" s="32" t="s">
        <v>51</v>
      </c>
      <c r="C324" s="32" t="s">
        <v>22</v>
      </c>
      <c r="D324" s="32" t="s">
        <v>2335</v>
      </c>
      <c r="E324" s="32" t="s">
        <v>2336</v>
      </c>
      <c r="F324" s="32" t="s">
        <v>1070</v>
      </c>
      <c r="G324" s="32" t="s">
        <v>6999</v>
      </c>
      <c r="H324" s="32" t="s">
        <v>7000</v>
      </c>
      <c r="I324" s="32" t="s">
        <v>2003</v>
      </c>
      <c r="J324" s="35">
        <v>0</v>
      </c>
      <c r="K324" s="35">
        <v>0</v>
      </c>
    </row>
    <row r="325" spans="1:11" x14ac:dyDescent="0.25">
      <c r="A325" s="32">
        <v>1509</v>
      </c>
      <c r="B325" s="32" t="s">
        <v>51</v>
      </c>
      <c r="C325" s="32" t="s">
        <v>22</v>
      </c>
      <c r="D325" s="32" t="s">
        <v>2335</v>
      </c>
      <c r="E325" s="32" t="s">
        <v>2336</v>
      </c>
      <c r="F325" s="32" t="s">
        <v>1070</v>
      </c>
      <c r="G325" s="32" t="s">
        <v>7138</v>
      </c>
      <c r="H325" s="32" t="s">
        <v>7139</v>
      </c>
      <c r="I325" s="32" t="s">
        <v>2003</v>
      </c>
      <c r="J325" s="35">
        <v>0</v>
      </c>
      <c r="K325" s="35">
        <v>0</v>
      </c>
    </row>
    <row r="326" spans="1:11" x14ac:dyDescent="0.25">
      <c r="A326" s="32">
        <v>1509</v>
      </c>
      <c r="B326" s="32" t="s">
        <v>51</v>
      </c>
      <c r="C326" s="32" t="s">
        <v>22</v>
      </c>
      <c r="D326" s="32" t="s">
        <v>2335</v>
      </c>
      <c r="E326" s="32" t="s">
        <v>2336</v>
      </c>
      <c r="F326" s="32" t="s">
        <v>1070</v>
      </c>
      <c r="G326" s="32" t="s">
        <v>7482</v>
      </c>
      <c r="H326" s="32" t="s">
        <v>7483</v>
      </c>
      <c r="I326" s="32" t="s">
        <v>2003</v>
      </c>
      <c r="J326" s="35">
        <v>0</v>
      </c>
      <c r="K326" s="35">
        <v>0</v>
      </c>
    </row>
    <row r="327" spans="1:11" x14ac:dyDescent="0.25">
      <c r="A327" s="32">
        <v>1509</v>
      </c>
      <c r="B327" s="32" t="s">
        <v>51</v>
      </c>
      <c r="C327" s="32" t="s">
        <v>22</v>
      </c>
      <c r="D327" s="32" t="s">
        <v>2335</v>
      </c>
      <c r="E327" s="32" t="s">
        <v>2336</v>
      </c>
      <c r="F327" s="32" t="s">
        <v>1070</v>
      </c>
      <c r="G327" s="32" t="s">
        <v>7486</v>
      </c>
      <c r="H327" s="32" t="s">
        <v>7487</v>
      </c>
      <c r="I327" s="32" t="s">
        <v>2003</v>
      </c>
      <c r="J327" s="35">
        <v>0</v>
      </c>
      <c r="K327" s="35">
        <v>0</v>
      </c>
    </row>
    <row r="328" spans="1:11" x14ac:dyDescent="0.25">
      <c r="A328" s="32">
        <v>1509</v>
      </c>
      <c r="B328" s="32" t="s">
        <v>51</v>
      </c>
      <c r="C328" s="32" t="s">
        <v>22</v>
      </c>
      <c r="D328" s="32" t="s">
        <v>2335</v>
      </c>
      <c r="E328" s="32" t="s">
        <v>2336</v>
      </c>
      <c r="F328" s="32" t="s">
        <v>1070</v>
      </c>
      <c r="G328" s="32" t="s">
        <v>7665</v>
      </c>
      <c r="H328" s="32" t="s">
        <v>7666</v>
      </c>
      <c r="I328" s="32" t="s">
        <v>2003</v>
      </c>
      <c r="J328" s="35">
        <v>0</v>
      </c>
      <c r="K328" s="35">
        <v>0</v>
      </c>
    </row>
    <row r="329" spans="1:11" x14ac:dyDescent="0.25">
      <c r="A329" s="32">
        <v>1509</v>
      </c>
      <c r="B329" s="32" t="s">
        <v>51</v>
      </c>
      <c r="C329" s="32" t="s">
        <v>22</v>
      </c>
      <c r="D329" s="32" t="s">
        <v>2335</v>
      </c>
      <c r="E329" s="32" t="s">
        <v>2336</v>
      </c>
      <c r="F329" s="32" t="s">
        <v>1070</v>
      </c>
      <c r="G329" s="32" t="s">
        <v>7921</v>
      </c>
      <c r="H329" s="32" t="s">
        <v>7922</v>
      </c>
      <c r="I329" s="32" t="s">
        <v>2003</v>
      </c>
      <c r="J329" s="35">
        <v>0</v>
      </c>
      <c r="K329" s="35">
        <v>0</v>
      </c>
    </row>
    <row r="330" spans="1:11" x14ac:dyDescent="0.25">
      <c r="A330" s="32">
        <v>1509</v>
      </c>
      <c r="B330" s="32" t="s">
        <v>51</v>
      </c>
      <c r="C330" s="32" t="s">
        <v>22</v>
      </c>
      <c r="D330" s="32" t="s">
        <v>2335</v>
      </c>
      <c r="E330" s="32" t="s">
        <v>2336</v>
      </c>
      <c r="F330" s="32" t="s">
        <v>1070</v>
      </c>
      <c r="G330" s="32" t="s">
        <v>7921</v>
      </c>
      <c r="H330" s="32" t="s">
        <v>7922</v>
      </c>
      <c r="I330" s="32" t="s">
        <v>1069</v>
      </c>
      <c r="J330" s="35">
        <v>0</v>
      </c>
      <c r="K330" s="35">
        <v>0</v>
      </c>
    </row>
    <row r="331" spans="1:11" x14ac:dyDescent="0.25">
      <c r="A331" s="32">
        <v>1509</v>
      </c>
      <c r="B331" s="32" t="s">
        <v>51</v>
      </c>
      <c r="C331" s="32" t="s">
        <v>22</v>
      </c>
      <c r="D331" s="32" t="s">
        <v>781</v>
      </c>
      <c r="E331" s="32" t="s">
        <v>780</v>
      </c>
      <c r="F331" s="32" t="s">
        <v>1070</v>
      </c>
      <c r="G331" s="32" t="s">
        <v>7603</v>
      </c>
      <c r="H331" s="32" t="s">
        <v>7604</v>
      </c>
      <c r="I331" s="32" t="s">
        <v>2003</v>
      </c>
      <c r="J331" s="35">
        <v>0</v>
      </c>
      <c r="K331" s="35">
        <v>0</v>
      </c>
    </row>
    <row r="332" spans="1:11" x14ac:dyDescent="0.25">
      <c r="A332" s="32">
        <v>1509</v>
      </c>
      <c r="B332" s="32" t="s">
        <v>51</v>
      </c>
      <c r="C332" s="32" t="s">
        <v>22</v>
      </c>
      <c r="D332" s="32" t="s">
        <v>781</v>
      </c>
      <c r="E332" s="32" t="s">
        <v>780</v>
      </c>
      <c r="F332" s="32" t="s">
        <v>1070</v>
      </c>
      <c r="G332" s="32" t="s">
        <v>7605</v>
      </c>
      <c r="H332" s="32" t="s">
        <v>7606</v>
      </c>
      <c r="I332" s="32" t="s">
        <v>2003</v>
      </c>
      <c r="J332" s="35">
        <v>0</v>
      </c>
      <c r="K332" s="35">
        <v>0</v>
      </c>
    </row>
    <row r="333" spans="1:11" x14ac:dyDescent="0.25">
      <c r="A333" s="32">
        <v>1509</v>
      </c>
      <c r="B333" s="32" t="s">
        <v>51</v>
      </c>
      <c r="C333" s="32" t="s">
        <v>22</v>
      </c>
      <c r="D333" s="32" t="s">
        <v>283</v>
      </c>
      <c r="E333" s="32" t="s">
        <v>282</v>
      </c>
      <c r="F333" s="32" t="s">
        <v>1070</v>
      </c>
      <c r="G333" s="32" t="s">
        <v>6771</v>
      </c>
      <c r="H333" s="32" t="s">
        <v>6772</v>
      </c>
      <c r="I333" s="32" t="s">
        <v>2003</v>
      </c>
      <c r="J333" s="35">
        <v>0</v>
      </c>
      <c r="K333" s="35">
        <v>0</v>
      </c>
    </row>
    <row r="334" spans="1:11" x14ac:dyDescent="0.25">
      <c r="A334" s="32">
        <v>1509</v>
      </c>
      <c r="B334" s="32" t="s">
        <v>51</v>
      </c>
      <c r="C334" s="32" t="s">
        <v>22</v>
      </c>
      <c r="D334" s="32" t="s">
        <v>283</v>
      </c>
      <c r="E334" s="32" t="s">
        <v>282</v>
      </c>
      <c r="F334" s="32" t="s">
        <v>1070</v>
      </c>
      <c r="G334" s="32" t="s">
        <v>6911</v>
      </c>
      <c r="H334" s="32" t="s">
        <v>6912</v>
      </c>
      <c r="I334" s="32" t="s">
        <v>2003</v>
      </c>
      <c r="J334" s="35">
        <v>0</v>
      </c>
      <c r="K334" s="35">
        <v>0</v>
      </c>
    </row>
    <row r="335" spans="1:11" x14ac:dyDescent="0.25">
      <c r="A335" s="32">
        <v>1509</v>
      </c>
      <c r="B335" s="32" t="s">
        <v>51</v>
      </c>
      <c r="C335" s="32" t="s">
        <v>22</v>
      </c>
      <c r="D335" s="32" t="s">
        <v>283</v>
      </c>
      <c r="E335" s="32" t="s">
        <v>282</v>
      </c>
      <c r="F335" s="32" t="s">
        <v>1070</v>
      </c>
      <c r="G335" s="32" t="s">
        <v>7589</v>
      </c>
      <c r="H335" s="32" t="s">
        <v>7590</v>
      </c>
      <c r="I335" s="32" t="s">
        <v>2003</v>
      </c>
      <c r="J335" s="35">
        <v>0</v>
      </c>
      <c r="K335" s="35">
        <v>0</v>
      </c>
    </row>
    <row r="336" spans="1:11" x14ac:dyDescent="0.25">
      <c r="A336" s="32">
        <v>1509</v>
      </c>
      <c r="B336" s="32" t="s">
        <v>51</v>
      </c>
      <c r="C336" s="32" t="s">
        <v>22</v>
      </c>
      <c r="D336" s="32" t="s">
        <v>305</v>
      </c>
      <c r="E336" s="32" t="s">
        <v>304</v>
      </c>
      <c r="F336" s="32" t="s">
        <v>1070</v>
      </c>
      <c r="G336" s="32" t="s">
        <v>7458</v>
      </c>
      <c r="H336" s="32" t="s">
        <v>7459</v>
      </c>
      <c r="I336" s="32" t="s">
        <v>2003</v>
      </c>
      <c r="J336" s="35">
        <v>0</v>
      </c>
      <c r="K336" s="35">
        <v>0</v>
      </c>
    </row>
    <row r="337" spans="1:11" x14ac:dyDescent="0.25">
      <c r="A337" s="32">
        <v>1509</v>
      </c>
      <c r="B337" s="32" t="s">
        <v>51</v>
      </c>
      <c r="C337" s="32" t="s">
        <v>22</v>
      </c>
      <c r="D337" s="32" t="s">
        <v>784</v>
      </c>
      <c r="E337" s="32" t="s">
        <v>783</v>
      </c>
      <c r="F337" s="32" t="s">
        <v>1070</v>
      </c>
      <c r="G337" s="32" t="s">
        <v>6136</v>
      </c>
      <c r="H337" s="32" t="s">
        <v>6137</v>
      </c>
      <c r="I337" s="32" t="s">
        <v>2003</v>
      </c>
      <c r="J337" s="35">
        <v>0</v>
      </c>
      <c r="K337" s="35">
        <v>0</v>
      </c>
    </row>
    <row r="338" spans="1:11" x14ac:dyDescent="0.25">
      <c r="A338" s="32">
        <v>1509</v>
      </c>
      <c r="B338" s="32" t="s">
        <v>51</v>
      </c>
      <c r="C338" s="32" t="s">
        <v>22</v>
      </c>
      <c r="D338" s="32" t="s">
        <v>784</v>
      </c>
      <c r="E338" s="32" t="s">
        <v>783</v>
      </c>
      <c r="F338" s="32" t="s">
        <v>1070</v>
      </c>
      <c r="G338" s="32" t="s">
        <v>7109</v>
      </c>
      <c r="H338" s="32" t="s">
        <v>7110</v>
      </c>
      <c r="I338" s="32" t="s">
        <v>2003</v>
      </c>
      <c r="J338" s="35">
        <v>0</v>
      </c>
      <c r="K338" s="35">
        <v>0</v>
      </c>
    </row>
    <row r="339" spans="1:11" x14ac:dyDescent="0.25">
      <c r="A339" s="32">
        <v>1509</v>
      </c>
      <c r="B339" s="32" t="s">
        <v>51</v>
      </c>
      <c r="C339" s="32" t="s">
        <v>22</v>
      </c>
      <c r="D339" s="32" t="s">
        <v>475</v>
      </c>
      <c r="E339" s="32" t="s">
        <v>474</v>
      </c>
      <c r="F339" s="32" t="s">
        <v>1070</v>
      </c>
      <c r="G339" s="32" t="s">
        <v>6132</v>
      </c>
      <c r="H339" s="32" t="s">
        <v>6133</v>
      </c>
      <c r="I339" s="32" t="s">
        <v>2003</v>
      </c>
      <c r="J339" s="35">
        <v>0</v>
      </c>
      <c r="K339" s="35">
        <v>0</v>
      </c>
    </row>
    <row r="340" spans="1:11" x14ac:dyDescent="0.25">
      <c r="A340" s="32">
        <v>1509</v>
      </c>
      <c r="B340" s="32" t="s">
        <v>51</v>
      </c>
      <c r="C340" s="32" t="s">
        <v>22</v>
      </c>
      <c r="D340" s="32" t="s">
        <v>10415</v>
      </c>
      <c r="E340" s="32" t="s">
        <v>10416</v>
      </c>
      <c r="F340" s="32" t="s">
        <v>1070</v>
      </c>
      <c r="G340" s="32" t="s">
        <v>10417</v>
      </c>
      <c r="H340" s="32" t="s">
        <v>10418</v>
      </c>
      <c r="I340" s="32" t="s">
        <v>1069</v>
      </c>
      <c r="J340" s="35">
        <v>-307.45</v>
      </c>
      <c r="K340" s="35">
        <v>0</v>
      </c>
    </row>
    <row r="341" spans="1:11" x14ac:dyDescent="0.25">
      <c r="A341" s="32">
        <v>1509</v>
      </c>
      <c r="B341" s="32" t="s">
        <v>51</v>
      </c>
      <c r="C341" s="32" t="s">
        <v>22</v>
      </c>
      <c r="D341" s="32" t="s">
        <v>5389</v>
      </c>
      <c r="E341" s="32" t="s">
        <v>5390</v>
      </c>
      <c r="F341" s="32" t="s">
        <v>1070</v>
      </c>
      <c r="G341" s="32" t="s">
        <v>6162</v>
      </c>
      <c r="H341" s="32" t="s">
        <v>6163</v>
      </c>
      <c r="I341" s="32" t="s">
        <v>2003</v>
      </c>
      <c r="J341" s="35">
        <v>0</v>
      </c>
      <c r="K341" s="35">
        <v>0</v>
      </c>
    </row>
    <row r="342" spans="1:11" x14ac:dyDescent="0.25">
      <c r="A342" s="32">
        <v>1509</v>
      </c>
      <c r="B342" s="32" t="s">
        <v>51</v>
      </c>
      <c r="C342" s="32" t="s">
        <v>22</v>
      </c>
      <c r="D342" s="32" t="s">
        <v>5389</v>
      </c>
      <c r="E342" s="32" t="s">
        <v>5390</v>
      </c>
      <c r="F342" s="32" t="s">
        <v>1070</v>
      </c>
      <c r="G342" s="32" t="s">
        <v>6767</v>
      </c>
      <c r="H342" s="32" t="s">
        <v>6768</v>
      </c>
      <c r="I342" s="32" t="s">
        <v>2003</v>
      </c>
      <c r="J342" s="35">
        <v>0</v>
      </c>
      <c r="K342" s="35">
        <v>0</v>
      </c>
    </row>
    <row r="343" spans="1:11" x14ac:dyDescent="0.25">
      <c r="A343" s="32">
        <v>1509</v>
      </c>
      <c r="B343" s="32" t="s">
        <v>51</v>
      </c>
      <c r="C343" s="32" t="s">
        <v>22</v>
      </c>
      <c r="D343" s="32" t="s">
        <v>5389</v>
      </c>
      <c r="E343" s="32" t="s">
        <v>5390</v>
      </c>
      <c r="F343" s="32" t="s">
        <v>1070</v>
      </c>
      <c r="G343" s="32" t="s">
        <v>9791</v>
      </c>
      <c r="H343" s="32" t="s">
        <v>9792</v>
      </c>
      <c r="I343" s="32" t="s">
        <v>2003</v>
      </c>
      <c r="J343" s="35">
        <v>0</v>
      </c>
      <c r="K343" s="35">
        <v>0</v>
      </c>
    </row>
    <row r="344" spans="1:11" x14ac:dyDescent="0.25">
      <c r="A344" s="32">
        <v>1509</v>
      </c>
      <c r="B344" s="32" t="s">
        <v>51</v>
      </c>
      <c r="C344" s="32" t="s">
        <v>22</v>
      </c>
      <c r="D344" s="32" t="s">
        <v>5814</v>
      </c>
      <c r="E344" s="32" t="s">
        <v>5815</v>
      </c>
      <c r="F344" s="32" t="s">
        <v>1070</v>
      </c>
      <c r="G344" s="32" t="s">
        <v>6820</v>
      </c>
      <c r="H344" s="32" t="s">
        <v>6821</v>
      </c>
      <c r="I344" s="32" t="s">
        <v>2003</v>
      </c>
      <c r="J344" s="35">
        <v>0</v>
      </c>
      <c r="K344" s="35">
        <v>0</v>
      </c>
    </row>
    <row r="345" spans="1:11" x14ac:dyDescent="0.25">
      <c r="A345" s="32">
        <v>1509</v>
      </c>
      <c r="B345" s="32" t="s">
        <v>51</v>
      </c>
      <c r="C345" s="32" t="s">
        <v>22</v>
      </c>
      <c r="D345" s="32" t="s">
        <v>447</v>
      </c>
      <c r="E345" s="32" t="s">
        <v>446</v>
      </c>
      <c r="F345" s="32" t="s">
        <v>1070</v>
      </c>
      <c r="G345" s="32" t="s">
        <v>6931</v>
      </c>
      <c r="H345" s="32" t="s">
        <v>6932</v>
      </c>
      <c r="I345" s="32" t="s">
        <v>2003</v>
      </c>
      <c r="J345" s="35">
        <v>0</v>
      </c>
      <c r="K345" s="35">
        <v>0</v>
      </c>
    </row>
    <row r="346" spans="1:11" x14ac:dyDescent="0.25">
      <c r="A346" s="32">
        <v>1509</v>
      </c>
      <c r="B346" s="32" t="s">
        <v>51</v>
      </c>
      <c r="C346" s="32" t="s">
        <v>22</v>
      </c>
      <c r="D346" s="32" t="s">
        <v>81</v>
      </c>
      <c r="E346" s="32" t="s">
        <v>266</v>
      </c>
      <c r="F346" s="32" t="s">
        <v>1070</v>
      </c>
      <c r="G346" s="32" t="s">
        <v>6799</v>
      </c>
      <c r="H346" s="32" t="s">
        <v>6800</v>
      </c>
      <c r="I346" s="32" t="s">
        <v>2003</v>
      </c>
      <c r="J346" s="35">
        <v>0</v>
      </c>
      <c r="K346" s="35">
        <v>0</v>
      </c>
    </row>
    <row r="347" spans="1:11" x14ac:dyDescent="0.25">
      <c r="A347" s="32">
        <v>1509</v>
      </c>
      <c r="B347" s="32" t="s">
        <v>51</v>
      </c>
      <c r="C347" s="32" t="s">
        <v>22</v>
      </c>
      <c r="D347" s="32" t="s">
        <v>81</v>
      </c>
      <c r="E347" s="32" t="s">
        <v>266</v>
      </c>
      <c r="F347" s="32" t="s">
        <v>1070</v>
      </c>
      <c r="G347" s="32" t="s">
        <v>9813</v>
      </c>
      <c r="H347" s="32" t="s">
        <v>9814</v>
      </c>
      <c r="I347" s="32" t="s">
        <v>2003</v>
      </c>
      <c r="J347" s="35">
        <v>0</v>
      </c>
      <c r="K347" s="35">
        <v>0</v>
      </c>
    </row>
    <row r="348" spans="1:11" x14ac:dyDescent="0.25">
      <c r="A348" s="32">
        <v>1509</v>
      </c>
      <c r="B348" s="32" t="s">
        <v>51</v>
      </c>
      <c r="C348" s="32" t="s">
        <v>22</v>
      </c>
      <c r="D348" s="32" t="s">
        <v>81</v>
      </c>
      <c r="E348" s="32" t="s">
        <v>266</v>
      </c>
      <c r="F348" s="32" t="s">
        <v>1070</v>
      </c>
      <c r="G348" s="32" t="s">
        <v>9813</v>
      </c>
      <c r="H348" s="32" t="s">
        <v>9814</v>
      </c>
      <c r="I348" s="32" t="s">
        <v>1069</v>
      </c>
      <c r="J348" s="35">
        <v>0</v>
      </c>
      <c r="K348" s="35">
        <v>0</v>
      </c>
    </row>
    <row r="349" spans="1:11" x14ac:dyDescent="0.25">
      <c r="A349" s="32">
        <v>1509</v>
      </c>
      <c r="B349" s="32" t="s">
        <v>51</v>
      </c>
      <c r="C349" s="32" t="s">
        <v>22</v>
      </c>
      <c r="D349" s="32" t="s">
        <v>81</v>
      </c>
      <c r="E349" s="32" t="s">
        <v>266</v>
      </c>
      <c r="F349" s="32" t="s">
        <v>1070</v>
      </c>
      <c r="G349" s="32" t="s">
        <v>9815</v>
      </c>
      <c r="H349" s="32" t="s">
        <v>9816</v>
      </c>
      <c r="I349" s="32" t="s">
        <v>2003</v>
      </c>
      <c r="J349" s="35">
        <v>0</v>
      </c>
      <c r="K349" s="35">
        <v>0</v>
      </c>
    </row>
    <row r="350" spans="1:11" x14ac:dyDescent="0.25">
      <c r="A350" s="32">
        <v>1509</v>
      </c>
      <c r="B350" s="32" t="s">
        <v>51</v>
      </c>
      <c r="C350" s="32" t="s">
        <v>22</v>
      </c>
      <c r="D350" s="32" t="s">
        <v>81</v>
      </c>
      <c r="E350" s="32" t="s">
        <v>266</v>
      </c>
      <c r="F350" s="32" t="s">
        <v>1070</v>
      </c>
      <c r="G350" s="32" t="s">
        <v>10388</v>
      </c>
      <c r="H350" s="32" t="s">
        <v>10389</v>
      </c>
      <c r="I350" s="32" t="s">
        <v>2003</v>
      </c>
      <c r="J350" s="35">
        <v>0</v>
      </c>
      <c r="K350" s="35">
        <v>0</v>
      </c>
    </row>
    <row r="351" spans="1:11" x14ac:dyDescent="0.25">
      <c r="A351" s="32">
        <v>1509</v>
      </c>
      <c r="B351" s="32" t="s">
        <v>51</v>
      </c>
      <c r="C351" s="32" t="s">
        <v>22</v>
      </c>
      <c r="D351" s="32" t="s">
        <v>392</v>
      </c>
      <c r="E351" s="32" t="s">
        <v>391</v>
      </c>
      <c r="F351" s="32" t="s">
        <v>1070</v>
      </c>
      <c r="G351" s="32" t="s">
        <v>6763</v>
      </c>
      <c r="H351" s="32" t="s">
        <v>6764</v>
      </c>
      <c r="I351" s="32" t="s">
        <v>2003</v>
      </c>
      <c r="J351" s="35">
        <v>0</v>
      </c>
      <c r="K351" s="35">
        <v>0</v>
      </c>
    </row>
    <row r="352" spans="1:11" x14ac:dyDescent="0.25">
      <c r="A352" s="32">
        <v>1509</v>
      </c>
      <c r="B352" s="32" t="s">
        <v>51</v>
      </c>
      <c r="C352" s="32" t="s">
        <v>22</v>
      </c>
      <c r="D352" s="32" t="s">
        <v>392</v>
      </c>
      <c r="E352" s="32" t="s">
        <v>391</v>
      </c>
      <c r="F352" s="32" t="s">
        <v>1070</v>
      </c>
      <c r="G352" s="32" t="s">
        <v>6997</v>
      </c>
      <c r="H352" s="32" t="s">
        <v>6998</v>
      </c>
      <c r="I352" s="32" t="s">
        <v>2003</v>
      </c>
      <c r="J352" s="35">
        <v>0</v>
      </c>
      <c r="K352" s="35">
        <v>0</v>
      </c>
    </row>
    <row r="353" spans="1:11" x14ac:dyDescent="0.25">
      <c r="A353" s="32">
        <v>1509</v>
      </c>
      <c r="B353" s="32" t="s">
        <v>51</v>
      </c>
      <c r="C353" s="32" t="s">
        <v>22</v>
      </c>
      <c r="D353" s="32" t="s">
        <v>6017</v>
      </c>
      <c r="E353" s="32" t="s">
        <v>6018</v>
      </c>
      <c r="F353" s="32" t="s">
        <v>1070</v>
      </c>
      <c r="G353" s="32" t="s">
        <v>6019</v>
      </c>
      <c r="H353" s="32" t="s">
        <v>6020</v>
      </c>
      <c r="I353" s="32" t="s">
        <v>2003</v>
      </c>
      <c r="J353" s="35">
        <v>0</v>
      </c>
      <c r="K353" s="35">
        <v>0</v>
      </c>
    </row>
    <row r="354" spans="1:11" x14ac:dyDescent="0.25">
      <c r="A354" s="32">
        <v>1509</v>
      </c>
      <c r="B354" s="32" t="s">
        <v>51</v>
      </c>
      <c r="C354" s="32" t="s">
        <v>22</v>
      </c>
      <c r="D354" s="32" t="s">
        <v>6017</v>
      </c>
      <c r="E354" s="32" t="s">
        <v>6018</v>
      </c>
      <c r="F354" s="32" t="s">
        <v>1070</v>
      </c>
      <c r="G354" s="32" t="s">
        <v>9819</v>
      </c>
      <c r="H354" s="32" t="s">
        <v>9820</v>
      </c>
      <c r="I354" s="32" t="s">
        <v>2003</v>
      </c>
      <c r="J354" s="35">
        <v>0</v>
      </c>
      <c r="K354" s="35">
        <v>0</v>
      </c>
    </row>
    <row r="355" spans="1:11" x14ac:dyDescent="0.25">
      <c r="A355" s="32">
        <v>1509</v>
      </c>
      <c r="B355" s="32" t="s">
        <v>51</v>
      </c>
      <c r="C355" s="32" t="s">
        <v>22</v>
      </c>
      <c r="D355" s="32" t="s">
        <v>4601</v>
      </c>
      <c r="E355" s="32" t="s">
        <v>4602</v>
      </c>
      <c r="F355" s="32" t="s">
        <v>7073</v>
      </c>
      <c r="G355" s="32" t="s">
        <v>7071</v>
      </c>
      <c r="H355" s="32" t="s">
        <v>7072</v>
      </c>
      <c r="I355" s="32" t="s">
        <v>2003</v>
      </c>
      <c r="J355" s="35">
        <v>0</v>
      </c>
      <c r="K355" s="35">
        <v>0</v>
      </c>
    </row>
    <row r="356" spans="1:11" x14ac:dyDescent="0.25">
      <c r="A356" s="32">
        <v>1509</v>
      </c>
      <c r="B356" s="32" t="s">
        <v>51</v>
      </c>
      <c r="C356" s="32" t="s">
        <v>22</v>
      </c>
      <c r="D356" s="32" t="s">
        <v>4601</v>
      </c>
      <c r="E356" s="32" t="s">
        <v>4602</v>
      </c>
      <c r="F356" s="32" t="s">
        <v>7073</v>
      </c>
      <c r="G356" s="32" t="s">
        <v>7071</v>
      </c>
      <c r="H356" s="32" t="s">
        <v>7072</v>
      </c>
      <c r="I356" s="32" t="s">
        <v>1069</v>
      </c>
      <c r="J356" s="35">
        <v>360</v>
      </c>
      <c r="K356" s="35">
        <v>0</v>
      </c>
    </row>
    <row r="357" spans="1:11" x14ac:dyDescent="0.25">
      <c r="A357" s="32">
        <v>1509</v>
      </c>
      <c r="B357" s="32" t="s">
        <v>51</v>
      </c>
      <c r="C357" s="32" t="s">
        <v>22</v>
      </c>
      <c r="D357" s="32" t="s">
        <v>456</v>
      </c>
      <c r="E357" s="32" t="s">
        <v>455</v>
      </c>
      <c r="F357" s="32" t="s">
        <v>1070</v>
      </c>
      <c r="G357" s="32" t="s">
        <v>5998</v>
      </c>
      <c r="H357" s="32" t="s">
        <v>5999</v>
      </c>
      <c r="I357" s="32" t="s">
        <v>2003</v>
      </c>
      <c r="J357" s="35">
        <v>0</v>
      </c>
      <c r="K357" s="35">
        <v>0</v>
      </c>
    </row>
    <row r="358" spans="1:11" x14ac:dyDescent="0.25">
      <c r="A358" s="32">
        <v>1509</v>
      </c>
      <c r="B358" s="32" t="s">
        <v>51</v>
      </c>
      <c r="C358" s="32" t="s">
        <v>22</v>
      </c>
      <c r="D358" s="32" t="s">
        <v>456</v>
      </c>
      <c r="E358" s="32" t="s">
        <v>455</v>
      </c>
      <c r="F358" s="32" t="s">
        <v>1070</v>
      </c>
      <c r="G358" s="32" t="s">
        <v>6006</v>
      </c>
      <c r="H358" s="32" t="s">
        <v>6007</v>
      </c>
      <c r="I358" s="32" t="s">
        <v>2003</v>
      </c>
      <c r="J358" s="35">
        <v>0</v>
      </c>
      <c r="K358" s="35">
        <v>0</v>
      </c>
    </row>
    <row r="359" spans="1:11" x14ac:dyDescent="0.25">
      <c r="A359" s="32">
        <v>1509</v>
      </c>
      <c r="B359" s="32" t="s">
        <v>51</v>
      </c>
      <c r="C359" s="32" t="s">
        <v>22</v>
      </c>
      <c r="D359" s="32" t="s">
        <v>456</v>
      </c>
      <c r="E359" s="32" t="s">
        <v>455</v>
      </c>
      <c r="F359" s="32" t="s">
        <v>1070</v>
      </c>
      <c r="G359" s="32" t="s">
        <v>6009</v>
      </c>
      <c r="H359" s="32" t="s">
        <v>6010</v>
      </c>
      <c r="I359" s="32" t="s">
        <v>2003</v>
      </c>
      <c r="J359" s="35">
        <v>0</v>
      </c>
      <c r="K359" s="35">
        <v>0</v>
      </c>
    </row>
    <row r="360" spans="1:11" x14ac:dyDescent="0.25">
      <c r="A360" s="32">
        <v>1509</v>
      </c>
      <c r="B360" s="32" t="s">
        <v>51</v>
      </c>
      <c r="C360" s="32" t="s">
        <v>22</v>
      </c>
      <c r="D360" s="32" t="s">
        <v>456</v>
      </c>
      <c r="E360" s="32" t="s">
        <v>455</v>
      </c>
      <c r="F360" s="32" t="s">
        <v>1070</v>
      </c>
      <c r="G360" s="32" t="s">
        <v>6011</v>
      </c>
      <c r="H360" s="32" t="s">
        <v>6012</v>
      </c>
      <c r="I360" s="32" t="s">
        <v>2003</v>
      </c>
      <c r="J360" s="35">
        <v>0</v>
      </c>
      <c r="K360" s="35">
        <v>0</v>
      </c>
    </row>
    <row r="361" spans="1:11" x14ac:dyDescent="0.25">
      <c r="A361" s="32">
        <v>1509</v>
      </c>
      <c r="B361" s="32" t="s">
        <v>51</v>
      </c>
      <c r="C361" s="32" t="s">
        <v>22</v>
      </c>
      <c r="D361" s="32" t="s">
        <v>456</v>
      </c>
      <c r="E361" s="32" t="s">
        <v>455</v>
      </c>
      <c r="F361" s="32" t="s">
        <v>1070</v>
      </c>
      <c r="G361" s="32" t="s">
        <v>6015</v>
      </c>
      <c r="H361" s="32" t="s">
        <v>6016</v>
      </c>
      <c r="I361" s="32" t="s">
        <v>2003</v>
      </c>
      <c r="J361" s="35">
        <v>0</v>
      </c>
      <c r="K361" s="35">
        <v>0</v>
      </c>
    </row>
    <row r="362" spans="1:11" x14ac:dyDescent="0.25">
      <c r="A362" s="32">
        <v>1509</v>
      </c>
      <c r="B362" s="32" t="s">
        <v>51</v>
      </c>
      <c r="C362" s="32" t="s">
        <v>22</v>
      </c>
      <c r="D362" s="32" t="s">
        <v>456</v>
      </c>
      <c r="E362" s="32" t="s">
        <v>455</v>
      </c>
      <c r="F362" s="32" t="s">
        <v>1070</v>
      </c>
      <c r="G362" s="32" t="s">
        <v>6023</v>
      </c>
      <c r="H362" s="32" t="s">
        <v>6024</v>
      </c>
      <c r="I362" s="32" t="s">
        <v>2003</v>
      </c>
      <c r="J362" s="35">
        <v>0</v>
      </c>
      <c r="K362" s="35">
        <v>0</v>
      </c>
    </row>
    <row r="363" spans="1:11" x14ac:dyDescent="0.25">
      <c r="A363" s="32">
        <v>1509</v>
      </c>
      <c r="B363" s="32" t="s">
        <v>51</v>
      </c>
      <c r="C363" s="32" t="s">
        <v>22</v>
      </c>
      <c r="D363" s="32" t="s">
        <v>456</v>
      </c>
      <c r="E363" s="32" t="s">
        <v>455</v>
      </c>
      <c r="F363" s="32" t="s">
        <v>1070</v>
      </c>
      <c r="G363" s="32" t="s">
        <v>6134</v>
      </c>
      <c r="H363" s="32" t="s">
        <v>6135</v>
      </c>
      <c r="I363" s="32" t="s">
        <v>2003</v>
      </c>
      <c r="J363" s="35">
        <v>0</v>
      </c>
      <c r="K363" s="35">
        <v>0</v>
      </c>
    </row>
    <row r="364" spans="1:11" x14ac:dyDescent="0.25">
      <c r="A364" s="32">
        <v>1509</v>
      </c>
      <c r="B364" s="32" t="s">
        <v>51</v>
      </c>
      <c r="C364" s="32" t="s">
        <v>22</v>
      </c>
      <c r="D364" s="32" t="s">
        <v>456</v>
      </c>
      <c r="E364" s="32" t="s">
        <v>455</v>
      </c>
      <c r="F364" s="32" t="s">
        <v>1070</v>
      </c>
      <c r="G364" s="32" t="s">
        <v>6913</v>
      </c>
      <c r="H364" s="32" t="s">
        <v>6914</v>
      </c>
      <c r="I364" s="32" t="s">
        <v>2003</v>
      </c>
      <c r="J364" s="35">
        <v>0</v>
      </c>
      <c r="K364" s="35">
        <v>0</v>
      </c>
    </row>
    <row r="365" spans="1:11" x14ac:dyDescent="0.25">
      <c r="A365" s="32">
        <v>1509</v>
      </c>
      <c r="B365" s="32" t="s">
        <v>51</v>
      </c>
      <c r="C365" s="32" t="s">
        <v>22</v>
      </c>
      <c r="D365" s="32" t="s">
        <v>456</v>
      </c>
      <c r="E365" s="32" t="s">
        <v>455</v>
      </c>
      <c r="F365" s="32" t="s">
        <v>1070</v>
      </c>
      <c r="G365" s="32" t="s">
        <v>6915</v>
      </c>
      <c r="H365" s="32" t="s">
        <v>6916</v>
      </c>
      <c r="I365" s="32" t="s">
        <v>2003</v>
      </c>
      <c r="J365" s="35">
        <v>0</v>
      </c>
      <c r="K365" s="35">
        <v>0</v>
      </c>
    </row>
    <row r="366" spans="1:11" x14ac:dyDescent="0.25">
      <c r="A366" s="32">
        <v>1509</v>
      </c>
      <c r="B366" s="32" t="s">
        <v>51</v>
      </c>
      <c r="C366" s="32" t="s">
        <v>22</v>
      </c>
      <c r="D366" s="32" t="s">
        <v>456</v>
      </c>
      <c r="E366" s="32" t="s">
        <v>455</v>
      </c>
      <c r="F366" s="32" t="s">
        <v>1070</v>
      </c>
      <c r="G366" s="32" t="s">
        <v>6921</v>
      </c>
      <c r="H366" s="32" t="s">
        <v>6922</v>
      </c>
      <c r="I366" s="32" t="s">
        <v>2003</v>
      </c>
      <c r="J366" s="35">
        <v>0</v>
      </c>
      <c r="K366" s="35">
        <v>0</v>
      </c>
    </row>
    <row r="367" spans="1:11" x14ac:dyDescent="0.25">
      <c r="A367" s="32">
        <v>1509</v>
      </c>
      <c r="B367" s="32" t="s">
        <v>51</v>
      </c>
      <c r="C367" s="32" t="s">
        <v>22</v>
      </c>
      <c r="D367" s="32" t="s">
        <v>456</v>
      </c>
      <c r="E367" s="32" t="s">
        <v>455</v>
      </c>
      <c r="F367" s="32" t="s">
        <v>1070</v>
      </c>
      <c r="G367" s="32" t="s">
        <v>6921</v>
      </c>
      <c r="H367" s="32" t="s">
        <v>6922</v>
      </c>
      <c r="I367" s="32" t="s">
        <v>1069</v>
      </c>
      <c r="J367" s="35">
        <v>0</v>
      </c>
      <c r="K367" s="35">
        <v>0</v>
      </c>
    </row>
    <row r="368" spans="1:11" x14ac:dyDescent="0.25">
      <c r="A368" s="32">
        <v>1509</v>
      </c>
      <c r="B368" s="32" t="s">
        <v>51</v>
      </c>
      <c r="C368" s="32" t="s">
        <v>22</v>
      </c>
      <c r="D368" s="32" t="s">
        <v>456</v>
      </c>
      <c r="E368" s="32" t="s">
        <v>455</v>
      </c>
      <c r="F368" s="32" t="s">
        <v>1070</v>
      </c>
      <c r="G368" s="32" t="s">
        <v>7897</v>
      </c>
      <c r="H368" s="32" t="s">
        <v>7898</v>
      </c>
      <c r="I368" s="32" t="s">
        <v>2003</v>
      </c>
      <c r="J368" s="35">
        <v>0</v>
      </c>
      <c r="K368" s="35">
        <v>0</v>
      </c>
    </row>
    <row r="369" spans="1:11" x14ac:dyDescent="0.25">
      <c r="A369" s="32">
        <v>1509</v>
      </c>
      <c r="B369" s="32" t="s">
        <v>51</v>
      </c>
      <c r="C369" s="32" t="s">
        <v>22</v>
      </c>
      <c r="D369" s="32" t="s">
        <v>456</v>
      </c>
      <c r="E369" s="32" t="s">
        <v>455</v>
      </c>
      <c r="F369" s="32" t="s">
        <v>1070</v>
      </c>
      <c r="G369" s="32" t="s">
        <v>9833</v>
      </c>
      <c r="H369" s="32" t="s">
        <v>9834</v>
      </c>
      <c r="I369" s="32" t="s">
        <v>2003</v>
      </c>
      <c r="J369" s="35">
        <v>0</v>
      </c>
      <c r="K369" s="35">
        <v>0</v>
      </c>
    </row>
    <row r="370" spans="1:11" x14ac:dyDescent="0.25">
      <c r="A370" s="32">
        <v>1509</v>
      </c>
      <c r="B370" s="32" t="s">
        <v>51</v>
      </c>
      <c r="C370" s="32" t="s">
        <v>22</v>
      </c>
      <c r="D370" s="32" t="s">
        <v>456</v>
      </c>
      <c r="E370" s="32" t="s">
        <v>455</v>
      </c>
      <c r="F370" s="32" t="s">
        <v>1070</v>
      </c>
      <c r="G370" s="32" t="s">
        <v>9837</v>
      </c>
      <c r="H370" s="32" t="s">
        <v>9838</v>
      </c>
      <c r="I370" s="32" t="s">
        <v>2003</v>
      </c>
      <c r="J370" s="35">
        <v>0</v>
      </c>
      <c r="K370" s="35">
        <v>0</v>
      </c>
    </row>
    <row r="371" spans="1:11" x14ac:dyDescent="0.25">
      <c r="A371" s="32">
        <v>1509</v>
      </c>
      <c r="B371" s="32" t="s">
        <v>51</v>
      </c>
      <c r="C371" s="32" t="s">
        <v>22</v>
      </c>
      <c r="D371" s="32" t="s">
        <v>456</v>
      </c>
      <c r="E371" s="32" t="s">
        <v>455</v>
      </c>
      <c r="F371" s="32" t="s">
        <v>1070</v>
      </c>
      <c r="G371" s="32" t="s">
        <v>9841</v>
      </c>
      <c r="H371" s="32" t="s">
        <v>9842</v>
      </c>
      <c r="I371" s="32" t="s">
        <v>2003</v>
      </c>
      <c r="J371" s="35">
        <v>0</v>
      </c>
      <c r="K371" s="35">
        <v>0</v>
      </c>
    </row>
    <row r="372" spans="1:11" x14ac:dyDescent="0.25">
      <c r="A372" s="32">
        <v>1509</v>
      </c>
      <c r="B372" s="32" t="s">
        <v>51</v>
      </c>
      <c r="C372" s="32" t="s">
        <v>22</v>
      </c>
      <c r="D372" s="32" t="s">
        <v>456</v>
      </c>
      <c r="E372" s="32" t="s">
        <v>455</v>
      </c>
      <c r="F372" s="32" t="s">
        <v>1070</v>
      </c>
      <c r="G372" s="32" t="s">
        <v>10382</v>
      </c>
      <c r="H372" s="32" t="s">
        <v>10383</v>
      </c>
      <c r="I372" s="32" t="s">
        <v>2003</v>
      </c>
      <c r="J372" s="35">
        <v>0</v>
      </c>
      <c r="K372" s="35">
        <v>0</v>
      </c>
    </row>
    <row r="373" spans="1:11" x14ac:dyDescent="0.25">
      <c r="A373" s="32">
        <v>1509</v>
      </c>
      <c r="B373" s="32" t="s">
        <v>51</v>
      </c>
      <c r="C373" s="32" t="s">
        <v>22</v>
      </c>
      <c r="D373" s="32" t="s">
        <v>5384</v>
      </c>
      <c r="E373" s="32" t="s">
        <v>5383</v>
      </c>
      <c r="F373" s="32" t="s">
        <v>1070</v>
      </c>
      <c r="G373" s="32" t="s">
        <v>6000</v>
      </c>
      <c r="H373" s="32" t="s">
        <v>6001</v>
      </c>
      <c r="I373" s="32" t="s">
        <v>2003</v>
      </c>
      <c r="J373" s="35">
        <v>0</v>
      </c>
      <c r="K373" s="35">
        <v>0</v>
      </c>
    </row>
    <row r="374" spans="1:11" x14ac:dyDescent="0.25">
      <c r="A374" s="32">
        <v>1509</v>
      </c>
      <c r="B374" s="32" t="s">
        <v>51</v>
      </c>
      <c r="C374" s="32" t="s">
        <v>22</v>
      </c>
      <c r="D374" s="32" t="s">
        <v>5384</v>
      </c>
      <c r="E374" s="32" t="s">
        <v>5383</v>
      </c>
      <c r="F374" s="32" t="s">
        <v>1070</v>
      </c>
      <c r="G374" s="32" t="s">
        <v>6000</v>
      </c>
      <c r="H374" s="32" t="s">
        <v>6001</v>
      </c>
      <c r="I374" s="32" t="s">
        <v>1069</v>
      </c>
      <c r="J374" s="35">
        <v>0</v>
      </c>
      <c r="K374" s="35">
        <v>0</v>
      </c>
    </row>
    <row r="375" spans="1:11" x14ac:dyDescent="0.25">
      <c r="A375" s="32">
        <v>1509</v>
      </c>
      <c r="B375" s="32" t="s">
        <v>51</v>
      </c>
      <c r="C375" s="32" t="s">
        <v>22</v>
      </c>
      <c r="D375" s="32" t="s">
        <v>5384</v>
      </c>
      <c r="E375" s="32" t="s">
        <v>5383</v>
      </c>
      <c r="F375" s="32" t="s">
        <v>1070</v>
      </c>
      <c r="G375" s="32" t="s">
        <v>7107</v>
      </c>
      <c r="H375" s="32" t="s">
        <v>7108</v>
      </c>
      <c r="I375" s="32" t="s">
        <v>2003</v>
      </c>
      <c r="J375" s="35">
        <v>0</v>
      </c>
      <c r="K375" s="35">
        <v>0</v>
      </c>
    </row>
    <row r="376" spans="1:11" x14ac:dyDescent="0.25">
      <c r="A376" s="32">
        <v>1509</v>
      </c>
      <c r="B376" s="32" t="s">
        <v>51</v>
      </c>
      <c r="C376" s="32" t="s">
        <v>22</v>
      </c>
      <c r="D376" s="32" t="s">
        <v>5384</v>
      </c>
      <c r="E376" s="32" t="s">
        <v>5383</v>
      </c>
      <c r="F376" s="32" t="s">
        <v>1070</v>
      </c>
      <c r="G376" s="32" t="s">
        <v>7107</v>
      </c>
      <c r="H376" s="32" t="s">
        <v>7108</v>
      </c>
      <c r="I376" s="32" t="s">
        <v>1069</v>
      </c>
      <c r="J376" s="35">
        <v>0</v>
      </c>
      <c r="K376" s="35">
        <v>0</v>
      </c>
    </row>
    <row r="377" spans="1:11" x14ac:dyDescent="0.25">
      <c r="A377" s="32">
        <v>1509</v>
      </c>
      <c r="B377" s="32" t="s">
        <v>51</v>
      </c>
      <c r="C377" s="32" t="s">
        <v>22</v>
      </c>
      <c r="D377" s="32" t="s">
        <v>5384</v>
      </c>
      <c r="E377" s="32" t="s">
        <v>5383</v>
      </c>
      <c r="F377" s="32" t="s">
        <v>1070</v>
      </c>
      <c r="G377" s="32" t="s">
        <v>9799</v>
      </c>
      <c r="H377" s="32" t="s">
        <v>9800</v>
      </c>
      <c r="I377" s="32" t="s">
        <v>2003</v>
      </c>
      <c r="J377" s="35">
        <v>0</v>
      </c>
      <c r="K377" s="35">
        <v>0</v>
      </c>
    </row>
    <row r="378" spans="1:11" x14ac:dyDescent="0.25">
      <c r="A378" s="32">
        <v>1509</v>
      </c>
      <c r="B378" s="32" t="s">
        <v>51</v>
      </c>
      <c r="C378" s="32" t="s">
        <v>22</v>
      </c>
      <c r="D378" s="32" t="s">
        <v>7923</v>
      </c>
      <c r="E378" s="32" t="s">
        <v>7924</v>
      </c>
      <c r="F378" s="32" t="s">
        <v>1070</v>
      </c>
      <c r="G378" s="32" t="s">
        <v>7925</v>
      </c>
      <c r="H378" s="32" t="s">
        <v>7926</v>
      </c>
      <c r="I378" s="32" t="s">
        <v>2003</v>
      </c>
      <c r="J378" s="35">
        <v>0</v>
      </c>
      <c r="K378" s="35">
        <v>0</v>
      </c>
    </row>
    <row r="379" spans="1:11" x14ac:dyDescent="0.25">
      <c r="A379" s="32">
        <v>1509</v>
      </c>
      <c r="B379" s="32" t="s">
        <v>51</v>
      </c>
      <c r="C379" s="32" t="s">
        <v>22</v>
      </c>
      <c r="D379" s="32" t="s">
        <v>6810</v>
      </c>
      <c r="E379" s="32" t="s">
        <v>6811</v>
      </c>
      <c r="F379" s="32" t="s">
        <v>1070</v>
      </c>
      <c r="G379" s="32" t="s">
        <v>6812</v>
      </c>
      <c r="H379" s="32" t="s">
        <v>6813</v>
      </c>
      <c r="I379" s="32" t="s">
        <v>2003</v>
      </c>
      <c r="J379" s="35">
        <v>0</v>
      </c>
      <c r="K379" s="35">
        <v>0</v>
      </c>
    </row>
    <row r="380" spans="1:11" x14ac:dyDescent="0.25">
      <c r="A380" s="32">
        <v>1509</v>
      </c>
      <c r="B380" s="32" t="s">
        <v>51</v>
      </c>
      <c r="C380" s="32" t="s">
        <v>22</v>
      </c>
      <c r="D380" s="32" t="s">
        <v>90</v>
      </c>
      <c r="E380" s="32" t="s">
        <v>89</v>
      </c>
      <c r="F380" s="32" t="s">
        <v>1070</v>
      </c>
      <c r="G380" s="32" t="s">
        <v>7441</v>
      </c>
      <c r="H380" s="32" t="s">
        <v>7442</v>
      </c>
      <c r="I380" s="32" t="s">
        <v>1069</v>
      </c>
      <c r="J380" s="35">
        <v>0</v>
      </c>
      <c r="K380" s="35">
        <v>0</v>
      </c>
    </row>
    <row r="381" spans="1:11" x14ac:dyDescent="0.25">
      <c r="A381" s="32">
        <v>1509</v>
      </c>
      <c r="B381" s="32" t="s">
        <v>51</v>
      </c>
      <c r="C381" s="32" t="s">
        <v>22</v>
      </c>
      <c r="D381" s="32" t="s">
        <v>90</v>
      </c>
      <c r="E381" s="32" t="s">
        <v>89</v>
      </c>
      <c r="F381" s="32" t="s">
        <v>1070</v>
      </c>
      <c r="G381" s="32" t="s">
        <v>7895</v>
      </c>
      <c r="H381" s="32" t="s">
        <v>7896</v>
      </c>
      <c r="I381" s="32" t="s">
        <v>2003</v>
      </c>
      <c r="J381" s="35">
        <v>0</v>
      </c>
      <c r="K381" s="35">
        <v>0</v>
      </c>
    </row>
    <row r="382" spans="1:11" x14ac:dyDescent="0.25">
      <c r="A382" s="32">
        <v>1509</v>
      </c>
      <c r="B382" s="32" t="s">
        <v>51</v>
      </c>
      <c r="C382" s="32" t="s">
        <v>22</v>
      </c>
      <c r="D382" s="32" t="s">
        <v>463</v>
      </c>
      <c r="E382" s="32" t="s">
        <v>462</v>
      </c>
      <c r="F382" s="32" t="s">
        <v>1070</v>
      </c>
      <c r="G382" s="32" t="s">
        <v>6146</v>
      </c>
      <c r="H382" s="32" t="s">
        <v>6147</v>
      </c>
      <c r="I382" s="32" t="s">
        <v>2003</v>
      </c>
      <c r="J382" s="35">
        <v>0</v>
      </c>
      <c r="K382" s="35">
        <v>0</v>
      </c>
    </row>
    <row r="383" spans="1:11" x14ac:dyDescent="0.25">
      <c r="A383" s="32">
        <v>1509</v>
      </c>
      <c r="B383" s="32" t="s">
        <v>51</v>
      </c>
      <c r="C383" s="32" t="s">
        <v>22</v>
      </c>
      <c r="D383" s="32" t="s">
        <v>463</v>
      </c>
      <c r="E383" s="32" t="s">
        <v>462</v>
      </c>
      <c r="F383" s="32" t="s">
        <v>1070</v>
      </c>
      <c r="G383" s="32" t="s">
        <v>6148</v>
      </c>
      <c r="H383" s="32" t="s">
        <v>6149</v>
      </c>
      <c r="I383" s="32" t="s">
        <v>2003</v>
      </c>
      <c r="J383" s="35">
        <v>0</v>
      </c>
      <c r="K383" s="35">
        <v>0</v>
      </c>
    </row>
    <row r="384" spans="1:11" x14ac:dyDescent="0.25">
      <c r="A384" s="32">
        <v>1509</v>
      </c>
      <c r="B384" s="32" t="s">
        <v>51</v>
      </c>
      <c r="C384" s="32" t="s">
        <v>22</v>
      </c>
      <c r="D384" s="32" t="s">
        <v>463</v>
      </c>
      <c r="E384" s="32" t="s">
        <v>462</v>
      </c>
      <c r="F384" s="32" t="s">
        <v>1070</v>
      </c>
      <c r="G384" s="32" t="s">
        <v>6189</v>
      </c>
      <c r="H384" s="32" t="s">
        <v>6190</v>
      </c>
      <c r="I384" s="32" t="s">
        <v>2003</v>
      </c>
      <c r="J384" s="35">
        <v>0</v>
      </c>
      <c r="K384" s="35">
        <v>0</v>
      </c>
    </row>
    <row r="385" spans="1:11" x14ac:dyDescent="0.25">
      <c r="A385" s="32">
        <v>1509</v>
      </c>
      <c r="B385" s="32" t="s">
        <v>51</v>
      </c>
      <c r="C385" s="32" t="s">
        <v>22</v>
      </c>
      <c r="D385" s="32" t="s">
        <v>463</v>
      </c>
      <c r="E385" s="32" t="s">
        <v>462</v>
      </c>
      <c r="F385" s="32" t="s">
        <v>1070</v>
      </c>
      <c r="G385" s="32" t="s">
        <v>6191</v>
      </c>
      <c r="H385" s="32" t="s">
        <v>6192</v>
      </c>
      <c r="I385" s="32" t="s">
        <v>2003</v>
      </c>
      <c r="J385" s="35">
        <v>0</v>
      </c>
      <c r="K385" s="35">
        <v>0</v>
      </c>
    </row>
    <row r="386" spans="1:11" x14ac:dyDescent="0.25">
      <c r="A386" s="32">
        <v>1509</v>
      </c>
      <c r="B386" s="32" t="s">
        <v>51</v>
      </c>
      <c r="C386" s="32" t="s">
        <v>22</v>
      </c>
      <c r="D386" s="32" t="s">
        <v>463</v>
      </c>
      <c r="E386" s="32" t="s">
        <v>462</v>
      </c>
      <c r="F386" s="32" t="s">
        <v>1070</v>
      </c>
      <c r="G386" s="32" t="s">
        <v>6197</v>
      </c>
      <c r="H386" s="32" t="s">
        <v>6198</v>
      </c>
      <c r="I386" s="32" t="s">
        <v>2003</v>
      </c>
      <c r="J386" s="35">
        <v>0</v>
      </c>
      <c r="K386" s="35">
        <v>0</v>
      </c>
    </row>
    <row r="387" spans="1:11" x14ac:dyDescent="0.25">
      <c r="A387" s="32">
        <v>1509</v>
      </c>
      <c r="B387" s="32" t="s">
        <v>51</v>
      </c>
      <c r="C387" s="32" t="s">
        <v>22</v>
      </c>
      <c r="D387" s="32" t="s">
        <v>463</v>
      </c>
      <c r="E387" s="32" t="s">
        <v>462</v>
      </c>
      <c r="F387" s="32" t="s">
        <v>1070</v>
      </c>
      <c r="G387" s="32" t="s">
        <v>6199</v>
      </c>
      <c r="H387" s="32" t="s">
        <v>6200</v>
      </c>
      <c r="I387" s="32" t="s">
        <v>2003</v>
      </c>
      <c r="J387" s="35">
        <v>0</v>
      </c>
      <c r="K387" s="35">
        <v>0</v>
      </c>
    </row>
    <row r="388" spans="1:11" x14ac:dyDescent="0.25">
      <c r="A388" s="32">
        <v>1509</v>
      </c>
      <c r="B388" s="32" t="s">
        <v>51</v>
      </c>
      <c r="C388" s="32" t="s">
        <v>22</v>
      </c>
      <c r="D388" s="32" t="s">
        <v>463</v>
      </c>
      <c r="E388" s="32" t="s">
        <v>462</v>
      </c>
      <c r="F388" s="32" t="s">
        <v>1070</v>
      </c>
      <c r="G388" s="32" t="s">
        <v>9835</v>
      </c>
      <c r="H388" s="32" t="s">
        <v>9836</v>
      </c>
      <c r="I388" s="32" t="s">
        <v>2003</v>
      </c>
      <c r="J388" s="35">
        <v>0</v>
      </c>
      <c r="K388" s="35">
        <v>0</v>
      </c>
    </row>
    <row r="389" spans="1:11" x14ac:dyDescent="0.25">
      <c r="A389" s="32">
        <v>1509</v>
      </c>
      <c r="B389" s="32" t="s">
        <v>51</v>
      </c>
      <c r="C389" s="32" t="s">
        <v>22</v>
      </c>
      <c r="D389" s="32" t="s">
        <v>5113</v>
      </c>
      <c r="E389" s="32" t="s">
        <v>5114</v>
      </c>
      <c r="F389" s="32" t="s">
        <v>1070</v>
      </c>
      <c r="G389" s="32" t="s">
        <v>6021</v>
      </c>
      <c r="H389" s="32" t="s">
        <v>6022</v>
      </c>
      <c r="I389" s="32" t="s">
        <v>2003</v>
      </c>
      <c r="J389" s="35">
        <v>0</v>
      </c>
      <c r="K389" s="35">
        <v>0</v>
      </c>
    </row>
    <row r="390" spans="1:11" x14ac:dyDescent="0.25">
      <c r="A390" s="32">
        <v>1509</v>
      </c>
      <c r="B390" s="32" t="s">
        <v>51</v>
      </c>
      <c r="C390" s="32" t="s">
        <v>22</v>
      </c>
      <c r="D390" s="32" t="s">
        <v>9913</v>
      </c>
      <c r="E390" s="32" t="s">
        <v>9914</v>
      </c>
      <c r="F390" s="32" t="s">
        <v>1070</v>
      </c>
      <c r="G390" s="32" t="s">
        <v>9915</v>
      </c>
      <c r="H390" s="32" t="s">
        <v>9916</v>
      </c>
      <c r="I390" s="32" t="s">
        <v>2003</v>
      </c>
      <c r="J390" s="35">
        <v>0</v>
      </c>
      <c r="K390" s="35">
        <v>0</v>
      </c>
    </row>
    <row r="391" spans="1:11" x14ac:dyDescent="0.25">
      <c r="A391" s="32">
        <v>1509</v>
      </c>
      <c r="B391" s="32" t="s">
        <v>51</v>
      </c>
      <c r="C391" s="32" t="s">
        <v>22</v>
      </c>
      <c r="D391" s="32" t="s">
        <v>6080</v>
      </c>
      <c r="E391" s="32" t="s">
        <v>6081</v>
      </c>
      <c r="F391" s="32" t="s">
        <v>1070</v>
      </c>
      <c r="G391" s="32" t="s">
        <v>6801</v>
      </c>
      <c r="H391" s="32" t="s">
        <v>6802</v>
      </c>
      <c r="I391" s="32" t="s">
        <v>2003</v>
      </c>
      <c r="J391" s="35">
        <v>0</v>
      </c>
      <c r="K391" s="35">
        <v>0</v>
      </c>
    </row>
    <row r="392" spans="1:11" x14ac:dyDescent="0.25">
      <c r="A392" s="32">
        <v>1509</v>
      </c>
      <c r="B392" s="32" t="s">
        <v>51</v>
      </c>
      <c r="C392" s="32" t="s">
        <v>22</v>
      </c>
      <c r="D392" s="32" t="s">
        <v>6080</v>
      </c>
      <c r="E392" s="32" t="s">
        <v>6081</v>
      </c>
      <c r="F392" s="32" t="s">
        <v>1070</v>
      </c>
      <c r="G392" s="32" t="s">
        <v>6801</v>
      </c>
      <c r="H392" s="32" t="s">
        <v>6802</v>
      </c>
      <c r="I392" s="32" t="s">
        <v>1069</v>
      </c>
      <c r="J392" s="35">
        <v>0</v>
      </c>
      <c r="K392" s="35">
        <v>0</v>
      </c>
    </row>
    <row r="393" spans="1:11" x14ac:dyDescent="0.25">
      <c r="A393" s="32">
        <v>1509</v>
      </c>
      <c r="B393" s="32" t="s">
        <v>51</v>
      </c>
      <c r="C393" s="32" t="s">
        <v>22</v>
      </c>
      <c r="D393" s="32" t="s">
        <v>4689</v>
      </c>
      <c r="E393" s="32" t="s">
        <v>4690</v>
      </c>
      <c r="F393" s="32" t="s">
        <v>1070</v>
      </c>
      <c r="G393" s="32" t="s">
        <v>6030</v>
      </c>
      <c r="H393" s="32" t="s">
        <v>6031</v>
      </c>
      <c r="I393" s="32" t="s">
        <v>2003</v>
      </c>
      <c r="J393" s="35">
        <v>0</v>
      </c>
      <c r="K393" s="35">
        <v>0</v>
      </c>
    </row>
    <row r="394" spans="1:11" x14ac:dyDescent="0.25">
      <c r="A394" s="32">
        <v>1509</v>
      </c>
      <c r="B394" s="32" t="s">
        <v>51</v>
      </c>
      <c r="C394" s="32" t="s">
        <v>22</v>
      </c>
      <c r="D394" s="32" t="s">
        <v>4429</v>
      </c>
      <c r="E394" s="32" t="s">
        <v>4430</v>
      </c>
      <c r="F394" s="32" t="s">
        <v>1070</v>
      </c>
      <c r="G394" s="32" t="s">
        <v>9805</v>
      </c>
      <c r="H394" s="32" t="s">
        <v>9806</v>
      </c>
      <c r="I394" s="32" t="s">
        <v>2003</v>
      </c>
      <c r="J394" s="35">
        <v>0</v>
      </c>
      <c r="K394" s="35">
        <v>0</v>
      </c>
    </row>
    <row r="395" spans="1:11" x14ac:dyDescent="0.25">
      <c r="A395" s="32">
        <v>1509</v>
      </c>
      <c r="B395" s="32" t="s">
        <v>51</v>
      </c>
      <c r="C395" s="32" t="s">
        <v>22</v>
      </c>
      <c r="D395" s="32" t="s">
        <v>6757</v>
      </c>
      <c r="E395" s="32" t="s">
        <v>6758</v>
      </c>
      <c r="F395" s="32" t="s">
        <v>1070</v>
      </c>
      <c r="G395" s="32" t="s">
        <v>6759</v>
      </c>
      <c r="H395" s="32" t="s">
        <v>6760</v>
      </c>
      <c r="I395" s="32" t="s">
        <v>2003</v>
      </c>
      <c r="J395" s="35">
        <v>0</v>
      </c>
      <c r="K395" s="35">
        <v>0</v>
      </c>
    </row>
    <row r="396" spans="1:11" x14ac:dyDescent="0.25">
      <c r="A396" s="32">
        <v>1509</v>
      </c>
      <c r="B396" s="32" t="s">
        <v>51</v>
      </c>
      <c r="C396" s="32" t="s">
        <v>22</v>
      </c>
      <c r="D396" s="32" t="s">
        <v>863</v>
      </c>
      <c r="E396" s="32" t="s">
        <v>864</v>
      </c>
      <c r="F396" s="32" t="s">
        <v>1070</v>
      </c>
      <c r="G396" s="32" t="s">
        <v>6935</v>
      </c>
      <c r="H396" s="32" t="s">
        <v>6936</v>
      </c>
      <c r="I396" s="32" t="s">
        <v>2003</v>
      </c>
      <c r="J396" s="35">
        <v>0</v>
      </c>
      <c r="K396" s="35">
        <v>0</v>
      </c>
    </row>
    <row r="397" spans="1:11" x14ac:dyDescent="0.25">
      <c r="A397" s="32">
        <v>1509</v>
      </c>
      <c r="B397" s="32" t="s">
        <v>51</v>
      </c>
      <c r="C397" s="32" t="s">
        <v>22</v>
      </c>
      <c r="D397" s="32" t="s">
        <v>863</v>
      </c>
      <c r="E397" s="32" t="s">
        <v>864</v>
      </c>
      <c r="F397" s="32" t="s">
        <v>1070</v>
      </c>
      <c r="G397" s="32" t="s">
        <v>7494</v>
      </c>
      <c r="H397" s="32" t="s">
        <v>7495</v>
      </c>
      <c r="I397" s="32" t="s">
        <v>2003</v>
      </c>
      <c r="J397" s="35">
        <v>0</v>
      </c>
      <c r="K397" s="35">
        <v>0</v>
      </c>
    </row>
    <row r="398" spans="1:11" x14ac:dyDescent="0.25">
      <c r="A398" s="32">
        <v>1509</v>
      </c>
      <c r="B398" s="32" t="s">
        <v>51</v>
      </c>
      <c r="C398" s="32" t="s">
        <v>22</v>
      </c>
      <c r="D398" s="32" t="s">
        <v>863</v>
      </c>
      <c r="E398" s="32" t="s">
        <v>864</v>
      </c>
      <c r="F398" s="32" t="s">
        <v>1070</v>
      </c>
      <c r="G398" s="32" t="s">
        <v>7644</v>
      </c>
      <c r="H398" s="32" t="s">
        <v>7645</v>
      </c>
      <c r="I398" s="32" t="s">
        <v>2003</v>
      </c>
      <c r="J398" s="35">
        <v>0</v>
      </c>
      <c r="K398" s="35">
        <v>0</v>
      </c>
    </row>
    <row r="399" spans="1:11" x14ac:dyDescent="0.25">
      <c r="A399" s="32">
        <v>1509</v>
      </c>
      <c r="B399" s="32" t="s">
        <v>51</v>
      </c>
      <c r="C399" s="32" t="s">
        <v>22</v>
      </c>
      <c r="D399" s="32" t="s">
        <v>6822</v>
      </c>
      <c r="E399" s="32" t="s">
        <v>6823</v>
      </c>
      <c r="F399" s="32" t="s">
        <v>1070</v>
      </c>
      <c r="G399" s="32" t="s">
        <v>6824</v>
      </c>
      <c r="H399" s="32" t="s">
        <v>6825</v>
      </c>
      <c r="I399" s="32" t="s">
        <v>2003</v>
      </c>
      <c r="J399" s="35">
        <v>0</v>
      </c>
      <c r="K399" s="35">
        <v>0</v>
      </c>
    </row>
    <row r="400" spans="1:11" x14ac:dyDescent="0.25">
      <c r="A400" s="32">
        <v>1509</v>
      </c>
      <c r="B400" s="32" t="s">
        <v>51</v>
      </c>
      <c r="C400" s="32" t="s">
        <v>22</v>
      </c>
      <c r="D400" s="32" t="s">
        <v>1065</v>
      </c>
      <c r="E400" s="32" t="s">
        <v>302</v>
      </c>
      <c r="F400" s="32" t="s">
        <v>1070</v>
      </c>
      <c r="G400" s="32" t="s">
        <v>10210</v>
      </c>
      <c r="H400" s="32" t="s">
        <v>10211</v>
      </c>
      <c r="I400" s="32" t="s">
        <v>2003</v>
      </c>
      <c r="J400" s="35">
        <v>0</v>
      </c>
      <c r="K400" s="35">
        <v>0</v>
      </c>
    </row>
    <row r="401" spans="1:11" x14ac:dyDescent="0.25">
      <c r="A401" s="32">
        <v>1509</v>
      </c>
      <c r="B401" s="32" t="s">
        <v>51</v>
      </c>
      <c r="C401" s="32" t="s">
        <v>22</v>
      </c>
      <c r="D401" s="32" t="s">
        <v>1065</v>
      </c>
      <c r="E401" s="32" t="s">
        <v>302</v>
      </c>
      <c r="F401" s="32" t="s">
        <v>1070</v>
      </c>
      <c r="G401" s="32" t="s">
        <v>10210</v>
      </c>
      <c r="H401" s="32" t="s">
        <v>10211</v>
      </c>
      <c r="I401" s="32" t="s">
        <v>1069</v>
      </c>
      <c r="J401" s="35">
        <v>772</v>
      </c>
      <c r="K401" s="35">
        <v>0</v>
      </c>
    </row>
    <row r="402" spans="1:11" x14ac:dyDescent="0.25">
      <c r="A402" s="32">
        <v>1509</v>
      </c>
      <c r="B402" s="32" t="s">
        <v>51</v>
      </c>
      <c r="C402" s="32" t="s">
        <v>22</v>
      </c>
      <c r="D402" s="32" t="s">
        <v>4638</v>
      </c>
      <c r="E402" s="32" t="s">
        <v>4639</v>
      </c>
      <c r="F402" s="32" t="s">
        <v>1070</v>
      </c>
      <c r="G402" s="32" t="s">
        <v>6917</v>
      </c>
      <c r="H402" s="32" t="s">
        <v>6918</v>
      </c>
      <c r="I402" s="32" t="s">
        <v>2003</v>
      </c>
      <c r="J402" s="35">
        <v>0</v>
      </c>
      <c r="K402" s="35">
        <v>0</v>
      </c>
    </row>
    <row r="403" spans="1:11" x14ac:dyDescent="0.25">
      <c r="A403" s="32">
        <v>1509</v>
      </c>
      <c r="B403" s="32" t="s">
        <v>51</v>
      </c>
      <c r="C403" s="32" t="s">
        <v>22</v>
      </c>
      <c r="D403" s="32" t="s">
        <v>4638</v>
      </c>
      <c r="E403" s="32" t="s">
        <v>4639</v>
      </c>
      <c r="F403" s="32" t="s">
        <v>1070</v>
      </c>
      <c r="G403" s="32" t="s">
        <v>6917</v>
      </c>
      <c r="H403" s="32" t="s">
        <v>6918</v>
      </c>
      <c r="I403" s="32" t="s">
        <v>1069</v>
      </c>
      <c r="J403" s="35">
        <v>0</v>
      </c>
      <c r="K403" s="35">
        <v>0</v>
      </c>
    </row>
    <row r="404" spans="1:11" x14ac:dyDescent="0.25">
      <c r="A404" s="32">
        <v>1509</v>
      </c>
      <c r="B404" s="32" t="s">
        <v>51</v>
      </c>
      <c r="C404" s="32" t="s">
        <v>22</v>
      </c>
      <c r="D404" s="32" t="s">
        <v>4638</v>
      </c>
      <c r="E404" s="32" t="s">
        <v>4639</v>
      </c>
      <c r="F404" s="32" t="s">
        <v>1070</v>
      </c>
      <c r="G404" s="32" t="s">
        <v>9803</v>
      </c>
      <c r="H404" s="32" t="s">
        <v>9804</v>
      </c>
      <c r="I404" s="32" t="s">
        <v>2003</v>
      </c>
      <c r="J404" s="35">
        <v>0</v>
      </c>
      <c r="K404" s="35">
        <v>0</v>
      </c>
    </row>
    <row r="405" spans="1:11" x14ac:dyDescent="0.25">
      <c r="A405" s="32">
        <v>1509</v>
      </c>
      <c r="B405" s="32" t="s">
        <v>51</v>
      </c>
      <c r="C405" s="32" t="s">
        <v>22</v>
      </c>
      <c r="D405" s="32" t="s">
        <v>5632</v>
      </c>
      <c r="E405" s="32" t="s">
        <v>5633</v>
      </c>
      <c r="F405" s="32" t="s">
        <v>1070</v>
      </c>
      <c r="G405" s="32" t="s">
        <v>9821</v>
      </c>
      <c r="H405" s="32" t="s">
        <v>9822</v>
      </c>
      <c r="I405" s="32" t="s">
        <v>2003</v>
      </c>
      <c r="J405" s="35">
        <v>0</v>
      </c>
      <c r="K405" s="35">
        <v>0</v>
      </c>
    </row>
    <row r="406" spans="1:11" x14ac:dyDescent="0.25">
      <c r="A406" s="32">
        <v>1509</v>
      </c>
      <c r="B406" s="32" t="s">
        <v>51</v>
      </c>
      <c r="C406" s="32" t="s">
        <v>22</v>
      </c>
      <c r="D406" s="32" t="s">
        <v>6816</v>
      </c>
      <c r="E406" s="32" t="s">
        <v>6817</v>
      </c>
      <c r="F406" s="32" t="s">
        <v>1070</v>
      </c>
      <c r="G406" s="32" t="s">
        <v>6818</v>
      </c>
      <c r="H406" s="32" t="s">
        <v>6819</v>
      </c>
      <c r="I406" s="32" t="s">
        <v>2003</v>
      </c>
      <c r="J406" s="35">
        <v>0</v>
      </c>
      <c r="K406" s="35">
        <v>0</v>
      </c>
    </row>
    <row r="407" spans="1:11" x14ac:dyDescent="0.25">
      <c r="A407" s="32">
        <v>1509</v>
      </c>
      <c r="B407" s="32" t="s">
        <v>51</v>
      </c>
      <c r="C407" s="32" t="s">
        <v>22</v>
      </c>
      <c r="D407" s="32" t="s">
        <v>7066</v>
      </c>
      <c r="E407" s="32" t="s">
        <v>2431</v>
      </c>
      <c r="F407" s="32" t="s">
        <v>1070</v>
      </c>
      <c r="G407" s="32" t="s">
        <v>7067</v>
      </c>
      <c r="H407" s="32" t="s">
        <v>7068</v>
      </c>
      <c r="I407" s="32" t="s">
        <v>1069</v>
      </c>
      <c r="J407" s="35">
        <v>837.5</v>
      </c>
      <c r="K407" s="35">
        <v>0</v>
      </c>
    </row>
    <row r="408" spans="1:11" x14ac:dyDescent="0.25">
      <c r="A408" s="32">
        <v>1509</v>
      </c>
      <c r="B408" s="32" t="s">
        <v>51</v>
      </c>
      <c r="C408" s="32" t="s">
        <v>22</v>
      </c>
      <c r="D408" s="32" t="s">
        <v>7443</v>
      </c>
      <c r="E408" s="32" t="s">
        <v>7444</v>
      </c>
      <c r="F408" s="32" t="s">
        <v>1070</v>
      </c>
      <c r="G408" s="32" t="s">
        <v>7445</v>
      </c>
      <c r="H408" s="32" t="s">
        <v>7446</v>
      </c>
      <c r="I408" s="32" t="s">
        <v>2003</v>
      </c>
      <c r="J408" s="35">
        <v>0</v>
      </c>
      <c r="K408" s="35">
        <v>0</v>
      </c>
    </row>
    <row r="409" spans="1:11" x14ac:dyDescent="0.25">
      <c r="A409" s="32">
        <v>1509</v>
      </c>
      <c r="B409" s="32" t="s">
        <v>51</v>
      </c>
      <c r="C409" s="32" t="s">
        <v>22</v>
      </c>
      <c r="D409" s="32" t="s">
        <v>7443</v>
      </c>
      <c r="E409" s="32" t="s">
        <v>7444</v>
      </c>
      <c r="F409" s="32" t="s">
        <v>1070</v>
      </c>
      <c r="G409" s="32" t="s">
        <v>7451</v>
      </c>
      <c r="H409" s="32" t="s">
        <v>7452</v>
      </c>
      <c r="I409" s="32" t="s">
        <v>2003</v>
      </c>
      <c r="J409" s="35">
        <v>0</v>
      </c>
      <c r="K409" s="35">
        <v>0</v>
      </c>
    </row>
    <row r="410" spans="1:11" x14ac:dyDescent="0.25">
      <c r="A410" s="32">
        <v>1509</v>
      </c>
      <c r="B410" s="32" t="s">
        <v>51</v>
      </c>
      <c r="C410" s="32" t="s">
        <v>22</v>
      </c>
      <c r="D410" s="32" t="s">
        <v>7443</v>
      </c>
      <c r="E410" s="32" t="s">
        <v>7444</v>
      </c>
      <c r="F410" s="32" t="s">
        <v>1070</v>
      </c>
      <c r="G410" s="32" t="s">
        <v>7591</v>
      </c>
      <c r="H410" s="32" t="s">
        <v>7592</v>
      </c>
      <c r="I410" s="32" t="s">
        <v>2003</v>
      </c>
      <c r="J410" s="35">
        <v>0</v>
      </c>
      <c r="K410" s="35">
        <v>0</v>
      </c>
    </row>
    <row r="411" spans="1:11" x14ac:dyDescent="0.25">
      <c r="A411" s="32">
        <v>1509</v>
      </c>
      <c r="B411" s="32" t="s">
        <v>51</v>
      </c>
      <c r="C411" s="32" t="s">
        <v>22</v>
      </c>
      <c r="D411" s="32" t="s">
        <v>7443</v>
      </c>
      <c r="E411" s="32" t="s">
        <v>7444</v>
      </c>
      <c r="F411" s="32" t="s">
        <v>1070</v>
      </c>
      <c r="G411" s="32" t="s">
        <v>7591</v>
      </c>
      <c r="H411" s="32" t="s">
        <v>7592</v>
      </c>
      <c r="I411" s="32" t="s">
        <v>1069</v>
      </c>
      <c r="J411" s="35">
        <v>0</v>
      </c>
      <c r="K411" s="35">
        <v>0</v>
      </c>
    </row>
    <row r="412" spans="1:11" x14ac:dyDescent="0.25">
      <c r="A412" s="32">
        <v>1509</v>
      </c>
      <c r="B412" s="32" t="s">
        <v>51</v>
      </c>
      <c r="C412" s="32" t="s">
        <v>22</v>
      </c>
      <c r="D412" s="32" t="s">
        <v>4960</v>
      </c>
      <c r="E412" s="32" t="s">
        <v>4961</v>
      </c>
      <c r="F412" s="32" t="s">
        <v>1070</v>
      </c>
      <c r="G412" s="32" t="s">
        <v>6793</v>
      </c>
      <c r="H412" s="32" t="s">
        <v>6794</v>
      </c>
      <c r="I412" s="32" t="s">
        <v>2003</v>
      </c>
      <c r="J412" s="35">
        <v>0</v>
      </c>
      <c r="K412" s="35">
        <v>0</v>
      </c>
    </row>
    <row r="413" spans="1:11" x14ac:dyDescent="0.25">
      <c r="A413" s="32">
        <v>1509</v>
      </c>
      <c r="B413" s="32" t="s">
        <v>51</v>
      </c>
      <c r="C413" s="32" t="s">
        <v>22</v>
      </c>
      <c r="D413" s="32" t="s">
        <v>4960</v>
      </c>
      <c r="E413" s="32" t="s">
        <v>4961</v>
      </c>
      <c r="F413" s="32" t="s">
        <v>1070</v>
      </c>
      <c r="G413" s="32" t="s">
        <v>7140</v>
      </c>
      <c r="H413" s="32" t="s">
        <v>7141</v>
      </c>
      <c r="I413" s="32" t="s">
        <v>2003</v>
      </c>
      <c r="J413" s="35">
        <v>0</v>
      </c>
      <c r="K413" s="35">
        <v>0</v>
      </c>
    </row>
    <row r="414" spans="1:11" x14ac:dyDescent="0.25">
      <c r="A414" s="32">
        <v>1509</v>
      </c>
      <c r="B414" s="32" t="s">
        <v>51</v>
      </c>
      <c r="C414" s="32" t="s">
        <v>22</v>
      </c>
      <c r="D414" s="32" t="s">
        <v>4960</v>
      </c>
      <c r="E414" s="32" t="s">
        <v>4961</v>
      </c>
      <c r="F414" s="32" t="s">
        <v>1070</v>
      </c>
      <c r="G414" s="32" t="s">
        <v>7460</v>
      </c>
      <c r="H414" s="32" t="s">
        <v>7461</v>
      </c>
      <c r="I414" s="32" t="s">
        <v>2003</v>
      </c>
      <c r="J414" s="35">
        <v>0</v>
      </c>
      <c r="K414" s="35">
        <v>0</v>
      </c>
    </row>
    <row r="415" spans="1:11" x14ac:dyDescent="0.25">
      <c r="A415" s="32">
        <v>1509</v>
      </c>
      <c r="B415" s="32" t="s">
        <v>51</v>
      </c>
      <c r="C415" s="32" t="s">
        <v>22</v>
      </c>
      <c r="D415" s="32" t="s">
        <v>4960</v>
      </c>
      <c r="E415" s="32" t="s">
        <v>4961</v>
      </c>
      <c r="F415" s="32" t="s">
        <v>1070</v>
      </c>
      <c r="G415" s="32" t="s">
        <v>7617</v>
      </c>
      <c r="H415" s="32" t="s">
        <v>7618</v>
      </c>
      <c r="I415" s="32" t="s">
        <v>2003</v>
      </c>
      <c r="J415" s="35">
        <v>0</v>
      </c>
      <c r="K415" s="35">
        <v>0</v>
      </c>
    </row>
    <row r="416" spans="1:11" x14ac:dyDescent="0.25">
      <c r="A416" s="32">
        <v>1509</v>
      </c>
      <c r="B416" s="32" t="s">
        <v>51</v>
      </c>
      <c r="C416" s="32" t="s">
        <v>22</v>
      </c>
      <c r="D416" s="32" t="s">
        <v>4960</v>
      </c>
      <c r="E416" s="32" t="s">
        <v>4961</v>
      </c>
      <c r="F416" s="32" t="s">
        <v>1070</v>
      </c>
      <c r="G416" s="32" t="s">
        <v>7893</v>
      </c>
      <c r="H416" s="32" t="s">
        <v>7894</v>
      </c>
      <c r="I416" s="32" t="s">
        <v>2003</v>
      </c>
      <c r="J416" s="35">
        <v>0</v>
      </c>
      <c r="K416" s="35">
        <v>0</v>
      </c>
    </row>
    <row r="417" spans="1:11" x14ac:dyDescent="0.25">
      <c r="A417" s="32">
        <v>1509</v>
      </c>
      <c r="B417" s="32" t="s">
        <v>51</v>
      </c>
      <c r="C417" s="32" t="s">
        <v>22</v>
      </c>
      <c r="D417" s="32" t="s">
        <v>4960</v>
      </c>
      <c r="E417" s="32" t="s">
        <v>4961</v>
      </c>
      <c r="F417" s="32" t="s">
        <v>1070</v>
      </c>
      <c r="G417" s="32" t="s">
        <v>9801</v>
      </c>
      <c r="H417" s="32" t="s">
        <v>9802</v>
      </c>
      <c r="I417" s="32" t="s">
        <v>2003</v>
      </c>
      <c r="J417" s="35">
        <v>0</v>
      </c>
      <c r="K417" s="35">
        <v>0</v>
      </c>
    </row>
    <row r="418" spans="1:11" x14ac:dyDescent="0.25">
      <c r="A418" s="32">
        <v>1509</v>
      </c>
      <c r="B418" s="32" t="s">
        <v>51</v>
      </c>
      <c r="C418" s="32" t="s">
        <v>22</v>
      </c>
      <c r="D418" s="32" t="s">
        <v>4960</v>
      </c>
      <c r="E418" s="32" t="s">
        <v>4961</v>
      </c>
      <c r="F418" s="32" t="s">
        <v>1070</v>
      </c>
      <c r="G418" s="32" t="s">
        <v>9930</v>
      </c>
      <c r="H418" s="32" t="s">
        <v>9931</v>
      </c>
      <c r="I418" s="32" t="s">
        <v>2003</v>
      </c>
      <c r="J418" s="35">
        <v>0</v>
      </c>
      <c r="K418" s="35">
        <v>0</v>
      </c>
    </row>
    <row r="419" spans="1:11" x14ac:dyDescent="0.25">
      <c r="A419" s="32">
        <v>1509</v>
      </c>
      <c r="B419" s="32" t="s">
        <v>51</v>
      </c>
      <c r="C419" s="32" t="s">
        <v>22</v>
      </c>
      <c r="D419" s="32" t="s">
        <v>1097</v>
      </c>
      <c r="E419" s="32" t="s">
        <v>1098</v>
      </c>
      <c r="F419" s="32" t="s">
        <v>1070</v>
      </c>
      <c r="G419" s="32" t="s">
        <v>7488</v>
      </c>
      <c r="H419" s="32" t="s">
        <v>7489</v>
      </c>
      <c r="I419" s="32" t="s">
        <v>2003</v>
      </c>
      <c r="J419" s="35">
        <v>0</v>
      </c>
      <c r="K419" s="35">
        <v>0</v>
      </c>
    </row>
    <row r="420" spans="1:11" x14ac:dyDescent="0.25">
      <c r="A420" s="32">
        <v>1509</v>
      </c>
      <c r="B420" s="32" t="s">
        <v>51</v>
      </c>
      <c r="C420" s="32" t="s">
        <v>22</v>
      </c>
      <c r="D420" s="32" t="s">
        <v>1097</v>
      </c>
      <c r="E420" s="32" t="s">
        <v>1098</v>
      </c>
      <c r="F420" s="32" t="s">
        <v>1070</v>
      </c>
      <c r="G420" s="32" t="s">
        <v>7613</v>
      </c>
      <c r="H420" s="32" t="s">
        <v>7614</v>
      </c>
      <c r="I420" s="32" t="s">
        <v>2003</v>
      </c>
      <c r="J420" s="35">
        <v>0</v>
      </c>
      <c r="K420" s="35">
        <v>0</v>
      </c>
    </row>
    <row r="421" spans="1:11" x14ac:dyDescent="0.25">
      <c r="A421" s="32">
        <v>1509</v>
      </c>
      <c r="B421" s="32" t="s">
        <v>51</v>
      </c>
      <c r="C421" s="32" t="s">
        <v>22</v>
      </c>
      <c r="D421" s="32" t="s">
        <v>5635</v>
      </c>
      <c r="E421" s="32" t="s">
        <v>5636</v>
      </c>
      <c r="F421" s="32" t="s">
        <v>1070</v>
      </c>
      <c r="G421" s="32" t="s">
        <v>5981</v>
      </c>
      <c r="H421" s="32" t="s">
        <v>5982</v>
      </c>
      <c r="I421" s="32" t="s">
        <v>2003</v>
      </c>
      <c r="J421" s="35">
        <v>0</v>
      </c>
      <c r="K421" s="35">
        <v>0</v>
      </c>
    </row>
    <row r="422" spans="1:11" x14ac:dyDescent="0.25">
      <c r="A422" s="32">
        <v>1509</v>
      </c>
      <c r="B422" s="32" t="s">
        <v>51</v>
      </c>
      <c r="C422" s="32" t="s">
        <v>22</v>
      </c>
      <c r="D422" s="32" t="s">
        <v>5635</v>
      </c>
      <c r="E422" s="32" t="s">
        <v>5636</v>
      </c>
      <c r="F422" s="32" t="s">
        <v>1070</v>
      </c>
      <c r="G422" s="32" t="s">
        <v>5981</v>
      </c>
      <c r="H422" s="32" t="s">
        <v>5982</v>
      </c>
      <c r="I422" s="32" t="s">
        <v>1069</v>
      </c>
      <c r="J422" s="35">
        <v>0</v>
      </c>
      <c r="K422" s="35">
        <v>0</v>
      </c>
    </row>
    <row r="423" spans="1:11" x14ac:dyDescent="0.25">
      <c r="A423" s="32">
        <v>1509</v>
      </c>
      <c r="B423" s="32" t="s">
        <v>51</v>
      </c>
      <c r="C423" s="32" t="s">
        <v>22</v>
      </c>
      <c r="D423" s="32" t="s">
        <v>5000</v>
      </c>
      <c r="E423" s="32" t="s">
        <v>5001</v>
      </c>
      <c r="F423" s="32" t="s">
        <v>1070</v>
      </c>
      <c r="G423" s="32" t="s">
        <v>5983</v>
      </c>
      <c r="H423" s="32" t="s">
        <v>5984</v>
      </c>
      <c r="I423" s="32" t="s">
        <v>2003</v>
      </c>
      <c r="J423" s="35">
        <v>0</v>
      </c>
      <c r="K423" s="35">
        <v>0</v>
      </c>
    </row>
    <row r="424" spans="1:11" x14ac:dyDescent="0.25">
      <c r="A424" s="32">
        <v>1509</v>
      </c>
      <c r="B424" s="32" t="s">
        <v>51</v>
      </c>
      <c r="C424" s="32" t="s">
        <v>22</v>
      </c>
      <c r="D424" s="32" t="s">
        <v>5000</v>
      </c>
      <c r="E424" s="32" t="s">
        <v>5001</v>
      </c>
      <c r="F424" s="32" t="s">
        <v>1070</v>
      </c>
      <c r="G424" s="32" t="s">
        <v>6830</v>
      </c>
      <c r="H424" s="32" t="s">
        <v>6831</v>
      </c>
      <c r="I424" s="32" t="s">
        <v>2003</v>
      </c>
      <c r="J424" s="35">
        <v>0</v>
      </c>
      <c r="K424" s="35">
        <v>0</v>
      </c>
    </row>
    <row r="425" spans="1:11" x14ac:dyDescent="0.25">
      <c r="A425" s="32">
        <v>1509</v>
      </c>
      <c r="B425" s="32" t="s">
        <v>51</v>
      </c>
      <c r="C425" s="32" t="s">
        <v>22</v>
      </c>
      <c r="D425" s="32" t="s">
        <v>5147</v>
      </c>
      <c r="E425" s="32" t="s">
        <v>5148</v>
      </c>
      <c r="F425" s="32" t="s">
        <v>1070</v>
      </c>
      <c r="G425" s="32" t="s">
        <v>9843</v>
      </c>
      <c r="H425" s="32" t="s">
        <v>9844</v>
      </c>
      <c r="I425" s="32" t="s">
        <v>2003</v>
      </c>
      <c r="J425" s="35">
        <v>0</v>
      </c>
      <c r="K425" s="35">
        <v>0</v>
      </c>
    </row>
    <row r="426" spans="1:11" x14ac:dyDescent="0.25">
      <c r="A426" s="32">
        <v>1509</v>
      </c>
      <c r="B426" s="32" t="s">
        <v>51</v>
      </c>
      <c r="C426" s="32" t="s">
        <v>22</v>
      </c>
      <c r="D426" s="32" t="s">
        <v>7062</v>
      </c>
      <c r="E426" s="32" t="s">
        <v>7063</v>
      </c>
      <c r="F426" s="32" t="s">
        <v>1070</v>
      </c>
      <c r="G426" s="32" t="s">
        <v>7064</v>
      </c>
      <c r="H426" s="32" t="s">
        <v>7065</v>
      </c>
      <c r="I426" s="32" t="s">
        <v>2003</v>
      </c>
      <c r="J426" s="35">
        <v>0</v>
      </c>
      <c r="K426" s="35">
        <v>0</v>
      </c>
    </row>
    <row r="427" spans="1:11" x14ac:dyDescent="0.25">
      <c r="A427" s="32">
        <v>1509</v>
      </c>
      <c r="B427" s="32" t="s">
        <v>51</v>
      </c>
      <c r="C427" s="32" t="s">
        <v>22</v>
      </c>
      <c r="D427" s="32" t="s">
        <v>7062</v>
      </c>
      <c r="E427" s="32" t="s">
        <v>7063</v>
      </c>
      <c r="F427" s="32" t="s">
        <v>1070</v>
      </c>
      <c r="G427" s="32" t="s">
        <v>7064</v>
      </c>
      <c r="H427" s="32" t="s">
        <v>7065</v>
      </c>
      <c r="I427" s="32" t="s">
        <v>1069</v>
      </c>
      <c r="J427" s="35">
        <v>450</v>
      </c>
      <c r="K427" s="35">
        <v>0</v>
      </c>
    </row>
    <row r="428" spans="1:11" x14ac:dyDescent="0.25">
      <c r="A428" s="32">
        <v>1509</v>
      </c>
      <c r="B428" s="32" t="s">
        <v>51</v>
      </c>
      <c r="C428" s="32" t="s">
        <v>22</v>
      </c>
      <c r="D428" s="32" t="s">
        <v>6834</v>
      </c>
      <c r="E428" s="32" t="s">
        <v>6835</v>
      </c>
      <c r="F428" s="32" t="s">
        <v>1070</v>
      </c>
      <c r="G428" s="32" t="s">
        <v>6836</v>
      </c>
      <c r="H428" s="32" t="s">
        <v>6837</v>
      </c>
      <c r="I428" s="32" t="s">
        <v>2003</v>
      </c>
      <c r="J428" s="35">
        <v>0</v>
      </c>
      <c r="K428" s="35">
        <v>0</v>
      </c>
    </row>
    <row r="429" spans="1:11" x14ac:dyDescent="0.25">
      <c r="A429" s="32">
        <v>1509</v>
      </c>
      <c r="B429" s="32" t="s">
        <v>51</v>
      </c>
      <c r="C429" s="32" t="s">
        <v>22</v>
      </c>
      <c r="D429" s="32" t="s">
        <v>6834</v>
      </c>
      <c r="E429" s="32" t="s">
        <v>6835</v>
      </c>
      <c r="F429" s="32" t="s">
        <v>1070</v>
      </c>
      <c r="G429" s="32" t="s">
        <v>7601</v>
      </c>
      <c r="H429" s="32" t="s">
        <v>7602</v>
      </c>
      <c r="I429" s="32" t="s">
        <v>2003</v>
      </c>
      <c r="J429" s="35">
        <v>0</v>
      </c>
      <c r="K429" s="35">
        <v>0</v>
      </c>
    </row>
    <row r="430" spans="1:11" x14ac:dyDescent="0.25">
      <c r="A430" s="32">
        <v>1509</v>
      </c>
      <c r="B430" s="32" t="s">
        <v>51</v>
      </c>
      <c r="C430" s="32" t="s">
        <v>22</v>
      </c>
      <c r="D430" s="32" t="s">
        <v>8021</v>
      </c>
      <c r="E430" s="32" t="s">
        <v>8022</v>
      </c>
      <c r="F430" s="32" t="s">
        <v>8026</v>
      </c>
      <c r="G430" s="32" t="s">
        <v>8023</v>
      </c>
      <c r="H430" s="32" t="s">
        <v>8024</v>
      </c>
      <c r="I430" s="32" t="s">
        <v>1069</v>
      </c>
      <c r="J430" s="35">
        <v>986</v>
      </c>
      <c r="K430" s="35">
        <v>0</v>
      </c>
    </row>
    <row r="431" spans="1:11" x14ac:dyDescent="0.25">
      <c r="A431" s="32">
        <v>1509</v>
      </c>
      <c r="B431" s="32" t="s">
        <v>51</v>
      </c>
      <c r="C431" s="32" t="s">
        <v>22</v>
      </c>
      <c r="D431" s="32" t="s">
        <v>4397</v>
      </c>
      <c r="E431" s="32" t="s">
        <v>4398</v>
      </c>
      <c r="F431" s="32" t="s">
        <v>1070</v>
      </c>
      <c r="G431" s="32" t="s">
        <v>6028</v>
      </c>
      <c r="H431" s="32" t="s">
        <v>6029</v>
      </c>
      <c r="I431" s="32" t="s">
        <v>2003</v>
      </c>
      <c r="J431" s="35">
        <v>0</v>
      </c>
      <c r="K431" s="35">
        <v>0</v>
      </c>
    </row>
    <row r="432" spans="1:11" x14ac:dyDescent="0.25">
      <c r="A432" s="32">
        <v>1509</v>
      </c>
      <c r="B432" s="32" t="s">
        <v>51</v>
      </c>
      <c r="C432" s="32" t="s">
        <v>22</v>
      </c>
      <c r="D432" s="32" t="s">
        <v>4397</v>
      </c>
      <c r="E432" s="32" t="s">
        <v>4398</v>
      </c>
      <c r="F432" s="32" t="s">
        <v>1070</v>
      </c>
      <c r="G432" s="32" t="s">
        <v>6247</v>
      </c>
      <c r="H432" s="32" t="s">
        <v>6248</v>
      </c>
      <c r="I432" s="32" t="s">
        <v>2003</v>
      </c>
      <c r="J432" s="35">
        <v>0</v>
      </c>
      <c r="K432" s="35">
        <v>0</v>
      </c>
    </row>
    <row r="433" spans="1:11" x14ac:dyDescent="0.25">
      <c r="A433" s="32">
        <v>1509</v>
      </c>
      <c r="B433" s="32" t="s">
        <v>51</v>
      </c>
      <c r="C433" s="32" t="s">
        <v>22</v>
      </c>
      <c r="D433" s="32" t="s">
        <v>4397</v>
      </c>
      <c r="E433" s="32" t="s">
        <v>4398</v>
      </c>
      <c r="F433" s="32" t="s">
        <v>1070</v>
      </c>
      <c r="G433" s="32" t="s">
        <v>6253</v>
      </c>
      <c r="H433" s="32" t="s">
        <v>6254</v>
      </c>
      <c r="I433" s="32" t="s">
        <v>2003</v>
      </c>
      <c r="J433" s="35">
        <v>0</v>
      </c>
      <c r="K433" s="35">
        <v>0</v>
      </c>
    </row>
    <row r="434" spans="1:11" x14ac:dyDescent="0.25">
      <c r="A434" s="32">
        <v>1509</v>
      </c>
      <c r="B434" s="32" t="s">
        <v>51</v>
      </c>
      <c r="C434" s="32" t="s">
        <v>22</v>
      </c>
      <c r="D434" s="32" t="s">
        <v>4397</v>
      </c>
      <c r="E434" s="32" t="s">
        <v>4398</v>
      </c>
      <c r="F434" s="32" t="s">
        <v>1070</v>
      </c>
      <c r="G434" s="32" t="s">
        <v>6255</v>
      </c>
      <c r="H434" s="32" t="s">
        <v>6256</v>
      </c>
      <c r="I434" s="32" t="s">
        <v>2003</v>
      </c>
      <c r="J434" s="35">
        <v>0</v>
      </c>
      <c r="K434" s="35">
        <v>0</v>
      </c>
    </row>
    <row r="435" spans="1:11" x14ac:dyDescent="0.25">
      <c r="A435" s="32">
        <v>1509</v>
      </c>
      <c r="B435" s="32" t="s">
        <v>51</v>
      </c>
      <c r="C435" s="32" t="s">
        <v>22</v>
      </c>
      <c r="D435" s="32" t="s">
        <v>4397</v>
      </c>
      <c r="E435" s="32" t="s">
        <v>4398</v>
      </c>
      <c r="F435" s="32" t="s">
        <v>1070</v>
      </c>
      <c r="G435" s="32" t="s">
        <v>6923</v>
      </c>
      <c r="H435" s="32" t="s">
        <v>6924</v>
      </c>
      <c r="I435" s="32" t="s">
        <v>2003</v>
      </c>
      <c r="J435" s="35">
        <v>0</v>
      </c>
      <c r="K435" s="35">
        <v>0</v>
      </c>
    </row>
    <row r="436" spans="1:11" x14ac:dyDescent="0.25">
      <c r="A436" s="32">
        <v>1509</v>
      </c>
      <c r="B436" s="32" t="s">
        <v>51</v>
      </c>
      <c r="C436" s="32" t="s">
        <v>22</v>
      </c>
      <c r="D436" s="32" t="s">
        <v>4397</v>
      </c>
      <c r="E436" s="32" t="s">
        <v>4398</v>
      </c>
      <c r="F436" s="32" t="s">
        <v>1070</v>
      </c>
      <c r="G436" s="32" t="s">
        <v>6925</v>
      </c>
      <c r="H436" s="32" t="s">
        <v>6926</v>
      </c>
      <c r="I436" s="32" t="s">
        <v>2003</v>
      </c>
      <c r="J436" s="35">
        <v>0</v>
      </c>
      <c r="K436" s="35">
        <v>0</v>
      </c>
    </row>
    <row r="437" spans="1:11" x14ac:dyDescent="0.25">
      <c r="A437" s="32">
        <v>1509</v>
      </c>
      <c r="B437" s="32" t="s">
        <v>51</v>
      </c>
      <c r="C437" s="32" t="s">
        <v>22</v>
      </c>
      <c r="D437" s="32" t="s">
        <v>4397</v>
      </c>
      <c r="E437" s="32" t="s">
        <v>4398</v>
      </c>
      <c r="F437" s="32" t="s">
        <v>1070</v>
      </c>
      <c r="G437" s="32" t="s">
        <v>6927</v>
      </c>
      <c r="H437" s="32" t="s">
        <v>6928</v>
      </c>
      <c r="I437" s="32" t="s">
        <v>2003</v>
      </c>
      <c r="J437" s="35">
        <v>0</v>
      </c>
      <c r="K437" s="35">
        <v>0</v>
      </c>
    </row>
    <row r="438" spans="1:11" x14ac:dyDescent="0.25">
      <c r="A438" s="32">
        <v>1509</v>
      </c>
      <c r="B438" s="32" t="s">
        <v>51</v>
      </c>
      <c r="C438" s="32" t="s">
        <v>22</v>
      </c>
      <c r="D438" s="32" t="s">
        <v>4397</v>
      </c>
      <c r="E438" s="32" t="s">
        <v>4398</v>
      </c>
      <c r="F438" s="32" t="s">
        <v>1070</v>
      </c>
      <c r="G438" s="32" t="s">
        <v>6929</v>
      </c>
      <c r="H438" s="32" t="s">
        <v>6930</v>
      </c>
      <c r="I438" s="32" t="s">
        <v>2003</v>
      </c>
      <c r="J438" s="35">
        <v>0</v>
      </c>
      <c r="K438" s="35">
        <v>0</v>
      </c>
    </row>
    <row r="439" spans="1:11" x14ac:dyDescent="0.25">
      <c r="A439" s="32">
        <v>1509</v>
      </c>
      <c r="B439" s="32" t="s">
        <v>51</v>
      </c>
      <c r="C439" s="32" t="s">
        <v>22</v>
      </c>
      <c r="D439" s="32" t="s">
        <v>4397</v>
      </c>
      <c r="E439" s="32" t="s">
        <v>4398</v>
      </c>
      <c r="F439" s="32" t="s">
        <v>1070</v>
      </c>
      <c r="G439" s="32" t="s">
        <v>6933</v>
      </c>
      <c r="H439" s="32" t="s">
        <v>6934</v>
      </c>
      <c r="I439" s="32" t="s">
        <v>2003</v>
      </c>
      <c r="J439" s="35">
        <v>0</v>
      </c>
      <c r="K439" s="35">
        <v>0</v>
      </c>
    </row>
    <row r="440" spans="1:11" x14ac:dyDescent="0.25">
      <c r="A440" s="32">
        <v>1509</v>
      </c>
      <c r="B440" s="32" t="s">
        <v>51</v>
      </c>
      <c r="C440" s="32" t="s">
        <v>22</v>
      </c>
      <c r="D440" s="32" t="s">
        <v>4397</v>
      </c>
      <c r="E440" s="32" t="s">
        <v>4398</v>
      </c>
      <c r="F440" s="32" t="s">
        <v>1070</v>
      </c>
      <c r="G440" s="32" t="s">
        <v>6939</v>
      </c>
      <c r="H440" s="32" t="s">
        <v>6940</v>
      </c>
      <c r="I440" s="32" t="s">
        <v>2003</v>
      </c>
      <c r="J440" s="35">
        <v>0</v>
      </c>
      <c r="K440" s="35">
        <v>0</v>
      </c>
    </row>
    <row r="441" spans="1:11" x14ac:dyDescent="0.25">
      <c r="A441" s="32">
        <v>1509</v>
      </c>
      <c r="B441" s="32" t="s">
        <v>51</v>
      </c>
      <c r="C441" s="32" t="s">
        <v>22</v>
      </c>
      <c r="D441" s="32" t="s">
        <v>4397</v>
      </c>
      <c r="E441" s="32" t="s">
        <v>4398</v>
      </c>
      <c r="F441" s="32" t="s">
        <v>1070</v>
      </c>
      <c r="G441" s="32" t="s">
        <v>6941</v>
      </c>
      <c r="H441" s="32" t="s">
        <v>6942</v>
      </c>
      <c r="I441" s="32" t="s">
        <v>2003</v>
      </c>
      <c r="J441" s="35">
        <v>0</v>
      </c>
      <c r="K441" s="35">
        <v>0</v>
      </c>
    </row>
    <row r="442" spans="1:11" x14ac:dyDescent="0.25">
      <c r="A442" s="32">
        <v>1509</v>
      </c>
      <c r="B442" s="32" t="s">
        <v>51</v>
      </c>
      <c r="C442" s="32" t="s">
        <v>22</v>
      </c>
      <c r="D442" s="32" t="s">
        <v>4397</v>
      </c>
      <c r="E442" s="32" t="s">
        <v>4398</v>
      </c>
      <c r="F442" s="32" t="s">
        <v>1070</v>
      </c>
      <c r="G442" s="32" t="s">
        <v>7492</v>
      </c>
      <c r="H442" s="32" t="s">
        <v>7493</v>
      </c>
      <c r="I442" s="32" t="s">
        <v>2003</v>
      </c>
      <c r="J442" s="35">
        <v>0</v>
      </c>
      <c r="K442" s="35">
        <v>0</v>
      </c>
    </row>
    <row r="443" spans="1:11" x14ac:dyDescent="0.25">
      <c r="A443" s="32">
        <v>1509</v>
      </c>
      <c r="B443" s="32" t="s">
        <v>51</v>
      </c>
      <c r="C443" s="32" t="s">
        <v>22</v>
      </c>
      <c r="D443" s="32" t="s">
        <v>4397</v>
      </c>
      <c r="E443" s="32" t="s">
        <v>4398</v>
      </c>
      <c r="F443" s="32" t="s">
        <v>1070</v>
      </c>
      <c r="G443" s="32" t="s">
        <v>7496</v>
      </c>
      <c r="H443" s="32" t="s">
        <v>7497</v>
      </c>
      <c r="I443" s="32" t="s">
        <v>2003</v>
      </c>
      <c r="J443" s="35">
        <v>0</v>
      </c>
      <c r="K443" s="35">
        <v>0</v>
      </c>
    </row>
    <row r="444" spans="1:11" x14ac:dyDescent="0.25">
      <c r="A444" s="32">
        <v>1509</v>
      </c>
      <c r="B444" s="32" t="s">
        <v>51</v>
      </c>
      <c r="C444" s="32" t="s">
        <v>22</v>
      </c>
      <c r="D444" s="32" t="s">
        <v>4397</v>
      </c>
      <c r="E444" s="32" t="s">
        <v>4398</v>
      </c>
      <c r="F444" s="32" t="s">
        <v>1070</v>
      </c>
      <c r="G444" s="32" t="s">
        <v>7671</v>
      </c>
      <c r="H444" s="32" t="s">
        <v>7672</v>
      </c>
      <c r="I444" s="32" t="s">
        <v>2003</v>
      </c>
      <c r="J444" s="35">
        <v>0</v>
      </c>
      <c r="K444" s="35">
        <v>0</v>
      </c>
    </row>
    <row r="445" spans="1:11" x14ac:dyDescent="0.25">
      <c r="A445" s="32">
        <v>1509</v>
      </c>
      <c r="B445" s="32" t="s">
        <v>51</v>
      </c>
      <c r="C445" s="32" t="s">
        <v>22</v>
      </c>
      <c r="D445" s="32" t="s">
        <v>4397</v>
      </c>
      <c r="E445" s="32" t="s">
        <v>4398</v>
      </c>
      <c r="F445" s="32" t="s">
        <v>1070</v>
      </c>
      <c r="G445" s="32" t="s">
        <v>7673</v>
      </c>
      <c r="H445" s="32" t="s">
        <v>7674</v>
      </c>
      <c r="I445" s="32" t="s">
        <v>2003</v>
      </c>
      <c r="J445" s="35">
        <v>0</v>
      </c>
      <c r="K445" s="35">
        <v>0</v>
      </c>
    </row>
    <row r="446" spans="1:11" x14ac:dyDescent="0.25">
      <c r="A446" s="32">
        <v>1509</v>
      </c>
      <c r="B446" s="32" t="s">
        <v>51</v>
      </c>
      <c r="C446" s="32" t="s">
        <v>22</v>
      </c>
      <c r="D446" s="32" t="s">
        <v>4397</v>
      </c>
      <c r="E446" s="32" t="s">
        <v>4398</v>
      </c>
      <c r="F446" s="32" t="s">
        <v>1070</v>
      </c>
      <c r="G446" s="32" t="s">
        <v>7929</v>
      </c>
      <c r="H446" s="32" t="s">
        <v>7930</v>
      </c>
      <c r="I446" s="32" t="s">
        <v>2003</v>
      </c>
      <c r="J446" s="35">
        <v>0</v>
      </c>
      <c r="K446" s="35">
        <v>0</v>
      </c>
    </row>
    <row r="447" spans="1:11" x14ac:dyDescent="0.25">
      <c r="A447" s="32">
        <v>1509</v>
      </c>
      <c r="B447" s="32" t="s">
        <v>51</v>
      </c>
      <c r="C447" s="32" t="s">
        <v>22</v>
      </c>
      <c r="D447" s="32" t="s">
        <v>4397</v>
      </c>
      <c r="E447" s="32" t="s">
        <v>4398</v>
      </c>
      <c r="F447" s="32" t="s">
        <v>1070</v>
      </c>
      <c r="G447" s="32" t="s">
        <v>7973</v>
      </c>
      <c r="H447" s="32" t="s">
        <v>7974</v>
      </c>
      <c r="I447" s="32" t="s">
        <v>2003</v>
      </c>
      <c r="J447" s="35">
        <v>0</v>
      </c>
      <c r="K447" s="35">
        <v>0</v>
      </c>
    </row>
    <row r="448" spans="1:11" x14ac:dyDescent="0.25">
      <c r="A448" s="32">
        <v>1509</v>
      </c>
      <c r="B448" s="32" t="s">
        <v>51</v>
      </c>
      <c r="C448" s="32" t="s">
        <v>22</v>
      </c>
      <c r="D448" s="32" t="s">
        <v>4397</v>
      </c>
      <c r="E448" s="32" t="s">
        <v>4398</v>
      </c>
      <c r="F448" s="32" t="s">
        <v>1070</v>
      </c>
      <c r="G448" s="32" t="s">
        <v>9847</v>
      </c>
      <c r="H448" s="32" t="s">
        <v>9848</v>
      </c>
      <c r="I448" s="32" t="s">
        <v>2003</v>
      </c>
      <c r="J448" s="35">
        <v>0</v>
      </c>
      <c r="K448" s="35">
        <v>0</v>
      </c>
    </row>
    <row r="449" spans="1:11" x14ac:dyDescent="0.25">
      <c r="A449" s="32">
        <v>1509</v>
      </c>
      <c r="B449" s="32" t="s">
        <v>51</v>
      </c>
      <c r="C449" s="32" t="s">
        <v>22</v>
      </c>
      <c r="D449" s="32" t="s">
        <v>4397</v>
      </c>
      <c r="E449" s="32" t="s">
        <v>4398</v>
      </c>
      <c r="F449" s="32" t="s">
        <v>1070</v>
      </c>
      <c r="G449" s="32" t="s">
        <v>9849</v>
      </c>
      <c r="H449" s="32" t="s">
        <v>9850</v>
      </c>
      <c r="I449" s="32" t="s">
        <v>2003</v>
      </c>
      <c r="J449" s="35">
        <v>0</v>
      </c>
      <c r="K449" s="35">
        <v>0</v>
      </c>
    </row>
    <row r="450" spans="1:11" x14ac:dyDescent="0.25">
      <c r="A450" s="32">
        <v>1509</v>
      </c>
      <c r="B450" s="32" t="s">
        <v>51</v>
      </c>
      <c r="C450" s="32" t="s">
        <v>22</v>
      </c>
      <c r="D450" s="32" t="s">
        <v>4397</v>
      </c>
      <c r="E450" s="32" t="s">
        <v>4398</v>
      </c>
      <c r="F450" s="32" t="s">
        <v>1070</v>
      </c>
      <c r="G450" s="32" t="s">
        <v>9961</v>
      </c>
      <c r="H450" s="32" t="s">
        <v>9962</v>
      </c>
      <c r="I450" s="32" t="s">
        <v>2003</v>
      </c>
      <c r="J450" s="35">
        <v>0</v>
      </c>
      <c r="K450" s="35">
        <v>0</v>
      </c>
    </row>
    <row r="451" spans="1:11" x14ac:dyDescent="0.25">
      <c r="A451" s="32">
        <v>1509</v>
      </c>
      <c r="B451" s="32" t="s">
        <v>51</v>
      </c>
      <c r="C451" s="32" t="s">
        <v>22</v>
      </c>
      <c r="D451" s="32" t="s">
        <v>4397</v>
      </c>
      <c r="E451" s="32" t="s">
        <v>4398</v>
      </c>
      <c r="F451" s="32" t="s">
        <v>1070</v>
      </c>
      <c r="G451" s="32" t="s">
        <v>9961</v>
      </c>
      <c r="H451" s="32" t="s">
        <v>9962</v>
      </c>
      <c r="I451" s="32" t="s">
        <v>1069</v>
      </c>
      <c r="J451" s="35">
        <v>0</v>
      </c>
      <c r="K451" s="35">
        <v>0</v>
      </c>
    </row>
    <row r="452" spans="1:11" x14ac:dyDescent="0.25">
      <c r="A452" s="32">
        <v>1509</v>
      </c>
      <c r="B452" s="32" t="s">
        <v>51</v>
      </c>
      <c r="C452" s="32" t="s">
        <v>22</v>
      </c>
      <c r="D452" s="32" t="s">
        <v>4397</v>
      </c>
      <c r="E452" s="32" t="s">
        <v>4398</v>
      </c>
      <c r="F452" s="32" t="s">
        <v>1070</v>
      </c>
      <c r="G452" s="32" t="s">
        <v>9963</v>
      </c>
      <c r="H452" s="32" t="s">
        <v>9964</v>
      </c>
      <c r="I452" s="32" t="s">
        <v>2003</v>
      </c>
      <c r="J452" s="35">
        <v>0</v>
      </c>
      <c r="K452" s="35">
        <v>0</v>
      </c>
    </row>
    <row r="453" spans="1:11" x14ac:dyDescent="0.25">
      <c r="A453" s="32">
        <v>1509</v>
      </c>
      <c r="B453" s="32" t="s">
        <v>51</v>
      </c>
      <c r="C453" s="32" t="s">
        <v>22</v>
      </c>
      <c r="D453" s="32" t="s">
        <v>9793</v>
      </c>
      <c r="E453" s="32" t="s">
        <v>9794</v>
      </c>
      <c r="F453" s="32" t="s">
        <v>1070</v>
      </c>
      <c r="G453" s="32" t="s">
        <v>9795</v>
      </c>
      <c r="H453" s="32" t="s">
        <v>9796</v>
      </c>
      <c r="I453" s="32" t="s">
        <v>2003</v>
      </c>
      <c r="J453" s="35">
        <v>0</v>
      </c>
      <c r="K453" s="35">
        <v>0</v>
      </c>
    </row>
    <row r="454" spans="1:11" x14ac:dyDescent="0.25">
      <c r="A454" s="32">
        <v>1509</v>
      </c>
      <c r="B454" s="32" t="s">
        <v>51</v>
      </c>
      <c r="C454" s="32" t="s">
        <v>22</v>
      </c>
      <c r="D454" s="32" t="s">
        <v>9793</v>
      </c>
      <c r="E454" s="32" t="s">
        <v>9794</v>
      </c>
      <c r="F454" s="32" t="s">
        <v>1070</v>
      </c>
      <c r="G454" s="32" t="s">
        <v>9839</v>
      </c>
      <c r="H454" s="32" t="s">
        <v>9840</v>
      </c>
      <c r="I454" s="32" t="s">
        <v>2003</v>
      </c>
      <c r="J454" s="35">
        <v>0</v>
      </c>
      <c r="K454" s="35">
        <v>0</v>
      </c>
    </row>
    <row r="455" spans="1:11" x14ac:dyDescent="0.25">
      <c r="A455" s="32">
        <v>1509</v>
      </c>
      <c r="B455" s="32" t="s">
        <v>51</v>
      </c>
      <c r="C455" s="32" t="s">
        <v>22</v>
      </c>
      <c r="D455" s="32" t="s">
        <v>9793</v>
      </c>
      <c r="E455" s="32" t="s">
        <v>9794</v>
      </c>
      <c r="F455" s="32" t="s">
        <v>1070</v>
      </c>
      <c r="G455" s="32" t="s">
        <v>9917</v>
      </c>
      <c r="H455" s="32" t="s">
        <v>9918</v>
      </c>
      <c r="I455" s="32" t="s">
        <v>2003</v>
      </c>
      <c r="J455" s="35">
        <v>0</v>
      </c>
      <c r="K455" s="35">
        <v>0</v>
      </c>
    </row>
    <row r="456" spans="1:11" x14ac:dyDescent="0.25">
      <c r="A456" s="32">
        <v>1509</v>
      </c>
      <c r="B456" s="32" t="s">
        <v>51</v>
      </c>
      <c r="C456" s="32" t="s">
        <v>22</v>
      </c>
      <c r="D456" s="32" t="s">
        <v>5074</v>
      </c>
      <c r="E456" s="32" t="s">
        <v>5075</v>
      </c>
      <c r="F456" s="32" t="s">
        <v>1070</v>
      </c>
      <c r="G456" s="32" t="s">
        <v>9935</v>
      </c>
      <c r="H456" s="32" t="s">
        <v>9936</v>
      </c>
      <c r="I456" s="32" t="s">
        <v>2003</v>
      </c>
      <c r="J456" s="35">
        <v>0</v>
      </c>
      <c r="K456" s="35">
        <v>0</v>
      </c>
    </row>
    <row r="457" spans="1:11" x14ac:dyDescent="0.25">
      <c r="A457" s="32">
        <v>1509</v>
      </c>
      <c r="B457" s="32" t="s">
        <v>51</v>
      </c>
      <c r="C457" s="32" t="s">
        <v>22</v>
      </c>
      <c r="D457" s="32" t="s">
        <v>5074</v>
      </c>
      <c r="E457" s="32" t="s">
        <v>5075</v>
      </c>
      <c r="F457" s="32" t="s">
        <v>1070</v>
      </c>
      <c r="G457" s="32" t="s">
        <v>9935</v>
      </c>
      <c r="H457" s="32" t="s">
        <v>9936</v>
      </c>
      <c r="I457" s="32" t="s">
        <v>1069</v>
      </c>
      <c r="J457" s="35">
        <v>0</v>
      </c>
      <c r="K457" s="35">
        <v>0</v>
      </c>
    </row>
    <row r="458" spans="1:11" x14ac:dyDescent="0.25">
      <c r="A458" s="32">
        <v>1509</v>
      </c>
      <c r="B458" s="32" t="s">
        <v>51</v>
      </c>
      <c r="C458" s="32" t="s">
        <v>22</v>
      </c>
      <c r="D458" s="32" t="s">
        <v>5479</v>
      </c>
      <c r="E458" s="32" t="s">
        <v>5480</v>
      </c>
      <c r="F458" s="32" t="s">
        <v>1070</v>
      </c>
      <c r="G458" s="32" t="s">
        <v>6995</v>
      </c>
      <c r="H458" s="32" t="s">
        <v>6996</v>
      </c>
      <c r="I458" s="32" t="s">
        <v>2003</v>
      </c>
      <c r="J458" s="35">
        <v>0</v>
      </c>
      <c r="K458" s="35">
        <v>0</v>
      </c>
    </row>
    <row r="459" spans="1:11" x14ac:dyDescent="0.25">
      <c r="A459" s="32">
        <v>1509</v>
      </c>
      <c r="B459" s="32" t="s">
        <v>51</v>
      </c>
      <c r="C459" s="32" t="s">
        <v>22</v>
      </c>
      <c r="D459" s="32" t="s">
        <v>5479</v>
      </c>
      <c r="E459" s="32" t="s">
        <v>5480</v>
      </c>
      <c r="F459" s="32" t="s">
        <v>1070</v>
      </c>
      <c r="G459" s="32" t="s">
        <v>6995</v>
      </c>
      <c r="H459" s="32" t="s">
        <v>6996</v>
      </c>
      <c r="I459" s="32" t="s">
        <v>1069</v>
      </c>
      <c r="J459" s="35">
        <v>0</v>
      </c>
      <c r="K459" s="35">
        <v>0</v>
      </c>
    </row>
    <row r="460" spans="1:11" x14ac:dyDescent="0.25">
      <c r="A460" s="32">
        <v>1509</v>
      </c>
      <c r="B460" s="32" t="s">
        <v>51</v>
      </c>
      <c r="C460" s="32" t="s">
        <v>22</v>
      </c>
      <c r="D460" s="32" t="s">
        <v>5994</v>
      </c>
      <c r="E460" s="32" t="s">
        <v>5995</v>
      </c>
      <c r="F460" s="32" t="s">
        <v>1070</v>
      </c>
      <c r="G460" s="32" t="s">
        <v>5996</v>
      </c>
      <c r="H460" s="32" t="s">
        <v>5997</v>
      </c>
      <c r="I460" s="32" t="s">
        <v>2003</v>
      </c>
      <c r="J460" s="35">
        <v>0</v>
      </c>
      <c r="K460" s="35">
        <v>0</v>
      </c>
    </row>
    <row r="461" spans="1:11" x14ac:dyDescent="0.25">
      <c r="A461" s="32">
        <v>1509</v>
      </c>
      <c r="B461" s="32" t="s">
        <v>51</v>
      </c>
      <c r="C461" s="32" t="s">
        <v>22</v>
      </c>
      <c r="D461" s="32" t="s">
        <v>2449</v>
      </c>
      <c r="E461" s="32" t="s">
        <v>2450</v>
      </c>
      <c r="F461" s="32" t="s">
        <v>1070</v>
      </c>
      <c r="G461" s="32" t="s">
        <v>5971</v>
      </c>
      <c r="H461" s="32" t="s">
        <v>5972</v>
      </c>
      <c r="I461" s="32" t="s">
        <v>2003</v>
      </c>
      <c r="J461" s="35">
        <v>0</v>
      </c>
      <c r="K461" s="35">
        <v>0</v>
      </c>
    </row>
    <row r="462" spans="1:11" x14ac:dyDescent="0.25">
      <c r="A462" s="32">
        <v>1509</v>
      </c>
      <c r="B462" s="32" t="s">
        <v>51</v>
      </c>
      <c r="C462" s="32" t="s">
        <v>22</v>
      </c>
      <c r="D462" s="32" t="s">
        <v>2449</v>
      </c>
      <c r="E462" s="32" t="s">
        <v>2450</v>
      </c>
      <c r="F462" s="32" t="s">
        <v>1070</v>
      </c>
      <c r="G462" s="32" t="s">
        <v>6201</v>
      </c>
      <c r="H462" s="32" t="s">
        <v>6202</v>
      </c>
      <c r="I462" s="32" t="s">
        <v>2003</v>
      </c>
      <c r="J462" s="35">
        <v>0</v>
      </c>
      <c r="K462" s="35">
        <v>0</v>
      </c>
    </row>
    <row r="463" spans="1:11" x14ac:dyDescent="0.25">
      <c r="A463" s="32">
        <v>1509</v>
      </c>
      <c r="B463" s="32" t="s">
        <v>51</v>
      </c>
      <c r="C463" s="32" t="s">
        <v>22</v>
      </c>
      <c r="D463" s="32" t="s">
        <v>2449</v>
      </c>
      <c r="E463" s="32" t="s">
        <v>2450</v>
      </c>
      <c r="F463" s="32" t="s">
        <v>1070</v>
      </c>
      <c r="G463" s="32" t="s">
        <v>6761</v>
      </c>
      <c r="H463" s="32" t="s">
        <v>6762</v>
      </c>
      <c r="I463" s="32" t="s">
        <v>2003</v>
      </c>
      <c r="J463" s="35">
        <v>0</v>
      </c>
      <c r="K463" s="35">
        <v>0</v>
      </c>
    </row>
    <row r="464" spans="1:11" x14ac:dyDescent="0.25">
      <c r="A464" s="32">
        <v>1509</v>
      </c>
      <c r="B464" s="32" t="s">
        <v>51</v>
      </c>
      <c r="C464" s="32" t="s">
        <v>22</v>
      </c>
      <c r="D464" s="32" t="s">
        <v>2449</v>
      </c>
      <c r="E464" s="32" t="s">
        <v>2450</v>
      </c>
      <c r="F464" s="32" t="s">
        <v>1070</v>
      </c>
      <c r="G464" s="32" t="s">
        <v>7132</v>
      </c>
      <c r="H464" s="32" t="s">
        <v>7133</v>
      </c>
      <c r="I464" s="32" t="s">
        <v>2003</v>
      </c>
      <c r="J464" s="35">
        <v>0</v>
      </c>
      <c r="K464" s="35">
        <v>0</v>
      </c>
    </row>
    <row r="465" spans="1:11" x14ac:dyDescent="0.25">
      <c r="A465" s="32">
        <v>1509</v>
      </c>
      <c r="B465" s="32" t="s">
        <v>51</v>
      </c>
      <c r="C465" s="32" t="s">
        <v>22</v>
      </c>
      <c r="D465" s="32" t="s">
        <v>2449</v>
      </c>
      <c r="E465" s="32" t="s">
        <v>2450</v>
      </c>
      <c r="F465" s="32" t="s">
        <v>1070</v>
      </c>
      <c r="G465" s="32" t="s">
        <v>7134</v>
      </c>
      <c r="H465" s="32" t="s">
        <v>7135</v>
      </c>
      <c r="I465" s="32" t="s">
        <v>2003</v>
      </c>
      <c r="J465" s="35">
        <v>0</v>
      </c>
      <c r="K465" s="35">
        <v>0</v>
      </c>
    </row>
    <row r="466" spans="1:11" x14ac:dyDescent="0.25">
      <c r="A466" s="32">
        <v>1509</v>
      </c>
      <c r="B466" s="32" t="s">
        <v>51</v>
      </c>
      <c r="C466" s="32" t="s">
        <v>22</v>
      </c>
      <c r="D466" s="32" t="s">
        <v>2449</v>
      </c>
      <c r="E466" s="32" t="s">
        <v>2450</v>
      </c>
      <c r="F466" s="32" t="s">
        <v>1070</v>
      </c>
      <c r="G466" s="32" t="s">
        <v>7437</v>
      </c>
      <c r="H466" s="32" t="s">
        <v>7438</v>
      </c>
      <c r="I466" s="32" t="s">
        <v>2003</v>
      </c>
      <c r="J466" s="35">
        <v>0</v>
      </c>
      <c r="K466" s="35">
        <v>0</v>
      </c>
    </row>
    <row r="467" spans="1:11" x14ac:dyDescent="0.25">
      <c r="A467" s="32">
        <v>1509</v>
      </c>
      <c r="B467" s="32" t="s">
        <v>51</v>
      </c>
      <c r="C467" s="32" t="s">
        <v>22</v>
      </c>
      <c r="D467" s="32" t="s">
        <v>2449</v>
      </c>
      <c r="E467" s="32" t="s">
        <v>2450</v>
      </c>
      <c r="F467" s="32" t="s">
        <v>1070</v>
      </c>
      <c r="G467" s="32" t="s">
        <v>7470</v>
      </c>
      <c r="H467" s="32" t="s">
        <v>7471</v>
      </c>
      <c r="I467" s="32" t="s">
        <v>2003</v>
      </c>
      <c r="J467" s="35">
        <v>0</v>
      </c>
      <c r="K467" s="35">
        <v>0</v>
      </c>
    </row>
    <row r="468" spans="1:11" x14ac:dyDescent="0.25">
      <c r="A468" s="32">
        <v>1509</v>
      </c>
      <c r="B468" s="32" t="s">
        <v>51</v>
      </c>
      <c r="C468" s="32" t="s">
        <v>22</v>
      </c>
      <c r="D468" s="32" t="s">
        <v>2449</v>
      </c>
      <c r="E468" s="32" t="s">
        <v>2450</v>
      </c>
      <c r="F468" s="32" t="s">
        <v>1070</v>
      </c>
      <c r="G468" s="32" t="s">
        <v>7472</v>
      </c>
      <c r="H468" s="32" t="s">
        <v>7473</v>
      </c>
      <c r="I468" s="32" t="s">
        <v>2003</v>
      </c>
      <c r="J468" s="35">
        <v>0</v>
      </c>
      <c r="K468" s="35">
        <v>0</v>
      </c>
    </row>
    <row r="469" spans="1:11" x14ac:dyDescent="0.25">
      <c r="A469" s="32">
        <v>1509</v>
      </c>
      <c r="B469" s="32" t="s">
        <v>51</v>
      </c>
      <c r="C469" s="32" t="s">
        <v>22</v>
      </c>
      <c r="D469" s="32" t="s">
        <v>2449</v>
      </c>
      <c r="E469" s="32" t="s">
        <v>2450</v>
      </c>
      <c r="F469" s="32" t="s">
        <v>1070</v>
      </c>
      <c r="G469" s="32" t="s">
        <v>7474</v>
      </c>
      <c r="H469" s="32" t="s">
        <v>7475</v>
      </c>
      <c r="I469" s="32" t="s">
        <v>2003</v>
      </c>
      <c r="J469" s="35">
        <v>0</v>
      </c>
      <c r="K469" s="35">
        <v>0</v>
      </c>
    </row>
    <row r="470" spans="1:11" x14ac:dyDescent="0.25">
      <c r="A470" s="32">
        <v>1509</v>
      </c>
      <c r="B470" s="32" t="s">
        <v>51</v>
      </c>
      <c r="C470" s="32" t="s">
        <v>22</v>
      </c>
      <c r="D470" s="32" t="s">
        <v>2449</v>
      </c>
      <c r="E470" s="32" t="s">
        <v>2450</v>
      </c>
      <c r="F470" s="32" t="s">
        <v>1070</v>
      </c>
      <c r="G470" s="32" t="s">
        <v>7476</v>
      </c>
      <c r="H470" s="32" t="s">
        <v>7477</v>
      </c>
      <c r="I470" s="32" t="s">
        <v>2003</v>
      </c>
      <c r="J470" s="35">
        <v>0</v>
      </c>
      <c r="K470" s="35">
        <v>0</v>
      </c>
    </row>
    <row r="471" spans="1:11" x14ac:dyDescent="0.25">
      <c r="A471" s="32">
        <v>1509</v>
      </c>
      <c r="B471" s="32" t="s">
        <v>51</v>
      </c>
      <c r="C471" s="32" t="s">
        <v>22</v>
      </c>
      <c r="D471" s="32" t="s">
        <v>2449</v>
      </c>
      <c r="E471" s="32" t="s">
        <v>2450</v>
      </c>
      <c r="F471" s="32" t="s">
        <v>1070</v>
      </c>
      <c r="G471" s="32" t="s">
        <v>7585</v>
      </c>
      <c r="H471" s="32" t="s">
        <v>7586</v>
      </c>
      <c r="I471" s="32" t="s">
        <v>2003</v>
      </c>
      <c r="J471" s="35">
        <v>0</v>
      </c>
      <c r="K471" s="35">
        <v>0</v>
      </c>
    </row>
    <row r="472" spans="1:11" x14ac:dyDescent="0.25">
      <c r="A472" s="32">
        <v>1509</v>
      </c>
      <c r="B472" s="32" t="s">
        <v>51</v>
      </c>
      <c r="C472" s="32" t="s">
        <v>22</v>
      </c>
      <c r="D472" s="32" t="s">
        <v>2449</v>
      </c>
      <c r="E472" s="32" t="s">
        <v>2450</v>
      </c>
      <c r="F472" s="32" t="s">
        <v>1070</v>
      </c>
      <c r="G472" s="32" t="s">
        <v>9766</v>
      </c>
      <c r="H472" s="32" t="s">
        <v>9767</v>
      </c>
      <c r="I472" s="32" t="s">
        <v>2003</v>
      </c>
      <c r="J472" s="35">
        <v>0</v>
      </c>
      <c r="K472" s="35">
        <v>0</v>
      </c>
    </row>
    <row r="473" spans="1:11" x14ac:dyDescent="0.25">
      <c r="A473" s="32">
        <v>1509</v>
      </c>
      <c r="B473" s="32" t="s">
        <v>51</v>
      </c>
      <c r="C473" s="32" t="s">
        <v>22</v>
      </c>
      <c r="D473" s="32" t="s">
        <v>2449</v>
      </c>
      <c r="E473" s="32" t="s">
        <v>2450</v>
      </c>
      <c r="F473" s="32" t="s">
        <v>1070</v>
      </c>
      <c r="G473" s="32" t="s">
        <v>9768</v>
      </c>
      <c r="H473" s="32" t="s">
        <v>9769</v>
      </c>
      <c r="I473" s="32" t="s">
        <v>2003</v>
      </c>
      <c r="J473" s="35">
        <v>0</v>
      </c>
      <c r="K473" s="35">
        <v>0</v>
      </c>
    </row>
    <row r="474" spans="1:11" x14ac:dyDescent="0.25">
      <c r="A474" s="32">
        <v>1509</v>
      </c>
      <c r="B474" s="32" t="s">
        <v>51</v>
      </c>
      <c r="C474" s="32" t="s">
        <v>22</v>
      </c>
      <c r="D474" s="32" t="s">
        <v>2449</v>
      </c>
      <c r="E474" s="32" t="s">
        <v>2450</v>
      </c>
      <c r="F474" s="32" t="s">
        <v>1070</v>
      </c>
      <c r="G474" s="32" t="s">
        <v>9770</v>
      </c>
      <c r="H474" s="32" t="s">
        <v>9771</v>
      </c>
      <c r="I474" s="32" t="s">
        <v>2003</v>
      </c>
      <c r="J474" s="35">
        <v>0</v>
      </c>
      <c r="K474" s="35">
        <v>0</v>
      </c>
    </row>
    <row r="475" spans="1:11" x14ac:dyDescent="0.25">
      <c r="A475" s="32">
        <v>1509</v>
      </c>
      <c r="B475" s="32" t="s">
        <v>51</v>
      </c>
      <c r="C475" s="32" t="s">
        <v>22</v>
      </c>
      <c r="D475" s="32" t="s">
        <v>2449</v>
      </c>
      <c r="E475" s="32" t="s">
        <v>2450</v>
      </c>
      <c r="F475" s="32" t="s">
        <v>1070</v>
      </c>
      <c r="G475" s="32" t="s">
        <v>9772</v>
      </c>
      <c r="H475" s="32" t="s">
        <v>9773</v>
      </c>
      <c r="I475" s="32" t="s">
        <v>2003</v>
      </c>
      <c r="J475" s="35">
        <v>0</v>
      </c>
      <c r="K475" s="35">
        <v>0</v>
      </c>
    </row>
    <row r="476" spans="1:11" x14ac:dyDescent="0.25">
      <c r="A476" s="32">
        <v>1509</v>
      </c>
      <c r="B476" s="32" t="s">
        <v>51</v>
      </c>
      <c r="C476" s="32" t="s">
        <v>22</v>
      </c>
      <c r="D476" s="32" t="s">
        <v>2449</v>
      </c>
      <c r="E476" s="32" t="s">
        <v>2450</v>
      </c>
      <c r="F476" s="32" t="s">
        <v>1070</v>
      </c>
      <c r="G476" s="32" t="s">
        <v>9817</v>
      </c>
      <c r="H476" s="32" t="s">
        <v>9818</v>
      </c>
      <c r="I476" s="32" t="s">
        <v>2003</v>
      </c>
      <c r="J476" s="35">
        <v>0</v>
      </c>
      <c r="K476" s="35">
        <v>0</v>
      </c>
    </row>
    <row r="477" spans="1:11" x14ac:dyDescent="0.25">
      <c r="A477" s="32">
        <v>1509</v>
      </c>
      <c r="B477" s="32" t="s">
        <v>51</v>
      </c>
      <c r="C477" s="32" t="s">
        <v>22</v>
      </c>
      <c r="D477" s="32" t="s">
        <v>5494</v>
      </c>
      <c r="E477" s="32" t="s">
        <v>5495</v>
      </c>
      <c r="F477" s="32" t="s">
        <v>1070</v>
      </c>
      <c r="G477" s="32" t="s">
        <v>6797</v>
      </c>
      <c r="H477" s="32" t="s">
        <v>6798</v>
      </c>
      <c r="I477" s="32" t="s">
        <v>2003</v>
      </c>
      <c r="J477" s="35">
        <v>0</v>
      </c>
      <c r="K477" s="35">
        <v>0</v>
      </c>
    </row>
    <row r="478" spans="1:11" x14ac:dyDescent="0.25">
      <c r="A478" s="32">
        <v>1509</v>
      </c>
      <c r="B478" s="32" t="s">
        <v>51</v>
      </c>
      <c r="C478" s="32" t="s">
        <v>22</v>
      </c>
      <c r="D478" s="32" t="s">
        <v>7455</v>
      </c>
      <c r="E478" s="32" t="s">
        <v>2431</v>
      </c>
      <c r="F478" s="32" t="s">
        <v>1070</v>
      </c>
      <c r="G478" s="32" t="s">
        <v>7456</v>
      </c>
      <c r="H478" s="32" t="s">
        <v>7457</v>
      </c>
      <c r="I478" s="32" t="s">
        <v>2003</v>
      </c>
      <c r="J478" s="35">
        <v>0</v>
      </c>
      <c r="K478" s="35">
        <v>0</v>
      </c>
    </row>
    <row r="479" spans="1:11" x14ac:dyDescent="0.25">
      <c r="A479" s="32">
        <v>1509</v>
      </c>
      <c r="B479" s="32" t="s">
        <v>51</v>
      </c>
      <c r="C479" s="32" t="s">
        <v>22</v>
      </c>
      <c r="D479" s="32" t="s">
        <v>9756</v>
      </c>
      <c r="E479" s="32" t="s">
        <v>9757</v>
      </c>
      <c r="F479" s="32" t="s">
        <v>1070</v>
      </c>
      <c r="G479" s="32" t="s">
        <v>9758</v>
      </c>
      <c r="H479" s="32" t="s">
        <v>9759</v>
      </c>
      <c r="I479" s="32" t="s">
        <v>2003</v>
      </c>
      <c r="J479" s="35">
        <v>0</v>
      </c>
      <c r="K479" s="35">
        <v>0</v>
      </c>
    </row>
    <row r="480" spans="1:11" x14ac:dyDescent="0.25">
      <c r="A480" s="32">
        <v>1509</v>
      </c>
      <c r="B480" s="32" t="s">
        <v>51</v>
      </c>
      <c r="C480" s="32" t="s">
        <v>22</v>
      </c>
      <c r="D480" s="32" t="s">
        <v>6002</v>
      </c>
      <c r="E480" s="32" t="s">
        <v>6003</v>
      </c>
      <c r="F480" s="32" t="s">
        <v>1070</v>
      </c>
      <c r="G480" s="32" t="s">
        <v>6004</v>
      </c>
      <c r="H480" s="32" t="s">
        <v>6005</v>
      </c>
      <c r="I480" s="32" t="s">
        <v>2003</v>
      </c>
      <c r="J480" s="35">
        <v>0</v>
      </c>
      <c r="K480" s="35">
        <v>0</v>
      </c>
    </row>
    <row r="481" spans="1:11" x14ac:dyDescent="0.25">
      <c r="A481" s="32">
        <v>1509</v>
      </c>
      <c r="B481" s="32" t="s">
        <v>51</v>
      </c>
      <c r="C481" s="32" t="s">
        <v>22</v>
      </c>
      <c r="D481" s="32" t="s">
        <v>6002</v>
      </c>
      <c r="E481" s="32" t="s">
        <v>6003</v>
      </c>
      <c r="F481" s="32" t="s">
        <v>1070</v>
      </c>
      <c r="G481" s="32" t="s">
        <v>6004</v>
      </c>
      <c r="H481" s="32" t="s">
        <v>6005</v>
      </c>
      <c r="I481" s="32" t="s">
        <v>1069</v>
      </c>
      <c r="J481" s="35">
        <v>0</v>
      </c>
      <c r="K481" s="35">
        <v>0</v>
      </c>
    </row>
    <row r="482" spans="1:11" x14ac:dyDescent="0.25">
      <c r="A482" s="32">
        <v>1509</v>
      </c>
      <c r="B482" s="32" t="s">
        <v>51</v>
      </c>
      <c r="C482" s="32" t="s">
        <v>22</v>
      </c>
      <c r="D482" s="32" t="s">
        <v>5377</v>
      </c>
      <c r="E482" s="32" t="s">
        <v>1080</v>
      </c>
      <c r="F482" s="32" t="s">
        <v>1070</v>
      </c>
      <c r="G482" s="32" t="s">
        <v>6795</v>
      </c>
      <c r="H482" s="32" t="s">
        <v>6796</v>
      </c>
      <c r="I482" s="32" t="s">
        <v>2003</v>
      </c>
      <c r="J482" s="35">
        <v>0</v>
      </c>
      <c r="K482" s="35">
        <v>0</v>
      </c>
    </row>
    <row r="483" spans="1:11" x14ac:dyDescent="0.25">
      <c r="A483" s="32">
        <v>1509</v>
      </c>
      <c r="B483" s="32" t="s">
        <v>51</v>
      </c>
      <c r="C483" s="32" t="s">
        <v>22</v>
      </c>
      <c r="D483" s="32" t="s">
        <v>5382</v>
      </c>
      <c r="E483" s="32" t="s">
        <v>5383</v>
      </c>
      <c r="F483" s="32" t="s">
        <v>1070</v>
      </c>
      <c r="G483" s="32" t="s">
        <v>6991</v>
      </c>
      <c r="H483" s="32" t="s">
        <v>6992</v>
      </c>
      <c r="I483" s="32" t="s">
        <v>2003</v>
      </c>
      <c r="J483" s="35">
        <v>0</v>
      </c>
      <c r="K483" s="35">
        <v>0</v>
      </c>
    </row>
    <row r="484" spans="1:11" x14ac:dyDescent="0.25">
      <c r="A484" s="32">
        <v>1509</v>
      </c>
      <c r="B484" s="32" t="s">
        <v>51</v>
      </c>
      <c r="C484" s="32" t="s">
        <v>22</v>
      </c>
      <c r="D484" s="32" t="s">
        <v>5382</v>
      </c>
      <c r="E484" s="32" t="s">
        <v>5383</v>
      </c>
      <c r="F484" s="32" t="s">
        <v>1070</v>
      </c>
      <c r="G484" s="32" t="s">
        <v>6991</v>
      </c>
      <c r="H484" s="32" t="s">
        <v>6992</v>
      </c>
      <c r="I484" s="32" t="s">
        <v>1069</v>
      </c>
      <c r="J484" s="35">
        <v>0</v>
      </c>
      <c r="K484" s="35">
        <v>0</v>
      </c>
    </row>
    <row r="485" spans="1:11" x14ac:dyDescent="0.25">
      <c r="A485" s="32">
        <v>1509</v>
      </c>
      <c r="B485" s="32" t="s">
        <v>51</v>
      </c>
      <c r="C485" s="32" t="s">
        <v>22</v>
      </c>
      <c r="D485" s="32" t="s">
        <v>7447</v>
      </c>
      <c r="E485" s="32" t="s">
        <v>7448</v>
      </c>
      <c r="F485" s="32" t="s">
        <v>1070</v>
      </c>
      <c r="G485" s="32" t="s">
        <v>7449</v>
      </c>
      <c r="H485" s="32" t="s">
        <v>7450</v>
      </c>
      <c r="I485" s="32" t="s">
        <v>2003</v>
      </c>
      <c r="J485" s="35">
        <v>0</v>
      </c>
      <c r="K485" s="35">
        <v>0</v>
      </c>
    </row>
    <row r="486" spans="1:11" x14ac:dyDescent="0.25">
      <c r="A486" s="32">
        <v>1509</v>
      </c>
      <c r="B486" s="32" t="s">
        <v>51</v>
      </c>
      <c r="C486" s="32" t="s">
        <v>22</v>
      </c>
      <c r="D486" s="32" t="s">
        <v>5062</v>
      </c>
      <c r="E486" s="32" t="s">
        <v>5063</v>
      </c>
      <c r="F486" s="32" t="s">
        <v>1070</v>
      </c>
      <c r="G486" s="32" t="s">
        <v>9951</v>
      </c>
      <c r="H486" s="32" t="s">
        <v>9952</v>
      </c>
      <c r="I486" s="32" t="s">
        <v>2003</v>
      </c>
      <c r="J486" s="35">
        <v>0</v>
      </c>
      <c r="K486" s="35">
        <v>0</v>
      </c>
    </row>
    <row r="487" spans="1:11" x14ac:dyDescent="0.25">
      <c r="A487" s="32">
        <v>1509</v>
      </c>
      <c r="B487" s="32" t="s">
        <v>51</v>
      </c>
      <c r="C487" s="32" t="s">
        <v>22</v>
      </c>
      <c r="D487" s="32" t="s">
        <v>5062</v>
      </c>
      <c r="E487" s="32" t="s">
        <v>5063</v>
      </c>
      <c r="F487" s="32" t="s">
        <v>1070</v>
      </c>
      <c r="G487" s="32" t="s">
        <v>9951</v>
      </c>
      <c r="H487" s="32" t="s">
        <v>9952</v>
      </c>
      <c r="I487" s="32" t="s">
        <v>1069</v>
      </c>
      <c r="J487" s="35">
        <v>0</v>
      </c>
      <c r="K487" s="35">
        <v>0</v>
      </c>
    </row>
    <row r="488" spans="1:11" x14ac:dyDescent="0.25">
      <c r="A488" s="32">
        <v>1509</v>
      </c>
      <c r="B488" s="32" t="s">
        <v>51</v>
      </c>
      <c r="C488" s="32" t="s">
        <v>22</v>
      </c>
      <c r="D488" s="32" t="s">
        <v>5566</v>
      </c>
      <c r="E488" s="32" t="s">
        <v>5567</v>
      </c>
      <c r="F488" s="32" t="s">
        <v>1070</v>
      </c>
      <c r="G488" s="32" t="s">
        <v>6773</v>
      </c>
      <c r="H488" s="32" t="s">
        <v>6774</v>
      </c>
      <c r="I488" s="32" t="s">
        <v>2003</v>
      </c>
      <c r="J488" s="35">
        <v>0</v>
      </c>
      <c r="K488" s="35">
        <v>0</v>
      </c>
    </row>
    <row r="489" spans="1:11" x14ac:dyDescent="0.25">
      <c r="A489" s="32">
        <v>1509</v>
      </c>
      <c r="B489" s="32" t="s">
        <v>51</v>
      </c>
      <c r="C489" s="32" t="s">
        <v>22</v>
      </c>
      <c r="D489" s="32" t="s">
        <v>5786</v>
      </c>
      <c r="E489" s="32" t="s">
        <v>5787</v>
      </c>
      <c r="F489" s="32" t="s">
        <v>1070</v>
      </c>
      <c r="G489" s="32" t="s">
        <v>6832</v>
      </c>
      <c r="H489" s="32" t="s">
        <v>6833</v>
      </c>
      <c r="I489" s="32" t="s">
        <v>2003</v>
      </c>
      <c r="J489" s="35">
        <v>0</v>
      </c>
      <c r="K489" s="35">
        <v>0</v>
      </c>
    </row>
    <row r="490" spans="1:11" x14ac:dyDescent="0.25">
      <c r="A490" s="32">
        <v>1509</v>
      </c>
      <c r="B490" s="32" t="s">
        <v>51</v>
      </c>
      <c r="C490" s="32" t="s">
        <v>22</v>
      </c>
      <c r="D490" s="32" t="s">
        <v>6947</v>
      </c>
      <c r="E490" s="32" t="s">
        <v>6948</v>
      </c>
      <c r="F490" s="32" t="s">
        <v>1070</v>
      </c>
      <c r="G490" s="32" t="s">
        <v>6949</v>
      </c>
      <c r="H490" s="32" t="s">
        <v>6950</v>
      </c>
      <c r="I490" s="32" t="s">
        <v>2003</v>
      </c>
      <c r="J490" s="35">
        <v>0</v>
      </c>
      <c r="K490" s="35">
        <v>0</v>
      </c>
    </row>
    <row r="491" spans="1:11" x14ac:dyDescent="0.25">
      <c r="A491" s="32">
        <v>1509</v>
      </c>
      <c r="B491" s="32" t="s">
        <v>51</v>
      </c>
      <c r="C491" s="32" t="s">
        <v>22</v>
      </c>
      <c r="D491" s="32" t="s">
        <v>7901</v>
      </c>
      <c r="E491" s="32" t="s">
        <v>7902</v>
      </c>
      <c r="F491" s="32" t="s">
        <v>1070</v>
      </c>
      <c r="G491" s="32" t="s">
        <v>7903</v>
      </c>
      <c r="H491" s="32" t="s">
        <v>7904</v>
      </c>
      <c r="I491" s="32" t="s">
        <v>2003</v>
      </c>
      <c r="J491" s="35">
        <v>0</v>
      </c>
      <c r="K491" s="35">
        <v>0</v>
      </c>
    </row>
    <row r="492" spans="1:11" x14ac:dyDescent="0.25">
      <c r="A492" s="32">
        <v>1509</v>
      </c>
      <c r="B492" s="32" t="s">
        <v>51</v>
      </c>
      <c r="C492" s="32" t="s">
        <v>21</v>
      </c>
      <c r="D492" s="32" t="s">
        <v>283</v>
      </c>
      <c r="E492" s="32" t="s">
        <v>282</v>
      </c>
      <c r="F492" s="32" t="s">
        <v>1070</v>
      </c>
      <c r="G492" s="32" t="s">
        <v>10030</v>
      </c>
      <c r="H492" s="32" t="s">
        <v>10031</v>
      </c>
      <c r="I492" s="32" t="s">
        <v>2629</v>
      </c>
      <c r="J492" s="35">
        <v>4300</v>
      </c>
      <c r="K492" s="35">
        <v>774</v>
      </c>
    </row>
    <row r="493" spans="1:11" x14ac:dyDescent="0.25">
      <c r="A493" s="32">
        <v>1509</v>
      </c>
      <c r="B493" s="32" t="s">
        <v>51</v>
      </c>
      <c r="C493" s="32" t="s">
        <v>21</v>
      </c>
      <c r="D493" s="32" t="s">
        <v>283</v>
      </c>
      <c r="E493" s="32" t="s">
        <v>282</v>
      </c>
      <c r="F493" s="32" t="s">
        <v>1070</v>
      </c>
      <c r="G493" s="32" t="s">
        <v>10032</v>
      </c>
      <c r="H493" s="32" t="s">
        <v>10031</v>
      </c>
      <c r="I493" s="32" t="s">
        <v>2629</v>
      </c>
      <c r="J493" s="35">
        <v>4300</v>
      </c>
      <c r="K493" s="35">
        <v>774</v>
      </c>
    </row>
    <row r="494" spans="1:11" x14ac:dyDescent="0.25">
      <c r="A494" s="32">
        <v>1509</v>
      </c>
      <c r="B494" s="32" t="s">
        <v>51</v>
      </c>
      <c r="C494" s="32" t="s">
        <v>21</v>
      </c>
      <c r="D494" s="32" t="s">
        <v>283</v>
      </c>
      <c r="E494" s="32" t="s">
        <v>282</v>
      </c>
      <c r="F494" s="32" t="s">
        <v>1070</v>
      </c>
      <c r="G494" s="32" t="s">
        <v>10033</v>
      </c>
      <c r="H494" s="32" t="s">
        <v>10031</v>
      </c>
      <c r="I494" s="32" t="s">
        <v>2629</v>
      </c>
      <c r="J494" s="35">
        <v>4300</v>
      </c>
      <c r="K494" s="35">
        <v>774</v>
      </c>
    </row>
    <row r="495" spans="1:11" x14ac:dyDescent="0.25">
      <c r="A495" s="32">
        <v>1509</v>
      </c>
      <c r="B495" s="32" t="s">
        <v>51</v>
      </c>
      <c r="C495" s="32" t="s">
        <v>21</v>
      </c>
      <c r="D495" s="32" t="s">
        <v>283</v>
      </c>
      <c r="E495" s="32" t="s">
        <v>282</v>
      </c>
      <c r="F495" s="32" t="s">
        <v>1070</v>
      </c>
      <c r="G495" s="32" t="s">
        <v>10034</v>
      </c>
      <c r="H495" s="32" t="s">
        <v>10031</v>
      </c>
      <c r="I495" s="32" t="s">
        <v>2629</v>
      </c>
      <c r="J495" s="35">
        <v>4300</v>
      </c>
      <c r="K495" s="35">
        <v>774</v>
      </c>
    </row>
    <row r="496" spans="1:11" x14ac:dyDescent="0.25">
      <c r="A496" s="32">
        <v>1509</v>
      </c>
      <c r="B496" s="32" t="s">
        <v>51</v>
      </c>
      <c r="C496" s="32" t="s">
        <v>21</v>
      </c>
      <c r="D496" s="32" t="s">
        <v>283</v>
      </c>
      <c r="E496" s="32" t="s">
        <v>282</v>
      </c>
      <c r="F496" s="32" t="s">
        <v>1070</v>
      </c>
      <c r="G496" s="32" t="s">
        <v>10035</v>
      </c>
      <c r="H496" s="32" t="s">
        <v>10031</v>
      </c>
      <c r="I496" s="32" t="s">
        <v>2629</v>
      </c>
      <c r="J496" s="35">
        <v>4300</v>
      </c>
      <c r="K496" s="35">
        <v>774</v>
      </c>
    </row>
    <row r="497" spans="1:11" x14ac:dyDescent="0.25">
      <c r="A497" s="32">
        <v>1509</v>
      </c>
      <c r="B497" s="32" t="s">
        <v>51</v>
      </c>
      <c r="C497" s="32" t="s">
        <v>21</v>
      </c>
      <c r="D497" s="32" t="s">
        <v>283</v>
      </c>
      <c r="E497" s="32" t="s">
        <v>282</v>
      </c>
      <c r="F497" s="32" t="s">
        <v>1070</v>
      </c>
      <c r="G497" s="32" t="s">
        <v>10036</v>
      </c>
      <c r="H497" s="32" t="s">
        <v>10031</v>
      </c>
      <c r="I497" s="32" t="s">
        <v>2629</v>
      </c>
      <c r="J497" s="35">
        <v>4300</v>
      </c>
      <c r="K497" s="35">
        <v>774</v>
      </c>
    </row>
    <row r="498" spans="1:11" x14ac:dyDescent="0.25">
      <c r="A498" s="32">
        <v>1509</v>
      </c>
      <c r="B498" s="32" t="s">
        <v>51</v>
      </c>
      <c r="C498" s="32" t="s">
        <v>21</v>
      </c>
      <c r="D498" s="32" t="s">
        <v>283</v>
      </c>
      <c r="E498" s="32" t="s">
        <v>282</v>
      </c>
      <c r="F498" s="32" t="s">
        <v>1070</v>
      </c>
      <c r="G498" s="32" t="s">
        <v>10037</v>
      </c>
      <c r="H498" s="32" t="s">
        <v>10031</v>
      </c>
      <c r="I498" s="32" t="s">
        <v>2629</v>
      </c>
      <c r="J498" s="35">
        <v>4300</v>
      </c>
      <c r="K498" s="35">
        <v>774</v>
      </c>
    </row>
    <row r="499" spans="1:11" x14ac:dyDescent="0.25">
      <c r="A499" s="32">
        <v>1509</v>
      </c>
      <c r="B499" s="32" t="s">
        <v>51</v>
      </c>
      <c r="C499" s="32" t="s">
        <v>21</v>
      </c>
      <c r="D499" s="32" t="s">
        <v>283</v>
      </c>
      <c r="E499" s="32" t="s">
        <v>282</v>
      </c>
      <c r="F499" s="32" t="s">
        <v>1070</v>
      </c>
      <c r="G499" s="32" t="s">
        <v>10038</v>
      </c>
      <c r="H499" s="32" t="s">
        <v>10031</v>
      </c>
      <c r="I499" s="32" t="s">
        <v>2629</v>
      </c>
      <c r="J499" s="35">
        <v>4300</v>
      </c>
      <c r="K499" s="35">
        <v>774</v>
      </c>
    </row>
    <row r="500" spans="1:11" x14ac:dyDescent="0.25">
      <c r="A500" s="32">
        <v>1509</v>
      </c>
      <c r="B500" s="32" t="s">
        <v>51</v>
      </c>
      <c r="C500" s="32" t="s">
        <v>21</v>
      </c>
      <c r="D500" s="32" t="s">
        <v>283</v>
      </c>
      <c r="E500" s="32" t="s">
        <v>282</v>
      </c>
      <c r="F500" s="32" t="s">
        <v>1070</v>
      </c>
      <c r="G500" s="32" t="s">
        <v>10101</v>
      </c>
      <c r="H500" s="32" t="s">
        <v>10100</v>
      </c>
      <c r="I500" s="32" t="s">
        <v>2626</v>
      </c>
      <c r="J500" s="35">
        <v>13239.5</v>
      </c>
      <c r="K500" s="35">
        <v>3971.85</v>
      </c>
    </row>
    <row r="501" spans="1:11" x14ac:dyDescent="0.25">
      <c r="A501" s="32">
        <v>1509</v>
      </c>
      <c r="B501" s="32" t="s">
        <v>51</v>
      </c>
      <c r="C501" s="32" t="s">
        <v>21</v>
      </c>
      <c r="D501" s="32" t="s">
        <v>283</v>
      </c>
      <c r="E501" s="32" t="s">
        <v>282</v>
      </c>
      <c r="F501" s="32" t="s">
        <v>1070</v>
      </c>
      <c r="G501" s="32" t="s">
        <v>10099</v>
      </c>
      <c r="H501" s="32" t="s">
        <v>10100</v>
      </c>
      <c r="I501" s="32" t="s">
        <v>2626</v>
      </c>
      <c r="J501" s="35">
        <v>59032.5</v>
      </c>
      <c r="K501" s="35">
        <v>5726.15</v>
      </c>
    </row>
    <row r="502" spans="1:11" x14ac:dyDescent="0.25">
      <c r="A502" s="32">
        <v>1509</v>
      </c>
      <c r="B502" s="32" t="s">
        <v>51</v>
      </c>
      <c r="C502" s="32" t="s">
        <v>21</v>
      </c>
      <c r="D502" s="32" t="s">
        <v>283</v>
      </c>
      <c r="E502" s="32" t="s">
        <v>282</v>
      </c>
      <c r="F502" s="32" t="s">
        <v>7538</v>
      </c>
      <c r="G502" s="32" t="s">
        <v>7536</v>
      </c>
      <c r="H502" s="32" t="s">
        <v>7537</v>
      </c>
      <c r="I502" s="32" t="s">
        <v>2003</v>
      </c>
      <c r="J502" s="35">
        <v>0</v>
      </c>
      <c r="K502" s="35">
        <v>0</v>
      </c>
    </row>
    <row r="503" spans="1:11" x14ac:dyDescent="0.25">
      <c r="A503" s="32">
        <v>1509</v>
      </c>
      <c r="B503" s="32" t="s">
        <v>51</v>
      </c>
      <c r="C503" s="32" t="s">
        <v>21</v>
      </c>
      <c r="D503" s="32" t="s">
        <v>283</v>
      </c>
      <c r="E503" s="32" t="s">
        <v>282</v>
      </c>
      <c r="F503" s="32" t="s">
        <v>7538</v>
      </c>
      <c r="G503" s="32" t="s">
        <v>7536</v>
      </c>
      <c r="H503" s="32" t="s">
        <v>7537</v>
      </c>
      <c r="I503" s="32" t="s">
        <v>2627</v>
      </c>
      <c r="J503" s="35">
        <v>170</v>
      </c>
      <c r="K503" s="35">
        <v>33.4</v>
      </c>
    </row>
    <row r="504" spans="1:11" x14ac:dyDescent="0.25">
      <c r="A504" s="32">
        <v>1509</v>
      </c>
      <c r="B504" s="32" t="s">
        <v>51</v>
      </c>
      <c r="C504" s="32" t="s">
        <v>21</v>
      </c>
      <c r="D504" s="32" t="s">
        <v>283</v>
      </c>
      <c r="E504" s="32" t="s">
        <v>282</v>
      </c>
      <c r="F504" s="32" t="s">
        <v>7658</v>
      </c>
      <c r="G504" s="32" t="s">
        <v>7656</v>
      </c>
      <c r="H504" s="32" t="s">
        <v>7657</v>
      </c>
      <c r="I504" s="32" t="s">
        <v>2625</v>
      </c>
      <c r="J504" s="35">
        <v>3750</v>
      </c>
      <c r="K504" s="35">
        <v>1162.5</v>
      </c>
    </row>
    <row r="505" spans="1:11" x14ac:dyDescent="0.25">
      <c r="A505" s="32">
        <v>1509</v>
      </c>
      <c r="B505" s="32" t="s">
        <v>51</v>
      </c>
      <c r="C505" s="32" t="s">
        <v>21</v>
      </c>
      <c r="D505" s="32" t="s">
        <v>344</v>
      </c>
      <c r="E505" s="32" t="s">
        <v>343</v>
      </c>
      <c r="F505" s="32" t="s">
        <v>4433</v>
      </c>
      <c r="G505" s="32" t="s">
        <v>2249</v>
      </c>
      <c r="H505" s="32" t="s">
        <v>9583</v>
      </c>
      <c r="I505" s="32" t="s">
        <v>2629</v>
      </c>
      <c r="J505" s="35">
        <v>3900</v>
      </c>
      <c r="K505" s="35">
        <v>702</v>
      </c>
    </row>
    <row r="506" spans="1:11" x14ac:dyDescent="0.25">
      <c r="A506" s="32">
        <v>1509</v>
      </c>
      <c r="B506" s="32" t="s">
        <v>51</v>
      </c>
      <c r="C506" s="32" t="s">
        <v>21</v>
      </c>
      <c r="D506" s="32" t="s">
        <v>2058</v>
      </c>
      <c r="E506" s="32" t="s">
        <v>334</v>
      </c>
      <c r="F506" s="32" t="s">
        <v>6396</v>
      </c>
      <c r="G506" s="32" t="s">
        <v>5856</v>
      </c>
      <c r="H506" s="32" t="s">
        <v>6395</v>
      </c>
      <c r="I506" s="32" t="s">
        <v>2625</v>
      </c>
      <c r="J506" s="35">
        <v>0</v>
      </c>
      <c r="K506" s="35">
        <v>0</v>
      </c>
    </row>
    <row r="507" spans="1:11" x14ac:dyDescent="0.25">
      <c r="A507" s="32">
        <v>1509</v>
      </c>
      <c r="B507" s="32" t="s">
        <v>51</v>
      </c>
      <c r="C507" s="32" t="s">
        <v>21</v>
      </c>
      <c r="D507" s="32" t="s">
        <v>2341</v>
      </c>
      <c r="E507" s="32" t="s">
        <v>334</v>
      </c>
      <c r="F507" s="32" t="s">
        <v>5667</v>
      </c>
      <c r="G507" s="32" t="s">
        <v>5778</v>
      </c>
      <c r="H507" s="32" t="s">
        <v>7240</v>
      </c>
      <c r="I507" s="32" t="s">
        <v>2625</v>
      </c>
      <c r="J507" s="35">
        <v>0</v>
      </c>
      <c r="K507" s="35">
        <v>0</v>
      </c>
    </row>
    <row r="508" spans="1:11" x14ac:dyDescent="0.25">
      <c r="A508" s="32">
        <v>1509</v>
      </c>
      <c r="B508" s="32" t="s">
        <v>51</v>
      </c>
      <c r="C508" s="32" t="s">
        <v>21</v>
      </c>
      <c r="D508" s="32" t="s">
        <v>2341</v>
      </c>
      <c r="E508" s="32" t="s">
        <v>334</v>
      </c>
      <c r="F508" s="32" t="s">
        <v>5672</v>
      </c>
      <c r="G508" s="32" t="s">
        <v>5779</v>
      </c>
      <c r="H508" s="32" t="s">
        <v>7243</v>
      </c>
      <c r="I508" s="32" t="s">
        <v>2625</v>
      </c>
      <c r="J508" s="35">
        <v>0</v>
      </c>
      <c r="K508" s="35">
        <v>0</v>
      </c>
    </row>
    <row r="509" spans="1:11" x14ac:dyDescent="0.25">
      <c r="A509" s="32">
        <v>1509</v>
      </c>
      <c r="B509" s="32" t="s">
        <v>51</v>
      </c>
      <c r="C509" s="32" t="s">
        <v>21</v>
      </c>
      <c r="D509" s="32" t="s">
        <v>2341</v>
      </c>
      <c r="E509" s="32" t="s">
        <v>334</v>
      </c>
      <c r="F509" s="32" t="s">
        <v>6368</v>
      </c>
      <c r="G509" s="32" t="s">
        <v>5839</v>
      </c>
      <c r="H509" s="32" t="s">
        <v>6367</v>
      </c>
      <c r="I509" s="32" t="s">
        <v>2625</v>
      </c>
      <c r="J509" s="35">
        <v>0</v>
      </c>
      <c r="K509" s="35">
        <v>0</v>
      </c>
    </row>
    <row r="510" spans="1:11" x14ac:dyDescent="0.25">
      <c r="A510" s="32">
        <v>1509</v>
      </c>
      <c r="B510" s="32" t="s">
        <v>51</v>
      </c>
      <c r="C510" s="32" t="s">
        <v>21</v>
      </c>
      <c r="D510" s="32" t="s">
        <v>2341</v>
      </c>
      <c r="E510" s="32" t="s">
        <v>334</v>
      </c>
      <c r="F510" s="32" t="s">
        <v>6368</v>
      </c>
      <c r="G510" s="32" t="s">
        <v>5884</v>
      </c>
      <c r="H510" s="32" t="s">
        <v>7297</v>
      </c>
      <c r="I510" s="32" t="s">
        <v>2625</v>
      </c>
      <c r="J510" s="35">
        <v>0</v>
      </c>
      <c r="K510" s="35">
        <v>0</v>
      </c>
    </row>
    <row r="511" spans="1:11" x14ac:dyDescent="0.25">
      <c r="A511" s="32">
        <v>1509</v>
      </c>
      <c r="B511" s="32" t="s">
        <v>51</v>
      </c>
      <c r="C511" s="32" t="s">
        <v>21</v>
      </c>
      <c r="D511" s="32" t="s">
        <v>2341</v>
      </c>
      <c r="E511" s="32" t="s">
        <v>334</v>
      </c>
      <c r="F511" s="32" t="s">
        <v>6373</v>
      </c>
      <c r="G511" s="32" t="s">
        <v>5838</v>
      </c>
      <c r="H511" s="32" t="s">
        <v>6372</v>
      </c>
      <c r="I511" s="32" t="s">
        <v>2625</v>
      </c>
      <c r="J511" s="35">
        <v>0</v>
      </c>
      <c r="K511" s="35">
        <v>0</v>
      </c>
    </row>
    <row r="512" spans="1:11" x14ac:dyDescent="0.25">
      <c r="A512" s="32">
        <v>1509</v>
      </c>
      <c r="B512" s="32" t="s">
        <v>51</v>
      </c>
      <c r="C512" s="32" t="s">
        <v>21</v>
      </c>
      <c r="D512" s="32" t="s">
        <v>2341</v>
      </c>
      <c r="E512" s="32" t="s">
        <v>334</v>
      </c>
      <c r="F512" s="32" t="s">
        <v>6373</v>
      </c>
      <c r="G512" s="32" t="s">
        <v>5883</v>
      </c>
      <c r="H512" s="32" t="s">
        <v>7296</v>
      </c>
      <c r="I512" s="32" t="s">
        <v>2625</v>
      </c>
      <c r="J512" s="35">
        <v>0</v>
      </c>
      <c r="K512" s="35">
        <v>0</v>
      </c>
    </row>
    <row r="513" spans="1:11" x14ac:dyDescent="0.25">
      <c r="A513" s="32">
        <v>1509</v>
      </c>
      <c r="B513" s="32" t="s">
        <v>51</v>
      </c>
      <c r="C513" s="32" t="s">
        <v>21</v>
      </c>
      <c r="D513" s="32" t="s">
        <v>2341</v>
      </c>
      <c r="E513" s="32" t="s">
        <v>334</v>
      </c>
      <c r="F513" s="32" t="s">
        <v>6383</v>
      </c>
      <c r="G513" s="32" t="s">
        <v>5850</v>
      </c>
      <c r="H513" s="32" t="s">
        <v>6382</v>
      </c>
      <c r="I513" s="32" t="s">
        <v>2625</v>
      </c>
      <c r="J513" s="35">
        <v>0</v>
      </c>
      <c r="K513" s="35">
        <v>0</v>
      </c>
    </row>
    <row r="514" spans="1:11" x14ac:dyDescent="0.25">
      <c r="A514" s="32">
        <v>1509</v>
      </c>
      <c r="B514" s="32" t="s">
        <v>51</v>
      </c>
      <c r="C514" s="32" t="s">
        <v>21</v>
      </c>
      <c r="D514" s="32" t="s">
        <v>2341</v>
      </c>
      <c r="E514" s="32" t="s">
        <v>334</v>
      </c>
      <c r="F514" s="32" t="s">
        <v>6386</v>
      </c>
      <c r="G514" s="32" t="s">
        <v>5851</v>
      </c>
      <c r="H514" s="32" t="s">
        <v>6385</v>
      </c>
      <c r="I514" s="32" t="s">
        <v>2625</v>
      </c>
      <c r="J514" s="35">
        <v>0</v>
      </c>
      <c r="K514" s="35">
        <v>0</v>
      </c>
    </row>
    <row r="515" spans="1:11" x14ac:dyDescent="0.25">
      <c r="A515" s="32">
        <v>1509</v>
      </c>
      <c r="B515" s="32" t="s">
        <v>51</v>
      </c>
      <c r="C515" s="32" t="s">
        <v>21</v>
      </c>
      <c r="D515" s="32" t="s">
        <v>2341</v>
      </c>
      <c r="E515" s="32" t="s">
        <v>334</v>
      </c>
      <c r="F515" s="32" t="s">
        <v>7249</v>
      </c>
      <c r="G515" s="32" t="s">
        <v>5874</v>
      </c>
      <c r="H515" s="32" t="s">
        <v>7248</v>
      </c>
      <c r="I515" s="32" t="s">
        <v>2625</v>
      </c>
      <c r="J515" s="35">
        <v>0</v>
      </c>
      <c r="K515" s="35">
        <v>0</v>
      </c>
    </row>
    <row r="516" spans="1:11" x14ac:dyDescent="0.25">
      <c r="A516" s="32">
        <v>1509</v>
      </c>
      <c r="B516" s="32" t="s">
        <v>51</v>
      </c>
      <c r="C516" s="32" t="s">
        <v>21</v>
      </c>
      <c r="D516" s="32" t="s">
        <v>2341</v>
      </c>
      <c r="E516" s="32" t="s">
        <v>334</v>
      </c>
      <c r="F516" s="32" t="s">
        <v>7264</v>
      </c>
      <c r="G516" s="32" t="s">
        <v>5906</v>
      </c>
      <c r="H516" s="32" t="s">
        <v>7263</v>
      </c>
      <c r="I516" s="32" t="s">
        <v>2625</v>
      </c>
      <c r="J516" s="35">
        <v>0</v>
      </c>
      <c r="K516" s="35">
        <v>0</v>
      </c>
    </row>
    <row r="517" spans="1:11" x14ac:dyDescent="0.25">
      <c r="A517" s="32">
        <v>1509</v>
      </c>
      <c r="B517" s="32" t="s">
        <v>51</v>
      </c>
      <c r="C517" s="32" t="s">
        <v>21</v>
      </c>
      <c r="D517" s="32" t="s">
        <v>2341</v>
      </c>
      <c r="E517" s="32" t="s">
        <v>334</v>
      </c>
      <c r="F517" s="32" t="s">
        <v>7302</v>
      </c>
      <c r="G517" s="32" t="s">
        <v>5886</v>
      </c>
      <c r="H517" s="32" t="s">
        <v>7301</v>
      </c>
      <c r="I517" s="32" t="s">
        <v>2625</v>
      </c>
      <c r="J517" s="35">
        <v>0</v>
      </c>
      <c r="K517" s="35">
        <v>0</v>
      </c>
    </row>
    <row r="518" spans="1:11" x14ac:dyDescent="0.25">
      <c r="A518" s="32">
        <v>1509</v>
      </c>
      <c r="B518" s="32" t="s">
        <v>51</v>
      </c>
      <c r="C518" s="32" t="s">
        <v>21</v>
      </c>
      <c r="D518" s="32" t="s">
        <v>2341</v>
      </c>
      <c r="E518" s="32" t="s">
        <v>334</v>
      </c>
      <c r="F518" s="32" t="s">
        <v>7316</v>
      </c>
      <c r="G518" s="32" t="s">
        <v>5881</v>
      </c>
      <c r="H518" s="32" t="s">
        <v>7315</v>
      </c>
      <c r="I518" s="32" t="s">
        <v>2625</v>
      </c>
      <c r="J518" s="35">
        <v>0</v>
      </c>
      <c r="K518" s="35">
        <v>0</v>
      </c>
    </row>
    <row r="519" spans="1:11" x14ac:dyDescent="0.25">
      <c r="A519" s="32">
        <v>1509</v>
      </c>
      <c r="B519" s="32" t="s">
        <v>51</v>
      </c>
      <c r="C519" s="32" t="s">
        <v>21</v>
      </c>
      <c r="D519" s="32" t="s">
        <v>2341</v>
      </c>
      <c r="E519" s="32" t="s">
        <v>334</v>
      </c>
      <c r="F519" s="32" t="s">
        <v>9921</v>
      </c>
      <c r="G519" s="32" t="s">
        <v>9959</v>
      </c>
      <c r="H519" s="32" t="s">
        <v>9960</v>
      </c>
      <c r="I519" s="32" t="s">
        <v>2625</v>
      </c>
      <c r="J519" s="35">
        <v>0</v>
      </c>
      <c r="K519" s="35">
        <v>0</v>
      </c>
    </row>
    <row r="520" spans="1:11" x14ac:dyDescent="0.25">
      <c r="A520" s="32">
        <v>1509</v>
      </c>
      <c r="B520" s="32" t="s">
        <v>51</v>
      </c>
      <c r="C520" s="32" t="s">
        <v>21</v>
      </c>
      <c r="D520" s="32" t="s">
        <v>2338</v>
      </c>
      <c r="E520" s="32" t="s">
        <v>334</v>
      </c>
      <c r="F520" s="32" t="s">
        <v>9926</v>
      </c>
      <c r="G520" s="32" t="s">
        <v>9945</v>
      </c>
      <c r="H520" s="32" t="s">
        <v>9946</v>
      </c>
      <c r="I520" s="32" t="s">
        <v>2625</v>
      </c>
      <c r="J520" s="35">
        <v>0</v>
      </c>
      <c r="K520" s="35">
        <v>0</v>
      </c>
    </row>
    <row r="521" spans="1:11" x14ac:dyDescent="0.25">
      <c r="A521" s="32">
        <v>1509</v>
      </c>
      <c r="B521" s="32" t="s">
        <v>51</v>
      </c>
      <c r="C521" s="32" t="s">
        <v>21</v>
      </c>
      <c r="D521" s="32" t="s">
        <v>506</v>
      </c>
      <c r="E521" s="32" t="s">
        <v>334</v>
      </c>
      <c r="F521" s="32" t="s">
        <v>6375</v>
      </c>
      <c r="G521" s="32" t="s">
        <v>5842</v>
      </c>
      <c r="H521" s="32" t="s">
        <v>6374</v>
      </c>
      <c r="I521" s="32" t="s">
        <v>2625</v>
      </c>
      <c r="J521" s="35">
        <v>0</v>
      </c>
      <c r="K521" s="35">
        <v>0</v>
      </c>
    </row>
    <row r="522" spans="1:11" x14ac:dyDescent="0.25">
      <c r="A522" s="32">
        <v>1509</v>
      </c>
      <c r="B522" s="32" t="s">
        <v>51</v>
      </c>
      <c r="C522" s="32" t="s">
        <v>21</v>
      </c>
      <c r="D522" s="32" t="s">
        <v>506</v>
      </c>
      <c r="E522" s="32" t="s">
        <v>334</v>
      </c>
      <c r="F522" s="32" t="s">
        <v>6375</v>
      </c>
      <c r="G522" s="32" t="s">
        <v>5842</v>
      </c>
      <c r="H522" s="32" t="s">
        <v>9934</v>
      </c>
      <c r="I522" s="32" t="s">
        <v>2625</v>
      </c>
      <c r="J522" s="35">
        <v>0</v>
      </c>
      <c r="K522" s="35">
        <v>0</v>
      </c>
    </row>
    <row r="523" spans="1:11" x14ac:dyDescent="0.25">
      <c r="A523" s="32">
        <v>1509</v>
      </c>
      <c r="B523" s="32" t="s">
        <v>51</v>
      </c>
      <c r="C523" s="32" t="s">
        <v>21</v>
      </c>
      <c r="D523" s="32" t="s">
        <v>340</v>
      </c>
      <c r="E523" s="32" t="s">
        <v>334</v>
      </c>
      <c r="F523" s="32" t="s">
        <v>6405</v>
      </c>
      <c r="G523" s="32" t="s">
        <v>5844</v>
      </c>
      <c r="H523" s="32" t="s">
        <v>6404</v>
      </c>
      <c r="I523" s="32" t="s">
        <v>2625</v>
      </c>
      <c r="J523" s="35">
        <v>0</v>
      </c>
      <c r="K523" s="35">
        <v>0</v>
      </c>
    </row>
    <row r="524" spans="1:11" x14ac:dyDescent="0.25">
      <c r="A524" s="32">
        <v>1509</v>
      </c>
      <c r="B524" s="32" t="s">
        <v>51</v>
      </c>
      <c r="C524" s="32" t="s">
        <v>21</v>
      </c>
      <c r="D524" s="32" t="s">
        <v>340</v>
      </c>
      <c r="E524" s="32" t="s">
        <v>334</v>
      </c>
      <c r="F524" s="32" t="s">
        <v>6405</v>
      </c>
      <c r="G524" s="32" t="s">
        <v>5843</v>
      </c>
      <c r="H524" s="32" t="s">
        <v>6410</v>
      </c>
      <c r="I524" s="32" t="s">
        <v>2625</v>
      </c>
      <c r="J524" s="35">
        <v>0</v>
      </c>
      <c r="K524" s="35">
        <v>0</v>
      </c>
    </row>
    <row r="525" spans="1:11" x14ac:dyDescent="0.25">
      <c r="A525" s="32">
        <v>1509</v>
      </c>
      <c r="B525" s="32" t="s">
        <v>51</v>
      </c>
      <c r="C525" s="32" t="s">
        <v>21</v>
      </c>
      <c r="D525" s="32" t="s">
        <v>340</v>
      </c>
      <c r="E525" s="32" t="s">
        <v>334</v>
      </c>
      <c r="F525" s="32" t="s">
        <v>9939</v>
      </c>
      <c r="G525" s="32" t="s">
        <v>9937</v>
      </c>
      <c r="H525" s="32" t="s">
        <v>9938</v>
      </c>
      <c r="I525" s="32" t="s">
        <v>2625</v>
      </c>
      <c r="J525" s="35">
        <v>0</v>
      </c>
      <c r="K525" s="35">
        <v>0</v>
      </c>
    </row>
    <row r="526" spans="1:11" x14ac:dyDescent="0.25">
      <c r="A526" s="32">
        <v>1509</v>
      </c>
      <c r="B526" s="32" t="s">
        <v>51</v>
      </c>
      <c r="C526" s="32" t="s">
        <v>21</v>
      </c>
      <c r="D526" s="32" t="s">
        <v>736</v>
      </c>
      <c r="E526" s="32" t="s">
        <v>334</v>
      </c>
      <c r="F526" s="32" t="s">
        <v>6399</v>
      </c>
      <c r="G526" s="32" t="s">
        <v>5829</v>
      </c>
      <c r="H526" s="32" t="s">
        <v>6398</v>
      </c>
      <c r="I526" s="32" t="s">
        <v>2625</v>
      </c>
      <c r="J526" s="35">
        <v>0</v>
      </c>
      <c r="K526" s="35">
        <v>0</v>
      </c>
    </row>
    <row r="527" spans="1:11" x14ac:dyDescent="0.25">
      <c r="A527" s="32">
        <v>1509</v>
      </c>
      <c r="B527" s="32" t="s">
        <v>51</v>
      </c>
      <c r="C527" s="32" t="s">
        <v>21</v>
      </c>
      <c r="D527" s="32" t="s">
        <v>722</v>
      </c>
      <c r="E527" s="32" t="s">
        <v>334</v>
      </c>
      <c r="F527" s="32" t="s">
        <v>6361</v>
      </c>
      <c r="G527" s="32" t="s">
        <v>5845</v>
      </c>
      <c r="H527" s="32" t="s">
        <v>6360</v>
      </c>
      <c r="I527" s="32" t="s">
        <v>2625</v>
      </c>
      <c r="J527" s="35">
        <v>0</v>
      </c>
      <c r="K527" s="35">
        <v>0</v>
      </c>
    </row>
    <row r="528" spans="1:11" x14ac:dyDescent="0.25">
      <c r="A528" s="32">
        <v>1509</v>
      </c>
      <c r="B528" s="32" t="s">
        <v>51</v>
      </c>
      <c r="C528" s="32" t="s">
        <v>21</v>
      </c>
      <c r="D528" s="32" t="s">
        <v>5014</v>
      </c>
      <c r="E528" s="32" t="s">
        <v>334</v>
      </c>
      <c r="F528" s="32" t="s">
        <v>6507</v>
      </c>
      <c r="G528" s="32" t="s">
        <v>5900</v>
      </c>
      <c r="H528" s="32" t="s">
        <v>6506</v>
      </c>
      <c r="I528" s="32" t="s">
        <v>2003</v>
      </c>
      <c r="J528" s="35">
        <v>0</v>
      </c>
      <c r="K528" s="35">
        <v>0</v>
      </c>
    </row>
    <row r="529" spans="1:11" x14ac:dyDescent="0.25">
      <c r="A529" s="32">
        <v>1509</v>
      </c>
      <c r="B529" s="32" t="s">
        <v>51</v>
      </c>
      <c r="C529" s="32" t="s">
        <v>21</v>
      </c>
      <c r="D529" s="32" t="s">
        <v>5014</v>
      </c>
      <c r="E529" s="32" t="s">
        <v>334</v>
      </c>
      <c r="F529" s="32" t="s">
        <v>6507</v>
      </c>
      <c r="G529" s="32" t="s">
        <v>5900</v>
      </c>
      <c r="H529" s="32" t="s">
        <v>6506</v>
      </c>
      <c r="I529" s="32" t="s">
        <v>2625</v>
      </c>
      <c r="J529" s="35">
        <v>0</v>
      </c>
      <c r="K529" s="35">
        <v>0</v>
      </c>
    </row>
    <row r="530" spans="1:11" x14ac:dyDescent="0.25">
      <c r="A530" s="32">
        <v>1509</v>
      </c>
      <c r="B530" s="32" t="s">
        <v>51</v>
      </c>
      <c r="C530" s="32" t="s">
        <v>21</v>
      </c>
      <c r="D530" s="32" t="s">
        <v>5014</v>
      </c>
      <c r="E530" s="32" t="s">
        <v>334</v>
      </c>
      <c r="F530" s="32" t="s">
        <v>6517</v>
      </c>
      <c r="G530" s="32" t="s">
        <v>5901</v>
      </c>
      <c r="H530" s="32" t="s">
        <v>6516</v>
      </c>
      <c r="I530" s="32" t="s">
        <v>2003</v>
      </c>
      <c r="J530" s="35">
        <v>0</v>
      </c>
      <c r="K530" s="35">
        <v>0</v>
      </c>
    </row>
    <row r="531" spans="1:11" x14ac:dyDescent="0.25">
      <c r="A531" s="32">
        <v>1509</v>
      </c>
      <c r="B531" s="32" t="s">
        <v>51</v>
      </c>
      <c r="C531" s="32" t="s">
        <v>21</v>
      </c>
      <c r="D531" s="32" t="s">
        <v>5014</v>
      </c>
      <c r="E531" s="32" t="s">
        <v>334</v>
      </c>
      <c r="F531" s="32" t="s">
        <v>6517</v>
      </c>
      <c r="G531" s="32" t="s">
        <v>5901</v>
      </c>
      <c r="H531" s="32" t="s">
        <v>6516</v>
      </c>
      <c r="I531" s="32" t="s">
        <v>2625</v>
      </c>
      <c r="J531" s="35">
        <v>0</v>
      </c>
      <c r="K531" s="35">
        <v>0</v>
      </c>
    </row>
    <row r="532" spans="1:11" x14ac:dyDescent="0.25">
      <c r="A532" s="32">
        <v>1509</v>
      </c>
      <c r="B532" s="32" t="s">
        <v>51</v>
      </c>
      <c r="C532" s="32" t="s">
        <v>21</v>
      </c>
      <c r="D532" s="32" t="s">
        <v>5009</v>
      </c>
      <c r="E532" s="32" t="s">
        <v>334</v>
      </c>
      <c r="F532" s="32" t="s">
        <v>7843</v>
      </c>
      <c r="G532" s="32" t="s">
        <v>7841</v>
      </c>
      <c r="H532" s="32" t="s">
        <v>7842</v>
      </c>
      <c r="I532" s="32" t="s">
        <v>2625</v>
      </c>
      <c r="J532" s="35">
        <v>0</v>
      </c>
      <c r="K532" s="35">
        <v>0</v>
      </c>
    </row>
    <row r="533" spans="1:11" x14ac:dyDescent="0.25">
      <c r="A533" s="32">
        <v>1509</v>
      </c>
      <c r="B533" s="32" t="s">
        <v>51</v>
      </c>
      <c r="C533" s="32" t="s">
        <v>21</v>
      </c>
      <c r="D533" s="32" t="s">
        <v>9947</v>
      </c>
      <c r="E533" s="32" t="s">
        <v>334</v>
      </c>
      <c r="F533" s="32" t="s">
        <v>9950</v>
      </c>
      <c r="G533" s="32" t="s">
        <v>9948</v>
      </c>
      <c r="H533" s="32" t="s">
        <v>9949</v>
      </c>
      <c r="I533" s="32" t="s">
        <v>2625</v>
      </c>
      <c r="J533" s="35">
        <v>0</v>
      </c>
      <c r="K533" s="35">
        <v>0</v>
      </c>
    </row>
    <row r="534" spans="1:11" x14ac:dyDescent="0.25">
      <c r="A534" s="32">
        <v>1509</v>
      </c>
      <c r="B534" s="32" t="s">
        <v>51</v>
      </c>
      <c r="C534" s="32" t="s">
        <v>21</v>
      </c>
      <c r="D534" s="32" t="s">
        <v>4666</v>
      </c>
      <c r="E534" s="32" t="s">
        <v>334</v>
      </c>
      <c r="F534" s="32" t="s">
        <v>7235</v>
      </c>
      <c r="G534" s="32" t="s">
        <v>4588</v>
      </c>
      <c r="H534" s="32" t="s">
        <v>7234</v>
      </c>
      <c r="I534" s="32" t="s">
        <v>2625</v>
      </c>
      <c r="J534" s="35">
        <v>0</v>
      </c>
      <c r="K534" s="35">
        <v>0</v>
      </c>
    </row>
    <row r="535" spans="1:11" x14ac:dyDescent="0.25">
      <c r="A535" s="32">
        <v>1509</v>
      </c>
      <c r="B535" s="32" t="s">
        <v>51</v>
      </c>
      <c r="C535" s="32" t="s">
        <v>21</v>
      </c>
      <c r="D535" s="32" t="s">
        <v>7256</v>
      </c>
      <c r="E535" s="32" t="s">
        <v>334</v>
      </c>
      <c r="F535" s="32" t="s">
        <v>7258</v>
      </c>
      <c r="G535" s="32" t="s">
        <v>5865</v>
      </c>
      <c r="H535" s="32" t="s">
        <v>7257</v>
      </c>
      <c r="I535" s="32" t="s">
        <v>2625</v>
      </c>
      <c r="J535" s="35">
        <v>0</v>
      </c>
      <c r="K535" s="35">
        <v>0</v>
      </c>
    </row>
    <row r="536" spans="1:11" x14ac:dyDescent="0.25">
      <c r="A536" s="32">
        <v>1509</v>
      </c>
      <c r="B536" s="32" t="s">
        <v>51</v>
      </c>
      <c r="C536" s="32" t="s">
        <v>21</v>
      </c>
      <c r="D536" s="32" t="s">
        <v>7256</v>
      </c>
      <c r="E536" s="32" t="s">
        <v>334</v>
      </c>
      <c r="F536" s="32" t="s">
        <v>7324</v>
      </c>
      <c r="G536" s="32" t="s">
        <v>5876</v>
      </c>
      <c r="H536" s="32" t="s">
        <v>7323</v>
      </c>
      <c r="I536" s="32" t="s">
        <v>2625</v>
      </c>
      <c r="J536" s="35">
        <v>0</v>
      </c>
      <c r="K536" s="35">
        <v>0</v>
      </c>
    </row>
    <row r="537" spans="1:11" x14ac:dyDescent="0.25">
      <c r="A537" s="32">
        <v>1509</v>
      </c>
      <c r="B537" s="32" t="s">
        <v>51</v>
      </c>
      <c r="C537" s="32" t="s">
        <v>21</v>
      </c>
      <c r="D537" s="32" t="s">
        <v>5130</v>
      </c>
      <c r="E537" s="32" t="s">
        <v>334</v>
      </c>
      <c r="F537" s="32" t="s">
        <v>5515</v>
      </c>
      <c r="G537" s="32" t="s">
        <v>5374</v>
      </c>
      <c r="H537" s="32" t="s">
        <v>7239</v>
      </c>
      <c r="I537" s="32" t="s">
        <v>2625</v>
      </c>
      <c r="J537" s="35">
        <v>0</v>
      </c>
      <c r="K537" s="35">
        <v>0</v>
      </c>
    </row>
    <row r="538" spans="1:11" x14ac:dyDescent="0.25">
      <c r="A538" s="32">
        <v>1509</v>
      </c>
      <c r="B538" s="32" t="s">
        <v>51</v>
      </c>
      <c r="C538" s="32" t="s">
        <v>21</v>
      </c>
      <c r="D538" s="32" t="s">
        <v>5130</v>
      </c>
      <c r="E538" s="32" t="s">
        <v>334</v>
      </c>
      <c r="F538" s="32" t="s">
        <v>7260</v>
      </c>
      <c r="G538" s="32" t="s">
        <v>5871</v>
      </c>
      <c r="H538" s="32" t="s">
        <v>7259</v>
      </c>
      <c r="I538" s="32" t="s">
        <v>2625</v>
      </c>
      <c r="J538" s="35">
        <v>0</v>
      </c>
      <c r="K538" s="35">
        <v>0</v>
      </c>
    </row>
    <row r="539" spans="1:11" x14ac:dyDescent="0.25">
      <c r="A539" s="32">
        <v>1509</v>
      </c>
      <c r="B539" s="32" t="s">
        <v>51</v>
      </c>
      <c r="C539" s="32" t="s">
        <v>21</v>
      </c>
      <c r="D539" s="32" t="s">
        <v>6418</v>
      </c>
      <c r="E539" s="32" t="s">
        <v>334</v>
      </c>
      <c r="F539" s="32" t="s">
        <v>6420</v>
      </c>
      <c r="G539" s="32" t="s">
        <v>5861</v>
      </c>
      <c r="H539" s="32" t="s">
        <v>6419</v>
      </c>
      <c r="I539" s="32" t="s">
        <v>2625</v>
      </c>
      <c r="J539" s="35">
        <v>0</v>
      </c>
      <c r="K539" s="35">
        <v>0</v>
      </c>
    </row>
    <row r="540" spans="1:11" x14ac:dyDescent="0.25">
      <c r="A540" s="32">
        <v>1509</v>
      </c>
      <c r="B540" s="32" t="s">
        <v>51</v>
      </c>
      <c r="C540" s="32" t="s">
        <v>21</v>
      </c>
      <c r="D540" s="32" t="s">
        <v>6418</v>
      </c>
      <c r="E540" s="32" t="s">
        <v>334</v>
      </c>
      <c r="F540" s="32" t="s">
        <v>5798</v>
      </c>
      <c r="G540" s="32" t="s">
        <v>5835</v>
      </c>
      <c r="H540" s="32" t="s">
        <v>6430</v>
      </c>
      <c r="I540" s="32" t="s">
        <v>2625</v>
      </c>
      <c r="J540" s="35">
        <v>0</v>
      </c>
      <c r="K540" s="35">
        <v>0</v>
      </c>
    </row>
    <row r="541" spans="1:11" x14ac:dyDescent="0.25">
      <c r="A541" s="32">
        <v>1509</v>
      </c>
      <c r="B541" s="32" t="s">
        <v>51</v>
      </c>
      <c r="C541" s="32" t="s">
        <v>21</v>
      </c>
      <c r="D541" s="32" t="s">
        <v>6406</v>
      </c>
      <c r="E541" s="32" t="s">
        <v>334</v>
      </c>
      <c r="F541" s="32" t="s">
        <v>6408</v>
      </c>
      <c r="G541" s="32" t="s">
        <v>5859</v>
      </c>
      <c r="H541" s="32" t="s">
        <v>6407</v>
      </c>
      <c r="I541" s="32" t="s">
        <v>2625</v>
      </c>
      <c r="J541" s="35">
        <v>0</v>
      </c>
      <c r="K541" s="35">
        <v>0</v>
      </c>
    </row>
    <row r="542" spans="1:11" x14ac:dyDescent="0.25">
      <c r="A542" s="32">
        <v>1509</v>
      </c>
      <c r="B542" s="32" t="s">
        <v>51</v>
      </c>
      <c r="C542" s="32" t="s">
        <v>21</v>
      </c>
      <c r="D542" s="32" t="s">
        <v>6406</v>
      </c>
      <c r="E542" s="32" t="s">
        <v>334</v>
      </c>
      <c r="F542" s="32" t="s">
        <v>6408</v>
      </c>
      <c r="G542" s="32" t="s">
        <v>5863</v>
      </c>
      <c r="H542" s="32" t="s">
        <v>6409</v>
      </c>
      <c r="I542" s="32" t="s">
        <v>2625</v>
      </c>
      <c r="J542" s="35">
        <v>0</v>
      </c>
      <c r="K542" s="35">
        <v>0</v>
      </c>
    </row>
    <row r="543" spans="1:11" x14ac:dyDescent="0.25">
      <c r="A543" s="32">
        <v>1509</v>
      </c>
      <c r="B543" s="32" t="s">
        <v>51</v>
      </c>
      <c r="C543" s="32" t="s">
        <v>21</v>
      </c>
      <c r="D543" s="32" t="s">
        <v>6513</v>
      </c>
      <c r="E543" s="32" t="s">
        <v>334</v>
      </c>
      <c r="F543" s="32" t="s">
        <v>9929</v>
      </c>
      <c r="G543" s="32" t="s">
        <v>9927</v>
      </c>
      <c r="H543" s="32" t="s">
        <v>9928</v>
      </c>
      <c r="I543" s="32" t="s">
        <v>2625</v>
      </c>
      <c r="J543" s="35">
        <v>0</v>
      </c>
      <c r="K543" s="35">
        <v>0</v>
      </c>
    </row>
    <row r="544" spans="1:11" x14ac:dyDescent="0.25">
      <c r="A544" s="32">
        <v>1509</v>
      </c>
      <c r="B544" s="32" t="s">
        <v>51</v>
      </c>
      <c r="C544" s="32" t="s">
        <v>21</v>
      </c>
      <c r="D544" s="32" t="s">
        <v>6513</v>
      </c>
      <c r="E544" s="32" t="s">
        <v>334</v>
      </c>
      <c r="F544" s="32" t="s">
        <v>6515</v>
      </c>
      <c r="G544" s="32" t="s">
        <v>5847</v>
      </c>
      <c r="H544" s="32" t="s">
        <v>6514</v>
      </c>
      <c r="I544" s="32" t="s">
        <v>2003</v>
      </c>
      <c r="J544" s="35">
        <v>0</v>
      </c>
      <c r="K544" s="35">
        <v>0</v>
      </c>
    </row>
    <row r="545" spans="1:11" x14ac:dyDescent="0.25">
      <c r="A545" s="32">
        <v>1509</v>
      </c>
      <c r="B545" s="32" t="s">
        <v>51</v>
      </c>
      <c r="C545" s="32" t="s">
        <v>21</v>
      </c>
      <c r="D545" s="32" t="s">
        <v>6513</v>
      </c>
      <c r="E545" s="32" t="s">
        <v>334</v>
      </c>
      <c r="F545" s="32" t="s">
        <v>6515</v>
      </c>
      <c r="G545" s="32" t="s">
        <v>5847</v>
      </c>
      <c r="H545" s="32" t="s">
        <v>6514</v>
      </c>
      <c r="I545" s="32" t="s">
        <v>2625</v>
      </c>
      <c r="J545" s="35">
        <v>0</v>
      </c>
      <c r="K545" s="35">
        <v>0</v>
      </c>
    </row>
    <row r="546" spans="1:11" x14ac:dyDescent="0.25">
      <c r="A546" s="32">
        <v>1509</v>
      </c>
      <c r="B546" s="32" t="s">
        <v>51</v>
      </c>
      <c r="C546" s="32" t="s">
        <v>21</v>
      </c>
      <c r="D546" s="32" t="s">
        <v>6513</v>
      </c>
      <c r="E546" s="32" t="s">
        <v>334</v>
      </c>
      <c r="F546" s="32" t="s">
        <v>7846</v>
      </c>
      <c r="G546" s="32" t="s">
        <v>7844</v>
      </c>
      <c r="H546" s="32" t="s">
        <v>7845</v>
      </c>
      <c r="I546" s="32" t="s">
        <v>2625</v>
      </c>
      <c r="J546" s="35">
        <v>0</v>
      </c>
      <c r="K546" s="35">
        <v>0</v>
      </c>
    </row>
    <row r="547" spans="1:11" x14ac:dyDescent="0.25">
      <c r="A547" s="32">
        <v>1509</v>
      </c>
      <c r="B547" s="32" t="s">
        <v>51</v>
      </c>
      <c r="C547" s="32" t="s">
        <v>21</v>
      </c>
      <c r="D547" s="32" t="s">
        <v>2339</v>
      </c>
      <c r="E547" s="32" t="s">
        <v>334</v>
      </c>
      <c r="F547" s="32" t="s">
        <v>6392</v>
      </c>
      <c r="G547" s="32" t="s">
        <v>5852</v>
      </c>
      <c r="H547" s="32" t="s">
        <v>6391</v>
      </c>
      <c r="I547" s="32" t="s">
        <v>2625</v>
      </c>
      <c r="J547" s="35">
        <v>0</v>
      </c>
      <c r="K547" s="35">
        <v>0</v>
      </c>
    </row>
    <row r="548" spans="1:11" x14ac:dyDescent="0.25">
      <c r="A548" s="32">
        <v>1509</v>
      </c>
      <c r="B548" s="32" t="s">
        <v>51</v>
      </c>
      <c r="C548" s="32" t="s">
        <v>21</v>
      </c>
      <c r="D548" s="32" t="s">
        <v>2339</v>
      </c>
      <c r="E548" s="32" t="s">
        <v>334</v>
      </c>
      <c r="F548" s="32" t="s">
        <v>7828</v>
      </c>
      <c r="G548" s="32" t="s">
        <v>7826</v>
      </c>
      <c r="H548" s="32" t="s">
        <v>7827</v>
      </c>
      <c r="I548" s="32" t="s">
        <v>2625</v>
      </c>
      <c r="J548" s="35">
        <v>0</v>
      </c>
      <c r="K548" s="35">
        <v>0</v>
      </c>
    </row>
    <row r="549" spans="1:11" x14ac:dyDescent="0.25">
      <c r="A549" s="32">
        <v>1509</v>
      </c>
      <c r="B549" s="32" t="s">
        <v>51</v>
      </c>
      <c r="C549" s="32" t="s">
        <v>21</v>
      </c>
      <c r="D549" s="32" t="s">
        <v>2062</v>
      </c>
      <c r="E549" s="32" t="s">
        <v>334</v>
      </c>
      <c r="F549" s="32" t="s">
        <v>7837</v>
      </c>
      <c r="G549" s="32" t="s">
        <v>7835</v>
      </c>
      <c r="H549" s="32" t="s">
        <v>7836</v>
      </c>
      <c r="I549" s="32" t="s">
        <v>2625</v>
      </c>
      <c r="J549" s="35">
        <v>0</v>
      </c>
      <c r="K549" s="35">
        <v>0</v>
      </c>
    </row>
    <row r="550" spans="1:11" x14ac:dyDescent="0.25">
      <c r="A550" s="32">
        <v>1509</v>
      </c>
      <c r="B550" s="32" t="s">
        <v>51</v>
      </c>
      <c r="C550" s="32" t="s">
        <v>21</v>
      </c>
      <c r="D550" s="32" t="s">
        <v>2065</v>
      </c>
      <c r="E550" s="32" t="s">
        <v>334</v>
      </c>
      <c r="F550" s="32" t="s">
        <v>7787</v>
      </c>
      <c r="G550" s="32" t="s">
        <v>7785</v>
      </c>
      <c r="H550" s="32" t="s">
        <v>7786</v>
      </c>
      <c r="I550" s="32" t="s">
        <v>2625</v>
      </c>
      <c r="J550" s="35">
        <v>0</v>
      </c>
      <c r="K550" s="35">
        <v>0</v>
      </c>
    </row>
    <row r="551" spans="1:11" x14ac:dyDescent="0.25">
      <c r="A551" s="32">
        <v>1509</v>
      </c>
      <c r="B551" s="32" t="s">
        <v>51</v>
      </c>
      <c r="C551" s="32" t="s">
        <v>21</v>
      </c>
      <c r="D551" s="32" t="s">
        <v>2065</v>
      </c>
      <c r="E551" s="32" t="s">
        <v>334</v>
      </c>
      <c r="F551" s="32" t="s">
        <v>7806</v>
      </c>
      <c r="G551" s="32" t="s">
        <v>7804</v>
      </c>
      <c r="H551" s="32" t="s">
        <v>7805</v>
      </c>
      <c r="I551" s="32" t="s">
        <v>2625</v>
      </c>
      <c r="J551" s="35">
        <v>0</v>
      </c>
      <c r="K551" s="35">
        <v>0</v>
      </c>
    </row>
    <row r="552" spans="1:11" x14ac:dyDescent="0.25">
      <c r="A552" s="32">
        <v>1509</v>
      </c>
      <c r="B552" s="32" t="s">
        <v>51</v>
      </c>
      <c r="C552" s="32" t="s">
        <v>21</v>
      </c>
      <c r="D552" s="32" t="s">
        <v>2065</v>
      </c>
      <c r="E552" s="32" t="s">
        <v>334</v>
      </c>
      <c r="F552" s="32" t="s">
        <v>7809</v>
      </c>
      <c r="G552" s="32" t="s">
        <v>7807</v>
      </c>
      <c r="H552" s="32" t="s">
        <v>7808</v>
      </c>
      <c r="I552" s="32" t="s">
        <v>2625</v>
      </c>
      <c r="J552" s="35">
        <v>0</v>
      </c>
      <c r="K552" s="35">
        <v>0</v>
      </c>
    </row>
    <row r="553" spans="1:11" x14ac:dyDescent="0.25">
      <c r="A553" s="32">
        <v>1509</v>
      </c>
      <c r="B553" s="32" t="s">
        <v>51</v>
      </c>
      <c r="C553" s="32" t="s">
        <v>21</v>
      </c>
      <c r="D553" s="32" t="s">
        <v>2065</v>
      </c>
      <c r="E553" s="32" t="s">
        <v>334</v>
      </c>
      <c r="F553" s="32" t="s">
        <v>7834</v>
      </c>
      <c r="G553" s="32" t="s">
        <v>7832</v>
      </c>
      <c r="H553" s="32" t="s">
        <v>7833</v>
      </c>
      <c r="I553" s="32" t="s">
        <v>2625</v>
      </c>
      <c r="J553" s="35">
        <v>0</v>
      </c>
      <c r="K553" s="35">
        <v>0</v>
      </c>
    </row>
    <row r="554" spans="1:11" x14ac:dyDescent="0.25">
      <c r="A554" s="32">
        <v>1509</v>
      </c>
      <c r="B554" s="32" t="s">
        <v>51</v>
      </c>
      <c r="C554" s="32" t="s">
        <v>21</v>
      </c>
      <c r="D554" s="32" t="s">
        <v>2092</v>
      </c>
      <c r="E554" s="32" t="s">
        <v>334</v>
      </c>
      <c r="F554" s="32" t="s">
        <v>5657</v>
      </c>
      <c r="G554" s="32" t="s">
        <v>5776</v>
      </c>
      <c r="H554" s="32" t="s">
        <v>7236</v>
      </c>
      <c r="I554" s="32" t="s">
        <v>2625</v>
      </c>
      <c r="J554" s="35">
        <v>0</v>
      </c>
      <c r="K554" s="35">
        <v>0</v>
      </c>
    </row>
    <row r="555" spans="1:11" x14ac:dyDescent="0.25">
      <c r="A555" s="32">
        <v>1509</v>
      </c>
      <c r="B555" s="32" t="s">
        <v>51</v>
      </c>
      <c r="C555" s="32" t="s">
        <v>21</v>
      </c>
      <c r="D555" s="32" t="s">
        <v>2092</v>
      </c>
      <c r="E555" s="32" t="s">
        <v>334</v>
      </c>
      <c r="F555" s="32" t="s">
        <v>6412</v>
      </c>
      <c r="G555" s="32" t="s">
        <v>5831</v>
      </c>
      <c r="H555" s="32" t="s">
        <v>6411</v>
      </c>
      <c r="I555" s="32" t="s">
        <v>2625</v>
      </c>
      <c r="J555" s="35">
        <v>0</v>
      </c>
      <c r="K555" s="35">
        <v>0</v>
      </c>
    </row>
    <row r="556" spans="1:11" x14ac:dyDescent="0.25">
      <c r="A556" s="32">
        <v>1509</v>
      </c>
      <c r="B556" s="32" t="s">
        <v>51</v>
      </c>
      <c r="C556" s="32" t="s">
        <v>21</v>
      </c>
      <c r="D556" s="32" t="s">
        <v>2092</v>
      </c>
      <c r="E556" s="32" t="s">
        <v>334</v>
      </c>
      <c r="F556" s="32" t="s">
        <v>6509</v>
      </c>
      <c r="G556" s="32" t="s">
        <v>5868</v>
      </c>
      <c r="H556" s="32" t="s">
        <v>6508</v>
      </c>
      <c r="I556" s="32" t="s">
        <v>2003</v>
      </c>
      <c r="J556" s="35">
        <v>0</v>
      </c>
      <c r="K556" s="35">
        <v>0</v>
      </c>
    </row>
    <row r="557" spans="1:11" x14ac:dyDescent="0.25">
      <c r="A557" s="32">
        <v>1509</v>
      </c>
      <c r="B557" s="32" t="s">
        <v>51</v>
      </c>
      <c r="C557" s="32" t="s">
        <v>21</v>
      </c>
      <c r="D557" s="32" t="s">
        <v>2092</v>
      </c>
      <c r="E557" s="32" t="s">
        <v>334</v>
      </c>
      <c r="F557" s="32" t="s">
        <v>7279</v>
      </c>
      <c r="G557" s="32" t="s">
        <v>5878</v>
      </c>
      <c r="H557" s="32" t="s">
        <v>7278</v>
      </c>
      <c r="I557" s="32" t="s">
        <v>2625</v>
      </c>
      <c r="J557" s="35">
        <v>0</v>
      </c>
      <c r="K557" s="35">
        <v>0</v>
      </c>
    </row>
    <row r="558" spans="1:11" x14ac:dyDescent="0.25">
      <c r="A558" s="32">
        <v>1509</v>
      </c>
      <c r="B558" s="32" t="s">
        <v>51</v>
      </c>
      <c r="C558" s="32" t="s">
        <v>21</v>
      </c>
      <c r="D558" s="32" t="s">
        <v>6442</v>
      </c>
      <c r="E558" s="32" t="s">
        <v>334</v>
      </c>
      <c r="F558" s="32" t="s">
        <v>6444</v>
      </c>
      <c r="G558" s="32" t="s">
        <v>5860</v>
      </c>
      <c r="H558" s="32" t="s">
        <v>6443</v>
      </c>
      <c r="I558" s="32" t="s">
        <v>2625</v>
      </c>
      <c r="J558" s="35">
        <v>0</v>
      </c>
      <c r="K558" s="35">
        <v>0</v>
      </c>
    </row>
    <row r="559" spans="1:11" x14ac:dyDescent="0.25">
      <c r="A559" s="32">
        <v>1509</v>
      </c>
      <c r="B559" s="32" t="s">
        <v>51</v>
      </c>
      <c r="C559" s="32" t="s">
        <v>21</v>
      </c>
      <c r="D559" s="32" t="s">
        <v>6393</v>
      </c>
      <c r="E559" s="32" t="s">
        <v>334</v>
      </c>
      <c r="F559" s="32" t="s">
        <v>5277</v>
      </c>
      <c r="G559" s="32" t="s">
        <v>5841</v>
      </c>
      <c r="H559" s="32" t="s">
        <v>6394</v>
      </c>
      <c r="I559" s="32" t="s">
        <v>2625</v>
      </c>
      <c r="J559" s="35">
        <v>0</v>
      </c>
      <c r="K559" s="35">
        <v>0</v>
      </c>
    </row>
    <row r="560" spans="1:11" x14ac:dyDescent="0.25">
      <c r="A560" s="32">
        <v>1509</v>
      </c>
      <c r="B560" s="32" t="s">
        <v>51</v>
      </c>
      <c r="C560" s="32" t="s">
        <v>21</v>
      </c>
      <c r="D560" s="32" t="s">
        <v>6393</v>
      </c>
      <c r="E560" s="32" t="s">
        <v>334</v>
      </c>
      <c r="F560" s="32" t="s">
        <v>7812</v>
      </c>
      <c r="G560" s="32" t="s">
        <v>7810</v>
      </c>
      <c r="H560" s="32" t="s">
        <v>7811</v>
      </c>
      <c r="I560" s="32" t="s">
        <v>2625</v>
      </c>
      <c r="J560" s="35">
        <v>0</v>
      </c>
      <c r="K560" s="35">
        <v>0</v>
      </c>
    </row>
    <row r="561" spans="1:11" x14ac:dyDescent="0.25">
      <c r="A561" s="32">
        <v>1509</v>
      </c>
      <c r="B561" s="32" t="s">
        <v>51</v>
      </c>
      <c r="C561" s="32" t="s">
        <v>21</v>
      </c>
      <c r="D561" s="32" t="s">
        <v>2302</v>
      </c>
      <c r="E561" s="32" t="s">
        <v>334</v>
      </c>
      <c r="F561" s="32" t="s">
        <v>5655</v>
      </c>
      <c r="G561" s="32" t="s">
        <v>5777</v>
      </c>
      <c r="H561" s="32" t="s">
        <v>7238</v>
      </c>
      <c r="I561" s="32" t="s">
        <v>2625</v>
      </c>
      <c r="J561" s="35">
        <v>0</v>
      </c>
      <c r="K561" s="35">
        <v>0</v>
      </c>
    </row>
    <row r="562" spans="1:11" x14ac:dyDescent="0.25">
      <c r="A562" s="32">
        <v>1509</v>
      </c>
      <c r="B562" s="32" t="s">
        <v>51</v>
      </c>
      <c r="C562" s="32" t="s">
        <v>21</v>
      </c>
      <c r="D562" s="32" t="s">
        <v>2302</v>
      </c>
      <c r="E562" s="32" t="s">
        <v>334</v>
      </c>
      <c r="F562" s="32" t="s">
        <v>6429</v>
      </c>
      <c r="G562" s="32" t="s">
        <v>5858</v>
      </c>
      <c r="H562" s="32" t="s">
        <v>6428</v>
      </c>
      <c r="I562" s="32" t="s">
        <v>2625</v>
      </c>
      <c r="J562" s="35">
        <v>0</v>
      </c>
      <c r="K562" s="35">
        <v>0</v>
      </c>
    </row>
    <row r="563" spans="1:11" x14ac:dyDescent="0.25">
      <c r="A563" s="32">
        <v>1509</v>
      </c>
      <c r="B563" s="32" t="s">
        <v>51</v>
      </c>
      <c r="C563" s="32" t="s">
        <v>21</v>
      </c>
      <c r="D563" s="32" t="s">
        <v>2302</v>
      </c>
      <c r="E563" s="32" t="s">
        <v>334</v>
      </c>
      <c r="F563" s="32" t="s">
        <v>9971</v>
      </c>
      <c r="G563" s="32" t="s">
        <v>9969</v>
      </c>
      <c r="H563" s="32" t="s">
        <v>9970</v>
      </c>
      <c r="I563" s="32" t="s">
        <v>2625</v>
      </c>
      <c r="J563" s="35">
        <v>0</v>
      </c>
      <c r="K563" s="35">
        <v>0</v>
      </c>
    </row>
    <row r="564" spans="1:11" x14ac:dyDescent="0.25">
      <c r="A564" s="32">
        <v>1509</v>
      </c>
      <c r="B564" s="32" t="s">
        <v>51</v>
      </c>
      <c r="C564" s="32" t="s">
        <v>21</v>
      </c>
      <c r="D564" s="32" t="s">
        <v>6439</v>
      </c>
      <c r="E564" s="32" t="s">
        <v>334</v>
      </c>
      <c r="F564" s="32" t="s">
        <v>6441</v>
      </c>
      <c r="G564" s="32" t="s">
        <v>5854</v>
      </c>
      <c r="H564" s="32" t="s">
        <v>6440</v>
      </c>
      <c r="I564" s="32" t="s">
        <v>2625</v>
      </c>
      <c r="J564" s="35">
        <v>0</v>
      </c>
      <c r="K564" s="35">
        <v>0</v>
      </c>
    </row>
    <row r="565" spans="1:11" x14ac:dyDescent="0.25">
      <c r="A565" s="32">
        <v>1509</v>
      </c>
      <c r="B565" s="32" t="s">
        <v>51</v>
      </c>
      <c r="C565" s="32" t="s">
        <v>21</v>
      </c>
      <c r="D565" s="32" t="s">
        <v>6400</v>
      </c>
      <c r="E565" s="32" t="s">
        <v>2432</v>
      </c>
      <c r="F565" s="32" t="s">
        <v>6403</v>
      </c>
      <c r="G565" s="32" t="s">
        <v>6401</v>
      </c>
      <c r="H565" s="32" t="s">
        <v>6402</v>
      </c>
      <c r="I565" s="32" t="s">
        <v>2627</v>
      </c>
      <c r="J565" s="35">
        <v>9600</v>
      </c>
      <c r="K565" s="35">
        <v>4320</v>
      </c>
    </row>
    <row r="566" spans="1:11" x14ac:dyDescent="0.25">
      <c r="A566" s="32">
        <v>1509</v>
      </c>
      <c r="B566" s="32" t="s">
        <v>51</v>
      </c>
      <c r="C566" s="32" t="s">
        <v>21</v>
      </c>
      <c r="D566" s="32" t="s">
        <v>5005</v>
      </c>
      <c r="E566" s="32" t="s">
        <v>334</v>
      </c>
      <c r="F566" s="32" t="s">
        <v>5006</v>
      </c>
      <c r="G566" s="32" t="s">
        <v>5828</v>
      </c>
      <c r="H566" s="32" t="s">
        <v>6378</v>
      </c>
      <c r="I566" s="32" t="s">
        <v>2625</v>
      </c>
      <c r="J566" s="35">
        <v>0</v>
      </c>
      <c r="K566" s="35">
        <v>0</v>
      </c>
    </row>
    <row r="567" spans="1:11" x14ac:dyDescent="0.25">
      <c r="A567" s="32">
        <v>1509</v>
      </c>
      <c r="B567" s="32" t="s">
        <v>51</v>
      </c>
      <c r="C567" s="32" t="s">
        <v>21</v>
      </c>
      <c r="D567" s="32" t="s">
        <v>5005</v>
      </c>
      <c r="E567" s="32" t="s">
        <v>334</v>
      </c>
      <c r="F567" s="32" t="s">
        <v>5006</v>
      </c>
      <c r="G567" s="32" t="s">
        <v>5836</v>
      </c>
      <c r="H567" s="32" t="s">
        <v>6381</v>
      </c>
      <c r="I567" s="32" t="s">
        <v>2625</v>
      </c>
      <c r="J567" s="35">
        <v>0</v>
      </c>
      <c r="K567" s="35">
        <v>0</v>
      </c>
    </row>
    <row r="568" spans="1:11" x14ac:dyDescent="0.25">
      <c r="A568" s="32">
        <v>1509</v>
      </c>
      <c r="B568" s="32" t="s">
        <v>51</v>
      </c>
      <c r="C568" s="32" t="s">
        <v>21</v>
      </c>
      <c r="D568" s="32" t="s">
        <v>5005</v>
      </c>
      <c r="E568" s="32" t="s">
        <v>334</v>
      </c>
      <c r="F568" s="32" t="s">
        <v>5006</v>
      </c>
      <c r="G568" s="32" t="s">
        <v>5833</v>
      </c>
      <c r="H568" s="32" t="s">
        <v>6384</v>
      </c>
      <c r="I568" s="32" t="s">
        <v>2625</v>
      </c>
      <c r="J568" s="35">
        <v>0</v>
      </c>
      <c r="K568" s="35">
        <v>0</v>
      </c>
    </row>
    <row r="569" spans="1:11" x14ac:dyDescent="0.25">
      <c r="A569" s="32">
        <v>1509</v>
      </c>
      <c r="B569" s="32" t="s">
        <v>51</v>
      </c>
      <c r="C569" s="32" t="s">
        <v>21</v>
      </c>
      <c r="D569" s="32" t="s">
        <v>5005</v>
      </c>
      <c r="E569" s="32" t="s">
        <v>334</v>
      </c>
      <c r="F569" s="32" t="s">
        <v>5006</v>
      </c>
      <c r="G569" s="32" t="s">
        <v>5913</v>
      </c>
      <c r="H569" s="32" t="s">
        <v>7237</v>
      </c>
      <c r="I569" s="32" t="s">
        <v>2625</v>
      </c>
      <c r="J569" s="35">
        <v>0</v>
      </c>
      <c r="K569" s="35">
        <v>0</v>
      </c>
    </row>
    <row r="570" spans="1:11" x14ac:dyDescent="0.25">
      <c r="A570" s="32">
        <v>1509</v>
      </c>
      <c r="B570" s="32" t="s">
        <v>51</v>
      </c>
      <c r="C570" s="32" t="s">
        <v>21</v>
      </c>
      <c r="D570" s="32" t="s">
        <v>5062</v>
      </c>
      <c r="E570" s="32" t="s">
        <v>5063</v>
      </c>
      <c r="F570" s="32" t="s">
        <v>5064</v>
      </c>
      <c r="G570" s="32" t="s">
        <v>7222</v>
      </c>
      <c r="H570" s="32" t="s">
        <v>7223</v>
      </c>
      <c r="I570" s="32" t="s">
        <v>2626</v>
      </c>
      <c r="J570" s="35">
        <v>2832.5</v>
      </c>
      <c r="K570" s="35">
        <v>849.75</v>
      </c>
    </row>
    <row r="571" spans="1:11" x14ac:dyDescent="0.25">
      <c r="A571" s="32">
        <v>1509</v>
      </c>
      <c r="B571" s="32" t="s">
        <v>51</v>
      </c>
      <c r="C571" s="32" t="s">
        <v>21</v>
      </c>
      <c r="D571" s="32" t="s">
        <v>5219</v>
      </c>
      <c r="E571" s="32" t="s">
        <v>5220</v>
      </c>
      <c r="F571" s="32" t="s">
        <v>5222</v>
      </c>
      <c r="G571" s="32" t="s">
        <v>5221</v>
      </c>
      <c r="H571" s="32" t="s">
        <v>9568</v>
      </c>
      <c r="I571" s="32" t="s">
        <v>2003</v>
      </c>
      <c r="J571" s="35">
        <v>0</v>
      </c>
      <c r="K571" s="35">
        <v>0</v>
      </c>
    </row>
    <row r="572" spans="1:11" x14ac:dyDescent="0.25">
      <c r="A572" s="32">
        <v>1509</v>
      </c>
      <c r="B572" s="32" t="s">
        <v>51</v>
      </c>
      <c r="C572" s="32" t="s">
        <v>21</v>
      </c>
      <c r="D572" s="32" t="s">
        <v>5219</v>
      </c>
      <c r="E572" s="32" t="s">
        <v>5220</v>
      </c>
      <c r="F572" s="32" t="s">
        <v>5222</v>
      </c>
      <c r="G572" s="32" t="s">
        <v>5221</v>
      </c>
      <c r="H572" s="32" t="s">
        <v>9568</v>
      </c>
      <c r="I572" s="32" t="s">
        <v>2626</v>
      </c>
      <c r="J572" s="35">
        <v>5230.8</v>
      </c>
      <c r="K572" s="35">
        <v>1640.8</v>
      </c>
    </row>
    <row r="573" spans="1:11" x14ac:dyDescent="0.25">
      <c r="A573" s="32">
        <v>1509</v>
      </c>
      <c r="B573" s="32" t="s">
        <v>51</v>
      </c>
      <c r="C573" s="32" t="s">
        <v>21</v>
      </c>
      <c r="D573" s="32" t="s">
        <v>5398</v>
      </c>
      <c r="E573" s="32" t="s">
        <v>334</v>
      </c>
      <c r="F573" s="32" t="s">
        <v>7831</v>
      </c>
      <c r="G573" s="32" t="s">
        <v>7829</v>
      </c>
      <c r="H573" s="32" t="s">
        <v>7830</v>
      </c>
      <c r="I573" s="32" t="s">
        <v>2625</v>
      </c>
      <c r="J573" s="35">
        <v>0</v>
      </c>
      <c r="K573" s="35">
        <v>0</v>
      </c>
    </row>
    <row r="574" spans="1:11" x14ac:dyDescent="0.25">
      <c r="A574" s="32">
        <v>1509</v>
      </c>
      <c r="B574" s="32" t="s">
        <v>51</v>
      </c>
      <c r="C574" s="32" t="s">
        <v>21</v>
      </c>
      <c r="D574" s="32" t="s">
        <v>5693</v>
      </c>
      <c r="E574" s="32" t="s">
        <v>334</v>
      </c>
      <c r="F574" s="32" t="s">
        <v>7266</v>
      </c>
      <c r="G574" s="32" t="s">
        <v>5879</v>
      </c>
      <c r="H574" s="32" t="s">
        <v>7265</v>
      </c>
      <c r="I574" s="32" t="s">
        <v>2625</v>
      </c>
      <c r="J574" s="35">
        <v>0</v>
      </c>
      <c r="K574" s="35">
        <v>0</v>
      </c>
    </row>
    <row r="575" spans="1:11" x14ac:dyDescent="0.25">
      <c r="A575" s="32">
        <v>1509</v>
      </c>
      <c r="B575" s="32" t="s">
        <v>51</v>
      </c>
      <c r="C575" s="32" t="s">
        <v>21</v>
      </c>
      <c r="D575" s="32" t="s">
        <v>5693</v>
      </c>
      <c r="E575" s="32" t="s">
        <v>334</v>
      </c>
      <c r="F575" s="32" t="s">
        <v>7271</v>
      </c>
      <c r="G575" s="32" t="s">
        <v>5885</v>
      </c>
      <c r="H575" s="32" t="s">
        <v>7270</v>
      </c>
      <c r="I575" s="32" t="s">
        <v>2625</v>
      </c>
      <c r="J575" s="35">
        <v>0</v>
      </c>
      <c r="K575" s="35">
        <v>0</v>
      </c>
    </row>
    <row r="576" spans="1:11" x14ac:dyDescent="0.25">
      <c r="A576" s="32">
        <v>1509</v>
      </c>
      <c r="B576" s="32" t="s">
        <v>51</v>
      </c>
      <c r="C576" s="32" t="s">
        <v>21</v>
      </c>
      <c r="D576" s="32" t="s">
        <v>5693</v>
      </c>
      <c r="E576" s="32" t="s">
        <v>334</v>
      </c>
      <c r="F576" s="32" t="s">
        <v>7271</v>
      </c>
      <c r="G576" s="32" t="s">
        <v>5880</v>
      </c>
      <c r="H576" s="32" t="s">
        <v>7274</v>
      </c>
      <c r="I576" s="32" t="s">
        <v>2625</v>
      </c>
      <c r="J576" s="35">
        <v>0</v>
      </c>
      <c r="K576" s="35">
        <v>0</v>
      </c>
    </row>
    <row r="577" spans="1:11" x14ac:dyDescent="0.25">
      <c r="A577" s="32">
        <v>1509</v>
      </c>
      <c r="B577" s="32" t="s">
        <v>51</v>
      </c>
      <c r="C577" s="32" t="s">
        <v>21</v>
      </c>
      <c r="D577" s="32" t="s">
        <v>6777</v>
      </c>
      <c r="E577" s="32" t="s">
        <v>334</v>
      </c>
      <c r="F577" s="32" t="s">
        <v>6779</v>
      </c>
      <c r="G577" s="32" t="s">
        <v>5849</v>
      </c>
      <c r="H577" s="32" t="s">
        <v>6778</v>
      </c>
      <c r="I577" s="32" t="s">
        <v>2003</v>
      </c>
      <c r="J577" s="35">
        <v>0</v>
      </c>
      <c r="K577" s="35">
        <v>0</v>
      </c>
    </row>
    <row r="578" spans="1:11" x14ac:dyDescent="0.25">
      <c r="A578" s="32">
        <v>1509</v>
      </c>
      <c r="B578" s="32" t="s">
        <v>51</v>
      </c>
      <c r="C578" s="32" t="s">
        <v>21</v>
      </c>
      <c r="D578" s="32" t="s">
        <v>6777</v>
      </c>
      <c r="E578" s="32" t="s">
        <v>334</v>
      </c>
      <c r="F578" s="32" t="s">
        <v>6779</v>
      </c>
      <c r="G578" s="32" t="s">
        <v>5849</v>
      </c>
      <c r="H578" s="32" t="s">
        <v>6778</v>
      </c>
      <c r="I578" s="32" t="s">
        <v>2625</v>
      </c>
      <c r="J578" s="35">
        <v>0</v>
      </c>
      <c r="K578" s="35">
        <v>0</v>
      </c>
    </row>
    <row r="579" spans="1:11" x14ac:dyDescent="0.25">
      <c r="A579" s="32">
        <v>1509</v>
      </c>
      <c r="B579" s="32" t="s">
        <v>51</v>
      </c>
      <c r="C579" s="32" t="s">
        <v>68</v>
      </c>
      <c r="D579" s="32" t="s">
        <v>5060</v>
      </c>
      <c r="E579" s="32" t="s">
        <v>5061</v>
      </c>
      <c r="F579" s="32" t="s">
        <v>1070</v>
      </c>
      <c r="G579" s="32" t="s">
        <v>7207</v>
      </c>
      <c r="H579" s="32" t="s">
        <v>7208</v>
      </c>
      <c r="I579" s="32" t="s">
        <v>2003</v>
      </c>
      <c r="J579" s="35">
        <v>0</v>
      </c>
      <c r="K579" s="35">
        <v>0</v>
      </c>
    </row>
    <row r="580" spans="1:11" x14ac:dyDescent="0.25">
      <c r="A580" s="32">
        <v>1509</v>
      </c>
      <c r="B580" s="32" t="s">
        <v>51</v>
      </c>
      <c r="C580" s="32" t="s">
        <v>68</v>
      </c>
      <c r="D580" s="32" t="s">
        <v>5060</v>
      </c>
      <c r="E580" s="32" t="s">
        <v>5061</v>
      </c>
      <c r="F580" s="32" t="s">
        <v>1070</v>
      </c>
      <c r="G580" s="32" t="s">
        <v>7207</v>
      </c>
      <c r="H580" s="32" t="s">
        <v>7208</v>
      </c>
      <c r="I580" s="32" t="s">
        <v>2626</v>
      </c>
      <c r="J580" s="35">
        <v>5560</v>
      </c>
      <c r="K580" s="35">
        <v>2724.4</v>
      </c>
    </row>
    <row r="581" spans="1:11" x14ac:dyDescent="0.25">
      <c r="A581" s="32">
        <v>1509</v>
      </c>
      <c r="B581" s="32" t="s">
        <v>51</v>
      </c>
      <c r="C581" s="32" t="s">
        <v>68</v>
      </c>
      <c r="D581" s="32" t="s">
        <v>5060</v>
      </c>
      <c r="E581" s="32" t="s">
        <v>5061</v>
      </c>
      <c r="F581" s="32" t="s">
        <v>1070</v>
      </c>
      <c r="G581" s="32" t="s">
        <v>9749</v>
      </c>
      <c r="H581" s="32" t="s">
        <v>9750</v>
      </c>
      <c r="I581" s="32" t="s">
        <v>2626</v>
      </c>
      <c r="J581" s="35">
        <v>14400</v>
      </c>
      <c r="K581" s="35">
        <v>7056</v>
      </c>
    </row>
    <row r="582" spans="1:11" x14ac:dyDescent="0.25">
      <c r="A582" s="32">
        <v>1509</v>
      </c>
      <c r="B582" s="32" t="s">
        <v>51</v>
      </c>
      <c r="C582" s="32" t="s">
        <v>68</v>
      </c>
      <c r="D582" s="32" t="s">
        <v>297</v>
      </c>
      <c r="E582" s="32" t="s">
        <v>296</v>
      </c>
      <c r="F582" s="32" t="s">
        <v>7161</v>
      </c>
      <c r="G582" s="32" t="s">
        <v>7159</v>
      </c>
      <c r="H582" s="32" t="s">
        <v>7160</v>
      </c>
      <c r="I582" s="32" t="s">
        <v>2626</v>
      </c>
      <c r="J582" s="35">
        <v>635.83000000000004</v>
      </c>
      <c r="K582" s="35">
        <v>311.55670000000003</v>
      </c>
    </row>
    <row r="583" spans="1:11" x14ac:dyDescent="0.25">
      <c r="A583" s="32">
        <v>1509</v>
      </c>
      <c r="B583" s="32" t="s">
        <v>51</v>
      </c>
      <c r="C583" s="32" t="s">
        <v>68</v>
      </c>
      <c r="D583" s="32" t="s">
        <v>297</v>
      </c>
      <c r="E583" s="32" t="s">
        <v>296</v>
      </c>
      <c r="F583" s="32" t="s">
        <v>7166</v>
      </c>
      <c r="G583" s="32" t="s">
        <v>7164</v>
      </c>
      <c r="H583" s="32" t="s">
        <v>7165</v>
      </c>
      <c r="I583" s="32" t="s">
        <v>2626</v>
      </c>
      <c r="J583" s="35">
        <v>7115</v>
      </c>
      <c r="K583" s="35">
        <v>3486.35</v>
      </c>
    </row>
    <row r="584" spans="1:11" x14ac:dyDescent="0.25">
      <c r="A584" s="32">
        <v>1509</v>
      </c>
      <c r="B584" s="32" t="s">
        <v>51</v>
      </c>
      <c r="C584" s="32" t="s">
        <v>68</v>
      </c>
      <c r="D584" s="32" t="s">
        <v>297</v>
      </c>
      <c r="E584" s="32" t="s">
        <v>296</v>
      </c>
      <c r="F584" s="32" t="s">
        <v>7169</v>
      </c>
      <c r="G584" s="32" t="s">
        <v>7167</v>
      </c>
      <c r="H584" s="32" t="s">
        <v>7168</v>
      </c>
      <c r="I584" s="32" t="s">
        <v>2626</v>
      </c>
      <c r="J584" s="35">
        <v>3117.51</v>
      </c>
      <c r="K584" s="35">
        <v>1527.5799000000002</v>
      </c>
    </row>
    <row r="585" spans="1:11" x14ac:dyDescent="0.25">
      <c r="A585" s="32">
        <v>1509</v>
      </c>
      <c r="B585" s="32" t="s">
        <v>51</v>
      </c>
      <c r="C585" s="32" t="s">
        <v>68</v>
      </c>
      <c r="D585" s="32" t="s">
        <v>297</v>
      </c>
      <c r="E585" s="32" t="s">
        <v>296</v>
      </c>
      <c r="F585" s="32" t="s">
        <v>7174</v>
      </c>
      <c r="G585" s="32" t="s">
        <v>7172</v>
      </c>
      <c r="H585" s="32" t="s">
        <v>7173</v>
      </c>
      <c r="I585" s="32" t="s">
        <v>2626</v>
      </c>
      <c r="J585" s="35">
        <v>3117.51</v>
      </c>
      <c r="K585" s="35">
        <v>1527.5799000000002</v>
      </c>
    </row>
    <row r="586" spans="1:11" x14ac:dyDescent="0.25">
      <c r="A586" s="32">
        <v>1509</v>
      </c>
      <c r="B586" s="32" t="s">
        <v>51</v>
      </c>
      <c r="C586" s="32" t="s">
        <v>68</v>
      </c>
      <c r="D586" s="32" t="s">
        <v>297</v>
      </c>
      <c r="E586" s="32" t="s">
        <v>296</v>
      </c>
      <c r="F586" s="32" t="s">
        <v>7177</v>
      </c>
      <c r="G586" s="32" t="s">
        <v>7175</v>
      </c>
      <c r="H586" s="32" t="s">
        <v>7176</v>
      </c>
      <c r="I586" s="32" t="s">
        <v>2626</v>
      </c>
      <c r="J586" s="35">
        <v>3117.51</v>
      </c>
      <c r="K586" s="35">
        <v>1527.5799000000002</v>
      </c>
    </row>
    <row r="587" spans="1:11" x14ac:dyDescent="0.25">
      <c r="A587" s="32">
        <v>1509</v>
      </c>
      <c r="B587" s="32" t="s">
        <v>51</v>
      </c>
      <c r="C587" s="32" t="s">
        <v>68</v>
      </c>
      <c r="D587" s="32" t="s">
        <v>2117</v>
      </c>
      <c r="E587" s="32" t="s">
        <v>2118</v>
      </c>
      <c r="F587" s="32" t="s">
        <v>1070</v>
      </c>
      <c r="G587" s="32" t="s">
        <v>2119</v>
      </c>
      <c r="H587" s="32" t="s">
        <v>6457</v>
      </c>
      <c r="I587" s="32" t="s">
        <v>2629</v>
      </c>
      <c r="J587" s="35">
        <v>6000</v>
      </c>
      <c r="K587" s="35">
        <v>1080</v>
      </c>
    </row>
    <row r="588" spans="1:11" x14ac:dyDescent="0.25">
      <c r="A588" s="32">
        <v>1509</v>
      </c>
      <c r="B588" s="32" t="s">
        <v>51</v>
      </c>
      <c r="C588" s="32" t="s">
        <v>68</v>
      </c>
      <c r="D588" s="32" t="s">
        <v>4567</v>
      </c>
      <c r="E588" s="32" t="s">
        <v>4568</v>
      </c>
      <c r="F588" s="32" t="s">
        <v>5731</v>
      </c>
      <c r="G588" s="32" t="s">
        <v>9577</v>
      </c>
      <c r="H588" s="32" t="s">
        <v>9578</v>
      </c>
      <c r="I588" s="32" t="s">
        <v>2629</v>
      </c>
      <c r="J588" s="35">
        <v>10200</v>
      </c>
      <c r="K588" s="35">
        <v>1836</v>
      </c>
    </row>
    <row r="589" spans="1:11" x14ac:dyDescent="0.25">
      <c r="A589" s="32">
        <v>1509</v>
      </c>
      <c r="B589" s="32" t="s">
        <v>51</v>
      </c>
      <c r="C589" s="32" t="s">
        <v>68</v>
      </c>
      <c r="D589" s="32" t="s">
        <v>4567</v>
      </c>
      <c r="E589" s="32" t="s">
        <v>4568</v>
      </c>
      <c r="F589" s="32" t="s">
        <v>5731</v>
      </c>
      <c r="G589" s="32" t="s">
        <v>9579</v>
      </c>
      <c r="H589" s="32" t="s">
        <v>9580</v>
      </c>
      <c r="I589" s="32" t="s">
        <v>2629</v>
      </c>
      <c r="J589" s="35">
        <v>13230</v>
      </c>
      <c r="K589" s="35">
        <v>2381.4</v>
      </c>
    </row>
    <row r="590" spans="1:11" x14ac:dyDescent="0.25">
      <c r="A590" s="32">
        <v>1509</v>
      </c>
      <c r="B590" s="32" t="s">
        <v>51</v>
      </c>
      <c r="C590" s="32" t="s">
        <v>68</v>
      </c>
      <c r="D590" s="32" t="s">
        <v>4567</v>
      </c>
      <c r="E590" s="32" t="s">
        <v>4568</v>
      </c>
      <c r="F590" s="32" t="s">
        <v>5731</v>
      </c>
      <c r="G590" s="32" t="s">
        <v>9573</v>
      </c>
      <c r="H590" s="32" t="s">
        <v>9574</v>
      </c>
      <c r="I590" s="32" t="s">
        <v>2629</v>
      </c>
      <c r="J590" s="35">
        <v>14640</v>
      </c>
      <c r="K590" s="35">
        <v>2635.2</v>
      </c>
    </row>
    <row r="591" spans="1:11" x14ac:dyDescent="0.25">
      <c r="A591" s="32">
        <v>1509</v>
      </c>
      <c r="B591" s="32" t="s">
        <v>51</v>
      </c>
      <c r="C591" s="32" t="s">
        <v>68</v>
      </c>
      <c r="D591" s="32" t="s">
        <v>4567</v>
      </c>
      <c r="E591" s="32" t="s">
        <v>4568</v>
      </c>
      <c r="F591" s="32" t="s">
        <v>5731</v>
      </c>
      <c r="G591" s="32" t="s">
        <v>5759</v>
      </c>
      <c r="H591" s="32" t="s">
        <v>9900</v>
      </c>
      <c r="I591" s="32" t="s">
        <v>2629</v>
      </c>
      <c r="J591" s="35">
        <v>-339</v>
      </c>
      <c r="K591" s="35">
        <v>-61.019999999999996</v>
      </c>
    </row>
    <row r="592" spans="1:11" x14ac:dyDescent="0.25">
      <c r="A592" s="32">
        <v>1509</v>
      </c>
      <c r="B592" s="32" t="s">
        <v>51</v>
      </c>
      <c r="C592" s="32" t="s">
        <v>68</v>
      </c>
      <c r="D592" s="32" t="s">
        <v>4567</v>
      </c>
      <c r="E592" s="32" t="s">
        <v>4568</v>
      </c>
      <c r="F592" s="32" t="s">
        <v>5731</v>
      </c>
      <c r="G592" s="32" t="s">
        <v>9575</v>
      </c>
      <c r="H592" s="32" t="s">
        <v>9576</v>
      </c>
      <c r="I592" s="32" t="s">
        <v>2629</v>
      </c>
      <c r="J592" s="35">
        <v>16050</v>
      </c>
      <c r="K592" s="35">
        <v>2889</v>
      </c>
    </row>
    <row r="593" spans="1:11" x14ac:dyDescent="0.25">
      <c r="A593" s="32">
        <v>1509</v>
      </c>
      <c r="B593" s="32" t="s">
        <v>51</v>
      </c>
      <c r="C593" s="32" t="s">
        <v>68</v>
      </c>
      <c r="D593" s="32" t="s">
        <v>4567</v>
      </c>
      <c r="E593" s="32" t="s">
        <v>4568</v>
      </c>
      <c r="F593" s="32" t="s">
        <v>5731</v>
      </c>
      <c r="G593" s="32" t="s">
        <v>9581</v>
      </c>
      <c r="H593" s="32" t="s">
        <v>9582</v>
      </c>
      <c r="I593" s="32" t="s">
        <v>2629</v>
      </c>
      <c r="J593" s="35">
        <v>14880</v>
      </c>
      <c r="K593" s="35">
        <v>2678.4</v>
      </c>
    </row>
    <row r="594" spans="1:11" x14ac:dyDescent="0.25">
      <c r="A594" s="32">
        <v>1509</v>
      </c>
      <c r="B594" s="32" t="s">
        <v>51</v>
      </c>
      <c r="C594" s="32" t="s">
        <v>68</v>
      </c>
      <c r="D594" s="32" t="s">
        <v>81</v>
      </c>
      <c r="E594" s="32" t="s">
        <v>266</v>
      </c>
      <c r="F594" s="32" t="s">
        <v>6103</v>
      </c>
      <c r="G594" s="32" t="s">
        <v>6101</v>
      </c>
      <c r="H594" s="32" t="s">
        <v>6102</v>
      </c>
      <c r="I594" s="32" t="s">
        <v>2625</v>
      </c>
      <c r="J594" s="35">
        <v>3200</v>
      </c>
      <c r="K594" s="35">
        <v>992</v>
      </c>
    </row>
    <row r="595" spans="1:11" x14ac:dyDescent="0.25">
      <c r="A595" s="32">
        <v>1509</v>
      </c>
      <c r="B595" s="32" t="s">
        <v>51</v>
      </c>
      <c r="C595" s="32" t="s">
        <v>68</v>
      </c>
      <c r="D595" s="32" t="s">
        <v>647</v>
      </c>
      <c r="E595" s="32" t="s">
        <v>646</v>
      </c>
      <c r="F595" s="32" t="s">
        <v>1070</v>
      </c>
      <c r="G595" s="32" t="s">
        <v>1778</v>
      </c>
      <c r="H595" s="32" t="s">
        <v>6448</v>
      </c>
      <c r="I595" s="32" t="s">
        <v>2629</v>
      </c>
      <c r="J595" s="35">
        <v>5660</v>
      </c>
      <c r="K595" s="35">
        <v>1018.8</v>
      </c>
    </row>
    <row r="596" spans="1:11" x14ac:dyDescent="0.25">
      <c r="A596" s="32">
        <v>1509</v>
      </c>
      <c r="B596" s="32" t="s">
        <v>51</v>
      </c>
      <c r="C596" s="32" t="s">
        <v>68</v>
      </c>
      <c r="D596" s="32" t="s">
        <v>647</v>
      </c>
      <c r="E596" s="32" t="s">
        <v>646</v>
      </c>
      <c r="F596" s="32" t="s">
        <v>1070</v>
      </c>
      <c r="G596" s="32" t="s">
        <v>2053</v>
      </c>
      <c r="H596" s="32" t="s">
        <v>6449</v>
      </c>
      <c r="I596" s="32" t="s">
        <v>2629</v>
      </c>
      <c r="J596" s="35">
        <v>5000</v>
      </c>
      <c r="K596" s="35">
        <v>900</v>
      </c>
    </row>
    <row r="597" spans="1:11" x14ac:dyDescent="0.25">
      <c r="A597" s="32">
        <v>1509</v>
      </c>
      <c r="B597" s="32" t="s">
        <v>51</v>
      </c>
      <c r="C597" s="32" t="s">
        <v>68</v>
      </c>
      <c r="D597" s="32" t="s">
        <v>456</v>
      </c>
      <c r="E597" s="32" t="s">
        <v>455</v>
      </c>
      <c r="F597" s="32" t="s">
        <v>1070</v>
      </c>
      <c r="G597" s="32" t="s">
        <v>4845</v>
      </c>
      <c r="H597" s="32" t="s">
        <v>9537</v>
      </c>
      <c r="I597" s="32" t="s">
        <v>2630</v>
      </c>
      <c r="J597" s="35">
        <v>2300</v>
      </c>
      <c r="K597" s="35">
        <v>805</v>
      </c>
    </row>
    <row r="598" spans="1:11" x14ac:dyDescent="0.25">
      <c r="A598" s="32">
        <v>1509</v>
      </c>
      <c r="B598" s="32" t="s">
        <v>51</v>
      </c>
      <c r="C598" s="32" t="s">
        <v>68</v>
      </c>
      <c r="D598" s="32" t="s">
        <v>456</v>
      </c>
      <c r="E598" s="32" t="s">
        <v>455</v>
      </c>
      <c r="F598" s="32" t="s">
        <v>1070</v>
      </c>
      <c r="G598" s="32" t="s">
        <v>4846</v>
      </c>
      <c r="H598" s="32" t="s">
        <v>9537</v>
      </c>
      <c r="I598" s="32" t="s">
        <v>2003</v>
      </c>
      <c r="J598" s="35">
        <v>0</v>
      </c>
      <c r="K598" s="35">
        <v>0</v>
      </c>
    </row>
    <row r="599" spans="1:11" x14ac:dyDescent="0.25">
      <c r="A599" s="32">
        <v>1509</v>
      </c>
      <c r="B599" s="32" t="s">
        <v>51</v>
      </c>
      <c r="C599" s="32" t="s">
        <v>68</v>
      </c>
      <c r="D599" s="32" t="s">
        <v>456</v>
      </c>
      <c r="E599" s="32" t="s">
        <v>455</v>
      </c>
      <c r="F599" s="32" t="s">
        <v>1070</v>
      </c>
      <c r="G599" s="32" t="s">
        <v>4846</v>
      </c>
      <c r="H599" s="32" t="s">
        <v>9537</v>
      </c>
      <c r="I599" s="32" t="s">
        <v>2627</v>
      </c>
      <c r="J599" s="35">
        <v>658</v>
      </c>
      <c r="K599" s="35">
        <v>296.10000000000002</v>
      </c>
    </row>
    <row r="600" spans="1:11" x14ac:dyDescent="0.25">
      <c r="A600" s="32">
        <v>1509</v>
      </c>
      <c r="B600" s="32" t="s">
        <v>51</v>
      </c>
      <c r="C600" s="32" t="s">
        <v>68</v>
      </c>
      <c r="D600" s="32" t="s">
        <v>377</v>
      </c>
      <c r="E600" s="32" t="s">
        <v>376</v>
      </c>
      <c r="F600" s="32" t="s">
        <v>1070</v>
      </c>
      <c r="G600" s="32" t="s">
        <v>1897</v>
      </c>
      <c r="H600" s="32" t="s">
        <v>6431</v>
      </c>
      <c r="I600" s="32" t="s">
        <v>2631</v>
      </c>
      <c r="J600" s="35">
        <v>12152.97</v>
      </c>
      <c r="K600" s="35">
        <v>729.18</v>
      </c>
    </row>
    <row r="601" spans="1:11" x14ac:dyDescent="0.25">
      <c r="A601" s="32">
        <v>1509</v>
      </c>
      <c r="B601" s="32" t="s">
        <v>51</v>
      </c>
      <c r="C601" s="32" t="s">
        <v>68</v>
      </c>
      <c r="D601" s="32" t="s">
        <v>9762</v>
      </c>
      <c r="E601" s="32" t="s">
        <v>9763</v>
      </c>
      <c r="F601" s="32" t="s">
        <v>1070</v>
      </c>
      <c r="G601" s="32" t="s">
        <v>9764</v>
      </c>
      <c r="H601" s="32" t="s">
        <v>9765</v>
      </c>
      <c r="I601" s="32" t="s">
        <v>2626</v>
      </c>
      <c r="J601" s="35">
        <v>1200</v>
      </c>
      <c r="K601" s="35">
        <v>588</v>
      </c>
    </row>
    <row r="602" spans="1:11" x14ac:dyDescent="0.25">
      <c r="A602" s="32">
        <v>1509</v>
      </c>
      <c r="B602" s="32" t="s">
        <v>51</v>
      </c>
      <c r="C602" s="32" t="s">
        <v>1070</v>
      </c>
      <c r="D602" s="32" t="s">
        <v>5149</v>
      </c>
      <c r="E602" s="32" t="s">
        <v>5150</v>
      </c>
      <c r="F602" s="32" t="s">
        <v>1070</v>
      </c>
      <c r="G602" s="32" t="s">
        <v>7512</v>
      </c>
      <c r="H602" s="32" t="s">
        <v>7513</v>
      </c>
      <c r="I602" s="32" t="s">
        <v>2003</v>
      </c>
      <c r="J602" s="35">
        <v>0</v>
      </c>
      <c r="K602" s="35">
        <v>0</v>
      </c>
    </row>
    <row r="603" spans="1:11" x14ac:dyDescent="0.25">
      <c r="A603" s="32">
        <v>1509</v>
      </c>
      <c r="B603" s="32" t="s">
        <v>51</v>
      </c>
      <c r="C603" s="32" t="s">
        <v>1070</v>
      </c>
      <c r="D603" s="32" t="s">
        <v>6032</v>
      </c>
      <c r="E603" s="32" t="s">
        <v>6033</v>
      </c>
      <c r="F603" s="32" t="s">
        <v>1070</v>
      </c>
      <c r="G603" s="32" t="s">
        <v>6034</v>
      </c>
      <c r="H603" s="32" t="s">
        <v>6035</v>
      </c>
      <c r="I603" s="32" t="s">
        <v>2003</v>
      </c>
      <c r="J603" s="35">
        <v>0</v>
      </c>
      <c r="K603" s="35">
        <v>0</v>
      </c>
    </row>
    <row r="604" spans="1:11" x14ac:dyDescent="0.25">
      <c r="A604" s="32">
        <v>1509</v>
      </c>
      <c r="B604" s="32" t="s">
        <v>51</v>
      </c>
      <c r="C604" s="32" t="s">
        <v>1070</v>
      </c>
      <c r="D604" s="32" t="s">
        <v>47</v>
      </c>
      <c r="E604" s="32" t="s">
        <v>48</v>
      </c>
      <c r="F604" s="32" t="s">
        <v>1070</v>
      </c>
      <c r="G604" s="32" t="s">
        <v>6104</v>
      </c>
      <c r="H604" s="32" t="s">
        <v>6105</v>
      </c>
      <c r="I604" s="32" t="s">
        <v>2003</v>
      </c>
      <c r="J604" s="35">
        <v>0</v>
      </c>
      <c r="K604" s="35">
        <v>0</v>
      </c>
    </row>
    <row r="605" spans="1:11" x14ac:dyDescent="0.25">
      <c r="A605" s="32">
        <v>1509</v>
      </c>
      <c r="B605" s="32" t="s">
        <v>51</v>
      </c>
      <c r="C605" s="32" t="s">
        <v>1070</v>
      </c>
      <c r="D605" s="32" t="s">
        <v>47</v>
      </c>
      <c r="E605" s="32" t="s">
        <v>48</v>
      </c>
      <c r="F605" s="32" t="s">
        <v>1070</v>
      </c>
      <c r="G605" s="32" t="s">
        <v>6872</v>
      </c>
      <c r="H605" s="32" t="s">
        <v>6873</v>
      </c>
      <c r="I605" s="32" t="s">
        <v>2003</v>
      </c>
      <c r="J605" s="35">
        <v>0</v>
      </c>
      <c r="K605" s="35">
        <v>0</v>
      </c>
    </row>
    <row r="606" spans="1:11" x14ac:dyDescent="0.25">
      <c r="A606" s="32">
        <v>1509</v>
      </c>
      <c r="B606" s="32" t="s">
        <v>51</v>
      </c>
      <c r="C606" s="32" t="s">
        <v>1070</v>
      </c>
      <c r="D606" s="32" t="s">
        <v>47</v>
      </c>
      <c r="E606" s="32" t="s">
        <v>48</v>
      </c>
      <c r="F606" s="32" t="s">
        <v>1070</v>
      </c>
      <c r="G606" s="32" t="s">
        <v>6876</v>
      </c>
      <c r="H606" s="32" t="s">
        <v>6877</v>
      </c>
      <c r="I606" s="32" t="s">
        <v>2003</v>
      </c>
      <c r="J606" s="35">
        <v>0</v>
      </c>
      <c r="K606" s="35">
        <v>0</v>
      </c>
    </row>
    <row r="607" spans="1:11" x14ac:dyDescent="0.25">
      <c r="A607" s="32">
        <v>1509</v>
      </c>
      <c r="B607" s="32" t="s">
        <v>51</v>
      </c>
      <c r="C607" s="32" t="s">
        <v>1070</v>
      </c>
      <c r="D607" s="32" t="s">
        <v>47</v>
      </c>
      <c r="E607" s="32" t="s">
        <v>48</v>
      </c>
      <c r="F607" s="32" t="s">
        <v>1070</v>
      </c>
      <c r="G607" s="32" t="s">
        <v>6989</v>
      </c>
      <c r="H607" s="32" t="s">
        <v>6990</v>
      </c>
      <c r="I607" s="32" t="s">
        <v>2003</v>
      </c>
      <c r="J607" s="35">
        <v>0</v>
      </c>
      <c r="K607" s="35">
        <v>0</v>
      </c>
    </row>
    <row r="608" spans="1:11" x14ac:dyDescent="0.25">
      <c r="A608" s="32">
        <v>1509</v>
      </c>
      <c r="B608" s="32" t="s">
        <v>51</v>
      </c>
      <c r="C608" s="32" t="s">
        <v>1070</v>
      </c>
      <c r="D608" s="32" t="s">
        <v>47</v>
      </c>
      <c r="E608" s="32" t="s">
        <v>48</v>
      </c>
      <c r="F608" s="32" t="s">
        <v>1070</v>
      </c>
      <c r="G608" s="32" t="s">
        <v>7040</v>
      </c>
      <c r="H608" s="32" t="s">
        <v>7041</v>
      </c>
      <c r="I608" s="32" t="s">
        <v>2003</v>
      </c>
      <c r="J608" s="35">
        <v>0</v>
      </c>
      <c r="K608" s="35">
        <v>0</v>
      </c>
    </row>
    <row r="609" spans="1:11" x14ac:dyDescent="0.25">
      <c r="A609" s="32">
        <v>1509</v>
      </c>
      <c r="B609" s="32" t="s">
        <v>51</v>
      </c>
      <c r="C609" s="32" t="s">
        <v>1070</v>
      </c>
      <c r="D609" s="32" t="s">
        <v>47</v>
      </c>
      <c r="E609" s="32" t="s">
        <v>48</v>
      </c>
      <c r="F609" s="32" t="s">
        <v>1070</v>
      </c>
      <c r="G609" s="32" t="s">
        <v>7042</v>
      </c>
      <c r="H609" s="32" t="s">
        <v>7043</v>
      </c>
      <c r="I609" s="32" t="s">
        <v>2003</v>
      </c>
      <c r="J609" s="35">
        <v>0</v>
      </c>
      <c r="K609" s="35">
        <v>0</v>
      </c>
    </row>
    <row r="610" spans="1:11" x14ac:dyDescent="0.25">
      <c r="A610" s="32">
        <v>1509</v>
      </c>
      <c r="B610" s="32" t="s">
        <v>51</v>
      </c>
      <c r="C610" s="32" t="s">
        <v>1070</v>
      </c>
      <c r="D610" s="32" t="s">
        <v>47</v>
      </c>
      <c r="E610" s="32" t="s">
        <v>48</v>
      </c>
      <c r="F610" s="32" t="s">
        <v>1070</v>
      </c>
      <c r="G610" s="32" t="s">
        <v>7044</v>
      </c>
      <c r="H610" s="32" t="s">
        <v>7045</v>
      </c>
      <c r="I610" s="32" t="s">
        <v>2003</v>
      </c>
      <c r="J610" s="35">
        <v>0</v>
      </c>
      <c r="K610" s="35">
        <v>0</v>
      </c>
    </row>
    <row r="611" spans="1:11" x14ac:dyDescent="0.25">
      <c r="A611" s="32">
        <v>1509</v>
      </c>
      <c r="B611" s="32" t="s">
        <v>51</v>
      </c>
      <c r="C611" s="32" t="s">
        <v>1070</v>
      </c>
      <c r="D611" s="32" t="s">
        <v>47</v>
      </c>
      <c r="E611" s="32" t="s">
        <v>48</v>
      </c>
      <c r="F611" s="32" t="s">
        <v>1070</v>
      </c>
      <c r="G611" s="32" t="s">
        <v>7052</v>
      </c>
      <c r="H611" s="32" t="s">
        <v>7053</v>
      </c>
      <c r="I611" s="32" t="s">
        <v>2003</v>
      </c>
      <c r="J611" s="35">
        <v>0</v>
      </c>
      <c r="K611" s="35">
        <v>0</v>
      </c>
    </row>
    <row r="612" spans="1:11" x14ac:dyDescent="0.25">
      <c r="A612" s="32">
        <v>1509</v>
      </c>
      <c r="B612" s="32" t="s">
        <v>51</v>
      </c>
      <c r="C612" s="32" t="s">
        <v>1070</v>
      </c>
      <c r="D612" s="32" t="s">
        <v>47</v>
      </c>
      <c r="E612" s="32" t="s">
        <v>48</v>
      </c>
      <c r="F612" s="32" t="s">
        <v>1070</v>
      </c>
      <c r="G612" s="32" t="s">
        <v>7054</v>
      </c>
      <c r="H612" s="32" t="s">
        <v>7055</v>
      </c>
      <c r="I612" s="32" t="s">
        <v>2003</v>
      </c>
      <c r="J612" s="35">
        <v>0</v>
      </c>
      <c r="K612" s="35">
        <v>0</v>
      </c>
    </row>
    <row r="613" spans="1:11" x14ac:dyDescent="0.25">
      <c r="A613" s="32">
        <v>1509</v>
      </c>
      <c r="B613" s="32" t="s">
        <v>51</v>
      </c>
      <c r="C613" s="32" t="s">
        <v>1070</v>
      </c>
      <c r="D613" s="32" t="s">
        <v>47</v>
      </c>
      <c r="E613" s="32" t="s">
        <v>48</v>
      </c>
      <c r="F613" s="32" t="s">
        <v>1070</v>
      </c>
      <c r="G613" s="32" t="s">
        <v>7117</v>
      </c>
      <c r="H613" s="32" t="s">
        <v>7118</v>
      </c>
      <c r="I613" s="32" t="s">
        <v>2003</v>
      </c>
      <c r="J613" s="35">
        <v>0</v>
      </c>
      <c r="K613" s="35">
        <v>0</v>
      </c>
    </row>
    <row r="614" spans="1:11" x14ac:dyDescent="0.25">
      <c r="A614" s="32">
        <v>1509</v>
      </c>
      <c r="B614" s="32" t="s">
        <v>51</v>
      </c>
      <c r="C614" s="32" t="s">
        <v>1070</v>
      </c>
      <c r="D614" s="32" t="s">
        <v>47</v>
      </c>
      <c r="E614" s="32" t="s">
        <v>48</v>
      </c>
      <c r="F614" s="32" t="s">
        <v>1070</v>
      </c>
      <c r="G614" s="32" t="s">
        <v>7142</v>
      </c>
      <c r="H614" s="32" t="s">
        <v>7143</v>
      </c>
      <c r="I614" s="32" t="s">
        <v>2003</v>
      </c>
      <c r="J614" s="35">
        <v>0</v>
      </c>
      <c r="K614" s="35">
        <v>0</v>
      </c>
    </row>
    <row r="615" spans="1:11" x14ac:dyDescent="0.25">
      <c r="A615" s="32">
        <v>1509</v>
      </c>
      <c r="B615" s="32" t="s">
        <v>51</v>
      </c>
      <c r="C615" s="32" t="s">
        <v>1070</v>
      </c>
      <c r="D615" s="32" t="s">
        <v>47</v>
      </c>
      <c r="E615" s="32" t="s">
        <v>48</v>
      </c>
      <c r="F615" s="32" t="s">
        <v>1070</v>
      </c>
      <c r="G615" s="32" t="s">
        <v>7430</v>
      </c>
      <c r="H615" s="32" t="s">
        <v>7431</v>
      </c>
      <c r="I615" s="32" t="s">
        <v>2003</v>
      </c>
      <c r="J615" s="35">
        <v>0</v>
      </c>
      <c r="K615" s="35">
        <v>0</v>
      </c>
    </row>
    <row r="616" spans="1:11" x14ac:dyDescent="0.25">
      <c r="A616" s="32">
        <v>1509</v>
      </c>
      <c r="B616" s="32" t="s">
        <v>51</v>
      </c>
      <c r="C616" s="32" t="s">
        <v>1070</v>
      </c>
      <c r="D616" s="32" t="s">
        <v>47</v>
      </c>
      <c r="E616" s="32" t="s">
        <v>48</v>
      </c>
      <c r="F616" s="32" t="s">
        <v>1070</v>
      </c>
      <c r="G616" s="32" t="s">
        <v>7498</v>
      </c>
      <c r="H616" s="32" t="s">
        <v>7499</v>
      </c>
      <c r="I616" s="32" t="s">
        <v>2003</v>
      </c>
      <c r="J616" s="35">
        <v>0</v>
      </c>
      <c r="K616" s="35">
        <v>0</v>
      </c>
    </row>
    <row r="617" spans="1:11" x14ac:dyDescent="0.25">
      <c r="A617" s="32">
        <v>1509</v>
      </c>
      <c r="B617" s="32" t="s">
        <v>51</v>
      </c>
      <c r="C617" s="32" t="s">
        <v>1070</v>
      </c>
      <c r="D617" s="32" t="s">
        <v>47</v>
      </c>
      <c r="E617" s="32" t="s">
        <v>48</v>
      </c>
      <c r="F617" s="32" t="s">
        <v>1070</v>
      </c>
      <c r="G617" s="32" t="s">
        <v>7498</v>
      </c>
      <c r="H617" s="32" t="s">
        <v>7499</v>
      </c>
      <c r="I617" s="32" t="s">
        <v>1069</v>
      </c>
      <c r="J617" s="35">
        <v>0</v>
      </c>
      <c r="K617" s="35">
        <v>0</v>
      </c>
    </row>
    <row r="618" spans="1:11" x14ac:dyDescent="0.25">
      <c r="A618" s="32">
        <v>1509</v>
      </c>
      <c r="B618" s="32" t="s">
        <v>51</v>
      </c>
      <c r="C618" s="32" t="s">
        <v>1070</v>
      </c>
      <c r="D618" s="32" t="s">
        <v>47</v>
      </c>
      <c r="E618" s="32" t="s">
        <v>48</v>
      </c>
      <c r="F618" s="32" t="s">
        <v>1070</v>
      </c>
      <c r="G618" s="32" t="s">
        <v>7652</v>
      </c>
      <c r="H618" s="32" t="s">
        <v>7653</v>
      </c>
      <c r="I618" s="32" t="s">
        <v>2003</v>
      </c>
      <c r="J618" s="35">
        <v>0</v>
      </c>
      <c r="K618" s="35">
        <v>0</v>
      </c>
    </row>
    <row r="619" spans="1:11" x14ac:dyDescent="0.25">
      <c r="A619" s="32">
        <v>1509</v>
      </c>
      <c r="B619" s="32" t="s">
        <v>51</v>
      </c>
      <c r="C619" s="32" t="s">
        <v>1070</v>
      </c>
      <c r="D619" s="32" t="s">
        <v>47</v>
      </c>
      <c r="E619" s="32" t="s">
        <v>48</v>
      </c>
      <c r="F619" s="32" t="s">
        <v>1070</v>
      </c>
      <c r="G619" s="32" t="s">
        <v>7654</v>
      </c>
      <c r="H619" s="32" t="s">
        <v>7655</v>
      </c>
      <c r="I619" s="32" t="s">
        <v>2003</v>
      </c>
      <c r="J619" s="35">
        <v>0</v>
      </c>
      <c r="K619" s="35">
        <v>0</v>
      </c>
    </row>
    <row r="620" spans="1:11" x14ac:dyDescent="0.25">
      <c r="A620" s="32">
        <v>1509</v>
      </c>
      <c r="B620" s="32" t="s">
        <v>51</v>
      </c>
      <c r="C620" s="32" t="s">
        <v>1070</v>
      </c>
      <c r="D620" s="32" t="s">
        <v>47</v>
      </c>
      <c r="E620" s="32" t="s">
        <v>48</v>
      </c>
      <c r="F620" s="32" t="s">
        <v>1070</v>
      </c>
      <c r="G620" s="32" t="s">
        <v>7679</v>
      </c>
      <c r="H620" s="32" t="s">
        <v>7680</v>
      </c>
      <c r="I620" s="32" t="s">
        <v>2003</v>
      </c>
      <c r="J620" s="35">
        <v>0</v>
      </c>
      <c r="K620" s="35">
        <v>0</v>
      </c>
    </row>
    <row r="621" spans="1:11" x14ac:dyDescent="0.25">
      <c r="A621" s="32">
        <v>1509</v>
      </c>
      <c r="B621" s="32" t="s">
        <v>51</v>
      </c>
      <c r="C621" s="32" t="s">
        <v>1070</v>
      </c>
      <c r="D621" s="32" t="s">
        <v>47</v>
      </c>
      <c r="E621" s="32" t="s">
        <v>48</v>
      </c>
      <c r="F621" s="32" t="s">
        <v>1070</v>
      </c>
      <c r="G621" s="32" t="s">
        <v>7783</v>
      </c>
      <c r="H621" s="32" t="s">
        <v>7784</v>
      </c>
      <c r="I621" s="32" t="s">
        <v>2003</v>
      </c>
      <c r="J621" s="35">
        <v>0</v>
      </c>
      <c r="K621" s="35">
        <v>0</v>
      </c>
    </row>
    <row r="622" spans="1:11" x14ac:dyDescent="0.25">
      <c r="A622" s="32">
        <v>1509</v>
      </c>
      <c r="B622" s="32" t="s">
        <v>51</v>
      </c>
      <c r="C622" s="32" t="s">
        <v>1070</v>
      </c>
      <c r="D622" s="32" t="s">
        <v>5973</v>
      </c>
      <c r="E622" s="32" t="s">
        <v>5974</v>
      </c>
      <c r="F622" s="32" t="s">
        <v>1070</v>
      </c>
      <c r="G622" s="32" t="s">
        <v>6951</v>
      </c>
      <c r="H622" s="32" t="s">
        <v>6952</v>
      </c>
      <c r="I622" s="32" t="s">
        <v>2003</v>
      </c>
      <c r="J622" s="35">
        <v>0</v>
      </c>
      <c r="K622" s="35">
        <v>0</v>
      </c>
    </row>
    <row r="623" spans="1:11" x14ac:dyDescent="0.25">
      <c r="A623" s="32">
        <v>1509</v>
      </c>
      <c r="B623" s="32" t="s">
        <v>51</v>
      </c>
      <c r="C623" s="32" t="s">
        <v>1070</v>
      </c>
      <c r="D623" s="32" t="s">
        <v>5973</v>
      </c>
      <c r="E623" s="32" t="s">
        <v>5974</v>
      </c>
      <c r="F623" s="32" t="s">
        <v>1070</v>
      </c>
      <c r="G623" s="32" t="s">
        <v>6951</v>
      </c>
      <c r="H623" s="32" t="s">
        <v>6959</v>
      </c>
      <c r="I623" s="32" t="s">
        <v>2003</v>
      </c>
      <c r="J623" s="35">
        <v>0</v>
      </c>
      <c r="K623" s="35">
        <v>0</v>
      </c>
    </row>
    <row r="624" spans="1:11" x14ac:dyDescent="0.25">
      <c r="A624" s="32">
        <v>1509</v>
      </c>
      <c r="B624" s="32" t="s">
        <v>51</v>
      </c>
      <c r="C624" s="32" t="s">
        <v>1070</v>
      </c>
      <c r="D624" s="32" t="s">
        <v>395</v>
      </c>
      <c r="E624" s="32" t="s">
        <v>394</v>
      </c>
      <c r="F624" s="32" t="s">
        <v>1070</v>
      </c>
      <c r="G624" s="32" t="s">
        <v>7096</v>
      </c>
      <c r="H624" s="32" t="s">
        <v>7097</v>
      </c>
      <c r="I624" s="32" t="s">
        <v>2003</v>
      </c>
      <c r="J624" s="35">
        <v>0</v>
      </c>
      <c r="K624" s="35">
        <v>0</v>
      </c>
    </row>
    <row r="625" spans="1:11" x14ac:dyDescent="0.25">
      <c r="A625" s="32">
        <v>1509</v>
      </c>
      <c r="B625" s="32" t="s">
        <v>51</v>
      </c>
      <c r="C625" s="32" t="s">
        <v>1070</v>
      </c>
      <c r="D625" s="32" t="s">
        <v>395</v>
      </c>
      <c r="E625" s="32" t="s">
        <v>394</v>
      </c>
      <c r="F625" s="32" t="s">
        <v>1070</v>
      </c>
      <c r="G625" s="32" t="s">
        <v>8033</v>
      </c>
      <c r="H625" s="32" t="s">
        <v>8034</v>
      </c>
      <c r="I625" s="32" t="s">
        <v>2003</v>
      </c>
      <c r="J625" s="35">
        <v>0</v>
      </c>
      <c r="K625" s="35">
        <v>0</v>
      </c>
    </row>
    <row r="626" spans="1:11" x14ac:dyDescent="0.25">
      <c r="A626" s="32">
        <v>1509</v>
      </c>
      <c r="B626" s="32" t="s">
        <v>51</v>
      </c>
      <c r="C626" s="32" t="s">
        <v>1070</v>
      </c>
      <c r="D626" s="32" t="s">
        <v>2473</v>
      </c>
      <c r="E626" s="32" t="s">
        <v>2474</v>
      </c>
      <c r="F626" s="32" t="s">
        <v>1070</v>
      </c>
      <c r="G626" s="32" t="s">
        <v>6354</v>
      </c>
      <c r="H626" s="32" t="s">
        <v>6355</v>
      </c>
      <c r="I626" s="32" t="s">
        <v>2003</v>
      </c>
      <c r="J626" s="35">
        <v>0</v>
      </c>
      <c r="K626" s="35">
        <v>0</v>
      </c>
    </row>
    <row r="627" spans="1:11" x14ac:dyDescent="0.25">
      <c r="A627" s="32">
        <v>1509</v>
      </c>
      <c r="B627" s="32" t="s">
        <v>51</v>
      </c>
      <c r="C627" s="32" t="s">
        <v>1070</v>
      </c>
      <c r="D627" s="32" t="s">
        <v>56</v>
      </c>
      <c r="E627" s="32" t="s">
        <v>57</v>
      </c>
      <c r="F627" s="32" t="s">
        <v>1070</v>
      </c>
      <c r="G627" s="32" t="s">
        <v>6276</v>
      </c>
      <c r="H627" s="32" t="s">
        <v>6277</v>
      </c>
      <c r="I627" s="32" t="s">
        <v>2003</v>
      </c>
      <c r="J627" s="35">
        <v>0</v>
      </c>
      <c r="K627" s="35">
        <v>0</v>
      </c>
    </row>
    <row r="628" spans="1:11" x14ac:dyDescent="0.25">
      <c r="A628" s="32">
        <v>1509</v>
      </c>
      <c r="B628" s="32" t="s">
        <v>51</v>
      </c>
      <c r="C628" s="32" t="s">
        <v>1070</v>
      </c>
      <c r="D628" s="32" t="s">
        <v>56</v>
      </c>
      <c r="E628" s="32" t="s">
        <v>57</v>
      </c>
      <c r="F628" s="32" t="s">
        <v>1070</v>
      </c>
      <c r="G628" s="32" t="s">
        <v>6278</v>
      </c>
      <c r="H628" s="32" t="s">
        <v>6279</v>
      </c>
      <c r="I628" s="32" t="s">
        <v>2003</v>
      </c>
      <c r="J628" s="35">
        <v>0</v>
      </c>
      <c r="K628" s="35">
        <v>0</v>
      </c>
    </row>
    <row r="629" spans="1:11" x14ac:dyDescent="0.25">
      <c r="A629" s="32">
        <v>1509</v>
      </c>
      <c r="B629" s="32" t="s">
        <v>51</v>
      </c>
      <c r="C629" s="32" t="s">
        <v>1070</v>
      </c>
      <c r="D629" s="32" t="s">
        <v>56</v>
      </c>
      <c r="E629" s="32" t="s">
        <v>57</v>
      </c>
      <c r="F629" s="32" t="s">
        <v>1070</v>
      </c>
      <c r="G629" s="32" t="s">
        <v>6280</v>
      </c>
      <c r="H629" s="32" t="s">
        <v>6281</v>
      </c>
      <c r="I629" s="32" t="s">
        <v>2003</v>
      </c>
      <c r="J629" s="35">
        <v>0</v>
      </c>
      <c r="K629" s="35">
        <v>0</v>
      </c>
    </row>
    <row r="630" spans="1:11" x14ac:dyDescent="0.25">
      <c r="A630" s="32">
        <v>1509</v>
      </c>
      <c r="B630" s="32" t="s">
        <v>51</v>
      </c>
      <c r="C630" s="32" t="s">
        <v>1070</v>
      </c>
      <c r="D630" s="32" t="s">
        <v>56</v>
      </c>
      <c r="E630" s="32" t="s">
        <v>57</v>
      </c>
      <c r="F630" s="32" t="s">
        <v>1070</v>
      </c>
      <c r="G630" s="32" t="s">
        <v>6282</v>
      </c>
      <c r="H630" s="32" t="s">
        <v>6283</v>
      </c>
      <c r="I630" s="32" t="s">
        <v>2003</v>
      </c>
      <c r="J630" s="35">
        <v>0</v>
      </c>
      <c r="K630" s="35">
        <v>0</v>
      </c>
    </row>
    <row r="631" spans="1:11" x14ac:dyDescent="0.25">
      <c r="A631" s="32">
        <v>1509</v>
      </c>
      <c r="B631" s="32" t="s">
        <v>51</v>
      </c>
      <c r="C631" s="32" t="s">
        <v>1070</v>
      </c>
      <c r="D631" s="32" t="s">
        <v>56</v>
      </c>
      <c r="E631" s="32" t="s">
        <v>57</v>
      </c>
      <c r="F631" s="32" t="s">
        <v>1070</v>
      </c>
      <c r="G631" s="32" t="s">
        <v>6284</v>
      </c>
      <c r="H631" s="32" t="s">
        <v>6285</v>
      </c>
      <c r="I631" s="32" t="s">
        <v>2003</v>
      </c>
      <c r="J631" s="35">
        <v>0</v>
      </c>
      <c r="K631" s="35">
        <v>0</v>
      </c>
    </row>
    <row r="632" spans="1:11" x14ac:dyDescent="0.25">
      <c r="A632" s="32">
        <v>1509</v>
      </c>
      <c r="B632" s="32" t="s">
        <v>51</v>
      </c>
      <c r="C632" s="32" t="s">
        <v>1070</v>
      </c>
      <c r="D632" s="32" t="s">
        <v>56</v>
      </c>
      <c r="E632" s="32" t="s">
        <v>57</v>
      </c>
      <c r="F632" s="32" t="s">
        <v>1070</v>
      </c>
      <c r="G632" s="32" t="s">
        <v>6286</v>
      </c>
      <c r="H632" s="32" t="s">
        <v>6287</v>
      </c>
      <c r="I632" s="32" t="s">
        <v>2003</v>
      </c>
      <c r="J632" s="35">
        <v>0</v>
      </c>
      <c r="K632" s="35">
        <v>0</v>
      </c>
    </row>
    <row r="633" spans="1:11" x14ac:dyDescent="0.25">
      <c r="A633" s="32">
        <v>1509</v>
      </c>
      <c r="B633" s="32" t="s">
        <v>51</v>
      </c>
      <c r="C633" s="32" t="s">
        <v>1070</v>
      </c>
      <c r="D633" s="32" t="s">
        <v>56</v>
      </c>
      <c r="E633" s="32" t="s">
        <v>57</v>
      </c>
      <c r="F633" s="32" t="s">
        <v>1070</v>
      </c>
      <c r="G633" s="32" t="s">
        <v>6288</v>
      </c>
      <c r="H633" s="32" t="s">
        <v>6289</v>
      </c>
      <c r="I633" s="32" t="s">
        <v>2003</v>
      </c>
      <c r="J633" s="35">
        <v>0</v>
      </c>
      <c r="K633" s="35">
        <v>0</v>
      </c>
    </row>
    <row r="634" spans="1:11" x14ac:dyDescent="0.25">
      <c r="A634" s="32">
        <v>1509</v>
      </c>
      <c r="B634" s="32" t="s">
        <v>51</v>
      </c>
      <c r="C634" s="32" t="s">
        <v>1070</v>
      </c>
      <c r="D634" s="32" t="s">
        <v>56</v>
      </c>
      <c r="E634" s="32" t="s">
        <v>57</v>
      </c>
      <c r="F634" s="32" t="s">
        <v>1070</v>
      </c>
      <c r="G634" s="32" t="s">
        <v>6290</v>
      </c>
      <c r="H634" s="32" t="s">
        <v>6291</v>
      </c>
      <c r="I634" s="32" t="s">
        <v>2003</v>
      </c>
      <c r="J634" s="35">
        <v>0</v>
      </c>
      <c r="K634" s="35">
        <v>0</v>
      </c>
    </row>
    <row r="635" spans="1:11" x14ac:dyDescent="0.25">
      <c r="A635" s="32">
        <v>1509</v>
      </c>
      <c r="B635" s="32" t="s">
        <v>51</v>
      </c>
      <c r="C635" s="32" t="s">
        <v>1070</v>
      </c>
      <c r="D635" s="32" t="s">
        <v>56</v>
      </c>
      <c r="E635" s="32" t="s">
        <v>57</v>
      </c>
      <c r="F635" s="32" t="s">
        <v>1070</v>
      </c>
      <c r="G635" s="32" t="s">
        <v>6292</v>
      </c>
      <c r="H635" s="32" t="s">
        <v>6293</v>
      </c>
      <c r="I635" s="32" t="s">
        <v>2003</v>
      </c>
      <c r="J635" s="35">
        <v>0</v>
      </c>
      <c r="K635" s="35">
        <v>0</v>
      </c>
    </row>
    <row r="636" spans="1:11" x14ac:dyDescent="0.25">
      <c r="A636" s="32">
        <v>1509</v>
      </c>
      <c r="B636" s="32" t="s">
        <v>51</v>
      </c>
      <c r="C636" s="32" t="s">
        <v>1070</v>
      </c>
      <c r="D636" s="32" t="s">
        <v>56</v>
      </c>
      <c r="E636" s="32" t="s">
        <v>57</v>
      </c>
      <c r="F636" s="32" t="s">
        <v>1070</v>
      </c>
      <c r="G636" s="32" t="s">
        <v>6294</v>
      </c>
      <c r="H636" s="32" t="s">
        <v>6295</v>
      </c>
      <c r="I636" s="32" t="s">
        <v>2003</v>
      </c>
      <c r="J636" s="35">
        <v>0</v>
      </c>
      <c r="K636" s="35">
        <v>0</v>
      </c>
    </row>
    <row r="637" spans="1:11" x14ac:dyDescent="0.25">
      <c r="A637" s="32">
        <v>1509</v>
      </c>
      <c r="B637" s="32" t="s">
        <v>51</v>
      </c>
      <c r="C637" s="32" t="s">
        <v>1070</v>
      </c>
      <c r="D637" s="32" t="s">
        <v>56</v>
      </c>
      <c r="E637" s="32" t="s">
        <v>57</v>
      </c>
      <c r="F637" s="32" t="s">
        <v>1070</v>
      </c>
      <c r="G637" s="32" t="s">
        <v>6296</v>
      </c>
      <c r="H637" s="32" t="s">
        <v>6297</v>
      </c>
      <c r="I637" s="32" t="s">
        <v>2003</v>
      </c>
      <c r="J637" s="35">
        <v>0</v>
      </c>
      <c r="K637" s="35">
        <v>0</v>
      </c>
    </row>
    <row r="638" spans="1:11" x14ac:dyDescent="0.25">
      <c r="A638" s="32">
        <v>1509</v>
      </c>
      <c r="B638" s="32" t="s">
        <v>51</v>
      </c>
      <c r="C638" s="32" t="s">
        <v>1070</v>
      </c>
      <c r="D638" s="32" t="s">
        <v>56</v>
      </c>
      <c r="E638" s="32" t="s">
        <v>57</v>
      </c>
      <c r="F638" s="32" t="s">
        <v>1070</v>
      </c>
      <c r="G638" s="32" t="s">
        <v>6298</v>
      </c>
      <c r="H638" s="32" t="s">
        <v>6299</v>
      </c>
      <c r="I638" s="32" t="s">
        <v>2003</v>
      </c>
      <c r="J638" s="35">
        <v>0</v>
      </c>
      <c r="K638" s="35">
        <v>0</v>
      </c>
    </row>
    <row r="639" spans="1:11" x14ac:dyDescent="0.25">
      <c r="A639" s="32">
        <v>1509</v>
      </c>
      <c r="B639" s="32" t="s">
        <v>51</v>
      </c>
      <c r="C639" s="32" t="s">
        <v>1070</v>
      </c>
      <c r="D639" s="32" t="s">
        <v>56</v>
      </c>
      <c r="E639" s="32" t="s">
        <v>57</v>
      </c>
      <c r="F639" s="32" t="s">
        <v>1070</v>
      </c>
      <c r="G639" s="32" t="s">
        <v>6300</v>
      </c>
      <c r="H639" s="32" t="s">
        <v>6301</v>
      </c>
      <c r="I639" s="32" t="s">
        <v>2003</v>
      </c>
      <c r="J639" s="35">
        <v>0</v>
      </c>
      <c r="K639" s="35">
        <v>0</v>
      </c>
    </row>
    <row r="640" spans="1:11" x14ac:dyDescent="0.25">
      <c r="A640" s="32">
        <v>1509</v>
      </c>
      <c r="B640" s="32" t="s">
        <v>51</v>
      </c>
      <c r="C640" s="32" t="s">
        <v>1070</v>
      </c>
      <c r="D640" s="32" t="s">
        <v>56</v>
      </c>
      <c r="E640" s="32" t="s">
        <v>57</v>
      </c>
      <c r="F640" s="32" t="s">
        <v>1070</v>
      </c>
      <c r="G640" s="32" t="s">
        <v>6302</v>
      </c>
      <c r="H640" s="32" t="s">
        <v>6303</v>
      </c>
      <c r="I640" s="32" t="s">
        <v>2003</v>
      </c>
      <c r="J640" s="35">
        <v>0</v>
      </c>
      <c r="K640" s="35">
        <v>0</v>
      </c>
    </row>
    <row r="641" spans="1:11" x14ac:dyDescent="0.25">
      <c r="A641" s="32">
        <v>1509</v>
      </c>
      <c r="B641" s="32" t="s">
        <v>51</v>
      </c>
      <c r="C641" s="32" t="s">
        <v>1070</v>
      </c>
      <c r="D641" s="32" t="s">
        <v>56</v>
      </c>
      <c r="E641" s="32" t="s">
        <v>57</v>
      </c>
      <c r="F641" s="32" t="s">
        <v>1070</v>
      </c>
      <c r="G641" s="32" t="s">
        <v>6304</v>
      </c>
      <c r="H641" s="32" t="s">
        <v>6305</v>
      </c>
      <c r="I641" s="32" t="s">
        <v>2003</v>
      </c>
      <c r="J641" s="35">
        <v>0</v>
      </c>
      <c r="K641" s="35">
        <v>0</v>
      </c>
    </row>
    <row r="642" spans="1:11" x14ac:dyDescent="0.25">
      <c r="A642" s="32">
        <v>1509</v>
      </c>
      <c r="B642" s="32" t="s">
        <v>51</v>
      </c>
      <c r="C642" s="32" t="s">
        <v>1070</v>
      </c>
      <c r="D642" s="32" t="s">
        <v>56</v>
      </c>
      <c r="E642" s="32" t="s">
        <v>57</v>
      </c>
      <c r="F642" s="32" t="s">
        <v>1070</v>
      </c>
      <c r="G642" s="32" t="s">
        <v>6310</v>
      </c>
      <c r="H642" s="32" t="s">
        <v>6311</v>
      </c>
      <c r="I642" s="32" t="s">
        <v>2003</v>
      </c>
      <c r="J642" s="35">
        <v>0</v>
      </c>
      <c r="K642" s="35">
        <v>0</v>
      </c>
    </row>
    <row r="643" spans="1:11" x14ac:dyDescent="0.25">
      <c r="A643" s="32">
        <v>1509</v>
      </c>
      <c r="B643" s="32" t="s">
        <v>51</v>
      </c>
      <c r="C643" s="32" t="s">
        <v>1070</v>
      </c>
      <c r="D643" s="32" t="s">
        <v>56</v>
      </c>
      <c r="E643" s="32" t="s">
        <v>57</v>
      </c>
      <c r="F643" s="32" t="s">
        <v>1070</v>
      </c>
      <c r="G643" s="32" t="s">
        <v>6312</v>
      </c>
      <c r="H643" s="32" t="s">
        <v>6313</v>
      </c>
      <c r="I643" s="32" t="s">
        <v>2003</v>
      </c>
      <c r="J643" s="35">
        <v>0</v>
      </c>
      <c r="K643" s="35">
        <v>0</v>
      </c>
    </row>
    <row r="644" spans="1:11" x14ac:dyDescent="0.25">
      <c r="A644" s="32">
        <v>1509</v>
      </c>
      <c r="B644" s="32" t="s">
        <v>51</v>
      </c>
      <c r="C644" s="32" t="s">
        <v>1070</v>
      </c>
      <c r="D644" s="32" t="s">
        <v>56</v>
      </c>
      <c r="E644" s="32" t="s">
        <v>57</v>
      </c>
      <c r="F644" s="32" t="s">
        <v>1070</v>
      </c>
      <c r="G644" s="32" t="s">
        <v>6314</v>
      </c>
      <c r="H644" s="32" t="s">
        <v>6315</v>
      </c>
      <c r="I644" s="32" t="s">
        <v>2003</v>
      </c>
      <c r="J644" s="35">
        <v>0</v>
      </c>
      <c r="K644" s="35">
        <v>0</v>
      </c>
    </row>
    <row r="645" spans="1:11" x14ac:dyDescent="0.25">
      <c r="A645" s="32">
        <v>1509</v>
      </c>
      <c r="B645" s="32" t="s">
        <v>51</v>
      </c>
      <c r="C645" s="32" t="s">
        <v>1070</v>
      </c>
      <c r="D645" s="32" t="s">
        <v>56</v>
      </c>
      <c r="E645" s="32" t="s">
        <v>57</v>
      </c>
      <c r="F645" s="32" t="s">
        <v>1070</v>
      </c>
      <c r="G645" s="32" t="s">
        <v>6316</v>
      </c>
      <c r="H645" s="32" t="s">
        <v>6317</v>
      </c>
      <c r="I645" s="32" t="s">
        <v>2003</v>
      </c>
      <c r="J645" s="35">
        <v>0</v>
      </c>
      <c r="K645" s="35">
        <v>0</v>
      </c>
    </row>
    <row r="646" spans="1:11" x14ac:dyDescent="0.25">
      <c r="A646" s="32">
        <v>1509</v>
      </c>
      <c r="B646" s="32" t="s">
        <v>51</v>
      </c>
      <c r="C646" s="32" t="s">
        <v>1070</v>
      </c>
      <c r="D646" s="32" t="s">
        <v>56</v>
      </c>
      <c r="E646" s="32" t="s">
        <v>57</v>
      </c>
      <c r="F646" s="32" t="s">
        <v>1070</v>
      </c>
      <c r="G646" s="32" t="s">
        <v>6318</v>
      </c>
      <c r="H646" s="32" t="s">
        <v>6319</v>
      </c>
      <c r="I646" s="32" t="s">
        <v>2003</v>
      </c>
      <c r="J646" s="35">
        <v>0</v>
      </c>
      <c r="K646" s="35">
        <v>0</v>
      </c>
    </row>
    <row r="647" spans="1:11" x14ac:dyDescent="0.25">
      <c r="A647" s="32">
        <v>1509</v>
      </c>
      <c r="B647" s="32" t="s">
        <v>51</v>
      </c>
      <c r="C647" s="32" t="s">
        <v>1070</v>
      </c>
      <c r="D647" s="32" t="s">
        <v>56</v>
      </c>
      <c r="E647" s="32" t="s">
        <v>57</v>
      </c>
      <c r="F647" s="32" t="s">
        <v>1070</v>
      </c>
      <c r="G647" s="32" t="s">
        <v>6320</v>
      </c>
      <c r="H647" s="32" t="s">
        <v>6321</v>
      </c>
      <c r="I647" s="32" t="s">
        <v>2003</v>
      </c>
      <c r="J647" s="35">
        <v>0</v>
      </c>
      <c r="K647" s="35">
        <v>0</v>
      </c>
    </row>
    <row r="648" spans="1:11" x14ac:dyDescent="0.25">
      <c r="A648" s="32">
        <v>1509</v>
      </c>
      <c r="B648" s="32" t="s">
        <v>51</v>
      </c>
      <c r="C648" s="32" t="s">
        <v>1070</v>
      </c>
      <c r="D648" s="32" t="s">
        <v>56</v>
      </c>
      <c r="E648" s="32" t="s">
        <v>57</v>
      </c>
      <c r="F648" s="32" t="s">
        <v>1070</v>
      </c>
      <c r="G648" s="32" t="s">
        <v>6322</v>
      </c>
      <c r="H648" s="32" t="s">
        <v>6323</v>
      </c>
      <c r="I648" s="32" t="s">
        <v>2003</v>
      </c>
      <c r="J648" s="35">
        <v>0</v>
      </c>
      <c r="K648" s="35">
        <v>0</v>
      </c>
    </row>
    <row r="649" spans="1:11" x14ac:dyDescent="0.25">
      <c r="A649" s="32">
        <v>1509</v>
      </c>
      <c r="B649" s="32" t="s">
        <v>51</v>
      </c>
      <c r="C649" s="32" t="s">
        <v>1070</v>
      </c>
      <c r="D649" s="32" t="s">
        <v>56</v>
      </c>
      <c r="E649" s="32" t="s">
        <v>57</v>
      </c>
      <c r="F649" s="32" t="s">
        <v>1070</v>
      </c>
      <c r="G649" s="32" t="s">
        <v>6324</v>
      </c>
      <c r="H649" s="32" t="s">
        <v>6325</v>
      </c>
      <c r="I649" s="32" t="s">
        <v>2003</v>
      </c>
      <c r="J649" s="35">
        <v>0</v>
      </c>
      <c r="K649" s="35">
        <v>0</v>
      </c>
    </row>
    <row r="650" spans="1:11" x14ac:dyDescent="0.25">
      <c r="A650" s="32">
        <v>1509</v>
      </c>
      <c r="B650" s="32" t="s">
        <v>51</v>
      </c>
      <c r="C650" s="32" t="s">
        <v>1070</v>
      </c>
      <c r="D650" s="32" t="s">
        <v>56</v>
      </c>
      <c r="E650" s="32" t="s">
        <v>57</v>
      </c>
      <c r="F650" s="32" t="s">
        <v>1070</v>
      </c>
      <c r="G650" s="32" t="s">
        <v>6326</v>
      </c>
      <c r="H650" s="32" t="s">
        <v>6327</v>
      </c>
      <c r="I650" s="32" t="s">
        <v>2003</v>
      </c>
      <c r="J650" s="35">
        <v>0</v>
      </c>
      <c r="K650" s="35">
        <v>0</v>
      </c>
    </row>
    <row r="651" spans="1:11" x14ac:dyDescent="0.25">
      <c r="A651" s="32">
        <v>1509</v>
      </c>
      <c r="B651" s="32" t="s">
        <v>51</v>
      </c>
      <c r="C651" s="32" t="s">
        <v>1070</v>
      </c>
      <c r="D651" s="32" t="s">
        <v>56</v>
      </c>
      <c r="E651" s="32" t="s">
        <v>57</v>
      </c>
      <c r="F651" s="32" t="s">
        <v>1070</v>
      </c>
      <c r="G651" s="32" t="s">
        <v>6328</v>
      </c>
      <c r="H651" s="32" t="s">
        <v>6329</v>
      </c>
      <c r="I651" s="32" t="s">
        <v>2003</v>
      </c>
      <c r="J651" s="35">
        <v>0</v>
      </c>
      <c r="K651" s="35">
        <v>0</v>
      </c>
    </row>
    <row r="652" spans="1:11" x14ac:dyDescent="0.25">
      <c r="A652" s="32">
        <v>1509</v>
      </c>
      <c r="B652" s="32" t="s">
        <v>51</v>
      </c>
      <c r="C652" s="32" t="s">
        <v>1070</v>
      </c>
      <c r="D652" s="32" t="s">
        <v>56</v>
      </c>
      <c r="E652" s="32" t="s">
        <v>57</v>
      </c>
      <c r="F652" s="32" t="s">
        <v>1070</v>
      </c>
      <c r="G652" s="32" t="s">
        <v>6330</v>
      </c>
      <c r="H652" s="32" t="s">
        <v>6331</v>
      </c>
      <c r="I652" s="32" t="s">
        <v>2003</v>
      </c>
      <c r="J652" s="35">
        <v>0</v>
      </c>
      <c r="K652" s="35">
        <v>0</v>
      </c>
    </row>
    <row r="653" spans="1:11" x14ac:dyDescent="0.25">
      <c r="A653" s="32">
        <v>1509</v>
      </c>
      <c r="B653" s="32" t="s">
        <v>51</v>
      </c>
      <c r="C653" s="32" t="s">
        <v>1070</v>
      </c>
      <c r="D653" s="32" t="s">
        <v>56</v>
      </c>
      <c r="E653" s="32" t="s">
        <v>57</v>
      </c>
      <c r="F653" s="32" t="s">
        <v>1070</v>
      </c>
      <c r="G653" s="32" t="s">
        <v>6332</v>
      </c>
      <c r="H653" s="32" t="s">
        <v>6333</v>
      </c>
      <c r="I653" s="32" t="s">
        <v>2003</v>
      </c>
      <c r="J653" s="35">
        <v>0</v>
      </c>
      <c r="K653" s="35">
        <v>0</v>
      </c>
    </row>
    <row r="654" spans="1:11" x14ac:dyDescent="0.25">
      <c r="A654" s="32">
        <v>1509</v>
      </c>
      <c r="B654" s="32" t="s">
        <v>51</v>
      </c>
      <c r="C654" s="32" t="s">
        <v>1070</v>
      </c>
      <c r="D654" s="32" t="s">
        <v>56</v>
      </c>
      <c r="E654" s="32" t="s">
        <v>57</v>
      </c>
      <c r="F654" s="32" t="s">
        <v>1070</v>
      </c>
      <c r="G654" s="32" t="s">
        <v>6334</v>
      </c>
      <c r="H654" s="32" t="s">
        <v>6335</v>
      </c>
      <c r="I654" s="32" t="s">
        <v>2003</v>
      </c>
      <c r="J654" s="35">
        <v>0</v>
      </c>
      <c r="K654" s="35">
        <v>0</v>
      </c>
    </row>
    <row r="655" spans="1:11" x14ac:dyDescent="0.25">
      <c r="A655" s="32">
        <v>1509</v>
      </c>
      <c r="B655" s="32" t="s">
        <v>51</v>
      </c>
      <c r="C655" s="32" t="s">
        <v>1070</v>
      </c>
      <c r="D655" s="32" t="s">
        <v>56</v>
      </c>
      <c r="E655" s="32" t="s">
        <v>57</v>
      </c>
      <c r="F655" s="32" t="s">
        <v>1070</v>
      </c>
      <c r="G655" s="32" t="s">
        <v>6336</v>
      </c>
      <c r="H655" s="32" t="s">
        <v>6337</v>
      </c>
      <c r="I655" s="32" t="s">
        <v>2003</v>
      </c>
      <c r="J655" s="35">
        <v>0</v>
      </c>
      <c r="K655" s="35">
        <v>0</v>
      </c>
    </row>
    <row r="656" spans="1:11" x14ac:dyDescent="0.25">
      <c r="A656" s="32">
        <v>1509</v>
      </c>
      <c r="B656" s="32" t="s">
        <v>51</v>
      </c>
      <c r="C656" s="32" t="s">
        <v>1070</v>
      </c>
      <c r="D656" s="32" t="s">
        <v>56</v>
      </c>
      <c r="E656" s="32" t="s">
        <v>57</v>
      </c>
      <c r="F656" s="32" t="s">
        <v>1070</v>
      </c>
      <c r="G656" s="32" t="s">
        <v>6338</v>
      </c>
      <c r="H656" s="32" t="s">
        <v>6339</v>
      </c>
      <c r="I656" s="32" t="s">
        <v>2003</v>
      </c>
      <c r="J656" s="35">
        <v>0</v>
      </c>
      <c r="K656" s="35">
        <v>0</v>
      </c>
    </row>
    <row r="657" spans="1:11" x14ac:dyDescent="0.25">
      <c r="A657" s="32">
        <v>1509</v>
      </c>
      <c r="B657" s="32" t="s">
        <v>51</v>
      </c>
      <c r="C657" s="32" t="s">
        <v>1070</v>
      </c>
      <c r="D657" s="32" t="s">
        <v>56</v>
      </c>
      <c r="E657" s="32" t="s">
        <v>57</v>
      </c>
      <c r="F657" s="32" t="s">
        <v>1070</v>
      </c>
      <c r="G657" s="32" t="s">
        <v>6342</v>
      </c>
      <c r="H657" s="32" t="s">
        <v>6343</v>
      </c>
      <c r="I657" s="32" t="s">
        <v>2003</v>
      </c>
      <c r="J657" s="35">
        <v>0</v>
      </c>
      <c r="K657" s="35">
        <v>0</v>
      </c>
    </row>
    <row r="658" spans="1:11" x14ac:dyDescent="0.25">
      <c r="A658" s="32">
        <v>1509</v>
      </c>
      <c r="B658" s="32" t="s">
        <v>51</v>
      </c>
      <c r="C658" s="32" t="s">
        <v>1070</v>
      </c>
      <c r="D658" s="32" t="s">
        <v>56</v>
      </c>
      <c r="E658" s="32" t="s">
        <v>57</v>
      </c>
      <c r="F658" s="32" t="s">
        <v>1070</v>
      </c>
      <c r="G658" s="32" t="s">
        <v>6344</v>
      </c>
      <c r="H658" s="32" t="s">
        <v>6345</v>
      </c>
      <c r="I658" s="32" t="s">
        <v>2003</v>
      </c>
      <c r="J658" s="35">
        <v>0</v>
      </c>
      <c r="K658" s="35">
        <v>0</v>
      </c>
    </row>
    <row r="659" spans="1:11" x14ac:dyDescent="0.25">
      <c r="A659" s="32">
        <v>1509</v>
      </c>
      <c r="B659" s="32" t="s">
        <v>51</v>
      </c>
      <c r="C659" s="32" t="s">
        <v>1070</v>
      </c>
      <c r="D659" s="32" t="s">
        <v>56</v>
      </c>
      <c r="E659" s="32" t="s">
        <v>57</v>
      </c>
      <c r="F659" s="32" t="s">
        <v>1070</v>
      </c>
      <c r="G659" s="32" t="s">
        <v>6346</v>
      </c>
      <c r="H659" s="32" t="s">
        <v>6347</v>
      </c>
      <c r="I659" s="32" t="s">
        <v>2003</v>
      </c>
      <c r="J659" s="35">
        <v>0</v>
      </c>
      <c r="K659" s="35">
        <v>0</v>
      </c>
    </row>
    <row r="660" spans="1:11" x14ac:dyDescent="0.25">
      <c r="A660" s="32">
        <v>1509</v>
      </c>
      <c r="B660" s="32" t="s">
        <v>51</v>
      </c>
      <c r="C660" s="32" t="s">
        <v>1070</v>
      </c>
      <c r="D660" s="32" t="s">
        <v>56</v>
      </c>
      <c r="E660" s="32" t="s">
        <v>57</v>
      </c>
      <c r="F660" s="32" t="s">
        <v>1070</v>
      </c>
      <c r="G660" s="32" t="s">
        <v>6348</v>
      </c>
      <c r="H660" s="32" t="s">
        <v>6349</v>
      </c>
      <c r="I660" s="32" t="s">
        <v>2003</v>
      </c>
      <c r="J660" s="35">
        <v>0</v>
      </c>
      <c r="K660" s="35">
        <v>0</v>
      </c>
    </row>
    <row r="661" spans="1:11" x14ac:dyDescent="0.25">
      <c r="A661" s="32">
        <v>1509</v>
      </c>
      <c r="B661" s="32" t="s">
        <v>51</v>
      </c>
      <c r="C661" s="32" t="s">
        <v>1070</v>
      </c>
      <c r="D661" s="32" t="s">
        <v>56</v>
      </c>
      <c r="E661" s="32" t="s">
        <v>57</v>
      </c>
      <c r="F661" s="32" t="s">
        <v>1070</v>
      </c>
      <c r="G661" s="32" t="s">
        <v>6350</v>
      </c>
      <c r="H661" s="32" t="s">
        <v>6351</v>
      </c>
      <c r="I661" s="32" t="s">
        <v>2003</v>
      </c>
      <c r="J661" s="35">
        <v>0</v>
      </c>
      <c r="K661" s="35">
        <v>0</v>
      </c>
    </row>
    <row r="662" spans="1:11" x14ac:dyDescent="0.25">
      <c r="A662" s="32">
        <v>1509</v>
      </c>
      <c r="B662" s="32" t="s">
        <v>51</v>
      </c>
      <c r="C662" s="32" t="s">
        <v>1070</v>
      </c>
      <c r="D662" s="32" t="s">
        <v>56</v>
      </c>
      <c r="E662" s="32" t="s">
        <v>57</v>
      </c>
      <c r="F662" s="32" t="s">
        <v>1070</v>
      </c>
      <c r="G662" s="32" t="s">
        <v>6565</v>
      </c>
      <c r="H662" s="32" t="s">
        <v>6566</v>
      </c>
      <c r="I662" s="32" t="s">
        <v>2003</v>
      </c>
      <c r="J662" s="35">
        <v>0</v>
      </c>
      <c r="K662" s="35">
        <v>0</v>
      </c>
    </row>
    <row r="663" spans="1:11" x14ac:dyDescent="0.25">
      <c r="A663" s="32">
        <v>1509</v>
      </c>
      <c r="B663" s="32" t="s">
        <v>51</v>
      </c>
      <c r="C663" s="32" t="s">
        <v>1070</v>
      </c>
      <c r="D663" s="32" t="s">
        <v>56</v>
      </c>
      <c r="E663" s="32" t="s">
        <v>57</v>
      </c>
      <c r="F663" s="32" t="s">
        <v>1070</v>
      </c>
      <c r="G663" s="32" t="s">
        <v>6567</v>
      </c>
      <c r="H663" s="32" t="s">
        <v>6568</v>
      </c>
      <c r="I663" s="32" t="s">
        <v>2003</v>
      </c>
      <c r="J663" s="35">
        <v>0</v>
      </c>
      <c r="K663" s="35">
        <v>0</v>
      </c>
    </row>
    <row r="664" spans="1:11" x14ac:dyDescent="0.25">
      <c r="A664" s="32">
        <v>1509</v>
      </c>
      <c r="B664" s="32" t="s">
        <v>51</v>
      </c>
      <c r="C664" s="32" t="s">
        <v>1070</v>
      </c>
      <c r="D664" s="32" t="s">
        <v>56</v>
      </c>
      <c r="E664" s="32" t="s">
        <v>57</v>
      </c>
      <c r="F664" s="32" t="s">
        <v>1070</v>
      </c>
      <c r="G664" s="32" t="s">
        <v>6569</v>
      </c>
      <c r="H664" s="32" t="s">
        <v>6570</v>
      </c>
      <c r="I664" s="32" t="s">
        <v>2003</v>
      </c>
      <c r="J664" s="35">
        <v>0</v>
      </c>
      <c r="K664" s="35">
        <v>0</v>
      </c>
    </row>
    <row r="665" spans="1:11" x14ac:dyDescent="0.25">
      <c r="A665" s="32">
        <v>1509</v>
      </c>
      <c r="B665" s="32" t="s">
        <v>51</v>
      </c>
      <c r="C665" s="32" t="s">
        <v>1070</v>
      </c>
      <c r="D665" s="32" t="s">
        <v>56</v>
      </c>
      <c r="E665" s="32" t="s">
        <v>57</v>
      </c>
      <c r="F665" s="32" t="s">
        <v>1070</v>
      </c>
      <c r="G665" s="32" t="s">
        <v>6571</v>
      </c>
      <c r="H665" s="32" t="s">
        <v>6572</v>
      </c>
      <c r="I665" s="32" t="s">
        <v>2003</v>
      </c>
      <c r="J665" s="35">
        <v>0</v>
      </c>
      <c r="K665" s="35">
        <v>0</v>
      </c>
    </row>
    <row r="666" spans="1:11" x14ac:dyDescent="0.25">
      <c r="A666" s="32">
        <v>1509</v>
      </c>
      <c r="B666" s="32" t="s">
        <v>51</v>
      </c>
      <c r="C666" s="32" t="s">
        <v>1070</v>
      </c>
      <c r="D666" s="32" t="s">
        <v>56</v>
      </c>
      <c r="E666" s="32" t="s">
        <v>57</v>
      </c>
      <c r="F666" s="32" t="s">
        <v>1070</v>
      </c>
      <c r="G666" s="32" t="s">
        <v>6573</v>
      </c>
      <c r="H666" s="32" t="s">
        <v>6574</v>
      </c>
      <c r="I666" s="32" t="s">
        <v>2003</v>
      </c>
      <c r="J666" s="35">
        <v>0</v>
      </c>
      <c r="K666" s="35">
        <v>0</v>
      </c>
    </row>
    <row r="667" spans="1:11" x14ac:dyDescent="0.25">
      <c r="A667" s="32">
        <v>1509</v>
      </c>
      <c r="B667" s="32" t="s">
        <v>51</v>
      </c>
      <c r="C667" s="32" t="s">
        <v>1070</v>
      </c>
      <c r="D667" s="32" t="s">
        <v>56</v>
      </c>
      <c r="E667" s="32" t="s">
        <v>57</v>
      </c>
      <c r="F667" s="32" t="s">
        <v>1070</v>
      </c>
      <c r="G667" s="32" t="s">
        <v>6575</v>
      </c>
      <c r="H667" s="32" t="s">
        <v>6576</v>
      </c>
      <c r="I667" s="32" t="s">
        <v>2003</v>
      </c>
      <c r="J667" s="35">
        <v>0</v>
      </c>
      <c r="K667" s="35">
        <v>0</v>
      </c>
    </row>
    <row r="668" spans="1:11" x14ac:dyDescent="0.25">
      <c r="A668" s="32">
        <v>1509</v>
      </c>
      <c r="B668" s="32" t="s">
        <v>51</v>
      </c>
      <c r="C668" s="32" t="s">
        <v>1070</v>
      </c>
      <c r="D668" s="32" t="s">
        <v>56</v>
      </c>
      <c r="E668" s="32" t="s">
        <v>57</v>
      </c>
      <c r="F668" s="32" t="s">
        <v>1070</v>
      </c>
      <c r="G668" s="32" t="s">
        <v>6577</v>
      </c>
      <c r="H668" s="32" t="s">
        <v>6578</v>
      </c>
      <c r="I668" s="32" t="s">
        <v>2003</v>
      </c>
      <c r="J668" s="35">
        <v>0</v>
      </c>
      <c r="K668" s="35">
        <v>0</v>
      </c>
    </row>
    <row r="669" spans="1:11" x14ac:dyDescent="0.25">
      <c r="A669" s="32">
        <v>1509</v>
      </c>
      <c r="B669" s="32" t="s">
        <v>51</v>
      </c>
      <c r="C669" s="32" t="s">
        <v>1070</v>
      </c>
      <c r="D669" s="32" t="s">
        <v>56</v>
      </c>
      <c r="E669" s="32" t="s">
        <v>57</v>
      </c>
      <c r="F669" s="32" t="s">
        <v>1070</v>
      </c>
      <c r="G669" s="32" t="s">
        <v>6579</v>
      </c>
      <c r="H669" s="32" t="s">
        <v>6580</v>
      </c>
      <c r="I669" s="32" t="s">
        <v>2003</v>
      </c>
      <c r="J669" s="35">
        <v>0</v>
      </c>
      <c r="K669" s="35">
        <v>0</v>
      </c>
    </row>
    <row r="670" spans="1:11" x14ac:dyDescent="0.25">
      <c r="A670" s="32">
        <v>1509</v>
      </c>
      <c r="B670" s="32" t="s">
        <v>51</v>
      </c>
      <c r="C670" s="32" t="s">
        <v>1070</v>
      </c>
      <c r="D670" s="32" t="s">
        <v>56</v>
      </c>
      <c r="E670" s="32" t="s">
        <v>57</v>
      </c>
      <c r="F670" s="32" t="s">
        <v>1070</v>
      </c>
      <c r="G670" s="32" t="s">
        <v>6581</v>
      </c>
      <c r="H670" s="32" t="s">
        <v>6582</v>
      </c>
      <c r="I670" s="32" t="s">
        <v>2003</v>
      </c>
      <c r="J670" s="35">
        <v>0</v>
      </c>
      <c r="K670" s="35">
        <v>0</v>
      </c>
    </row>
    <row r="671" spans="1:11" x14ac:dyDescent="0.25">
      <c r="A671" s="32">
        <v>1509</v>
      </c>
      <c r="B671" s="32" t="s">
        <v>51</v>
      </c>
      <c r="C671" s="32" t="s">
        <v>1070</v>
      </c>
      <c r="D671" s="32" t="s">
        <v>56</v>
      </c>
      <c r="E671" s="32" t="s">
        <v>57</v>
      </c>
      <c r="F671" s="32" t="s">
        <v>1070</v>
      </c>
      <c r="G671" s="32" t="s">
        <v>6583</v>
      </c>
      <c r="H671" s="32" t="s">
        <v>6584</v>
      </c>
      <c r="I671" s="32" t="s">
        <v>2003</v>
      </c>
      <c r="J671" s="35">
        <v>0</v>
      </c>
      <c r="K671" s="35">
        <v>0</v>
      </c>
    </row>
    <row r="672" spans="1:11" x14ac:dyDescent="0.25">
      <c r="A672" s="32">
        <v>1509</v>
      </c>
      <c r="B672" s="32" t="s">
        <v>51</v>
      </c>
      <c r="C672" s="32" t="s">
        <v>1070</v>
      </c>
      <c r="D672" s="32" t="s">
        <v>56</v>
      </c>
      <c r="E672" s="32" t="s">
        <v>57</v>
      </c>
      <c r="F672" s="32" t="s">
        <v>1070</v>
      </c>
      <c r="G672" s="32" t="s">
        <v>6585</v>
      </c>
      <c r="H672" s="32" t="s">
        <v>6586</v>
      </c>
      <c r="I672" s="32" t="s">
        <v>2003</v>
      </c>
      <c r="J672" s="35">
        <v>0</v>
      </c>
      <c r="K672" s="35">
        <v>0</v>
      </c>
    </row>
    <row r="673" spans="1:11" x14ac:dyDescent="0.25">
      <c r="A673" s="32">
        <v>1509</v>
      </c>
      <c r="B673" s="32" t="s">
        <v>51</v>
      </c>
      <c r="C673" s="32" t="s">
        <v>1070</v>
      </c>
      <c r="D673" s="32" t="s">
        <v>56</v>
      </c>
      <c r="E673" s="32" t="s">
        <v>57</v>
      </c>
      <c r="F673" s="32" t="s">
        <v>1070</v>
      </c>
      <c r="G673" s="32" t="s">
        <v>6587</v>
      </c>
      <c r="H673" s="32" t="s">
        <v>6588</v>
      </c>
      <c r="I673" s="32" t="s">
        <v>2003</v>
      </c>
      <c r="J673" s="35">
        <v>0</v>
      </c>
      <c r="K673" s="35">
        <v>0</v>
      </c>
    </row>
    <row r="674" spans="1:11" x14ac:dyDescent="0.25">
      <c r="A674" s="32">
        <v>1509</v>
      </c>
      <c r="B674" s="32" t="s">
        <v>51</v>
      </c>
      <c r="C674" s="32" t="s">
        <v>1070</v>
      </c>
      <c r="D674" s="32" t="s">
        <v>56</v>
      </c>
      <c r="E674" s="32" t="s">
        <v>57</v>
      </c>
      <c r="F674" s="32" t="s">
        <v>1070</v>
      </c>
      <c r="G674" s="32" t="s">
        <v>6589</v>
      </c>
      <c r="H674" s="32" t="s">
        <v>6590</v>
      </c>
      <c r="I674" s="32" t="s">
        <v>2003</v>
      </c>
      <c r="J674" s="35">
        <v>0</v>
      </c>
      <c r="K674" s="35">
        <v>0</v>
      </c>
    </row>
    <row r="675" spans="1:11" x14ac:dyDescent="0.25">
      <c r="A675" s="32">
        <v>1509</v>
      </c>
      <c r="B675" s="32" t="s">
        <v>51</v>
      </c>
      <c r="C675" s="32" t="s">
        <v>1070</v>
      </c>
      <c r="D675" s="32" t="s">
        <v>56</v>
      </c>
      <c r="E675" s="32" t="s">
        <v>57</v>
      </c>
      <c r="F675" s="32" t="s">
        <v>1070</v>
      </c>
      <c r="G675" s="32" t="s">
        <v>6591</v>
      </c>
      <c r="H675" s="32" t="s">
        <v>6592</v>
      </c>
      <c r="I675" s="32" t="s">
        <v>2003</v>
      </c>
      <c r="J675" s="35">
        <v>0</v>
      </c>
      <c r="K675" s="35">
        <v>0</v>
      </c>
    </row>
    <row r="676" spans="1:11" x14ac:dyDescent="0.25">
      <c r="A676" s="32">
        <v>1509</v>
      </c>
      <c r="B676" s="32" t="s">
        <v>51</v>
      </c>
      <c r="C676" s="32" t="s">
        <v>1070</v>
      </c>
      <c r="D676" s="32" t="s">
        <v>56</v>
      </c>
      <c r="E676" s="32" t="s">
        <v>57</v>
      </c>
      <c r="F676" s="32" t="s">
        <v>1070</v>
      </c>
      <c r="G676" s="32" t="s">
        <v>6593</v>
      </c>
      <c r="H676" s="32" t="s">
        <v>6594</v>
      </c>
      <c r="I676" s="32" t="s">
        <v>2003</v>
      </c>
      <c r="J676" s="35">
        <v>0</v>
      </c>
      <c r="K676" s="35">
        <v>0</v>
      </c>
    </row>
    <row r="677" spans="1:11" x14ac:dyDescent="0.25">
      <c r="A677" s="32">
        <v>1509</v>
      </c>
      <c r="B677" s="32" t="s">
        <v>51</v>
      </c>
      <c r="C677" s="32" t="s">
        <v>1070</v>
      </c>
      <c r="D677" s="32" t="s">
        <v>56</v>
      </c>
      <c r="E677" s="32" t="s">
        <v>57</v>
      </c>
      <c r="F677" s="32" t="s">
        <v>1070</v>
      </c>
      <c r="G677" s="32" t="s">
        <v>6595</v>
      </c>
      <c r="H677" s="32" t="s">
        <v>6596</v>
      </c>
      <c r="I677" s="32" t="s">
        <v>2003</v>
      </c>
      <c r="J677" s="35">
        <v>0</v>
      </c>
      <c r="K677" s="35">
        <v>0</v>
      </c>
    </row>
    <row r="678" spans="1:11" x14ac:dyDescent="0.25">
      <c r="A678" s="32">
        <v>1509</v>
      </c>
      <c r="B678" s="32" t="s">
        <v>51</v>
      </c>
      <c r="C678" s="32" t="s">
        <v>1070</v>
      </c>
      <c r="D678" s="32" t="s">
        <v>56</v>
      </c>
      <c r="E678" s="32" t="s">
        <v>57</v>
      </c>
      <c r="F678" s="32" t="s">
        <v>1070</v>
      </c>
      <c r="G678" s="32" t="s">
        <v>6597</v>
      </c>
      <c r="H678" s="32" t="s">
        <v>6598</v>
      </c>
      <c r="I678" s="32" t="s">
        <v>2003</v>
      </c>
      <c r="J678" s="35">
        <v>0</v>
      </c>
      <c r="K678" s="35">
        <v>0</v>
      </c>
    </row>
    <row r="679" spans="1:11" x14ac:dyDescent="0.25">
      <c r="A679" s="32">
        <v>1509</v>
      </c>
      <c r="B679" s="32" t="s">
        <v>51</v>
      </c>
      <c r="C679" s="32" t="s">
        <v>1070</v>
      </c>
      <c r="D679" s="32" t="s">
        <v>56</v>
      </c>
      <c r="E679" s="32" t="s">
        <v>57</v>
      </c>
      <c r="F679" s="32" t="s">
        <v>1070</v>
      </c>
      <c r="G679" s="32" t="s">
        <v>6599</v>
      </c>
      <c r="H679" s="32" t="s">
        <v>6600</v>
      </c>
      <c r="I679" s="32" t="s">
        <v>2003</v>
      </c>
      <c r="J679" s="35">
        <v>0</v>
      </c>
      <c r="K679" s="35">
        <v>0</v>
      </c>
    </row>
    <row r="680" spans="1:11" x14ac:dyDescent="0.25">
      <c r="A680" s="32">
        <v>1509</v>
      </c>
      <c r="B680" s="32" t="s">
        <v>51</v>
      </c>
      <c r="C680" s="32" t="s">
        <v>1070</v>
      </c>
      <c r="D680" s="32" t="s">
        <v>56</v>
      </c>
      <c r="E680" s="32" t="s">
        <v>57</v>
      </c>
      <c r="F680" s="32" t="s">
        <v>1070</v>
      </c>
      <c r="G680" s="32" t="s">
        <v>6601</v>
      </c>
      <c r="H680" s="32" t="s">
        <v>6602</v>
      </c>
      <c r="I680" s="32" t="s">
        <v>2003</v>
      </c>
      <c r="J680" s="35">
        <v>0</v>
      </c>
      <c r="K680" s="35">
        <v>0</v>
      </c>
    </row>
    <row r="681" spans="1:11" x14ac:dyDescent="0.25">
      <c r="A681" s="32">
        <v>1509</v>
      </c>
      <c r="B681" s="32" t="s">
        <v>51</v>
      </c>
      <c r="C681" s="32" t="s">
        <v>1070</v>
      </c>
      <c r="D681" s="32" t="s">
        <v>56</v>
      </c>
      <c r="E681" s="32" t="s">
        <v>57</v>
      </c>
      <c r="F681" s="32" t="s">
        <v>1070</v>
      </c>
      <c r="G681" s="32" t="s">
        <v>6603</v>
      </c>
      <c r="H681" s="32" t="s">
        <v>6604</v>
      </c>
      <c r="I681" s="32" t="s">
        <v>2003</v>
      </c>
      <c r="J681" s="35">
        <v>0</v>
      </c>
      <c r="K681" s="35">
        <v>0</v>
      </c>
    </row>
    <row r="682" spans="1:11" x14ac:dyDescent="0.25">
      <c r="A682" s="32">
        <v>1509</v>
      </c>
      <c r="B682" s="32" t="s">
        <v>51</v>
      </c>
      <c r="C682" s="32" t="s">
        <v>1070</v>
      </c>
      <c r="D682" s="32" t="s">
        <v>56</v>
      </c>
      <c r="E682" s="32" t="s">
        <v>57</v>
      </c>
      <c r="F682" s="32" t="s">
        <v>1070</v>
      </c>
      <c r="G682" s="32" t="s">
        <v>6605</v>
      </c>
      <c r="H682" s="32" t="s">
        <v>6606</v>
      </c>
      <c r="I682" s="32" t="s">
        <v>2003</v>
      </c>
      <c r="J682" s="35">
        <v>0</v>
      </c>
      <c r="K682" s="35">
        <v>0</v>
      </c>
    </row>
    <row r="683" spans="1:11" x14ac:dyDescent="0.25">
      <c r="A683" s="32">
        <v>1509</v>
      </c>
      <c r="B683" s="32" t="s">
        <v>51</v>
      </c>
      <c r="C683" s="32" t="s">
        <v>1070</v>
      </c>
      <c r="D683" s="32" t="s">
        <v>56</v>
      </c>
      <c r="E683" s="32" t="s">
        <v>57</v>
      </c>
      <c r="F683" s="32" t="s">
        <v>1070</v>
      </c>
      <c r="G683" s="32" t="s">
        <v>6607</v>
      </c>
      <c r="H683" s="32" t="s">
        <v>6608</v>
      </c>
      <c r="I683" s="32" t="s">
        <v>2003</v>
      </c>
      <c r="J683" s="35">
        <v>0</v>
      </c>
      <c r="K683" s="35">
        <v>0</v>
      </c>
    </row>
    <row r="684" spans="1:11" x14ac:dyDescent="0.25">
      <c r="A684" s="32">
        <v>1509</v>
      </c>
      <c r="B684" s="32" t="s">
        <v>51</v>
      </c>
      <c r="C684" s="32" t="s">
        <v>1070</v>
      </c>
      <c r="D684" s="32" t="s">
        <v>56</v>
      </c>
      <c r="E684" s="32" t="s">
        <v>57</v>
      </c>
      <c r="F684" s="32" t="s">
        <v>1070</v>
      </c>
      <c r="G684" s="32" t="s">
        <v>6609</v>
      </c>
      <c r="H684" s="32" t="s">
        <v>6610</v>
      </c>
      <c r="I684" s="32" t="s">
        <v>2003</v>
      </c>
      <c r="J684" s="35">
        <v>0</v>
      </c>
      <c r="K684" s="35">
        <v>0</v>
      </c>
    </row>
    <row r="685" spans="1:11" x14ac:dyDescent="0.25">
      <c r="A685" s="32">
        <v>1509</v>
      </c>
      <c r="B685" s="32" t="s">
        <v>51</v>
      </c>
      <c r="C685" s="32" t="s">
        <v>1070</v>
      </c>
      <c r="D685" s="32" t="s">
        <v>56</v>
      </c>
      <c r="E685" s="32" t="s">
        <v>57</v>
      </c>
      <c r="F685" s="32" t="s">
        <v>1070</v>
      </c>
      <c r="G685" s="32" t="s">
        <v>6611</v>
      </c>
      <c r="H685" s="32" t="s">
        <v>6612</v>
      </c>
      <c r="I685" s="32" t="s">
        <v>2003</v>
      </c>
      <c r="J685" s="35">
        <v>0</v>
      </c>
      <c r="K685" s="35">
        <v>0</v>
      </c>
    </row>
    <row r="686" spans="1:11" x14ac:dyDescent="0.25">
      <c r="A686" s="32">
        <v>1509</v>
      </c>
      <c r="B686" s="32" t="s">
        <v>51</v>
      </c>
      <c r="C686" s="32" t="s">
        <v>1070</v>
      </c>
      <c r="D686" s="32" t="s">
        <v>56</v>
      </c>
      <c r="E686" s="32" t="s">
        <v>57</v>
      </c>
      <c r="F686" s="32" t="s">
        <v>1070</v>
      </c>
      <c r="G686" s="32" t="s">
        <v>6613</v>
      </c>
      <c r="H686" s="32" t="s">
        <v>6614</v>
      </c>
      <c r="I686" s="32" t="s">
        <v>2003</v>
      </c>
      <c r="J686" s="35">
        <v>0</v>
      </c>
      <c r="K686" s="35">
        <v>0</v>
      </c>
    </row>
    <row r="687" spans="1:11" x14ac:dyDescent="0.25">
      <c r="A687" s="32">
        <v>1509</v>
      </c>
      <c r="B687" s="32" t="s">
        <v>51</v>
      </c>
      <c r="C687" s="32" t="s">
        <v>1070</v>
      </c>
      <c r="D687" s="32" t="s">
        <v>56</v>
      </c>
      <c r="E687" s="32" t="s">
        <v>57</v>
      </c>
      <c r="F687" s="32" t="s">
        <v>1070</v>
      </c>
      <c r="G687" s="32" t="s">
        <v>6615</v>
      </c>
      <c r="H687" s="32" t="s">
        <v>6616</v>
      </c>
      <c r="I687" s="32" t="s">
        <v>2003</v>
      </c>
      <c r="J687" s="35">
        <v>0</v>
      </c>
      <c r="K687" s="35">
        <v>0</v>
      </c>
    </row>
    <row r="688" spans="1:11" x14ac:dyDescent="0.25">
      <c r="A688" s="32">
        <v>1509</v>
      </c>
      <c r="B688" s="32" t="s">
        <v>51</v>
      </c>
      <c r="C688" s="32" t="s">
        <v>1070</v>
      </c>
      <c r="D688" s="32" t="s">
        <v>56</v>
      </c>
      <c r="E688" s="32" t="s">
        <v>57</v>
      </c>
      <c r="F688" s="32" t="s">
        <v>1070</v>
      </c>
      <c r="G688" s="32" t="s">
        <v>6617</v>
      </c>
      <c r="H688" s="32" t="s">
        <v>6618</v>
      </c>
      <c r="I688" s="32" t="s">
        <v>2003</v>
      </c>
      <c r="J688" s="35">
        <v>0</v>
      </c>
      <c r="K688" s="35">
        <v>0</v>
      </c>
    </row>
    <row r="689" spans="1:11" x14ac:dyDescent="0.25">
      <c r="A689" s="32">
        <v>1509</v>
      </c>
      <c r="B689" s="32" t="s">
        <v>51</v>
      </c>
      <c r="C689" s="32" t="s">
        <v>1070</v>
      </c>
      <c r="D689" s="32" t="s">
        <v>56</v>
      </c>
      <c r="E689" s="32" t="s">
        <v>57</v>
      </c>
      <c r="F689" s="32" t="s">
        <v>1070</v>
      </c>
      <c r="G689" s="32" t="s">
        <v>6619</v>
      </c>
      <c r="H689" s="32" t="s">
        <v>6620</v>
      </c>
      <c r="I689" s="32" t="s">
        <v>2003</v>
      </c>
      <c r="J689" s="35">
        <v>0</v>
      </c>
      <c r="K689" s="35">
        <v>0</v>
      </c>
    </row>
    <row r="690" spans="1:11" x14ac:dyDescent="0.25">
      <c r="A690" s="32">
        <v>1509</v>
      </c>
      <c r="B690" s="32" t="s">
        <v>51</v>
      </c>
      <c r="C690" s="32" t="s">
        <v>1070</v>
      </c>
      <c r="D690" s="32" t="s">
        <v>56</v>
      </c>
      <c r="E690" s="32" t="s">
        <v>57</v>
      </c>
      <c r="F690" s="32" t="s">
        <v>1070</v>
      </c>
      <c r="G690" s="32" t="s">
        <v>6621</v>
      </c>
      <c r="H690" s="32" t="s">
        <v>6622</v>
      </c>
      <c r="I690" s="32" t="s">
        <v>2003</v>
      </c>
      <c r="J690" s="35">
        <v>0</v>
      </c>
      <c r="K690" s="35">
        <v>0</v>
      </c>
    </row>
    <row r="691" spans="1:11" x14ac:dyDescent="0.25">
      <c r="A691" s="32">
        <v>1509</v>
      </c>
      <c r="B691" s="32" t="s">
        <v>51</v>
      </c>
      <c r="C691" s="32" t="s">
        <v>1070</v>
      </c>
      <c r="D691" s="32" t="s">
        <v>56</v>
      </c>
      <c r="E691" s="32" t="s">
        <v>57</v>
      </c>
      <c r="F691" s="32" t="s">
        <v>1070</v>
      </c>
      <c r="G691" s="32" t="s">
        <v>6623</v>
      </c>
      <c r="H691" s="32" t="s">
        <v>6624</v>
      </c>
      <c r="I691" s="32" t="s">
        <v>2003</v>
      </c>
      <c r="J691" s="35">
        <v>0</v>
      </c>
      <c r="K691" s="35">
        <v>0</v>
      </c>
    </row>
    <row r="692" spans="1:11" x14ac:dyDescent="0.25">
      <c r="A692" s="32">
        <v>1509</v>
      </c>
      <c r="B692" s="32" t="s">
        <v>51</v>
      </c>
      <c r="C692" s="32" t="s">
        <v>1070</v>
      </c>
      <c r="D692" s="32" t="s">
        <v>56</v>
      </c>
      <c r="E692" s="32" t="s">
        <v>57</v>
      </c>
      <c r="F692" s="32" t="s">
        <v>1070</v>
      </c>
      <c r="G692" s="32" t="s">
        <v>6625</v>
      </c>
      <c r="H692" s="32" t="s">
        <v>6626</v>
      </c>
      <c r="I692" s="32" t="s">
        <v>2003</v>
      </c>
      <c r="J692" s="35">
        <v>0</v>
      </c>
      <c r="K692" s="35">
        <v>0</v>
      </c>
    </row>
    <row r="693" spans="1:11" x14ac:dyDescent="0.25">
      <c r="A693" s="32">
        <v>1509</v>
      </c>
      <c r="B693" s="32" t="s">
        <v>51</v>
      </c>
      <c r="C693" s="32" t="s">
        <v>1070</v>
      </c>
      <c r="D693" s="32" t="s">
        <v>56</v>
      </c>
      <c r="E693" s="32" t="s">
        <v>57</v>
      </c>
      <c r="F693" s="32" t="s">
        <v>1070</v>
      </c>
      <c r="G693" s="32" t="s">
        <v>6627</v>
      </c>
      <c r="H693" s="32" t="s">
        <v>6628</v>
      </c>
      <c r="I693" s="32" t="s">
        <v>2003</v>
      </c>
      <c r="J693" s="35">
        <v>0</v>
      </c>
      <c r="K693" s="35">
        <v>0</v>
      </c>
    </row>
    <row r="694" spans="1:11" x14ac:dyDescent="0.25">
      <c r="A694" s="32">
        <v>1509</v>
      </c>
      <c r="B694" s="32" t="s">
        <v>51</v>
      </c>
      <c r="C694" s="32" t="s">
        <v>1070</v>
      </c>
      <c r="D694" s="32" t="s">
        <v>56</v>
      </c>
      <c r="E694" s="32" t="s">
        <v>57</v>
      </c>
      <c r="F694" s="32" t="s">
        <v>1070</v>
      </c>
      <c r="G694" s="32" t="s">
        <v>6629</v>
      </c>
      <c r="H694" s="32" t="s">
        <v>6630</v>
      </c>
      <c r="I694" s="32" t="s">
        <v>2003</v>
      </c>
      <c r="J694" s="35">
        <v>0</v>
      </c>
      <c r="K694" s="35">
        <v>0</v>
      </c>
    </row>
    <row r="695" spans="1:11" x14ac:dyDescent="0.25">
      <c r="A695" s="32">
        <v>1509</v>
      </c>
      <c r="B695" s="32" t="s">
        <v>51</v>
      </c>
      <c r="C695" s="32" t="s">
        <v>1070</v>
      </c>
      <c r="D695" s="32" t="s">
        <v>56</v>
      </c>
      <c r="E695" s="32" t="s">
        <v>57</v>
      </c>
      <c r="F695" s="32" t="s">
        <v>1070</v>
      </c>
      <c r="G695" s="32" t="s">
        <v>6631</v>
      </c>
      <c r="H695" s="32" t="s">
        <v>6632</v>
      </c>
      <c r="I695" s="32" t="s">
        <v>2003</v>
      </c>
      <c r="J695" s="35">
        <v>0</v>
      </c>
      <c r="K695" s="35">
        <v>0</v>
      </c>
    </row>
    <row r="696" spans="1:11" x14ac:dyDescent="0.25">
      <c r="A696" s="32">
        <v>1509</v>
      </c>
      <c r="B696" s="32" t="s">
        <v>51</v>
      </c>
      <c r="C696" s="32" t="s">
        <v>1070</v>
      </c>
      <c r="D696" s="32" t="s">
        <v>56</v>
      </c>
      <c r="E696" s="32" t="s">
        <v>57</v>
      </c>
      <c r="F696" s="32" t="s">
        <v>1070</v>
      </c>
      <c r="G696" s="32" t="s">
        <v>6633</v>
      </c>
      <c r="H696" s="32" t="s">
        <v>6634</v>
      </c>
      <c r="I696" s="32" t="s">
        <v>2003</v>
      </c>
      <c r="J696" s="35">
        <v>0</v>
      </c>
      <c r="K696" s="35">
        <v>0</v>
      </c>
    </row>
    <row r="697" spans="1:11" x14ac:dyDescent="0.25">
      <c r="A697" s="32">
        <v>1509</v>
      </c>
      <c r="B697" s="32" t="s">
        <v>51</v>
      </c>
      <c r="C697" s="32" t="s">
        <v>1070</v>
      </c>
      <c r="D697" s="32" t="s">
        <v>56</v>
      </c>
      <c r="E697" s="32" t="s">
        <v>57</v>
      </c>
      <c r="F697" s="32" t="s">
        <v>1070</v>
      </c>
      <c r="G697" s="32" t="s">
        <v>6635</v>
      </c>
      <c r="H697" s="32" t="s">
        <v>6636</v>
      </c>
      <c r="I697" s="32" t="s">
        <v>2003</v>
      </c>
      <c r="J697" s="35">
        <v>0</v>
      </c>
      <c r="K697" s="35">
        <v>0</v>
      </c>
    </row>
    <row r="698" spans="1:11" x14ac:dyDescent="0.25">
      <c r="A698" s="32">
        <v>1509</v>
      </c>
      <c r="B698" s="32" t="s">
        <v>51</v>
      </c>
      <c r="C698" s="32" t="s">
        <v>1070</v>
      </c>
      <c r="D698" s="32" t="s">
        <v>56</v>
      </c>
      <c r="E698" s="32" t="s">
        <v>57</v>
      </c>
      <c r="F698" s="32" t="s">
        <v>1070</v>
      </c>
      <c r="G698" s="32" t="s">
        <v>6637</v>
      </c>
      <c r="H698" s="32" t="s">
        <v>6638</v>
      </c>
      <c r="I698" s="32" t="s">
        <v>2003</v>
      </c>
      <c r="J698" s="35">
        <v>0</v>
      </c>
      <c r="K698" s="35">
        <v>0</v>
      </c>
    </row>
    <row r="699" spans="1:11" x14ac:dyDescent="0.25">
      <c r="A699" s="32">
        <v>1509</v>
      </c>
      <c r="B699" s="32" t="s">
        <v>51</v>
      </c>
      <c r="C699" s="32" t="s">
        <v>1070</v>
      </c>
      <c r="D699" s="32" t="s">
        <v>56</v>
      </c>
      <c r="E699" s="32" t="s">
        <v>57</v>
      </c>
      <c r="F699" s="32" t="s">
        <v>1070</v>
      </c>
      <c r="G699" s="32" t="s">
        <v>6639</v>
      </c>
      <c r="H699" s="32" t="s">
        <v>6640</v>
      </c>
      <c r="I699" s="32" t="s">
        <v>2003</v>
      </c>
      <c r="J699" s="35">
        <v>0</v>
      </c>
      <c r="K699" s="35">
        <v>0</v>
      </c>
    </row>
    <row r="700" spans="1:11" x14ac:dyDescent="0.25">
      <c r="A700" s="32">
        <v>1509</v>
      </c>
      <c r="B700" s="32" t="s">
        <v>51</v>
      </c>
      <c r="C700" s="32" t="s">
        <v>1070</v>
      </c>
      <c r="D700" s="32" t="s">
        <v>56</v>
      </c>
      <c r="E700" s="32" t="s">
        <v>57</v>
      </c>
      <c r="F700" s="32" t="s">
        <v>1070</v>
      </c>
      <c r="G700" s="32" t="s">
        <v>6641</v>
      </c>
      <c r="H700" s="32" t="s">
        <v>6642</v>
      </c>
      <c r="I700" s="32" t="s">
        <v>2003</v>
      </c>
      <c r="J700" s="35">
        <v>0</v>
      </c>
      <c r="K700" s="35">
        <v>0</v>
      </c>
    </row>
    <row r="701" spans="1:11" x14ac:dyDescent="0.25">
      <c r="A701" s="32">
        <v>1509</v>
      </c>
      <c r="B701" s="32" t="s">
        <v>51</v>
      </c>
      <c r="C701" s="32" t="s">
        <v>1070</v>
      </c>
      <c r="D701" s="32" t="s">
        <v>56</v>
      </c>
      <c r="E701" s="32" t="s">
        <v>57</v>
      </c>
      <c r="F701" s="32" t="s">
        <v>1070</v>
      </c>
      <c r="G701" s="32" t="s">
        <v>6643</v>
      </c>
      <c r="H701" s="32" t="s">
        <v>6644</v>
      </c>
      <c r="I701" s="32" t="s">
        <v>2003</v>
      </c>
      <c r="J701" s="35">
        <v>0</v>
      </c>
      <c r="K701" s="35">
        <v>0</v>
      </c>
    </row>
    <row r="702" spans="1:11" x14ac:dyDescent="0.25">
      <c r="A702" s="32">
        <v>1509</v>
      </c>
      <c r="B702" s="32" t="s">
        <v>51</v>
      </c>
      <c r="C702" s="32" t="s">
        <v>1070</v>
      </c>
      <c r="D702" s="32" t="s">
        <v>56</v>
      </c>
      <c r="E702" s="32" t="s">
        <v>57</v>
      </c>
      <c r="F702" s="32" t="s">
        <v>1070</v>
      </c>
      <c r="G702" s="32" t="s">
        <v>6645</v>
      </c>
      <c r="H702" s="32" t="s">
        <v>6646</v>
      </c>
      <c r="I702" s="32" t="s">
        <v>2003</v>
      </c>
      <c r="J702" s="35">
        <v>0</v>
      </c>
      <c r="K702" s="35">
        <v>0</v>
      </c>
    </row>
    <row r="703" spans="1:11" x14ac:dyDescent="0.25">
      <c r="A703" s="32">
        <v>1509</v>
      </c>
      <c r="B703" s="32" t="s">
        <v>51</v>
      </c>
      <c r="C703" s="32" t="s">
        <v>1070</v>
      </c>
      <c r="D703" s="32" t="s">
        <v>56</v>
      </c>
      <c r="E703" s="32" t="s">
        <v>57</v>
      </c>
      <c r="F703" s="32" t="s">
        <v>1070</v>
      </c>
      <c r="G703" s="32" t="s">
        <v>6647</v>
      </c>
      <c r="H703" s="32" t="s">
        <v>6648</v>
      </c>
      <c r="I703" s="32" t="s">
        <v>2003</v>
      </c>
      <c r="J703" s="35">
        <v>0</v>
      </c>
      <c r="K703" s="35">
        <v>0</v>
      </c>
    </row>
    <row r="704" spans="1:11" x14ac:dyDescent="0.25">
      <c r="A704" s="32">
        <v>1509</v>
      </c>
      <c r="B704" s="32" t="s">
        <v>51</v>
      </c>
      <c r="C704" s="32" t="s">
        <v>1070</v>
      </c>
      <c r="D704" s="32" t="s">
        <v>56</v>
      </c>
      <c r="E704" s="32" t="s">
        <v>57</v>
      </c>
      <c r="F704" s="32" t="s">
        <v>1070</v>
      </c>
      <c r="G704" s="32" t="s">
        <v>6649</v>
      </c>
      <c r="H704" s="32" t="s">
        <v>6650</v>
      </c>
      <c r="I704" s="32" t="s">
        <v>2003</v>
      </c>
      <c r="J704" s="35">
        <v>0</v>
      </c>
      <c r="K704" s="35">
        <v>0</v>
      </c>
    </row>
    <row r="705" spans="1:11" x14ac:dyDescent="0.25">
      <c r="A705" s="32">
        <v>1509</v>
      </c>
      <c r="B705" s="32" t="s">
        <v>51</v>
      </c>
      <c r="C705" s="32" t="s">
        <v>1070</v>
      </c>
      <c r="D705" s="32" t="s">
        <v>56</v>
      </c>
      <c r="E705" s="32" t="s">
        <v>57</v>
      </c>
      <c r="F705" s="32" t="s">
        <v>1070</v>
      </c>
      <c r="G705" s="32" t="s">
        <v>6651</v>
      </c>
      <c r="H705" s="32" t="s">
        <v>6652</v>
      </c>
      <c r="I705" s="32" t="s">
        <v>2003</v>
      </c>
      <c r="J705" s="35">
        <v>0</v>
      </c>
      <c r="K705" s="35">
        <v>0</v>
      </c>
    </row>
    <row r="706" spans="1:11" x14ac:dyDescent="0.25">
      <c r="A706" s="32">
        <v>1509</v>
      </c>
      <c r="B706" s="32" t="s">
        <v>51</v>
      </c>
      <c r="C706" s="32" t="s">
        <v>1070</v>
      </c>
      <c r="D706" s="32" t="s">
        <v>56</v>
      </c>
      <c r="E706" s="32" t="s">
        <v>57</v>
      </c>
      <c r="F706" s="32" t="s">
        <v>1070</v>
      </c>
      <c r="G706" s="32" t="s">
        <v>6653</v>
      </c>
      <c r="H706" s="32" t="s">
        <v>6654</v>
      </c>
      <c r="I706" s="32" t="s">
        <v>2003</v>
      </c>
      <c r="J706" s="35">
        <v>0</v>
      </c>
      <c r="K706" s="35">
        <v>0</v>
      </c>
    </row>
    <row r="707" spans="1:11" x14ac:dyDescent="0.25">
      <c r="A707" s="32">
        <v>1509</v>
      </c>
      <c r="B707" s="32" t="s">
        <v>51</v>
      </c>
      <c r="C707" s="32" t="s">
        <v>1070</v>
      </c>
      <c r="D707" s="32" t="s">
        <v>56</v>
      </c>
      <c r="E707" s="32" t="s">
        <v>57</v>
      </c>
      <c r="F707" s="32" t="s">
        <v>1070</v>
      </c>
      <c r="G707" s="32" t="s">
        <v>6655</v>
      </c>
      <c r="H707" s="32" t="s">
        <v>6656</v>
      </c>
      <c r="I707" s="32" t="s">
        <v>2003</v>
      </c>
      <c r="J707" s="35">
        <v>0</v>
      </c>
      <c r="K707" s="35">
        <v>0</v>
      </c>
    </row>
    <row r="708" spans="1:11" x14ac:dyDescent="0.25">
      <c r="A708" s="32">
        <v>1509</v>
      </c>
      <c r="B708" s="32" t="s">
        <v>51</v>
      </c>
      <c r="C708" s="32" t="s">
        <v>1070</v>
      </c>
      <c r="D708" s="32" t="s">
        <v>56</v>
      </c>
      <c r="E708" s="32" t="s">
        <v>57</v>
      </c>
      <c r="F708" s="32" t="s">
        <v>1070</v>
      </c>
      <c r="G708" s="32" t="s">
        <v>6657</v>
      </c>
      <c r="H708" s="32" t="s">
        <v>6658</v>
      </c>
      <c r="I708" s="32" t="s">
        <v>2003</v>
      </c>
      <c r="J708" s="35">
        <v>0</v>
      </c>
      <c r="K708" s="35">
        <v>0</v>
      </c>
    </row>
    <row r="709" spans="1:11" x14ac:dyDescent="0.25">
      <c r="A709" s="32">
        <v>1509</v>
      </c>
      <c r="B709" s="32" t="s">
        <v>51</v>
      </c>
      <c r="C709" s="32" t="s">
        <v>1070</v>
      </c>
      <c r="D709" s="32" t="s">
        <v>56</v>
      </c>
      <c r="E709" s="32" t="s">
        <v>57</v>
      </c>
      <c r="F709" s="32" t="s">
        <v>1070</v>
      </c>
      <c r="G709" s="32" t="s">
        <v>6659</v>
      </c>
      <c r="H709" s="32" t="s">
        <v>6660</v>
      </c>
      <c r="I709" s="32" t="s">
        <v>2003</v>
      </c>
      <c r="J709" s="35">
        <v>0</v>
      </c>
      <c r="K709" s="35">
        <v>0</v>
      </c>
    </row>
    <row r="710" spans="1:11" x14ac:dyDescent="0.25">
      <c r="A710" s="32">
        <v>1509</v>
      </c>
      <c r="B710" s="32" t="s">
        <v>51</v>
      </c>
      <c r="C710" s="32" t="s">
        <v>1070</v>
      </c>
      <c r="D710" s="32" t="s">
        <v>56</v>
      </c>
      <c r="E710" s="32" t="s">
        <v>57</v>
      </c>
      <c r="F710" s="32" t="s">
        <v>1070</v>
      </c>
      <c r="G710" s="32" t="s">
        <v>6661</v>
      </c>
      <c r="H710" s="32" t="s">
        <v>6662</v>
      </c>
      <c r="I710" s="32" t="s">
        <v>2003</v>
      </c>
      <c r="J710" s="35">
        <v>0</v>
      </c>
      <c r="K710" s="35">
        <v>0</v>
      </c>
    </row>
    <row r="711" spans="1:11" x14ac:dyDescent="0.25">
      <c r="A711" s="32">
        <v>1509</v>
      </c>
      <c r="B711" s="32" t="s">
        <v>51</v>
      </c>
      <c r="C711" s="32" t="s">
        <v>1070</v>
      </c>
      <c r="D711" s="32" t="s">
        <v>56</v>
      </c>
      <c r="E711" s="32" t="s">
        <v>57</v>
      </c>
      <c r="F711" s="32" t="s">
        <v>1070</v>
      </c>
      <c r="G711" s="32" t="s">
        <v>6663</v>
      </c>
      <c r="H711" s="32" t="s">
        <v>6664</v>
      </c>
      <c r="I711" s="32" t="s">
        <v>2003</v>
      </c>
      <c r="J711" s="35">
        <v>0</v>
      </c>
      <c r="K711" s="35">
        <v>0</v>
      </c>
    </row>
    <row r="712" spans="1:11" x14ac:dyDescent="0.25">
      <c r="A712" s="32">
        <v>1509</v>
      </c>
      <c r="B712" s="32" t="s">
        <v>51</v>
      </c>
      <c r="C712" s="32" t="s">
        <v>1070</v>
      </c>
      <c r="D712" s="32" t="s">
        <v>56</v>
      </c>
      <c r="E712" s="32" t="s">
        <v>57</v>
      </c>
      <c r="F712" s="32" t="s">
        <v>1070</v>
      </c>
      <c r="G712" s="32" t="s">
        <v>6667</v>
      </c>
      <c r="H712" s="32" t="s">
        <v>6668</v>
      </c>
      <c r="I712" s="32" t="s">
        <v>2003</v>
      </c>
      <c r="J712" s="35">
        <v>0</v>
      </c>
      <c r="K712" s="35">
        <v>0</v>
      </c>
    </row>
    <row r="713" spans="1:11" x14ac:dyDescent="0.25">
      <c r="A713" s="32">
        <v>1509</v>
      </c>
      <c r="B713" s="32" t="s">
        <v>51</v>
      </c>
      <c r="C713" s="32" t="s">
        <v>1070</v>
      </c>
      <c r="D713" s="32" t="s">
        <v>56</v>
      </c>
      <c r="E713" s="32" t="s">
        <v>57</v>
      </c>
      <c r="F713" s="32" t="s">
        <v>1070</v>
      </c>
      <c r="G713" s="32" t="s">
        <v>6669</v>
      </c>
      <c r="H713" s="32" t="s">
        <v>6670</v>
      </c>
      <c r="I713" s="32" t="s">
        <v>2003</v>
      </c>
      <c r="J713" s="35">
        <v>0</v>
      </c>
      <c r="K713" s="35">
        <v>0</v>
      </c>
    </row>
    <row r="714" spans="1:11" x14ac:dyDescent="0.25">
      <c r="A714" s="32">
        <v>1509</v>
      </c>
      <c r="B714" s="32" t="s">
        <v>51</v>
      </c>
      <c r="C714" s="32" t="s">
        <v>1070</v>
      </c>
      <c r="D714" s="32" t="s">
        <v>56</v>
      </c>
      <c r="E714" s="32" t="s">
        <v>57</v>
      </c>
      <c r="F714" s="32" t="s">
        <v>1070</v>
      </c>
      <c r="G714" s="32" t="s">
        <v>6671</v>
      </c>
      <c r="H714" s="32" t="s">
        <v>6672</v>
      </c>
      <c r="I714" s="32" t="s">
        <v>2003</v>
      </c>
      <c r="J714" s="35">
        <v>0</v>
      </c>
      <c r="K714" s="35">
        <v>0</v>
      </c>
    </row>
    <row r="715" spans="1:11" x14ac:dyDescent="0.25">
      <c r="A715" s="32">
        <v>1509</v>
      </c>
      <c r="B715" s="32" t="s">
        <v>51</v>
      </c>
      <c r="C715" s="32" t="s">
        <v>1070</v>
      </c>
      <c r="D715" s="32" t="s">
        <v>56</v>
      </c>
      <c r="E715" s="32" t="s">
        <v>57</v>
      </c>
      <c r="F715" s="32" t="s">
        <v>1070</v>
      </c>
      <c r="G715" s="32" t="s">
        <v>6673</v>
      </c>
      <c r="H715" s="32" t="s">
        <v>6674</v>
      </c>
      <c r="I715" s="32" t="s">
        <v>2003</v>
      </c>
      <c r="J715" s="35">
        <v>0</v>
      </c>
      <c r="K715" s="35">
        <v>0</v>
      </c>
    </row>
    <row r="716" spans="1:11" x14ac:dyDescent="0.25">
      <c r="A716" s="32">
        <v>1509</v>
      </c>
      <c r="B716" s="32" t="s">
        <v>51</v>
      </c>
      <c r="C716" s="32" t="s">
        <v>1070</v>
      </c>
      <c r="D716" s="32" t="s">
        <v>56</v>
      </c>
      <c r="E716" s="32" t="s">
        <v>57</v>
      </c>
      <c r="F716" s="32" t="s">
        <v>1070</v>
      </c>
      <c r="G716" s="32" t="s">
        <v>6675</v>
      </c>
      <c r="H716" s="32" t="s">
        <v>6676</v>
      </c>
      <c r="I716" s="32" t="s">
        <v>2003</v>
      </c>
      <c r="J716" s="35">
        <v>0</v>
      </c>
      <c r="K716" s="35">
        <v>0</v>
      </c>
    </row>
    <row r="717" spans="1:11" x14ac:dyDescent="0.25">
      <c r="A717" s="32">
        <v>1509</v>
      </c>
      <c r="B717" s="32" t="s">
        <v>51</v>
      </c>
      <c r="C717" s="32" t="s">
        <v>1070</v>
      </c>
      <c r="D717" s="32" t="s">
        <v>56</v>
      </c>
      <c r="E717" s="32" t="s">
        <v>57</v>
      </c>
      <c r="F717" s="32" t="s">
        <v>1070</v>
      </c>
      <c r="G717" s="32" t="s">
        <v>6677</v>
      </c>
      <c r="H717" s="32" t="s">
        <v>6678</v>
      </c>
      <c r="I717" s="32" t="s">
        <v>2003</v>
      </c>
      <c r="J717" s="35">
        <v>0</v>
      </c>
      <c r="K717" s="35">
        <v>0</v>
      </c>
    </row>
    <row r="718" spans="1:11" x14ac:dyDescent="0.25">
      <c r="A718" s="32">
        <v>1509</v>
      </c>
      <c r="B718" s="32" t="s">
        <v>51</v>
      </c>
      <c r="C718" s="32" t="s">
        <v>1070</v>
      </c>
      <c r="D718" s="32" t="s">
        <v>56</v>
      </c>
      <c r="E718" s="32" t="s">
        <v>57</v>
      </c>
      <c r="F718" s="32" t="s">
        <v>1070</v>
      </c>
      <c r="G718" s="32" t="s">
        <v>6679</v>
      </c>
      <c r="H718" s="32" t="s">
        <v>6680</v>
      </c>
      <c r="I718" s="32" t="s">
        <v>2003</v>
      </c>
      <c r="J718" s="35">
        <v>0</v>
      </c>
      <c r="K718" s="35">
        <v>0</v>
      </c>
    </row>
    <row r="719" spans="1:11" x14ac:dyDescent="0.25">
      <c r="A719" s="32">
        <v>1509</v>
      </c>
      <c r="B719" s="32" t="s">
        <v>51</v>
      </c>
      <c r="C719" s="32" t="s">
        <v>1070</v>
      </c>
      <c r="D719" s="32" t="s">
        <v>56</v>
      </c>
      <c r="E719" s="32" t="s">
        <v>57</v>
      </c>
      <c r="F719" s="32" t="s">
        <v>1070</v>
      </c>
      <c r="G719" s="32" t="s">
        <v>6681</v>
      </c>
      <c r="H719" s="32" t="s">
        <v>6682</v>
      </c>
      <c r="I719" s="32" t="s">
        <v>2003</v>
      </c>
      <c r="J719" s="35">
        <v>0</v>
      </c>
      <c r="K719" s="35">
        <v>0</v>
      </c>
    </row>
    <row r="720" spans="1:11" x14ac:dyDescent="0.25">
      <c r="A720" s="32">
        <v>1509</v>
      </c>
      <c r="B720" s="32" t="s">
        <v>51</v>
      </c>
      <c r="C720" s="32" t="s">
        <v>1070</v>
      </c>
      <c r="D720" s="32" t="s">
        <v>56</v>
      </c>
      <c r="E720" s="32" t="s">
        <v>57</v>
      </c>
      <c r="F720" s="32" t="s">
        <v>1070</v>
      </c>
      <c r="G720" s="32" t="s">
        <v>6683</v>
      </c>
      <c r="H720" s="32" t="s">
        <v>6684</v>
      </c>
      <c r="I720" s="32" t="s">
        <v>2003</v>
      </c>
      <c r="J720" s="35">
        <v>0</v>
      </c>
      <c r="K720" s="35">
        <v>0</v>
      </c>
    </row>
    <row r="721" spans="1:11" x14ac:dyDescent="0.25">
      <c r="A721" s="32">
        <v>1509</v>
      </c>
      <c r="B721" s="32" t="s">
        <v>51</v>
      </c>
      <c r="C721" s="32" t="s">
        <v>1070</v>
      </c>
      <c r="D721" s="32" t="s">
        <v>56</v>
      </c>
      <c r="E721" s="32" t="s">
        <v>57</v>
      </c>
      <c r="F721" s="32" t="s">
        <v>1070</v>
      </c>
      <c r="G721" s="32" t="s">
        <v>6685</v>
      </c>
      <c r="H721" s="32" t="s">
        <v>6686</v>
      </c>
      <c r="I721" s="32" t="s">
        <v>2003</v>
      </c>
      <c r="J721" s="35">
        <v>0</v>
      </c>
      <c r="K721" s="35">
        <v>0</v>
      </c>
    </row>
    <row r="722" spans="1:11" x14ac:dyDescent="0.25">
      <c r="A722" s="32">
        <v>1509</v>
      </c>
      <c r="B722" s="32" t="s">
        <v>51</v>
      </c>
      <c r="C722" s="32" t="s">
        <v>1070</v>
      </c>
      <c r="D722" s="32" t="s">
        <v>56</v>
      </c>
      <c r="E722" s="32" t="s">
        <v>57</v>
      </c>
      <c r="F722" s="32" t="s">
        <v>1070</v>
      </c>
      <c r="G722" s="32" t="s">
        <v>6687</v>
      </c>
      <c r="H722" s="32" t="s">
        <v>6688</v>
      </c>
      <c r="I722" s="32" t="s">
        <v>2003</v>
      </c>
      <c r="J722" s="35">
        <v>0</v>
      </c>
      <c r="K722" s="35">
        <v>0</v>
      </c>
    </row>
    <row r="723" spans="1:11" x14ac:dyDescent="0.25">
      <c r="A723" s="32">
        <v>1509</v>
      </c>
      <c r="B723" s="32" t="s">
        <v>51</v>
      </c>
      <c r="C723" s="32" t="s">
        <v>1070</v>
      </c>
      <c r="D723" s="32" t="s">
        <v>56</v>
      </c>
      <c r="E723" s="32" t="s">
        <v>57</v>
      </c>
      <c r="F723" s="32" t="s">
        <v>1070</v>
      </c>
      <c r="G723" s="32" t="s">
        <v>6689</v>
      </c>
      <c r="H723" s="32" t="s">
        <v>6690</v>
      </c>
      <c r="I723" s="32" t="s">
        <v>2003</v>
      </c>
      <c r="J723" s="35">
        <v>0</v>
      </c>
      <c r="K723" s="35">
        <v>0</v>
      </c>
    </row>
    <row r="724" spans="1:11" x14ac:dyDescent="0.25">
      <c r="A724" s="32">
        <v>1509</v>
      </c>
      <c r="B724" s="32" t="s">
        <v>51</v>
      </c>
      <c r="C724" s="32" t="s">
        <v>1070</v>
      </c>
      <c r="D724" s="32" t="s">
        <v>56</v>
      </c>
      <c r="E724" s="32" t="s">
        <v>57</v>
      </c>
      <c r="F724" s="32" t="s">
        <v>1070</v>
      </c>
      <c r="G724" s="32" t="s">
        <v>6691</v>
      </c>
      <c r="H724" s="32" t="s">
        <v>6692</v>
      </c>
      <c r="I724" s="32" t="s">
        <v>2003</v>
      </c>
      <c r="J724" s="35">
        <v>0</v>
      </c>
      <c r="K724" s="35">
        <v>0</v>
      </c>
    </row>
    <row r="725" spans="1:11" x14ac:dyDescent="0.25">
      <c r="A725" s="32">
        <v>1509</v>
      </c>
      <c r="B725" s="32" t="s">
        <v>51</v>
      </c>
      <c r="C725" s="32" t="s">
        <v>1070</v>
      </c>
      <c r="D725" s="32" t="s">
        <v>56</v>
      </c>
      <c r="E725" s="32" t="s">
        <v>57</v>
      </c>
      <c r="F725" s="32" t="s">
        <v>1070</v>
      </c>
      <c r="G725" s="32" t="s">
        <v>6693</v>
      </c>
      <c r="H725" s="32" t="s">
        <v>6694</v>
      </c>
      <c r="I725" s="32" t="s">
        <v>2003</v>
      </c>
      <c r="J725" s="35">
        <v>0</v>
      </c>
      <c r="K725" s="35">
        <v>0</v>
      </c>
    </row>
    <row r="726" spans="1:11" x14ac:dyDescent="0.25">
      <c r="A726" s="32">
        <v>1509</v>
      </c>
      <c r="B726" s="32" t="s">
        <v>51</v>
      </c>
      <c r="C726" s="32" t="s">
        <v>1070</v>
      </c>
      <c r="D726" s="32" t="s">
        <v>56</v>
      </c>
      <c r="E726" s="32" t="s">
        <v>57</v>
      </c>
      <c r="F726" s="32" t="s">
        <v>1070</v>
      </c>
      <c r="G726" s="32" t="s">
        <v>6695</v>
      </c>
      <c r="H726" s="32" t="s">
        <v>6696</v>
      </c>
      <c r="I726" s="32" t="s">
        <v>2003</v>
      </c>
      <c r="J726" s="35">
        <v>0</v>
      </c>
      <c r="K726" s="35">
        <v>0</v>
      </c>
    </row>
    <row r="727" spans="1:11" x14ac:dyDescent="0.25">
      <c r="A727" s="32">
        <v>1509</v>
      </c>
      <c r="B727" s="32" t="s">
        <v>51</v>
      </c>
      <c r="C727" s="32" t="s">
        <v>1070</v>
      </c>
      <c r="D727" s="32" t="s">
        <v>56</v>
      </c>
      <c r="E727" s="32" t="s">
        <v>57</v>
      </c>
      <c r="F727" s="32" t="s">
        <v>1070</v>
      </c>
      <c r="G727" s="32" t="s">
        <v>6697</v>
      </c>
      <c r="H727" s="32" t="s">
        <v>6698</v>
      </c>
      <c r="I727" s="32" t="s">
        <v>2003</v>
      </c>
      <c r="J727" s="35">
        <v>0</v>
      </c>
      <c r="K727" s="35">
        <v>0</v>
      </c>
    </row>
    <row r="728" spans="1:11" x14ac:dyDescent="0.25">
      <c r="A728" s="32">
        <v>1509</v>
      </c>
      <c r="B728" s="32" t="s">
        <v>51</v>
      </c>
      <c r="C728" s="32" t="s">
        <v>1070</v>
      </c>
      <c r="D728" s="32" t="s">
        <v>56</v>
      </c>
      <c r="E728" s="32" t="s">
        <v>57</v>
      </c>
      <c r="F728" s="32" t="s">
        <v>1070</v>
      </c>
      <c r="G728" s="32" t="s">
        <v>6699</v>
      </c>
      <c r="H728" s="32" t="s">
        <v>6700</v>
      </c>
      <c r="I728" s="32" t="s">
        <v>2003</v>
      </c>
      <c r="J728" s="35">
        <v>0</v>
      </c>
      <c r="K728" s="35">
        <v>0</v>
      </c>
    </row>
    <row r="729" spans="1:11" x14ac:dyDescent="0.25">
      <c r="A729" s="32">
        <v>1509</v>
      </c>
      <c r="B729" s="32" t="s">
        <v>51</v>
      </c>
      <c r="C729" s="32" t="s">
        <v>1070</v>
      </c>
      <c r="D729" s="32" t="s">
        <v>56</v>
      </c>
      <c r="E729" s="32" t="s">
        <v>57</v>
      </c>
      <c r="F729" s="32" t="s">
        <v>1070</v>
      </c>
      <c r="G729" s="32" t="s">
        <v>6701</v>
      </c>
      <c r="H729" s="32" t="s">
        <v>6702</v>
      </c>
      <c r="I729" s="32" t="s">
        <v>2003</v>
      </c>
      <c r="J729" s="35">
        <v>0</v>
      </c>
      <c r="K729" s="35">
        <v>0</v>
      </c>
    </row>
    <row r="730" spans="1:11" x14ac:dyDescent="0.25">
      <c r="A730" s="32">
        <v>1509</v>
      </c>
      <c r="B730" s="32" t="s">
        <v>51</v>
      </c>
      <c r="C730" s="32" t="s">
        <v>1070</v>
      </c>
      <c r="D730" s="32" t="s">
        <v>56</v>
      </c>
      <c r="E730" s="32" t="s">
        <v>57</v>
      </c>
      <c r="F730" s="32" t="s">
        <v>1070</v>
      </c>
      <c r="G730" s="32" t="s">
        <v>6703</v>
      </c>
      <c r="H730" s="32" t="s">
        <v>6704</v>
      </c>
      <c r="I730" s="32" t="s">
        <v>2003</v>
      </c>
      <c r="J730" s="35">
        <v>0</v>
      </c>
      <c r="K730" s="35">
        <v>0</v>
      </c>
    </row>
    <row r="731" spans="1:11" x14ac:dyDescent="0.25">
      <c r="A731" s="32">
        <v>1509</v>
      </c>
      <c r="B731" s="32" t="s">
        <v>51</v>
      </c>
      <c r="C731" s="32" t="s">
        <v>1070</v>
      </c>
      <c r="D731" s="32" t="s">
        <v>56</v>
      </c>
      <c r="E731" s="32" t="s">
        <v>57</v>
      </c>
      <c r="F731" s="32" t="s">
        <v>1070</v>
      </c>
      <c r="G731" s="32" t="s">
        <v>6705</v>
      </c>
      <c r="H731" s="32" t="s">
        <v>6706</v>
      </c>
      <c r="I731" s="32" t="s">
        <v>2003</v>
      </c>
      <c r="J731" s="35">
        <v>0</v>
      </c>
      <c r="K731" s="35">
        <v>0</v>
      </c>
    </row>
    <row r="732" spans="1:11" x14ac:dyDescent="0.25">
      <c r="A732" s="32">
        <v>1509</v>
      </c>
      <c r="B732" s="32" t="s">
        <v>51</v>
      </c>
      <c r="C732" s="32" t="s">
        <v>1070</v>
      </c>
      <c r="D732" s="32" t="s">
        <v>56</v>
      </c>
      <c r="E732" s="32" t="s">
        <v>57</v>
      </c>
      <c r="F732" s="32" t="s">
        <v>1070</v>
      </c>
      <c r="G732" s="32" t="s">
        <v>6707</v>
      </c>
      <c r="H732" s="32" t="s">
        <v>6708</v>
      </c>
      <c r="I732" s="32" t="s">
        <v>2003</v>
      </c>
      <c r="J732" s="35">
        <v>0</v>
      </c>
      <c r="K732" s="35">
        <v>0</v>
      </c>
    </row>
    <row r="733" spans="1:11" x14ac:dyDescent="0.25">
      <c r="A733" s="32">
        <v>1509</v>
      </c>
      <c r="B733" s="32" t="s">
        <v>51</v>
      </c>
      <c r="C733" s="32" t="s">
        <v>1070</v>
      </c>
      <c r="D733" s="32" t="s">
        <v>56</v>
      </c>
      <c r="E733" s="32" t="s">
        <v>57</v>
      </c>
      <c r="F733" s="32" t="s">
        <v>1070</v>
      </c>
      <c r="G733" s="32" t="s">
        <v>6709</v>
      </c>
      <c r="H733" s="32" t="s">
        <v>6710</v>
      </c>
      <c r="I733" s="32" t="s">
        <v>2003</v>
      </c>
      <c r="J733" s="35">
        <v>0</v>
      </c>
      <c r="K733" s="35">
        <v>0</v>
      </c>
    </row>
    <row r="734" spans="1:11" x14ac:dyDescent="0.25">
      <c r="A734" s="32">
        <v>1509</v>
      </c>
      <c r="B734" s="32" t="s">
        <v>51</v>
      </c>
      <c r="C734" s="32" t="s">
        <v>1070</v>
      </c>
      <c r="D734" s="32" t="s">
        <v>56</v>
      </c>
      <c r="E734" s="32" t="s">
        <v>57</v>
      </c>
      <c r="F734" s="32" t="s">
        <v>1070</v>
      </c>
      <c r="G734" s="32" t="s">
        <v>6711</v>
      </c>
      <c r="H734" s="32" t="s">
        <v>6712</v>
      </c>
      <c r="I734" s="32" t="s">
        <v>2003</v>
      </c>
      <c r="J734" s="35">
        <v>0</v>
      </c>
      <c r="K734" s="35">
        <v>0</v>
      </c>
    </row>
    <row r="735" spans="1:11" x14ac:dyDescent="0.25">
      <c r="A735" s="32">
        <v>1509</v>
      </c>
      <c r="B735" s="32" t="s">
        <v>51</v>
      </c>
      <c r="C735" s="32" t="s">
        <v>1070</v>
      </c>
      <c r="D735" s="32" t="s">
        <v>56</v>
      </c>
      <c r="E735" s="32" t="s">
        <v>57</v>
      </c>
      <c r="F735" s="32" t="s">
        <v>1070</v>
      </c>
      <c r="G735" s="32" t="s">
        <v>6713</v>
      </c>
      <c r="H735" s="32" t="s">
        <v>6714</v>
      </c>
      <c r="I735" s="32" t="s">
        <v>2003</v>
      </c>
      <c r="J735" s="35">
        <v>0</v>
      </c>
      <c r="K735" s="35">
        <v>0</v>
      </c>
    </row>
    <row r="736" spans="1:11" x14ac:dyDescent="0.25">
      <c r="A736" s="32">
        <v>1509</v>
      </c>
      <c r="B736" s="32" t="s">
        <v>51</v>
      </c>
      <c r="C736" s="32" t="s">
        <v>1070</v>
      </c>
      <c r="D736" s="32" t="s">
        <v>56</v>
      </c>
      <c r="E736" s="32" t="s">
        <v>57</v>
      </c>
      <c r="F736" s="32" t="s">
        <v>1070</v>
      </c>
      <c r="G736" s="32" t="s">
        <v>6715</v>
      </c>
      <c r="H736" s="32" t="s">
        <v>6716</v>
      </c>
      <c r="I736" s="32" t="s">
        <v>2003</v>
      </c>
      <c r="J736" s="35">
        <v>0</v>
      </c>
      <c r="K736" s="35">
        <v>0</v>
      </c>
    </row>
    <row r="737" spans="1:11" x14ac:dyDescent="0.25">
      <c r="A737" s="32">
        <v>1509</v>
      </c>
      <c r="B737" s="32" t="s">
        <v>51</v>
      </c>
      <c r="C737" s="32" t="s">
        <v>1070</v>
      </c>
      <c r="D737" s="32" t="s">
        <v>56</v>
      </c>
      <c r="E737" s="32" t="s">
        <v>57</v>
      </c>
      <c r="F737" s="32" t="s">
        <v>1070</v>
      </c>
      <c r="G737" s="32" t="s">
        <v>6717</v>
      </c>
      <c r="H737" s="32" t="s">
        <v>6718</v>
      </c>
      <c r="I737" s="32" t="s">
        <v>2003</v>
      </c>
      <c r="J737" s="35">
        <v>0</v>
      </c>
      <c r="K737" s="35">
        <v>0</v>
      </c>
    </row>
    <row r="738" spans="1:11" x14ac:dyDescent="0.25">
      <c r="A738" s="32">
        <v>1509</v>
      </c>
      <c r="B738" s="32" t="s">
        <v>51</v>
      </c>
      <c r="C738" s="32" t="s">
        <v>1070</v>
      </c>
      <c r="D738" s="32" t="s">
        <v>56</v>
      </c>
      <c r="E738" s="32" t="s">
        <v>57</v>
      </c>
      <c r="F738" s="32" t="s">
        <v>1070</v>
      </c>
      <c r="G738" s="32" t="s">
        <v>6719</v>
      </c>
      <c r="H738" s="32" t="s">
        <v>6720</v>
      </c>
      <c r="I738" s="32" t="s">
        <v>2003</v>
      </c>
      <c r="J738" s="35">
        <v>0</v>
      </c>
      <c r="K738" s="35">
        <v>0</v>
      </c>
    </row>
    <row r="739" spans="1:11" x14ac:dyDescent="0.25">
      <c r="A739" s="32">
        <v>1509</v>
      </c>
      <c r="B739" s="32" t="s">
        <v>51</v>
      </c>
      <c r="C739" s="32" t="s">
        <v>1070</v>
      </c>
      <c r="D739" s="32" t="s">
        <v>56</v>
      </c>
      <c r="E739" s="32" t="s">
        <v>57</v>
      </c>
      <c r="F739" s="32" t="s">
        <v>1070</v>
      </c>
      <c r="G739" s="32" t="s">
        <v>6721</v>
      </c>
      <c r="H739" s="32" t="s">
        <v>6722</v>
      </c>
      <c r="I739" s="32" t="s">
        <v>2003</v>
      </c>
      <c r="J739" s="35">
        <v>0</v>
      </c>
      <c r="K739" s="35">
        <v>0</v>
      </c>
    </row>
    <row r="740" spans="1:11" x14ac:dyDescent="0.25">
      <c r="A740" s="32">
        <v>1509</v>
      </c>
      <c r="B740" s="32" t="s">
        <v>51</v>
      </c>
      <c r="C740" s="32" t="s">
        <v>1070</v>
      </c>
      <c r="D740" s="32" t="s">
        <v>56</v>
      </c>
      <c r="E740" s="32" t="s">
        <v>57</v>
      </c>
      <c r="F740" s="32" t="s">
        <v>1070</v>
      </c>
      <c r="G740" s="32" t="s">
        <v>6723</v>
      </c>
      <c r="H740" s="32" t="s">
        <v>6724</v>
      </c>
      <c r="I740" s="32" t="s">
        <v>2003</v>
      </c>
      <c r="J740" s="35">
        <v>0</v>
      </c>
      <c r="K740" s="35">
        <v>0</v>
      </c>
    </row>
    <row r="741" spans="1:11" x14ac:dyDescent="0.25">
      <c r="A741" s="32">
        <v>1509</v>
      </c>
      <c r="B741" s="32" t="s">
        <v>51</v>
      </c>
      <c r="C741" s="32" t="s">
        <v>1070</v>
      </c>
      <c r="D741" s="32" t="s">
        <v>56</v>
      </c>
      <c r="E741" s="32" t="s">
        <v>57</v>
      </c>
      <c r="F741" s="32" t="s">
        <v>1070</v>
      </c>
      <c r="G741" s="32" t="s">
        <v>6725</v>
      </c>
      <c r="H741" s="32" t="s">
        <v>6726</v>
      </c>
      <c r="I741" s="32" t="s">
        <v>2003</v>
      </c>
      <c r="J741" s="35">
        <v>0</v>
      </c>
      <c r="K741" s="35">
        <v>0</v>
      </c>
    </row>
    <row r="742" spans="1:11" x14ac:dyDescent="0.25">
      <c r="A742" s="32">
        <v>1509</v>
      </c>
      <c r="B742" s="32" t="s">
        <v>51</v>
      </c>
      <c r="C742" s="32" t="s">
        <v>1070</v>
      </c>
      <c r="D742" s="32" t="s">
        <v>56</v>
      </c>
      <c r="E742" s="32" t="s">
        <v>57</v>
      </c>
      <c r="F742" s="32" t="s">
        <v>1070</v>
      </c>
      <c r="G742" s="32" t="s">
        <v>6727</v>
      </c>
      <c r="H742" s="32" t="s">
        <v>6728</v>
      </c>
      <c r="I742" s="32" t="s">
        <v>2003</v>
      </c>
      <c r="J742" s="35">
        <v>0</v>
      </c>
      <c r="K742" s="35">
        <v>0</v>
      </c>
    </row>
    <row r="743" spans="1:11" x14ac:dyDescent="0.25">
      <c r="A743" s="32">
        <v>1509</v>
      </c>
      <c r="B743" s="32" t="s">
        <v>51</v>
      </c>
      <c r="C743" s="32" t="s">
        <v>1070</v>
      </c>
      <c r="D743" s="32" t="s">
        <v>56</v>
      </c>
      <c r="E743" s="32" t="s">
        <v>57</v>
      </c>
      <c r="F743" s="32" t="s">
        <v>1070</v>
      </c>
      <c r="G743" s="32" t="s">
        <v>6729</v>
      </c>
      <c r="H743" s="32" t="s">
        <v>6730</v>
      </c>
      <c r="I743" s="32" t="s">
        <v>2003</v>
      </c>
      <c r="J743" s="35">
        <v>0</v>
      </c>
      <c r="K743" s="35">
        <v>0</v>
      </c>
    </row>
    <row r="744" spans="1:11" x14ac:dyDescent="0.25">
      <c r="A744" s="32">
        <v>1509</v>
      </c>
      <c r="B744" s="32" t="s">
        <v>51</v>
      </c>
      <c r="C744" s="32" t="s">
        <v>1070</v>
      </c>
      <c r="D744" s="32" t="s">
        <v>56</v>
      </c>
      <c r="E744" s="32" t="s">
        <v>57</v>
      </c>
      <c r="F744" s="32" t="s">
        <v>1070</v>
      </c>
      <c r="G744" s="32" t="s">
        <v>6731</v>
      </c>
      <c r="H744" s="32" t="s">
        <v>6732</v>
      </c>
      <c r="I744" s="32" t="s">
        <v>2003</v>
      </c>
      <c r="J744" s="35">
        <v>0</v>
      </c>
      <c r="K744" s="35">
        <v>0</v>
      </c>
    </row>
    <row r="745" spans="1:11" x14ac:dyDescent="0.25">
      <c r="A745" s="32">
        <v>1509</v>
      </c>
      <c r="B745" s="32" t="s">
        <v>51</v>
      </c>
      <c r="C745" s="32" t="s">
        <v>1070</v>
      </c>
      <c r="D745" s="32" t="s">
        <v>56</v>
      </c>
      <c r="E745" s="32" t="s">
        <v>57</v>
      </c>
      <c r="F745" s="32" t="s">
        <v>1070</v>
      </c>
      <c r="G745" s="32" t="s">
        <v>6733</v>
      </c>
      <c r="H745" s="32" t="s">
        <v>6734</v>
      </c>
      <c r="I745" s="32" t="s">
        <v>2003</v>
      </c>
      <c r="J745" s="35">
        <v>0</v>
      </c>
      <c r="K745" s="35">
        <v>0</v>
      </c>
    </row>
    <row r="746" spans="1:11" x14ac:dyDescent="0.25">
      <c r="A746" s="32">
        <v>1509</v>
      </c>
      <c r="B746" s="32" t="s">
        <v>51</v>
      </c>
      <c r="C746" s="32" t="s">
        <v>1070</v>
      </c>
      <c r="D746" s="32" t="s">
        <v>56</v>
      </c>
      <c r="E746" s="32" t="s">
        <v>57</v>
      </c>
      <c r="F746" s="32" t="s">
        <v>1070</v>
      </c>
      <c r="G746" s="32" t="s">
        <v>6735</v>
      </c>
      <c r="H746" s="32" t="s">
        <v>6736</v>
      </c>
      <c r="I746" s="32" t="s">
        <v>2003</v>
      </c>
      <c r="J746" s="35">
        <v>0</v>
      </c>
      <c r="K746" s="35">
        <v>0</v>
      </c>
    </row>
    <row r="747" spans="1:11" x14ac:dyDescent="0.25">
      <c r="A747" s="32">
        <v>1509</v>
      </c>
      <c r="B747" s="32" t="s">
        <v>51</v>
      </c>
      <c r="C747" s="32" t="s">
        <v>1070</v>
      </c>
      <c r="D747" s="32" t="s">
        <v>56</v>
      </c>
      <c r="E747" s="32" t="s">
        <v>57</v>
      </c>
      <c r="F747" s="32" t="s">
        <v>1070</v>
      </c>
      <c r="G747" s="32" t="s">
        <v>6737</v>
      </c>
      <c r="H747" s="32" t="s">
        <v>6738</v>
      </c>
      <c r="I747" s="32" t="s">
        <v>2003</v>
      </c>
      <c r="J747" s="35">
        <v>0</v>
      </c>
      <c r="K747" s="35">
        <v>0</v>
      </c>
    </row>
    <row r="748" spans="1:11" x14ac:dyDescent="0.25">
      <c r="A748" s="32">
        <v>1509</v>
      </c>
      <c r="B748" s="32" t="s">
        <v>51</v>
      </c>
      <c r="C748" s="32" t="s">
        <v>1070</v>
      </c>
      <c r="D748" s="32" t="s">
        <v>56</v>
      </c>
      <c r="E748" s="32" t="s">
        <v>57</v>
      </c>
      <c r="F748" s="32" t="s">
        <v>1070</v>
      </c>
      <c r="G748" s="32" t="s">
        <v>6739</v>
      </c>
      <c r="H748" s="32" t="s">
        <v>6740</v>
      </c>
      <c r="I748" s="32" t="s">
        <v>2003</v>
      </c>
      <c r="J748" s="35">
        <v>0</v>
      </c>
      <c r="K748" s="35">
        <v>0</v>
      </c>
    </row>
    <row r="749" spans="1:11" x14ac:dyDescent="0.25">
      <c r="A749" s="32">
        <v>1509</v>
      </c>
      <c r="B749" s="32" t="s">
        <v>51</v>
      </c>
      <c r="C749" s="32" t="s">
        <v>1070</v>
      </c>
      <c r="D749" s="32" t="s">
        <v>56</v>
      </c>
      <c r="E749" s="32" t="s">
        <v>57</v>
      </c>
      <c r="F749" s="32" t="s">
        <v>1070</v>
      </c>
      <c r="G749" s="32" t="s">
        <v>6741</v>
      </c>
      <c r="H749" s="32" t="s">
        <v>6742</v>
      </c>
      <c r="I749" s="32" t="s">
        <v>2003</v>
      </c>
      <c r="J749" s="35">
        <v>0</v>
      </c>
      <c r="K749" s="35">
        <v>0</v>
      </c>
    </row>
    <row r="750" spans="1:11" x14ac:dyDescent="0.25">
      <c r="A750" s="32">
        <v>1509</v>
      </c>
      <c r="B750" s="32" t="s">
        <v>51</v>
      </c>
      <c r="C750" s="32" t="s">
        <v>1070</v>
      </c>
      <c r="D750" s="32" t="s">
        <v>56</v>
      </c>
      <c r="E750" s="32" t="s">
        <v>57</v>
      </c>
      <c r="F750" s="32" t="s">
        <v>1070</v>
      </c>
      <c r="G750" s="32" t="s">
        <v>6743</v>
      </c>
      <c r="H750" s="32" t="s">
        <v>6744</v>
      </c>
      <c r="I750" s="32" t="s">
        <v>2003</v>
      </c>
      <c r="J750" s="35">
        <v>0</v>
      </c>
      <c r="K750" s="35">
        <v>0</v>
      </c>
    </row>
    <row r="751" spans="1:11" x14ac:dyDescent="0.25">
      <c r="A751" s="32">
        <v>1509</v>
      </c>
      <c r="B751" s="32" t="s">
        <v>51</v>
      </c>
      <c r="C751" s="32" t="s">
        <v>1070</v>
      </c>
      <c r="D751" s="32" t="s">
        <v>56</v>
      </c>
      <c r="E751" s="32" t="s">
        <v>57</v>
      </c>
      <c r="F751" s="32" t="s">
        <v>1070</v>
      </c>
      <c r="G751" s="32" t="s">
        <v>6745</v>
      </c>
      <c r="H751" s="32" t="s">
        <v>6746</v>
      </c>
      <c r="I751" s="32" t="s">
        <v>2003</v>
      </c>
      <c r="J751" s="35">
        <v>0</v>
      </c>
      <c r="K751" s="35">
        <v>0</v>
      </c>
    </row>
    <row r="752" spans="1:11" x14ac:dyDescent="0.25">
      <c r="A752" s="32">
        <v>1509</v>
      </c>
      <c r="B752" s="32" t="s">
        <v>51</v>
      </c>
      <c r="C752" s="32" t="s">
        <v>1070</v>
      </c>
      <c r="D752" s="32" t="s">
        <v>56</v>
      </c>
      <c r="E752" s="32" t="s">
        <v>57</v>
      </c>
      <c r="F752" s="32" t="s">
        <v>1070</v>
      </c>
      <c r="G752" s="32" t="s">
        <v>6747</v>
      </c>
      <c r="H752" s="32" t="s">
        <v>6748</v>
      </c>
      <c r="I752" s="32" t="s">
        <v>2003</v>
      </c>
      <c r="J752" s="35">
        <v>0</v>
      </c>
      <c r="K752" s="35">
        <v>0</v>
      </c>
    </row>
    <row r="753" spans="1:11" x14ac:dyDescent="0.25">
      <c r="A753" s="32">
        <v>1509</v>
      </c>
      <c r="B753" s="32" t="s">
        <v>51</v>
      </c>
      <c r="C753" s="32" t="s">
        <v>1070</v>
      </c>
      <c r="D753" s="32" t="s">
        <v>56</v>
      </c>
      <c r="E753" s="32" t="s">
        <v>57</v>
      </c>
      <c r="F753" s="32" t="s">
        <v>1070</v>
      </c>
      <c r="G753" s="32" t="s">
        <v>6749</v>
      </c>
      <c r="H753" s="32" t="s">
        <v>6750</v>
      </c>
      <c r="I753" s="32" t="s">
        <v>2003</v>
      </c>
      <c r="J753" s="35">
        <v>0</v>
      </c>
      <c r="K753" s="35">
        <v>0</v>
      </c>
    </row>
    <row r="754" spans="1:11" x14ac:dyDescent="0.25">
      <c r="A754" s="32">
        <v>1509</v>
      </c>
      <c r="B754" s="32" t="s">
        <v>51</v>
      </c>
      <c r="C754" s="32" t="s">
        <v>1070</v>
      </c>
      <c r="D754" s="32" t="s">
        <v>56</v>
      </c>
      <c r="E754" s="32" t="s">
        <v>57</v>
      </c>
      <c r="F754" s="32" t="s">
        <v>1070</v>
      </c>
      <c r="G754" s="32" t="s">
        <v>6751</v>
      </c>
      <c r="H754" s="32" t="s">
        <v>6752</v>
      </c>
      <c r="I754" s="32" t="s">
        <v>2003</v>
      </c>
      <c r="J754" s="35">
        <v>0</v>
      </c>
      <c r="K754" s="35">
        <v>0</v>
      </c>
    </row>
    <row r="755" spans="1:11" x14ac:dyDescent="0.25">
      <c r="A755" s="32">
        <v>1509</v>
      </c>
      <c r="B755" s="32" t="s">
        <v>51</v>
      </c>
      <c r="C755" s="32" t="s">
        <v>1070</v>
      </c>
      <c r="D755" s="32" t="s">
        <v>56</v>
      </c>
      <c r="E755" s="32" t="s">
        <v>57</v>
      </c>
      <c r="F755" s="32" t="s">
        <v>1070</v>
      </c>
      <c r="G755" s="32" t="s">
        <v>6753</v>
      </c>
      <c r="H755" s="32" t="s">
        <v>6754</v>
      </c>
      <c r="I755" s="32" t="s">
        <v>2003</v>
      </c>
      <c r="J755" s="35">
        <v>0</v>
      </c>
      <c r="K755" s="35">
        <v>0</v>
      </c>
    </row>
    <row r="756" spans="1:11" x14ac:dyDescent="0.25">
      <c r="A756" s="32">
        <v>1509</v>
      </c>
      <c r="B756" s="32" t="s">
        <v>51</v>
      </c>
      <c r="C756" s="32" t="s">
        <v>1070</v>
      </c>
      <c r="D756" s="32" t="s">
        <v>283</v>
      </c>
      <c r="E756" s="32" t="s">
        <v>282</v>
      </c>
      <c r="F756" s="32" t="s">
        <v>1070</v>
      </c>
      <c r="G756" s="32" t="s">
        <v>7988</v>
      </c>
      <c r="H756" s="32" t="s">
        <v>7989</v>
      </c>
      <c r="I756" s="32" t="s">
        <v>2003</v>
      </c>
      <c r="J756" s="35">
        <v>0</v>
      </c>
      <c r="K756" s="35">
        <v>0</v>
      </c>
    </row>
    <row r="757" spans="1:11" x14ac:dyDescent="0.25">
      <c r="A757" s="32">
        <v>1509</v>
      </c>
      <c r="B757" s="32" t="s">
        <v>51</v>
      </c>
      <c r="C757" s="32" t="s">
        <v>1070</v>
      </c>
      <c r="D757" s="32" t="s">
        <v>81</v>
      </c>
      <c r="E757" s="32" t="s">
        <v>266</v>
      </c>
      <c r="F757" s="32" t="s">
        <v>1070</v>
      </c>
      <c r="G757" s="32" t="s">
        <v>6257</v>
      </c>
      <c r="H757" s="32" t="s">
        <v>6258</v>
      </c>
      <c r="I757" s="32" t="s">
        <v>2003</v>
      </c>
      <c r="J757" s="35">
        <v>0</v>
      </c>
      <c r="K757" s="35">
        <v>0</v>
      </c>
    </row>
    <row r="758" spans="1:11" x14ac:dyDescent="0.25">
      <c r="A758" s="32">
        <v>1509</v>
      </c>
      <c r="B758" s="32" t="s">
        <v>51</v>
      </c>
      <c r="C758" s="32" t="s">
        <v>1070</v>
      </c>
      <c r="D758" s="32" t="s">
        <v>392</v>
      </c>
      <c r="E758" s="32" t="s">
        <v>391</v>
      </c>
      <c r="F758" s="32" t="s">
        <v>1070</v>
      </c>
      <c r="G758" s="32" t="s">
        <v>6106</v>
      </c>
      <c r="H758" s="32" t="s">
        <v>6107</v>
      </c>
      <c r="I758" s="32" t="s">
        <v>2003</v>
      </c>
      <c r="J758" s="35">
        <v>0</v>
      </c>
      <c r="K758" s="35">
        <v>0</v>
      </c>
    </row>
    <row r="759" spans="1:11" x14ac:dyDescent="0.25">
      <c r="A759" s="32">
        <v>1509</v>
      </c>
      <c r="B759" s="32" t="s">
        <v>51</v>
      </c>
      <c r="C759" s="32" t="s">
        <v>1070</v>
      </c>
      <c r="D759" s="32" t="s">
        <v>392</v>
      </c>
      <c r="E759" s="32" t="s">
        <v>391</v>
      </c>
      <c r="F759" s="32" t="s">
        <v>1070</v>
      </c>
      <c r="G759" s="32" t="s">
        <v>7038</v>
      </c>
      <c r="H759" s="32" t="s">
        <v>7039</v>
      </c>
      <c r="I759" s="32" t="s">
        <v>2003</v>
      </c>
      <c r="J759" s="35">
        <v>0</v>
      </c>
      <c r="K759" s="35">
        <v>0</v>
      </c>
    </row>
    <row r="760" spans="1:11" x14ac:dyDescent="0.25">
      <c r="A760" s="32">
        <v>1509</v>
      </c>
      <c r="B760" s="32" t="s">
        <v>51</v>
      </c>
      <c r="C760" s="32" t="s">
        <v>1070</v>
      </c>
      <c r="D760" s="32" t="s">
        <v>74</v>
      </c>
      <c r="E760" s="32" t="s">
        <v>73</v>
      </c>
      <c r="F760" s="32" t="s">
        <v>1070</v>
      </c>
      <c r="G760" s="32" t="s">
        <v>6126</v>
      </c>
      <c r="H760" s="32" t="s">
        <v>6127</v>
      </c>
      <c r="I760" s="32" t="s">
        <v>2003</v>
      </c>
      <c r="J760" s="35">
        <v>0</v>
      </c>
      <c r="K760" s="35">
        <v>0</v>
      </c>
    </row>
    <row r="761" spans="1:11" x14ac:dyDescent="0.25">
      <c r="A761" s="32">
        <v>1509</v>
      </c>
      <c r="B761" s="32" t="s">
        <v>51</v>
      </c>
      <c r="C761" s="32" t="s">
        <v>1070</v>
      </c>
      <c r="D761" s="32" t="s">
        <v>74</v>
      </c>
      <c r="E761" s="32" t="s">
        <v>73</v>
      </c>
      <c r="F761" s="32" t="s">
        <v>1070</v>
      </c>
      <c r="G761" s="32" t="s">
        <v>6154</v>
      </c>
      <c r="H761" s="32" t="s">
        <v>6155</v>
      </c>
      <c r="I761" s="32" t="s">
        <v>2003</v>
      </c>
      <c r="J761" s="35">
        <v>0</v>
      </c>
      <c r="K761" s="35">
        <v>0</v>
      </c>
    </row>
    <row r="762" spans="1:11" x14ac:dyDescent="0.25">
      <c r="A762" s="32">
        <v>1509</v>
      </c>
      <c r="B762" s="32" t="s">
        <v>51</v>
      </c>
      <c r="C762" s="32" t="s">
        <v>1070</v>
      </c>
      <c r="D762" s="32" t="s">
        <v>74</v>
      </c>
      <c r="E762" s="32" t="s">
        <v>73</v>
      </c>
      <c r="F762" s="32" t="s">
        <v>1070</v>
      </c>
      <c r="G762" s="32" t="s">
        <v>6481</v>
      </c>
      <c r="H762" s="32" t="s">
        <v>6482</v>
      </c>
      <c r="I762" s="32" t="s">
        <v>2003</v>
      </c>
      <c r="J762" s="35">
        <v>0</v>
      </c>
      <c r="K762" s="35">
        <v>0</v>
      </c>
    </row>
    <row r="763" spans="1:11" x14ac:dyDescent="0.25">
      <c r="A763" s="32">
        <v>1509</v>
      </c>
      <c r="B763" s="32" t="s">
        <v>51</v>
      </c>
      <c r="C763" s="32" t="s">
        <v>1070</v>
      </c>
      <c r="D763" s="32" t="s">
        <v>74</v>
      </c>
      <c r="E763" s="32" t="s">
        <v>73</v>
      </c>
      <c r="F763" s="32" t="s">
        <v>1070</v>
      </c>
      <c r="G763" s="32" t="s">
        <v>6665</v>
      </c>
      <c r="H763" s="32" t="s">
        <v>6666</v>
      </c>
      <c r="I763" s="32" t="s">
        <v>2003</v>
      </c>
      <c r="J763" s="35">
        <v>0</v>
      </c>
      <c r="K763" s="35">
        <v>0</v>
      </c>
    </row>
    <row r="764" spans="1:11" x14ac:dyDescent="0.25">
      <c r="A764" s="32">
        <v>1509</v>
      </c>
      <c r="B764" s="32" t="s">
        <v>51</v>
      </c>
      <c r="C764" s="32" t="s">
        <v>1070</v>
      </c>
      <c r="D764" s="32" t="s">
        <v>74</v>
      </c>
      <c r="E764" s="32" t="s">
        <v>73</v>
      </c>
      <c r="F764" s="32" t="s">
        <v>1070</v>
      </c>
      <c r="G764" s="32" t="s">
        <v>7001</v>
      </c>
      <c r="H764" s="32" t="s">
        <v>7002</v>
      </c>
      <c r="I764" s="32" t="s">
        <v>2003</v>
      </c>
      <c r="J764" s="35">
        <v>0</v>
      </c>
      <c r="K764" s="35">
        <v>0</v>
      </c>
    </row>
    <row r="765" spans="1:11" x14ac:dyDescent="0.25">
      <c r="A765" s="32">
        <v>1509</v>
      </c>
      <c r="B765" s="32" t="s">
        <v>51</v>
      </c>
      <c r="C765" s="32" t="s">
        <v>1070</v>
      </c>
      <c r="D765" s="32" t="s">
        <v>74</v>
      </c>
      <c r="E765" s="32" t="s">
        <v>73</v>
      </c>
      <c r="F765" s="32" t="s">
        <v>1070</v>
      </c>
      <c r="G765" s="32" t="s">
        <v>7003</v>
      </c>
      <c r="H765" s="32" t="s">
        <v>7004</v>
      </c>
      <c r="I765" s="32" t="s">
        <v>2003</v>
      </c>
      <c r="J765" s="35">
        <v>0</v>
      </c>
      <c r="K765" s="35">
        <v>0</v>
      </c>
    </row>
    <row r="766" spans="1:11" x14ac:dyDescent="0.25">
      <c r="A766" s="32">
        <v>1509</v>
      </c>
      <c r="B766" s="32" t="s">
        <v>51</v>
      </c>
      <c r="C766" s="32" t="s">
        <v>1070</v>
      </c>
      <c r="D766" s="32" t="s">
        <v>74</v>
      </c>
      <c r="E766" s="32" t="s">
        <v>73</v>
      </c>
      <c r="F766" s="32" t="s">
        <v>1070</v>
      </c>
      <c r="G766" s="32" t="s">
        <v>7050</v>
      </c>
      <c r="H766" s="32" t="s">
        <v>7051</v>
      </c>
      <c r="I766" s="32" t="s">
        <v>2003</v>
      </c>
      <c r="J766" s="35">
        <v>0</v>
      </c>
      <c r="K766" s="35">
        <v>0</v>
      </c>
    </row>
    <row r="767" spans="1:11" x14ac:dyDescent="0.25">
      <c r="A767" s="32">
        <v>1509</v>
      </c>
      <c r="B767" s="32" t="s">
        <v>51</v>
      </c>
      <c r="C767" s="32" t="s">
        <v>1070</v>
      </c>
      <c r="D767" s="32" t="s">
        <v>74</v>
      </c>
      <c r="E767" s="32" t="s">
        <v>73</v>
      </c>
      <c r="F767" s="32" t="s">
        <v>1070</v>
      </c>
      <c r="G767" s="32" t="s">
        <v>7089</v>
      </c>
      <c r="H767" s="32" t="s">
        <v>7090</v>
      </c>
      <c r="I767" s="32" t="s">
        <v>2003</v>
      </c>
      <c r="J767" s="35">
        <v>0</v>
      </c>
      <c r="K767" s="35">
        <v>0</v>
      </c>
    </row>
    <row r="768" spans="1:11" x14ac:dyDescent="0.25">
      <c r="A768" s="32">
        <v>1509</v>
      </c>
      <c r="B768" s="32" t="s">
        <v>51</v>
      </c>
      <c r="C768" s="32" t="s">
        <v>1070</v>
      </c>
      <c r="D768" s="32" t="s">
        <v>74</v>
      </c>
      <c r="E768" s="32" t="s">
        <v>73</v>
      </c>
      <c r="F768" s="32" t="s">
        <v>1070</v>
      </c>
      <c r="G768" s="32" t="s">
        <v>7548</v>
      </c>
      <c r="H768" s="32" t="s">
        <v>7549</v>
      </c>
      <c r="I768" s="32" t="s">
        <v>2003</v>
      </c>
      <c r="J768" s="35">
        <v>0</v>
      </c>
      <c r="K768" s="35">
        <v>0</v>
      </c>
    </row>
    <row r="769" spans="1:11" x14ac:dyDescent="0.25">
      <c r="A769" s="32">
        <v>1509</v>
      </c>
      <c r="B769" s="32" t="s">
        <v>51</v>
      </c>
      <c r="C769" s="32" t="s">
        <v>1070</v>
      </c>
      <c r="D769" s="32" t="s">
        <v>74</v>
      </c>
      <c r="E769" s="32" t="s">
        <v>73</v>
      </c>
      <c r="F769" s="32" t="s">
        <v>1070</v>
      </c>
      <c r="G769" s="32" t="s">
        <v>7864</v>
      </c>
      <c r="H769" s="32" t="s">
        <v>7865</v>
      </c>
      <c r="I769" s="32" t="s">
        <v>1069</v>
      </c>
      <c r="J769" s="35">
        <v>0</v>
      </c>
      <c r="K769" s="35">
        <v>0</v>
      </c>
    </row>
    <row r="770" spans="1:11" x14ac:dyDescent="0.25">
      <c r="A770" s="32">
        <v>1509</v>
      </c>
      <c r="B770" s="32" t="s">
        <v>51</v>
      </c>
      <c r="C770" s="32" t="s">
        <v>1070</v>
      </c>
      <c r="D770" s="32" t="s">
        <v>74</v>
      </c>
      <c r="E770" s="32" t="s">
        <v>73</v>
      </c>
      <c r="F770" s="32" t="s">
        <v>1070</v>
      </c>
      <c r="G770" s="32" t="s">
        <v>9904</v>
      </c>
      <c r="H770" s="32" t="s">
        <v>9905</v>
      </c>
      <c r="I770" s="32" t="s">
        <v>2003</v>
      </c>
      <c r="J770" s="35">
        <v>0</v>
      </c>
      <c r="K770" s="35">
        <v>0</v>
      </c>
    </row>
    <row r="771" spans="1:11" x14ac:dyDescent="0.25">
      <c r="A771" s="32">
        <v>1509</v>
      </c>
      <c r="B771" s="32" t="s">
        <v>51</v>
      </c>
      <c r="C771" s="32" t="s">
        <v>1070</v>
      </c>
      <c r="D771" s="32" t="s">
        <v>74</v>
      </c>
      <c r="E771" s="32" t="s">
        <v>73</v>
      </c>
      <c r="F771" s="32" t="s">
        <v>1070</v>
      </c>
      <c r="G771" s="32" t="s">
        <v>10284</v>
      </c>
      <c r="H771" s="32" t="s">
        <v>10285</v>
      </c>
      <c r="I771" s="32" t="s">
        <v>2003</v>
      </c>
      <c r="J771" s="35">
        <v>0</v>
      </c>
      <c r="K771" s="35">
        <v>0</v>
      </c>
    </row>
    <row r="772" spans="1:11" x14ac:dyDescent="0.25">
      <c r="A772" s="32">
        <v>1509</v>
      </c>
      <c r="B772" s="32" t="s">
        <v>51</v>
      </c>
      <c r="C772" s="32" t="s">
        <v>1070</v>
      </c>
      <c r="D772" s="32" t="s">
        <v>74</v>
      </c>
      <c r="E772" s="32" t="s">
        <v>73</v>
      </c>
      <c r="F772" s="32" t="s">
        <v>1070</v>
      </c>
      <c r="G772" s="32" t="s">
        <v>10378</v>
      </c>
      <c r="H772" s="32" t="s">
        <v>10379</v>
      </c>
      <c r="I772" s="32" t="s">
        <v>2003</v>
      </c>
      <c r="J772" s="35">
        <v>0</v>
      </c>
      <c r="K772" s="35">
        <v>0</v>
      </c>
    </row>
    <row r="773" spans="1:11" x14ac:dyDescent="0.25">
      <c r="A773" s="32">
        <v>1509</v>
      </c>
      <c r="B773" s="32" t="s">
        <v>51</v>
      </c>
      <c r="C773" s="32" t="s">
        <v>1070</v>
      </c>
      <c r="D773" s="32" t="s">
        <v>6114</v>
      </c>
      <c r="E773" s="32" t="s">
        <v>6115</v>
      </c>
      <c r="F773" s="32" t="s">
        <v>1070</v>
      </c>
      <c r="G773" s="32" t="s">
        <v>6116</v>
      </c>
      <c r="H773" s="32" t="s">
        <v>6117</v>
      </c>
      <c r="I773" s="32" t="s">
        <v>2003</v>
      </c>
      <c r="J773" s="35">
        <v>0</v>
      </c>
      <c r="K773" s="35">
        <v>0</v>
      </c>
    </row>
    <row r="774" spans="1:11" x14ac:dyDescent="0.25">
      <c r="A774" s="32">
        <v>1509</v>
      </c>
      <c r="B774" s="32" t="s">
        <v>51</v>
      </c>
      <c r="C774" s="32" t="s">
        <v>1070</v>
      </c>
      <c r="D774" s="32" t="s">
        <v>2214</v>
      </c>
      <c r="E774" s="32" t="s">
        <v>2215</v>
      </c>
      <c r="F774" s="32" t="s">
        <v>1070</v>
      </c>
      <c r="G774" s="32" t="s">
        <v>7087</v>
      </c>
      <c r="H774" s="32" t="s">
        <v>7088</v>
      </c>
      <c r="I774" s="32" t="s">
        <v>2003</v>
      </c>
      <c r="J774" s="35">
        <v>0</v>
      </c>
      <c r="K774" s="35">
        <v>0</v>
      </c>
    </row>
    <row r="775" spans="1:11" x14ac:dyDescent="0.25">
      <c r="A775" s="32">
        <v>1509</v>
      </c>
      <c r="B775" s="32" t="s">
        <v>51</v>
      </c>
      <c r="C775" s="32" t="s">
        <v>1070</v>
      </c>
      <c r="D775" s="32" t="s">
        <v>463</v>
      </c>
      <c r="E775" s="32" t="s">
        <v>462</v>
      </c>
      <c r="F775" s="32" t="s">
        <v>1070</v>
      </c>
      <c r="G775" s="32" t="s">
        <v>6755</v>
      </c>
      <c r="H775" s="32" t="s">
        <v>6756</v>
      </c>
      <c r="I775" s="32" t="s">
        <v>2003</v>
      </c>
      <c r="J775" s="35">
        <v>0</v>
      </c>
      <c r="K775" s="35">
        <v>0</v>
      </c>
    </row>
    <row r="776" spans="1:11" x14ac:dyDescent="0.25">
      <c r="A776" s="32">
        <v>1509</v>
      </c>
      <c r="B776" s="32" t="s">
        <v>51</v>
      </c>
      <c r="C776" s="32" t="s">
        <v>1070</v>
      </c>
      <c r="D776" s="32" t="s">
        <v>463</v>
      </c>
      <c r="E776" s="32" t="s">
        <v>462</v>
      </c>
      <c r="F776" s="32" t="s">
        <v>1070</v>
      </c>
      <c r="G776" s="32" t="s">
        <v>6860</v>
      </c>
      <c r="H776" s="32" t="s">
        <v>6861</v>
      </c>
      <c r="I776" s="32" t="s">
        <v>2003</v>
      </c>
      <c r="J776" s="35">
        <v>0</v>
      </c>
      <c r="K776" s="35">
        <v>0</v>
      </c>
    </row>
    <row r="777" spans="1:11" x14ac:dyDescent="0.25">
      <c r="A777" s="32">
        <v>1509</v>
      </c>
      <c r="B777" s="32" t="s">
        <v>51</v>
      </c>
      <c r="C777" s="32" t="s">
        <v>1070</v>
      </c>
      <c r="D777" s="32" t="s">
        <v>463</v>
      </c>
      <c r="E777" s="32" t="s">
        <v>462</v>
      </c>
      <c r="F777" s="32" t="s">
        <v>1070</v>
      </c>
      <c r="G777" s="32" t="s">
        <v>6866</v>
      </c>
      <c r="H777" s="32" t="s">
        <v>6867</v>
      </c>
      <c r="I777" s="32" t="s">
        <v>2003</v>
      </c>
      <c r="J777" s="35">
        <v>0</v>
      </c>
      <c r="K777" s="35">
        <v>0</v>
      </c>
    </row>
    <row r="778" spans="1:11" x14ac:dyDescent="0.25">
      <c r="A778" s="32">
        <v>1509</v>
      </c>
      <c r="B778" s="32" t="s">
        <v>51</v>
      </c>
      <c r="C778" s="32" t="s">
        <v>1070</v>
      </c>
      <c r="D778" s="32" t="s">
        <v>463</v>
      </c>
      <c r="E778" s="32" t="s">
        <v>462</v>
      </c>
      <c r="F778" s="32" t="s">
        <v>1070</v>
      </c>
      <c r="G778" s="32" t="s">
        <v>6868</v>
      </c>
      <c r="H778" s="32" t="s">
        <v>6869</v>
      </c>
      <c r="I778" s="32" t="s">
        <v>2003</v>
      </c>
      <c r="J778" s="35">
        <v>0</v>
      </c>
      <c r="K778" s="35">
        <v>0</v>
      </c>
    </row>
    <row r="779" spans="1:11" x14ac:dyDescent="0.25">
      <c r="A779" s="32">
        <v>1509</v>
      </c>
      <c r="B779" s="32" t="s">
        <v>51</v>
      </c>
      <c r="C779" s="32" t="s">
        <v>1070</v>
      </c>
      <c r="D779" s="32" t="s">
        <v>463</v>
      </c>
      <c r="E779" s="32" t="s">
        <v>462</v>
      </c>
      <c r="F779" s="32" t="s">
        <v>1070</v>
      </c>
      <c r="G779" s="32" t="s">
        <v>6870</v>
      </c>
      <c r="H779" s="32" t="s">
        <v>6871</v>
      </c>
      <c r="I779" s="32" t="s">
        <v>2003</v>
      </c>
      <c r="J779" s="35">
        <v>0</v>
      </c>
      <c r="K779" s="35">
        <v>0</v>
      </c>
    </row>
    <row r="780" spans="1:11" x14ac:dyDescent="0.25">
      <c r="A780" s="32">
        <v>1509</v>
      </c>
      <c r="B780" s="32" t="s">
        <v>51</v>
      </c>
      <c r="C780" s="32" t="s">
        <v>1070</v>
      </c>
      <c r="D780" s="32" t="s">
        <v>463</v>
      </c>
      <c r="E780" s="32" t="s">
        <v>462</v>
      </c>
      <c r="F780" s="32" t="s">
        <v>1070</v>
      </c>
      <c r="G780" s="32" t="s">
        <v>6874</v>
      </c>
      <c r="H780" s="32" t="s">
        <v>6875</v>
      </c>
      <c r="I780" s="32" t="s">
        <v>2003</v>
      </c>
      <c r="J780" s="35">
        <v>0</v>
      </c>
      <c r="K780" s="35">
        <v>0</v>
      </c>
    </row>
    <row r="781" spans="1:11" x14ac:dyDescent="0.25">
      <c r="A781" s="32">
        <v>1509</v>
      </c>
      <c r="B781" s="32" t="s">
        <v>51</v>
      </c>
      <c r="C781" s="32" t="s">
        <v>1070</v>
      </c>
      <c r="D781" s="32" t="s">
        <v>463</v>
      </c>
      <c r="E781" s="32" t="s">
        <v>462</v>
      </c>
      <c r="F781" s="32" t="s">
        <v>1070</v>
      </c>
      <c r="G781" s="32" t="s">
        <v>7046</v>
      </c>
      <c r="H781" s="32" t="s">
        <v>7047</v>
      </c>
      <c r="I781" s="32" t="s">
        <v>2003</v>
      </c>
      <c r="J781" s="35">
        <v>0</v>
      </c>
      <c r="K781" s="35">
        <v>0</v>
      </c>
    </row>
    <row r="782" spans="1:11" x14ac:dyDescent="0.25">
      <c r="A782" s="32">
        <v>1509</v>
      </c>
      <c r="B782" s="32" t="s">
        <v>51</v>
      </c>
      <c r="C782" s="32" t="s">
        <v>1070</v>
      </c>
      <c r="D782" s="32" t="s">
        <v>463</v>
      </c>
      <c r="E782" s="32" t="s">
        <v>462</v>
      </c>
      <c r="F782" s="32" t="s">
        <v>1070</v>
      </c>
      <c r="G782" s="32" t="s">
        <v>7048</v>
      </c>
      <c r="H782" s="32" t="s">
        <v>7049</v>
      </c>
      <c r="I782" s="32" t="s">
        <v>2003</v>
      </c>
      <c r="J782" s="35">
        <v>0</v>
      </c>
      <c r="K782" s="35">
        <v>0</v>
      </c>
    </row>
    <row r="783" spans="1:11" x14ac:dyDescent="0.25">
      <c r="A783" s="32">
        <v>1509</v>
      </c>
      <c r="B783" s="32" t="s">
        <v>51</v>
      </c>
      <c r="C783" s="32" t="s">
        <v>1070</v>
      </c>
      <c r="D783" s="32" t="s">
        <v>463</v>
      </c>
      <c r="E783" s="32" t="s">
        <v>462</v>
      </c>
      <c r="F783" s="32" t="s">
        <v>1070</v>
      </c>
      <c r="G783" s="32" t="s">
        <v>7912</v>
      </c>
      <c r="H783" s="32" t="s">
        <v>7913</v>
      </c>
      <c r="I783" s="32" t="s">
        <v>2003</v>
      </c>
      <c r="J783" s="35">
        <v>0</v>
      </c>
      <c r="K783" s="35">
        <v>0</v>
      </c>
    </row>
    <row r="784" spans="1:11" x14ac:dyDescent="0.25">
      <c r="A784" s="32">
        <v>1509</v>
      </c>
      <c r="B784" s="32" t="s">
        <v>51</v>
      </c>
      <c r="C784" s="32" t="s">
        <v>1070</v>
      </c>
      <c r="D784" s="32" t="s">
        <v>463</v>
      </c>
      <c r="E784" s="32" t="s">
        <v>462</v>
      </c>
      <c r="F784" s="32" t="s">
        <v>1070</v>
      </c>
      <c r="G784" s="32" t="s">
        <v>7957</v>
      </c>
      <c r="H784" s="32" t="s">
        <v>7958</v>
      </c>
      <c r="I784" s="32" t="s">
        <v>2003</v>
      </c>
      <c r="J784" s="35">
        <v>0</v>
      </c>
      <c r="K784" s="35">
        <v>0</v>
      </c>
    </row>
    <row r="785" spans="1:11" x14ac:dyDescent="0.25">
      <c r="A785" s="32">
        <v>1509</v>
      </c>
      <c r="B785" s="32" t="s">
        <v>51</v>
      </c>
      <c r="C785" s="32" t="s">
        <v>1070</v>
      </c>
      <c r="D785" s="32" t="s">
        <v>463</v>
      </c>
      <c r="E785" s="32" t="s">
        <v>462</v>
      </c>
      <c r="F785" s="32" t="s">
        <v>1070</v>
      </c>
      <c r="G785" s="32" t="s">
        <v>7959</v>
      </c>
      <c r="H785" s="32" t="s">
        <v>7960</v>
      </c>
      <c r="I785" s="32" t="s">
        <v>2003</v>
      </c>
      <c r="J785" s="35">
        <v>0</v>
      </c>
      <c r="K785" s="35">
        <v>0</v>
      </c>
    </row>
    <row r="786" spans="1:11" x14ac:dyDescent="0.25">
      <c r="A786" s="32">
        <v>1509</v>
      </c>
      <c r="B786" s="32" t="s">
        <v>51</v>
      </c>
      <c r="C786" s="32" t="s">
        <v>1070</v>
      </c>
      <c r="D786" s="32" t="s">
        <v>463</v>
      </c>
      <c r="E786" s="32" t="s">
        <v>462</v>
      </c>
      <c r="F786" s="32" t="s">
        <v>1070</v>
      </c>
      <c r="G786" s="32" t="s">
        <v>7961</v>
      </c>
      <c r="H786" s="32" t="s">
        <v>7962</v>
      </c>
      <c r="I786" s="32" t="s">
        <v>2003</v>
      </c>
      <c r="J786" s="35">
        <v>0</v>
      </c>
      <c r="K786" s="35">
        <v>0</v>
      </c>
    </row>
    <row r="787" spans="1:11" x14ac:dyDescent="0.25">
      <c r="A787" s="32">
        <v>1509</v>
      </c>
      <c r="B787" s="32" t="s">
        <v>51</v>
      </c>
      <c r="C787" s="32" t="s">
        <v>1070</v>
      </c>
      <c r="D787" s="32" t="s">
        <v>463</v>
      </c>
      <c r="E787" s="32" t="s">
        <v>462</v>
      </c>
      <c r="F787" s="32" t="s">
        <v>1070</v>
      </c>
      <c r="G787" s="32" t="s">
        <v>7963</v>
      </c>
      <c r="H787" s="32" t="s">
        <v>7964</v>
      </c>
      <c r="I787" s="32" t="s">
        <v>2003</v>
      </c>
      <c r="J787" s="35">
        <v>0</v>
      </c>
      <c r="K787" s="35">
        <v>0</v>
      </c>
    </row>
    <row r="788" spans="1:11" x14ac:dyDescent="0.25">
      <c r="A788" s="32">
        <v>1509</v>
      </c>
      <c r="B788" s="32" t="s">
        <v>51</v>
      </c>
      <c r="C788" s="32" t="s">
        <v>1070</v>
      </c>
      <c r="D788" s="32" t="s">
        <v>2475</v>
      </c>
      <c r="E788" s="32" t="s">
        <v>334</v>
      </c>
      <c r="F788" s="32" t="s">
        <v>1070</v>
      </c>
      <c r="G788" s="32" t="s">
        <v>6094</v>
      </c>
      <c r="H788" s="32" t="s">
        <v>6095</v>
      </c>
      <c r="I788" s="32" t="s">
        <v>2003</v>
      </c>
      <c r="J788" s="35">
        <v>0</v>
      </c>
      <c r="K788" s="35">
        <v>0</v>
      </c>
    </row>
    <row r="789" spans="1:11" x14ac:dyDescent="0.25">
      <c r="A789" s="32">
        <v>1509</v>
      </c>
      <c r="B789" s="32" t="s">
        <v>51</v>
      </c>
      <c r="C789" s="32" t="s">
        <v>1070</v>
      </c>
      <c r="D789" s="32" t="s">
        <v>2475</v>
      </c>
      <c r="E789" s="32" t="s">
        <v>334</v>
      </c>
      <c r="F789" s="32" t="s">
        <v>1070</v>
      </c>
      <c r="G789" s="32" t="s">
        <v>6099</v>
      </c>
      <c r="H789" s="32" t="s">
        <v>6100</v>
      </c>
      <c r="I789" s="32" t="s">
        <v>2003</v>
      </c>
      <c r="J789" s="35">
        <v>0</v>
      </c>
      <c r="K789" s="35">
        <v>0</v>
      </c>
    </row>
    <row r="790" spans="1:11" x14ac:dyDescent="0.25">
      <c r="A790" s="32">
        <v>1509</v>
      </c>
      <c r="B790" s="32" t="s">
        <v>51</v>
      </c>
      <c r="C790" s="32" t="s">
        <v>1070</v>
      </c>
      <c r="D790" s="32" t="s">
        <v>2475</v>
      </c>
      <c r="E790" s="32" t="s">
        <v>334</v>
      </c>
      <c r="F790" s="32" t="s">
        <v>1070</v>
      </c>
      <c r="G790" s="32" t="s">
        <v>6166</v>
      </c>
      <c r="H790" s="32" t="s">
        <v>6167</v>
      </c>
      <c r="I790" s="32" t="s">
        <v>2003</v>
      </c>
      <c r="J790" s="35">
        <v>0</v>
      </c>
      <c r="K790" s="35">
        <v>0</v>
      </c>
    </row>
    <row r="791" spans="1:11" x14ac:dyDescent="0.25">
      <c r="A791" s="32">
        <v>1509</v>
      </c>
      <c r="B791" s="32" t="s">
        <v>51</v>
      </c>
      <c r="C791" s="32" t="s">
        <v>1070</v>
      </c>
      <c r="D791" s="32" t="s">
        <v>2475</v>
      </c>
      <c r="E791" s="32" t="s">
        <v>334</v>
      </c>
      <c r="F791" s="32" t="s">
        <v>1070</v>
      </c>
      <c r="G791" s="32" t="s">
        <v>6168</v>
      </c>
      <c r="H791" s="32" t="s">
        <v>6169</v>
      </c>
      <c r="I791" s="32" t="s">
        <v>2003</v>
      </c>
      <c r="J791" s="35">
        <v>0</v>
      </c>
      <c r="K791" s="35">
        <v>0</v>
      </c>
    </row>
    <row r="792" spans="1:11" x14ac:dyDescent="0.25">
      <c r="A792" s="32">
        <v>1509</v>
      </c>
      <c r="B792" s="32" t="s">
        <v>51</v>
      </c>
      <c r="C792" s="32" t="s">
        <v>1070</v>
      </c>
      <c r="D792" s="32" t="s">
        <v>2475</v>
      </c>
      <c r="E792" s="32" t="s">
        <v>334</v>
      </c>
      <c r="F792" s="32" t="s">
        <v>1070</v>
      </c>
      <c r="G792" s="32" t="s">
        <v>6209</v>
      </c>
      <c r="H792" s="32" t="s">
        <v>6210</v>
      </c>
      <c r="I792" s="32" t="s">
        <v>2003</v>
      </c>
      <c r="J792" s="35">
        <v>0</v>
      </c>
      <c r="K792" s="35">
        <v>0</v>
      </c>
    </row>
    <row r="793" spans="1:11" x14ac:dyDescent="0.25">
      <c r="A793" s="32">
        <v>1509</v>
      </c>
      <c r="B793" s="32" t="s">
        <v>51</v>
      </c>
      <c r="C793" s="32" t="s">
        <v>1070</v>
      </c>
      <c r="D793" s="32" t="s">
        <v>2475</v>
      </c>
      <c r="E793" s="32" t="s">
        <v>334</v>
      </c>
      <c r="F793" s="32" t="s">
        <v>1070</v>
      </c>
      <c r="G793" s="32" t="s">
        <v>6245</v>
      </c>
      <c r="H793" s="32" t="s">
        <v>6246</v>
      </c>
      <c r="I793" s="32" t="s">
        <v>2003</v>
      </c>
      <c r="J793" s="35">
        <v>0</v>
      </c>
      <c r="K793" s="35">
        <v>0</v>
      </c>
    </row>
    <row r="794" spans="1:11" x14ac:dyDescent="0.25">
      <c r="A794" s="32">
        <v>1509</v>
      </c>
      <c r="B794" s="32" t="s">
        <v>51</v>
      </c>
      <c r="C794" s="32" t="s">
        <v>1070</v>
      </c>
      <c r="D794" s="32" t="s">
        <v>2475</v>
      </c>
      <c r="E794" s="32" t="s">
        <v>334</v>
      </c>
      <c r="F794" s="32" t="s">
        <v>1070</v>
      </c>
      <c r="G794" s="32" t="s">
        <v>6259</v>
      </c>
      <c r="H794" s="32" t="s">
        <v>6260</v>
      </c>
      <c r="I794" s="32" t="s">
        <v>2003</v>
      </c>
      <c r="J794" s="35">
        <v>0</v>
      </c>
      <c r="K794" s="35">
        <v>0</v>
      </c>
    </row>
    <row r="795" spans="1:11" x14ac:dyDescent="0.25">
      <c r="A795" s="32">
        <v>1509</v>
      </c>
      <c r="B795" s="32" t="s">
        <v>51</v>
      </c>
      <c r="C795" s="32" t="s">
        <v>1070</v>
      </c>
      <c r="D795" s="32" t="s">
        <v>2475</v>
      </c>
      <c r="E795" s="32" t="s">
        <v>334</v>
      </c>
      <c r="F795" s="32" t="s">
        <v>1070</v>
      </c>
      <c r="G795" s="32" t="s">
        <v>6267</v>
      </c>
      <c r="H795" s="32" t="s">
        <v>6268</v>
      </c>
      <c r="I795" s="32" t="s">
        <v>2003</v>
      </c>
      <c r="J795" s="35">
        <v>0</v>
      </c>
      <c r="K795" s="35">
        <v>0</v>
      </c>
    </row>
    <row r="796" spans="1:11" x14ac:dyDescent="0.25">
      <c r="A796" s="32">
        <v>1509</v>
      </c>
      <c r="B796" s="32" t="s">
        <v>51</v>
      </c>
      <c r="C796" s="32" t="s">
        <v>1070</v>
      </c>
      <c r="D796" s="32" t="s">
        <v>2475</v>
      </c>
      <c r="E796" s="32" t="s">
        <v>334</v>
      </c>
      <c r="F796" s="32" t="s">
        <v>1070</v>
      </c>
      <c r="G796" s="32" t="s">
        <v>6791</v>
      </c>
      <c r="H796" s="32" t="s">
        <v>6792</v>
      </c>
      <c r="I796" s="32" t="s">
        <v>2003</v>
      </c>
      <c r="J796" s="35">
        <v>0</v>
      </c>
      <c r="K796" s="35">
        <v>0</v>
      </c>
    </row>
    <row r="797" spans="1:11" x14ac:dyDescent="0.25">
      <c r="A797" s="32">
        <v>1509</v>
      </c>
      <c r="B797" s="32" t="s">
        <v>51</v>
      </c>
      <c r="C797" s="32" t="s">
        <v>1070</v>
      </c>
      <c r="D797" s="32" t="s">
        <v>2475</v>
      </c>
      <c r="E797" s="32" t="s">
        <v>334</v>
      </c>
      <c r="F797" s="32" t="s">
        <v>1070</v>
      </c>
      <c r="G797" s="32" t="s">
        <v>6969</v>
      </c>
      <c r="H797" s="32" t="s">
        <v>6970</v>
      </c>
      <c r="I797" s="32" t="s">
        <v>2003</v>
      </c>
      <c r="J797" s="35">
        <v>0</v>
      </c>
      <c r="K797" s="35">
        <v>0</v>
      </c>
    </row>
    <row r="798" spans="1:11" x14ac:dyDescent="0.25">
      <c r="A798" s="32">
        <v>1509</v>
      </c>
      <c r="B798" s="32" t="s">
        <v>51</v>
      </c>
      <c r="C798" s="32" t="s">
        <v>1070</v>
      </c>
      <c r="D798" s="32" t="s">
        <v>2475</v>
      </c>
      <c r="E798" s="32" t="s">
        <v>334</v>
      </c>
      <c r="F798" s="32" t="s">
        <v>1070</v>
      </c>
      <c r="G798" s="32" t="s">
        <v>7426</v>
      </c>
      <c r="H798" s="32" t="s">
        <v>7427</v>
      </c>
      <c r="I798" s="32" t="s">
        <v>2003</v>
      </c>
      <c r="J798" s="35">
        <v>0</v>
      </c>
      <c r="K798" s="35">
        <v>0</v>
      </c>
    </row>
    <row r="799" spans="1:11" x14ac:dyDescent="0.25">
      <c r="A799" s="32">
        <v>1509</v>
      </c>
      <c r="B799" s="32" t="s">
        <v>51</v>
      </c>
      <c r="C799" s="32" t="s">
        <v>1070</v>
      </c>
      <c r="D799" s="32" t="s">
        <v>2475</v>
      </c>
      <c r="E799" s="32" t="s">
        <v>334</v>
      </c>
      <c r="F799" s="32" t="s">
        <v>1070</v>
      </c>
      <c r="G799" s="32" t="s">
        <v>7675</v>
      </c>
      <c r="H799" s="32" t="s">
        <v>7676</v>
      </c>
      <c r="I799" s="32" t="s">
        <v>2003</v>
      </c>
      <c r="J799" s="35">
        <v>0</v>
      </c>
      <c r="K799" s="35">
        <v>0</v>
      </c>
    </row>
    <row r="800" spans="1:11" x14ac:dyDescent="0.25">
      <c r="A800" s="32">
        <v>1509</v>
      </c>
      <c r="B800" s="32" t="s">
        <v>51</v>
      </c>
      <c r="C800" s="32" t="s">
        <v>1070</v>
      </c>
      <c r="D800" s="32" t="s">
        <v>2475</v>
      </c>
      <c r="E800" s="32" t="s">
        <v>334</v>
      </c>
      <c r="F800" s="32" t="s">
        <v>1070</v>
      </c>
      <c r="G800" s="32" t="s">
        <v>7677</v>
      </c>
      <c r="H800" s="32" t="s">
        <v>7678</v>
      </c>
      <c r="I800" s="32" t="s">
        <v>2003</v>
      </c>
      <c r="J800" s="35">
        <v>0</v>
      </c>
      <c r="K800" s="35">
        <v>0</v>
      </c>
    </row>
    <row r="801" spans="1:11" x14ac:dyDescent="0.25">
      <c r="A801" s="32">
        <v>1509</v>
      </c>
      <c r="B801" s="32" t="s">
        <v>51</v>
      </c>
      <c r="C801" s="32" t="s">
        <v>1070</v>
      </c>
      <c r="D801" s="32" t="s">
        <v>2475</v>
      </c>
      <c r="E801" s="32" t="s">
        <v>334</v>
      </c>
      <c r="F801" s="32" t="s">
        <v>1070</v>
      </c>
      <c r="G801" s="32" t="s">
        <v>7681</v>
      </c>
      <c r="H801" s="32" t="s">
        <v>7682</v>
      </c>
      <c r="I801" s="32" t="s">
        <v>2003</v>
      </c>
      <c r="J801" s="35">
        <v>0</v>
      </c>
      <c r="K801" s="35">
        <v>0</v>
      </c>
    </row>
    <row r="802" spans="1:11" x14ac:dyDescent="0.25">
      <c r="A802" s="32">
        <v>1509</v>
      </c>
      <c r="B802" s="32" t="s">
        <v>51</v>
      </c>
      <c r="C802" s="32" t="s">
        <v>1070</v>
      </c>
      <c r="D802" s="32" t="s">
        <v>2475</v>
      </c>
      <c r="E802" s="32" t="s">
        <v>334</v>
      </c>
      <c r="F802" s="32" t="s">
        <v>1070</v>
      </c>
      <c r="G802" s="32" t="s">
        <v>8027</v>
      </c>
      <c r="H802" s="32" t="s">
        <v>8028</v>
      </c>
      <c r="I802" s="32" t="s">
        <v>2003</v>
      </c>
      <c r="J802" s="35">
        <v>0</v>
      </c>
      <c r="K802" s="35">
        <v>0</v>
      </c>
    </row>
    <row r="803" spans="1:11" x14ac:dyDescent="0.25">
      <c r="A803" s="32">
        <v>1509</v>
      </c>
      <c r="B803" s="32" t="s">
        <v>51</v>
      </c>
      <c r="C803" s="32" t="s">
        <v>1070</v>
      </c>
      <c r="D803" s="32" t="s">
        <v>2475</v>
      </c>
      <c r="E803" s="32" t="s">
        <v>334</v>
      </c>
      <c r="F803" s="32" t="s">
        <v>1070</v>
      </c>
      <c r="G803" s="32" t="s">
        <v>9809</v>
      </c>
      <c r="H803" s="32" t="s">
        <v>9810</v>
      </c>
      <c r="I803" s="32" t="s">
        <v>2003</v>
      </c>
      <c r="J803" s="35">
        <v>0</v>
      </c>
      <c r="K803" s="35">
        <v>0</v>
      </c>
    </row>
    <row r="804" spans="1:11" x14ac:dyDescent="0.25">
      <c r="A804" s="32">
        <v>1509</v>
      </c>
      <c r="B804" s="32" t="s">
        <v>51</v>
      </c>
      <c r="C804" s="32" t="s">
        <v>1070</v>
      </c>
      <c r="D804" s="32" t="s">
        <v>2475</v>
      </c>
      <c r="E804" s="32" t="s">
        <v>334</v>
      </c>
      <c r="F804" s="32" t="s">
        <v>1070</v>
      </c>
      <c r="G804" s="32" t="s">
        <v>9864</v>
      </c>
      <c r="H804" s="32" t="s">
        <v>9865</v>
      </c>
      <c r="I804" s="32" t="s">
        <v>2003</v>
      </c>
      <c r="J804" s="35">
        <v>0</v>
      </c>
      <c r="K804" s="35">
        <v>0</v>
      </c>
    </row>
    <row r="805" spans="1:11" x14ac:dyDescent="0.25">
      <c r="A805" s="32">
        <v>1509</v>
      </c>
      <c r="B805" s="32" t="s">
        <v>51</v>
      </c>
      <c r="C805" s="32" t="s">
        <v>1070</v>
      </c>
      <c r="D805" s="32" t="s">
        <v>2475</v>
      </c>
      <c r="E805" s="32" t="s">
        <v>334</v>
      </c>
      <c r="F805" s="32" t="s">
        <v>1070</v>
      </c>
      <c r="G805" s="32" t="s">
        <v>9872</v>
      </c>
      <c r="H805" s="32" t="s">
        <v>9873</v>
      </c>
      <c r="I805" s="32" t="s">
        <v>2003</v>
      </c>
      <c r="J805" s="35">
        <v>0</v>
      </c>
      <c r="K805" s="35">
        <v>0</v>
      </c>
    </row>
    <row r="806" spans="1:11" x14ac:dyDescent="0.25">
      <c r="A806" s="32">
        <v>1509</v>
      </c>
      <c r="B806" s="32" t="s">
        <v>51</v>
      </c>
      <c r="C806" s="32" t="s">
        <v>1070</v>
      </c>
      <c r="D806" s="32" t="s">
        <v>335</v>
      </c>
      <c r="E806" s="32" t="s">
        <v>334</v>
      </c>
      <c r="F806" s="32" t="s">
        <v>1070</v>
      </c>
      <c r="G806" s="32" t="s">
        <v>6173</v>
      </c>
      <c r="H806" s="32" t="s">
        <v>6174</v>
      </c>
      <c r="I806" s="32" t="s">
        <v>2003</v>
      </c>
      <c r="J806" s="35">
        <v>0</v>
      </c>
      <c r="K806" s="35">
        <v>0</v>
      </c>
    </row>
    <row r="807" spans="1:11" x14ac:dyDescent="0.25">
      <c r="A807" s="32">
        <v>1509</v>
      </c>
      <c r="B807" s="32" t="s">
        <v>51</v>
      </c>
      <c r="C807" s="32" t="s">
        <v>1070</v>
      </c>
      <c r="D807" s="32" t="s">
        <v>335</v>
      </c>
      <c r="E807" s="32" t="s">
        <v>334</v>
      </c>
      <c r="F807" s="32" t="s">
        <v>1070</v>
      </c>
      <c r="G807" s="32" t="s">
        <v>6175</v>
      </c>
      <c r="H807" s="32" t="s">
        <v>6176</v>
      </c>
      <c r="I807" s="32" t="s">
        <v>2003</v>
      </c>
      <c r="J807" s="35">
        <v>0</v>
      </c>
      <c r="K807" s="35">
        <v>0</v>
      </c>
    </row>
    <row r="808" spans="1:11" x14ac:dyDescent="0.25">
      <c r="A808" s="32">
        <v>1509</v>
      </c>
      <c r="B808" s="32" t="s">
        <v>51</v>
      </c>
      <c r="C808" s="32" t="s">
        <v>1070</v>
      </c>
      <c r="D808" s="32" t="s">
        <v>335</v>
      </c>
      <c r="E808" s="32" t="s">
        <v>334</v>
      </c>
      <c r="F808" s="32" t="s">
        <v>1070</v>
      </c>
      <c r="G808" s="32" t="s">
        <v>6981</v>
      </c>
      <c r="H808" s="32" t="s">
        <v>6982</v>
      </c>
      <c r="I808" s="32" t="s">
        <v>2003</v>
      </c>
      <c r="J808" s="35">
        <v>0</v>
      </c>
      <c r="K808" s="35">
        <v>0</v>
      </c>
    </row>
    <row r="809" spans="1:11" x14ac:dyDescent="0.25">
      <c r="A809" s="32">
        <v>1509</v>
      </c>
      <c r="B809" s="32" t="s">
        <v>51</v>
      </c>
      <c r="C809" s="32" t="s">
        <v>1070</v>
      </c>
      <c r="D809" s="32" t="s">
        <v>335</v>
      </c>
      <c r="E809" s="32" t="s">
        <v>334</v>
      </c>
      <c r="F809" s="32" t="s">
        <v>1070</v>
      </c>
      <c r="G809" s="32" t="s">
        <v>7577</v>
      </c>
      <c r="H809" s="32" t="s">
        <v>7578</v>
      </c>
      <c r="I809" s="32" t="s">
        <v>2003</v>
      </c>
      <c r="J809" s="35">
        <v>0</v>
      </c>
      <c r="K809" s="35">
        <v>0</v>
      </c>
    </row>
    <row r="810" spans="1:11" x14ac:dyDescent="0.25">
      <c r="A810" s="32">
        <v>1509</v>
      </c>
      <c r="B810" s="32" t="s">
        <v>51</v>
      </c>
      <c r="C810" s="32" t="s">
        <v>1070</v>
      </c>
      <c r="D810" s="32" t="s">
        <v>464</v>
      </c>
      <c r="E810" s="32" t="s">
        <v>334</v>
      </c>
      <c r="F810" s="32" t="s">
        <v>1070</v>
      </c>
      <c r="G810" s="32" t="s">
        <v>6036</v>
      </c>
      <c r="H810" s="32" t="s">
        <v>6037</v>
      </c>
      <c r="I810" s="32" t="s">
        <v>2003</v>
      </c>
      <c r="J810" s="35">
        <v>0</v>
      </c>
      <c r="K810" s="35">
        <v>0</v>
      </c>
    </row>
    <row r="811" spans="1:11" x14ac:dyDescent="0.25">
      <c r="A811" s="32">
        <v>1509</v>
      </c>
      <c r="B811" s="32" t="s">
        <v>51</v>
      </c>
      <c r="C811" s="32" t="s">
        <v>1070</v>
      </c>
      <c r="D811" s="32" t="s">
        <v>464</v>
      </c>
      <c r="E811" s="32" t="s">
        <v>334</v>
      </c>
      <c r="F811" s="32" t="s">
        <v>1070</v>
      </c>
      <c r="G811" s="32" t="s">
        <v>6070</v>
      </c>
      <c r="H811" s="32" t="s">
        <v>6071</v>
      </c>
      <c r="I811" s="32" t="s">
        <v>2003</v>
      </c>
      <c r="J811" s="35">
        <v>0</v>
      </c>
      <c r="K811" s="35">
        <v>0</v>
      </c>
    </row>
    <row r="812" spans="1:11" x14ac:dyDescent="0.25">
      <c r="A812" s="32">
        <v>1509</v>
      </c>
      <c r="B812" s="32" t="s">
        <v>51</v>
      </c>
      <c r="C812" s="32" t="s">
        <v>1070</v>
      </c>
      <c r="D812" s="32" t="s">
        <v>464</v>
      </c>
      <c r="E812" s="32" t="s">
        <v>334</v>
      </c>
      <c r="F812" s="32" t="s">
        <v>1070</v>
      </c>
      <c r="G812" s="32" t="s">
        <v>6072</v>
      </c>
      <c r="H812" s="32" t="s">
        <v>6073</v>
      </c>
      <c r="I812" s="32" t="s">
        <v>2003</v>
      </c>
      <c r="J812" s="35">
        <v>0</v>
      </c>
      <c r="K812" s="35">
        <v>0</v>
      </c>
    </row>
    <row r="813" spans="1:11" x14ac:dyDescent="0.25">
      <c r="A813" s="32">
        <v>1509</v>
      </c>
      <c r="B813" s="32" t="s">
        <v>51</v>
      </c>
      <c r="C813" s="32" t="s">
        <v>1070</v>
      </c>
      <c r="D813" s="32" t="s">
        <v>464</v>
      </c>
      <c r="E813" s="32" t="s">
        <v>334</v>
      </c>
      <c r="F813" s="32" t="s">
        <v>1070</v>
      </c>
      <c r="G813" s="32" t="s">
        <v>6181</v>
      </c>
      <c r="H813" s="32" t="s">
        <v>6182</v>
      </c>
      <c r="I813" s="32" t="s">
        <v>2003</v>
      </c>
      <c r="J813" s="35">
        <v>0</v>
      </c>
      <c r="K813" s="35">
        <v>0</v>
      </c>
    </row>
    <row r="814" spans="1:11" x14ac:dyDescent="0.25">
      <c r="A814" s="32">
        <v>1509</v>
      </c>
      <c r="B814" s="32" t="s">
        <v>51</v>
      </c>
      <c r="C814" s="32" t="s">
        <v>1070</v>
      </c>
      <c r="D814" s="32" t="s">
        <v>464</v>
      </c>
      <c r="E814" s="32" t="s">
        <v>334</v>
      </c>
      <c r="F814" s="32" t="s">
        <v>1070</v>
      </c>
      <c r="G814" s="32" t="s">
        <v>6308</v>
      </c>
      <c r="H814" s="32" t="s">
        <v>6309</v>
      </c>
      <c r="I814" s="32" t="s">
        <v>2003</v>
      </c>
      <c r="J814" s="35">
        <v>0</v>
      </c>
      <c r="K814" s="35">
        <v>0</v>
      </c>
    </row>
    <row r="815" spans="1:11" x14ac:dyDescent="0.25">
      <c r="A815" s="32">
        <v>1509</v>
      </c>
      <c r="B815" s="32" t="s">
        <v>51</v>
      </c>
      <c r="C815" s="32" t="s">
        <v>1070</v>
      </c>
      <c r="D815" s="32" t="s">
        <v>464</v>
      </c>
      <c r="E815" s="32" t="s">
        <v>334</v>
      </c>
      <c r="F815" s="32" t="s">
        <v>1070</v>
      </c>
      <c r="G815" s="32" t="s">
        <v>7947</v>
      </c>
      <c r="H815" s="32" t="s">
        <v>7948</v>
      </c>
      <c r="I815" s="32" t="s">
        <v>2003</v>
      </c>
      <c r="J815" s="35">
        <v>0</v>
      </c>
      <c r="K815" s="35">
        <v>0</v>
      </c>
    </row>
    <row r="816" spans="1:11" x14ac:dyDescent="0.25">
      <c r="A816" s="32">
        <v>1509</v>
      </c>
      <c r="B816" s="32" t="s">
        <v>51</v>
      </c>
      <c r="C816" s="32" t="s">
        <v>1070</v>
      </c>
      <c r="D816" s="32" t="s">
        <v>464</v>
      </c>
      <c r="E816" s="32" t="s">
        <v>334</v>
      </c>
      <c r="F816" s="32" t="s">
        <v>1070</v>
      </c>
      <c r="G816" s="32" t="s">
        <v>7949</v>
      </c>
      <c r="H816" s="32" t="s">
        <v>7950</v>
      </c>
      <c r="I816" s="32" t="s">
        <v>2003</v>
      </c>
      <c r="J816" s="35">
        <v>0</v>
      </c>
      <c r="K816" s="35">
        <v>0</v>
      </c>
    </row>
    <row r="817" spans="1:11" x14ac:dyDescent="0.25">
      <c r="A817" s="32">
        <v>1509</v>
      </c>
      <c r="B817" s="32" t="s">
        <v>51</v>
      </c>
      <c r="C817" s="32" t="s">
        <v>1070</v>
      </c>
      <c r="D817" s="32" t="s">
        <v>464</v>
      </c>
      <c r="E817" s="32" t="s">
        <v>334</v>
      </c>
      <c r="F817" s="32" t="s">
        <v>1070</v>
      </c>
      <c r="G817" s="32" t="s">
        <v>9607</v>
      </c>
      <c r="H817" s="32" t="s">
        <v>9608</v>
      </c>
      <c r="I817" s="32" t="s">
        <v>2003</v>
      </c>
      <c r="J817" s="35">
        <v>0</v>
      </c>
      <c r="K817" s="35">
        <v>0</v>
      </c>
    </row>
    <row r="818" spans="1:11" x14ac:dyDescent="0.25">
      <c r="A818" s="32">
        <v>1509</v>
      </c>
      <c r="B818" s="32" t="s">
        <v>51</v>
      </c>
      <c r="C818" s="32" t="s">
        <v>1070</v>
      </c>
      <c r="D818" s="32" t="s">
        <v>464</v>
      </c>
      <c r="E818" s="32" t="s">
        <v>334</v>
      </c>
      <c r="F818" s="32" t="s">
        <v>1070</v>
      </c>
      <c r="G818" s="32" t="s">
        <v>9698</v>
      </c>
      <c r="H818" s="32" t="s">
        <v>9699</v>
      </c>
      <c r="I818" s="32" t="s">
        <v>2003</v>
      </c>
      <c r="J818" s="35">
        <v>0</v>
      </c>
      <c r="K818" s="35">
        <v>0</v>
      </c>
    </row>
    <row r="819" spans="1:11" x14ac:dyDescent="0.25">
      <c r="A819" s="32">
        <v>1509</v>
      </c>
      <c r="B819" s="32" t="s">
        <v>51</v>
      </c>
      <c r="C819" s="32" t="s">
        <v>1070</v>
      </c>
      <c r="D819" s="32" t="s">
        <v>464</v>
      </c>
      <c r="E819" s="32" t="s">
        <v>334</v>
      </c>
      <c r="F819" s="32" t="s">
        <v>1070</v>
      </c>
      <c r="G819" s="32" t="s">
        <v>9884</v>
      </c>
      <c r="H819" s="32" t="s">
        <v>9885</v>
      </c>
      <c r="I819" s="32" t="s">
        <v>2003</v>
      </c>
      <c r="J819" s="35">
        <v>0</v>
      </c>
      <c r="K819" s="35">
        <v>0</v>
      </c>
    </row>
    <row r="820" spans="1:11" x14ac:dyDescent="0.25">
      <c r="A820" s="32">
        <v>1509</v>
      </c>
      <c r="B820" s="32" t="s">
        <v>51</v>
      </c>
      <c r="C820" s="32" t="s">
        <v>1070</v>
      </c>
      <c r="D820" s="32" t="s">
        <v>464</v>
      </c>
      <c r="E820" s="32" t="s">
        <v>334</v>
      </c>
      <c r="F820" s="32" t="s">
        <v>1070</v>
      </c>
      <c r="G820" s="32" t="s">
        <v>9886</v>
      </c>
      <c r="H820" s="32" t="s">
        <v>9887</v>
      </c>
      <c r="I820" s="32" t="s">
        <v>2003</v>
      </c>
      <c r="J820" s="35">
        <v>0</v>
      </c>
      <c r="K820" s="35">
        <v>0</v>
      </c>
    </row>
    <row r="821" spans="1:11" x14ac:dyDescent="0.25">
      <c r="A821" s="32">
        <v>1509</v>
      </c>
      <c r="B821" s="32" t="s">
        <v>51</v>
      </c>
      <c r="C821" s="32" t="s">
        <v>1070</v>
      </c>
      <c r="D821" s="32" t="s">
        <v>464</v>
      </c>
      <c r="E821" s="32" t="s">
        <v>334</v>
      </c>
      <c r="F821" s="32" t="s">
        <v>1070</v>
      </c>
      <c r="G821" s="32" t="s">
        <v>9896</v>
      </c>
      <c r="H821" s="32" t="s">
        <v>9897</v>
      </c>
      <c r="I821" s="32" t="s">
        <v>2003</v>
      </c>
      <c r="J821" s="35">
        <v>0</v>
      </c>
      <c r="K821" s="35">
        <v>0</v>
      </c>
    </row>
    <row r="822" spans="1:11" x14ac:dyDescent="0.25">
      <c r="A822" s="32">
        <v>1509</v>
      </c>
      <c r="B822" s="32" t="s">
        <v>51</v>
      </c>
      <c r="C822" s="32" t="s">
        <v>1070</v>
      </c>
      <c r="D822" s="32" t="s">
        <v>396</v>
      </c>
      <c r="E822" s="32" t="s">
        <v>334</v>
      </c>
      <c r="F822" s="32" t="s">
        <v>1070</v>
      </c>
      <c r="G822" s="32" t="s">
        <v>6058</v>
      </c>
      <c r="H822" s="32" t="s">
        <v>6059</v>
      </c>
      <c r="I822" s="32" t="s">
        <v>2003</v>
      </c>
      <c r="J822" s="35">
        <v>0</v>
      </c>
      <c r="K822" s="35">
        <v>0</v>
      </c>
    </row>
    <row r="823" spans="1:11" x14ac:dyDescent="0.25">
      <c r="A823" s="32">
        <v>1509</v>
      </c>
      <c r="B823" s="32" t="s">
        <v>51</v>
      </c>
      <c r="C823" s="32" t="s">
        <v>1070</v>
      </c>
      <c r="D823" s="32" t="s">
        <v>396</v>
      </c>
      <c r="E823" s="32" t="s">
        <v>334</v>
      </c>
      <c r="F823" s="32" t="s">
        <v>1070</v>
      </c>
      <c r="G823" s="32" t="s">
        <v>6804</v>
      </c>
      <c r="H823" s="32" t="s">
        <v>6805</v>
      </c>
      <c r="I823" s="32" t="s">
        <v>2003</v>
      </c>
      <c r="J823" s="35">
        <v>0</v>
      </c>
      <c r="K823" s="35">
        <v>0</v>
      </c>
    </row>
    <row r="824" spans="1:11" x14ac:dyDescent="0.25">
      <c r="A824" s="32">
        <v>1509</v>
      </c>
      <c r="B824" s="32" t="s">
        <v>51</v>
      </c>
      <c r="C824" s="32" t="s">
        <v>1070</v>
      </c>
      <c r="D824" s="32" t="s">
        <v>396</v>
      </c>
      <c r="E824" s="32" t="s">
        <v>334</v>
      </c>
      <c r="F824" s="32" t="s">
        <v>1070</v>
      </c>
      <c r="G824" s="32" t="s">
        <v>7094</v>
      </c>
      <c r="H824" s="32" t="s">
        <v>7095</v>
      </c>
      <c r="I824" s="32" t="s">
        <v>2003</v>
      </c>
      <c r="J824" s="35">
        <v>0</v>
      </c>
      <c r="K824" s="35">
        <v>0</v>
      </c>
    </row>
    <row r="825" spans="1:11" x14ac:dyDescent="0.25">
      <c r="A825" s="32">
        <v>1509</v>
      </c>
      <c r="B825" s="32" t="s">
        <v>51</v>
      </c>
      <c r="C825" s="32" t="s">
        <v>1070</v>
      </c>
      <c r="D825" s="32" t="s">
        <v>345</v>
      </c>
      <c r="E825" s="32" t="s">
        <v>334</v>
      </c>
      <c r="F825" s="32" t="s">
        <v>1070</v>
      </c>
      <c r="G825" s="32" t="s">
        <v>5943</v>
      </c>
      <c r="H825" s="32" t="s">
        <v>5944</v>
      </c>
      <c r="I825" s="32" t="s">
        <v>2003</v>
      </c>
      <c r="J825" s="35">
        <v>0</v>
      </c>
      <c r="K825" s="35">
        <v>0</v>
      </c>
    </row>
    <row r="826" spans="1:11" x14ac:dyDescent="0.25">
      <c r="A826" s="32">
        <v>1509</v>
      </c>
      <c r="B826" s="32" t="s">
        <v>51</v>
      </c>
      <c r="C826" s="32" t="s">
        <v>1070</v>
      </c>
      <c r="D826" s="32" t="s">
        <v>345</v>
      </c>
      <c r="E826" s="32" t="s">
        <v>334</v>
      </c>
      <c r="F826" s="32" t="s">
        <v>1070</v>
      </c>
      <c r="G826" s="32" t="s">
        <v>5945</v>
      </c>
      <c r="H826" s="32" t="s">
        <v>5946</v>
      </c>
      <c r="I826" s="32" t="s">
        <v>2003</v>
      </c>
      <c r="J826" s="35">
        <v>0</v>
      </c>
      <c r="K826" s="35">
        <v>0</v>
      </c>
    </row>
    <row r="827" spans="1:11" x14ac:dyDescent="0.25">
      <c r="A827" s="32">
        <v>1509</v>
      </c>
      <c r="B827" s="32" t="s">
        <v>51</v>
      </c>
      <c r="C827" s="32" t="s">
        <v>1070</v>
      </c>
      <c r="D827" s="32" t="s">
        <v>345</v>
      </c>
      <c r="E827" s="32" t="s">
        <v>334</v>
      </c>
      <c r="F827" s="32" t="s">
        <v>1070</v>
      </c>
      <c r="G827" s="32" t="s">
        <v>5951</v>
      </c>
      <c r="H827" s="32" t="s">
        <v>5952</v>
      </c>
      <c r="I827" s="32" t="s">
        <v>2003</v>
      </c>
      <c r="J827" s="35">
        <v>0</v>
      </c>
      <c r="K827" s="35">
        <v>0</v>
      </c>
    </row>
    <row r="828" spans="1:11" x14ac:dyDescent="0.25">
      <c r="A828" s="32">
        <v>1509</v>
      </c>
      <c r="B828" s="32" t="s">
        <v>51</v>
      </c>
      <c r="C828" s="32" t="s">
        <v>1070</v>
      </c>
      <c r="D828" s="32" t="s">
        <v>345</v>
      </c>
      <c r="E828" s="32" t="s">
        <v>334</v>
      </c>
      <c r="F828" s="32" t="s">
        <v>1070</v>
      </c>
      <c r="G828" s="32" t="s">
        <v>6040</v>
      </c>
      <c r="H828" s="32" t="s">
        <v>6041</v>
      </c>
      <c r="I828" s="32" t="s">
        <v>2003</v>
      </c>
      <c r="J828" s="35">
        <v>0</v>
      </c>
      <c r="K828" s="35">
        <v>0</v>
      </c>
    </row>
    <row r="829" spans="1:11" x14ac:dyDescent="0.25">
      <c r="A829" s="32">
        <v>1509</v>
      </c>
      <c r="B829" s="32" t="s">
        <v>51</v>
      </c>
      <c r="C829" s="32" t="s">
        <v>1070</v>
      </c>
      <c r="D829" s="32" t="s">
        <v>345</v>
      </c>
      <c r="E829" s="32" t="s">
        <v>334</v>
      </c>
      <c r="F829" s="32" t="s">
        <v>1070</v>
      </c>
      <c r="G829" s="32" t="s">
        <v>6042</v>
      </c>
      <c r="H829" s="32" t="s">
        <v>6043</v>
      </c>
      <c r="I829" s="32" t="s">
        <v>2003</v>
      </c>
      <c r="J829" s="35">
        <v>0</v>
      </c>
      <c r="K829" s="35">
        <v>0</v>
      </c>
    </row>
    <row r="830" spans="1:11" x14ac:dyDescent="0.25">
      <c r="A830" s="32">
        <v>1509</v>
      </c>
      <c r="B830" s="32" t="s">
        <v>51</v>
      </c>
      <c r="C830" s="32" t="s">
        <v>1070</v>
      </c>
      <c r="D830" s="32" t="s">
        <v>345</v>
      </c>
      <c r="E830" s="32" t="s">
        <v>334</v>
      </c>
      <c r="F830" s="32" t="s">
        <v>1070</v>
      </c>
      <c r="G830" s="32" t="s">
        <v>6044</v>
      </c>
      <c r="H830" s="32" t="s">
        <v>6045</v>
      </c>
      <c r="I830" s="32" t="s">
        <v>2003</v>
      </c>
      <c r="J830" s="35">
        <v>0</v>
      </c>
      <c r="K830" s="35">
        <v>0</v>
      </c>
    </row>
    <row r="831" spans="1:11" x14ac:dyDescent="0.25">
      <c r="A831" s="32">
        <v>1509</v>
      </c>
      <c r="B831" s="32" t="s">
        <v>51</v>
      </c>
      <c r="C831" s="32" t="s">
        <v>1070</v>
      </c>
      <c r="D831" s="32" t="s">
        <v>345</v>
      </c>
      <c r="E831" s="32" t="s">
        <v>334</v>
      </c>
      <c r="F831" s="32" t="s">
        <v>1070</v>
      </c>
      <c r="G831" s="32" t="s">
        <v>6050</v>
      </c>
      <c r="H831" s="32" t="s">
        <v>6051</v>
      </c>
      <c r="I831" s="32" t="s">
        <v>2003</v>
      </c>
      <c r="J831" s="35">
        <v>0</v>
      </c>
      <c r="K831" s="35">
        <v>0</v>
      </c>
    </row>
    <row r="832" spans="1:11" x14ac:dyDescent="0.25">
      <c r="A832" s="32">
        <v>1509</v>
      </c>
      <c r="B832" s="32" t="s">
        <v>51</v>
      </c>
      <c r="C832" s="32" t="s">
        <v>1070</v>
      </c>
      <c r="D832" s="32" t="s">
        <v>345</v>
      </c>
      <c r="E832" s="32" t="s">
        <v>334</v>
      </c>
      <c r="F832" s="32" t="s">
        <v>1070</v>
      </c>
      <c r="G832" s="32" t="s">
        <v>6052</v>
      </c>
      <c r="H832" s="32" t="s">
        <v>6053</v>
      </c>
      <c r="I832" s="32" t="s">
        <v>2003</v>
      </c>
      <c r="J832" s="35">
        <v>0</v>
      </c>
      <c r="K832" s="35">
        <v>0</v>
      </c>
    </row>
    <row r="833" spans="1:11" x14ac:dyDescent="0.25">
      <c r="A833" s="32">
        <v>1509</v>
      </c>
      <c r="B833" s="32" t="s">
        <v>51</v>
      </c>
      <c r="C833" s="32" t="s">
        <v>1070</v>
      </c>
      <c r="D833" s="32" t="s">
        <v>345</v>
      </c>
      <c r="E833" s="32" t="s">
        <v>334</v>
      </c>
      <c r="F833" s="32" t="s">
        <v>1070</v>
      </c>
      <c r="G833" s="32" t="s">
        <v>6108</v>
      </c>
      <c r="H833" s="32" t="s">
        <v>6109</v>
      </c>
      <c r="I833" s="32" t="s">
        <v>2003</v>
      </c>
      <c r="J833" s="35">
        <v>0</v>
      </c>
      <c r="K833" s="35">
        <v>0</v>
      </c>
    </row>
    <row r="834" spans="1:11" x14ac:dyDescent="0.25">
      <c r="A834" s="32">
        <v>1509</v>
      </c>
      <c r="B834" s="32" t="s">
        <v>51</v>
      </c>
      <c r="C834" s="32" t="s">
        <v>1070</v>
      </c>
      <c r="D834" s="32" t="s">
        <v>345</v>
      </c>
      <c r="E834" s="32" t="s">
        <v>334</v>
      </c>
      <c r="F834" s="32" t="s">
        <v>1070</v>
      </c>
      <c r="G834" s="32" t="s">
        <v>6124</v>
      </c>
      <c r="H834" s="32" t="s">
        <v>6125</v>
      </c>
      <c r="I834" s="32" t="s">
        <v>2003</v>
      </c>
      <c r="J834" s="35">
        <v>0</v>
      </c>
      <c r="K834" s="35">
        <v>0</v>
      </c>
    </row>
    <row r="835" spans="1:11" x14ac:dyDescent="0.25">
      <c r="A835" s="32">
        <v>1509</v>
      </c>
      <c r="B835" s="32" t="s">
        <v>51</v>
      </c>
      <c r="C835" s="32" t="s">
        <v>1070</v>
      </c>
      <c r="D835" s="32" t="s">
        <v>345</v>
      </c>
      <c r="E835" s="32" t="s">
        <v>334</v>
      </c>
      <c r="F835" s="32" t="s">
        <v>1070</v>
      </c>
      <c r="G835" s="32" t="s">
        <v>6226</v>
      </c>
      <c r="H835" s="32" t="s">
        <v>6227</v>
      </c>
      <c r="I835" s="32" t="s">
        <v>2003</v>
      </c>
      <c r="J835" s="35">
        <v>0</v>
      </c>
      <c r="K835" s="35">
        <v>0</v>
      </c>
    </row>
    <row r="836" spans="1:11" x14ac:dyDescent="0.25">
      <c r="A836" s="32">
        <v>1509</v>
      </c>
      <c r="B836" s="32" t="s">
        <v>51</v>
      </c>
      <c r="C836" s="32" t="s">
        <v>1070</v>
      </c>
      <c r="D836" s="32" t="s">
        <v>345</v>
      </c>
      <c r="E836" s="32" t="s">
        <v>334</v>
      </c>
      <c r="F836" s="32" t="s">
        <v>1070</v>
      </c>
      <c r="G836" s="32" t="s">
        <v>6340</v>
      </c>
      <c r="H836" s="32" t="s">
        <v>6341</v>
      </c>
      <c r="I836" s="32" t="s">
        <v>2003</v>
      </c>
      <c r="J836" s="35">
        <v>0</v>
      </c>
      <c r="K836" s="35">
        <v>0</v>
      </c>
    </row>
    <row r="837" spans="1:11" x14ac:dyDescent="0.25">
      <c r="A837" s="32">
        <v>1509</v>
      </c>
      <c r="B837" s="32" t="s">
        <v>51</v>
      </c>
      <c r="C837" s="32" t="s">
        <v>1070</v>
      </c>
      <c r="D837" s="32" t="s">
        <v>345</v>
      </c>
      <c r="E837" s="32" t="s">
        <v>334</v>
      </c>
      <c r="F837" s="32" t="s">
        <v>1070</v>
      </c>
      <c r="G837" s="32" t="s">
        <v>6852</v>
      </c>
      <c r="H837" s="32" t="s">
        <v>6853</v>
      </c>
      <c r="I837" s="32" t="s">
        <v>2003</v>
      </c>
      <c r="J837" s="35">
        <v>0</v>
      </c>
      <c r="K837" s="35">
        <v>0</v>
      </c>
    </row>
    <row r="838" spans="1:11" x14ac:dyDescent="0.25">
      <c r="A838" s="32">
        <v>1509</v>
      </c>
      <c r="B838" s="32" t="s">
        <v>51</v>
      </c>
      <c r="C838" s="32" t="s">
        <v>1070</v>
      </c>
      <c r="D838" s="32" t="s">
        <v>345</v>
      </c>
      <c r="E838" s="32" t="s">
        <v>334</v>
      </c>
      <c r="F838" s="32" t="s">
        <v>1070</v>
      </c>
      <c r="G838" s="32" t="s">
        <v>6862</v>
      </c>
      <c r="H838" s="32" t="s">
        <v>6863</v>
      </c>
      <c r="I838" s="32" t="s">
        <v>2003</v>
      </c>
      <c r="J838" s="35">
        <v>0</v>
      </c>
      <c r="K838" s="35">
        <v>0</v>
      </c>
    </row>
    <row r="839" spans="1:11" x14ac:dyDescent="0.25">
      <c r="A839" s="32">
        <v>1509</v>
      </c>
      <c r="B839" s="32" t="s">
        <v>51</v>
      </c>
      <c r="C839" s="32" t="s">
        <v>1070</v>
      </c>
      <c r="D839" s="32" t="s">
        <v>345</v>
      </c>
      <c r="E839" s="32" t="s">
        <v>334</v>
      </c>
      <c r="F839" s="32" t="s">
        <v>1070</v>
      </c>
      <c r="G839" s="32" t="s">
        <v>7019</v>
      </c>
      <c r="H839" s="32" t="s">
        <v>7020</v>
      </c>
      <c r="I839" s="32" t="s">
        <v>2003</v>
      </c>
      <c r="J839" s="35">
        <v>0</v>
      </c>
      <c r="K839" s="35">
        <v>0</v>
      </c>
    </row>
    <row r="840" spans="1:11" x14ac:dyDescent="0.25">
      <c r="A840" s="32">
        <v>1509</v>
      </c>
      <c r="B840" s="32" t="s">
        <v>51</v>
      </c>
      <c r="C840" s="32" t="s">
        <v>1070</v>
      </c>
      <c r="D840" s="32" t="s">
        <v>345</v>
      </c>
      <c r="E840" s="32" t="s">
        <v>334</v>
      </c>
      <c r="F840" s="32" t="s">
        <v>1070</v>
      </c>
      <c r="G840" s="32" t="s">
        <v>7036</v>
      </c>
      <c r="H840" s="32" t="s">
        <v>7037</v>
      </c>
      <c r="I840" s="32" t="s">
        <v>2003</v>
      </c>
      <c r="J840" s="35">
        <v>0</v>
      </c>
      <c r="K840" s="35">
        <v>0</v>
      </c>
    </row>
    <row r="841" spans="1:11" x14ac:dyDescent="0.25">
      <c r="A841" s="32">
        <v>1509</v>
      </c>
      <c r="B841" s="32" t="s">
        <v>51</v>
      </c>
      <c r="C841" s="32" t="s">
        <v>1070</v>
      </c>
      <c r="D841" s="32" t="s">
        <v>345</v>
      </c>
      <c r="E841" s="32" t="s">
        <v>334</v>
      </c>
      <c r="F841" s="32" t="s">
        <v>1070</v>
      </c>
      <c r="G841" s="32" t="s">
        <v>7148</v>
      </c>
      <c r="H841" s="32" t="s">
        <v>7149</v>
      </c>
      <c r="I841" s="32" t="s">
        <v>2003</v>
      </c>
      <c r="J841" s="35">
        <v>0</v>
      </c>
      <c r="K841" s="35">
        <v>0</v>
      </c>
    </row>
    <row r="842" spans="1:11" x14ac:dyDescent="0.25">
      <c r="A842" s="32">
        <v>1509</v>
      </c>
      <c r="B842" s="32" t="s">
        <v>51</v>
      </c>
      <c r="C842" s="32" t="s">
        <v>1070</v>
      </c>
      <c r="D842" s="32" t="s">
        <v>345</v>
      </c>
      <c r="E842" s="32" t="s">
        <v>334</v>
      </c>
      <c r="F842" s="32" t="s">
        <v>1070</v>
      </c>
      <c r="G842" s="32" t="s">
        <v>7150</v>
      </c>
      <c r="H842" s="32" t="s">
        <v>7151</v>
      </c>
      <c r="I842" s="32" t="s">
        <v>2003</v>
      </c>
      <c r="J842" s="35">
        <v>0</v>
      </c>
      <c r="K842" s="35">
        <v>0</v>
      </c>
    </row>
    <row r="843" spans="1:11" x14ac:dyDescent="0.25">
      <c r="A843" s="32">
        <v>1509</v>
      </c>
      <c r="B843" s="32" t="s">
        <v>51</v>
      </c>
      <c r="C843" s="32" t="s">
        <v>1070</v>
      </c>
      <c r="D843" s="32" t="s">
        <v>345</v>
      </c>
      <c r="E843" s="32" t="s">
        <v>334</v>
      </c>
      <c r="F843" s="32" t="s">
        <v>1070</v>
      </c>
      <c r="G843" s="32" t="s">
        <v>7303</v>
      </c>
      <c r="H843" s="32" t="s">
        <v>7304</v>
      </c>
      <c r="I843" s="32" t="s">
        <v>2003</v>
      </c>
      <c r="J843" s="35">
        <v>0</v>
      </c>
      <c r="K843" s="35">
        <v>0</v>
      </c>
    </row>
    <row r="844" spans="1:11" x14ac:dyDescent="0.25">
      <c r="A844" s="32">
        <v>1509</v>
      </c>
      <c r="B844" s="32" t="s">
        <v>51</v>
      </c>
      <c r="C844" s="32" t="s">
        <v>1070</v>
      </c>
      <c r="D844" s="32" t="s">
        <v>345</v>
      </c>
      <c r="E844" s="32" t="s">
        <v>334</v>
      </c>
      <c r="F844" s="32" t="s">
        <v>1070</v>
      </c>
      <c r="G844" s="32" t="s">
        <v>7415</v>
      </c>
      <c r="H844" s="32" t="s">
        <v>7416</v>
      </c>
      <c r="I844" s="32" t="s">
        <v>2003</v>
      </c>
      <c r="J844" s="35">
        <v>0</v>
      </c>
      <c r="K844" s="35">
        <v>0</v>
      </c>
    </row>
    <row r="845" spans="1:11" x14ac:dyDescent="0.25">
      <c r="A845" s="32">
        <v>1509</v>
      </c>
      <c r="B845" s="32" t="s">
        <v>51</v>
      </c>
      <c r="C845" s="32" t="s">
        <v>1070</v>
      </c>
      <c r="D845" s="32" t="s">
        <v>345</v>
      </c>
      <c r="E845" s="32" t="s">
        <v>334</v>
      </c>
      <c r="F845" s="32" t="s">
        <v>1070</v>
      </c>
      <c r="G845" s="32" t="s">
        <v>7417</v>
      </c>
      <c r="H845" s="32" t="s">
        <v>7418</v>
      </c>
      <c r="I845" s="32" t="s">
        <v>2003</v>
      </c>
      <c r="J845" s="35">
        <v>0</v>
      </c>
      <c r="K845" s="35">
        <v>0</v>
      </c>
    </row>
    <row r="846" spans="1:11" x14ac:dyDescent="0.25">
      <c r="A846" s="32">
        <v>1509</v>
      </c>
      <c r="B846" s="32" t="s">
        <v>51</v>
      </c>
      <c r="C846" s="32" t="s">
        <v>1070</v>
      </c>
      <c r="D846" s="32" t="s">
        <v>345</v>
      </c>
      <c r="E846" s="32" t="s">
        <v>334</v>
      </c>
      <c r="F846" s="32" t="s">
        <v>1070</v>
      </c>
      <c r="G846" s="32" t="s">
        <v>7480</v>
      </c>
      <c r="H846" s="32" t="s">
        <v>7481</v>
      </c>
      <c r="I846" s="32" t="s">
        <v>2003</v>
      </c>
      <c r="J846" s="35">
        <v>0</v>
      </c>
      <c r="K846" s="35">
        <v>0</v>
      </c>
    </row>
    <row r="847" spans="1:11" x14ac:dyDescent="0.25">
      <c r="A847" s="32">
        <v>1509</v>
      </c>
      <c r="B847" s="32" t="s">
        <v>51</v>
      </c>
      <c r="C847" s="32" t="s">
        <v>1070</v>
      </c>
      <c r="D847" s="32" t="s">
        <v>345</v>
      </c>
      <c r="E847" s="32" t="s">
        <v>334</v>
      </c>
      <c r="F847" s="32" t="s">
        <v>1070</v>
      </c>
      <c r="G847" s="32" t="s">
        <v>7500</v>
      </c>
      <c r="H847" s="32" t="s">
        <v>7501</v>
      </c>
      <c r="I847" s="32" t="s">
        <v>2003</v>
      </c>
      <c r="J847" s="35">
        <v>0</v>
      </c>
      <c r="K847" s="35">
        <v>0</v>
      </c>
    </row>
    <row r="848" spans="1:11" x14ac:dyDescent="0.25">
      <c r="A848" s="32">
        <v>1509</v>
      </c>
      <c r="B848" s="32" t="s">
        <v>51</v>
      </c>
      <c r="C848" s="32" t="s">
        <v>1070</v>
      </c>
      <c r="D848" s="32" t="s">
        <v>345</v>
      </c>
      <c r="E848" s="32" t="s">
        <v>334</v>
      </c>
      <c r="F848" s="32" t="s">
        <v>1070</v>
      </c>
      <c r="G848" s="32" t="s">
        <v>7502</v>
      </c>
      <c r="H848" s="32" t="s">
        <v>7503</v>
      </c>
      <c r="I848" s="32" t="s">
        <v>2003</v>
      </c>
      <c r="J848" s="35">
        <v>0</v>
      </c>
      <c r="K848" s="35">
        <v>0</v>
      </c>
    </row>
    <row r="849" spans="1:11" x14ac:dyDescent="0.25">
      <c r="A849" s="32">
        <v>1509</v>
      </c>
      <c r="B849" s="32" t="s">
        <v>51</v>
      </c>
      <c r="C849" s="32" t="s">
        <v>1070</v>
      </c>
      <c r="D849" s="32" t="s">
        <v>345</v>
      </c>
      <c r="E849" s="32" t="s">
        <v>334</v>
      </c>
      <c r="F849" s="32" t="s">
        <v>1070</v>
      </c>
      <c r="G849" s="32" t="s">
        <v>7575</v>
      </c>
      <c r="H849" s="32" t="s">
        <v>7576</v>
      </c>
      <c r="I849" s="32" t="s">
        <v>2003</v>
      </c>
      <c r="J849" s="35">
        <v>0</v>
      </c>
      <c r="K849" s="35">
        <v>0</v>
      </c>
    </row>
    <row r="850" spans="1:11" x14ac:dyDescent="0.25">
      <c r="A850" s="32">
        <v>1509</v>
      </c>
      <c r="B850" s="32" t="s">
        <v>51</v>
      </c>
      <c r="C850" s="32" t="s">
        <v>1070</v>
      </c>
      <c r="D850" s="32" t="s">
        <v>345</v>
      </c>
      <c r="E850" s="32" t="s">
        <v>334</v>
      </c>
      <c r="F850" s="32" t="s">
        <v>1070</v>
      </c>
      <c r="G850" s="32" t="s">
        <v>7579</v>
      </c>
      <c r="H850" s="32" t="s">
        <v>7580</v>
      </c>
      <c r="I850" s="32" t="s">
        <v>2003</v>
      </c>
      <c r="J850" s="35">
        <v>0</v>
      </c>
      <c r="K850" s="35">
        <v>0</v>
      </c>
    </row>
    <row r="851" spans="1:11" x14ac:dyDescent="0.25">
      <c r="A851" s="32">
        <v>1509</v>
      </c>
      <c r="B851" s="32" t="s">
        <v>51</v>
      </c>
      <c r="C851" s="32" t="s">
        <v>1070</v>
      </c>
      <c r="D851" s="32" t="s">
        <v>345</v>
      </c>
      <c r="E851" s="32" t="s">
        <v>334</v>
      </c>
      <c r="F851" s="32" t="s">
        <v>1070</v>
      </c>
      <c r="G851" s="32" t="s">
        <v>7858</v>
      </c>
      <c r="H851" s="32" t="s">
        <v>7859</v>
      </c>
      <c r="I851" s="32" t="s">
        <v>2003</v>
      </c>
      <c r="J851" s="35">
        <v>0</v>
      </c>
      <c r="K851" s="35">
        <v>0</v>
      </c>
    </row>
    <row r="852" spans="1:11" x14ac:dyDescent="0.25">
      <c r="A852" s="32">
        <v>1509</v>
      </c>
      <c r="B852" s="32" t="s">
        <v>51</v>
      </c>
      <c r="C852" s="32" t="s">
        <v>1070</v>
      </c>
      <c r="D852" s="32" t="s">
        <v>345</v>
      </c>
      <c r="E852" s="32" t="s">
        <v>334</v>
      </c>
      <c r="F852" s="32" t="s">
        <v>1070</v>
      </c>
      <c r="G852" s="32" t="s">
        <v>7927</v>
      </c>
      <c r="H852" s="32" t="s">
        <v>7928</v>
      </c>
      <c r="I852" s="32" t="s">
        <v>2003</v>
      </c>
      <c r="J852" s="35">
        <v>0</v>
      </c>
      <c r="K852" s="35">
        <v>0</v>
      </c>
    </row>
    <row r="853" spans="1:11" x14ac:dyDescent="0.25">
      <c r="A853" s="32">
        <v>1509</v>
      </c>
      <c r="B853" s="32" t="s">
        <v>51</v>
      </c>
      <c r="C853" s="32" t="s">
        <v>1070</v>
      </c>
      <c r="D853" s="32" t="s">
        <v>345</v>
      </c>
      <c r="E853" s="32" t="s">
        <v>334</v>
      </c>
      <c r="F853" s="32" t="s">
        <v>1070</v>
      </c>
      <c r="G853" s="32" t="s">
        <v>9560</v>
      </c>
      <c r="H853" s="32" t="s">
        <v>9561</v>
      </c>
      <c r="I853" s="32" t="s">
        <v>2003</v>
      </c>
      <c r="J853" s="35">
        <v>0</v>
      </c>
      <c r="K853" s="35">
        <v>0</v>
      </c>
    </row>
    <row r="854" spans="1:11" x14ac:dyDescent="0.25">
      <c r="A854" s="32">
        <v>1509</v>
      </c>
      <c r="B854" s="32" t="s">
        <v>51</v>
      </c>
      <c r="C854" s="32" t="s">
        <v>1070</v>
      </c>
      <c r="D854" s="32" t="s">
        <v>345</v>
      </c>
      <c r="E854" s="32" t="s">
        <v>334</v>
      </c>
      <c r="F854" s="32" t="s">
        <v>1070</v>
      </c>
      <c r="G854" s="32" t="s">
        <v>9562</v>
      </c>
      <c r="H854" s="32" t="s">
        <v>9563</v>
      </c>
      <c r="I854" s="32" t="s">
        <v>2003</v>
      </c>
      <c r="J854" s="35">
        <v>0</v>
      </c>
      <c r="K854" s="35">
        <v>0</v>
      </c>
    </row>
    <row r="855" spans="1:11" x14ac:dyDescent="0.25">
      <c r="A855" s="32">
        <v>1509</v>
      </c>
      <c r="B855" s="32" t="s">
        <v>51</v>
      </c>
      <c r="C855" s="32" t="s">
        <v>1070</v>
      </c>
      <c r="D855" s="32" t="s">
        <v>345</v>
      </c>
      <c r="E855" s="32" t="s">
        <v>334</v>
      </c>
      <c r="F855" s="32" t="s">
        <v>1070</v>
      </c>
      <c r="G855" s="32" t="s">
        <v>9564</v>
      </c>
      <c r="H855" s="32" t="s">
        <v>9565</v>
      </c>
      <c r="I855" s="32" t="s">
        <v>2003</v>
      </c>
      <c r="J855" s="35">
        <v>0</v>
      </c>
      <c r="K855" s="35">
        <v>0</v>
      </c>
    </row>
    <row r="856" spans="1:11" x14ac:dyDescent="0.25">
      <c r="A856" s="32">
        <v>1509</v>
      </c>
      <c r="B856" s="32" t="s">
        <v>51</v>
      </c>
      <c r="C856" s="32" t="s">
        <v>1070</v>
      </c>
      <c r="D856" s="32" t="s">
        <v>345</v>
      </c>
      <c r="E856" s="32" t="s">
        <v>334</v>
      </c>
      <c r="F856" s="32" t="s">
        <v>1070</v>
      </c>
      <c r="G856" s="32" t="s">
        <v>9622</v>
      </c>
      <c r="H856" s="32" t="s">
        <v>9623</v>
      </c>
      <c r="I856" s="32" t="s">
        <v>2003</v>
      </c>
      <c r="J856" s="35">
        <v>0</v>
      </c>
      <c r="K856" s="35">
        <v>0</v>
      </c>
    </row>
    <row r="857" spans="1:11" x14ac:dyDescent="0.25">
      <c r="A857" s="32">
        <v>1509</v>
      </c>
      <c r="B857" s="32" t="s">
        <v>51</v>
      </c>
      <c r="C857" s="32" t="s">
        <v>1070</v>
      </c>
      <c r="D857" s="32" t="s">
        <v>345</v>
      </c>
      <c r="E857" s="32" t="s">
        <v>334</v>
      </c>
      <c r="F857" s="32" t="s">
        <v>1070</v>
      </c>
      <c r="G857" s="32" t="s">
        <v>9624</v>
      </c>
      <c r="H857" s="32" t="s">
        <v>9625</v>
      </c>
      <c r="I857" s="32" t="s">
        <v>2003</v>
      </c>
      <c r="J857" s="35">
        <v>0</v>
      </c>
      <c r="K857" s="35">
        <v>0</v>
      </c>
    </row>
    <row r="858" spans="1:11" x14ac:dyDescent="0.25">
      <c r="A858" s="32">
        <v>1509</v>
      </c>
      <c r="B858" s="32" t="s">
        <v>51</v>
      </c>
      <c r="C858" s="32" t="s">
        <v>1070</v>
      </c>
      <c r="D858" s="32" t="s">
        <v>345</v>
      </c>
      <c r="E858" s="32" t="s">
        <v>334</v>
      </c>
      <c r="F858" s="32" t="s">
        <v>1070</v>
      </c>
      <c r="G858" s="32" t="s">
        <v>9638</v>
      </c>
      <c r="H858" s="32" t="s">
        <v>9639</v>
      </c>
      <c r="I858" s="32" t="s">
        <v>2003</v>
      </c>
      <c r="J858" s="35">
        <v>0</v>
      </c>
      <c r="K858" s="35">
        <v>0</v>
      </c>
    </row>
    <row r="859" spans="1:11" x14ac:dyDescent="0.25">
      <c r="A859" s="32">
        <v>1509</v>
      </c>
      <c r="B859" s="32" t="s">
        <v>51</v>
      </c>
      <c r="C859" s="32" t="s">
        <v>1070</v>
      </c>
      <c r="D859" s="32" t="s">
        <v>345</v>
      </c>
      <c r="E859" s="32" t="s">
        <v>334</v>
      </c>
      <c r="F859" s="32" t="s">
        <v>1070</v>
      </c>
      <c r="G859" s="32" t="s">
        <v>9727</v>
      </c>
      <c r="H859" s="32" t="s">
        <v>9728</v>
      </c>
      <c r="I859" s="32" t="s">
        <v>2003</v>
      </c>
      <c r="J859" s="35">
        <v>0</v>
      </c>
      <c r="K859" s="35">
        <v>0</v>
      </c>
    </row>
    <row r="860" spans="1:11" x14ac:dyDescent="0.25">
      <c r="A860" s="32">
        <v>1509</v>
      </c>
      <c r="B860" s="32" t="s">
        <v>51</v>
      </c>
      <c r="C860" s="32" t="s">
        <v>1070</v>
      </c>
      <c r="D860" s="32" t="s">
        <v>345</v>
      </c>
      <c r="E860" s="32" t="s">
        <v>334</v>
      </c>
      <c r="F860" s="32" t="s">
        <v>1070</v>
      </c>
      <c r="G860" s="32" t="s">
        <v>9853</v>
      </c>
      <c r="H860" s="32" t="s">
        <v>9854</v>
      </c>
      <c r="I860" s="32" t="s">
        <v>2003</v>
      </c>
      <c r="J860" s="35">
        <v>0</v>
      </c>
      <c r="K860" s="35">
        <v>0</v>
      </c>
    </row>
    <row r="861" spans="1:11" x14ac:dyDescent="0.25">
      <c r="A861" s="32">
        <v>1509</v>
      </c>
      <c r="B861" s="32" t="s">
        <v>51</v>
      </c>
      <c r="C861" s="32" t="s">
        <v>1070</v>
      </c>
      <c r="D861" s="32" t="s">
        <v>345</v>
      </c>
      <c r="E861" s="32" t="s">
        <v>334</v>
      </c>
      <c r="F861" s="32" t="s">
        <v>1070</v>
      </c>
      <c r="G861" s="32" t="s">
        <v>10106</v>
      </c>
      <c r="H861" s="32" t="s">
        <v>10107</v>
      </c>
      <c r="I861" s="32" t="s">
        <v>2003</v>
      </c>
      <c r="J861" s="35">
        <v>0</v>
      </c>
      <c r="K861" s="35">
        <v>0</v>
      </c>
    </row>
    <row r="862" spans="1:11" x14ac:dyDescent="0.25">
      <c r="A862" s="32">
        <v>1509</v>
      </c>
      <c r="B862" s="32" t="s">
        <v>51</v>
      </c>
      <c r="C862" s="32" t="s">
        <v>1070</v>
      </c>
      <c r="D862" s="32" t="s">
        <v>457</v>
      </c>
      <c r="E862" s="32" t="s">
        <v>334</v>
      </c>
      <c r="F862" s="32" t="s">
        <v>1070</v>
      </c>
      <c r="G862" s="32" t="s">
        <v>5957</v>
      </c>
      <c r="H862" s="32" t="s">
        <v>5958</v>
      </c>
      <c r="I862" s="32" t="s">
        <v>2003</v>
      </c>
      <c r="J862" s="35">
        <v>0</v>
      </c>
      <c r="K862" s="35">
        <v>0</v>
      </c>
    </row>
    <row r="863" spans="1:11" x14ac:dyDescent="0.25">
      <c r="A863" s="32">
        <v>1509</v>
      </c>
      <c r="B863" s="32" t="s">
        <v>51</v>
      </c>
      <c r="C863" s="32" t="s">
        <v>1070</v>
      </c>
      <c r="D863" s="32" t="s">
        <v>457</v>
      </c>
      <c r="E863" s="32" t="s">
        <v>334</v>
      </c>
      <c r="F863" s="32" t="s">
        <v>1070</v>
      </c>
      <c r="G863" s="32" t="s">
        <v>5977</v>
      </c>
      <c r="H863" s="32" t="s">
        <v>5978</v>
      </c>
      <c r="I863" s="32" t="s">
        <v>2003</v>
      </c>
      <c r="J863" s="35">
        <v>0</v>
      </c>
      <c r="K863" s="35">
        <v>0</v>
      </c>
    </row>
    <row r="864" spans="1:11" x14ac:dyDescent="0.25">
      <c r="A864" s="32">
        <v>1509</v>
      </c>
      <c r="B864" s="32" t="s">
        <v>51</v>
      </c>
      <c r="C864" s="32" t="s">
        <v>1070</v>
      </c>
      <c r="D864" s="32" t="s">
        <v>457</v>
      </c>
      <c r="E864" s="32" t="s">
        <v>334</v>
      </c>
      <c r="F864" s="32" t="s">
        <v>1070</v>
      </c>
      <c r="G864" s="32" t="s">
        <v>5979</v>
      </c>
      <c r="H864" s="32" t="s">
        <v>5980</v>
      </c>
      <c r="I864" s="32" t="s">
        <v>2003</v>
      </c>
      <c r="J864" s="35">
        <v>0</v>
      </c>
      <c r="K864" s="35">
        <v>0</v>
      </c>
    </row>
    <row r="865" spans="1:11" x14ac:dyDescent="0.25">
      <c r="A865" s="32">
        <v>1509</v>
      </c>
      <c r="B865" s="32" t="s">
        <v>51</v>
      </c>
      <c r="C865" s="32" t="s">
        <v>1070</v>
      </c>
      <c r="D865" s="32" t="s">
        <v>457</v>
      </c>
      <c r="E865" s="32" t="s">
        <v>334</v>
      </c>
      <c r="F865" s="32" t="s">
        <v>1070</v>
      </c>
      <c r="G865" s="32" t="s">
        <v>6054</v>
      </c>
      <c r="H865" s="32" t="s">
        <v>6055</v>
      </c>
      <c r="I865" s="32" t="s">
        <v>2003</v>
      </c>
      <c r="J865" s="35">
        <v>0</v>
      </c>
      <c r="K865" s="35">
        <v>0</v>
      </c>
    </row>
    <row r="866" spans="1:11" x14ac:dyDescent="0.25">
      <c r="A866" s="32">
        <v>1509</v>
      </c>
      <c r="B866" s="32" t="s">
        <v>51</v>
      </c>
      <c r="C866" s="32" t="s">
        <v>1070</v>
      </c>
      <c r="D866" s="32" t="s">
        <v>457</v>
      </c>
      <c r="E866" s="32" t="s">
        <v>334</v>
      </c>
      <c r="F866" s="32" t="s">
        <v>1070</v>
      </c>
      <c r="G866" s="32" t="s">
        <v>6064</v>
      </c>
      <c r="H866" s="32" t="s">
        <v>6065</v>
      </c>
      <c r="I866" s="32" t="s">
        <v>2003</v>
      </c>
      <c r="J866" s="35">
        <v>0</v>
      </c>
      <c r="K866" s="35">
        <v>0</v>
      </c>
    </row>
    <row r="867" spans="1:11" x14ac:dyDescent="0.25">
      <c r="A867" s="32">
        <v>1509</v>
      </c>
      <c r="B867" s="32" t="s">
        <v>51</v>
      </c>
      <c r="C867" s="32" t="s">
        <v>1070</v>
      </c>
      <c r="D867" s="32" t="s">
        <v>457</v>
      </c>
      <c r="E867" s="32" t="s">
        <v>334</v>
      </c>
      <c r="F867" s="32" t="s">
        <v>1070</v>
      </c>
      <c r="G867" s="32" t="s">
        <v>6122</v>
      </c>
      <c r="H867" s="32" t="s">
        <v>6123</v>
      </c>
      <c r="I867" s="32" t="s">
        <v>2003</v>
      </c>
      <c r="J867" s="35">
        <v>0</v>
      </c>
      <c r="K867" s="35">
        <v>0</v>
      </c>
    </row>
    <row r="868" spans="1:11" x14ac:dyDescent="0.25">
      <c r="A868" s="32">
        <v>1509</v>
      </c>
      <c r="B868" s="32" t="s">
        <v>51</v>
      </c>
      <c r="C868" s="32" t="s">
        <v>1070</v>
      </c>
      <c r="D868" s="32" t="s">
        <v>457</v>
      </c>
      <c r="E868" s="32" t="s">
        <v>334</v>
      </c>
      <c r="F868" s="32" t="s">
        <v>1070</v>
      </c>
      <c r="G868" s="32" t="s">
        <v>6228</v>
      </c>
      <c r="H868" s="32" t="s">
        <v>6229</v>
      </c>
      <c r="I868" s="32" t="s">
        <v>2003</v>
      </c>
      <c r="J868" s="35">
        <v>0</v>
      </c>
      <c r="K868" s="35">
        <v>0</v>
      </c>
    </row>
    <row r="869" spans="1:11" x14ac:dyDescent="0.25">
      <c r="A869" s="32">
        <v>1509</v>
      </c>
      <c r="B869" s="32" t="s">
        <v>51</v>
      </c>
      <c r="C869" s="32" t="s">
        <v>1070</v>
      </c>
      <c r="D869" s="32" t="s">
        <v>457</v>
      </c>
      <c r="E869" s="32" t="s">
        <v>334</v>
      </c>
      <c r="F869" s="32" t="s">
        <v>1070</v>
      </c>
      <c r="G869" s="32" t="s">
        <v>7083</v>
      </c>
      <c r="H869" s="32" t="s">
        <v>7084</v>
      </c>
      <c r="I869" s="32" t="s">
        <v>2003</v>
      </c>
      <c r="J869" s="35">
        <v>0</v>
      </c>
      <c r="K869" s="35">
        <v>0</v>
      </c>
    </row>
    <row r="870" spans="1:11" x14ac:dyDescent="0.25">
      <c r="A870" s="32">
        <v>1509</v>
      </c>
      <c r="B870" s="32" t="s">
        <v>51</v>
      </c>
      <c r="C870" s="32" t="s">
        <v>1070</v>
      </c>
      <c r="D870" s="32" t="s">
        <v>457</v>
      </c>
      <c r="E870" s="32" t="s">
        <v>334</v>
      </c>
      <c r="F870" s="32" t="s">
        <v>1070</v>
      </c>
      <c r="G870" s="32" t="s">
        <v>7162</v>
      </c>
      <c r="H870" s="32" t="s">
        <v>7163</v>
      </c>
      <c r="I870" s="32" t="s">
        <v>2003</v>
      </c>
      <c r="J870" s="35">
        <v>0</v>
      </c>
      <c r="K870" s="35">
        <v>0</v>
      </c>
    </row>
    <row r="871" spans="1:11" x14ac:dyDescent="0.25">
      <c r="A871" s="32">
        <v>1509</v>
      </c>
      <c r="B871" s="32" t="s">
        <v>51</v>
      </c>
      <c r="C871" s="32" t="s">
        <v>1070</v>
      </c>
      <c r="D871" s="32" t="s">
        <v>457</v>
      </c>
      <c r="E871" s="32" t="s">
        <v>334</v>
      </c>
      <c r="F871" s="32" t="s">
        <v>1070</v>
      </c>
      <c r="G871" s="32" t="s">
        <v>7294</v>
      </c>
      <c r="H871" s="32" t="s">
        <v>7295</v>
      </c>
      <c r="I871" s="32" t="s">
        <v>2003</v>
      </c>
      <c r="J871" s="35">
        <v>0</v>
      </c>
      <c r="K871" s="35">
        <v>0</v>
      </c>
    </row>
    <row r="872" spans="1:11" x14ac:dyDescent="0.25">
      <c r="A872" s="32">
        <v>1509</v>
      </c>
      <c r="B872" s="32" t="s">
        <v>51</v>
      </c>
      <c r="C872" s="32" t="s">
        <v>1070</v>
      </c>
      <c r="D872" s="32" t="s">
        <v>457</v>
      </c>
      <c r="E872" s="32" t="s">
        <v>334</v>
      </c>
      <c r="F872" s="32" t="s">
        <v>1070</v>
      </c>
      <c r="G872" s="32" t="s">
        <v>7360</v>
      </c>
      <c r="H872" s="32" t="s">
        <v>7361</v>
      </c>
      <c r="I872" s="32" t="s">
        <v>2003</v>
      </c>
      <c r="J872" s="35">
        <v>0</v>
      </c>
      <c r="K872" s="35">
        <v>0</v>
      </c>
    </row>
    <row r="873" spans="1:11" x14ac:dyDescent="0.25">
      <c r="A873" s="32">
        <v>1509</v>
      </c>
      <c r="B873" s="32" t="s">
        <v>51</v>
      </c>
      <c r="C873" s="32" t="s">
        <v>1070</v>
      </c>
      <c r="D873" s="32" t="s">
        <v>457</v>
      </c>
      <c r="E873" s="32" t="s">
        <v>334</v>
      </c>
      <c r="F873" s="32" t="s">
        <v>1070</v>
      </c>
      <c r="G873" s="32" t="s">
        <v>7629</v>
      </c>
      <c r="H873" s="32" t="s">
        <v>7630</v>
      </c>
      <c r="I873" s="32" t="s">
        <v>2003</v>
      </c>
      <c r="J873" s="35">
        <v>0</v>
      </c>
      <c r="K873" s="35">
        <v>0</v>
      </c>
    </row>
    <row r="874" spans="1:11" x14ac:dyDescent="0.25">
      <c r="A874" s="32">
        <v>1509</v>
      </c>
      <c r="B874" s="32" t="s">
        <v>51</v>
      </c>
      <c r="C874" s="32" t="s">
        <v>1070</v>
      </c>
      <c r="D874" s="32" t="s">
        <v>457</v>
      </c>
      <c r="E874" s="32" t="s">
        <v>334</v>
      </c>
      <c r="F874" s="32" t="s">
        <v>1070</v>
      </c>
      <c r="G874" s="32" t="s">
        <v>7872</v>
      </c>
      <c r="H874" s="32" t="s">
        <v>7873</v>
      </c>
      <c r="I874" s="32" t="s">
        <v>2003</v>
      </c>
      <c r="J874" s="35">
        <v>0</v>
      </c>
      <c r="K874" s="35">
        <v>0</v>
      </c>
    </row>
    <row r="875" spans="1:11" x14ac:dyDescent="0.25">
      <c r="A875" s="32">
        <v>1509</v>
      </c>
      <c r="B875" s="32" t="s">
        <v>51</v>
      </c>
      <c r="C875" s="32" t="s">
        <v>1070</v>
      </c>
      <c r="D875" s="32" t="s">
        <v>457</v>
      </c>
      <c r="E875" s="32" t="s">
        <v>334</v>
      </c>
      <c r="F875" s="32" t="s">
        <v>1070</v>
      </c>
      <c r="G875" s="32" t="s">
        <v>7931</v>
      </c>
      <c r="H875" s="32" t="s">
        <v>7932</v>
      </c>
      <c r="I875" s="32" t="s">
        <v>2003</v>
      </c>
      <c r="J875" s="35">
        <v>0</v>
      </c>
      <c r="K875" s="35">
        <v>0</v>
      </c>
    </row>
    <row r="876" spans="1:11" x14ac:dyDescent="0.25">
      <c r="A876" s="32">
        <v>1509</v>
      </c>
      <c r="B876" s="32" t="s">
        <v>51</v>
      </c>
      <c r="C876" s="32" t="s">
        <v>1070</v>
      </c>
      <c r="D876" s="32" t="s">
        <v>457</v>
      </c>
      <c r="E876" s="32" t="s">
        <v>334</v>
      </c>
      <c r="F876" s="32" t="s">
        <v>1070</v>
      </c>
      <c r="G876" s="32" t="s">
        <v>9626</v>
      </c>
      <c r="H876" s="32" t="s">
        <v>9627</v>
      </c>
      <c r="I876" s="32" t="s">
        <v>2003</v>
      </c>
      <c r="J876" s="35">
        <v>0</v>
      </c>
      <c r="K876" s="35">
        <v>0</v>
      </c>
    </row>
    <row r="877" spans="1:11" x14ac:dyDescent="0.25">
      <c r="A877" s="32">
        <v>1509</v>
      </c>
      <c r="B877" s="32" t="s">
        <v>51</v>
      </c>
      <c r="C877" s="32" t="s">
        <v>1070</v>
      </c>
      <c r="D877" s="32" t="s">
        <v>457</v>
      </c>
      <c r="E877" s="32" t="s">
        <v>334</v>
      </c>
      <c r="F877" s="32" t="s">
        <v>1070</v>
      </c>
      <c r="G877" s="32" t="s">
        <v>9658</v>
      </c>
      <c r="H877" s="32" t="s">
        <v>9659</v>
      </c>
      <c r="I877" s="32" t="s">
        <v>2003</v>
      </c>
      <c r="J877" s="35">
        <v>0</v>
      </c>
      <c r="K877" s="35">
        <v>0</v>
      </c>
    </row>
    <row r="878" spans="1:11" x14ac:dyDescent="0.25">
      <c r="A878" s="32">
        <v>1509</v>
      </c>
      <c r="B878" s="32" t="s">
        <v>51</v>
      </c>
      <c r="C878" s="32" t="s">
        <v>1070</v>
      </c>
      <c r="D878" s="32" t="s">
        <v>457</v>
      </c>
      <c r="E878" s="32" t="s">
        <v>334</v>
      </c>
      <c r="F878" s="32" t="s">
        <v>1070</v>
      </c>
      <c r="G878" s="32" t="s">
        <v>9660</v>
      </c>
      <c r="H878" s="32" t="s">
        <v>9661</v>
      </c>
      <c r="I878" s="32" t="s">
        <v>2003</v>
      </c>
      <c r="J878" s="35">
        <v>0</v>
      </c>
      <c r="K878" s="35">
        <v>0</v>
      </c>
    </row>
    <row r="879" spans="1:11" x14ac:dyDescent="0.25">
      <c r="A879" s="32">
        <v>1509</v>
      </c>
      <c r="B879" s="32" t="s">
        <v>51</v>
      </c>
      <c r="C879" s="32" t="s">
        <v>1070</v>
      </c>
      <c r="D879" s="32" t="s">
        <v>457</v>
      </c>
      <c r="E879" s="32" t="s">
        <v>334</v>
      </c>
      <c r="F879" s="32" t="s">
        <v>1070</v>
      </c>
      <c r="G879" s="32" t="s">
        <v>9858</v>
      </c>
      <c r="H879" s="32" t="s">
        <v>9859</v>
      </c>
      <c r="I879" s="32" t="s">
        <v>2003</v>
      </c>
      <c r="J879" s="35">
        <v>0</v>
      </c>
      <c r="K879" s="35">
        <v>0</v>
      </c>
    </row>
    <row r="880" spans="1:11" x14ac:dyDescent="0.25">
      <c r="A880" s="32">
        <v>1509</v>
      </c>
      <c r="B880" s="32" t="s">
        <v>51</v>
      </c>
      <c r="C880" s="32" t="s">
        <v>1070</v>
      </c>
      <c r="D880" s="32" t="s">
        <v>457</v>
      </c>
      <c r="E880" s="32" t="s">
        <v>334</v>
      </c>
      <c r="F880" s="32" t="s">
        <v>1070</v>
      </c>
      <c r="G880" s="32" t="s">
        <v>10324</v>
      </c>
      <c r="H880" s="32" t="s">
        <v>10325</v>
      </c>
      <c r="I880" s="32" t="s">
        <v>2003</v>
      </c>
      <c r="J880" s="35">
        <v>0</v>
      </c>
      <c r="K880" s="35">
        <v>0</v>
      </c>
    </row>
    <row r="881" spans="1:11" x14ac:dyDescent="0.25">
      <c r="A881" s="32">
        <v>1509</v>
      </c>
      <c r="B881" s="32" t="s">
        <v>51</v>
      </c>
      <c r="C881" s="32" t="s">
        <v>1070</v>
      </c>
      <c r="D881" s="32" t="s">
        <v>506</v>
      </c>
      <c r="E881" s="32" t="s">
        <v>334</v>
      </c>
      <c r="F881" s="32" t="s">
        <v>1070</v>
      </c>
      <c r="G881" s="32" t="s">
        <v>5969</v>
      </c>
      <c r="H881" s="32" t="s">
        <v>5970</v>
      </c>
      <c r="I881" s="32" t="s">
        <v>2003</v>
      </c>
      <c r="J881" s="35">
        <v>0</v>
      </c>
      <c r="K881" s="35">
        <v>0</v>
      </c>
    </row>
    <row r="882" spans="1:11" x14ac:dyDescent="0.25">
      <c r="A882" s="32">
        <v>1509</v>
      </c>
      <c r="B882" s="32" t="s">
        <v>51</v>
      </c>
      <c r="C882" s="32" t="s">
        <v>1070</v>
      </c>
      <c r="D882" s="32" t="s">
        <v>506</v>
      </c>
      <c r="E882" s="32" t="s">
        <v>334</v>
      </c>
      <c r="F882" s="32" t="s">
        <v>1070</v>
      </c>
      <c r="G882" s="32" t="s">
        <v>5987</v>
      </c>
      <c r="H882" s="32" t="s">
        <v>5988</v>
      </c>
      <c r="I882" s="32" t="s">
        <v>2003</v>
      </c>
      <c r="J882" s="35">
        <v>0</v>
      </c>
      <c r="K882" s="35">
        <v>0</v>
      </c>
    </row>
    <row r="883" spans="1:11" x14ac:dyDescent="0.25">
      <c r="A883" s="32">
        <v>1509</v>
      </c>
      <c r="B883" s="32" t="s">
        <v>51</v>
      </c>
      <c r="C883" s="32" t="s">
        <v>1070</v>
      </c>
      <c r="D883" s="32" t="s">
        <v>506</v>
      </c>
      <c r="E883" s="32" t="s">
        <v>334</v>
      </c>
      <c r="F883" s="32" t="s">
        <v>1070</v>
      </c>
      <c r="G883" s="32" t="s">
        <v>6046</v>
      </c>
      <c r="H883" s="32" t="s">
        <v>6047</v>
      </c>
      <c r="I883" s="32" t="s">
        <v>2003</v>
      </c>
      <c r="J883" s="35">
        <v>0</v>
      </c>
      <c r="K883" s="35">
        <v>0</v>
      </c>
    </row>
    <row r="884" spans="1:11" x14ac:dyDescent="0.25">
      <c r="A884" s="32">
        <v>1509</v>
      </c>
      <c r="B884" s="32" t="s">
        <v>51</v>
      </c>
      <c r="C884" s="32" t="s">
        <v>1070</v>
      </c>
      <c r="D884" s="32" t="s">
        <v>506</v>
      </c>
      <c r="E884" s="32" t="s">
        <v>334</v>
      </c>
      <c r="F884" s="32" t="s">
        <v>1070</v>
      </c>
      <c r="G884" s="32" t="s">
        <v>6140</v>
      </c>
      <c r="H884" s="32" t="s">
        <v>6141</v>
      </c>
      <c r="I884" s="32" t="s">
        <v>2003</v>
      </c>
      <c r="J884" s="35">
        <v>0</v>
      </c>
      <c r="K884" s="35">
        <v>0</v>
      </c>
    </row>
    <row r="885" spans="1:11" x14ac:dyDescent="0.25">
      <c r="A885" s="32">
        <v>1509</v>
      </c>
      <c r="B885" s="32" t="s">
        <v>51</v>
      </c>
      <c r="C885" s="32" t="s">
        <v>1070</v>
      </c>
      <c r="D885" s="32" t="s">
        <v>506</v>
      </c>
      <c r="E885" s="32" t="s">
        <v>334</v>
      </c>
      <c r="F885" s="32" t="s">
        <v>1070</v>
      </c>
      <c r="G885" s="32" t="s">
        <v>6205</v>
      </c>
      <c r="H885" s="32" t="s">
        <v>6206</v>
      </c>
      <c r="I885" s="32" t="s">
        <v>2003</v>
      </c>
      <c r="J885" s="35">
        <v>0</v>
      </c>
      <c r="K885" s="35">
        <v>0</v>
      </c>
    </row>
    <row r="886" spans="1:11" x14ac:dyDescent="0.25">
      <c r="A886" s="32">
        <v>1509</v>
      </c>
      <c r="B886" s="32" t="s">
        <v>51</v>
      </c>
      <c r="C886" s="32" t="s">
        <v>1070</v>
      </c>
      <c r="D886" s="32" t="s">
        <v>506</v>
      </c>
      <c r="E886" s="32" t="s">
        <v>334</v>
      </c>
      <c r="F886" s="32" t="s">
        <v>1070</v>
      </c>
      <c r="G886" s="32" t="s">
        <v>6864</v>
      </c>
      <c r="H886" s="32" t="s">
        <v>6865</v>
      </c>
      <c r="I886" s="32" t="s">
        <v>2003</v>
      </c>
      <c r="J886" s="35">
        <v>0</v>
      </c>
      <c r="K886" s="35">
        <v>0</v>
      </c>
    </row>
    <row r="887" spans="1:11" x14ac:dyDescent="0.25">
      <c r="A887" s="32">
        <v>1509</v>
      </c>
      <c r="B887" s="32" t="s">
        <v>51</v>
      </c>
      <c r="C887" s="32" t="s">
        <v>1070</v>
      </c>
      <c r="D887" s="32" t="s">
        <v>506</v>
      </c>
      <c r="E887" s="32" t="s">
        <v>334</v>
      </c>
      <c r="F887" s="32" t="s">
        <v>1070</v>
      </c>
      <c r="G887" s="32" t="s">
        <v>7056</v>
      </c>
      <c r="H887" s="32" t="s">
        <v>7057</v>
      </c>
      <c r="I887" s="32" t="s">
        <v>2003</v>
      </c>
      <c r="J887" s="35">
        <v>0</v>
      </c>
      <c r="K887" s="35">
        <v>0</v>
      </c>
    </row>
    <row r="888" spans="1:11" x14ac:dyDescent="0.25">
      <c r="A888" s="32">
        <v>1509</v>
      </c>
      <c r="B888" s="32" t="s">
        <v>51</v>
      </c>
      <c r="C888" s="32" t="s">
        <v>1070</v>
      </c>
      <c r="D888" s="32" t="s">
        <v>506</v>
      </c>
      <c r="E888" s="32" t="s">
        <v>334</v>
      </c>
      <c r="F888" s="32" t="s">
        <v>1070</v>
      </c>
      <c r="G888" s="32" t="s">
        <v>7081</v>
      </c>
      <c r="H888" s="32" t="s">
        <v>7082</v>
      </c>
      <c r="I888" s="32" t="s">
        <v>2003</v>
      </c>
      <c r="J888" s="35">
        <v>0</v>
      </c>
      <c r="K888" s="35">
        <v>0</v>
      </c>
    </row>
    <row r="889" spans="1:11" x14ac:dyDescent="0.25">
      <c r="A889" s="32">
        <v>1509</v>
      </c>
      <c r="B889" s="32" t="s">
        <v>51</v>
      </c>
      <c r="C889" s="32" t="s">
        <v>1070</v>
      </c>
      <c r="D889" s="32" t="s">
        <v>506</v>
      </c>
      <c r="E889" s="32" t="s">
        <v>334</v>
      </c>
      <c r="F889" s="32" t="s">
        <v>1070</v>
      </c>
      <c r="G889" s="32" t="s">
        <v>7573</v>
      </c>
      <c r="H889" s="32" t="s">
        <v>7574</v>
      </c>
      <c r="I889" s="32" t="s">
        <v>2003</v>
      </c>
      <c r="J889" s="35">
        <v>0</v>
      </c>
      <c r="K889" s="35">
        <v>0</v>
      </c>
    </row>
    <row r="890" spans="1:11" x14ac:dyDescent="0.25">
      <c r="A890" s="32">
        <v>1509</v>
      </c>
      <c r="B890" s="32" t="s">
        <v>51</v>
      </c>
      <c r="C890" s="32" t="s">
        <v>1070</v>
      </c>
      <c r="D890" s="32" t="s">
        <v>506</v>
      </c>
      <c r="E890" s="32" t="s">
        <v>334</v>
      </c>
      <c r="F890" s="32" t="s">
        <v>1070</v>
      </c>
      <c r="G890" s="32" t="s">
        <v>7625</v>
      </c>
      <c r="H890" s="32" t="s">
        <v>7626</v>
      </c>
      <c r="I890" s="32" t="s">
        <v>2003</v>
      </c>
      <c r="J890" s="35">
        <v>0</v>
      </c>
      <c r="K890" s="35">
        <v>0</v>
      </c>
    </row>
    <row r="891" spans="1:11" x14ac:dyDescent="0.25">
      <c r="A891" s="32">
        <v>1509</v>
      </c>
      <c r="B891" s="32" t="s">
        <v>51</v>
      </c>
      <c r="C891" s="32" t="s">
        <v>1070</v>
      </c>
      <c r="D891" s="32" t="s">
        <v>506</v>
      </c>
      <c r="E891" s="32" t="s">
        <v>334</v>
      </c>
      <c r="F891" s="32" t="s">
        <v>1070</v>
      </c>
      <c r="G891" s="32" t="s">
        <v>7627</v>
      </c>
      <c r="H891" s="32" t="s">
        <v>7628</v>
      </c>
      <c r="I891" s="32" t="s">
        <v>2003</v>
      </c>
      <c r="J891" s="35">
        <v>0</v>
      </c>
      <c r="K891" s="35">
        <v>0</v>
      </c>
    </row>
    <row r="892" spans="1:11" x14ac:dyDescent="0.25">
      <c r="A892" s="32">
        <v>1509</v>
      </c>
      <c r="B892" s="32" t="s">
        <v>51</v>
      </c>
      <c r="C892" s="32" t="s">
        <v>1070</v>
      </c>
      <c r="D892" s="32" t="s">
        <v>506</v>
      </c>
      <c r="E892" s="32" t="s">
        <v>334</v>
      </c>
      <c r="F892" s="32" t="s">
        <v>1070</v>
      </c>
      <c r="G892" s="32" t="s">
        <v>7856</v>
      </c>
      <c r="H892" s="32" t="s">
        <v>7857</v>
      </c>
      <c r="I892" s="32" t="s">
        <v>2003</v>
      </c>
      <c r="J892" s="35">
        <v>0</v>
      </c>
      <c r="K892" s="35">
        <v>0</v>
      </c>
    </row>
    <row r="893" spans="1:11" x14ac:dyDescent="0.25">
      <c r="A893" s="32">
        <v>1509</v>
      </c>
      <c r="B893" s="32" t="s">
        <v>51</v>
      </c>
      <c r="C893" s="32" t="s">
        <v>1070</v>
      </c>
      <c r="D893" s="32" t="s">
        <v>506</v>
      </c>
      <c r="E893" s="32" t="s">
        <v>334</v>
      </c>
      <c r="F893" s="32" t="s">
        <v>1070</v>
      </c>
      <c r="G893" s="32" t="s">
        <v>7866</v>
      </c>
      <c r="H893" s="32" t="s">
        <v>7867</v>
      </c>
      <c r="I893" s="32" t="s">
        <v>2003</v>
      </c>
      <c r="J893" s="35">
        <v>0</v>
      </c>
      <c r="K893" s="35">
        <v>0</v>
      </c>
    </row>
    <row r="894" spans="1:11" x14ac:dyDescent="0.25">
      <c r="A894" s="32">
        <v>1509</v>
      </c>
      <c r="B894" s="32" t="s">
        <v>51</v>
      </c>
      <c r="C894" s="32" t="s">
        <v>1070</v>
      </c>
      <c r="D894" s="32" t="s">
        <v>506</v>
      </c>
      <c r="E894" s="32" t="s">
        <v>334</v>
      </c>
      <c r="F894" s="32" t="s">
        <v>1070</v>
      </c>
      <c r="G894" s="32" t="s">
        <v>7937</v>
      </c>
      <c r="H894" s="32" t="s">
        <v>7938</v>
      </c>
      <c r="I894" s="32" t="s">
        <v>2003</v>
      </c>
      <c r="J894" s="35">
        <v>0</v>
      </c>
      <c r="K894" s="35">
        <v>0</v>
      </c>
    </row>
    <row r="895" spans="1:11" x14ac:dyDescent="0.25">
      <c r="A895" s="32">
        <v>1509</v>
      </c>
      <c r="B895" s="32" t="s">
        <v>51</v>
      </c>
      <c r="C895" s="32" t="s">
        <v>1070</v>
      </c>
      <c r="D895" s="32" t="s">
        <v>506</v>
      </c>
      <c r="E895" s="32" t="s">
        <v>334</v>
      </c>
      <c r="F895" s="32" t="s">
        <v>1070</v>
      </c>
      <c r="G895" s="32" t="s">
        <v>7943</v>
      </c>
      <c r="H895" s="32" t="s">
        <v>7944</v>
      </c>
      <c r="I895" s="32" t="s">
        <v>2003</v>
      </c>
      <c r="J895" s="35">
        <v>0</v>
      </c>
      <c r="K895" s="35">
        <v>0</v>
      </c>
    </row>
    <row r="896" spans="1:11" x14ac:dyDescent="0.25">
      <c r="A896" s="32">
        <v>1509</v>
      </c>
      <c r="B896" s="32" t="s">
        <v>51</v>
      </c>
      <c r="C896" s="32" t="s">
        <v>1070</v>
      </c>
      <c r="D896" s="32" t="s">
        <v>506</v>
      </c>
      <c r="E896" s="32" t="s">
        <v>334</v>
      </c>
      <c r="F896" s="32" t="s">
        <v>1070</v>
      </c>
      <c r="G896" s="32" t="s">
        <v>7953</v>
      </c>
      <c r="H896" s="32" t="s">
        <v>7954</v>
      </c>
      <c r="I896" s="32" t="s">
        <v>2003</v>
      </c>
      <c r="J896" s="35">
        <v>0</v>
      </c>
      <c r="K896" s="35">
        <v>0</v>
      </c>
    </row>
    <row r="897" spans="1:11" x14ac:dyDescent="0.25">
      <c r="A897" s="32">
        <v>1509</v>
      </c>
      <c r="B897" s="32" t="s">
        <v>51</v>
      </c>
      <c r="C897" s="32" t="s">
        <v>1070</v>
      </c>
      <c r="D897" s="32" t="s">
        <v>506</v>
      </c>
      <c r="E897" s="32" t="s">
        <v>334</v>
      </c>
      <c r="F897" s="32" t="s">
        <v>1070</v>
      </c>
      <c r="G897" s="32" t="s">
        <v>9569</v>
      </c>
      <c r="H897" s="32" t="s">
        <v>9570</v>
      </c>
      <c r="I897" s="32" t="s">
        <v>2003</v>
      </c>
      <c r="J897" s="35">
        <v>0</v>
      </c>
      <c r="K897" s="35">
        <v>0</v>
      </c>
    </row>
    <row r="898" spans="1:11" x14ac:dyDescent="0.25">
      <c r="A898" s="32">
        <v>1509</v>
      </c>
      <c r="B898" s="32" t="s">
        <v>51</v>
      </c>
      <c r="C898" s="32" t="s">
        <v>1070</v>
      </c>
      <c r="D898" s="32" t="s">
        <v>506</v>
      </c>
      <c r="E898" s="32" t="s">
        <v>334</v>
      </c>
      <c r="F898" s="32" t="s">
        <v>1070</v>
      </c>
      <c r="G898" s="32" t="s">
        <v>9604</v>
      </c>
      <c r="H898" s="32" t="s">
        <v>9605</v>
      </c>
      <c r="I898" s="32" t="s">
        <v>2003</v>
      </c>
      <c r="J898" s="35">
        <v>0</v>
      </c>
      <c r="K898" s="35">
        <v>0</v>
      </c>
    </row>
    <row r="899" spans="1:11" x14ac:dyDescent="0.25">
      <c r="A899" s="32">
        <v>1509</v>
      </c>
      <c r="B899" s="32" t="s">
        <v>51</v>
      </c>
      <c r="C899" s="32" t="s">
        <v>1070</v>
      </c>
      <c r="D899" s="32" t="s">
        <v>506</v>
      </c>
      <c r="E899" s="32" t="s">
        <v>334</v>
      </c>
      <c r="F899" s="32" t="s">
        <v>1070</v>
      </c>
      <c r="G899" s="32" t="s">
        <v>9876</v>
      </c>
      <c r="H899" s="32" t="s">
        <v>9877</v>
      </c>
      <c r="I899" s="32" t="s">
        <v>2003</v>
      </c>
      <c r="J899" s="35">
        <v>0</v>
      </c>
      <c r="K899" s="35">
        <v>0</v>
      </c>
    </row>
    <row r="900" spans="1:11" x14ac:dyDescent="0.25">
      <c r="A900" s="32">
        <v>1509</v>
      </c>
      <c r="B900" s="32" t="s">
        <v>51</v>
      </c>
      <c r="C900" s="32" t="s">
        <v>1070</v>
      </c>
      <c r="D900" s="32" t="s">
        <v>506</v>
      </c>
      <c r="E900" s="32" t="s">
        <v>334</v>
      </c>
      <c r="F900" s="32" t="s">
        <v>1070</v>
      </c>
      <c r="G900" s="32" t="s">
        <v>9878</v>
      </c>
      <c r="H900" s="32" t="s">
        <v>9879</v>
      </c>
      <c r="I900" s="32" t="s">
        <v>2003</v>
      </c>
      <c r="J900" s="35">
        <v>0</v>
      </c>
      <c r="K900" s="35">
        <v>0</v>
      </c>
    </row>
    <row r="901" spans="1:11" x14ac:dyDescent="0.25">
      <c r="A901" s="32">
        <v>1509</v>
      </c>
      <c r="B901" s="32" t="s">
        <v>51</v>
      </c>
      <c r="C901" s="32" t="s">
        <v>1070</v>
      </c>
      <c r="D901" s="32" t="s">
        <v>340</v>
      </c>
      <c r="E901" s="32" t="s">
        <v>334</v>
      </c>
      <c r="F901" s="32" t="s">
        <v>1070</v>
      </c>
      <c r="G901" s="32" t="s">
        <v>6120</v>
      </c>
      <c r="H901" s="32" t="s">
        <v>6121</v>
      </c>
      <c r="I901" s="32" t="s">
        <v>2003</v>
      </c>
      <c r="J901" s="35">
        <v>0</v>
      </c>
      <c r="K901" s="35">
        <v>0</v>
      </c>
    </row>
    <row r="902" spans="1:11" x14ac:dyDescent="0.25">
      <c r="A902" s="32">
        <v>1509</v>
      </c>
      <c r="B902" s="32" t="s">
        <v>51</v>
      </c>
      <c r="C902" s="32" t="s">
        <v>1070</v>
      </c>
      <c r="D902" s="32" t="s">
        <v>340</v>
      </c>
      <c r="E902" s="32" t="s">
        <v>334</v>
      </c>
      <c r="F902" s="32" t="s">
        <v>1070</v>
      </c>
      <c r="G902" s="32" t="s">
        <v>6130</v>
      </c>
      <c r="H902" s="32" t="s">
        <v>6131</v>
      </c>
      <c r="I902" s="32" t="s">
        <v>2003</v>
      </c>
      <c r="J902" s="35">
        <v>0</v>
      </c>
      <c r="K902" s="35">
        <v>0</v>
      </c>
    </row>
    <row r="903" spans="1:11" x14ac:dyDescent="0.25">
      <c r="A903" s="32">
        <v>1509</v>
      </c>
      <c r="B903" s="32" t="s">
        <v>51</v>
      </c>
      <c r="C903" s="32" t="s">
        <v>1070</v>
      </c>
      <c r="D903" s="32" t="s">
        <v>340</v>
      </c>
      <c r="E903" s="32" t="s">
        <v>334</v>
      </c>
      <c r="F903" s="32" t="s">
        <v>1070</v>
      </c>
      <c r="G903" s="32" t="s">
        <v>6219</v>
      </c>
      <c r="H903" s="32" t="s">
        <v>6220</v>
      </c>
      <c r="I903" s="32" t="s">
        <v>2003</v>
      </c>
      <c r="J903" s="35">
        <v>0</v>
      </c>
      <c r="K903" s="35">
        <v>0</v>
      </c>
    </row>
    <row r="904" spans="1:11" x14ac:dyDescent="0.25">
      <c r="A904" s="32">
        <v>1509</v>
      </c>
      <c r="B904" s="32" t="s">
        <v>51</v>
      </c>
      <c r="C904" s="32" t="s">
        <v>1070</v>
      </c>
      <c r="D904" s="32" t="s">
        <v>340</v>
      </c>
      <c r="E904" s="32" t="s">
        <v>334</v>
      </c>
      <c r="F904" s="32" t="s">
        <v>1070</v>
      </c>
      <c r="G904" s="32" t="s">
        <v>6489</v>
      </c>
      <c r="H904" s="32" t="s">
        <v>6490</v>
      </c>
      <c r="I904" s="32" t="s">
        <v>2003</v>
      </c>
      <c r="J904" s="35">
        <v>0</v>
      </c>
      <c r="K904" s="35">
        <v>0</v>
      </c>
    </row>
    <row r="905" spans="1:11" x14ac:dyDescent="0.25">
      <c r="A905" s="32">
        <v>1509</v>
      </c>
      <c r="B905" s="32" t="s">
        <v>51</v>
      </c>
      <c r="C905" s="32" t="s">
        <v>1070</v>
      </c>
      <c r="D905" s="32" t="s">
        <v>340</v>
      </c>
      <c r="E905" s="32" t="s">
        <v>334</v>
      </c>
      <c r="F905" s="32" t="s">
        <v>1070</v>
      </c>
      <c r="G905" s="32" t="s">
        <v>6780</v>
      </c>
      <c r="H905" s="32" t="s">
        <v>6781</v>
      </c>
      <c r="I905" s="32" t="s">
        <v>2003</v>
      </c>
      <c r="J905" s="35">
        <v>0</v>
      </c>
      <c r="K905" s="35">
        <v>0</v>
      </c>
    </row>
    <row r="906" spans="1:11" x14ac:dyDescent="0.25">
      <c r="A906" s="32">
        <v>1509</v>
      </c>
      <c r="B906" s="32" t="s">
        <v>51</v>
      </c>
      <c r="C906" s="32" t="s">
        <v>1070</v>
      </c>
      <c r="D906" s="32" t="s">
        <v>340</v>
      </c>
      <c r="E906" s="32" t="s">
        <v>334</v>
      </c>
      <c r="F906" s="32" t="s">
        <v>1070</v>
      </c>
      <c r="G906" s="32" t="s">
        <v>6979</v>
      </c>
      <c r="H906" s="32" t="s">
        <v>6980</v>
      </c>
      <c r="I906" s="32" t="s">
        <v>2003</v>
      </c>
      <c r="J906" s="35">
        <v>0</v>
      </c>
      <c r="K906" s="35">
        <v>0</v>
      </c>
    </row>
    <row r="907" spans="1:11" x14ac:dyDescent="0.25">
      <c r="A907" s="32">
        <v>1509</v>
      </c>
      <c r="B907" s="32" t="s">
        <v>51</v>
      </c>
      <c r="C907" s="32" t="s">
        <v>1070</v>
      </c>
      <c r="D907" s="32" t="s">
        <v>340</v>
      </c>
      <c r="E907" s="32" t="s">
        <v>334</v>
      </c>
      <c r="F907" s="32" t="s">
        <v>1070</v>
      </c>
      <c r="G907" s="32" t="s">
        <v>7370</v>
      </c>
      <c r="H907" s="32" t="s">
        <v>7371</v>
      </c>
      <c r="I907" s="32" t="s">
        <v>2003</v>
      </c>
      <c r="J907" s="35">
        <v>0</v>
      </c>
      <c r="K907" s="35">
        <v>0</v>
      </c>
    </row>
    <row r="908" spans="1:11" x14ac:dyDescent="0.25">
      <c r="A908" s="32">
        <v>1509</v>
      </c>
      <c r="B908" s="32" t="s">
        <v>51</v>
      </c>
      <c r="C908" s="32" t="s">
        <v>1070</v>
      </c>
      <c r="D908" s="32" t="s">
        <v>340</v>
      </c>
      <c r="E908" s="32" t="s">
        <v>334</v>
      </c>
      <c r="F908" s="32" t="s">
        <v>1070</v>
      </c>
      <c r="G908" s="32" t="s">
        <v>7386</v>
      </c>
      <c r="H908" s="32" t="s">
        <v>7387</v>
      </c>
      <c r="I908" s="32" t="s">
        <v>2003</v>
      </c>
      <c r="J908" s="35">
        <v>0</v>
      </c>
      <c r="K908" s="35">
        <v>0</v>
      </c>
    </row>
    <row r="909" spans="1:11" x14ac:dyDescent="0.25">
      <c r="A909" s="32">
        <v>1509</v>
      </c>
      <c r="B909" s="32" t="s">
        <v>51</v>
      </c>
      <c r="C909" s="32" t="s">
        <v>1070</v>
      </c>
      <c r="D909" s="32" t="s">
        <v>340</v>
      </c>
      <c r="E909" s="32" t="s">
        <v>334</v>
      </c>
      <c r="F909" s="32" t="s">
        <v>1070</v>
      </c>
      <c r="G909" s="32" t="s">
        <v>7686</v>
      </c>
      <c r="H909" s="32" t="s">
        <v>7687</v>
      </c>
      <c r="I909" s="32" t="s">
        <v>2003</v>
      </c>
      <c r="J909" s="35">
        <v>0</v>
      </c>
      <c r="K909" s="35">
        <v>0</v>
      </c>
    </row>
    <row r="910" spans="1:11" x14ac:dyDescent="0.25">
      <c r="A910" s="32">
        <v>1509</v>
      </c>
      <c r="B910" s="32" t="s">
        <v>51</v>
      </c>
      <c r="C910" s="32" t="s">
        <v>1070</v>
      </c>
      <c r="D910" s="32" t="s">
        <v>340</v>
      </c>
      <c r="E910" s="32" t="s">
        <v>334</v>
      </c>
      <c r="F910" s="32" t="s">
        <v>1070</v>
      </c>
      <c r="G910" s="32" t="s">
        <v>7868</v>
      </c>
      <c r="H910" s="32" t="s">
        <v>7869</v>
      </c>
      <c r="I910" s="32" t="s">
        <v>2003</v>
      </c>
      <c r="J910" s="35">
        <v>0</v>
      </c>
      <c r="K910" s="35">
        <v>0</v>
      </c>
    </row>
    <row r="911" spans="1:11" x14ac:dyDescent="0.25">
      <c r="A911" s="32">
        <v>1509</v>
      </c>
      <c r="B911" s="32" t="s">
        <v>51</v>
      </c>
      <c r="C911" s="32" t="s">
        <v>1070</v>
      </c>
      <c r="D911" s="32" t="s">
        <v>340</v>
      </c>
      <c r="E911" s="32" t="s">
        <v>334</v>
      </c>
      <c r="F911" s="32" t="s">
        <v>1070</v>
      </c>
      <c r="G911" s="32" t="s">
        <v>7951</v>
      </c>
      <c r="H911" s="32" t="s">
        <v>7952</v>
      </c>
      <c r="I911" s="32" t="s">
        <v>2003</v>
      </c>
      <c r="J911" s="35">
        <v>0</v>
      </c>
      <c r="K911" s="35">
        <v>0</v>
      </c>
    </row>
    <row r="912" spans="1:11" x14ac:dyDescent="0.25">
      <c r="A912" s="32">
        <v>1509</v>
      </c>
      <c r="B912" s="32" t="s">
        <v>51</v>
      </c>
      <c r="C912" s="32" t="s">
        <v>1070</v>
      </c>
      <c r="D912" s="32" t="s">
        <v>336</v>
      </c>
      <c r="E912" s="32" t="s">
        <v>334</v>
      </c>
      <c r="F912" s="32" t="s">
        <v>1070</v>
      </c>
      <c r="G912" s="32" t="s">
        <v>5916</v>
      </c>
      <c r="H912" s="32" t="s">
        <v>5917</v>
      </c>
      <c r="I912" s="32" t="s">
        <v>2003</v>
      </c>
      <c r="J912" s="35">
        <v>0</v>
      </c>
      <c r="K912" s="35">
        <v>0</v>
      </c>
    </row>
    <row r="913" spans="1:11" x14ac:dyDescent="0.25">
      <c r="A913" s="32">
        <v>1509</v>
      </c>
      <c r="B913" s="32" t="s">
        <v>51</v>
      </c>
      <c r="C913" s="32" t="s">
        <v>1070</v>
      </c>
      <c r="D913" s="32" t="s">
        <v>336</v>
      </c>
      <c r="E913" s="32" t="s">
        <v>334</v>
      </c>
      <c r="F913" s="32" t="s">
        <v>1070</v>
      </c>
      <c r="G913" s="32" t="s">
        <v>5935</v>
      </c>
      <c r="H913" s="32" t="s">
        <v>5936</v>
      </c>
      <c r="I913" s="32" t="s">
        <v>2003</v>
      </c>
      <c r="J913" s="35">
        <v>0</v>
      </c>
      <c r="K913" s="35">
        <v>0</v>
      </c>
    </row>
    <row r="914" spans="1:11" x14ac:dyDescent="0.25">
      <c r="A914" s="32">
        <v>1509</v>
      </c>
      <c r="B914" s="32" t="s">
        <v>51</v>
      </c>
      <c r="C914" s="32" t="s">
        <v>1070</v>
      </c>
      <c r="D914" s="32" t="s">
        <v>336</v>
      </c>
      <c r="E914" s="32" t="s">
        <v>334</v>
      </c>
      <c r="F914" s="32" t="s">
        <v>1070</v>
      </c>
      <c r="G914" s="32" t="s">
        <v>6152</v>
      </c>
      <c r="H914" s="32" t="s">
        <v>6153</v>
      </c>
      <c r="I914" s="32" t="s">
        <v>2003</v>
      </c>
      <c r="J914" s="35">
        <v>0</v>
      </c>
      <c r="K914" s="35">
        <v>0</v>
      </c>
    </row>
    <row r="915" spans="1:11" x14ac:dyDescent="0.25">
      <c r="A915" s="32">
        <v>1509</v>
      </c>
      <c r="B915" s="32" t="s">
        <v>51</v>
      </c>
      <c r="C915" s="32" t="s">
        <v>1070</v>
      </c>
      <c r="D915" s="32" t="s">
        <v>736</v>
      </c>
      <c r="E915" s="32" t="s">
        <v>334</v>
      </c>
      <c r="F915" s="32" t="s">
        <v>1070</v>
      </c>
      <c r="G915" s="32" t="s">
        <v>5947</v>
      </c>
      <c r="H915" s="32" t="s">
        <v>5948</v>
      </c>
      <c r="I915" s="32" t="s">
        <v>2003</v>
      </c>
      <c r="J915" s="35">
        <v>0</v>
      </c>
      <c r="K915" s="35">
        <v>0</v>
      </c>
    </row>
    <row r="916" spans="1:11" x14ac:dyDescent="0.25">
      <c r="A916" s="32">
        <v>1509</v>
      </c>
      <c r="B916" s="32" t="s">
        <v>51</v>
      </c>
      <c r="C916" s="32" t="s">
        <v>1070</v>
      </c>
      <c r="D916" s="32" t="s">
        <v>736</v>
      </c>
      <c r="E916" s="32" t="s">
        <v>334</v>
      </c>
      <c r="F916" s="32" t="s">
        <v>1070</v>
      </c>
      <c r="G916" s="32" t="s">
        <v>6048</v>
      </c>
      <c r="H916" s="32" t="s">
        <v>6049</v>
      </c>
      <c r="I916" s="32" t="s">
        <v>2003</v>
      </c>
      <c r="J916" s="35">
        <v>0</v>
      </c>
      <c r="K916" s="35">
        <v>0</v>
      </c>
    </row>
    <row r="917" spans="1:11" x14ac:dyDescent="0.25">
      <c r="A917" s="32">
        <v>1509</v>
      </c>
      <c r="B917" s="32" t="s">
        <v>51</v>
      </c>
      <c r="C917" s="32" t="s">
        <v>1070</v>
      </c>
      <c r="D917" s="32" t="s">
        <v>736</v>
      </c>
      <c r="E917" s="32" t="s">
        <v>334</v>
      </c>
      <c r="F917" s="32" t="s">
        <v>1070</v>
      </c>
      <c r="G917" s="32" t="s">
        <v>6074</v>
      </c>
      <c r="H917" s="32" t="s">
        <v>6075</v>
      </c>
      <c r="I917" s="32" t="s">
        <v>2003</v>
      </c>
      <c r="J917" s="35">
        <v>0</v>
      </c>
      <c r="K917" s="35">
        <v>0</v>
      </c>
    </row>
    <row r="918" spans="1:11" x14ac:dyDescent="0.25">
      <c r="A918" s="32">
        <v>1509</v>
      </c>
      <c r="B918" s="32" t="s">
        <v>51</v>
      </c>
      <c r="C918" s="32" t="s">
        <v>1070</v>
      </c>
      <c r="D918" s="32" t="s">
        <v>736</v>
      </c>
      <c r="E918" s="32" t="s">
        <v>334</v>
      </c>
      <c r="F918" s="32" t="s">
        <v>1070</v>
      </c>
      <c r="G918" s="32" t="s">
        <v>6118</v>
      </c>
      <c r="H918" s="32" t="s">
        <v>6119</v>
      </c>
      <c r="I918" s="32" t="s">
        <v>2003</v>
      </c>
      <c r="J918" s="35">
        <v>0</v>
      </c>
      <c r="K918" s="35">
        <v>0</v>
      </c>
    </row>
    <row r="919" spans="1:11" x14ac:dyDescent="0.25">
      <c r="A919" s="32">
        <v>1509</v>
      </c>
      <c r="B919" s="32" t="s">
        <v>51</v>
      </c>
      <c r="C919" s="32" t="s">
        <v>1070</v>
      </c>
      <c r="D919" s="32" t="s">
        <v>736</v>
      </c>
      <c r="E919" s="32" t="s">
        <v>334</v>
      </c>
      <c r="F919" s="32" t="s">
        <v>1070</v>
      </c>
      <c r="G919" s="32" t="s">
        <v>6217</v>
      </c>
      <c r="H919" s="32" t="s">
        <v>6218</v>
      </c>
      <c r="I919" s="32" t="s">
        <v>2003</v>
      </c>
      <c r="J919" s="35">
        <v>0</v>
      </c>
      <c r="K919" s="35">
        <v>0</v>
      </c>
    </row>
    <row r="920" spans="1:11" x14ac:dyDescent="0.25">
      <c r="A920" s="32">
        <v>1509</v>
      </c>
      <c r="B920" s="32" t="s">
        <v>51</v>
      </c>
      <c r="C920" s="32" t="s">
        <v>1070</v>
      </c>
      <c r="D920" s="32" t="s">
        <v>736</v>
      </c>
      <c r="E920" s="32" t="s">
        <v>334</v>
      </c>
      <c r="F920" s="32" t="s">
        <v>1070</v>
      </c>
      <c r="G920" s="32" t="s">
        <v>6269</v>
      </c>
      <c r="H920" s="32" t="s">
        <v>6270</v>
      </c>
      <c r="I920" s="32" t="s">
        <v>2003</v>
      </c>
      <c r="J920" s="35">
        <v>0</v>
      </c>
      <c r="K920" s="35">
        <v>0</v>
      </c>
    </row>
    <row r="921" spans="1:11" x14ac:dyDescent="0.25">
      <c r="A921" s="32">
        <v>1509</v>
      </c>
      <c r="B921" s="32" t="s">
        <v>51</v>
      </c>
      <c r="C921" s="32" t="s">
        <v>1070</v>
      </c>
      <c r="D921" s="32" t="s">
        <v>736</v>
      </c>
      <c r="E921" s="32" t="s">
        <v>334</v>
      </c>
      <c r="F921" s="32" t="s">
        <v>1070</v>
      </c>
      <c r="G921" s="32" t="s">
        <v>6561</v>
      </c>
      <c r="H921" s="32" t="s">
        <v>6562</v>
      </c>
      <c r="I921" s="32" t="s">
        <v>2003</v>
      </c>
      <c r="J921" s="35">
        <v>0</v>
      </c>
      <c r="K921" s="35">
        <v>0</v>
      </c>
    </row>
    <row r="922" spans="1:11" x14ac:dyDescent="0.25">
      <c r="A922" s="32">
        <v>1509</v>
      </c>
      <c r="B922" s="32" t="s">
        <v>51</v>
      </c>
      <c r="C922" s="32" t="s">
        <v>1070</v>
      </c>
      <c r="D922" s="32" t="s">
        <v>736</v>
      </c>
      <c r="E922" s="32" t="s">
        <v>334</v>
      </c>
      <c r="F922" s="32" t="s">
        <v>1070</v>
      </c>
      <c r="G922" s="32" t="s">
        <v>6563</v>
      </c>
      <c r="H922" s="32" t="s">
        <v>6564</v>
      </c>
      <c r="I922" s="32" t="s">
        <v>2003</v>
      </c>
      <c r="J922" s="35">
        <v>0</v>
      </c>
      <c r="K922" s="35">
        <v>0</v>
      </c>
    </row>
    <row r="923" spans="1:11" x14ac:dyDescent="0.25">
      <c r="A923" s="32">
        <v>1509</v>
      </c>
      <c r="B923" s="32" t="s">
        <v>51</v>
      </c>
      <c r="C923" s="32" t="s">
        <v>1070</v>
      </c>
      <c r="D923" s="32" t="s">
        <v>736</v>
      </c>
      <c r="E923" s="32" t="s">
        <v>334</v>
      </c>
      <c r="F923" s="32" t="s">
        <v>1070</v>
      </c>
      <c r="G923" s="32" t="s">
        <v>6858</v>
      </c>
      <c r="H923" s="32" t="s">
        <v>6859</v>
      </c>
      <c r="I923" s="32" t="s">
        <v>2003</v>
      </c>
      <c r="J923" s="35">
        <v>0</v>
      </c>
      <c r="K923" s="35">
        <v>0</v>
      </c>
    </row>
    <row r="924" spans="1:11" x14ac:dyDescent="0.25">
      <c r="A924" s="32">
        <v>1509</v>
      </c>
      <c r="B924" s="32" t="s">
        <v>51</v>
      </c>
      <c r="C924" s="32" t="s">
        <v>1070</v>
      </c>
      <c r="D924" s="32" t="s">
        <v>736</v>
      </c>
      <c r="E924" s="32" t="s">
        <v>334</v>
      </c>
      <c r="F924" s="32" t="s">
        <v>1070</v>
      </c>
      <c r="G924" s="32" t="s">
        <v>6955</v>
      </c>
      <c r="H924" s="32" t="s">
        <v>6956</v>
      </c>
      <c r="I924" s="32" t="s">
        <v>2003</v>
      </c>
      <c r="J924" s="35">
        <v>0</v>
      </c>
      <c r="K924" s="35">
        <v>0</v>
      </c>
    </row>
    <row r="925" spans="1:11" x14ac:dyDescent="0.25">
      <c r="A925" s="32">
        <v>1509</v>
      </c>
      <c r="B925" s="32" t="s">
        <v>51</v>
      </c>
      <c r="C925" s="32" t="s">
        <v>1070</v>
      </c>
      <c r="D925" s="32" t="s">
        <v>736</v>
      </c>
      <c r="E925" s="32" t="s">
        <v>334</v>
      </c>
      <c r="F925" s="32" t="s">
        <v>1070</v>
      </c>
      <c r="G925" s="32" t="s">
        <v>6957</v>
      </c>
      <c r="H925" s="32" t="s">
        <v>6958</v>
      </c>
      <c r="I925" s="32" t="s">
        <v>2003</v>
      </c>
      <c r="J925" s="35">
        <v>0</v>
      </c>
      <c r="K925" s="35">
        <v>0</v>
      </c>
    </row>
    <row r="926" spans="1:11" x14ac:dyDescent="0.25">
      <c r="A926" s="32">
        <v>1509</v>
      </c>
      <c r="B926" s="32" t="s">
        <v>51</v>
      </c>
      <c r="C926" s="32" t="s">
        <v>1070</v>
      </c>
      <c r="D926" s="32" t="s">
        <v>736</v>
      </c>
      <c r="E926" s="32" t="s">
        <v>334</v>
      </c>
      <c r="F926" s="32" t="s">
        <v>1070</v>
      </c>
      <c r="G926" s="32" t="s">
        <v>6987</v>
      </c>
      <c r="H926" s="32" t="s">
        <v>6988</v>
      </c>
      <c r="I926" s="32" t="s">
        <v>2003</v>
      </c>
      <c r="J926" s="35">
        <v>0</v>
      </c>
      <c r="K926" s="35">
        <v>0</v>
      </c>
    </row>
    <row r="927" spans="1:11" x14ac:dyDescent="0.25">
      <c r="A927" s="32">
        <v>1509</v>
      </c>
      <c r="B927" s="32" t="s">
        <v>51</v>
      </c>
      <c r="C927" s="32" t="s">
        <v>1070</v>
      </c>
      <c r="D927" s="32" t="s">
        <v>736</v>
      </c>
      <c r="E927" s="32" t="s">
        <v>334</v>
      </c>
      <c r="F927" s="32" t="s">
        <v>1070</v>
      </c>
      <c r="G927" s="32" t="s">
        <v>7392</v>
      </c>
      <c r="H927" s="32" t="s">
        <v>7393</v>
      </c>
      <c r="I927" s="32" t="s">
        <v>2003</v>
      </c>
      <c r="J927" s="35">
        <v>0</v>
      </c>
      <c r="K927" s="35">
        <v>0</v>
      </c>
    </row>
    <row r="928" spans="1:11" x14ac:dyDescent="0.25">
      <c r="A928" s="32">
        <v>1509</v>
      </c>
      <c r="B928" s="32" t="s">
        <v>51</v>
      </c>
      <c r="C928" s="32" t="s">
        <v>1070</v>
      </c>
      <c r="D928" s="32" t="s">
        <v>736</v>
      </c>
      <c r="E928" s="32" t="s">
        <v>334</v>
      </c>
      <c r="F928" s="32" t="s">
        <v>1070</v>
      </c>
      <c r="G928" s="32" t="s">
        <v>7633</v>
      </c>
      <c r="H928" s="32" t="s">
        <v>7634</v>
      </c>
      <c r="I928" s="32" t="s">
        <v>2003</v>
      </c>
      <c r="J928" s="35">
        <v>0</v>
      </c>
      <c r="K928" s="35">
        <v>0</v>
      </c>
    </row>
    <row r="929" spans="1:11" x14ac:dyDescent="0.25">
      <c r="A929" s="32">
        <v>1509</v>
      </c>
      <c r="B929" s="32" t="s">
        <v>51</v>
      </c>
      <c r="C929" s="32" t="s">
        <v>1070</v>
      </c>
      <c r="D929" s="32" t="s">
        <v>736</v>
      </c>
      <c r="E929" s="32" t="s">
        <v>334</v>
      </c>
      <c r="F929" s="32" t="s">
        <v>1070</v>
      </c>
      <c r="G929" s="32" t="s">
        <v>9645</v>
      </c>
      <c r="H929" s="32" t="s">
        <v>9646</v>
      </c>
      <c r="I929" s="32" t="s">
        <v>2003</v>
      </c>
      <c r="J929" s="35">
        <v>0</v>
      </c>
      <c r="K929" s="35">
        <v>0</v>
      </c>
    </row>
    <row r="930" spans="1:11" x14ac:dyDescent="0.25">
      <c r="A930" s="32">
        <v>1509</v>
      </c>
      <c r="B930" s="32" t="s">
        <v>51</v>
      </c>
      <c r="C930" s="32" t="s">
        <v>1070</v>
      </c>
      <c r="D930" s="32" t="s">
        <v>736</v>
      </c>
      <c r="E930" s="32" t="s">
        <v>334</v>
      </c>
      <c r="F930" s="32" t="s">
        <v>1070</v>
      </c>
      <c r="G930" s="32" t="s">
        <v>9729</v>
      </c>
      <c r="H930" s="32" t="s">
        <v>9730</v>
      </c>
      <c r="I930" s="32" t="s">
        <v>2003</v>
      </c>
      <c r="J930" s="35">
        <v>0</v>
      </c>
      <c r="K930" s="35">
        <v>0</v>
      </c>
    </row>
    <row r="931" spans="1:11" x14ac:dyDescent="0.25">
      <c r="A931" s="32">
        <v>1509</v>
      </c>
      <c r="B931" s="32" t="s">
        <v>51</v>
      </c>
      <c r="C931" s="32" t="s">
        <v>1070</v>
      </c>
      <c r="D931" s="32" t="s">
        <v>736</v>
      </c>
      <c r="E931" s="32" t="s">
        <v>334</v>
      </c>
      <c r="F931" s="32" t="s">
        <v>1070</v>
      </c>
      <c r="G931" s="32" t="s">
        <v>10226</v>
      </c>
      <c r="H931" s="32" t="s">
        <v>10227</v>
      </c>
      <c r="I931" s="32" t="s">
        <v>2003</v>
      </c>
      <c r="J931" s="35">
        <v>0</v>
      </c>
      <c r="K931" s="35">
        <v>0</v>
      </c>
    </row>
    <row r="932" spans="1:11" x14ac:dyDescent="0.25">
      <c r="A932" s="32">
        <v>1509</v>
      </c>
      <c r="B932" s="32" t="s">
        <v>51</v>
      </c>
      <c r="C932" s="32" t="s">
        <v>1070</v>
      </c>
      <c r="D932" s="32" t="s">
        <v>736</v>
      </c>
      <c r="E932" s="32" t="s">
        <v>334</v>
      </c>
      <c r="F932" s="32" t="s">
        <v>1070</v>
      </c>
      <c r="G932" s="32" t="s">
        <v>10228</v>
      </c>
      <c r="H932" s="32" t="s">
        <v>10229</v>
      </c>
      <c r="I932" s="32" t="s">
        <v>2003</v>
      </c>
      <c r="J932" s="35">
        <v>0</v>
      </c>
      <c r="K932" s="35">
        <v>0</v>
      </c>
    </row>
    <row r="933" spans="1:11" x14ac:dyDescent="0.25">
      <c r="A933" s="32">
        <v>1509</v>
      </c>
      <c r="B933" s="32" t="s">
        <v>51</v>
      </c>
      <c r="C933" s="32" t="s">
        <v>1070</v>
      </c>
      <c r="D933" s="32" t="s">
        <v>404</v>
      </c>
      <c r="E933" s="32" t="s">
        <v>334</v>
      </c>
      <c r="F933" s="32" t="s">
        <v>1070</v>
      </c>
      <c r="G933" s="32" t="s">
        <v>6076</v>
      </c>
      <c r="H933" s="32" t="s">
        <v>6077</v>
      </c>
      <c r="I933" s="32" t="s">
        <v>2003</v>
      </c>
      <c r="J933" s="35">
        <v>0</v>
      </c>
      <c r="K933" s="35">
        <v>0</v>
      </c>
    </row>
    <row r="934" spans="1:11" x14ac:dyDescent="0.25">
      <c r="A934" s="32">
        <v>1509</v>
      </c>
      <c r="B934" s="32" t="s">
        <v>51</v>
      </c>
      <c r="C934" s="32" t="s">
        <v>1070</v>
      </c>
      <c r="D934" s="32" t="s">
        <v>404</v>
      </c>
      <c r="E934" s="32" t="s">
        <v>334</v>
      </c>
      <c r="F934" s="32" t="s">
        <v>1070</v>
      </c>
      <c r="G934" s="32" t="s">
        <v>6483</v>
      </c>
      <c r="H934" s="32" t="s">
        <v>6484</v>
      </c>
      <c r="I934" s="32" t="s">
        <v>2003</v>
      </c>
      <c r="J934" s="35">
        <v>0</v>
      </c>
      <c r="K934" s="35">
        <v>0</v>
      </c>
    </row>
    <row r="935" spans="1:11" x14ac:dyDescent="0.25">
      <c r="A935" s="32">
        <v>1509</v>
      </c>
      <c r="B935" s="32" t="s">
        <v>51</v>
      </c>
      <c r="C935" s="32" t="s">
        <v>1070</v>
      </c>
      <c r="D935" s="32" t="s">
        <v>404</v>
      </c>
      <c r="E935" s="32" t="s">
        <v>334</v>
      </c>
      <c r="F935" s="32" t="s">
        <v>1070</v>
      </c>
      <c r="G935" s="32" t="s">
        <v>6485</v>
      </c>
      <c r="H935" s="32" t="s">
        <v>6486</v>
      </c>
      <c r="I935" s="32" t="s">
        <v>2003</v>
      </c>
      <c r="J935" s="35">
        <v>0</v>
      </c>
      <c r="K935" s="35">
        <v>0</v>
      </c>
    </row>
    <row r="936" spans="1:11" x14ac:dyDescent="0.25">
      <c r="A936" s="32">
        <v>1509</v>
      </c>
      <c r="B936" s="32" t="s">
        <v>51</v>
      </c>
      <c r="C936" s="32" t="s">
        <v>1070</v>
      </c>
      <c r="D936" s="32" t="s">
        <v>404</v>
      </c>
      <c r="E936" s="32" t="s">
        <v>334</v>
      </c>
      <c r="F936" s="32" t="s">
        <v>1070</v>
      </c>
      <c r="G936" s="32" t="s">
        <v>7378</v>
      </c>
      <c r="H936" s="32" t="s">
        <v>7379</v>
      </c>
      <c r="I936" s="32" t="s">
        <v>2003</v>
      </c>
      <c r="J936" s="35">
        <v>0</v>
      </c>
      <c r="K936" s="35">
        <v>0</v>
      </c>
    </row>
    <row r="937" spans="1:11" x14ac:dyDescent="0.25">
      <c r="A937" s="32">
        <v>1509</v>
      </c>
      <c r="B937" s="32" t="s">
        <v>51</v>
      </c>
      <c r="C937" s="32" t="s">
        <v>1070</v>
      </c>
      <c r="D937" s="32" t="s">
        <v>507</v>
      </c>
      <c r="E937" s="32" t="s">
        <v>334</v>
      </c>
      <c r="F937" s="32" t="s">
        <v>1070</v>
      </c>
      <c r="G937" s="32" t="s">
        <v>6263</v>
      </c>
      <c r="H937" s="32" t="s">
        <v>6264</v>
      </c>
      <c r="I937" s="32" t="s">
        <v>2003</v>
      </c>
      <c r="J937" s="35">
        <v>0</v>
      </c>
      <c r="K937" s="35">
        <v>0</v>
      </c>
    </row>
    <row r="938" spans="1:11" x14ac:dyDescent="0.25">
      <c r="A938" s="32">
        <v>1509</v>
      </c>
      <c r="B938" s="32" t="s">
        <v>51</v>
      </c>
      <c r="C938" s="32" t="s">
        <v>1070</v>
      </c>
      <c r="D938" s="32" t="s">
        <v>507</v>
      </c>
      <c r="E938" s="32" t="s">
        <v>334</v>
      </c>
      <c r="F938" s="32" t="s">
        <v>1070</v>
      </c>
      <c r="G938" s="32" t="s">
        <v>7170</v>
      </c>
      <c r="H938" s="32" t="s">
        <v>7171</v>
      </c>
      <c r="I938" s="32" t="s">
        <v>2003</v>
      </c>
      <c r="J938" s="35">
        <v>0</v>
      </c>
      <c r="K938" s="35">
        <v>0</v>
      </c>
    </row>
    <row r="939" spans="1:11" x14ac:dyDescent="0.25">
      <c r="A939" s="32">
        <v>1509</v>
      </c>
      <c r="B939" s="32" t="s">
        <v>51</v>
      </c>
      <c r="C939" s="32" t="s">
        <v>1070</v>
      </c>
      <c r="D939" s="32" t="s">
        <v>507</v>
      </c>
      <c r="E939" s="32" t="s">
        <v>334</v>
      </c>
      <c r="F939" s="32" t="s">
        <v>1070</v>
      </c>
      <c r="G939" s="32" t="s">
        <v>7435</v>
      </c>
      <c r="H939" s="32" t="s">
        <v>7436</v>
      </c>
      <c r="I939" s="32" t="s">
        <v>2003</v>
      </c>
      <c r="J939" s="35">
        <v>0</v>
      </c>
      <c r="K939" s="35">
        <v>0</v>
      </c>
    </row>
    <row r="940" spans="1:11" x14ac:dyDescent="0.25">
      <c r="A940" s="32">
        <v>1509</v>
      </c>
      <c r="B940" s="32" t="s">
        <v>51</v>
      </c>
      <c r="C940" s="32" t="s">
        <v>1070</v>
      </c>
      <c r="D940" s="32" t="s">
        <v>507</v>
      </c>
      <c r="E940" s="32" t="s">
        <v>334</v>
      </c>
      <c r="F940" s="32" t="s">
        <v>1070</v>
      </c>
      <c r="G940" s="32" t="s">
        <v>7635</v>
      </c>
      <c r="H940" s="32" t="s">
        <v>7636</v>
      </c>
      <c r="I940" s="32" t="s">
        <v>2003</v>
      </c>
      <c r="J940" s="35">
        <v>0</v>
      </c>
      <c r="K940" s="35">
        <v>0</v>
      </c>
    </row>
    <row r="941" spans="1:11" x14ac:dyDescent="0.25">
      <c r="A941" s="32">
        <v>1509</v>
      </c>
      <c r="B941" s="32" t="s">
        <v>51</v>
      </c>
      <c r="C941" s="32" t="s">
        <v>1070</v>
      </c>
      <c r="D941" s="32" t="s">
        <v>507</v>
      </c>
      <c r="E941" s="32" t="s">
        <v>334</v>
      </c>
      <c r="F941" s="32" t="s">
        <v>1070</v>
      </c>
      <c r="G941" s="32" t="s">
        <v>7648</v>
      </c>
      <c r="H941" s="32" t="s">
        <v>7649</v>
      </c>
      <c r="I941" s="32" t="s">
        <v>2003</v>
      </c>
      <c r="J941" s="35">
        <v>0</v>
      </c>
      <c r="K941" s="35">
        <v>0</v>
      </c>
    </row>
    <row r="942" spans="1:11" x14ac:dyDescent="0.25">
      <c r="A942" s="32">
        <v>1509</v>
      </c>
      <c r="B942" s="32" t="s">
        <v>51</v>
      </c>
      <c r="C942" s="32" t="s">
        <v>1070</v>
      </c>
      <c r="D942" s="32" t="s">
        <v>722</v>
      </c>
      <c r="E942" s="32" t="s">
        <v>334</v>
      </c>
      <c r="F942" s="32" t="s">
        <v>1070</v>
      </c>
      <c r="G942" s="32" t="s">
        <v>5963</v>
      </c>
      <c r="H942" s="32" t="s">
        <v>5964</v>
      </c>
      <c r="I942" s="32" t="s">
        <v>2003</v>
      </c>
      <c r="J942" s="35">
        <v>0</v>
      </c>
      <c r="K942" s="35">
        <v>0</v>
      </c>
    </row>
    <row r="943" spans="1:11" x14ac:dyDescent="0.25">
      <c r="A943" s="32">
        <v>1509</v>
      </c>
      <c r="B943" s="32" t="s">
        <v>51</v>
      </c>
      <c r="C943" s="32" t="s">
        <v>1070</v>
      </c>
      <c r="D943" s="32" t="s">
        <v>722</v>
      </c>
      <c r="E943" s="32" t="s">
        <v>334</v>
      </c>
      <c r="F943" s="32" t="s">
        <v>1070</v>
      </c>
      <c r="G943" s="32" t="s">
        <v>5989</v>
      </c>
      <c r="H943" s="32" t="s">
        <v>5990</v>
      </c>
      <c r="I943" s="32" t="s">
        <v>2003</v>
      </c>
      <c r="J943" s="35">
        <v>0</v>
      </c>
      <c r="K943" s="35">
        <v>0</v>
      </c>
    </row>
    <row r="944" spans="1:11" x14ac:dyDescent="0.25">
      <c r="A944" s="32">
        <v>1509</v>
      </c>
      <c r="B944" s="32" t="s">
        <v>51</v>
      </c>
      <c r="C944" s="32" t="s">
        <v>1070</v>
      </c>
      <c r="D944" s="32" t="s">
        <v>722</v>
      </c>
      <c r="E944" s="32" t="s">
        <v>334</v>
      </c>
      <c r="F944" s="32" t="s">
        <v>1070</v>
      </c>
      <c r="G944" s="32" t="s">
        <v>6156</v>
      </c>
      <c r="H944" s="32" t="s">
        <v>6157</v>
      </c>
      <c r="I944" s="32" t="s">
        <v>2003</v>
      </c>
      <c r="J944" s="35">
        <v>0</v>
      </c>
      <c r="K944" s="35">
        <v>0</v>
      </c>
    </row>
    <row r="945" spans="1:11" x14ac:dyDescent="0.25">
      <c r="A945" s="32">
        <v>1509</v>
      </c>
      <c r="B945" s="32" t="s">
        <v>51</v>
      </c>
      <c r="C945" s="32" t="s">
        <v>1070</v>
      </c>
      <c r="D945" s="32" t="s">
        <v>722</v>
      </c>
      <c r="E945" s="32" t="s">
        <v>334</v>
      </c>
      <c r="F945" s="32" t="s">
        <v>1070</v>
      </c>
      <c r="G945" s="32" t="s">
        <v>6971</v>
      </c>
      <c r="H945" s="32" t="s">
        <v>6972</v>
      </c>
      <c r="I945" s="32" t="s">
        <v>2003</v>
      </c>
      <c r="J945" s="35">
        <v>0</v>
      </c>
      <c r="K945" s="35">
        <v>0</v>
      </c>
    </row>
    <row r="946" spans="1:11" x14ac:dyDescent="0.25">
      <c r="A946" s="32">
        <v>1509</v>
      </c>
      <c r="B946" s="32" t="s">
        <v>51</v>
      </c>
      <c r="C946" s="32" t="s">
        <v>1070</v>
      </c>
      <c r="D946" s="32" t="s">
        <v>722</v>
      </c>
      <c r="E946" s="32" t="s">
        <v>334</v>
      </c>
      <c r="F946" s="32" t="s">
        <v>1070</v>
      </c>
      <c r="G946" s="32" t="s">
        <v>6975</v>
      </c>
      <c r="H946" s="32" t="s">
        <v>6976</v>
      </c>
      <c r="I946" s="32" t="s">
        <v>2003</v>
      </c>
      <c r="J946" s="35">
        <v>0</v>
      </c>
      <c r="K946" s="35">
        <v>0</v>
      </c>
    </row>
    <row r="947" spans="1:11" x14ac:dyDescent="0.25">
      <c r="A947" s="32">
        <v>1509</v>
      </c>
      <c r="B947" s="32" t="s">
        <v>51</v>
      </c>
      <c r="C947" s="32" t="s">
        <v>1070</v>
      </c>
      <c r="D947" s="32" t="s">
        <v>722</v>
      </c>
      <c r="E947" s="32" t="s">
        <v>334</v>
      </c>
      <c r="F947" s="32" t="s">
        <v>1070</v>
      </c>
      <c r="G947" s="32" t="s">
        <v>7593</v>
      </c>
      <c r="H947" s="32" t="s">
        <v>7594</v>
      </c>
      <c r="I947" s="32" t="s">
        <v>2003</v>
      </c>
      <c r="J947" s="35">
        <v>0</v>
      </c>
      <c r="K947" s="35">
        <v>0</v>
      </c>
    </row>
    <row r="948" spans="1:11" x14ac:dyDescent="0.25">
      <c r="A948" s="32">
        <v>1509</v>
      </c>
      <c r="B948" s="32" t="s">
        <v>51</v>
      </c>
      <c r="C948" s="32" t="s">
        <v>1070</v>
      </c>
      <c r="D948" s="32" t="s">
        <v>722</v>
      </c>
      <c r="E948" s="32" t="s">
        <v>334</v>
      </c>
      <c r="F948" s="32" t="s">
        <v>1070</v>
      </c>
      <c r="G948" s="32" t="s">
        <v>7650</v>
      </c>
      <c r="H948" s="32" t="s">
        <v>7651</v>
      </c>
      <c r="I948" s="32" t="s">
        <v>2003</v>
      </c>
      <c r="J948" s="35">
        <v>0</v>
      </c>
      <c r="K948" s="35">
        <v>0</v>
      </c>
    </row>
    <row r="949" spans="1:11" x14ac:dyDescent="0.25">
      <c r="A949" s="32">
        <v>1509</v>
      </c>
      <c r="B949" s="32" t="s">
        <v>51</v>
      </c>
      <c r="C949" s="32" t="s">
        <v>1070</v>
      </c>
      <c r="D949" s="32" t="s">
        <v>722</v>
      </c>
      <c r="E949" s="32" t="s">
        <v>334</v>
      </c>
      <c r="F949" s="32" t="s">
        <v>1070</v>
      </c>
      <c r="G949" s="32" t="s">
        <v>9616</v>
      </c>
      <c r="H949" s="32" t="s">
        <v>9617</v>
      </c>
      <c r="I949" s="32" t="s">
        <v>2003</v>
      </c>
      <c r="J949" s="35">
        <v>0</v>
      </c>
      <c r="K949" s="35">
        <v>0</v>
      </c>
    </row>
    <row r="950" spans="1:11" x14ac:dyDescent="0.25">
      <c r="A950" s="32">
        <v>1509</v>
      </c>
      <c r="B950" s="32" t="s">
        <v>51</v>
      </c>
      <c r="C950" s="32" t="s">
        <v>1070</v>
      </c>
      <c r="D950" s="32" t="s">
        <v>4368</v>
      </c>
      <c r="E950" s="32" t="s">
        <v>334</v>
      </c>
      <c r="F950" s="32" t="s">
        <v>1070</v>
      </c>
      <c r="G950" s="32" t="s">
        <v>10413</v>
      </c>
      <c r="H950" s="32" t="s">
        <v>10414</v>
      </c>
      <c r="I950" s="32" t="s">
        <v>2003</v>
      </c>
      <c r="J950" s="35">
        <v>0</v>
      </c>
      <c r="K950" s="35">
        <v>0</v>
      </c>
    </row>
    <row r="951" spans="1:11" x14ac:dyDescent="0.25">
      <c r="A951" s="32">
        <v>1509</v>
      </c>
      <c r="B951" s="32" t="s">
        <v>51</v>
      </c>
      <c r="C951" s="32" t="s">
        <v>1070</v>
      </c>
      <c r="D951" s="32" t="s">
        <v>739</v>
      </c>
      <c r="E951" s="32" t="s">
        <v>334</v>
      </c>
      <c r="F951" s="32" t="s">
        <v>1070</v>
      </c>
      <c r="G951" s="32" t="s">
        <v>5918</v>
      </c>
      <c r="H951" s="32" t="s">
        <v>5919</v>
      </c>
      <c r="I951" s="32" t="s">
        <v>2003</v>
      </c>
      <c r="J951" s="35">
        <v>0</v>
      </c>
      <c r="K951" s="35">
        <v>0</v>
      </c>
    </row>
    <row r="952" spans="1:11" x14ac:dyDescent="0.25">
      <c r="A952" s="32">
        <v>1509</v>
      </c>
      <c r="B952" s="32" t="s">
        <v>51</v>
      </c>
      <c r="C952" s="32" t="s">
        <v>1070</v>
      </c>
      <c r="D952" s="32" t="s">
        <v>739</v>
      </c>
      <c r="E952" s="32" t="s">
        <v>334</v>
      </c>
      <c r="F952" s="32" t="s">
        <v>1070</v>
      </c>
      <c r="G952" s="32" t="s">
        <v>5961</v>
      </c>
      <c r="H952" s="32" t="s">
        <v>5962</v>
      </c>
      <c r="I952" s="32" t="s">
        <v>2003</v>
      </c>
      <c r="J952" s="35">
        <v>0</v>
      </c>
      <c r="K952" s="35">
        <v>0</v>
      </c>
    </row>
    <row r="953" spans="1:11" x14ac:dyDescent="0.25">
      <c r="A953" s="32">
        <v>1509</v>
      </c>
      <c r="B953" s="32" t="s">
        <v>51</v>
      </c>
      <c r="C953" s="32" t="s">
        <v>1070</v>
      </c>
      <c r="D953" s="32" t="s">
        <v>739</v>
      </c>
      <c r="E953" s="32" t="s">
        <v>334</v>
      </c>
      <c r="F953" s="32" t="s">
        <v>1070</v>
      </c>
      <c r="G953" s="32" t="s">
        <v>5965</v>
      </c>
      <c r="H953" s="32" t="s">
        <v>5966</v>
      </c>
      <c r="I953" s="32" t="s">
        <v>2003</v>
      </c>
      <c r="J953" s="35">
        <v>0</v>
      </c>
      <c r="K953" s="35">
        <v>0</v>
      </c>
    </row>
    <row r="954" spans="1:11" x14ac:dyDescent="0.25">
      <c r="A954" s="32">
        <v>1509</v>
      </c>
      <c r="B954" s="32" t="s">
        <v>51</v>
      </c>
      <c r="C954" s="32" t="s">
        <v>1070</v>
      </c>
      <c r="D954" s="32" t="s">
        <v>739</v>
      </c>
      <c r="E954" s="32" t="s">
        <v>334</v>
      </c>
      <c r="F954" s="32" t="s">
        <v>1070</v>
      </c>
      <c r="G954" s="32" t="s">
        <v>6177</v>
      </c>
      <c r="H954" s="32" t="s">
        <v>6178</v>
      </c>
      <c r="I954" s="32" t="s">
        <v>2003</v>
      </c>
      <c r="J954" s="35">
        <v>0</v>
      </c>
      <c r="K954" s="35">
        <v>0</v>
      </c>
    </row>
    <row r="955" spans="1:11" x14ac:dyDescent="0.25">
      <c r="A955" s="32">
        <v>1509</v>
      </c>
      <c r="B955" s="32" t="s">
        <v>51</v>
      </c>
      <c r="C955" s="32" t="s">
        <v>1070</v>
      </c>
      <c r="D955" s="32" t="s">
        <v>739</v>
      </c>
      <c r="E955" s="32" t="s">
        <v>334</v>
      </c>
      <c r="F955" s="32" t="s">
        <v>1070</v>
      </c>
      <c r="G955" s="32" t="s">
        <v>6179</v>
      </c>
      <c r="H955" s="32" t="s">
        <v>6180</v>
      </c>
      <c r="I955" s="32" t="s">
        <v>2003</v>
      </c>
      <c r="J955" s="35">
        <v>0</v>
      </c>
      <c r="K955" s="35">
        <v>0</v>
      </c>
    </row>
    <row r="956" spans="1:11" x14ac:dyDescent="0.25">
      <c r="A956" s="32">
        <v>1509</v>
      </c>
      <c r="B956" s="32" t="s">
        <v>51</v>
      </c>
      <c r="C956" s="32" t="s">
        <v>1070</v>
      </c>
      <c r="D956" s="32" t="s">
        <v>739</v>
      </c>
      <c r="E956" s="32" t="s">
        <v>334</v>
      </c>
      <c r="F956" s="32" t="s">
        <v>1070</v>
      </c>
      <c r="G956" s="32" t="s">
        <v>6977</v>
      </c>
      <c r="H956" s="32" t="s">
        <v>6978</v>
      </c>
      <c r="I956" s="32" t="s">
        <v>2003</v>
      </c>
      <c r="J956" s="35">
        <v>0</v>
      </c>
      <c r="K956" s="35">
        <v>0</v>
      </c>
    </row>
    <row r="957" spans="1:11" x14ac:dyDescent="0.25">
      <c r="A957" s="32">
        <v>1509</v>
      </c>
      <c r="B957" s="32" t="s">
        <v>51</v>
      </c>
      <c r="C957" s="32" t="s">
        <v>1070</v>
      </c>
      <c r="D957" s="32" t="s">
        <v>739</v>
      </c>
      <c r="E957" s="32" t="s">
        <v>334</v>
      </c>
      <c r="F957" s="32" t="s">
        <v>1070</v>
      </c>
      <c r="G957" s="32" t="s">
        <v>7015</v>
      </c>
      <c r="H957" s="32" t="s">
        <v>7016</v>
      </c>
      <c r="I957" s="32" t="s">
        <v>2003</v>
      </c>
      <c r="J957" s="35">
        <v>0</v>
      </c>
      <c r="K957" s="35">
        <v>0</v>
      </c>
    </row>
    <row r="958" spans="1:11" x14ac:dyDescent="0.25">
      <c r="A958" s="32">
        <v>1509</v>
      </c>
      <c r="B958" s="32" t="s">
        <v>51</v>
      </c>
      <c r="C958" s="32" t="s">
        <v>1070</v>
      </c>
      <c r="D958" s="32" t="s">
        <v>739</v>
      </c>
      <c r="E958" s="32" t="s">
        <v>334</v>
      </c>
      <c r="F958" s="32" t="s">
        <v>1070</v>
      </c>
      <c r="G958" s="32" t="s">
        <v>7034</v>
      </c>
      <c r="H958" s="32" t="s">
        <v>7035</v>
      </c>
      <c r="I958" s="32" t="s">
        <v>2003</v>
      </c>
      <c r="J958" s="35">
        <v>0</v>
      </c>
      <c r="K958" s="35">
        <v>0</v>
      </c>
    </row>
    <row r="959" spans="1:11" x14ac:dyDescent="0.25">
      <c r="A959" s="32">
        <v>1509</v>
      </c>
      <c r="B959" s="32" t="s">
        <v>51</v>
      </c>
      <c r="C959" s="32" t="s">
        <v>1070</v>
      </c>
      <c r="D959" s="32" t="s">
        <v>739</v>
      </c>
      <c r="E959" s="32" t="s">
        <v>334</v>
      </c>
      <c r="F959" s="32" t="s">
        <v>1070</v>
      </c>
      <c r="G959" s="32" t="s">
        <v>7642</v>
      </c>
      <c r="H959" s="32" t="s">
        <v>7643</v>
      </c>
      <c r="I959" s="32" t="s">
        <v>2003</v>
      </c>
      <c r="J959" s="35">
        <v>0</v>
      </c>
      <c r="K959" s="35">
        <v>0</v>
      </c>
    </row>
    <row r="960" spans="1:11" x14ac:dyDescent="0.25">
      <c r="A960" s="32">
        <v>1509</v>
      </c>
      <c r="B960" s="32" t="s">
        <v>51</v>
      </c>
      <c r="C960" s="32" t="s">
        <v>1070</v>
      </c>
      <c r="D960" s="32" t="s">
        <v>2097</v>
      </c>
      <c r="E960" s="32" t="s">
        <v>334</v>
      </c>
      <c r="F960" s="32" t="s">
        <v>1070</v>
      </c>
      <c r="G960" s="32" t="s">
        <v>6062</v>
      </c>
      <c r="H960" s="32" t="s">
        <v>6063</v>
      </c>
      <c r="I960" s="32" t="s">
        <v>2003</v>
      </c>
      <c r="J960" s="35">
        <v>0</v>
      </c>
      <c r="K960" s="35">
        <v>0</v>
      </c>
    </row>
    <row r="961" spans="1:11" x14ac:dyDescent="0.25">
      <c r="A961" s="32">
        <v>1509</v>
      </c>
      <c r="B961" s="32" t="s">
        <v>51</v>
      </c>
      <c r="C961" s="32" t="s">
        <v>1070</v>
      </c>
      <c r="D961" s="32" t="s">
        <v>2097</v>
      </c>
      <c r="E961" s="32" t="s">
        <v>334</v>
      </c>
      <c r="F961" s="32" t="s">
        <v>1070</v>
      </c>
      <c r="G961" s="32" t="s">
        <v>8007</v>
      </c>
      <c r="H961" s="32" t="s">
        <v>8008</v>
      </c>
      <c r="I961" s="32" t="s">
        <v>2003</v>
      </c>
      <c r="J961" s="35">
        <v>0</v>
      </c>
      <c r="K961" s="35">
        <v>0</v>
      </c>
    </row>
    <row r="962" spans="1:11" x14ac:dyDescent="0.25">
      <c r="A962" s="32">
        <v>1509</v>
      </c>
      <c r="B962" s="32" t="s">
        <v>51</v>
      </c>
      <c r="C962" s="32" t="s">
        <v>1070</v>
      </c>
      <c r="D962" s="32" t="s">
        <v>819</v>
      </c>
      <c r="E962" s="32" t="s">
        <v>334</v>
      </c>
      <c r="F962" s="32" t="s">
        <v>1070</v>
      </c>
      <c r="G962" s="32" t="s">
        <v>6789</v>
      </c>
      <c r="H962" s="32" t="s">
        <v>6790</v>
      </c>
      <c r="I962" s="32" t="s">
        <v>2003</v>
      </c>
      <c r="J962" s="35">
        <v>0</v>
      </c>
      <c r="K962" s="35">
        <v>0</v>
      </c>
    </row>
    <row r="963" spans="1:11" x14ac:dyDescent="0.25">
      <c r="A963" s="32">
        <v>1509</v>
      </c>
      <c r="B963" s="32" t="s">
        <v>51</v>
      </c>
      <c r="C963" s="32" t="s">
        <v>1070</v>
      </c>
      <c r="D963" s="32" t="s">
        <v>819</v>
      </c>
      <c r="E963" s="32" t="s">
        <v>334</v>
      </c>
      <c r="F963" s="32" t="s">
        <v>1070</v>
      </c>
      <c r="G963" s="32" t="s">
        <v>6806</v>
      </c>
      <c r="H963" s="32" t="s">
        <v>6807</v>
      </c>
      <c r="I963" s="32" t="s">
        <v>2003</v>
      </c>
      <c r="J963" s="35">
        <v>0</v>
      </c>
      <c r="K963" s="35">
        <v>0</v>
      </c>
    </row>
    <row r="964" spans="1:11" x14ac:dyDescent="0.25">
      <c r="A964" s="32">
        <v>1509</v>
      </c>
      <c r="B964" s="32" t="s">
        <v>51</v>
      </c>
      <c r="C964" s="32" t="s">
        <v>1070</v>
      </c>
      <c r="D964" s="32" t="s">
        <v>819</v>
      </c>
      <c r="E964" s="32" t="s">
        <v>334</v>
      </c>
      <c r="F964" s="32" t="s">
        <v>1070</v>
      </c>
      <c r="G964" s="32" t="s">
        <v>9723</v>
      </c>
      <c r="H964" s="32" t="s">
        <v>9724</v>
      </c>
      <c r="I964" s="32" t="s">
        <v>2003</v>
      </c>
      <c r="J964" s="35">
        <v>0</v>
      </c>
      <c r="K964" s="35">
        <v>0</v>
      </c>
    </row>
    <row r="965" spans="1:11" x14ac:dyDescent="0.25">
      <c r="A965" s="32">
        <v>1509</v>
      </c>
      <c r="B965" s="32" t="s">
        <v>51</v>
      </c>
      <c r="C965" s="32" t="s">
        <v>1070</v>
      </c>
      <c r="D965" s="32" t="s">
        <v>2014</v>
      </c>
      <c r="E965" s="32" t="s">
        <v>334</v>
      </c>
      <c r="F965" s="32" t="s">
        <v>1070</v>
      </c>
      <c r="G965" s="32" t="s">
        <v>6150</v>
      </c>
      <c r="H965" s="32" t="s">
        <v>6151</v>
      </c>
      <c r="I965" s="32" t="s">
        <v>2003</v>
      </c>
      <c r="J965" s="35">
        <v>0</v>
      </c>
      <c r="K965" s="35">
        <v>0</v>
      </c>
    </row>
    <row r="966" spans="1:11" x14ac:dyDescent="0.25">
      <c r="A966" s="32">
        <v>1509</v>
      </c>
      <c r="B966" s="32" t="s">
        <v>51</v>
      </c>
      <c r="C966" s="32" t="s">
        <v>1070</v>
      </c>
      <c r="D966" s="32" t="s">
        <v>454</v>
      </c>
      <c r="E966" s="32" t="s">
        <v>334</v>
      </c>
      <c r="F966" s="32" t="s">
        <v>1070</v>
      </c>
      <c r="G966" s="32" t="s">
        <v>5937</v>
      </c>
      <c r="H966" s="32" t="s">
        <v>5938</v>
      </c>
      <c r="I966" s="32" t="s">
        <v>2003</v>
      </c>
      <c r="J966" s="35">
        <v>0</v>
      </c>
      <c r="K966" s="35">
        <v>0</v>
      </c>
    </row>
    <row r="967" spans="1:11" x14ac:dyDescent="0.25">
      <c r="A967" s="32">
        <v>1509</v>
      </c>
      <c r="B967" s="32" t="s">
        <v>51</v>
      </c>
      <c r="C967" s="32" t="s">
        <v>1070</v>
      </c>
      <c r="D967" s="32" t="s">
        <v>454</v>
      </c>
      <c r="E967" s="32" t="s">
        <v>334</v>
      </c>
      <c r="F967" s="32" t="s">
        <v>1070</v>
      </c>
      <c r="G967" s="32" t="s">
        <v>5953</v>
      </c>
      <c r="H967" s="32" t="s">
        <v>5954</v>
      </c>
      <c r="I967" s="32" t="s">
        <v>2003</v>
      </c>
      <c r="J967" s="35">
        <v>0</v>
      </c>
      <c r="K967" s="35">
        <v>0</v>
      </c>
    </row>
    <row r="968" spans="1:11" x14ac:dyDescent="0.25">
      <c r="A968" s="32">
        <v>1509</v>
      </c>
      <c r="B968" s="32" t="s">
        <v>51</v>
      </c>
      <c r="C968" s="32" t="s">
        <v>1070</v>
      </c>
      <c r="D968" s="32" t="s">
        <v>454</v>
      </c>
      <c r="E968" s="32" t="s">
        <v>334</v>
      </c>
      <c r="F968" s="32" t="s">
        <v>1070</v>
      </c>
      <c r="G968" s="32" t="s">
        <v>6183</v>
      </c>
      <c r="H968" s="32" t="s">
        <v>6184</v>
      </c>
      <c r="I968" s="32" t="s">
        <v>2003</v>
      </c>
      <c r="J968" s="35">
        <v>0</v>
      </c>
      <c r="K968" s="35">
        <v>0</v>
      </c>
    </row>
    <row r="969" spans="1:11" x14ac:dyDescent="0.25">
      <c r="A969" s="32">
        <v>1509</v>
      </c>
      <c r="B969" s="32" t="s">
        <v>51</v>
      </c>
      <c r="C969" s="32" t="s">
        <v>1070</v>
      </c>
      <c r="D969" s="32" t="s">
        <v>454</v>
      </c>
      <c r="E969" s="32" t="s">
        <v>334</v>
      </c>
      <c r="F969" s="32" t="s">
        <v>1070</v>
      </c>
      <c r="G969" s="32" t="s">
        <v>6850</v>
      </c>
      <c r="H969" s="32" t="s">
        <v>6851</v>
      </c>
      <c r="I969" s="32" t="s">
        <v>2003</v>
      </c>
      <c r="J969" s="35">
        <v>0</v>
      </c>
      <c r="K969" s="35">
        <v>0</v>
      </c>
    </row>
    <row r="970" spans="1:11" x14ac:dyDescent="0.25">
      <c r="A970" s="32">
        <v>1509</v>
      </c>
      <c r="B970" s="32" t="s">
        <v>51</v>
      </c>
      <c r="C970" s="32" t="s">
        <v>1070</v>
      </c>
      <c r="D970" s="32" t="s">
        <v>454</v>
      </c>
      <c r="E970" s="32" t="s">
        <v>334</v>
      </c>
      <c r="F970" s="32" t="s">
        <v>1070</v>
      </c>
      <c r="G970" s="32" t="s">
        <v>6856</v>
      </c>
      <c r="H970" s="32" t="s">
        <v>6857</v>
      </c>
      <c r="I970" s="32" t="s">
        <v>2003</v>
      </c>
      <c r="J970" s="35">
        <v>0</v>
      </c>
      <c r="K970" s="35">
        <v>0</v>
      </c>
    </row>
    <row r="971" spans="1:11" x14ac:dyDescent="0.25">
      <c r="A971" s="32">
        <v>1509</v>
      </c>
      <c r="B971" s="32" t="s">
        <v>51</v>
      </c>
      <c r="C971" s="32" t="s">
        <v>1070</v>
      </c>
      <c r="D971" s="32" t="s">
        <v>454</v>
      </c>
      <c r="E971" s="32" t="s">
        <v>334</v>
      </c>
      <c r="F971" s="32" t="s">
        <v>1070</v>
      </c>
      <c r="G971" s="32" t="s">
        <v>6961</v>
      </c>
      <c r="H971" s="32" t="s">
        <v>6962</v>
      </c>
      <c r="I971" s="32" t="s">
        <v>2003</v>
      </c>
      <c r="J971" s="35">
        <v>0</v>
      </c>
      <c r="K971" s="35">
        <v>0</v>
      </c>
    </row>
    <row r="972" spans="1:11" x14ac:dyDescent="0.25">
      <c r="A972" s="32">
        <v>1509</v>
      </c>
      <c r="B972" s="32" t="s">
        <v>51</v>
      </c>
      <c r="C972" s="32" t="s">
        <v>1070</v>
      </c>
      <c r="D972" s="32" t="s">
        <v>454</v>
      </c>
      <c r="E972" s="32" t="s">
        <v>334</v>
      </c>
      <c r="F972" s="32" t="s">
        <v>1070</v>
      </c>
      <c r="G972" s="32" t="s">
        <v>6985</v>
      </c>
      <c r="H972" s="32" t="s">
        <v>6986</v>
      </c>
      <c r="I972" s="32" t="s">
        <v>2003</v>
      </c>
      <c r="J972" s="35">
        <v>0</v>
      </c>
      <c r="K972" s="35">
        <v>0</v>
      </c>
    </row>
    <row r="973" spans="1:11" x14ac:dyDescent="0.25">
      <c r="A973" s="32">
        <v>1509</v>
      </c>
      <c r="B973" s="32" t="s">
        <v>51</v>
      </c>
      <c r="C973" s="32" t="s">
        <v>1070</v>
      </c>
      <c r="D973" s="32" t="s">
        <v>454</v>
      </c>
      <c r="E973" s="32" t="s">
        <v>334</v>
      </c>
      <c r="F973" s="32" t="s">
        <v>1070</v>
      </c>
      <c r="G973" s="32" t="s">
        <v>7261</v>
      </c>
      <c r="H973" s="32" t="s">
        <v>7262</v>
      </c>
      <c r="I973" s="32" t="s">
        <v>2003</v>
      </c>
      <c r="J973" s="35">
        <v>0</v>
      </c>
      <c r="K973" s="35">
        <v>0</v>
      </c>
    </row>
    <row r="974" spans="1:11" x14ac:dyDescent="0.25">
      <c r="A974" s="32">
        <v>1509</v>
      </c>
      <c r="B974" s="32" t="s">
        <v>51</v>
      </c>
      <c r="C974" s="32" t="s">
        <v>1070</v>
      </c>
      <c r="D974" s="32" t="s">
        <v>454</v>
      </c>
      <c r="E974" s="32" t="s">
        <v>334</v>
      </c>
      <c r="F974" s="32" t="s">
        <v>1070</v>
      </c>
      <c r="G974" s="32" t="s">
        <v>7272</v>
      </c>
      <c r="H974" s="32" t="s">
        <v>7273</v>
      </c>
      <c r="I974" s="32" t="s">
        <v>2003</v>
      </c>
      <c r="J974" s="35">
        <v>0</v>
      </c>
      <c r="K974" s="35">
        <v>0</v>
      </c>
    </row>
    <row r="975" spans="1:11" x14ac:dyDescent="0.25">
      <c r="A975" s="32">
        <v>1509</v>
      </c>
      <c r="B975" s="32" t="s">
        <v>51</v>
      </c>
      <c r="C975" s="32" t="s">
        <v>1070</v>
      </c>
      <c r="D975" s="32" t="s">
        <v>454</v>
      </c>
      <c r="E975" s="32" t="s">
        <v>334</v>
      </c>
      <c r="F975" s="32" t="s">
        <v>1070</v>
      </c>
      <c r="G975" s="32" t="s">
        <v>7376</v>
      </c>
      <c r="H975" s="32" t="s">
        <v>7377</v>
      </c>
      <c r="I975" s="32" t="s">
        <v>2003</v>
      </c>
      <c r="J975" s="35">
        <v>0</v>
      </c>
      <c r="K975" s="35">
        <v>0</v>
      </c>
    </row>
    <row r="976" spans="1:11" x14ac:dyDescent="0.25">
      <c r="A976" s="32">
        <v>1509</v>
      </c>
      <c r="B976" s="32" t="s">
        <v>51</v>
      </c>
      <c r="C976" s="32" t="s">
        <v>1070</v>
      </c>
      <c r="D976" s="32" t="s">
        <v>454</v>
      </c>
      <c r="E976" s="32" t="s">
        <v>334</v>
      </c>
      <c r="F976" s="32" t="s">
        <v>1070</v>
      </c>
      <c r="G976" s="32" t="s">
        <v>7713</v>
      </c>
      <c r="H976" s="32" t="s">
        <v>7714</v>
      </c>
      <c r="I976" s="32" t="s">
        <v>2003</v>
      </c>
      <c r="J976" s="35">
        <v>0</v>
      </c>
      <c r="K976" s="35">
        <v>0</v>
      </c>
    </row>
    <row r="977" spans="1:11" x14ac:dyDescent="0.25">
      <c r="A977" s="32">
        <v>1509</v>
      </c>
      <c r="B977" s="32" t="s">
        <v>51</v>
      </c>
      <c r="C977" s="32" t="s">
        <v>1070</v>
      </c>
      <c r="D977" s="32" t="s">
        <v>454</v>
      </c>
      <c r="E977" s="32" t="s">
        <v>334</v>
      </c>
      <c r="F977" s="32" t="s">
        <v>1070</v>
      </c>
      <c r="G977" s="32" t="s">
        <v>7715</v>
      </c>
      <c r="H977" s="32" t="s">
        <v>7716</v>
      </c>
      <c r="I977" s="32" t="s">
        <v>2003</v>
      </c>
      <c r="J977" s="35">
        <v>0</v>
      </c>
      <c r="K977" s="35">
        <v>0</v>
      </c>
    </row>
    <row r="978" spans="1:11" x14ac:dyDescent="0.25">
      <c r="A978" s="32">
        <v>1509</v>
      </c>
      <c r="B978" s="32" t="s">
        <v>51</v>
      </c>
      <c r="C978" s="32" t="s">
        <v>1070</v>
      </c>
      <c r="D978" s="32" t="s">
        <v>454</v>
      </c>
      <c r="E978" s="32" t="s">
        <v>334</v>
      </c>
      <c r="F978" s="32" t="s">
        <v>1070</v>
      </c>
      <c r="G978" s="32" t="s">
        <v>7870</v>
      </c>
      <c r="H978" s="32" t="s">
        <v>7871</v>
      </c>
      <c r="I978" s="32" t="s">
        <v>2003</v>
      </c>
      <c r="J978" s="35">
        <v>0</v>
      </c>
      <c r="K978" s="35">
        <v>0</v>
      </c>
    </row>
    <row r="979" spans="1:11" x14ac:dyDescent="0.25">
      <c r="A979" s="32">
        <v>1509</v>
      </c>
      <c r="B979" s="32" t="s">
        <v>51</v>
      </c>
      <c r="C979" s="32" t="s">
        <v>1070</v>
      </c>
      <c r="D979" s="32" t="s">
        <v>454</v>
      </c>
      <c r="E979" s="32" t="s">
        <v>334</v>
      </c>
      <c r="F979" s="32" t="s">
        <v>1070</v>
      </c>
      <c r="G979" s="32" t="s">
        <v>7883</v>
      </c>
      <c r="H979" s="32" t="s">
        <v>7884</v>
      </c>
      <c r="I979" s="32" t="s">
        <v>2003</v>
      </c>
      <c r="J979" s="35">
        <v>0</v>
      </c>
      <c r="K979" s="35">
        <v>0</v>
      </c>
    </row>
    <row r="980" spans="1:11" x14ac:dyDescent="0.25">
      <c r="A980" s="32">
        <v>1509</v>
      </c>
      <c r="B980" s="32" t="s">
        <v>51</v>
      </c>
      <c r="C980" s="32" t="s">
        <v>1070</v>
      </c>
      <c r="D980" s="32" t="s">
        <v>454</v>
      </c>
      <c r="E980" s="32" t="s">
        <v>334</v>
      </c>
      <c r="F980" s="32" t="s">
        <v>1070</v>
      </c>
      <c r="G980" s="32" t="s">
        <v>9620</v>
      </c>
      <c r="H980" s="32" t="s">
        <v>9621</v>
      </c>
      <c r="I980" s="32" t="s">
        <v>2003</v>
      </c>
      <c r="J980" s="35">
        <v>0</v>
      </c>
      <c r="K980" s="35">
        <v>0</v>
      </c>
    </row>
    <row r="981" spans="1:11" x14ac:dyDescent="0.25">
      <c r="A981" s="32">
        <v>1509</v>
      </c>
      <c r="B981" s="32" t="s">
        <v>51</v>
      </c>
      <c r="C981" s="32" t="s">
        <v>1070</v>
      </c>
      <c r="D981" s="32" t="s">
        <v>740</v>
      </c>
      <c r="E981" s="32" t="s">
        <v>334</v>
      </c>
      <c r="F981" s="32" t="s">
        <v>1070</v>
      </c>
      <c r="G981" s="32" t="s">
        <v>5955</v>
      </c>
      <c r="H981" s="32" t="s">
        <v>5956</v>
      </c>
      <c r="I981" s="32" t="s">
        <v>2003</v>
      </c>
      <c r="J981" s="35">
        <v>0</v>
      </c>
      <c r="K981" s="35">
        <v>0</v>
      </c>
    </row>
    <row r="982" spans="1:11" x14ac:dyDescent="0.25">
      <c r="A982" s="32">
        <v>1509</v>
      </c>
      <c r="B982" s="32" t="s">
        <v>51</v>
      </c>
      <c r="C982" s="32" t="s">
        <v>1070</v>
      </c>
      <c r="D982" s="32" t="s">
        <v>740</v>
      </c>
      <c r="E982" s="32" t="s">
        <v>334</v>
      </c>
      <c r="F982" s="32" t="s">
        <v>1070</v>
      </c>
      <c r="G982" s="32" t="s">
        <v>6963</v>
      </c>
      <c r="H982" s="32" t="s">
        <v>6964</v>
      </c>
      <c r="I982" s="32" t="s">
        <v>2003</v>
      </c>
      <c r="J982" s="35">
        <v>0</v>
      </c>
      <c r="K982" s="35">
        <v>0</v>
      </c>
    </row>
    <row r="983" spans="1:11" x14ac:dyDescent="0.25">
      <c r="A983" s="32">
        <v>1509</v>
      </c>
      <c r="B983" s="32" t="s">
        <v>51</v>
      </c>
      <c r="C983" s="32" t="s">
        <v>1070</v>
      </c>
      <c r="D983" s="32" t="s">
        <v>740</v>
      </c>
      <c r="E983" s="32" t="s">
        <v>334</v>
      </c>
      <c r="F983" s="32" t="s">
        <v>1070</v>
      </c>
      <c r="G983" s="32" t="s">
        <v>7394</v>
      </c>
      <c r="H983" s="32" t="s">
        <v>7395</v>
      </c>
      <c r="I983" s="32" t="s">
        <v>2003</v>
      </c>
      <c r="J983" s="35">
        <v>0</v>
      </c>
      <c r="K983" s="35">
        <v>0</v>
      </c>
    </row>
    <row r="984" spans="1:11" x14ac:dyDescent="0.25">
      <c r="A984" s="32">
        <v>1509</v>
      </c>
      <c r="B984" s="32" t="s">
        <v>51</v>
      </c>
      <c r="C984" s="32" t="s">
        <v>1070</v>
      </c>
      <c r="D984" s="32" t="s">
        <v>740</v>
      </c>
      <c r="E984" s="32" t="s">
        <v>334</v>
      </c>
      <c r="F984" s="32" t="s">
        <v>1070</v>
      </c>
      <c r="G984" s="32" t="s">
        <v>7439</v>
      </c>
      <c r="H984" s="32" t="s">
        <v>7440</v>
      </c>
      <c r="I984" s="32" t="s">
        <v>2003</v>
      </c>
      <c r="J984" s="35">
        <v>0</v>
      </c>
      <c r="K984" s="35">
        <v>0</v>
      </c>
    </row>
    <row r="985" spans="1:11" x14ac:dyDescent="0.25">
      <c r="A985" s="32">
        <v>1509</v>
      </c>
      <c r="B985" s="32" t="s">
        <v>51</v>
      </c>
      <c r="C985" s="32" t="s">
        <v>1070</v>
      </c>
      <c r="D985" s="32" t="s">
        <v>740</v>
      </c>
      <c r="E985" s="32" t="s">
        <v>334</v>
      </c>
      <c r="F985" s="32" t="s">
        <v>1070</v>
      </c>
      <c r="G985" s="32" t="s">
        <v>7571</v>
      </c>
      <c r="H985" s="32" t="s">
        <v>7572</v>
      </c>
      <c r="I985" s="32" t="s">
        <v>2003</v>
      </c>
      <c r="J985" s="35">
        <v>0</v>
      </c>
      <c r="K985" s="35">
        <v>0</v>
      </c>
    </row>
    <row r="986" spans="1:11" x14ac:dyDescent="0.25">
      <c r="A986" s="32">
        <v>1509</v>
      </c>
      <c r="B986" s="32" t="s">
        <v>51</v>
      </c>
      <c r="C986" s="32" t="s">
        <v>1070</v>
      </c>
      <c r="D986" s="32" t="s">
        <v>740</v>
      </c>
      <c r="E986" s="32" t="s">
        <v>334</v>
      </c>
      <c r="F986" s="32" t="s">
        <v>1070</v>
      </c>
      <c r="G986" s="32" t="s">
        <v>9725</v>
      </c>
      <c r="H986" s="32" t="s">
        <v>9726</v>
      </c>
      <c r="I986" s="32" t="s">
        <v>2003</v>
      </c>
      <c r="J986" s="35">
        <v>0</v>
      </c>
      <c r="K986" s="35">
        <v>0</v>
      </c>
    </row>
    <row r="987" spans="1:11" x14ac:dyDescent="0.25">
      <c r="A987" s="32">
        <v>1509</v>
      </c>
      <c r="B987" s="32" t="s">
        <v>51</v>
      </c>
      <c r="C987" s="32" t="s">
        <v>1070</v>
      </c>
      <c r="D987" s="32" t="s">
        <v>740</v>
      </c>
      <c r="E987" s="32" t="s">
        <v>334</v>
      </c>
      <c r="F987" s="32" t="s">
        <v>1070</v>
      </c>
      <c r="G987" s="32" t="s">
        <v>9890</v>
      </c>
      <c r="H987" s="32" t="s">
        <v>9891</v>
      </c>
      <c r="I987" s="32" t="s">
        <v>2003</v>
      </c>
      <c r="J987" s="35">
        <v>0</v>
      </c>
      <c r="K987" s="35">
        <v>0</v>
      </c>
    </row>
    <row r="988" spans="1:11" x14ac:dyDescent="0.25">
      <c r="A988" s="32">
        <v>1509</v>
      </c>
      <c r="B988" s="32" t="s">
        <v>51</v>
      </c>
      <c r="C988" s="32" t="s">
        <v>1070</v>
      </c>
      <c r="D988" s="32" t="s">
        <v>740</v>
      </c>
      <c r="E988" s="32" t="s">
        <v>334</v>
      </c>
      <c r="F988" s="32" t="s">
        <v>1070</v>
      </c>
      <c r="G988" s="32" t="s">
        <v>9892</v>
      </c>
      <c r="H988" s="32" t="s">
        <v>9893</v>
      </c>
      <c r="I988" s="32" t="s">
        <v>2003</v>
      </c>
      <c r="J988" s="35">
        <v>0</v>
      </c>
      <c r="K988" s="35">
        <v>0</v>
      </c>
    </row>
    <row r="989" spans="1:11" x14ac:dyDescent="0.25">
      <c r="A989" s="32">
        <v>1509</v>
      </c>
      <c r="B989" s="32" t="s">
        <v>51</v>
      </c>
      <c r="C989" s="32" t="s">
        <v>1070</v>
      </c>
      <c r="D989" s="32" t="s">
        <v>655</v>
      </c>
      <c r="E989" s="32" t="s">
        <v>334</v>
      </c>
      <c r="F989" s="32" t="s">
        <v>1070</v>
      </c>
      <c r="G989" s="32" t="s">
        <v>5920</v>
      </c>
      <c r="H989" s="32" t="s">
        <v>5921</v>
      </c>
      <c r="I989" s="32" t="s">
        <v>2003</v>
      </c>
      <c r="J989" s="35">
        <v>0</v>
      </c>
      <c r="K989" s="35">
        <v>0</v>
      </c>
    </row>
    <row r="990" spans="1:11" x14ac:dyDescent="0.25">
      <c r="A990" s="32">
        <v>1509</v>
      </c>
      <c r="B990" s="32" t="s">
        <v>51</v>
      </c>
      <c r="C990" s="32" t="s">
        <v>1070</v>
      </c>
      <c r="D990" s="32" t="s">
        <v>655</v>
      </c>
      <c r="E990" s="32" t="s">
        <v>334</v>
      </c>
      <c r="F990" s="32" t="s">
        <v>1070</v>
      </c>
      <c r="G990" s="32" t="s">
        <v>5922</v>
      </c>
      <c r="H990" s="32" t="s">
        <v>5923</v>
      </c>
      <c r="I990" s="32" t="s">
        <v>2003</v>
      </c>
      <c r="J990" s="35">
        <v>0</v>
      </c>
      <c r="K990" s="35">
        <v>0</v>
      </c>
    </row>
    <row r="991" spans="1:11" x14ac:dyDescent="0.25">
      <c r="A991" s="32">
        <v>1509</v>
      </c>
      <c r="B991" s="32" t="s">
        <v>51</v>
      </c>
      <c r="C991" s="32" t="s">
        <v>1070</v>
      </c>
      <c r="D991" s="32" t="s">
        <v>655</v>
      </c>
      <c r="E991" s="32" t="s">
        <v>334</v>
      </c>
      <c r="F991" s="32" t="s">
        <v>1070</v>
      </c>
      <c r="G991" s="32" t="s">
        <v>5924</v>
      </c>
      <c r="H991" s="32" t="s">
        <v>5925</v>
      </c>
      <c r="I991" s="32" t="s">
        <v>2003</v>
      </c>
      <c r="J991" s="35">
        <v>0</v>
      </c>
      <c r="K991" s="35">
        <v>0</v>
      </c>
    </row>
    <row r="992" spans="1:11" x14ac:dyDescent="0.25">
      <c r="A992" s="32">
        <v>1509</v>
      </c>
      <c r="B992" s="32" t="s">
        <v>51</v>
      </c>
      <c r="C992" s="32" t="s">
        <v>1070</v>
      </c>
      <c r="D992" s="32" t="s">
        <v>655</v>
      </c>
      <c r="E992" s="32" t="s">
        <v>334</v>
      </c>
      <c r="F992" s="32" t="s">
        <v>1070</v>
      </c>
      <c r="G992" s="32" t="s">
        <v>5939</v>
      </c>
      <c r="H992" s="32" t="s">
        <v>5940</v>
      </c>
      <c r="I992" s="32" t="s">
        <v>2003</v>
      </c>
      <c r="J992" s="35">
        <v>0</v>
      </c>
      <c r="K992" s="35">
        <v>0</v>
      </c>
    </row>
    <row r="993" spans="1:11" x14ac:dyDescent="0.25">
      <c r="A993" s="32">
        <v>1509</v>
      </c>
      <c r="B993" s="32" t="s">
        <v>51</v>
      </c>
      <c r="C993" s="32" t="s">
        <v>1070</v>
      </c>
      <c r="D993" s="32" t="s">
        <v>655</v>
      </c>
      <c r="E993" s="32" t="s">
        <v>334</v>
      </c>
      <c r="F993" s="32" t="s">
        <v>1070</v>
      </c>
      <c r="G993" s="32" t="s">
        <v>5941</v>
      </c>
      <c r="H993" s="32" t="s">
        <v>5942</v>
      </c>
      <c r="I993" s="32" t="s">
        <v>2003</v>
      </c>
      <c r="J993" s="35">
        <v>0</v>
      </c>
      <c r="K993" s="35">
        <v>0</v>
      </c>
    </row>
    <row r="994" spans="1:11" x14ac:dyDescent="0.25">
      <c r="A994" s="32">
        <v>1509</v>
      </c>
      <c r="B994" s="32" t="s">
        <v>51</v>
      </c>
      <c r="C994" s="32" t="s">
        <v>1070</v>
      </c>
      <c r="D994" s="32" t="s">
        <v>655</v>
      </c>
      <c r="E994" s="32" t="s">
        <v>334</v>
      </c>
      <c r="F994" s="32" t="s">
        <v>1070</v>
      </c>
      <c r="G994" s="32" t="s">
        <v>5959</v>
      </c>
      <c r="H994" s="32" t="s">
        <v>5960</v>
      </c>
      <c r="I994" s="32" t="s">
        <v>2003</v>
      </c>
      <c r="J994" s="35">
        <v>0</v>
      </c>
      <c r="K994" s="35">
        <v>0</v>
      </c>
    </row>
    <row r="995" spans="1:11" x14ac:dyDescent="0.25">
      <c r="A995" s="32">
        <v>1509</v>
      </c>
      <c r="B995" s="32" t="s">
        <v>51</v>
      </c>
      <c r="C995" s="32" t="s">
        <v>1070</v>
      </c>
      <c r="D995" s="32" t="s">
        <v>655</v>
      </c>
      <c r="E995" s="32" t="s">
        <v>334</v>
      </c>
      <c r="F995" s="32" t="s">
        <v>1070</v>
      </c>
      <c r="G995" s="32" t="s">
        <v>6056</v>
      </c>
      <c r="H995" s="32" t="s">
        <v>6057</v>
      </c>
      <c r="I995" s="32" t="s">
        <v>2003</v>
      </c>
      <c r="J995" s="35">
        <v>0</v>
      </c>
      <c r="K995" s="35">
        <v>0</v>
      </c>
    </row>
    <row r="996" spans="1:11" x14ac:dyDescent="0.25">
      <c r="A996" s="32">
        <v>1509</v>
      </c>
      <c r="B996" s="32" t="s">
        <v>51</v>
      </c>
      <c r="C996" s="32" t="s">
        <v>1070</v>
      </c>
      <c r="D996" s="32" t="s">
        <v>655</v>
      </c>
      <c r="E996" s="32" t="s">
        <v>334</v>
      </c>
      <c r="F996" s="32" t="s">
        <v>1070</v>
      </c>
      <c r="G996" s="32" t="s">
        <v>6787</v>
      </c>
      <c r="H996" s="32" t="s">
        <v>6788</v>
      </c>
      <c r="I996" s="32" t="s">
        <v>2003</v>
      </c>
      <c r="J996" s="35">
        <v>0</v>
      </c>
      <c r="K996" s="35">
        <v>0</v>
      </c>
    </row>
    <row r="997" spans="1:11" x14ac:dyDescent="0.25">
      <c r="A997" s="32">
        <v>1509</v>
      </c>
      <c r="B997" s="32" t="s">
        <v>51</v>
      </c>
      <c r="C997" s="32" t="s">
        <v>1070</v>
      </c>
      <c r="D997" s="32" t="s">
        <v>655</v>
      </c>
      <c r="E997" s="32" t="s">
        <v>334</v>
      </c>
      <c r="F997" s="32" t="s">
        <v>1070</v>
      </c>
      <c r="G997" s="32" t="s">
        <v>6846</v>
      </c>
      <c r="H997" s="32" t="s">
        <v>6847</v>
      </c>
      <c r="I997" s="32" t="s">
        <v>2003</v>
      </c>
      <c r="J997" s="35">
        <v>0</v>
      </c>
      <c r="K997" s="35">
        <v>0</v>
      </c>
    </row>
    <row r="998" spans="1:11" x14ac:dyDescent="0.25">
      <c r="A998" s="32">
        <v>1509</v>
      </c>
      <c r="B998" s="32" t="s">
        <v>51</v>
      </c>
      <c r="C998" s="32" t="s">
        <v>1070</v>
      </c>
      <c r="D998" s="32" t="s">
        <v>655</v>
      </c>
      <c r="E998" s="32" t="s">
        <v>334</v>
      </c>
      <c r="F998" s="32" t="s">
        <v>1070</v>
      </c>
      <c r="G998" s="32" t="s">
        <v>6848</v>
      </c>
      <c r="H998" s="32" t="s">
        <v>6849</v>
      </c>
      <c r="I998" s="32" t="s">
        <v>2003</v>
      </c>
      <c r="J998" s="35">
        <v>0</v>
      </c>
      <c r="K998" s="35">
        <v>0</v>
      </c>
    </row>
    <row r="999" spans="1:11" x14ac:dyDescent="0.25">
      <c r="A999" s="32">
        <v>1509</v>
      </c>
      <c r="B999" s="32" t="s">
        <v>51</v>
      </c>
      <c r="C999" s="32" t="s">
        <v>1070</v>
      </c>
      <c r="D999" s="32" t="s">
        <v>655</v>
      </c>
      <c r="E999" s="32" t="s">
        <v>334</v>
      </c>
      <c r="F999" s="32" t="s">
        <v>1070</v>
      </c>
      <c r="G999" s="32" t="s">
        <v>6943</v>
      </c>
      <c r="H999" s="32" t="s">
        <v>6944</v>
      </c>
      <c r="I999" s="32" t="s">
        <v>2003</v>
      </c>
      <c r="J999" s="35">
        <v>0</v>
      </c>
      <c r="K999" s="35">
        <v>0</v>
      </c>
    </row>
    <row r="1000" spans="1:11" x14ac:dyDescent="0.25">
      <c r="A1000" s="32">
        <v>1509</v>
      </c>
      <c r="B1000" s="32" t="s">
        <v>51</v>
      </c>
      <c r="C1000" s="32" t="s">
        <v>1070</v>
      </c>
      <c r="D1000" s="32" t="s">
        <v>655</v>
      </c>
      <c r="E1000" s="32" t="s">
        <v>334</v>
      </c>
      <c r="F1000" s="32" t="s">
        <v>1070</v>
      </c>
      <c r="G1000" s="32" t="s">
        <v>6945</v>
      </c>
      <c r="H1000" s="32" t="s">
        <v>6946</v>
      </c>
      <c r="I1000" s="32" t="s">
        <v>2003</v>
      </c>
      <c r="J1000" s="35">
        <v>0</v>
      </c>
      <c r="K1000" s="35">
        <v>0</v>
      </c>
    </row>
    <row r="1001" spans="1:11" x14ac:dyDescent="0.25">
      <c r="A1001" s="32">
        <v>1509</v>
      </c>
      <c r="B1001" s="32" t="s">
        <v>51</v>
      </c>
      <c r="C1001" s="32" t="s">
        <v>1070</v>
      </c>
      <c r="D1001" s="32" t="s">
        <v>655</v>
      </c>
      <c r="E1001" s="32" t="s">
        <v>334</v>
      </c>
      <c r="F1001" s="32" t="s">
        <v>1070</v>
      </c>
      <c r="G1001" s="32" t="s">
        <v>7021</v>
      </c>
      <c r="H1001" s="32" t="s">
        <v>7022</v>
      </c>
      <c r="I1001" s="32" t="s">
        <v>2003</v>
      </c>
      <c r="J1001" s="35">
        <v>0</v>
      </c>
      <c r="K1001" s="35">
        <v>0</v>
      </c>
    </row>
    <row r="1002" spans="1:11" x14ac:dyDescent="0.25">
      <c r="A1002" s="32">
        <v>1509</v>
      </c>
      <c r="B1002" s="32" t="s">
        <v>51</v>
      </c>
      <c r="C1002" s="32" t="s">
        <v>1070</v>
      </c>
      <c r="D1002" s="32" t="s">
        <v>655</v>
      </c>
      <c r="E1002" s="32" t="s">
        <v>334</v>
      </c>
      <c r="F1002" s="32" t="s">
        <v>1070</v>
      </c>
      <c r="G1002" s="32" t="s">
        <v>7023</v>
      </c>
      <c r="H1002" s="32" t="s">
        <v>7024</v>
      </c>
      <c r="I1002" s="32" t="s">
        <v>2003</v>
      </c>
      <c r="J1002" s="35">
        <v>0</v>
      </c>
      <c r="K1002" s="35">
        <v>0</v>
      </c>
    </row>
    <row r="1003" spans="1:11" x14ac:dyDescent="0.25">
      <c r="A1003" s="32">
        <v>1509</v>
      </c>
      <c r="B1003" s="32" t="s">
        <v>51</v>
      </c>
      <c r="C1003" s="32" t="s">
        <v>1070</v>
      </c>
      <c r="D1003" s="32" t="s">
        <v>655</v>
      </c>
      <c r="E1003" s="32" t="s">
        <v>334</v>
      </c>
      <c r="F1003" s="32" t="s">
        <v>1070</v>
      </c>
      <c r="G1003" s="32" t="s">
        <v>7025</v>
      </c>
      <c r="H1003" s="32" t="s">
        <v>7026</v>
      </c>
      <c r="I1003" s="32" t="s">
        <v>2003</v>
      </c>
      <c r="J1003" s="35">
        <v>0</v>
      </c>
      <c r="K1003" s="35">
        <v>0</v>
      </c>
    </row>
    <row r="1004" spans="1:11" x14ac:dyDescent="0.25">
      <c r="A1004" s="32">
        <v>1509</v>
      </c>
      <c r="B1004" s="32" t="s">
        <v>51</v>
      </c>
      <c r="C1004" s="32" t="s">
        <v>1070</v>
      </c>
      <c r="D1004" s="32" t="s">
        <v>655</v>
      </c>
      <c r="E1004" s="32" t="s">
        <v>334</v>
      </c>
      <c r="F1004" s="32" t="s">
        <v>1070</v>
      </c>
      <c r="G1004" s="32" t="s">
        <v>7058</v>
      </c>
      <c r="H1004" s="32" t="s">
        <v>7059</v>
      </c>
      <c r="I1004" s="32" t="s">
        <v>2003</v>
      </c>
      <c r="J1004" s="35">
        <v>0</v>
      </c>
      <c r="K1004" s="35">
        <v>0</v>
      </c>
    </row>
    <row r="1005" spans="1:11" x14ac:dyDescent="0.25">
      <c r="A1005" s="32">
        <v>1509</v>
      </c>
      <c r="B1005" s="32" t="s">
        <v>51</v>
      </c>
      <c r="C1005" s="32" t="s">
        <v>1070</v>
      </c>
      <c r="D1005" s="32" t="s">
        <v>655</v>
      </c>
      <c r="E1005" s="32" t="s">
        <v>334</v>
      </c>
      <c r="F1005" s="32" t="s">
        <v>1070</v>
      </c>
      <c r="G1005" s="32" t="s">
        <v>7060</v>
      </c>
      <c r="H1005" s="32" t="s">
        <v>7061</v>
      </c>
      <c r="I1005" s="32" t="s">
        <v>2003</v>
      </c>
      <c r="J1005" s="35">
        <v>0</v>
      </c>
      <c r="K1005" s="35">
        <v>0</v>
      </c>
    </row>
    <row r="1006" spans="1:11" x14ac:dyDescent="0.25">
      <c r="A1006" s="32">
        <v>1509</v>
      </c>
      <c r="B1006" s="32" t="s">
        <v>51</v>
      </c>
      <c r="C1006" s="32" t="s">
        <v>1070</v>
      </c>
      <c r="D1006" s="32" t="s">
        <v>655</v>
      </c>
      <c r="E1006" s="32" t="s">
        <v>334</v>
      </c>
      <c r="F1006" s="32" t="s">
        <v>1070</v>
      </c>
      <c r="G1006" s="32" t="s">
        <v>7305</v>
      </c>
      <c r="H1006" s="32" t="s">
        <v>7306</v>
      </c>
      <c r="I1006" s="32" t="s">
        <v>2003</v>
      </c>
      <c r="J1006" s="35">
        <v>0</v>
      </c>
      <c r="K1006" s="35">
        <v>0</v>
      </c>
    </row>
    <row r="1007" spans="1:11" x14ac:dyDescent="0.25">
      <c r="A1007" s="32">
        <v>1509</v>
      </c>
      <c r="B1007" s="32" t="s">
        <v>51</v>
      </c>
      <c r="C1007" s="32" t="s">
        <v>1070</v>
      </c>
      <c r="D1007" s="32" t="s">
        <v>655</v>
      </c>
      <c r="E1007" s="32" t="s">
        <v>334</v>
      </c>
      <c r="F1007" s="32" t="s">
        <v>1070</v>
      </c>
      <c r="G1007" s="32" t="s">
        <v>7307</v>
      </c>
      <c r="H1007" s="32" t="s">
        <v>7308</v>
      </c>
      <c r="I1007" s="32" t="s">
        <v>2003</v>
      </c>
      <c r="J1007" s="35">
        <v>0</v>
      </c>
      <c r="K1007" s="35">
        <v>0</v>
      </c>
    </row>
    <row r="1008" spans="1:11" x14ac:dyDescent="0.25">
      <c r="A1008" s="32">
        <v>1509</v>
      </c>
      <c r="B1008" s="32" t="s">
        <v>51</v>
      </c>
      <c r="C1008" s="32" t="s">
        <v>1070</v>
      </c>
      <c r="D1008" s="32" t="s">
        <v>655</v>
      </c>
      <c r="E1008" s="32" t="s">
        <v>334</v>
      </c>
      <c r="F1008" s="32" t="s">
        <v>1070</v>
      </c>
      <c r="G1008" s="32" t="s">
        <v>7309</v>
      </c>
      <c r="H1008" s="32" t="s">
        <v>7310</v>
      </c>
      <c r="I1008" s="32" t="s">
        <v>2003</v>
      </c>
      <c r="J1008" s="35">
        <v>0</v>
      </c>
      <c r="K1008" s="35">
        <v>0</v>
      </c>
    </row>
    <row r="1009" spans="1:11" x14ac:dyDescent="0.25">
      <c r="A1009" s="32">
        <v>1509</v>
      </c>
      <c r="B1009" s="32" t="s">
        <v>51</v>
      </c>
      <c r="C1009" s="32" t="s">
        <v>1070</v>
      </c>
      <c r="D1009" s="32" t="s">
        <v>655</v>
      </c>
      <c r="E1009" s="32" t="s">
        <v>334</v>
      </c>
      <c r="F1009" s="32" t="s">
        <v>1070</v>
      </c>
      <c r="G1009" s="32" t="s">
        <v>7388</v>
      </c>
      <c r="H1009" s="32" t="s">
        <v>7389</v>
      </c>
      <c r="I1009" s="32" t="s">
        <v>2003</v>
      </c>
      <c r="J1009" s="35">
        <v>0</v>
      </c>
      <c r="K1009" s="35">
        <v>0</v>
      </c>
    </row>
    <row r="1010" spans="1:11" x14ac:dyDescent="0.25">
      <c r="A1010" s="32">
        <v>1509</v>
      </c>
      <c r="B1010" s="32" t="s">
        <v>51</v>
      </c>
      <c r="C1010" s="32" t="s">
        <v>1070</v>
      </c>
      <c r="D1010" s="32" t="s">
        <v>655</v>
      </c>
      <c r="E1010" s="32" t="s">
        <v>334</v>
      </c>
      <c r="F1010" s="32" t="s">
        <v>1070</v>
      </c>
      <c r="G1010" s="32" t="s">
        <v>7390</v>
      </c>
      <c r="H1010" s="32" t="s">
        <v>7391</v>
      </c>
      <c r="I1010" s="32" t="s">
        <v>2003</v>
      </c>
      <c r="J1010" s="35">
        <v>0</v>
      </c>
      <c r="K1010" s="35">
        <v>0</v>
      </c>
    </row>
    <row r="1011" spans="1:11" x14ac:dyDescent="0.25">
      <c r="A1011" s="32">
        <v>1509</v>
      </c>
      <c r="B1011" s="32" t="s">
        <v>51</v>
      </c>
      <c r="C1011" s="32" t="s">
        <v>1070</v>
      </c>
      <c r="D1011" s="32" t="s">
        <v>655</v>
      </c>
      <c r="E1011" s="32" t="s">
        <v>334</v>
      </c>
      <c r="F1011" s="32" t="s">
        <v>1070</v>
      </c>
      <c r="G1011" s="32" t="s">
        <v>7401</v>
      </c>
      <c r="H1011" s="32" t="s">
        <v>7402</v>
      </c>
      <c r="I1011" s="32" t="s">
        <v>2003</v>
      </c>
      <c r="J1011" s="35">
        <v>0</v>
      </c>
      <c r="K1011" s="35">
        <v>0</v>
      </c>
    </row>
    <row r="1012" spans="1:11" x14ac:dyDescent="0.25">
      <c r="A1012" s="32">
        <v>1509</v>
      </c>
      <c r="B1012" s="32" t="s">
        <v>51</v>
      </c>
      <c r="C1012" s="32" t="s">
        <v>1070</v>
      </c>
      <c r="D1012" s="32" t="s">
        <v>655</v>
      </c>
      <c r="E1012" s="32" t="s">
        <v>334</v>
      </c>
      <c r="F1012" s="32" t="s">
        <v>1070</v>
      </c>
      <c r="G1012" s="32" t="s">
        <v>7410</v>
      </c>
      <c r="H1012" s="32" t="s">
        <v>7411</v>
      </c>
      <c r="I1012" s="32" t="s">
        <v>2003</v>
      </c>
      <c r="J1012" s="35">
        <v>0</v>
      </c>
      <c r="K1012" s="35">
        <v>0</v>
      </c>
    </row>
    <row r="1013" spans="1:11" x14ac:dyDescent="0.25">
      <c r="A1013" s="32">
        <v>1509</v>
      </c>
      <c r="B1013" s="32" t="s">
        <v>51</v>
      </c>
      <c r="C1013" s="32" t="s">
        <v>1070</v>
      </c>
      <c r="D1013" s="32" t="s">
        <v>655</v>
      </c>
      <c r="E1013" s="32" t="s">
        <v>334</v>
      </c>
      <c r="F1013" s="32" t="s">
        <v>1070</v>
      </c>
      <c r="G1013" s="32" t="s">
        <v>7569</v>
      </c>
      <c r="H1013" s="32" t="s">
        <v>7570</v>
      </c>
      <c r="I1013" s="32" t="s">
        <v>2003</v>
      </c>
      <c r="J1013" s="35">
        <v>0</v>
      </c>
      <c r="K1013" s="35">
        <v>0</v>
      </c>
    </row>
    <row r="1014" spans="1:11" x14ac:dyDescent="0.25">
      <c r="A1014" s="32">
        <v>1509</v>
      </c>
      <c r="B1014" s="32" t="s">
        <v>51</v>
      </c>
      <c r="C1014" s="32" t="s">
        <v>1070</v>
      </c>
      <c r="D1014" s="32" t="s">
        <v>655</v>
      </c>
      <c r="E1014" s="32" t="s">
        <v>334</v>
      </c>
      <c r="F1014" s="32" t="s">
        <v>1070</v>
      </c>
      <c r="G1014" s="32" t="s">
        <v>7933</v>
      </c>
      <c r="H1014" s="32" t="s">
        <v>7934</v>
      </c>
      <c r="I1014" s="32" t="s">
        <v>2003</v>
      </c>
      <c r="J1014" s="35">
        <v>0</v>
      </c>
      <c r="K1014" s="35">
        <v>0</v>
      </c>
    </row>
    <row r="1015" spans="1:11" x14ac:dyDescent="0.25">
      <c r="A1015" s="32">
        <v>1509</v>
      </c>
      <c r="B1015" s="32" t="s">
        <v>51</v>
      </c>
      <c r="C1015" s="32" t="s">
        <v>1070</v>
      </c>
      <c r="D1015" s="32" t="s">
        <v>655</v>
      </c>
      <c r="E1015" s="32" t="s">
        <v>334</v>
      </c>
      <c r="F1015" s="32" t="s">
        <v>1070</v>
      </c>
      <c r="G1015" s="32" t="s">
        <v>7935</v>
      </c>
      <c r="H1015" s="32" t="s">
        <v>7936</v>
      </c>
      <c r="I1015" s="32" t="s">
        <v>2003</v>
      </c>
      <c r="J1015" s="35">
        <v>0</v>
      </c>
      <c r="K1015" s="35">
        <v>0</v>
      </c>
    </row>
    <row r="1016" spans="1:11" x14ac:dyDescent="0.25">
      <c r="A1016" s="32">
        <v>1509</v>
      </c>
      <c r="B1016" s="32" t="s">
        <v>51</v>
      </c>
      <c r="C1016" s="32" t="s">
        <v>1070</v>
      </c>
      <c r="D1016" s="32" t="s">
        <v>655</v>
      </c>
      <c r="E1016" s="32" t="s">
        <v>334</v>
      </c>
      <c r="F1016" s="32" t="s">
        <v>1070</v>
      </c>
      <c r="G1016" s="32" t="s">
        <v>8015</v>
      </c>
      <c r="H1016" s="32" t="s">
        <v>8016</v>
      </c>
      <c r="I1016" s="32" t="s">
        <v>2003</v>
      </c>
      <c r="J1016" s="35">
        <v>0</v>
      </c>
      <c r="K1016" s="35">
        <v>0</v>
      </c>
    </row>
    <row r="1017" spans="1:11" x14ac:dyDescent="0.25">
      <c r="A1017" s="32">
        <v>1509</v>
      </c>
      <c r="B1017" s="32" t="s">
        <v>51</v>
      </c>
      <c r="C1017" s="32" t="s">
        <v>1070</v>
      </c>
      <c r="D1017" s="32" t="s">
        <v>655</v>
      </c>
      <c r="E1017" s="32" t="s">
        <v>334</v>
      </c>
      <c r="F1017" s="32" t="s">
        <v>1070</v>
      </c>
      <c r="G1017" s="32" t="s">
        <v>8017</v>
      </c>
      <c r="H1017" s="32" t="s">
        <v>8018</v>
      </c>
      <c r="I1017" s="32" t="s">
        <v>2003</v>
      </c>
      <c r="J1017" s="35">
        <v>0</v>
      </c>
      <c r="K1017" s="35">
        <v>0</v>
      </c>
    </row>
    <row r="1018" spans="1:11" x14ac:dyDescent="0.25">
      <c r="A1018" s="32">
        <v>1509</v>
      </c>
      <c r="B1018" s="32" t="s">
        <v>51</v>
      </c>
      <c r="C1018" s="32" t="s">
        <v>1070</v>
      </c>
      <c r="D1018" s="32" t="s">
        <v>655</v>
      </c>
      <c r="E1018" s="32" t="s">
        <v>334</v>
      </c>
      <c r="F1018" s="32" t="s">
        <v>1070</v>
      </c>
      <c r="G1018" s="32" t="s">
        <v>8019</v>
      </c>
      <c r="H1018" s="32" t="s">
        <v>8020</v>
      </c>
      <c r="I1018" s="32" t="s">
        <v>2003</v>
      </c>
      <c r="J1018" s="35">
        <v>0</v>
      </c>
      <c r="K1018" s="35">
        <v>0</v>
      </c>
    </row>
    <row r="1019" spans="1:11" x14ac:dyDescent="0.25">
      <c r="A1019" s="32">
        <v>1509</v>
      </c>
      <c r="B1019" s="32" t="s">
        <v>51</v>
      </c>
      <c r="C1019" s="32" t="s">
        <v>1070</v>
      </c>
      <c r="D1019" s="32" t="s">
        <v>655</v>
      </c>
      <c r="E1019" s="32" t="s">
        <v>334</v>
      </c>
      <c r="F1019" s="32" t="s">
        <v>1070</v>
      </c>
      <c r="G1019" s="32" t="s">
        <v>9566</v>
      </c>
      <c r="H1019" s="32" t="s">
        <v>9567</v>
      </c>
      <c r="I1019" s="32" t="s">
        <v>2003</v>
      </c>
      <c r="J1019" s="35">
        <v>0</v>
      </c>
      <c r="K1019" s="35">
        <v>0</v>
      </c>
    </row>
    <row r="1020" spans="1:11" x14ac:dyDescent="0.25">
      <c r="A1020" s="32">
        <v>1509</v>
      </c>
      <c r="B1020" s="32" t="s">
        <v>51</v>
      </c>
      <c r="C1020" s="32" t="s">
        <v>1070</v>
      </c>
      <c r="D1020" s="32" t="s">
        <v>655</v>
      </c>
      <c r="E1020" s="32" t="s">
        <v>334</v>
      </c>
      <c r="F1020" s="32" t="s">
        <v>1070</v>
      </c>
      <c r="G1020" s="32" t="s">
        <v>9584</v>
      </c>
      <c r="H1020" s="32" t="s">
        <v>9585</v>
      </c>
      <c r="I1020" s="32" t="s">
        <v>2003</v>
      </c>
      <c r="J1020" s="35">
        <v>0</v>
      </c>
      <c r="K1020" s="35">
        <v>0</v>
      </c>
    </row>
    <row r="1021" spans="1:11" x14ac:dyDescent="0.25">
      <c r="A1021" s="32">
        <v>1509</v>
      </c>
      <c r="B1021" s="32" t="s">
        <v>51</v>
      </c>
      <c r="C1021" s="32" t="s">
        <v>1070</v>
      </c>
      <c r="D1021" s="32" t="s">
        <v>655</v>
      </c>
      <c r="E1021" s="32" t="s">
        <v>334</v>
      </c>
      <c r="F1021" s="32" t="s">
        <v>1070</v>
      </c>
      <c r="G1021" s="32" t="s">
        <v>9593</v>
      </c>
      <c r="H1021" s="32" t="s">
        <v>9594</v>
      </c>
      <c r="I1021" s="32" t="s">
        <v>2003</v>
      </c>
      <c r="J1021" s="35">
        <v>0</v>
      </c>
      <c r="K1021" s="35">
        <v>0</v>
      </c>
    </row>
    <row r="1022" spans="1:11" x14ac:dyDescent="0.25">
      <c r="A1022" s="32">
        <v>1509</v>
      </c>
      <c r="B1022" s="32" t="s">
        <v>51</v>
      </c>
      <c r="C1022" s="32" t="s">
        <v>1070</v>
      </c>
      <c r="D1022" s="32" t="s">
        <v>655</v>
      </c>
      <c r="E1022" s="32" t="s">
        <v>334</v>
      </c>
      <c r="F1022" s="32" t="s">
        <v>1070</v>
      </c>
      <c r="G1022" s="32" t="s">
        <v>9866</v>
      </c>
      <c r="H1022" s="32" t="s">
        <v>9867</v>
      </c>
      <c r="I1022" s="32" t="s">
        <v>2003</v>
      </c>
      <c r="J1022" s="35">
        <v>0</v>
      </c>
      <c r="K1022" s="35">
        <v>0</v>
      </c>
    </row>
    <row r="1023" spans="1:11" x14ac:dyDescent="0.25">
      <c r="A1023" s="32">
        <v>1509</v>
      </c>
      <c r="B1023" s="32" t="s">
        <v>51</v>
      </c>
      <c r="C1023" s="32" t="s">
        <v>1070</v>
      </c>
      <c r="D1023" s="32" t="s">
        <v>655</v>
      </c>
      <c r="E1023" s="32" t="s">
        <v>334</v>
      </c>
      <c r="F1023" s="32" t="s">
        <v>1070</v>
      </c>
      <c r="G1023" s="32" t="s">
        <v>9957</v>
      </c>
      <c r="H1023" s="32" t="s">
        <v>9958</v>
      </c>
      <c r="I1023" s="32" t="s">
        <v>2003</v>
      </c>
      <c r="J1023" s="35">
        <v>0</v>
      </c>
      <c r="K1023" s="35">
        <v>0</v>
      </c>
    </row>
    <row r="1024" spans="1:11" x14ac:dyDescent="0.25">
      <c r="A1024" s="32">
        <v>1509</v>
      </c>
      <c r="B1024" s="32" t="s">
        <v>51</v>
      </c>
      <c r="C1024" s="32" t="s">
        <v>1070</v>
      </c>
      <c r="D1024" s="32" t="s">
        <v>655</v>
      </c>
      <c r="E1024" s="32" t="s">
        <v>334</v>
      </c>
      <c r="F1024" s="32" t="s">
        <v>1070</v>
      </c>
      <c r="G1024" s="32" t="s">
        <v>10077</v>
      </c>
      <c r="H1024" s="32" t="s">
        <v>10078</v>
      </c>
      <c r="I1024" s="32" t="s">
        <v>2003</v>
      </c>
      <c r="J1024" s="35">
        <v>0</v>
      </c>
      <c r="K1024" s="35">
        <v>0</v>
      </c>
    </row>
    <row r="1025" spans="1:11" x14ac:dyDescent="0.25">
      <c r="A1025" s="32">
        <v>1509</v>
      </c>
      <c r="B1025" s="32" t="s">
        <v>51</v>
      </c>
      <c r="C1025" s="32" t="s">
        <v>1070</v>
      </c>
      <c r="D1025" s="32" t="s">
        <v>655</v>
      </c>
      <c r="E1025" s="32" t="s">
        <v>334</v>
      </c>
      <c r="F1025" s="32" t="s">
        <v>1070</v>
      </c>
      <c r="G1025" s="32" t="s">
        <v>10093</v>
      </c>
      <c r="H1025" s="32" t="s">
        <v>10094</v>
      </c>
      <c r="I1025" s="32" t="s">
        <v>2003</v>
      </c>
      <c r="J1025" s="35">
        <v>0</v>
      </c>
      <c r="K1025" s="35">
        <v>0</v>
      </c>
    </row>
    <row r="1026" spans="1:11" x14ac:dyDescent="0.25">
      <c r="A1026" s="32">
        <v>1509</v>
      </c>
      <c r="B1026" s="32" t="s">
        <v>51</v>
      </c>
      <c r="C1026" s="32" t="s">
        <v>1070</v>
      </c>
      <c r="D1026" s="32" t="s">
        <v>655</v>
      </c>
      <c r="E1026" s="32" t="s">
        <v>334</v>
      </c>
      <c r="F1026" s="32" t="s">
        <v>1070</v>
      </c>
      <c r="G1026" s="32" t="s">
        <v>10102</v>
      </c>
      <c r="H1026" s="32" t="s">
        <v>10103</v>
      </c>
      <c r="I1026" s="32" t="s">
        <v>2003</v>
      </c>
      <c r="J1026" s="35">
        <v>0</v>
      </c>
      <c r="K1026" s="35">
        <v>0</v>
      </c>
    </row>
    <row r="1027" spans="1:11" x14ac:dyDescent="0.25">
      <c r="A1027" s="32">
        <v>1509</v>
      </c>
      <c r="B1027" s="32" t="s">
        <v>51</v>
      </c>
      <c r="C1027" s="32" t="s">
        <v>1070</v>
      </c>
      <c r="D1027" s="32" t="s">
        <v>655</v>
      </c>
      <c r="E1027" s="32" t="s">
        <v>334</v>
      </c>
      <c r="F1027" s="32" t="s">
        <v>1070</v>
      </c>
      <c r="G1027" s="32" t="s">
        <v>10178</v>
      </c>
      <c r="H1027" s="32" t="s">
        <v>10179</v>
      </c>
      <c r="I1027" s="32" t="s">
        <v>2003</v>
      </c>
      <c r="J1027" s="35">
        <v>0</v>
      </c>
      <c r="K1027" s="35">
        <v>0</v>
      </c>
    </row>
    <row r="1028" spans="1:11" x14ac:dyDescent="0.25">
      <c r="A1028" s="32">
        <v>1509</v>
      </c>
      <c r="B1028" s="32" t="s">
        <v>51</v>
      </c>
      <c r="C1028" s="32" t="s">
        <v>1070</v>
      </c>
      <c r="D1028" s="32" t="s">
        <v>655</v>
      </c>
      <c r="E1028" s="32" t="s">
        <v>334</v>
      </c>
      <c r="F1028" s="32" t="s">
        <v>1070</v>
      </c>
      <c r="G1028" s="32" t="s">
        <v>10187</v>
      </c>
      <c r="H1028" s="32" t="s">
        <v>10188</v>
      </c>
      <c r="I1028" s="32" t="s">
        <v>2003</v>
      </c>
      <c r="J1028" s="35">
        <v>0</v>
      </c>
      <c r="K1028" s="35">
        <v>0</v>
      </c>
    </row>
    <row r="1029" spans="1:11" x14ac:dyDescent="0.25">
      <c r="A1029" s="32">
        <v>1509</v>
      </c>
      <c r="B1029" s="32" t="s">
        <v>51</v>
      </c>
      <c r="C1029" s="32" t="s">
        <v>1070</v>
      </c>
      <c r="D1029" s="32" t="s">
        <v>655</v>
      </c>
      <c r="E1029" s="32" t="s">
        <v>334</v>
      </c>
      <c r="F1029" s="32" t="s">
        <v>1070</v>
      </c>
      <c r="G1029" s="32" t="s">
        <v>10318</v>
      </c>
      <c r="H1029" s="32" t="s">
        <v>10319</v>
      </c>
      <c r="I1029" s="32" t="s">
        <v>2003</v>
      </c>
      <c r="J1029" s="35">
        <v>0</v>
      </c>
      <c r="K1029" s="35">
        <v>0</v>
      </c>
    </row>
    <row r="1030" spans="1:11" x14ac:dyDescent="0.25">
      <c r="A1030" s="32">
        <v>1509</v>
      </c>
      <c r="B1030" s="32" t="s">
        <v>51</v>
      </c>
      <c r="C1030" s="32" t="s">
        <v>1070</v>
      </c>
      <c r="D1030" s="32" t="s">
        <v>655</v>
      </c>
      <c r="E1030" s="32" t="s">
        <v>334</v>
      </c>
      <c r="F1030" s="32" t="s">
        <v>1070</v>
      </c>
      <c r="G1030" s="32" t="s">
        <v>10320</v>
      </c>
      <c r="H1030" s="32" t="s">
        <v>10321</v>
      </c>
      <c r="I1030" s="32" t="s">
        <v>2003</v>
      </c>
      <c r="J1030" s="35">
        <v>0</v>
      </c>
      <c r="K1030" s="35">
        <v>0</v>
      </c>
    </row>
    <row r="1031" spans="1:11" x14ac:dyDescent="0.25">
      <c r="A1031" s="32">
        <v>1509</v>
      </c>
      <c r="B1031" s="32" t="s">
        <v>51</v>
      </c>
      <c r="C1031" s="32" t="s">
        <v>1070</v>
      </c>
      <c r="D1031" s="32" t="s">
        <v>655</v>
      </c>
      <c r="E1031" s="32" t="s">
        <v>334</v>
      </c>
      <c r="F1031" s="32" t="s">
        <v>1070</v>
      </c>
      <c r="G1031" s="32" t="s">
        <v>10322</v>
      </c>
      <c r="H1031" s="32" t="s">
        <v>10323</v>
      </c>
      <c r="I1031" s="32" t="s">
        <v>2003</v>
      </c>
      <c r="J1031" s="35">
        <v>0</v>
      </c>
      <c r="K1031" s="35">
        <v>0</v>
      </c>
    </row>
    <row r="1032" spans="1:11" x14ac:dyDescent="0.25">
      <c r="A1032" s="32">
        <v>1509</v>
      </c>
      <c r="B1032" s="32" t="s">
        <v>51</v>
      </c>
      <c r="C1032" s="32" t="s">
        <v>1070</v>
      </c>
      <c r="D1032" s="32" t="s">
        <v>353</v>
      </c>
      <c r="E1032" s="32" t="s">
        <v>334</v>
      </c>
      <c r="F1032" s="32" t="s">
        <v>1070</v>
      </c>
      <c r="G1032" s="32" t="s">
        <v>7510</v>
      </c>
      <c r="H1032" s="32" t="s">
        <v>7511</v>
      </c>
      <c r="I1032" s="32" t="s">
        <v>2003</v>
      </c>
      <c r="J1032" s="35">
        <v>0</v>
      </c>
      <c r="K1032" s="35">
        <v>0</v>
      </c>
    </row>
    <row r="1033" spans="1:11" x14ac:dyDescent="0.25">
      <c r="A1033" s="32">
        <v>1509</v>
      </c>
      <c r="B1033" s="32" t="s">
        <v>51</v>
      </c>
      <c r="C1033" s="32" t="s">
        <v>1070</v>
      </c>
      <c r="D1033" s="32" t="s">
        <v>375</v>
      </c>
      <c r="E1033" s="32" t="s">
        <v>334</v>
      </c>
      <c r="F1033" s="32" t="s">
        <v>1070</v>
      </c>
      <c r="G1033" s="32" t="s">
        <v>6038</v>
      </c>
      <c r="H1033" s="32" t="s">
        <v>6039</v>
      </c>
      <c r="I1033" s="32" t="s">
        <v>2003</v>
      </c>
      <c r="J1033" s="35">
        <v>0</v>
      </c>
      <c r="K1033" s="35">
        <v>0</v>
      </c>
    </row>
    <row r="1034" spans="1:11" x14ac:dyDescent="0.25">
      <c r="A1034" s="32">
        <v>1509</v>
      </c>
      <c r="B1034" s="32" t="s">
        <v>51</v>
      </c>
      <c r="C1034" s="32" t="s">
        <v>1070</v>
      </c>
      <c r="D1034" s="32" t="s">
        <v>375</v>
      </c>
      <c r="E1034" s="32" t="s">
        <v>334</v>
      </c>
      <c r="F1034" s="32" t="s">
        <v>1070</v>
      </c>
      <c r="G1034" s="32" t="s">
        <v>6142</v>
      </c>
      <c r="H1034" s="32" t="s">
        <v>6143</v>
      </c>
      <c r="I1034" s="32" t="s">
        <v>2003</v>
      </c>
      <c r="J1034" s="35">
        <v>0</v>
      </c>
      <c r="K1034" s="35">
        <v>0</v>
      </c>
    </row>
    <row r="1035" spans="1:11" x14ac:dyDescent="0.25">
      <c r="A1035" s="32">
        <v>1509</v>
      </c>
      <c r="B1035" s="32" t="s">
        <v>51</v>
      </c>
      <c r="C1035" s="32" t="s">
        <v>1070</v>
      </c>
      <c r="D1035" s="32" t="s">
        <v>375</v>
      </c>
      <c r="E1035" s="32" t="s">
        <v>334</v>
      </c>
      <c r="F1035" s="32" t="s">
        <v>1070</v>
      </c>
      <c r="G1035" s="32" t="s">
        <v>6230</v>
      </c>
      <c r="H1035" s="32" t="s">
        <v>6231</v>
      </c>
      <c r="I1035" s="32" t="s">
        <v>2003</v>
      </c>
      <c r="J1035" s="35">
        <v>0</v>
      </c>
      <c r="K1035" s="35">
        <v>0</v>
      </c>
    </row>
    <row r="1036" spans="1:11" x14ac:dyDescent="0.25">
      <c r="A1036" s="32">
        <v>1509</v>
      </c>
      <c r="B1036" s="32" t="s">
        <v>51</v>
      </c>
      <c r="C1036" s="32" t="s">
        <v>1070</v>
      </c>
      <c r="D1036" s="32" t="s">
        <v>375</v>
      </c>
      <c r="E1036" s="32" t="s">
        <v>334</v>
      </c>
      <c r="F1036" s="32" t="s">
        <v>1070</v>
      </c>
      <c r="G1036" s="32" t="s">
        <v>6265</v>
      </c>
      <c r="H1036" s="32" t="s">
        <v>6266</v>
      </c>
      <c r="I1036" s="32" t="s">
        <v>2003</v>
      </c>
      <c r="J1036" s="35">
        <v>0</v>
      </c>
      <c r="K1036" s="35">
        <v>0</v>
      </c>
    </row>
    <row r="1037" spans="1:11" x14ac:dyDescent="0.25">
      <c r="A1037" s="32">
        <v>1509</v>
      </c>
      <c r="B1037" s="32" t="s">
        <v>51</v>
      </c>
      <c r="C1037" s="32" t="s">
        <v>1070</v>
      </c>
      <c r="D1037" s="32" t="s">
        <v>375</v>
      </c>
      <c r="E1037" s="32" t="s">
        <v>334</v>
      </c>
      <c r="F1037" s="32" t="s">
        <v>1070</v>
      </c>
      <c r="G1037" s="32" t="s">
        <v>6487</v>
      </c>
      <c r="H1037" s="32" t="s">
        <v>6488</v>
      </c>
      <c r="I1037" s="32" t="s">
        <v>2003</v>
      </c>
      <c r="J1037" s="35">
        <v>0</v>
      </c>
      <c r="K1037" s="35">
        <v>0</v>
      </c>
    </row>
    <row r="1038" spans="1:11" x14ac:dyDescent="0.25">
      <c r="A1038" s="32">
        <v>1509</v>
      </c>
      <c r="B1038" s="32" t="s">
        <v>51</v>
      </c>
      <c r="C1038" s="32" t="s">
        <v>1070</v>
      </c>
      <c r="D1038" s="32" t="s">
        <v>375</v>
      </c>
      <c r="E1038" s="32" t="s">
        <v>334</v>
      </c>
      <c r="F1038" s="32" t="s">
        <v>1070</v>
      </c>
      <c r="G1038" s="32" t="s">
        <v>6808</v>
      </c>
      <c r="H1038" s="32" t="s">
        <v>6809</v>
      </c>
      <c r="I1038" s="32" t="s">
        <v>2003</v>
      </c>
      <c r="J1038" s="35">
        <v>0</v>
      </c>
      <c r="K1038" s="35">
        <v>0</v>
      </c>
    </row>
    <row r="1039" spans="1:11" x14ac:dyDescent="0.25">
      <c r="A1039" s="32">
        <v>1509</v>
      </c>
      <c r="B1039" s="32" t="s">
        <v>51</v>
      </c>
      <c r="C1039" s="32" t="s">
        <v>1070</v>
      </c>
      <c r="D1039" s="32" t="s">
        <v>375</v>
      </c>
      <c r="E1039" s="32" t="s">
        <v>334</v>
      </c>
      <c r="F1039" s="32" t="s">
        <v>1070</v>
      </c>
      <c r="G1039" s="32" t="s">
        <v>6973</v>
      </c>
      <c r="H1039" s="32" t="s">
        <v>6974</v>
      </c>
      <c r="I1039" s="32" t="s">
        <v>2003</v>
      </c>
      <c r="J1039" s="35">
        <v>0</v>
      </c>
      <c r="K1039" s="35">
        <v>0</v>
      </c>
    </row>
    <row r="1040" spans="1:11" x14ac:dyDescent="0.25">
      <c r="A1040" s="32">
        <v>1509</v>
      </c>
      <c r="B1040" s="32" t="s">
        <v>51</v>
      </c>
      <c r="C1040" s="32" t="s">
        <v>1070</v>
      </c>
      <c r="D1040" s="32" t="s">
        <v>375</v>
      </c>
      <c r="E1040" s="32" t="s">
        <v>334</v>
      </c>
      <c r="F1040" s="32" t="s">
        <v>1070</v>
      </c>
      <c r="G1040" s="32" t="s">
        <v>7424</v>
      </c>
      <c r="H1040" s="32" t="s">
        <v>7425</v>
      </c>
      <c r="I1040" s="32" t="s">
        <v>2003</v>
      </c>
      <c r="J1040" s="35">
        <v>0</v>
      </c>
      <c r="K1040" s="35">
        <v>0</v>
      </c>
    </row>
    <row r="1041" spans="1:11" x14ac:dyDescent="0.25">
      <c r="A1041" s="32">
        <v>1509</v>
      </c>
      <c r="B1041" s="32" t="s">
        <v>51</v>
      </c>
      <c r="C1041" s="32" t="s">
        <v>1070</v>
      </c>
      <c r="D1041" s="32" t="s">
        <v>375</v>
      </c>
      <c r="E1041" s="32" t="s">
        <v>334</v>
      </c>
      <c r="F1041" s="32" t="s">
        <v>1070</v>
      </c>
      <c r="G1041" s="32" t="s">
        <v>9880</v>
      </c>
      <c r="H1041" s="32" t="s">
        <v>9881</v>
      </c>
      <c r="I1041" s="32" t="s">
        <v>2003</v>
      </c>
      <c r="J1041" s="35">
        <v>0</v>
      </c>
      <c r="K1041" s="35">
        <v>0</v>
      </c>
    </row>
    <row r="1042" spans="1:11" x14ac:dyDescent="0.25">
      <c r="A1042" s="32">
        <v>1509</v>
      </c>
      <c r="B1042" s="32" t="s">
        <v>51</v>
      </c>
      <c r="C1042" s="32" t="s">
        <v>1070</v>
      </c>
      <c r="D1042" s="32" t="s">
        <v>375</v>
      </c>
      <c r="E1042" s="32" t="s">
        <v>334</v>
      </c>
      <c r="F1042" s="32" t="s">
        <v>1070</v>
      </c>
      <c r="G1042" s="32" t="s">
        <v>9888</v>
      </c>
      <c r="H1042" s="32" t="s">
        <v>9889</v>
      </c>
      <c r="I1042" s="32" t="s">
        <v>2003</v>
      </c>
      <c r="J1042" s="35">
        <v>0</v>
      </c>
      <c r="K1042" s="35">
        <v>0</v>
      </c>
    </row>
    <row r="1043" spans="1:11" x14ac:dyDescent="0.25">
      <c r="A1043" s="32">
        <v>1509</v>
      </c>
      <c r="B1043" s="32" t="s">
        <v>51</v>
      </c>
      <c r="C1043" s="32" t="s">
        <v>1070</v>
      </c>
      <c r="D1043" s="32" t="s">
        <v>4989</v>
      </c>
      <c r="E1043" s="32" t="s">
        <v>334</v>
      </c>
      <c r="F1043" s="32" t="s">
        <v>1070</v>
      </c>
      <c r="G1043" s="32" t="s">
        <v>6769</v>
      </c>
      <c r="H1043" s="32" t="s">
        <v>6770</v>
      </c>
      <c r="I1043" s="32" t="s">
        <v>2003</v>
      </c>
      <c r="J1043" s="35">
        <v>0</v>
      </c>
      <c r="K1043" s="35">
        <v>0</v>
      </c>
    </row>
    <row r="1044" spans="1:11" x14ac:dyDescent="0.25">
      <c r="A1044" s="32">
        <v>1509</v>
      </c>
      <c r="B1044" s="32" t="s">
        <v>51</v>
      </c>
      <c r="C1044" s="32" t="s">
        <v>1070</v>
      </c>
      <c r="D1044" s="32" t="s">
        <v>4989</v>
      </c>
      <c r="E1044" s="32" t="s">
        <v>334</v>
      </c>
      <c r="F1044" s="32" t="s">
        <v>1070</v>
      </c>
      <c r="G1044" s="32" t="s">
        <v>7017</v>
      </c>
      <c r="H1044" s="32" t="s">
        <v>7018</v>
      </c>
      <c r="I1044" s="32" t="s">
        <v>2003</v>
      </c>
      <c r="J1044" s="35">
        <v>0</v>
      </c>
      <c r="K1044" s="35">
        <v>0</v>
      </c>
    </row>
    <row r="1045" spans="1:11" x14ac:dyDescent="0.25">
      <c r="A1045" s="32">
        <v>1509</v>
      </c>
      <c r="B1045" s="32" t="s">
        <v>51</v>
      </c>
      <c r="C1045" s="32" t="s">
        <v>1070</v>
      </c>
      <c r="D1045" s="32" t="s">
        <v>4989</v>
      </c>
      <c r="E1045" s="32" t="s">
        <v>334</v>
      </c>
      <c r="F1045" s="32" t="s">
        <v>1070</v>
      </c>
      <c r="G1045" s="32" t="s">
        <v>7384</v>
      </c>
      <c r="H1045" s="32" t="s">
        <v>7385</v>
      </c>
      <c r="I1045" s="32" t="s">
        <v>2003</v>
      </c>
      <c r="J1045" s="35">
        <v>0</v>
      </c>
      <c r="K1045" s="35">
        <v>0</v>
      </c>
    </row>
    <row r="1046" spans="1:11" x14ac:dyDescent="0.25">
      <c r="A1046" s="32">
        <v>1509</v>
      </c>
      <c r="B1046" s="32" t="s">
        <v>51</v>
      </c>
      <c r="C1046" s="32" t="s">
        <v>1070</v>
      </c>
      <c r="D1046" s="32" t="s">
        <v>4989</v>
      </c>
      <c r="E1046" s="32" t="s">
        <v>334</v>
      </c>
      <c r="F1046" s="32" t="s">
        <v>1070</v>
      </c>
      <c r="G1046" s="32" t="s">
        <v>7428</v>
      </c>
      <c r="H1046" s="32" t="s">
        <v>7429</v>
      </c>
      <c r="I1046" s="32" t="s">
        <v>2003</v>
      </c>
      <c r="J1046" s="35">
        <v>0</v>
      </c>
      <c r="K1046" s="35">
        <v>0</v>
      </c>
    </row>
    <row r="1047" spans="1:11" x14ac:dyDescent="0.25">
      <c r="A1047" s="32">
        <v>1509</v>
      </c>
      <c r="B1047" s="32" t="s">
        <v>51</v>
      </c>
      <c r="C1047" s="32" t="s">
        <v>1070</v>
      </c>
      <c r="D1047" s="32" t="s">
        <v>4989</v>
      </c>
      <c r="E1047" s="32" t="s">
        <v>334</v>
      </c>
      <c r="F1047" s="32" t="s">
        <v>1070</v>
      </c>
      <c r="G1047" s="32" t="s">
        <v>10089</v>
      </c>
      <c r="H1047" s="32" t="s">
        <v>10090</v>
      </c>
      <c r="I1047" s="32" t="s">
        <v>2003</v>
      </c>
      <c r="J1047" s="35">
        <v>0</v>
      </c>
      <c r="K1047" s="35">
        <v>0</v>
      </c>
    </row>
    <row r="1048" spans="1:11" x14ac:dyDescent="0.25">
      <c r="A1048" s="32">
        <v>1509</v>
      </c>
      <c r="B1048" s="32" t="s">
        <v>51</v>
      </c>
      <c r="C1048" s="32" t="s">
        <v>1070</v>
      </c>
      <c r="D1048" s="32" t="s">
        <v>2008</v>
      </c>
      <c r="E1048" s="32" t="s">
        <v>334</v>
      </c>
      <c r="F1048" s="32" t="s">
        <v>1070</v>
      </c>
      <c r="G1048" s="32" t="s">
        <v>7581</v>
      </c>
      <c r="H1048" s="32" t="s">
        <v>7582</v>
      </c>
      <c r="I1048" s="32" t="s">
        <v>2003</v>
      </c>
      <c r="J1048" s="35">
        <v>0</v>
      </c>
      <c r="K1048" s="35">
        <v>0</v>
      </c>
    </row>
    <row r="1049" spans="1:11" x14ac:dyDescent="0.25">
      <c r="A1049" s="32">
        <v>1509</v>
      </c>
      <c r="B1049" s="32" t="s">
        <v>51</v>
      </c>
      <c r="C1049" s="32" t="s">
        <v>1070</v>
      </c>
      <c r="D1049" s="32" t="s">
        <v>2008</v>
      </c>
      <c r="E1049" s="32" t="s">
        <v>334</v>
      </c>
      <c r="F1049" s="32" t="s">
        <v>1070</v>
      </c>
      <c r="G1049" s="32" t="s">
        <v>7595</v>
      </c>
      <c r="H1049" s="32" t="s">
        <v>7596</v>
      </c>
      <c r="I1049" s="32" t="s">
        <v>2003</v>
      </c>
      <c r="J1049" s="35">
        <v>0</v>
      </c>
      <c r="K1049" s="35">
        <v>0</v>
      </c>
    </row>
    <row r="1050" spans="1:11" x14ac:dyDescent="0.25">
      <c r="A1050" s="32">
        <v>1509</v>
      </c>
      <c r="B1050" s="32" t="s">
        <v>51</v>
      </c>
      <c r="C1050" s="32" t="s">
        <v>1070</v>
      </c>
      <c r="D1050" s="32" t="s">
        <v>5133</v>
      </c>
      <c r="E1050" s="32" t="s">
        <v>334</v>
      </c>
      <c r="F1050" s="32" t="s">
        <v>1070</v>
      </c>
      <c r="G1050" s="32" t="s">
        <v>7484</v>
      </c>
      <c r="H1050" s="32" t="s">
        <v>7485</v>
      </c>
      <c r="I1050" s="32" t="s">
        <v>2003</v>
      </c>
      <c r="J1050" s="35">
        <v>0</v>
      </c>
      <c r="K1050" s="35">
        <v>0</v>
      </c>
    </row>
    <row r="1051" spans="1:11" x14ac:dyDescent="0.25">
      <c r="A1051" s="32">
        <v>1509</v>
      </c>
      <c r="B1051" s="32" t="s">
        <v>51</v>
      </c>
      <c r="C1051" s="32" t="s">
        <v>1070</v>
      </c>
      <c r="D1051" s="32" t="s">
        <v>5133</v>
      </c>
      <c r="E1051" s="32" t="s">
        <v>334</v>
      </c>
      <c r="F1051" s="32" t="s">
        <v>1070</v>
      </c>
      <c r="G1051" s="32" t="s">
        <v>7623</v>
      </c>
      <c r="H1051" s="32" t="s">
        <v>7624</v>
      </c>
      <c r="I1051" s="32" t="s">
        <v>2003</v>
      </c>
      <c r="J1051" s="35">
        <v>0</v>
      </c>
      <c r="K1051" s="35">
        <v>0</v>
      </c>
    </row>
    <row r="1052" spans="1:11" x14ac:dyDescent="0.25">
      <c r="A1052" s="32">
        <v>1509</v>
      </c>
      <c r="B1052" s="32" t="s">
        <v>51</v>
      </c>
      <c r="C1052" s="32" t="s">
        <v>1070</v>
      </c>
      <c r="D1052" s="32" t="s">
        <v>5133</v>
      </c>
      <c r="E1052" s="32" t="s">
        <v>334</v>
      </c>
      <c r="F1052" s="32" t="s">
        <v>1070</v>
      </c>
      <c r="G1052" s="32" t="s">
        <v>9640</v>
      </c>
      <c r="H1052" s="32" t="s">
        <v>9641</v>
      </c>
      <c r="I1052" s="32" t="s">
        <v>2003</v>
      </c>
      <c r="J1052" s="35">
        <v>0</v>
      </c>
      <c r="K1052" s="35">
        <v>0</v>
      </c>
    </row>
    <row r="1053" spans="1:11" x14ac:dyDescent="0.25">
      <c r="A1053" s="32">
        <v>1509</v>
      </c>
      <c r="B1053" s="32" t="s">
        <v>51</v>
      </c>
      <c r="C1053" s="32" t="s">
        <v>1070</v>
      </c>
      <c r="D1053" s="32" t="s">
        <v>5133</v>
      </c>
      <c r="E1053" s="32" t="s">
        <v>334</v>
      </c>
      <c r="F1053" s="32" t="s">
        <v>1070</v>
      </c>
      <c r="G1053" s="32" t="s">
        <v>9647</v>
      </c>
      <c r="H1053" s="32" t="s">
        <v>9648</v>
      </c>
      <c r="I1053" s="32" t="s">
        <v>2003</v>
      </c>
      <c r="J1053" s="35">
        <v>0</v>
      </c>
      <c r="K1053" s="35">
        <v>0</v>
      </c>
    </row>
    <row r="1054" spans="1:11" x14ac:dyDescent="0.25">
      <c r="A1054" s="32">
        <v>1509</v>
      </c>
      <c r="B1054" s="32" t="s">
        <v>51</v>
      </c>
      <c r="C1054" s="32" t="s">
        <v>1070</v>
      </c>
      <c r="D1054" s="32" t="s">
        <v>741</v>
      </c>
      <c r="E1054" s="32" t="s">
        <v>334</v>
      </c>
      <c r="F1054" s="32" t="s">
        <v>1070</v>
      </c>
      <c r="G1054" s="32" t="s">
        <v>6110</v>
      </c>
      <c r="H1054" s="32" t="s">
        <v>6111</v>
      </c>
      <c r="I1054" s="32" t="s">
        <v>2003</v>
      </c>
      <c r="J1054" s="35">
        <v>0</v>
      </c>
      <c r="K1054" s="35">
        <v>0</v>
      </c>
    </row>
    <row r="1055" spans="1:11" x14ac:dyDescent="0.25">
      <c r="A1055" s="32">
        <v>1509</v>
      </c>
      <c r="B1055" s="32" t="s">
        <v>51</v>
      </c>
      <c r="C1055" s="32" t="s">
        <v>1070</v>
      </c>
      <c r="D1055" s="32" t="s">
        <v>741</v>
      </c>
      <c r="E1055" s="32" t="s">
        <v>334</v>
      </c>
      <c r="F1055" s="32" t="s">
        <v>1070</v>
      </c>
      <c r="G1055" s="32" t="s">
        <v>7504</v>
      </c>
      <c r="H1055" s="32" t="s">
        <v>7505</v>
      </c>
      <c r="I1055" s="32" t="s">
        <v>2003</v>
      </c>
      <c r="J1055" s="35">
        <v>0</v>
      </c>
      <c r="K1055" s="35">
        <v>0</v>
      </c>
    </row>
    <row r="1056" spans="1:11" x14ac:dyDescent="0.25">
      <c r="A1056" s="32">
        <v>1509</v>
      </c>
      <c r="B1056" s="32" t="s">
        <v>51</v>
      </c>
      <c r="C1056" s="32" t="s">
        <v>1070</v>
      </c>
      <c r="D1056" s="32" t="s">
        <v>741</v>
      </c>
      <c r="E1056" s="32" t="s">
        <v>334</v>
      </c>
      <c r="F1056" s="32" t="s">
        <v>1070</v>
      </c>
      <c r="G1056" s="32" t="s">
        <v>7506</v>
      </c>
      <c r="H1056" s="32" t="s">
        <v>7507</v>
      </c>
      <c r="I1056" s="32" t="s">
        <v>2003</v>
      </c>
      <c r="J1056" s="35">
        <v>0</v>
      </c>
      <c r="K1056" s="35">
        <v>0</v>
      </c>
    </row>
    <row r="1057" spans="1:11" x14ac:dyDescent="0.25">
      <c r="A1057" s="32">
        <v>1509</v>
      </c>
      <c r="B1057" s="32" t="s">
        <v>51</v>
      </c>
      <c r="C1057" s="32" t="s">
        <v>1070</v>
      </c>
      <c r="D1057" s="32" t="s">
        <v>741</v>
      </c>
      <c r="E1057" s="32" t="s">
        <v>334</v>
      </c>
      <c r="F1057" s="32" t="s">
        <v>1070</v>
      </c>
      <c r="G1057" s="32" t="s">
        <v>7709</v>
      </c>
      <c r="H1057" s="32" t="s">
        <v>7710</v>
      </c>
      <c r="I1057" s="32" t="s">
        <v>2003</v>
      </c>
      <c r="J1057" s="35">
        <v>0</v>
      </c>
      <c r="K1057" s="35">
        <v>0</v>
      </c>
    </row>
    <row r="1058" spans="1:11" x14ac:dyDescent="0.25">
      <c r="A1058" s="32">
        <v>1509</v>
      </c>
      <c r="B1058" s="32" t="s">
        <v>51</v>
      </c>
      <c r="C1058" s="32" t="s">
        <v>1070</v>
      </c>
      <c r="D1058" s="32" t="s">
        <v>741</v>
      </c>
      <c r="E1058" s="32" t="s">
        <v>334</v>
      </c>
      <c r="F1058" s="32" t="s">
        <v>1070</v>
      </c>
      <c r="G1058" s="32" t="s">
        <v>7854</v>
      </c>
      <c r="H1058" s="32" t="s">
        <v>7855</v>
      </c>
      <c r="I1058" s="32" t="s">
        <v>2003</v>
      </c>
      <c r="J1058" s="35">
        <v>0</v>
      </c>
      <c r="K1058" s="35">
        <v>0</v>
      </c>
    </row>
    <row r="1059" spans="1:11" x14ac:dyDescent="0.25">
      <c r="A1059" s="32">
        <v>1509</v>
      </c>
      <c r="B1059" s="32" t="s">
        <v>51</v>
      </c>
      <c r="C1059" s="32" t="s">
        <v>1070</v>
      </c>
      <c r="D1059" s="32" t="s">
        <v>741</v>
      </c>
      <c r="E1059" s="32" t="s">
        <v>334</v>
      </c>
      <c r="F1059" s="32" t="s">
        <v>1070</v>
      </c>
      <c r="G1059" s="32" t="s">
        <v>10411</v>
      </c>
      <c r="H1059" s="32" t="s">
        <v>10412</v>
      </c>
      <c r="I1059" s="32" t="s">
        <v>2003</v>
      </c>
      <c r="J1059" s="35">
        <v>0</v>
      </c>
      <c r="K1059" s="35">
        <v>0</v>
      </c>
    </row>
    <row r="1060" spans="1:11" x14ac:dyDescent="0.25">
      <c r="A1060" s="32">
        <v>1509</v>
      </c>
      <c r="B1060" s="32" t="s">
        <v>51</v>
      </c>
      <c r="C1060" s="32" t="s">
        <v>1070</v>
      </c>
      <c r="D1060" s="32" t="s">
        <v>1070</v>
      </c>
      <c r="E1060" s="32" t="s">
        <v>1070</v>
      </c>
      <c r="F1060" s="32" t="s">
        <v>1070</v>
      </c>
      <c r="G1060" s="32" t="s">
        <v>6435</v>
      </c>
      <c r="H1060" s="32" t="s">
        <v>6436</v>
      </c>
      <c r="I1060" s="32" t="s">
        <v>2003</v>
      </c>
      <c r="J1060" s="35">
        <v>0</v>
      </c>
      <c r="K1060" s="35">
        <v>0</v>
      </c>
    </row>
    <row r="1061" spans="1:11" x14ac:dyDescent="0.25">
      <c r="A1061" s="32">
        <v>1509</v>
      </c>
      <c r="B1061" s="32" t="s">
        <v>51</v>
      </c>
      <c r="C1061" s="32" t="s">
        <v>1070</v>
      </c>
      <c r="D1061" s="32" t="s">
        <v>1070</v>
      </c>
      <c r="E1061" s="32" t="s">
        <v>1070</v>
      </c>
      <c r="F1061" s="32" t="s">
        <v>1070</v>
      </c>
      <c r="G1061" s="32" t="s">
        <v>6437</v>
      </c>
      <c r="H1061" s="32" t="s">
        <v>6438</v>
      </c>
      <c r="I1061" s="32" t="s">
        <v>2003</v>
      </c>
      <c r="J1061" s="35">
        <v>0</v>
      </c>
      <c r="K1061" s="35">
        <v>0</v>
      </c>
    </row>
    <row r="1062" spans="1:11" x14ac:dyDescent="0.25">
      <c r="A1062" s="32">
        <v>1509</v>
      </c>
      <c r="B1062" s="32" t="s">
        <v>51</v>
      </c>
      <c r="C1062" s="32" t="s">
        <v>1070</v>
      </c>
      <c r="D1062" s="32" t="s">
        <v>1070</v>
      </c>
      <c r="E1062" s="32" t="s">
        <v>1070</v>
      </c>
      <c r="F1062" s="32" t="s">
        <v>1070</v>
      </c>
      <c r="G1062" s="32" t="s">
        <v>6460</v>
      </c>
      <c r="H1062" s="32" t="s">
        <v>6461</v>
      </c>
      <c r="I1062" s="32" t="s">
        <v>2003</v>
      </c>
      <c r="J1062" s="35">
        <v>0</v>
      </c>
      <c r="K1062" s="35">
        <v>0</v>
      </c>
    </row>
    <row r="1063" spans="1:11" x14ac:dyDescent="0.25">
      <c r="A1063" s="32">
        <v>1509</v>
      </c>
      <c r="B1063" s="32" t="s">
        <v>51</v>
      </c>
      <c r="C1063" s="32" t="s">
        <v>1070</v>
      </c>
      <c r="D1063" s="32" t="s">
        <v>1070</v>
      </c>
      <c r="E1063" s="32" t="s">
        <v>1070</v>
      </c>
      <c r="F1063" s="32" t="s">
        <v>1070</v>
      </c>
      <c r="G1063" s="32" t="s">
        <v>6469</v>
      </c>
      <c r="H1063" s="32" t="s">
        <v>6470</v>
      </c>
      <c r="I1063" s="32" t="s">
        <v>2003</v>
      </c>
      <c r="J1063" s="35">
        <v>0</v>
      </c>
      <c r="K1063" s="35">
        <v>0</v>
      </c>
    </row>
    <row r="1064" spans="1:11" x14ac:dyDescent="0.25">
      <c r="A1064" s="32">
        <v>1509</v>
      </c>
      <c r="B1064" s="32" t="s">
        <v>51</v>
      </c>
      <c r="C1064" s="32" t="s">
        <v>1070</v>
      </c>
      <c r="D1064" s="32" t="s">
        <v>1070</v>
      </c>
      <c r="E1064" s="32" t="s">
        <v>1070</v>
      </c>
      <c r="F1064" s="32" t="s">
        <v>1070</v>
      </c>
      <c r="G1064" s="32" t="s">
        <v>6474</v>
      </c>
      <c r="H1064" s="32" t="s">
        <v>6475</v>
      </c>
      <c r="I1064" s="32" t="s">
        <v>2003</v>
      </c>
      <c r="J1064" s="35">
        <v>0</v>
      </c>
      <c r="K1064" s="35">
        <v>0</v>
      </c>
    </row>
    <row r="1065" spans="1:11" x14ac:dyDescent="0.25">
      <c r="A1065" s="32">
        <v>1509</v>
      </c>
      <c r="B1065" s="32" t="s">
        <v>51</v>
      </c>
      <c r="C1065" s="32" t="s">
        <v>1070</v>
      </c>
      <c r="D1065" s="32" t="s">
        <v>1070</v>
      </c>
      <c r="E1065" s="32" t="s">
        <v>1070</v>
      </c>
      <c r="F1065" s="32" t="s">
        <v>1070</v>
      </c>
      <c r="G1065" s="32" t="s">
        <v>6476</v>
      </c>
      <c r="H1065" s="32" t="s">
        <v>6477</v>
      </c>
      <c r="I1065" s="32" t="s">
        <v>2003</v>
      </c>
      <c r="J1065" s="35">
        <v>0</v>
      </c>
      <c r="K1065" s="35">
        <v>0</v>
      </c>
    </row>
    <row r="1066" spans="1:11" x14ac:dyDescent="0.25">
      <c r="A1066" s="32">
        <v>1509</v>
      </c>
      <c r="B1066" s="32" t="s">
        <v>51</v>
      </c>
      <c r="C1066" s="32" t="s">
        <v>1070</v>
      </c>
      <c r="D1066" s="32" t="s">
        <v>1070</v>
      </c>
      <c r="E1066" s="32" t="s">
        <v>1070</v>
      </c>
      <c r="F1066" s="32" t="s">
        <v>1070</v>
      </c>
      <c r="G1066" s="32" t="s">
        <v>6826</v>
      </c>
      <c r="H1066" s="32" t="s">
        <v>6827</v>
      </c>
      <c r="I1066" s="32" t="s">
        <v>2003</v>
      </c>
      <c r="J1066" s="35">
        <v>0</v>
      </c>
      <c r="K1066" s="35">
        <v>0</v>
      </c>
    </row>
    <row r="1067" spans="1:11" x14ac:dyDescent="0.25">
      <c r="A1067" s="32">
        <v>1509</v>
      </c>
      <c r="B1067" s="32" t="s">
        <v>51</v>
      </c>
      <c r="C1067" s="32" t="s">
        <v>1070</v>
      </c>
      <c r="D1067" s="32" t="s">
        <v>1070</v>
      </c>
      <c r="E1067" s="32" t="s">
        <v>1070</v>
      </c>
      <c r="F1067" s="32" t="s">
        <v>1070</v>
      </c>
      <c r="G1067" s="32" t="s">
        <v>6842</v>
      </c>
      <c r="H1067" s="32" t="s">
        <v>6843</v>
      </c>
      <c r="I1067" s="32" t="s">
        <v>2003</v>
      </c>
      <c r="J1067" s="35">
        <v>0</v>
      </c>
      <c r="K1067" s="35">
        <v>0</v>
      </c>
    </row>
    <row r="1068" spans="1:11" x14ac:dyDescent="0.25">
      <c r="A1068" s="32">
        <v>1509</v>
      </c>
      <c r="B1068" s="32" t="s">
        <v>51</v>
      </c>
      <c r="C1068" s="32" t="s">
        <v>1070</v>
      </c>
      <c r="D1068" s="32" t="s">
        <v>1070</v>
      </c>
      <c r="E1068" s="32" t="s">
        <v>1070</v>
      </c>
      <c r="F1068" s="32" t="s">
        <v>1070</v>
      </c>
      <c r="G1068" s="32" t="s">
        <v>6844</v>
      </c>
      <c r="H1068" s="32" t="s">
        <v>6845</v>
      </c>
      <c r="I1068" s="32" t="s">
        <v>2003</v>
      </c>
      <c r="J1068" s="35">
        <v>0</v>
      </c>
      <c r="K1068" s="35">
        <v>0</v>
      </c>
    </row>
    <row r="1069" spans="1:11" x14ac:dyDescent="0.25">
      <c r="A1069" s="32">
        <v>1509</v>
      </c>
      <c r="B1069" s="32" t="s">
        <v>51</v>
      </c>
      <c r="C1069" s="32" t="s">
        <v>1070</v>
      </c>
      <c r="D1069" s="32" t="s">
        <v>1070</v>
      </c>
      <c r="E1069" s="32" t="s">
        <v>1070</v>
      </c>
      <c r="F1069" s="32" t="s">
        <v>1070</v>
      </c>
      <c r="G1069" s="32" t="s">
        <v>7230</v>
      </c>
      <c r="H1069" s="32" t="s">
        <v>7231</v>
      </c>
      <c r="I1069" s="32" t="s">
        <v>2003</v>
      </c>
      <c r="J1069" s="35">
        <v>0</v>
      </c>
      <c r="K1069" s="35">
        <v>0</v>
      </c>
    </row>
    <row r="1070" spans="1:11" x14ac:dyDescent="0.25">
      <c r="A1070" s="32">
        <v>1509</v>
      </c>
      <c r="B1070" s="32" t="s">
        <v>51</v>
      </c>
      <c r="C1070" s="32" t="s">
        <v>1070</v>
      </c>
      <c r="D1070" s="32" t="s">
        <v>1070</v>
      </c>
      <c r="E1070" s="32" t="s">
        <v>1070</v>
      </c>
      <c r="F1070" s="32" t="s">
        <v>1070</v>
      </c>
      <c r="G1070" s="32" t="s">
        <v>7232</v>
      </c>
      <c r="H1070" s="32" t="s">
        <v>7233</v>
      </c>
      <c r="I1070" s="32" t="s">
        <v>2003</v>
      </c>
      <c r="J1070" s="35">
        <v>0</v>
      </c>
      <c r="K1070" s="35">
        <v>0</v>
      </c>
    </row>
    <row r="1071" spans="1:11" x14ac:dyDescent="0.25">
      <c r="A1071" s="32">
        <v>1509</v>
      </c>
      <c r="B1071" s="32" t="s">
        <v>51</v>
      </c>
      <c r="C1071" s="32" t="s">
        <v>1070</v>
      </c>
      <c r="D1071" s="32" t="s">
        <v>1070</v>
      </c>
      <c r="E1071" s="32" t="s">
        <v>1070</v>
      </c>
      <c r="F1071" s="32" t="s">
        <v>1070</v>
      </c>
      <c r="G1071" s="32" t="s">
        <v>7338</v>
      </c>
      <c r="H1071" s="32" t="s">
        <v>7339</v>
      </c>
      <c r="I1071" s="32" t="s">
        <v>2003</v>
      </c>
      <c r="J1071" s="35">
        <v>0</v>
      </c>
      <c r="K1071" s="35">
        <v>0</v>
      </c>
    </row>
    <row r="1072" spans="1:11" x14ac:dyDescent="0.25">
      <c r="A1072" s="32">
        <v>1509</v>
      </c>
      <c r="B1072" s="32" t="s">
        <v>51</v>
      </c>
      <c r="C1072" s="32" t="s">
        <v>1070</v>
      </c>
      <c r="D1072" s="32" t="s">
        <v>1070</v>
      </c>
      <c r="E1072" s="32" t="s">
        <v>1070</v>
      </c>
      <c r="F1072" s="32" t="s">
        <v>1070</v>
      </c>
      <c r="G1072" s="32" t="s">
        <v>7340</v>
      </c>
      <c r="H1072" s="32" t="s">
        <v>7341</v>
      </c>
      <c r="I1072" s="32" t="s">
        <v>2003</v>
      </c>
      <c r="J1072" s="35">
        <v>0</v>
      </c>
      <c r="K1072" s="35">
        <v>0</v>
      </c>
    </row>
    <row r="1073" spans="1:11" x14ac:dyDescent="0.25">
      <c r="A1073" s="32">
        <v>1509</v>
      </c>
      <c r="B1073" s="32" t="s">
        <v>51</v>
      </c>
      <c r="C1073" s="32" t="s">
        <v>1070</v>
      </c>
      <c r="D1073" s="32" t="s">
        <v>1070</v>
      </c>
      <c r="E1073" s="32" t="s">
        <v>1070</v>
      </c>
      <c r="F1073" s="32" t="s">
        <v>1070</v>
      </c>
      <c r="G1073" s="32" t="s">
        <v>7342</v>
      </c>
      <c r="H1073" s="32" t="s">
        <v>7343</v>
      </c>
      <c r="I1073" s="32" t="s">
        <v>2003</v>
      </c>
      <c r="J1073" s="35">
        <v>0</v>
      </c>
      <c r="K1073" s="35">
        <v>0</v>
      </c>
    </row>
    <row r="1074" spans="1:11" x14ac:dyDescent="0.25">
      <c r="A1074" s="32">
        <v>1509</v>
      </c>
      <c r="B1074" s="32" t="s">
        <v>51</v>
      </c>
      <c r="C1074" s="32" t="s">
        <v>1070</v>
      </c>
      <c r="D1074" s="32" t="s">
        <v>1070</v>
      </c>
      <c r="E1074" s="32" t="s">
        <v>1070</v>
      </c>
      <c r="F1074" s="32" t="s">
        <v>1070</v>
      </c>
      <c r="G1074" s="32" t="s">
        <v>7344</v>
      </c>
      <c r="H1074" s="32" t="s">
        <v>7345</v>
      </c>
      <c r="I1074" s="32" t="s">
        <v>2003</v>
      </c>
      <c r="J1074" s="35">
        <v>0</v>
      </c>
      <c r="K1074" s="35">
        <v>0</v>
      </c>
    </row>
    <row r="1075" spans="1:11" x14ac:dyDescent="0.25">
      <c r="A1075" s="32">
        <v>1509</v>
      </c>
      <c r="B1075" s="32" t="s">
        <v>51</v>
      </c>
      <c r="C1075" s="32" t="s">
        <v>1070</v>
      </c>
      <c r="D1075" s="32" t="s">
        <v>1070</v>
      </c>
      <c r="E1075" s="32" t="s">
        <v>1070</v>
      </c>
      <c r="F1075" s="32" t="s">
        <v>1070</v>
      </c>
      <c r="G1075" s="32" t="s">
        <v>7346</v>
      </c>
      <c r="H1075" s="32" t="s">
        <v>7347</v>
      </c>
      <c r="I1075" s="32" t="s">
        <v>2003</v>
      </c>
      <c r="J1075" s="35">
        <v>0</v>
      </c>
      <c r="K1075" s="35">
        <v>0</v>
      </c>
    </row>
    <row r="1076" spans="1:11" x14ac:dyDescent="0.25">
      <c r="A1076" s="32">
        <v>1509</v>
      </c>
      <c r="B1076" s="32" t="s">
        <v>51</v>
      </c>
      <c r="C1076" s="32" t="s">
        <v>1070</v>
      </c>
      <c r="D1076" s="32" t="s">
        <v>1070</v>
      </c>
      <c r="E1076" s="32" t="s">
        <v>1070</v>
      </c>
      <c r="F1076" s="32" t="s">
        <v>1070</v>
      </c>
      <c r="G1076" s="32" t="s">
        <v>7348</v>
      </c>
      <c r="H1076" s="32" t="s">
        <v>7349</v>
      </c>
      <c r="I1076" s="32" t="s">
        <v>2003</v>
      </c>
      <c r="J1076" s="35">
        <v>0</v>
      </c>
      <c r="K1076" s="35">
        <v>0</v>
      </c>
    </row>
    <row r="1077" spans="1:11" x14ac:dyDescent="0.25">
      <c r="A1077" s="32">
        <v>1509</v>
      </c>
      <c r="B1077" s="32" t="s">
        <v>51</v>
      </c>
      <c r="C1077" s="32" t="s">
        <v>1070</v>
      </c>
      <c r="D1077" s="32" t="s">
        <v>1070</v>
      </c>
      <c r="E1077" s="32" t="s">
        <v>1070</v>
      </c>
      <c r="F1077" s="32" t="s">
        <v>1070</v>
      </c>
      <c r="G1077" s="32" t="s">
        <v>7350</v>
      </c>
      <c r="H1077" s="32" t="s">
        <v>7351</v>
      </c>
      <c r="I1077" s="32" t="s">
        <v>2003</v>
      </c>
      <c r="J1077" s="35">
        <v>0</v>
      </c>
      <c r="K1077" s="35">
        <v>0</v>
      </c>
    </row>
    <row r="1078" spans="1:11" x14ac:dyDescent="0.25">
      <c r="A1078" s="32">
        <v>1509</v>
      </c>
      <c r="B1078" s="32" t="s">
        <v>51</v>
      </c>
      <c r="C1078" s="32" t="s">
        <v>1070</v>
      </c>
      <c r="D1078" s="32" t="s">
        <v>1070</v>
      </c>
      <c r="E1078" s="32" t="s">
        <v>1070</v>
      </c>
      <c r="F1078" s="32" t="s">
        <v>1070</v>
      </c>
      <c r="G1078" s="32" t="s">
        <v>7352</v>
      </c>
      <c r="H1078" s="32" t="s">
        <v>7353</v>
      </c>
      <c r="I1078" s="32" t="s">
        <v>2003</v>
      </c>
      <c r="J1078" s="35">
        <v>0</v>
      </c>
      <c r="K1078" s="35">
        <v>0</v>
      </c>
    </row>
    <row r="1079" spans="1:11" x14ac:dyDescent="0.25">
      <c r="A1079" s="32">
        <v>1509</v>
      </c>
      <c r="B1079" s="32" t="s">
        <v>51</v>
      </c>
      <c r="C1079" s="32" t="s">
        <v>1070</v>
      </c>
      <c r="D1079" s="32" t="s">
        <v>1070</v>
      </c>
      <c r="E1079" s="32" t="s">
        <v>1070</v>
      </c>
      <c r="F1079" s="32" t="s">
        <v>1070</v>
      </c>
      <c r="G1079" s="32" t="s">
        <v>7354</v>
      </c>
      <c r="H1079" s="32" t="s">
        <v>7355</v>
      </c>
      <c r="I1079" s="32" t="s">
        <v>2003</v>
      </c>
      <c r="J1079" s="35">
        <v>0</v>
      </c>
      <c r="K1079" s="35">
        <v>0</v>
      </c>
    </row>
    <row r="1080" spans="1:11" x14ac:dyDescent="0.25">
      <c r="A1080" s="32">
        <v>1509</v>
      </c>
      <c r="B1080" s="32" t="s">
        <v>51</v>
      </c>
      <c r="C1080" s="32" t="s">
        <v>1070</v>
      </c>
      <c r="D1080" s="32" t="s">
        <v>1070</v>
      </c>
      <c r="E1080" s="32" t="s">
        <v>1070</v>
      </c>
      <c r="F1080" s="32" t="s">
        <v>1070</v>
      </c>
      <c r="G1080" s="32" t="s">
        <v>7356</v>
      </c>
      <c r="H1080" s="32" t="s">
        <v>7357</v>
      </c>
      <c r="I1080" s="32" t="s">
        <v>2003</v>
      </c>
      <c r="J1080" s="35">
        <v>0</v>
      </c>
      <c r="K1080" s="35">
        <v>0</v>
      </c>
    </row>
    <row r="1081" spans="1:11" x14ac:dyDescent="0.25">
      <c r="A1081" s="32">
        <v>1509</v>
      </c>
      <c r="B1081" s="32" t="s">
        <v>51</v>
      </c>
      <c r="C1081" s="32" t="s">
        <v>1070</v>
      </c>
      <c r="D1081" s="32" t="s">
        <v>1070</v>
      </c>
      <c r="E1081" s="32" t="s">
        <v>1070</v>
      </c>
      <c r="F1081" s="32" t="s">
        <v>1070</v>
      </c>
      <c r="G1081" s="32" t="s">
        <v>7358</v>
      </c>
      <c r="H1081" s="32" t="s">
        <v>7359</v>
      </c>
      <c r="I1081" s="32" t="s">
        <v>2003</v>
      </c>
      <c r="J1081" s="35">
        <v>0</v>
      </c>
      <c r="K1081" s="35">
        <v>0</v>
      </c>
    </row>
    <row r="1082" spans="1:11" x14ac:dyDescent="0.25">
      <c r="A1082" s="32">
        <v>1509</v>
      </c>
      <c r="B1082" s="32" t="s">
        <v>51</v>
      </c>
      <c r="C1082" s="32" t="s">
        <v>1070</v>
      </c>
      <c r="D1082" s="32" t="s">
        <v>1070</v>
      </c>
      <c r="E1082" s="32" t="s">
        <v>1070</v>
      </c>
      <c r="F1082" s="32" t="s">
        <v>1070</v>
      </c>
      <c r="G1082" s="32" t="s">
        <v>7366</v>
      </c>
      <c r="H1082" s="32" t="s">
        <v>7367</v>
      </c>
      <c r="I1082" s="32" t="s">
        <v>2003</v>
      </c>
      <c r="J1082" s="35">
        <v>0</v>
      </c>
      <c r="K1082" s="35">
        <v>0</v>
      </c>
    </row>
    <row r="1083" spans="1:11" x14ac:dyDescent="0.25">
      <c r="A1083" s="32">
        <v>1509</v>
      </c>
      <c r="B1083" s="32" t="s">
        <v>51</v>
      </c>
      <c r="C1083" s="32" t="s">
        <v>1070</v>
      </c>
      <c r="D1083" s="32" t="s">
        <v>1070</v>
      </c>
      <c r="E1083" s="32" t="s">
        <v>1070</v>
      </c>
      <c r="F1083" s="32" t="s">
        <v>1070</v>
      </c>
      <c r="G1083" s="32" t="s">
        <v>7368</v>
      </c>
      <c r="H1083" s="32" t="s">
        <v>7369</v>
      </c>
      <c r="I1083" s="32" t="s">
        <v>2003</v>
      </c>
      <c r="J1083" s="35">
        <v>0</v>
      </c>
      <c r="K1083" s="35">
        <v>0</v>
      </c>
    </row>
    <row r="1084" spans="1:11" x14ac:dyDescent="0.25">
      <c r="A1084" s="32">
        <v>1509</v>
      </c>
      <c r="B1084" s="32" t="s">
        <v>51</v>
      </c>
      <c r="C1084" s="32" t="s">
        <v>1070</v>
      </c>
      <c r="D1084" s="32" t="s">
        <v>1070</v>
      </c>
      <c r="E1084" s="32" t="s">
        <v>1070</v>
      </c>
      <c r="F1084" s="32" t="s">
        <v>1070</v>
      </c>
      <c r="G1084" s="32" t="s">
        <v>7372</v>
      </c>
      <c r="H1084" s="32" t="s">
        <v>7373</v>
      </c>
      <c r="I1084" s="32" t="s">
        <v>2003</v>
      </c>
      <c r="J1084" s="35">
        <v>0</v>
      </c>
      <c r="K1084" s="35">
        <v>0</v>
      </c>
    </row>
    <row r="1085" spans="1:11" x14ac:dyDescent="0.25">
      <c r="A1085" s="32">
        <v>1509</v>
      </c>
      <c r="B1085" s="32" t="s">
        <v>51</v>
      </c>
      <c r="C1085" s="32" t="s">
        <v>1070</v>
      </c>
      <c r="D1085" s="32" t="s">
        <v>1070</v>
      </c>
      <c r="E1085" s="32" t="s">
        <v>1070</v>
      </c>
      <c r="F1085" s="32" t="s">
        <v>1070</v>
      </c>
      <c r="G1085" s="32" t="s">
        <v>7374</v>
      </c>
      <c r="H1085" s="32" t="s">
        <v>7375</v>
      </c>
      <c r="I1085" s="32" t="s">
        <v>2003</v>
      </c>
      <c r="J1085" s="35">
        <v>0</v>
      </c>
      <c r="K1085" s="35">
        <v>0</v>
      </c>
    </row>
    <row r="1086" spans="1:11" x14ac:dyDescent="0.25">
      <c r="A1086" s="32">
        <v>1509</v>
      </c>
      <c r="B1086" s="32" t="s">
        <v>51</v>
      </c>
      <c r="C1086" s="32" t="s">
        <v>1070</v>
      </c>
      <c r="D1086" s="32" t="s">
        <v>1070</v>
      </c>
      <c r="E1086" s="32" t="s">
        <v>1070</v>
      </c>
      <c r="F1086" s="32" t="s">
        <v>1070</v>
      </c>
      <c r="G1086" s="32" t="s">
        <v>7514</v>
      </c>
      <c r="H1086" s="32" t="s">
        <v>7515</v>
      </c>
      <c r="I1086" s="32" t="s">
        <v>2003</v>
      </c>
      <c r="J1086" s="35">
        <v>0</v>
      </c>
      <c r="K1086" s="35">
        <v>0</v>
      </c>
    </row>
    <row r="1087" spans="1:11" x14ac:dyDescent="0.25">
      <c r="A1087" s="32">
        <v>1509</v>
      </c>
      <c r="B1087" s="32" t="s">
        <v>51</v>
      </c>
      <c r="C1087" s="32" t="s">
        <v>1070</v>
      </c>
      <c r="D1087" s="32" t="s">
        <v>1070</v>
      </c>
      <c r="E1087" s="32" t="s">
        <v>1070</v>
      </c>
      <c r="F1087" s="32" t="s">
        <v>1070</v>
      </c>
      <c r="G1087" s="32" t="s">
        <v>7516</v>
      </c>
      <c r="H1087" s="32" t="s">
        <v>7517</v>
      </c>
      <c r="I1087" s="32" t="s">
        <v>2003</v>
      </c>
      <c r="J1087" s="35">
        <v>0</v>
      </c>
      <c r="K1087" s="35">
        <v>0</v>
      </c>
    </row>
    <row r="1088" spans="1:11" x14ac:dyDescent="0.25">
      <c r="A1088" s="32">
        <v>1509</v>
      </c>
      <c r="B1088" s="32" t="s">
        <v>51</v>
      </c>
      <c r="C1088" s="32" t="s">
        <v>1070</v>
      </c>
      <c r="D1088" s="32" t="s">
        <v>1070</v>
      </c>
      <c r="E1088" s="32" t="s">
        <v>1070</v>
      </c>
      <c r="F1088" s="32" t="s">
        <v>1070</v>
      </c>
      <c r="G1088" s="32" t="s">
        <v>7518</v>
      </c>
      <c r="H1088" s="32" t="s">
        <v>7519</v>
      </c>
      <c r="I1088" s="32" t="s">
        <v>2003</v>
      </c>
      <c r="J1088" s="35">
        <v>0</v>
      </c>
      <c r="K1088" s="35">
        <v>0</v>
      </c>
    </row>
    <row r="1089" spans="1:11" x14ac:dyDescent="0.25">
      <c r="A1089" s="32">
        <v>1509</v>
      </c>
      <c r="B1089" s="32" t="s">
        <v>51</v>
      </c>
      <c r="C1089" s="32" t="s">
        <v>1070</v>
      </c>
      <c r="D1089" s="32" t="s">
        <v>1070</v>
      </c>
      <c r="E1089" s="32" t="s">
        <v>1070</v>
      </c>
      <c r="F1089" s="32" t="s">
        <v>1070</v>
      </c>
      <c r="G1089" s="32" t="s">
        <v>7520</v>
      </c>
      <c r="H1089" s="32" t="s">
        <v>7521</v>
      </c>
      <c r="I1089" s="32" t="s">
        <v>2003</v>
      </c>
      <c r="J1089" s="35">
        <v>0</v>
      </c>
      <c r="K1089" s="35">
        <v>0</v>
      </c>
    </row>
    <row r="1090" spans="1:11" x14ac:dyDescent="0.25">
      <c r="A1090" s="32">
        <v>1509</v>
      </c>
      <c r="B1090" s="32" t="s">
        <v>51</v>
      </c>
      <c r="C1090" s="32" t="s">
        <v>1070</v>
      </c>
      <c r="D1090" s="32" t="s">
        <v>1070</v>
      </c>
      <c r="E1090" s="32" t="s">
        <v>1070</v>
      </c>
      <c r="F1090" s="32" t="s">
        <v>1070</v>
      </c>
      <c r="G1090" s="32" t="s">
        <v>7522</v>
      </c>
      <c r="H1090" s="32" t="s">
        <v>7523</v>
      </c>
      <c r="I1090" s="32" t="s">
        <v>2003</v>
      </c>
      <c r="J1090" s="35">
        <v>0</v>
      </c>
      <c r="K1090" s="35">
        <v>0</v>
      </c>
    </row>
    <row r="1091" spans="1:11" x14ac:dyDescent="0.25">
      <c r="A1091" s="32">
        <v>1509</v>
      </c>
      <c r="B1091" s="32" t="s">
        <v>51</v>
      </c>
      <c r="C1091" s="32" t="s">
        <v>1070</v>
      </c>
      <c r="D1091" s="32" t="s">
        <v>1070</v>
      </c>
      <c r="E1091" s="32" t="s">
        <v>1070</v>
      </c>
      <c r="F1091" s="32" t="s">
        <v>1070</v>
      </c>
      <c r="G1091" s="32" t="s">
        <v>7524</v>
      </c>
      <c r="H1091" s="32" t="s">
        <v>7525</v>
      </c>
      <c r="I1091" s="32" t="s">
        <v>2003</v>
      </c>
      <c r="J1091" s="35">
        <v>0</v>
      </c>
      <c r="K1091" s="35">
        <v>0</v>
      </c>
    </row>
    <row r="1092" spans="1:11" x14ac:dyDescent="0.25">
      <c r="A1092" s="32">
        <v>1509</v>
      </c>
      <c r="B1092" s="32" t="s">
        <v>51</v>
      </c>
      <c r="C1092" s="32" t="s">
        <v>1070</v>
      </c>
      <c r="D1092" s="32" t="s">
        <v>1070</v>
      </c>
      <c r="E1092" s="32" t="s">
        <v>1070</v>
      </c>
      <c r="F1092" s="32" t="s">
        <v>1070</v>
      </c>
      <c r="G1092" s="32" t="s">
        <v>7526</v>
      </c>
      <c r="H1092" s="32" t="s">
        <v>7527</v>
      </c>
      <c r="I1092" s="32" t="s">
        <v>2003</v>
      </c>
      <c r="J1092" s="35">
        <v>0</v>
      </c>
      <c r="K1092" s="35">
        <v>0</v>
      </c>
    </row>
    <row r="1093" spans="1:11" x14ac:dyDescent="0.25">
      <c r="A1093" s="32">
        <v>1509</v>
      </c>
      <c r="B1093" s="32" t="s">
        <v>51</v>
      </c>
      <c r="C1093" s="32" t="s">
        <v>1070</v>
      </c>
      <c r="D1093" s="32" t="s">
        <v>1070</v>
      </c>
      <c r="E1093" s="32" t="s">
        <v>1070</v>
      </c>
      <c r="F1093" s="32" t="s">
        <v>1070</v>
      </c>
      <c r="G1093" s="32" t="s">
        <v>7528</v>
      </c>
      <c r="H1093" s="32" t="s">
        <v>7529</v>
      </c>
      <c r="I1093" s="32" t="s">
        <v>2003</v>
      </c>
      <c r="J1093" s="35">
        <v>0</v>
      </c>
      <c r="K1093" s="35">
        <v>0</v>
      </c>
    </row>
    <row r="1094" spans="1:11" x14ac:dyDescent="0.25">
      <c r="A1094" s="32">
        <v>1509</v>
      </c>
      <c r="B1094" s="32" t="s">
        <v>51</v>
      </c>
      <c r="C1094" s="32" t="s">
        <v>1070</v>
      </c>
      <c r="D1094" s="32" t="s">
        <v>1070</v>
      </c>
      <c r="E1094" s="32" t="s">
        <v>1070</v>
      </c>
      <c r="F1094" s="32" t="s">
        <v>1070</v>
      </c>
      <c r="G1094" s="32" t="s">
        <v>7530</v>
      </c>
      <c r="H1094" s="32" t="s">
        <v>7531</v>
      </c>
      <c r="I1094" s="32" t="s">
        <v>2003</v>
      </c>
      <c r="J1094" s="35">
        <v>0</v>
      </c>
      <c r="K1094" s="35">
        <v>0</v>
      </c>
    </row>
    <row r="1095" spans="1:11" x14ac:dyDescent="0.25">
      <c r="A1095" s="32">
        <v>1509</v>
      </c>
      <c r="B1095" s="32" t="s">
        <v>51</v>
      </c>
      <c r="C1095" s="32" t="s">
        <v>1070</v>
      </c>
      <c r="D1095" s="32" t="s">
        <v>1070</v>
      </c>
      <c r="E1095" s="32" t="s">
        <v>1070</v>
      </c>
      <c r="F1095" s="32" t="s">
        <v>1070</v>
      </c>
      <c r="G1095" s="32" t="s">
        <v>7532</v>
      </c>
      <c r="H1095" s="32" t="s">
        <v>7533</v>
      </c>
      <c r="I1095" s="32" t="s">
        <v>2003</v>
      </c>
      <c r="J1095" s="35">
        <v>0</v>
      </c>
      <c r="K1095" s="35">
        <v>0</v>
      </c>
    </row>
    <row r="1096" spans="1:11" x14ac:dyDescent="0.25">
      <c r="A1096" s="32">
        <v>1509</v>
      </c>
      <c r="B1096" s="32" t="s">
        <v>51</v>
      </c>
      <c r="C1096" s="32" t="s">
        <v>1070</v>
      </c>
      <c r="D1096" s="32" t="s">
        <v>1070</v>
      </c>
      <c r="E1096" s="32" t="s">
        <v>1070</v>
      </c>
      <c r="F1096" s="32" t="s">
        <v>1070</v>
      </c>
      <c r="G1096" s="32" t="s">
        <v>7534</v>
      </c>
      <c r="H1096" s="32" t="s">
        <v>7535</v>
      </c>
      <c r="I1096" s="32" t="s">
        <v>2003</v>
      </c>
      <c r="J1096" s="35">
        <v>0</v>
      </c>
      <c r="K1096" s="35">
        <v>0</v>
      </c>
    </row>
    <row r="1097" spans="1:11" x14ac:dyDescent="0.25">
      <c r="A1097" s="32">
        <v>1509</v>
      </c>
      <c r="B1097" s="32" t="s">
        <v>51</v>
      </c>
      <c r="C1097" s="32" t="s">
        <v>1070</v>
      </c>
      <c r="D1097" s="32" t="s">
        <v>1070</v>
      </c>
      <c r="E1097" s="32" t="s">
        <v>1070</v>
      </c>
      <c r="F1097" s="32" t="s">
        <v>1070</v>
      </c>
      <c r="G1097" s="32" t="s">
        <v>7542</v>
      </c>
      <c r="H1097" s="32" t="s">
        <v>7543</v>
      </c>
      <c r="I1097" s="32" t="s">
        <v>2003</v>
      </c>
      <c r="J1097" s="35">
        <v>0</v>
      </c>
      <c r="K1097" s="35">
        <v>0</v>
      </c>
    </row>
    <row r="1098" spans="1:11" x14ac:dyDescent="0.25">
      <c r="A1098" s="32">
        <v>1509</v>
      </c>
      <c r="B1098" s="32" t="s">
        <v>51</v>
      </c>
      <c r="C1098" s="32" t="s">
        <v>1070</v>
      </c>
      <c r="D1098" s="32" t="s">
        <v>1070</v>
      </c>
      <c r="E1098" s="32" t="s">
        <v>1070</v>
      </c>
      <c r="F1098" s="32" t="s">
        <v>1070</v>
      </c>
      <c r="G1098" s="32" t="s">
        <v>7544</v>
      </c>
      <c r="H1098" s="32" t="s">
        <v>7545</v>
      </c>
      <c r="I1098" s="32" t="s">
        <v>2003</v>
      </c>
      <c r="J1098" s="35">
        <v>0</v>
      </c>
      <c r="K1098" s="35">
        <v>0</v>
      </c>
    </row>
    <row r="1099" spans="1:11" x14ac:dyDescent="0.25">
      <c r="A1099" s="32">
        <v>1509</v>
      </c>
      <c r="B1099" s="32" t="s">
        <v>51</v>
      </c>
      <c r="C1099" s="32" t="s">
        <v>1070</v>
      </c>
      <c r="D1099" s="32" t="s">
        <v>1070</v>
      </c>
      <c r="E1099" s="32" t="s">
        <v>1070</v>
      </c>
      <c r="F1099" s="32" t="s">
        <v>1070</v>
      </c>
      <c r="G1099" s="32" t="s">
        <v>7546</v>
      </c>
      <c r="H1099" s="32" t="s">
        <v>7547</v>
      </c>
      <c r="I1099" s="32" t="s">
        <v>2003</v>
      </c>
      <c r="J1099" s="35">
        <v>0</v>
      </c>
      <c r="K1099" s="35">
        <v>0</v>
      </c>
    </row>
    <row r="1100" spans="1:11" x14ac:dyDescent="0.25">
      <c r="A1100" s="32">
        <v>1509</v>
      </c>
      <c r="B1100" s="32" t="s">
        <v>51</v>
      </c>
      <c r="C1100" s="32" t="s">
        <v>1070</v>
      </c>
      <c r="D1100" s="32" t="s">
        <v>1070</v>
      </c>
      <c r="E1100" s="32" t="s">
        <v>1070</v>
      </c>
      <c r="F1100" s="32" t="s">
        <v>1070</v>
      </c>
      <c r="G1100" s="32" t="s">
        <v>7550</v>
      </c>
      <c r="H1100" s="32" t="s">
        <v>7551</v>
      </c>
      <c r="I1100" s="32" t="s">
        <v>2003</v>
      </c>
      <c r="J1100" s="35">
        <v>0</v>
      </c>
      <c r="K1100" s="35">
        <v>0</v>
      </c>
    </row>
    <row r="1101" spans="1:11" x14ac:dyDescent="0.25">
      <c r="A1101" s="32">
        <v>1509</v>
      </c>
      <c r="B1101" s="32" t="s">
        <v>51</v>
      </c>
      <c r="C1101" s="32" t="s">
        <v>1070</v>
      </c>
      <c r="D1101" s="32" t="s">
        <v>1070</v>
      </c>
      <c r="E1101" s="32" t="s">
        <v>1070</v>
      </c>
      <c r="F1101" s="32" t="s">
        <v>1070</v>
      </c>
      <c r="G1101" s="32" t="s">
        <v>7552</v>
      </c>
      <c r="H1101" s="32" t="s">
        <v>7553</v>
      </c>
      <c r="I1101" s="32" t="s">
        <v>2003</v>
      </c>
      <c r="J1101" s="35">
        <v>0</v>
      </c>
      <c r="K1101" s="35">
        <v>0</v>
      </c>
    </row>
    <row r="1102" spans="1:11" x14ac:dyDescent="0.25">
      <c r="A1102" s="32">
        <v>1509</v>
      </c>
      <c r="B1102" s="32" t="s">
        <v>51</v>
      </c>
      <c r="C1102" s="32" t="s">
        <v>1070</v>
      </c>
      <c r="D1102" s="32" t="s">
        <v>1070</v>
      </c>
      <c r="E1102" s="32" t="s">
        <v>1070</v>
      </c>
      <c r="F1102" s="32" t="s">
        <v>1070</v>
      </c>
      <c r="G1102" s="32" t="s">
        <v>7554</v>
      </c>
      <c r="H1102" s="32" t="s">
        <v>7555</v>
      </c>
      <c r="I1102" s="32" t="s">
        <v>2003</v>
      </c>
      <c r="J1102" s="35">
        <v>0</v>
      </c>
      <c r="K1102" s="35">
        <v>0</v>
      </c>
    </row>
    <row r="1103" spans="1:11" x14ac:dyDescent="0.25">
      <c r="A1103" s="32">
        <v>1509</v>
      </c>
      <c r="B1103" s="32" t="s">
        <v>51</v>
      </c>
      <c r="C1103" s="32" t="s">
        <v>1070</v>
      </c>
      <c r="D1103" s="32" t="s">
        <v>1070</v>
      </c>
      <c r="E1103" s="32" t="s">
        <v>1070</v>
      </c>
      <c r="F1103" s="32" t="s">
        <v>1070</v>
      </c>
      <c r="G1103" s="32" t="s">
        <v>7728</v>
      </c>
      <c r="H1103" s="32" t="s">
        <v>7729</v>
      </c>
      <c r="I1103" s="32" t="s">
        <v>2003</v>
      </c>
      <c r="J1103" s="35">
        <v>0</v>
      </c>
      <c r="K1103" s="35">
        <v>0</v>
      </c>
    </row>
    <row r="1104" spans="1:11" x14ac:dyDescent="0.25">
      <c r="A1104" s="32">
        <v>1509</v>
      </c>
      <c r="B1104" s="32" t="s">
        <v>51</v>
      </c>
      <c r="C1104" s="32" t="s">
        <v>1070</v>
      </c>
      <c r="D1104" s="32" t="s">
        <v>1070</v>
      </c>
      <c r="E1104" s="32" t="s">
        <v>1070</v>
      </c>
      <c r="F1104" s="32" t="s">
        <v>1070</v>
      </c>
      <c r="G1104" s="32" t="s">
        <v>7733</v>
      </c>
      <c r="H1104" s="32" t="s">
        <v>7734</v>
      </c>
      <c r="I1104" s="32" t="s">
        <v>2003</v>
      </c>
      <c r="J1104" s="35">
        <v>0</v>
      </c>
      <c r="K1104" s="35">
        <v>0</v>
      </c>
    </row>
    <row r="1105" spans="1:11" x14ac:dyDescent="0.25">
      <c r="A1105" s="32">
        <v>1509</v>
      </c>
      <c r="B1105" s="32" t="s">
        <v>51</v>
      </c>
      <c r="C1105" s="32" t="s">
        <v>1070</v>
      </c>
      <c r="D1105" s="32" t="s">
        <v>1070</v>
      </c>
      <c r="E1105" s="32" t="s">
        <v>1070</v>
      </c>
      <c r="F1105" s="32" t="s">
        <v>1070</v>
      </c>
      <c r="G1105" s="32" t="s">
        <v>7735</v>
      </c>
      <c r="H1105" s="32" t="s">
        <v>7736</v>
      </c>
      <c r="I1105" s="32" t="s">
        <v>2003</v>
      </c>
      <c r="J1105" s="35">
        <v>0</v>
      </c>
      <c r="K1105" s="35">
        <v>0</v>
      </c>
    </row>
    <row r="1106" spans="1:11" x14ac:dyDescent="0.25">
      <c r="A1106" s="32">
        <v>1509</v>
      </c>
      <c r="B1106" s="32" t="s">
        <v>51</v>
      </c>
      <c r="C1106" s="32" t="s">
        <v>1070</v>
      </c>
      <c r="D1106" s="32" t="s">
        <v>1070</v>
      </c>
      <c r="E1106" s="32" t="s">
        <v>1070</v>
      </c>
      <c r="F1106" s="32" t="s">
        <v>1070</v>
      </c>
      <c r="G1106" s="32" t="s">
        <v>7740</v>
      </c>
      <c r="H1106" s="32" t="s">
        <v>7741</v>
      </c>
      <c r="I1106" s="32" t="s">
        <v>2003</v>
      </c>
      <c r="J1106" s="35">
        <v>0</v>
      </c>
      <c r="K1106" s="35">
        <v>0</v>
      </c>
    </row>
    <row r="1107" spans="1:11" x14ac:dyDescent="0.25">
      <c r="A1107" s="32">
        <v>1509</v>
      </c>
      <c r="B1107" s="32" t="s">
        <v>51</v>
      </c>
      <c r="C1107" s="32" t="s">
        <v>1070</v>
      </c>
      <c r="D1107" s="32" t="s">
        <v>1070</v>
      </c>
      <c r="E1107" s="32" t="s">
        <v>1070</v>
      </c>
      <c r="F1107" s="32" t="s">
        <v>1070</v>
      </c>
      <c r="G1107" s="32" t="s">
        <v>7742</v>
      </c>
      <c r="H1107" s="32" t="s">
        <v>7743</v>
      </c>
      <c r="I1107" s="32" t="s">
        <v>2003</v>
      </c>
      <c r="J1107" s="35">
        <v>0</v>
      </c>
      <c r="K1107" s="35">
        <v>0</v>
      </c>
    </row>
    <row r="1108" spans="1:11" x14ac:dyDescent="0.25">
      <c r="A1108" s="32">
        <v>1509</v>
      </c>
      <c r="B1108" s="32" t="s">
        <v>51</v>
      </c>
      <c r="C1108" s="32" t="s">
        <v>1070</v>
      </c>
      <c r="D1108" s="32" t="s">
        <v>1070</v>
      </c>
      <c r="E1108" s="32" t="s">
        <v>1070</v>
      </c>
      <c r="F1108" s="32" t="s">
        <v>1070</v>
      </c>
      <c r="G1108" s="32" t="s">
        <v>7744</v>
      </c>
      <c r="H1108" s="32" t="s">
        <v>7745</v>
      </c>
      <c r="I1108" s="32" t="s">
        <v>2003</v>
      </c>
      <c r="J1108" s="35">
        <v>0</v>
      </c>
      <c r="K1108" s="35">
        <v>0</v>
      </c>
    </row>
    <row r="1109" spans="1:11" x14ac:dyDescent="0.25">
      <c r="A1109" s="32">
        <v>1509</v>
      </c>
      <c r="B1109" s="32" t="s">
        <v>51</v>
      </c>
      <c r="C1109" s="32" t="s">
        <v>1070</v>
      </c>
      <c r="D1109" s="32" t="s">
        <v>1070</v>
      </c>
      <c r="E1109" s="32" t="s">
        <v>1070</v>
      </c>
      <c r="F1109" s="32" t="s">
        <v>1070</v>
      </c>
      <c r="G1109" s="32" t="s">
        <v>7749</v>
      </c>
      <c r="H1109" s="32" t="s">
        <v>7750</v>
      </c>
      <c r="I1109" s="32" t="s">
        <v>2003</v>
      </c>
      <c r="J1109" s="35">
        <v>0</v>
      </c>
      <c r="K1109" s="35">
        <v>0</v>
      </c>
    </row>
    <row r="1110" spans="1:11" x14ac:dyDescent="0.25">
      <c r="A1110" s="32">
        <v>1509</v>
      </c>
      <c r="B1110" s="32" t="s">
        <v>51</v>
      </c>
      <c r="C1110" s="32" t="s">
        <v>1070</v>
      </c>
      <c r="D1110" s="32" t="s">
        <v>1070</v>
      </c>
      <c r="E1110" s="32" t="s">
        <v>1070</v>
      </c>
      <c r="F1110" s="32" t="s">
        <v>1070</v>
      </c>
      <c r="G1110" s="32" t="s">
        <v>7751</v>
      </c>
      <c r="H1110" s="32" t="s">
        <v>7752</v>
      </c>
      <c r="I1110" s="32" t="s">
        <v>2003</v>
      </c>
      <c r="J1110" s="35">
        <v>0</v>
      </c>
      <c r="K1110" s="35">
        <v>0</v>
      </c>
    </row>
    <row r="1111" spans="1:11" x14ac:dyDescent="0.25">
      <c r="A1111" s="32">
        <v>1509</v>
      </c>
      <c r="B1111" s="32" t="s">
        <v>51</v>
      </c>
      <c r="C1111" s="32" t="s">
        <v>1070</v>
      </c>
      <c r="D1111" s="32" t="s">
        <v>1070</v>
      </c>
      <c r="E1111" s="32" t="s">
        <v>1070</v>
      </c>
      <c r="F1111" s="32" t="s">
        <v>1070</v>
      </c>
      <c r="G1111" s="32" t="s">
        <v>7753</v>
      </c>
      <c r="H1111" s="32" t="s">
        <v>7754</v>
      </c>
      <c r="I1111" s="32" t="s">
        <v>2003</v>
      </c>
      <c r="J1111" s="35">
        <v>0</v>
      </c>
      <c r="K1111" s="35">
        <v>0</v>
      </c>
    </row>
    <row r="1112" spans="1:11" x14ac:dyDescent="0.25">
      <c r="A1112" s="32">
        <v>1509</v>
      </c>
      <c r="B1112" s="32" t="s">
        <v>51</v>
      </c>
      <c r="C1112" s="32" t="s">
        <v>1070</v>
      </c>
      <c r="D1112" s="32" t="s">
        <v>1070</v>
      </c>
      <c r="E1112" s="32" t="s">
        <v>1070</v>
      </c>
      <c r="F1112" s="32" t="s">
        <v>1070</v>
      </c>
      <c r="G1112" s="32" t="s">
        <v>7755</v>
      </c>
      <c r="H1112" s="32" t="s">
        <v>7756</v>
      </c>
      <c r="I1112" s="32" t="s">
        <v>2003</v>
      </c>
      <c r="J1112" s="35">
        <v>0</v>
      </c>
      <c r="K1112" s="35">
        <v>0</v>
      </c>
    </row>
    <row r="1113" spans="1:11" x14ac:dyDescent="0.25">
      <c r="A1113" s="32">
        <v>1509</v>
      </c>
      <c r="B1113" s="32" t="s">
        <v>51</v>
      </c>
      <c r="C1113" s="32" t="s">
        <v>1070</v>
      </c>
      <c r="D1113" s="32" t="s">
        <v>1070</v>
      </c>
      <c r="E1113" s="32" t="s">
        <v>1070</v>
      </c>
      <c r="F1113" s="32" t="s">
        <v>1070</v>
      </c>
      <c r="G1113" s="32" t="s">
        <v>7766</v>
      </c>
      <c r="H1113" s="32" t="s">
        <v>7767</v>
      </c>
      <c r="I1113" s="32" t="s">
        <v>2003</v>
      </c>
      <c r="J1113" s="35">
        <v>0</v>
      </c>
      <c r="K1113" s="35">
        <v>0</v>
      </c>
    </row>
    <row r="1114" spans="1:11" x14ac:dyDescent="0.25">
      <c r="A1114" s="32">
        <v>1509</v>
      </c>
      <c r="B1114" s="32" t="s">
        <v>51</v>
      </c>
      <c r="C1114" s="32" t="s">
        <v>1070</v>
      </c>
      <c r="D1114" s="32" t="s">
        <v>1070</v>
      </c>
      <c r="E1114" s="32" t="s">
        <v>1070</v>
      </c>
      <c r="F1114" s="32" t="s">
        <v>1070</v>
      </c>
      <c r="G1114" s="32" t="s">
        <v>7788</v>
      </c>
      <c r="H1114" s="32" t="s">
        <v>7789</v>
      </c>
      <c r="I1114" s="32" t="s">
        <v>2003</v>
      </c>
      <c r="J1114" s="35">
        <v>0</v>
      </c>
      <c r="K1114" s="35">
        <v>0</v>
      </c>
    </row>
    <row r="1115" spans="1:11" x14ac:dyDescent="0.25">
      <c r="A1115" s="32">
        <v>1509</v>
      </c>
      <c r="B1115" s="32" t="s">
        <v>51</v>
      </c>
      <c r="C1115" s="32" t="s">
        <v>1070</v>
      </c>
      <c r="D1115" s="32" t="s">
        <v>1070</v>
      </c>
      <c r="E1115" s="32" t="s">
        <v>1070</v>
      </c>
      <c r="F1115" s="32" t="s">
        <v>1070</v>
      </c>
      <c r="G1115" s="32" t="s">
        <v>7790</v>
      </c>
      <c r="H1115" s="32" t="s">
        <v>7791</v>
      </c>
      <c r="I1115" s="32" t="s">
        <v>2003</v>
      </c>
      <c r="J1115" s="35">
        <v>0</v>
      </c>
      <c r="K1115" s="35">
        <v>0</v>
      </c>
    </row>
    <row r="1116" spans="1:11" x14ac:dyDescent="0.25">
      <c r="A1116" s="32">
        <v>1509</v>
      </c>
      <c r="B1116" s="32" t="s">
        <v>51</v>
      </c>
      <c r="C1116" s="32" t="s">
        <v>1070</v>
      </c>
      <c r="D1116" s="32" t="s">
        <v>1070</v>
      </c>
      <c r="E1116" s="32" t="s">
        <v>1070</v>
      </c>
      <c r="F1116" s="32" t="s">
        <v>1070</v>
      </c>
      <c r="G1116" s="32" t="s">
        <v>7799</v>
      </c>
      <c r="H1116" s="32" t="s">
        <v>7800</v>
      </c>
      <c r="I1116" s="32" t="s">
        <v>2003</v>
      </c>
      <c r="J1116" s="35">
        <v>0</v>
      </c>
      <c r="K1116" s="35">
        <v>0</v>
      </c>
    </row>
    <row r="1117" spans="1:11" x14ac:dyDescent="0.25">
      <c r="A1117" s="32">
        <v>1509</v>
      </c>
      <c r="B1117" s="32" t="s">
        <v>51</v>
      </c>
      <c r="C1117" s="32" t="s">
        <v>1070</v>
      </c>
      <c r="D1117" s="32" t="s">
        <v>1070</v>
      </c>
      <c r="E1117" s="32" t="s">
        <v>1070</v>
      </c>
      <c r="F1117" s="32" t="s">
        <v>1070</v>
      </c>
      <c r="G1117" s="32" t="s">
        <v>7889</v>
      </c>
      <c r="H1117" s="32" t="s">
        <v>7890</v>
      </c>
      <c r="I1117" s="32" t="s">
        <v>2003</v>
      </c>
      <c r="J1117" s="35">
        <v>0</v>
      </c>
      <c r="K1117" s="35">
        <v>0</v>
      </c>
    </row>
    <row r="1118" spans="1:11" x14ac:dyDescent="0.25">
      <c r="A1118" s="32">
        <v>1509</v>
      </c>
      <c r="B1118" s="32" t="s">
        <v>51</v>
      </c>
      <c r="C1118" s="32" t="s">
        <v>1070</v>
      </c>
      <c r="D1118" s="32" t="s">
        <v>1070</v>
      </c>
      <c r="E1118" s="32" t="s">
        <v>1070</v>
      </c>
      <c r="F1118" s="32" t="s">
        <v>1070</v>
      </c>
      <c r="G1118" s="32" t="s">
        <v>7891</v>
      </c>
      <c r="H1118" s="32" t="s">
        <v>7892</v>
      </c>
      <c r="I1118" s="32" t="s">
        <v>2003</v>
      </c>
      <c r="J1118" s="35">
        <v>0</v>
      </c>
      <c r="K1118" s="35">
        <v>0</v>
      </c>
    </row>
    <row r="1119" spans="1:11" x14ac:dyDescent="0.25">
      <c r="A1119" s="32">
        <v>1509</v>
      </c>
      <c r="B1119" s="32" t="s">
        <v>51</v>
      </c>
      <c r="C1119" s="32" t="s">
        <v>1070</v>
      </c>
      <c r="D1119" s="32" t="s">
        <v>1070</v>
      </c>
      <c r="E1119" s="32" t="s">
        <v>1070</v>
      </c>
      <c r="F1119" s="32" t="s">
        <v>1070</v>
      </c>
      <c r="G1119" s="32" t="s">
        <v>10156</v>
      </c>
      <c r="H1119" s="32" t="s">
        <v>10157</v>
      </c>
      <c r="I1119" s="32" t="s">
        <v>2003</v>
      </c>
      <c r="J1119" s="35">
        <v>0</v>
      </c>
      <c r="K1119" s="35">
        <v>0</v>
      </c>
    </row>
    <row r="1120" spans="1:11" x14ac:dyDescent="0.25">
      <c r="A1120" s="32">
        <v>1509</v>
      </c>
      <c r="B1120" s="32" t="s">
        <v>51</v>
      </c>
      <c r="C1120" s="32" t="s">
        <v>1070</v>
      </c>
      <c r="D1120" s="32" t="s">
        <v>1070</v>
      </c>
      <c r="E1120" s="32" t="s">
        <v>1070</v>
      </c>
      <c r="F1120" s="32" t="s">
        <v>1070</v>
      </c>
      <c r="G1120" s="32" t="s">
        <v>10160</v>
      </c>
      <c r="H1120" s="32" t="s">
        <v>10161</v>
      </c>
      <c r="I1120" s="32" t="s">
        <v>2003</v>
      </c>
      <c r="J1120" s="35">
        <v>0</v>
      </c>
      <c r="K1120" s="35">
        <v>0</v>
      </c>
    </row>
    <row r="1121" spans="1:11" x14ac:dyDescent="0.25">
      <c r="A1121" s="32">
        <v>1509</v>
      </c>
      <c r="B1121" s="32" t="s">
        <v>51</v>
      </c>
      <c r="C1121" s="32" t="s">
        <v>1070</v>
      </c>
      <c r="D1121" s="32" t="s">
        <v>2245</v>
      </c>
      <c r="E1121" s="32" t="s">
        <v>334</v>
      </c>
      <c r="F1121" s="32" t="s">
        <v>1070</v>
      </c>
      <c r="G1121" s="32" t="s">
        <v>9882</v>
      </c>
      <c r="H1121" s="32" t="s">
        <v>9883</v>
      </c>
      <c r="I1121" s="32" t="s">
        <v>2003</v>
      </c>
      <c r="J1121" s="35">
        <v>0</v>
      </c>
      <c r="K1121" s="35">
        <v>0</v>
      </c>
    </row>
    <row r="1122" spans="1:11" x14ac:dyDescent="0.25">
      <c r="A1122" s="32">
        <v>1509</v>
      </c>
      <c r="B1122" s="32" t="s">
        <v>51</v>
      </c>
      <c r="C1122" s="32" t="s">
        <v>1070</v>
      </c>
      <c r="D1122" s="32" t="s">
        <v>5930</v>
      </c>
      <c r="E1122" s="32" t="s">
        <v>334</v>
      </c>
      <c r="F1122" s="32" t="s">
        <v>1070</v>
      </c>
      <c r="G1122" s="32" t="s">
        <v>5931</v>
      </c>
      <c r="H1122" s="32" t="s">
        <v>5932</v>
      </c>
      <c r="I1122" s="32" t="s">
        <v>2003</v>
      </c>
      <c r="J1122" s="35">
        <v>0</v>
      </c>
      <c r="K1122" s="35">
        <v>0</v>
      </c>
    </row>
    <row r="1123" spans="1:11" x14ac:dyDescent="0.25">
      <c r="A1123" s="32">
        <v>1509</v>
      </c>
      <c r="B1123" s="32" t="s">
        <v>51</v>
      </c>
      <c r="C1123" s="32" t="s">
        <v>1070</v>
      </c>
      <c r="D1123" s="32" t="s">
        <v>5930</v>
      </c>
      <c r="E1123" s="32" t="s">
        <v>334</v>
      </c>
      <c r="F1123" s="32" t="s">
        <v>1070</v>
      </c>
      <c r="G1123" s="32" t="s">
        <v>5933</v>
      </c>
      <c r="H1123" s="32" t="s">
        <v>5934</v>
      </c>
      <c r="I1123" s="32" t="s">
        <v>2003</v>
      </c>
      <c r="J1123" s="35">
        <v>0</v>
      </c>
      <c r="K1123" s="35">
        <v>0</v>
      </c>
    </row>
    <row r="1124" spans="1:11" x14ac:dyDescent="0.25">
      <c r="A1124" s="32">
        <v>1509</v>
      </c>
      <c r="B1124" s="32" t="s">
        <v>51</v>
      </c>
      <c r="C1124" s="32" t="s">
        <v>1070</v>
      </c>
      <c r="D1124" s="32" t="s">
        <v>5930</v>
      </c>
      <c r="E1124" s="32" t="s">
        <v>334</v>
      </c>
      <c r="F1124" s="32" t="s">
        <v>1070</v>
      </c>
      <c r="G1124" s="32" t="s">
        <v>5967</v>
      </c>
      <c r="H1124" s="32" t="s">
        <v>5968</v>
      </c>
      <c r="I1124" s="32" t="s">
        <v>2003</v>
      </c>
      <c r="J1124" s="35">
        <v>0</v>
      </c>
      <c r="K1124" s="35">
        <v>0</v>
      </c>
    </row>
    <row r="1125" spans="1:11" x14ac:dyDescent="0.25">
      <c r="A1125" s="32">
        <v>1509</v>
      </c>
      <c r="B1125" s="32" t="s">
        <v>51</v>
      </c>
      <c r="C1125" s="32" t="s">
        <v>1070</v>
      </c>
      <c r="D1125" s="32" t="s">
        <v>5930</v>
      </c>
      <c r="E1125" s="32" t="s">
        <v>334</v>
      </c>
      <c r="F1125" s="32" t="s">
        <v>1070</v>
      </c>
      <c r="G1125" s="32" t="s">
        <v>6164</v>
      </c>
      <c r="H1125" s="32" t="s">
        <v>6165</v>
      </c>
      <c r="I1125" s="32" t="s">
        <v>2003</v>
      </c>
      <c r="J1125" s="35">
        <v>0</v>
      </c>
      <c r="K1125" s="35">
        <v>0</v>
      </c>
    </row>
    <row r="1126" spans="1:11" x14ac:dyDescent="0.25">
      <c r="A1126" s="32">
        <v>1509</v>
      </c>
      <c r="B1126" s="32" t="s">
        <v>51</v>
      </c>
      <c r="C1126" s="32" t="s">
        <v>1070</v>
      </c>
      <c r="D1126" s="32" t="s">
        <v>5930</v>
      </c>
      <c r="E1126" s="32" t="s">
        <v>334</v>
      </c>
      <c r="F1126" s="32" t="s">
        <v>1070</v>
      </c>
      <c r="G1126" s="32" t="s">
        <v>7286</v>
      </c>
      <c r="H1126" s="32" t="s">
        <v>7287</v>
      </c>
      <c r="I1126" s="32" t="s">
        <v>2003</v>
      </c>
      <c r="J1126" s="35">
        <v>0</v>
      </c>
      <c r="K1126" s="35">
        <v>0</v>
      </c>
    </row>
    <row r="1127" spans="1:11" x14ac:dyDescent="0.25">
      <c r="A1127" s="32">
        <v>1509</v>
      </c>
      <c r="B1127" s="32" t="s">
        <v>51</v>
      </c>
      <c r="C1127" s="32" t="s">
        <v>1070</v>
      </c>
      <c r="D1127" s="32" t="s">
        <v>1068</v>
      </c>
      <c r="E1127" s="32" t="s">
        <v>334</v>
      </c>
      <c r="F1127" s="32" t="s">
        <v>1070</v>
      </c>
      <c r="G1127" s="32" t="s">
        <v>5928</v>
      </c>
      <c r="H1127" s="32" t="s">
        <v>5929</v>
      </c>
      <c r="I1127" s="32" t="s">
        <v>2003</v>
      </c>
      <c r="J1127" s="35">
        <v>0</v>
      </c>
      <c r="K1127" s="35">
        <v>0</v>
      </c>
    </row>
    <row r="1128" spans="1:11" x14ac:dyDescent="0.25">
      <c r="A1128" s="32">
        <v>1509</v>
      </c>
      <c r="B1128" s="32" t="s">
        <v>51</v>
      </c>
      <c r="C1128" s="32" t="s">
        <v>1070</v>
      </c>
      <c r="D1128" s="32" t="s">
        <v>1068</v>
      </c>
      <c r="E1128" s="32" t="s">
        <v>334</v>
      </c>
      <c r="F1128" s="32" t="s">
        <v>1070</v>
      </c>
      <c r="G1128" s="32" t="s">
        <v>6066</v>
      </c>
      <c r="H1128" s="32" t="s">
        <v>6067</v>
      </c>
      <c r="I1128" s="32" t="s">
        <v>2003</v>
      </c>
      <c r="J1128" s="35">
        <v>0</v>
      </c>
      <c r="K1128" s="35">
        <v>0</v>
      </c>
    </row>
    <row r="1129" spans="1:11" x14ac:dyDescent="0.25">
      <c r="A1129" s="32">
        <v>1509</v>
      </c>
      <c r="B1129" s="32" t="s">
        <v>51</v>
      </c>
      <c r="C1129" s="32" t="s">
        <v>1070</v>
      </c>
      <c r="D1129" s="32" t="s">
        <v>1068</v>
      </c>
      <c r="E1129" s="32" t="s">
        <v>334</v>
      </c>
      <c r="F1129" s="32" t="s">
        <v>1070</v>
      </c>
      <c r="G1129" s="32" t="s">
        <v>6068</v>
      </c>
      <c r="H1129" s="32" t="s">
        <v>6069</v>
      </c>
      <c r="I1129" s="32" t="s">
        <v>2003</v>
      </c>
      <c r="J1129" s="35">
        <v>0</v>
      </c>
      <c r="K1129" s="35">
        <v>0</v>
      </c>
    </row>
    <row r="1130" spans="1:11" x14ac:dyDescent="0.25">
      <c r="A1130" s="32">
        <v>1509</v>
      </c>
      <c r="B1130" s="32" t="s">
        <v>51</v>
      </c>
      <c r="C1130" s="32" t="s">
        <v>1070</v>
      </c>
      <c r="D1130" s="32" t="s">
        <v>1068</v>
      </c>
      <c r="E1130" s="32" t="s">
        <v>334</v>
      </c>
      <c r="F1130" s="32" t="s">
        <v>1070</v>
      </c>
      <c r="G1130" s="32" t="s">
        <v>6112</v>
      </c>
      <c r="H1130" s="32" t="s">
        <v>6113</v>
      </c>
      <c r="I1130" s="32" t="s">
        <v>2003</v>
      </c>
      <c r="J1130" s="35">
        <v>0</v>
      </c>
      <c r="K1130" s="35">
        <v>0</v>
      </c>
    </row>
    <row r="1131" spans="1:11" x14ac:dyDescent="0.25">
      <c r="A1131" s="32">
        <v>1509</v>
      </c>
      <c r="B1131" s="32" t="s">
        <v>51</v>
      </c>
      <c r="C1131" s="32" t="s">
        <v>1070</v>
      </c>
      <c r="D1131" s="32" t="s">
        <v>1068</v>
      </c>
      <c r="E1131" s="32" t="s">
        <v>334</v>
      </c>
      <c r="F1131" s="32" t="s">
        <v>1070</v>
      </c>
      <c r="G1131" s="32" t="s">
        <v>6207</v>
      </c>
      <c r="H1131" s="32" t="s">
        <v>6208</v>
      </c>
      <c r="I1131" s="32" t="s">
        <v>2003</v>
      </c>
      <c r="J1131" s="35">
        <v>0</v>
      </c>
      <c r="K1131" s="35">
        <v>0</v>
      </c>
    </row>
    <row r="1132" spans="1:11" x14ac:dyDescent="0.25">
      <c r="A1132" s="32">
        <v>1509</v>
      </c>
      <c r="B1132" s="32" t="s">
        <v>51</v>
      </c>
      <c r="C1132" s="32" t="s">
        <v>1070</v>
      </c>
      <c r="D1132" s="32" t="s">
        <v>1068</v>
      </c>
      <c r="E1132" s="32" t="s">
        <v>334</v>
      </c>
      <c r="F1132" s="32" t="s">
        <v>1070</v>
      </c>
      <c r="G1132" s="32" t="s">
        <v>6306</v>
      </c>
      <c r="H1132" s="32" t="s">
        <v>6307</v>
      </c>
      <c r="I1132" s="32" t="s">
        <v>2003</v>
      </c>
      <c r="J1132" s="35">
        <v>0</v>
      </c>
      <c r="K1132" s="35">
        <v>0</v>
      </c>
    </row>
    <row r="1133" spans="1:11" x14ac:dyDescent="0.25">
      <c r="A1133" s="32">
        <v>1509</v>
      </c>
      <c r="B1133" s="32" t="s">
        <v>51</v>
      </c>
      <c r="C1133" s="32" t="s">
        <v>1070</v>
      </c>
      <c r="D1133" s="32" t="s">
        <v>1068</v>
      </c>
      <c r="E1133" s="32" t="s">
        <v>334</v>
      </c>
      <c r="F1133" s="32" t="s">
        <v>1070</v>
      </c>
      <c r="G1133" s="32" t="s">
        <v>6494</v>
      </c>
      <c r="H1133" s="32" t="s">
        <v>6495</v>
      </c>
      <c r="I1133" s="32" t="s">
        <v>2003</v>
      </c>
      <c r="J1133" s="35">
        <v>0</v>
      </c>
      <c r="K1133" s="35">
        <v>0</v>
      </c>
    </row>
    <row r="1134" spans="1:11" x14ac:dyDescent="0.25">
      <c r="A1134" s="32">
        <v>1509</v>
      </c>
      <c r="B1134" s="32" t="s">
        <v>51</v>
      </c>
      <c r="C1134" s="32" t="s">
        <v>1070</v>
      </c>
      <c r="D1134" s="32" t="s">
        <v>1068</v>
      </c>
      <c r="E1134" s="32" t="s">
        <v>334</v>
      </c>
      <c r="F1134" s="32" t="s">
        <v>1070</v>
      </c>
      <c r="G1134" s="32" t="s">
        <v>6854</v>
      </c>
      <c r="H1134" s="32" t="s">
        <v>6855</v>
      </c>
      <c r="I1134" s="32" t="s">
        <v>2003</v>
      </c>
      <c r="J1134" s="35">
        <v>0</v>
      </c>
      <c r="K1134" s="35">
        <v>0</v>
      </c>
    </row>
    <row r="1135" spans="1:11" x14ac:dyDescent="0.25">
      <c r="A1135" s="32">
        <v>1509</v>
      </c>
      <c r="B1135" s="32" t="s">
        <v>51</v>
      </c>
      <c r="C1135" s="32" t="s">
        <v>1070</v>
      </c>
      <c r="D1135" s="32" t="s">
        <v>1068</v>
      </c>
      <c r="E1135" s="32" t="s">
        <v>334</v>
      </c>
      <c r="F1135" s="32" t="s">
        <v>1070</v>
      </c>
      <c r="G1135" s="32" t="s">
        <v>6909</v>
      </c>
      <c r="H1135" s="32" t="s">
        <v>6910</v>
      </c>
      <c r="I1135" s="32" t="s">
        <v>2003</v>
      </c>
      <c r="J1135" s="35">
        <v>0</v>
      </c>
      <c r="K1135" s="35">
        <v>0</v>
      </c>
    </row>
    <row r="1136" spans="1:11" x14ac:dyDescent="0.25">
      <c r="A1136" s="32">
        <v>1509</v>
      </c>
      <c r="B1136" s="32" t="s">
        <v>51</v>
      </c>
      <c r="C1136" s="32" t="s">
        <v>1070</v>
      </c>
      <c r="D1136" s="32" t="s">
        <v>1068</v>
      </c>
      <c r="E1136" s="32" t="s">
        <v>334</v>
      </c>
      <c r="F1136" s="32" t="s">
        <v>1070</v>
      </c>
      <c r="G1136" s="32" t="s">
        <v>6967</v>
      </c>
      <c r="H1136" s="32" t="s">
        <v>6968</v>
      </c>
      <c r="I1136" s="32" t="s">
        <v>2003</v>
      </c>
      <c r="J1136" s="35">
        <v>0</v>
      </c>
      <c r="K1136" s="35">
        <v>0</v>
      </c>
    </row>
    <row r="1137" spans="1:11" x14ac:dyDescent="0.25">
      <c r="A1137" s="32">
        <v>1509</v>
      </c>
      <c r="B1137" s="32" t="s">
        <v>51</v>
      </c>
      <c r="C1137" s="32" t="s">
        <v>1070</v>
      </c>
      <c r="D1137" s="32" t="s">
        <v>1068</v>
      </c>
      <c r="E1137" s="32" t="s">
        <v>334</v>
      </c>
      <c r="F1137" s="32" t="s">
        <v>1070</v>
      </c>
      <c r="G1137" s="32" t="s">
        <v>7228</v>
      </c>
      <c r="H1137" s="32" t="s">
        <v>7229</v>
      </c>
      <c r="I1137" s="32" t="s">
        <v>2003</v>
      </c>
      <c r="J1137" s="35">
        <v>0</v>
      </c>
      <c r="K1137" s="35">
        <v>0</v>
      </c>
    </row>
    <row r="1138" spans="1:11" x14ac:dyDescent="0.25">
      <c r="A1138" s="32">
        <v>1509</v>
      </c>
      <c r="B1138" s="32" t="s">
        <v>51</v>
      </c>
      <c r="C1138" s="32" t="s">
        <v>1070</v>
      </c>
      <c r="D1138" s="32" t="s">
        <v>1068</v>
      </c>
      <c r="E1138" s="32" t="s">
        <v>334</v>
      </c>
      <c r="F1138" s="32" t="s">
        <v>1070</v>
      </c>
      <c r="G1138" s="32" t="s">
        <v>7362</v>
      </c>
      <c r="H1138" s="32" t="s">
        <v>7363</v>
      </c>
      <c r="I1138" s="32" t="s">
        <v>2003</v>
      </c>
      <c r="J1138" s="35">
        <v>0</v>
      </c>
      <c r="K1138" s="35">
        <v>0</v>
      </c>
    </row>
    <row r="1139" spans="1:11" x14ac:dyDescent="0.25">
      <c r="A1139" s="32">
        <v>1509</v>
      </c>
      <c r="B1139" s="32" t="s">
        <v>51</v>
      </c>
      <c r="C1139" s="32" t="s">
        <v>1070</v>
      </c>
      <c r="D1139" s="32" t="s">
        <v>1068</v>
      </c>
      <c r="E1139" s="32" t="s">
        <v>334</v>
      </c>
      <c r="F1139" s="32" t="s">
        <v>1070</v>
      </c>
      <c r="G1139" s="32" t="s">
        <v>7380</v>
      </c>
      <c r="H1139" s="32" t="s">
        <v>7381</v>
      </c>
      <c r="I1139" s="32" t="s">
        <v>2003</v>
      </c>
      <c r="J1139" s="35">
        <v>0</v>
      </c>
      <c r="K1139" s="35">
        <v>0</v>
      </c>
    </row>
    <row r="1140" spans="1:11" x14ac:dyDescent="0.25">
      <c r="A1140" s="32">
        <v>1509</v>
      </c>
      <c r="B1140" s="32" t="s">
        <v>51</v>
      </c>
      <c r="C1140" s="32" t="s">
        <v>1070</v>
      </c>
      <c r="D1140" s="32" t="s">
        <v>1068</v>
      </c>
      <c r="E1140" s="32" t="s">
        <v>334</v>
      </c>
      <c r="F1140" s="32" t="s">
        <v>1070</v>
      </c>
      <c r="G1140" s="32" t="s">
        <v>7403</v>
      </c>
      <c r="H1140" s="32" t="s">
        <v>7404</v>
      </c>
      <c r="I1140" s="32" t="s">
        <v>2003</v>
      </c>
      <c r="J1140" s="35">
        <v>0</v>
      </c>
      <c r="K1140" s="35">
        <v>0</v>
      </c>
    </row>
    <row r="1141" spans="1:11" x14ac:dyDescent="0.25">
      <c r="A1141" s="32">
        <v>1509</v>
      </c>
      <c r="B1141" s="32" t="s">
        <v>51</v>
      </c>
      <c r="C1141" s="32" t="s">
        <v>1070</v>
      </c>
      <c r="D1141" s="32" t="s">
        <v>1068</v>
      </c>
      <c r="E1141" s="32" t="s">
        <v>334</v>
      </c>
      <c r="F1141" s="32" t="s">
        <v>1070</v>
      </c>
      <c r="G1141" s="32" t="s">
        <v>7468</v>
      </c>
      <c r="H1141" s="32" t="s">
        <v>7469</v>
      </c>
      <c r="I1141" s="32" t="s">
        <v>2003</v>
      </c>
      <c r="J1141" s="35">
        <v>0</v>
      </c>
      <c r="K1141" s="35">
        <v>0</v>
      </c>
    </row>
    <row r="1142" spans="1:11" x14ac:dyDescent="0.25">
      <c r="A1142" s="32">
        <v>1509</v>
      </c>
      <c r="B1142" s="32" t="s">
        <v>51</v>
      </c>
      <c r="C1142" s="32" t="s">
        <v>1070</v>
      </c>
      <c r="D1142" s="32" t="s">
        <v>1068</v>
      </c>
      <c r="E1142" s="32" t="s">
        <v>334</v>
      </c>
      <c r="F1142" s="32" t="s">
        <v>1070</v>
      </c>
      <c r="G1142" s="32" t="s">
        <v>7490</v>
      </c>
      <c r="H1142" s="32" t="s">
        <v>7491</v>
      </c>
      <c r="I1142" s="32" t="s">
        <v>2003</v>
      </c>
      <c r="J1142" s="35">
        <v>0</v>
      </c>
      <c r="K1142" s="35">
        <v>0</v>
      </c>
    </row>
    <row r="1143" spans="1:11" x14ac:dyDescent="0.25">
      <c r="A1143" s="32">
        <v>1509</v>
      </c>
      <c r="B1143" s="32" t="s">
        <v>51</v>
      </c>
      <c r="C1143" s="32" t="s">
        <v>1070</v>
      </c>
      <c r="D1143" s="32" t="s">
        <v>1068</v>
      </c>
      <c r="E1143" s="32" t="s">
        <v>334</v>
      </c>
      <c r="F1143" s="32" t="s">
        <v>1070</v>
      </c>
      <c r="G1143" s="32" t="s">
        <v>7631</v>
      </c>
      <c r="H1143" s="32" t="s">
        <v>7632</v>
      </c>
      <c r="I1143" s="32" t="s">
        <v>2003</v>
      </c>
      <c r="J1143" s="35">
        <v>0</v>
      </c>
      <c r="K1143" s="35">
        <v>0</v>
      </c>
    </row>
    <row r="1144" spans="1:11" x14ac:dyDescent="0.25">
      <c r="A1144" s="32">
        <v>1509</v>
      </c>
      <c r="B1144" s="32" t="s">
        <v>51</v>
      </c>
      <c r="C1144" s="32" t="s">
        <v>1070</v>
      </c>
      <c r="D1144" s="32" t="s">
        <v>1068</v>
      </c>
      <c r="E1144" s="32" t="s">
        <v>334</v>
      </c>
      <c r="F1144" s="32" t="s">
        <v>1070</v>
      </c>
      <c r="G1144" s="32" t="s">
        <v>7852</v>
      </c>
      <c r="H1144" s="32" t="s">
        <v>7853</v>
      </c>
      <c r="I1144" s="32" t="s">
        <v>2003</v>
      </c>
      <c r="J1144" s="35">
        <v>0</v>
      </c>
      <c r="K1144" s="35">
        <v>0</v>
      </c>
    </row>
    <row r="1145" spans="1:11" x14ac:dyDescent="0.25">
      <c r="A1145" s="32">
        <v>1509</v>
      </c>
      <c r="B1145" s="32" t="s">
        <v>51</v>
      </c>
      <c r="C1145" s="32" t="s">
        <v>1070</v>
      </c>
      <c r="D1145" s="32" t="s">
        <v>1068</v>
      </c>
      <c r="E1145" s="32" t="s">
        <v>334</v>
      </c>
      <c r="F1145" s="32" t="s">
        <v>1070</v>
      </c>
      <c r="G1145" s="32" t="s">
        <v>7874</v>
      </c>
      <c r="H1145" s="32" t="s">
        <v>7875</v>
      </c>
      <c r="I1145" s="32" t="s">
        <v>2003</v>
      </c>
      <c r="J1145" s="35">
        <v>0</v>
      </c>
      <c r="K1145" s="35">
        <v>0</v>
      </c>
    </row>
    <row r="1146" spans="1:11" x14ac:dyDescent="0.25">
      <c r="A1146" s="32">
        <v>1509</v>
      </c>
      <c r="B1146" s="32" t="s">
        <v>51</v>
      </c>
      <c r="C1146" s="32" t="s">
        <v>1070</v>
      </c>
      <c r="D1146" s="32" t="s">
        <v>1068</v>
      </c>
      <c r="E1146" s="32" t="s">
        <v>334</v>
      </c>
      <c r="F1146" s="32" t="s">
        <v>1070</v>
      </c>
      <c r="G1146" s="32" t="s">
        <v>7876</v>
      </c>
      <c r="H1146" s="32" t="s">
        <v>7877</v>
      </c>
      <c r="I1146" s="32" t="s">
        <v>2003</v>
      </c>
      <c r="J1146" s="35">
        <v>0</v>
      </c>
      <c r="K1146" s="35">
        <v>0</v>
      </c>
    </row>
    <row r="1147" spans="1:11" x14ac:dyDescent="0.25">
      <c r="A1147" s="32">
        <v>1509</v>
      </c>
      <c r="B1147" s="32" t="s">
        <v>51</v>
      </c>
      <c r="C1147" s="32" t="s">
        <v>1070</v>
      </c>
      <c r="D1147" s="32" t="s">
        <v>1068</v>
      </c>
      <c r="E1147" s="32" t="s">
        <v>334</v>
      </c>
      <c r="F1147" s="32" t="s">
        <v>1070</v>
      </c>
      <c r="G1147" s="32" t="s">
        <v>7939</v>
      </c>
      <c r="H1147" s="32" t="s">
        <v>7940</v>
      </c>
      <c r="I1147" s="32" t="s">
        <v>2003</v>
      </c>
      <c r="J1147" s="35">
        <v>0</v>
      </c>
      <c r="K1147" s="35">
        <v>0</v>
      </c>
    </row>
    <row r="1148" spans="1:11" x14ac:dyDescent="0.25">
      <c r="A1148" s="32">
        <v>1509</v>
      </c>
      <c r="B1148" s="32" t="s">
        <v>51</v>
      </c>
      <c r="C1148" s="32" t="s">
        <v>1070</v>
      </c>
      <c r="D1148" s="32" t="s">
        <v>1068</v>
      </c>
      <c r="E1148" s="32" t="s">
        <v>334</v>
      </c>
      <c r="F1148" s="32" t="s">
        <v>1070</v>
      </c>
      <c r="G1148" s="32" t="s">
        <v>7945</v>
      </c>
      <c r="H1148" s="32" t="s">
        <v>7946</v>
      </c>
      <c r="I1148" s="32" t="s">
        <v>2003</v>
      </c>
      <c r="J1148" s="35">
        <v>0</v>
      </c>
      <c r="K1148" s="35">
        <v>0</v>
      </c>
    </row>
    <row r="1149" spans="1:11" x14ac:dyDescent="0.25">
      <c r="A1149" s="32">
        <v>1509</v>
      </c>
      <c r="B1149" s="32" t="s">
        <v>51</v>
      </c>
      <c r="C1149" s="32" t="s">
        <v>1070</v>
      </c>
      <c r="D1149" s="32" t="s">
        <v>1068</v>
      </c>
      <c r="E1149" s="32" t="s">
        <v>334</v>
      </c>
      <c r="F1149" s="32" t="s">
        <v>1070</v>
      </c>
      <c r="G1149" s="32" t="s">
        <v>9590</v>
      </c>
      <c r="H1149" s="32" t="s">
        <v>9591</v>
      </c>
      <c r="I1149" s="32" t="s">
        <v>2003</v>
      </c>
      <c r="J1149" s="35">
        <v>0</v>
      </c>
      <c r="K1149" s="35">
        <v>0</v>
      </c>
    </row>
    <row r="1150" spans="1:11" x14ac:dyDescent="0.25">
      <c r="A1150" s="32">
        <v>1509</v>
      </c>
      <c r="B1150" s="32" t="s">
        <v>51</v>
      </c>
      <c r="C1150" s="32" t="s">
        <v>1070</v>
      </c>
      <c r="D1150" s="32" t="s">
        <v>1068</v>
      </c>
      <c r="E1150" s="32" t="s">
        <v>334</v>
      </c>
      <c r="F1150" s="32" t="s">
        <v>1070</v>
      </c>
      <c r="G1150" s="32" t="s">
        <v>9618</v>
      </c>
      <c r="H1150" s="32" t="s">
        <v>9619</v>
      </c>
      <c r="I1150" s="32" t="s">
        <v>2003</v>
      </c>
      <c r="J1150" s="35">
        <v>0</v>
      </c>
      <c r="K1150" s="35">
        <v>0</v>
      </c>
    </row>
    <row r="1151" spans="1:11" x14ac:dyDescent="0.25">
      <c r="A1151" s="32">
        <v>1509</v>
      </c>
      <c r="B1151" s="32" t="s">
        <v>51</v>
      </c>
      <c r="C1151" s="32" t="s">
        <v>1070</v>
      </c>
      <c r="D1151" s="32" t="s">
        <v>1068</v>
      </c>
      <c r="E1151" s="32" t="s">
        <v>334</v>
      </c>
      <c r="F1151" s="32" t="s">
        <v>1070</v>
      </c>
      <c r="G1151" s="32" t="s">
        <v>9874</v>
      </c>
      <c r="H1151" s="32" t="s">
        <v>9875</v>
      </c>
      <c r="I1151" s="32" t="s">
        <v>2003</v>
      </c>
      <c r="J1151" s="35">
        <v>0</v>
      </c>
      <c r="K1151" s="35">
        <v>0</v>
      </c>
    </row>
    <row r="1152" spans="1:11" x14ac:dyDescent="0.25">
      <c r="A1152" s="32">
        <v>1509</v>
      </c>
      <c r="B1152" s="32" t="s">
        <v>51</v>
      </c>
      <c r="C1152" s="32" t="s">
        <v>1070</v>
      </c>
      <c r="D1152" s="32" t="s">
        <v>1068</v>
      </c>
      <c r="E1152" s="32" t="s">
        <v>334</v>
      </c>
      <c r="F1152" s="32" t="s">
        <v>1070</v>
      </c>
      <c r="G1152" s="32" t="s">
        <v>10328</v>
      </c>
      <c r="H1152" s="32" t="s">
        <v>10329</v>
      </c>
      <c r="I1152" s="32" t="s">
        <v>2003</v>
      </c>
      <c r="J1152" s="35">
        <v>0</v>
      </c>
      <c r="K1152" s="35">
        <v>0</v>
      </c>
    </row>
    <row r="1153" spans="1:11" x14ac:dyDescent="0.25">
      <c r="A1153" s="32">
        <v>1509</v>
      </c>
      <c r="B1153" s="32" t="s">
        <v>51</v>
      </c>
      <c r="C1153" s="32" t="s">
        <v>1070</v>
      </c>
      <c r="D1153" s="32" t="s">
        <v>2465</v>
      </c>
      <c r="E1153" s="32" t="s">
        <v>334</v>
      </c>
      <c r="F1153" s="32" t="s">
        <v>1070</v>
      </c>
      <c r="G1153" s="32" t="s">
        <v>7941</v>
      </c>
      <c r="H1153" s="32" t="s">
        <v>7942</v>
      </c>
      <c r="I1153" s="32" t="s">
        <v>2003</v>
      </c>
      <c r="J1153" s="35">
        <v>0</v>
      </c>
      <c r="K1153" s="35">
        <v>0</v>
      </c>
    </row>
    <row r="1154" spans="1:11" x14ac:dyDescent="0.25">
      <c r="A1154" s="32">
        <v>1509</v>
      </c>
      <c r="B1154" s="32" t="s">
        <v>51</v>
      </c>
      <c r="C1154" s="32" t="s">
        <v>1070</v>
      </c>
      <c r="D1154" s="32" t="s">
        <v>7027</v>
      </c>
      <c r="E1154" s="32" t="s">
        <v>334</v>
      </c>
      <c r="F1154" s="32" t="s">
        <v>1070</v>
      </c>
      <c r="G1154" s="32" t="s">
        <v>7028</v>
      </c>
      <c r="H1154" s="32" t="s">
        <v>7029</v>
      </c>
      <c r="I1154" s="32" t="s">
        <v>2003</v>
      </c>
      <c r="J1154" s="35">
        <v>0</v>
      </c>
      <c r="K1154" s="35">
        <v>0</v>
      </c>
    </row>
    <row r="1155" spans="1:11" x14ac:dyDescent="0.25">
      <c r="A1155" s="32">
        <v>1509</v>
      </c>
      <c r="B1155" s="32" t="s">
        <v>51</v>
      </c>
      <c r="C1155" s="32" t="s">
        <v>1070</v>
      </c>
      <c r="D1155" s="32" t="s">
        <v>9860</v>
      </c>
      <c r="E1155" s="32" t="s">
        <v>9861</v>
      </c>
      <c r="F1155" s="32" t="s">
        <v>1070</v>
      </c>
      <c r="G1155" s="32" t="s">
        <v>9862</v>
      </c>
      <c r="H1155" s="32" t="s">
        <v>9863</v>
      </c>
      <c r="I1155" s="32" t="s">
        <v>2003</v>
      </c>
      <c r="J1155" s="35">
        <v>0</v>
      </c>
      <c r="K1155" s="35">
        <v>0</v>
      </c>
    </row>
    <row r="1156" spans="1:11" x14ac:dyDescent="0.25">
      <c r="A1156" s="32">
        <v>1509</v>
      </c>
      <c r="B1156" s="32" t="s">
        <v>51</v>
      </c>
      <c r="C1156" s="32" t="s">
        <v>1070</v>
      </c>
      <c r="D1156" s="32" t="s">
        <v>7609</v>
      </c>
      <c r="E1156" s="32" t="s">
        <v>7610</v>
      </c>
      <c r="F1156" s="32" t="s">
        <v>1070</v>
      </c>
      <c r="G1156" s="32" t="s">
        <v>7611</v>
      </c>
      <c r="H1156" s="32" t="s">
        <v>7612</v>
      </c>
      <c r="I1156" s="32" t="s">
        <v>2003</v>
      </c>
      <c r="J1156" s="35">
        <v>0</v>
      </c>
      <c r="K1156" s="35">
        <v>0</v>
      </c>
    </row>
    <row r="1157" spans="1:11" x14ac:dyDescent="0.25">
      <c r="A1157" s="32">
        <v>1509</v>
      </c>
      <c r="B1157" s="32" t="s">
        <v>51</v>
      </c>
      <c r="C1157" s="32" t="s">
        <v>1070</v>
      </c>
      <c r="D1157" s="32" t="s">
        <v>7609</v>
      </c>
      <c r="E1157" s="32" t="s">
        <v>7610</v>
      </c>
      <c r="F1157" s="32" t="s">
        <v>9615</v>
      </c>
      <c r="G1157" s="32" t="s">
        <v>7611</v>
      </c>
      <c r="H1157" s="32" t="s">
        <v>9868</v>
      </c>
      <c r="I1157" s="32" t="s">
        <v>2003</v>
      </c>
      <c r="J1157" s="35">
        <v>0</v>
      </c>
      <c r="K1157" s="35">
        <v>0</v>
      </c>
    </row>
    <row r="1158" spans="1:11" x14ac:dyDescent="0.25">
      <c r="A1158" s="32">
        <v>1509</v>
      </c>
      <c r="B1158" s="32" t="s">
        <v>51</v>
      </c>
      <c r="C1158" s="32" t="s">
        <v>1070</v>
      </c>
      <c r="D1158" s="32" t="s">
        <v>6185</v>
      </c>
      <c r="E1158" s="32" t="s">
        <v>6186</v>
      </c>
      <c r="F1158" s="32" t="s">
        <v>1070</v>
      </c>
      <c r="G1158" s="32" t="s">
        <v>6187</v>
      </c>
      <c r="H1158" s="32" t="s">
        <v>6188</v>
      </c>
      <c r="I1158" s="32" t="s">
        <v>2003</v>
      </c>
      <c r="J1158" s="35">
        <v>0</v>
      </c>
      <c r="K1158" s="35">
        <v>0</v>
      </c>
    </row>
    <row r="1159" spans="1:11" x14ac:dyDescent="0.25">
      <c r="A1159" s="32">
        <v>1509</v>
      </c>
      <c r="B1159" s="32" t="s">
        <v>51</v>
      </c>
      <c r="C1159" s="32" t="s">
        <v>1070</v>
      </c>
      <c r="D1159" s="32" t="s">
        <v>4668</v>
      </c>
      <c r="E1159" s="32" t="s">
        <v>334</v>
      </c>
      <c r="F1159" s="32" t="s">
        <v>1070</v>
      </c>
      <c r="G1159" s="32" t="s">
        <v>6144</v>
      </c>
      <c r="H1159" s="32" t="s">
        <v>6145</v>
      </c>
      <c r="I1159" s="32" t="s">
        <v>2003</v>
      </c>
      <c r="J1159" s="35">
        <v>0</v>
      </c>
      <c r="K1159" s="35">
        <v>0</v>
      </c>
    </row>
    <row r="1160" spans="1:11" x14ac:dyDescent="0.25">
      <c r="A1160" s="32">
        <v>1509</v>
      </c>
      <c r="B1160" s="32" t="s">
        <v>51</v>
      </c>
      <c r="C1160" s="32" t="s">
        <v>1070</v>
      </c>
      <c r="D1160" s="32" t="s">
        <v>6471</v>
      </c>
      <c r="E1160" s="32" t="s">
        <v>334</v>
      </c>
      <c r="F1160" s="32" t="s">
        <v>1070</v>
      </c>
      <c r="G1160" s="32" t="s">
        <v>6472</v>
      </c>
      <c r="H1160" s="32" t="s">
        <v>6473</v>
      </c>
      <c r="I1160" s="32" t="s">
        <v>2003</v>
      </c>
      <c r="J1160" s="35">
        <v>0</v>
      </c>
      <c r="K1160" s="35">
        <v>0</v>
      </c>
    </row>
    <row r="1161" spans="1:11" x14ac:dyDescent="0.25">
      <c r="A1161" s="32">
        <v>1509</v>
      </c>
      <c r="B1161" s="32" t="s">
        <v>51</v>
      </c>
      <c r="C1161" s="32" t="s">
        <v>1070</v>
      </c>
      <c r="D1161" s="32" t="s">
        <v>6471</v>
      </c>
      <c r="E1161" s="32" t="s">
        <v>334</v>
      </c>
      <c r="F1161" s="32" t="s">
        <v>1070</v>
      </c>
      <c r="G1161" s="32" t="s">
        <v>7382</v>
      </c>
      <c r="H1161" s="32" t="s">
        <v>7383</v>
      </c>
      <c r="I1161" s="32" t="s">
        <v>2003</v>
      </c>
      <c r="J1161" s="35">
        <v>0</v>
      </c>
      <c r="K1161" s="35">
        <v>0</v>
      </c>
    </row>
    <row r="1162" spans="1:11" x14ac:dyDescent="0.25">
      <c r="A1162" s="32">
        <v>1509</v>
      </c>
      <c r="B1162" s="32" t="s">
        <v>51</v>
      </c>
      <c r="C1162" s="32" t="s">
        <v>1070</v>
      </c>
      <c r="D1162" s="32" t="s">
        <v>1097</v>
      </c>
      <c r="E1162" s="32" t="s">
        <v>1098</v>
      </c>
      <c r="F1162" s="32" t="s">
        <v>1070</v>
      </c>
      <c r="G1162" s="32" t="s">
        <v>7085</v>
      </c>
      <c r="H1162" s="32" t="s">
        <v>7086</v>
      </c>
      <c r="I1162" s="32" t="s">
        <v>2003</v>
      </c>
      <c r="J1162" s="35">
        <v>0</v>
      </c>
      <c r="K1162" s="35">
        <v>0</v>
      </c>
    </row>
    <row r="1163" spans="1:11" x14ac:dyDescent="0.25">
      <c r="A1163" s="32">
        <v>1509</v>
      </c>
      <c r="B1163" s="32" t="s">
        <v>51</v>
      </c>
      <c r="C1163" s="32" t="s">
        <v>1070</v>
      </c>
      <c r="D1163" s="32" t="s">
        <v>5355</v>
      </c>
      <c r="E1163" s="32" t="s">
        <v>323</v>
      </c>
      <c r="F1163" s="32" t="s">
        <v>1070</v>
      </c>
      <c r="G1163" s="32" t="s">
        <v>5949</v>
      </c>
      <c r="H1163" s="32" t="s">
        <v>5950</v>
      </c>
      <c r="I1163" s="32" t="s">
        <v>2003</v>
      </c>
      <c r="J1163" s="35">
        <v>0</v>
      </c>
      <c r="K1163" s="35">
        <v>0</v>
      </c>
    </row>
    <row r="1164" spans="1:11" x14ac:dyDescent="0.25">
      <c r="A1164" s="32">
        <v>1509</v>
      </c>
      <c r="B1164" s="32" t="s">
        <v>51</v>
      </c>
      <c r="C1164" s="32" t="s">
        <v>1070</v>
      </c>
      <c r="D1164" s="32" t="s">
        <v>5355</v>
      </c>
      <c r="E1164" s="32" t="s">
        <v>323</v>
      </c>
      <c r="F1164" s="32" t="s">
        <v>1070</v>
      </c>
      <c r="G1164" s="32" t="s">
        <v>6953</v>
      </c>
      <c r="H1164" s="32" t="s">
        <v>6954</v>
      </c>
      <c r="I1164" s="32" t="s">
        <v>2003</v>
      </c>
      <c r="J1164" s="35">
        <v>0</v>
      </c>
      <c r="K1164" s="35">
        <v>0</v>
      </c>
    </row>
    <row r="1165" spans="1:11" x14ac:dyDescent="0.25">
      <c r="A1165" s="32">
        <v>1509</v>
      </c>
      <c r="B1165" s="32" t="s">
        <v>51</v>
      </c>
      <c r="C1165" s="32" t="s">
        <v>1070</v>
      </c>
      <c r="D1165" s="32" t="s">
        <v>5355</v>
      </c>
      <c r="E1165" s="32" t="s">
        <v>323</v>
      </c>
      <c r="F1165" s="32" t="s">
        <v>1070</v>
      </c>
      <c r="G1165" s="32" t="s">
        <v>10224</v>
      </c>
      <c r="H1165" s="32" t="s">
        <v>10225</v>
      </c>
      <c r="I1165" s="32" t="s">
        <v>2003</v>
      </c>
      <c r="J1165" s="35">
        <v>0</v>
      </c>
      <c r="K1165" s="35">
        <v>0</v>
      </c>
    </row>
    <row r="1166" spans="1:11" x14ac:dyDescent="0.25">
      <c r="A1166" s="32">
        <v>1509</v>
      </c>
      <c r="B1166" s="32" t="s">
        <v>51</v>
      </c>
      <c r="C1166" s="32" t="s">
        <v>1070</v>
      </c>
      <c r="D1166" s="32" t="s">
        <v>5202</v>
      </c>
      <c r="E1166" s="32" t="s">
        <v>5203</v>
      </c>
      <c r="F1166" s="32" t="s">
        <v>1070</v>
      </c>
      <c r="G1166" s="32" t="s">
        <v>6234</v>
      </c>
      <c r="H1166" s="32" t="s">
        <v>6235</v>
      </c>
      <c r="I1166" s="32" t="s">
        <v>2003</v>
      </c>
      <c r="J1166" s="35">
        <v>0</v>
      </c>
      <c r="K1166" s="35">
        <v>0</v>
      </c>
    </row>
    <row r="1167" spans="1:11" x14ac:dyDescent="0.25">
      <c r="A1167" s="32">
        <v>1509</v>
      </c>
      <c r="B1167" s="32" t="s">
        <v>51</v>
      </c>
      <c r="C1167" s="32" t="s">
        <v>1070</v>
      </c>
      <c r="D1167" s="32" t="s">
        <v>4728</v>
      </c>
      <c r="E1167" s="32" t="s">
        <v>4729</v>
      </c>
      <c r="F1167" s="32" t="s">
        <v>1070</v>
      </c>
      <c r="G1167" s="32" t="s">
        <v>6232</v>
      </c>
      <c r="H1167" s="32" t="s">
        <v>6233</v>
      </c>
      <c r="I1167" s="32" t="s">
        <v>2003</v>
      </c>
      <c r="J1167" s="35">
        <v>0</v>
      </c>
      <c r="K1167" s="35">
        <v>0</v>
      </c>
    </row>
    <row r="1168" spans="1:11" x14ac:dyDescent="0.25">
      <c r="A1168" s="32">
        <v>1509</v>
      </c>
      <c r="B1168" s="32" t="s">
        <v>51</v>
      </c>
      <c r="C1168" s="32" t="s">
        <v>1070</v>
      </c>
      <c r="D1168" s="32" t="s">
        <v>4728</v>
      </c>
      <c r="E1168" s="32" t="s">
        <v>4729</v>
      </c>
      <c r="F1168" s="32" t="s">
        <v>1070</v>
      </c>
      <c r="G1168" s="32" t="s">
        <v>6965</v>
      </c>
      <c r="H1168" s="32" t="s">
        <v>6966</v>
      </c>
      <c r="I1168" s="32" t="s">
        <v>2003</v>
      </c>
      <c r="J1168" s="35">
        <v>0</v>
      </c>
      <c r="K1168" s="35">
        <v>0</v>
      </c>
    </row>
    <row r="1169" spans="1:11" x14ac:dyDescent="0.25">
      <c r="A1169" s="32">
        <v>1509</v>
      </c>
      <c r="B1169" s="32" t="s">
        <v>51</v>
      </c>
      <c r="C1169" s="32" t="s">
        <v>1070</v>
      </c>
      <c r="D1169" s="32" t="s">
        <v>5316</v>
      </c>
      <c r="E1169" s="32" t="s">
        <v>323</v>
      </c>
      <c r="F1169" s="32" t="s">
        <v>1070</v>
      </c>
      <c r="G1169" s="32" t="s">
        <v>7850</v>
      </c>
      <c r="H1169" s="32" t="s">
        <v>7851</v>
      </c>
      <c r="I1169" s="32" t="s">
        <v>2003</v>
      </c>
      <c r="J1169" s="35">
        <v>0</v>
      </c>
      <c r="K1169" s="35">
        <v>0</v>
      </c>
    </row>
    <row r="1170" spans="1:11" x14ac:dyDescent="0.25">
      <c r="A1170" s="32">
        <v>1509</v>
      </c>
      <c r="B1170" s="32" t="s">
        <v>51</v>
      </c>
      <c r="C1170" s="32" t="s">
        <v>1070</v>
      </c>
      <c r="D1170" s="32" t="s">
        <v>5065</v>
      </c>
      <c r="E1170" s="32" t="s">
        <v>5066</v>
      </c>
      <c r="F1170" s="32" t="s">
        <v>1070</v>
      </c>
      <c r="G1170" s="32" t="s">
        <v>6078</v>
      </c>
      <c r="H1170" s="32" t="s">
        <v>6079</v>
      </c>
      <c r="I1170" s="32" t="s">
        <v>2003</v>
      </c>
      <c r="J1170" s="35">
        <v>0</v>
      </c>
      <c r="K1170" s="35">
        <v>0</v>
      </c>
    </row>
    <row r="1171" spans="1:11" x14ac:dyDescent="0.25">
      <c r="A1171" s="32">
        <v>1509</v>
      </c>
      <c r="B1171" s="32" t="s">
        <v>51</v>
      </c>
      <c r="C1171" s="32" t="s">
        <v>1070</v>
      </c>
      <c r="D1171" s="32" t="s">
        <v>5634</v>
      </c>
      <c r="E1171" s="32" t="s">
        <v>334</v>
      </c>
      <c r="F1171" s="32" t="s">
        <v>1070</v>
      </c>
      <c r="G1171" s="32" t="s">
        <v>7364</v>
      </c>
      <c r="H1171" s="32" t="s">
        <v>7365</v>
      </c>
      <c r="I1171" s="32" t="s">
        <v>2003</v>
      </c>
      <c r="J1171" s="35">
        <v>0</v>
      </c>
      <c r="K1171" s="35">
        <v>0</v>
      </c>
    </row>
    <row r="1172" spans="1:11" x14ac:dyDescent="0.25">
      <c r="A1172" s="32">
        <v>1509</v>
      </c>
      <c r="B1172" s="32" t="s">
        <v>51</v>
      </c>
      <c r="C1172" s="32" t="s">
        <v>1070</v>
      </c>
      <c r="D1172" s="32" t="s">
        <v>6491</v>
      </c>
      <c r="E1172" s="32" t="s">
        <v>334</v>
      </c>
      <c r="F1172" s="32" t="s">
        <v>1070</v>
      </c>
      <c r="G1172" s="32" t="s">
        <v>6492</v>
      </c>
      <c r="H1172" s="32" t="s">
        <v>6493</v>
      </c>
      <c r="I1172" s="32" t="s">
        <v>2003</v>
      </c>
      <c r="J1172" s="35">
        <v>0</v>
      </c>
      <c r="K1172" s="35">
        <v>0</v>
      </c>
    </row>
    <row r="1173" spans="1:11" x14ac:dyDescent="0.25">
      <c r="A1173" s="32">
        <v>1509</v>
      </c>
      <c r="B1173" s="32" t="s">
        <v>51</v>
      </c>
      <c r="C1173" s="32" t="s">
        <v>1070</v>
      </c>
      <c r="D1173" s="32" t="s">
        <v>6491</v>
      </c>
      <c r="E1173" s="32" t="s">
        <v>334</v>
      </c>
      <c r="F1173" s="32" t="s">
        <v>1070</v>
      </c>
      <c r="G1173" s="32" t="s">
        <v>7508</v>
      </c>
      <c r="H1173" s="32" t="s">
        <v>7509</v>
      </c>
      <c r="I1173" s="32" t="s">
        <v>2003</v>
      </c>
      <c r="J1173" s="35">
        <v>0</v>
      </c>
      <c r="K1173" s="35">
        <v>0</v>
      </c>
    </row>
    <row r="1174" spans="1:11" x14ac:dyDescent="0.25">
      <c r="A1174" s="32">
        <v>1509</v>
      </c>
      <c r="B1174" s="32" t="s">
        <v>51</v>
      </c>
      <c r="C1174" s="32" t="s">
        <v>1070</v>
      </c>
      <c r="D1174" s="32" t="s">
        <v>5417</v>
      </c>
      <c r="E1174" s="32" t="s">
        <v>334</v>
      </c>
      <c r="F1174" s="32" t="s">
        <v>1070</v>
      </c>
      <c r="G1174" s="32" t="s">
        <v>6496</v>
      </c>
      <c r="H1174" s="32" t="s">
        <v>6497</v>
      </c>
      <c r="I1174" s="32" t="s">
        <v>2003</v>
      </c>
      <c r="J1174" s="35">
        <v>0</v>
      </c>
      <c r="K1174" s="35">
        <v>0</v>
      </c>
    </row>
    <row r="1175" spans="1:11" x14ac:dyDescent="0.25">
      <c r="A1175" s="32">
        <v>1509</v>
      </c>
      <c r="B1175" s="32" t="s">
        <v>51</v>
      </c>
      <c r="C1175" s="32" t="s">
        <v>1070</v>
      </c>
      <c r="D1175" s="32" t="s">
        <v>8029</v>
      </c>
      <c r="E1175" s="32" t="s">
        <v>779</v>
      </c>
      <c r="F1175" s="32" t="s">
        <v>8032</v>
      </c>
      <c r="G1175" s="32" t="s">
        <v>8030</v>
      </c>
      <c r="H1175" s="32" t="s">
        <v>8031</v>
      </c>
      <c r="I1175" s="32" t="s">
        <v>2003</v>
      </c>
      <c r="J1175" s="35">
        <v>0</v>
      </c>
      <c r="K1175" s="35">
        <v>0</v>
      </c>
    </row>
    <row r="1176" spans="1:11" x14ac:dyDescent="0.25">
      <c r="A1176" s="32">
        <v>1509</v>
      </c>
      <c r="B1176" s="32" t="s">
        <v>51</v>
      </c>
      <c r="C1176" s="32" t="s">
        <v>1070</v>
      </c>
      <c r="D1176" s="32" t="s">
        <v>2062</v>
      </c>
      <c r="E1176" s="32" t="s">
        <v>334</v>
      </c>
      <c r="F1176" s="32" t="s">
        <v>1070</v>
      </c>
      <c r="G1176" s="32" t="s">
        <v>6464</v>
      </c>
      <c r="H1176" s="32" t="s">
        <v>6465</v>
      </c>
      <c r="I1176" s="32" t="s">
        <v>2003</v>
      </c>
      <c r="J1176" s="35">
        <v>0</v>
      </c>
      <c r="K1176" s="35">
        <v>0</v>
      </c>
    </row>
    <row r="1177" spans="1:11" x14ac:dyDescent="0.25">
      <c r="A1177" s="32">
        <v>1509</v>
      </c>
      <c r="B1177" s="32" t="s">
        <v>51</v>
      </c>
      <c r="C1177" s="32" t="s">
        <v>1070</v>
      </c>
      <c r="D1177" s="32" t="s">
        <v>2062</v>
      </c>
      <c r="E1177" s="32" t="s">
        <v>334</v>
      </c>
      <c r="F1177" s="32" t="s">
        <v>1070</v>
      </c>
      <c r="G1177" s="32" t="s">
        <v>10091</v>
      </c>
      <c r="H1177" s="32" t="s">
        <v>10092</v>
      </c>
      <c r="I1177" s="32" t="s">
        <v>2003</v>
      </c>
      <c r="J1177" s="35">
        <v>0</v>
      </c>
      <c r="K1177" s="35">
        <v>0</v>
      </c>
    </row>
    <row r="1178" spans="1:11" x14ac:dyDescent="0.25">
      <c r="A1178" s="32">
        <v>1509</v>
      </c>
      <c r="B1178" s="32" t="s">
        <v>51</v>
      </c>
      <c r="C1178" s="32" t="s">
        <v>1070</v>
      </c>
      <c r="D1178" s="32" t="s">
        <v>2092</v>
      </c>
      <c r="E1178" s="32" t="s">
        <v>334</v>
      </c>
      <c r="F1178" s="32" t="s">
        <v>1070</v>
      </c>
      <c r="G1178" s="32" t="s">
        <v>6559</v>
      </c>
      <c r="H1178" s="32" t="s">
        <v>6560</v>
      </c>
      <c r="I1178" s="32" t="s">
        <v>2003</v>
      </c>
      <c r="J1178" s="35">
        <v>0</v>
      </c>
      <c r="K1178" s="35">
        <v>0</v>
      </c>
    </row>
    <row r="1179" spans="1:11" x14ac:dyDescent="0.25">
      <c r="A1179" s="32">
        <v>1509</v>
      </c>
      <c r="B1179" s="32" t="s">
        <v>51</v>
      </c>
      <c r="C1179" s="32" t="s">
        <v>1070</v>
      </c>
      <c r="D1179" s="32" t="s">
        <v>2092</v>
      </c>
      <c r="E1179" s="32" t="s">
        <v>334</v>
      </c>
      <c r="F1179" s="32" t="s">
        <v>1070</v>
      </c>
      <c r="G1179" s="32" t="s">
        <v>7704</v>
      </c>
      <c r="H1179" s="32" t="s">
        <v>7705</v>
      </c>
      <c r="I1179" s="32" t="s">
        <v>2003</v>
      </c>
      <c r="J1179" s="35">
        <v>0</v>
      </c>
      <c r="K1179" s="35">
        <v>0</v>
      </c>
    </row>
    <row r="1180" spans="1:11" x14ac:dyDescent="0.25">
      <c r="A1180" s="32">
        <v>1509</v>
      </c>
      <c r="B1180" s="32" t="s">
        <v>51</v>
      </c>
      <c r="C1180" s="32" t="s">
        <v>1070</v>
      </c>
      <c r="D1180" s="32" t="s">
        <v>5418</v>
      </c>
      <c r="E1180" s="32" t="s">
        <v>323</v>
      </c>
      <c r="F1180" s="32" t="s">
        <v>1070</v>
      </c>
      <c r="G1180" s="32" t="s">
        <v>6060</v>
      </c>
      <c r="H1180" s="32" t="s">
        <v>6061</v>
      </c>
      <c r="I1180" s="32" t="s">
        <v>2003</v>
      </c>
      <c r="J1180" s="35">
        <v>0</v>
      </c>
      <c r="K1180" s="35">
        <v>0</v>
      </c>
    </row>
    <row r="1181" spans="1:11" x14ac:dyDescent="0.25">
      <c r="A1181" s="32">
        <v>1509</v>
      </c>
      <c r="B1181" s="32" t="s">
        <v>51</v>
      </c>
      <c r="C1181" s="32" t="s">
        <v>1070</v>
      </c>
      <c r="D1181" s="32" t="s">
        <v>6025</v>
      </c>
      <c r="E1181" s="32" t="s">
        <v>334</v>
      </c>
      <c r="F1181" s="32" t="s">
        <v>1070</v>
      </c>
      <c r="G1181" s="32" t="s">
        <v>6026</v>
      </c>
      <c r="H1181" s="32" t="s">
        <v>6027</v>
      </c>
      <c r="I1181" s="32" t="s">
        <v>2003</v>
      </c>
      <c r="J1181" s="35">
        <v>0</v>
      </c>
      <c r="K1181" s="35">
        <v>0</v>
      </c>
    </row>
    <row r="1182" spans="1:11" x14ac:dyDescent="0.25">
      <c r="A1182" s="32">
        <v>1509</v>
      </c>
      <c r="B1182" s="32" t="s">
        <v>51</v>
      </c>
      <c r="C1182" s="32" t="s">
        <v>1070</v>
      </c>
      <c r="D1182" s="32" t="s">
        <v>2302</v>
      </c>
      <c r="E1182" s="32" t="s">
        <v>334</v>
      </c>
      <c r="F1182" s="32" t="s">
        <v>1070</v>
      </c>
      <c r="G1182" s="32" t="s">
        <v>5926</v>
      </c>
      <c r="H1182" s="32" t="s">
        <v>5927</v>
      </c>
      <c r="I1182" s="32" t="s">
        <v>2003</v>
      </c>
      <c r="J1182" s="35">
        <v>0</v>
      </c>
      <c r="K1182" s="35">
        <v>0</v>
      </c>
    </row>
    <row r="1183" spans="1:11" x14ac:dyDescent="0.25">
      <c r="A1183" s="32">
        <v>1509</v>
      </c>
      <c r="B1183" s="32" t="s">
        <v>51</v>
      </c>
      <c r="C1183" s="32" t="s">
        <v>1070</v>
      </c>
      <c r="D1183" s="32" t="s">
        <v>2302</v>
      </c>
      <c r="E1183" s="32" t="s">
        <v>334</v>
      </c>
      <c r="F1183" s="32" t="s">
        <v>1070</v>
      </c>
      <c r="G1183" s="32" t="s">
        <v>6261</v>
      </c>
      <c r="H1183" s="32" t="s">
        <v>6262</v>
      </c>
      <c r="I1183" s="32" t="s">
        <v>2003</v>
      </c>
      <c r="J1183" s="35">
        <v>0</v>
      </c>
      <c r="K1183" s="35">
        <v>0</v>
      </c>
    </row>
    <row r="1184" spans="1:11" x14ac:dyDescent="0.25">
      <c r="A1184" s="32">
        <v>1509</v>
      </c>
      <c r="B1184" s="32" t="s">
        <v>51</v>
      </c>
      <c r="C1184" s="32" t="s">
        <v>1070</v>
      </c>
      <c r="D1184" s="32" t="s">
        <v>2302</v>
      </c>
      <c r="E1184" s="32" t="s">
        <v>334</v>
      </c>
      <c r="F1184" s="32" t="s">
        <v>1070</v>
      </c>
      <c r="G1184" s="32" t="s">
        <v>7005</v>
      </c>
      <c r="H1184" s="32" t="s">
        <v>7006</v>
      </c>
      <c r="I1184" s="32" t="s">
        <v>2003</v>
      </c>
      <c r="J1184" s="35">
        <v>0</v>
      </c>
      <c r="K1184" s="35">
        <v>0</v>
      </c>
    </row>
    <row r="1185" spans="1:11" x14ac:dyDescent="0.25">
      <c r="A1185" s="32">
        <v>1509</v>
      </c>
      <c r="B1185" s="32" t="s">
        <v>51</v>
      </c>
      <c r="C1185" s="32" t="s">
        <v>1070</v>
      </c>
      <c r="D1185" s="32" t="s">
        <v>2302</v>
      </c>
      <c r="E1185" s="32" t="s">
        <v>334</v>
      </c>
      <c r="F1185" s="32" t="s">
        <v>1070</v>
      </c>
      <c r="G1185" s="32" t="s">
        <v>7607</v>
      </c>
      <c r="H1185" s="32" t="s">
        <v>7608</v>
      </c>
      <c r="I1185" s="32" t="s">
        <v>2003</v>
      </c>
      <c r="J1185" s="35">
        <v>0</v>
      </c>
      <c r="K1185" s="35">
        <v>0</v>
      </c>
    </row>
    <row r="1186" spans="1:11" x14ac:dyDescent="0.25">
      <c r="A1186" s="32">
        <v>1509</v>
      </c>
      <c r="B1186" s="32" t="s">
        <v>51</v>
      </c>
      <c r="C1186" s="32" t="s">
        <v>1070</v>
      </c>
      <c r="D1186" s="32" t="s">
        <v>2302</v>
      </c>
      <c r="E1186" s="32" t="s">
        <v>334</v>
      </c>
      <c r="F1186" s="32" t="s">
        <v>1070</v>
      </c>
      <c r="G1186" s="32" t="s">
        <v>10409</v>
      </c>
      <c r="H1186" s="32" t="s">
        <v>10410</v>
      </c>
      <c r="I1186" s="32" t="s">
        <v>2003</v>
      </c>
      <c r="J1186" s="35">
        <v>0</v>
      </c>
      <c r="K1186" s="35">
        <v>0</v>
      </c>
    </row>
    <row r="1187" spans="1:11" x14ac:dyDescent="0.25">
      <c r="A1187" s="32">
        <v>1509</v>
      </c>
      <c r="B1187" s="32" t="s">
        <v>51</v>
      </c>
      <c r="C1187" s="32" t="s">
        <v>1070</v>
      </c>
      <c r="D1187" s="32" t="s">
        <v>5376</v>
      </c>
      <c r="E1187" s="32" t="s">
        <v>334</v>
      </c>
      <c r="F1187" s="32" t="s">
        <v>1070</v>
      </c>
      <c r="G1187" s="32" t="s">
        <v>6352</v>
      </c>
      <c r="H1187" s="32" t="s">
        <v>6353</v>
      </c>
      <c r="I1187" s="32" t="s">
        <v>2003</v>
      </c>
      <c r="J1187" s="35">
        <v>0</v>
      </c>
      <c r="K1187" s="35">
        <v>0</v>
      </c>
    </row>
    <row r="1188" spans="1:11" x14ac:dyDescent="0.25">
      <c r="A1188" s="32">
        <v>1509</v>
      </c>
      <c r="B1188" s="32" t="s">
        <v>51</v>
      </c>
      <c r="C1188" s="32" t="s">
        <v>1070</v>
      </c>
      <c r="D1188" s="32" t="s">
        <v>5376</v>
      </c>
      <c r="E1188" s="32" t="s">
        <v>334</v>
      </c>
      <c r="F1188" s="32" t="s">
        <v>1070</v>
      </c>
      <c r="G1188" s="32" t="s">
        <v>9628</v>
      </c>
      <c r="H1188" s="32" t="s">
        <v>9629</v>
      </c>
      <c r="I1188" s="32" t="s">
        <v>2003</v>
      </c>
      <c r="J1188" s="35">
        <v>0</v>
      </c>
      <c r="K1188" s="35">
        <v>0</v>
      </c>
    </row>
    <row r="1189" spans="1:11" x14ac:dyDescent="0.25">
      <c r="A1189" s="32">
        <v>1509</v>
      </c>
      <c r="B1189" s="32" t="s">
        <v>51</v>
      </c>
      <c r="C1189" s="32" t="s">
        <v>1070</v>
      </c>
      <c r="D1189" s="32" t="s">
        <v>9869</v>
      </c>
      <c r="E1189" s="32" t="s">
        <v>334</v>
      </c>
      <c r="F1189" s="32" t="s">
        <v>1070</v>
      </c>
      <c r="G1189" s="32" t="s">
        <v>9870</v>
      </c>
      <c r="H1189" s="32" t="s">
        <v>9871</v>
      </c>
      <c r="I1189" s="32" t="s">
        <v>2003</v>
      </c>
      <c r="J1189" s="35">
        <v>0</v>
      </c>
      <c r="K1189" s="35">
        <v>0</v>
      </c>
    </row>
    <row r="1190" spans="1:11" x14ac:dyDescent="0.25">
      <c r="A1190" s="32">
        <v>1509</v>
      </c>
      <c r="B1190" s="32" t="s">
        <v>51</v>
      </c>
      <c r="C1190" s="32" t="s">
        <v>1070</v>
      </c>
      <c r="D1190" s="32" t="s">
        <v>9869</v>
      </c>
      <c r="E1190" s="32" t="s">
        <v>334</v>
      </c>
      <c r="F1190" s="32" t="s">
        <v>1070</v>
      </c>
      <c r="G1190" s="32" t="s">
        <v>9898</v>
      </c>
      <c r="H1190" s="32" t="s">
        <v>9899</v>
      </c>
      <c r="I1190" s="32" t="s">
        <v>2003</v>
      </c>
      <c r="J1190" s="35">
        <v>0</v>
      </c>
      <c r="K1190" s="35">
        <v>0</v>
      </c>
    </row>
    <row r="1191" spans="1:11" x14ac:dyDescent="0.25">
      <c r="A1191" s="32">
        <v>1509</v>
      </c>
      <c r="B1191" s="32" t="s">
        <v>51</v>
      </c>
      <c r="C1191" s="32" t="s">
        <v>1070</v>
      </c>
      <c r="D1191" s="32" t="s">
        <v>7556</v>
      </c>
      <c r="E1191" s="32" t="s">
        <v>7557</v>
      </c>
      <c r="F1191" s="32" t="s">
        <v>7560</v>
      </c>
      <c r="G1191" s="32" t="s">
        <v>7558</v>
      </c>
      <c r="H1191" s="32" t="s">
        <v>7559</v>
      </c>
      <c r="I1191" s="32" t="s">
        <v>2003</v>
      </c>
      <c r="J1191" s="35">
        <v>0</v>
      </c>
      <c r="K1191" s="35">
        <v>0</v>
      </c>
    </row>
    <row r="1192" spans="1:11" x14ac:dyDescent="0.25">
      <c r="A1192" s="32">
        <v>1509</v>
      </c>
      <c r="B1192" s="32" t="s">
        <v>51</v>
      </c>
      <c r="C1192" s="32" t="s">
        <v>1070</v>
      </c>
      <c r="D1192" s="32" t="s">
        <v>7556</v>
      </c>
      <c r="E1192" s="32" t="s">
        <v>7557</v>
      </c>
      <c r="F1192" s="32" t="s">
        <v>7560</v>
      </c>
      <c r="G1192" s="32" t="s">
        <v>7558</v>
      </c>
      <c r="H1192" s="32" t="s">
        <v>7563</v>
      </c>
      <c r="I1192" s="32" t="s">
        <v>2003</v>
      </c>
      <c r="J1192" s="35">
        <v>0</v>
      </c>
      <c r="K1192" s="35">
        <v>0</v>
      </c>
    </row>
    <row r="1193" spans="1:11" x14ac:dyDescent="0.25">
      <c r="A1193" s="32">
        <v>1509</v>
      </c>
      <c r="B1193" s="32" t="s">
        <v>51</v>
      </c>
      <c r="C1193" s="32" t="s">
        <v>1070</v>
      </c>
      <c r="D1193" s="32" t="s">
        <v>5072</v>
      </c>
      <c r="E1193" s="32" t="s">
        <v>5073</v>
      </c>
      <c r="F1193" s="32" t="s">
        <v>1070</v>
      </c>
      <c r="G1193" s="32" t="s">
        <v>6236</v>
      </c>
      <c r="H1193" s="32" t="s">
        <v>6237</v>
      </c>
      <c r="I1193" s="32" t="s">
        <v>2003</v>
      </c>
      <c r="J1193" s="35">
        <v>0</v>
      </c>
      <c r="K1193" s="35">
        <v>0</v>
      </c>
    </row>
    <row r="1194" spans="1:11" x14ac:dyDescent="0.25">
      <c r="A1194" s="32">
        <v>1509</v>
      </c>
      <c r="B1194" s="32" t="s">
        <v>51</v>
      </c>
      <c r="C1194" s="32" t="s">
        <v>1070</v>
      </c>
      <c r="D1194" s="32" t="s">
        <v>5771</v>
      </c>
      <c r="E1194" s="32" t="s">
        <v>334</v>
      </c>
      <c r="F1194" s="32" t="s">
        <v>1070</v>
      </c>
      <c r="G1194" s="32" t="s">
        <v>6983</v>
      </c>
      <c r="H1194" s="32" t="s">
        <v>6984</v>
      </c>
      <c r="I1194" s="32" t="s">
        <v>2003</v>
      </c>
      <c r="J1194" s="35">
        <v>0</v>
      </c>
      <c r="K1194" s="35">
        <v>0</v>
      </c>
    </row>
    <row r="1195" spans="1:11" x14ac:dyDescent="0.25">
      <c r="A1195" s="32">
        <v>1509</v>
      </c>
      <c r="B1195" s="32" t="s">
        <v>51</v>
      </c>
      <c r="C1195" s="32" t="s">
        <v>1070</v>
      </c>
      <c r="D1195" s="32" t="s">
        <v>5771</v>
      </c>
      <c r="E1195" s="32" t="s">
        <v>334</v>
      </c>
      <c r="F1195" s="32" t="s">
        <v>1070</v>
      </c>
      <c r="G1195" s="32" t="s">
        <v>9652</v>
      </c>
      <c r="H1195" s="32" t="s">
        <v>9653</v>
      </c>
      <c r="I1195" s="32" t="s">
        <v>2003</v>
      </c>
      <c r="J1195" s="35">
        <v>0</v>
      </c>
      <c r="K1195" s="35">
        <v>0</v>
      </c>
    </row>
    <row r="1196" spans="1:11" x14ac:dyDescent="0.25">
      <c r="A1196" s="32">
        <v>1509</v>
      </c>
      <c r="B1196" s="32" t="s">
        <v>51</v>
      </c>
      <c r="C1196" s="32" t="s">
        <v>1070</v>
      </c>
      <c r="D1196" s="32" t="s">
        <v>5771</v>
      </c>
      <c r="E1196" s="32" t="s">
        <v>334</v>
      </c>
      <c r="F1196" s="32" t="s">
        <v>1070</v>
      </c>
      <c r="G1196" s="32" t="s">
        <v>9894</v>
      </c>
      <c r="H1196" s="32" t="s">
        <v>9895</v>
      </c>
      <c r="I1196" s="32" t="s">
        <v>2003</v>
      </c>
      <c r="J1196" s="35">
        <v>0</v>
      </c>
      <c r="K1196" s="35">
        <v>0</v>
      </c>
    </row>
    <row r="1197" spans="1:11" x14ac:dyDescent="0.25">
      <c r="A1197" s="32">
        <v>1509</v>
      </c>
      <c r="B1197" s="32" t="s">
        <v>51</v>
      </c>
      <c r="C1197" s="32" t="s">
        <v>1070</v>
      </c>
      <c r="D1197" s="32" t="s">
        <v>6170</v>
      </c>
      <c r="E1197" s="32" t="s">
        <v>779</v>
      </c>
      <c r="F1197" s="32" t="s">
        <v>1070</v>
      </c>
      <c r="G1197" s="32" t="s">
        <v>6171</v>
      </c>
      <c r="H1197" s="32" t="s">
        <v>6172</v>
      </c>
      <c r="I1197" s="32" t="s">
        <v>2003</v>
      </c>
      <c r="J1197" s="35">
        <v>0</v>
      </c>
      <c r="K1197" s="35">
        <v>0</v>
      </c>
    </row>
    <row r="1198" spans="1:11" x14ac:dyDescent="0.25">
      <c r="A1198" s="32">
        <v>1509</v>
      </c>
      <c r="B1198" s="32" t="s">
        <v>51</v>
      </c>
      <c r="C1198" s="32" t="s">
        <v>1070</v>
      </c>
      <c r="D1198" s="32" t="s">
        <v>6242</v>
      </c>
      <c r="E1198" s="32" t="s">
        <v>3389</v>
      </c>
      <c r="F1198" s="32" t="s">
        <v>1070</v>
      </c>
      <c r="G1198" s="32" t="s">
        <v>6243</v>
      </c>
      <c r="H1198" s="32" t="s">
        <v>6244</v>
      </c>
      <c r="I1198" s="32" t="s">
        <v>2003</v>
      </c>
      <c r="J1198" s="35">
        <v>0</v>
      </c>
      <c r="K1198" s="35">
        <v>0</v>
      </c>
    </row>
    <row r="1199" spans="1:11" x14ac:dyDescent="0.25">
      <c r="A1199" s="32">
        <v>1509</v>
      </c>
      <c r="B1199" s="32" t="s">
        <v>51</v>
      </c>
      <c r="C1199" s="32" t="s">
        <v>1070</v>
      </c>
      <c r="D1199" s="32" t="s">
        <v>6271</v>
      </c>
      <c r="E1199" s="32" t="s">
        <v>4173</v>
      </c>
      <c r="F1199" s="32" t="s">
        <v>1070</v>
      </c>
      <c r="G1199" s="32" t="s">
        <v>6272</v>
      </c>
      <c r="H1199" s="32" t="s">
        <v>6273</v>
      </c>
      <c r="I1199" s="32" t="s">
        <v>2003</v>
      </c>
      <c r="J1199" s="35">
        <v>0</v>
      </c>
      <c r="K1199" s="35">
        <v>0</v>
      </c>
    </row>
    <row r="1200" spans="1:11" x14ac:dyDescent="0.25">
      <c r="A1200" s="32">
        <v>1509</v>
      </c>
      <c r="B1200" s="32" t="s">
        <v>51</v>
      </c>
      <c r="C1200" s="32" t="s">
        <v>1070</v>
      </c>
      <c r="D1200" s="32" t="s">
        <v>6271</v>
      </c>
      <c r="E1200" s="32" t="s">
        <v>4173</v>
      </c>
      <c r="F1200" s="32" t="s">
        <v>1070</v>
      </c>
      <c r="G1200" s="32" t="s">
        <v>6274</v>
      </c>
      <c r="H1200" s="32" t="s">
        <v>6275</v>
      </c>
      <c r="I1200" s="32" t="s">
        <v>2003</v>
      </c>
      <c r="J1200" s="35">
        <v>0</v>
      </c>
      <c r="K1200" s="35">
        <v>0</v>
      </c>
    </row>
    <row r="1201" spans="1:11" x14ac:dyDescent="0.25">
      <c r="A1201" s="32">
        <v>1509</v>
      </c>
      <c r="B1201" s="32" t="s">
        <v>51</v>
      </c>
      <c r="C1201" s="32" t="s">
        <v>1070</v>
      </c>
      <c r="D1201" s="32" t="s">
        <v>7144</v>
      </c>
      <c r="E1201" s="32" t="s">
        <v>7145</v>
      </c>
      <c r="F1201" s="32" t="s">
        <v>1070</v>
      </c>
      <c r="G1201" s="32" t="s">
        <v>7146</v>
      </c>
      <c r="H1201" s="32" t="s">
        <v>7147</v>
      </c>
      <c r="I1201" s="32" t="s">
        <v>2003</v>
      </c>
      <c r="J1201" s="35">
        <v>0</v>
      </c>
      <c r="K1201" s="35">
        <v>0</v>
      </c>
    </row>
    <row r="1202" spans="1:11" x14ac:dyDescent="0.25">
      <c r="A1202" s="32">
        <v>1509</v>
      </c>
      <c r="B1202" s="32" t="s">
        <v>51</v>
      </c>
      <c r="C1202" s="32" t="s">
        <v>1070</v>
      </c>
      <c r="D1202" s="32" t="s">
        <v>7432</v>
      </c>
      <c r="E1202" s="32" t="s">
        <v>323</v>
      </c>
      <c r="F1202" s="32" t="s">
        <v>1070</v>
      </c>
      <c r="G1202" s="32" t="s">
        <v>7433</v>
      </c>
      <c r="H1202" s="32" t="s">
        <v>7434</v>
      </c>
      <c r="I1202" s="32" t="s">
        <v>2003</v>
      </c>
      <c r="J1202" s="35">
        <v>0</v>
      </c>
      <c r="K1202" s="35">
        <v>0</v>
      </c>
    </row>
    <row r="1203" spans="1:11" x14ac:dyDescent="0.25">
      <c r="A1203" s="32">
        <v>1509</v>
      </c>
      <c r="B1203" s="32" t="s">
        <v>51</v>
      </c>
      <c r="C1203" s="32" t="s">
        <v>1070</v>
      </c>
      <c r="D1203" s="32" t="s">
        <v>8009</v>
      </c>
      <c r="E1203" s="32" t="s">
        <v>8010</v>
      </c>
      <c r="F1203" s="32" t="s">
        <v>1070</v>
      </c>
      <c r="G1203" s="32" t="s">
        <v>8011</v>
      </c>
      <c r="H1203" s="32" t="s">
        <v>8012</v>
      </c>
      <c r="I1203" s="32" t="s">
        <v>2003</v>
      </c>
      <c r="J1203" s="35">
        <v>0</v>
      </c>
      <c r="K1203" s="35">
        <v>0</v>
      </c>
    </row>
    <row r="1204" spans="1:11" x14ac:dyDescent="0.25">
      <c r="A1204" s="32">
        <v>1509</v>
      </c>
      <c r="B1204" s="32" t="s">
        <v>51</v>
      </c>
      <c r="C1204" s="32" t="s">
        <v>1070</v>
      </c>
      <c r="D1204" s="32" t="s">
        <v>9630</v>
      </c>
      <c r="E1204" s="32" t="s">
        <v>323</v>
      </c>
      <c r="F1204" s="32" t="s">
        <v>1070</v>
      </c>
      <c r="G1204" s="32" t="s">
        <v>9631</v>
      </c>
      <c r="H1204" s="32" t="s">
        <v>9632</v>
      </c>
      <c r="I1204" s="32" t="s">
        <v>2003</v>
      </c>
      <c r="J1204" s="35">
        <v>0</v>
      </c>
      <c r="K1204" s="35">
        <v>0</v>
      </c>
    </row>
    <row r="1205" spans="1:11" x14ac:dyDescent="0.25">
      <c r="A1205" s="32">
        <v>1509</v>
      </c>
      <c r="B1205" s="32" t="s">
        <v>51</v>
      </c>
      <c r="C1205" s="32" t="s">
        <v>1070</v>
      </c>
      <c r="D1205" s="32" t="s">
        <v>10071</v>
      </c>
      <c r="E1205" s="32" t="s">
        <v>10072</v>
      </c>
      <c r="F1205" s="32" t="s">
        <v>1070</v>
      </c>
      <c r="G1205" s="32" t="s">
        <v>10073</v>
      </c>
      <c r="H1205" s="32" t="s">
        <v>10074</v>
      </c>
      <c r="I1205" s="32" t="s">
        <v>2003</v>
      </c>
      <c r="J1205" s="35">
        <v>0</v>
      </c>
      <c r="K1205" s="35">
        <v>0</v>
      </c>
    </row>
    <row r="1206" spans="1:11" x14ac:dyDescent="0.25">
      <c r="A1206" s="32">
        <v>1509</v>
      </c>
      <c r="B1206" s="32" t="s">
        <v>51</v>
      </c>
      <c r="C1206" s="32" t="s">
        <v>342</v>
      </c>
      <c r="D1206" s="32" t="s">
        <v>7564</v>
      </c>
      <c r="E1206" s="32" t="s">
        <v>7565</v>
      </c>
      <c r="F1206" s="32" t="s">
        <v>7568</v>
      </c>
      <c r="G1206" s="32" t="s">
        <v>7566</v>
      </c>
      <c r="H1206" s="32" t="s">
        <v>7567</v>
      </c>
      <c r="I1206" s="32" t="s">
        <v>2629</v>
      </c>
      <c r="J1206" s="35">
        <v>2950</v>
      </c>
      <c r="K1206" s="35">
        <v>531</v>
      </c>
    </row>
    <row r="1207" spans="1:11" x14ac:dyDescent="0.25">
      <c r="A1207" s="32">
        <v>1509</v>
      </c>
      <c r="B1207" s="32" t="s">
        <v>51</v>
      </c>
      <c r="C1207" s="32" t="s">
        <v>267</v>
      </c>
      <c r="D1207" s="32" t="s">
        <v>81</v>
      </c>
      <c r="E1207" s="32" t="s">
        <v>266</v>
      </c>
      <c r="F1207" s="32" t="s">
        <v>9644</v>
      </c>
      <c r="G1207" s="32" t="s">
        <v>9642</v>
      </c>
      <c r="H1207" s="32" t="s">
        <v>9643</v>
      </c>
      <c r="I1207" s="32" t="s">
        <v>2003</v>
      </c>
      <c r="J1207" s="35">
        <v>0</v>
      </c>
      <c r="K1207" s="35">
        <v>0</v>
      </c>
    </row>
    <row r="1208" spans="1:11" x14ac:dyDescent="0.25">
      <c r="A1208" s="32">
        <v>1509</v>
      </c>
      <c r="B1208" s="32" t="s">
        <v>51</v>
      </c>
      <c r="C1208" s="32" t="s">
        <v>267</v>
      </c>
      <c r="D1208" s="32" t="s">
        <v>81</v>
      </c>
      <c r="E1208" s="32" t="s">
        <v>266</v>
      </c>
      <c r="F1208" s="32" t="s">
        <v>6090</v>
      </c>
      <c r="G1208" s="32" t="s">
        <v>6088</v>
      </c>
      <c r="H1208" s="32" t="s">
        <v>6089</v>
      </c>
      <c r="I1208" s="32" t="s">
        <v>2003</v>
      </c>
      <c r="J1208" s="35">
        <v>0</v>
      </c>
      <c r="K1208" s="35">
        <v>0</v>
      </c>
    </row>
    <row r="1209" spans="1:11" x14ac:dyDescent="0.25">
      <c r="A1209" s="32">
        <v>1509</v>
      </c>
      <c r="B1209" s="32" t="s">
        <v>51</v>
      </c>
      <c r="C1209" s="32" t="s">
        <v>267</v>
      </c>
      <c r="D1209" s="32" t="s">
        <v>81</v>
      </c>
      <c r="E1209" s="32" t="s">
        <v>266</v>
      </c>
      <c r="F1209" s="32" t="s">
        <v>6090</v>
      </c>
      <c r="G1209" s="32" t="s">
        <v>6088</v>
      </c>
      <c r="H1209" s="32" t="s">
        <v>6089</v>
      </c>
      <c r="I1209" s="32" t="s">
        <v>2625</v>
      </c>
      <c r="J1209" s="35">
        <v>1000</v>
      </c>
      <c r="K1209" s="35">
        <v>310</v>
      </c>
    </row>
    <row r="1210" spans="1:11" x14ac:dyDescent="0.25">
      <c r="A1210" s="32">
        <v>1509</v>
      </c>
      <c r="B1210" s="32" t="s">
        <v>51</v>
      </c>
      <c r="C1210" s="32" t="s">
        <v>267</v>
      </c>
      <c r="D1210" s="32" t="s">
        <v>81</v>
      </c>
      <c r="E1210" s="32" t="s">
        <v>266</v>
      </c>
      <c r="F1210" s="32" t="s">
        <v>6093</v>
      </c>
      <c r="G1210" s="32" t="s">
        <v>6091</v>
      </c>
      <c r="H1210" s="32" t="s">
        <v>6092</v>
      </c>
      <c r="I1210" s="32" t="s">
        <v>2003</v>
      </c>
      <c r="J1210" s="35">
        <v>0</v>
      </c>
      <c r="K1210" s="35">
        <v>0</v>
      </c>
    </row>
    <row r="1211" spans="1:11" x14ac:dyDescent="0.25">
      <c r="A1211" s="32">
        <v>1509</v>
      </c>
      <c r="B1211" s="32" t="s">
        <v>51</v>
      </c>
      <c r="C1211" s="32" t="s">
        <v>267</v>
      </c>
      <c r="D1211" s="32" t="s">
        <v>81</v>
      </c>
      <c r="E1211" s="32" t="s">
        <v>266</v>
      </c>
      <c r="F1211" s="32" t="s">
        <v>6093</v>
      </c>
      <c r="G1211" s="32" t="s">
        <v>6091</v>
      </c>
      <c r="H1211" s="32" t="s">
        <v>6092</v>
      </c>
      <c r="I1211" s="32" t="s">
        <v>2625</v>
      </c>
      <c r="J1211" s="35">
        <v>300</v>
      </c>
      <c r="K1211" s="35">
        <v>93</v>
      </c>
    </row>
    <row r="1212" spans="1:11" x14ac:dyDescent="0.25">
      <c r="A1212" s="32">
        <v>1509</v>
      </c>
      <c r="B1212" s="32" t="s">
        <v>51</v>
      </c>
      <c r="C1212" s="32" t="s">
        <v>267</v>
      </c>
      <c r="D1212" s="32" t="s">
        <v>81</v>
      </c>
      <c r="E1212" s="32" t="s">
        <v>266</v>
      </c>
      <c r="F1212" s="32" t="s">
        <v>7012</v>
      </c>
      <c r="G1212" s="32" t="s">
        <v>7010</v>
      </c>
      <c r="H1212" s="32" t="s">
        <v>7011</v>
      </c>
      <c r="I1212" s="32" t="s">
        <v>2003</v>
      </c>
      <c r="J1212" s="35">
        <v>0</v>
      </c>
      <c r="K1212" s="35">
        <v>0</v>
      </c>
    </row>
    <row r="1213" spans="1:11" x14ac:dyDescent="0.25">
      <c r="A1213" s="32">
        <v>1509</v>
      </c>
      <c r="B1213" s="32" t="s">
        <v>51</v>
      </c>
      <c r="C1213" s="32" t="s">
        <v>267</v>
      </c>
      <c r="D1213" s="32" t="s">
        <v>81</v>
      </c>
      <c r="E1213" s="32" t="s">
        <v>266</v>
      </c>
      <c r="F1213" s="32" t="s">
        <v>7012</v>
      </c>
      <c r="G1213" s="32" t="s">
        <v>7010</v>
      </c>
      <c r="H1213" s="32" t="s">
        <v>7011</v>
      </c>
      <c r="I1213" s="32" t="s">
        <v>2625</v>
      </c>
      <c r="J1213" s="35">
        <v>7500</v>
      </c>
      <c r="K1213" s="35">
        <v>2325</v>
      </c>
    </row>
    <row r="1214" spans="1:11" x14ac:dyDescent="0.25">
      <c r="A1214" s="32">
        <v>1509</v>
      </c>
      <c r="B1214" s="32" t="s">
        <v>51</v>
      </c>
      <c r="C1214" s="32" t="s">
        <v>4333</v>
      </c>
      <c r="D1214" s="32" t="s">
        <v>287</v>
      </c>
      <c r="E1214" s="32" t="s">
        <v>278</v>
      </c>
      <c r="F1214" s="32" t="s">
        <v>5049</v>
      </c>
      <c r="G1214" s="32" t="s">
        <v>286</v>
      </c>
      <c r="H1214" s="32" t="s">
        <v>10330</v>
      </c>
      <c r="I1214" s="32" t="s">
        <v>2628</v>
      </c>
      <c r="J1214" s="35">
        <v>42878</v>
      </c>
      <c r="K1214" s="35">
        <v>2572.6799999999998</v>
      </c>
    </row>
    <row r="1215" spans="1:11" x14ac:dyDescent="0.25">
      <c r="A1215" s="32">
        <v>1509</v>
      </c>
      <c r="B1215" s="32" t="s">
        <v>51</v>
      </c>
      <c r="C1215" s="32" t="s">
        <v>4333</v>
      </c>
      <c r="D1215" s="32" t="s">
        <v>2475</v>
      </c>
      <c r="E1215" s="32" t="s">
        <v>334</v>
      </c>
      <c r="F1215" s="32" t="s">
        <v>5123</v>
      </c>
      <c r="G1215" s="32" t="s">
        <v>4949</v>
      </c>
      <c r="H1215" s="32" t="s">
        <v>7798</v>
      </c>
      <c r="I1215" s="32" t="s">
        <v>2625</v>
      </c>
      <c r="J1215" s="35">
        <v>0</v>
      </c>
      <c r="K1215" s="35">
        <v>0</v>
      </c>
    </row>
    <row r="1216" spans="1:11" x14ac:dyDescent="0.25">
      <c r="A1216" s="32">
        <v>1509</v>
      </c>
      <c r="B1216" s="32" t="s">
        <v>51</v>
      </c>
      <c r="C1216" s="32" t="s">
        <v>4333</v>
      </c>
      <c r="D1216" s="32" t="s">
        <v>2475</v>
      </c>
      <c r="E1216" s="32" t="s">
        <v>334</v>
      </c>
      <c r="F1216" s="32" t="s">
        <v>7246</v>
      </c>
      <c r="G1216" s="32" t="s">
        <v>7244</v>
      </c>
      <c r="H1216" s="32" t="s">
        <v>7245</v>
      </c>
      <c r="I1216" s="32" t="s">
        <v>2625</v>
      </c>
      <c r="J1216" s="35">
        <v>0</v>
      </c>
      <c r="K1216" s="35">
        <v>0</v>
      </c>
    </row>
    <row r="1217" spans="1:11" x14ac:dyDescent="0.25">
      <c r="A1217" s="32">
        <v>1509</v>
      </c>
      <c r="B1217" s="32" t="s">
        <v>51</v>
      </c>
      <c r="C1217" s="32" t="s">
        <v>4333</v>
      </c>
      <c r="D1217" s="32" t="s">
        <v>2475</v>
      </c>
      <c r="E1217" s="32" t="s">
        <v>334</v>
      </c>
      <c r="F1217" s="32" t="s">
        <v>7252</v>
      </c>
      <c r="G1217" s="32" t="s">
        <v>7250</v>
      </c>
      <c r="H1217" s="32" t="s">
        <v>7251</v>
      </c>
      <c r="I1217" s="32" t="s">
        <v>2625</v>
      </c>
      <c r="J1217" s="35">
        <v>0</v>
      </c>
      <c r="K1217" s="35">
        <v>0</v>
      </c>
    </row>
    <row r="1218" spans="1:11" x14ac:dyDescent="0.25">
      <c r="A1218" s="32">
        <v>1509</v>
      </c>
      <c r="B1218" s="32" t="s">
        <v>51</v>
      </c>
      <c r="C1218" s="32" t="s">
        <v>4333</v>
      </c>
      <c r="D1218" s="32" t="s">
        <v>335</v>
      </c>
      <c r="E1218" s="32" t="s">
        <v>334</v>
      </c>
      <c r="F1218" s="32" t="s">
        <v>6358</v>
      </c>
      <c r="G1218" s="32" t="s">
        <v>6356</v>
      </c>
      <c r="H1218" s="32" t="s">
        <v>6357</v>
      </c>
      <c r="I1218" s="32" t="s">
        <v>2625</v>
      </c>
      <c r="J1218" s="35">
        <v>0</v>
      </c>
      <c r="K1218" s="35">
        <v>0</v>
      </c>
    </row>
    <row r="1219" spans="1:11" x14ac:dyDescent="0.25">
      <c r="A1219" s="32">
        <v>1509</v>
      </c>
      <c r="B1219" s="32" t="s">
        <v>51</v>
      </c>
      <c r="C1219" s="32" t="s">
        <v>4333</v>
      </c>
      <c r="D1219" s="32" t="s">
        <v>335</v>
      </c>
      <c r="E1219" s="32" t="s">
        <v>334</v>
      </c>
      <c r="F1219" s="32" t="s">
        <v>6370</v>
      </c>
      <c r="G1219" s="32" t="s">
        <v>5864</v>
      </c>
      <c r="H1219" s="32" t="s">
        <v>6369</v>
      </c>
      <c r="I1219" s="32" t="s">
        <v>2625</v>
      </c>
      <c r="J1219" s="35">
        <v>0</v>
      </c>
      <c r="K1219" s="35">
        <v>0</v>
      </c>
    </row>
    <row r="1220" spans="1:11" x14ac:dyDescent="0.25">
      <c r="A1220" s="32">
        <v>1509</v>
      </c>
      <c r="B1220" s="32" t="s">
        <v>51</v>
      </c>
      <c r="C1220" s="32" t="s">
        <v>4333</v>
      </c>
      <c r="D1220" s="32" t="s">
        <v>335</v>
      </c>
      <c r="E1220" s="32" t="s">
        <v>334</v>
      </c>
      <c r="F1220" s="32" t="s">
        <v>6389</v>
      </c>
      <c r="G1220" s="32" t="s">
        <v>5830</v>
      </c>
      <c r="H1220" s="32" t="s">
        <v>6388</v>
      </c>
      <c r="I1220" s="32" t="s">
        <v>2625</v>
      </c>
      <c r="J1220" s="35">
        <v>0</v>
      </c>
      <c r="K1220" s="35">
        <v>0</v>
      </c>
    </row>
    <row r="1221" spans="1:11" x14ac:dyDescent="0.25">
      <c r="A1221" s="32">
        <v>1509</v>
      </c>
      <c r="B1221" s="32" t="s">
        <v>51</v>
      </c>
      <c r="C1221" s="32" t="s">
        <v>4333</v>
      </c>
      <c r="D1221" s="32" t="s">
        <v>335</v>
      </c>
      <c r="E1221" s="32" t="s">
        <v>334</v>
      </c>
      <c r="F1221" s="32" t="s">
        <v>6426</v>
      </c>
      <c r="G1221" s="32" t="s">
        <v>6424</v>
      </c>
      <c r="H1221" s="32" t="s">
        <v>6425</v>
      </c>
      <c r="I1221" s="32" t="s">
        <v>2625</v>
      </c>
      <c r="J1221" s="35">
        <v>0</v>
      </c>
      <c r="K1221" s="35">
        <v>0</v>
      </c>
    </row>
    <row r="1222" spans="1:11" x14ac:dyDescent="0.25">
      <c r="A1222" s="32">
        <v>1509</v>
      </c>
      <c r="B1222" s="32" t="s">
        <v>51</v>
      </c>
      <c r="C1222" s="32" t="s">
        <v>4333</v>
      </c>
      <c r="D1222" s="32" t="s">
        <v>335</v>
      </c>
      <c r="E1222" s="32" t="s">
        <v>334</v>
      </c>
      <c r="F1222" s="32" t="s">
        <v>6434</v>
      </c>
      <c r="G1222" s="32" t="s">
        <v>5911</v>
      </c>
      <c r="H1222" s="32" t="s">
        <v>6433</v>
      </c>
      <c r="I1222" s="32" t="s">
        <v>2003</v>
      </c>
      <c r="J1222" s="35">
        <v>0</v>
      </c>
      <c r="K1222" s="35">
        <v>0</v>
      </c>
    </row>
    <row r="1223" spans="1:11" x14ac:dyDescent="0.25">
      <c r="A1223" s="32">
        <v>1509</v>
      </c>
      <c r="B1223" s="32" t="s">
        <v>51</v>
      </c>
      <c r="C1223" s="32" t="s">
        <v>4333</v>
      </c>
      <c r="D1223" s="32" t="s">
        <v>335</v>
      </c>
      <c r="E1223" s="32" t="s">
        <v>334</v>
      </c>
      <c r="F1223" s="32" t="s">
        <v>6434</v>
      </c>
      <c r="G1223" s="32" t="s">
        <v>5911</v>
      </c>
      <c r="H1223" s="32" t="s">
        <v>6433</v>
      </c>
      <c r="I1223" s="32" t="s">
        <v>2625</v>
      </c>
      <c r="J1223" s="35">
        <v>0</v>
      </c>
      <c r="K1223" s="35">
        <v>0</v>
      </c>
    </row>
    <row r="1224" spans="1:11" x14ac:dyDescent="0.25">
      <c r="A1224" s="32">
        <v>1509</v>
      </c>
      <c r="B1224" s="32" t="s">
        <v>51</v>
      </c>
      <c r="C1224" s="32" t="s">
        <v>4333</v>
      </c>
      <c r="D1224" s="32" t="s">
        <v>335</v>
      </c>
      <c r="E1224" s="32" t="s">
        <v>334</v>
      </c>
      <c r="F1224" s="32" t="s">
        <v>6499</v>
      </c>
      <c r="G1224" s="32" t="s">
        <v>5902</v>
      </c>
      <c r="H1224" s="32" t="s">
        <v>6498</v>
      </c>
      <c r="I1224" s="32" t="s">
        <v>2003</v>
      </c>
      <c r="J1224" s="35">
        <v>0</v>
      </c>
      <c r="K1224" s="35">
        <v>0</v>
      </c>
    </row>
    <row r="1225" spans="1:11" x14ac:dyDescent="0.25">
      <c r="A1225" s="32">
        <v>1509</v>
      </c>
      <c r="B1225" s="32" t="s">
        <v>51</v>
      </c>
      <c r="C1225" s="32" t="s">
        <v>4333</v>
      </c>
      <c r="D1225" s="32" t="s">
        <v>335</v>
      </c>
      <c r="E1225" s="32" t="s">
        <v>334</v>
      </c>
      <c r="F1225" s="32" t="s">
        <v>6499</v>
      </c>
      <c r="G1225" s="32" t="s">
        <v>5902</v>
      </c>
      <c r="H1225" s="32" t="s">
        <v>6498</v>
      </c>
      <c r="I1225" s="32" t="s">
        <v>2625</v>
      </c>
      <c r="J1225" s="35">
        <v>0</v>
      </c>
      <c r="K1225" s="35">
        <v>0</v>
      </c>
    </row>
    <row r="1226" spans="1:11" x14ac:dyDescent="0.25">
      <c r="A1226" s="32">
        <v>1509</v>
      </c>
      <c r="B1226" s="32" t="s">
        <v>51</v>
      </c>
      <c r="C1226" s="32" t="s">
        <v>4333</v>
      </c>
      <c r="D1226" s="32" t="s">
        <v>335</v>
      </c>
      <c r="E1226" s="32" t="s">
        <v>334</v>
      </c>
      <c r="F1226" s="32" t="s">
        <v>6501</v>
      </c>
      <c r="G1226" s="32" t="s">
        <v>5907</v>
      </c>
      <c r="H1226" s="32" t="s">
        <v>6500</v>
      </c>
      <c r="I1226" s="32" t="s">
        <v>2003</v>
      </c>
      <c r="J1226" s="35">
        <v>0</v>
      </c>
      <c r="K1226" s="35">
        <v>0</v>
      </c>
    </row>
    <row r="1227" spans="1:11" x14ac:dyDescent="0.25">
      <c r="A1227" s="32">
        <v>1509</v>
      </c>
      <c r="B1227" s="32" t="s">
        <v>51</v>
      </c>
      <c r="C1227" s="32" t="s">
        <v>4333</v>
      </c>
      <c r="D1227" s="32" t="s">
        <v>335</v>
      </c>
      <c r="E1227" s="32" t="s">
        <v>334</v>
      </c>
      <c r="F1227" s="32" t="s">
        <v>6503</v>
      </c>
      <c r="G1227" s="32" t="s">
        <v>5905</v>
      </c>
      <c r="H1227" s="32" t="s">
        <v>6502</v>
      </c>
      <c r="I1227" s="32" t="s">
        <v>2003</v>
      </c>
      <c r="J1227" s="35">
        <v>0</v>
      </c>
      <c r="K1227" s="35">
        <v>0</v>
      </c>
    </row>
    <row r="1228" spans="1:11" x14ac:dyDescent="0.25">
      <c r="A1228" s="32">
        <v>1509</v>
      </c>
      <c r="B1228" s="32" t="s">
        <v>51</v>
      </c>
      <c r="C1228" s="32" t="s">
        <v>4333</v>
      </c>
      <c r="D1228" s="32" t="s">
        <v>335</v>
      </c>
      <c r="E1228" s="32" t="s">
        <v>334</v>
      </c>
      <c r="F1228" s="32" t="s">
        <v>6503</v>
      </c>
      <c r="G1228" s="32" t="s">
        <v>5905</v>
      </c>
      <c r="H1228" s="32" t="s">
        <v>6502</v>
      </c>
      <c r="I1228" s="32" t="s">
        <v>2625</v>
      </c>
      <c r="J1228" s="35">
        <v>0</v>
      </c>
      <c r="K1228" s="35">
        <v>0</v>
      </c>
    </row>
    <row r="1229" spans="1:11" x14ac:dyDescent="0.25">
      <c r="A1229" s="32">
        <v>1509</v>
      </c>
      <c r="B1229" s="32" t="s">
        <v>51</v>
      </c>
      <c r="C1229" s="32" t="s">
        <v>4333</v>
      </c>
      <c r="D1229" s="32" t="s">
        <v>335</v>
      </c>
      <c r="E1229" s="32" t="s">
        <v>334</v>
      </c>
      <c r="F1229" s="32" t="s">
        <v>6505</v>
      </c>
      <c r="G1229" s="32" t="s">
        <v>5896</v>
      </c>
      <c r="H1229" s="32" t="s">
        <v>6504</v>
      </c>
      <c r="I1229" s="32" t="s">
        <v>2003</v>
      </c>
      <c r="J1229" s="35">
        <v>0</v>
      </c>
      <c r="K1229" s="35">
        <v>0</v>
      </c>
    </row>
    <row r="1230" spans="1:11" x14ac:dyDescent="0.25">
      <c r="A1230" s="32">
        <v>1509</v>
      </c>
      <c r="B1230" s="32" t="s">
        <v>51</v>
      </c>
      <c r="C1230" s="32" t="s">
        <v>4333</v>
      </c>
      <c r="D1230" s="32" t="s">
        <v>335</v>
      </c>
      <c r="E1230" s="32" t="s">
        <v>334</v>
      </c>
      <c r="F1230" s="32" t="s">
        <v>6505</v>
      </c>
      <c r="G1230" s="32" t="s">
        <v>5896</v>
      </c>
      <c r="H1230" s="32" t="s">
        <v>6504</v>
      </c>
      <c r="I1230" s="32" t="s">
        <v>2625</v>
      </c>
      <c r="J1230" s="35">
        <v>0</v>
      </c>
      <c r="K1230" s="35">
        <v>0</v>
      </c>
    </row>
    <row r="1231" spans="1:11" x14ac:dyDescent="0.25">
      <c r="A1231" s="32">
        <v>1509</v>
      </c>
      <c r="B1231" s="32" t="s">
        <v>51</v>
      </c>
      <c r="C1231" s="32" t="s">
        <v>4333</v>
      </c>
      <c r="D1231" s="32" t="s">
        <v>335</v>
      </c>
      <c r="E1231" s="32" t="s">
        <v>334</v>
      </c>
      <c r="F1231" s="32" t="s">
        <v>6521</v>
      </c>
      <c r="G1231" s="32" t="s">
        <v>5904</v>
      </c>
      <c r="H1231" s="32" t="s">
        <v>6520</v>
      </c>
      <c r="I1231" s="32" t="s">
        <v>2003</v>
      </c>
      <c r="J1231" s="35">
        <v>0</v>
      </c>
      <c r="K1231" s="35">
        <v>0</v>
      </c>
    </row>
    <row r="1232" spans="1:11" x14ac:dyDescent="0.25">
      <c r="A1232" s="32">
        <v>1509</v>
      </c>
      <c r="B1232" s="32" t="s">
        <v>51</v>
      </c>
      <c r="C1232" s="32" t="s">
        <v>4333</v>
      </c>
      <c r="D1232" s="32" t="s">
        <v>335</v>
      </c>
      <c r="E1232" s="32" t="s">
        <v>334</v>
      </c>
      <c r="F1232" s="32" t="s">
        <v>6521</v>
      </c>
      <c r="G1232" s="32" t="s">
        <v>5904</v>
      </c>
      <c r="H1232" s="32" t="s">
        <v>6520</v>
      </c>
      <c r="I1232" s="32" t="s">
        <v>2625</v>
      </c>
      <c r="J1232" s="35">
        <v>0</v>
      </c>
      <c r="K1232" s="35">
        <v>0</v>
      </c>
    </row>
    <row r="1233" spans="1:11" x14ac:dyDescent="0.25">
      <c r="A1233" s="32">
        <v>1509</v>
      </c>
      <c r="B1233" s="32" t="s">
        <v>51</v>
      </c>
      <c r="C1233" s="32" t="s">
        <v>4333</v>
      </c>
      <c r="D1233" s="32" t="s">
        <v>335</v>
      </c>
      <c r="E1233" s="32" t="s">
        <v>334</v>
      </c>
      <c r="F1233" s="32" t="s">
        <v>6526</v>
      </c>
      <c r="G1233" s="32" t="s">
        <v>5908</v>
      </c>
      <c r="H1233" s="32" t="s">
        <v>6525</v>
      </c>
      <c r="I1233" s="32" t="s">
        <v>2003</v>
      </c>
      <c r="J1233" s="35">
        <v>0</v>
      </c>
      <c r="K1233" s="35">
        <v>0</v>
      </c>
    </row>
    <row r="1234" spans="1:11" x14ac:dyDescent="0.25">
      <c r="A1234" s="32">
        <v>1509</v>
      </c>
      <c r="B1234" s="32" t="s">
        <v>51</v>
      </c>
      <c r="C1234" s="32" t="s">
        <v>4333</v>
      </c>
      <c r="D1234" s="32" t="s">
        <v>335</v>
      </c>
      <c r="E1234" s="32" t="s">
        <v>334</v>
      </c>
      <c r="F1234" s="32" t="s">
        <v>6526</v>
      </c>
      <c r="G1234" s="32" t="s">
        <v>5908</v>
      </c>
      <c r="H1234" s="32" t="s">
        <v>6525</v>
      </c>
      <c r="I1234" s="32" t="s">
        <v>2625</v>
      </c>
      <c r="J1234" s="35">
        <v>0</v>
      </c>
      <c r="K1234" s="35">
        <v>0</v>
      </c>
    </row>
    <row r="1235" spans="1:11" x14ac:dyDescent="0.25">
      <c r="A1235" s="32">
        <v>1509</v>
      </c>
      <c r="B1235" s="32" t="s">
        <v>51</v>
      </c>
      <c r="C1235" s="32" t="s">
        <v>4333</v>
      </c>
      <c r="D1235" s="32" t="s">
        <v>335</v>
      </c>
      <c r="E1235" s="32" t="s">
        <v>334</v>
      </c>
      <c r="F1235" s="32" t="s">
        <v>6528</v>
      </c>
      <c r="G1235" s="32" t="s">
        <v>5909</v>
      </c>
      <c r="H1235" s="32" t="s">
        <v>6527</v>
      </c>
      <c r="I1235" s="32" t="s">
        <v>2003</v>
      </c>
      <c r="J1235" s="35">
        <v>0</v>
      </c>
      <c r="K1235" s="35">
        <v>0</v>
      </c>
    </row>
    <row r="1236" spans="1:11" x14ac:dyDescent="0.25">
      <c r="A1236" s="32">
        <v>1509</v>
      </c>
      <c r="B1236" s="32" t="s">
        <v>51</v>
      </c>
      <c r="C1236" s="32" t="s">
        <v>4333</v>
      </c>
      <c r="D1236" s="32" t="s">
        <v>335</v>
      </c>
      <c r="E1236" s="32" t="s">
        <v>334</v>
      </c>
      <c r="F1236" s="32" t="s">
        <v>6534</v>
      </c>
      <c r="G1236" s="32" t="s">
        <v>5910</v>
      </c>
      <c r="H1236" s="32" t="s">
        <v>6533</v>
      </c>
      <c r="I1236" s="32" t="s">
        <v>2003</v>
      </c>
      <c r="J1236" s="35">
        <v>0</v>
      </c>
      <c r="K1236" s="35">
        <v>0</v>
      </c>
    </row>
    <row r="1237" spans="1:11" x14ac:dyDescent="0.25">
      <c r="A1237" s="32">
        <v>1509</v>
      </c>
      <c r="B1237" s="32" t="s">
        <v>51</v>
      </c>
      <c r="C1237" s="32" t="s">
        <v>4333</v>
      </c>
      <c r="D1237" s="32" t="s">
        <v>335</v>
      </c>
      <c r="E1237" s="32" t="s">
        <v>334</v>
      </c>
      <c r="F1237" s="32" t="s">
        <v>6534</v>
      </c>
      <c r="G1237" s="32" t="s">
        <v>5910</v>
      </c>
      <c r="H1237" s="32" t="s">
        <v>6533</v>
      </c>
      <c r="I1237" s="32" t="s">
        <v>2625</v>
      </c>
      <c r="J1237" s="35">
        <v>0</v>
      </c>
      <c r="K1237" s="35">
        <v>0</v>
      </c>
    </row>
    <row r="1238" spans="1:11" x14ac:dyDescent="0.25">
      <c r="A1238" s="32">
        <v>1509</v>
      </c>
      <c r="B1238" s="32" t="s">
        <v>51</v>
      </c>
      <c r="C1238" s="32" t="s">
        <v>4333</v>
      </c>
      <c r="D1238" s="32" t="s">
        <v>335</v>
      </c>
      <c r="E1238" s="32" t="s">
        <v>334</v>
      </c>
      <c r="F1238" s="32" t="s">
        <v>6536</v>
      </c>
      <c r="G1238" s="32" t="s">
        <v>5889</v>
      </c>
      <c r="H1238" s="32" t="s">
        <v>6535</v>
      </c>
      <c r="I1238" s="32" t="s">
        <v>2003</v>
      </c>
      <c r="J1238" s="35">
        <v>0</v>
      </c>
      <c r="K1238" s="35">
        <v>0</v>
      </c>
    </row>
    <row r="1239" spans="1:11" x14ac:dyDescent="0.25">
      <c r="A1239" s="32">
        <v>1509</v>
      </c>
      <c r="B1239" s="32" t="s">
        <v>51</v>
      </c>
      <c r="C1239" s="32" t="s">
        <v>4333</v>
      </c>
      <c r="D1239" s="32" t="s">
        <v>335</v>
      </c>
      <c r="E1239" s="32" t="s">
        <v>334</v>
      </c>
      <c r="F1239" s="32" t="s">
        <v>6538</v>
      </c>
      <c r="G1239" s="32" t="s">
        <v>5903</v>
      </c>
      <c r="H1239" s="32" t="s">
        <v>6537</v>
      </c>
      <c r="I1239" s="32" t="s">
        <v>2003</v>
      </c>
      <c r="J1239" s="35">
        <v>0</v>
      </c>
      <c r="K1239" s="35">
        <v>0</v>
      </c>
    </row>
    <row r="1240" spans="1:11" x14ac:dyDescent="0.25">
      <c r="A1240" s="32">
        <v>1509</v>
      </c>
      <c r="B1240" s="32" t="s">
        <v>51</v>
      </c>
      <c r="C1240" s="32" t="s">
        <v>4333</v>
      </c>
      <c r="D1240" s="32" t="s">
        <v>335</v>
      </c>
      <c r="E1240" s="32" t="s">
        <v>334</v>
      </c>
      <c r="F1240" s="32" t="s">
        <v>6540</v>
      </c>
      <c r="G1240" s="32" t="s">
        <v>5892</v>
      </c>
      <c r="H1240" s="32" t="s">
        <v>6539</v>
      </c>
      <c r="I1240" s="32" t="s">
        <v>2003</v>
      </c>
      <c r="J1240" s="35">
        <v>0</v>
      </c>
      <c r="K1240" s="35">
        <v>0</v>
      </c>
    </row>
    <row r="1241" spans="1:11" x14ac:dyDescent="0.25">
      <c r="A1241" s="32">
        <v>1509</v>
      </c>
      <c r="B1241" s="32" t="s">
        <v>51</v>
      </c>
      <c r="C1241" s="32" t="s">
        <v>4333</v>
      </c>
      <c r="D1241" s="32" t="s">
        <v>335</v>
      </c>
      <c r="E1241" s="32" t="s">
        <v>334</v>
      </c>
      <c r="F1241" s="32" t="s">
        <v>6540</v>
      </c>
      <c r="G1241" s="32" t="s">
        <v>5892</v>
      </c>
      <c r="H1241" s="32" t="s">
        <v>6539</v>
      </c>
      <c r="I1241" s="32" t="s">
        <v>2625</v>
      </c>
      <c r="J1241" s="35">
        <v>0</v>
      </c>
      <c r="K1241" s="35">
        <v>0</v>
      </c>
    </row>
    <row r="1242" spans="1:11" x14ac:dyDescent="0.25">
      <c r="A1242" s="32">
        <v>1509</v>
      </c>
      <c r="B1242" s="32" t="s">
        <v>51</v>
      </c>
      <c r="C1242" s="32" t="s">
        <v>4333</v>
      </c>
      <c r="D1242" s="32" t="s">
        <v>335</v>
      </c>
      <c r="E1242" s="32" t="s">
        <v>334</v>
      </c>
      <c r="F1242" s="32" t="s">
        <v>6542</v>
      </c>
      <c r="G1242" s="32" t="s">
        <v>5895</v>
      </c>
      <c r="H1242" s="32" t="s">
        <v>6541</v>
      </c>
      <c r="I1242" s="32" t="s">
        <v>2003</v>
      </c>
      <c r="J1242" s="35">
        <v>0</v>
      </c>
      <c r="K1242" s="35">
        <v>0</v>
      </c>
    </row>
    <row r="1243" spans="1:11" x14ac:dyDescent="0.25">
      <c r="A1243" s="32">
        <v>1509</v>
      </c>
      <c r="B1243" s="32" t="s">
        <v>51</v>
      </c>
      <c r="C1243" s="32" t="s">
        <v>4333</v>
      </c>
      <c r="D1243" s="32" t="s">
        <v>335</v>
      </c>
      <c r="E1243" s="32" t="s">
        <v>334</v>
      </c>
      <c r="F1243" s="32" t="s">
        <v>6542</v>
      </c>
      <c r="G1243" s="32" t="s">
        <v>5895</v>
      </c>
      <c r="H1243" s="32" t="s">
        <v>6541</v>
      </c>
      <c r="I1243" s="32" t="s">
        <v>2625</v>
      </c>
      <c r="J1243" s="35">
        <v>0</v>
      </c>
      <c r="K1243" s="35">
        <v>0</v>
      </c>
    </row>
    <row r="1244" spans="1:11" x14ac:dyDescent="0.25">
      <c r="A1244" s="32">
        <v>1509</v>
      </c>
      <c r="B1244" s="32" t="s">
        <v>51</v>
      </c>
      <c r="C1244" s="32" t="s">
        <v>4333</v>
      </c>
      <c r="D1244" s="32" t="s">
        <v>335</v>
      </c>
      <c r="E1244" s="32" t="s">
        <v>334</v>
      </c>
      <c r="F1244" s="32" t="s">
        <v>6544</v>
      </c>
      <c r="G1244" s="32" t="s">
        <v>5891</v>
      </c>
      <c r="H1244" s="32" t="s">
        <v>6543</v>
      </c>
      <c r="I1244" s="32" t="s">
        <v>2003</v>
      </c>
      <c r="J1244" s="35">
        <v>0</v>
      </c>
      <c r="K1244" s="35">
        <v>0</v>
      </c>
    </row>
    <row r="1245" spans="1:11" x14ac:dyDescent="0.25">
      <c r="A1245" s="32">
        <v>1509</v>
      </c>
      <c r="B1245" s="32" t="s">
        <v>51</v>
      </c>
      <c r="C1245" s="32" t="s">
        <v>4333</v>
      </c>
      <c r="D1245" s="32" t="s">
        <v>335</v>
      </c>
      <c r="E1245" s="32" t="s">
        <v>334</v>
      </c>
      <c r="F1245" s="32" t="s">
        <v>6544</v>
      </c>
      <c r="G1245" s="32" t="s">
        <v>5891</v>
      </c>
      <c r="H1245" s="32" t="s">
        <v>6543</v>
      </c>
      <c r="I1245" s="32" t="s">
        <v>2625</v>
      </c>
      <c r="J1245" s="35">
        <v>0</v>
      </c>
      <c r="K1245" s="35">
        <v>0</v>
      </c>
    </row>
    <row r="1246" spans="1:11" x14ac:dyDescent="0.25">
      <c r="A1246" s="32">
        <v>1509</v>
      </c>
      <c r="B1246" s="32" t="s">
        <v>51</v>
      </c>
      <c r="C1246" s="32" t="s">
        <v>4333</v>
      </c>
      <c r="D1246" s="32" t="s">
        <v>335</v>
      </c>
      <c r="E1246" s="32" t="s">
        <v>334</v>
      </c>
      <c r="F1246" s="32" t="s">
        <v>6546</v>
      </c>
      <c r="G1246" s="32" t="s">
        <v>5894</v>
      </c>
      <c r="H1246" s="32" t="s">
        <v>6545</v>
      </c>
      <c r="I1246" s="32" t="s">
        <v>2003</v>
      </c>
      <c r="J1246" s="35">
        <v>0</v>
      </c>
      <c r="K1246" s="35">
        <v>0</v>
      </c>
    </row>
    <row r="1247" spans="1:11" x14ac:dyDescent="0.25">
      <c r="A1247" s="32">
        <v>1509</v>
      </c>
      <c r="B1247" s="32" t="s">
        <v>51</v>
      </c>
      <c r="C1247" s="32" t="s">
        <v>4333</v>
      </c>
      <c r="D1247" s="32" t="s">
        <v>335</v>
      </c>
      <c r="E1247" s="32" t="s">
        <v>334</v>
      </c>
      <c r="F1247" s="32" t="s">
        <v>6548</v>
      </c>
      <c r="G1247" s="32" t="s">
        <v>5887</v>
      </c>
      <c r="H1247" s="32" t="s">
        <v>6547</v>
      </c>
      <c r="I1247" s="32" t="s">
        <v>2003</v>
      </c>
      <c r="J1247" s="35">
        <v>0</v>
      </c>
      <c r="K1247" s="35">
        <v>0</v>
      </c>
    </row>
    <row r="1248" spans="1:11" x14ac:dyDescent="0.25">
      <c r="A1248" s="32">
        <v>1509</v>
      </c>
      <c r="B1248" s="32" t="s">
        <v>51</v>
      </c>
      <c r="C1248" s="32" t="s">
        <v>4333</v>
      </c>
      <c r="D1248" s="32" t="s">
        <v>335</v>
      </c>
      <c r="E1248" s="32" t="s">
        <v>334</v>
      </c>
      <c r="F1248" s="32" t="s">
        <v>6548</v>
      </c>
      <c r="G1248" s="32" t="s">
        <v>5887</v>
      </c>
      <c r="H1248" s="32" t="s">
        <v>6547</v>
      </c>
      <c r="I1248" s="32" t="s">
        <v>2625</v>
      </c>
      <c r="J1248" s="35">
        <v>0</v>
      </c>
      <c r="K1248" s="35">
        <v>0</v>
      </c>
    </row>
    <row r="1249" spans="1:11" x14ac:dyDescent="0.25">
      <c r="A1249" s="32">
        <v>1509</v>
      </c>
      <c r="B1249" s="32" t="s">
        <v>51</v>
      </c>
      <c r="C1249" s="32" t="s">
        <v>4333</v>
      </c>
      <c r="D1249" s="32" t="s">
        <v>335</v>
      </c>
      <c r="E1249" s="32" t="s">
        <v>334</v>
      </c>
      <c r="F1249" s="32" t="s">
        <v>6550</v>
      </c>
      <c r="G1249" s="32" t="s">
        <v>5890</v>
      </c>
      <c r="H1249" s="32" t="s">
        <v>6549</v>
      </c>
      <c r="I1249" s="32" t="s">
        <v>2003</v>
      </c>
      <c r="J1249" s="35">
        <v>0</v>
      </c>
      <c r="K1249" s="35">
        <v>0</v>
      </c>
    </row>
    <row r="1250" spans="1:11" x14ac:dyDescent="0.25">
      <c r="A1250" s="32">
        <v>1509</v>
      </c>
      <c r="B1250" s="32" t="s">
        <v>51</v>
      </c>
      <c r="C1250" s="32" t="s">
        <v>4333</v>
      </c>
      <c r="D1250" s="32" t="s">
        <v>335</v>
      </c>
      <c r="E1250" s="32" t="s">
        <v>334</v>
      </c>
      <c r="F1250" s="32" t="s">
        <v>6552</v>
      </c>
      <c r="G1250" s="32" t="s">
        <v>5893</v>
      </c>
      <c r="H1250" s="32" t="s">
        <v>6551</v>
      </c>
      <c r="I1250" s="32" t="s">
        <v>2003</v>
      </c>
      <c r="J1250" s="35">
        <v>0</v>
      </c>
      <c r="K1250" s="35">
        <v>0</v>
      </c>
    </row>
    <row r="1251" spans="1:11" x14ac:dyDescent="0.25">
      <c r="A1251" s="32">
        <v>1509</v>
      </c>
      <c r="B1251" s="32" t="s">
        <v>51</v>
      </c>
      <c r="C1251" s="32" t="s">
        <v>4333</v>
      </c>
      <c r="D1251" s="32" t="s">
        <v>335</v>
      </c>
      <c r="E1251" s="32" t="s">
        <v>334</v>
      </c>
      <c r="F1251" s="32" t="s">
        <v>6554</v>
      </c>
      <c r="G1251" s="32" t="s">
        <v>5888</v>
      </c>
      <c r="H1251" s="32" t="s">
        <v>6553</v>
      </c>
      <c r="I1251" s="32" t="s">
        <v>2003</v>
      </c>
      <c r="J1251" s="35">
        <v>0</v>
      </c>
      <c r="K1251" s="35">
        <v>0</v>
      </c>
    </row>
    <row r="1252" spans="1:11" x14ac:dyDescent="0.25">
      <c r="A1252" s="32">
        <v>1509</v>
      </c>
      <c r="B1252" s="32" t="s">
        <v>51</v>
      </c>
      <c r="C1252" s="32" t="s">
        <v>4333</v>
      </c>
      <c r="D1252" s="32" t="s">
        <v>335</v>
      </c>
      <c r="E1252" s="32" t="s">
        <v>334</v>
      </c>
      <c r="F1252" s="32" t="s">
        <v>6556</v>
      </c>
      <c r="G1252" s="32" t="s">
        <v>5899</v>
      </c>
      <c r="H1252" s="32" t="s">
        <v>6555</v>
      </c>
      <c r="I1252" s="32" t="s">
        <v>2003</v>
      </c>
      <c r="J1252" s="35">
        <v>0</v>
      </c>
      <c r="K1252" s="35">
        <v>0</v>
      </c>
    </row>
    <row r="1253" spans="1:11" x14ac:dyDescent="0.25">
      <c r="A1253" s="32">
        <v>1509</v>
      </c>
      <c r="B1253" s="32" t="s">
        <v>51</v>
      </c>
      <c r="C1253" s="32" t="s">
        <v>4333</v>
      </c>
      <c r="D1253" s="32" t="s">
        <v>335</v>
      </c>
      <c r="E1253" s="32" t="s">
        <v>334</v>
      </c>
      <c r="F1253" s="32" t="s">
        <v>6556</v>
      </c>
      <c r="G1253" s="32" t="s">
        <v>5899</v>
      </c>
      <c r="H1253" s="32" t="s">
        <v>6555</v>
      </c>
      <c r="I1253" s="32" t="s">
        <v>2625</v>
      </c>
      <c r="J1253" s="35">
        <v>0</v>
      </c>
      <c r="K1253" s="35">
        <v>0</v>
      </c>
    </row>
    <row r="1254" spans="1:11" x14ac:dyDescent="0.25">
      <c r="A1254" s="32">
        <v>1509</v>
      </c>
      <c r="B1254" s="32" t="s">
        <v>51</v>
      </c>
      <c r="C1254" s="32" t="s">
        <v>4333</v>
      </c>
      <c r="D1254" s="32" t="s">
        <v>335</v>
      </c>
      <c r="E1254" s="32" t="s">
        <v>334</v>
      </c>
      <c r="F1254" s="32" t="s">
        <v>6558</v>
      </c>
      <c r="G1254" s="32" t="s">
        <v>5898</v>
      </c>
      <c r="H1254" s="32" t="s">
        <v>6557</v>
      </c>
      <c r="I1254" s="32" t="s">
        <v>2003</v>
      </c>
      <c r="J1254" s="35">
        <v>0</v>
      </c>
      <c r="K1254" s="35">
        <v>0</v>
      </c>
    </row>
    <row r="1255" spans="1:11" x14ac:dyDescent="0.25">
      <c r="A1255" s="32">
        <v>1509</v>
      </c>
      <c r="B1255" s="32" t="s">
        <v>51</v>
      </c>
      <c r="C1255" s="32" t="s">
        <v>4333</v>
      </c>
      <c r="D1255" s="32" t="s">
        <v>335</v>
      </c>
      <c r="E1255" s="32" t="s">
        <v>334</v>
      </c>
      <c r="F1255" s="32" t="s">
        <v>6558</v>
      </c>
      <c r="G1255" s="32" t="s">
        <v>5898</v>
      </c>
      <c r="H1255" s="32" t="s">
        <v>6557</v>
      </c>
      <c r="I1255" s="32" t="s">
        <v>2625</v>
      </c>
      <c r="J1255" s="35">
        <v>0</v>
      </c>
      <c r="K1255" s="35">
        <v>0</v>
      </c>
    </row>
    <row r="1256" spans="1:11" x14ac:dyDescent="0.25">
      <c r="A1256" s="32">
        <v>1509</v>
      </c>
      <c r="B1256" s="32" t="s">
        <v>51</v>
      </c>
      <c r="C1256" s="32" t="s">
        <v>4333</v>
      </c>
      <c r="D1256" s="32" t="s">
        <v>335</v>
      </c>
      <c r="E1256" s="32" t="s">
        <v>334</v>
      </c>
      <c r="F1256" s="32" t="s">
        <v>6776</v>
      </c>
      <c r="G1256" s="32" t="s">
        <v>5914</v>
      </c>
      <c r="H1256" s="32" t="s">
        <v>6775</v>
      </c>
      <c r="I1256" s="32" t="s">
        <v>2003</v>
      </c>
      <c r="J1256" s="35">
        <v>0</v>
      </c>
      <c r="K1256" s="35">
        <v>0</v>
      </c>
    </row>
    <row r="1257" spans="1:11" x14ac:dyDescent="0.25">
      <c r="A1257" s="32">
        <v>1509</v>
      </c>
      <c r="B1257" s="32" t="s">
        <v>51</v>
      </c>
      <c r="C1257" s="32" t="s">
        <v>4333</v>
      </c>
      <c r="D1257" s="32" t="s">
        <v>335</v>
      </c>
      <c r="E1257" s="32" t="s">
        <v>334</v>
      </c>
      <c r="F1257" s="32" t="s">
        <v>6776</v>
      </c>
      <c r="G1257" s="32" t="s">
        <v>5914</v>
      </c>
      <c r="H1257" s="32" t="s">
        <v>6775</v>
      </c>
      <c r="I1257" s="32" t="s">
        <v>2625</v>
      </c>
      <c r="J1257" s="35">
        <v>0</v>
      </c>
      <c r="K1257" s="35">
        <v>0</v>
      </c>
    </row>
    <row r="1258" spans="1:11" x14ac:dyDescent="0.25">
      <c r="A1258" s="32">
        <v>1509</v>
      </c>
      <c r="B1258" s="32" t="s">
        <v>51</v>
      </c>
      <c r="C1258" s="32" t="s">
        <v>4333</v>
      </c>
      <c r="D1258" s="32" t="s">
        <v>335</v>
      </c>
      <c r="E1258" s="32" t="s">
        <v>334</v>
      </c>
      <c r="F1258" s="32" t="s">
        <v>7269</v>
      </c>
      <c r="G1258" s="32" t="s">
        <v>7267</v>
      </c>
      <c r="H1258" s="32" t="s">
        <v>7268</v>
      </c>
      <c r="I1258" s="32" t="s">
        <v>2625</v>
      </c>
      <c r="J1258" s="35">
        <v>0</v>
      </c>
      <c r="K1258" s="35">
        <v>0</v>
      </c>
    </row>
    <row r="1259" spans="1:11" x14ac:dyDescent="0.25">
      <c r="A1259" s="32">
        <v>1509</v>
      </c>
      <c r="B1259" s="32" t="s">
        <v>51</v>
      </c>
      <c r="C1259" s="32" t="s">
        <v>4333</v>
      </c>
      <c r="D1259" s="32" t="s">
        <v>335</v>
      </c>
      <c r="E1259" s="32" t="s">
        <v>334</v>
      </c>
      <c r="F1259" s="32" t="s">
        <v>7277</v>
      </c>
      <c r="G1259" s="32" t="s">
        <v>7275</v>
      </c>
      <c r="H1259" s="32" t="s">
        <v>7276</v>
      </c>
      <c r="I1259" s="32" t="s">
        <v>2625</v>
      </c>
      <c r="J1259" s="35">
        <v>0</v>
      </c>
      <c r="K1259" s="35">
        <v>0</v>
      </c>
    </row>
    <row r="1260" spans="1:11" x14ac:dyDescent="0.25">
      <c r="A1260" s="32">
        <v>1509</v>
      </c>
      <c r="B1260" s="32" t="s">
        <v>51</v>
      </c>
      <c r="C1260" s="32" t="s">
        <v>4333</v>
      </c>
      <c r="D1260" s="32" t="s">
        <v>335</v>
      </c>
      <c r="E1260" s="32" t="s">
        <v>334</v>
      </c>
      <c r="F1260" s="32" t="s">
        <v>7282</v>
      </c>
      <c r="G1260" s="32" t="s">
        <v>7280</v>
      </c>
      <c r="H1260" s="32" t="s">
        <v>7281</v>
      </c>
      <c r="I1260" s="32" t="s">
        <v>2625</v>
      </c>
      <c r="J1260" s="35">
        <v>0</v>
      </c>
      <c r="K1260" s="35">
        <v>0</v>
      </c>
    </row>
    <row r="1261" spans="1:11" x14ac:dyDescent="0.25">
      <c r="A1261" s="32">
        <v>1509</v>
      </c>
      <c r="B1261" s="32" t="s">
        <v>51</v>
      </c>
      <c r="C1261" s="32" t="s">
        <v>4333</v>
      </c>
      <c r="D1261" s="32" t="s">
        <v>335</v>
      </c>
      <c r="E1261" s="32" t="s">
        <v>334</v>
      </c>
      <c r="F1261" s="32" t="s">
        <v>7327</v>
      </c>
      <c r="G1261" s="32" t="s">
        <v>7325</v>
      </c>
      <c r="H1261" s="32" t="s">
        <v>7326</v>
      </c>
      <c r="I1261" s="32" t="s">
        <v>2625</v>
      </c>
      <c r="J1261" s="35">
        <v>0</v>
      </c>
      <c r="K1261" s="35">
        <v>0</v>
      </c>
    </row>
    <row r="1262" spans="1:11" x14ac:dyDescent="0.25">
      <c r="A1262" s="32">
        <v>1509</v>
      </c>
      <c r="B1262" s="32" t="s">
        <v>51</v>
      </c>
      <c r="C1262" s="32" t="s">
        <v>4333</v>
      </c>
      <c r="D1262" s="32" t="s">
        <v>335</v>
      </c>
      <c r="E1262" s="32" t="s">
        <v>334</v>
      </c>
      <c r="F1262" s="32" t="s">
        <v>7691</v>
      </c>
      <c r="G1262" s="32" t="s">
        <v>7689</v>
      </c>
      <c r="H1262" s="32" t="s">
        <v>7690</v>
      </c>
      <c r="I1262" s="32" t="s">
        <v>2003</v>
      </c>
      <c r="J1262" s="35">
        <v>0</v>
      </c>
      <c r="K1262" s="35">
        <v>0</v>
      </c>
    </row>
    <row r="1263" spans="1:11" x14ac:dyDescent="0.25">
      <c r="A1263" s="32">
        <v>1509</v>
      </c>
      <c r="B1263" s="32" t="s">
        <v>51</v>
      </c>
      <c r="C1263" s="32" t="s">
        <v>4333</v>
      </c>
      <c r="D1263" s="32" t="s">
        <v>335</v>
      </c>
      <c r="E1263" s="32" t="s">
        <v>334</v>
      </c>
      <c r="F1263" s="32" t="s">
        <v>7691</v>
      </c>
      <c r="G1263" s="32" t="s">
        <v>7689</v>
      </c>
      <c r="H1263" s="32" t="s">
        <v>7690</v>
      </c>
      <c r="I1263" s="32" t="s">
        <v>2625</v>
      </c>
      <c r="J1263" s="35">
        <v>0</v>
      </c>
      <c r="K1263" s="35">
        <v>0</v>
      </c>
    </row>
    <row r="1264" spans="1:11" x14ac:dyDescent="0.25">
      <c r="A1264" s="32">
        <v>1509</v>
      </c>
      <c r="B1264" s="32" t="s">
        <v>51</v>
      </c>
      <c r="C1264" s="32" t="s">
        <v>4333</v>
      </c>
      <c r="D1264" s="32" t="s">
        <v>335</v>
      </c>
      <c r="E1264" s="32" t="s">
        <v>334</v>
      </c>
      <c r="F1264" s="32" t="s">
        <v>7694</v>
      </c>
      <c r="G1264" s="32" t="s">
        <v>7692</v>
      </c>
      <c r="H1264" s="32" t="s">
        <v>7693</v>
      </c>
      <c r="I1264" s="32" t="s">
        <v>2003</v>
      </c>
      <c r="J1264" s="35">
        <v>0</v>
      </c>
      <c r="K1264" s="35">
        <v>0</v>
      </c>
    </row>
    <row r="1265" spans="1:11" x14ac:dyDescent="0.25">
      <c r="A1265" s="32">
        <v>1509</v>
      </c>
      <c r="B1265" s="32" t="s">
        <v>51</v>
      </c>
      <c r="C1265" s="32" t="s">
        <v>4333</v>
      </c>
      <c r="D1265" s="32" t="s">
        <v>335</v>
      </c>
      <c r="E1265" s="32" t="s">
        <v>334</v>
      </c>
      <c r="F1265" s="32" t="s">
        <v>7694</v>
      </c>
      <c r="G1265" s="32" t="s">
        <v>7692</v>
      </c>
      <c r="H1265" s="32" t="s">
        <v>7693</v>
      </c>
      <c r="I1265" s="32" t="s">
        <v>2625</v>
      </c>
      <c r="J1265" s="35">
        <v>0</v>
      </c>
      <c r="K1265" s="35">
        <v>0</v>
      </c>
    </row>
    <row r="1266" spans="1:11" x14ac:dyDescent="0.25">
      <c r="A1266" s="32">
        <v>1509</v>
      </c>
      <c r="B1266" s="32" t="s">
        <v>51</v>
      </c>
      <c r="C1266" s="32" t="s">
        <v>4333</v>
      </c>
      <c r="D1266" s="32" t="s">
        <v>335</v>
      </c>
      <c r="E1266" s="32" t="s">
        <v>334</v>
      </c>
      <c r="F1266" s="32" t="s">
        <v>7700</v>
      </c>
      <c r="G1266" s="32" t="s">
        <v>7698</v>
      </c>
      <c r="H1266" s="32" t="s">
        <v>7699</v>
      </c>
      <c r="I1266" s="32" t="s">
        <v>2003</v>
      </c>
      <c r="J1266" s="35">
        <v>0</v>
      </c>
      <c r="K1266" s="35">
        <v>0</v>
      </c>
    </row>
    <row r="1267" spans="1:11" x14ac:dyDescent="0.25">
      <c r="A1267" s="32">
        <v>1509</v>
      </c>
      <c r="B1267" s="32" t="s">
        <v>51</v>
      </c>
      <c r="C1267" s="32" t="s">
        <v>4333</v>
      </c>
      <c r="D1267" s="32" t="s">
        <v>335</v>
      </c>
      <c r="E1267" s="32" t="s">
        <v>334</v>
      </c>
      <c r="F1267" s="32" t="s">
        <v>7703</v>
      </c>
      <c r="G1267" s="32" t="s">
        <v>7701</v>
      </c>
      <c r="H1267" s="32" t="s">
        <v>7702</v>
      </c>
      <c r="I1267" s="32" t="s">
        <v>2003</v>
      </c>
      <c r="J1267" s="35">
        <v>0</v>
      </c>
      <c r="K1267" s="35">
        <v>0</v>
      </c>
    </row>
    <row r="1268" spans="1:11" x14ac:dyDescent="0.25">
      <c r="A1268" s="32">
        <v>1509</v>
      </c>
      <c r="B1268" s="32" t="s">
        <v>51</v>
      </c>
      <c r="C1268" s="32" t="s">
        <v>4333</v>
      </c>
      <c r="D1268" s="32" t="s">
        <v>335</v>
      </c>
      <c r="E1268" s="32" t="s">
        <v>334</v>
      </c>
      <c r="F1268" s="32" t="s">
        <v>7708</v>
      </c>
      <c r="G1268" s="32" t="s">
        <v>7706</v>
      </c>
      <c r="H1268" s="32" t="s">
        <v>7707</v>
      </c>
      <c r="I1268" s="32" t="s">
        <v>2003</v>
      </c>
      <c r="J1268" s="35">
        <v>0</v>
      </c>
      <c r="K1268" s="35">
        <v>0</v>
      </c>
    </row>
    <row r="1269" spans="1:11" x14ac:dyDescent="0.25">
      <c r="A1269" s="32">
        <v>1509</v>
      </c>
      <c r="B1269" s="32" t="s">
        <v>51</v>
      </c>
      <c r="C1269" s="32" t="s">
        <v>4333</v>
      </c>
      <c r="D1269" s="32" t="s">
        <v>335</v>
      </c>
      <c r="E1269" s="32" t="s">
        <v>334</v>
      </c>
      <c r="F1269" s="32" t="s">
        <v>7712</v>
      </c>
      <c r="G1269" s="32" t="s">
        <v>5912</v>
      </c>
      <c r="H1269" s="32" t="s">
        <v>7711</v>
      </c>
      <c r="I1269" s="32" t="s">
        <v>2003</v>
      </c>
      <c r="J1269" s="35">
        <v>0</v>
      </c>
      <c r="K1269" s="35">
        <v>0</v>
      </c>
    </row>
    <row r="1270" spans="1:11" x14ac:dyDescent="0.25">
      <c r="A1270" s="32">
        <v>1509</v>
      </c>
      <c r="B1270" s="32" t="s">
        <v>51</v>
      </c>
      <c r="C1270" s="32" t="s">
        <v>4333</v>
      </c>
      <c r="D1270" s="32" t="s">
        <v>335</v>
      </c>
      <c r="E1270" s="32" t="s">
        <v>334</v>
      </c>
      <c r="F1270" s="32" t="s">
        <v>7712</v>
      </c>
      <c r="G1270" s="32" t="s">
        <v>5912</v>
      </c>
      <c r="H1270" s="32" t="s">
        <v>7711</v>
      </c>
      <c r="I1270" s="32" t="s">
        <v>2625</v>
      </c>
      <c r="J1270" s="35">
        <v>0</v>
      </c>
      <c r="K1270" s="35">
        <v>0</v>
      </c>
    </row>
    <row r="1271" spans="1:11" x14ac:dyDescent="0.25">
      <c r="A1271" s="32">
        <v>1509</v>
      </c>
      <c r="B1271" s="32" t="s">
        <v>51</v>
      </c>
      <c r="C1271" s="32" t="s">
        <v>4333</v>
      </c>
      <c r="D1271" s="32" t="s">
        <v>335</v>
      </c>
      <c r="E1271" s="32" t="s">
        <v>334</v>
      </c>
      <c r="F1271" s="32" t="s">
        <v>7719</v>
      </c>
      <c r="G1271" s="32" t="s">
        <v>7717</v>
      </c>
      <c r="H1271" s="32" t="s">
        <v>7718</v>
      </c>
      <c r="I1271" s="32" t="s">
        <v>2003</v>
      </c>
      <c r="J1271" s="35">
        <v>0</v>
      </c>
      <c r="K1271" s="35">
        <v>0</v>
      </c>
    </row>
    <row r="1272" spans="1:11" x14ac:dyDescent="0.25">
      <c r="A1272" s="32">
        <v>1509</v>
      </c>
      <c r="B1272" s="32" t="s">
        <v>51</v>
      </c>
      <c r="C1272" s="32" t="s">
        <v>4333</v>
      </c>
      <c r="D1272" s="32" t="s">
        <v>335</v>
      </c>
      <c r="E1272" s="32" t="s">
        <v>334</v>
      </c>
      <c r="F1272" s="32" t="s">
        <v>7719</v>
      </c>
      <c r="G1272" s="32" t="s">
        <v>7717</v>
      </c>
      <c r="H1272" s="32" t="s">
        <v>7718</v>
      </c>
      <c r="I1272" s="32" t="s">
        <v>2625</v>
      </c>
      <c r="J1272" s="35">
        <v>0</v>
      </c>
      <c r="K1272" s="35">
        <v>0</v>
      </c>
    </row>
    <row r="1273" spans="1:11" x14ac:dyDescent="0.25">
      <c r="A1273" s="32">
        <v>1509</v>
      </c>
      <c r="B1273" s="32" t="s">
        <v>51</v>
      </c>
      <c r="C1273" s="32" t="s">
        <v>4333</v>
      </c>
      <c r="D1273" s="32" t="s">
        <v>335</v>
      </c>
      <c r="E1273" s="32" t="s">
        <v>334</v>
      </c>
      <c r="F1273" s="32" t="s">
        <v>7721</v>
      </c>
      <c r="G1273" s="32" t="s">
        <v>5866</v>
      </c>
      <c r="H1273" s="32" t="s">
        <v>7720</v>
      </c>
      <c r="I1273" s="32" t="s">
        <v>2003</v>
      </c>
      <c r="J1273" s="35">
        <v>0</v>
      </c>
      <c r="K1273" s="35">
        <v>0</v>
      </c>
    </row>
    <row r="1274" spans="1:11" x14ac:dyDescent="0.25">
      <c r="A1274" s="32">
        <v>1509</v>
      </c>
      <c r="B1274" s="32" t="s">
        <v>51</v>
      </c>
      <c r="C1274" s="32" t="s">
        <v>4333</v>
      </c>
      <c r="D1274" s="32" t="s">
        <v>335</v>
      </c>
      <c r="E1274" s="32" t="s">
        <v>334</v>
      </c>
      <c r="F1274" s="32" t="s">
        <v>7724</v>
      </c>
      <c r="G1274" s="32" t="s">
        <v>7722</v>
      </c>
      <c r="H1274" s="32" t="s">
        <v>7723</v>
      </c>
      <c r="I1274" s="32" t="s">
        <v>2003</v>
      </c>
      <c r="J1274" s="35">
        <v>0</v>
      </c>
      <c r="K1274" s="35">
        <v>0</v>
      </c>
    </row>
    <row r="1275" spans="1:11" x14ac:dyDescent="0.25">
      <c r="A1275" s="32">
        <v>1509</v>
      </c>
      <c r="B1275" s="32" t="s">
        <v>51</v>
      </c>
      <c r="C1275" s="32" t="s">
        <v>4333</v>
      </c>
      <c r="D1275" s="32" t="s">
        <v>335</v>
      </c>
      <c r="E1275" s="32" t="s">
        <v>334</v>
      </c>
      <c r="F1275" s="32" t="s">
        <v>7724</v>
      </c>
      <c r="G1275" s="32" t="s">
        <v>7722</v>
      </c>
      <c r="H1275" s="32" t="s">
        <v>7723</v>
      </c>
      <c r="I1275" s="32" t="s">
        <v>2625</v>
      </c>
      <c r="J1275" s="35">
        <v>0</v>
      </c>
      <c r="K1275" s="35">
        <v>0</v>
      </c>
    </row>
    <row r="1276" spans="1:11" x14ac:dyDescent="0.25">
      <c r="A1276" s="32">
        <v>1509</v>
      </c>
      <c r="B1276" s="32" t="s">
        <v>51</v>
      </c>
      <c r="C1276" s="32" t="s">
        <v>4333</v>
      </c>
      <c r="D1276" s="32" t="s">
        <v>335</v>
      </c>
      <c r="E1276" s="32" t="s">
        <v>334</v>
      </c>
      <c r="F1276" s="32" t="s">
        <v>7727</v>
      </c>
      <c r="G1276" s="32" t="s">
        <v>7725</v>
      </c>
      <c r="H1276" s="32" t="s">
        <v>7726</v>
      </c>
      <c r="I1276" s="32" t="s">
        <v>2003</v>
      </c>
      <c r="J1276" s="35">
        <v>0</v>
      </c>
      <c r="K1276" s="35">
        <v>0</v>
      </c>
    </row>
    <row r="1277" spans="1:11" x14ac:dyDescent="0.25">
      <c r="A1277" s="32">
        <v>1509</v>
      </c>
      <c r="B1277" s="32" t="s">
        <v>51</v>
      </c>
      <c r="C1277" s="32" t="s">
        <v>4333</v>
      </c>
      <c r="D1277" s="32" t="s">
        <v>335</v>
      </c>
      <c r="E1277" s="32" t="s">
        <v>334</v>
      </c>
      <c r="F1277" s="32" t="s">
        <v>7727</v>
      </c>
      <c r="G1277" s="32" t="s">
        <v>7725</v>
      </c>
      <c r="H1277" s="32" t="s">
        <v>7726</v>
      </c>
      <c r="I1277" s="32" t="s">
        <v>2625</v>
      </c>
      <c r="J1277" s="35">
        <v>0</v>
      </c>
      <c r="K1277" s="35">
        <v>0</v>
      </c>
    </row>
    <row r="1278" spans="1:11" x14ac:dyDescent="0.25">
      <c r="A1278" s="32">
        <v>1509</v>
      </c>
      <c r="B1278" s="32" t="s">
        <v>51</v>
      </c>
      <c r="C1278" s="32" t="s">
        <v>4333</v>
      </c>
      <c r="D1278" s="32" t="s">
        <v>335</v>
      </c>
      <c r="E1278" s="32" t="s">
        <v>334</v>
      </c>
      <c r="F1278" s="32" t="s">
        <v>7732</v>
      </c>
      <c r="G1278" s="32" t="s">
        <v>7730</v>
      </c>
      <c r="H1278" s="32" t="s">
        <v>7731</v>
      </c>
      <c r="I1278" s="32" t="s">
        <v>2003</v>
      </c>
      <c r="J1278" s="35">
        <v>0</v>
      </c>
      <c r="K1278" s="35">
        <v>0</v>
      </c>
    </row>
    <row r="1279" spans="1:11" x14ac:dyDescent="0.25">
      <c r="A1279" s="32">
        <v>1509</v>
      </c>
      <c r="B1279" s="32" t="s">
        <v>51</v>
      </c>
      <c r="C1279" s="32" t="s">
        <v>4333</v>
      </c>
      <c r="D1279" s="32" t="s">
        <v>335</v>
      </c>
      <c r="E1279" s="32" t="s">
        <v>334</v>
      </c>
      <c r="F1279" s="32" t="s">
        <v>7732</v>
      </c>
      <c r="G1279" s="32" t="s">
        <v>7730</v>
      </c>
      <c r="H1279" s="32" t="s">
        <v>7731</v>
      </c>
      <c r="I1279" s="32" t="s">
        <v>2625</v>
      </c>
      <c r="J1279" s="35">
        <v>0</v>
      </c>
      <c r="K1279" s="35">
        <v>0</v>
      </c>
    </row>
    <row r="1280" spans="1:11" x14ac:dyDescent="0.25">
      <c r="A1280" s="32">
        <v>1509</v>
      </c>
      <c r="B1280" s="32" t="s">
        <v>51</v>
      </c>
      <c r="C1280" s="32" t="s">
        <v>4333</v>
      </c>
      <c r="D1280" s="32" t="s">
        <v>335</v>
      </c>
      <c r="E1280" s="32" t="s">
        <v>334</v>
      </c>
      <c r="F1280" s="32" t="s">
        <v>7739</v>
      </c>
      <c r="G1280" s="32" t="s">
        <v>7737</v>
      </c>
      <c r="H1280" s="32" t="s">
        <v>7738</v>
      </c>
      <c r="I1280" s="32" t="s">
        <v>2003</v>
      </c>
      <c r="J1280" s="35">
        <v>0</v>
      </c>
      <c r="K1280" s="35">
        <v>0</v>
      </c>
    </row>
    <row r="1281" spans="1:11" x14ac:dyDescent="0.25">
      <c r="A1281" s="32">
        <v>1509</v>
      </c>
      <c r="B1281" s="32" t="s">
        <v>51</v>
      </c>
      <c r="C1281" s="32" t="s">
        <v>4333</v>
      </c>
      <c r="D1281" s="32" t="s">
        <v>335</v>
      </c>
      <c r="E1281" s="32" t="s">
        <v>334</v>
      </c>
      <c r="F1281" s="32" t="s">
        <v>7739</v>
      </c>
      <c r="G1281" s="32" t="s">
        <v>7737</v>
      </c>
      <c r="H1281" s="32" t="s">
        <v>7738</v>
      </c>
      <c r="I1281" s="32" t="s">
        <v>2625</v>
      </c>
      <c r="J1281" s="35">
        <v>0</v>
      </c>
      <c r="K1281" s="35">
        <v>0</v>
      </c>
    </row>
    <row r="1282" spans="1:11" x14ac:dyDescent="0.25">
      <c r="A1282" s="32">
        <v>1509</v>
      </c>
      <c r="B1282" s="32" t="s">
        <v>51</v>
      </c>
      <c r="C1282" s="32" t="s">
        <v>4333</v>
      </c>
      <c r="D1282" s="32" t="s">
        <v>335</v>
      </c>
      <c r="E1282" s="32" t="s">
        <v>334</v>
      </c>
      <c r="F1282" s="32" t="s">
        <v>7748</v>
      </c>
      <c r="G1282" s="32" t="s">
        <v>7746</v>
      </c>
      <c r="H1282" s="32" t="s">
        <v>7747</v>
      </c>
      <c r="I1282" s="32" t="s">
        <v>2003</v>
      </c>
      <c r="J1282" s="35">
        <v>0</v>
      </c>
      <c r="K1282" s="35">
        <v>0</v>
      </c>
    </row>
    <row r="1283" spans="1:11" x14ac:dyDescent="0.25">
      <c r="A1283" s="32">
        <v>1509</v>
      </c>
      <c r="B1283" s="32" t="s">
        <v>51</v>
      </c>
      <c r="C1283" s="32" t="s">
        <v>4333</v>
      </c>
      <c r="D1283" s="32" t="s">
        <v>335</v>
      </c>
      <c r="E1283" s="32" t="s">
        <v>334</v>
      </c>
      <c r="F1283" s="32" t="s">
        <v>7748</v>
      </c>
      <c r="G1283" s="32" t="s">
        <v>7746</v>
      </c>
      <c r="H1283" s="32" t="s">
        <v>7747</v>
      </c>
      <c r="I1283" s="32" t="s">
        <v>2625</v>
      </c>
      <c r="J1283" s="35">
        <v>0</v>
      </c>
      <c r="K1283" s="35">
        <v>0</v>
      </c>
    </row>
    <row r="1284" spans="1:11" x14ac:dyDescent="0.25">
      <c r="A1284" s="32">
        <v>1509</v>
      </c>
      <c r="B1284" s="32" t="s">
        <v>51</v>
      </c>
      <c r="C1284" s="32" t="s">
        <v>4333</v>
      </c>
      <c r="D1284" s="32" t="s">
        <v>335</v>
      </c>
      <c r="E1284" s="32" t="s">
        <v>334</v>
      </c>
      <c r="F1284" s="32" t="s">
        <v>7759</v>
      </c>
      <c r="G1284" s="32" t="s">
        <v>7757</v>
      </c>
      <c r="H1284" s="32" t="s">
        <v>7758</v>
      </c>
      <c r="I1284" s="32" t="s">
        <v>2003</v>
      </c>
      <c r="J1284" s="35">
        <v>0</v>
      </c>
      <c r="K1284" s="35">
        <v>0</v>
      </c>
    </row>
    <row r="1285" spans="1:11" x14ac:dyDescent="0.25">
      <c r="A1285" s="32">
        <v>1509</v>
      </c>
      <c r="B1285" s="32" t="s">
        <v>51</v>
      </c>
      <c r="C1285" s="32" t="s">
        <v>4333</v>
      </c>
      <c r="D1285" s="32" t="s">
        <v>335</v>
      </c>
      <c r="E1285" s="32" t="s">
        <v>334</v>
      </c>
      <c r="F1285" s="32" t="s">
        <v>7759</v>
      </c>
      <c r="G1285" s="32" t="s">
        <v>7757</v>
      </c>
      <c r="H1285" s="32" t="s">
        <v>7758</v>
      </c>
      <c r="I1285" s="32" t="s">
        <v>2625</v>
      </c>
      <c r="J1285" s="35">
        <v>0</v>
      </c>
      <c r="K1285" s="35">
        <v>0</v>
      </c>
    </row>
    <row r="1286" spans="1:11" x14ac:dyDescent="0.25">
      <c r="A1286" s="32">
        <v>1509</v>
      </c>
      <c r="B1286" s="32" t="s">
        <v>51</v>
      </c>
      <c r="C1286" s="32" t="s">
        <v>4333</v>
      </c>
      <c r="D1286" s="32" t="s">
        <v>335</v>
      </c>
      <c r="E1286" s="32" t="s">
        <v>334</v>
      </c>
      <c r="F1286" s="32" t="s">
        <v>7762</v>
      </c>
      <c r="G1286" s="32" t="s">
        <v>7760</v>
      </c>
      <c r="H1286" s="32" t="s">
        <v>7761</v>
      </c>
      <c r="I1286" s="32" t="s">
        <v>2003</v>
      </c>
      <c r="J1286" s="35">
        <v>0</v>
      </c>
      <c r="K1286" s="35">
        <v>0</v>
      </c>
    </row>
    <row r="1287" spans="1:11" x14ac:dyDescent="0.25">
      <c r="A1287" s="32">
        <v>1509</v>
      </c>
      <c r="B1287" s="32" t="s">
        <v>51</v>
      </c>
      <c r="C1287" s="32" t="s">
        <v>4333</v>
      </c>
      <c r="D1287" s="32" t="s">
        <v>335</v>
      </c>
      <c r="E1287" s="32" t="s">
        <v>334</v>
      </c>
      <c r="F1287" s="32" t="s">
        <v>7762</v>
      </c>
      <c r="G1287" s="32" t="s">
        <v>7760</v>
      </c>
      <c r="H1287" s="32" t="s">
        <v>7761</v>
      </c>
      <c r="I1287" s="32" t="s">
        <v>2625</v>
      </c>
      <c r="J1287" s="35">
        <v>0</v>
      </c>
      <c r="K1287" s="35">
        <v>0</v>
      </c>
    </row>
    <row r="1288" spans="1:11" x14ac:dyDescent="0.25">
      <c r="A1288" s="32">
        <v>1509</v>
      </c>
      <c r="B1288" s="32" t="s">
        <v>51</v>
      </c>
      <c r="C1288" s="32" t="s">
        <v>4333</v>
      </c>
      <c r="D1288" s="32" t="s">
        <v>335</v>
      </c>
      <c r="E1288" s="32" t="s">
        <v>334</v>
      </c>
      <c r="F1288" s="32" t="s">
        <v>7765</v>
      </c>
      <c r="G1288" s="32" t="s">
        <v>7763</v>
      </c>
      <c r="H1288" s="32" t="s">
        <v>7764</v>
      </c>
      <c r="I1288" s="32" t="s">
        <v>2003</v>
      </c>
      <c r="J1288" s="35">
        <v>0</v>
      </c>
      <c r="K1288" s="35">
        <v>0</v>
      </c>
    </row>
    <row r="1289" spans="1:11" x14ac:dyDescent="0.25">
      <c r="A1289" s="32">
        <v>1509</v>
      </c>
      <c r="B1289" s="32" t="s">
        <v>51</v>
      </c>
      <c r="C1289" s="32" t="s">
        <v>4333</v>
      </c>
      <c r="D1289" s="32" t="s">
        <v>335</v>
      </c>
      <c r="E1289" s="32" t="s">
        <v>334</v>
      </c>
      <c r="F1289" s="32" t="s">
        <v>7770</v>
      </c>
      <c r="G1289" s="32" t="s">
        <v>7768</v>
      </c>
      <c r="H1289" s="32" t="s">
        <v>7769</v>
      </c>
      <c r="I1289" s="32" t="s">
        <v>2003</v>
      </c>
      <c r="J1289" s="35">
        <v>0</v>
      </c>
      <c r="K1289" s="35">
        <v>0</v>
      </c>
    </row>
    <row r="1290" spans="1:11" x14ac:dyDescent="0.25">
      <c r="A1290" s="32">
        <v>1509</v>
      </c>
      <c r="B1290" s="32" t="s">
        <v>51</v>
      </c>
      <c r="C1290" s="32" t="s">
        <v>4333</v>
      </c>
      <c r="D1290" s="32" t="s">
        <v>335</v>
      </c>
      <c r="E1290" s="32" t="s">
        <v>334</v>
      </c>
      <c r="F1290" s="32" t="s">
        <v>7770</v>
      </c>
      <c r="G1290" s="32" t="s">
        <v>7768</v>
      </c>
      <c r="H1290" s="32" t="s">
        <v>7769</v>
      </c>
      <c r="I1290" s="32" t="s">
        <v>2625</v>
      </c>
      <c r="J1290" s="35">
        <v>0</v>
      </c>
      <c r="K1290" s="35">
        <v>0</v>
      </c>
    </row>
    <row r="1291" spans="1:11" x14ac:dyDescent="0.25">
      <c r="A1291" s="32">
        <v>1509</v>
      </c>
      <c r="B1291" s="32" t="s">
        <v>51</v>
      </c>
      <c r="C1291" s="32" t="s">
        <v>4333</v>
      </c>
      <c r="D1291" s="32" t="s">
        <v>335</v>
      </c>
      <c r="E1291" s="32" t="s">
        <v>334</v>
      </c>
      <c r="F1291" s="32" t="s">
        <v>10240</v>
      </c>
      <c r="G1291" s="32" t="s">
        <v>10238</v>
      </c>
      <c r="H1291" s="32" t="s">
        <v>10239</v>
      </c>
      <c r="I1291" s="32" t="s">
        <v>2003</v>
      </c>
      <c r="J1291" s="35">
        <v>0</v>
      </c>
      <c r="K1291" s="35">
        <v>0</v>
      </c>
    </row>
    <row r="1292" spans="1:11" x14ac:dyDescent="0.25">
      <c r="A1292" s="32">
        <v>1509</v>
      </c>
      <c r="B1292" s="32" t="s">
        <v>51</v>
      </c>
      <c r="C1292" s="32" t="s">
        <v>4333</v>
      </c>
      <c r="D1292" s="32" t="s">
        <v>335</v>
      </c>
      <c r="E1292" s="32" t="s">
        <v>334</v>
      </c>
      <c r="F1292" s="32" t="s">
        <v>10253</v>
      </c>
      <c r="G1292" s="32" t="s">
        <v>10251</v>
      </c>
      <c r="H1292" s="32" t="s">
        <v>10252</v>
      </c>
      <c r="I1292" s="32" t="s">
        <v>2003</v>
      </c>
      <c r="J1292" s="35">
        <v>0</v>
      </c>
      <c r="K1292" s="35">
        <v>0</v>
      </c>
    </row>
    <row r="1293" spans="1:11" x14ac:dyDescent="0.25">
      <c r="A1293" s="32">
        <v>1509</v>
      </c>
      <c r="B1293" s="32" t="s">
        <v>51</v>
      </c>
      <c r="C1293" s="32" t="s">
        <v>4333</v>
      </c>
      <c r="D1293" s="32" t="s">
        <v>335</v>
      </c>
      <c r="E1293" s="32" t="s">
        <v>334</v>
      </c>
      <c r="F1293" s="32" t="s">
        <v>10258</v>
      </c>
      <c r="G1293" s="32" t="s">
        <v>10256</v>
      </c>
      <c r="H1293" s="32" t="s">
        <v>10257</v>
      </c>
      <c r="I1293" s="32" t="s">
        <v>2003</v>
      </c>
      <c r="J1293" s="35">
        <v>0</v>
      </c>
      <c r="K1293" s="35">
        <v>0</v>
      </c>
    </row>
    <row r="1294" spans="1:11" x14ac:dyDescent="0.25">
      <c r="A1294" s="32">
        <v>1509</v>
      </c>
      <c r="B1294" s="32" t="s">
        <v>51</v>
      </c>
      <c r="C1294" s="32" t="s">
        <v>4333</v>
      </c>
      <c r="D1294" s="32" t="s">
        <v>335</v>
      </c>
      <c r="E1294" s="32" t="s">
        <v>334</v>
      </c>
      <c r="F1294" s="32" t="s">
        <v>10265</v>
      </c>
      <c r="G1294" s="32" t="s">
        <v>10263</v>
      </c>
      <c r="H1294" s="32" t="s">
        <v>10264</v>
      </c>
      <c r="I1294" s="32" t="s">
        <v>2003</v>
      </c>
      <c r="J1294" s="35">
        <v>0</v>
      </c>
      <c r="K1294" s="35">
        <v>0</v>
      </c>
    </row>
    <row r="1295" spans="1:11" x14ac:dyDescent="0.25">
      <c r="A1295" s="32">
        <v>1509</v>
      </c>
      <c r="B1295" s="32" t="s">
        <v>51</v>
      </c>
      <c r="C1295" s="32" t="s">
        <v>4333</v>
      </c>
      <c r="D1295" s="32" t="s">
        <v>335</v>
      </c>
      <c r="E1295" s="32" t="s">
        <v>334</v>
      </c>
      <c r="F1295" s="32" t="s">
        <v>10268</v>
      </c>
      <c r="G1295" s="32" t="s">
        <v>10266</v>
      </c>
      <c r="H1295" s="32" t="s">
        <v>10267</v>
      </c>
      <c r="I1295" s="32" t="s">
        <v>2003</v>
      </c>
      <c r="J1295" s="35">
        <v>0</v>
      </c>
      <c r="K1295" s="35">
        <v>0</v>
      </c>
    </row>
    <row r="1296" spans="1:11" x14ac:dyDescent="0.25">
      <c r="A1296" s="32">
        <v>1509</v>
      </c>
      <c r="B1296" s="32" t="s">
        <v>51</v>
      </c>
      <c r="C1296" s="32" t="s">
        <v>4333</v>
      </c>
      <c r="D1296" s="32" t="s">
        <v>335</v>
      </c>
      <c r="E1296" s="32" t="s">
        <v>334</v>
      </c>
      <c r="F1296" s="32" t="s">
        <v>10271</v>
      </c>
      <c r="G1296" s="32" t="s">
        <v>10269</v>
      </c>
      <c r="H1296" s="32" t="s">
        <v>10270</v>
      </c>
      <c r="I1296" s="32" t="s">
        <v>2003</v>
      </c>
      <c r="J1296" s="35">
        <v>0</v>
      </c>
      <c r="K1296" s="35">
        <v>0</v>
      </c>
    </row>
    <row r="1297" spans="1:11" x14ac:dyDescent="0.25">
      <c r="A1297" s="32">
        <v>1509</v>
      </c>
      <c r="B1297" s="32" t="s">
        <v>51</v>
      </c>
      <c r="C1297" s="32" t="s">
        <v>4333</v>
      </c>
      <c r="D1297" s="32" t="s">
        <v>335</v>
      </c>
      <c r="E1297" s="32" t="s">
        <v>334</v>
      </c>
      <c r="F1297" s="32" t="s">
        <v>10274</v>
      </c>
      <c r="G1297" s="32" t="s">
        <v>10272</v>
      </c>
      <c r="H1297" s="32" t="s">
        <v>10273</v>
      </c>
      <c r="I1297" s="32" t="s">
        <v>2003</v>
      </c>
      <c r="J1297" s="35">
        <v>0</v>
      </c>
      <c r="K1297" s="35">
        <v>0</v>
      </c>
    </row>
    <row r="1298" spans="1:11" x14ac:dyDescent="0.25">
      <c r="A1298" s="32">
        <v>1509</v>
      </c>
      <c r="B1298" s="32" t="s">
        <v>51</v>
      </c>
      <c r="C1298" s="32" t="s">
        <v>4333</v>
      </c>
      <c r="D1298" s="32" t="s">
        <v>335</v>
      </c>
      <c r="E1298" s="32" t="s">
        <v>334</v>
      </c>
      <c r="F1298" s="32" t="s">
        <v>5653</v>
      </c>
      <c r="G1298" s="32" t="s">
        <v>5827</v>
      </c>
      <c r="H1298" s="32" t="s">
        <v>10369</v>
      </c>
      <c r="I1298" s="32" t="s">
        <v>2003</v>
      </c>
      <c r="J1298" s="35">
        <v>0</v>
      </c>
      <c r="K1298" s="35">
        <v>0</v>
      </c>
    </row>
    <row r="1299" spans="1:11" x14ac:dyDescent="0.25">
      <c r="A1299" s="32">
        <v>1509</v>
      </c>
      <c r="B1299" s="32" t="s">
        <v>51</v>
      </c>
      <c r="C1299" s="32" t="s">
        <v>4333</v>
      </c>
      <c r="D1299" s="32" t="s">
        <v>336</v>
      </c>
      <c r="E1299" s="32" t="s">
        <v>334</v>
      </c>
      <c r="F1299" s="32" t="s">
        <v>7797</v>
      </c>
      <c r="G1299" s="32" t="s">
        <v>7795</v>
      </c>
      <c r="H1299" s="32" t="s">
        <v>7796</v>
      </c>
      <c r="I1299" s="32" t="s">
        <v>2625</v>
      </c>
      <c r="J1299" s="35">
        <v>0</v>
      </c>
      <c r="K1299" s="35">
        <v>0</v>
      </c>
    </row>
    <row r="1300" spans="1:11" x14ac:dyDescent="0.25">
      <c r="A1300" s="32">
        <v>1509</v>
      </c>
      <c r="B1300" s="32" t="s">
        <v>51</v>
      </c>
      <c r="C1300" s="32" t="s">
        <v>4333</v>
      </c>
      <c r="D1300" s="32" t="s">
        <v>739</v>
      </c>
      <c r="E1300" s="32" t="s">
        <v>334</v>
      </c>
      <c r="F1300" s="32" t="s">
        <v>7818</v>
      </c>
      <c r="G1300" s="32" t="s">
        <v>7816</v>
      </c>
      <c r="H1300" s="32" t="s">
        <v>7817</v>
      </c>
      <c r="I1300" s="32" t="s">
        <v>2625</v>
      </c>
      <c r="J1300" s="35">
        <v>0</v>
      </c>
      <c r="K1300" s="35">
        <v>0</v>
      </c>
    </row>
    <row r="1301" spans="1:11" x14ac:dyDescent="0.25">
      <c r="A1301" s="32">
        <v>1509</v>
      </c>
      <c r="B1301" s="32" t="s">
        <v>51</v>
      </c>
      <c r="C1301" s="32" t="s">
        <v>4333</v>
      </c>
      <c r="D1301" s="32" t="s">
        <v>2008</v>
      </c>
      <c r="E1301" s="32" t="s">
        <v>334</v>
      </c>
      <c r="F1301" s="32" t="s">
        <v>7290</v>
      </c>
      <c r="G1301" s="32" t="s">
        <v>7288</v>
      </c>
      <c r="H1301" s="32" t="s">
        <v>7289</v>
      </c>
      <c r="I1301" s="32" t="s">
        <v>2625</v>
      </c>
      <c r="J1301" s="35">
        <v>0</v>
      </c>
      <c r="K1301" s="35">
        <v>0</v>
      </c>
    </row>
    <row r="1302" spans="1:11" x14ac:dyDescent="0.25">
      <c r="A1302" s="32">
        <v>1509</v>
      </c>
      <c r="B1302" s="32" t="s">
        <v>51</v>
      </c>
      <c r="C1302" s="32" t="s">
        <v>4333</v>
      </c>
      <c r="D1302" s="32" t="s">
        <v>2008</v>
      </c>
      <c r="E1302" s="32" t="s">
        <v>334</v>
      </c>
      <c r="F1302" s="32" t="s">
        <v>7849</v>
      </c>
      <c r="G1302" s="32" t="s">
        <v>7847</v>
      </c>
      <c r="H1302" s="32" t="s">
        <v>7848</v>
      </c>
      <c r="I1302" s="32" t="s">
        <v>2625</v>
      </c>
      <c r="J1302" s="35">
        <v>0</v>
      </c>
      <c r="K1302" s="35">
        <v>0</v>
      </c>
    </row>
    <row r="1303" spans="1:11" x14ac:dyDescent="0.25">
      <c r="A1303" s="32">
        <v>1509</v>
      </c>
      <c r="B1303" s="32" t="s">
        <v>51</v>
      </c>
      <c r="C1303" s="32" t="s">
        <v>4333</v>
      </c>
      <c r="D1303" s="32" t="s">
        <v>4930</v>
      </c>
      <c r="E1303" s="32" t="s">
        <v>4931</v>
      </c>
      <c r="F1303" s="32" t="s">
        <v>10110</v>
      </c>
      <c r="G1303" s="32" t="s">
        <v>10108</v>
      </c>
      <c r="H1303" s="32" t="s">
        <v>10109</v>
      </c>
      <c r="I1303" s="32" t="s">
        <v>2626</v>
      </c>
      <c r="J1303" s="35">
        <v>168049.79</v>
      </c>
      <c r="K1303" s="35">
        <v>1781.33</v>
      </c>
    </row>
    <row r="1304" spans="1:11" x14ac:dyDescent="0.25">
      <c r="A1304" s="32">
        <v>1509</v>
      </c>
      <c r="B1304" s="32" t="s">
        <v>51</v>
      </c>
      <c r="C1304" s="32" t="s">
        <v>4333</v>
      </c>
      <c r="D1304" s="32" t="s">
        <v>5395</v>
      </c>
      <c r="E1304" s="32" t="s">
        <v>334</v>
      </c>
      <c r="F1304" s="32" t="s">
        <v>7255</v>
      </c>
      <c r="G1304" s="32" t="s">
        <v>7253</v>
      </c>
      <c r="H1304" s="32" t="s">
        <v>7254</v>
      </c>
      <c r="I1304" s="32" t="s">
        <v>2625</v>
      </c>
      <c r="J1304" s="35">
        <v>0</v>
      </c>
      <c r="K1304" s="35">
        <v>0</v>
      </c>
    </row>
    <row r="1305" spans="1:11" x14ac:dyDescent="0.25">
      <c r="A1305" s="32">
        <v>1509</v>
      </c>
      <c r="B1305" s="32" t="s">
        <v>51</v>
      </c>
      <c r="C1305" s="32" t="s">
        <v>4333</v>
      </c>
      <c r="D1305" s="32" t="s">
        <v>5395</v>
      </c>
      <c r="E1305" s="32" t="s">
        <v>334</v>
      </c>
      <c r="F1305" s="32" t="s">
        <v>7821</v>
      </c>
      <c r="G1305" s="32" t="s">
        <v>7819</v>
      </c>
      <c r="H1305" s="32" t="s">
        <v>7820</v>
      </c>
      <c r="I1305" s="32" t="s">
        <v>2625</v>
      </c>
      <c r="J1305" s="35">
        <v>0</v>
      </c>
      <c r="K1305" s="35">
        <v>0</v>
      </c>
    </row>
    <row r="1306" spans="1:11" x14ac:dyDescent="0.25">
      <c r="A1306" s="32">
        <v>1509</v>
      </c>
      <c r="B1306" s="32" t="s">
        <v>51</v>
      </c>
      <c r="C1306" s="32" t="s">
        <v>4333</v>
      </c>
      <c r="D1306" s="32" t="s">
        <v>5395</v>
      </c>
      <c r="E1306" s="32" t="s">
        <v>334</v>
      </c>
      <c r="F1306" s="32" t="s">
        <v>10279</v>
      </c>
      <c r="G1306" s="32" t="s">
        <v>10277</v>
      </c>
      <c r="H1306" s="32" t="s">
        <v>10278</v>
      </c>
      <c r="I1306" s="32" t="s">
        <v>2003</v>
      </c>
      <c r="J1306" s="35">
        <v>0</v>
      </c>
      <c r="K1306" s="35">
        <v>0</v>
      </c>
    </row>
    <row r="1307" spans="1:11" x14ac:dyDescent="0.25">
      <c r="A1307" s="32">
        <v>1509</v>
      </c>
      <c r="B1307" s="32" t="s">
        <v>51</v>
      </c>
      <c r="C1307" s="32" t="s">
        <v>4333</v>
      </c>
      <c r="D1307" s="32" t="s">
        <v>5395</v>
      </c>
      <c r="E1307" s="32" t="s">
        <v>334</v>
      </c>
      <c r="F1307" s="32" t="s">
        <v>10279</v>
      </c>
      <c r="G1307" s="32" t="s">
        <v>10277</v>
      </c>
      <c r="H1307" s="32" t="s">
        <v>10278</v>
      </c>
      <c r="I1307" s="32" t="s">
        <v>2625</v>
      </c>
      <c r="J1307" s="35">
        <v>0</v>
      </c>
      <c r="K1307" s="35">
        <v>0</v>
      </c>
    </row>
    <row r="1308" spans="1:11" x14ac:dyDescent="0.25">
      <c r="A1308" s="32">
        <v>1509</v>
      </c>
      <c r="B1308" s="32" t="s">
        <v>51</v>
      </c>
      <c r="C1308" s="32" t="s">
        <v>4333</v>
      </c>
      <c r="D1308" s="32" t="s">
        <v>6445</v>
      </c>
      <c r="E1308" s="32" t="s">
        <v>334</v>
      </c>
      <c r="F1308" s="32" t="s">
        <v>6447</v>
      </c>
      <c r="G1308" s="32" t="s">
        <v>5846</v>
      </c>
      <c r="H1308" s="32" t="s">
        <v>6446</v>
      </c>
      <c r="I1308" s="32" t="s">
        <v>2625</v>
      </c>
      <c r="J1308" s="35">
        <v>0</v>
      </c>
      <c r="K1308" s="35">
        <v>0</v>
      </c>
    </row>
    <row r="1309" spans="1:11" x14ac:dyDescent="0.25">
      <c r="A1309" s="32">
        <v>1509</v>
      </c>
      <c r="B1309" s="32" t="s">
        <v>51</v>
      </c>
      <c r="C1309" s="32" t="s">
        <v>4333</v>
      </c>
      <c r="D1309" s="32" t="s">
        <v>6445</v>
      </c>
      <c r="E1309" s="32" t="s">
        <v>334</v>
      </c>
      <c r="F1309" s="32" t="s">
        <v>5307</v>
      </c>
      <c r="G1309" s="32" t="s">
        <v>5882</v>
      </c>
      <c r="H1309" s="32" t="s">
        <v>7075</v>
      </c>
      <c r="I1309" s="32" t="s">
        <v>2625</v>
      </c>
      <c r="J1309" s="35">
        <v>0</v>
      </c>
      <c r="K1309" s="35">
        <v>0</v>
      </c>
    </row>
    <row r="1310" spans="1:11" x14ac:dyDescent="0.25">
      <c r="A1310" s="32">
        <v>1509</v>
      </c>
      <c r="B1310" s="32" t="s">
        <v>51</v>
      </c>
      <c r="C1310" s="32" t="s">
        <v>4333</v>
      </c>
      <c r="D1310" s="32" t="s">
        <v>6445</v>
      </c>
      <c r="E1310" s="32" t="s">
        <v>334</v>
      </c>
      <c r="F1310" s="32" t="s">
        <v>10006</v>
      </c>
      <c r="G1310" s="32" t="s">
        <v>10004</v>
      </c>
      <c r="H1310" s="32" t="s">
        <v>10005</v>
      </c>
      <c r="I1310" s="32" t="s">
        <v>2625</v>
      </c>
      <c r="J1310" s="35">
        <v>0</v>
      </c>
      <c r="K1310" s="35">
        <v>0</v>
      </c>
    </row>
    <row r="1311" spans="1:11" x14ac:dyDescent="0.25">
      <c r="A1311" s="32">
        <v>1509</v>
      </c>
      <c r="B1311" s="32" t="s">
        <v>51</v>
      </c>
      <c r="C1311" s="32" t="s">
        <v>4333</v>
      </c>
      <c r="D1311" s="32" t="s">
        <v>6025</v>
      </c>
      <c r="E1311" s="32" t="s">
        <v>334</v>
      </c>
      <c r="F1311" s="32" t="s">
        <v>9942</v>
      </c>
      <c r="G1311" s="32" t="s">
        <v>9940</v>
      </c>
      <c r="H1311" s="32" t="s">
        <v>9941</v>
      </c>
      <c r="I1311" s="32" t="s">
        <v>2625</v>
      </c>
      <c r="J1311" s="35">
        <v>0</v>
      </c>
      <c r="K1311" s="35">
        <v>0</v>
      </c>
    </row>
    <row r="1312" spans="1:11" x14ac:dyDescent="0.25">
      <c r="A1312" s="32">
        <v>1509</v>
      </c>
      <c r="B1312" s="32" t="s">
        <v>51</v>
      </c>
      <c r="C1312" s="32" t="s">
        <v>4333</v>
      </c>
      <c r="D1312" s="32" t="s">
        <v>7822</v>
      </c>
      <c r="E1312" s="32" t="s">
        <v>334</v>
      </c>
      <c r="F1312" s="32" t="s">
        <v>7825</v>
      </c>
      <c r="G1312" s="32" t="s">
        <v>7823</v>
      </c>
      <c r="H1312" s="32" t="s">
        <v>7824</v>
      </c>
      <c r="I1312" s="32" t="s">
        <v>2625</v>
      </c>
      <c r="J1312" s="35">
        <v>0</v>
      </c>
      <c r="K1312" s="35">
        <v>0</v>
      </c>
    </row>
    <row r="1313" spans="1:11" x14ac:dyDescent="0.25">
      <c r="A1313" s="32">
        <v>1509</v>
      </c>
      <c r="B1313" s="32" t="s">
        <v>51</v>
      </c>
      <c r="C1313" s="32" t="s">
        <v>4333</v>
      </c>
      <c r="D1313" s="32" t="s">
        <v>9633</v>
      </c>
      <c r="E1313" s="32" t="s">
        <v>9634</v>
      </c>
      <c r="F1313" s="32" t="s">
        <v>9637</v>
      </c>
      <c r="G1313" s="32" t="s">
        <v>9635</v>
      </c>
      <c r="H1313" s="32" t="s">
        <v>9636</v>
      </c>
      <c r="I1313" s="32" t="s">
        <v>2627</v>
      </c>
      <c r="J1313" s="35">
        <v>2600</v>
      </c>
      <c r="K1313" s="35">
        <v>1170</v>
      </c>
    </row>
    <row r="1314" spans="1:11" x14ac:dyDescent="0.25">
      <c r="A1314" s="32">
        <v>1509</v>
      </c>
      <c r="B1314" s="32" t="s">
        <v>51</v>
      </c>
      <c r="C1314" s="32" t="s">
        <v>4333</v>
      </c>
      <c r="D1314" s="32" t="s">
        <v>7317</v>
      </c>
      <c r="E1314" s="32" t="s">
        <v>334</v>
      </c>
      <c r="F1314" s="32" t="s">
        <v>7319</v>
      </c>
      <c r="G1314" s="32" t="s">
        <v>5877</v>
      </c>
      <c r="H1314" s="32" t="s">
        <v>7318</v>
      </c>
      <c r="I1314" s="32" t="s">
        <v>2625</v>
      </c>
      <c r="J1314" s="35">
        <v>0</v>
      </c>
      <c r="K1314" s="35">
        <v>0</v>
      </c>
    </row>
    <row r="1315" spans="1:11" x14ac:dyDescent="0.25">
      <c r="A1315" s="32">
        <v>1509</v>
      </c>
      <c r="B1315" s="32" t="s">
        <v>51</v>
      </c>
      <c r="C1315" s="32" t="s">
        <v>4333</v>
      </c>
      <c r="D1315" s="32" t="s">
        <v>7332</v>
      </c>
      <c r="E1315" s="32" t="s">
        <v>334</v>
      </c>
      <c r="F1315" s="32" t="s">
        <v>7334</v>
      </c>
      <c r="G1315" s="32" t="s">
        <v>5897</v>
      </c>
      <c r="H1315" s="32" t="s">
        <v>7333</v>
      </c>
      <c r="I1315" s="32" t="s">
        <v>2625</v>
      </c>
      <c r="J1315" s="35">
        <v>0</v>
      </c>
      <c r="K1315" s="35">
        <v>0</v>
      </c>
    </row>
    <row r="1316" spans="1:11" x14ac:dyDescent="0.25">
      <c r="A1316" s="32">
        <v>1509</v>
      </c>
      <c r="B1316" s="32" t="s">
        <v>51</v>
      </c>
      <c r="C1316" s="32" t="s">
        <v>4333</v>
      </c>
      <c r="D1316" s="32" t="s">
        <v>7152</v>
      </c>
      <c r="E1316" s="32" t="s">
        <v>7153</v>
      </c>
      <c r="F1316" s="32" t="s">
        <v>7156</v>
      </c>
      <c r="G1316" s="32" t="s">
        <v>9910</v>
      </c>
      <c r="H1316" s="32" t="s">
        <v>9911</v>
      </c>
      <c r="I1316" s="32" t="s">
        <v>2626</v>
      </c>
      <c r="J1316" s="35">
        <v>-6460</v>
      </c>
      <c r="K1316" s="35">
        <v>-1938</v>
      </c>
    </row>
    <row r="1317" spans="1:11" x14ac:dyDescent="0.25">
      <c r="A1317" s="32">
        <v>1509</v>
      </c>
      <c r="B1317" s="32" t="s">
        <v>51</v>
      </c>
      <c r="C1317" s="32" t="s">
        <v>4333</v>
      </c>
      <c r="D1317" s="32" t="s">
        <v>7152</v>
      </c>
      <c r="E1317" s="32" t="s">
        <v>7153</v>
      </c>
      <c r="F1317" s="32" t="s">
        <v>7156</v>
      </c>
      <c r="G1317" s="32" t="s">
        <v>7154</v>
      </c>
      <c r="H1317" s="32" t="s">
        <v>7155</v>
      </c>
      <c r="I1317" s="32" t="s">
        <v>2626</v>
      </c>
      <c r="J1317" s="35">
        <v>403.75</v>
      </c>
      <c r="K1317" s="35">
        <v>121.125</v>
      </c>
    </row>
    <row r="1318" spans="1:11" x14ac:dyDescent="0.25">
      <c r="A1318" s="32">
        <v>1509</v>
      </c>
      <c r="B1318" s="32" t="s">
        <v>51</v>
      </c>
      <c r="C1318" s="32" t="s">
        <v>4333</v>
      </c>
      <c r="D1318" s="32" t="s">
        <v>7152</v>
      </c>
      <c r="E1318" s="32" t="s">
        <v>7153</v>
      </c>
      <c r="F1318" s="32" t="s">
        <v>7156</v>
      </c>
      <c r="G1318" s="32" t="s">
        <v>7154</v>
      </c>
      <c r="H1318" s="32" t="s">
        <v>7157</v>
      </c>
      <c r="I1318" s="32" t="s">
        <v>2626</v>
      </c>
      <c r="J1318" s="35">
        <v>403.75</v>
      </c>
      <c r="K1318" s="35">
        <v>121.125</v>
      </c>
    </row>
    <row r="1319" spans="1:11" x14ac:dyDescent="0.25">
      <c r="A1319" s="32">
        <v>1509</v>
      </c>
      <c r="B1319" s="32" t="s">
        <v>51</v>
      </c>
      <c r="C1319" s="32" t="s">
        <v>4333</v>
      </c>
      <c r="D1319" s="32" t="s">
        <v>7152</v>
      </c>
      <c r="E1319" s="32" t="s">
        <v>7153</v>
      </c>
      <c r="F1319" s="32" t="s">
        <v>7156</v>
      </c>
      <c r="G1319" s="32" t="s">
        <v>7154</v>
      </c>
      <c r="H1319" s="32" t="s">
        <v>7158</v>
      </c>
      <c r="I1319" s="32" t="s">
        <v>2626</v>
      </c>
      <c r="J1319" s="35">
        <v>403.75</v>
      </c>
      <c r="K1319" s="35">
        <v>121.125</v>
      </c>
    </row>
    <row r="1320" spans="1:11" x14ac:dyDescent="0.25">
      <c r="A1320" s="32">
        <v>1509</v>
      </c>
      <c r="B1320" s="32" t="s">
        <v>51</v>
      </c>
      <c r="C1320" s="32" t="s">
        <v>5631</v>
      </c>
      <c r="D1320" s="32" t="s">
        <v>5635</v>
      </c>
      <c r="E1320" s="32" t="s">
        <v>5636</v>
      </c>
      <c r="F1320" s="32" t="s">
        <v>1070</v>
      </c>
      <c r="G1320" s="32" t="s">
        <v>7178</v>
      </c>
      <c r="H1320" s="32" t="s">
        <v>7179</v>
      </c>
      <c r="I1320" s="32" t="s">
        <v>2003</v>
      </c>
      <c r="J1320" s="35">
        <v>0</v>
      </c>
      <c r="K1320" s="35">
        <v>0</v>
      </c>
    </row>
    <row r="1321" spans="1:11" x14ac:dyDescent="0.25">
      <c r="A1321" s="32">
        <v>1509</v>
      </c>
      <c r="B1321" s="32" t="s">
        <v>51</v>
      </c>
      <c r="C1321" s="32" t="s">
        <v>5631</v>
      </c>
      <c r="D1321" s="32" t="s">
        <v>5635</v>
      </c>
      <c r="E1321" s="32" t="s">
        <v>5636</v>
      </c>
      <c r="F1321" s="32" t="s">
        <v>1070</v>
      </c>
      <c r="G1321" s="32" t="s">
        <v>7178</v>
      </c>
      <c r="H1321" s="32" t="s">
        <v>7179</v>
      </c>
      <c r="I1321" s="32" t="s">
        <v>2626</v>
      </c>
      <c r="J1321" s="35">
        <v>3560</v>
      </c>
      <c r="K1321" s="35">
        <v>1744.3999999999999</v>
      </c>
    </row>
    <row r="1322" spans="1:11" x14ac:dyDescent="0.25">
      <c r="A1322" s="32">
        <v>1509</v>
      </c>
      <c r="B1322" s="32" t="s">
        <v>51</v>
      </c>
      <c r="C1322" s="32" t="s">
        <v>5369</v>
      </c>
      <c r="D1322" s="32" t="s">
        <v>7190</v>
      </c>
      <c r="E1322" s="32" t="s">
        <v>7191</v>
      </c>
      <c r="F1322" s="32" t="s">
        <v>7194</v>
      </c>
      <c r="G1322" s="32" t="s">
        <v>7192</v>
      </c>
      <c r="H1322" s="32" t="s">
        <v>7193</v>
      </c>
      <c r="I1322" s="32" t="s">
        <v>2003</v>
      </c>
      <c r="J1322" s="35">
        <v>0</v>
      </c>
      <c r="K1322" s="35">
        <v>0</v>
      </c>
    </row>
    <row r="1323" spans="1:11" x14ac:dyDescent="0.25">
      <c r="A1323" s="32">
        <v>1509</v>
      </c>
      <c r="B1323" s="32" t="s">
        <v>51</v>
      </c>
      <c r="C1323" s="32" t="s">
        <v>5369</v>
      </c>
      <c r="D1323" s="32" t="s">
        <v>7190</v>
      </c>
      <c r="E1323" s="32" t="s">
        <v>7191</v>
      </c>
      <c r="F1323" s="32" t="s">
        <v>7194</v>
      </c>
      <c r="G1323" s="32" t="s">
        <v>7192</v>
      </c>
      <c r="H1323" s="32" t="s">
        <v>7193</v>
      </c>
      <c r="I1323" s="32" t="s">
        <v>2626</v>
      </c>
      <c r="J1323" s="35">
        <v>4280</v>
      </c>
      <c r="K1323" s="35">
        <v>440</v>
      </c>
    </row>
    <row r="1324" spans="1:11" x14ac:dyDescent="0.25">
      <c r="A1324" s="32" t="s">
        <v>827</v>
      </c>
      <c r="G1324"/>
      <c r="H1324"/>
      <c r="J1324" s="35">
        <v>1773475.36</v>
      </c>
      <c r="K1324" s="35">
        <v>317599.24029999995</v>
      </c>
    </row>
    <row r="1325" spans="1:11" x14ac:dyDescent="0.25">
      <c r="G1325"/>
      <c r="H1325"/>
    </row>
    <row r="1326" spans="1:11" x14ac:dyDescent="0.25">
      <c r="G1326"/>
      <c r="H1326"/>
    </row>
    <row r="1327" spans="1:11" x14ac:dyDescent="0.25">
      <c r="G1327"/>
      <c r="H1327"/>
    </row>
    <row r="1328" spans="1:11" x14ac:dyDescent="0.25">
      <c r="G1328"/>
      <c r="H1328"/>
    </row>
    <row r="1329" spans="7:8" x14ac:dyDescent="0.25">
      <c r="G1329"/>
      <c r="H1329"/>
    </row>
    <row r="1330" spans="7:8" x14ac:dyDescent="0.25">
      <c r="G1330"/>
      <c r="H1330"/>
    </row>
    <row r="1331" spans="7:8" x14ac:dyDescent="0.25">
      <c r="G1331"/>
      <c r="H1331"/>
    </row>
    <row r="1332" spans="7:8" x14ac:dyDescent="0.25">
      <c r="G1332"/>
      <c r="H1332"/>
    </row>
    <row r="1333" spans="7:8" x14ac:dyDescent="0.25">
      <c r="G1333"/>
      <c r="H1333"/>
    </row>
    <row r="1334" spans="7:8" x14ac:dyDescent="0.25">
      <c r="G1334"/>
      <c r="H1334"/>
    </row>
    <row r="1335" spans="7:8" x14ac:dyDescent="0.25">
      <c r="G1335"/>
      <c r="H1335"/>
    </row>
    <row r="1336" spans="7:8" x14ac:dyDescent="0.25">
      <c r="G1336"/>
      <c r="H1336"/>
    </row>
    <row r="1337" spans="7:8" x14ac:dyDescent="0.25">
      <c r="G1337"/>
      <c r="H1337"/>
    </row>
    <row r="1338" spans="7:8" x14ac:dyDescent="0.25">
      <c r="G1338"/>
      <c r="H1338"/>
    </row>
    <row r="1339" spans="7:8" x14ac:dyDescent="0.25">
      <c r="G1339"/>
      <c r="H1339"/>
    </row>
    <row r="1340" spans="7:8" x14ac:dyDescent="0.25">
      <c r="G1340"/>
      <c r="H1340"/>
    </row>
    <row r="1341" spans="7:8" x14ac:dyDescent="0.25">
      <c r="G1341"/>
      <c r="H1341"/>
    </row>
    <row r="1342" spans="7:8" x14ac:dyDescent="0.25">
      <c r="G1342"/>
      <c r="H1342"/>
    </row>
    <row r="1343" spans="7:8" x14ac:dyDescent="0.25">
      <c r="G1343"/>
      <c r="H1343"/>
    </row>
    <row r="1344" spans="7:8" x14ac:dyDescent="0.25">
      <c r="G1344"/>
      <c r="H1344"/>
    </row>
    <row r="1345" spans="7:8" x14ac:dyDescent="0.25">
      <c r="G1345"/>
      <c r="H1345"/>
    </row>
    <row r="1346" spans="7:8" x14ac:dyDescent="0.25">
      <c r="G1346"/>
      <c r="H1346"/>
    </row>
    <row r="1347" spans="7:8" x14ac:dyDescent="0.25">
      <c r="G1347"/>
      <c r="H1347"/>
    </row>
    <row r="1348" spans="7:8" x14ac:dyDescent="0.25">
      <c r="G1348"/>
      <c r="H1348"/>
    </row>
    <row r="1349" spans="7:8" x14ac:dyDescent="0.25">
      <c r="G1349"/>
      <c r="H1349"/>
    </row>
    <row r="1350" spans="7:8" x14ac:dyDescent="0.25">
      <c r="G1350"/>
      <c r="H1350"/>
    </row>
    <row r="1351" spans="7:8" x14ac:dyDescent="0.25">
      <c r="G1351"/>
      <c r="H1351"/>
    </row>
    <row r="1352" spans="7:8" x14ac:dyDescent="0.25">
      <c r="G1352"/>
      <c r="H1352"/>
    </row>
    <row r="1353" spans="7:8" x14ac:dyDescent="0.25">
      <c r="G1353"/>
      <c r="H1353"/>
    </row>
    <row r="1354" spans="7:8" x14ac:dyDescent="0.25">
      <c r="G1354"/>
      <c r="H1354"/>
    </row>
    <row r="1355" spans="7:8" x14ac:dyDescent="0.25">
      <c r="G1355"/>
      <c r="H1355"/>
    </row>
    <row r="1356" spans="7:8" x14ac:dyDescent="0.25">
      <c r="G1356"/>
      <c r="H1356"/>
    </row>
    <row r="1357" spans="7:8" x14ac:dyDescent="0.25">
      <c r="G1357"/>
      <c r="H1357"/>
    </row>
    <row r="1358" spans="7:8" x14ac:dyDescent="0.25">
      <c r="G1358"/>
      <c r="H1358"/>
    </row>
    <row r="1359" spans="7:8" x14ac:dyDescent="0.25">
      <c r="G1359"/>
      <c r="H1359"/>
    </row>
    <row r="1360" spans="7:8" x14ac:dyDescent="0.25">
      <c r="G1360"/>
      <c r="H1360"/>
    </row>
    <row r="1361" spans="7:8" x14ac:dyDescent="0.25">
      <c r="G1361"/>
      <c r="H1361"/>
    </row>
    <row r="1362" spans="7:8" x14ac:dyDescent="0.25">
      <c r="G1362"/>
      <c r="H1362"/>
    </row>
    <row r="1363" spans="7:8" x14ac:dyDescent="0.25">
      <c r="G1363"/>
      <c r="H1363"/>
    </row>
    <row r="1364" spans="7:8" x14ac:dyDescent="0.25">
      <c r="G1364"/>
      <c r="H1364"/>
    </row>
    <row r="1365" spans="7:8" x14ac:dyDescent="0.25">
      <c r="G1365"/>
      <c r="H1365"/>
    </row>
    <row r="1366" spans="7:8" x14ac:dyDescent="0.25">
      <c r="G1366"/>
      <c r="H1366"/>
    </row>
    <row r="1367" spans="7:8" x14ac:dyDescent="0.25">
      <c r="G1367"/>
      <c r="H1367"/>
    </row>
    <row r="1368" spans="7:8" x14ac:dyDescent="0.25">
      <c r="G1368"/>
      <c r="H1368"/>
    </row>
    <row r="1369" spans="7:8" x14ac:dyDescent="0.25">
      <c r="G1369"/>
      <c r="H1369"/>
    </row>
    <row r="1370" spans="7:8" x14ac:dyDescent="0.25">
      <c r="G1370"/>
      <c r="H1370"/>
    </row>
    <row r="1371" spans="7:8" x14ac:dyDescent="0.25">
      <c r="G1371"/>
      <c r="H1371"/>
    </row>
    <row r="1372" spans="7:8" x14ac:dyDescent="0.25">
      <c r="G1372"/>
      <c r="H1372"/>
    </row>
    <row r="1373" spans="7:8" x14ac:dyDescent="0.25">
      <c r="G1373"/>
      <c r="H1373"/>
    </row>
    <row r="1374" spans="7:8" x14ac:dyDescent="0.25">
      <c r="G1374"/>
      <c r="H1374"/>
    </row>
    <row r="1375" spans="7:8" x14ac:dyDescent="0.25">
      <c r="G1375"/>
      <c r="H1375"/>
    </row>
    <row r="1376" spans="7:8" x14ac:dyDescent="0.25">
      <c r="G1376"/>
      <c r="H1376"/>
    </row>
    <row r="1377" spans="7:8" x14ac:dyDescent="0.25">
      <c r="G1377"/>
      <c r="H1377"/>
    </row>
    <row r="1378" spans="7:8" x14ac:dyDescent="0.25">
      <c r="G1378"/>
      <c r="H1378"/>
    </row>
    <row r="1379" spans="7:8" x14ac:dyDescent="0.25">
      <c r="G1379"/>
      <c r="H1379"/>
    </row>
    <row r="1380" spans="7:8" x14ac:dyDescent="0.25">
      <c r="G1380"/>
      <c r="H1380"/>
    </row>
    <row r="1381" spans="7:8" x14ac:dyDescent="0.25">
      <c r="G1381"/>
      <c r="H1381"/>
    </row>
    <row r="1382" spans="7:8" x14ac:dyDescent="0.25">
      <c r="G1382"/>
      <c r="H1382"/>
    </row>
    <row r="1383" spans="7:8" x14ac:dyDescent="0.25">
      <c r="G1383"/>
      <c r="H1383"/>
    </row>
    <row r="1384" spans="7:8" x14ac:dyDescent="0.25">
      <c r="G1384"/>
      <c r="H1384"/>
    </row>
    <row r="1385" spans="7:8" x14ac:dyDescent="0.25">
      <c r="G1385"/>
      <c r="H1385"/>
    </row>
    <row r="1386" spans="7:8" x14ac:dyDescent="0.25">
      <c r="G1386"/>
      <c r="H1386"/>
    </row>
    <row r="1387" spans="7:8" x14ac:dyDescent="0.25">
      <c r="G1387"/>
      <c r="H1387"/>
    </row>
    <row r="1388" spans="7:8" x14ac:dyDescent="0.25">
      <c r="G1388"/>
      <c r="H1388"/>
    </row>
    <row r="1389" spans="7:8" x14ac:dyDescent="0.25">
      <c r="G1389"/>
      <c r="H1389"/>
    </row>
    <row r="1390" spans="7:8" x14ac:dyDescent="0.25">
      <c r="G1390"/>
      <c r="H1390"/>
    </row>
    <row r="1391" spans="7:8" x14ac:dyDescent="0.25">
      <c r="G1391"/>
      <c r="H1391"/>
    </row>
    <row r="1392" spans="7:8" x14ac:dyDescent="0.25">
      <c r="G1392"/>
      <c r="H1392"/>
    </row>
    <row r="1393" spans="7:8" x14ac:dyDescent="0.25">
      <c r="G1393"/>
      <c r="H1393"/>
    </row>
    <row r="1394" spans="7:8" x14ac:dyDescent="0.25">
      <c r="G1394"/>
      <c r="H1394"/>
    </row>
    <row r="1395" spans="7:8" x14ac:dyDescent="0.25">
      <c r="G1395"/>
      <c r="H1395"/>
    </row>
    <row r="1396" spans="7:8" x14ac:dyDescent="0.25">
      <c r="G1396"/>
      <c r="H1396"/>
    </row>
    <row r="1397" spans="7:8" x14ac:dyDescent="0.25">
      <c r="G1397"/>
      <c r="H1397"/>
    </row>
    <row r="1398" spans="7:8" x14ac:dyDescent="0.25">
      <c r="G1398"/>
      <c r="H1398"/>
    </row>
    <row r="1399" spans="7:8" x14ac:dyDescent="0.25">
      <c r="G1399"/>
      <c r="H1399"/>
    </row>
    <row r="1400" spans="7:8" x14ac:dyDescent="0.25">
      <c r="G1400"/>
      <c r="H1400"/>
    </row>
    <row r="1401" spans="7:8" x14ac:dyDescent="0.25">
      <c r="G1401"/>
      <c r="H1401"/>
    </row>
    <row r="1402" spans="7:8" x14ac:dyDescent="0.25">
      <c r="G1402"/>
      <c r="H1402"/>
    </row>
    <row r="1403" spans="7:8" x14ac:dyDescent="0.25">
      <c r="G1403"/>
      <c r="H1403"/>
    </row>
    <row r="1404" spans="7:8" x14ac:dyDescent="0.25">
      <c r="G1404"/>
      <c r="H1404"/>
    </row>
    <row r="1405" spans="7:8" x14ac:dyDescent="0.25">
      <c r="G1405"/>
      <c r="H1405"/>
    </row>
    <row r="1406" spans="7:8" x14ac:dyDescent="0.25">
      <c r="G1406"/>
      <c r="H1406"/>
    </row>
    <row r="1407" spans="7:8" x14ac:dyDescent="0.25">
      <c r="G1407"/>
      <c r="H1407"/>
    </row>
    <row r="1408" spans="7:8" x14ac:dyDescent="0.25">
      <c r="G1408"/>
      <c r="H1408"/>
    </row>
    <row r="1409" spans="7:8" x14ac:dyDescent="0.25">
      <c r="G1409"/>
      <c r="H1409"/>
    </row>
    <row r="1410" spans="7:8" x14ac:dyDescent="0.25">
      <c r="G1410"/>
      <c r="H1410"/>
    </row>
    <row r="1411" spans="7:8" x14ac:dyDescent="0.25">
      <c r="G1411"/>
      <c r="H1411"/>
    </row>
    <row r="1412" spans="7:8" x14ac:dyDescent="0.25">
      <c r="G1412"/>
      <c r="H1412"/>
    </row>
    <row r="1413" spans="7:8" x14ac:dyDescent="0.25">
      <c r="G1413"/>
      <c r="H1413"/>
    </row>
    <row r="1414" spans="7:8" x14ac:dyDescent="0.25">
      <c r="G1414"/>
      <c r="H1414"/>
    </row>
    <row r="1415" spans="7:8" x14ac:dyDescent="0.25">
      <c r="G1415"/>
      <c r="H1415"/>
    </row>
    <row r="1416" spans="7:8" x14ac:dyDescent="0.25">
      <c r="G1416"/>
      <c r="H1416"/>
    </row>
    <row r="1417" spans="7:8" x14ac:dyDescent="0.25">
      <c r="G1417"/>
      <c r="H1417"/>
    </row>
    <row r="1418" spans="7:8" x14ac:dyDescent="0.25">
      <c r="G1418"/>
      <c r="H1418"/>
    </row>
    <row r="1419" spans="7:8" x14ac:dyDescent="0.25">
      <c r="G1419"/>
      <c r="H1419"/>
    </row>
    <row r="1420" spans="7:8" x14ac:dyDescent="0.25">
      <c r="G1420"/>
      <c r="H1420"/>
    </row>
    <row r="1421" spans="7:8" x14ac:dyDescent="0.25">
      <c r="G1421"/>
      <c r="H1421"/>
    </row>
    <row r="1422" spans="7:8" x14ac:dyDescent="0.25">
      <c r="G1422"/>
      <c r="H1422"/>
    </row>
    <row r="1423" spans="7:8" x14ac:dyDescent="0.25">
      <c r="G1423"/>
      <c r="H1423"/>
    </row>
    <row r="1424" spans="7:8" x14ac:dyDescent="0.25">
      <c r="G1424"/>
      <c r="H1424"/>
    </row>
    <row r="1425" spans="7:8" x14ac:dyDescent="0.25">
      <c r="G1425"/>
      <c r="H1425"/>
    </row>
    <row r="1426" spans="7:8" x14ac:dyDescent="0.25">
      <c r="G1426"/>
      <c r="H1426"/>
    </row>
    <row r="1427" spans="7:8" x14ac:dyDescent="0.25">
      <c r="G1427"/>
      <c r="H1427"/>
    </row>
    <row r="1428" spans="7:8" x14ac:dyDescent="0.25">
      <c r="G1428"/>
      <c r="H1428"/>
    </row>
    <row r="1429" spans="7:8" x14ac:dyDescent="0.25">
      <c r="G1429"/>
      <c r="H1429"/>
    </row>
    <row r="1430" spans="7:8" x14ac:dyDescent="0.25">
      <c r="G1430"/>
      <c r="H1430"/>
    </row>
    <row r="1431" spans="7:8" x14ac:dyDescent="0.25">
      <c r="G1431"/>
      <c r="H1431"/>
    </row>
    <row r="1432" spans="7:8" x14ac:dyDescent="0.25">
      <c r="G1432"/>
      <c r="H1432"/>
    </row>
    <row r="1433" spans="7:8" x14ac:dyDescent="0.25">
      <c r="G1433"/>
      <c r="H1433"/>
    </row>
    <row r="1434" spans="7:8" x14ac:dyDescent="0.25">
      <c r="G1434"/>
      <c r="H1434"/>
    </row>
    <row r="1435" spans="7:8" x14ac:dyDescent="0.25">
      <c r="G1435"/>
      <c r="H1435"/>
    </row>
    <row r="1436" spans="7:8" x14ac:dyDescent="0.25">
      <c r="G1436"/>
      <c r="H1436"/>
    </row>
    <row r="1437" spans="7:8" x14ac:dyDescent="0.25">
      <c r="G1437"/>
      <c r="H1437"/>
    </row>
    <row r="1438" spans="7:8" x14ac:dyDescent="0.25">
      <c r="G1438"/>
      <c r="H1438"/>
    </row>
    <row r="1439" spans="7:8" x14ac:dyDescent="0.25">
      <c r="G1439"/>
      <c r="H1439"/>
    </row>
    <row r="1440" spans="7:8" x14ac:dyDescent="0.25">
      <c r="G1440"/>
      <c r="H1440"/>
    </row>
    <row r="1441" spans="7:8" x14ac:dyDescent="0.25">
      <c r="G1441"/>
      <c r="H1441"/>
    </row>
    <row r="1442" spans="7:8" x14ac:dyDescent="0.25">
      <c r="G1442"/>
      <c r="H1442"/>
    </row>
    <row r="1443" spans="7:8" x14ac:dyDescent="0.25">
      <c r="G1443"/>
      <c r="H1443"/>
    </row>
    <row r="1444" spans="7:8" x14ac:dyDescent="0.25">
      <c r="G1444"/>
      <c r="H1444"/>
    </row>
    <row r="1445" spans="7:8" x14ac:dyDescent="0.25">
      <c r="G1445"/>
      <c r="H1445"/>
    </row>
    <row r="1446" spans="7:8" x14ac:dyDescent="0.25">
      <c r="G1446"/>
      <c r="H1446"/>
    </row>
    <row r="1447" spans="7:8" x14ac:dyDescent="0.25">
      <c r="G1447"/>
      <c r="H1447"/>
    </row>
    <row r="1448" spans="7:8" x14ac:dyDescent="0.25">
      <c r="G1448"/>
      <c r="H1448"/>
    </row>
    <row r="1449" spans="7:8" x14ac:dyDescent="0.25">
      <c r="G1449"/>
      <c r="H1449"/>
    </row>
    <row r="1450" spans="7:8" x14ac:dyDescent="0.25">
      <c r="G1450"/>
      <c r="H1450"/>
    </row>
    <row r="1451" spans="7:8" x14ac:dyDescent="0.25">
      <c r="G1451"/>
      <c r="H1451"/>
    </row>
    <row r="1452" spans="7:8" x14ac:dyDescent="0.25">
      <c r="G1452"/>
      <c r="H1452"/>
    </row>
    <row r="1453" spans="7:8" x14ac:dyDescent="0.25">
      <c r="G1453"/>
      <c r="H1453"/>
    </row>
    <row r="1454" spans="7:8" x14ac:dyDescent="0.25">
      <c r="G1454"/>
      <c r="H1454"/>
    </row>
    <row r="1455" spans="7:8" x14ac:dyDescent="0.25">
      <c r="G1455"/>
      <c r="H1455"/>
    </row>
    <row r="1456" spans="7:8" x14ac:dyDescent="0.25">
      <c r="G1456"/>
      <c r="H1456"/>
    </row>
    <row r="1457" spans="7:8" x14ac:dyDescent="0.25">
      <c r="G1457"/>
      <c r="H1457"/>
    </row>
    <row r="1458" spans="7:8" x14ac:dyDescent="0.25">
      <c r="G1458"/>
      <c r="H1458"/>
    </row>
    <row r="1459" spans="7:8" x14ac:dyDescent="0.25">
      <c r="G1459"/>
      <c r="H1459"/>
    </row>
    <row r="1460" spans="7:8" x14ac:dyDescent="0.25">
      <c r="G1460"/>
      <c r="H1460"/>
    </row>
    <row r="1461" spans="7:8" x14ac:dyDescent="0.25">
      <c r="G1461"/>
      <c r="H1461"/>
    </row>
    <row r="1462" spans="7:8" x14ac:dyDescent="0.25">
      <c r="G1462"/>
      <c r="H1462"/>
    </row>
    <row r="1463" spans="7:8" x14ac:dyDescent="0.25">
      <c r="G1463"/>
      <c r="H1463"/>
    </row>
    <row r="1464" spans="7:8" x14ac:dyDescent="0.25">
      <c r="G1464"/>
      <c r="H1464"/>
    </row>
    <row r="1465" spans="7:8" x14ac:dyDescent="0.25">
      <c r="G1465"/>
      <c r="H1465"/>
    </row>
    <row r="1466" spans="7:8" x14ac:dyDescent="0.25">
      <c r="G1466"/>
      <c r="H1466"/>
    </row>
    <row r="1467" spans="7:8" x14ac:dyDescent="0.25">
      <c r="G1467"/>
      <c r="H1467"/>
    </row>
    <row r="1468" spans="7:8" x14ac:dyDescent="0.25">
      <c r="G1468"/>
      <c r="H1468"/>
    </row>
    <row r="1469" spans="7:8" x14ac:dyDescent="0.25">
      <c r="G1469"/>
      <c r="H1469"/>
    </row>
    <row r="1470" spans="7:8" x14ac:dyDescent="0.25">
      <c r="G1470"/>
      <c r="H1470"/>
    </row>
    <row r="1471" spans="7:8" x14ac:dyDescent="0.25">
      <c r="G1471"/>
      <c r="H1471"/>
    </row>
    <row r="1472" spans="7:8" x14ac:dyDescent="0.25">
      <c r="G1472"/>
      <c r="H1472"/>
    </row>
    <row r="1473" spans="7:8" x14ac:dyDescent="0.25">
      <c r="G1473"/>
      <c r="H1473"/>
    </row>
    <row r="1474" spans="7:8" x14ac:dyDescent="0.25">
      <c r="G1474"/>
      <c r="H1474"/>
    </row>
    <row r="1475" spans="7:8" x14ac:dyDescent="0.25">
      <c r="G1475"/>
      <c r="H1475"/>
    </row>
    <row r="1476" spans="7:8" x14ac:dyDescent="0.25">
      <c r="G1476"/>
      <c r="H1476"/>
    </row>
    <row r="1477" spans="7:8" x14ac:dyDescent="0.25">
      <c r="G1477"/>
      <c r="H1477"/>
    </row>
    <row r="1478" spans="7:8" x14ac:dyDescent="0.25">
      <c r="G1478"/>
      <c r="H1478"/>
    </row>
    <row r="1479" spans="7:8" x14ac:dyDescent="0.25">
      <c r="G1479"/>
      <c r="H1479"/>
    </row>
    <row r="1480" spans="7:8" x14ac:dyDescent="0.25">
      <c r="G1480"/>
      <c r="H1480"/>
    </row>
    <row r="1481" spans="7:8" x14ac:dyDescent="0.25">
      <c r="G1481"/>
      <c r="H1481"/>
    </row>
    <row r="1482" spans="7:8" x14ac:dyDescent="0.25">
      <c r="G1482"/>
      <c r="H1482"/>
    </row>
    <row r="1483" spans="7:8" x14ac:dyDescent="0.25">
      <c r="G1483"/>
      <c r="H1483"/>
    </row>
    <row r="1484" spans="7:8" x14ac:dyDescent="0.25">
      <c r="G1484"/>
      <c r="H1484"/>
    </row>
    <row r="1485" spans="7:8" x14ac:dyDescent="0.25">
      <c r="G1485"/>
      <c r="H1485"/>
    </row>
    <row r="1486" spans="7:8" x14ac:dyDescent="0.25">
      <c r="G1486"/>
      <c r="H1486"/>
    </row>
    <row r="1487" spans="7:8" x14ac:dyDescent="0.25">
      <c r="G1487"/>
      <c r="H1487"/>
    </row>
    <row r="1488" spans="7:8" x14ac:dyDescent="0.25">
      <c r="G1488"/>
      <c r="H1488"/>
    </row>
    <row r="1489" spans="7:8" x14ac:dyDescent="0.25">
      <c r="G1489"/>
      <c r="H1489"/>
    </row>
    <row r="1490" spans="7:8" x14ac:dyDescent="0.25">
      <c r="G1490"/>
      <c r="H1490"/>
    </row>
    <row r="1491" spans="7:8" x14ac:dyDescent="0.25">
      <c r="G1491"/>
      <c r="H1491"/>
    </row>
    <row r="1492" spans="7:8" x14ac:dyDescent="0.25">
      <c r="G1492"/>
      <c r="H1492"/>
    </row>
    <row r="1493" spans="7:8" x14ac:dyDescent="0.25">
      <c r="G1493"/>
      <c r="H1493"/>
    </row>
    <row r="1494" spans="7:8" x14ac:dyDescent="0.25">
      <c r="G1494"/>
      <c r="H1494"/>
    </row>
    <row r="1495" spans="7:8" x14ac:dyDescent="0.25">
      <c r="G1495"/>
      <c r="H1495"/>
    </row>
    <row r="1496" spans="7:8" x14ac:dyDescent="0.25">
      <c r="G1496"/>
      <c r="H1496"/>
    </row>
    <row r="1497" spans="7:8" x14ac:dyDescent="0.25">
      <c r="G1497"/>
      <c r="H1497"/>
    </row>
    <row r="1498" spans="7:8" x14ac:dyDescent="0.25">
      <c r="G1498"/>
      <c r="H1498"/>
    </row>
    <row r="1499" spans="7:8" x14ac:dyDescent="0.25">
      <c r="G1499"/>
      <c r="H1499"/>
    </row>
    <row r="1500" spans="7:8" x14ac:dyDescent="0.25">
      <c r="G1500"/>
      <c r="H1500"/>
    </row>
    <row r="1501" spans="7:8" x14ac:dyDescent="0.25">
      <c r="G1501"/>
      <c r="H1501"/>
    </row>
    <row r="1502" spans="7:8" x14ac:dyDescent="0.25">
      <c r="G1502"/>
      <c r="H1502"/>
    </row>
    <row r="1503" spans="7:8" x14ac:dyDescent="0.25">
      <c r="G1503"/>
      <c r="H1503"/>
    </row>
    <row r="1504" spans="7:8" x14ac:dyDescent="0.25">
      <c r="G1504"/>
      <c r="H1504"/>
    </row>
    <row r="1505" spans="7:8" x14ac:dyDescent="0.25">
      <c r="G1505"/>
      <c r="H1505"/>
    </row>
    <row r="1506" spans="7:8" x14ac:dyDescent="0.25">
      <c r="G1506"/>
      <c r="H1506"/>
    </row>
    <row r="1507" spans="7:8" x14ac:dyDescent="0.25">
      <c r="G1507"/>
      <c r="H1507"/>
    </row>
    <row r="1508" spans="7:8" x14ac:dyDescent="0.25">
      <c r="G1508"/>
      <c r="H1508"/>
    </row>
    <row r="1509" spans="7:8" x14ac:dyDescent="0.25">
      <c r="G1509"/>
      <c r="H1509"/>
    </row>
    <row r="1510" spans="7:8" x14ac:dyDescent="0.25">
      <c r="G1510"/>
      <c r="H1510"/>
    </row>
    <row r="1511" spans="7:8" x14ac:dyDescent="0.25">
      <c r="G1511"/>
      <c r="H1511"/>
    </row>
    <row r="1512" spans="7:8" x14ac:dyDescent="0.25">
      <c r="G1512"/>
      <c r="H1512"/>
    </row>
    <row r="1513" spans="7:8" x14ac:dyDescent="0.25">
      <c r="G1513"/>
      <c r="H1513"/>
    </row>
    <row r="1514" spans="7:8" x14ac:dyDescent="0.25">
      <c r="G1514"/>
      <c r="H1514"/>
    </row>
    <row r="1515" spans="7:8" x14ac:dyDescent="0.25">
      <c r="G1515"/>
      <c r="H1515"/>
    </row>
    <row r="1516" spans="7:8" x14ac:dyDescent="0.25">
      <c r="G1516"/>
      <c r="H1516"/>
    </row>
    <row r="1517" spans="7:8" x14ac:dyDescent="0.25">
      <c r="G1517"/>
      <c r="H1517"/>
    </row>
    <row r="1518" spans="7:8" x14ac:dyDescent="0.25">
      <c r="G1518"/>
      <c r="H1518"/>
    </row>
    <row r="1519" spans="7:8" x14ac:dyDescent="0.25">
      <c r="G1519"/>
      <c r="H1519"/>
    </row>
    <row r="1520" spans="7:8" x14ac:dyDescent="0.25">
      <c r="G1520"/>
      <c r="H1520"/>
    </row>
    <row r="1521" spans="7:8" x14ac:dyDescent="0.25">
      <c r="G1521"/>
      <c r="H1521"/>
    </row>
    <row r="1522" spans="7:8" x14ac:dyDescent="0.25">
      <c r="G1522"/>
      <c r="H1522"/>
    </row>
    <row r="1523" spans="7:8" x14ac:dyDescent="0.25">
      <c r="G1523"/>
      <c r="H1523"/>
    </row>
    <row r="1524" spans="7:8" x14ac:dyDescent="0.25">
      <c r="G1524"/>
      <c r="H1524"/>
    </row>
    <row r="1525" spans="7:8" x14ac:dyDescent="0.25">
      <c r="G1525"/>
      <c r="H1525"/>
    </row>
    <row r="1526" spans="7:8" x14ac:dyDescent="0.25">
      <c r="G1526"/>
      <c r="H1526"/>
    </row>
    <row r="1527" spans="7:8" x14ac:dyDescent="0.25">
      <c r="G1527"/>
      <c r="H1527"/>
    </row>
    <row r="1528" spans="7:8" x14ac:dyDescent="0.25">
      <c r="G1528"/>
      <c r="H1528"/>
    </row>
    <row r="1529" spans="7:8" x14ac:dyDescent="0.25">
      <c r="G1529"/>
      <c r="H1529"/>
    </row>
    <row r="1530" spans="7:8" x14ac:dyDescent="0.25">
      <c r="G1530"/>
      <c r="H1530"/>
    </row>
    <row r="1531" spans="7:8" x14ac:dyDescent="0.25">
      <c r="G1531"/>
      <c r="H1531"/>
    </row>
    <row r="1532" spans="7:8" x14ac:dyDescent="0.25">
      <c r="G1532"/>
      <c r="H1532"/>
    </row>
    <row r="1533" spans="7:8" x14ac:dyDescent="0.25">
      <c r="G1533"/>
      <c r="H1533"/>
    </row>
    <row r="1534" spans="7:8" x14ac:dyDescent="0.25">
      <c r="G1534"/>
      <c r="H1534"/>
    </row>
    <row r="1535" spans="7:8" x14ac:dyDescent="0.25">
      <c r="G1535"/>
      <c r="H1535"/>
    </row>
    <row r="1536" spans="7:8" x14ac:dyDescent="0.25">
      <c r="G1536"/>
      <c r="H1536"/>
    </row>
    <row r="1537" spans="7:8" x14ac:dyDescent="0.25">
      <c r="G1537"/>
      <c r="H1537"/>
    </row>
    <row r="1538" spans="7:8" x14ac:dyDescent="0.25">
      <c r="G1538"/>
      <c r="H1538"/>
    </row>
    <row r="1539" spans="7:8" x14ac:dyDescent="0.25">
      <c r="G1539"/>
      <c r="H1539"/>
    </row>
    <row r="1540" spans="7:8" x14ac:dyDescent="0.25">
      <c r="G1540"/>
      <c r="H1540"/>
    </row>
    <row r="1541" spans="7:8" x14ac:dyDescent="0.25">
      <c r="G1541"/>
      <c r="H1541"/>
    </row>
    <row r="1542" spans="7:8" x14ac:dyDescent="0.25">
      <c r="G1542"/>
      <c r="H1542"/>
    </row>
    <row r="1543" spans="7:8" x14ac:dyDescent="0.25">
      <c r="G1543"/>
      <c r="H1543"/>
    </row>
    <row r="1544" spans="7:8" x14ac:dyDescent="0.25">
      <c r="G1544"/>
      <c r="H1544"/>
    </row>
    <row r="1545" spans="7:8" x14ac:dyDescent="0.25">
      <c r="G1545"/>
      <c r="H1545"/>
    </row>
    <row r="1546" spans="7:8" x14ac:dyDescent="0.25">
      <c r="G1546"/>
      <c r="H1546"/>
    </row>
    <row r="1547" spans="7:8" x14ac:dyDescent="0.25">
      <c r="G1547"/>
      <c r="H1547"/>
    </row>
    <row r="1548" spans="7:8" x14ac:dyDescent="0.25">
      <c r="G1548"/>
      <c r="H1548"/>
    </row>
    <row r="1549" spans="7:8" x14ac:dyDescent="0.25">
      <c r="G1549"/>
      <c r="H1549"/>
    </row>
    <row r="1550" spans="7:8" x14ac:dyDescent="0.25">
      <c r="G1550"/>
      <c r="H1550"/>
    </row>
    <row r="1551" spans="7:8" x14ac:dyDescent="0.25">
      <c r="G1551"/>
      <c r="H1551"/>
    </row>
    <row r="1552" spans="7:8" x14ac:dyDescent="0.25">
      <c r="G1552"/>
      <c r="H1552"/>
    </row>
    <row r="1553" spans="7:8" x14ac:dyDescent="0.25">
      <c r="G1553"/>
      <c r="H1553"/>
    </row>
    <row r="1554" spans="7:8" x14ac:dyDescent="0.25">
      <c r="G1554"/>
      <c r="H1554"/>
    </row>
    <row r="1555" spans="7:8" x14ac:dyDescent="0.25">
      <c r="G1555"/>
      <c r="H1555"/>
    </row>
    <row r="1556" spans="7:8" x14ac:dyDescent="0.25">
      <c r="G1556"/>
      <c r="H1556"/>
    </row>
    <row r="1557" spans="7:8" x14ac:dyDescent="0.25">
      <c r="G1557"/>
      <c r="H1557"/>
    </row>
    <row r="1558" spans="7:8" x14ac:dyDescent="0.25">
      <c r="G1558"/>
      <c r="H1558"/>
    </row>
    <row r="1559" spans="7:8" x14ac:dyDescent="0.25">
      <c r="G1559"/>
      <c r="H1559"/>
    </row>
    <row r="1560" spans="7:8" x14ac:dyDescent="0.25">
      <c r="G1560"/>
      <c r="H1560"/>
    </row>
    <row r="1561" spans="7:8" x14ac:dyDescent="0.25">
      <c r="G1561"/>
      <c r="H1561"/>
    </row>
    <row r="1562" spans="7:8" x14ac:dyDescent="0.25">
      <c r="G1562"/>
      <c r="H1562"/>
    </row>
    <row r="1563" spans="7:8" x14ac:dyDescent="0.25">
      <c r="G1563"/>
      <c r="H1563"/>
    </row>
    <row r="1564" spans="7:8" x14ac:dyDescent="0.25">
      <c r="G1564"/>
      <c r="H1564"/>
    </row>
    <row r="1565" spans="7:8" x14ac:dyDescent="0.25">
      <c r="G1565"/>
      <c r="H1565"/>
    </row>
    <row r="1566" spans="7:8" x14ac:dyDescent="0.25">
      <c r="G1566"/>
      <c r="H1566"/>
    </row>
    <row r="1567" spans="7:8" x14ac:dyDescent="0.25">
      <c r="G1567"/>
      <c r="H1567"/>
    </row>
    <row r="1568" spans="7:8" x14ac:dyDescent="0.25">
      <c r="G1568"/>
      <c r="H1568"/>
    </row>
    <row r="1569" spans="7:8" x14ac:dyDescent="0.25">
      <c r="G1569"/>
      <c r="H1569"/>
    </row>
    <row r="1570" spans="7:8" x14ac:dyDescent="0.25">
      <c r="G1570"/>
      <c r="H1570"/>
    </row>
    <row r="1571" spans="7:8" x14ac:dyDescent="0.25">
      <c r="G1571"/>
      <c r="H1571"/>
    </row>
    <row r="1572" spans="7:8" x14ac:dyDescent="0.25">
      <c r="G1572"/>
      <c r="H1572"/>
    </row>
    <row r="1573" spans="7:8" x14ac:dyDescent="0.25">
      <c r="G1573"/>
      <c r="H1573"/>
    </row>
    <row r="1574" spans="7:8" x14ac:dyDescent="0.25">
      <c r="G1574"/>
      <c r="H1574"/>
    </row>
    <row r="1575" spans="7:8" x14ac:dyDescent="0.25">
      <c r="G1575"/>
      <c r="H1575"/>
    </row>
    <row r="1576" spans="7:8" x14ac:dyDescent="0.25">
      <c r="G1576"/>
      <c r="H1576"/>
    </row>
    <row r="1577" spans="7:8" x14ac:dyDescent="0.25">
      <c r="G1577"/>
      <c r="H1577"/>
    </row>
    <row r="1578" spans="7:8" x14ac:dyDescent="0.25">
      <c r="G1578"/>
      <c r="H1578"/>
    </row>
    <row r="1579" spans="7:8" x14ac:dyDescent="0.25">
      <c r="G1579"/>
      <c r="H1579"/>
    </row>
    <row r="1580" spans="7:8" x14ac:dyDescent="0.25">
      <c r="G1580"/>
      <c r="H1580"/>
    </row>
    <row r="1581" spans="7:8" x14ac:dyDescent="0.25">
      <c r="G1581"/>
      <c r="H1581"/>
    </row>
    <row r="1582" spans="7:8" x14ac:dyDescent="0.25">
      <c r="G1582"/>
      <c r="H1582"/>
    </row>
    <row r="1583" spans="7:8" x14ac:dyDescent="0.25">
      <c r="G1583"/>
      <c r="H1583"/>
    </row>
    <row r="1584" spans="7:8" x14ac:dyDescent="0.25">
      <c r="G1584"/>
      <c r="H1584"/>
    </row>
    <row r="1585" spans="7:8" x14ac:dyDescent="0.25">
      <c r="G1585"/>
      <c r="H1585"/>
    </row>
    <row r="1586" spans="7:8" x14ac:dyDescent="0.25">
      <c r="G1586"/>
      <c r="H1586"/>
    </row>
    <row r="1587" spans="7:8" x14ac:dyDescent="0.25">
      <c r="G1587"/>
      <c r="H1587"/>
    </row>
    <row r="1588" spans="7:8" x14ac:dyDescent="0.25">
      <c r="G1588"/>
      <c r="H1588"/>
    </row>
    <row r="1589" spans="7:8" x14ac:dyDescent="0.25">
      <c r="G1589"/>
      <c r="H1589"/>
    </row>
    <row r="1590" spans="7:8" x14ac:dyDescent="0.25">
      <c r="G1590"/>
      <c r="H1590"/>
    </row>
    <row r="1591" spans="7:8" x14ac:dyDescent="0.25">
      <c r="G1591"/>
      <c r="H1591"/>
    </row>
    <row r="1592" spans="7:8" x14ac:dyDescent="0.25">
      <c r="G1592"/>
      <c r="H1592"/>
    </row>
    <row r="1593" spans="7:8" x14ac:dyDescent="0.25">
      <c r="G1593"/>
      <c r="H1593"/>
    </row>
    <row r="1594" spans="7:8" x14ac:dyDescent="0.25">
      <c r="G1594"/>
      <c r="H1594"/>
    </row>
    <row r="1595" spans="7:8" x14ac:dyDescent="0.25">
      <c r="G1595"/>
      <c r="H1595"/>
    </row>
    <row r="1596" spans="7:8" x14ac:dyDescent="0.25">
      <c r="G1596"/>
      <c r="H1596"/>
    </row>
    <row r="1597" spans="7:8" x14ac:dyDescent="0.25">
      <c r="G1597"/>
      <c r="H1597"/>
    </row>
    <row r="1598" spans="7:8" x14ac:dyDescent="0.25">
      <c r="G1598"/>
      <c r="H1598"/>
    </row>
    <row r="1599" spans="7:8" x14ac:dyDescent="0.25">
      <c r="G1599"/>
      <c r="H1599"/>
    </row>
    <row r="1600" spans="7:8" x14ac:dyDescent="0.25">
      <c r="G1600"/>
      <c r="H1600"/>
    </row>
    <row r="1601" spans="7:8" x14ac:dyDescent="0.25">
      <c r="G1601"/>
      <c r="H1601"/>
    </row>
    <row r="1602" spans="7:8" x14ac:dyDescent="0.25">
      <c r="G1602"/>
      <c r="H1602"/>
    </row>
    <row r="1603" spans="7:8" x14ac:dyDescent="0.25">
      <c r="G1603"/>
      <c r="H1603"/>
    </row>
    <row r="1604" spans="7:8" x14ac:dyDescent="0.25">
      <c r="G1604"/>
      <c r="H1604"/>
    </row>
    <row r="1605" spans="7:8" x14ac:dyDescent="0.25">
      <c r="G1605"/>
      <c r="H1605"/>
    </row>
    <row r="1606" spans="7:8" x14ac:dyDescent="0.25">
      <c r="G1606"/>
      <c r="H1606"/>
    </row>
    <row r="1607" spans="7:8" x14ac:dyDescent="0.25">
      <c r="G1607"/>
      <c r="H1607"/>
    </row>
    <row r="1608" spans="7:8" x14ac:dyDescent="0.25">
      <c r="G1608"/>
      <c r="H1608"/>
    </row>
    <row r="1609" spans="7:8" x14ac:dyDescent="0.25">
      <c r="G1609"/>
      <c r="H1609"/>
    </row>
    <row r="1610" spans="7:8" x14ac:dyDescent="0.25">
      <c r="G1610"/>
      <c r="H1610"/>
    </row>
    <row r="1611" spans="7:8" x14ac:dyDescent="0.25">
      <c r="G1611"/>
      <c r="H1611"/>
    </row>
    <row r="1612" spans="7:8" x14ac:dyDescent="0.25">
      <c r="G1612"/>
      <c r="H1612"/>
    </row>
    <row r="1613" spans="7:8" x14ac:dyDescent="0.25">
      <c r="G1613"/>
      <c r="H1613"/>
    </row>
    <row r="1614" spans="7:8" x14ac:dyDescent="0.25">
      <c r="G1614"/>
      <c r="H1614"/>
    </row>
    <row r="1615" spans="7:8" x14ac:dyDescent="0.25">
      <c r="G1615"/>
      <c r="H1615"/>
    </row>
    <row r="1616" spans="7:8" x14ac:dyDescent="0.25">
      <c r="G1616"/>
      <c r="H1616"/>
    </row>
    <row r="1617" spans="7:8" x14ac:dyDescent="0.25">
      <c r="G1617"/>
      <c r="H1617"/>
    </row>
    <row r="1618" spans="7:8" x14ac:dyDescent="0.25">
      <c r="G1618"/>
      <c r="H1618"/>
    </row>
    <row r="1619" spans="7:8" x14ac:dyDescent="0.25">
      <c r="G1619"/>
      <c r="H1619"/>
    </row>
    <row r="1620" spans="7:8" x14ac:dyDescent="0.25">
      <c r="G1620"/>
      <c r="H1620"/>
    </row>
    <row r="1621" spans="7:8" x14ac:dyDescent="0.25">
      <c r="G1621"/>
      <c r="H1621"/>
    </row>
    <row r="1622" spans="7:8" x14ac:dyDescent="0.25">
      <c r="G1622"/>
      <c r="H1622"/>
    </row>
    <row r="1623" spans="7:8" x14ac:dyDescent="0.25">
      <c r="G1623"/>
      <c r="H1623"/>
    </row>
    <row r="1624" spans="7:8" x14ac:dyDescent="0.25">
      <c r="G1624"/>
      <c r="H1624"/>
    </row>
    <row r="1625" spans="7:8" x14ac:dyDescent="0.25">
      <c r="G1625"/>
      <c r="H1625"/>
    </row>
    <row r="1626" spans="7:8" x14ac:dyDescent="0.25">
      <c r="G1626"/>
      <c r="H1626"/>
    </row>
    <row r="1627" spans="7:8" x14ac:dyDescent="0.25">
      <c r="G1627"/>
      <c r="H1627"/>
    </row>
    <row r="1628" spans="7:8" x14ac:dyDescent="0.25">
      <c r="G1628"/>
      <c r="H1628"/>
    </row>
    <row r="1629" spans="7:8" x14ac:dyDescent="0.25">
      <c r="G1629"/>
      <c r="H1629"/>
    </row>
    <row r="1630" spans="7:8" x14ac:dyDescent="0.25">
      <c r="G1630"/>
      <c r="H1630"/>
    </row>
    <row r="1631" spans="7:8" x14ac:dyDescent="0.25">
      <c r="G1631"/>
      <c r="H1631"/>
    </row>
    <row r="1632" spans="7:8" x14ac:dyDescent="0.25">
      <c r="G1632"/>
      <c r="H1632"/>
    </row>
    <row r="1633" spans="7:8" x14ac:dyDescent="0.25">
      <c r="G1633"/>
      <c r="H1633"/>
    </row>
    <row r="1634" spans="7:8" x14ac:dyDescent="0.25">
      <c r="G1634"/>
      <c r="H1634"/>
    </row>
    <row r="1635" spans="7:8" x14ac:dyDescent="0.25">
      <c r="G1635"/>
      <c r="H1635"/>
    </row>
    <row r="1636" spans="7:8" x14ac:dyDescent="0.25">
      <c r="G1636"/>
      <c r="H1636"/>
    </row>
    <row r="1637" spans="7:8" x14ac:dyDescent="0.25">
      <c r="G1637"/>
      <c r="H1637"/>
    </row>
    <row r="1638" spans="7:8" x14ac:dyDescent="0.25">
      <c r="G1638"/>
      <c r="H1638"/>
    </row>
    <row r="1639" spans="7:8" x14ac:dyDescent="0.25">
      <c r="G1639"/>
      <c r="H1639"/>
    </row>
    <row r="1640" spans="7:8" x14ac:dyDescent="0.25">
      <c r="G1640"/>
      <c r="H1640"/>
    </row>
    <row r="1641" spans="7:8" x14ac:dyDescent="0.25">
      <c r="G1641"/>
      <c r="H1641"/>
    </row>
    <row r="1642" spans="7:8" x14ac:dyDescent="0.25">
      <c r="G1642"/>
      <c r="H1642"/>
    </row>
    <row r="1643" spans="7:8" x14ac:dyDescent="0.25">
      <c r="G1643"/>
      <c r="H1643"/>
    </row>
    <row r="1644" spans="7:8" x14ac:dyDescent="0.25">
      <c r="G1644"/>
      <c r="H1644"/>
    </row>
    <row r="1645" spans="7:8" x14ac:dyDescent="0.25">
      <c r="G1645"/>
      <c r="H1645"/>
    </row>
    <row r="1646" spans="7:8" x14ac:dyDescent="0.25">
      <c r="G1646"/>
      <c r="H1646"/>
    </row>
    <row r="1647" spans="7:8" x14ac:dyDescent="0.25">
      <c r="G1647"/>
      <c r="H1647"/>
    </row>
    <row r="1648" spans="7:8" x14ac:dyDescent="0.25">
      <c r="G1648"/>
      <c r="H1648"/>
    </row>
    <row r="1649" spans="7:8" x14ac:dyDescent="0.25">
      <c r="G1649"/>
      <c r="H1649"/>
    </row>
    <row r="1650" spans="7:8" x14ac:dyDescent="0.25">
      <c r="G1650"/>
      <c r="H1650"/>
    </row>
    <row r="1651" spans="7:8" x14ac:dyDescent="0.25">
      <c r="G1651"/>
      <c r="H1651"/>
    </row>
    <row r="1652" spans="7:8" x14ac:dyDescent="0.25">
      <c r="G1652"/>
      <c r="H1652"/>
    </row>
    <row r="1653" spans="7:8" x14ac:dyDescent="0.25">
      <c r="G1653"/>
      <c r="H1653"/>
    </row>
    <row r="1654" spans="7:8" x14ac:dyDescent="0.25">
      <c r="G1654"/>
      <c r="H1654"/>
    </row>
    <row r="1655" spans="7:8" x14ac:dyDescent="0.25">
      <c r="G1655"/>
      <c r="H1655"/>
    </row>
    <row r="1656" spans="7:8" x14ac:dyDescent="0.25">
      <c r="G1656"/>
      <c r="H1656"/>
    </row>
    <row r="1657" spans="7:8" x14ac:dyDescent="0.25">
      <c r="G1657"/>
      <c r="H1657"/>
    </row>
    <row r="1658" spans="7:8" x14ac:dyDescent="0.25">
      <c r="G1658"/>
      <c r="H1658"/>
    </row>
    <row r="1659" spans="7:8" x14ac:dyDescent="0.25">
      <c r="G1659"/>
      <c r="H1659"/>
    </row>
    <row r="1660" spans="7:8" x14ac:dyDescent="0.25">
      <c r="G1660"/>
      <c r="H1660"/>
    </row>
    <row r="1661" spans="7:8" x14ac:dyDescent="0.25">
      <c r="G1661"/>
      <c r="H1661"/>
    </row>
    <row r="1662" spans="7:8" x14ac:dyDescent="0.25">
      <c r="G1662"/>
      <c r="H1662"/>
    </row>
    <row r="1663" spans="7:8" x14ac:dyDescent="0.25">
      <c r="G1663"/>
      <c r="H1663"/>
    </row>
    <row r="1664" spans="7:8" x14ac:dyDescent="0.25">
      <c r="G1664"/>
      <c r="H1664"/>
    </row>
    <row r="1665" spans="7:8" x14ac:dyDescent="0.25">
      <c r="G1665"/>
      <c r="H1665"/>
    </row>
    <row r="1666" spans="7:8" x14ac:dyDescent="0.25">
      <c r="G1666"/>
      <c r="H1666"/>
    </row>
    <row r="1667" spans="7:8" x14ac:dyDescent="0.25">
      <c r="G1667"/>
      <c r="H1667"/>
    </row>
    <row r="1668" spans="7:8" x14ac:dyDescent="0.25">
      <c r="G1668"/>
      <c r="H1668"/>
    </row>
    <row r="1669" spans="7:8" x14ac:dyDescent="0.25">
      <c r="G1669"/>
      <c r="H1669"/>
    </row>
    <row r="1670" spans="7:8" x14ac:dyDescent="0.25">
      <c r="G1670"/>
      <c r="H1670"/>
    </row>
    <row r="1671" spans="7:8" x14ac:dyDescent="0.25">
      <c r="G1671"/>
      <c r="H1671"/>
    </row>
    <row r="1672" spans="7:8" x14ac:dyDescent="0.25">
      <c r="G1672"/>
      <c r="H1672"/>
    </row>
    <row r="1673" spans="7:8" x14ac:dyDescent="0.25">
      <c r="G1673"/>
      <c r="H1673"/>
    </row>
    <row r="1674" spans="7:8" x14ac:dyDescent="0.25">
      <c r="G1674"/>
      <c r="H1674"/>
    </row>
    <row r="1675" spans="7:8" x14ac:dyDescent="0.25">
      <c r="G1675"/>
      <c r="H1675"/>
    </row>
    <row r="1676" spans="7:8" x14ac:dyDescent="0.25">
      <c r="G1676"/>
      <c r="H1676"/>
    </row>
    <row r="1677" spans="7:8" x14ac:dyDescent="0.25">
      <c r="G1677"/>
      <c r="H1677"/>
    </row>
    <row r="1678" spans="7:8" x14ac:dyDescent="0.25">
      <c r="G1678"/>
      <c r="H167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FF00"/>
  </sheetPr>
  <dimension ref="A1:AG2570"/>
  <sheetViews>
    <sheetView tabSelected="1" topLeftCell="E1" zoomScale="80" zoomScaleNormal="80" workbookViewId="0">
      <pane ySplit="1" topLeftCell="A2481" activePane="bottomLeft" state="frozen"/>
      <selection pane="bottomLeft" activeCell="W2498" sqref="W2498"/>
    </sheetView>
  </sheetViews>
  <sheetFormatPr defaultColWidth="9.109375" defaultRowHeight="13.2" outlineLevelRow="1" x14ac:dyDescent="0.25"/>
  <cols>
    <col min="1" max="1" width="10.44140625" style="62" customWidth="1"/>
    <col min="2" max="2" width="13.109375" style="14" customWidth="1"/>
    <col min="3" max="3" width="9.33203125" style="4" customWidth="1"/>
    <col min="4" max="4" width="23.109375" style="4" customWidth="1"/>
    <col min="5" max="5" width="14.6640625" style="4" customWidth="1"/>
    <col min="6" max="6" width="13.6640625" style="4" customWidth="1"/>
    <col min="7" max="7" width="16.109375" style="4" customWidth="1"/>
    <col min="8" max="8" width="15.44140625" style="4" customWidth="1"/>
    <col min="9" max="9" width="20.109375" style="14" customWidth="1"/>
    <col min="10" max="10" width="13" style="9" customWidth="1"/>
    <col min="11" max="11" width="10.5546875" style="4" customWidth="1"/>
    <col min="12" max="12" width="10.109375" style="4" customWidth="1"/>
    <col min="13" max="13" width="9.109375" style="4" customWidth="1"/>
    <col min="14" max="14" width="10.5546875" style="4" customWidth="1"/>
    <col min="15" max="15" width="4" style="4" customWidth="1"/>
    <col min="16" max="17" width="5.109375" style="4" customWidth="1"/>
    <col min="18" max="18" width="6.44140625" style="14" customWidth="1"/>
    <col min="19" max="19" width="7.44140625" style="4" customWidth="1"/>
    <col min="20" max="20" width="7" style="4" customWidth="1"/>
    <col min="21" max="21" width="16.5546875" style="4" customWidth="1"/>
    <col min="22" max="23" width="14.109375" style="4" customWidth="1"/>
    <col min="24" max="24" width="15.6640625" style="24" bestFit="1" customWidth="1"/>
    <col min="25" max="25" width="38.5546875" style="4" customWidth="1"/>
    <col min="26" max="26" width="10.44140625" style="14" customWidth="1"/>
    <col min="27" max="27" width="9.109375" style="14" customWidth="1"/>
    <col min="28" max="28" width="12.6640625" style="82" customWidth="1"/>
    <col min="29" max="29" width="9.109375" style="14" customWidth="1"/>
    <col min="30" max="30" width="10.5546875" style="42" bestFit="1" customWidth="1"/>
    <col min="31" max="33" width="9.109375" style="14"/>
    <col min="34" max="16384" width="9.109375" style="4"/>
  </cols>
  <sheetData>
    <row r="1" spans="1:33" s="13" customFormat="1" ht="32.25" customHeight="1" x14ac:dyDescent="0.25">
      <c r="A1" s="59" t="s">
        <v>2004</v>
      </c>
      <c r="B1" s="15" t="s">
        <v>0</v>
      </c>
      <c r="C1" s="10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5" t="s">
        <v>7</v>
      </c>
      <c r="J1" s="16" t="s">
        <v>8</v>
      </c>
      <c r="K1" s="12" t="s">
        <v>9</v>
      </c>
      <c r="L1" s="12" t="s">
        <v>10</v>
      </c>
      <c r="M1" s="12" t="s">
        <v>11</v>
      </c>
      <c r="N1" s="11" t="s">
        <v>12</v>
      </c>
      <c r="O1" s="11" t="s">
        <v>13</v>
      </c>
      <c r="P1" s="12" t="s">
        <v>14</v>
      </c>
      <c r="Q1" s="12" t="s">
        <v>2005</v>
      </c>
      <c r="R1" s="8" t="s">
        <v>49</v>
      </c>
      <c r="S1" s="6" t="s">
        <v>53</v>
      </c>
      <c r="T1" s="6" t="s">
        <v>54</v>
      </c>
      <c r="U1" s="3" t="s">
        <v>52</v>
      </c>
      <c r="V1" s="3" t="s">
        <v>50</v>
      </c>
      <c r="W1" s="36" t="s">
        <v>2413</v>
      </c>
      <c r="X1" s="36" t="s">
        <v>2412</v>
      </c>
      <c r="Y1" s="7" t="s">
        <v>55</v>
      </c>
      <c r="Z1" s="83" t="s">
        <v>2372</v>
      </c>
      <c r="AA1" s="41" t="s">
        <v>2374</v>
      </c>
      <c r="AB1" s="81"/>
      <c r="AC1" s="41"/>
      <c r="AD1" s="42"/>
      <c r="AE1" s="41"/>
      <c r="AF1" s="41"/>
      <c r="AG1" s="41"/>
    </row>
    <row r="2" spans="1:33" x14ac:dyDescent="0.25">
      <c r="A2" s="57">
        <v>42244.420461030095</v>
      </c>
      <c r="B2" s="32"/>
      <c r="C2" s="32" t="s">
        <v>336</v>
      </c>
      <c r="D2" s="32" t="s">
        <v>334</v>
      </c>
      <c r="E2" s="32" t="s">
        <v>5916</v>
      </c>
      <c r="F2" s="32" t="s">
        <v>5917</v>
      </c>
      <c r="G2" s="32" t="s">
        <v>58</v>
      </c>
      <c r="H2" s="32" t="s">
        <v>59</v>
      </c>
      <c r="I2" s="32" t="s">
        <v>2006</v>
      </c>
      <c r="J2" s="35">
        <v>0</v>
      </c>
      <c r="K2" s="35">
        <v>0</v>
      </c>
      <c r="L2" s="35">
        <v>0</v>
      </c>
      <c r="M2" s="35">
        <v>0</v>
      </c>
      <c r="N2" s="32" t="s">
        <v>19</v>
      </c>
      <c r="O2" s="32" t="s">
        <v>322</v>
      </c>
      <c r="P2" s="32">
        <v>0</v>
      </c>
      <c r="Q2" s="32"/>
      <c r="R2" s="94">
        <v>1509</v>
      </c>
      <c r="S2" s="5" t="s">
        <v>51</v>
      </c>
      <c r="T2" s="5" t="s">
        <v>64</v>
      </c>
      <c r="U2" s="2"/>
      <c r="V2" s="2" t="str">
        <f>IF($J2+$L2=0,"nil",IF(OR($B2="TCU-WS",$B2=""),"non comm",IF(OR($G2="contract_cover",$H2="fixed price"),VLOOKUP($I2,'[1]mapping 2015'!$A:$B,2,FALSE),VLOOKUP($G2,'[1]mapping 2015'!$A:$B,2,FALSE))))</f>
        <v>nil</v>
      </c>
      <c r="W2" s="37">
        <f>IF(OR(V2="non comm",V2="nil",J2=0),0,IF(V2="SBM 2.1 IIPS",J2*VLOOKUP(N2,'[2]NGP%'!$C:$D,2,FALSE),J2*SUMIFS('[2]NGP%'!$D:$D,'[2]NGP%'!$A:$A,V2,'[2]NGP%'!$B:$B,AA2)))</f>
        <v>0</v>
      </c>
      <c r="X2" s="37">
        <f>IF(OR(V2="non comm",V2="nil",J2=0),0,IF(V2="SBM 2.1 IIPS",J2*VLOOKUP(N2,'[2]NGP%'!$C:$E,3,FALSE),J2*SUMIFS('[2]NGP%'!$E:$E,'[2]NGP%'!$A:$A,V2,'[2]NGP%'!$B:$B,AA2)))</f>
        <v>0</v>
      </c>
      <c r="Y2" s="1"/>
      <c r="Z2" s="54" t="str">
        <f>IF(MID(H2,1,4)="Item","Nil",IF(G2="contract_cover",VLOOKUP(I2,'svc type'!C:D,2,FALSE),VLOOKUP(G2,'svc type'!A:D,4,FALSE)))</f>
        <v>SVC</v>
      </c>
      <c r="AA2" s="4" t="str">
        <f>IF(B2="","",VLOOKUP(B2,Sector!C:D,2,FALSE))</f>
        <v/>
      </c>
      <c r="AB2" s="4">
        <f>B2</f>
        <v>0</v>
      </c>
      <c r="AC2" s="4"/>
      <c r="AD2" s="4"/>
      <c r="AE2" s="4"/>
      <c r="AF2" s="4"/>
      <c r="AG2" s="4"/>
    </row>
    <row r="3" spans="1:33" x14ac:dyDescent="0.25">
      <c r="A3" s="57">
        <v>42244.422361261575</v>
      </c>
      <c r="B3" s="32"/>
      <c r="C3" s="32" t="s">
        <v>739</v>
      </c>
      <c r="D3" s="32" t="s">
        <v>334</v>
      </c>
      <c r="E3" s="32" t="s">
        <v>5918</v>
      </c>
      <c r="F3" s="32" t="s">
        <v>5919</v>
      </c>
      <c r="G3" s="32" t="s">
        <v>58</v>
      </c>
      <c r="H3" s="32" t="s">
        <v>59</v>
      </c>
      <c r="I3" s="32" t="s">
        <v>2006</v>
      </c>
      <c r="J3" s="35">
        <v>0</v>
      </c>
      <c r="K3" s="35">
        <v>0</v>
      </c>
      <c r="L3" s="35">
        <v>0</v>
      </c>
      <c r="M3" s="35">
        <v>0</v>
      </c>
      <c r="N3" s="32" t="s">
        <v>19</v>
      </c>
      <c r="O3" s="32" t="s">
        <v>322</v>
      </c>
      <c r="P3" s="32">
        <v>0</v>
      </c>
      <c r="Q3" s="32"/>
      <c r="R3" s="39">
        <f t="shared" ref="R3:R66" si="0">R2</f>
        <v>1509</v>
      </c>
      <c r="S3" s="5" t="s">
        <v>51</v>
      </c>
      <c r="T3" s="5" t="s">
        <v>64</v>
      </c>
      <c r="U3" s="2"/>
      <c r="V3" s="2" t="str">
        <f>IF($J3+$L3=0,"nil",IF(OR($B3="TCU-WS",$B3=""),"non comm",IF(OR($G3="contract_cover",$H3="fixed price"),VLOOKUP($I3,'[1]mapping 2015'!$A:$B,2,FALSE),VLOOKUP($G3,'[1]mapping 2015'!$A:$B,2,FALSE))))</f>
        <v>nil</v>
      </c>
      <c r="W3" s="37">
        <f>IF(OR(V3="non comm",V3="nil",J3=0),0,IF(V3="SBM 2.1 IIPS",J3*VLOOKUP(N3,'[2]NGP%'!$C:$D,2,FALSE),J3*SUMIFS('[2]NGP%'!$D:$D,'[2]NGP%'!$A:$A,V3,'[2]NGP%'!$B:$B,AA3)))</f>
        <v>0</v>
      </c>
      <c r="X3" s="37">
        <f>IF(OR(V3="non comm",V3="nil",J3=0),0,IF(V3="SBM 2.1 IIPS",J3*VLOOKUP(N3,'[2]NGP%'!$C:$E,3,FALSE),J3*SUMIFS('[2]NGP%'!$E:$E,'[2]NGP%'!$A:$A,V3,'[2]NGP%'!$B:$B,AA3)))</f>
        <v>0</v>
      </c>
      <c r="Y3" s="32"/>
      <c r="Z3" s="54" t="str">
        <f>IF(MID(H3,1,4)="Item","Nil",IF(G3="contract_cover",VLOOKUP(I3,'svc type'!C:D,2,FALSE),VLOOKUP(G3,'svc type'!A:D,4,FALSE)))</f>
        <v>SVC</v>
      </c>
      <c r="AA3" s="4" t="str">
        <f>IF(B3="","",VLOOKUP(B3,Sector!C:D,2,FALSE))</f>
        <v/>
      </c>
      <c r="AB3" s="4">
        <f t="shared" ref="AB3:AB66" si="1">B3</f>
        <v>0</v>
      </c>
      <c r="AC3" s="4"/>
      <c r="AD3" s="4"/>
      <c r="AE3" s="4"/>
      <c r="AF3" s="4"/>
      <c r="AG3" s="4"/>
    </row>
    <row r="4" spans="1:33" x14ac:dyDescent="0.25">
      <c r="A4" s="57">
        <v>42244.422794062499</v>
      </c>
      <c r="B4" s="32"/>
      <c r="C4" s="32" t="s">
        <v>655</v>
      </c>
      <c r="D4" s="32" t="s">
        <v>334</v>
      </c>
      <c r="E4" s="32" t="s">
        <v>5920</v>
      </c>
      <c r="F4" s="32" t="s">
        <v>5921</v>
      </c>
      <c r="G4" s="32" t="s">
        <v>58</v>
      </c>
      <c r="H4" s="32" t="s">
        <v>59</v>
      </c>
      <c r="I4" s="32" t="s">
        <v>2006</v>
      </c>
      <c r="J4" s="35">
        <v>0</v>
      </c>
      <c r="K4" s="35">
        <v>0</v>
      </c>
      <c r="L4" s="35">
        <v>0</v>
      </c>
      <c r="M4" s="35">
        <v>0</v>
      </c>
      <c r="N4" s="32" t="s">
        <v>19</v>
      </c>
      <c r="O4" s="32" t="s">
        <v>322</v>
      </c>
      <c r="P4" s="32">
        <v>0</v>
      </c>
      <c r="Q4" s="32"/>
      <c r="R4" s="39">
        <f t="shared" si="0"/>
        <v>1509</v>
      </c>
      <c r="S4" s="5" t="s">
        <v>51</v>
      </c>
      <c r="T4" s="5" t="s">
        <v>64</v>
      </c>
      <c r="U4" s="2"/>
      <c r="V4" s="2" t="str">
        <f>IF($J4+$L4=0,"nil",IF(OR($B4="TCU-WS",$B4=""),"non comm",IF(OR($G4="contract_cover",$H4="fixed price"),VLOOKUP($I4,'[1]mapping 2015'!$A:$B,2,FALSE),VLOOKUP($G4,'[1]mapping 2015'!$A:$B,2,FALSE))))</f>
        <v>nil</v>
      </c>
      <c r="W4" s="37">
        <f>IF(OR(V4="non comm",V4="nil",J4=0),0,IF(V4="SBM 2.1 IIPS",J4*VLOOKUP(N4,'[2]NGP%'!$C:$D,2,FALSE),J4*SUMIFS('[2]NGP%'!$D:$D,'[2]NGP%'!$A:$A,V4,'[2]NGP%'!$B:$B,AA4)))</f>
        <v>0</v>
      </c>
      <c r="X4" s="37">
        <f>IF(OR(V4="non comm",V4="nil",J4=0),0,IF(V4="SBM 2.1 IIPS",J4*VLOOKUP(N4,'[2]NGP%'!$C:$E,3,FALSE),J4*SUMIFS('[2]NGP%'!$E:$E,'[2]NGP%'!$A:$A,V4,'[2]NGP%'!$B:$B,AA4)))</f>
        <v>0</v>
      </c>
      <c r="Y4" s="32"/>
      <c r="Z4" s="54" t="str">
        <f>IF(MID(H4,1,4)="Item","Nil",IF(G4="contract_cover",VLOOKUP(I4,'svc type'!C:D,2,FALSE),VLOOKUP(G4,'svc type'!A:D,4,FALSE)))</f>
        <v>SVC</v>
      </c>
      <c r="AA4" s="4" t="str">
        <f>IF(B4="","",VLOOKUP(B4,Sector!C:D,2,FALSE))</f>
        <v/>
      </c>
      <c r="AB4" s="4">
        <f t="shared" si="1"/>
        <v>0</v>
      </c>
      <c r="AC4" s="4"/>
      <c r="AD4" s="4"/>
      <c r="AE4" s="4"/>
      <c r="AF4" s="4"/>
      <c r="AG4" s="4"/>
    </row>
    <row r="5" spans="1:33" x14ac:dyDescent="0.25">
      <c r="A5" s="57">
        <v>42244.423408946757</v>
      </c>
      <c r="B5" s="32"/>
      <c r="C5" s="32" t="s">
        <v>655</v>
      </c>
      <c r="D5" s="32" t="s">
        <v>334</v>
      </c>
      <c r="E5" s="32" t="s">
        <v>5922</v>
      </c>
      <c r="F5" s="32" t="s">
        <v>5923</v>
      </c>
      <c r="G5" s="32" t="s">
        <v>58</v>
      </c>
      <c r="H5" s="32" t="s">
        <v>59</v>
      </c>
      <c r="I5" s="32" t="s">
        <v>2006</v>
      </c>
      <c r="J5" s="35">
        <v>0</v>
      </c>
      <c r="K5" s="35">
        <v>0</v>
      </c>
      <c r="L5" s="35">
        <v>0</v>
      </c>
      <c r="M5" s="35">
        <v>0</v>
      </c>
      <c r="N5" s="32" t="s">
        <v>19</v>
      </c>
      <c r="O5" s="32" t="s">
        <v>322</v>
      </c>
      <c r="P5" s="32">
        <v>0</v>
      </c>
      <c r="Q5" s="32"/>
      <c r="R5" s="39">
        <f t="shared" si="0"/>
        <v>1509</v>
      </c>
      <c r="S5" s="5" t="s">
        <v>51</v>
      </c>
      <c r="T5" s="5" t="s">
        <v>64</v>
      </c>
      <c r="U5" s="2"/>
      <c r="V5" s="2" t="str">
        <f>IF($J5+$L5=0,"nil",IF(OR($B5="TCU-WS",$B5=""),"non comm",IF(OR($G5="contract_cover",$H5="fixed price"),VLOOKUP($I5,'[1]mapping 2015'!$A:$B,2,FALSE),VLOOKUP($G5,'[1]mapping 2015'!$A:$B,2,FALSE))))</f>
        <v>nil</v>
      </c>
      <c r="W5" s="37">
        <f>IF(OR(V5="non comm",V5="nil",J5=0),0,IF(V5="SBM 2.1 IIPS",J5*VLOOKUP(N5,'[2]NGP%'!$C:$D,2,FALSE),J5*SUMIFS('[2]NGP%'!$D:$D,'[2]NGP%'!$A:$A,V5,'[2]NGP%'!$B:$B,AA5)))</f>
        <v>0</v>
      </c>
      <c r="X5" s="37">
        <f>IF(OR(V5="non comm",V5="nil",J5=0),0,IF(V5="SBM 2.1 IIPS",J5*VLOOKUP(N5,'[2]NGP%'!$C:$E,3,FALSE),J5*SUMIFS('[2]NGP%'!$E:$E,'[2]NGP%'!$A:$A,V5,'[2]NGP%'!$B:$B,AA5)))</f>
        <v>0</v>
      </c>
      <c r="Y5" s="32"/>
      <c r="Z5" s="54" t="str">
        <f>IF(MID(H5,1,4)="Item","Nil",IF(G5="contract_cover",VLOOKUP(I5,'svc type'!C:D,2,FALSE),VLOOKUP(G5,'svc type'!A:D,4,FALSE)))</f>
        <v>SVC</v>
      </c>
      <c r="AA5" s="4" t="str">
        <f>IF(B5="","",VLOOKUP(B5,Sector!C:D,2,FALSE))</f>
        <v/>
      </c>
      <c r="AB5" s="4">
        <f t="shared" si="1"/>
        <v>0</v>
      </c>
      <c r="AC5" s="4"/>
      <c r="AD5" s="4"/>
      <c r="AE5" s="4"/>
      <c r="AF5" s="4"/>
      <c r="AG5" s="4"/>
    </row>
    <row r="6" spans="1:33" x14ac:dyDescent="0.25">
      <c r="A6" s="57">
        <v>42244.423821296296</v>
      </c>
      <c r="B6" s="32"/>
      <c r="C6" s="32" t="s">
        <v>655</v>
      </c>
      <c r="D6" s="32" t="s">
        <v>334</v>
      </c>
      <c r="E6" s="32" t="s">
        <v>5924</v>
      </c>
      <c r="F6" s="32" t="s">
        <v>5925</v>
      </c>
      <c r="G6" s="32" t="s">
        <v>58</v>
      </c>
      <c r="H6" s="32" t="s">
        <v>59</v>
      </c>
      <c r="I6" s="32" t="s">
        <v>2006</v>
      </c>
      <c r="J6" s="35">
        <v>0</v>
      </c>
      <c r="K6" s="35">
        <v>0</v>
      </c>
      <c r="L6" s="35">
        <v>0</v>
      </c>
      <c r="M6" s="35">
        <v>0</v>
      </c>
      <c r="N6" s="32" t="s">
        <v>19</v>
      </c>
      <c r="O6" s="32" t="s">
        <v>322</v>
      </c>
      <c r="P6" s="32">
        <v>0</v>
      </c>
      <c r="Q6" s="32"/>
      <c r="R6" s="39">
        <f t="shared" si="0"/>
        <v>1509</v>
      </c>
      <c r="S6" s="5" t="s">
        <v>51</v>
      </c>
      <c r="T6" s="5" t="s">
        <v>64</v>
      </c>
      <c r="U6" s="2"/>
      <c r="V6" s="2" t="str">
        <f>IF($J6+$L6=0,"nil",IF(OR($B6="TCU-WS",$B6=""),"non comm",IF(OR($G6="contract_cover",$H6="fixed price"),VLOOKUP($I6,'[1]mapping 2015'!$A:$B,2,FALSE),VLOOKUP($G6,'[1]mapping 2015'!$A:$B,2,FALSE))))</f>
        <v>nil</v>
      </c>
      <c r="W6" s="37">
        <f>IF(OR(V6="non comm",V6="nil",J6=0),0,IF(V6="SBM 2.1 IIPS",J6*VLOOKUP(N6,'[2]NGP%'!$C:$D,2,FALSE),J6*SUMIFS('[2]NGP%'!$D:$D,'[2]NGP%'!$A:$A,V6,'[2]NGP%'!$B:$B,AA6)))</f>
        <v>0</v>
      </c>
      <c r="X6" s="37">
        <f>IF(OR(V6="non comm",V6="nil",J6=0),0,IF(V6="SBM 2.1 IIPS",J6*VLOOKUP(N6,'[2]NGP%'!$C:$E,3,FALSE),J6*SUMIFS('[2]NGP%'!$E:$E,'[2]NGP%'!$A:$A,V6,'[2]NGP%'!$B:$B,AA6)))</f>
        <v>0</v>
      </c>
      <c r="Y6" s="32"/>
      <c r="Z6" s="54" t="str">
        <f>IF(MID(H6,1,4)="Item","Nil",IF(G6="contract_cover",VLOOKUP(I6,'svc type'!C:D,2,FALSE),VLOOKUP(G6,'svc type'!A:D,4,FALSE)))</f>
        <v>SVC</v>
      </c>
      <c r="AA6" s="4" t="str">
        <f>IF(B6="","",VLOOKUP(B6,Sector!C:D,2,FALSE))</f>
        <v/>
      </c>
      <c r="AB6" s="4">
        <f t="shared" si="1"/>
        <v>0</v>
      </c>
      <c r="AC6" s="4"/>
      <c r="AD6" s="4"/>
      <c r="AE6" s="4"/>
      <c r="AF6" s="4"/>
      <c r="AG6" s="4"/>
    </row>
    <row r="7" spans="1:33" x14ac:dyDescent="0.25">
      <c r="A7" s="57">
        <v>42244.424412812499</v>
      </c>
      <c r="B7" s="32"/>
      <c r="C7" s="32" t="s">
        <v>2302</v>
      </c>
      <c r="D7" s="32" t="s">
        <v>334</v>
      </c>
      <c r="E7" s="32" t="s">
        <v>5926</v>
      </c>
      <c r="F7" s="32" t="s">
        <v>5927</v>
      </c>
      <c r="G7" s="32" t="s">
        <v>58</v>
      </c>
      <c r="H7" s="32" t="s">
        <v>59</v>
      </c>
      <c r="I7" s="32" t="s">
        <v>2006</v>
      </c>
      <c r="J7" s="35">
        <v>0</v>
      </c>
      <c r="K7" s="35">
        <v>0</v>
      </c>
      <c r="L7" s="35">
        <v>0</v>
      </c>
      <c r="M7" s="35">
        <v>0</v>
      </c>
      <c r="N7" s="32" t="s">
        <v>19</v>
      </c>
      <c r="O7" s="32" t="s">
        <v>322</v>
      </c>
      <c r="P7" s="32">
        <v>0</v>
      </c>
      <c r="Q7" s="32"/>
      <c r="R7" s="39">
        <f t="shared" si="0"/>
        <v>1509</v>
      </c>
      <c r="S7" s="5" t="s">
        <v>51</v>
      </c>
      <c r="T7" s="5" t="s">
        <v>64</v>
      </c>
      <c r="U7" s="2"/>
      <c r="V7" s="2" t="str">
        <f>IF($J7+$L7=0,"nil",IF(OR($B7="TCU-WS",$B7=""),"non comm",IF(OR($G7="contract_cover",$H7="fixed price"),VLOOKUP($I7,'[1]mapping 2015'!$A:$B,2,FALSE),VLOOKUP($G7,'[1]mapping 2015'!$A:$B,2,FALSE))))</f>
        <v>nil</v>
      </c>
      <c r="W7" s="37">
        <f>IF(OR(V7="non comm",V7="nil",J7=0),0,IF(V7="SBM 2.1 IIPS",J7*VLOOKUP(N7,'[2]NGP%'!$C:$D,2,FALSE),J7*SUMIFS('[2]NGP%'!$D:$D,'[2]NGP%'!$A:$A,V7,'[2]NGP%'!$B:$B,AA7)))</f>
        <v>0</v>
      </c>
      <c r="X7" s="37">
        <f>IF(OR(V7="non comm",V7="nil",J7=0),0,IF(V7="SBM 2.1 IIPS",J7*VLOOKUP(N7,'[2]NGP%'!$C:$E,3,FALSE),J7*SUMIFS('[2]NGP%'!$E:$E,'[2]NGP%'!$A:$A,V7,'[2]NGP%'!$B:$B,AA7)))</f>
        <v>0</v>
      </c>
      <c r="Y7" s="32"/>
      <c r="Z7" s="54" t="str">
        <f>IF(MID(H7,1,4)="Item","Nil",IF(G7="contract_cover",VLOOKUP(I7,'svc type'!C:D,2,FALSE),VLOOKUP(G7,'svc type'!A:D,4,FALSE)))</f>
        <v>SVC</v>
      </c>
      <c r="AA7" s="4" t="str">
        <f>IF(B7="","",VLOOKUP(B7,Sector!C:D,2,FALSE))</f>
        <v/>
      </c>
      <c r="AB7" s="4">
        <f t="shared" si="1"/>
        <v>0</v>
      </c>
      <c r="AC7" s="4"/>
      <c r="AD7" s="4"/>
      <c r="AE7" s="4"/>
      <c r="AF7" s="4"/>
      <c r="AG7" s="4"/>
    </row>
    <row r="8" spans="1:33" x14ac:dyDescent="0.25">
      <c r="A8" s="57">
        <v>42244.569573923611</v>
      </c>
      <c r="B8" s="32"/>
      <c r="C8" s="32" t="s">
        <v>1068</v>
      </c>
      <c r="D8" s="32" t="s">
        <v>334</v>
      </c>
      <c r="E8" s="32" t="s">
        <v>5928</v>
      </c>
      <c r="F8" s="32" t="s">
        <v>5929</v>
      </c>
      <c r="G8" s="32" t="s">
        <v>58</v>
      </c>
      <c r="H8" s="32" t="s">
        <v>59</v>
      </c>
      <c r="I8" s="32" t="s">
        <v>2006</v>
      </c>
      <c r="J8" s="35">
        <v>0</v>
      </c>
      <c r="K8" s="35">
        <v>0</v>
      </c>
      <c r="L8" s="35">
        <v>0</v>
      </c>
      <c r="M8" s="35">
        <v>0</v>
      </c>
      <c r="N8" s="32" t="s">
        <v>19</v>
      </c>
      <c r="O8" s="32" t="s">
        <v>322</v>
      </c>
      <c r="P8" s="32">
        <v>0</v>
      </c>
      <c r="Q8" s="32"/>
      <c r="R8" s="39">
        <f t="shared" si="0"/>
        <v>1509</v>
      </c>
      <c r="S8" s="5" t="s">
        <v>51</v>
      </c>
      <c r="T8" s="5" t="s">
        <v>64</v>
      </c>
      <c r="U8" s="2"/>
      <c r="V8" s="2" t="str">
        <f>IF($J8+$L8=0,"nil",IF(OR($B8="TCU-WS",$B8=""),"non comm",IF(OR($G8="contract_cover",$H8="fixed price"),VLOOKUP($I8,'[1]mapping 2015'!$A:$B,2,FALSE),VLOOKUP($G8,'[1]mapping 2015'!$A:$B,2,FALSE))))</f>
        <v>nil</v>
      </c>
      <c r="W8" s="37">
        <f>IF(OR(V8="non comm",V8="nil",J8=0),0,IF(V8="SBM 2.1 IIPS",J8*VLOOKUP(N8,'[2]NGP%'!$C:$D,2,FALSE),J8*SUMIFS('[2]NGP%'!$D:$D,'[2]NGP%'!$A:$A,V8,'[2]NGP%'!$B:$B,AA8)))</f>
        <v>0</v>
      </c>
      <c r="X8" s="37">
        <f>IF(OR(V8="non comm",V8="nil",J8=0),0,IF(V8="SBM 2.1 IIPS",J8*VLOOKUP(N8,'[2]NGP%'!$C:$E,3,FALSE),J8*SUMIFS('[2]NGP%'!$E:$E,'[2]NGP%'!$A:$A,V8,'[2]NGP%'!$B:$B,AA8)))</f>
        <v>0</v>
      </c>
      <c r="Y8" s="32"/>
      <c r="Z8" s="54" t="str">
        <f>IF(MID(H8,1,4)="Item","Nil",IF(G8="contract_cover",VLOOKUP(I8,'svc type'!C:D,2,FALSE),VLOOKUP(G8,'svc type'!A:D,4,FALSE)))</f>
        <v>SVC</v>
      </c>
      <c r="AA8" s="4" t="str">
        <f>IF(B8="","",VLOOKUP(B8,Sector!C:D,2,FALSE))</f>
        <v/>
      </c>
      <c r="AB8" s="4">
        <f t="shared" si="1"/>
        <v>0</v>
      </c>
      <c r="AC8" s="4"/>
      <c r="AD8" s="4"/>
      <c r="AE8" s="4"/>
      <c r="AF8" s="4"/>
      <c r="AG8" s="4"/>
    </row>
    <row r="9" spans="1:33" x14ac:dyDescent="0.25">
      <c r="A9" s="57">
        <v>42244.592532060182</v>
      </c>
      <c r="B9" s="32"/>
      <c r="C9" s="32" t="s">
        <v>5930</v>
      </c>
      <c r="D9" s="32" t="s">
        <v>334</v>
      </c>
      <c r="E9" s="32" t="s">
        <v>5931</v>
      </c>
      <c r="F9" s="32" t="s">
        <v>5932</v>
      </c>
      <c r="G9" s="32" t="s">
        <v>58</v>
      </c>
      <c r="H9" s="32" t="s">
        <v>59</v>
      </c>
      <c r="I9" s="32" t="s">
        <v>2006</v>
      </c>
      <c r="J9" s="35">
        <v>0</v>
      </c>
      <c r="K9" s="35">
        <v>0</v>
      </c>
      <c r="L9" s="35">
        <v>0</v>
      </c>
      <c r="M9" s="35">
        <v>0</v>
      </c>
      <c r="N9" s="32" t="s">
        <v>19</v>
      </c>
      <c r="O9" s="32" t="s">
        <v>322</v>
      </c>
      <c r="P9" s="32">
        <v>0</v>
      </c>
      <c r="Q9" s="32"/>
      <c r="R9" s="39">
        <f t="shared" si="0"/>
        <v>1509</v>
      </c>
      <c r="S9" s="5" t="s">
        <v>51</v>
      </c>
      <c r="T9" s="5" t="s">
        <v>64</v>
      </c>
      <c r="U9" s="2"/>
      <c r="V9" s="2" t="str">
        <f>IF($J9+$L9=0,"nil",IF(OR($B9="TCU-WS",$B9=""),"non comm",IF(OR($G9="contract_cover",$H9="fixed price"),VLOOKUP($I9,'[1]mapping 2015'!$A:$B,2,FALSE),VLOOKUP($G9,'[1]mapping 2015'!$A:$B,2,FALSE))))</f>
        <v>nil</v>
      </c>
      <c r="W9" s="37">
        <f>IF(OR(V9="non comm",V9="nil",J9=0),0,IF(V9="SBM 2.1 IIPS",J9*VLOOKUP(N9,'[2]NGP%'!$C:$D,2,FALSE),J9*SUMIFS('[2]NGP%'!$D:$D,'[2]NGP%'!$A:$A,V9,'[2]NGP%'!$B:$B,AA9)))</f>
        <v>0</v>
      </c>
      <c r="X9" s="37">
        <f>IF(OR(V9="non comm",V9="nil",J9=0),0,IF(V9="SBM 2.1 IIPS",J9*VLOOKUP(N9,'[2]NGP%'!$C:$E,3,FALSE),J9*SUMIFS('[2]NGP%'!$E:$E,'[2]NGP%'!$A:$A,V9,'[2]NGP%'!$B:$B,AA9)))</f>
        <v>0</v>
      </c>
      <c r="Y9" s="32"/>
      <c r="Z9" s="54" t="str">
        <f>IF(MID(H9,1,4)="Item","Nil",IF(G9="contract_cover",VLOOKUP(I9,'svc type'!C:D,2,FALSE),VLOOKUP(G9,'svc type'!A:D,4,FALSE)))</f>
        <v>SVC</v>
      </c>
      <c r="AA9" s="4" t="str">
        <f>IF(B9="","",VLOOKUP(B9,Sector!C:D,2,FALSE))</f>
        <v/>
      </c>
      <c r="AB9" s="4">
        <f t="shared" si="1"/>
        <v>0</v>
      </c>
      <c r="AC9" s="4"/>
      <c r="AD9" s="4"/>
      <c r="AE9" s="4"/>
      <c r="AF9" s="4"/>
      <c r="AG9" s="4"/>
    </row>
    <row r="10" spans="1:33" x14ac:dyDescent="0.25">
      <c r="A10" s="57">
        <v>42244.596170219906</v>
      </c>
      <c r="B10" s="32"/>
      <c r="C10" s="32" t="s">
        <v>5930</v>
      </c>
      <c r="D10" s="32" t="s">
        <v>334</v>
      </c>
      <c r="E10" s="32" t="s">
        <v>5933</v>
      </c>
      <c r="F10" s="32" t="s">
        <v>5934</v>
      </c>
      <c r="G10" s="32" t="s">
        <v>58</v>
      </c>
      <c r="H10" s="32" t="s">
        <v>59</v>
      </c>
      <c r="I10" s="32" t="s">
        <v>2006</v>
      </c>
      <c r="J10" s="35">
        <v>0</v>
      </c>
      <c r="K10" s="35">
        <v>0</v>
      </c>
      <c r="L10" s="35">
        <v>0</v>
      </c>
      <c r="M10" s="35">
        <v>0</v>
      </c>
      <c r="N10" s="32" t="s">
        <v>19</v>
      </c>
      <c r="O10" s="32" t="s">
        <v>322</v>
      </c>
      <c r="P10" s="32">
        <v>0</v>
      </c>
      <c r="Q10" s="32"/>
      <c r="R10" s="39">
        <f t="shared" si="0"/>
        <v>1509</v>
      </c>
      <c r="S10" s="5" t="s">
        <v>51</v>
      </c>
      <c r="T10" s="5" t="s">
        <v>64</v>
      </c>
      <c r="U10" s="2"/>
      <c r="V10" s="2" t="str">
        <f>IF($J10+$L10=0,"nil",IF(OR($B10="TCU-WS",$B10=""),"non comm",IF(OR($G10="contract_cover",$H10="fixed price"),VLOOKUP($I10,'[1]mapping 2015'!$A:$B,2,FALSE),VLOOKUP($G10,'[1]mapping 2015'!$A:$B,2,FALSE))))</f>
        <v>nil</v>
      </c>
      <c r="W10" s="37">
        <f>IF(OR(V10="non comm",V10="nil",J10=0),0,IF(V10="SBM 2.1 IIPS",J10*VLOOKUP(N10,'[2]NGP%'!$C:$D,2,FALSE),J10*SUMIFS('[2]NGP%'!$D:$D,'[2]NGP%'!$A:$A,V10,'[2]NGP%'!$B:$B,AA10)))</f>
        <v>0</v>
      </c>
      <c r="X10" s="37">
        <f>IF(OR(V10="non comm",V10="nil",J10=0),0,IF(V10="SBM 2.1 IIPS",J10*VLOOKUP(N10,'[2]NGP%'!$C:$E,3,FALSE),J10*SUMIFS('[2]NGP%'!$E:$E,'[2]NGP%'!$A:$A,V10,'[2]NGP%'!$B:$B,AA10)))</f>
        <v>0</v>
      </c>
      <c r="Y10" s="32"/>
      <c r="Z10" s="54" t="str">
        <f>IF(MID(H10,1,4)="Item","Nil",IF(G10="contract_cover",VLOOKUP(I10,'svc type'!C:D,2,FALSE),VLOOKUP(G10,'svc type'!A:D,4,FALSE)))</f>
        <v>SVC</v>
      </c>
      <c r="AA10" s="4" t="str">
        <f>IF(B10="","",VLOOKUP(B10,Sector!C:D,2,FALSE))</f>
        <v/>
      </c>
      <c r="AB10" s="4">
        <f t="shared" si="1"/>
        <v>0</v>
      </c>
      <c r="AC10" s="4"/>
      <c r="AD10" s="4"/>
      <c r="AE10" s="4"/>
      <c r="AF10" s="4"/>
      <c r="AG10" s="4"/>
    </row>
    <row r="11" spans="1:33" x14ac:dyDescent="0.25">
      <c r="A11" s="57">
        <v>42244.623120601849</v>
      </c>
      <c r="B11" s="32"/>
      <c r="C11" s="32" t="s">
        <v>336</v>
      </c>
      <c r="D11" s="32" t="s">
        <v>334</v>
      </c>
      <c r="E11" s="32" t="s">
        <v>5935</v>
      </c>
      <c r="F11" s="32" t="s">
        <v>5936</v>
      </c>
      <c r="G11" s="32" t="s">
        <v>58</v>
      </c>
      <c r="H11" s="32" t="s">
        <v>59</v>
      </c>
      <c r="I11" s="32" t="s">
        <v>2006</v>
      </c>
      <c r="J11" s="35">
        <v>0</v>
      </c>
      <c r="K11" s="35">
        <v>0</v>
      </c>
      <c r="L11" s="35">
        <v>0</v>
      </c>
      <c r="M11" s="35">
        <v>0</v>
      </c>
      <c r="N11" s="32" t="s">
        <v>19</v>
      </c>
      <c r="O11" s="32" t="s">
        <v>322</v>
      </c>
      <c r="P11" s="32">
        <v>0</v>
      </c>
      <c r="Q11" s="32"/>
      <c r="R11" s="39">
        <f t="shared" si="0"/>
        <v>1509</v>
      </c>
      <c r="S11" s="5" t="s">
        <v>51</v>
      </c>
      <c r="T11" s="5" t="s">
        <v>64</v>
      </c>
      <c r="U11" s="2"/>
      <c r="V11" s="2" t="str">
        <f>IF($J11+$L11=0,"nil",IF(OR($B11="TCU-WS",$B11=""),"non comm",IF(OR($G11="contract_cover",$H11="fixed price"),VLOOKUP($I11,'[1]mapping 2015'!$A:$B,2,FALSE),VLOOKUP($G11,'[1]mapping 2015'!$A:$B,2,FALSE))))</f>
        <v>nil</v>
      </c>
      <c r="W11" s="37">
        <f>IF(OR(V11="non comm",V11="nil",J11=0),0,IF(V11="SBM 2.1 IIPS",J11*VLOOKUP(N11,'[2]NGP%'!$C:$D,2,FALSE),J11*SUMIFS('[2]NGP%'!$D:$D,'[2]NGP%'!$A:$A,V11,'[2]NGP%'!$B:$B,AA11)))</f>
        <v>0</v>
      </c>
      <c r="X11" s="37">
        <f>IF(OR(V11="non comm",V11="nil",J11=0),0,IF(V11="SBM 2.1 IIPS",J11*VLOOKUP(N11,'[2]NGP%'!$C:$E,3,FALSE),J11*SUMIFS('[2]NGP%'!$E:$E,'[2]NGP%'!$A:$A,V11,'[2]NGP%'!$B:$B,AA11)))</f>
        <v>0</v>
      </c>
      <c r="Y11" s="32"/>
      <c r="Z11" s="54" t="str">
        <f>IF(MID(H11,1,4)="Item","Nil",IF(G11="contract_cover",VLOOKUP(I11,'svc type'!C:D,2,FALSE),VLOOKUP(G11,'svc type'!A:D,4,FALSE)))</f>
        <v>SVC</v>
      </c>
      <c r="AA11" s="4" t="str">
        <f>IF(B11="","",VLOOKUP(B11,Sector!C:D,2,FALSE))</f>
        <v/>
      </c>
      <c r="AB11" s="4">
        <f t="shared" si="1"/>
        <v>0</v>
      </c>
      <c r="AC11" s="4"/>
      <c r="AD11" s="4"/>
      <c r="AE11" s="4"/>
      <c r="AF11" s="4"/>
      <c r="AG11" s="4"/>
    </row>
    <row r="12" spans="1:33" x14ac:dyDescent="0.25">
      <c r="A12" s="57">
        <v>42244.632548263886</v>
      </c>
      <c r="B12" s="32"/>
      <c r="C12" s="32" t="s">
        <v>454</v>
      </c>
      <c r="D12" s="32" t="s">
        <v>334</v>
      </c>
      <c r="E12" s="32" t="s">
        <v>5937</v>
      </c>
      <c r="F12" s="32" t="s">
        <v>5938</v>
      </c>
      <c r="G12" s="32" t="s">
        <v>58</v>
      </c>
      <c r="H12" s="32" t="s">
        <v>59</v>
      </c>
      <c r="I12" s="32" t="s">
        <v>2006</v>
      </c>
      <c r="J12" s="35">
        <v>0</v>
      </c>
      <c r="K12" s="35">
        <v>0</v>
      </c>
      <c r="L12" s="35">
        <v>0</v>
      </c>
      <c r="M12" s="35">
        <v>0</v>
      </c>
      <c r="N12" s="32" t="s">
        <v>19</v>
      </c>
      <c r="O12" s="32" t="s">
        <v>322</v>
      </c>
      <c r="P12" s="32">
        <v>0</v>
      </c>
      <c r="Q12" s="32"/>
      <c r="R12" s="39">
        <f t="shared" si="0"/>
        <v>1509</v>
      </c>
      <c r="S12" s="5" t="s">
        <v>51</v>
      </c>
      <c r="T12" s="5" t="s">
        <v>64</v>
      </c>
      <c r="U12" s="2"/>
      <c r="V12" s="2" t="str">
        <f>IF($J12+$L12=0,"nil",IF(OR($B12="TCU-WS",$B12=""),"non comm",IF(OR($G12="contract_cover",$H12="fixed price"),VLOOKUP($I12,'[1]mapping 2015'!$A:$B,2,FALSE),VLOOKUP($G12,'[1]mapping 2015'!$A:$B,2,FALSE))))</f>
        <v>nil</v>
      </c>
      <c r="W12" s="37">
        <f>IF(OR(V12="non comm",V12="nil",J12=0),0,IF(V12="SBM 2.1 IIPS",J12*VLOOKUP(N12,'[2]NGP%'!$C:$D,2,FALSE),J12*SUMIFS('[2]NGP%'!$D:$D,'[2]NGP%'!$A:$A,V12,'[2]NGP%'!$B:$B,AA12)))</f>
        <v>0</v>
      </c>
      <c r="X12" s="37">
        <f>IF(OR(V12="non comm",V12="nil",J12=0),0,IF(V12="SBM 2.1 IIPS",J12*VLOOKUP(N12,'[2]NGP%'!$C:$E,3,FALSE),J12*SUMIFS('[2]NGP%'!$E:$E,'[2]NGP%'!$A:$A,V12,'[2]NGP%'!$B:$B,AA12)))</f>
        <v>0</v>
      </c>
      <c r="Y12" s="32"/>
      <c r="Z12" s="54" t="str">
        <f>IF(MID(H12,1,4)="Item","Nil",IF(G12="contract_cover",VLOOKUP(I12,'svc type'!C:D,2,FALSE),VLOOKUP(G12,'svc type'!A:D,4,FALSE)))</f>
        <v>SVC</v>
      </c>
      <c r="AA12" s="4" t="str">
        <f>IF(B12="","",VLOOKUP(B12,Sector!C:D,2,FALSE))</f>
        <v/>
      </c>
      <c r="AB12" s="4">
        <f t="shared" si="1"/>
        <v>0</v>
      </c>
      <c r="AC12" s="4"/>
      <c r="AD12" s="4"/>
      <c r="AE12" s="4"/>
      <c r="AF12" s="4"/>
      <c r="AG12" s="4"/>
    </row>
    <row r="13" spans="1:33" x14ac:dyDescent="0.25">
      <c r="A13" s="57">
        <v>42244.637226469909</v>
      </c>
      <c r="B13" s="32"/>
      <c r="C13" s="32" t="s">
        <v>655</v>
      </c>
      <c r="D13" s="32" t="s">
        <v>334</v>
      </c>
      <c r="E13" s="32" t="s">
        <v>5939</v>
      </c>
      <c r="F13" s="32" t="s">
        <v>5940</v>
      </c>
      <c r="G13" s="32" t="s">
        <v>58</v>
      </c>
      <c r="H13" s="32" t="s">
        <v>59</v>
      </c>
      <c r="I13" s="32" t="s">
        <v>2006</v>
      </c>
      <c r="J13" s="35">
        <v>0</v>
      </c>
      <c r="K13" s="35">
        <v>0</v>
      </c>
      <c r="L13" s="35">
        <v>0</v>
      </c>
      <c r="M13" s="35">
        <v>0</v>
      </c>
      <c r="N13" s="32" t="s">
        <v>19</v>
      </c>
      <c r="O13" s="32" t="s">
        <v>322</v>
      </c>
      <c r="P13" s="32">
        <v>0</v>
      </c>
      <c r="Q13" s="32"/>
      <c r="R13" s="39">
        <f t="shared" si="0"/>
        <v>1509</v>
      </c>
      <c r="S13" s="5" t="s">
        <v>51</v>
      </c>
      <c r="T13" s="5" t="s">
        <v>64</v>
      </c>
      <c r="U13" s="2"/>
      <c r="V13" s="2" t="str">
        <f>IF($J13+$L13=0,"nil",IF(OR($B13="TCU-WS",$B13=""),"non comm",IF(OR($G13="contract_cover",$H13="fixed price"),VLOOKUP($I13,'[1]mapping 2015'!$A:$B,2,FALSE),VLOOKUP($G13,'[1]mapping 2015'!$A:$B,2,FALSE))))</f>
        <v>nil</v>
      </c>
      <c r="W13" s="37">
        <f>IF(OR(V13="non comm",V13="nil",J13=0),0,IF(V13="SBM 2.1 IIPS",J13*VLOOKUP(N13,'[2]NGP%'!$C:$D,2,FALSE),J13*SUMIFS('[2]NGP%'!$D:$D,'[2]NGP%'!$A:$A,V13,'[2]NGP%'!$B:$B,AA13)))</f>
        <v>0</v>
      </c>
      <c r="X13" s="37">
        <f>IF(OR(V13="non comm",V13="nil",J13=0),0,IF(V13="SBM 2.1 IIPS",J13*VLOOKUP(N13,'[2]NGP%'!$C:$E,3,FALSE),J13*SUMIFS('[2]NGP%'!$E:$E,'[2]NGP%'!$A:$A,V13,'[2]NGP%'!$B:$B,AA13)))</f>
        <v>0</v>
      </c>
      <c r="Y13" s="32"/>
      <c r="Z13" s="54" t="str">
        <f>IF(MID(H13,1,4)="Item","Nil",IF(G13="contract_cover",VLOOKUP(I13,'svc type'!C:D,2,FALSE),VLOOKUP(G13,'svc type'!A:D,4,FALSE)))</f>
        <v>SVC</v>
      </c>
      <c r="AA13" s="4" t="str">
        <f>IF(B13="","",VLOOKUP(B13,Sector!C:D,2,FALSE))</f>
        <v/>
      </c>
      <c r="AB13" s="4">
        <f t="shared" si="1"/>
        <v>0</v>
      </c>
      <c r="AC13" s="4"/>
      <c r="AD13" s="4"/>
      <c r="AE13" s="4"/>
      <c r="AF13" s="4"/>
      <c r="AG13" s="4"/>
    </row>
    <row r="14" spans="1:33" x14ac:dyDescent="0.25">
      <c r="A14" s="57">
        <v>42244.641889502316</v>
      </c>
      <c r="B14" s="32"/>
      <c r="C14" s="32" t="s">
        <v>655</v>
      </c>
      <c r="D14" s="32" t="s">
        <v>334</v>
      </c>
      <c r="E14" s="32" t="s">
        <v>5941</v>
      </c>
      <c r="F14" s="32" t="s">
        <v>5942</v>
      </c>
      <c r="G14" s="32" t="s">
        <v>58</v>
      </c>
      <c r="H14" s="32" t="s">
        <v>59</v>
      </c>
      <c r="I14" s="32" t="s">
        <v>2006</v>
      </c>
      <c r="J14" s="35">
        <v>0</v>
      </c>
      <c r="K14" s="35">
        <v>0</v>
      </c>
      <c r="L14" s="35">
        <v>0</v>
      </c>
      <c r="M14" s="35">
        <v>0</v>
      </c>
      <c r="N14" s="32" t="s">
        <v>19</v>
      </c>
      <c r="O14" s="32" t="s">
        <v>322</v>
      </c>
      <c r="P14" s="32">
        <v>0</v>
      </c>
      <c r="Q14" s="32"/>
      <c r="R14" s="39">
        <f t="shared" si="0"/>
        <v>1509</v>
      </c>
      <c r="S14" s="5" t="s">
        <v>51</v>
      </c>
      <c r="T14" s="5" t="s">
        <v>64</v>
      </c>
      <c r="U14" s="2"/>
      <c r="V14" s="2" t="str">
        <f>IF($J14+$L14=0,"nil",IF(OR($B14="TCU-WS",$B14=""),"non comm",IF(OR($G14="contract_cover",$H14="fixed price"),VLOOKUP($I14,'[1]mapping 2015'!$A:$B,2,FALSE),VLOOKUP($G14,'[1]mapping 2015'!$A:$B,2,FALSE))))</f>
        <v>nil</v>
      </c>
      <c r="W14" s="37">
        <f>IF(OR(V14="non comm",V14="nil",J14=0),0,IF(V14="SBM 2.1 IIPS",J14*VLOOKUP(N14,'[2]NGP%'!$C:$D,2,FALSE),J14*SUMIFS('[2]NGP%'!$D:$D,'[2]NGP%'!$A:$A,V14,'[2]NGP%'!$B:$B,AA14)))</f>
        <v>0</v>
      </c>
      <c r="X14" s="37">
        <f>IF(OR(V14="non comm",V14="nil",J14=0),0,IF(V14="SBM 2.1 IIPS",J14*VLOOKUP(N14,'[2]NGP%'!$C:$E,3,FALSE),J14*SUMIFS('[2]NGP%'!$E:$E,'[2]NGP%'!$A:$A,V14,'[2]NGP%'!$B:$B,AA14)))</f>
        <v>0</v>
      </c>
      <c r="Y14" s="32"/>
      <c r="Z14" s="54" t="str">
        <f>IF(MID(H14,1,4)="Item","Nil",IF(G14="contract_cover",VLOOKUP(I14,'svc type'!C:D,2,FALSE),VLOOKUP(G14,'svc type'!A:D,4,FALSE)))</f>
        <v>SVC</v>
      </c>
      <c r="AA14" s="4" t="str">
        <f>IF(B14="","",VLOOKUP(B14,Sector!C:D,2,FALSE))</f>
        <v/>
      </c>
      <c r="AB14" s="4">
        <f t="shared" si="1"/>
        <v>0</v>
      </c>
      <c r="AC14" s="4"/>
      <c r="AD14" s="4"/>
      <c r="AE14" s="4"/>
      <c r="AF14" s="4"/>
      <c r="AG14" s="4"/>
    </row>
    <row r="15" spans="1:33" x14ac:dyDescent="0.25">
      <c r="A15" s="57">
        <v>42244.648600266206</v>
      </c>
      <c r="B15" s="32"/>
      <c r="C15" s="32" t="s">
        <v>345</v>
      </c>
      <c r="D15" s="32" t="s">
        <v>334</v>
      </c>
      <c r="E15" s="32" t="s">
        <v>5943</v>
      </c>
      <c r="F15" s="32" t="s">
        <v>5944</v>
      </c>
      <c r="G15" s="32" t="s">
        <v>58</v>
      </c>
      <c r="H15" s="32" t="s">
        <v>59</v>
      </c>
      <c r="I15" s="32" t="s">
        <v>2006</v>
      </c>
      <c r="J15" s="35">
        <v>0</v>
      </c>
      <c r="K15" s="35">
        <v>0</v>
      </c>
      <c r="L15" s="35">
        <v>0</v>
      </c>
      <c r="M15" s="35">
        <v>0</v>
      </c>
      <c r="N15" s="32" t="s">
        <v>19</v>
      </c>
      <c r="O15" s="32" t="s">
        <v>322</v>
      </c>
      <c r="P15" s="32">
        <v>0</v>
      </c>
      <c r="Q15" s="32"/>
      <c r="R15" s="39">
        <f t="shared" si="0"/>
        <v>1509</v>
      </c>
      <c r="S15" s="5" t="s">
        <v>51</v>
      </c>
      <c r="T15" s="5" t="s">
        <v>64</v>
      </c>
      <c r="U15" s="2"/>
      <c r="V15" s="2" t="str">
        <f>IF($J15+$L15=0,"nil",IF(OR($B15="TCU-WS",$B15=""),"non comm",IF(OR($G15="contract_cover",$H15="fixed price"),VLOOKUP($I15,'[1]mapping 2015'!$A:$B,2,FALSE),VLOOKUP($G15,'[1]mapping 2015'!$A:$B,2,FALSE))))</f>
        <v>nil</v>
      </c>
      <c r="W15" s="37">
        <f>IF(OR(V15="non comm",V15="nil",J15=0),0,IF(V15="SBM 2.1 IIPS",J15*VLOOKUP(N15,'[2]NGP%'!$C:$D,2,FALSE),J15*SUMIFS('[2]NGP%'!$D:$D,'[2]NGP%'!$A:$A,V15,'[2]NGP%'!$B:$B,AA15)))</f>
        <v>0</v>
      </c>
      <c r="X15" s="37">
        <f>IF(OR(V15="non comm",V15="nil",J15=0),0,IF(V15="SBM 2.1 IIPS",J15*VLOOKUP(N15,'[2]NGP%'!$C:$E,3,FALSE),J15*SUMIFS('[2]NGP%'!$E:$E,'[2]NGP%'!$A:$A,V15,'[2]NGP%'!$B:$B,AA15)))</f>
        <v>0</v>
      </c>
      <c r="Y15" s="32"/>
      <c r="Z15" s="54" t="str">
        <f>IF(MID(H15,1,4)="Item","Nil",IF(G15="contract_cover",VLOOKUP(I15,'svc type'!C:D,2,FALSE),VLOOKUP(G15,'svc type'!A:D,4,FALSE)))</f>
        <v>SVC</v>
      </c>
      <c r="AA15" s="4" t="str">
        <f>IF(B15="","",VLOOKUP(B15,Sector!C:D,2,FALSE))</f>
        <v/>
      </c>
      <c r="AB15" s="4">
        <f t="shared" si="1"/>
        <v>0</v>
      </c>
      <c r="AC15" s="4"/>
      <c r="AD15" s="4"/>
      <c r="AE15" s="4"/>
      <c r="AF15" s="4"/>
      <c r="AG15" s="4"/>
    </row>
    <row r="16" spans="1:33" x14ac:dyDescent="0.25">
      <c r="A16" s="57">
        <v>42244.664304166668</v>
      </c>
      <c r="B16" s="32"/>
      <c r="C16" s="32" t="s">
        <v>345</v>
      </c>
      <c r="D16" s="32" t="s">
        <v>334</v>
      </c>
      <c r="E16" s="32" t="s">
        <v>5945</v>
      </c>
      <c r="F16" s="32" t="s">
        <v>5946</v>
      </c>
      <c r="G16" s="32" t="s">
        <v>58</v>
      </c>
      <c r="H16" s="32" t="s">
        <v>59</v>
      </c>
      <c r="I16" s="32" t="s">
        <v>2006</v>
      </c>
      <c r="J16" s="35">
        <v>0</v>
      </c>
      <c r="K16" s="35">
        <v>0</v>
      </c>
      <c r="L16" s="35">
        <v>0</v>
      </c>
      <c r="M16" s="35">
        <v>0</v>
      </c>
      <c r="N16" s="32" t="s">
        <v>19</v>
      </c>
      <c r="O16" s="32"/>
      <c r="P16" s="32">
        <v>0</v>
      </c>
      <c r="Q16" s="32"/>
      <c r="R16" s="39">
        <f t="shared" si="0"/>
        <v>1509</v>
      </c>
      <c r="S16" s="5" t="s">
        <v>51</v>
      </c>
      <c r="T16" s="5" t="s">
        <v>64</v>
      </c>
      <c r="U16" s="2"/>
      <c r="V16" s="2" t="str">
        <f>IF($J16+$L16=0,"nil",IF(OR($B16="TCU-WS",$B16=""),"non comm",IF(OR($G16="contract_cover",$H16="fixed price"),VLOOKUP($I16,'[1]mapping 2015'!$A:$B,2,FALSE),VLOOKUP($G16,'[1]mapping 2015'!$A:$B,2,FALSE))))</f>
        <v>nil</v>
      </c>
      <c r="W16" s="37">
        <f>IF(OR(V16="non comm",V16="nil",J16=0),0,IF(V16="SBM 2.1 IIPS",J16*VLOOKUP(N16,'[2]NGP%'!$C:$D,2,FALSE),J16*SUMIFS('[2]NGP%'!$D:$D,'[2]NGP%'!$A:$A,V16,'[2]NGP%'!$B:$B,AA16)))</f>
        <v>0</v>
      </c>
      <c r="X16" s="37">
        <f>IF(OR(V16="non comm",V16="nil",J16=0),0,IF(V16="SBM 2.1 IIPS",J16*VLOOKUP(N16,'[2]NGP%'!$C:$E,3,FALSE),J16*SUMIFS('[2]NGP%'!$E:$E,'[2]NGP%'!$A:$A,V16,'[2]NGP%'!$B:$B,AA16)))</f>
        <v>0</v>
      </c>
      <c r="Y16" s="32"/>
      <c r="Z16" s="54" t="str">
        <f>IF(MID(H16,1,4)="Item","Nil",IF(G16="contract_cover",VLOOKUP(I16,'svc type'!C:D,2,FALSE),VLOOKUP(G16,'svc type'!A:D,4,FALSE)))</f>
        <v>SVC</v>
      </c>
      <c r="AA16" s="4" t="str">
        <f>IF(B16="","",VLOOKUP(B16,Sector!C:D,2,FALSE))</f>
        <v/>
      </c>
      <c r="AB16" s="4">
        <f t="shared" si="1"/>
        <v>0</v>
      </c>
      <c r="AC16" s="4"/>
      <c r="AD16" s="4"/>
      <c r="AE16" s="4"/>
      <c r="AF16" s="4"/>
      <c r="AG16" s="4"/>
    </row>
    <row r="17" spans="1:33" x14ac:dyDescent="0.25">
      <c r="A17" s="57">
        <v>42244.665047106479</v>
      </c>
      <c r="B17" s="32"/>
      <c r="C17" s="32" t="s">
        <v>736</v>
      </c>
      <c r="D17" s="32" t="s">
        <v>334</v>
      </c>
      <c r="E17" s="32" t="s">
        <v>5947</v>
      </c>
      <c r="F17" s="32" t="s">
        <v>5948</v>
      </c>
      <c r="G17" s="32" t="s">
        <v>58</v>
      </c>
      <c r="H17" s="32" t="s">
        <v>59</v>
      </c>
      <c r="I17" s="32" t="s">
        <v>2006</v>
      </c>
      <c r="J17" s="35">
        <v>0</v>
      </c>
      <c r="K17" s="35">
        <v>0</v>
      </c>
      <c r="L17" s="35">
        <v>0</v>
      </c>
      <c r="M17" s="35">
        <v>0</v>
      </c>
      <c r="N17" s="32" t="s">
        <v>19</v>
      </c>
      <c r="O17" s="32" t="s">
        <v>322</v>
      </c>
      <c r="P17" s="32">
        <v>0</v>
      </c>
      <c r="Q17" s="32"/>
      <c r="R17" s="39">
        <f t="shared" si="0"/>
        <v>1509</v>
      </c>
      <c r="S17" s="5" t="s">
        <v>51</v>
      </c>
      <c r="T17" s="5" t="s">
        <v>64</v>
      </c>
      <c r="U17" s="2"/>
      <c r="V17" s="2" t="str">
        <f>IF($J17+$L17=0,"nil",IF(OR($B17="TCU-WS",$B17=""),"non comm",IF(OR($G17="contract_cover",$H17="fixed price"),VLOOKUP($I17,'[1]mapping 2015'!$A:$B,2,FALSE),VLOOKUP($G17,'[1]mapping 2015'!$A:$B,2,FALSE))))</f>
        <v>nil</v>
      </c>
      <c r="W17" s="37">
        <f>IF(OR(V17="non comm",V17="nil",J17=0),0,IF(V17="SBM 2.1 IIPS",J17*VLOOKUP(N17,'[2]NGP%'!$C:$D,2,FALSE),J17*SUMIFS('[2]NGP%'!$D:$D,'[2]NGP%'!$A:$A,V17,'[2]NGP%'!$B:$B,AA17)))</f>
        <v>0</v>
      </c>
      <c r="X17" s="37">
        <f>IF(OR(V17="non comm",V17="nil",J17=0),0,IF(V17="SBM 2.1 IIPS",J17*VLOOKUP(N17,'[2]NGP%'!$C:$E,3,FALSE),J17*SUMIFS('[2]NGP%'!$E:$E,'[2]NGP%'!$A:$A,V17,'[2]NGP%'!$B:$B,AA17)))</f>
        <v>0</v>
      </c>
      <c r="Y17" s="32"/>
      <c r="Z17" s="54" t="str">
        <f>IF(MID(H17,1,4)="Item","Nil",IF(G17="contract_cover",VLOOKUP(I17,'svc type'!C:D,2,FALSE),VLOOKUP(G17,'svc type'!A:D,4,FALSE)))</f>
        <v>SVC</v>
      </c>
      <c r="AA17" s="4" t="str">
        <f>IF(B17="","",VLOOKUP(B17,Sector!C:D,2,FALSE))</f>
        <v/>
      </c>
      <c r="AB17" s="4">
        <f t="shared" si="1"/>
        <v>0</v>
      </c>
      <c r="AC17" s="4"/>
      <c r="AD17" s="4"/>
      <c r="AE17" s="4"/>
      <c r="AF17" s="4"/>
      <c r="AG17" s="4"/>
    </row>
    <row r="18" spans="1:33" x14ac:dyDescent="0.25">
      <c r="A18" s="57">
        <v>42244.665794363427</v>
      </c>
      <c r="B18" s="32"/>
      <c r="C18" s="32" t="s">
        <v>5355</v>
      </c>
      <c r="D18" s="32" t="s">
        <v>323</v>
      </c>
      <c r="E18" s="32" t="s">
        <v>5949</v>
      </c>
      <c r="F18" s="32" t="s">
        <v>5950</v>
      </c>
      <c r="G18" s="32" t="s">
        <v>58</v>
      </c>
      <c r="H18" s="32" t="s">
        <v>59</v>
      </c>
      <c r="I18" s="32" t="s">
        <v>2006</v>
      </c>
      <c r="J18" s="35">
        <v>0</v>
      </c>
      <c r="K18" s="35">
        <v>0</v>
      </c>
      <c r="L18" s="35">
        <v>0</v>
      </c>
      <c r="M18" s="35">
        <v>0</v>
      </c>
      <c r="N18" s="32" t="s">
        <v>19</v>
      </c>
      <c r="O18" s="32" t="s">
        <v>322</v>
      </c>
      <c r="P18" s="32">
        <v>0</v>
      </c>
      <c r="Q18" s="32"/>
      <c r="R18" s="39">
        <f t="shared" si="0"/>
        <v>1509</v>
      </c>
      <c r="S18" s="5" t="s">
        <v>51</v>
      </c>
      <c r="T18" s="5" t="s">
        <v>64</v>
      </c>
      <c r="U18" s="2"/>
      <c r="V18" s="2" t="str">
        <f>IF($J18+$L18=0,"nil",IF(OR($B18="TCU-WS",$B18=""),"non comm",IF(OR($G18="contract_cover",$H18="fixed price"),VLOOKUP($I18,'[1]mapping 2015'!$A:$B,2,FALSE),VLOOKUP($G18,'[1]mapping 2015'!$A:$B,2,FALSE))))</f>
        <v>nil</v>
      </c>
      <c r="W18" s="37">
        <f>IF(OR(V18="non comm",V18="nil",J18=0),0,IF(V18="SBM 2.1 IIPS",J18*VLOOKUP(N18,'[2]NGP%'!$C:$D,2,FALSE),J18*SUMIFS('[2]NGP%'!$D:$D,'[2]NGP%'!$A:$A,V18,'[2]NGP%'!$B:$B,AA18)))</f>
        <v>0</v>
      </c>
      <c r="X18" s="37">
        <f>IF(OR(V18="non comm",V18="nil",J18=0),0,IF(V18="SBM 2.1 IIPS",J18*VLOOKUP(N18,'[2]NGP%'!$C:$E,3,FALSE),J18*SUMIFS('[2]NGP%'!$E:$E,'[2]NGP%'!$A:$A,V18,'[2]NGP%'!$B:$B,AA18)))</f>
        <v>0</v>
      </c>
      <c r="Y18" s="32"/>
      <c r="Z18" s="54" t="str">
        <f>IF(MID(H18,1,4)="Item","Nil",IF(G18="contract_cover",VLOOKUP(I18,'svc type'!C:D,2,FALSE),VLOOKUP(G18,'svc type'!A:D,4,FALSE)))</f>
        <v>SVC</v>
      </c>
      <c r="AA18" s="4" t="str">
        <f>IF(B18="","",VLOOKUP(B18,Sector!C:D,2,FALSE))</f>
        <v/>
      </c>
      <c r="AB18" s="4">
        <f t="shared" si="1"/>
        <v>0</v>
      </c>
      <c r="AC18" s="4"/>
      <c r="AD18" s="4"/>
      <c r="AE18" s="4"/>
      <c r="AF18" s="4"/>
      <c r="AG18" s="4"/>
    </row>
    <row r="19" spans="1:33" x14ac:dyDescent="0.25">
      <c r="A19" s="57">
        <v>42244.666504548608</v>
      </c>
      <c r="B19" s="32"/>
      <c r="C19" s="32" t="s">
        <v>345</v>
      </c>
      <c r="D19" s="32" t="s">
        <v>334</v>
      </c>
      <c r="E19" s="32" t="s">
        <v>5951</v>
      </c>
      <c r="F19" s="32" t="s">
        <v>5952</v>
      </c>
      <c r="G19" s="32" t="s">
        <v>58</v>
      </c>
      <c r="H19" s="32" t="s">
        <v>59</v>
      </c>
      <c r="I19" s="32" t="s">
        <v>2006</v>
      </c>
      <c r="J19" s="35">
        <v>0</v>
      </c>
      <c r="K19" s="35">
        <v>0</v>
      </c>
      <c r="L19" s="35">
        <v>0</v>
      </c>
      <c r="M19" s="35">
        <v>0</v>
      </c>
      <c r="N19" s="32" t="s">
        <v>19</v>
      </c>
      <c r="O19" s="32" t="s">
        <v>322</v>
      </c>
      <c r="P19" s="32">
        <v>0</v>
      </c>
      <c r="Q19" s="32"/>
      <c r="R19" s="39">
        <f t="shared" si="0"/>
        <v>1509</v>
      </c>
      <c r="S19" s="5" t="s">
        <v>51</v>
      </c>
      <c r="T19" s="5" t="s">
        <v>64</v>
      </c>
      <c r="U19" s="2"/>
      <c r="V19" s="2" t="str">
        <f>IF($J19+$L19=0,"nil",IF(OR($B19="TCU-WS",$B19=""),"non comm",IF(OR($G19="contract_cover",$H19="fixed price"),VLOOKUP($I19,'[1]mapping 2015'!$A:$B,2,FALSE),VLOOKUP($G19,'[1]mapping 2015'!$A:$B,2,FALSE))))</f>
        <v>nil</v>
      </c>
      <c r="W19" s="37">
        <f>IF(OR(V19="non comm",V19="nil",J19=0),0,IF(V19="SBM 2.1 IIPS",J19*VLOOKUP(N19,'[2]NGP%'!$C:$D,2,FALSE),J19*SUMIFS('[2]NGP%'!$D:$D,'[2]NGP%'!$A:$A,V19,'[2]NGP%'!$B:$B,AA19)))</f>
        <v>0</v>
      </c>
      <c r="X19" s="37">
        <f>IF(OR(V19="non comm",V19="nil",J19=0),0,IF(V19="SBM 2.1 IIPS",J19*VLOOKUP(N19,'[2]NGP%'!$C:$E,3,FALSE),J19*SUMIFS('[2]NGP%'!$E:$E,'[2]NGP%'!$A:$A,V19,'[2]NGP%'!$B:$B,AA19)))</f>
        <v>0</v>
      </c>
      <c r="Y19" s="32"/>
      <c r="Z19" s="54" t="str">
        <f>IF(MID(H19,1,4)="Item","Nil",IF(G19="contract_cover",VLOOKUP(I19,'svc type'!C:D,2,FALSE),VLOOKUP(G19,'svc type'!A:D,4,FALSE)))</f>
        <v>SVC</v>
      </c>
      <c r="AA19" s="4" t="str">
        <f>IF(B19="","",VLOOKUP(B19,Sector!C:D,2,FALSE))</f>
        <v/>
      </c>
      <c r="AB19" s="4">
        <f t="shared" si="1"/>
        <v>0</v>
      </c>
      <c r="AC19" s="4"/>
      <c r="AD19" s="4"/>
      <c r="AE19" s="4"/>
      <c r="AF19" s="4"/>
      <c r="AG19" s="4"/>
    </row>
    <row r="20" spans="1:33" x14ac:dyDescent="0.25">
      <c r="A20" s="57">
        <v>42244.667426539352</v>
      </c>
      <c r="B20" s="32"/>
      <c r="C20" s="32" t="s">
        <v>454</v>
      </c>
      <c r="D20" s="32" t="s">
        <v>334</v>
      </c>
      <c r="E20" s="32" t="s">
        <v>5953</v>
      </c>
      <c r="F20" s="32" t="s">
        <v>5954</v>
      </c>
      <c r="G20" s="32" t="s">
        <v>58</v>
      </c>
      <c r="H20" s="32" t="s">
        <v>59</v>
      </c>
      <c r="I20" s="32" t="s">
        <v>2006</v>
      </c>
      <c r="J20" s="35">
        <v>0</v>
      </c>
      <c r="K20" s="35">
        <v>0</v>
      </c>
      <c r="L20" s="35">
        <v>0</v>
      </c>
      <c r="M20" s="35">
        <v>0</v>
      </c>
      <c r="N20" s="32" t="s">
        <v>19</v>
      </c>
      <c r="O20" s="32" t="s">
        <v>322</v>
      </c>
      <c r="P20" s="32">
        <v>0</v>
      </c>
      <c r="Q20" s="32"/>
      <c r="R20" s="39">
        <f t="shared" si="0"/>
        <v>1509</v>
      </c>
      <c r="S20" s="5" t="s">
        <v>51</v>
      </c>
      <c r="T20" s="5" t="s">
        <v>64</v>
      </c>
      <c r="U20" s="2"/>
      <c r="V20" s="2" t="str">
        <f>IF($J20+$L20=0,"nil",IF(OR($B20="TCU-WS",$B20=""),"non comm",IF(OR($G20="contract_cover",$H20="fixed price"),VLOOKUP($I20,'[1]mapping 2015'!$A:$B,2,FALSE),VLOOKUP($G20,'[1]mapping 2015'!$A:$B,2,FALSE))))</f>
        <v>nil</v>
      </c>
      <c r="W20" s="37">
        <f>IF(OR(V20="non comm",V20="nil",J20=0),0,IF(V20="SBM 2.1 IIPS",J20*VLOOKUP(N20,'[2]NGP%'!$C:$D,2,FALSE),J20*SUMIFS('[2]NGP%'!$D:$D,'[2]NGP%'!$A:$A,V20,'[2]NGP%'!$B:$B,AA20)))</f>
        <v>0</v>
      </c>
      <c r="X20" s="37">
        <f>IF(OR(V20="non comm",V20="nil",J20=0),0,IF(V20="SBM 2.1 IIPS",J20*VLOOKUP(N20,'[2]NGP%'!$C:$E,3,FALSE),J20*SUMIFS('[2]NGP%'!$E:$E,'[2]NGP%'!$A:$A,V20,'[2]NGP%'!$B:$B,AA20)))</f>
        <v>0</v>
      </c>
      <c r="Y20" s="32"/>
      <c r="Z20" s="54" t="str">
        <f>IF(MID(H20,1,4)="Item","Nil",IF(G20="contract_cover",VLOOKUP(I20,'svc type'!C:D,2,FALSE),VLOOKUP(G20,'svc type'!A:D,4,FALSE)))</f>
        <v>SVC</v>
      </c>
      <c r="AA20" s="4" t="str">
        <f>IF(B20="","",VLOOKUP(B20,Sector!C:D,2,FALSE))</f>
        <v/>
      </c>
      <c r="AB20" s="4">
        <f t="shared" si="1"/>
        <v>0</v>
      </c>
      <c r="AC20" s="4"/>
      <c r="AD20" s="4"/>
      <c r="AE20" s="4"/>
      <c r="AF20" s="4"/>
      <c r="AG20" s="4"/>
    </row>
    <row r="21" spans="1:33" x14ac:dyDescent="0.25">
      <c r="A21" s="57">
        <v>42244.667853391205</v>
      </c>
      <c r="B21" s="32"/>
      <c r="C21" s="32" t="s">
        <v>740</v>
      </c>
      <c r="D21" s="32" t="s">
        <v>334</v>
      </c>
      <c r="E21" s="32" t="s">
        <v>5955</v>
      </c>
      <c r="F21" s="32" t="s">
        <v>5956</v>
      </c>
      <c r="G21" s="32" t="s">
        <v>58</v>
      </c>
      <c r="H21" s="32" t="s">
        <v>59</v>
      </c>
      <c r="I21" s="32" t="s">
        <v>2006</v>
      </c>
      <c r="J21" s="35">
        <v>0</v>
      </c>
      <c r="K21" s="35">
        <v>0</v>
      </c>
      <c r="L21" s="35">
        <v>0</v>
      </c>
      <c r="M21" s="35">
        <v>0</v>
      </c>
      <c r="N21" s="32" t="s">
        <v>19</v>
      </c>
      <c r="O21" s="32" t="s">
        <v>322</v>
      </c>
      <c r="P21" s="32">
        <v>0</v>
      </c>
      <c r="Q21" s="32"/>
      <c r="R21" s="39">
        <f t="shared" si="0"/>
        <v>1509</v>
      </c>
      <c r="S21" s="5" t="s">
        <v>51</v>
      </c>
      <c r="T21" s="5" t="s">
        <v>64</v>
      </c>
      <c r="U21" s="2"/>
      <c r="V21" s="2" t="str">
        <f>IF($J21+$L21=0,"nil",IF(OR($B21="TCU-WS",$B21=""),"non comm",IF(OR($G21="contract_cover",$H21="fixed price"),VLOOKUP($I21,'[1]mapping 2015'!$A:$B,2,FALSE),VLOOKUP($G21,'[1]mapping 2015'!$A:$B,2,FALSE))))</f>
        <v>nil</v>
      </c>
      <c r="W21" s="37">
        <f>IF(OR(V21="non comm",V21="nil",J21=0),0,IF(V21="SBM 2.1 IIPS",J21*VLOOKUP(N21,'[2]NGP%'!$C:$D,2,FALSE),J21*SUMIFS('[2]NGP%'!$D:$D,'[2]NGP%'!$A:$A,V21,'[2]NGP%'!$B:$B,AA21)))</f>
        <v>0</v>
      </c>
      <c r="X21" s="37">
        <f>IF(OR(V21="non comm",V21="nil",J21=0),0,IF(V21="SBM 2.1 IIPS",J21*VLOOKUP(N21,'[2]NGP%'!$C:$E,3,FALSE),J21*SUMIFS('[2]NGP%'!$E:$E,'[2]NGP%'!$A:$A,V21,'[2]NGP%'!$B:$B,AA21)))</f>
        <v>0</v>
      </c>
      <c r="Y21" s="32"/>
      <c r="Z21" s="54" t="str">
        <f>IF(MID(H21,1,4)="Item","Nil",IF(G21="contract_cover",VLOOKUP(I21,'svc type'!C:D,2,FALSE),VLOOKUP(G21,'svc type'!A:D,4,FALSE)))</f>
        <v>SVC</v>
      </c>
      <c r="AA21" s="4" t="str">
        <f>IF(B21="","",VLOOKUP(B21,Sector!C:D,2,FALSE))</f>
        <v/>
      </c>
      <c r="AB21" s="4">
        <f t="shared" si="1"/>
        <v>0</v>
      </c>
      <c r="AC21" s="4"/>
      <c r="AD21" s="4"/>
      <c r="AE21" s="4"/>
      <c r="AF21" s="4"/>
      <c r="AG21" s="4"/>
    </row>
    <row r="22" spans="1:33" x14ac:dyDescent="0.25">
      <c r="A22" s="57">
        <v>42244.668113043983</v>
      </c>
      <c r="B22" s="32"/>
      <c r="C22" s="32" t="s">
        <v>457</v>
      </c>
      <c r="D22" s="32" t="s">
        <v>334</v>
      </c>
      <c r="E22" s="32" t="s">
        <v>5957</v>
      </c>
      <c r="F22" s="32" t="s">
        <v>5958</v>
      </c>
      <c r="G22" s="32" t="s">
        <v>58</v>
      </c>
      <c r="H22" s="32" t="s">
        <v>59</v>
      </c>
      <c r="I22" s="32" t="s">
        <v>2006</v>
      </c>
      <c r="J22" s="35">
        <v>0</v>
      </c>
      <c r="K22" s="35">
        <v>0</v>
      </c>
      <c r="L22" s="35">
        <v>0</v>
      </c>
      <c r="M22" s="35">
        <v>0</v>
      </c>
      <c r="N22" s="32" t="s">
        <v>19</v>
      </c>
      <c r="O22" s="32" t="s">
        <v>322</v>
      </c>
      <c r="P22" s="32">
        <v>0</v>
      </c>
      <c r="Q22" s="32"/>
      <c r="R22" s="39">
        <f t="shared" si="0"/>
        <v>1509</v>
      </c>
      <c r="S22" s="5" t="s">
        <v>51</v>
      </c>
      <c r="T22" s="5" t="s">
        <v>64</v>
      </c>
      <c r="U22" s="2"/>
      <c r="V22" s="2" t="str">
        <f>IF($J22+$L22=0,"nil",IF(OR($B22="TCU-WS",$B22=""),"non comm",IF(OR($G22="contract_cover",$H22="fixed price"),VLOOKUP($I22,'[1]mapping 2015'!$A:$B,2,FALSE),VLOOKUP($G22,'[1]mapping 2015'!$A:$B,2,FALSE))))</f>
        <v>nil</v>
      </c>
      <c r="W22" s="37">
        <f>IF(OR(V22="non comm",V22="nil",J22=0),0,IF(V22="SBM 2.1 IIPS",J22*VLOOKUP(N22,'[2]NGP%'!$C:$D,2,FALSE),J22*SUMIFS('[2]NGP%'!$D:$D,'[2]NGP%'!$A:$A,V22,'[2]NGP%'!$B:$B,AA22)))</f>
        <v>0</v>
      </c>
      <c r="X22" s="37">
        <f>IF(OR(V22="non comm",V22="nil",J22=0),0,IF(V22="SBM 2.1 IIPS",J22*VLOOKUP(N22,'[2]NGP%'!$C:$E,3,FALSE),J22*SUMIFS('[2]NGP%'!$E:$E,'[2]NGP%'!$A:$A,V22,'[2]NGP%'!$B:$B,AA22)))</f>
        <v>0</v>
      </c>
      <c r="Y22" s="32"/>
      <c r="Z22" s="54" t="str">
        <f>IF(MID(H22,1,4)="Item","Nil",IF(G22="contract_cover",VLOOKUP(I22,'svc type'!C:D,2,FALSE),VLOOKUP(G22,'svc type'!A:D,4,FALSE)))</f>
        <v>SVC</v>
      </c>
      <c r="AA22" s="4" t="str">
        <f>IF(B22="","",VLOOKUP(B22,Sector!C:D,2,FALSE))</f>
        <v/>
      </c>
      <c r="AB22" s="4">
        <f t="shared" si="1"/>
        <v>0</v>
      </c>
      <c r="AC22" s="4"/>
      <c r="AD22" s="4"/>
      <c r="AE22" s="4"/>
      <c r="AF22" s="4"/>
      <c r="AG22" s="4"/>
    </row>
    <row r="23" spans="1:33" x14ac:dyDescent="0.25">
      <c r="A23" s="57">
        <v>42244.668833912037</v>
      </c>
      <c r="B23" s="32"/>
      <c r="C23" s="32" t="s">
        <v>655</v>
      </c>
      <c r="D23" s="32" t="s">
        <v>334</v>
      </c>
      <c r="E23" s="32" t="s">
        <v>5959</v>
      </c>
      <c r="F23" s="32" t="s">
        <v>5960</v>
      </c>
      <c r="G23" s="32" t="s">
        <v>58</v>
      </c>
      <c r="H23" s="32" t="s">
        <v>59</v>
      </c>
      <c r="I23" s="32" t="s">
        <v>2006</v>
      </c>
      <c r="J23" s="35">
        <v>0</v>
      </c>
      <c r="K23" s="35">
        <v>0</v>
      </c>
      <c r="L23" s="35">
        <v>0</v>
      </c>
      <c r="M23" s="35">
        <v>0</v>
      </c>
      <c r="N23" s="32" t="s">
        <v>19</v>
      </c>
      <c r="O23" s="32" t="s">
        <v>322</v>
      </c>
      <c r="P23" s="32">
        <v>0</v>
      </c>
      <c r="Q23" s="32"/>
      <c r="R23" s="39">
        <f t="shared" si="0"/>
        <v>1509</v>
      </c>
      <c r="S23" s="5" t="s">
        <v>51</v>
      </c>
      <c r="T23" s="5" t="s">
        <v>64</v>
      </c>
      <c r="U23" s="2"/>
      <c r="V23" s="2" t="str">
        <f>IF($J23+$L23=0,"nil",IF(OR($B23="TCU-WS",$B23=""),"non comm",IF(OR($G23="contract_cover",$H23="fixed price"),VLOOKUP($I23,'[1]mapping 2015'!$A:$B,2,FALSE),VLOOKUP($G23,'[1]mapping 2015'!$A:$B,2,FALSE))))</f>
        <v>nil</v>
      </c>
      <c r="W23" s="37">
        <f>IF(OR(V23="non comm",V23="nil",J23=0),0,IF(V23="SBM 2.1 IIPS",J23*VLOOKUP(N23,'[2]NGP%'!$C:$D,2,FALSE),J23*SUMIFS('[2]NGP%'!$D:$D,'[2]NGP%'!$A:$A,V23,'[2]NGP%'!$B:$B,AA23)))</f>
        <v>0</v>
      </c>
      <c r="X23" s="37">
        <f>IF(OR(V23="non comm",V23="nil",J23=0),0,IF(V23="SBM 2.1 IIPS",J23*VLOOKUP(N23,'[2]NGP%'!$C:$E,3,FALSE),J23*SUMIFS('[2]NGP%'!$E:$E,'[2]NGP%'!$A:$A,V23,'[2]NGP%'!$B:$B,AA23)))</f>
        <v>0</v>
      </c>
      <c r="Y23" s="32"/>
      <c r="Z23" s="54" t="str">
        <f>IF(MID(H23,1,4)="Item","Nil",IF(G23="contract_cover",VLOOKUP(I23,'svc type'!C:D,2,FALSE),VLOOKUP(G23,'svc type'!A:D,4,FALSE)))</f>
        <v>SVC</v>
      </c>
      <c r="AA23" s="4" t="str">
        <f>IF(B23="","",VLOOKUP(B23,Sector!C:D,2,FALSE))</f>
        <v/>
      </c>
      <c r="AB23" s="4">
        <f t="shared" si="1"/>
        <v>0</v>
      </c>
      <c r="AC23" s="4"/>
      <c r="AD23" s="4"/>
      <c r="AE23" s="4"/>
      <c r="AF23" s="4"/>
      <c r="AG23" s="4"/>
    </row>
    <row r="24" spans="1:33" x14ac:dyDescent="0.25">
      <c r="A24" s="57">
        <v>42244.671670752316</v>
      </c>
      <c r="B24" s="32"/>
      <c r="C24" s="32" t="s">
        <v>739</v>
      </c>
      <c r="D24" s="32" t="s">
        <v>334</v>
      </c>
      <c r="E24" s="32" t="s">
        <v>5961</v>
      </c>
      <c r="F24" s="32" t="s">
        <v>5962</v>
      </c>
      <c r="G24" s="32" t="s">
        <v>58</v>
      </c>
      <c r="H24" s="32" t="s">
        <v>59</v>
      </c>
      <c r="I24" s="32" t="s">
        <v>2006</v>
      </c>
      <c r="J24" s="35">
        <v>0</v>
      </c>
      <c r="K24" s="35">
        <v>0</v>
      </c>
      <c r="L24" s="35">
        <v>0</v>
      </c>
      <c r="M24" s="35">
        <v>0</v>
      </c>
      <c r="N24" s="32" t="s">
        <v>19</v>
      </c>
      <c r="O24" s="32" t="s">
        <v>322</v>
      </c>
      <c r="P24" s="32">
        <v>0</v>
      </c>
      <c r="Q24" s="32"/>
      <c r="R24" s="39">
        <f t="shared" si="0"/>
        <v>1509</v>
      </c>
      <c r="S24" s="5" t="s">
        <v>51</v>
      </c>
      <c r="T24" s="5" t="s">
        <v>64</v>
      </c>
      <c r="U24" s="2"/>
      <c r="V24" s="2" t="str">
        <f>IF($J24+$L24=0,"nil",IF(OR($B24="TCU-WS",$B24=""),"non comm",IF(OR($G24="contract_cover",$H24="fixed price"),VLOOKUP($I24,'[1]mapping 2015'!$A:$B,2,FALSE),VLOOKUP($G24,'[1]mapping 2015'!$A:$B,2,FALSE))))</f>
        <v>nil</v>
      </c>
      <c r="W24" s="37">
        <f>IF(OR(V24="non comm",V24="nil",J24=0),0,IF(V24="SBM 2.1 IIPS",J24*VLOOKUP(N24,'[2]NGP%'!$C:$D,2,FALSE),J24*SUMIFS('[2]NGP%'!$D:$D,'[2]NGP%'!$A:$A,V24,'[2]NGP%'!$B:$B,AA24)))</f>
        <v>0</v>
      </c>
      <c r="X24" s="37">
        <f>IF(OR(V24="non comm",V24="nil",J24=0),0,IF(V24="SBM 2.1 IIPS",J24*VLOOKUP(N24,'[2]NGP%'!$C:$E,3,FALSE),J24*SUMIFS('[2]NGP%'!$E:$E,'[2]NGP%'!$A:$A,V24,'[2]NGP%'!$B:$B,AA24)))</f>
        <v>0</v>
      </c>
      <c r="Y24" s="32"/>
      <c r="Z24" s="54" t="str">
        <f>IF(MID(H24,1,4)="Item","Nil",IF(G24="contract_cover",VLOOKUP(I24,'svc type'!C:D,2,FALSE),VLOOKUP(G24,'svc type'!A:D,4,FALSE)))</f>
        <v>SVC</v>
      </c>
      <c r="AA24" s="4" t="str">
        <f>IF(B24="","",VLOOKUP(B24,Sector!C:D,2,FALSE))</f>
        <v/>
      </c>
      <c r="AB24" s="4">
        <f t="shared" si="1"/>
        <v>0</v>
      </c>
      <c r="AC24" s="4"/>
      <c r="AD24" s="4"/>
      <c r="AE24" s="4"/>
      <c r="AF24" s="4"/>
      <c r="AG24" s="4"/>
    </row>
    <row r="25" spans="1:33" x14ac:dyDescent="0.25">
      <c r="A25" s="57">
        <v>42244.672855868055</v>
      </c>
      <c r="B25" s="32"/>
      <c r="C25" s="32" t="s">
        <v>722</v>
      </c>
      <c r="D25" s="32" t="s">
        <v>334</v>
      </c>
      <c r="E25" s="32" t="s">
        <v>5963</v>
      </c>
      <c r="F25" s="32" t="s">
        <v>5964</v>
      </c>
      <c r="G25" s="32" t="s">
        <v>58</v>
      </c>
      <c r="H25" s="32" t="s">
        <v>59</v>
      </c>
      <c r="I25" s="32" t="s">
        <v>2006</v>
      </c>
      <c r="J25" s="35">
        <v>0</v>
      </c>
      <c r="K25" s="35">
        <v>0</v>
      </c>
      <c r="L25" s="35">
        <v>0</v>
      </c>
      <c r="M25" s="35">
        <v>0</v>
      </c>
      <c r="N25" s="32" t="s">
        <v>19</v>
      </c>
      <c r="O25" s="32" t="s">
        <v>322</v>
      </c>
      <c r="P25" s="32">
        <v>0</v>
      </c>
      <c r="Q25" s="32"/>
      <c r="R25" s="39">
        <f t="shared" si="0"/>
        <v>1509</v>
      </c>
      <c r="S25" s="5" t="s">
        <v>51</v>
      </c>
      <c r="T25" s="5" t="s">
        <v>64</v>
      </c>
      <c r="U25" s="2"/>
      <c r="V25" s="2" t="str">
        <f>IF($J25+$L25=0,"nil",IF(OR($B25="TCU-WS",$B25=""),"non comm",IF(OR($G25="contract_cover",$H25="fixed price"),VLOOKUP($I25,'[1]mapping 2015'!$A:$B,2,FALSE),VLOOKUP($G25,'[1]mapping 2015'!$A:$B,2,FALSE))))</f>
        <v>nil</v>
      </c>
      <c r="W25" s="37">
        <f>IF(OR(V25="non comm",V25="nil",J25=0),0,IF(V25="SBM 2.1 IIPS",J25*VLOOKUP(N25,'[2]NGP%'!$C:$D,2,FALSE),J25*SUMIFS('[2]NGP%'!$D:$D,'[2]NGP%'!$A:$A,V25,'[2]NGP%'!$B:$B,AA25)))</f>
        <v>0</v>
      </c>
      <c r="X25" s="37">
        <f>IF(OR(V25="non comm",V25="nil",J25=0),0,IF(V25="SBM 2.1 IIPS",J25*VLOOKUP(N25,'[2]NGP%'!$C:$E,3,FALSE),J25*SUMIFS('[2]NGP%'!$E:$E,'[2]NGP%'!$A:$A,V25,'[2]NGP%'!$B:$B,AA25)))</f>
        <v>0</v>
      </c>
      <c r="Y25" s="32"/>
      <c r="Z25" s="54" t="str">
        <f>IF(MID(H25,1,4)="Item","Nil",IF(G25="contract_cover",VLOOKUP(I25,'svc type'!C:D,2,FALSE),VLOOKUP(G25,'svc type'!A:D,4,FALSE)))</f>
        <v>SVC</v>
      </c>
      <c r="AA25" s="4" t="str">
        <f>IF(B25="","",VLOOKUP(B25,Sector!C:D,2,FALSE))</f>
        <v/>
      </c>
      <c r="AB25" s="4">
        <f t="shared" si="1"/>
        <v>0</v>
      </c>
      <c r="AC25" s="4"/>
      <c r="AD25" s="4"/>
      <c r="AE25" s="4"/>
      <c r="AF25" s="4"/>
      <c r="AG25" s="4"/>
    </row>
    <row r="26" spans="1:33" x14ac:dyDescent="0.25">
      <c r="A26" s="57">
        <v>42244.683718020831</v>
      </c>
      <c r="B26" s="32"/>
      <c r="C26" s="32" t="s">
        <v>739</v>
      </c>
      <c r="D26" s="32" t="s">
        <v>334</v>
      </c>
      <c r="E26" s="32" t="s">
        <v>5965</v>
      </c>
      <c r="F26" s="32" t="s">
        <v>5966</v>
      </c>
      <c r="G26" s="32" t="s">
        <v>58</v>
      </c>
      <c r="H26" s="32" t="s">
        <v>59</v>
      </c>
      <c r="I26" s="32" t="s">
        <v>2006</v>
      </c>
      <c r="J26" s="35">
        <v>0</v>
      </c>
      <c r="K26" s="35">
        <v>0</v>
      </c>
      <c r="L26" s="35">
        <v>0</v>
      </c>
      <c r="M26" s="35">
        <v>0</v>
      </c>
      <c r="N26" s="32" t="s">
        <v>19</v>
      </c>
      <c r="O26" s="32" t="s">
        <v>322</v>
      </c>
      <c r="P26" s="32">
        <v>0</v>
      </c>
      <c r="Q26" s="32"/>
      <c r="R26" s="39">
        <f t="shared" si="0"/>
        <v>1509</v>
      </c>
      <c r="S26" s="5" t="s">
        <v>51</v>
      </c>
      <c r="T26" s="5" t="s">
        <v>64</v>
      </c>
      <c r="U26" s="2"/>
      <c r="V26" s="2" t="str">
        <f>IF($J26+$L26=0,"nil",IF(OR($B26="TCU-WS",$B26=""),"non comm",IF(OR($G26="contract_cover",$H26="fixed price"),VLOOKUP($I26,'[1]mapping 2015'!$A:$B,2,FALSE),VLOOKUP($G26,'[1]mapping 2015'!$A:$B,2,FALSE))))</f>
        <v>nil</v>
      </c>
      <c r="W26" s="37">
        <f>IF(OR(V26="non comm",V26="nil",J26=0),0,IF(V26="SBM 2.1 IIPS",J26*VLOOKUP(N26,'[2]NGP%'!$C:$D,2,FALSE),J26*SUMIFS('[2]NGP%'!$D:$D,'[2]NGP%'!$A:$A,V26,'[2]NGP%'!$B:$B,AA26)))</f>
        <v>0</v>
      </c>
      <c r="X26" s="37">
        <f>IF(OR(V26="non comm",V26="nil",J26=0),0,IF(V26="SBM 2.1 IIPS",J26*VLOOKUP(N26,'[2]NGP%'!$C:$E,3,FALSE),J26*SUMIFS('[2]NGP%'!$E:$E,'[2]NGP%'!$A:$A,V26,'[2]NGP%'!$B:$B,AA26)))</f>
        <v>0</v>
      </c>
      <c r="Y26" s="32"/>
      <c r="Z26" s="54" t="str">
        <f>IF(MID(H26,1,4)="Item","Nil",IF(G26="contract_cover",VLOOKUP(I26,'svc type'!C:D,2,FALSE),VLOOKUP(G26,'svc type'!A:D,4,FALSE)))</f>
        <v>SVC</v>
      </c>
      <c r="AA26" s="4" t="str">
        <f>IF(B26="","",VLOOKUP(B26,Sector!C:D,2,FALSE))</f>
        <v/>
      </c>
      <c r="AB26" s="4">
        <f t="shared" si="1"/>
        <v>0</v>
      </c>
      <c r="AC26" s="4"/>
      <c r="AD26" s="4"/>
      <c r="AE26" s="4"/>
      <c r="AF26" s="4"/>
      <c r="AG26" s="4"/>
    </row>
    <row r="27" spans="1:33" x14ac:dyDescent="0.25">
      <c r="A27" s="57">
        <v>42244.726116550926</v>
      </c>
      <c r="B27" s="32"/>
      <c r="C27" s="32" t="s">
        <v>5930</v>
      </c>
      <c r="D27" s="32" t="s">
        <v>334</v>
      </c>
      <c r="E27" s="32" t="s">
        <v>5967</v>
      </c>
      <c r="F27" s="32" t="s">
        <v>5968</v>
      </c>
      <c r="G27" s="32" t="s">
        <v>58</v>
      </c>
      <c r="H27" s="32" t="s">
        <v>59</v>
      </c>
      <c r="I27" s="32" t="s">
        <v>2006</v>
      </c>
      <c r="J27" s="35">
        <v>0</v>
      </c>
      <c r="K27" s="35">
        <v>0</v>
      </c>
      <c r="L27" s="35">
        <v>0</v>
      </c>
      <c r="M27" s="35">
        <v>0</v>
      </c>
      <c r="N27" s="32" t="s">
        <v>19</v>
      </c>
      <c r="O27" s="32" t="s">
        <v>322</v>
      </c>
      <c r="P27" s="32">
        <v>0</v>
      </c>
      <c r="Q27" s="32"/>
      <c r="R27" s="39">
        <f t="shared" si="0"/>
        <v>1509</v>
      </c>
      <c r="S27" s="5" t="s">
        <v>51</v>
      </c>
      <c r="T27" s="5" t="s">
        <v>64</v>
      </c>
      <c r="U27" s="2"/>
      <c r="V27" s="2" t="str">
        <f>IF($J27+$L27=0,"nil",IF(OR($B27="TCU-WS",$B27=""),"non comm",IF(OR($G27="contract_cover",$H27="fixed price"),VLOOKUP($I27,'[1]mapping 2015'!$A:$B,2,FALSE),VLOOKUP($G27,'[1]mapping 2015'!$A:$B,2,FALSE))))</f>
        <v>nil</v>
      </c>
      <c r="W27" s="37">
        <f>IF(OR(V27="non comm",V27="nil",J27=0),0,IF(V27="SBM 2.1 IIPS",J27*VLOOKUP(N27,'[2]NGP%'!$C:$D,2,FALSE),J27*SUMIFS('[2]NGP%'!$D:$D,'[2]NGP%'!$A:$A,V27,'[2]NGP%'!$B:$B,AA27)))</f>
        <v>0</v>
      </c>
      <c r="X27" s="37">
        <f>IF(OR(V27="non comm",V27="nil",J27=0),0,IF(V27="SBM 2.1 IIPS",J27*VLOOKUP(N27,'[2]NGP%'!$C:$E,3,FALSE),J27*SUMIFS('[2]NGP%'!$E:$E,'[2]NGP%'!$A:$A,V27,'[2]NGP%'!$B:$B,AA27)))</f>
        <v>0</v>
      </c>
      <c r="Y27" s="32"/>
      <c r="Z27" s="54" t="str">
        <f>IF(MID(H27,1,4)="Item","Nil",IF(G27="contract_cover",VLOOKUP(I27,'svc type'!C:D,2,FALSE),VLOOKUP(G27,'svc type'!A:D,4,FALSE)))</f>
        <v>SVC</v>
      </c>
      <c r="AA27" s="4" t="str">
        <f>IF(B27="","",VLOOKUP(B27,Sector!C:D,2,FALSE))</f>
        <v/>
      </c>
      <c r="AB27" s="4">
        <f t="shared" si="1"/>
        <v>0</v>
      </c>
      <c r="AC27" s="4"/>
      <c r="AD27" s="4"/>
      <c r="AE27" s="4"/>
      <c r="AF27" s="4"/>
      <c r="AG27" s="4"/>
    </row>
    <row r="28" spans="1:33" x14ac:dyDescent="0.25">
      <c r="A28" s="57">
        <v>42244.763958414354</v>
      </c>
      <c r="B28" s="32"/>
      <c r="C28" s="32" t="s">
        <v>506</v>
      </c>
      <c r="D28" s="32" t="s">
        <v>334</v>
      </c>
      <c r="E28" s="32" t="s">
        <v>5969</v>
      </c>
      <c r="F28" s="32" t="s">
        <v>5970</v>
      </c>
      <c r="G28" s="32" t="s">
        <v>58</v>
      </c>
      <c r="H28" s="32" t="s">
        <v>59</v>
      </c>
      <c r="I28" s="32" t="s">
        <v>2006</v>
      </c>
      <c r="J28" s="35">
        <v>0</v>
      </c>
      <c r="K28" s="35">
        <v>0</v>
      </c>
      <c r="L28" s="35">
        <v>0</v>
      </c>
      <c r="M28" s="35">
        <v>0</v>
      </c>
      <c r="N28" s="32" t="s">
        <v>19</v>
      </c>
      <c r="O28" s="32"/>
      <c r="P28" s="32">
        <v>0</v>
      </c>
      <c r="Q28" s="32"/>
      <c r="R28" s="39">
        <f t="shared" si="0"/>
        <v>1509</v>
      </c>
      <c r="S28" s="5" t="s">
        <v>51</v>
      </c>
      <c r="T28" s="5" t="s">
        <v>64</v>
      </c>
      <c r="U28" s="2"/>
      <c r="V28" s="2" t="str">
        <f>IF($J28+$L28=0,"nil",IF(OR($B28="TCU-WS",$B28=""),"non comm",IF(OR($G28="contract_cover",$H28="fixed price"),VLOOKUP($I28,'[1]mapping 2015'!$A:$B,2,FALSE),VLOOKUP($G28,'[1]mapping 2015'!$A:$B,2,FALSE))))</f>
        <v>nil</v>
      </c>
      <c r="W28" s="37">
        <f>IF(OR(V28="non comm",V28="nil",J28=0),0,IF(V28="SBM 2.1 IIPS",J28*VLOOKUP(N28,'[2]NGP%'!$C:$D,2,FALSE),J28*SUMIFS('[2]NGP%'!$D:$D,'[2]NGP%'!$A:$A,V28,'[2]NGP%'!$B:$B,AA28)))</f>
        <v>0</v>
      </c>
      <c r="X28" s="37">
        <f>IF(OR(V28="non comm",V28="nil",J28=0),0,IF(V28="SBM 2.1 IIPS",J28*VLOOKUP(N28,'[2]NGP%'!$C:$E,3,FALSE),J28*SUMIFS('[2]NGP%'!$E:$E,'[2]NGP%'!$A:$A,V28,'[2]NGP%'!$B:$B,AA28)))</f>
        <v>0</v>
      </c>
      <c r="Y28" s="32"/>
      <c r="Z28" s="54" t="str">
        <f>IF(MID(H28,1,4)="Item","Nil",IF(G28="contract_cover",VLOOKUP(I28,'svc type'!C:D,2,FALSE),VLOOKUP(G28,'svc type'!A:D,4,FALSE)))</f>
        <v>SVC</v>
      </c>
      <c r="AA28" s="4" t="str">
        <f>IF(B28="","",VLOOKUP(B28,Sector!C:D,2,FALSE))</f>
        <v/>
      </c>
      <c r="AB28" s="4">
        <f t="shared" si="1"/>
        <v>0</v>
      </c>
      <c r="AC28" s="4"/>
      <c r="AD28" s="4"/>
      <c r="AE28" s="4"/>
      <c r="AF28" s="4"/>
      <c r="AG28" s="4"/>
    </row>
    <row r="29" spans="1:33" x14ac:dyDescent="0.25">
      <c r="A29" s="57">
        <v>42247.418386770834</v>
      </c>
      <c r="B29" s="32" t="s">
        <v>22</v>
      </c>
      <c r="C29" s="32" t="s">
        <v>2449</v>
      </c>
      <c r="D29" s="32" t="s">
        <v>2450</v>
      </c>
      <c r="E29" s="32" t="s">
        <v>5971</v>
      </c>
      <c r="F29" s="32" t="s">
        <v>5972</v>
      </c>
      <c r="G29" s="32" t="s">
        <v>25</v>
      </c>
      <c r="H29" s="32" t="s">
        <v>26</v>
      </c>
      <c r="I29" s="32" t="s">
        <v>2006</v>
      </c>
      <c r="J29" s="35">
        <v>0</v>
      </c>
      <c r="K29" s="35">
        <v>0</v>
      </c>
      <c r="L29" s="35">
        <v>0</v>
      </c>
      <c r="M29" s="35">
        <v>0</v>
      </c>
      <c r="N29" s="32" t="s">
        <v>19</v>
      </c>
      <c r="O29" s="32" t="s">
        <v>27</v>
      </c>
      <c r="P29" s="32">
        <v>4</v>
      </c>
      <c r="Q29" s="32"/>
      <c r="R29" s="39">
        <f t="shared" si="0"/>
        <v>1509</v>
      </c>
      <c r="S29" s="5" t="s">
        <v>51</v>
      </c>
      <c r="T29" s="5" t="s">
        <v>64</v>
      </c>
      <c r="U29" s="2"/>
      <c r="V29" s="2" t="str">
        <f>IF($J29+$L29=0,"nil",IF(OR($B29="TCU-WS",$B29=""),"non comm",IF(OR($G29="contract_cover",$H29="fixed price"),VLOOKUP($I29,'[1]mapping 2015'!$A:$B,2,FALSE),VLOOKUP($G29,'[1]mapping 2015'!$A:$B,2,FALSE))))</f>
        <v>nil</v>
      </c>
      <c r="W29" s="37">
        <f>IF(OR(V29="non comm",V29="nil",J29=0),0,IF(V29="SBM 2.1 IIPS",J29*VLOOKUP(N29,'[2]NGP%'!$C:$D,2,FALSE),J29*SUMIFS('[2]NGP%'!$D:$D,'[2]NGP%'!$A:$A,V29,'[2]NGP%'!$B:$B,AA29)))</f>
        <v>0</v>
      </c>
      <c r="X29" s="37">
        <f>IF(OR(V29="non comm",V29="nil",J29=0),0,IF(V29="SBM 2.1 IIPS",J29*VLOOKUP(N29,'[2]NGP%'!$C:$E,3,FALSE),J29*SUMIFS('[2]NGP%'!$E:$E,'[2]NGP%'!$A:$A,V29,'[2]NGP%'!$B:$B,AA29)))</f>
        <v>0</v>
      </c>
      <c r="Y29" s="32"/>
      <c r="Z29" s="54" t="str">
        <f>IF(MID(H29,1,4)="Item","Nil",IF(G29="contract_cover",VLOOKUP(I29,'svc type'!C:D,2,FALSE),VLOOKUP(G29,'svc type'!A:D,4,FALSE)))</f>
        <v>IIPS</v>
      </c>
      <c r="AA29" s="4" t="str">
        <f>IF(B29="","",VLOOKUP(B29,Sector!C:D,2,FALSE))</f>
        <v>OTH</v>
      </c>
      <c r="AB29" s="4" t="str">
        <f t="shared" si="1"/>
        <v>TCU-WS</v>
      </c>
      <c r="AC29" s="4"/>
      <c r="AD29" s="4"/>
      <c r="AE29" s="4"/>
      <c r="AF29" s="4"/>
      <c r="AG29" s="4"/>
    </row>
    <row r="30" spans="1:33" x14ac:dyDescent="0.25">
      <c r="A30" s="57">
        <v>42247.418386770834</v>
      </c>
      <c r="B30" s="32" t="s">
        <v>22</v>
      </c>
      <c r="C30" s="32" t="s">
        <v>2449</v>
      </c>
      <c r="D30" s="32" t="s">
        <v>2450</v>
      </c>
      <c r="E30" s="32" t="s">
        <v>5971</v>
      </c>
      <c r="F30" s="32" t="s">
        <v>5972</v>
      </c>
      <c r="G30" s="32" t="s">
        <v>25</v>
      </c>
      <c r="H30" s="32" t="s">
        <v>26</v>
      </c>
      <c r="I30" s="32" t="s">
        <v>2006</v>
      </c>
      <c r="J30" s="35">
        <v>0</v>
      </c>
      <c r="K30" s="35">
        <v>0</v>
      </c>
      <c r="L30" s="35">
        <v>0</v>
      </c>
      <c r="M30" s="35">
        <v>0</v>
      </c>
      <c r="N30" s="32" t="s">
        <v>19</v>
      </c>
      <c r="O30" s="32" t="s">
        <v>27</v>
      </c>
      <c r="P30" s="32">
        <v>4</v>
      </c>
      <c r="Q30" s="32"/>
      <c r="R30" s="39">
        <f t="shared" si="0"/>
        <v>1509</v>
      </c>
      <c r="S30" s="5" t="s">
        <v>51</v>
      </c>
      <c r="T30" s="5" t="s">
        <v>64</v>
      </c>
      <c r="U30" s="2"/>
      <c r="V30" s="2" t="str">
        <f>IF($J30+$L30=0,"nil",IF(OR($B30="TCU-WS",$B30=""),"non comm",IF(OR($G30="contract_cover",$H30="fixed price"),VLOOKUP($I30,'[1]mapping 2015'!$A:$B,2,FALSE),VLOOKUP($G30,'[1]mapping 2015'!$A:$B,2,FALSE))))</f>
        <v>nil</v>
      </c>
      <c r="W30" s="37">
        <f>IF(OR(V30="non comm",V30="nil",J30=0),0,IF(V30="SBM 2.1 IIPS",J30*VLOOKUP(N30,'[2]NGP%'!$C:$D,2,FALSE),J30*SUMIFS('[2]NGP%'!$D:$D,'[2]NGP%'!$A:$A,V30,'[2]NGP%'!$B:$B,AA30)))</f>
        <v>0</v>
      </c>
      <c r="X30" s="37">
        <f>IF(OR(V30="non comm",V30="nil",J30=0),0,IF(V30="SBM 2.1 IIPS",J30*VLOOKUP(N30,'[2]NGP%'!$C:$E,3,FALSE),J30*SUMIFS('[2]NGP%'!$E:$E,'[2]NGP%'!$A:$A,V30,'[2]NGP%'!$B:$B,AA30)))</f>
        <v>0</v>
      </c>
      <c r="Y30" s="32"/>
      <c r="Z30" s="54" t="str">
        <f>IF(MID(H30,1,4)="Item","Nil",IF(G30="contract_cover",VLOOKUP(I30,'svc type'!C:D,2,FALSE),VLOOKUP(G30,'svc type'!A:D,4,FALSE)))</f>
        <v>IIPS</v>
      </c>
      <c r="AA30" s="4" t="str">
        <f>IF(B30="","",VLOOKUP(B30,Sector!C:D,2,FALSE))</f>
        <v>OTH</v>
      </c>
      <c r="AB30" s="4" t="str">
        <f t="shared" si="1"/>
        <v>TCU-WS</v>
      </c>
      <c r="AC30" s="4"/>
      <c r="AD30" s="4"/>
      <c r="AE30" s="4"/>
      <c r="AF30" s="4"/>
      <c r="AG30" s="4"/>
    </row>
    <row r="31" spans="1:33" x14ac:dyDescent="0.25">
      <c r="A31" s="57">
        <v>42247.418386770834</v>
      </c>
      <c r="B31" s="32" t="s">
        <v>22</v>
      </c>
      <c r="C31" s="32" t="s">
        <v>2449</v>
      </c>
      <c r="D31" s="32" t="s">
        <v>2450</v>
      </c>
      <c r="E31" s="32" t="s">
        <v>5971</v>
      </c>
      <c r="F31" s="32" t="s">
        <v>5972</v>
      </c>
      <c r="G31" s="32" t="s">
        <v>33</v>
      </c>
      <c r="H31" s="32" t="s">
        <v>34</v>
      </c>
      <c r="I31" s="32" t="s">
        <v>2006</v>
      </c>
      <c r="J31" s="35">
        <v>0</v>
      </c>
      <c r="K31" s="35">
        <v>0</v>
      </c>
      <c r="L31" s="35">
        <v>0</v>
      </c>
      <c r="M31" s="35">
        <v>3</v>
      </c>
      <c r="N31" s="32" t="s">
        <v>19</v>
      </c>
      <c r="O31" s="32" t="s">
        <v>27</v>
      </c>
      <c r="P31" s="32">
        <v>1</v>
      </c>
      <c r="Q31" s="32"/>
      <c r="R31" s="39">
        <f t="shared" si="0"/>
        <v>1509</v>
      </c>
      <c r="S31" s="5" t="s">
        <v>51</v>
      </c>
      <c r="T31" s="5" t="s">
        <v>64</v>
      </c>
      <c r="U31" s="2"/>
      <c r="V31" s="2" t="str">
        <f>IF($J31+$L31=0,"nil",IF(OR($B31="TCU-WS",$B31=""),"non comm",IF(OR($G31="contract_cover",$H31="fixed price"),VLOOKUP($I31,'[1]mapping 2015'!$A:$B,2,FALSE),VLOOKUP($G31,'[1]mapping 2015'!$A:$B,2,FALSE))))</f>
        <v>nil</v>
      </c>
      <c r="W31" s="37">
        <f>IF(OR(V31="non comm",V31="nil",J31=0),0,IF(V31="SBM 2.1 IIPS",J31*VLOOKUP(N31,'[2]NGP%'!$C:$D,2,FALSE),J31*SUMIFS('[2]NGP%'!$D:$D,'[2]NGP%'!$A:$A,V31,'[2]NGP%'!$B:$B,AA31)))</f>
        <v>0</v>
      </c>
      <c r="X31" s="37">
        <f>IF(OR(V31="non comm",V31="nil",J31=0),0,IF(V31="SBM 2.1 IIPS",J31*VLOOKUP(N31,'[2]NGP%'!$C:$E,3,FALSE),J31*SUMIFS('[2]NGP%'!$E:$E,'[2]NGP%'!$A:$A,V31,'[2]NGP%'!$B:$B,AA31)))</f>
        <v>0</v>
      </c>
      <c r="Y31" s="32"/>
      <c r="Z31" s="54" t="str">
        <f>IF(MID(H31,1,4)="Item","Nil",IF(G31="contract_cover",VLOOKUP(I31,'svc type'!C:D,2,FALSE),VLOOKUP(G31,'svc type'!A:D,4,FALSE)))</f>
        <v>Exp</v>
      </c>
      <c r="AA31" s="4" t="str">
        <f>IF(B31="","",VLOOKUP(B31,Sector!C:D,2,FALSE))</f>
        <v>OTH</v>
      </c>
      <c r="AB31" s="4" t="str">
        <f t="shared" si="1"/>
        <v>TCU-WS</v>
      </c>
      <c r="AC31" s="4"/>
      <c r="AD31" s="4"/>
      <c r="AE31" s="4"/>
      <c r="AF31" s="4"/>
      <c r="AG31" s="4"/>
    </row>
    <row r="32" spans="1:33" x14ac:dyDescent="0.25">
      <c r="A32" s="57">
        <v>42247.418386770834</v>
      </c>
      <c r="B32" s="32" t="s">
        <v>22</v>
      </c>
      <c r="C32" s="32" t="s">
        <v>2449</v>
      </c>
      <c r="D32" s="32" t="s">
        <v>2450</v>
      </c>
      <c r="E32" s="32" t="s">
        <v>5971</v>
      </c>
      <c r="F32" s="32" t="s">
        <v>5972</v>
      </c>
      <c r="G32" s="32" t="s">
        <v>35</v>
      </c>
      <c r="H32" s="32" t="s">
        <v>38</v>
      </c>
      <c r="I32" s="32" t="s">
        <v>2006</v>
      </c>
      <c r="J32" s="35">
        <v>0</v>
      </c>
      <c r="K32" s="35">
        <v>0</v>
      </c>
      <c r="L32" s="35">
        <v>0</v>
      </c>
      <c r="M32" s="35">
        <v>22.6</v>
      </c>
      <c r="N32" s="32" t="s">
        <v>19</v>
      </c>
      <c r="O32" s="32" t="s">
        <v>27</v>
      </c>
      <c r="P32" s="32">
        <v>1</v>
      </c>
      <c r="Q32" s="32"/>
      <c r="R32" s="39">
        <f t="shared" si="0"/>
        <v>1509</v>
      </c>
      <c r="S32" s="5" t="s">
        <v>51</v>
      </c>
      <c r="T32" s="5" t="s">
        <v>64</v>
      </c>
      <c r="U32" s="2"/>
      <c r="V32" s="2" t="str">
        <f>IF($J32+$L32=0,"nil",IF(OR($B32="TCU-WS",$B32=""),"non comm",IF(OR($G32="contract_cover",$H32="fixed price"),VLOOKUP($I32,'[1]mapping 2015'!$A:$B,2,FALSE),VLOOKUP($G32,'[1]mapping 2015'!$A:$B,2,FALSE))))</f>
        <v>nil</v>
      </c>
      <c r="W32" s="37">
        <f>IF(OR(V32="non comm",V32="nil",J32=0),0,IF(V32="SBM 2.1 IIPS",J32*VLOOKUP(N32,'[2]NGP%'!$C:$D,2,FALSE),J32*SUMIFS('[2]NGP%'!$D:$D,'[2]NGP%'!$A:$A,V32,'[2]NGP%'!$B:$B,AA32)))</f>
        <v>0</v>
      </c>
      <c r="X32" s="37">
        <f>IF(OR(V32="non comm",V32="nil",J32=0),0,IF(V32="SBM 2.1 IIPS",J32*VLOOKUP(N32,'[2]NGP%'!$C:$E,3,FALSE),J32*SUMIFS('[2]NGP%'!$E:$E,'[2]NGP%'!$A:$A,V32,'[2]NGP%'!$B:$B,AA32)))</f>
        <v>0</v>
      </c>
      <c r="Y32" s="32"/>
      <c r="Z32" s="54" t="str">
        <f>IF(MID(H32,1,4)="Item","Nil",IF(G32="contract_cover",VLOOKUP(I32,'svc type'!C:D,2,FALSE),VLOOKUP(G32,'svc type'!A:D,4,FALSE)))</f>
        <v>Exp</v>
      </c>
      <c r="AA32" s="4" t="str">
        <f>IF(B32="","",VLOOKUP(B32,Sector!C:D,2,FALSE))</f>
        <v>OTH</v>
      </c>
      <c r="AB32" s="4" t="str">
        <f t="shared" si="1"/>
        <v>TCU-WS</v>
      </c>
      <c r="AC32" s="4"/>
      <c r="AD32" s="4"/>
      <c r="AE32" s="4"/>
      <c r="AF32" s="4"/>
      <c r="AG32" s="4"/>
    </row>
    <row r="33" spans="1:33" x14ac:dyDescent="0.25">
      <c r="A33" s="57">
        <v>42247.430295520833</v>
      </c>
      <c r="B33" s="32" t="s">
        <v>22</v>
      </c>
      <c r="C33" s="32" t="s">
        <v>5973</v>
      </c>
      <c r="D33" s="32" t="s">
        <v>5974</v>
      </c>
      <c r="E33" s="32" t="s">
        <v>5975</v>
      </c>
      <c r="F33" s="32" t="s">
        <v>5976</v>
      </c>
      <c r="G33" s="32" t="s">
        <v>329</v>
      </c>
      <c r="H33" s="32" t="s">
        <v>328</v>
      </c>
      <c r="I33" s="32" t="s">
        <v>2006</v>
      </c>
      <c r="J33" s="35">
        <v>0</v>
      </c>
      <c r="K33" s="35">
        <v>0</v>
      </c>
      <c r="L33" s="35">
        <v>0</v>
      </c>
      <c r="M33" s="35">
        <v>0</v>
      </c>
      <c r="N33" s="32" t="s">
        <v>17</v>
      </c>
      <c r="O33" s="32" t="s">
        <v>27</v>
      </c>
      <c r="P33" s="32">
        <v>0</v>
      </c>
      <c r="Q33" s="32"/>
      <c r="R33" s="39">
        <f t="shared" si="0"/>
        <v>1509</v>
      </c>
      <c r="S33" s="5" t="s">
        <v>51</v>
      </c>
      <c r="T33" s="5" t="s">
        <v>64</v>
      </c>
      <c r="U33" s="2"/>
      <c r="V33" s="2" t="str">
        <f>IF($J33+$L33=0,"nil",IF(OR($B33="TCU-WS",$B33=""),"non comm",IF(OR($G33="contract_cover",$H33="fixed price"),VLOOKUP($I33,'[1]mapping 2015'!$A:$B,2,FALSE),VLOOKUP($G33,'[1]mapping 2015'!$A:$B,2,FALSE))))</f>
        <v>nil</v>
      </c>
      <c r="W33" s="37">
        <f>IF(OR(V33="non comm",V33="nil",J33=0),0,IF(V33="SBM 2.1 IIPS",J33*VLOOKUP(N33,'[2]NGP%'!$C:$D,2,FALSE),J33*SUMIFS('[2]NGP%'!$D:$D,'[2]NGP%'!$A:$A,V33,'[2]NGP%'!$B:$B,AA33)))</f>
        <v>0</v>
      </c>
      <c r="X33" s="37">
        <f>IF(OR(V33="non comm",V33="nil",J33=0),0,IF(V33="SBM 2.1 IIPS",J33*VLOOKUP(N33,'[2]NGP%'!$C:$E,3,FALSE),J33*SUMIFS('[2]NGP%'!$E:$E,'[2]NGP%'!$A:$A,V33,'[2]NGP%'!$B:$B,AA33)))</f>
        <v>0</v>
      </c>
      <c r="Y33" s="32"/>
      <c r="Z33" s="54" t="str">
        <f>IF(MID(H33,1,4)="Item","Nil",IF(G33="contract_cover",VLOOKUP(I33,'svc type'!C:D,2,FALSE),VLOOKUP(G33,'svc type'!A:D,4,FALSE)))</f>
        <v>SVC</v>
      </c>
      <c r="AA33" s="4" t="str">
        <f>IF(B33="","",VLOOKUP(B33,Sector!C:D,2,FALSE))</f>
        <v>OTH</v>
      </c>
      <c r="AB33" s="4" t="str">
        <f t="shared" si="1"/>
        <v>TCU-WS</v>
      </c>
      <c r="AC33" s="4"/>
      <c r="AD33" s="4"/>
      <c r="AE33" s="4"/>
      <c r="AF33" s="4"/>
      <c r="AG33" s="4"/>
    </row>
    <row r="34" spans="1:33" x14ac:dyDescent="0.25">
      <c r="A34" s="57">
        <v>42247.430295520833</v>
      </c>
      <c r="B34" s="32" t="s">
        <v>22</v>
      </c>
      <c r="C34" s="32" t="s">
        <v>5973</v>
      </c>
      <c r="D34" s="32" t="s">
        <v>5974</v>
      </c>
      <c r="E34" s="32" t="s">
        <v>5975</v>
      </c>
      <c r="F34" s="32" t="s">
        <v>5976</v>
      </c>
      <c r="G34" s="32" t="s">
        <v>35</v>
      </c>
      <c r="H34" s="32" t="s">
        <v>38</v>
      </c>
      <c r="I34" s="32" t="s">
        <v>2006</v>
      </c>
      <c r="J34" s="35">
        <v>0</v>
      </c>
      <c r="K34" s="35">
        <v>0</v>
      </c>
      <c r="L34" s="35">
        <v>0</v>
      </c>
      <c r="M34" s="35">
        <v>21.96</v>
      </c>
      <c r="N34" s="32" t="s">
        <v>17</v>
      </c>
      <c r="O34" s="32" t="s">
        <v>27</v>
      </c>
      <c r="P34" s="32">
        <v>1</v>
      </c>
      <c r="Q34" s="32"/>
      <c r="R34" s="39">
        <f t="shared" si="0"/>
        <v>1509</v>
      </c>
      <c r="S34" s="5" t="s">
        <v>51</v>
      </c>
      <c r="T34" s="5" t="s">
        <v>64</v>
      </c>
      <c r="U34" s="2"/>
      <c r="V34" s="2" t="str">
        <f>IF($J34+$L34=0,"nil",IF(OR($B34="TCU-WS",$B34=""),"non comm",IF(OR($G34="contract_cover",$H34="fixed price"),VLOOKUP($I34,'[1]mapping 2015'!$A:$B,2,FALSE),VLOOKUP($G34,'[1]mapping 2015'!$A:$B,2,FALSE))))</f>
        <v>nil</v>
      </c>
      <c r="W34" s="37">
        <f>IF(OR(V34="non comm",V34="nil",J34=0),0,IF(V34="SBM 2.1 IIPS",J34*VLOOKUP(N34,'[2]NGP%'!$C:$D,2,FALSE),J34*SUMIFS('[2]NGP%'!$D:$D,'[2]NGP%'!$A:$A,V34,'[2]NGP%'!$B:$B,AA34)))</f>
        <v>0</v>
      </c>
      <c r="X34" s="37">
        <f>IF(OR(V34="non comm",V34="nil",J34=0),0,IF(V34="SBM 2.1 IIPS",J34*VLOOKUP(N34,'[2]NGP%'!$C:$E,3,FALSE),J34*SUMIFS('[2]NGP%'!$E:$E,'[2]NGP%'!$A:$A,V34,'[2]NGP%'!$B:$B,AA34)))</f>
        <v>0</v>
      </c>
      <c r="Y34" s="32"/>
      <c r="Z34" s="54" t="str">
        <f>IF(MID(H34,1,4)="Item","Nil",IF(G34="contract_cover",VLOOKUP(I34,'svc type'!C:D,2,FALSE),VLOOKUP(G34,'svc type'!A:D,4,FALSE)))</f>
        <v>Exp</v>
      </c>
      <c r="AA34" s="4" t="str">
        <f>IF(B34="","",VLOOKUP(B34,Sector!C:D,2,FALSE))</f>
        <v>OTH</v>
      </c>
      <c r="AB34" s="4" t="str">
        <f t="shared" si="1"/>
        <v>TCU-WS</v>
      </c>
      <c r="AC34" s="4"/>
      <c r="AD34" s="4"/>
      <c r="AE34" s="4"/>
      <c r="AF34" s="4"/>
      <c r="AG34" s="4"/>
    </row>
    <row r="35" spans="1:33" x14ac:dyDescent="0.25">
      <c r="A35" s="57">
        <v>42247.430295520833</v>
      </c>
      <c r="B35" s="32" t="s">
        <v>22</v>
      </c>
      <c r="C35" s="32" t="s">
        <v>5973</v>
      </c>
      <c r="D35" s="32" t="s">
        <v>5974</v>
      </c>
      <c r="E35" s="32" t="s">
        <v>5975</v>
      </c>
      <c r="F35" s="32" t="s">
        <v>5976</v>
      </c>
      <c r="G35" s="32" t="s">
        <v>25</v>
      </c>
      <c r="H35" s="32" t="s">
        <v>26</v>
      </c>
      <c r="I35" s="32" t="s">
        <v>2006</v>
      </c>
      <c r="J35" s="35">
        <v>0</v>
      </c>
      <c r="K35" s="35">
        <v>0</v>
      </c>
      <c r="L35" s="35">
        <v>0</v>
      </c>
      <c r="M35" s="35">
        <v>0</v>
      </c>
      <c r="N35" s="32" t="s">
        <v>17</v>
      </c>
      <c r="O35" s="32" t="s">
        <v>27</v>
      </c>
      <c r="P35" s="32">
        <v>4.5</v>
      </c>
      <c r="Q35" s="32"/>
      <c r="R35" s="39">
        <f t="shared" si="0"/>
        <v>1509</v>
      </c>
      <c r="S35" s="5" t="s">
        <v>51</v>
      </c>
      <c r="T35" s="5" t="s">
        <v>64</v>
      </c>
      <c r="U35" s="2"/>
      <c r="V35" s="2" t="str">
        <f>IF($J35+$L35=0,"nil",IF(OR($B35="TCU-WS",$B35=""),"non comm",IF(OR($G35="contract_cover",$H35="fixed price"),VLOOKUP($I35,'[1]mapping 2015'!$A:$B,2,FALSE),VLOOKUP($G35,'[1]mapping 2015'!$A:$B,2,FALSE))))</f>
        <v>nil</v>
      </c>
      <c r="W35" s="37">
        <f>IF(OR(V35="non comm",V35="nil",J35=0),0,IF(V35="SBM 2.1 IIPS",J35*VLOOKUP(N35,'[2]NGP%'!$C:$D,2,FALSE),J35*SUMIFS('[2]NGP%'!$D:$D,'[2]NGP%'!$A:$A,V35,'[2]NGP%'!$B:$B,AA35)))</f>
        <v>0</v>
      </c>
      <c r="X35" s="37">
        <f>IF(OR(V35="non comm",V35="nil",J35=0),0,IF(V35="SBM 2.1 IIPS",J35*VLOOKUP(N35,'[2]NGP%'!$C:$E,3,FALSE),J35*SUMIFS('[2]NGP%'!$E:$E,'[2]NGP%'!$A:$A,V35,'[2]NGP%'!$B:$B,AA35)))</f>
        <v>0</v>
      </c>
      <c r="Y35" s="32"/>
      <c r="Z35" s="54" t="str">
        <f>IF(MID(H35,1,4)="Item","Nil",IF(G35="contract_cover",VLOOKUP(I35,'svc type'!C:D,2,FALSE),VLOOKUP(G35,'svc type'!A:D,4,FALSE)))</f>
        <v>IIPS</v>
      </c>
      <c r="AA35" s="4" t="str">
        <f>IF(B35="","",VLOOKUP(B35,Sector!C:D,2,FALSE))</f>
        <v>OTH</v>
      </c>
      <c r="AB35" s="4" t="str">
        <f t="shared" si="1"/>
        <v>TCU-WS</v>
      </c>
      <c r="AC35" s="4"/>
      <c r="AD35" s="4"/>
      <c r="AE35" s="4"/>
      <c r="AF35" s="4"/>
      <c r="AG35" s="4"/>
    </row>
    <row r="36" spans="1:33" x14ac:dyDescent="0.25">
      <c r="A36" s="57">
        <v>42247.432721990743</v>
      </c>
      <c r="B36" s="32"/>
      <c r="C36" s="32" t="s">
        <v>457</v>
      </c>
      <c r="D36" s="32" t="s">
        <v>334</v>
      </c>
      <c r="E36" s="32" t="s">
        <v>5977</v>
      </c>
      <c r="F36" s="32" t="s">
        <v>5978</v>
      </c>
      <c r="G36" s="32" t="s">
        <v>58</v>
      </c>
      <c r="H36" s="32" t="s">
        <v>59</v>
      </c>
      <c r="I36" s="32" t="s">
        <v>2006</v>
      </c>
      <c r="J36" s="35">
        <v>0</v>
      </c>
      <c r="K36" s="35">
        <v>0</v>
      </c>
      <c r="L36" s="35">
        <v>0</v>
      </c>
      <c r="M36" s="35">
        <v>0</v>
      </c>
      <c r="N36" s="32" t="s">
        <v>19</v>
      </c>
      <c r="O36" s="32" t="s">
        <v>322</v>
      </c>
      <c r="P36" s="32">
        <v>0</v>
      </c>
      <c r="Q36" s="32"/>
      <c r="R36" s="39">
        <f t="shared" si="0"/>
        <v>1509</v>
      </c>
      <c r="S36" s="5" t="s">
        <v>51</v>
      </c>
      <c r="T36" s="5" t="s">
        <v>64</v>
      </c>
      <c r="U36" s="2"/>
      <c r="V36" s="2" t="str">
        <f>IF($J36+$L36=0,"nil",IF(OR($B36="TCU-WS",$B36=""),"non comm",IF(OR($G36="contract_cover",$H36="fixed price"),VLOOKUP($I36,'[1]mapping 2015'!$A:$B,2,FALSE),VLOOKUP($G36,'[1]mapping 2015'!$A:$B,2,FALSE))))</f>
        <v>nil</v>
      </c>
      <c r="W36" s="37">
        <f>IF(OR(V36="non comm",V36="nil",J36=0),0,IF(V36="SBM 2.1 IIPS",J36*VLOOKUP(N36,'[2]NGP%'!$C:$D,2,FALSE),J36*SUMIFS('[2]NGP%'!$D:$D,'[2]NGP%'!$A:$A,V36,'[2]NGP%'!$B:$B,AA36)))</f>
        <v>0</v>
      </c>
      <c r="X36" s="37">
        <f>IF(OR(V36="non comm",V36="nil",J36=0),0,IF(V36="SBM 2.1 IIPS",J36*VLOOKUP(N36,'[2]NGP%'!$C:$E,3,FALSE),J36*SUMIFS('[2]NGP%'!$E:$E,'[2]NGP%'!$A:$A,V36,'[2]NGP%'!$B:$B,AA36)))</f>
        <v>0</v>
      </c>
      <c r="Y36" s="32"/>
      <c r="Z36" s="54" t="str">
        <f>IF(MID(H36,1,4)="Item","Nil",IF(G36="contract_cover",VLOOKUP(I36,'svc type'!C:D,2,FALSE),VLOOKUP(G36,'svc type'!A:D,4,FALSE)))</f>
        <v>SVC</v>
      </c>
      <c r="AA36" s="4" t="str">
        <f>IF(B36="","",VLOOKUP(B36,Sector!C:D,2,FALSE))</f>
        <v/>
      </c>
      <c r="AB36" s="4">
        <f t="shared" si="1"/>
        <v>0</v>
      </c>
      <c r="AC36" s="4"/>
      <c r="AD36" s="4"/>
      <c r="AE36" s="4"/>
      <c r="AF36" s="4"/>
      <c r="AG36" s="4"/>
    </row>
    <row r="37" spans="1:33" x14ac:dyDescent="0.25">
      <c r="A37" s="57">
        <v>42247.433923379627</v>
      </c>
      <c r="B37" s="32"/>
      <c r="C37" s="32" t="s">
        <v>457</v>
      </c>
      <c r="D37" s="32" t="s">
        <v>334</v>
      </c>
      <c r="E37" s="32" t="s">
        <v>5979</v>
      </c>
      <c r="F37" s="32" t="s">
        <v>5980</v>
      </c>
      <c r="G37" s="32" t="s">
        <v>58</v>
      </c>
      <c r="H37" s="32" t="s">
        <v>59</v>
      </c>
      <c r="I37" s="32" t="s">
        <v>2006</v>
      </c>
      <c r="J37" s="35">
        <v>0</v>
      </c>
      <c r="K37" s="35">
        <v>0</v>
      </c>
      <c r="L37" s="35">
        <v>0</v>
      </c>
      <c r="M37" s="35">
        <v>0</v>
      </c>
      <c r="N37" s="32" t="s">
        <v>19</v>
      </c>
      <c r="O37" s="32" t="s">
        <v>322</v>
      </c>
      <c r="P37" s="32">
        <v>0</v>
      </c>
      <c r="Q37" s="32"/>
      <c r="R37" s="39">
        <f t="shared" si="0"/>
        <v>1509</v>
      </c>
      <c r="S37" s="5" t="s">
        <v>51</v>
      </c>
      <c r="T37" s="5" t="s">
        <v>64</v>
      </c>
      <c r="U37" s="2"/>
      <c r="V37" s="2" t="str">
        <f>IF($J37+$L37=0,"nil",IF(OR($B37="TCU-WS",$B37=""),"non comm",IF(OR($G37="contract_cover",$H37="fixed price"),VLOOKUP($I37,'[1]mapping 2015'!$A:$B,2,FALSE),VLOOKUP($G37,'[1]mapping 2015'!$A:$B,2,FALSE))))</f>
        <v>nil</v>
      </c>
      <c r="W37" s="37">
        <f>IF(OR(V37="non comm",V37="nil",J37=0),0,IF(V37="SBM 2.1 IIPS",J37*VLOOKUP(N37,'[2]NGP%'!$C:$D,2,FALSE),J37*SUMIFS('[2]NGP%'!$D:$D,'[2]NGP%'!$A:$A,V37,'[2]NGP%'!$B:$B,AA37)))</f>
        <v>0</v>
      </c>
      <c r="X37" s="37">
        <f>IF(OR(V37="non comm",V37="nil",J37=0),0,IF(V37="SBM 2.1 IIPS",J37*VLOOKUP(N37,'[2]NGP%'!$C:$E,3,FALSE),J37*SUMIFS('[2]NGP%'!$E:$E,'[2]NGP%'!$A:$A,V37,'[2]NGP%'!$B:$B,AA37)))</f>
        <v>0</v>
      </c>
      <c r="Y37" s="32"/>
      <c r="Z37" s="54" t="str">
        <f>IF(MID(H37,1,4)="Item","Nil",IF(G37="contract_cover",VLOOKUP(I37,'svc type'!C:D,2,FALSE),VLOOKUP(G37,'svc type'!A:D,4,FALSE)))</f>
        <v>SVC</v>
      </c>
      <c r="AA37" s="4" t="str">
        <f>IF(B37="","",VLOOKUP(B37,Sector!C:D,2,FALSE))</f>
        <v/>
      </c>
      <c r="AB37" s="4">
        <f t="shared" si="1"/>
        <v>0</v>
      </c>
      <c r="AC37" s="4"/>
      <c r="AD37" s="4"/>
      <c r="AE37" s="4"/>
      <c r="AF37" s="4"/>
      <c r="AG37" s="4"/>
    </row>
    <row r="38" spans="1:33" x14ac:dyDescent="0.25">
      <c r="A38" s="57">
        <v>42247.433960451388</v>
      </c>
      <c r="B38" s="32" t="s">
        <v>22</v>
      </c>
      <c r="C38" s="32" t="s">
        <v>5635</v>
      </c>
      <c r="D38" s="32" t="s">
        <v>5636</v>
      </c>
      <c r="E38" s="32" t="s">
        <v>5981</v>
      </c>
      <c r="F38" s="32" t="s">
        <v>5982</v>
      </c>
      <c r="G38" s="32" t="s">
        <v>329</v>
      </c>
      <c r="H38" s="32" t="s">
        <v>328</v>
      </c>
      <c r="I38" s="32" t="s">
        <v>2006</v>
      </c>
      <c r="J38" s="35">
        <v>0</v>
      </c>
      <c r="K38" s="35">
        <v>0</v>
      </c>
      <c r="L38" s="35">
        <v>0</v>
      </c>
      <c r="M38" s="35">
        <v>0</v>
      </c>
      <c r="N38" s="32" t="s">
        <v>17</v>
      </c>
      <c r="O38" s="32" t="s">
        <v>27</v>
      </c>
      <c r="P38" s="32">
        <v>0</v>
      </c>
      <c r="Q38" s="32"/>
      <c r="R38" s="39">
        <f t="shared" si="0"/>
        <v>1509</v>
      </c>
      <c r="S38" s="5" t="s">
        <v>51</v>
      </c>
      <c r="T38" s="5" t="s">
        <v>64</v>
      </c>
      <c r="U38" s="2"/>
      <c r="V38" s="2" t="str">
        <f>IF($J38+$L38=0,"nil",IF(OR($B38="TCU-WS",$B38=""),"non comm",IF(OR($G38="contract_cover",$H38="fixed price"),VLOOKUP($I38,'[1]mapping 2015'!$A:$B,2,FALSE),VLOOKUP($G38,'[1]mapping 2015'!$A:$B,2,FALSE))))</f>
        <v>nil</v>
      </c>
      <c r="W38" s="37">
        <f>IF(OR(V38="non comm",V38="nil",J38=0),0,IF(V38="SBM 2.1 IIPS",J38*VLOOKUP(N38,'[2]NGP%'!$C:$D,2,FALSE),J38*SUMIFS('[2]NGP%'!$D:$D,'[2]NGP%'!$A:$A,V38,'[2]NGP%'!$B:$B,AA38)))</f>
        <v>0</v>
      </c>
      <c r="X38" s="37">
        <f>IF(OR(V38="non comm",V38="nil",J38=0),0,IF(V38="SBM 2.1 IIPS",J38*VLOOKUP(N38,'[2]NGP%'!$C:$E,3,FALSE),J38*SUMIFS('[2]NGP%'!$E:$E,'[2]NGP%'!$A:$A,V38,'[2]NGP%'!$B:$B,AA38)))</f>
        <v>0</v>
      </c>
      <c r="Y38" s="32"/>
      <c r="Z38" s="54" t="str">
        <f>IF(MID(H38,1,4)="Item","Nil",IF(G38="contract_cover",VLOOKUP(I38,'svc type'!C:D,2,FALSE),VLOOKUP(G38,'svc type'!A:D,4,FALSE)))</f>
        <v>SVC</v>
      </c>
      <c r="AA38" s="4" t="str">
        <f>IF(B38="","",VLOOKUP(B38,Sector!C:D,2,FALSE))</f>
        <v>OTH</v>
      </c>
      <c r="AB38" s="4" t="str">
        <f t="shared" si="1"/>
        <v>TCU-WS</v>
      </c>
      <c r="AC38" s="4"/>
      <c r="AD38" s="4"/>
      <c r="AE38" s="4"/>
      <c r="AF38" s="4"/>
      <c r="AG38" s="4"/>
    </row>
    <row r="39" spans="1:33" x14ac:dyDescent="0.25">
      <c r="A39" s="57">
        <v>42247.433960451388</v>
      </c>
      <c r="B39" s="32" t="s">
        <v>22</v>
      </c>
      <c r="C39" s="32" t="s">
        <v>5635</v>
      </c>
      <c r="D39" s="32" t="s">
        <v>5636</v>
      </c>
      <c r="E39" s="32" t="s">
        <v>5981</v>
      </c>
      <c r="F39" s="32" t="s">
        <v>5982</v>
      </c>
      <c r="G39" s="32" t="s">
        <v>25</v>
      </c>
      <c r="H39" s="32" t="s">
        <v>26</v>
      </c>
      <c r="I39" s="32" t="s">
        <v>2006</v>
      </c>
      <c r="J39" s="35">
        <v>0</v>
      </c>
      <c r="K39" s="35">
        <v>0</v>
      </c>
      <c r="L39" s="35">
        <v>336.56</v>
      </c>
      <c r="M39" s="35">
        <v>0</v>
      </c>
      <c r="N39" s="32" t="s">
        <v>17</v>
      </c>
      <c r="O39" s="32" t="s">
        <v>27</v>
      </c>
      <c r="P39" s="32">
        <v>7</v>
      </c>
      <c r="Q39" s="32"/>
      <c r="R39" s="39">
        <f t="shared" si="0"/>
        <v>1509</v>
      </c>
      <c r="S39" s="5" t="s">
        <v>51</v>
      </c>
      <c r="T39" s="5" t="s">
        <v>64</v>
      </c>
      <c r="U39" s="2"/>
      <c r="V39" s="2" t="str">
        <f>IF($J39+$L39=0,"nil",IF(OR($B39="TCU-WS",$B39=""),"non comm",IF(OR($G39="contract_cover",$H39="fixed price"),VLOOKUP($I39,'[1]mapping 2015'!$A:$B,2,FALSE),VLOOKUP($G39,'[1]mapping 2015'!$A:$B,2,FALSE))))</f>
        <v>non comm</v>
      </c>
      <c r="W39" s="37">
        <f>IF(OR(V39="non comm",V39="nil",J39=0),0,IF(V39="SBM 2.1 IIPS",J39*VLOOKUP(N39,'[2]NGP%'!$C:$D,2,FALSE),J39*SUMIFS('[2]NGP%'!$D:$D,'[2]NGP%'!$A:$A,V39,'[2]NGP%'!$B:$B,AA39)))</f>
        <v>0</v>
      </c>
      <c r="X39" s="37">
        <f>IF(OR(V39="non comm",V39="nil",J39=0),0,IF(V39="SBM 2.1 IIPS",J39*VLOOKUP(N39,'[2]NGP%'!$C:$E,3,FALSE),J39*SUMIFS('[2]NGP%'!$E:$E,'[2]NGP%'!$A:$A,V39,'[2]NGP%'!$B:$B,AA39)))</f>
        <v>0</v>
      </c>
      <c r="Y39" s="32"/>
      <c r="Z39" s="54" t="str">
        <f>IF(MID(H39,1,4)="Item","Nil",IF(G39="contract_cover",VLOOKUP(I39,'svc type'!C:D,2,FALSE),VLOOKUP(G39,'svc type'!A:D,4,FALSE)))</f>
        <v>IIPS</v>
      </c>
      <c r="AA39" s="4" t="str">
        <f>IF(B39="","",VLOOKUP(B39,Sector!C:D,2,FALSE))</f>
        <v>OTH</v>
      </c>
      <c r="AB39" s="4" t="str">
        <f t="shared" si="1"/>
        <v>TCU-WS</v>
      </c>
      <c r="AC39" s="4"/>
      <c r="AD39" s="4"/>
      <c r="AE39" s="4"/>
      <c r="AF39" s="4"/>
      <c r="AG39" s="4"/>
    </row>
    <row r="40" spans="1:33" x14ac:dyDescent="0.25">
      <c r="A40" s="57">
        <v>42247.43655150463</v>
      </c>
      <c r="B40" s="32" t="s">
        <v>22</v>
      </c>
      <c r="C40" s="32" t="s">
        <v>5000</v>
      </c>
      <c r="D40" s="32" t="s">
        <v>5001</v>
      </c>
      <c r="E40" s="32" t="s">
        <v>5983</v>
      </c>
      <c r="F40" s="32" t="s">
        <v>5984</v>
      </c>
      <c r="G40" s="32" t="s">
        <v>25</v>
      </c>
      <c r="H40" s="32" t="s">
        <v>26</v>
      </c>
      <c r="I40" s="32" t="s">
        <v>2006</v>
      </c>
      <c r="J40" s="35">
        <v>0</v>
      </c>
      <c r="K40" s="35">
        <v>0</v>
      </c>
      <c r="L40" s="35">
        <v>0</v>
      </c>
      <c r="M40" s="35">
        <v>0</v>
      </c>
      <c r="N40" s="32" t="s">
        <v>17</v>
      </c>
      <c r="O40" s="32" t="s">
        <v>27</v>
      </c>
      <c r="P40" s="32">
        <v>3</v>
      </c>
      <c r="Q40" s="32"/>
      <c r="R40" s="39">
        <f t="shared" si="0"/>
        <v>1509</v>
      </c>
      <c r="S40" s="5" t="s">
        <v>51</v>
      </c>
      <c r="T40" s="5" t="s">
        <v>64</v>
      </c>
      <c r="U40" s="2"/>
      <c r="V40" s="2" t="str">
        <f>IF($J40+$L40=0,"nil",IF(OR($B40="TCU-WS",$B40=""),"non comm",IF(OR($G40="contract_cover",$H40="fixed price"),VLOOKUP($I40,'[1]mapping 2015'!$A:$B,2,FALSE),VLOOKUP($G40,'[1]mapping 2015'!$A:$B,2,FALSE))))</f>
        <v>nil</v>
      </c>
      <c r="W40" s="37">
        <f>IF(OR(V40="non comm",V40="nil",J40=0),0,IF(V40="SBM 2.1 IIPS",J40*VLOOKUP(N40,'[2]NGP%'!$C:$D,2,FALSE),J40*SUMIFS('[2]NGP%'!$D:$D,'[2]NGP%'!$A:$A,V40,'[2]NGP%'!$B:$B,AA40)))</f>
        <v>0</v>
      </c>
      <c r="X40" s="37">
        <f>IF(OR(V40="non comm",V40="nil",J40=0),0,IF(V40="SBM 2.1 IIPS",J40*VLOOKUP(N40,'[2]NGP%'!$C:$E,3,FALSE),J40*SUMIFS('[2]NGP%'!$E:$E,'[2]NGP%'!$A:$A,V40,'[2]NGP%'!$B:$B,AA40)))</f>
        <v>0</v>
      </c>
      <c r="Y40" s="32"/>
      <c r="Z40" s="54" t="str">
        <f>IF(MID(H40,1,4)="Item","Nil",IF(G40="contract_cover",VLOOKUP(I40,'svc type'!C:D,2,FALSE),VLOOKUP(G40,'svc type'!A:D,4,FALSE)))</f>
        <v>IIPS</v>
      </c>
      <c r="AA40" s="4" t="str">
        <f>IF(B40="","",VLOOKUP(B40,Sector!C:D,2,FALSE))</f>
        <v>OTH</v>
      </c>
      <c r="AB40" s="4" t="str">
        <f t="shared" si="1"/>
        <v>TCU-WS</v>
      </c>
      <c r="AC40" s="4"/>
      <c r="AD40" s="4"/>
      <c r="AE40" s="4"/>
      <c r="AF40" s="4"/>
      <c r="AG40" s="4"/>
    </row>
    <row r="41" spans="1:33" x14ac:dyDescent="0.25">
      <c r="A41" s="57">
        <v>42247.439088078703</v>
      </c>
      <c r="B41" s="32" t="s">
        <v>22</v>
      </c>
      <c r="C41" s="32" t="s">
        <v>78</v>
      </c>
      <c r="D41" s="32" t="s">
        <v>77</v>
      </c>
      <c r="E41" s="32" t="s">
        <v>5985</v>
      </c>
      <c r="F41" s="32" t="s">
        <v>5986</v>
      </c>
      <c r="G41" s="32" t="s">
        <v>25</v>
      </c>
      <c r="H41" s="32" t="s">
        <v>26</v>
      </c>
      <c r="I41" s="32" t="s">
        <v>2006</v>
      </c>
      <c r="J41" s="35">
        <v>0</v>
      </c>
      <c r="K41" s="35">
        <v>0</v>
      </c>
      <c r="L41" s="35">
        <v>0</v>
      </c>
      <c r="M41" s="35">
        <v>0</v>
      </c>
      <c r="N41" s="32" t="s">
        <v>19</v>
      </c>
      <c r="O41" s="32" t="s">
        <v>508</v>
      </c>
      <c r="P41" s="32">
        <v>1</v>
      </c>
      <c r="Q41" s="32"/>
      <c r="R41" s="39">
        <f t="shared" si="0"/>
        <v>1509</v>
      </c>
      <c r="S41" s="5" t="s">
        <v>51</v>
      </c>
      <c r="T41" s="5" t="s">
        <v>64</v>
      </c>
      <c r="U41" s="2"/>
      <c r="V41" s="2" t="str">
        <f>IF($J41+$L41=0,"nil",IF(OR($B41="TCU-WS",$B41=""),"non comm",IF(OR($G41="contract_cover",$H41="fixed price"),VLOOKUP($I41,'[1]mapping 2015'!$A:$B,2,FALSE),VLOOKUP($G41,'[1]mapping 2015'!$A:$B,2,FALSE))))</f>
        <v>nil</v>
      </c>
      <c r="W41" s="37">
        <f>IF(OR(V41="non comm",V41="nil",J41=0),0,IF(V41="SBM 2.1 IIPS",J41*VLOOKUP(N41,'[2]NGP%'!$C:$D,2,FALSE),J41*SUMIFS('[2]NGP%'!$D:$D,'[2]NGP%'!$A:$A,V41,'[2]NGP%'!$B:$B,AA41)))</f>
        <v>0</v>
      </c>
      <c r="X41" s="37">
        <f>IF(OR(V41="non comm",V41="nil",J41=0),0,IF(V41="SBM 2.1 IIPS",J41*VLOOKUP(N41,'[2]NGP%'!$C:$E,3,FALSE),J41*SUMIFS('[2]NGP%'!$E:$E,'[2]NGP%'!$A:$A,V41,'[2]NGP%'!$B:$B,AA41)))</f>
        <v>0</v>
      </c>
      <c r="Y41" s="32"/>
      <c r="Z41" s="54" t="str">
        <f>IF(MID(H41,1,4)="Item","Nil",IF(G41="contract_cover",VLOOKUP(I41,'svc type'!C:D,2,FALSE),VLOOKUP(G41,'svc type'!A:D,4,FALSE)))</f>
        <v>IIPS</v>
      </c>
      <c r="AA41" s="4" t="str">
        <f>IF(B41="","",VLOOKUP(B41,Sector!C:D,2,FALSE))</f>
        <v>OTH</v>
      </c>
      <c r="AB41" s="4" t="str">
        <f t="shared" si="1"/>
        <v>TCU-WS</v>
      </c>
      <c r="AC41" s="4"/>
      <c r="AD41" s="4"/>
      <c r="AE41" s="4"/>
      <c r="AF41" s="4"/>
      <c r="AG41" s="4"/>
    </row>
    <row r="42" spans="1:33" x14ac:dyDescent="0.25">
      <c r="A42" s="57">
        <v>42247.439088078703</v>
      </c>
      <c r="B42" s="32" t="s">
        <v>22</v>
      </c>
      <c r="C42" s="32" t="s">
        <v>78</v>
      </c>
      <c r="D42" s="32" t="s">
        <v>77</v>
      </c>
      <c r="E42" s="32" t="s">
        <v>5985</v>
      </c>
      <c r="F42" s="32" t="s">
        <v>5986</v>
      </c>
      <c r="G42" s="32" t="s">
        <v>2074</v>
      </c>
      <c r="H42" s="32" t="s">
        <v>2075</v>
      </c>
      <c r="I42" s="32" t="s">
        <v>2006</v>
      </c>
      <c r="J42" s="35">
        <v>0</v>
      </c>
      <c r="K42" s="35">
        <v>56.77</v>
      </c>
      <c r="L42" s="35">
        <v>0</v>
      </c>
      <c r="M42" s="35">
        <v>0</v>
      </c>
      <c r="N42" s="32" t="s">
        <v>19</v>
      </c>
      <c r="O42" s="32" t="s">
        <v>508</v>
      </c>
      <c r="P42" s="32">
        <v>1</v>
      </c>
      <c r="Q42" s="32"/>
      <c r="R42" s="39">
        <f t="shared" si="0"/>
        <v>1509</v>
      </c>
      <c r="S42" s="5" t="s">
        <v>51</v>
      </c>
      <c r="T42" s="5" t="s">
        <v>64</v>
      </c>
      <c r="U42" s="2"/>
      <c r="V42" s="2" t="str">
        <f>IF($J42+$L42=0,"nil",IF(OR($B42="TCU-WS",$B42=""),"non comm",IF(OR($G42="contract_cover",$H42="fixed price"),VLOOKUP($I42,'[1]mapping 2015'!$A:$B,2,FALSE),VLOOKUP($G42,'[1]mapping 2015'!$A:$B,2,FALSE))))</f>
        <v>nil</v>
      </c>
      <c r="W42" s="37">
        <f>IF(OR(V42="non comm",V42="nil",J42=0),0,IF(V42="SBM 2.1 IIPS",J42*VLOOKUP(N42,'[2]NGP%'!$C:$D,2,FALSE),J42*SUMIFS('[2]NGP%'!$D:$D,'[2]NGP%'!$A:$A,V42,'[2]NGP%'!$B:$B,AA42)))</f>
        <v>0</v>
      </c>
      <c r="X42" s="37">
        <f>IF(OR(V42="non comm",V42="nil",J42=0),0,IF(V42="SBM 2.1 IIPS",J42*VLOOKUP(N42,'[2]NGP%'!$C:$E,3,FALSE),J42*SUMIFS('[2]NGP%'!$E:$E,'[2]NGP%'!$A:$A,V42,'[2]NGP%'!$B:$B,AA42)))</f>
        <v>0</v>
      </c>
      <c r="Y42" s="32"/>
      <c r="Z42" s="54" t="str">
        <f>IF(MID(H42,1,4)="Item","Nil",IF(G42="contract_cover",VLOOKUP(I42,'svc type'!C:D,2,FALSE),VLOOKUP(G42,'svc type'!A:D,4,FALSE)))</f>
        <v>Part</v>
      </c>
      <c r="AA42" s="4" t="str">
        <f>IF(B42="","",VLOOKUP(B42,Sector!C:D,2,FALSE))</f>
        <v>OTH</v>
      </c>
      <c r="AB42" s="4" t="str">
        <f t="shared" si="1"/>
        <v>TCU-WS</v>
      </c>
      <c r="AC42" s="4"/>
      <c r="AD42" s="4"/>
      <c r="AE42" s="4"/>
      <c r="AF42" s="4"/>
      <c r="AG42" s="4"/>
    </row>
    <row r="43" spans="1:33" x14ac:dyDescent="0.25">
      <c r="A43" s="57">
        <v>42247.440707951391</v>
      </c>
      <c r="B43" s="32"/>
      <c r="C43" s="32" t="s">
        <v>506</v>
      </c>
      <c r="D43" s="32" t="s">
        <v>334</v>
      </c>
      <c r="E43" s="32" t="s">
        <v>5987</v>
      </c>
      <c r="F43" s="32" t="s">
        <v>5988</v>
      </c>
      <c r="G43" s="32" t="s">
        <v>58</v>
      </c>
      <c r="H43" s="32" t="s">
        <v>59</v>
      </c>
      <c r="I43" s="32" t="s">
        <v>2006</v>
      </c>
      <c r="J43" s="35">
        <v>0</v>
      </c>
      <c r="K43" s="35">
        <v>0</v>
      </c>
      <c r="L43" s="35">
        <v>0</v>
      </c>
      <c r="M43" s="35">
        <v>0</v>
      </c>
      <c r="N43" s="32" t="s">
        <v>19</v>
      </c>
      <c r="O43" s="32" t="s">
        <v>322</v>
      </c>
      <c r="P43" s="32">
        <v>0</v>
      </c>
      <c r="Q43" s="32"/>
      <c r="R43" s="39">
        <f t="shared" si="0"/>
        <v>1509</v>
      </c>
      <c r="S43" s="5" t="s">
        <v>51</v>
      </c>
      <c r="T43" s="5" t="s">
        <v>64</v>
      </c>
      <c r="U43" s="2"/>
      <c r="V43" s="2" t="str">
        <f>IF($J43+$L43=0,"nil",IF(OR($B43="TCU-WS",$B43=""),"non comm",IF(OR($G43="contract_cover",$H43="fixed price"),VLOOKUP($I43,'[1]mapping 2015'!$A:$B,2,FALSE),VLOOKUP($G43,'[1]mapping 2015'!$A:$B,2,FALSE))))</f>
        <v>nil</v>
      </c>
      <c r="W43" s="37">
        <f>IF(OR(V43="non comm",V43="nil",J43=0),0,IF(V43="SBM 2.1 IIPS",J43*VLOOKUP(N43,'[2]NGP%'!$C:$D,2,FALSE),J43*SUMIFS('[2]NGP%'!$D:$D,'[2]NGP%'!$A:$A,V43,'[2]NGP%'!$B:$B,AA43)))</f>
        <v>0</v>
      </c>
      <c r="X43" s="37">
        <f>IF(OR(V43="non comm",V43="nil",J43=0),0,IF(V43="SBM 2.1 IIPS",J43*VLOOKUP(N43,'[2]NGP%'!$C:$E,3,FALSE),J43*SUMIFS('[2]NGP%'!$E:$E,'[2]NGP%'!$A:$A,V43,'[2]NGP%'!$B:$B,AA43)))</f>
        <v>0</v>
      </c>
      <c r="Y43" s="32"/>
      <c r="Z43" s="54" t="str">
        <f>IF(MID(H43,1,4)="Item","Nil",IF(G43="contract_cover",VLOOKUP(I43,'svc type'!C:D,2,FALSE),VLOOKUP(G43,'svc type'!A:D,4,FALSE)))</f>
        <v>SVC</v>
      </c>
      <c r="AA43" s="4" t="str">
        <f>IF(B43="","",VLOOKUP(B43,Sector!C:D,2,FALSE))</f>
        <v/>
      </c>
      <c r="AB43" s="4">
        <f t="shared" si="1"/>
        <v>0</v>
      </c>
      <c r="AC43" s="4"/>
      <c r="AD43" s="4"/>
      <c r="AE43" s="4"/>
      <c r="AF43" s="4"/>
      <c r="AG43" s="4"/>
    </row>
    <row r="44" spans="1:33" x14ac:dyDescent="0.25">
      <c r="A44" s="57">
        <v>42247.441145370372</v>
      </c>
      <c r="B44" s="32"/>
      <c r="C44" s="32" t="s">
        <v>722</v>
      </c>
      <c r="D44" s="32" t="s">
        <v>334</v>
      </c>
      <c r="E44" s="32" t="s">
        <v>5989</v>
      </c>
      <c r="F44" s="32" t="s">
        <v>5990</v>
      </c>
      <c r="G44" s="32" t="s">
        <v>58</v>
      </c>
      <c r="H44" s="32" t="s">
        <v>59</v>
      </c>
      <c r="I44" s="32" t="s">
        <v>2006</v>
      </c>
      <c r="J44" s="35">
        <v>0</v>
      </c>
      <c r="K44" s="35">
        <v>0</v>
      </c>
      <c r="L44" s="35">
        <v>0</v>
      </c>
      <c r="M44" s="35">
        <v>0</v>
      </c>
      <c r="N44" s="32" t="s">
        <v>19</v>
      </c>
      <c r="O44" s="32" t="s">
        <v>322</v>
      </c>
      <c r="P44" s="32">
        <v>0</v>
      </c>
      <c r="Q44" s="32"/>
      <c r="R44" s="39">
        <f t="shared" si="0"/>
        <v>1509</v>
      </c>
      <c r="S44" s="5" t="s">
        <v>51</v>
      </c>
      <c r="T44" s="5" t="s">
        <v>64</v>
      </c>
      <c r="U44" s="2"/>
      <c r="V44" s="2" t="str">
        <f>IF($J44+$L44=0,"nil",IF(OR($B44="TCU-WS",$B44=""),"non comm",IF(OR($G44="contract_cover",$H44="fixed price"),VLOOKUP($I44,'[1]mapping 2015'!$A:$B,2,FALSE),VLOOKUP($G44,'[1]mapping 2015'!$A:$B,2,FALSE))))</f>
        <v>nil</v>
      </c>
      <c r="W44" s="37">
        <f>IF(OR(V44="non comm",V44="nil",J44=0),0,IF(V44="SBM 2.1 IIPS",J44*VLOOKUP(N44,'[2]NGP%'!$C:$D,2,FALSE),J44*SUMIFS('[2]NGP%'!$D:$D,'[2]NGP%'!$A:$A,V44,'[2]NGP%'!$B:$B,AA44)))</f>
        <v>0</v>
      </c>
      <c r="X44" s="37">
        <f>IF(OR(V44="non comm",V44="nil",J44=0),0,IF(V44="SBM 2.1 IIPS",J44*VLOOKUP(N44,'[2]NGP%'!$C:$E,3,FALSE),J44*SUMIFS('[2]NGP%'!$E:$E,'[2]NGP%'!$A:$A,V44,'[2]NGP%'!$B:$B,AA44)))</f>
        <v>0</v>
      </c>
      <c r="Y44" s="32"/>
      <c r="Z44" s="54" t="str">
        <f>IF(MID(H44,1,4)="Item","Nil",IF(G44="contract_cover",VLOOKUP(I44,'svc type'!C:D,2,FALSE),VLOOKUP(G44,'svc type'!A:D,4,FALSE)))</f>
        <v>SVC</v>
      </c>
      <c r="AA44" s="4" t="str">
        <f>IF(B44="","",VLOOKUP(B44,Sector!C:D,2,FALSE))</f>
        <v/>
      </c>
      <c r="AB44" s="4">
        <f t="shared" si="1"/>
        <v>0</v>
      </c>
      <c r="AC44" s="4"/>
      <c r="AD44" s="4"/>
      <c r="AE44" s="4"/>
      <c r="AF44" s="4"/>
      <c r="AG44" s="4"/>
    </row>
    <row r="45" spans="1:33" x14ac:dyDescent="0.25">
      <c r="A45" s="57">
        <v>42247.447296412036</v>
      </c>
      <c r="B45" s="32" t="s">
        <v>22</v>
      </c>
      <c r="C45" s="32" t="s">
        <v>78</v>
      </c>
      <c r="D45" s="32" t="s">
        <v>77</v>
      </c>
      <c r="E45" s="32" t="s">
        <v>5991</v>
      </c>
      <c r="F45" s="32" t="s">
        <v>5992</v>
      </c>
      <c r="G45" s="32" t="s">
        <v>25</v>
      </c>
      <c r="H45" s="32" t="s">
        <v>26</v>
      </c>
      <c r="I45" s="32" t="s">
        <v>2006</v>
      </c>
      <c r="J45" s="35">
        <v>0</v>
      </c>
      <c r="K45" s="35">
        <v>0</v>
      </c>
      <c r="L45" s="35">
        <v>0</v>
      </c>
      <c r="M45" s="35">
        <v>0</v>
      </c>
      <c r="N45" s="32" t="s">
        <v>19</v>
      </c>
      <c r="O45" s="32" t="s">
        <v>508</v>
      </c>
      <c r="P45" s="32">
        <v>1</v>
      </c>
      <c r="Q45" s="32"/>
      <c r="R45" s="39">
        <f t="shared" si="0"/>
        <v>1509</v>
      </c>
      <c r="S45" s="5" t="s">
        <v>51</v>
      </c>
      <c r="T45" s="5" t="s">
        <v>64</v>
      </c>
      <c r="U45" s="2"/>
      <c r="V45" s="2" t="str">
        <f>IF($J45+$L45=0,"nil",IF(OR($B45="TCU-WS",$B45=""),"non comm",IF(OR($G45="contract_cover",$H45="fixed price"),VLOOKUP($I45,'[1]mapping 2015'!$A:$B,2,FALSE),VLOOKUP($G45,'[1]mapping 2015'!$A:$B,2,FALSE))))</f>
        <v>nil</v>
      </c>
      <c r="W45" s="37">
        <f>IF(OR(V45="non comm",V45="nil",J45=0),0,IF(V45="SBM 2.1 IIPS",J45*VLOOKUP(N45,'[2]NGP%'!$C:$D,2,FALSE),J45*SUMIFS('[2]NGP%'!$D:$D,'[2]NGP%'!$A:$A,V45,'[2]NGP%'!$B:$B,AA45)))</f>
        <v>0</v>
      </c>
      <c r="X45" s="37">
        <f>IF(OR(V45="non comm",V45="nil",J45=0),0,IF(V45="SBM 2.1 IIPS",J45*VLOOKUP(N45,'[2]NGP%'!$C:$E,3,FALSE),J45*SUMIFS('[2]NGP%'!$E:$E,'[2]NGP%'!$A:$A,V45,'[2]NGP%'!$B:$B,AA45)))</f>
        <v>0</v>
      </c>
      <c r="Y45" s="32"/>
      <c r="Z45" s="54" t="str">
        <f>IF(MID(H45,1,4)="Item","Nil",IF(G45="contract_cover",VLOOKUP(I45,'svc type'!C:D,2,FALSE),VLOOKUP(G45,'svc type'!A:D,4,FALSE)))</f>
        <v>IIPS</v>
      </c>
      <c r="AA45" s="4" t="str">
        <f>IF(B45="","",VLOOKUP(B45,Sector!C:D,2,FALSE))</f>
        <v>OTH</v>
      </c>
      <c r="AB45" s="4" t="str">
        <f t="shared" si="1"/>
        <v>TCU-WS</v>
      </c>
      <c r="AC45" s="4"/>
      <c r="AD45" s="4"/>
      <c r="AE45" s="4"/>
      <c r="AF45" s="4"/>
      <c r="AG45" s="4"/>
    </row>
    <row r="46" spans="1:33" x14ac:dyDescent="0.25">
      <c r="A46" s="57">
        <v>42247.447296412036</v>
      </c>
      <c r="B46" s="32" t="s">
        <v>22</v>
      </c>
      <c r="C46" s="32" t="s">
        <v>78</v>
      </c>
      <c r="D46" s="32" t="s">
        <v>77</v>
      </c>
      <c r="E46" s="32" t="s">
        <v>5991</v>
      </c>
      <c r="F46" s="32" t="s">
        <v>5992</v>
      </c>
      <c r="G46" s="32" t="s">
        <v>361</v>
      </c>
      <c r="H46" s="32" t="s">
        <v>5993</v>
      </c>
      <c r="I46" s="32" t="s">
        <v>2006</v>
      </c>
      <c r="J46" s="35">
        <v>0</v>
      </c>
      <c r="K46" s="35">
        <v>105.87</v>
      </c>
      <c r="L46" s="35">
        <v>0</v>
      </c>
      <c r="M46" s="35">
        <v>0</v>
      </c>
      <c r="N46" s="32" t="s">
        <v>19</v>
      </c>
      <c r="O46" s="32" t="s">
        <v>508</v>
      </c>
      <c r="P46" s="32">
        <v>1</v>
      </c>
      <c r="Q46" s="32"/>
      <c r="R46" s="39">
        <f t="shared" si="0"/>
        <v>1509</v>
      </c>
      <c r="S46" s="5" t="s">
        <v>51</v>
      </c>
      <c r="T46" s="5" t="s">
        <v>64</v>
      </c>
      <c r="U46" s="2"/>
      <c r="V46" s="2" t="str">
        <f>IF($J46+$L46=0,"nil",IF(OR($B46="TCU-WS",$B46=""),"non comm",IF(OR($G46="contract_cover",$H46="fixed price"),VLOOKUP($I46,'[1]mapping 2015'!$A:$B,2,FALSE),VLOOKUP($G46,'[1]mapping 2015'!$A:$B,2,FALSE))))</f>
        <v>nil</v>
      </c>
      <c r="W46" s="37">
        <f>IF(OR(V46="non comm",V46="nil",J46=0),0,IF(V46="SBM 2.1 IIPS",J46*VLOOKUP(N46,'[2]NGP%'!$C:$D,2,FALSE),J46*SUMIFS('[2]NGP%'!$D:$D,'[2]NGP%'!$A:$A,V46,'[2]NGP%'!$B:$B,AA46)))</f>
        <v>0</v>
      </c>
      <c r="X46" s="37">
        <f>IF(OR(V46="non comm",V46="nil",J46=0),0,IF(V46="SBM 2.1 IIPS",J46*VLOOKUP(N46,'[2]NGP%'!$C:$E,3,FALSE),J46*SUMIFS('[2]NGP%'!$E:$E,'[2]NGP%'!$A:$A,V46,'[2]NGP%'!$B:$B,AA46)))</f>
        <v>0</v>
      </c>
      <c r="Y46" s="32"/>
      <c r="Z46" s="54" t="str">
        <f>IF(MID(H46,1,4)="Item","Nil",IF(G46="contract_cover",VLOOKUP(I46,'svc type'!C:D,2,FALSE),VLOOKUP(G46,'svc type'!A:D,4,FALSE)))</f>
        <v>Part</v>
      </c>
      <c r="AA46" s="4" t="str">
        <f>IF(B46="","",VLOOKUP(B46,Sector!C:D,2,FALSE))</f>
        <v>OTH</v>
      </c>
      <c r="AB46" s="4" t="str">
        <f t="shared" si="1"/>
        <v>TCU-WS</v>
      </c>
      <c r="AC46" s="4"/>
      <c r="AD46" s="4"/>
      <c r="AE46" s="4"/>
      <c r="AF46" s="4"/>
      <c r="AG46" s="4"/>
    </row>
    <row r="47" spans="1:33" x14ac:dyDescent="0.25">
      <c r="A47" s="57">
        <v>42247.447296412036</v>
      </c>
      <c r="B47" s="32" t="s">
        <v>22</v>
      </c>
      <c r="C47" s="32" t="s">
        <v>78</v>
      </c>
      <c r="D47" s="32" t="s">
        <v>77</v>
      </c>
      <c r="E47" s="32" t="s">
        <v>5991</v>
      </c>
      <c r="F47" s="32" t="s">
        <v>5992</v>
      </c>
      <c r="G47" s="32" t="s">
        <v>33</v>
      </c>
      <c r="H47" s="32" t="s">
        <v>34</v>
      </c>
      <c r="I47" s="32" t="s">
        <v>2006</v>
      </c>
      <c r="J47" s="35">
        <v>0</v>
      </c>
      <c r="K47" s="35">
        <v>0</v>
      </c>
      <c r="L47" s="35">
        <v>0</v>
      </c>
      <c r="M47" s="35">
        <v>3</v>
      </c>
      <c r="N47" s="32" t="s">
        <v>19</v>
      </c>
      <c r="O47" s="32" t="s">
        <v>508</v>
      </c>
      <c r="P47" s="32">
        <v>1</v>
      </c>
      <c r="Q47" s="32"/>
      <c r="R47" s="39">
        <f t="shared" si="0"/>
        <v>1509</v>
      </c>
      <c r="S47" s="5" t="s">
        <v>51</v>
      </c>
      <c r="T47" s="5" t="s">
        <v>64</v>
      </c>
      <c r="U47" s="2"/>
      <c r="V47" s="2" t="str">
        <f>IF($J47+$L47=0,"nil",IF(OR($B47="TCU-WS",$B47=""),"non comm",IF(OR($G47="contract_cover",$H47="fixed price"),VLOOKUP($I47,'[1]mapping 2015'!$A:$B,2,FALSE),VLOOKUP($G47,'[1]mapping 2015'!$A:$B,2,FALSE))))</f>
        <v>nil</v>
      </c>
      <c r="W47" s="37">
        <f>IF(OR(V47="non comm",V47="nil",J47=0),0,IF(V47="SBM 2.1 IIPS",J47*VLOOKUP(N47,'[2]NGP%'!$C:$D,2,FALSE),J47*SUMIFS('[2]NGP%'!$D:$D,'[2]NGP%'!$A:$A,V47,'[2]NGP%'!$B:$B,AA47)))</f>
        <v>0</v>
      </c>
      <c r="X47" s="37">
        <f>IF(OR(V47="non comm",V47="nil",J47=0),0,IF(V47="SBM 2.1 IIPS",J47*VLOOKUP(N47,'[2]NGP%'!$C:$E,3,FALSE),J47*SUMIFS('[2]NGP%'!$E:$E,'[2]NGP%'!$A:$A,V47,'[2]NGP%'!$B:$B,AA47)))</f>
        <v>0</v>
      </c>
      <c r="Y47" s="32"/>
      <c r="Z47" s="54" t="str">
        <f>IF(MID(H47,1,4)="Item","Nil",IF(G47="contract_cover",VLOOKUP(I47,'svc type'!C:D,2,FALSE),VLOOKUP(G47,'svc type'!A:D,4,FALSE)))</f>
        <v>Exp</v>
      </c>
      <c r="AA47" s="4" t="str">
        <f>IF(B47="","",VLOOKUP(B47,Sector!C:D,2,FALSE))</f>
        <v>OTH</v>
      </c>
      <c r="AB47" s="4" t="str">
        <f t="shared" si="1"/>
        <v>TCU-WS</v>
      </c>
      <c r="AC47" s="4"/>
      <c r="AD47" s="4"/>
      <c r="AE47" s="4"/>
      <c r="AF47" s="4"/>
      <c r="AG47" s="4"/>
    </row>
    <row r="48" spans="1:33" x14ac:dyDescent="0.25">
      <c r="A48" s="57">
        <v>42247.447296412036</v>
      </c>
      <c r="B48" s="32" t="s">
        <v>22</v>
      </c>
      <c r="C48" s="32" t="s">
        <v>78</v>
      </c>
      <c r="D48" s="32" t="s">
        <v>77</v>
      </c>
      <c r="E48" s="32" t="s">
        <v>5991</v>
      </c>
      <c r="F48" s="32" t="s">
        <v>5992</v>
      </c>
      <c r="G48" s="32" t="s">
        <v>35</v>
      </c>
      <c r="H48" s="32" t="s">
        <v>38</v>
      </c>
      <c r="I48" s="32" t="s">
        <v>2006</v>
      </c>
      <c r="J48" s="35">
        <v>0</v>
      </c>
      <c r="K48" s="35">
        <v>0</v>
      </c>
      <c r="L48" s="35">
        <v>0</v>
      </c>
      <c r="M48" s="35">
        <v>13.1</v>
      </c>
      <c r="N48" s="32" t="s">
        <v>19</v>
      </c>
      <c r="O48" s="32" t="s">
        <v>508</v>
      </c>
      <c r="P48" s="32">
        <v>1</v>
      </c>
      <c r="Q48" s="32"/>
      <c r="R48" s="39">
        <f t="shared" si="0"/>
        <v>1509</v>
      </c>
      <c r="S48" s="5" t="s">
        <v>51</v>
      </c>
      <c r="T48" s="5" t="s">
        <v>64</v>
      </c>
      <c r="U48" s="2"/>
      <c r="V48" s="2" t="str">
        <f>IF($J48+$L48=0,"nil",IF(OR($B48="TCU-WS",$B48=""),"non comm",IF(OR($G48="contract_cover",$H48="fixed price"),VLOOKUP($I48,'[1]mapping 2015'!$A:$B,2,FALSE),VLOOKUP($G48,'[1]mapping 2015'!$A:$B,2,FALSE))))</f>
        <v>nil</v>
      </c>
      <c r="W48" s="37">
        <f>IF(OR(V48="non comm",V48="nil",J48=0),0,IF(V48="SBM 2.1 IIPS",J48*VLOOKUP(N48,'[2]NGP%'!$C:$D,2,FALSE),J48*SUMIFS('[2]NGP%'!$D:$D,'[2]NGP%'!$A:$A,V48,'[2]NGP%'!$B:$B,AA48)))</f>
        <v>0</v>
      </c>
      <c r="X48" s="37">
        <f>IF(OR(V48="non comm",V48="nil",J48=0),0,IF(V48="SBM 2.1 IIPS",J48*VLOOKUP(N48,'[2]NGP%'!$C:$E,3,FALSE),J48*SUMIFS('[2]NGP%'!$E:$E,'[2]NGP%'!$A:$A,V48,'[2]NGP%'!$B:$B,AA48)))</f>
        <v>0</v>
      </c>
      <c r="Y48" s="32"/>
      <c r="Z48" s="54" t="str">
        <f>IF(MID(H48,1,4)="Item","Nil",IF(G48="contract_cover",VLOOKUP(I48,'svc type'!C:D,2,FALSE),VLOOKUP(G48,'svc type'!A:D,4,FALSE)))</f>
        <v>Exp</v>
      </c>
      <c r="AA48" s="4" t="str">
        <f>IF(B48="","",VLOOKUP(B48,Sector!C:D,2,FALSE))</f>
        <v>OTH</v>
      </c>
      <c r="AB48" s="4" t="str">
        <f t="shared" si="1"/>
        <v>TCU-WS</v>
      </c>
      <c r="AC48" s="4"/>
      <c r="AD48" s="4"/>
      <c r="AE48" s="4"/>
      <c r="AF48" s="4"/>
      <c r="AG48" s="4"/>
    </row>
    <row r="49" spans="1:33" x14ac:dyDescent="0.25">
      <c r="A49" s="57">
        <v>42247.449804282405</v>
      </c>
      <c r="B49" s="32" t="s">
        <v>22</v>
      </c>
      <c r="C49" s="32" t="s">
        <v>5994</v>
      </c>
      <c r="D49" s="32" t="s">
        <v>5995</v>
      </c>
      <c r="E49" s="32" t="s">
        <v>5996</v>
      </c>
      <c r="F49" s="32" t="s">
        <v>5997</v>
      </c>
      <c r="G49" s="32" t="s">
        <v>25</v>
      </c>
      <c r="H49" s="32" t="s">
        <v>26</v>
      </c>
      <c r="I49" s="32" t="s">
        <v>2006</v>
      </c>
      <c r="J49" s="35">
        <v>0</v>
      </c>
      <c r="K49" s="35">
        <v>0</v>
      </c>
      <c r="L49" s="35">
        <v>0</v>
      </c>
      <c r="M49" s="35">
        <v>0</v>
      </c>
      <c r="N49" s="32" t="s">
        <v>19</v>
      </c>
      <c r="O49" s="32" t="s">
        <v>24</v>
      </c>
      <c r="P49" s="32">
        <v>0.67</v>
      </c>
      <c r="Q49" s="32"/>
      <c r="R49" s="39">
        <f t="shared" si="0"/>
        <v>1509</v>
      </c>
      <c r="S49" s="5" t="s">
        <v>51</v>
      </c>
      <c r="T49" s="5" t="s">
        <v>64</v>
      </c>
      <c r="U49" s="2"/>
      <c r="V49" s="2" t="str">
        <f>IF($J49+$L49=0,"nil",IF(OR($B49="TCU-WS",$B49=""),"non comm",IF(OR($G49="contract_cover",$H49="fixed price"),VLOOKUP($I49,'[1]mapping 2015'!$A:$B,2,FALSE),VLOOKUP($G49,'[1]mapping 2015'!$A:$B,2,FALSE))))</f>
        <v>nil</v>
      </c>
      <c r="W49" s="37">
        <f>IF(OR(V49="non comm",V49="nil",J49=0),0,IF(V49="SBM 2.1 IIPS",J49*VLOOKUP(N49,'[2]NGP%'!$C:$D,2,FALSE),J49*SUMIFS('[2]NGP%'!$D:$D,'[2]NGP%'!$A:$A,V49,'[2]NGP%'!$B:$B,AA49)))</f>
        <v>0</v>
      </c>
      <c r="X49" s="37">
        <f>IF(OR(V49="non comm",V49="nil",J49=0),0,IF(V49="SBM 2.1 IIPS",J49*VLOOKUP(N49,'[2]NGP%'!$C:$E,3,FALSE),J49*SUMIFS('[2]NGP%'!$E:$E,'[2]NGP%'!$A:$A,V49,'[2]NGP%'!$B:$B,AA49)))</f>
        <v>0</v>
      </c>
      <c r="Y49" s="32"/>
      <c r="Z49" s="54" t="str">
        <f>IF(MID(H49,1,4)="Item","Nil",IF(G49="contract_cover",VLOOKUP(I49,'svc type'!C:D,2,FALSE),VLOOKUP(G49,'svc type'!A:D,4,FALSE)))</f>
        <v>IIPS</v>
      </c>
      <c r="AA49" s="4" t="str">
        <f>IF(B49="","",VLOOKUP(B49,Sector!C:D,2,FALSE))</f>
        <v>OTH</v>
      </c>
      <c r="AB49" s="4" t="str">
        <f t="shared" si="1"/>
        <v>TCU-WS</v>
      </c>
      <c r="AC49" s="4"/>
      <c r="AD49" s="4"/>
      <c r="AE49" s="4"/>
      <c r="AF49" s="4"/>
      <c r="AG49" s="4"/>
    </row>
    <row r="50" spans="1:33" x14ac:dyDescent="0.25">
      <c r="A50" s="57">
        <v>42247.449804282405</v>
      </c>
      <c r="B50" s="32" t="s">
        <v>22</v>
      </c>
      <c r="C50" s="32" t="s">
        <v>5994</v>
      </c>
      <c r="D50" s="32" t="s">
        <v>5995</v>
      </c>
      <c r="E50" s="32" t="s">
        <v>5996</v>
      </c>
      <c r="F50" s="32" t="s">
        <v>5997</v>
      </c>
      <c r="G50" s="32" t="s">
        <v>380</v>
      </c>
      <c r="H50" s="32" t="s">
        <v>379</v>
      </c>
      <c r="I50" s="32" t="s">
        <v>2006</v>
      </c>
      <c r="J50" s="35">
        <v>0</v>
      </c>
      <c r="K50" s="35">
        <v>0</v>
      </c>
      <c r="L50" s="35">
        <v>0</v>
      </c>
      <c r="M50" s="35">
        <v>1</v>
      </c>
      <c r="N50" s="32" t="s">
        <v>19</v>
      </c>
      <c r="O50" s="32" t="s">
        <v>24</v>
      </c>
      <c r="P50" s="32">
        <v>1</v>
      </c>
      <c r="Q50" s="32"/>
      <c r="R50" s="39">
        <f t="shared" si="0"/>
        <v>1509</v>
      </c>
      <c r="S50" s="5" t="s">
        <v>51</v>
      </c>
      <c r="T50" s="5" t="s">
        <v>64</v>
      </c>
      <c r="U50" s="2"/>
      <c r="V50" s="2" t="str">
        <f>IF($J50+$L50=0,"nil",IF(OR($B50="TCU-WS",$B50=""),"non comm",IF(OR($G50="contract_cover",$H50="fixed price"),VLOOKUP($I50,'[1]mapping 2015'!$A:$B,2,FALSE),VLOOKUP($G50,'[1]mapping 2015'!$A:$B,2,FALSE))))</f>
        <v>nil</v>
      </c>
      <c r="W50" s="37">
        <f>IF(OR(V50="non comm",V50="nil",J50=0),0,IF(V50="SBM 2.1 IIPS",J50*VLOOKUP(N50,'[2]NGP%'!$C:$D,2,FALSE),J50*SUMIFS('[2]NGP%'!$D:$D,'[2]NGP%'!$A:$A,V50,'[2]NGP%'!$B:$B,AA50)))</f>
        <v>0</v>
      </c>
      <c r="X50" s="37">
        <f>IF(OR(V50="non comm",V50="nil",J50=0),0,IF(V50="SBM 2.1 IIPS",J50*VLOOKUP(N50,'[2]NGP%'!$C:$E,3,FALSE),J50*SUMIFS('[2]NGP%'!$E:$E,'[2]NGP%'!$A:$A,V50,'[2]NGP%'!$B:$B,AA50)))</f>
        <v>0</v>
      </c>
      <c r="Y50" s="32"/>
      <c r="Z50" s="54" t="str">
        <f>IF(MID(H50,1,4)="Item","Nil",IF(G50="contract_cover",VLOOKUP(I50,'svc type'!C:D,2,FALSE),VLOOKUP(G50,'svc type'!A:D,4,FALSE)))</f>
        <v>Exp</v>
      </c>
      <c r="AA50" s="4" t="str">
        <f>IF(B50="","",VLOOKUP(B50,Sector!C:D,2,FALSE))</f>
        <v>OTH</v>
      </c>
      <c r="AB50" s="4" t="str">
        <f t="shared" si="1"/>
        <v>TCU-WS</v>
      </c>
      <c r="AC50" s="4"/>
      <c r="AD50" s="4"/>
      <c r="AE50" s="4"/>
      <c r="AF50" s="4"/>
      <c r="AG50" s="4"/>
    </row>
    <row r="51" spans="1:33" x14ac:dyDescent="0.25">
      <c r="A51" s="57">
        <v>42247.449804282405</v>
      </c>
      <c r="B51" s="32" t="s">
        <v>22</v>
      </c>
      <c r="C51" s="32" t="s">
        <v>5994</v>
      </c>
      <c r="D51" s="32" t="s">
        <v>5995</v>
      </c>
      <c r="E51" s="32" t="s">
        <v>5996</v>
      </c>
      <c r="F51" s="32" t="s">
        <v>5997</v>
      </c>
      <c r="G51" s="32" t="s">
        <v>29</v>
      </c>
      <c r="H51" s="32" t="s">
        <v>30</v>
      </c>
      <c r="I51" s="32" t="s">
        <v>2006</v>
      </c>
      <c r="J51" s="35">
        <v>0</v>
      </c>
      <c r="K51" s="35">
        <v>0</v>
      </c>
      <c r="L51" s="35">
        <v>0</v>
      </c>
      <c r="M51" s="35">
        <v>4.4000000000000004</v>
      </c>
      <c r="N51" s="32" t="s">
        <v>19</v>
      </c>
      <c r="O51" s="32" t="s">
        <v>24</v>
      </c>
      <c r="P51" s="32">
        <v>1</v>
      </c>
      <c r="Q51" s="32"/>
      <c r="R51" s="39">
        <f t="shared" si="0"/>
        <v>1509</v>
      </c>
      <c r="S51" s="5" t="s">
        <v>51</v>
      </c>
      <c r="T51" s="5" t="s">
        <v>64</v>
      </c>
      <c r="U51" s="2"/>
      <c r="V51" s="2" t="str">
        <f>IF($J51+$L51=0,"nil",IF(OR($B51="TCU-WS",$B51=""),"non comm",IF(OR($G51="contract_cover",$H51="fixed price"),VLOOKUP($I51,'[1]mapping 2015'!$A:$B,2,FALSE),VLOOKUP($G51,'[1]mapping 2015'!$A:$B,2,FALSE))))</f>
        <v>nil</v>
      </c>
      <c r="W51" s="37">
        <f>IF(OR(V51="non comm",V51="nil",J51=0),0,IF(V51="SBM 2.1 IIPS",J51*VLOOKUP(N51,'[2]NGP%'!$C:$D,2,FALSE),J51*SUMIFS('[2]NGP%'!$D:$D,'[2]NGP%'!$A:$A,V51,'[2]NGP%'!$B:$B,AA51)))</f>
        <v>0</v>
      </c>
      <c r="X51" s="37">
        <f>IF(OR(V51="non comm",V51="nil",J51=0),0,IF(V51="SBM 2.1 IIPS",J51*VLOOKUP(N51,'[2]NGP%'!$C:$E,3,FALSE),J51*SUMIFS('[2]NGP%'!$E:$E,'[2]NGP%'!$A:$A,V51,'[2]NGP%'!$B:$B,AA51)))</f>
        <v>0</v>
      </c>
      <c r="Y51" s="32"/>
      <c r="Z51" s="54" t="str">
        <f>IF(MID(H51,1,4)="Item","Nil",IF(G51="contract_cover",VLOOKUP(I51,'svc type'!C:D,2,FALSE),VLOOKUP(G51,'svc type'!A:D,4,FALSE)))</f>
        <v>Exp</v>
      </c>
      <c r="AA51" s="4" t="str">
        <f>IF(B51="","",VLOOKUP(B51,Sector!C:D,2,FALSE))</f>
        <v>OTH</v>
      </c>
      <c r="AB51" s="4" t="str">
        <f t="shared" si="1"/>
        <v>TCU-WS</v>
      </c>
      <c r="AC51" s="4"/>
      <c r="AD51" s="4"/>
      <c r="AE51" s="4"/>
      <c r="AF51" s="4"/>
      <c r="AG51" s="4"/>
    </row>
    <row r="52" spans="1:33" x14ac:dyDescent="0.25">
      <c r="A52" s="57">
        <v>42247.452818171296</v>
      </c>
      <c r="B52" s="32" t="s">
        <v>22</v>
      </c>
      <c r="C52" s="32" t="s">
        <v>456</v>
      </c>
      <c r="D52" s="32" t="s">
        <v>455</v>
      </c>
      <c r="E52" s="32" t="s">
        <v>5998</v>
      </c>
      <c r="F52" s="32" t="s">
        <v>5999</v>
      </c>
      <c r="G52" s="32" t="s">
        <v>25</v>
      </c>
      <c r="H52" s="32" t="s">
        <v>26</v>
      </c>
      <c r="I52" s="32" t="s">
        <v>2006</v>
      </c>
      <c r="J52" s="35">
        <v>0</v>
      </c>
      <c r="K52" s="35">
        <v>0</v>
      </c>
      <c r="L52" s="35">
        <v>0</v>
      </c>
      <c r="M52" s="35">
        <v>0</v>
      </c>
      <c r="N52" s="32" t="s">
        <v>19</v>
      </c>
      <c r="O52" s="32" t="s">
        <v>27</v>
      </c>
      <c r="P52" s="32">
        <v>0.67</v>
      </c>
      <c r="Q52" s="32"/>
      <c r="R52" s="39">
        <f t="shared" si="0"/>
        <v>1509</v>
      </c>
      <c r="S52" s="5" t="s">
        <v>51</v>
      </c>
      <c r="T52" s="5" t="s">
        <v>64</v>
      </c>
      <c r="U52" s="2"/>
      <c r="V52" s="2" t="str">
        <f>IF($J52+$L52=0,"nil",IF(OR($B52="TCU-WS",$B52=""),"non comm",IF(OR($G52="contract_cover",$H52="fixed price"),VLOOKUP($I52,'[1]mapping 2015'!$A:$B,2,FALSE),VLOOKUP($G52,'[1]mapping 2015'!$A:$B,2,FALSE))))</f>
        <v>nil</v>
      </c>
      <c r="W52" s="37">
        <f>IF(OR(V52="non comm",V52="nil",J52=0),0,IF(V52="SBM 2.1 IIPS",J52*VLOOKUP(N52,'[2]NGP%'!$C:$D,2,FALSE),J52*SUMIFS('[2]NGP%'!$D:$D,'[2]NGP%'!$A:$A,V52,'[2]NGP%'!$B:$B,AA52)))</f>
        <v>0</v>
      </c>
      <c r="X52" s="37">
        <f>IF(OR(V52="non comm",V52="nil",J52=0),0,IF(V52="SBM 2.1 IIPS",J52*VLOOKUP(N52,'[2]NGP%'!$C:$E,3,FALSE),J52*SUMIFS('[2]NGP%'!$E:$E,'[2]NGP%'!$A:$A,V52,'[2]NGP%'!$B:$B,AA52)))</f>
        <v>0</v>
      </c>
      <c r="Y52" s="32"/>
      <c r="Z52" s="54" t="str">
        <f>IF(MID(H52,1,4)="Item","Nil",IF(G52="contract_cover",VLOOKUP(I52,'svc type'!C:D,2,FALSE),VLOOKUP(G52,'svc type'!A:D,4,FALSE)))</f>
        <v>IIPS</v>
      </c>
      <c r="AA52" s="4" t="str">
        <f>IF(B52="","",VLOOKUP(B52,Sector!C:D,2,FALSE))</f>
        <v>OTH</v>
      </c>
      <c r="AB52" s="4" t="str">
        <f t="shared" si="1"/>
        <v>TCU-WS</v>
      </c>
      <c r="AC52" s="4"/>
      <c r="AD52" s="4"/>
      <c r="AE52" s="4"/>
      <c r="AF52" s="4"/>
      <c r="AG52" s="4"/>
    </row>
    <row r="53" spans="1:33" x14ac:dyDescent="0.25">
      <c r="A53" s="57">
        <v>42247.452818171296</v>
      </c>
      <c r="B53" s="32" t="s">
        <v>22</v>
      </c>
      <c r="C53" s="32" t="s">
        <v>456</v>
      </c>
      <c r="D53" s="32" t="s">
        <v>455</v>
      </c>
      <c r="E53" s="32" t="s">
        <v>5998</v>
      </c>
      <c r="F53" s="32" t="s">
        <v>5999</v>
      </c>
      <c r="G53" s="32" t="s">
        <v>29</v>
      </c>
      <c r="H53" s="32" t="s">
        <v>30</v>
      </c>
      <c r="I53" s="32" t="s">
        <v>2006</v>
      </c>
      <c r="J53" s="35">
        <v>0</v>
      </c>
      <c r="K53" s="35">
        <v>0</v>
      </c>
      <c r="L53" s="35">
        <v>0</v>
      </c>
      <c r="M53" s="35">
        <v>1.08</v>
      </c>
      <c r="N53" s="32" t="s">
        <v>19</v>
      </c>
      <c r="O53" s="32" t="s">
        <v>27</v>
      </c>
      <c r="P53" s="32">
        <v>1</v>
      </c>
      <c r="Q53" s="32"/>
      <c r="R53" s="39">
        <f t="shared" si="0"/>
        <v>1509</v>
      </c>
      <c r="S53" s="5" t="s">
        <v>51</v>
      </c>
      <c r="T53" s="5" t="s">
        <v>64</v>
      </c>
      <c r="U53" s="2"/>
      <c r="V53" s="2" t="str">
        <f>IF($J53+$L53=0,"nil",IF(OR($B53="TCU-WS",$B53=""),"non comm",IF(OR($G53="contract_cover",$H53="fixed price"),VLOOKUP($I53,'[1]mapping 2015'!$A:$B,2,FALSE),VLOOKUP($G53,'[1]mapping 2015'!$A:$B,2,FALSE))))</f>
        <v>nil</v>
      </c>
      <c r="W53" s="37">
        <f>IF(OR(V53="non comm",V53="nil",J53=0),0,IF(V53="SBM 2.1 IIPS",J53*VLOOKUP(N53,'[2]NGP%'!$C:$D,2,FALSE),J53*SUMIFS('[2]NGP%'!$D:$D,'[2]NGP%'!$A:$A,V53,'[2]NGP%'!$B:$B,AA53)))</f>
        <v>0</v>
      </c>
      <c r="X53" s="37">
        <f>IF(OR(V53="non comm",V53="nil",J53=0),0,IF(V53="SBM 2.1 IIPS",J53*VLOOKUP(N53,'[2]NGP%'!$C:$E,3,FALSE),J53*SUMIFS('[2]NGP%'!$E:$E,'[2]NGP%'!$A:$A,V53,'[2]NGP%'!$B:$B,AA53)))</f>
        <v>0</v>
      </c>
      <c r="Y53" s="32"/>
      <c r="Z53" s="54" t="str">
        <f>IF(MID(H53,1,4)="Item","Nil",IF(G53="contract_cover",VLOOKUP(I53,'svc type'!C:D,2,FALSE),VLOOKUP(G53,'svc type'!A:D,4,FALSE)))</f>
        <v>Exp</v>
      </c>
      <c r="AA53" s="4" t="str">
        <f>IF(B53="","",VLOOKUP(B53,Sector!C:D,2,FALSE))</f>
        <v>OTH</v>
      </c>
      <c r="AB53" s="4" t="str">
        <f t="shared" si="1"/>
        <v>TCU-WS</v>
      </c>
      <c r="AC53" s="4"/>
      <c r="AD53" s="4"/>
      <c r="AE53" s="4"/>
      <c r="AF53" s="4"/>
      <c r="AG53" s="4"/>
    </row>
    <row r="54" spans="1:33" x14ac:dyDescent="0.25">
      <c r="A54" s="57">
        <v>42247.45377511574</v>
      </c>
      <c r="B54" s="32" t="s">
        <v>22</v>
      </c>
      <c r="C54" s="32" t="s">
        <v>5384</v>
      </c>
      <c r="D54" s="32" t="s">
        <v>5383</v>
      </c>
      <c r="E54" s="32" t="s">
        <v>6000</v>
      </c>
      <c r="F54" s="32" t="s">
        <v>6001</v>
      </c>
      <c r="G54" s="32" t="s">
        <v>25</v>
      </c>
      <c r="H54" s="32" t="s">
        <v>26</v>
      </c>
      <c r="I54" s="32" t="s">
        <v>2006</v>
      </c>
      <c r="J54" s="35">
        <v>0</v>
      </c>
      <c r="K54" s="35">
        <v>0</v>
      </c>
      <c r="L54" s="35">
        <v>21.24</v>
      </c>
      <c r="M54" s="35">
        <v>0</v>
      </c>
      <c r="N54" s="32" t="s">
        <v>19</v>
      </c>
      <c r="O54" s="32" t="s">
        <v>24</v>
      </c>
      <c r="P54" s="32">
        <v>1.25</v>
      </c>
      <c r="Q54" s="32"/>
      <c r="R54" s="39">
        <f t="shared" si="0"/>
        <v>1509</v>
      </c>
      <c r="S54" s="5" t="s">
        <v>51</v>
      </c>
      <c r="T54" s="5" t="s">
        <v>64</v>
      </c>
      <c r="U54" s="2"/>
      <c r="V54" s="2" t="str">
        <f>IF($J54+$L54=0,"nil",IF(OR($B54="TCU-WS",$B54=""),"non comm",IF(OR($G54="contract_cover",$H54="fixed price"),VLOOKUP($I54,'[1]mapping 2015'!$A:$B,2,FALSE),VLOOKUP($G54,'[1]mapping 2015'!$A:$B,2,FALSE))))</f>
        <v>non comm</v>
      </c>
      <c r="W54" s="37">
        <f>IF(OR(V54="non comm",V54="nil",J54=0),0,IF(V54="SBM 2.1 IIPS",J54*VLOOKUP(N54,'[2]NGP%'!$C:$D,2,FALSE),J54*SUMIFS('[2]NGP%'!$D:$D,'[2]NGP%'!$A:$A,V54,'[2]NGP%'!$B:$B,AA54)))</f>
        <v>0</v>
      </c>
      <c r="X54" s="37">
        <f>IF(OR(V54="non comm",V54="nil",J54=0),0,IF(V54="SBM 2.1 IIPS",J54*VLOOKUP(N54,'[2]NGP%'!$C:$E,3,FALSE),J54*SUMIFS('[2]NGP%'!$E:$E,'[2]NGP%'!$A:$A,V54,'[2]NGP%'!$B:$B,AA54)))</f>
        <v>0</v>
      </c>
      <c r="Y54" s="32"/>
      <c r="Z54" s="54" t="str">
        <f>IF(MID(H54,1,4)="Item","Nil",IF(G54="contract_cover",VLOOKUP(I54,'svc type'!C:D,2,FALSE),VLOOKUP(G54,'svc type'!A:D,4,FALSE)))</f>
        <v>IIPS</v>
      </c>
      <c r="AA54" s="4" t="str">
        <f>IF(B54="","",VLOOKUP(B54,Sector!C:D,2,FALSE))</f>
        <v>OTH</v>
      </c>
      <c r="AB54" s="4" t="str">
        <f t="shared" si="1"/>
        <v>TCU-WS</v>
      </c>
      <c r="AC54" s="4"/>
      <c r="AD54" s="4"/>
      <c r="AE54" s="4"/>
      <c r="AF54" s="4"/>
      <c r="AG54" s="4"/>
    </row>
    <row r="55" spans="1:33" x14ac:dyDescent="0.25">
      <c r="A55" s="57">
        <v>42247.45377511574</v>
      </c>
      <c r="B55" s="32" t="s">
        <v>22</v>
      </c>
      <c r="C55" s="32" t="s">
        <v>5384</v>
      </c>
      <c r="D55" s="32" t="s">
        <v>5383</v>
      </c>
      <c r="E55" s="32" t="s">
        <v>6000</v>
      </c>
      <c r="F55" s="32" t="s">
        <v>6001</v>
      </c>
      <c r="G55" s="32" t="s">
        <v>35</v>
      </c>
      <c r="H55" s="32" t="s">
        <v>38</v>
      </c>
      <c r="I55" s="32" t="s">
        <v>2006</v>
      </c>
      <c r="J55" s="35">
        <v>0</v>
      </c>
      <c r="K55" s="35">
        <v>0</v>
      </c>
      <c r="L55" s="35">
        <v>0</v>
      </c>
      <c r="M55" s="35">
        <v>14</v>
      </c>
      <c r="N55" s="32" t="s">
        <v>19</v>
      </c>
      <c r="O55" s="32" t="s">
        <v>24</v>
      </c>
      <c r="P55" s="32">
        <v>1</v>
      </c>
      <c r="Q55" s="32"/>
      <c r="R55" s="39">
        <f t="shared" si="0"/>
        <v>1509</v>
      </c>
      <c r="S55" s="5" t="s">
        <v>51</v>
      </c>
      <c r="T55" s="5" t="s">
        <v>64</v>
      </c>
      <c r="U55" s="2"/>
      <c r="V55" s="2" t="str">
        <f>IF($J55+$L55=0,"nil",IF(OR($B55="TCU-WS",$B55=""),"non comm",IF(OR($G55="contract_cover",$H55="fixed price"),VLOOKUP($I55,'[1]mapping 2015'!$A:$B,2,FALSE),VLOOKUP($G55,'[1]mapping 2015'!$A:$B,2,FALSE))))</f>
        <v>nil</v>
      </c>
      <c r="W55" s="37">
        <f>IF(OR(V55="non comm",V55="nil",J55=0),0,IF(V55="SBM 2.1 IIPS",J55*VLOOKUP(N55,'[2]NGP%'!$C:$D,2,FALSE),J55*SUMIFS('[2]NGP%'!$D:$D,'[2]NGP%'!$A:$A,V55,'[2]NGP%'!$B:$B,AA55)))</f>
        <v>0</v>
      </c>
      <c r="X55" s="37">
        <f>IF(OR(V55="non comm",V55="nil",J55=0),0,IF(V55="SBM 2.1 IIPS",J55*VLOOKUP(N55,'[2]NGP%'!$C:$E,3,FALSE),J55*SUMIFS('[2]NGP%'!$E:$E,'[2]NGP%'!$A:$A,V55,'[2]NGP%'!$B:$B,AA55)))</f>
        <v>0</v>
      </c>
      <c r="Y55" s="32"/>
      <c r="Z55" s="54" t="str">
        <f>IF(MID(H55,1,4)="Item","Nil",IF(G55="contract_cover",VLOOKUP(I55,'svc type'!C:D,2,FALSE),VLOOKUP(G55,'svc type'!A:D,4,FALSE)))</f>
        <v>Exp</v>
      </c>
      <c r="AA55" s="4" t="str">
        <f>IF(B55="","",VLOOKUP(B55,Sector!C:D,2,FALSE))</f>
        <v>OTH</v>
      </c>
      <c r="AB55" s="4" t="str">
        <f t="shared" si="1"/>
        <v>TCU-WS</v>
      </c>
      <c r="AC55" s="4"/>
      <c r="AD55" s="4"/>
      <c r="AE55" s="4"/>
      <c r="AF55" s="4"/>
      <c r="AG55" s="4"/>
    </row>
    <row r="56" spans="1:33" x14ac:dyDescent="0.25">
      <c r="A56" s="57">
        <v>42247.456231365744</v>
      </c>
      <c r="B56" s="32" t="s">
        <v>22</v>
      </c>
      <c r="C56" s="32" t="s">
        <v>6002</v>
      </c>
      <c r="D56" s="32" t="s">
        <v>6003</v>
      </c>
      <c r="E56" s="32" t="s">
        <v>6004</v>
      </c>
      <c r="F56" s="32" t="s">
        <v>6005</v>
      </c>
      <c r="G56" s="32" t="s">
        <v>25</v>
      </c>
      <c r="H56" s="32" t="s">
        <v>26</v>
      </c>
      <c r="I56" s="32" t="s">
        <v>2006</v>
      </c>
      <c r="J56" s="35">
        <v>0</v>
      </c>
      <c r="K56" s="35">
        <v>0</v>
      </c>
      <c r="L56" s="35">
        <v>8.49</v>
      </c>
      <c r="M56" s="35">
        <v>0</v>
      </c>
      <c r="N56" s="32" t="s">
        <v>19</v>
      </c>
      <c r="O56" s="32" t="s">
        <v>357</v>
      </c>
      <c r="P56" s="32">
        <v>0.5</v>
      </c>
      <c r="Q56" s="32"/>
      <c r="R56" s="39">
        <f t="shared" si="0"/>
        <v>1509</v>
      </c>
      <c r="S56" s="5" t="s">
        <v>51</v>
      </c>
      <c r="T56" s="5" t="s">
        <v>64</v>
      </c>
      <c r="U56" s="2"/>
      <c r="V56" s="2" t="str">
        <f>IF($J56+$L56=0,"nil",IF(OR($B56="TCU-WS",$B56=""),"non comm",IF(OR($G56="contract_cover",$H56="fixed price"),VLOOKUP($I56,'[1]mapping 2015'!$A:$B,2,FALSE),VLOOKUP($G56,'[1]mapping 2015'!$A:$B,2,FALSE))))</f>
        <v>non comm</v>
      </c>
      <c r="W56" s="37">
        <f>IF(OR(V56="non comm",V56="nil",J56=0),0,IF(V56="SBM 2.1 IIPS",J56*VLOOKUP(N56,'[2]NGP%'!$C:$D,2,FALSE),J56*SUMIFS('[2]NGP%'!$D:$D,'[2]NGP%'!$A:$A,V56,'[2]NGP%'!$B:$B,AA56)))</f>
        <v>0</v>
      </c>
      <c r="X56" s="37">
        <f>IF(OR(V56="non comm",V56="nil",J56=0),0,IF(V56="SBM 2.1 IIPS",J56*VLOOKUP(N56,'[2]NGP%'!$C:$E,3,FALSE),J56*SUMIFS('[2]NGP%'!$E:$E,'[2]NGP%'!$A:$A,V56,'[2]NGP%'!$B:$B,AA56)))</f>
        <v>0</v>
      </c>
      <c r="Y56" s="32"/>
      <c r="Z56" s="54" t="str">
        <f>IF(MID(H56,1,4)="Item","Nil",IF(G56="contract_cover",VLOOKUP(I56,'svc type'!C:D,2,FALSE),VLOOKUP(G56,'svc type'!A:D,4,FALSE)))</f>
        <v>IIPS</v>
      </c>
      <c r="AA56" s="4" t="str">
        <f>IF(B56="","",VLOOKUP(B56,Sector!C:D,2,FALSE))</f>
        <v>OTH</v>
      </c>
      <c r="AB56" s="4" t="str">
        <f t="shared" si="1"/>
        <v>TCU-WS</v>
      </c>
      <c r="AC56" s="4"/>
      <c r="AD56" s="4"/>
      <c r="AE56" s="4"/>
      <c r="AF56" s="4"/>
      <c r="AG56" s="4"/>
    </row>
    <row r="57" spans="1:33" x14ac:dyDescent="0.25">
      <c r="A57" s="57">
        <v>42247.456231365744</v>
      </c>
      <c r="B57" s="32" t="s">
        <v>22</v>
      </c>
      <c r="C57" s="32" t="s">
        <v>6002</v>
      </c>
      <c r="D57" s="32" t="s">
        <v>6003</v>
      </c>
      <c r="E57" s="32" t="s">
        <v>6004</v>
      </c>
      <c r="F57" s="32" t="s">
        <v>6005</v>
      </c>
      <c r="G57" s="32" t="s">
        <v>25</v>
      </c>
      <c r="H57" s="32" t="s">
        <v>26</v>
      </c>
      <c r="I57" s="32" t="s">
        <v>2006</v>
      </c>
      <c r="J57" s="35">
        <v>0</v>
      </c>
      <c r="K57" s="35">
        <v>0</v>
      </c>
      <c r="L57" s="35">
        <v>8.49</v>
      </c>
      <c r="M57" s="35">
        <v>0</v>
      </c>
      <c r="N57" s="32" t="s">
        <v>19</v>
      </c>
      <c r="O57" s="32" t="s">
        <v>357</v>
      </c>
      <c r="P57" s="32">
        <v>0.5</v>
      </c>
      <c r="Q57" s="32"/>
      <c r="R57" s="39">
        <f t="shared" si="0"/>
        <v>1509</v>
      </c>
      <c r="S57" s="5" t="s">
        <v>51</v>
      </c>
      <c r="T57" s="5" t="s">
        <v>64</v>
      </c>
      <c r="U57" s="2"/>
      <c r="V57" s="2" t="str">
        <f>IF($J57+$L57=0,"nil",IF(OR($B57="TCU-WS",$B57=""),"non comm",IF(OR($G57="contract_cover",$H57="fixed price"),VLOOKUP($I57,'[1]mapping 2015'!$A:$B,2,FALSE),VLOOKUP($G57,'[1]mapping 2015'!$A:$B,2,FALSE))))</f>
        <v>non comm</v>
      </c>
      <c r="W57" s="37">
        <f>IF(OR(V57="non comm",V57="nil",J57=0),0,IF(V57="SBM 2.1 IIPS",J57*VLOOKUP(N57,'[2]NGP%'!$C:$D,2,FALSE),J57*SUMIFS('[2]NGP%'!$D:$D,'[2]NGP%'!$A:$A,V57,'[2]NGP%'!$B:$B,AA57)))</f>
        <v>0</v>
      </c>
      <c r="X57" s="37">
        <f>IF(OR(V57="non comm",V57="nil",J57=0),0,IF(V57="SBM 2.1 IIPS",J57*VLOOKUP(N57,'[2]NGP%'!$C:$E,3,FALSE),J57*SUMIFS('[2]NGP%'!$E:$E,'[2]NGP%'!$A:$A,V57,'[2]NGP%'!$B:$B,AA57)))</f>
        <v>0</v>
      </c>
      <c r="Y57" s="32"/>
      <c r="Z57" s="54" t="str">
        <f>IF(MID(H57,1,4)="Item","Nil",IF(G57="contract_cover",VLOOKUP(I57,'svc type'!C:D,2,FALSE),VLOOKUP(G57,'svc type'!A:D,4,FALSE)))</f>
        <v>IIPS</v>
      </c>
      <c r="AA57" s="4" t="str">
        <f>IF(B57="","",VLOOKUP(B57,Sector!C:D,2,FALSE))</f>
        <v>OTH</v>
      </c>
      <c r="AB57" s="4" t="str">
        <f t="shared" si="1"/>
        <v>TCU-WS</v>
      </c>
      <c r="AC57" s="4"/>
      <c r="AD57" s="4"/>
      <c r="AE57" s="4"/>
      <c r="AF57" s="4"/>
      <c r="AG57" s="4"/>
    </row>
    <row r="58" spans="1:33" x14ac:dyDescent="0.25">
      <c r="A58" s="57">
        <v>42247.456231365744</v>
      </c>
      <c r="B58" s="32" t="s">
        <v>22</v>
      </c>
      <c r="C58" s="32" t="s">
        <v>6002</v>
      </c>
      <c r="D58" s="32" t="s">
        <v>6003</v>
      </c>
      <c r="E58" s="32" t="s">
        <v>6004</v>
      </c>
      <c r="F58" s="32" t="s">
        <v>6005</v>
      </c>
      <c r="G58" s="32" t="s">
        <v>33</v>
      </c>
      <c r="H58" s="32" t="s">
        <v>34</v>
      </c>
      <c r="I58" s="32" t="s">
        <v>2006</v>
      </c>
      <c r="J58" s="35">
        <v>0</v>
      </c>
      <c r="K58" s="35">
        <v>0</v>
      </c>
      <c r="L58" s="35">
        <v>0</v>
      </c>
      <c r="M58" s="35">
        <v>3</v>
      </c>
      <c r="N58" s="32" t="s">
        <v>19</v>
      </c>
      <c r="O58" s="32" t="s">
        <v>357</v>
      </c>
      <c r="P58" s="32">
        <v>1</v>
      </c>
      <c r="Q58" s="32"/>
      <c r="R58" s="39">
        <f t="shared" si="0"/>
        <v>1509</v>
      </c>
      <c r="S58" s="5" t="s">
        <v>51</v>
      </c>
      <c r="T58" s="5" t="s">
        <v>64</v>
      </c>
      <c r="U58" s="2"/>
      <c r="V58" s="2" t="str">
        <f>IF($J58+$L58=0,"nil",IF(OR($B58="TCU-WS",$B58=""),"non comm",IF(OR($G58="contract_cover",$H58="fixed price"),VLOOKUP($I58,'[1]mapping 2015'!$A:$B,2,FALSE),VLOOKUP($G58,'[1]mapping 2015'!$A:$B,2,FALSE))))</f>
        <v>nil</v>
      </c>
      <c r="W58" s="37">
        <f>IF(OR(V58="non comm",V58="nil",J58=0),0,IF(V58="SBM 2.1 IIPS",J58*VLOOKUP(N58,'[2]NGP%'!$C:$D,2,FALSE),J58*SUMIFS('[2]NGP%'!$D:$D,'[2]NGP%'!$A:$A,V58,'[2]NGP%'!$B:$B,AA58)))</f>
        <v>0</v>
      </c>
      <c r="X58" s="37">
        <f>IF(OR(V58="non comm",V58="nil",J58=0),0,IF(V58="SBM 2.1 IIPS",J58*VLOOKUP(N58,'[2]NGP%'!$C:$E,3,FALSE),J58*SUMIFS('[2]NGP%'!$E:$E,'[2]NGP%'!$A:$A,V58,'[2]NGP%'!$B:$B,AA58)))</f>
        <v>0</v>
      </c>
      <c r="Y58" s="32"/>
      <c r="Z58" s="54" t="str">
        <f>IF(MID(H58,1,4)="Item","Nil",IF(G58="contract_cover",VLOOKUP(I58,'svc type'!C:D,2,FALSE),VLOOKUP(G58,'svc type'!A:D,4,FALSE)))</f>
        <v>Exp</v>
      </c>
      <c r="AA58" s="4" t="str">
        <f>IF(B58="","",VLOOKUP(B58,Sector!C:D,2,FALSE))</f>
        <v>OTH</v>
      </c>
      <c r="AB58" s="4" t="str">
        <f t="shared" si="1"/>
        <v>TCU-WS</v>
      </c>
      <c r="AC58" s="4"/>
      <c r="AD58" s="4"/>
      <c r="AE58" s="4"/>
      <c r="AF58" s="4"/>
      <c r="AG58" s="4"/>
    </row>
    <row r="59" spans="1:33" x14ac:dyDescent="0.25">
      <c r="A59" s="57">
        <v>42247.457644525464</v>
      </c>
      <c r="B59" s="32" t="s">
        <v>22</v>
      </c>
      <c r="C59" s="32" t="s">
        <v>456</v>
      </c>
      <c r="D59" s="32" t="s">
        <v>455</v>
      </c>
      <c r="E59" s="32" t="s">
        <v>6006</v>
      </c>
      <c r="F59" s="32" t="s">
        <v>6007</v>
      </c>
      <c r="G59" s="32" t="s">
        <v>25</v>
      </c>
      <c r="H59" s="32" t="s">
        <v>26</v>
      </c>
      <c r="I59" s="32" t="s">
        <v>2006</v>
      </c>
      <c r="J59" s="35">
        <v>0</v>
      </c>
      <c r="K59" s="35">
        <v>0</v>
      </c>
      <c r="L59" s="35">
        <v>0</v>
      </c>
      <c r="M59" s="35">
        <v>0</v>
      </c>
      <c r="N59" s="32" t="s">
        <v>19</v>
      </c>
      <c r="O59" s="32" t="s">
        <v>27</v>
      </c>
      <c r="P59" s="32">
        <v>0.75</v>
      </c>
      <c r="Q59" s="32"/>
      <c r="R59" s="39">
        <f t="shared" si="0"/>
        <v>1509</v>
      </c>
      <c r="S59" s="5" t="s">
        <v>51</v>
      </c>
      <c r="T59" s="5" t="s">
        <v>64</v>
      </c>
      <c r="U59" s="2"/>
      <c r="V59" s="2" t="str">
        <f>IF($J59+$L59=0,"nil",IF(OR($B59="TCU-WS",$B59=""),"non comm",IF(OR($G59="contract_cover",$H59="fixed price"),VLOOKUP($I59,'[1]mapping 2015'!$A:$B,2,FALSE),VLOOKUP($G59,'[1]mapping 2015'!$A:$B,2,FALSE))))</f>
        <v>nil</v>
      </c>
      <c r="W59" s="37">
        <f>IF(OR(V59="non comm",V59="nil",J59=0),0,IF(V59="SBM 2.1 IIPS",J59*VLOOKUP(N59,'[2]NGP%'!$C:$D,2,FALSE),J59*SUMIFS('[2]NGP%'!$D:$D,'[2]NGP%'!$A:$A,V59,'[2]NGP%'!$B:$B,AA59)))</f>
        <v>0</v>
      </c>
      <c r="X59" s="37">
        <f>IF(OR(V59="non comm",V59="nil",J59=0),0,IF(V59="SBM 2.1 IIPS",J59*VLOOKUP(N59,'[2]NGP%'!$C:$E,3,FALSE),J59*SUMIFS('[2]NGP%'!$E:$E,'[2]NGP%'!$A:$A,V59,'[2]NGP%'!$B:$B,AA59)))</f>
        <v>0</v>
      </c>
      <c r="Y59" s="32"/>
      <c r="Z59" s="54" t="str">
        <f>IF(MID(H59,1,4)="Item","Nil",IF(G59="contract_cover",VLOOKUP(I59,'svc type'!C:D,2,FALSE),VLOOKUP(G59,'svc type'!A:D,4,FALSE)))</f>
        <v>IIPS</v>
      </c>
      <c r="AA59" s="4" t="str">
        <f>IF(B59="","",VLOOKUP(B59,Sector!C:D,2,FALSE))</f>
        <v>OTH</v>
      </c>
      <c r="AB59" s="4" t="str">
        <f t="shared" si="1"/>
        <v>TCU-WS</v>
      </c>
      <c r="AC59" s="4"/>
      <c r="AD59" s="4"/>
      <c r="AE59" s="4"/>
      <c r="AF59" s="4"/>
      <c r="AG59" s="4"/>
    </row>
    <row r="60" spans="1:33" x14ac:dyDescent="0.25">
      <c r="A60" s="57">
        <v>42247.457644525464</v>
      </c>
      <c r="B60" s="32" t="s">
        <v>22</v>
      </c>
      <c r="C60" s="32" t="s">
        <v>456</v>
      </c>
      <c r="D60" s="32" t="s">
        <v>455</v>
      </c>
      <c r="E60" s="32" t="s">
        <v>6006</v>
      </c>
      <c r="F60" s="32" t="s">
        <v>6007</v>
      </c>
      <c r="G60" s="32" t="s">
        <v>29</v>
      </c>
      <c r="H60" s="32" t="s">
        <v>6008</v>
      </c>
      <c r="I60" s="32" t="s">
        <v>2006</v>
      </c>
      <c r="J60" s="35">
        <v>0</v>
      </c>
      <c r="K60" s="35">
        <v>0</v>
      </c>
      <c r="L60" s="35">
        <v>0</v>
      </c>
      <c r="M60" s="35">
        <v>0</v>
      </c>
      <c r="N60" s="32" t="s">
        <v>19</v>
      </c>
      <c r="O60" s="32" t="s">
        <v>27</v>
      </c>
      <c r="P60" s="32">
        <v>1</v>
      </c>
      <c r="Q60" s="32"/>
      <c r="R60" s="39">
        <f t="shared" si="0"/>
        <v>1509</v>
      </c>
      <c r="S60" s="5" t="s">
        <v>51</v>
      </c>
      <c r="T60" s="5" t="s">
        <v>64</v>
      </c>
      <c r="U60" s="2"/>
      <c r="V60" s="2" t="str">
        <f>IF($J60+$L60=0,"nil",IF(OR($B60="TCU-WS",$B60=""),"non comm",IF(OR($G60="contract_cover",$H60="fixed price"),VLOOKUP($I60,'[1]mapping 2015'!$A:$B,2,FALSE),VLOOKUP($G60,'[1]mapping 2015'!$A:$B,2,FALSE))))</f>
        <v>nil</v>
      </c>
      <c r="W60" s="37">
        <f>IF(OR(V60="non comm",V60="nil",J60=0),0,IF(V60="SBM 2.1 IIPS",J60*VLOOKUP(N60,'[2]NGP%'!$C:$D,2,FALSE),J60*SUMIFS('[2]NGP%'!$D:$D,'[2]NGP%'!$A:$A,V60,'[2]NGP%'!$B:$B,AA60)))</f>
        <v>0</v>
      </c>
      <c r="X60" s="37">
        <f>IF(OR(V60="non comm",V60="nil",J60=0),0,IF(V60="SBM 2.1 IIPS",J60*VLOOKUP(N60,'[2]NGP%'!$C:$E,3,FALSE),J60*SUMIFS('[2]NGP%'!$E:$E,'[2]NGP%'!$A:$A,V60,'[2]NGP%'!$B:$B,AA60)))</f>
        <v>0</v>
      </c>
      <c r="Y60" s="32"/>
      <c r="Z60" s="54" t="str">
        <f>IF(MID(H60,1,4)="Item","Nil",IF(G60="contract_cover",VLOOKUP(I60,'svc type'!C:D,2,FALSE),VLOOKUP(G60,'svc type'!A:D,4,FALSE)))</f>
        <v>Exp</v>
      </c>
      <c r="AA60" s="4" t="str">
        <f>IF(B60="","",VLOOKUP(B60,Sector!C:D,2,FALSE))</f>
        <v>OTH</v>
      </c>
      <c r="AB60" s="4" t="str">
        <f t="shared" si="1"/>
        <v>TCU-WS</v>
      </c>
      <c r="AC60" s="4"/>
      <c r="AD60" s="4"/>
      <c r="AE60" s="4"/>
      <c r="AF60" s="4"/>
      <c r="AG60" s="4"/>
    </row>
    <row r="61" spans="1:33" x14ac:dyDescent="0.25">
      <c r="A61" s="57">
        <v>42247.460657175929</v>
      </c>
      <c r="B61" s="32" t="s">
        <v>22</v>
      </c>
      <c r="C61" s="32" t="s">
        <v>456</v>
      </c>
      <c r="D61" s="32" t="s">
        <v>455</v>
      </c>
      <c r="E61" s="32" t="s">
        <v>6009</v>
      </c>
      <c r="F61" s="32" t="s">
        <v>6010</v>
      </c>
      <c r="G61" s="32" t="s">
        <v>25</v>
      </c>
      <c r="H61" s="32" t="s">
        <v>26</v>
      </c>
      <c r="I61" s="32" t="s">
        <v>2006</v>
      </c>
      <c r="J61" s="35">
        <v>0</v>
      </c>
      <c r="K61" s="35">
        <v>0</v>
      </c>
      <c r="L61" s="35">
        <v>0</v>
      </c>
      <c r="M61" s="35">
        <v>0</v>
      </c>
      <c r="N61" s="32" t="s">
        <v>19</v>
      </c>
      <c r="O61" s="32" t="s">
        <v>27</v>
      </c>
      <c r="P61" s="32">
        <v>0.83</v>
      </c>
      <c r="Q61" s="32"/>
      <c r="R61" s="39">
        <f t="shared" si="0"/>
        <v>1509</v>
      </c>
      <c r="S61" s="5" t="s">
        <v>51</v>
      </c>
      <c r="T61" s="5" t="s">
        <v>64</v>
      </c>
      <c r="U61" s="2"/>
      <c r="V61" s="2" t="str">
        <f>IF($J61+$L61=0,"nil",IF(OR($B61="TCU-WS",$B61=""),"non comm",IF(OR($G61="contract_cover",$H61="fixed price"),VLOOKUP($I61,'[1]mapping 2015'!$A:$B,2,FALSE),VLOOKUP($G61,'[1]mapping 2015'!$A:$B,2,FALSE))))</f>
        <v>nil</v>
      </c>
      <c r="W61" s="37">
        <f>IF(OR(V61="non comm",V61="nil",J61=0),0,IF(V61="SBM 2.1 IIPS",J61*VLOOKUP(N61,'[2]NGP%'!$C:$D,2,FALSE),J61*SUMIFS('[2]NGP%'!$D:$D,'[2]NGP%'!$A:$A,V61,'[2]NGP%'!$B:$B,AA61)))</f>
        <v>0</v>
      </c>
      <c r="X61" s="37">
        <f>IF(OR(V61="non comm",V61="nil",J61=0),0,IF(V61="SBM 2.1 IIPS",J61*VLOOKUP(N61,'[2]NGP%'!$C:$E,3,FALSE),J61*SUMIFS('[2]NGP%'!$E:$E,'[2]NGP%'!$A:$A,V61,'[2]NGP%'!$B:$B,AA61)))</f>
        <v>0</v>
      </c>
      <c r="Y61" s="32"/>
      <c r="Z61" s="54" t="str">
        <f>IF(MID(H61,1,4)="Item","Nil",IF(G61="contract_cover",VLOOKUP(I61,'svc type'!C:D,2,FALSE),VLOOKUP(G61,'svc type'!A:D,4,FALSE)))</f>
        <v>IIPS</v>
      </c>
      <c r="AA61" s="4" t="str">
        <f>IF(B61="","",VLOOKUP(B61,Sector!C:D,2,FALSE))</f>
        <v>OTH</v>
      </c>
      <c r="AB61" s="4" t="str">
        <f t="shared" si="1"/>
        <v>TCU-WS</v>
      </c>
      <c r="AC61" s="4"/>
      <c r="AD61" s="4"/>
      <c r="AE61" s="4"/>
      <c r="AF61" s="4"/>
      <c r="AG61" s="4"/>
    </row>
    <row r="62" spans="1:33" x14ac:dyDescent="0.25">
      <c r="A62" s="57">
        <v>42247.460657175929</v>
      </c>
      <c r="B62" s="32" t="s">
        <v>22</v>
      </c>
      <c r="C62" s="32" t="s">
        <v>456</v>
      </c>
      <c r="D62" s="32" t="s">
        <v>455</v>
      </c>
      <c r="E62" s="32" t="s">
        <v>6009</v>
      </c>
      <c r="F62" s="32" t="s">
        <v>6010</v>
      </c>
      <c r="G62" s="32" t="s">
        <v>35</v>
      </c>
      <c r="H62" s="32" t="s">
        <v>38</v>
      </c>
      <c r="I62" s="32" t="s">
        <v>2006</v>
      </c>
      <c r="J62" s="35">
        <v>0</v>
      </c>
      <c r="K62" s="35">
        <v>0</v>
      </c>
      <c r="L62" s="35">
        <v>0</v>
      </c>
      <c r="M62" s="35">
        <v>16.399999999999999</v>
      </c>
      <c r="N62" s="32" t="s">
        <v>19</v>
      </c>
      <c r="O62" s="32" t="s">
        <v>27</v>
      </c>
      <c r="P62" s="32">
        <v>1</v>
      </c>
      <c r="Q62" s="32"/>
      <c r="R62" s="39">
        <f t="shared" si="0"/>
        <v>1509</v>
      </c>
      <c r="S62" s="5" t="s">
        <v>51</v>
      </c>
      <c r="T62" s="5" t="s">
        <v>64</v>
      </c>
      <c r="U62" s="2"/>
      <c r="V62" s="2" t="str">
        <f>IF($J62+$L62=0,"nil",IF(OR($B62="TCU-WS",$B62=""),"non comm",IF(OR($G62="contract_cover",$H62="fixed price"),VLOOKUP($I62,'[1]mapping 2015'!$A:$B,2,FALSE),VLOOKUP($G62,'[1]mapping 2015'!$A:$B,2,FALSE))))</f>
        <v>nil</v>
      </c>
      <c r="W62" s="37">
        <f>IF(OR(V62="non comm",V62="nil",J62=0),0,IF(V62="SBM 2.1 IIPS",J62*VLOOKUP(N62,'[2]NGP%'!$C:$D,2,FALSE),J62*SUMIFS('[2]NGP%'!$D:$D,'[2]NGP%'!$A:$A,V62,'[2]NGP%'!$B:$B,AA62)))</f>
        <v>0</v>
      </c>
      <c r="X62" s="37">
        <f>IF(OR(V62="non comm",V62="nil",J62=0),0,IF(V62="SBM 2.1 IIPS",J62*VLOOKUP(N62,'[2]NGP%'!$C:$E,3,FALSE),J62*SUMIFS('[2]NGP%'!$E:$E,'[2]NGP%'!$A:$A,V62,'[2]NGP%'!$B:$B,AA62)))</f>
        <v>0</v>
      </c>
      <c r="Y62" s="32"/>
      <c r="Z62" s="54" t="str">
        <f>IF(MID(H62,1,4)="Item","Nil",IF(G62="contract_cover",VLOOKUP(I62,'svc type'!C:D,2,FALSE),VLOOKUP(G62,'svc type'!A:D,4,FALSE)))</f>
        <v>Exp</v>
      </c>
      <c r="AA62" s="4" t="str">
        <f>IF(B62="","",VLOOKUP(B62,Sector!C:D,2,FALSE))</f>
        <v>OTH</v>
      </c>
      <c r="AB62" s="4" t="str">
        <f t="shared" si="1"/>
        <v>TCU-WS</v>
      </c>
      <c r="AC62" s="4"/>
      <c r="AD62" s="4"/>
      <c r="AE62" s="4"/>
      <c r="AF62" s="4"/>
      <c r="AG62" s="4"/>
    </row>
    <row r="63" spans="1:33" x14ac:dyDescent="0.25">
      <c r="A63" s="57">
        <v>42247.460657175929</v>
      </c>
      <c r="B63" s="32" t="s">
        <v>22</v>
      </c>
      <c r="C63" s="32" t="s">
        <v>456</v>
      </c>
      <c r="D63" s="32" t="s">
        <v>455</v>
      </c>
      <c r="E63" s="32" t="s">
        <v>6009</v>
      </c>
      <c r="F63" s="32" t="s">
        <v>6010</v>
      </c>
      <c r="G63" s="32" t="s">
        <v>35</v>
      </c>
      <c r="H63" s="32" t="s">
        <v>38</v>
      </c>
      <c r="I63" s="32" t="s">
        <v>2006</v>
      </c>
      <c r="J63" s="35">
        <v>0</v>
      </c>
      <c r="K63" s="35">
        <v>0</v>
      </c>
      <c r="L63" s="35">
        <v>0</v>
      </c>
      <c r="M63" s="35">
        <v>10.199999999999999</v>
      </c>
      <c r="N63" s="32" t="s">
        <v>19</v>
      </c>
      <c r="O63" s="32" t="s">
        <v>27</v>
      </c>
      <c r="P63" s="32">
        <v>1</v>
      </c>
      <c r="Q63" s="32"/>
      <c r="R63" s="39">
        <f t="shared" si="0"/>
        <v>1509</v>
      </c>
      <c r="S63" s="5" t="s">
        <v>51</v>
      </c>
      <c r="T63" s="5" t="s">
        <v>64</v>
      </c>
      <c r="U63" s="2"/>
      <c r="V63" s="2" t="str">
        <f>IF($J63+$L63=0,"nil",IF(OR($B63="TCU-WS",$B63=""),"non comm",IF(OR($G63="contract_cover",$H63="fixed price"),VLOOKUP($I63,'[1]mapping 2015'!$A:$B,2,FALSE),VLOOKUP($G63,'[1]mapping 2015'!$A:$B,2,FALSE))))</f>
        <v>nil</v>
      </c>
      <c r="W63" s="37">
        <f>IF(OR(V63="non comm",V63="nil",J63=0),0,IF(V63="SBM 2.1 IIPS",J63*VLOOKUP(N63,'[2]NGP%'!$C:$D,2,FALSE),J63*SUMIFS('[2]NGP%'!$D:$D,'[2]NGP%'!$A:$A,V63,'[2]NGP%'!$B:$B,AA63)))</f>
        <v>0</v>
      </c>
      <c r="X63" s="37">
        <f>IF(OR(V63="non comm",V63="nil",J63=0),0,IF(V63="SBM 2.1 IIPS",J63*VLOOKUP(N63,'[2]NGP%'!$C:$E,3,FALSE),J63*SUMIFS('[2]NGP%'!$E:$E,'[2]NGP%'!$A:$A,V63,'[2]NGP%'!$B:$B,AA63)))</f>
        <v>0</v>
      </c>
      <c r="Y63" s="32"/>
      <c r="Z63" s="54" t="str">
        <f>IF(MID(H63,1,4)="Item","Nil",IF(G63="contract_cover",VLOOKUP(I63,'svc type'!C:D,2,FALSE),VLOOKUP(G63,'svc type'!A:D,4,FALSE)))</f>
        <v>Exp</v>
      </c>
      <c r="AA63" s="4" t="str">
        <f>IF(B63="","",VLOOKUP(B63,Sector!C:D,2,FALSE))</f>
        <v>OTH</v>
      </c>
      <c r="AB63" s="4" t="str">
        <f t="shared" si="1"/>
        <v>TCU-WS</v>
      </c>
      <c r="AC63" s="4"/>
      <c r="AD63" s="4"/>
      <c r="AE63" s="4"/>
      <c r="AF63" s="4"/>
      <c r="AG63" s="4"/>
    </row>
    <row r="64" spans="1:33" x14ac:dyDescent="0.25">
      <c r="A64" s="57">
        <v>42247.468727777778</v>
      </c>
      <c r="B64" s="32" t="s">
        <v>22</v>
      </c>
      <c r="C64" s="32" t="s">
        <v>456</v>
      </c>
      <c r="D64" s="32" t="s">
        <v>455</v>
      </c>
      <c r="E64" s="32" t="s">
        <v>6011</v>
      </c>
      <c r="F64" s="32" t="s">
        <v>6012</v>
      </c>
      <c r="G64" s="32" t="s">
        <v>25</v>
      </c>
      <c r="H64" s="32" t="s">
        <v>26</v>
      </c>
      <c r="I64" s="32" t="s">
        <v>2006</v>
      </c>
      <c r="J64" s="35">
        <v>0</v>
      </c>
      <c r="K64" s="35">
        <v>0</v>
      </c>
      <c r="L64" s="35">
        <v>0</v>
      </c>
      <c r="M64" s="35">
        <v>0</v>
      </c>
      <c r="N64" s="32" t="s">
        <v>19</v>
      </c>
      <c r="O64" s="32" t="s">
        <v>27</v>
      </c>
      <c r="P64" s="32">
        <v>1</v>
      </c>
      <c r="Q64" s="32"/>
      <c r="R64" s="39">
        <f t="shared" si="0"/>
        <v>1509</v>
      </c>
      <c r="S64" s="5" t="s">
        <v>51</v>
      </c>
      <c r="T64" s="5" t="s">
        <v>64</v>
      </c>
      <c r="U64" s="2"/>
      <c r="V64" s="2" t="str">
        <f>IF($J64+$L64=0,"nil",IF(OR($B64="TCU-WS",$B64=""),"non comm",IF(OR($G64="contract_cover",$H64="fixed price"),VLOOKUP($I64,'[1]mapping 2015'!$A:$B,2,FALSE),VLOOKUP($G64,'[1]mapping 2015'!$A:$B,2,FALSE))))</f>
        <v>nil</v>
      </c>
      <c r="W64" s="37">
        <f>IF(OR(V64="non comm",V64="nil",J64=0),0,IF(V64="SBM 2.1 IIPS",J64*VLOOKUP(N64,'[2]NGP%'!$C:$D,2,FALSE),J64*SUMIFS('[2]NGP%'!$D:$D,'[2]NGP%'!$A:$A,V64,'[2]NGP%'!$B:$B,AA64)))</f>
        <v>0</v>
      </c>
      <c r="X64" s="37">
        <f>IF(OR(V64="non comm",V64="nil",J64=0),0,IF(V64="SBM 2.1 IIPS",J64*VLOOKUP(N64,'[2]NGP%'!$C:$E,3,FALSE),J64*SUMIFS('[2]NGP%'!$E:$E,'[2]NGP%'!$A:$A,V64,'[2]NGP%'!$B:$B,AA64)))</f>
        <v>0</v>
      </c>
      <c r="Y64" s="32"/>
      <c r="Z64" s="54" t="str">
        <f>IF(MID(H64,1,4)="Item","Nil",IF(G64="contract_cover",VLOOKUP(I64,'svc type'!C:D,2,FALSE),VLOOKUP(G64,'svc type'!A:D,4,FALSE)))</f>
        <v>IIPS</v>
      </c>
      <c r="AA64" s="4" t="str">
        <f>IF(B64="","",VLOOKUP(B64,Sector!C:D,2,FALSE))</f>
        <v>OTH</v>
      </c>
      <c r="AB64" s="4" t="str">
        <f t="shared" si="1"/>
        <v>TCU-WS</v>
      </c>
      <c r="AC64" s="4"/>
      <c r="AD64" s="4"/>
      <c r="AE64" s="4"/>
      <c r="AF64" s="4"/>
      <c r="AG64" s="4"/>
    </row>
    <row r="65" spans="1:33" x14ac:dyDescent="0.25">
      <c r="A65" s="57">
        <v>42247.468727777778</v>
      </c>
      <c r="B65" s="32" t="s">
        <v>22</v>
      </c>
      <c r="C65" s="32" t="s">
        <v>456</v>
      </c>
      <c r="D65" s="32" t="s">
        <v>455</v>
      </c>
      <c r="E65" s="32" t="s">
        <v>6011</v>
      </c>
      <c r="F65" s="32" t="s">
        <v>6012</v>
      </c>
      <c r="G65" s="32" t="s">
        <v>35</v>
      </c>
      <c r="H65" s="32" t="s">
        <v>38</v>
      </c>
      <c r="I65" s="32" t="s">
        <v>2006</v>
      </c>
      <c r="J65" s="35">
        <v>0</v>
      </c>
      <c r="K65" s="35">
        <v>0</v>
      </c>
      <c r="L65" s="35">
        <v>0</v>
      </c>
      <c r="M65" s="35">
        <v>9.4499999999999993</v>
      </c>
      <c r="N65" s="32" t="s">
        <v>19</v>
      </c>
      <c r="O65" s="32" t="s">
        <v>27</v>
      </c>
      <c r="P65" s="32">
        <v>1</v>
      </c>
      <c r="Q65" s="32"/>
      <c r="R65" s="39">
        <f t="shared" si="0"/>
        <v>1509</v>
      </c>
      <c r="S65" s="5" t="s">
        <v>51</v>
      </c>
      <c r="T65" s="5" t="s">
        <v>64</v>
      </c>
      <c r="U65" s="2"/>
      <c r="V65" s="2" t="str">
        <f>IF($J65+$L65=0,"nil",IF(OR($B65="TCU-WS",$B65=""),"non comm",IF(OR($G65="contract_cover",$H65="fixed price"),VLOOKUP($I65,'[1]mapping 2015'!$A:$B,2,FALSE),VLOOKUP($G65,'[1]mapping 2015'!$A:$B,2,FALSE))))</f>
        <v>nil</v>
      </c>
      <c r="W65" s="37">
        <f>IF(OR(V65="non comm",V65="nil",J65=0),0,IF(V65="SBM 2.1 IIPS",J65*VLOOKUP(N65,'[2]NGP%'!$C:$D,2,FALSE),J65*SUMIFS('[2]NGP%'!$D:$D,'[2]NGP%'!$A:$A,V65,'[2]NGP%'!$B:$B,AA65)))</f>
        <v>0</v>
      </c>
      <c r="X65" s="37">
        <f>IF(OR(V65="non comm",V65="nil",J65=0),0,IF(V65="SBM 2.1 IIPS",J65*VLOOKUP(N65,'[2]NGP%'!$C:$E,3,FALSE),J65*SUMIFS('[2]NGP%'!$E:$E,'[2]NGP%'!$A:$A,V65,'[2]NGP%'!$B:$B,AA65)))</f>
        <v>0</v>
      </c>
      <c r="Y65" s="32"/>
      <c r="Z65" s="54" t="str">
        <f>IF(MID(H65,1,4)="Item","Nil",IF(G65="contract_cover",VLOOKUP(I65,'svc type'!C:D,2,FALSE),VLOOKUP(G65,'svc type'!A:D,4,FALSE)))</f>
        <v>Exp</v>
      </c>
      <c r="AA65" s="4" t="str">
        <f>IF(B65="","",VLOOKUP(B65,Sector!C:D,2,FALSE))</f>
        <v>OTH</v>
      </c>
      <c r="AB65" s="4" t="str">
        <f t="shared" si="1"/>
        <v>TCU-WS</v>
      </c>
      <c r="AC65" s="4"/>
      <c r="AD65" s="4"/>
      <c r="AE65" s="4"/>
      <c r="AF65" s="4"/>
      <c r="AG65" s="4"/>
    </row>
    <row r="66" spans="1:33" x14ac:dyDescent="0.25">
      <c r="A66" s="57">
        <v>42247.468727777778</v>
      </c>
      <c r="B66" s="32" t="s">
        <v>22</v>
      </c>
      <c r="C66" s="32" t="s">
        <v>456</v>
      </c>
      <c r="D66" s="32" t="s">
        <v>455</v>
      </c>
      <c r="E66" s="32" t="s">
        <v>6011</v>
      </c>
      <c r="F66" s="32" t="s">
        <v>6012</v>
      </c>
      <c r="G66" s="32" t="s">
        <v>35</v>
      </c>
      <c r="H66" s="32" t="s">
        <v>38</v>
      </c>
      <c r="I66" s="32" t="s">
        <v>2006</v>
      </c>
      <c r="J66" s="35">
        <v>0</v>
      </c>
      <c r="K66" s="35">
        <v>0</v>
      </c>
      <c r="L66" s="35">
        <v>0</v>
      </c>
      <c r="M66" s="35">
        <v>21</v>
      </c>
      <c r="N66" s="32" t="s">
        <v>19</v>
      </c>
      <c r="O66" s="32" t="s">
        <v>27</v>
      </c>
      <c r="P66" s="32">
        <v>1</v>
      </c>
      <c r="Q66" s="32"/>
      <c r="R66" s="39">
        <f t="shared" si="0"/>
        <v>1509</v>
      </c>
      <c r="S66" s="5" t="s">
        <v>51</v>
      </c>
      <c r="T66" s="5" t="s">
        <v>64</v>
      </c>
      <c r="U66" s="2"/>
      <c r="V66" s="2" t="str">
        <f>IF($J66+$L66=0,"nil",IF(OR($B66="TCU-WS",$B66=""),"non comm",IF(OR($G66="contract_cover",$H66="fixed price"),VLOOKUP($I66,'[1]mapping 2015'!$A:$B,2,FALSE),VLOOKUP($G66,'[1]mapping 2015'!$A:$B,2,FALSE))))</f>
        <v>nil</v>
      </c>
      <c r="W66" s="37">
        <f>IF(OR(V66="non comm",V66="nil",J66=0),0,IF(V66="SBM 2.1 IIPS",J66*VLOOKUP(N66,'[2]NGP%'!$C:$D,2,FALSE),J66*SUMIFS('[2]NGP%'!$D:$D,'[2]NGP%'!$A:$A,V66,'[2]NGP%'!$B:$B,AA66)))</f>
        <v>0</v>
      </c>
      <c r="X66" s="37">
        <f>IF(OR(V66="non comm",V66="nil",J66=0),0,IF(V66="SBM 2.1 IIPS",J66*VLOOKUP(N66,'[2]NGP%'!$C:$E,3,FALSE),J66*SUMIFS('[2]NGP%'!$E:$E,'[2]NGP%'!$A:$A,V66,'[2]NGP%'!$B:$B,AA66)))</f>
        <v>0</v>
      </c>
      <c r="Y66" s="32"/>
      <c r="Z66" s="54" t="str">
        <f>IF(MID(H66,1,4)="Item","Nil",IF(G66="contract_cover",VLOOKUP(I66,'svc type'!C:D,2,FALSE),VLOOKUP(G66,'svc type'!A:D,4,FALSE)))</f>
        <v>Exp</v>
      </c>
      <c r="AA66" s="4" t="str">
        <f>IF(B66="","",VLOOKUP(B66,Sector!C:D,2,FALSE))</f>
        <v>OTH</v>
      </c>
      <c r="AB66" s="4" t="str">
        <f t="shared" si="1"/>
        <v>TCU-WS</v>
      </c>
      <c r="AC66" s="4"/>
      <c r="AD66" s="4"/>
      <c r="AE66" s="4"/>
      <c r="AF66" s="4"/>
      <c r="AG66" s="4"/>
    </row>
    <row r="67" spans="1:33" x14ac:dyDescent="0.25">
      <c r="A67" s="57">
        <v>42247.471017708333</v>
      </c>
      <c r="B67" s="32" t="s">
        <v>22</v>
      </c>
      <c r="C67" s="32" t="s">
        <v>78</v>
      </c>
      <c r="D67" s="32" t="s">
        <v>77</v>
      </c>
      <c r="E67" s="32" t="s">
        <v>6013</v>
      </c>
      <c r="F67" s="32" t="s">
        <v>6014</v>
      </c>
      <c r="G67" s="32" t="s">
        <v>25</v>
      </c>
      <c r="H67" s="32" t="s">
        <v>26</v>
      </c>
      <c r="I67" s="32" t="s">
        <v>2006</v>
      </c>
      <c r="J67" s="35">
        <v>0</v>
      </c>
      <c r="K67" s="35">
        <v>0</v>
      </c>
      <c r="L67" s="35">
        <v>0</v>
      </c>
      <c r="M67" s="35">
        <v>0</v>
      </c>
      <c r="N67" s="32" t="s">
        <v>19</v>
      </c>
      <c r="O67" s="32" t="s">
        <v>24</v>
      </c>
      <c r="P67" s="32">
        <v>1</v>
      </c>
      <c r="Q67" s="32"/>
      <c r="R67" s="39">
        <f t="shared" ref="R67:R130" si="2">R66</f>
        <v>1509</v>
      </c>
      <c r="S67" s="5" t="s">
        <v>51</v>
      </c>
      <c r="T67" s="5" t="s">
        <v>64</v>
      </c>
      <c r="U67" s="2"/>
      <c r="V67" s="2" t="str">
        <f>IF($J67+$L67=0,"nil",IF(OR($B67="TCU-WS",$B67=""),"non comm",IF(OR($G67="contract_cover",$H67="fixed price"),VLOOKUP($I67,'[1]mapping 2015'!$A:$B,2,FALSE),VLOOKUP($G67,'[1]mapping 2015'!$A:$B,2,FALSE))))</f>
        <v>nil</v>
      </c>
      <c r="W67" s="37">
        <f>IF(OR(V67="non comm",V67="nil",J67=0),0,IF(V67="SBM 2.1 IIPS",J67*VLOOKUP(N67,'[2]NGP%'!$C:$D,2,FALSE),J67*SUMIFS('[2]NGP%'!$D:$D,'[2]NGP%'!$A:$A,V67,'[2]NGP%'!$B:$B,AA67)))</f>
        <v>0</v>
      </c>
      <c r="X67" s="37">
        <f>IF(OR(V67="non comm",V67="nil",J67=0),0,IF(V67="SBM 2.1 IIPS",J67*VLOOKUP(N67,'[2]NGP%'!$C:$E,3,FALSE),J67*SUMIFS('[2]NGP%'!$E:$E,'[2]NGP%'!$A:$A,V67,'[2]NGP%'!$B:$B,AA67)))</f>
        <v>0</v>
      </c>
      <c r="Y67" s="32"/>
      <c r="Z67" s="54" t="str">
        <f>IF(MID(H67,1,4)="Item","Nil",IF(G67="contract_cover",VLOOKUP(I67,'svc type'!C:D,2,FALSE),VLOOKUP(G67,'svc type'!A:D,4,FALSE)))</f>
        <v>IIPS</v>
      </c>
      <c r="AA67" s="4" t="str">
        <f>IF(B67="","",VLOOKUP(B67,Sector!C:D,2,FALSE))</f>
        <v>OTH</v>
      </c>
      <c r="AB67" s="4" t="str">
        <f t="shared" ref="AB67:AB130" si="3">B67</f>
        <v>TCU-WS</v>
      </c>
      <c r="AC67" s="4"/>
      <c r="AD67" s="4"/>
      <c r="AE67" s="4"/>
      <c r="AF67" s="4"/>
      <c r="AG67" s="4"/>
    </row>
    <row r="68" spans="1:33" x14ac:dyDescent="0.25">
      <c r="A68" s="57">
        <v>42247.471017708333</v>
      </c>
      <c r="B68" s="32" t="s">
        <v>22</v>
      </c>
      <c r="C68" s="32" t="s">
        <v>78</v>
      </c>
      <c r="D68" s="32" t="s">
        <v>77</v>
      </c>
      <c r="E68" s="32" t="s">
        <v>6013</v>
      </c>
      <c r="F68" s="32" t="s">
        <v>6014</v>
      </c>
      <c r="G68" s="32" t="s">
        <v>35</v>
      </c>
      <c r="H68" s="32" t="s">
        <v>38</v>
      </c>
      <c r="I68" s="32" t="s">
        <v>2006</v>
      </c>
      <c r="J68" s="35">
        <v>0</v>
      </c>
      <c r="K68" s="35">
        <v>0</v>
      </c>
      <c r="L68" s="35">
        <v>0</v>
      </c>
      <c r="M68" s="35">
        <v>10.55</v>
      </c>
      <c r="N68" s="32" t="s">
        <v>19</v>
      </c>
      <c r="O68" s="32" t="s">
        <v>24</v>
      </c>
      <c r="P68" s="32">
        <v>1</v>
      </c>
      <c r="Q68" s="32"/>
      <c r="R68" s="39">
        <f t="shared" si="2"/>
        <v>1509</v>
      </c>
      <c r="S68" s="5" t="s">
        <v>51</v>
      </c>
      <c r="T68" s="5" t="s">
        <v>64</v>
      </c>
      <c r="U68" s="2"/>
      <c r="V68" s="2" t="str">
        <f>IF($J68+$L68=0,"nil",IF(OR($B68="TCU-WS",$B68=""),"non comm",IF(OR($G68="contract_cover",$H68="fixed price"),VLOOKUP($I68,'[1]mapping 2015'!$A:$B,2,FALSE),VLOOKUP($G68,'[1]mapping 2015'!$A:$B,2,FALSE))))</f>
        <v>nil</v>
      </c>
      <c r="W68" s="37">
        <f>IF(OR(V68="non comm",V68="nil",J68=0),0,IF(V68="SBM 2.1 IIPS",J68*VLOOKUP(N68,'[2]NGP%'!$C:$D,2,FALSE),J68*SUMIFS('[2]NGP%'!$D:$D,'[2]NGP%'!$A:$A,V68,'[2]NGP%'!$B:$B,AA68)))</f>
        <v>0</v>
      </c>
      <c r="X68" s="37">
        <f>IF(OR(V68="non comm",V68="nil",J68=0),0,IF(V68="SBM 2.1 IIPS",J68*VLOOKUP(N68,'[2]NGP%'!$C:$E,3,FALSE),J68*SUMIFS('[2]NGP%'!$E:$E,'[2]NGP%'!$A:$A,V68,'[2]NGP%'!$B:$B,AA68)))</f>
        <v>0</v>
      </c>
      <c r="Y68" s="32"/>
      <c r="Z68" s="54" t="str">
        <f>IF(MID(H68,1,4)="Item","Nil",IF(G68="contract_cover",VLOOKUP(I68,'svc type'!C:D,2,FALSE),VLOOKUP(G68,'svc type'!A:D,4,FALSE)))</f>
        <v>Exp</v>
      </c>
      <c r="AA68" s="4" t="str">
        <f>IF(B68="","",VLOOKUP(B68,Sector!C:D,2,FALSE))</f>
        <v>OTH</v>
      </c>
      <c r="AB68" s="4" t="str">
        <f t="shared" si="3"/>
        <v>TCU-WS</v>
      </c>
      <c r="AC68" s="4"/>
      <c r="AD68" s="4"/>
      <c r="AE68" s="4"/>
      <c r="AF68" s="4"/>
      <c r="AG68" s="4"/>
    </row>
    <row r="69" spans="1:33" x14ac:dyDescent="0.25">
      <c r="A69" s="57">
        <v>42247.471017708333</v>
      </c>
      <c r="B69" s="32" t="s">
        <v>22</v>
      </c>
      <c r="C69" s="32" t="s">
        <v>78</v>
      </c>
      <c r="D69" s="32" t="s">
        <v>77</v>
      </c>
      <c r="E69" s="32" t="s">
        <v>6013</v>
      </c>
      <c r="F69" s="32" t="s">
        <v>6014</v>
      </c>
      <c r="G69" s="32" t="s">
        <v>33</v>
      </c>
      <c r="H69" s="32" t="s">
        <v>34</v>
      </c>
      <c r="I69" s="32" t="s">
        <v>2006</v>
      </c>
      <c r="J69" s="35">
        <v>0</v>
      </c>
      <c r="K69" s="35">
        <v>0</v>
      </c>
      <c r="L69" s="35">
        <v>0</v>
      </c>
      <c r="M69" s="35">
        <v>3</v>
      </c>
      <c r="N69" s="32" t="s">
        <v>19</v>
      </c>
      <c r="O69" s="32" t="s">
        <v>24</v>
      </c>
      <c r="P69" s="32">
        <v>1</v>
      </c>
      <c r="Q69" s="32"/>
      <c r="R69" s="39">
        <f t="shared" si="2"/>
        <v>1509</v>
      </c>
      <c r="S69" s="5" t="s">
        <v>51</v>
      </c>
      <c r="T69" s="5" t="s">
        <v>64</v>
      </c>
      <c r="U69" s="2"/>
      <c r="V69" s="2" t="str">
        <f>IF($J69+$L69=0,"nil",IF(OR($B69="TCU-WS",$B69=""),"non comm",IF(OR($G69="contract_cover",$H69="fixed price"),VLOOKUP($I69,'[1]mapping 2015'!$A:$B,2,FALSE),VLOOKUP($G69,'[1]mapping 2015'!$A:$B,2,FALSE))))</f>
        <v>nil</v>
      </c>
      <c r="W69" s="37">
        <f>IF(OR(V69="non comm",V69="nil",J69=0),0,IF(V69="SBM 2.1 IIPS",J69*VLOOKUP(N69,'[2]NGP%'!$C:$D,2,FALSE),J69*SUMIFS('[2]NGP%'!$D:$D,'[2]NGP%'!$A:$A,V69,'[2]NGP%'!$B:$B,AA69)))</f>
        <v>0</v>
      </c>
      <c r="X69" s="37">
        <f>IF(OR(V69="non comm",V69="nil",J69=0),0,IF(V69="SBM 2.1 IIPS",J69*VLOOKUP(N69,'[2]NGP%'!$C:$E,3,FALSE),J69*SUMIFS('[2]NGP%'!$E:$E,'[2]NGP%'!$A:$A,V69,'[2]NGP%'!$B:$B,AA69)))</f>
        <v>0</v>
      </c>
      <c r="Y69" s="32"/>
      <c r="Z69" s="54" t="str">
        <f>IF(MID(H69,1,4)="Item","Nil",IF(G69="contract_cover",VLOOKUP(I69,'svc type'!C:D,2,FALSE),VLOOKUP(G69,'svc type'!A:D,4,FALSE)))</f>
        <v>Exp</v>
      </c>
      <c r="AA69" s="4" t="str">
        <f>IF(B69="","",VLOOKUP(B69,Sector!C:D,2,FALSE))</f>
        <v>OTH</v>
      </c>
      <c r="AB69" s="4" t="str">
        <f t="shared" si="3"/>
        <v>TCU-WS</v>
      </c>
      <c r="AC69" s="4"/>
      <c r="AD69" s="4"/>
      <c r="AE69" s="4"/>
      <c r="AF69" s="4"/>
      <c r="AG69" s="4"/>
    </row>
    <row r="70" spans="1:33" x14ac:dyDescent="0.25">
      <c r="A70" s="57">
        <v>42247.473704942131</v>
      </c>
      <c r="B70" s="32" t="s">
        <v>22</v>
      </c>
      <c r="C70" s="32" t="s">
        <v>456</v>
      </c>
      <c r="D70" s="32" t="s">
        <v>455</v>
      </c>
      <c r="E70" s="32" t="s">
        <v>6015</v>
      </c>
      <c r="F70" s="32" t="s">
        <v>6016</v>
      </c>
      <c r="G70" s="32" t="s">
        <v>25</v>
      </c>
      <c r="H70" s="32" t="s">
        <v>26</v>
      </c>
      <c r="I70" s="32" t="s">
        <v>2006</v>
      </c>
      <c r="J70" s="35">
        <v>0</v>
      </c>
      <c r="K70" s="35">
        <v>0</v>
      </c>
      <c r="L70" s="35">
        <v>0</v>
      </c>
      <c r="M70" s="35">
        <v>0</v>
      </c>
      <c r="N70" s="32" t="s">
        <v>19</v>
      </c>
      <c r="O70" s="32" t="s">
        <v>27</v>
      </c>
      <c r="P70" s="32">
        <v>1.67</v>
      </c>
      <c r="Q70" s="32"/>
      <c r="R70" s="39">
        <f t="shared" si="2"/>
        <v>1509</v>
      </c>
      <c r="S70" s="5" t="s">
        <v>51</v>
      </c>
      <c r="T70" s="5" t="s">
        <v>64</v>
      </c>
      <c r="U70" s="2"/>
      <c r="V70" s="2" t="str">
        <f>IF($J70+$L70=0,"nil",IF(OR($B70="TCU-WS",$B70=""),"non comm",IF(OR($G70="contract_cover",$H70="fixed price"),VLOOKUP($I70,'[1]mapping 2015'!$A:$B,2,FALSE),VLOOKUP($G70,'[1]mapping 2015'!$A:$B,2,FALSE))))</f>
        <v>nil</v>
      </c>
      <c r="W70" s="37">
        <f>IF(OR(V70="non comm",V70="nil",J70=0),0,IF(V70="SBM 2.1 IIPS",J70*VLOOKUP(N70,'[2]NGP%'!$C:$D,2,FALSE),J70*SUMIFS('[2]NGP%'!$D:$D,'[2]NGP%'!$A:$A,V70,'[2]NGP%'!$B:$B,AA70)))</f>
        <v>0</v>
      </c>
      <c r="X70" s="37">
        <f>IF(OR(V70="non comm",V70="nil",J70=0),0,IF(V70="SBM 2.1 IIPS",J70*VLOOKUP(N70,'[2]NGP%'!$C:$E,3,FALSE),J70*SUMIFS('[2]NGP%'!$E:$E,'[2]NGP%'!$A:$A,V70,'[2]NGP%'!$B:$B,AA70)))</f>
        <v>0</v>
      </c>
      <c r="Y70" s="32"/>
      <c r="Z70" s="54" t="str">
        <f>IF(MID(H70,1,4)="Item","Nil",IF(G70="contract_cover",VLOOKUP(I70,'svc type'!C:D,2,FALSE),VLOOKUP(G70,'svc type'!A:D,4,FALSE)))</f>
        <v>IIPS</v>
      </c>
      <c r="AA70" s="4" t="str">
        <f>IF(B70="","",VLOOKUP(B70,Sector!C:D,2,FALSE))</f>
        <v>OTH</v>
      </c>
      <c r="AB70" s="4" t="str">
        <f t="shared" si="3"/>
        <v>TCU-WS</v>
      </c>
      <c r="AC70" s="4"/>
      <c r="AD70" s="4"/>
      <c r="AE70" s="4"/>
      <c r="AF70" s="4"/>
      <c r="AG70" s="4"/>
    </row>
    <row r="71" spans="1:33" x14ac:dyDescent="0.25">
      <c r="A71" s="57">
        <v>42247.473704942131</v>
      </c>
      <c r="B71" s="32" t="s">
        <v>22</v>
      </c>
      <c r="C71" s="32" t="s">
        <v>456</v>
      </c>
      <c r="D71" s="32" t="s">
        <v>455</v>
      </c>
      <c r="E71" s="32" t="s">
        <v>6015</v>
      </c>
      <c r="F71" s="32" t="s">
        <v>6016</v>
      </c>
      <c r="G71" s="32" t="s">
        <v>25</v>
      </c>
      <c r="H71" s="32" t="s">
        <v>26</v>
      </c>
      <c r="I71" s="32" t="s">
        <v>2006</v>
      </c>
      <c r="J71" s="35">
        <v>0</v>
      </c>
      <c r="K71" s="35">
        <v>0</v>
      </c>
      <c r="L71" s="35">
        <v>0</v>
      </c>
      <c r="M71" s="35">
        <v>0</v>
      </c>
      <c r="N71" s="32" t="s">
        <v>19</v>
      </c>
      <c r="O71" s="32" t="s">
        <v>27</v>
      </c>
      <c r="P71" s="32">
        <v>3</v>
      </c>
      <c r="Q71" s="32"/>
      <c r="R71" s="39">
        <f t="shared" si="2"/>
        <v>1509</v>
      </c>
      <c r="S71" s="5" t="s">
        <v>51</v>
      </c>
      <c r="T71" s="5" t="s">
        <v>64</v>
      </c>
      <c r="U71" s="2"/>
      <c r="V71" s="2" t="str">
        <f>IF($J71+$L71=0,"nil",IF(OR($B71="TCU-WS",$B71=""),"non comm",IF(OR($G71="contract_cover",$H71="fixed price"),VLOOKUP($I71,'[1]mapping 2015'!$A:$B,2,FALSE),VLOOKUP($G71,'[1]mapping 2015'!$A:$B,2,FALSE))))</f>
        <v>nil</v>
      </c>
      <c r="W71" s="37">
        <f>IF(OR(V71="non comm",V71="nil",J71=0),0,IF(V71="SBM 2.1 IIPS",J71*VLOOKUP(N71,'[2]NGP%'!$C:$D,2,FALSE),J71*SUMIFS('[2]NGP%'!$D:$D,'[2]NGP%'!$A:$A,V71,'[2]NGP%'!$B:$B,AA71)))</f>
        <v>0</v>
      </c>
      <c r="X71" s="37">
        <f>IF(OR(V71="non comm",V71="nil",J71=0),0,IF(V71="SBM 2.1 IIPS",J71*VLOOKUP(N71,'[2]NGP%'!$C:$E,3,FALSE),J71*SUMIFS('[2]NGP%'!$E:$E,'[2]NGP%'!$A:$A,V71,'[2]NGP%'!$B:$B,AA71)))</f>
        <v>0</v>
      </c>
      <c r="Y71" s="32"/>
      <c r="Z71" s="54" t="str">
        <f>IF(MID(H71,1,4)="Item","Nil",IF(G71="contract_cover",VLOOKUP(I71,'svc type'!C:D,2,FALSE),VLOOKUP(G71,'svc type'!A:D,4,FALSE)))</f>
        <v>IIPS</v>
      </c>
      <c r="AA71" s="4" t="str">
        <f>IF(B71="","",VLOOKUP(B71,Sector!C:D,2,FALSE))</f>
        <v>OTH</v>
      </c>
      <c r="AB71" s="4" t="str">
        <f t="shared" si="3"/>
        <v>TCU-WS</v>
      </c>
      <c r="AC71" s="4"/>
      <c r="AD71" s="4"/>
      <c r="AE71" s="4"/>
      <c r="AF71" s="4"/>
      <c r="AG71" s="4"/>
    </row>
    <row r="72" spans="1:33" x14ac:dyDescent="0.25">
      <c r="A72" s="57">
        <v>42247.473704942131</v>
      </c>
      <c r="B72" s="32" t="s">
        <v>22</v>
      </c>
      <c r="C72" s="32" t="s">
        <v>456</v>
      </c>
      <c r="D72" s="32" t="s">
        <v>455</v>
      </c>
      <c r="E72" s="32" t="s">
        <v>6015</v>
      </c>
      <c r="F72" s="32" t="s">
        <v>6016</v>
      </c>
      <c r="G72" s="32" t="s">
        <v>35</v>
      </c>
      <c r="H72" s="32" t="s">
        <v>38</v>
      </c>
      <c r="I72" s="32" t="s">
        <v>2006</v>
      </c>
      <c r="J72" s="35">
        <v>0</v>
      </c>
      <c r="K72" s="35">
        <v>0</v>
      </c>
      <c r="L72" s="35">
        <v>0</v>
      </c>
      <c r="M72" s="35">
        <v>24.35</v>
      </c>
      <c r="N72" s="32" t="s">
        <v>19</v>
      </c>
      <c r="O72" s="32" t="s">
        <v>27</v>
      </c>
      <c r="P72" s="32">
        <v>1</v>
      </c>
      <c r="Q72" s="32"/>
      <c r="R72" s="39">
        <f t="shared" si="2"/>
        <v>1509</v>
      </c>
      <c r="S72" s="5" t="s">
        <v>51</v>
      </c>
      <c r="T72" s="5" t="s">
        <v>64</v>
      </c>
      <c r="U72" s="2"/>
      <c r="V72" s="2" t="str">
        <f>IF($J72+$L72=0,"nil",IF(OR($B72="TCU-WS",$B72=""),"non comm",IF(OR($G72="contract_cover",$H72="fixed price"),VLOOKUP($I72,'[1]mapping 2015'!$A:$B,2,FALSE),VLOOKUP($G72,'[1]mapping 2015'!$A:$B,2,FALSE))))</f>
        <v>nil</v>
      </c>
      <c r="W72" s="37">
        <f>IF(OR(V72="non comm",V72="nil",J72=0),0,IF(V72="SBM 2.1 IIPS",J72*VLOOKUP(N72,'[2]NGP%'!$C:$D,2,FALSE),J72*SUMIFS('[2]NGP%'!$D:$D,'[2]NGP%'!$A:$A,V72,'[2]NGP%'!$B:$B,AA72)))</f>
        <v>0</v>
      </c>
      <c r="X72" s="37">
        <f>IF(OR(V72="non comm",V72="nil",J72=0),0,IF(V72="SBM 2.1 IIPS",J72*VLOOKUP(N72,'[2]NGP%'!$C:$E,3,FALSE),J72*SUMIFS('[2]NGP%'!$E:$E,'[2]NGP%'!$A:$A,V72,'[2]NGP%'!$B:$B,AA72)))</f>
        <v>0</v>
      </c>
      <c r="Y72" s="32"/>
      <c r="Z72" s="54" t="str">
        <f>IF(MID(H72,1,4)="Item","Nil",IF(G72="contract_cover",VLOOKUP(I72,'svc type'!C:D,2,FALSE),VLOOKUP(G72,'svc type'!A:D,4,FALSE)))</f>
        <v>Exp</v>
      </c>
      <c r="AA72" s="4" t="str">
        <f>IF(B72="","",VLOOKUP(B72,Sector!C:D,2,FALSE))</f>
        <v>OTH</v>
      </c>
      <c r="AB72" s="4" t="str">
        <f t="shared" si="3"/>
        <v>TCU-WS</v>
      </c>
      <c r="AC72" s="4"/>
      <c r="AD72" s="4"/>
      <c r="AE72" s="4"/>
      <c r="AF72" s="4"/>
      <c r="AG72" s="4"/>
    </row>
    <row r="73" spans="1:33" x14ac:dyDescent="0.25">
      <c r="A73" s="57">
        <v>42247.473704942131</v>
      </c>
      <c r="B73" s="32" t="s">
        <v>22</v>
      </c>
      <c r="C73" s="32" t="s">
        <v>456</v>
      </c>
      <c r="D73" s="32" t="s">
        <v>455</v>
      </c>
      <c r="E73" s="32" t="s">
        <v>6015</v>
      </c>
      <c r="F73" s="32" t="s">
        <v>6016</v>
      </c>
      <c r="G73" s="32" t="s">
        <v>35</v>
      </c>
      <c r="H73" s="32" t="s">
        <v>38</v>
      </c>
      <c r="I73" s="32" t="s">
        <v>2006</v>
      </c>
      <c r="J73" s="35">
        <v>0</v>
      </c>
      <c r="K73" s="35">
        <v>0</v>
      </c>
      <c r="L73" s="35">
        <v>0</v>
      </c>
      <c r="M73" s="35">
        <v>12.3</v>
      </c>
      <c r="N73" s="32" t="s">
        <v>19</v>
      </c>
      <c r="O73" s="32" t="s">
        <v>27</v>
      </c>
      <c r="P73" s="32">
        <v>1</v>
      </c>
      <c r="Q73" s="32"/>
      <c r="R73" s="39">
        <f t="shared" si="2"/>
        <v>1509</v>
      </c>
      <c r="S73" s="5" t="s">
        <v>51</v>
      </c>
      <c r="T73" s="5" t="s">
        <v>64</v>
      </c>
      <c r="U73" s="2"/>
      <c r="V73" s="2" t="str">
        <f>IF($J73+$L73=0,"nil",IF(OR($B73="TCU-WS",$B73=""),"non comm",IF(OR($G73="contract_cover",$H73="fixed price"),VLOOKUP($I73,'[1]mapping 2015'!$A:$B,2,FALSE),VLOOKUP($G73,'[1]mapping 2015'!$A:$B,2,FALSE))))</f>
        <v>nil</v>
      </c>
      <c r="W73" s="37">
        <f>IF(OR(V73="non comm",V73="nil",J73=0),0,IF(V73="SBM 2.1 IIPS",J73*VLOOKUP(N73,'[2]NGP%'!$C:$D,2,FALSE),J73*SUMIFS('[2]NGP%'!$D:$D,'[2]NGP%'!$A:$A,V73,'[2]NGP%'!$B:$B,AA73)))</f>
        <v>0</v>
      </c>
      <c r="X73" s="37">
        <f>IF(OR(V73="non comm",V73="nil",J73=0),0,IF(V73="SBM 2.1 IIPS",J73*VLOOKUP(N73,'[2]NGP%'!$C:$E,3,FALSE),J73*SUMIFS('[2]NGP%'!$E:$E,'[2]NGP%'!$A:$A,V73,'[2]NGP%'!$B:$B,AA73)))</f>
        <v>0</v>
      </c>
      <c r="Y73" s="32"/>
      <c r="Z73" s="54" t="str">
        <f>IF(MID(H73,1,4)="Item","Nil",IF(G73="contract_cover",VLOOKUP(I73,'svc type'!C:D,2,FALSE),VLOOKUP(G73,'svc type'!A:D,4,FALSE)))</f>
        <v>Exp</v>
      </c>
      <c r="AA73" s="4" t="str">
        <f>IF(B73="","",VLOOKUP(B73,Sector!C:D,2,FALSE))</f>
        <v>OTH</v>
      </c>
      <c r="AB73" s="4" t="str">
        <f t="shared" si="3"/>
        <v>TCU-WS</v>
      </c>
      <c r="AC73" s="4"/>
      <c r="AD73" s="4"/>
      <c r="AE73" s="4"/>
      <c r="AF73" s="4"/>
      <c r="AG73" s="4"/>
    </row>
    <row r="74" spans="1:33" x14ac:dyDescent="0.25">
      <c r="A74" s="57">
        <v>42247.473704942131</v>
      </c>
      <c r="B74" s="32" t="s">
        <v>22</v>
      </c>
      <c r="C74" s="32" t="s">
        <v>456</v>
      </c>
      <c r="D74" s="32" t="s">
        <v>455</v>
      </c>
      <c r="E74" s="32" t="s">
        <v>6015</v>
      </c>
      <c r="F74" s="32" t="s">
        <v>6016</v>
      </c>
      <c r="G74" s="32" t="s">
        <v>33</v>
      </c>
      <c r="H74" s="32" t="s">
        <v>34</v>
      </c>
      <c r="I74" s="32" t="s">
        <v>2006</v>
      </c>
      <c r="J74" s="35">
        <v>0</v>
      </c>
      <c r="K74" s="35">
        <v>0</v>
      </c>
      <c r="L74" s="35">
        <v>0</v>
      </c>
      <c r="M74" s="35">
        <v>3</v>
      </c>
      <c r="N74" s="32" t="s">
        <v>19</v>
      </c>
      <c r="O74" s="32" t="s">
        <v>27</v>
      </c>
      <c r="P74" s="32">
        <v>1</v>
      </c>
      <c r="Q74" s="32"/>
      <c r="R74" s="39">
        <f t="shared" si="2"/>
        <v>1509</v>
      </c>
      <c r="S74" s="5" t="s">
        <v>51</v>
      </c>
      <c r="T74" s="5" t="s">
        <v>64</v>
      </c>
      <c r="U74" s="2"/>
      <c r="V74" s="2" t="str">
        <f>IF($J74+$L74=0,"nil",IF(OR($B74="TCU-WS",$B74=""),"non comm",IF(OR($G74="contract_cover",$H74="fixed price"),VLOOKUP($I74,'[1]mapping 2015'!$A:$B,2,FALSE),VLOOKUP($G74,'[1]mapping 2015'!$A:$B,2,FALSE))))</f>
        <v>nil</v>
      </c>
      <c r="W74" s="37">
        <f>IF(OR(V74="non comm",V74="nil",J74=0),0,IF(V74="SBM 2.1 IIPS",J74*VLOOKUP(N74,'[2]NGP%'!$C:$D,2,FALSE),J74*SUMIFS('[2]NGP%'!$D:$D,'[2]NGP%'!$A:$A,V74,'[2]NGP%'!$B:$B,AA74)))</f>
        <v>0</v>
      </c>
      <c r="X74" s="37">
        <f>IF(OR(V74="non comm",V74="nil",J74=0),0,IF(V74="SBM 2.1 IIPS",J74*VLOOKUP(N74,'[2]NGP%'!$C:$E,3,FALSE),J74*SUMIFS('[2]NGP%'!$E:$E,'[2]NGP%'!$A:$A,V74,'[2]NGP%'!$B:$B,AA74)))</f>
        <v>0</v>
      </c>
      <c r="Y74" s="32"/>
      <c r="Z74" s="54" t="str">
        <f>IF(MID(H74,1,4)="Item","Nil",IF(G74="contract_cover",VLOOKUP(I74,'svc type'!C:D,2,FALSE),VLOOKUP(G74,'svc type'!A:D,4,FALSE)))</f>
        <v>Exp</v>
      </c>
      <c r="AA74" s="4" t="str">
        <f>IF(B74="","",VLOOKUP(B74,Sector!C:D,2,FALSE))</f>
        <v>OTH</v>
      </c>
      <c r="AB74" s="4" t="str">
        <f t="shared" si="3"/>
        <v>TCU-WS</v>
      </c>
      <c r="AC74" s="4"/>
      <c r="AD74" s="4"/>
      <c r="AE74" s="4"/>
      <c r="AF74" s="4"/>
      <c r="AG74" s="4"/>
    </row>
    <row r="75" spans="1:33" x14ac:dyDescent="0.25">
      <c r="A75" s="57">
        <v>42247.473704942131</v>
      </c>
      <c r="B75" s="32" t="s">
        <v>22</v>
      </c>
      <c r="C75" s="32" t="s">
        <v>456</v>
      </c>
      <c r="D75" s="32" t="s">
        <v>455</v>
      </c>
      <c r="E75" s="32" t="s">
        <v>6015</v>
      </c>
      <c r="F75" s="32" t="s">
        <v>6016</v>
      </c>
      <c r="G75" s="32" t="s">
        <v>35</v>
      </c>
      <c r="H75" s="32" t="s">
        <v>38</v>
      </c>
      <c r="I75" s="32" t="s">
        <v>2006</v>
      </c>
      <c r="J75" s="35">
        <v>0</v>
      </c>
      <c r="K75" s="35">
        <v>0</v>
      </c>
      <c r="L75" s="35">
        <v>0</v>
      </c>
      <c r="M75" s="35">
        <v>33.299999999999997</v>
      </c>
      <c r="N75" s="32" t="s">
        <v>19</v>
      </c>
      <c r="O75" s="32" t="s">
        <v>27</v>
      </c>
      <c r="P75" s="32">
        <v>1</v>
      </c>
      <c r="Q75" s="32"/>
      <c r="R75" s="39">
        <f t="shared" si="2"/>
        <v>1509</v>
      </c>
      <c r="S75" s="5" t="s">
        <v>51</v>
      </c>
      <c r="T75" s="5" t="s">
        <v>64</v>
      </c>
      <c r="U75" s="2"/>
      <c r="V75" s="2" t="str">
        <f>IF($J75+$L75=0,"nil",IF(OR($B75="TCU-WS",$B75=""),"non comm",IF(OR($G75="contract_cover",$H75="fixed price"),VLOOKUP($I75,'[1]mapping 2015'!$A:$B,2,FALSE),VLOOKUP($G75,'[1]mapping 2015'!$A:$B,2,FALSE))))</f>
        <v>nil</v>
      </c>
      <c r="W75" s="37">
        <f>IF(OR(V75="non comm",V75="nil",J75=0),0,IF(V75="SBM 2.1 IIPS",J75*VLOOKUP(N75,'[2]NGP%'!$C:$D,2,FALSE),J75*SUMIFS('[2]NGP%'!$D:$D,'[2]NGP%'!$A:$A,V75,'[2]NGP%'!$B:$B,AA75)))</f>
        <v>0</v>
      </c>
      <c r="X75" s="37">
        <f>IF(OR(V75="non comm",V75="nil",J75=0),0,IF(V75="SBM 2.1 IIPS",J75*VLOOKUP(N75,'[2]NGP%'!$C:$E,3,FALSE),J75*SUMIFS('[2]NGP%'!$E:$E,'[2]NGP%'!$A:$A,V75,'[2]NGP%'!$B:$B,AA75)))</f>
        <v>0</v>
      </c>
      <c r="Y75" s="32"/>
      <c r="Z75" s="54" t="str">
        <f>IF(MID(H75,1,4)="Item","Nil",IF(G75="contract_cover",VLOOKUP(I75,'svc type'!C:D,2,FALSE),VLOOKUP(G75,'svc type'!A:D,4,FALSE)))</f>
        <v>Exp</v>
      </c>
      <c r="AA75" s="4" t="str">
        <f>IF(B75="","",VLOOKUP(B75,Sector!C:D,2,FALSE))</f>
        <v>OTH</v>
      </c>
      <c r="AB75" s="4" t="str">
        <f t="shared" si="3"/>
        <v>TCU-WS</v>
      </c>
      <c r="AC75" s="4"/>
      <c r="AD75" s="4"/>
      <c r="AE75" s="4"/>
      <c r="AF75" s="4"/>
      <c r="AG75" s="4"/>
    </row>
    <row r="76" spans="1:33" x14ac:dyDescent="0.25">
      <c r="A76" s="57">
        <v>42247.475341435187</v>
      </c>
      <c r="B76" s="32" t="s">
        <v>22</v>
      </c>
      <c r="C76" s="32" t="s">
        <v>6017</v>
      </c>
      <c r="D76" s="32" t="s">
        <v>6018</v>
      </c>
      <c r="E76" s="32" t="s">
        <v>6019</v>
      </c>
      <c r="F76" s="32" t="s">
        <v>6020</v>
      </c>
      <c r="G76" s="32" t="s">
        <v>25</v>
      </c>
      <c r="H76" s="32" t="s">
        <v>26</v>
      </c>
      <c r="I76" s="32" t="s">
        <v>2006</v>
      </c>
      <c r="J76" s="35">
        <v>0</v>
      </c>
      <c r="K76" s="35">
        <v>0</v>
      </c>
      <c r="L76" s="35">
        <v>0</v>
      </c>
      <c r="M76" s="35">
        <v>0</v>
      </c>
      <c r="N76" s="32" t="s">
        <v>19</v>
      </c>
      <c r="O76" s="32" t="s">
        <v>24</v>
      </c>
      <c r="P76" s="32">
        <v>0.5</v>
      </c>
      <c r="Q76" s="32"/>
      <c r="R76" s="39">
        <f t="shared" si="2"/>
        <v>1509</v>
      </c>
      <c r="S76" s="5" t="s">
        <v>51</v>
      </c>
      <c r="T76" s="5" t="s">
        <v>64</v>
      </c>
      <c r="U76" s="2"/>
      <c r="V76" s="2" t="str">
        <f>IF($J76+$L76=0,"nil",IF(OR($B76="TCU-WS",$B76=""),"non comm",IF(OR($G76="contract_cover",$H76="fixed price"),VLOOKUP($I76,'[1]mapping 2015'!$A:$B,2,FALSE),VLOOKUP($G76,'[1]mapping 2015'!$A:$B,2,FALSE))))</f>
        <v>nil</v>
      </c>
      <c r="W76" s="37">
        <f>IF(OR(V76="non comm",V76="nil",J76=0),0,IF(V76="SBM 2.1 IIPS",J76*VLOOKUP(N76,'[2]NGP%'!$C:$D,2,FALSE),J76*SUMIFS('[2]NGP%'!$D:$D,'[2]NGP%'!$A:$A,V76,'[2]NGP%'!$B:$B,AA76)))</f>
        <v>0</v>
      </c>
      <c r="X76" s="37">
        <f>IF(OR(V76="non comm",V76="nil",J76=0),0,IF(V76="SBM 2.1 IIPS",J76*VLOOKUP(N76,'[2]NGP%'!$C:$E,3,FALSE),J76*SUMIFS('[2]NGP%'!$E:$E,'[2]NGP%'!$A:$A,V76,'[2]NGP%'!$B:$B,AA76)))</f>
        <v>0</v>
      </c>
      <c r="Y76" s="32"/>
      <c r="Z76" s="54" t="str">
        <f>IF(MID(H76,1,4)="Item","Nil",IF(G76="contract_cover",VLOOKUP(I76,'svc type'!C:D,2,FALSE),VLOOKUP(G76,'svc type'!A:D,4,FALSE)))</f>
        <v>IIPS</v>
      </c>
      <c r="AA76" s="4" t="str">
        <f>IF(B76="","",VLOOKUP(B76,Sector!C:D,2,FALSE))</f>
        <v>OTH</v>
      </c>
      <c r="AB76" s="4" t="str">
        <f t="shared" si="3"/>
        <v>TCU-WS</v>
      </c>
      <c r="AC76" s="4"/>
      <c r="AD76" s="4"/>
      <c r="AE76" s="4"/>
      <c r="AF76" s="4"/>
      <c r="AG76" s="4"/>
    </row>
    <row r="77" spans="1:33" x14ac:dyDescent="0.25">
      <c r="A77" s="57">
        <v>42247.475341435187</v>
      </c>
      <c r="B77" s="32" t="s">
        <v>22</v>
      </c>
      <c r="C77" s="32" t="s">
        <v>6017</v>
      </c>
      <c r="D77" s="32" t="s">
        <v>6018</v>
      </c>
      <c r="E77" s="32" t="s">
        <v>6019</v>
      </c>
      <c r="F77" s="32" t="s">
        <v>6020</v>
      </c>
      <c r="G77" s="32" t="s">
        <v>35</v>
      </c>
      <c r="H77" s="32" t="s">
        <v>38</v>
      </c>
      <c r="I77" s="32" t="s">
        <v>2006</v>
      </c>
      <c r="J77" s="35">
        <v>0</v>
      </c>
      <c r="K77" s="35">
        <v>0</v>
      </c>
      <c r="L77" s="35">
        <v>0</v>
      </c>
      <c r="M77" s="35">
        <v>22.3</v>
      </c>
      <c r="N77" s="32" t="s">
        <v>19</v>
      </c>
      <c r="O77" s="32" t="s">
        <v>24</v>
      </c>
      <c r="P77" s="32">
        <v>1</v>
      </c>
      <c r="Q77" s="32"/>
      <c r="R77" s="39">
        <f t="shared" si="2"/>
        <v>1509</v>
      </c>
      <c r="S77" s="5" t="s">
        <v>51</v>
      </c>
      <c r="T77" s="5" t="s">
        <v>64</v>
      </c>
      <c r="U77" s="2"/>
      <c r="V77" s="2" t="str">
        <f>IF($J77+$L77=0,"nil",IF(OR($B77="TCU-WS",$B77=""),"non comm",IF(OR($G77="contract_cover",$H77="fixed price"),VLOOKUP($I77,'[1]mapping 2015'!$A:$B,2,FALSE),VLOOKUP($G77,'[1]mapping 2015'!$A:$B,2,FALSE))))</f>
        <v>nil</v>
      </c>
      <c r="W77" s="37">
        <f>IF(OR(V77="non comm",V77="nil",J77=0),0,IF(V77="SBM 2.1 IIPS",J77*VLOOKUP(N77,'[2]NGP%'!$C:$D,2,FALSE),J77*SUMIFS('[2]NGP%'!$D:$D,'[2]NGP%'!$A:$A,V77,'[2]NGP%'!$B:$B,AA77)))</f>
        <v>0</v>
      </c>
      <c r="X77" s="37">
        <f>IF(OR(V77="non comm",V77="nil",J77=0),0,IF(V77="SBM 2.1 IIPS",J77*VLOOKUP(N77,'[2]NGP%'!$C:$E,3,FALSE),J77*SUMIFS('[2]NGP%'!$E:$E,'[2]NGP%'!$A:$A,V77,'[2]NGP%'!$B:$B,AA77)))</f>
        <v>0</v>
      </c>
      <c r="Y77" s="32"/>
      <c r="Z77" s="54" t="str">
        <f>IF(MID(H77,1,4)="Item","Nil",IF(G77="contract_cover",VLOOKUP(I77,'svc type'!C:D,2,FALSE),VLOOKUP(G77,'svc type'!A:D,4,FALSE)))</f>
        <v>Exp</v>
      </c>
      <c r="AA77" s="4" t="str">
        <f>IF(B77="","",VLOOKUP(B77,Sector!C:D,2,FALSE))</f>
        <v>OTH</v>
      </c>
      <c r="AB77" s="4" t="str">
        <f t="shared" si="3"/>
        <v>TCU-WS</v>
      </c>
      <c r="AC77" s="4"/>
      <c r="AD77" s="4"/>
      <c r="AE77" s="4"/>
      <c r="AF77" s="4"/>
      <c r="AG77" s="4"/>
    </row>
    <row r="78" spans="1:33" x14ac:dyDescent="0.25">
      <c r="A78" s="57">
        <v>42247.475341435187</v>
      </c>
      <c r="B78" s="32" t="s">
        <v>22</v>
      </c>
      <c r="C78" s="32" t="s">
        <v>6017</v>
      </c>
      <c r="D78" s="32" t="s">
        <v>6018</v>
      </c>
      <c r="E78" s="32" t="s">
        <v>6019</v>
      </c>
      <c r="F78" s="32" t="s">
        <v>6020</v>
      </c>
      <c r="G78" s="32" t="s">
        <v>35</v>
      </c>
      <c r="H78" s="32" t="s">
        <v>38</v>
      </c>
      <c r="I78" s="32" t="s">
        <v>2006</v>
      </c>
      <c r="J78" s="35">
        <v>0</v>
      </c>
      <c r="K78" s="35">
        <v>0</v>
      </c>
      <c r="L78" s="35">
        <v>0</v>
      </c>
      <c r="M78" s="35">
        <v>19.25</v>
      </c>
      <c r="N78" s="32" t="s">
        <v>19</v>
      </c>
      <c r="O78" s="32" t="s">
        <v>24</v>
      </c>
      <c r="P78" s="32">
        <v>1</v>
      </c>
      <c r="Q78" s="32"/>
      <c r="R78" s="39">
        <f t="shared" si="2"/>
        <v>1509</v>
      </c>
      <c r="S78" s="5" t="s">
        <v>51</v>
      </c>
      <c r="T78" s="5" t="s">
        <v>64</v>
      </c>
      <c r="U78" s="2"/>
      <c r="V78" s="2" t="str">
        <f>IF($J78+$L78=0,"nil",IF(OR($B78="TCU-WS",$B78=""),"non comm",IF(OR($G78="contract_cover",$H78="fixed price"),VLOOKUP($I78,'[1]mapping 2015'!$A:$B,2,FALSE),VLOOKUP($G78,'[1]mapping 2015'!$A:$B,2,FALSE))))</f>
        <v>nil</v>
      </c>
      <c r="W78" s="37">
        <f>IF(OR(V78="non comm",V78="nil",J78=0),0,IF(V78="SBM 2.1 IIPS",J78*VLOOKUP(N78,'[2]NGP%'!$C:$D,2,FALSE),J78*SUMIFS('[2]NGP%'!$D:$D,'[2]NGP%'!$A:$A,V78,'[2]NGP%'!$B:$B,AA78)))</f>
        <v>0</v>
      </c>
      <c r="X78" s="37">
        <f>IF(OR(V78="non comm",V78="nil",J78=0),0,IF(V78="SBM 2.1 IIPS",J78*VLOOKUP(N78,'[2]NGP%'!$C:$E,3,FALSE),J78*SUMIFS('[2]NGP%'!$E:$E,'[2]NGP%'!$A:$A,V78,'[2]NGP%'!$B:$B,AA78)))</f>
        <v>0</v>
      </c>
      <c r="Y78" s="32"/>
      <c r="Z78" s="54" t="str">
        <f>IF(MID(H78,1,4)="Item","Nil",IF(G78="contract_cover",VLOOKUP(I78,'svc type'!C:D,2,FALSE),VLOOKUP(G78,'svc type'!A:D,4,FALSE)))</f>
        <v>Exp</v>
      </c>
      <c r="AA78" s="4" t="str">
        <f>IF(B78="","",VLOOKUP(B78,Sector!C:D,2,FALSE))</f>
        <v>OTH</v>
      </c>
      <c r="AB78" s="4" t="str">
        <f t="shared" si="3"/>
        <v>TCU-WS</v>
      </c>
      <c r="AC78" s="4"/>
      <c r="AD78" s="4"/>
      <c r="AE78" s="4"/>
      <c r="AF78" s="4"/>
      <c r="AG78" s="4"/>
    </row>
    <row r="79" spans="1:33" x14ac:dyDescent="0.25">
      <c r="A79" s="57">
        <v>42247.479309108799</v>
      </c>
      <c r="B79" s="32" t="s">
        <v>22</v>
      </c>
      <c r="C79" s="32" t="s">
        <v>5113</v>
      </c>
      <c r="D79" s="32" t="s">
        <v>5114</v>
      </c>
      <c r="E79" s="32" t="s">
        <v>6021</v>
      </c>
      <c r="F79" s="32" t="s">
        <v>6022</v>
      </c>
      <c r="G79" s="32" t="s">
        <v>25</v>
      </c>
      <c r="H79" s="32" t="s">
        <v>26</v>
      </c>
      <c r="I79" s="32" t="s">
        <v>2006</v>
      </c>
      <c r="J79" s="35">
        <v>0</v>
      </c>
      <c r="K79" s="35">
        <v>0</v>
      </c>
      <c r="L79" s="35">
        <v>0</v>
      </c>
      <c r="M79" s="35">
        <v>0</v>
      </c>
      <c r="N79" s="32" t="s">
        <v>19</v>
      </c>
      <c r="O79" s="32" t="s">
        <v>508</v>
      </c>
      <c r="P79" s="32">
        <v>4.25</v>
      </c>
      <c r="Q79" s="32"/>
      <c r="R79" s="39">
        <f t="shared" si="2"/>
        <v>1509</v>
      </c>
      <c r="S79" s="5" t="s">
        <v>51</v>
      </c>
      <c r="T79" s="5" t="s">
        <v>64</v>
      </c>
      <c r="U79" s="2"/>
      <c r="V79" s="2" t="str">
        <f>IF($J79+$L79=0,"nil",IF(OR($B79="TCU-WS",$B79=""),"non comm",IF(OR($G79="contract_cover",$H79="fixed price"),VLOOKUP($I79,'[1]mapping 2015'!$A:$B,2,FALSE),VLOOKUP($G79,'[1]mapping 2015'!$A:$B,2,FALSE))))</f>
        <v>nil</v>
      </c>
      <c r="W79" s="37">
        <f>IF(OR(V79="non comm",V79="nil",J79=0),0,IF(V79="SBM 2.1 IIPS",J79*VLOOKUP(N79,'[2]NGP%'!$C:$D,2,FALSE),J79*SUMIFS('[2]NGP%'!$D:$D,'[2]NGP%'!$A:$A,V79,'[2]NGP%'!$B:$B,AA79)))</f>
        <v>0</v>
      </c>
      <c r="X79" s="37">
        <f>IF(OR(V79="non comm",V79="nil",J79=0),0,IF(V79="SBM 2.1 IIPS",J79*VLOOKUP(N79,'[2]NGP%'!$C:$E,3,FALSE),J79*SUMIFS('[2]NGP%'!$E:$E,'[2]NGP%'!$A:$A,V79,'[2]NGP%'!$B:$B,AA79)))</f>
        <v>0</v>
      </c>
      <c r="Y79" s="32"/>
      <c r="Z79" s="54" t="str">
        <f>IF(MID(H79,1,4)="Item","Nil",IF(G79="contract_cover",VLOOKUP(I79,'svc type'!C:D,2,FALSE),VLOOKUP(G79,'svc type'!A:D,4,FALSE)))</f>
        <v>IIPS</v>
      </c>
      <c r="AA79" s="4" t="str">
        <f>IF(B79="","",VLOOKUP(B79,Sector!C:D,2,FALSE))</f>
        <v>OTH</v>
      </c>
      <c r="AB79" s="4" t="str">
        <f t="shared" si="3"/>
        <v>TCU-WS</v>
      </c>
      <c r="AC79" s="4"/>
      <c r="AD79" s="4"/>
      <c r="AE79" s="4"/>
      <c r="AF79" s="4"/>
      <c r="AG79" s="4"/>
    </row>
    <row r="80" spans="1:33" x14ac:dyDescent="0.25">
      <c r="A80" s="57">
        <v>42247.479309108799</v>
      </c>
      <c r="B80" s="32" t="s">
        <v>22</v>
      </c>
      <c r="C80" s="32" t="s">
        <v>5113</v>
      </c>
      <c r="D80" s="32" t="s">
        <v>5114</v>
      </c>
      <c r="E80" s="32" t="s">
        <v>6021</v>
      </c>
      <c r="F80" s="32" t="s">
        <v>6022</v>
      </c>
      <c r="G80" s="32" t="s">
        <v>35</v>
      </c>
      <c r="H80" s="32" t="s">
        <v>38</v>
      </c>
      <c r="I80" s="32" t="s">
        <v>2006</v>
      </c>
      <c r="J80" s="35">
        <v>0</v>
      </c>
      <c r="K80" s="35">
        <v>0</v>
      </c>
      <c r="L80" s="35">
        <v>0</v>
      </c>
      <c r="M80" s="35">
        <v>17.7</v>
      </c>
      <c r="N80" s="32" t="s">
        <v>19</v>
      </c>
      <c r="O80" s="32" t="s">
        <v>508</v>
      </c>
      <c r="P80" s="32">
        <v>1</v>
      </c>
      <c r="Q80" s="32"/>
      <c r="R80" s="39">
        <f t="shared" si="2"/>
        <v>1509</v>
      </c>
      <c r="S80" s="5" t="s">
        <v>51</v>
      </c>
      <c r="T80" s="5" t="s">
        <v>64</v>
      </c>
      <c r="U80" s="2"/>
      <c r="V80" s="2" t="str">
        <f>IF($J80+$L80=0,"nil",IF(OR($B80="TCU-WS",$B80=""),"non comm",IF(OR($G80="contract_cover",$H80="fixed price"),VLOOKUP($I80,'[1]mapping 2015'!$A:$B,2,FALSE),VLOOKUP($G80,'[1]mapping 2015'!$A:$B,2,FALSE))))</f>
        <v>nil</v>
      </c>
      <c r="W80" s="37">
        <f>IF(OR(V80="non comm",V80="nil",J80=0),0,IF(V80="SBM 2.1 IIPS",J80*VLOOKUP(N80,'[2]NGP%'!$C:$D,2,FALSE),J80*SUMIFS('[2]NGP%'!$D:$D,'[2]NGP%'!$A:$A,V80,'[2]NGP%'!$B:$B,AA80)))</f>
        <v>0</v>
      </c>
      <c r="X80" s="37">
        <f>IF(OR(V80="non comm",V80="nil",J80=0),0,IF(V80="SBM 2.1 IIPS",J80*VLOOKUP(N80,'[2]NGP%'!$C:$E,3,FALSE),J80*SUMIFS('[2]NGP%'!$E:$E,'[2]NGP%'!$A:$A,V80,'[2]NGP%'!$B:$B,AA80)))</f>
        <v>0</v>
      </c>
      <c r="Y80" s="32"/>
      <c r="Z80" s="54" t="str">
        <f>IF(MID(H80,1,4)="Item","Nil",IF(G80="contract_cover",VLOOKUP(I80,'svc type'!C:D,2,FALSE),VLOOKUP(G80,'svc type'!A:D,4,FALSE)))</f>
        <v>Exp</v>
      </c>
      <c r="AA80" s="4" t="str">
        <f>IF(B80="","",VLOOKUP(B80,Sector!C:D,2,FALSE))</f>
        <v>OTH</v>
      </c>
      <c r="AB80" s="4" t="str">
        <f t="shared" si="3"/>
        <v>TCU-WS</v>
      </c>
      <c r="AC80" s="4"/>
      <c r="AD80" s="4"/>
      <c r="AE80" s="4"/>
      <c r="AF80" s="4"/>
      <c r="AG80" s="4"/>
    </row>
    <row r="81" spans="1:33" x14ac:dyDescent="0.25">
      <c r="A81" s="57">
        <v>42247.479309108799</v>
      </c>
      <c r="B81" s="32" t="s">
        <v>22</v>
      </c>
      <c r="C81" s="32" t="s">
        <v>5113</v>
      </c>
      <c r="D81" s="32" t="s">
        <v>5114</v>
      </c>
      <c r="E81" s="32" t="s">
        <v>6021</v>
      </c>
      <c r="F81" s="32" t="s">
        <v>6022</v>
      </c>
      <c r="G81" s="32" t="s">
        <v>29</v>
      </c>
      <c r="H81" s="32" t="s">
        <v>30</v>
      </c>
      <c r="I81" s="32" t="s">
        <v>2006</v>
      </c>
      <c r="J81" s="35">
        <v>0</v>
      </c>
      <c r="K81" s="35">
        <v>0</v>
      </c>
      <c r="L81" s="35">
        <v>0</v>
      </c>
      <c r="M81" s="35">
        <v>2.14</v>
      </c>
      <c r="N81" s="32" t="s">
        <v>19</v>
      </c>
      <c r="O81" s="32" t="s">
        <v>508</v>
      </c>
      <c r="P81" s="32">
        <v>1</v>
      </c>
      <c r="Q81" s="32"/>
      <c r="R81" s="39">
        <f t="shared" si="2"/>
        <v>1509</v>
      </c>
      <c r="S81" s="5" t="s">
        <v>51</v>
      </c>
      <c r="T81" s="5" t="s">
        <v>64</v>
      </c>
      <c r="U81" s="2"/>
      <c r="V81" s="2" t="str">
        <f>IF($J81+$L81=0,"nil",IF(OR($B81="TCU-WS",$B81=""),"non comm",IF(OR($G81="contract_cover",$H81="fixed price"),VLOOKUP($I81,'[1]mapping 2015'!$A:$B,2,FALSE),VLOOKUP($G81,'[1]mapping 2015'!$A:$B,2,FALSE))))</f>
        <v>nil</v>
      </c>
      <c r="W81" s="37">
        <f>IF(OR(V81="non comm",V81="nil",J81=0),0,IF(V81="SBM 2.1 IIPS",J81*VLOOKUP(N81,'[2]NGP%'!$C:$D,2,FALSE),J81*SUMIFS('[2]NGP%'!$D:$D,'[2]NGP%'!$A:$A,V81,'[2]NGP%'!$B:$B,AA81)))</f>
        <v>0</v>
      </c>
      <c r="X81" s="37">
        <f>IF(OR(V81="non comm",V81="nil",J81=0),0,IF(V81="SBM 2.1 IIPS",J81*VLOOKUP(N81,'[2]NGP%'!$C:$E,3,FALSE),J81*SUMIFS('[2]NGP%'!$E:$E,'[2]NGP%'!$A:$A,V81,'[2]NGP%'!$B:$B,AA81)))</f>
        <v>0</v>
      </c>
      <c r="Y81" s="32"/>
      <c r="Z81" s="54" t="str">
        <f>IF(MID(H81,1,4)="Item","Nil",IF(G81="contract_cover",VLOOKUP(I81,'svc type'!C:D,2,FALSE),VLOOKUP(G81,'svc type'!A:D,4,FALSE)))</f>
        <v>Exp</v>
      </c>
      <c r="AA81" s="4" t="str">
        <f>IF(B81="","",VLOOKUP(B81,Sector!C:D,2,FALSE))</f>
        <v>OTH</v>
      </c>
      <c r="AB81" s="4" t="str">
        <f t="shared" si="3"/>
        <v>TCU-WS</v>
      </c>
      <c r="AC81" s="4"/>
      <c r="AD81" s="4"/>
      <c r="AE81" s="4"/>
      <c r="AF81" s="4"/>
      <c r="AG81" s="4"/>
    </row>
    <row r="82" spans="1:33" x14ac:dyDescent="0.25">
      <c r="A82" s="57">
        <v>42247.479309108799</v>
      </c>
      <c r="B82" s="32" t="s">
        <v>22</v>
      </c>
      <c r="C82" s="32" t="s">
        <v>5113</v>
      </c>
      <c r="D82" s="32" t="s">
        <v>5114</v>
      </c>
      <c r="E82" s="32" t="s">
        <v>6021</v>
      </c>
      <c r="F82" s="32" t="s">
        <v>6022</v>
      </c>
      <c r="G82" s="32" t="s">
        <v>29</v>
      </c>
      <c r="H82" s="32" t="s">
        <v>30</v>
      </c>
      <c r="I82" s="32" t="s">
        <v>2006</v>
      </c>
      <c r="J82" s="35">
        <v>0</v>
      </c>
      <c r="K82" s="35">
        <v>0</v>
      </c>
      <c r="L82" s="35">
        <v>0</v>
      </c>
      <c r="M82" s="35">
        <v>2.2000000000000002</v>
      </c>
      <c r="N82" s="32" t="s">
        <v>19</v>
      </c>
      <c r="O82" s="32" t="s">
        <v>508</v>
      </c>
      <c r="P82" s="32">
        <v>1</v>
      </c>
      <c r="Q82" s="32"/>
      <c r="R82" s="39">
        <f t="shared" si="2"/>
        <v>1509</v>
      </c>
      <c r="S82" s="5" t="s">
        <v>51</v>
      </c>
      <c r="T82" s="5" t="s">
        <v>64</v>
      </c>
      <c r="U82" s="2"/>
      <c r="V82" s="2" t="str">
        <f>IF($J82+$L82=0,"nil",IF(OR($B82="TCU-WS",$B82=""),"non comm",IF(OR($G82="contract_cover",$H82="fixed price"),VLOOKUP($I82,'[1]mapping 2015'!$A:$B,2,FALSE),VLOOKUP($G82,'[1]mapping 2015'!$A:$B,2,FALSE))))</f>
        <v>nil</v>
      </c>
      <c r="W82" s="37">
        <f>IF(OR(V82="non comm",V82="nil",J82=0),0,IF(V82="SBM 2.1 IIPS",J82*VLOOKUP(N82,'[2]NGP%'!$C:$D,2,FALSE),J82*SUMIFS('[2]NGP%'!$D:$D,'[2]NGP%'!$A:$A,V82,'[2]NGP%'!$B:$B,AA82)))</f>
        <v>0</v>
      </c>
      <c r="X82" s="37">
        <f>IF(OR(V82="non comm",V82="nil",J82=0),0,IF(V82="SBM 2.1 IIPS",J82*VLOOKUP(N82,'[2]NGP%'!$C:$E,3,FALSE),J82*SUMIFS('[2]NGP%'!$E:$E,'[2]NGP%'!$A:$A,V82,'[2]NGP%'!$B:$B,AA82)))</f>
        <v>0</v>
      </c>
      <c r="Y82" s="32"/>
      <c r="Z82" s="54" t="str">
        <f>IF(MID(H82,1,4)="Item","Nil",IF(G82="contract_cover",VLOOKUP(I82,'svc type'!C:D,2,FALSE),VLOOKUP(G82,'svc type'!A:D,4,FALSE)))</f>
        <v>Exp</v>
      </c>
      <c r="AA82" s="4" t="str">
        <f>IF(B82="","",VLOOKUP(B82,Sector!C:D,2,FALSE))</f>
        <v>OTH</v>
      </c>
      <c r="AB82" s="4" t="str">
        <f t="shared" si="3"/>
        <v>TCU-WS</v>
      </c>
      <c r="AC82" s="4"/>
      <c r="AD82" s="4"/>
      <c r="AE82" s="4"/>
      <c r="AF82" s="4"/>
      <c r="AG82" s="4"/>
    </row>
    <row r="83" spans="1:33" x14ac:dyDescent="0.25">
      <c r="A83" s="57">
        <v>42247.479309108799</v>
      </c>
      <c r="B83" s="32" t="s">
        <v>22</v>
      </c>
      <c r="C83" s="32" t="s">
        <v>5113</v>
      </c>
      <c r="D83" s="32" t="s">
        <v>5114</v>
      </c>
      <c r="E83" s="32" t="s">
        <v>6021</v>
      </c>
      <c r="F83" s="32" t="s">
        <v>6022</v>
      </c>
      <c r="G83" s="32" t="s">
        <v>25</v>
      </c>
      <c r="H83" s="32" t="s">
        <v>26</v>
      </c>
      <c r="I83" s="32" t="s">
        <v>2006</v>
      </c>
      <c r="J83" s="35">
        <v>0</v>
      </c>
      <c r="K83" s="35">
        <v>0</v>
      </c>
      <c r="L83" s="35">
        <v>0</v>
      </c>
      <c r="M83" s="35">
        <v>0</v>
      </c>
      <c r="N83" s="32" t="s">
        <v>19</v>
      </c>
      <c r="O83" s="32" t="s">
        <v>508</v>
      </c>
      <c r="P83" s="32">
        <v>0.67</v>
      </c>
      <c r="Q83" s="32"/>
      <c r="R83" s="39">
        <f t="shared" si="2"/>
        <v>1509</v>
      </c>
      <c r="S83" s="5" t="s">
        <v>51</v>
      </c>
      <c r="T83" s="5" t="s">
        <v>64</v>
      </c>
      <c r="U83" s="2"/>
      <c r="V83" s="2" t="str">
        <f>IF($J83+$L83=0,"nil",IF(OR($B83="TCU-WS",$B83=""),"non comm",IF(OR($G83="contract_cover",$H83="fixed price"),VLOOKUP($I83,'[1]mapping 2015'!$A:$B,2,FALSE),VLOOKUP($G83,'[1]mapping 2015'!$A:$B,2,FALSE))))</f>
        <v>nil</v>
      </c>
      <c r="W83" s="37">
        <f>IF(OR(V83="non comm",V83="nil",J83=0),0,IF(V83="SBM 2.1 IIPS",J83*VLOOKUP(N83,'[2]NGP%'!$C:$D,2,FALSE),J83*SUMIFS('[2]NGP%'!$D:$D,'[2]NGP%'!$A:$A,V83,'[2]NGP%'!$B:$B,AA83)))</f>
        <v>0</v>
      </c>
      <c r="X83" s="37">
        <f>IF(OR(V83="non comm",V83="nil",J83=0),0,IF(V83="SBM 2.1 IIPS",J83*VLOOKUP(N83,'[2]NGP%'!$C:$E,3,FALSE),J83*SUMIFS('[2]NGP%'!$E:$E,'[2]NGP%'!$A:$A,V83,'[2]NGP%'!$B:$B,AA83)))</f>
        <v>0</v>
      </c>
      <c r="Y83" s="32"/>
      <c r="Z83" s="54" t="str">
        <f>IF(MID(H83,1,4)="Item","Nil",IF(G83="contract_cover",VLOOKUP(I83,'svc type'!C:D,2,FALSE),VLOOKUP(G83,'svc type'!A:D,4,FALSE)))</f>
        <v>IIPS</v>
      </c>
      <c r="AA83" s="4" t="str">
        <f>IF(B83="","",VLOOKUP(B83,Sector!C:D,2,FALSE))</f>
        <v>OTH</v>
      </c>
      <c r="AB83" s="4" t="str">
        <f t="shared" si="3"/>
        <v>TCU-WS</v>
      </c>
      <c r="AC83" s="4"/>
      <c r="AD83" s="4"/>
      <c r="AE83" s="4"/>
      <c r="AF83" s="4"/>
      <c r="AG83" s="4"/>
    </row>
    <row r="84" spans="1:33" x14ac:dyDescent="0.25">
      <c r="A84" s="57">
        <v>42247.479309108799</v>
      </c>
      <c r="B84" s="32" t="s">
        <v>22</v>
      </c>
      <c r="C84" s="32" t="s">
        <v>5113</v>
      </c>
      <c r="D84" s="32" t="s">
        <v>5114</v>
      </c>
      <c r="E84" s="32" t="s">
        <v>6021</v>
      </c>
      <c r="F84" s="32" t="s">
        <v>6022</v>
      </c>
      <c r="G84" s="32" t="s">
        <v>35</v>
      </c>
      <c r="H84" s="32" t="s">
        <v>38</v>
      </c>
      <c r="I84" s="32" t="s">
        <v>2006</v>
      </c>
      <c r="J84" s="35">
        <v>0</v>
      </c>
      <c r="K84" s="35">
        <v>0</v>
      </c>
      <c r="L84" s="35">
        <v>0</v>
      </c>
      <c r="M84" s="35">
        <v>20.3</v>
      </c>
      <c r="N84" s="32" t="s">
        <v>19</v>
      </c>
      <c r="O84" s="32" t="s">
        <v>508</v>
      </c>
      <c r="P84" s="32">
        <v>1</v>
      </c>
      <c r="Q84" s="32"/>
      <c r="R84" s="39">
        <f t="shared" si="2"/>
        <v>1509</v>
      </c>
      <c r="S84" s="5" t="s">
        <v>51</v>
      </c>
      <c r="T84" s="5" t="s">
        <v>64</v>
      </c>
      <c r="U84" s="2"/>
      <c r="V84" s="2" t="str">
        <f>IF($J84+$L84=0,"nil",IF(OR($B84="TCU-WS",$B84=""),"non comm",IF(OR($G84="contract_cover",$H84="fixed price"),VLOOKUP($I84,'[1]mapping 2015'!$A:$B,2,FALSE),VLOOKUP($G84,'[1]mapping 2015'!$A:$B,2,FALSE))))</f>
        <v>nil</v>
      </c>
      <c r="W84" s="37">
        <f>IF(OR(V84="non comm",V84="nil",J84=0),0,IF(V84="SBM 2.1 IIPS",J84*VLOOKUP(N84,'[2]NGP%'!$C:$D,2,FALSE),J84*SUMIFS('[2]NGP%'!$D:$D,'[2]NGP%'!$A:$A,V84,'[2]NGP%'!$B:$B,AA84)))</f>
        <v>0</v>
      </c>
      <c r="X84" s="37">
        <f>IF(OR(V84="non comm",V84="nil",J84=0),0,IF(V84="SBM 2.1 IIPS",J84*VLOOKUP(N84,'[2]NGP%'!$C:$E,3,FALSE),J84*SUMIFS('[2]NGP%'!$E:$E,'[2]NGP%'!$A:$A,V84,'[2]NGP%'!$B:$B,AA84)))</f>
        <v>0</v>
      </c>
      <c r="Y84" s="32"/>
      <c r="Z84" s="54" t="str">
        <f>IF(MID(H84,1,4)="Item","Nil",IF(G84="contract_cover",VLOOKUP(I84,'svc type'!C:D,2,FALSE),VLOOKUP(G84,'svc type'!A:D,4,FALSE)))</f>
        <v>Exp</v>
      </c>
      <c r="AA84" s="4" t="str">
        <f>IF(B84="","",VLOOKUP(B84,Sector!C:D,2,FALSE))</f>
        <v>OTH</v>
      </c>
      <c r="AB84" s="4" t="str">
        <f t="shared" si="3"/>
        <v>TCU-WS</v>
      </c>
      <c r="AC84" s="4"/>
      <c r="AD84" s="4"/>
      <c r="AE84" s="4"/>
      <c r="AF84" s="4"/>
      <c r="AG84" s="4"/>
    </row>
    <row r="85" spans="1:33" x14ac:dyDescent="0.25">
      <c r="A85" s="57">
        <v>42247.479309108799</v>
      </c>
      <c r="B85" s="32" t="s">
        <v>22</v>
      </c>
      <c r="C85" s="32" t="s">
        <v>5113</v>
      </c>
      <c r="D85" s="32" t="s">
        <v>5114</v>
      </c>
      <c r="E85" s="32" t="s">
        <v>6021</v>
      </c>
      <c r="F85" s="32" t="s">
        <v>6022</v>
      </c>
      <c r="G85" s="32" t="s">
        <v>35</v>
      </c>
      <c r="H85" s="32" t="s">
        <v>38</v>
      </c>
      <c r="I85" s="32" t="s">
        <v>2006</v>
      </c>
      <c r="J85" s="35">
        <v>0</v>
      </c>
      <c r="K85" s="35">
        <v>0</v>
      </c>
      <c r="L85" s="35">
        <v>0</v>
      </c>
      <c r="M85" s="35">
        <v>30.6</v>
      </c>
      <c r="N85" s="32" t="s">
        <v>19</v>
      </c>
      <c r="O85" s="32" t="s">
        <v>508</v>
      </c>
      <c r="P85" s="32">
        <v>1</v>
      </c>
      <c r="Q85" s="32"/>
      <c r="R85" s="39">
        <f t="shared" si="2"/>
        <v>1509</v>
      </c>
      <c r="S85" s="5" t="s">
        <v>51</v>
      </c>
      <c r="T85" s="5" t="s">
        <v>64</v>
      </c>
      <c r="U85" s="2"/>
      <c r="V85" s="2" t="str">
        <f>IF($J85+$L85=0,"nil",IF(OR($B85="TCU-WS",$B85=""),"non comm",IF(OR($G85="contract_cover",$H85="fixed price"),VLOOKUP($I85,'[1]mapping 2015'!$A:$B,2,FALSE),VLOOKUP($G85,'[1]mapping 2015'!$A:$B,2,FALSE))))</f>
        <v>nil</v>
      </c>
      <c r="W85" s="37">
        <f>IF(OR(V85="non comm",V85="nil",J85=0),0,IF(V85="SBM 2.1 IIPS",J85*VLOOKUP(N85,'[2]NGP%'!$C:$D,2,FALSE),J85*SUMIFS('[2]NGP%'!$D:$D,'[2]NGP%'!$A:$A,V85,'[2]NGP%'!$B:$B,AA85)))</f>
        <v>0</v>
      </c>
      <c r="X85" s="37">
        <f>IF(OR(V85="non comm",V85="nil",J85=0),0,IF(V85="SBM 2.1 IIPS",J85*VLOOKUP(N85,'[2]NGP%'!$C:$E,3,FALSE),J85*SUMIFS('[2]NGP%'!$E:$E,'[2]NGP%'!$A:$A,V85,'[2]NGP%'!$B:$B,AA85)))</f>
        <v>0</v>
      </c>
      <c r="Y85" s="32"/>
      <c r="Z85" s="54" t="str">
        <f>IF(MID(H85,1,4)="Item","Nil",IF(G85="contract_cover",VLOOKUP(I85,'svc type'!C:D,2,FALSE),VLOOKUP(G85,'svc type'!A:D,4,FALSE)))</f>
        <v>Exp</v>
      </c>
      <c r="AA85" s="4" t="str">
        <f>IF(B85="","",VLOOKUP(B85,Sector!C:D,2,FALSE))</f>
        <v>OTH</v>
      </c>
      <c r="AB85" s="4" t="str">
        <f t="shared" si="3"/>
        <v>TCU-WS</v>
      </c>
      <c r="AC85" s="4"/>
      <c r="AD85" s="4"/>
      <c r="AE85" s="4"/>
      <c r="AF85" s="4"/>
      <c r="AG85" s="4"/>
    </row>
    <row r="86" spans="1:33" x14ac:dyDescent="0.25">
      <c r="A86" s="57">
        <v>42247.479309108799</v>
      </c>
      <c r="B86" s="32" t="s">
        <v>22</v>
      </c>
      <c r="C86" s="32" t="s">
        <v>5113</v>
      </c>
      <c r="D86" s="32" t="s">
        <v>5114</v>
      </c>
      <c r="E86" s="32" t="s">
        <v>6021</v>
      </c>
      <c r="F86" s="32" t="s">
        <v>6022</v>
      </c>
      <c r="G86" s="32" t="s">
        <v>25</v>
      </c>
      <c r="H86" s="32" t="s">
        <v>26</v>
      </c>
      <c r="I86" s="32" t="s">
        <v>2006</v>
      </c>
      <c r="J86" s="35">
        <v>0</v>
      </c>
      <c r="K86" s="35">
        <v>0</v>
      </c>
      <c r="L86" s="35">
        <v>0</v>
      </c>
      <c r="M86" s="35">
        <v>0</v>
      </c>
      <c r="N86" s="32" t="s">
        <v>19</v>
      </c>
      <c r="O86" s="32" t="s">
        <v>508</v>
      </c>
      <c r="P86" s="32">
        <v>4.25</v>
      </c>
      <c r="Q86" s="32"/>
      <c r="R86" s="39">
        <f t="shared" si="2"/>
        <v>1509</v>
      </c>
      <c r="S86" s="5" t="s">
        <v>51</v>
      </c>
      <c r="T86" s="5" t="s">
        <v>64</v>
      </c>
      <c r="U86" s="2"/>
      <c r="V86" s="2" t="str">
        <f>IF($J86+$L86=0,"nil",IF(OR($B86="TCU-WS",$B86=""),"non comm",IF(OR($G86="contract_cover",$H86="fixed price"),VLOOKUP($I86,'[1]mapping 2015'!$A:$B,2,FALSE),VLOOKUP($G86,'[1]mapping 2015'!$A:$B,2,FALSE))))</f>
        <v>nil</v>
      </c>
      <c r="W86" s="37">
        <f>IF(OR(V86="non comm",V86="nil",J86=0),0,IF(V86="SBM 2.1 IIPS",J86*VLOOKUP(N86,'[2]NGP%'!$C:$D,2,FALSE),J86*SUMIFS('[2]NGP%'!$D:$D,'[2]NGP%'!$A:$A,V86,'[2]NGP%'!$B:$B,AA86)))</f>
        <v>0</v>
      </c>
      <c r="X86" s="37">
        <f>IF(OR(V86="non comm",V86="nil",J86=0),0,IF(V86="SBM 2.1 IIPS",J86*VLOOKUP(N86,'[2]NGP%'!$C:$E,3,FALSE),J86*SUMIFS('[2]NGP%'!$E:$E,'[2]NGP%'!$A:$A,V86,'[2]NGP%'!$B:$B,AA86)))</f>
        <v>0</v>
      </c>
      <c r="Y86" s="32"/>
      <c r="Z86" s="54" t="str">
        <f>IF(MID(H86,1,4)="Item","Nil",IF(G86="contract_cover",VLOOKUP(I86,'svc type'!C:D,2,FALSE),VLOOKUP(G86,'svc type'!A:D,4,FALSE)))</f>
        <v>IIPS</v>
      </c>
      <c r="AA86" s="4" t="str">
        <f>IF(B86="","",VLOOKUP(B86,Sector!C:D,2,FALSE))</f>
        <v>OTH</v>
      </c>
      <c r="AB86" s="4" t="str">
        <f t="shared" si="3"/>
        <v>TCU-WS</v>
      </c>
      <c r="AC86" s="4"/>
      <c r="AD86" s="4"/>
      <c r="AE86" s="4"/>
      <c r="AF86" s="4"/>
      <c r="AG86" s="4"/>
    </row>
    <row r="87" spans="1:33" x14ac:dyDescent="0.25">
      <c r="A87" s="57">
        <v>42247.481825613424</v>
      </c>
      <c r="B87" s="32" t="s">
        <v>22</v>
      </c>
      <c r="C87" s="32" t="s">
        <v>456</v>
      </c>
      <c r="D87" s="32" t="s">
        <v>455</v>
      </c>
      <c r="E87" s="32" t="s">
        <v>6023</v>
      </c>
      <c r="F87" s="32" t="s">
        <v>6024</v>
      </c>
      <c r="G87" s="32" t="s">
        <v>25</v>
      </c>
      <c r="H87" s="32" t="s">
        <v>26</v>
      </c>
      <c r="I87" s="32" t="s">
        <v>2006</v>
      </c>
      <c r="J87" s="35">
        <v>0</v>
      </c>
      <c r="K87" s="35">
        <v>0</v>
      </c>
      <c r="L87" s="35">
        <v>0</v>
      </c>
      <c r="M87" s="35">
        <v>0</v>
      </c>
      <c r="N87" s="32" t="s">
        <v>19</v>
      </c>
      <c r="O87" s="32" t="s">
        <v>27</v>
      </c>
      <c r="P87" s="32">
        <v>1</v>
      </c>
      <c r="Q87" s="32"/>
      <c r="R87" s="39">
        <f t="shared" si="2"/>
        <v>1509</v>
      </c>
      <c r="S87" s="5" t="s">
        <v>51</v>
      </c>
      <c r="T87" s="5" t="s">
        <v>64</v>
      </c>
      <c r="U87" s="2"/>
      <c r="V87" s="2" t="str">
        <f>IF($J87+$L87=0,"nil",IF(OR($B87="TCU-WS",$B87=""),"non comm",IF(OR($G87="contract_cover",$H87="fixed price"),VLOOKUP($I87,'[1]mapping 2015'!$A:$B,2,FALSE),VLOOKUP($G87,'[1]mapping 2015'!$A:$B,2,FALSE))))</f>
        <v>nil</v>
      </c>
      <c r="W87" s="37">
        <f>IF(OR(V87="non comm",V87="nil",J87=0),0,IF(V87="SBM 2.1 IIPS",J87*VLOOKUP(N87,'[2]NGP%'!$C:$D,2,FALSE),J87*SUMIFS('[2]NGP%'!$D:$D,'[2]NGP%'!$A:$A,V87,'[2]NGP%'!$B:$B,AA87)))</f>
        <v>0</v>
      </c>
      <c r="X87" s="37">
        <f>IF(OR(V87="non comm",V87="nil",J87=0),0,IF(V87="SBM 2.1 IIPS",J87*VLOOKUP(N87,'[2]NGP%'!$C:$E,3,FALSE),J87*SUMIFS('[2]NGP%'!$E:$E,'[2]NGP%'!$A:$A,V87,'[2]NGP%'!$B:$B,AA87)))</f>
        <v>0</v>
      </c>
      <c r="Y87" s="32"/>
      <c r="Z87" s="54" t="str">
        <f>IF(MID(H87,1,4)="Item","Nil",IF(G87="contract_cover",VLOOKUP(I87,'svc type'!C:D,2,FALSE),VLOOKUP(G87,'svc type'!A:D,4,FALSE)))</f>
        <v>IIPS</v>
      </c>
      <c r="AA87" s="4" t="str">
        <f>IF(B87="","",VLOOKUP(B87,Sector!C:D,2,FALSE))</f>
        <v>OTH</v>
      </c>
      <c r="AB87" s="4" t="str">
        <f t="shared" si="3"/>
        <v>TCU-WS</v>
      </c>
      <c r="AC87" s="4"/>
      <c r="AD87" s="4"/>
      <c r="AE87" s="4"/>
      <c r="AF87" s="4"/>
      <c r="AG87" s="4"/>
    </row>
    <row r="88" spans="1:33" x14ac:dyDescent="0.25">
      <c r="A88" s="57">
        <v>42247.481825613424</v>
      </c>
      <c r="B88" s="32" t="s">
        <v>22</v>
      </c>
      <c r="C88" s="32" t="s">
        <v>456</v>
      </c>
      <c r="D88" s="32" t="s">
        <v>455</v>
      </c>
      <c r="E88" s="32" t="s">
        <v>6023</v>
      </c>
      <c r="F88" s="32" t="s">
        <v>6024</v>
      </c>
      <c r="G88" s="32" t="s">
        <v>35</v>
      </c>
      <c r="H88" s="32" t="s">
        <v>38</v>
      </c>
      <c r="I88" s="32" t="s">
        <v>2006</v>
      </c>
      <c r="J88" s="35">
        <v>0</v>
      </c>
      <c r="K88" s="35">
        <v>0</v>
      </c>
      <c r="L88" s="35">
        <v>0</v>
      </c>
      <c r="M88" s="35">
        <v>31.1</v>
      </c>
      <c r="N88" s="32" t="s">
        <v>19</v>
      </c>
      <c r="O88" s="32" t="s">
        <v>27</v>
      </c>
      <c r="P88" s="32">
        <v>1</v>
      </c>
      <c r="Q88" s="32"/>
      <c r="R88" s="39">
        <f t="shared" si="2"/>
        <v>1509</v>
      </c>
      <c r="S88" s="5" t="s">
        <v>51</v>
      </c>
      <c r="T88" s="5" t="s">
        <v>64</v>
      </c>
      <c r="U88" s="2"/>
      <c r="V88" s="2" t="str">
        <f>IF($J88+$L88=0,"nil",IF(OR($B88="TCU-WS",$B88=""),"non comm",IF(OR($G88="contract_cover",$H88="fixed price"),VLOOKUP($I88,'[1]mapping 2015'!$A:$B,2,FALSE),VLOOKUP($G88,'[1]mapping 2015'!$A:$B,2,FALSE))))</f>
        <v>nil</v>
      </c>
      <c r="W88" s="37">
        <f>IF(OR(V88="non comm",V88="nil",J88=0),0,IF(V88="SBM 2.1 IIPS",J88*VLOOKUP(N88,'[2]NGP%'!$C:$D,2,FALSE),J88*SUMIFS('[2]NGP%'!$D:$D,'[2]NGP%'!$A:$A,V88,'[2]NGP%'!$B:$B,AA88)))</f>
        <v>0</v>
      </c>
      <c r="X88" s="37">
        <f>IF(OR(V88="non comm",V88="nil",J88=0),0,IF(V88="SBM 2.1 IIPS",J88*VLOOKUP(N88,'[2]NGP%'!$C:$E,3,FALSE),J88*SUMIFS('[2]NGP%'!$E:$E,'[2]NGP%'!$A:$A,V88,'[2]NGP%'!$B:$B,AA88)))</f>
        <v>0</v>
      </c>
      <c r="Y88" s="32"/>
      <c r="Z88" s="54" t="str">
        <f>IF(MID(H88,1,4)="Item","Nil",IF(G88="contract_cover",VLOOKUP(I88,'svc type'!C:D,2,FALSE),VLOOKUP(G88,'svc type'!A:D,4,FALSE)))</f>
        <v>Exp</v>
      </c>
      <c r="AA88" s="4" t="str">
        <f>IF(B88="","",VLOOKUP(B88,Sector!C:D,2,FALSE))</f>
        <v>OTH</v>
      </c>
      <c r="AB88" s="4" t="str">
        <f t="shared" si="3"/>
        <v>TCU-WS</v>
      </c>
      <c r="AC88" s="4"/>
      <c r="AD88" s="4"/>
      <c r="AE88" s="4"/>
      <c r="AF88" s="4"/>
      <c r="AG88" s="4"/>
    </row>
    <row r="89" spans="1:33" x14ac:dyDescent="0.25">
      <c r="A89" s="57">
        <v>42247.481825613424</v>
      </c>
      <c r="B89" s="32" t="s">
        <v>22</v>
      </c>
      <c r="C89" s="32" t="s">
        <v>456</v>
      </c>
      <c r="D89" s="32" t="s">
        <v>455</v>
      </c>
      <c r="E89" s="32" t="s">
        <v>6023</v>
      </c>
      <c r="F89" s="32" t="s">
        <v>6024</v>
      </c>
      <c r="G89" s="32" t="s">
        <v>35</v>
      </c>
      <c r="H89" s="32" t="s">
        <v>38</v>
      </c>
      <c r="I89" s="32" t="s">
        <v>2006</v>
      </c>
      <c r="J89" s="35">
        <v>0</v>
      </c>
      <c r="K89" s="35">
        <v>0</v>
      </c>
      <c r="L89" s="35">
        <v>0</v>
      </c>
      <c r="M89" s="35">
        <v>16.8</v>
      </c>
      <c r="N89" s="32" t="s">
        <v>19</v>
      </c>
      <c r="O89" s="32" t="s">
        <v>27</v>
      </c>
      <c r="P89" s="32">
        <v>1</v>
      </c>
      <c r="Q89" s="32"/>
      <c r="R89" s="39">
        <f t="shared" si="2"/>
        <v>1509</v>
      </c>
      <c r="S89" s="5" t="s">
        <v>51</v>
      </c>
      <c r="T89" s="5" t="s">
        <v>64</v>
      </c>
      <c r="U89" s="2"/>
      <c r="V89" s="2" t="str">
        <f>IF($J89+$L89=0,"nil",IF(OR($B89="TCU-WS",$B89=""),"non comm",IF(OR($G89="contract_cover",$H89="fixed price"),VLOOKUP($I89,'[1]mapping 2015'!$A:$B,2,FALSE),VLOOKUP($G89,'[1]mapping 2015'!$A:$B,2,FALSE))))</f>
        <v>nil</v>
      </c>
      <c r="W89" s="37">
        <f>IF(OR(V89="non comm",V89="nil",J89=0),0,IF(V89="SBM 2.1 IIPS",J89*VLOOKUP(N89,'[2]NGP%'!$C:$D,2,FALSE),J89*SUMIFS('[2]NGP%'!$D:$D,'[2]NGP%'!$A:$A,V89,'[2]NGP%'!$B:$B,AA89)))</f>
        <v>0</v>
      </c>
      <c r="X89" s="37">
        <f>IF(OR(V89="non comm",V89="nil",J89=0),0,IF(V89="SBM 2.1 IIPS",J89*VLOOKUP(N89,'[2]NGP%'!$C:$E,3,FALSE),J89*SUMIFS('[2]NGP%'!$E:$E,'[2]NGP%'!$A:$A,V89,'[2]NGP%'!$B:$B,AA89)))</f>
        <v>0</v>
      </c>
      <c r="Y89" s="32"/>
      <c r="Z89" s="54" t="str">
        <f>IF(MID(H89,1,4)="Item","Nil",IF(G89="contract_cover",VLOOKUP(I89,'svc type'!C:D,2,FALSE),VLOOKUP(G89,'svc type'!A:D,4,FALSE)))</f>
        <v>Exp</v>
      </c>
      <c r="AA89" s="4" t="str">
        <f>IF(B89="","",VLOOKUP(B89,Sector!C:D,2,FALSE))</f>
        <v>OTH</v>
      </c>
      <c r="AB89" s="4" t="str">
        <f t="shared" si="3"/>
        <v>TCU-WS</v>
      </c>
      <c r="AC89" s="4"/>
      <c r="AD89" s="4"/>
      <c r="AE89" s="4"/>
      <c r="AF89" s="4"/>
      <c r="AG89" s="4"/>
    </row>
    <row r="90" spans="1:33" x14ac:dyDescent="0.25">
      <c r="A90" s="57">
        <v>42247.483260682871</v>
      </c>
      <c r="B90" s="32"/>
      <c r="C90" s="32" t="s">
        <v>6025</v>
      </c>
      <c r="D90" s="32" t="s">
        <v>334</v>
      </c>
      <c r="E90" s="32" t="s">
        <v>6026</v>
      </c>
      <c r="F90" s="32" t="s">
        <v>6027</v>
      </c>
      <c r="G90" s="32" t="s">
        <v>58</v>
      </c>
      <c r="H90" s="32" t="s">
        <v>59</v>
      </c>
      <c r="I90" s="32" t="s">
        <v>2006</v>
      </c>
      <c r="J90" s="35">
        <v>0</v>
      </c>
      <c r="K90" s="35">
        <v>0</v>
      </c>
      <c r="L90" s="35">
        <v>0</v>
      </c>
      <c r="M90" s="35">
        <v>0</v>
      </c>
      <c r="N90" s="32" t="s">
        <v>19</v>
      </c>
      <c r="O90" s="32" t="s">
        <v>322</v>
      </c>
      <c r="P90" s="32">
        <v>0</v>
      </c>
      <c r="Q90" s="32"/>
      <c r="R90" s="39">
        <f t="shared" si="2"/>
        <v>1509</v>
      </c>
      <c r="S90" s="5" t="s">
        <v>51</v>
      </c>
      <c r="T90" s="5" t="s">
        <v>64</v>
      </c>
      <c r="U90" s="2"/>
      <c r="V90" s="2" t="str">
        <f>IF($J90+$L90=0,"nil",IF(OR($B90="TCU-WS",$B90=""),"non comm",IF(OR($G90="contract_cover",$H90="fixed price"),VLOOKUP($I90,'[1]mapping 2015'!$A:$B,2,FALSE),VLOOKUP($G90,'[1]mapping 2015'!$A:$B,2,FALSE))))</f>
        <v>nil</v>
      </c>
      <c r="W90" s="37">
        <f>IF(OR(V90="non comm",V90="nil",J90=0),0,IF(V90="SBM 2.1 IIPS",J90*VLOOKUP(N90,'[2]NGP%'!$C:$D,2,FALSE),J90*SUMIFS('[2]NGP%'!$D:$D,'[2]NGP%'!$A:$A,V90,'[2]NGP%'!$B:$B,AA90)))</f>
        <v>0</v>
      </c>
      <c r="X90" s="37">
        <f>IF(OR(V90="non comm",V90="nil",J90=0),0,IF(V90="SBM 2.1 IIPS",J90*VLOOKUP(N90,'[2]NGP%'!$C:$E,3,FALSE),J90*SUMIFS('[2]NGP%'!$E:$E,'[2]NGP%'!$A:$A,V90,'[2]NGP%'!$B:$B,AA90)))</f>
        <v>0</v>
      </c>
      <c r="Y90" s="32"/>
      <c r="Z90" s="54" t="str">
        <f>IF(MID(H90,1,4)="Item","Nil",IF(G90="contract_cover",VLOOKUP(I90,'svc type'!C:D,2,FALSE),VLOOKUP(G90,'svc type'!A:D,4,FALSE)))</f>
        <v>SVC</v>
      </c>
      <c r="AA90" s="4" t="str">
        <f>IF(B90="","",VLOOKUP(B90,Sector!C:D,2,FALSE))</f>
        <v/>
      </c>
      <c r="AB90" s="4">
        <f t="shared" si="3"/>
        <v>0</v>
      </c>
      <c r="AC90" s="4"/>
      <c r="AD90" s="4"/>
      <c r="AE90" s="4"/>
      <c r="AF90" s="4"/>
      <c r="AG90" s="4"/>
    </row>
    <row r="91" spans="1:33" x14ac:dyDescent="0.25">
      <c r="A91" s="57">
        <v>42247.500745219906</v>
      </c>
      <c r="B91" s="32" t="s">
        <v>22</v>
      </c>
      <c r="C91" s="32" t="s">
        <v>4397</v>
      </c>
      <c r="D91" s="32" t="s">
        <v>4398</v>
      </c>
      <c r="E91" s="32" t="s">
        <v>6028</v>
      </c>
      <c r="F91" s="32" t="s">
        <v>6029</v>
      </c>
      <c r="G91" s="32" t="s">
        <v>25</v>
      </c>
      <c r="H91" s="32" t="s">
        <v>26</v>
      </c>
      <c r="I91" s="32" t="s">
        <v>2006</v>
      </c>
      <c r="J91" s="35">
        <v>0</v>
      </c>
      <c r="K91" s="35">
        <v>0</v>
      </c>
      <c r="L91" s="35">
        <v>0</v>
      </c>
      <c r="M91" s="35">
        <v>0</v>
      </c>
      <c r="N91" s="32" t="s">
        <v>19</v>
      </c>
      <c r="O91" s="32" t="s">
        <v>27</v>
      </c>
      <c r="P91" s="32">
        <v>1.75</v>
      </c>
      <c r="Q91" s="32"/>
      <c r="R91" s="39">
        <f t="shared" si="2"/>
        <v>1509</v>
      </c>
      <c r="S91" s="5" t="s">
        <v>51</v>
      </c>
      <c r="T91" s="5" t="s">
        <v>64</v>
      </c>
      <c r="U91" s="2"/>
      <c r="V91" s="2" t="str">
        <f>IF($J91+$L91=0,"nil",IF(OR($B91="TCU-WS",$B91=""),"non comm",IF(OR($G91="contract_cover",$H91="fixed price"),VLOOKUP($I91,'[1]mapping 2015'!$A:$B,2,FALSE),VLOOKUP($G91,'[1]mapping 2015'!$A:$B,2,FALSE))))</f>
        <v>nil</v>
      </c>
      <c r="W91" s="37">
        <f>IF(OR(V91="non comm",V91="nil",J91=0),0,IF(V91="SBM 2.1 IIPS",J91*VLOOKUP(N91,'[2]NGP%'!$C:$D,2,FALSE),J91*SUMIFS('[2]NGP%'!$D:$D,'[2]NGP%'!$A:$A,V91,'[2]NGP%'!$B:$B,AA91)))</f>
        <v>0</v>
      </c>
      <c r="X91" s="37">
        <f>IF(OR(V91="non comm",V91="nil",J91=0),0,IF(V91="SBM 2.1 IIPS",J91*VLOOKUP(N91,'[2]NGP%'!$C:$E,3,FALSE),J91*SUMIFS('[2]NGP%'!$E:$E,'[2]NGP%'!$A:$A,V91,'[2]NGP%'!$B:$B,AA91)))</f>
        <v>0</v>
      </c>
      <c r="Y91" s="32"/>
      <c r="Z91" s="54" t="str">
        <f>IF(MID(H91,1,4)="Item","Nil",IF(G91="contract_cover",VLOOKUP(I91,'svc type'!C:D,2,FALSE),VLOOKUP(G91,'svc type'!A:D,4,FALSE)))</f>
        <v>IIPS</v>
      </c>
      <c r="AA91" s="4" t="str">
        <f>IF(B91="","",VLOOKUP(B91,Sector!C:D,2,FALSE))</f>
        <v>OTH</v>
      </c>
      <c r="AB91" s="4" t="str">
        <f t="shared" si="3"/>
        <v>TCU-WS</v>
      </c>
      <c r="AC91" s="4"/>
      <c r="AD91" s="4"/>
      <c r="AE91" s="4"/>
      <c r="AF91" s="4"/>
      <c r="AG91" s="4"/>
    </row>
    <row r="92" spans="1:33" x14ac:dyDescent="0.25">
      <c r="A92" s="57">
        <v>42247.500745219906</v>
      </c>
      <c r="B92" s="32" t="s">
        <v>22</v>
      </c>
      <c r="C92" s="32" t="s">
        <v>4397</v>
      </c>
      <c r="D92" s="32" t="s">
        <v>4398</v>
      </c>
      <c r="E92" s="32" t="s">
        <v>6028</v>
      </c>
      <c r="F92" s="32" t="s">
        <v>6029</v>
      </c>
      <c r="G92" s="32" t="s">
        <v>33</v>
      </c>
      <c r="H92" s="32" t="s">
        <v>34</v>
      </c>
      <c r="I92" s="32" t="s">
        <v>2006</v>
      </c>
      <c r="J92" s="35">
        <v>0</v>
      </c>
      <c r="K92" s="35">
        <v>0</v>
      </c>
      <c r="L92" s="35">
        <v>0</v>
      </c>
      <c r="M92" s="35">
        <v>3</v>
      </c>
      <c r="N92" s="32" t="s">
        <v>19</v>
      </c>
      <c r="O92" s="32" t="s">
        <v>27</v>
      </c>
      <c r="P92" s="32">
        <v>1</v>
      </c>
      <c r="Q92" s="32"/>
      <c r="R92" s="39">
        <f t="shared" si="2"/>
        <v>1509</v>
      </c>
      <c r="S92" s="5" t="s">
        <v>51</v>
      </c>
      <c r="T92" s="5" t="s">
        <v>64</v>
      </c>
      <c r="U92" s="2"/>
      <c r="V92" s="2" t="str">
        <f>IF($J92+$L92=0,"nil",IF(OR($B92="TCU-WS",$B92=""),"non comm",IF(OR($G92="contract_cover",$H92="fixed price"),VLOOKUP($I92,'[1]mapping 2015'!$A:$B,2,FALSE),VLOOKUP($G92,'[1]mapping 2015'!$A:$B,2,FALSE))))</f>
        <v>nil</v>
      </c>
      <c r="W92" s="37">
        <f>IF(OR(V92="non comm",V92="nil",J92=0),0,IF(V92="SBM 2.1 IIPS",J92*VLOOKUP(N92,'[2]NGP%'!$C:$D,2,FALSE),J92*SUMIFS('[2]NGP%'!$D:$D,'[2]NGP%'!$A:$A,V92,'[2]NGP%'!$B:$B,AA92)))</f>
        <v>0</v>
      </c>
      <c r="X92" s="37">
        <f>IF(OR(V92="non comm",V92="nil",J92=0),0,IF(V92="SBM 2.1 IIPS",J92*VLOOKUP(N92,'[2]NGP%'!$C:$E,3,FALSE),J92*SUMIFS('[2]NGP%'!$E:$E,'[2]NGP%'!$A:$A,V92,'[2]NGP%'!$B:$B,AA92)))</f>
        <v>0</v>
      </c>
      <c r="Y92" s="32"/>
      <c r="Z92" s="54" t="str">
        <f>IF(MID(H92,1,4)="Item","Nil",IF(G92="contract_cover",VLOOKUP(I92,'svc type'!C:D,2,FALSE),VLOOKUP(G92,'svc type'!A:D,4,FALSE)))</f>
        <v>Exp</v>
      </c>
      <c r="AA92" s="4" t="str">
        <f>IF(B92="","",VLOOKUP(B92,Sector!C:D,2,FALSE))</f>
        <v>OTH</v>
      </c>
      <c r="AB92" s="4" t="str">
        <f t="shared" si="3"/>
        <v>TCU-WS</v>
      </c>
      <c r="AC92" s="4"/>
      <c r="AD92" s="4"/>
      <c r="AE92" s="4"/>
      <c r="AF92" s="4"/>
      <c r="AG92" s="4"/>
    </row>
    <row r="93" spans="1:33" x14ac:dyDescent="0.25">
      <c r="A93" s="57">
        <v>42247.500745219906</v>
      </c>
      <c r="B93" s="32" t="s">
        <v>22</v>
      </c>
      <c r="C93" s="32" t="s">
        <v>4397</v>
      </c>
      <c r="D93" s="32" t="s">
        <v>4398</v>
      </c>
      <c r="E93" s="32" t="s">
        <v>6028</v>
      </c>
      <c r="F93" s="32" t="s">
        <v>6029</v>
      </c>
      <c r="G93" s="32" t="s">
        <v>33</v>
      </c>
      <c r="H93" s="32" t="s">
        <v>34</v>
      </c>
      <c r="I93" s="32" t="s">
        <v>2006</v>
      </c>
      <c r="J93" s="35">
        <v>0</v>
      </c>
      <c r="K93" s="35">
        <v>0</v>
      </c>
      <c r="L93" s="35">
        <v>0</v>
      </c>
      <c r="M93" s="35">
        <v>3</v>
      </c>
      <c r="N93" s="32" t="s">
        <v>19</v>
      </c>
      <c r="O93" s="32" t="s">
        <v>27</v>
      </c>
      <c r="P93" s="32">
        <v>1</v>
      </c>
      <c r="Q93" s="32"/>
      <c r="R93" s="39">
        <f t="shared" si="2"/>
        <v>1509</v>
      </c>
      <c r="S93" s="5" t="s">
        <v>51</v>
      </c>
      <c r="T93" s="5" t="s">
        <v>64</v>
      </c>
      <c r="U93" s="2"/>
      <c r="V93" s="2" t="str">
        <f>IF($J93+$L93=0,"nil",IF(OR($B93="TCU-WS",$B93=""),"non comm",IF(OR($G93="contract_cover",$H93="fixed price"),VLOOKUP($I93,'[1]mapping 2015'!$A:$B,2,FALSE),VLOOKUP($G93,'[1]mapping 2015'!$A:$B,2,FALSE))))</f>
        <v>nil</v>
      </c>
      <c r="W93" s="37">
        <f>IF(OR(V93="non comm",V93="nil",J93=0),0,IF(V93="SBM 2.1 IIPS",J93*VLOOKUP(N93,'[2]NGP%'!$C:$D,2,FALSE),J93*SUMIFS('[2]NGP%'!$D:$D,'[2]NGP%'!$A:$A,V93,'[2]NGP%'!$B:$B,AA93)))</f>
        <v>0</v>
      </c>
      <c r="X93" s="37">
        <f>IF(OR(V93="non comm",V93="nil",J93=0),0,IF(V93="SBM 2.1 IIPS",J93*VLOOKUP(N93,'[2]NGP%'!$C:$E,3,FALSE),J93*SUMIFS('[2]NGP%'!$E:$E,'[2]NGP%'!$A:$A,V93,'[2]NGP%'!$B:$B,AA93)))</f>
        <v>0</v>
      </c>
      <c r="Y93" s="32"/>
      <c r="Z93" s="54" t="str">
        <f>IF(MID(H93,1,4)="Item","Nil",IF(G93="contract_cover",VLOOKUP(I93,'svc type'!C:D,2,FALSE),VLOOKUP(G93,'svc type'!A:D,4,FALSE)))</f>
        <v>Exp</v>
      </c>
      <c r="AA93" s="4" t="str">
        <f>IF(B93="","",VLOOKUP(B93,Sector!C:D,2,FALSE))</f>
        <v>OTH</v>
      </c>
      <c r="AB93" s="4" t="str">
        <f t="shared" si="3"/>
        <v>TCU-WS</v>
      </c>
      <c r="AC93" s="4"/>
      <c r="AD93" s="4"/>
      <c r="AE93" s="4"/>
      <c r="AF93" s="4"/>
      <c r="AG93" s="4"/>
    </row>
    <row r="94" spans="1:33" x14ac:dyDescent="0.25">
      <c r="A94" s="57">
        <v>42247.501342557873</v>
      </c>
      <c r="B94" s="32" t="s">
        <v>22</v>
      </c>
      <c r="C94" s="32" t="s">
        <v>4689</v>
      </c>
      <c r="D94" s="32" t="s">
        <v>4690</v>
      </c>
      <c r="E94" s="32" t="s">
        <v>6030</v>
      </c>
      <c r="F94" s="32" t="s">
        <v>6031</v>
      </c>
      <c r="G94" s="32" t="s">
        <v>25</v>
      </c>
      <c r="H94" s="32" t="s">
        <v>26</v>
      </c>
      <c r="I94" s="32" t="s">
        <v>2006</v>
      </c>
      <c r="J94" s="35">
        <v>0</v>
      </c>
      <c r="K94" s="35">
        <v>0</v>
      </c>
      <c r="L94" s="35">
        <v>0</v>
      </c>
      <c r="M94" s="35">
        <v>0</v>
      </c>
      <c r="N94" s="32" t="s">
        <v>19</v>
      </c>
      <c r="O94" s="32" t="s">
        <v>357</v>
      </c>
      <c r="P94" s="32">
        <v>3</v>
      </c>
      <c r="Q94" s="32"/>
      <c r="R94" s="39">
        <f t="shared" si="2"/>
        <v>1509</v>
      </c>
      <c r="S94" s="5" t="s">
        <v>51</v>
      </c>
      <c r="T94" s="5" t="s">
        <v>64</v>
      </c>
      <c r="U94" s="2"/>
      <c r="V94" s="2" t="str">
        <f>IF($J94+$L94=0,"nil",IF(OR($B94="TCU-WS",$B94=""),"non comm",IF(OR($G94="contract_cover",$H94="fixed price"),VLOOKUP($I94,'[1]mapping 2015'!$A:$B,2,FALSE),VLOOKUP($G94,'[1]mapping 2015'!$A:$B,2,FALSE))))</f>
        <v>nil</v>
      </c>
      <c r="W94" s="37">
        <f>IF(OR(V94="non comm",V94="nil",J94=0),0,IF(V94="SBM 2.1 IIPS",J94*VLOOKUP(N94,'[2]NGP%'!$C:$D,2,FALSE),J94*SUMIFS('[2]NGP%'!$D:$D,'[2]NGP%'!$A:$A,V94,'[2]NGP%'!$B:$B,AA94)))</f>
        <v>0</v>
      </c>
      <c r="X94" s="37">
        <f>IF(OR(V94="non comm",V94="nil",J94=0),0,IF(V94="SBM 2.1 IIPS",J94*VLOOKUP(N94,'[2]NGP%'!$C:$E,3,FALSE),J94*SUMIFS('[2]NGP%'!$E:$E,'[2]NGP%'!$A:$A,V94,'[2]NGP%'!$B:$B,AA94)))</f>
        <v>0</v>
      </c>
      <c r="Y94" s="32"/>
      <c r="Z94" s="54" t="str">
        <f>IF(MID(H94,1,4)="Item","Nil",IF(G94="contract_cover",VLOOKUP(I94,'svc type'!C:D,2,FALSE),VLOOKUP(G94,'svc type'!A:D,4,FALSE)))</f>
        <v>IIPS</v>
      </c>
      <c r="AA94" s="4" t="str">
        <f>IF(B94="","",VLOOKUP(B94,Sector!C:D,2,FALSE))</f>
        <v>OTH</v>
      </c>
      <c r="AB94" s="4" t="str">
        <f t="shared" si="3"/>
        <v>TCU-WS</v>
      </c>
      <c r="AC94" s="4"/>
      <c r="AD94" s="4"/>
      <c r="AE94" s="4"/>
      <c r="AF94" s="4"/>
      <c r="AG94" s="4"/>
    </row>
    <row r="95" spans="1:33" x14ac:dyDescent="0.25">
      <c r="A95" s="57">
        <v>42247.501342557873</v>
      </c>
      <c r="B95" s="32" t="s">
        <v>22</v>
      </c>
      <c r="C95" s="32" t="s">
        <v>4689</v>
      </c>
      <c r="D95" s="32" t="s">
        <v>4690</v>
      </c>
      <c r="E95" s="32" t="s">
        <v>6030</v>
      </c>
      <c r="F95" s="32" t="s">
        <v>6031</v>
      </c>
      <c r="G95" s="32" t="s">
        <v>35</v>
      </c>
      <c r="H95" s="32" t="s">
        <v>38</v>
      </c>
      <c r="I95" s="32" t="s">
        <v>2006</v>
      </c>
      <c r="J95" s="35">
        <v>0</v>
      </c>
      <c r="K95" s="35">
        <v>0</v>
      </c>
      <c r="L95" s="35">
        <v>0</v>
      </c>
      <c r="M95" s="35">
        <v>17.2</v>
      </c>
      <c r="N95" s="32" t="s">
        <v>19</v>
      </c>
      <c r="O95" s="32" t="s">
        <v>357</v>
      </c>
      <c r="P95" s="32">
        <v>1</v>
      </c>
      <c r="Q95" s="32"/>
      <c r="R95" s="39">
        <f t="shared" si="2"/>
        <v>1509</v>
      </c>
      <c r="S95" s="5" t="s">
        <v>51</v>
      </c>
      <c r="T95" s="5" t="s">
        <v>64</v>
      </c>
      <c r="U95" s="2"/>
      <c r="V95" s="2" t="str">
        <f>IF($J95+$L95=0,"nil",IF(OR($B95="TCU-WS",$B95=""),"non comm",IF(OR($G95="contract_cover",$H95="fixed price"),VLOOKUP($I95,'[1]mapping 2015'!$A:$B,2,FALSE),VLOOKUP($G95,'[1]mapping 2015'!$A:$B,2,FALSE))))</f>
        <v>nil</v>
      </c>
      <c r="W95" s="37">
        <f>IF(OR(V95="non comm",V95="nil",J95=0),0,IF(V95="SBM 2.1 IIPS",J95*VLOOKUP(N95,'[2]NGP%'!$C:$D,2,FALSE),J95*SUMIFS('[2]NGP%'!$D:$D,'[2]NGP%'!$A:$A,V95,'[2]NGP%'!$B:$B,AA95)))</f>
        <v>0</v>
      </c>
      <c r="X95" s="37">
        <f>IF(OR(V95="non comm",V95="nil",J95=0),0,IF(V95="SBM 2.1 IIPS",J95*VLOOKUP(N95,'[2]NGP%'!$C:$E,3,FALSE),J95*SUMIFS('[2]NGP%'!$E:$E,'[2]NGP%'!$A:$A,V95,'[2]NGP%'!$B:$B,AA95)))</f>
        <v>0</v>
      </c>
      <c r="Y95" s="32"/>
      <c r="Z95" s="54" t="str">
        <f>IF(MID(H95,1,4)="Item","Nil",IF(G95="contract_cover",VLOOKUP(I95,'svc type'!C:D,2,FALSE),VLOOKUP(G95,'svc type'!A:D,4,FALSE)))</f>
        <v>Exp</v>
      </c>
      <c r="AA95" s="4" t="str">
        <f>IF(B95="","",VLOOKUP(B95,Sector!C:D,2,FALSE))</f>
        <v>OTH</v>
      </c>
      <c r="AB95" s="4" t="str">
        <f t="shared" si="3"/>
        <v>TCU-WS</v>
      </c>
      <c r="AC95" s="4"/>
      <c r="AD95" s="4"/>
      <c r="AE95" s="4"/>
      <c r="AF95" s="4"/>
      <c r="AG95" s="4"/>
    </row>
    <row r="96" spans="1:33" x14ac:dyDescent="0.25">
      <c r="A96" s="57">
        <v>42247.527174039351</v>
      </c>
      <c r="B96" s="32"/>
      <c r="C96" s="32" t="s">
        <v>6032</v>
      </c>
      <c r="D96" s="32" t="s">
        <v>6033</v>
      </c>
      <c r="E96" s="32" t="s">
        <v>6034</v>
      </c>
      <c r="F96" s="32" t="s">
        <v>6035</v>
      </c>
      <c r="G96" s="32" t="s">
        <v>58</v>
      </c>
      <c r="H96" s="32" t="s">
        <v>59</v>
      </c>
      <c r="I96" s="32" t="s">
        <v>2006</v>
      </c>
      <c r="J96" s="35">
        <v>0</v>
      </c>
      <c r="K96" s="35">
        <v>0</v>
      </c>
      <c r="L96" s="35">
        <v>0</v>
      </c>
      <c r="M96" s="35">
        <v>0</v>
      </c>
      <c r="N96" s="32" t="s">
        <v>19</v>
      </c>
      <c r="O96" s="32" t="s">
        <v>322</v>
      </c>
      <c r="P96" s="32">
        <v>0</v>
      </c>
      <c r="Q96" s="32"/>
      <c r="R96" s="39">
        <f t="shared" si="2"/>
        <v>1509</v>
      </c>
      <c r="S96" s="5" t="s">
        <v>51</v>
      </c>
      <c r="T96" s="5" t="s">
        <v>64</v>
      </c>
      <c r="U96" s="2"/>
      <c r="V96" s="2" t="str">
        <f>IF($J96+$L96=0,"nil",IF(OR($B96="TCU-WS",$B96=""),"non comm",IF(OR($G96="contract_cover",$H96="fixed price"),VLOOKUP($I96,'[1]mapping 2015'!$A:$B,2,FALSE),VLOOKUP($G96,'[1]mapping 2015'!$A:$B,2,FALSE))))</f>
        <v>nil</v>
      </c>
      <c r="W96" s="37">
        <f>IF(OR(V96="non comm",V96="nil",J96=0),0,IF(V96="SBM 2.1 IIPS",J96*VLOOKUP(N96,'[2]NGP%'!$C:$D,2,FALSE),J96*SUMIFS('[2]NGP%'!$D:$D,'[2]NGP%'!$A:$A,V96,'[2]NGP%'!$B:$B,AA96)))</f>
        <v>0</v>
      </c>
      <c r="X96" s="37">
        <f>IF(OR(V96="non comm",V96="nil",J96=0),0,IF(V96="SBM 2.1 IIPS",J96*VLOOKUP(N96,'[2]NGP%'!$C:$E,3,FALSE),J96*SUMIFS('[2]NGP%'!$E:$E,'[2]NGP%'!$A:$A,V96,'[2]NGP%'!$B:$B,AA96)))</f>
        <v>0</v>
      </c>
      <c r="Y96" s="32"/>
      <c r="Z96" s="54" t="str">
        <f>IF(MID(H96,1,4)="Item","Nil",IF(G96="contract_cover",VLOOKUP(I96,'svc type'!C:D,2,FALSE),VLOOKUP(G96,'svc type'!A:D,4,FALSE)))</f>
        <v>SVC</v>
      </c>
      <c r="AA96" s="4" t="str">
        <f>IF(B96="","",VLOOKUP(B96,Sector!C:D,2,FALSE))</f>
        <v/>
      </c>
      <c r="AB96" s="4">
        <f t="shared" si="3"/>
        <v>0</v>
      </c>
      <c r="AC96" s="4"/>
      <c r="AD96" s="4"/>
      <c r="AE96" s="4"/>
      <c r="AF96" s="4"/>
      <c r="AG96" s="4"/>
    </row>
    <row r="97" spans="1:33" x14ac:dyDescent="0.25">
      <c r="A97" s="57">
        <v>42247.531878622685</v>
      </c>
      <c r="B97" s="32"/>
      <c r="C97" s="32" t="s">
        <v>464</v>
      </c>
      <c r="D97" s="32" t="s">
        <v>334</v>
      </c>
      <c r="E97" s="32" t="s">
        <v>6036</v>
      </c>
      <c r="F97" s="32" t="s">
        <v>6037</v>
      </c>
      <c r="G97" s="32" t="s">
        <v>58</v>
      </c>
      <c r="H97" s="32" t="s">
        <v>59</v>
      </c>
      <c r="I97" s="32" t="s">
        <v>2006</v>
      </c>
      <c r="J97" s="35">
        <v>0</v>
      </c>
      <c r="K97" s="35">
        <v>0</v>
      </c>
      <c r="L97" s="35">
        <v>0</v>
      </c>
      <c r="M97" s="35">
        <v>0</v>
      </c>
      <c r="N97" s="32" t="s">
        <v>19</v>
      </c>
      <c r="O97" s="32" t="s">
        <v>322</v>
      </c>
      <c r="P97" s="32">
        <v>0</v>
      </c>
      <c r="Q97" s="32"/>
      <c r="R97" s="39">
        <f t="shared" si="2"/>
        <v>1509</v>
      </c>
      <c r="S97" s="5" t="s">
        <v>51</v>
      </c>
      <c r="T97" s="5" t="s">
        <v>64</v>
      </c>
      <c r="U97" s="2"/>
      <c r="V97" s="2" t="str">
        <f>IF($J97+$L97=0,"nil",IF(OR($B97="TCU-WS",$B97=""),"non comm",IF(OR($G97="contract_cover",$H97="fixed price"),VLOOKUP($I97,'[1]mapping 2015'!$A:$B,2,FALSE),VLOOKUP($G97,'[1]mapping 2015'!$A:$B,2,FALSE))))</f>
        <v>nil</v>
      </c>
      <c r="W97" s="37">
        <f>IF(OR(V97="non comm",V97="nil",J97=0),0,IF(V97="SBM 2.1 IIPS",J97*VLOOKUP(N97,'[2]NGP%'!$C:$D,2,FALSE),J97*SUMIFS('[2]NGP%'!$D:$D,'[2]NGP%'!$A:$A,V97,'[2]NGP%'!$B:$B,AA97)))</f>
        <v>0</v>
      </c>
      <c r="X97" s="37">
        <f>IF(OR(V97="non comm",V97="nil",J97=0),0,IF(V97="SBM 2.1 IIPS",J97*VLOOKUP(N97,'[2]NGP%'!$C:$E,3,FALSE),J97*SUMIFS('[2]NGP%'!$E:$E,'[2]NGP%'!$A:$A,V97,'[2]NGP%'!$B:$B,AA97)))</f>
        <v>0</v>
      </c>
      <c r="Y97" s="32"/>
      <c r="Z97" s="54" t="str">
        <f>IF(MID(H97,1,4)="Item","Nil",IF(G97="contract_cover",VLOOKUP(I97,'svc type'!C:D,2,FALSE),VLOOKUP(G97,'svc type'!A:D,4,FALSE)))</f>
        <v>SVC</v>
      </c>
      <c r="AA97" s="4" t="str">
        <f>IF(B97="","",VLOOKUP(B97,Sector!C:D,2,FALSE))</f>
        <v/>
      </c>
      <c r="AB97" s="4">
        <f t="shared" si="3"/>
        <v>0</v>
      </c>
      <c r="AC97" s="4"/>
      <c r="AD97" s="4"/>
      <c r="AE97" s="4"/>
      <c r="AF97" s="4"/>
      <c r="AG97" s="4"/>
    </row>
    <row r="98" spans="1:33" x14ac:dyDescent="0.25">
      <c r="A98" s="57">
        <v>42247.557080555554</v>
      </c>
      <c r="B98" s="32"/>
      <c r="C98" s="32" t="s">
        <v>375</v>
      </c>
      <c r="D98" s="32" t="s">
        <v>334</v>
      </c>
      <c r="E98" s="32" t="s">
        <v>6038</v>
      </c>
      <c r="F98" s="32" t="s">
        <v>6039</v>
      </c>
      <c r="G98" s="32" t="s">
        <v>58</v>
      </c>
      <c r="H98" s="32" t="s">
        <v>59</v>
      </c>
      <c r="I98" s="32" t="s">
        <v>2006</v>
      </c>
      <c r="J98" s="35">
        <v>0</v>
      </c>
      <c r="K98" s="35">
        <v>0</v>
      </c>
      <c r="L98" s="35">
        <v>0</v>
      </c>
      <c r="M98" s="35">
        <v>0</v>
      </c>
      <c r="N98" s="32" t="s">
        <v>19</v>
      </c>
      <c r="O98" s="32" t="s">
        <v>322</v>
      </c>
      <c r="P98" s="32">
        <v>0</v>
      </c>
      <c r="Q98" s="32"/>
      <c r="R98" s="39">
        <f t="shared" si="2"/>
        <v>1509</v>
      </c>
      <c r="S98" s="5" t="s">
        <v>51</v>
      </c>
      <c r="T98" s="5" t="s">
        <v>64</v>
      </c>
      <c r="U98" s="2"/>
      <c r="V98" s="2" t="str">
        <f>IF($J98+$L98=0,"nil",IF(OR($B98="TCU-WS",$B98=""),"non comm",IF(OR($G98="contract_cover",$H98="fixed price"),VLOOKUP($I98,'[1]mapping 2015'!$A:$B,2,FALSE),VLOOKUP($G98,'[1]mapping 2015'!$A:$B,2,FALSE))))</f>
        <v>nil</v>
      </c>
      <c r="W98" s="37">
        <f>IF(OR(V98="non comm",V98="nil",J98=0),0,IF(V98="SBM 2.1 IIPS",J98*VLOOKUP(N98,'[2]NGP%'!$C:$D,2,FALSE),J98*SUMIFS('[2]NGP%'!$D:$D,'[2]NGP%'!$A:$A,V98,'[2]NGP%'!$B:$B,AA98)))</f>
        <v>0</v>
      </c>
      <c r="X98" s="37">
        <f>IF(OR(V98="non comm",V98="nil",J98=0),0,IF(V98="SBM 2.1 IIPS",J98*VLOOKUP(N98,'[2]NGP%'!$C:$E,3,FALSE),J98*SUMIFS('[2]NGP%'!$E:$E,'[2]NGP%'!$A:$A,V98,'[2]NGP%'!$B:$B,AA98)))</f>
        <v>0</v>
      </c>
      <c r="Y98" s="32"/>
      <c r="Z98" s="54" t="str">
        <f>IF(MID(H98,1,4)="Item","Nil",IF(G98="contract_cover",VLOOKUP(I98,'svc type'!C:D,2,FALSE),VLOOKUP(G98,'svc type'!A:D,4,FALSE)))</f>
        <v>SVC</v>
      </c>
      <c r="AA98" s="4" t="str">
        <f>IF(B98="","",VLOOKUP(B98,Sector!C:D,2,FALSE))</f>
        <v/>
      </c>
      <c r="AB98" s="4">
        <f t="shared" si="3"/>
        <v>0</v>
      </c>
      <c r="AC98" s="4"/>
      <c r="AD98" s="4"/>
      <c r="AE98" s="4"/>
      <c r="AF98" s="4"/>
      <c r="AG98" s="4"/>
    </row>
    <row r="99" spans="1:33" x14ac:dyDescent="0.25">
      <c r="A99" s="57">
        <v>42247.611660960647</v>
      </c>
      <c r="B99" s="32"/>
      <c r="C99" s="32" t="s">
        <v>345</v>
      </c>
      <c r="D99" s="32" t="s">
        <v>334</v>
      </c>
      <c r="E99" s="32" t="s">
        <v>6040</v>
      </c>
      <c r="F99" s="32" t="s">
        <v>6041</v>
      </c>
      <c r="G99" s="32" t="s">
        <v>58</v>
      </c>
      <c r="H99" s="32" t="s">
        <v>59</v>
      </c>
      <c r="I99" s="32" t="s">
        <v>2006</v>
      </c>
      <c r="J99" s="35">
        <v>0</v>
      </c>
      <c r="K99" s="35">
        <v>0</v>
      </c>
      <c r="L99" s="35">
        <v>0</v>
      </c>
      <c r="M99" s="35">
        <v>0</v>
      </c>
      <c r="N99" s="32" t="s">
        <v>19</v>
      </c>
      <c r="O99" s="32" t="s">
        <v>322</v>
      </c>
      <c r="P99" s="32">
        <v>0</v>
      </c>
      <c r="Q99" s="32"/>
      <c r="R99" s="39">
        <f t="shared" si="2"/>
        <v>1509</v>
      </c>
      <c r="S99" s="5" t="s">
        <v>51</v>
      </c>
      <c r="T99" s="5" t="s">
        <v>64</v>
      </c>
      <c r="U99" s="2"/>
      <c r="V99" s="2" t="str">
        <f>IF($J99+$L99=0,"nil",IF(OR($B99="TCU-WS",$B99=""),"non comm",IF(OR($G99="contract_cover",$H99="fixed price"),VLOOKUP($I99,'[1]mapping 2015'!$A:$B,2,FALSE),VLOOKUP($G99,'[1]mapping 2015'!$A:$B,2,FALSE))))</f>
        <v>nil</v>
      </c>
      <c r="W99" s="37">
        <f>IF(OR(V99="non comm",V99="nil",J99=0),0,IF(V99="SBM 2.1 IIPS",J99*VLOOKUP(N99,'[2]NGP%'!$C:$D,2,FALSE),J99*SUMIFS('[2]NGP%'!$D:$D,'[2]NGP%'!$A:$A,V99,'[2]NGP%'!$B:$B,AA99)))</f>
        <v>0</v>
      </c>
      <c r="X99" s="37">
        <f>IF(OR(V99="non comm",V99="nil",J99=0),0,IF(V99="SBM 2.1 IIPS",J99*VLOOKUP(N99,'[2]NGP%'!$C:$E,3,FALSE),J99*SUMIFS('[2]NGP%'!$E:$E,'[2]NGP%'!$A:$A,V99,'[2]NGP%'!$B:$B,AA99)))</f>
        <v>0</v>
      </c>
      <c r="Y99" s="32"/>
      <c r="Z99" s="54" t="str">
        <f>IF(MID(H99,1,4)="Item","Nil",IF(G99="contract_cover",VLOOKUP(I99,'svc type'!C:D,2,FALSE),VLOOKUP(G99,'svc type'!A:D,4,FALSE)))</f>
        <v>SVC</v>
      </c>
      <c r="AA99" s="4" t="str">
        <f>IF(B99="","",VLOOKUP(B99,Sector!C:D,2,FALSE))</f>
        <v/>
      </c>
      <c r="AB99" s="4">
        <f t="shared" si="3"/>
        <v>0</v>
      </c>
      <c r="AC99" s="4"/>
      <c r="AD99" s="4"/>
      <c r="AE99" s="4"/>
      <c r="AF99" s="4"/>
      <c r="AG99" s="4"/>
    </row>
    <row r="100" spans="1:33" x14ac:dyDescent="0.25">
      <c r="A100" s="57">
        <v>42247.613450659723</v>
      </c>
      <c r="B100" s="32"/>
      <c r="C100" s="32" t="s">
        <v>345</v>
      </c>
      <c r="D100" s="32" t="s">
        <v>334</v>
      </c>
      <c r="E100" s="32" t="s">
        <v>6042</v>
      </c>
      <c r="F100" s="32" t="s">
        <v>6043</v>
      </c>
      <c r="G100" s="32" t="s">
        <v>58</v>
      </c>
      <c r="H100" s="32" t="s">
        <v>59</v>
      </c>
      <c r="I100" s="32" t="s">
        <v>2006</v>
      </c>
      <c r="J100" s="35">
        <v>0</v>
      </c>
      <c r="K100" s="35">
        <v>0</v>
      </c>
      <c r="L100" s="35">
        <v>0</v>
      </c>
      <c r="M100" s="35">
        <v>0</v>
      </c>
      <c r="N100" s="32" t="s">
        <v>19</v>
      </c>
      <c r="O100" s="32" t="s">
        <v>322</v>
      </c>
      <c r="P100" s="32">
        <v>0</v>
      </c>
      <c r="Q100" s="32"/>
      <c r="R100" s="39">
        <f t="shared" si="2"/>
        <v>1509</v>
      </c>
      <c r="S100" s="5" t="s">
        <v>51</v>
      </c>
      <c r="T100" s="5" t="s">
        <v>64</v>
      </c>
      <c r="U100" s="2"/>
      <c r="V100" s="2" t="str">
        <f>IF($J100+$L100=0,"nil",IF(OR($B100="TCU-WS",$B100=""),"non comm",IF(OR($G100="contract_cover",$H100="fixed price"),VLOOKUP($I100,'[1]mapping 2015'!$A:$B,2,FALSE),VLOOKUP($G100,'[1]mapping 2015'!$A:$B,2,FALSE))))</f>
        <v>nil</v>
      </c>
      <c r="W100" s="37">
        <f>IF(OR(V100="non comm",V100="nil",J100=0),0,IF(V100="SBM 2.1 IIPS",J100*VLOOKUP(N100,'[2]NGP%'!$C:$D,2,FALSE),J100*SUMIFS('[2]NGP%'!$D:$D,'[2]NGP%'!$A:$A,V100,'[2]NGP%'!$B:$B,AA100)))</f>
        <v>0</v>
      </c>
      <c r="X100" s="37">
        <f>IF(OR(V100="non comm",V100="nil",J100=0),0,IF(V100="SBM 2.1 IIPS",J100*VLOOKUP(N100,'[2]NGP%'!$C:$E,3,FALSE),J100*SUMIFS('[2]NGP%'!$E:$E,'[2]NGP%'!$A:$A,V100,'[2]NGP%'!$B:$B,AA100)))</f>
        <v>0</v>
      </c>
      <c r="Y100" s="32"/>
      <c r="Z100" s="54" t="str">
        <f>IF(MID(H100,1,4)="Item","Nil",IF(G100="contract_cover",VLOOKUP(I100,'svc type'!C:D,2,FALSE),VLOOKUP(G100,'svc type'!A:D,4,FALSE)))</f>
        <v>SVC</v>
      </c>
      <c r="AA100" s="4" t="str">
        <f>IF(B100="","",VLOOKUP(B100,Sector!C:D,2,FALSE))</f>
        <v/>
      </c>
      <c r="AB100" s="4">
        <f t="shared" si="3"/>
        <v>0</v>
      </c>
      <c r="AC100" s="4"/>
      <c r="AD100" s="4"/>
      <c r="AE100" s="4"/>
      <c r="AF100" s="4"/>
      <c r="AG100" s="4"/>
    </row>
    <row r="101" spans="1:33" x14ac:dyDescent="0.25">
      <c r="A101" s="57">
        <v>42247.618926238429</v>
      </c>
      <c r="B101" s="32"/>
      <c r="C101" s="32" t="s">
        <v>345</v>
      </c>
      <c r="D101" s="32" t="s">
        <v>334</v>
      </c>
      <c r="E101" s="32" t="s">
        <v>6044</v>
      </c>
      <c r="F101" s="32" t="s">
        <v>6045</v>
      </c>
      <c r="G101" s="32" t="s">
        <v>58</v>
      </c>
      <c r="H101" s="32" t="s">
        <v>59</v>
      </c>
      <c r="I101" s="32" t="s">
        <v>2006</v>
      </c>
      <c r="J101" s="35">
        <v>0</v>
      </c>
      <c r="K101" s="35">
        <v>0</v>
      </c>
      <c r="L101" s="35">
        <v>0</v>
      </c>
      <c r="M101" s="35">
        <v>0</v>
      </c>
      <c r="N101" s="32" t="s">
        <v>19</v>
      </c>
      <c r="O101" s="32" t="s">
        <v>322</v>
      </c>
      <c r="P101" s="32">
        <v>0</v>
      </c>
      <c r="Q101" s="32"/>
      <c r="R101" s="39">
        <f t="shared" si="2"/>
        <v>1509</v>
      </c>
      <c r="S101" s="5" t="s">
        <v>51</v>
      </c>
      <c r="T101" s="5" t="s">
        <v>64</v>
      </c>
      <c r="U101" s="2"/>
      <c r="V101" s="2" t="str">
        <f>IF($J101+$L101=0,"nil",IF(OR($B101="TCU-WS",$B101=""),"non comm",IF(OR($G101="contract_cover",$H101="fixed price"),VLOOKUP($I101,'[1]mapping 2015'!$A:$B,2,FALSE),VLOOKUP($G101,'[1]mapping 2015'!$A:$B,2,FALSE))))</f>
        <v>nil</v>
      </c>
      <c r="W101" s="37">
        <f>IF(OR(V101="non comm",V101="nil",J101=0),0,IF(V101="SBM 2.1 IIPS",J101*VLOOKUP(N101,'[2]NGP%'!$C:$D,2,FALSE),J101*SUMIFS('[2]NGP%'!$D:$D,'[2]NGP%'!$A:$A,V101,'[2]NGP%'!$B:$B,AA101)))</f>
        <v>0</v>
      </c>
      <c r="X101" s="37">
        <f>IF(OR(V101="non comm",V101="nil",J101=0),0,IF(V101="SBM 2.1 IIPS",J101*VLOOKUP(N101,'[2]NGP%'!$C:$E,3,FALSE),J101*SUMIFS('[2]NGP%'!$E:$E,'[2]NGP%'!$A:$A,V101,'[2]NGP%'!$B:$B,AA101)))</f>
        <v>0</v>
      </c>
      <c r="Y101" s="32"/>
      <c r="Z101" s="54" t="str">
        <f>IF(MID(H101,1,4)="Item","Nil",IF(G101="contract_cover",VLOOKUP(I101,'svc type'!C:D,2,FALSE),VLOOKUP(G101,'svc type'!A:D,4,FALSE)))</f>
        <v>SVC</v>
      </c>
      <c r="AA101" s="4" t="str">
        <f>IF(B101="","",VLOOKUP(B101,Sector!C:D,2,FALSE))</f>
        <v/>
      </c>
      <c r="AB101" s="4">
        <f t="shared" si="3"/>
        <v>0</v>
      </c>
      <c r="AC101" s="4"/>
      <c r="AD101" s="4"/>
      <c r="AE101" s="4"/>
      <c r="AF101" s="4"/>
      <c r="AG101" s="4"/>
    </row>
    <row r="102" spans="1:33" x14ac:dyDescent="0.25">
      <c r="A102" s="57">
        <v>42247.621146678241</v>
      </c>
      <c r="B102" s="32"/>
      <c r="C102" s="32" t="s">
        <v>506</v>
      </c>
      <c r="D102" s="32" t="s">
        <v>334</v>
      </c>
      <c r="E102" s="32" t="s">
        <v>6046</v>
      </c>
      <c r="F102" s="32" t="s">
        <v>6047</v>
      </c>
      <c r="G102" s="32" t="s">
        <v>58</v>
      </c>
      <c r="H102" s="32" t="s">
        <v>59</v>
      </c>
      <c r="I102" s="32" t="s">
        <v>2006</v>
      </c>
      <c r="J102" s="35">
        <v>0</v>
      </c>
      <c r="K102" s="35">
        <v>0</v>
      </c>
      <c r="L102" s="35">
        <v>0</v>
      </c>
      <c r="M102" s="35">
        <v>0</v>
      </c>
      <c r="N102" s="32" t="s">
        <v>19</v>
      </c>
      <c r="O102" s="32" t="s">
        <v>322</v>
      </c>
      <c r="P102" s="32">
        <v>0</v>
      </c>
      <c r="Q102" s="32"/>
      <c r="R102" s="39">
        <f t="shared" si="2"/>
        <v>1509</v>
      </c>
      <c r="S102" s="5" t="s">
        <v>51</v>
      </c>
      <c r="T102" s="5" t="s">
        <v>64</v>
      </c>
      <c r="U102" s="2"/>
      <c r="V102" s="2" t="str">
        <f>IF($J102+$L102=0,"nil",IF(OR($B102="TCU-WS",$B102=""),"non comm",IF(OR($G102="contract_cover",$H102="fixed price"),VLOOKUP($I102,'[1]mapping 2015'!$A:$B,2,FALSE),VLOOKUP($G102,'[1]mapping 2015'!$A:$B,2,FALSE))))</f>
        <v>nil</v>
      </c>
      <c r="W102" s="37">
        <f>IF(OR(V102="non comm",V102="nil",J102=0),0,IF(V102="SBM 2.1 IIPS",J102*VLOOKUP(N102,'[2]NGP%'!$C:$D,2,FALSE),J102*SUMIFS('[2]NGP%'!$D:$D,'[2]NGP%'!$A:$A,V102,'[2]NGP%'!$B:$B,AA102)))</f>
        <v>0</v>
      </c>
      <c r="X102" s="37">
        <f>IF(OR(V102="non comm",V102="nil",J102=0),0,IF(V102="SBM 2.1 IIPS",J102*VLOOKUP(N102,'[2]NGP%'!$C:$E,3,FALSE),J102*SUMIFS('[2]NGP%'!$E:$E,'[2]NGP%'!$A:$A,V102,'[2]NGP%'!$B:$B,AA102)))</f>
        <v>0</v>
      </c>
      <c r="Y102" s="32"/>
      <c r="Z102" s="54" t="str">
        <f>IF(MID(H102,1,4)="Item","Nil",IF(G102="contract_cover",VLOOKUP(I102,'svc type'!C:D,2,FALSE),VLOOKUP(G102,'svc type'!A:D,4,FALSE)))</f>
        <v>SVC</v>
      </c>
      <c r="AA102" s="4" t="str">
        <f>IF(B102="","",VLOOKUP(B102,Sector!C:D,2,FALSE))</f>
        <v/>
      </c>
      <c r="AB102" s="4">
        <f t="shared" si="3"/>
        <v>0</v>
      </c>
      <c r="AC102" s="4"/>
      <c r="AD102" s="4"/>
      <c r="AE102" s="4"/>
      <c r="AF102" s="4"/>
      <c r="AG102" s="4"/>
    </row>
    <row r="103" spans="1:33" x14ac:dyDescent="0.25">
      <c r="A103" s="57">
        <v>42247.622988657407</v>
      </c>
      <c r="B103" s="32"/>
      <c r="C103" s="32" t="s">
        <v>736</v>
      </c>
      <c r="D103" s="32" t="s">
        <v>334</v>
      </c>
      <c r="E103" s="32" t="s">
        <v>6048</v>
      </c>
      <c r="F103" s="32" t="s">
        <v>6049</v>
      </c>
      <c r="G103" s="32" t="s">
        <v>58</v>
      </c>
      <c r="H103" s="32" t="s">
        <v>59</v>
      </c>
      <c r="I103" s="32" t="s">
        <v>2006</v>
      </c>
      <c r="J103" s="35">
        <v>0</v>
      </c>
      <c r="K103" s="35">
        <v>0</v>
      </c>
      <c r="L103" s="35">
        <v>0</v>
      </c>
      <c r="M103" s="35">
        <v>0</v>
      </c>
      <c r="N103" s="32" t="s">
        <v>19</v>
      </c>
      <c r="O103" s="32" t="s">
        <v>322</v>
      </c>
      <c r="P103" s="32">
        <v>0</v>
      </c>
      <c r="Q103" s="32"/>
      <c r="R103" s="39">
        <f t="shared" si="2"/>
        <v>1509</v>
      </c>
      <c r="S103" s="5" t="s">
        <v>51</v>
      </c>
      <c r="T103" s="5" t="s">
        <v>64</v>
      </c>
      <c r="U103" s="2"/>
      <c r="V103" s="2" t="str">
        <f>IF($J103+$L103=0,"nil",IF(OR($B103="TCU-WS",$B103=""),"non comm",IF(OR($G103="contract_cover",$H103="fixed price"),VLOOKUP($I103,'[1]mapping 2015'!$A:$B,2,FALSE),VLOOKUP($G103,'[1]mapping 2015'!$A:$B,2,FALSE))))</f>
        <v>nil</v>
      </c>
      <c r="W103" s="37">
        <f>IF(OR(V103="non comm",V103="nil",J103=0),0,IF(V103="SBM 2.1 IIPS",J103*VLOOKUP(N103,'[2]NGP%'!$C:$D,2,FALSE),J103*SUMIFS('[2]NGP%'!$D:$D,'[2]NGP%'!$A:$A,V103,'[2]NGP%'!$B:$B,AA103)))</f>
        <v>0</v>
      </c>
      <c r="X103" s="37">
        <f>IF(OR(V103="non comm",V103="nil",J103=0),0,IF(V103="SBM 2.1 IIPS",J103*VLOOKUP(N103,'[2]NGP%'!$C:$E,3,FALSE),J103*SUMIFS('[2]NGP%'!$E:$E,'[2]NGP%'!$A:$A,V103,'[2]NGP%'!$B:$B,AA103)))</f>
        <v>0</v>
      </c>
      <c r="Y103" s="32"/>
      <c r="Z103" s="54" t="str">
        <f>IF(MID(H103,1,4)="Item","Nil",IF(G103="contract_cover",VLOOKUP(I103,'svc type'!C:D,2,FALSE),VLOOKUP(G103,'svc type'!A:D,4,FALSE)))</f>
        <v>SVC</v>
      </c>
      <c r="AA103" s="4" t="str">
        <f>IF(B103="","",VLOOKUP(B103,Sector!C:D,2,FALSE))</f>
        <v/>
      </c>
      <c r="AB103" s="4">
        <f t="shared" si="3"/>
        <v>0</v>
      </c>
      <c r="AC103" s="4"/>
      <c r="AD103" s="4"/>
      <c r="AE103" s="4"/>
      <c r="AF103" s="4"/>
      <c r="AG103" s="4"/>
    </row>
    <row r="104" spans="1:33" x14ac:dyDescent="0.25">
      <c r="A104" s="57">
        <v>42247.6245528125</v>
      </c>
      <c r="B104" s="32"/>
      <c r="C104" s="32" t="s">
        <v>345</v>
      </c>
      <c r="D104" s="32" t="s">
        <v>334</v>
      </c>
      <c r="E104" s="32" t="s">
        <v>6050</v>
      </c>
      <c r="F104" s="32" t="s">
        <v>6051</v>
      </c>
      <c r="G104" s="32" t="s">
        <v>58</v>
      </c>
      <c r="H104" s="32" t="s">
        <v>59</v>
      </c>
      <c r="I104" s="32" t="s">
        <v>2006</v>
      </c>
      <c r="J104" s="35">
        <v>0</v>
      </c>
      <c r="K104" s="35">
        <v>0</v>
      </c>
      <c r="L104" s="35">
        <v>0</v>
      </c>
      <c r="M104" s="35">
        <v>0</v>
      </c>
      <c r="N104" s="32" t="s">
        <v>19</v>
      </c>
      <c r="O104" s="32" t="s">
        <v>322</v>
      </c>
      <c r="P104" s="32">
        <v>0</v>
      </c>
      <c r="Q104" s="32"/>
      <c r="R104" s="39">
        <f t="shared" si="2"/>
        <v>1509</v>
      </c>
      <c r="S104" s="5" t="s">
        <v>51</v>
      </c>
      <c r="T104" s="5" t="s">
        <v>64</v>
      </c>
      <c r="U104" s="2"/>
      <c r="V104" s="2" t="str">
        <f>IF($J104+$L104=0,"nil",IF(OR($B104="TCU-WS",$B104=""),"non comm",IF(OR($G104="contract_cover",$H104="fixed price"),VLOOKUP($I104,'[1]mapping 2015'!$A:$B,2,FALSE),VLOOKUP($G104,'[1]mapping 2015'!$A:$B,2,FALSE))))</f>
        <v>nil</v>
      </c>
      <c r="W104" s="37">
        <f>IF(OR(V104="non comm",V104="nil",J104=0),0,IF(V104="SBM 2.1 IIPS",J104*VLOOKUP(N104,'[2]NGP%'!$C:$D,2,FALSE),J104*SUMIFS('[2]NGP%'!$D:$D,'[2]NGP%'!$A:$A,V104,'[2]NGP%'!$B:$B,AA104)))</f>
        <v>0</v>
      </c>
      <c r="X104" s="37">
        <f>IF(OR(V104="non comm",V104="nil",J104=0),0,IF(V104="SBM 2.1 IIPS",J104*VLOOKUP(N104,'[2]NGP%'!$C:$E,3,FALSE),J104*SUMIFS('[2]NGP%'!$E:$E,'[2]NGP%'!$A:$A,V104,'[2]NGP%'!$B:$B,AA104)))</f>
        <v>0</v>
      </c>
      <c r="Y104" s="32"/>
      <c r="Z104" s="54" t="str">
        <f>IF(MID(H104,1,4)="Item","Nil",IF(G104="contract_cover",VLOOKUP(I104,'svc type'!C:D,2,FALSE),VLOOKUP(G104,'svc type'!A:D,4,FALSE)))</f>
        <v>SVC</v>
      </c>
      <c r="AA104" s="4" t="str">
        <f>IF(B104="","",VLOOKUP(B104,Sector!C:D,2,FALSE))</f>
        <v/>
      </c>
      <c r="AB104" s="4">
        <f t="shared" si="3"/>
        <v>0</v>
      </c>
      <c r="AC104" s="4"/>
      <c r="AD104" s="4"/>
      <c r="AE104" s="4"/>
      <c r="AF104" s="4"/>
      <c r="AG104" s="4"/>
    </row>
    <row r="105" spans="1:33" x14ac:dyDescent="0.25">
      <c r="A105" s="57">
        <v>42247.626108645833</v>
      </c>
      <c r="B105" s="32"/>
      <c r="C105" s="32" t="s">
        <v>345</v>
      </c>
      <c r="D105" s="32" t="s">
        <v>334</v>
      </c>
      <c r="E105" s="32" t="s">
        <v>6052</v>
      </c>
      <c r="F105" s="32" t="s">
        <v>6053</v>
      </c>
      <c r="G105" s="32" t="s">
        <v>58</v>
      </c>
      <c r="H105" s="32" t="s">
        <v>59</v>
      </c>
      <c r="I105" s="32" t="s">
        <v>2006</v>
      </c>
      <c r="J105" s="35">
        <v>0</v>
      </c>
      <c r="K105" s="35">
        <v>0</v>
      </c>
      <c r="L105" s="35">
        <v>0</v>
      </c>
      <c r="M105" s="35">
        <v>0</v>
      </c>
      <c r="N105" s="32" t="s">
        <v>19</v>
      </c>
      <c r="O105" s="32" t="s">
        <v>322</v>
      </c>
      <c r="P105" s="32">
        <v>0</v>
      </c>
      <c r="Q105" s="32"/>
      <c r="R105" s="39">
        <f t="shared" si="2"/>
        <v>1509</v>
      </c>
      <c r="S105" s="5" t="s">
        <v>51</v>
      </c>
      <c r="T105" s="5" t="s">
        <v>64</v>
      </c>
      <c r="U105" s="2"/>
      <c r="V105" s="2" t="str">
        <f>IF($J105+$L105=0,"nil",IF(OR($B105="TCU-WS",$B105=""),"non comm",IF(OR($G105="contract_cover",$H105="fixed price"),VLOOKUP($I105,'[1]mapping 2015'!$A:$B,2,FALSE),VLOOKUP($G105,'[1]mapping 2015'!$A:$B,2,FALSE))))</f>
        <v>nil</v>
      </c>
      <c r="W105" s="37">
        <f>IF(OR(V105="non comm",V105="nil",J105=0),0,IF(V105="SBM 2.1 IIPS",J105*VLOOKUP(N105,'[2]NGP%'!$C:$D,2,FALSE),J105*SUMIFS('[2]NGP%'!$D:$D,'[2]NGP%'!$A:$A,V105,'[2]NGP%'!$B:$B,AA105)))</f>
        <v>0</v>
      </c>
      <c r="X105" s="37">
        <f>IF(OR(V105="non comm",V105="nil",J105=0),0,IF(V105="SBM 2.1 IIPS",J105*VLOOKUP(N105,'[2]NGP%'!$C:$E,3,FALSE),J105*SUMIFS('[2]NGP%'!$E:$E,'[2]NGP%'!$A:$A,V105,'[2]NGP%'!$B:$B,AA105)))</f>
        <v>0</v>
      </c>
      <c r="Y105" s="32"/>
      <c r="Z105" s="54" t="str">
        <f>IF(MID(H105,1,4)="Item","Nil",IF(G105="contract_cover",VLOOKUP(I105,'svc type'!C:D,2,FALSE),VLOOKUP(G105,'svc type'!A:D,4,FALSE)))</f>
        <v>SVC</v>
      </c>
      <c r="AA105" s="4" t="str">
        <f>IF(B105="","",VLOOKUP(B105,Sector!C:D,2,FALSE))</f>
        <v/>
      </c>
      <c r="AB105" s="4">
        <f t="shared" si="3"/>
        <v>0</v>
      </c>
      <c r="AC105" s="4"/>
      <c r="AD105" s="4"/>
      <c r="AE105" s="4"/>
      <c r="AF105" s="4"/>
      <c r="AG105" s="4"/>
    </row>
    <row r="106" spans="1:33" x14ac:dyDescent="0.25">
      <c r="A106" s="57">
        <v>42247.628793900461</v>
      </c>
      <c r="B106" s="32"/>
      <c r="C106" s="32" t="s">
        <v>457</v>
      </c>
      <c r="D106" s="32" t="s">
        <v>334</v>
      </c>
      <c r="E106" s="32" t="s">
        <v>6054</v>
      </c>
      <c r="F106" s="32" t="s">
        <v>6055</v>
      </c>
      <c r="G106" s="32" t="s">
        <v>58</v>
      </c>
      <c r="H106" s="32" t="s">
        <v>59</v>
      </c>
      <c r="I106" s="32" t="s">
        <v>2006</v>
      </c>
      <c r="J106" s="35">
        <v>0</v>
      </c>
      <c r="K106" s="35">
        <v>0</v>
      </c>
      <c r="L106" s="35">
        <v>0</v>
      </c>
      <c r="M106" s="35">
        <v>0</v>
      </c>
      <c r="N106" s="32" t="s">
        <v>19</v>
      </c>
      <c r="O106" s="32" t="s">
        <v>322</v>
      </c>
      <c r="P106" s="32">
        <v>0</v>
      </c>
      <c r="Q106" s="32"/>
      <c r="R106" s="39">
        <f t="shared" si="2"/>
        <v>1509</v>
      </c>
      <c r="S106" s="5" t="s">
        <v>51</v>
      </c>
      <c r="T106" s="5" t="s">
        <v>64</v>
      </c>
      <c r="U106" s="2"/>
      <c r="V106" s="2" t="str">
        <f>IF($J106+$L106=0,"nil",IF(OR($B106="TCU-WS",$B106=""),"non comm",IF(OR($G106="contract_cover",$H106="fixed price"),VLOOKUP($I106,'[1]mapping 2015'!$A:$B,2,FALSE),VLOOKUP($G106,'[1]mapping 2015'!$A:$B,2,FALSE))))</f>
        <v>nil</v>
      </c>
      <c r="W106" s="37">
        <f>IF(OR(V106="non comm",V106="nil",J106=0),0,IF(V106="SBM 2.1 IIPS",J106*VLOOKUP(N106,'[2]NGP%'!$C:$D,2,FALSE),J106*SUMIFS('[2]NGP%'!$D:$D,'[2]NGP%'!$A:$A,V106,'[2]NGP%'!$B:$B,AA106)))</f>
        <v>0</v>
      </c>
      <c r="X106" s="37">
        <f>IF(OR(V106="non comm",V106="nil",J106=0),0,IF(V106="SBM 2.1 IIPS",J106*VLOOKUP(N106,'[2]NGP%'!$C:$E,3,FALSE),J106*SUMIFS('[2]NGP%'!$E:$E,'[2]NGP%'!$A:$A,V106,'[2]NGP%'!$B:$B,AA106)))</f>
        <v>0</v>
      </c>
      <c r="Y106" s="32"/>
      <c r="Z106" s="54" t="str">
        <f>IF(MID(H106,1,4)="Item","Nil",IF(G106="contract_cover",VLOOKUP(I106,'svc type'!C:D,2,FALSE),VLOOKUP(G106,'svc type'!A:D,4,FALSE)))</f>
        <v>SVC</v>
      </c>
      <c r="AA106" s="4" t="str">
        <f>IF(B106="","",VLOOKUP(B106,Sector!C:D,2,FALSE))</f>
        <v/>
      </c>
      <c r="AB106" s="4">
        <f t="shared" si="3"/>
        <v>0</v>
      </c>
      <c r="AC106" s="4"/>
      <c r="AD106" s="4"/>
      <c r="AE106" s="4"/>
      <c r="AF106" s="4"/>
      <c r="AG106" s="4"/>
    </row>
    <row r="107" spans="1:33" x14ac:dyDescent="0.25">
      <c r="A107" s="57">
        <v>42247.631429432869</v>
      </c>
      <c r="B107" s="32"/>
      <c r="C107" s="32" t="s">
        <v>655</v>
      </c>
      <c r="D107" s="32" t="s">
        <v>334</v>
      </c>
      <c r="E107" s="32" t="s">
        <v>6056</v>
      </c>
      <c r="F107" s="32" t="s">
        <v>6057</v>
      </c>
      <c r="G107" s="32" t="s">
        <v>58</v>
      </c>
      <c r="H107" s="32" t="s">
        <v>59</v>
      </c>
      <c r="I107" s="32" t="s">
        <v>2006</v>
      </c>
      <c r="J107" s="35">
        <v>0</v>
      </c>
      <c r="K107" s="35">
        <v>0</v>
      </c>
      <c r="L107" s="35">
        <v>0</v>
      </c>
      <c r="M107" s="35">
        <v>0</v>
      </c>
      <c r="N107" s="32" t="s">
        <v>19</v>
      </c>
      <c r="O107" s="32" t="s">
        <v>322</v>
      </c>
      <c r="P107" s="32">
        <v>0</v>
      </c>
      <c r="Q107" s="32"/>
      <c r="R107" s="39">
        <f t="shared" si="2"/>
        <v>1509</v>
      </c>
      <c r="S107" s="5" t="s">
        <v>51</v>
      </c>
      <c r="T107" s="5" t="s">
        <v>64</v>
      </c>
      <c r="U107" s="2"/>
      <c r="V107" s="2" t="str">
        <f>IF($J107+$L107=0,"nil",IF(OR($B107="TCU-WS",$B107=""),"non comm",IF(OR($G107="contract_cover",$H107="fixed price"),VLOOKUP($I107,'[1]mapping 2015'!$A:$B,2,FALSE),VLOOKUP($G107,'[1]mapping 2015'!$A:$B,2,FALSE))))</f>
        <v>nil</v>
      </c>
      <c r="W107" s="37">
        <f>IF(OR(V107="non comm",V107="nil",J107=0),0,IF(V107="SBM 2.1 IIPS",J107*VLOOKUP(N107,'[2]NGP%'!$C:$D,2,FALSE),J107*SUMIFS('[2]NGP%'!$D:$D,'[2]NGP%'!$A:$A,V107,'[2]NGP%'!$B:$B,AA107)))</f>
        <v>0</v>
      </c>
      <c r="X107" s="37">
        <f>IF(OR(V107="non comm",V107="nil",J107=0),0,IF(V107="SBM 2.1 IIPS",J107*VLOOKUP(N107,'[2]NGP%'!$C:$E,3,FALSE),J107*SUMIFS('[2]NGP%'!$E:$E,'[2]NGP%'!$A:$A,V107,'[2]NGP%'!$B:$B,AA107)))</f>
        <v>0</v>
      </c>
      <c r="Y107" s="32"/>
      <c r="Z107" s="54" t="str">
        <f>IF(MID(H107,1,4)="Item","Nil",IF(G107="contract_cover",VLOOKUP(I107,'svc type'!C:D,2,FALSE),VLOOKUP(G107,'svc type'!A:D,4,FALSE)))</f>
        <v>SVC</v>
      </c>
      <c r="AA107" s="4" t="str">
        <f>IF(B107="","",VLOOKUP(B107,Sector!C:D,2,FALSE))</f>
        <v/>
      </c>
      <c r="AB107" s="4">
        <f t="shared" si="3"/>
        <v>0</v>
      </c>
      <c r="AC107" s="4"/>
      <c r="AD107" s="4"/>
      <c r="AE107" s="4"/>
      <c r="AF107" s="4"/>
      <c r="AG107" s="4"/>
    </row>
    <row r="108" spans="1:33" x14ac:dyDescent="0.25">
      <c r="A108" s="57">
        <v>42247.6461221875</v>
      </c>
      <c r="B108" s="32"/>
      <c r="C108" s="32" t="s">
        <v>396</v>
      </c>
      <c r="D108" s="32" t="s">
        <v>334</v>
      </c>
      <c r="E108" s="32" t="s">
        <v>6058</v>
      </c>
      <c r="F108" s="32" t="s">
        <v>6059</v>
      </c>
      <c r="G108" s="32" t="s">
        <v>58</v>
      </c>
      <c r="H108" s="32" t="s">
        <v>59</v>
      </c>
      <c r="I108" s="32" t="s">
        <v>2006</v>
      </c>
      <c r="J108" s="35">
        <v>0</v>
      </c>
      <c r="K108" s="35">
        <v>0</v>
      </c>
      <c r="L108" s="35">
        <v>0</v>
      </c>
      <c r="M108" s="35">
        <v>0</v>
      </c>
      <c r="N108" s="32" t="s">
        <v>19</v>
      </c>
      <c r="O108" s="32" t="s">
        <v>322</v>
      </c>
      <c r="P108" s="32">
        <v>0</v>
      </c>
      <c r="Q108" s="32"/>
      <c r="R108" s="39">
        <f t="shared" si="2"/>
        <v>1509</v>
      </c>
      <c r="S108" s="5" t="s">
        <v>51</v>
      </c>
      <c r="T108" s="5" t="s">
        <v>64</v>
      </c>
      <c r="U108" s="2"/>
      <c r="V108" s="2" t="str">
        <f>IF($J108+$L108=0,"nil",IF(OR($B108="TCU-WS",$B108=""),"non comm",IF(OR($G108="contract_cover",$H108="fixed price"),VLOOKUP($I108,'[1]mapping 2015'!$A:$B,2,FALSE),VLOOKUP($G108,'[1]mapping 2015'!$A:$B,2,FALSE))))</f>
        <v>nil</v>
      </c>
      <c r="W108" s="37">
        <f>IF(OR(V108="non comm",V108="nil",J108=0),0,IF(V108="SBM 2.1 IIPS",J108*VLOOKUP(N108,'[2]NGP%'!$C:$D,2,FALSE),J108*SUMIFS('[2]NGP%'!$D:$D,'[2]NGP%'!$A:$A,V108,'[2]NGP%'!$B:$B,AA108)))</f>
        <v>0</v>
      </c>
      <c r="X108" s="37">
        <f>IF(OR(V108="non comm",V108="nil",J108=0),0,IF(V108="SBM 2.1 IIPS",J108*VLOOKUP(N108,'[2]NGP%'!$C:$E,3,FALSE),J108*SUMIFS('[2]NGP%'!$E:$E,'[2]NGP%'!$A:$A,V108,'[2]NGP%'!$B:$B,AA108)))</f>
        <v>0</v>
      </c>
      <c r="Y108" s="32"/>
      <c r="Z108" s="54" t="str">
        <f>IF(MID(H108,1,4)="Item","Nil",IF(G108="contract_cover",VLOOKUP(I108,'svc type'!C:D,2,FALSE),VLOOKUP(G108,'svc type'!A:D,4,FALSE)))</f>
        <v>SVC</v>
      </c>
      <c r="AA108" s="4" t="str">
        <f>IF(B108="","",VLOOKUP(B108,Sector!C:D,2,FALSE))</f>
        <v/>
      </c>
      <c r="AB108" s="4">
        <f t="shared" si="3"/>
        <v>0</v>
      </c>
      <c r="AC108" s="4"/>
      <c r="AD108" s="4"/>
      <c r="AE108" s="4"/>
      <c r="AF108" s="4"/>
      <c r="AG108" s="4"/>
    </row>
    <row r="109" spans="1:33" x14ac:dyDescent="0.25">
      <c r="A109" s="57">
        <v>42247.673728738424</v>
      </c>
      <c r="B109" s="32"/>
      <c r="C109" s="32" t="s">
        <v>5418</v>
      </c>
      <c r="D109" s="32" t="s">
        <v>323</v>
      </c>
      <c r="E109" s="32" t="s">
        <v>6060</v>
      </c>
      <c r="F109" s="32" t="s">
        <v>6061</v>
      </c>
      <c r="G109" s="32" t="s">
        <v>58</v>
      </c>
      <c r="H109" s="32" t="s">
        <v>59</v>
      </c>
      <c r="I109" s="32" t="s">
        <v>2006</v>
      </c>
      <c r="J109" s="35">
        <v>0</v>
      </c>
      <c r="K109" s="35">
        <v>0</v>
      </c>
      <c r="L109" s="35">
        <v>0</v>
      </c>
      <c r="M109" s="35">
        <v>0</v>
      </c>
      <c r="N109" s="32" t="s">
        <v>19</v>
      </c>
      <c r="O109" s="32" t="s">
        <v>322</v>
      </c>
      <c r="P109" s="32">
        <v>0</v>
      </c>
      <c r="Q109" s="32"/>
      <c r="R109" s="39">
        <f t="shared" si="2"/>
        <v>1509</v>
      </c>
      <c r="S109" s="5" t="s">
        <v>51</v>
      </c>
      <c r="T109" s="5" t="s">
        <v>64</v>
      </c>
      <c r="U109" s="2"/>
      <c r="V109" s="2" t="str">
        <f>IF($J109+$L109=0,"nil",IF(OR($B109="TCU-WS",$B109=""),"non comm",IF(OR($G109="contract_cover",$H109="fixed price"),VLOOKUP($I109,'[1]mapping 2015'!$A:$B,2,FALSE),VLOOKUP($G109,'[1]mapping 2015'!$A:$B,2,FALSE))))</f>
        <v>nil</v>
      </c>
      <c r="W109" s="37">
        <f>IF(OR(V109="non comm",V109="nil",J109=0),0,IF(V109="SBM 2.1 IIPS",J109*VLOOKUP(N109,'[2]NGP%'!$C:$D,2,FALSE),J109*SUMIFS('[2]NGP%'!$D:$D,'[2]NGP%'!$A:$A,V109,'[2]NGP%'!$B:$B,AA109)))</f>
        <v>0</v>
      </c>
      <c r="X109" s="37">
        <f>IF(OR(V109="non comm",V109="nil",J109=0),0,IF(V109="SBM 2.1 IIPS",J109*VLOOKUP(N109,'[2]NGP%'!$C:$E,3,FALSE),J109*SUMIFS('[2]NGP%'!$E:$E,'[2]NGP%'!$A:$A,V109,'[2]NGP%'!$B:$B,AA109)))</f>
        <v>0</v>
      </c>
      <c r="Y109" s="32"/>
      <c r="Z109" s="54" t="str">
        <f>IF(MID(H109,1,4)="Item","Nil",IF(G109="contract_cover",VLOOKUP(I109,'svc type'!C:D,2,FALSE),VLOOKUP(G109,'svc type'!A:D,4,FALSE)))</f>
        <v>SVC</v>
      </c>
      <c r="AA109" s="4" t="str">
        <f>IF(B109="","",VLOOKUP(B109,Sector!C:D,2,FALSE))</f>
        <v/>
      </c>
      <c r="AB109" s="4">
        <f t="shared" si="3"/>
        <v>0</v>
      </c>
      <c r="AC109" s="4"/>
      <c r="AD109" s="4"/>
      <c r="AE109" s="4"/>
      <c r="AF109" s="4"/>
      <c r="AG109" s="4"/>
    </row>
    <row r="110" spans="1:33" x14ac:dyDescent="0.25">
      <c r="A110" s="57">
        <v>42247.68520871528</v>
      </c>
      <c r="B110" s="32"/>
      <c r="C110" s="32" t="s">
        <v>2097</v>
      </c>
      <c r="D110" s="32" t="s">
        <v>334</v>
      </c>
      <c r="E110" s="32" t="s">
        <v>6062</v>
      </c>
      <c r="F110" s="32" t="s">
        <v>6063</v>
      </c>
      <c r="G110" s="32" t="s">
        <v>58</v>
      </c>
      <c r="H110" s="32" t="s">
        <v>59</v>
      </c>
      <c r="I110" s="32" t="s">
        <v>2006</v>
      </c>
      <c r="J110" s="35">
        <v>0</v>
      </c>
      <c r="K110" s="35">
        <v>0</v>
      </c>
      <c r="L110" s="35">
        <v>0</v>
      </c>
      <c r="M110" s="35">
        <v>0</v>
      </c>
      <c r="N110" s="32" t="s">
        <v>19</v>
      </c>
      <c r="O110" s="32" t="s">
        <v>322</v>
      </c>
      <c r="P110" s="32">
        <v>0</v>
      </c>
      <c r="Q110" s="32"/>
      <c r="R110" s="39">
        <f t="shared" si="2"/>
        <v>1509</v>
      </c>
      <c r="S110" s="5" t="s">
        <v>51</v>
      </c>
      <c r="T110" s="5" t="s">
        <v>64</v>
      </c>
      <c r="U110" s="2"/>
      <c r="V110" s="2" t="str">
        <f>IF($J110+$L110=0,"nil",IF(OR($B110="TCU-WS",$B110=""),"non comm",IF(OR($G110="contract_cover",$H110="fixed price"),VLOOKUP($I110,'[1]mapping 2015'!$A:$B,2,FALSE),VLOOKUP($G110,'[1]mapping 2015'!$A:$B,2,FALSE))))</f>
        <v>nil</v>
      </c>
      <c r="W110" s="37">
        <f>IF(OR(V110="non comm",V110="nil",J110=0),0,IF(V110="SBM 2.1 IIPS",J110*VLOOKUP(N110,'[2]NGP%'!$C:$D,2,FALSE),J110*SUMIFS('[2]NGP%'!$D:$D,'[2]NGP%'!$A:$A,V110,'[2]NGP%'!$B:$B,AA110)))</f>
        <v>0</v>
      </c>
      <c r="X110" s="37">
        <f>IF(OR(V110="non comm",V110="nil",J110=0),0,IF(V110="SBM 2.1 IIPS",J110*VLOOKUP(N110,'[2]NGP%'!$C:$E,3,FALSE),J110*SUMIFS('[2]NGP%'!$E:$E,'[2]NGP%'!$A:$A,V110,'[2]NGP%'!$B:$B,AA110)))</f>
        <v>0</v>
      </c>
      <c r="Y110" s="32"/>
      <c r="Z110" s="54" t="str">
        <f>IF(MID(H110,1,4)="Item","Nil",IF(G110="contract_cover",VLOOKUP(I110,'svc type'!C:D,2,FALSE),VLOOKUP(G110,'svc type'!A:D,4,FALSE)))</f>
        <v>SVC</v>
      </c>
      <c r="AA110" s="4" t="str">
        <f>IF(B110="","",VLOOKUP(B110,Sector!C:D,2,FALSE))</f>
        <v/>
      </c>
      <c r="AB110" s="4">
        <f t="shared" si="3"/>
        <v>0</v>
      </c>
      <c r="AC110" s="4"/>
      <c r="AD110" s="4"/>
      <c r="AE110" s="4"/>
      <c r="AF110" s="4"/>
      <c r="AG110" s="4"/>
    </row>
    <row r="111" spans="1:33" x14ac:dyDescent="0.25">
      <c r="A111" s="57">
        <v>42247.693620219907</v>
      </c>
      <c r="B111" s="32"/>
      <c r="C111" s="32" t="s">
        <v>457</v>
      </c>
      <c r="D111" s="32" t="s">
        <v>334</v>
      </c>
      <c r="E111" s="32" t="s">
        <v>6064</v>
      </c>
      <c r="F111" s="32" t="s">
        <v>6065</v>
      </c>
      <c r="G111" s="32" t="s">
        <v>58</v>
      </c>
      <c r="H111" s="32" t="s">
        <v>59</v>
      </c>
      <c r="I111" s="32" t="s">
        <v>2006</v>
      </c>
      <c r="J111" s="35">
        <v>0</v>
      </c>
      <c r="K111" s="35">
        <v>0</v>
      </c>
      <c r="L111" s="35">
        <v>0</v>
      </c>
      <c r="M111" s="35">
        <v>0</v>
      </c>
      <c r="N111" s="32" t="s">
        <v>19</v>
      </c>
      <c r="O111" s="32" t="s">
        <v>322</v>
      </c>
      <c r="P111" s="32">
        <v>0</v>
      </c>
      <c r="Q111" s="32"/>
      <c r="R111" s="39">
        <f t="shared" si="2"/>
        <v>1509</v>
      </c>
      <c r="S111" s="5" t="s">
        <v>51</v>
      </c>
      <c r="T111" s="5" t="s">
        <v>64</v>
      </c>
      <c r="U111" s="2"/>
      <c r="V111" s="2" t="str">
        <f>IF($J111+$L111=0,"nil",IF(OR($B111="TCU-WS",$B111=""),"non comm",IF(OR($G111="contract_cover",$H111="fixed price"),VLOOKUP($I111,'[1]mapping 2015'!$A:$B,2,FALSE),VLOOKUP($G111,'[1]mapping 2015'!$A:$B,2,FALSE))))</f>
        <v>nil</v>
      </c>
      <c r="W111" s="37">
        <f>IF(OR(V111="non comm",V111="nil",J111=0),0,IF(V111="SBM 2.1 IIPS",J111*VLOOKUP(N111,'[2]NGP%'!$C:$D,2,FALSE),J111*SUMIFS('[2]NGP%'!$D:$D,'[2]NGP%'!$A:$A,V111,'[2]NGP%'!$B:$B,AA111)))</f>
        <v>0</v>
      </c>
      <c r="X111" s="37">
        <f>IF(OR(V111="non comm",V111="nil",J111=0),0,IF(V111="SBM 2.1 IIPS",J111*VLOOKUP(N111,'[2]NGP%'!$C:$E,3,FALSE),J111*SUMIFS('[2]NGP%'!$E:$E,'[2]NGP%'!$A:$A,V111,'[2]NGP%'!$B:$B,AA111)))</f>
        <v>0</v>
      </c>
      <c r="Y111" s="32"/>
      <c r="Z111" s="54" t="str">
        <f>IF(MID(H111,1,4)="Item","Nil",IF(G111="contract_cover",VLOOKUP(I111,'svc type'!C:D,2,FALSE),VLOOKUP(G111,'svc type'!A:D,4,FALSE)))</f>
        <v>SVC</v>
      </c>
      <c r="AA111" s="4" t="str">
        <f>IF(B111="","",VLOOKUP(B111,Sector!C:D,2,FALSE))</f>
        <v/>
      </c>
      <c r="AB111" s="4">
        <f t="shared" si="3"/>
        <v>0</v>
      </c>
      <c r="AC111" s="4"/>
      <c r="AD111" s="4"/>
      <c r="AE111" s="4"/>
      <c r="AF111" s="4"/>
      <c r="AG111" s="4"/>
    </row>
    <row r="112" spans="1:33" x14ac:dyDescent="0.25">
      <c r="A112" s="57">
        <v>42247.694862581018</v>
      </c>
      <c r="B112" s="32"/>
      <c r="C112" s="32" t="s">
        <v>1068</v>
      </c>
      <c r="D112" s="32" t="s">
        <v>334</v>
      </c>
      <c r="E112" s="32" t="s">
        <v>6066</v>
      </c>
      <c r="F112" s="32" t="s">
        <v>6067</v>
      </c>
      <c r="G112" s="32" t="s">
        <v>58</v>
      </c>
      <c r="H112" s="32" t="s">
        <v>59</v>
      </c>
      <c r="I112" s="32" t="s">
        <v>2006</v>
      </c>
      <c r="J112" s="35">
        <v>0</v>
      </c>
      <c r="K112" s="35">
        <v>0</v>
      </c>
      <c r="L112" s="35">
        <v>0</v>
      </c>
      <c r="M112" s="35">
        <v>0</v>
      </c>
      <c r="N112" s="32" t="s">
        <v>19</v>
      </c>
      <c r="O112" s="32" t="s">
        <v>322</v>
      </c>
      <c r="P112" s="32">
        <v>0</v>
      </c>
      <c r="Q112" s="32"/>
      <c r="R112" s="39">
        <f t="shared" si="2"/>
        <v>1509</v>
      </c>
      <c r="S112" s="5" t="s">
        <v>51</v>
      </c>
      <c r="T112" s="5" t="s">
        <v>64</v>
      </c>
      <c r="U112" s="2"/>
      <c r="V112" s="2" t="str">
        <f>IF($J112+$L112=0,"nil",IF(OR($B112="TCU-WS",$B112=""),"non comm",IF(OR($G112="contract_cover",$H112="fixed price"),VLOOKUP($I112,'[1]mapping 2015'!$A:$B,2,FALSE),VLOOKUP($G112,'[1]mapping 2015'!$A:$B,2,FALSE))))</f>
        <v>nil</v>
      </c>
      <c r="W112" s="37">
        <f>IF(OR(V112="non comm",V112="nil",J112=0),0,IF(V112="SBM 2.1 IIPS",J112*VLOOKUP(N112,'[2]NGP%'!$C:$D,2,FALSE),J112*SUMIFS('[2]NGP%'!$D:$D,'[2]NGP%'!$A:$A,V112,'[2]NGP%'!$B:$B,AA112)))</f>
        <v>0</v>
      </c>
      <c r="X112" s="37">
        <f>IF(OR(V112="non comm",V112="nil",J112=0),0,IF(V112="SBM 2.1 IIPS",J112*VLOOKUP(N112,'[2]NGP%'!$C:$E,3,FALSE),J112*SUMIFS('[2]NGP%'!$E:$E,'[2]NGP%'!$A:$A,V112,'[2]NGP%'!$B:$B,AA112)))</f>
        <v>0</v>
      </c>
      <c r="Y112" s="32"/>
      <c r="Z112" s="54" t="str">
        <f>IF(MID(H112,1,4)="Item","Nil",IF(G112="contract_cover",VLOOKUP(I112,'svc type'!C:D,2,FALSE),VLOOKUP(G112,'svc type'!A:D,4,FALSE)))</f>
        <v>SVC</v>
      </c>
      <c r="AA112" s="4" t="str">
        <f>IF(B112="","",VLOOKUP(B112,Sector!C:D,2,FALSE))</f>
        <v/>
      </c>
      <c r="AB112" s="4">
        <f t="shared" si="3"/>
        <v>0</v>
      </c>
      <c r="AC112" s="4"/>
      <c r="AD112" s="4"/>
      <c r="AE112" s="4"/>
      <c r="AF112" s="4"/>
      <c r="AG112" s="4"/>
    </row>
    <row r="113" spans="1:33" x14ac:dyDescent="0.25">
      <c r="A113" s="57">
        <v>42247.71093927083</v>
      </c>
      <c r="B113" s="32"/>
      <c r="C113" s="32" t="s">
        <v>1068</v>
      </c>
      <c r="D113" s="32" t="s">
        <v>334</v>
      </c>
      <c r="E113" s="32" t="s">
        <v>6068</v>
      </c>
      <c r="F113" s="32" t="s">
        <v>6069</v>
      </c>
      <c r="G113" s="32" t="s">
        <v>58</v>
      </c>
      <c r="H113" s="32" t="s">
        <v>59</v>
      </c>
      <c r="I113" s="32" t="s">
        <v>2006</v>
      </c>
      <c r="J113" s="35">
        <v>0</v>
      </c>
      <c r="K113" s="35">
        <v>0</v>
      </c>
      <c r="L113" s="35">
        <v>0</v>
      </c>
      <c r="M113" s="35">
        <v>0</v>
      </c>
      <c r="N113" s="32" t="s">
        <v>19</v>
      </c>
      <c r="O113" s="32" t="s">
        <v>322</v>
      </c>
      <c r="P113" s="32">
        <v>0</v>
      </c>
      <c r="Q113" s="32"/>
      <c r="R113" s="39">
        <f t="shared" si="2"/>
        <v>1509</v>
      </c>
      <c r="S113" s="5" t="s">
        <v>51</v>
      </c>
      <c r="T113" s="5" t="s">
        <v>64</v>
      </c>
      <c r="U113" s="2"/>
      <c r="V113" s="2" t="str">
        <f>IF($J113+$L113=0,"nil",IF(OR($B113="TCU-WS",$B113=""),"non comm",IF(OR($G113="contract_cover",$H113="fixed price"),VLOOKUP($I113,'[1]mapping 2015'!$A:$B,2,FALSE),VLOOKUP($G113,'[1]mapping 2015'!$A:$B,2,FALSE))))</f>
        <v>nil</v>
      </c>
      <c r="W113" s="37">
        <f>IF(OR(V113="non comm",V113="nil",J113=0),0,IF(V113="SBM 2.1 IIPS",J113*VLOOKUP(N113,'[2]NGP%'!$C:$D,2,FALSE),J113*SUMIFS('[2]NGP%'!$D:$D,'[2]NGP%'!$A:$A,V113,'[2]NGP%'!$B:$B,AA113)))</f>
        <v>0</v>
      </c>
      <c r="X113" s="37">
        <f>IF(OR(V113="non comm",V113="nil",J113=0),0,IF(V113="SBM 2.1 IIPS",J113*VLOOKUP(N113,'[2]NGP%'!$C:$E,3,FALSE),J113*SUMIFS('[2]NGP%'!$E:$E,'[2]NGP%'!$A:$A,V113,'[2]NGP%'!$B:$B,AA113)))</f>
        <v>0</v>
      </c>
      <c r="Y113" s="32"/>
      <c r="Z113" s="54" t="str">
        <f>IF(MID(H113,1,4)="Item","Nil",IF(G113="contract_cover",VLOOKUP(I113,'svc type'!C:D,2,FALSE),VLOOKUP(G113,'svc type'!A:D,4,FALSE)))</f>
        <v>SVC</v>
      </c>
      <c r="AA113" s="4" t="str">
        <f>IF(B113="","",VLOOKUP(B113,Sector!C:D,2,FALSE))</f>
        <v/>
      </c>
      <c r="AB113" s="4">
        <f t="shared" si="3"/>
        <v>0</v>
      </c>
      <c r="AC113" s="4"/>
      <c r="AD113" s="4"/>
      <c r="AE113" s="4"/>
      <c r="AF113" s="4"/>
      <c r="AG113" s="4"/>
    </row>
    <row r="114" spans="1:33" x14ac:dyDescent="0.25">
      <c r="A114" s="57">
        <v>42247.717705208335</v>
      </c>
      <c r="B114" s="32"/>
      <c r="C114" s="32" t="s">
        <v>464</v>
      </c>
      <c r="D114" s="32" t="s">
        <v>334</v>
      </c>
      <c r="E114" s="32" t="s">
        <v>6070</v>
      </c>
      <c r="F114" s="32" t="s">
        <v>6071</v>
      </c>
      <c r="G114" s="32" t="s">
        <v>58</v>
      </c>
      <c r="H114" s="32" t="s">
        <v>59</v>
      </c>
      <c r="I114" s="32" t="s">
        <v>2006</v>
      </c>
      <c r="J114" s="35">
        <v>0</v>
      </c>
      <c r="K114" s="35">
        <v>0</v>
      </c>
      <c r="L114" s="35">
        <v>0</v>
      </c>
      <c r="M114" s="35">
        <v>0</v>
      </c>
      <c r="N114" s="32" t="s">
        <v>19</v>
      </c>
      <c r="O114" s="32" t="s">
        <v>322</v>
      </c>
      <c r="P114" s="32">
        <v>0</v>
      </c>
      <c r="Q114" s="32"/>
      <c r="R114" s="39">
        <f t="shared" si="2"/>
        <v>1509</v>
      </c>
      <c r="S114" s="5" t="s">
        <v>51</v>
      </c>
      <c r="T114" s="5" t="s">
        <v>64</v>
      </c>
      <c r="U114" s="2"/>
      <c r="V114" s="2" t="str">
        <f>IF($J114+$L114=0,"nil",IF(OR($B114="TCU-WS",$B114=""),"non comm",IF(OR($G114="contract_cover",$H114="fixed price"),VLOOKUP($I114,'[1]mapping 2015'!$A:$B,2,FALSE),VLOOKUP($G114,'[1]mapping 2015'!$A:$B,2,FALSE))))</f>
        <v>nil</v>
      </c>
      <c r="W114" s="37">
        <f>IF(OR(V114="non comm",V114="nil",J114=0),0,IF(V114="SBM 2.1 IIPS",J114*VLOOKUP(N114,'[2]NGP%'!$C:$D,2,FALSE),J114*SUMIFS('[2]NGP%'!$D:$D,'[2]NGP%'!$A:$A,V114,'[2]NGP%'!$B:$B,AA114)))</f>
        <v>0</v>
      </c>
      <c r="X114" s="37">
        <f>IF(OR(V114="non comm",V114="nil",J114=0),0,IF(V114="SBM 2.1 IIPS",J114*VLOOKUP(N114,'[2]NGP%'!$C:$E,3,FALSE),J114*SUMIFS('[2]NGP%'!$E:$E,'[2]NGP%'!$A:$A,V114,'[2]NGP%'!$B:$B,AA114)))</f>
        <v>0</v>
      </c>
      <c r="Y114" s="32"/>
      <c r="Z114" s="54" t="str">
        <f>IF(MID(H114,1,4)="Item","Nil",IF(G114="contract_cover",VLOOKUP(I114,'svc type'!C:D,2,FALSE),VLOOKUP(G114,'svc type'!A:D,4,FALSE)))</f>
        <v>SVC</v>
      </c>
      <c r="AA114" s="4" t="str">
        <f>IF(B114="","",VLOOKUP(B114,Sector!C:D,2,FALSE))</f>
        <v/>
      </c>
      <c r="AB114" s="4">
        <f t="shared" si="3"/>
        <v>0</v>
      </c>
      <c r="AC114" s="4"/>
      <c r="AD114" s="4"/>
      <c r="AE114" s="4"/>
      <c r="AF114" s="4"/>
      <c r="AG114" s="4"/>
    </row>
    <row r="115" spans="1:33" x14ac:dyDescent="0.25">
      <c r="A115" s="57">
        <v>42247.762094178244</v>
      </c>
      <c r="B115" s="32"/>
      <c r="C115" s="32" t="s">
        <v>464</v>
      </c>
      <c r="D115" s="32" t="s">
        <v>334</v>
      </c>
      <c r="E115" s="32" t="s">
        <v>6072</v>
      </c>
      <c r="F115" s="32" t="s">
        <v>6073</v>
      </c>
      <c r="G115" s="32" t="s">
        <v>58</v>
      </c>
      <c r="H115" s="32" t="s">
        <v>59</v>
      </c>
      <c r="I115" s="32" t="s">
        <v>2006</v>
      </c>
      <c r="J115" s="35">
        <v>0</v>
      </c>
      <c r="K115" s="35">
        <v>0</v>
      </c>
      <c r="L115" s="35">
        <v>0</v>
      </c>
      <c r="M115" s="35">
        <v>0</v>
      </c>
      <c r="N115" s="32" t="s">
        <v>19</v>
      </c>
      <c r="O115" s="32" t="s">
        <v>322</v>
      </c>
      <c r="P115" s="32">
        <v>0</v>
      </c>
      <c r="Q115" s="32"/>
      <c r="R115" s="39">
        <f t="shared" si="2"/>
        <v>1509</v>
      </c>
      <c r="S115" s="5" t="s">
        <v>51</v>
      </c>
      <c r="T115" s="5" t="s">
        <v>64</v>
      </c>
      <c r="U115" s="2"/>
      <c r="V115" s="2" t="str">
        <f>IF($J115+$L115=0,"nil",IF(OR($B115="TCU-WS",$B115=""),"non comm",IF(OR($G115="contract_cover",$H115="fixed price"),VLOOKUP($I115,'[1]mapping 2015'!$A:$B,2,FALSE),VLOOKUP($G115,'[1]mapping 2015'!$A:$B,2,FALSE))))</f>
        <v>nil</v>
      </c>
      <c r="W115" s="37">
        <f>IF(OR(V115="non comm",V115="nil",J115=0),0,IF(V115="SBM 2.1 IIPS",J115*VLOOKUP(N115,'[2]NGP%'!$C:$D,2,FALSE),J115*SUMIFS('[2]NGP%'!$D:$D,'[2]NGP%'!$A:$A,V115,'[2]NGP%'!$B:$B,AA115)))</f>
        <v>0</v>
      </c>
      <c r="X115" s="37">
        <f>IF(OR(V115="non comm",V115="nil",J115=0),0,IF(V115="SBM 2.1 IIPS",J115*VLOOKUP(N115,'[2]NGP%'!$C:$E,3,FALSE),J115*SUMIFS('[2]NGP%'!$E:$E,'[2]NGP%'!$A:$A,V115,'[2]NGP%'!$B:$B,AA115)))</f>
        <v>0</v>
      </c>
      <c r="Y115" s="32"/>
      <c r="Z115" s="54" t="str">
        <f>IF(MID(H115,1,4)="Item","Nil",IF(G115="contract_cover",VLOOKUP(I115,'svc type'!C:D,2,FALSE),VLOOKUP(G115,'svc type'!A:D,4,FALSE)))</f>
        <v>SVC</v>
      </c>
      <c r="AA115" s="4" t="str">
        <f>IF(B115="","",VLOOKUP(B115,Sector!C:D,2,FALSE))</f>
        <v/>
      </c>
      <c r="AB115" s="4">
        <f t="shared" si="3"/>
        <v>0</v>
      </c>
      <c r="AC115" s="4"/>
      <c r="AD115" s="4"/>
      <c r="AE115" s="4"/>
      <c r="AF115" s="4"/>
      <c r="AG115" s="4"/>
    </row>
    <row r="116" spans="1:33" x14ac:dyDescent="0.25">
      <c r="A116" s="57">
        <v>42248.009588425928</v>
      </c>
      <c r="B116" s="32"/>
      <c r="C116" s="32" t="s">
        <v>736</v>
      </c>
      <c r="D116" s="32" t="s">
        <v>334</v>
      </c>
      <c r="E116" s="32" t="s">
        <v>6074</v>
      </c>
      <c r="F116" s="32" t="s">
        <v>6075</v>
      </c>
      <c r="G116" s="32" t="s">
        <v>58</v>
      </c>
      <c r="H116" s="32" t="s">
        <v>59</v>
      </c>
      <c r="I116" s="32" t="s">
        <v>2006</v>
      </c>
      <c r="J116" s="35">
        <v>0</v>
      </c>
      <c r="K116" s="35">
        <v>0</v>
      </c>
      <c r="L116" s="35">
        <v>0</v>
      </c>
      <c r="M116" s="35">
        <v>0</v>
      </c>
      <c r="N116" s="32" t="s">
        <v>19</v>
      </c>
      <c r="O116" s="32" t="s">
        <v>322</v>
      </c>
      <c r="P116" s="32">
        <v>0</v>
      </c>
      <c r="Q116" s="32"/>
      <c r="R116" s="39">
        <f t="shared" si="2"/>
        <v>1509</v>
      </c>
      <c r="S116" s="5" t="s">
        <v>51</v>
      </c>
      <c r="T116" s="5" t="s">
        <v>64</v>
      </c>
      <c r="U116" s="2"/>
      <c r="V116" s="2" t="str">
        <f>IF($J116+$L116=0,"nil",IF(OR($B116="TCU-WS",$B116=""),"non comm",IF(OR($G116="contract_cover",$H116="fixed price"),VLOOKUP($I116,'[1]mapping 2015'!$A:$B,2,FALSE),VLOOKUP($G116,'[1]mapping 2015'!$A:$B,2,FALSE))))</f>
        <v>nil</v>
      </c>
      <c r="W116" s="37">
        <f>IF(OR(V116="non comm",V116="nil",J116=0),0,IF(V116="SBM 2.1 IIPS",J116*VLOOKUP(N116,'[2]NGP%'!$C:$D,2,FALSE),J116*SUMIFS('[2]NGP%'!$D:$D,'[2]NGP%'!$A:$A,V116,'[2]NGP%'!$B:$B,AA116)))</f>
        <v>0</v>
      </c>
      <c r="X116" s="37">
        <f>IF(OR(V116="non comm",V116="nil",J116=0),0,IF(V116="SBM 2.1 IIPS",J116*VLOOKUP(N116,'[2]NGP%'!$C:$E,3,FALSE),J116*SUMIFS('[2]NGP%'!$E:$E,'[2]NGP%'!$A:$A,V116,'[2]NGP%'!$B:$B,AA116)))</f>
        <v>0</v>
      </c>
      <c r="Y116" s="32"/>
      <c r="Z116" s="54" t="str">
        <f>IF(MID(H116,1,4)="Item","Nil",IF(G116="contract_cover",VLOOKUP(I116,'svc type'!C:D,2,FALSE),VLOOKUP(G116,'svc type'!A:D,4,FALSE)))</f>
        <v>SVC</v>
      </c>
      <c r="AA116" s="4" t="str">
        <f>IF(B116="","",VLOOKUP(B116,Sector!C:D,2,FALSE))</f>
        <v/>
      </c>
      <c r="AB116" s="4">
        <f t="shared" si="3"/>
        <v>0</v>
      </c>
      <c r="AC116" s="4"/>
      <c r="AD116" s="4"/>
      <c r="AE116" s="4"/>
      <c r="AF116" s="4"/>
      <c r="AG116" s="4"/>
    </row>
    <row r="117" spans="1:33" x14ac:dyDescent="0.25">
      <c r="A117" s="57">
        <v>42248.010131909723</v>
      </c>
      <c r="B117" s="32"/>
      <c r="C117" s="32" t="s">
        <v>404</v>
      </c>
      <c r="D117" s="32" t="s">
        <v>334</v>
      </c>
      <c r="E117" s="32" t="s">
        <v>6076</v>
      </c>
      <c r="F117" s="32" t="s">
        <v>6077</v>
      </c>
      <c r="G117" s="32" t="s">
        <v>58</v>
      </c>
      <c r="H117" s="32" t="s">
        <v>59</v>
      </c>
      <c r="I117" s="32" t="s">
        <v>2006</v>
      </c>
      <c r="J117" s="35">
        <v>0</v>
      </c>
      <c r="K117" s="35">
        <v>0</v>
      </c>
      <c r="L117" s="35">
        <v>0</v>
      </c>
      <c r="M117" s="35">
        <v>0</v>
      </c>
      <c r="N117" s="32" t="s">
        <v>19</v>
      </c>
      <c r="O117" s="32" t="s">
        <v>322</v>
      </c>
      <c r="P117" s="32">
        <v>0</v>
      </c>
      <c r="Q117" s="32"/>
      <c r="R117" s="39">
        <f t="shared" si="2"/>
        <v>1509</v>
      </c>
      <c r="S117" s="5" t="s">
        <v>51</v>
      </c>
      <c r="T117" s="5" t="s">
        <v>64</v>
      </c>
      <c r="U117" s="2"/>
      <c r="V117" s="2" t="str">
        <f>IF($J117+$L117=0,"nil",IF(OR($B117="TCU-WS",$B117=""),"non comm",IF(OR($G117="contract_cover",$H117="fixed price"),VLOOKUP($I117,'[1]mapping 2015'!$A:$B,2,FALSE),VLOOKUP($G117,'[1]mapping 2015'!$A:$B,2,FALSE))))</f>
        <v>nil</v>
      </c>
      <c r="W117" s="37">
        <f>IF(OR(V117="non comm",V117="nil",J117=0),0,IF(V117="SBM 2.1 IIPS",J117*VLOOKUP(N117,'[2]NGP%'!$C:$D,2,FALSE),J117*SUMIFS('[2]NGP%'!$D:$D,'[2]NGP%'!$A:$A,V117,'[2]NGP%'!$B:$B,AA117)))</f>
        <v>0</v>
      </c>
      <c r="X117" s="37">
        <f>IF(OR(V117="non comm",V117="nil",J117=0),0,IF(V117="SBM 2.1 IIPS",J117*VLOOKUP(N117,'[2]NGP%'!$C:$E,3,FALSE),J117*SUMIFS('[2]NGP%'!$E:$E,'[2]NGP%'!$A:$A,V117,'[2]NGP%'!$B:$B,AA117)))</f>
        <v>0</v>
      </c>
      <c r="Y117" s="32"/>
      <c r="Z117" s="54" t="str">
        <f>IF(MID(H117,1,4)="Item","Nil",IF(G117="contract_cover",VLOOKUP(I117,'svc type'!C:D,2,FALSE),VLOOKUP(G117,'svc type'!A:D,4,FALSE)))</f>
        <v>SVC</v>
      </c>
      <c r="AA117" s="4" t="str">
        <f>IF(B117="","",VLOOKUP(B117,Sector!C:D,2,FALSE))</f>
        <v/>
      </c>
      <c r="AB117" s="4">
        <f t="shared" si="3"/>
        <v>0</v>
      </c>
      <c r="AC117" s="4"/>
      <c r="AD117" s="4"/>
      <c r="AE117" s="4"/>
      <c r="AF117" s="4"/>
      <c r="AG117" s="4"/>
    </row>
    <row r="118" spans="1:33" x14ac:dyDescent="0.25">
      <c r="A118" s="57">
        <v>42248.401750196761</v>
      </c>
      <c r="B118" s="32"/>
      <c r="C118" s="32" t="s">
        <v>5065</v>
      </c>
      <c r="D118" s="32" t="s">
        <v>5066</v>
      </c>
      <c r="E118" s="32" t="s">
        <v>6078</v>
      </c>
      <c r="F118" s="32" t="s">
        <v>6079</v>
      </c>
      <c r="G118" s="32" t="s">
        <v>58</v>
      </c>
      <c r="H118" s="32" t="s">
        <v>59</v>
      </c>
      <c r="I118" s="32" t="s">
        <v>2006</v>
      </c>
      <c r="J118" s="35">
        <v>0</v>
      </c>
      <c r="K118" s="35">
        <v>0</v>
      </c>
      <c r="L118" s="35">
        <v>0</v>
      </c>
      <c r="M118" s="35">
        <v>0</v>
      </c>
      <c r="N118" s="32" t="s">
        <v>19</v>
      </c>
      <c r="O118" s="32" t="s">
        <v>322</v>
      </c>
      <c r="P118" s="32">
        <v>0</v>
      </c>
      <c r="Q118" s="32"/>
      <c r="R118" s="39">
        <f t="shared" si="2"/>
        <v>1509</v>
      </c>
      <c r="S118" s="5" t="s">
        <v>51</v>
      </c>
      <c r="T118" s="5" t="s">
        <v>64</v>
      </c>
      <c r="U118" s="2"/>
      <c r="V118" s="2" t="str">
        <f>IF($J118+$L118=0,"nil",IF(OR($B118="TCU-WS",$B118=""),"non comm",IF(OR($G118="contract_cover",$H118="fixed price"),VLOOKUP($I118,'[1]mapping 2015'!$A:$B,2,FALSE),VLOOKUP($G118,'[1]mapping 2015'!$A:$B,2,FALSE))))</f>
        <v>nil</v>
      </c>
      <c r="W118" s="37">
        <f>IF(OR(V118="non comm",V118="nil",J118=0),0,IF(V118="SBM 2.1 IIPS",J118*VLOOKUP(N118,'[2]NGP%'!$C:$D,2,FALSE),J118*SUMIFS('[2]NGP%'!$D:$D,'[2]NGP%'!$A:$A,V118,'[2]NGP%'!$B:$B,AA118)))</f>
        <v>0</v>
      </c>
      <c r="X118" s="37">
        <f>IF(OR(V118="non comm",V118="nil",J118=0),0,IF(V118="SBM 2.1 IIPS",J118*VLOOKUP(N118,'[2]NGP%'!$C:$E,3,FALSE),J118*SUMIFS('[2]NGP%'!$E:$E,'[2]NGP%'!$A:$A,V118,'[2]NGP%'!$B:$B,AA118)))</f>
        <v>0</v>
      </c>
      <c r="Y118" s="32"/>
      <c r="Z118" s="54" t="str">
        <f>IF(MID(H118,1,4)="Item","Nil",IF(G118="contract_cover",VLOOKUP(I118,'svc type'!C:D,2,FALSE),VLOOKUP(G118,'svc type'!A:D,4,FALSE)))</f>
        <v>SVC</v>
      </c>
      <c r="AA118" s="4" t="str">
        <f>IF(B118="","",VLOOKUP(B118,Sector!C:D,2,FALSE))</f>
        <v/>
      </c>
      <c r="AB118" s="4">
        <f t="shared" si="3"/>
        <v>0</v>
      </c>
      <c r="AC118" s="4"/>
      <c r="AD118" s="4"/>
      <c r="AE118" s="4"/>
      <c r="AF118" s="4"/>
      <c r="AG118" s="4"/>
    </row>
    <row r="119" spans="1:33" x14ac:dyDescent="0.25">
      <c r="A119" s="57">
        <v>42248.459956712963</v>
      </c>
      <c r="B119" s="32" t="s">
        <v>67</v>
      </c>
      <c r="C119" s="32" t="s">
        <v>6080</v>
      </c>
      <c r="D119" s="32" t="s">
        <v>6081</v>
      </c>
      <c r="E119" s="32" t="s">
        <v>6082</v>
      </c>
      <c r="F119" s="32" t="s">
        <v>6083</v>
      </c>
      <c r="G119" s="32" t="s">
        <v>39</v>
      </c>
      <c r="H119" s="32" t="s">
        <v>40</v>
      </c>
      <c r="I119" s="32" t="s">
        <v>2013</v>
      </c>
      <c r="J119" s="35">
        <v>0</v>
      </c>
      <c r="K119" s="35">
        <v>0</v>
      </c>
      <c r="L119" s="35">
        <v>24.44</v>
      </c>
      <c r="M119" s="35">
        <v>0</v>
      </c>
      <c r="N119" s="32" t="s">
        <v>17</v>
      </c>
      <c r="O119" s="32" t="s">
        <v>41</v>
      </c>
      <c r="P119" s="32">
        <v>1</v>
      </c>
      <c r="Q119" s="32"/>
      <c r="R119" s="39">
        <f t="shared" si="2"/>
        <v>1509</v>
      </c>
      <c r="S119" s="5" t="s">
        <v>51</v>
      </c>
      <c r="T119" s="5" t="s">
        <v>64</v>
      </c>
      <c r="U119" s="2"/>
      <c r="V119" s="2" t="str">
        <f>IF($J119+$L119=0,"nil",IF(OR($B119="TCU-WS",$B119=""),"non comm",IF(OR($G119="contract_cover",$H119="fixed price"),VLOOKUP($I119,'[1]mapping 2015'!$A:$B,2,FALSE),VLOOKUP($G119,'[1]mapping 2015'!$A:$B,2,FALSE))))</f>
        <v>SBM 2.1 IIPS</v>
      </c>
      <c r="W119" s="37">
        <f>IF(OR(V119="non comm",V119="nil",J119=0),0,IF(V119="SBM 2.1 IIPS",J119*VLOOKUP(N119,'[2]NGP%'!$C:$D,2,FALSE),J119*SUMIFS('[2]NGP%'!$D:$D,'[2]NGP%'!$A:$A,V119,'[2]NGP%'!$B:$B,AA119)))</f>
        <v>0</v>
      </c>
      <c r="X119" s="37">
        <f>IF(OR(V119="non comm",V119="nil",J119=0),0,IF(V119="SBM 2.1 IIPS",J119*VLOOKUP(N119,'[2]NGP%'!$C:$E,3,FALSE),J119*SUMIFS('[2]NGP%'!$E:$E,'[2]NGP%'!$A:$A,V119,'[2]NGP%'!$B:$B,AA119)))</f>
        <v>0</v>
      </c>
      <c r="Y119" s="32"/>
      <c r="Z119" s="54" t="str">
        <f>IF(MID(H119,1,4)="Item","Nil",IF(G119="contract_cover",VLOOKUP(I119,'svc type'!C:D,2,FALSE),VLOOKUP(G119,'svc type'!A:D,4,FALSE)))</f>
        <v>IIPS</v>
      </c>
      <c r="AA119" s="4" t="str">
        <f>IF(B119="","",VLOOKUP(B119,Sector!C:D,2,FALSE))</f>
        <v>STC</v>
      </c>
      <c r="AB119" s="4" t="str">
        <f t="shared" si="3"/>
        <v>shirley.phee</v>
      </c>
      <c r="AC119" s="4"/>
      <c r="AD119" s="4"/>
      <c r="AE119" s="4"/>
      <c r="AF119" s="4"/>
      <c r="AG119" s="4"/>
    </row>
    <row r="120" spans="1:33" x14ac:dyDescent="0.25">
      <c r="A120" s="57">
        <v>42248.459956712963</v>
      </c>
      <c r="B120" s="32" t="s">
        <v>67</v>
      </c>
      <c r="C120" s="32" t="s">
        <v>6080</v>
      </c>
      <c r="D120" s="32" t="s">
        <v>6081</v>
      </c>
      <c r="E120" s="32" t="s">
        <v>6082</v>
      </c>
      <c r="F120" s="32" t="s">
        <v>6083</v>
      </c>
      <c r="G120" s="32" t="s">
        <v>42</v>
      </c>
      <c r="H120" s="32" t="s">
        <v>43</v>
      </c>
      <c r="I120" s="32" t="s">
        <v>2013</v>
      </c>
      <c r="J120" s="35">
        <v>0</v>
      </c>
      <c r="K120" s="35">
        <v>0</v>
      </c>
      <c r="L120" s="35">
        <v>2250</v>
      </c>
      <c r="M120" s="35">
        <v>0</v>
      </c>
      <c r="N120" s="32" t="s">
        <v>17</v>
      </c>
      <c r="O120" s="32" t="s">
        <v>41</v>
      </c>
      <c r="P120" s="32">
        <v>2</v>
      </c>
      <c r="Q120" s="32"/>
      <c r="R120" s="39">
        <f t="shared" si="2"/>
        <v>1509</v>
      </c>
      <c r="S120" s="5" t="s">
        <v>51</v>
      </c>
      <c r="T120" s="5" t="s">
        <v>64</v>
      </c>
      <c r="U120" s="2"/>
      <c r="V120" s="2" t="str">
        <f>IF($J120+$L120=0,"nil",IF(OR($B120="TCU-WS",$B120=""),"non comm",IF(OR($G120="contract_cover",$H120="fixed price"),VLOOKUP($I120,'[1]mapping 2015'!$A:$B,2,FALSE),VLOOKUP($G120,'[1]mapping 2015'!$A:$B,2,FALSE))))</f>
        <v>SBM 2.1 IIPS</v>
      </c>
      <c r="W120" s="37">
        <f>IF(OR(V120="non comm",V120="nil",J120=0),0,IF(V120="SBM 2.1 IIPS",J120*VLOOKUP(N120,'[2]NGP%'!$C:$D,2,FALSE),J120*SUMIFS('[2]NGP%'!$D:$D,'[2]NGP%'!$A:$A,V120,'[2]NGP%'!$B:$B,AA120)))</f>
        <v>0</v>
      </c>
      <c r="X120" s="37">
        <f>IF(OR(V120="non comm",V120="nil",J120=0),0,IF(V120="SBM 2.1 IIPS",J120*VLOOKUP(N120,'[2]NGP%'!$C:$E,3,FALSE),J120*SUMIFS('[2]NGP%'!$E:$E,'[2]NGP%'!$A:$A,V120,'[2]NGP%'!$B:$B,AA120)))</f>
        <v>0</v>
      </c>
      <c r="Y120" s="32"/>
      <c r="Z120" s="54" t="str">
        <f>IF(MID(H120,1,4)="Item","Nil",IF(G120="contract_cover",VLOOKUP(I120,'svc type'!C:D,2,FALSE),VLOOKUP(G120,'svc type'!A:D,4,FALSE)))</f>
        <v>SVC</v>
      </c>
      <c r="AA120" s="4" t="str">
        <f>IF(B120="","",VLOOKUP(B120,Sector!C:D,2,FALSE))</f>
        <v>STC</v>
      </c>
      <c r="AB120" s="4" t="str">
        <f t="shared" si="3"/>
        <v>shirley.phee</v>
      </c>
      <c r="AC120" s="4"/>
      <c r="AD120" s="4"/>
      <c r="AE120" s="4"/>
      <c r="AF120" s="4"/>
      <c r="AG120" s="4"/>
    </row>
    <row r="121" spans="1:33" x14ac:dyDescent="0.25">
      <c r="A121" s="57">
        <v>42248.463182905092</v>
      </c>
      <c r="B121" s="32" t="s">
        <v>67</v>
      </c>
      <c r="C121" s="32" t="s">
        <v>352</v>
      </c>
      <c r="D121" s="32" t="s">
        <v>351</v>
      </c>
      <c r="E121" s="32" t="s">
        <v>5862</v>
      </c>
      <c r="F121" s="32" t="s">
        <v>6084</v>
      </c>
      <c r="G121" s="32" t="s">
        <v>39</v>
      </c>
      <c r="H121" s="32" t="s">
        <v>40</v>
      </c>
      <c r="I121" s="32" t="s">
        <v>2013</v>
      </c>
      <c r="J121" s="35">
        <v>0</v>
      </c>
      <c r="K121" s="35">
        <v>0</v>
      </c>
      <c r="L121" s="35">
        <v>0</v>
      </c>
      <c r="M121" s="35">
        <v>0</v>
      </c>
      <c r="N121" s="32" t="s">
        <v>19</v>
      </c>
      <c r="O121" s="32" t="s">
        <v>41</v>
      </c>
      <c r="P121" s="32">
        <v>1</v>
      </c>
      <c r="Q121" s="32" t="s">
        <v>6085</v>
      </c>
      <c r="R121" s="39">
        <f t="shared" si="2"/>
        <v>1509</v>
      </c>
      <c r="S121" s="5" t="s">
        <v>51</v>
      </c>
      <c r="T121" s="5" t="s">
        <v>64</v>
      </c>
      <c r="U121" s="2"/>
      <c r="V121" s="2" t="str">
        <f>IF($J121+$L121=0,"nil",IF(OR($B121="TCU-WS",$B121=""),"non comm",IF(OR($G121="contract_cover",$H121="fixed price"),VLOOKUP($I121,'[1]mapping 2015'!$A:$B,2,FALSE),VLOOKUP($G121,'[1]mapping 2015'!$A:$B,2,FALSE))))</f>
        <v>nil</v>
      </c>
      <c r="W121" s="37">
        <f>IF(OR(V121="non comm",V121="nil",J121=0),0,IF(V121="SBM 2.1 IIPS",J121*VLOOKUP(N121,'[2]NGP%'!$C:$D,2,FALSE),J121*SUMIFS('[2]NGP%'!$D:$D,'[2]NGP%'!$A:$A,V121,'[2]NGP%'!$B:$B,AA121)))</f>
        <v>0</v>
      </c>
      <c r="X121" s="37">
        <f>IF(OR(V121="non comm",V121="nil",J121=0),0,IF(V121="SBM 2.1 IIPS",J121*VLOOKUP(N121,'[2]NGP%'!$C:$E,3,FALSE),J121*SUMIFS('[2]NGP%'!$E:$E,'[2]NGP%'!$A:$A,V121,'[2]NGP%'!$B:$B,AA121)))</f>
        <v>0</v>
      </c>
      <c r="Y121" s="32"/>
      <c r="Z121" s="54" t="str">
        <f>IF(MID(H121,1,4)="Item","Nil",IF(G121="contract_cover",VLOOKUP(I121,'svc type'!C:D,2,FALSE),VLOOKUP(G121,'svc type'!A:D,4,FALSE)))</f>
        <v>IIPS</v>
      </c>
      <c r="AA121" s="4" t="str">
        <f>IF(B121="","",VLOOKUP(B121,Sector!C:D,2,FALSE))</f>
        <v>STC</v>
      </c>
      <c r="AB121" s="4" t="str">
        <f t="shared" si="3"/>
        <v>shirley.phee</v>
      </c>
      <c r="AC121" s="4"/>
      <c r="AD121" s="4"/>
      <c r="AE121" s="4"/>
      <c r="AF121" s="4"/>
      <c r="AG121" s="4"/>
    </row>
    <row r="122" spans="1:33" x14ac:dyDescent="0.25">
      <c r="A122" s="57">
        <v>42248.463182905092</v>
      </c>
      <c r="B122" s="32" t="s">
        <v>67</v>
      </c>
      <c r="C122" s="32" t="s">
        <v>352</v>
      </c>
      <c r="D122" s="32" t="s">
        <v>351</v>
      </c>
      <c r="E122" s="32" t="s">
        <v>5862</v>
      </c>
      <c r="F122" s="32" t="s">
        <v>6084</v>
      </c>
      <c r="G122" s="32" t="s">
        <v>39</v>
      </c>
      <c r="H122" s="32" t="s">
        <v>40</v>
      </c>
      <c r="I122" s="32" t="s">
        <v>2013</v>
      </c>
      <c r="J122" s="35">
        <v>0</v>
      </c>
      <c r="K122" s="35">
        <v>0</v>
      </c>
      <c r="L122" s="35">
        <v>0</v>
      </c>
      <c r="M122" s="35">
        <v>0</v>
      </c>
      <c r="N122" s="32" t="s">
        <v>19</v>
      </c>
      <c r="O122" s="32" t="s">
        <v>41</v>
      </c>
      <c r="P122" s="32">
        <v>1</v>
      </c>
      <c r="Q122" s="32" t="s">
        <v>6085</v>
      </c>
      <c r="R122" s="39">
        <f t="shared" si="2"/>
        <v>1509</v>
      </c>
      <c r="S122" s="5" t="s">
        <v>51</v>
      </c>
      <c r="T122" s="5" t="s">
        <v>64</v>
      </c>
      <c r="U122" s="2"/>
      <c r="V122" s="2" t="str">
        <f>IF($J122+$L122=0,"nil",IF(OR($B122="TCU-WS",$B122=""),"non comm",IF(OR($G122="contract_cover",$H122="fixed price"),VLOOKUP($I122,'[1]mapping 2015'!$A:$B,2,FALSE),VLOOKUP($G122,'[1]mapping 2015'!$A:$B,2,FALSE))))</f>
        <v>nil</v>
      </c>
      <c r="W122" s="37">
        <f>IF(OR(V122="non comm",V122="nil",J122=0),0,IF(V122="SBM 2.1 IIPS",J122*VLOOKUP(N122,'[2]NGP%'!$C:$D,2,FALSE),J122*SUMIFS('[2]NGP%'!$D:$D,'[2]NGP%'!$A:$A,V122,'[2]NGP%'!$B:$B,AA122)))</f>
        <v>0</v>
      </c>
      <c r="X122" s="37">
        <f>IF(OR(V122="non comm",V122="nil",J122=0),0,IF(V122="SBM 2.1 IIPS",J122*VLOOKUP(N122,'[2]NGP%'!$C:$E,3,FALSE),J122*SUMIFS('[2]NGP%'!$E:$E,'[2]NGP%'!$A:$A,V122,'[2]NGP%'!$B:$B,AA122)))</f>
        <v>0</v>
      </c>
      <c r="Y122" s="32"/>
      <c r="Z122" s="54" t="str">
        <f>IF(MID(H122,1,4)="Item","Nil",IF(G122="contract_cover",VLOOKUP(I122,'svc type'!C:D,2,FALSE),VLOOKUP(G122,'svc type'!A:D,4,FALSE)))</f>
        <v>IIPS</v>
      </c>
      <c r="AA122" s="4" t="str">
        <f>IF(B122="","",VLOOKUP(B122,Sector!C:D,2,FALSE))</f>
        <v>STC</v>
      </c>
      <c r="AB122" s="4" t="str">
        <f t="shared" si="3"/>
        <v>shirley.phee</v>
      </c>
      <c r="AC122" s="4"/>
      <c r="AD122" s="4"/>
      <c r="AE122" s="4"/>
      <c r="AF122" s="4"/>
      <c r="AG122" s="4"/>
    </row>
    <row r="123" spans="1:33" x14ac:dyDescent="0.25">
      <c r="A123" s="57">
        <v>42248.463182905092</v>
      </c>
      <c r="B123" s="32" t="s">
        <v>67</v>
      </c>
      <c r="C123" s="32" t="s">
        <v>352</v>
      </c>
      <c r="D123" s="32" t="s">
        <v>351</v>
      </c>
      <c r="E123" s="32" t="s">
        <v>5862</v>
      </c>
      <c r="F123" s="32" t="s">
        <v>6084</v>
      </c>
      <c r="G123" s="32" t="s">
        <v>35</v>
      </c>
      <c r="H123" s="32" t="s">
        <v>38</v>
      </c>
      <c r="I123" s="32" t="s">
        <v>2013</v>
      </c>
      <c r="J123" s="35">
        <v>0</v>
      </c>
      <c r="K123" s="35">
        <v>0</v>
      </c>
      <c r="L123" s="35">
        <v>0</v>
      </c>
      <c r="M123" s="35">
        <v>17.850000000000001</v>
      </c>
      <c r="N123" s="32" t="s">
        <v>19</v>
      </c>
      <c r="O123" s="32" t="s">
        <v>41</v>
      </c>
      <c r="P123" s="32">
        <v>1</v>
      </c>
      <c r="Q123" s="32" t="s">
        <v>6085</v>
      </c>
      <c r="R123" s="39">
        <f t="shared" si="2"/>
        <v>1509</v>
      </c>
      <c r="S123" s="5" t="s">
        <v>51</v>
      </c>
      <c r="T123" s="5" t="s">
        <v>64</v>
      </c>
      <c r="U123" s="2"/>
      <c r="V123" s="2" t="str">
        <f>IF($J123+$L123=0,"nil",IF(OR($B123="TCU-WS",$B123=""),"non comm",IF(OR($G123="contract_cover",$H123="fixed price"),VLOOKUP($I123,'[1]mapping 2015'!$A:$B,2,FALSE),VLOOKUP($G123,'[1]mapping 2015'!$A:$B,2,FALSE))))</f>
        <v>nil</v>
      </c>
      <c r="W123" s="37">
        <f>IF(OR(V123="non comm",V123="nil",J123=0),0,IF(V123="SBM 2.1 IIPS",J123*VLOOKUP(N123,'[2]NGP%'!$C:$D,2,FALSE),J123*SUMIFS('[2]NGP%'!$D:$D,'[2]NGP%'!$A:$A,V123,'[2]NGP%'!$B:$B,AA123)))</f>
        <v>0</v>
      </c>
      <c r="X123" s="37">
        <f>IF(OR(V123="non comm",V123="nil",J123=0),0,IF(V123="SBM 2.1 IIPS",J123*VLOOKUP(N123,'[2]NGP%'!$C:$E,3,FALSE),J123*SUMIFS('[2]NGP%'!$E:$E,'[2]NGP%'!$A:$A,V123,'[2]NGP%'!$B:$B,AA123)))</f>
        <v>0</v>
      </c>
      <c r="Y123" s="32"/>
      <c r="Z123" s="54" t="str">
        <f>IF(MID(H123,1,4)="Item","Nil",IF(G123="contract_cover",VLOOKUP(I123,'svc type'!C:D,2,FALSE),VLOOKUP(G123,'svc type'!A:D,4,FALSE)))</f>
        <v>Exp</v>
      </c>
      <c r="AA123" s="4" t="str">
        <f>IF(B123="","",VLOOKUP(B123,Sector!C:D,2,FALSE))</f>
        <v>STC</v>
      </c>
      <c r="AB123" s="4" t="str">
        <f t="shared" si="3"/>
        <v>shirley.phee</v>
      </c>
      <c r="AC123" s="4"/>
      <c r="AD123" s="4"/>
      <c r="AE123" s="4"/>
      <c r="AF123" s="4"/>
      <c r="AG123" s="4"/>
    </row>
    <row r="124" spans="1:33" x14ac:dyDescent="0.25">
      <c r="A124" s="57">
        <v>42248.470394826392</v>
      </c>
      <c r="B124" s="32" t="s">
        <v>67</v>
      </c>
      <c r="C124" s="32" t="s">
        <v>352</v>
      </c>
      <c r="D124" s="32" t="s">
        <v>351</v>
      </c>
      <c r="E124" s="32" t="s">
        <v>5867</v>
      </c>
      <c r="F124" s="32" t="s">
        <v>6086</v>
      </c>
      <c r="G124" s="32" t="s">
        <v>39</v>
      </c>
      <c r="H124" s="32" t="s">
        <v>40</v>
      </c>
      <c r="I124" s="32" t="s">
        <v>2013</v>
      </c>
      <c r="J124" s="35">
        <v>0</v>
      </c>
      <c r="K124" s="35">
        <v>0</v>
      </c>
      <c r="L124" s="35">
        <v>0</v>
      </c>
      <c r="M124" s="35">
        <v>0</v>
      </c>
      <c r="N124" s="32" t="s">
        <v>19</v>
      </c>
      <c r="O124" s="32" t="s">
        <v>41</v>
      </c>
      <c r="P124" s="32">
        <v>1</v>
      </c>
      <c r="Q124" s="32" t="s">
        <v>6087</v>
      </c>
      <c r="R124" s="39">
        <f t="shared" si="2"/>
        <v>1509</v>
      </c>
      <c r="S124" s="5" t="s">
        <v>51</v>
      </c>
      <c r="T124" s="5" t="s">
        <v>64</v>
      </c>
      <c r="U124" s="2"/>
      <c r="V124" s="2" t="str">
        <f>IF($J124+$L124=0,"nil",IF(OR($B124="TCU-WS",$B124=""),"non comm",IF(OR($G124="contract_cover",$H124="fixed price"),VLOOKUP($I124,'[1]mapping 2015'!$A:$B,2,FALSE),VLOOKUP($G124,'[1]mapping 2015'!$A:$B,2,FALSE))))</f>
        <v>nil</v>
      </c>
      <c r="W124" s="37">
        <f>IF(OR(V124="non comm",V124="nil",J124=0),0,IF(V124="SBM 2.1 IIPS",J124*VLOOKUP(N124,'[2]NGP%'!$C:$D,2,FALSE),J124*SUMIFS('[2]NGP%'!$D:$D,'[2]NGP%'!$A:$A,V124,'[2]NGP%'!$B:$B,AA124)))</f>
        <v>0</v>
      </c>
      <c r="X124" s="37">
        <f>IF(OR(V124="non comm",V124="nil",J124=0),0,IF(V124="SBM 2.1 IIPS",J124*VLOOKUP(N124,'[2]NGP%'!$C:$E,3,FALSE),J124*SUMIFS('[2]NGP%'!$E:$E,'[2]NGP%'!$A:$A,V124,'[2]NGP%'!$B:$B,AA124)))</f>
        <v>0</v>
      </c>
      <c r="Y124" s="32"/>
      <c r="Z124" s="54" t="str">
        <f>IF(MID(H124,1,4)="Item","Nil",IF(G124="contract_cover",VLOOKUP(I124,'svc type'!C:D,2,FALSE),VLOOKUP(G124,'svc type'!A:D,4,FALSE)))</f>
        <v>IIPS</v>
      </c>
      <c r="AA124" s="4" t="str">
        <f>IF(B124="","",VLOOKUP(B124,Sector!C:D,2,FALSE))</f>
        <v>STC</v>
      </c>
      <c r="AB124" s="4" t="str">
        <f t="shared" si="3"/>
        <v>shirley.phee</v>
      </c>
      <c r="AC124" s="4"/>
      <c r="AD124" s="4"/>
      <c r="AE124" s="4"/>
      <c r="AF124" s="4"/>
      <c r="AG124" s="4"/>
    </row>
    <row r="125" spans="1:33" x14ac:dyDescent="0.25">
      <c r="A125" s="57">
        <v>42248.470394826392</v>
      </c>
      <c r="B125" s="32" t="s">
        <v>67</v>
      </c>
      <c r="C125" s="32" t="s">
        <v>352</v>
      </c>
      <c r="D125" s="32" t="s">
        <v>351</v>
      </c>
      <c r="E125" s="32" t="s">
        <v>5867</v>
      </c>
      <c r="F125" s="32" t="s">
        <v>6086</v>
      </c>
      <c r="G125" s="32" t="s">
        <v>2099</v>
      </c>
      <c r="H125" s="32" t="s">
        <v>2100</v>
      </c>
      <c r="I125" s="32" t="s">
        <v>2013</v>
      </c>
      <c r="J125" s="35">
        <v>0</v>
      </c>
      <c r="K125" s="35">
        <v>0</v>
      </c>
      <c r="L125" s="35">
        <v>14.25</v>
      </c>
      <c r="M125" s="35">
        <v>0</v>
      </c>
      <c r="N125" s="32" t="s">
        <v>19</v>
      </c>
      <c r="O125" s="32" t="s">
        <v>41</v>
      </c>
      <c r="P125" s="32">
        <v>1</v>
      </c>
      <c r="Q125" s="32" t="s">
        <v>6087</v>
      </c>
      <c r="R125" s="39">
        <f t="shared" si="2"/>
        <v>1509</v>
      </c>
      <c r="S125" s="5" t="s">
        <v>51</v>
      </c>
      <c r="T125" s="5" t="s">
        <v>64</v>
      </c>
      <c r="U125" s="2"/>
      <c r="V125" s="2" t="str">
        <f>IF($J125+$L125=0,"nil",IF(OR($B125="TCU-WS",$B125=""),"non comm",IF(OR($G125="contract_cover",$H125="fixed price"),VLOOKUP($I125,'[1]mapping 2015'!$A:$B,2,FALSE),VLOOKUP($G125,'[1]mapping 2015'!$A:$B,2,FALSE))))</f>
        <v>SBM 2.1 IIPS</v>
      </c>
      <c r="W125" s="37">
        <f>IF(OR(V125="non comm",V125="nil",J125=0),0,IF(V125="SBM 2.1 IIPS",J125*VLOOKUP(N125,'[2]NGP%'!$C:$D,2,FALSE),J125*SUMIFS('[2]NGP%'!$D:$D,'[2]NGP%'!$A:$A,V125,'[2]NGP%'!$B:$B,AA125)))</f>
        <v>0</v>
      </c>
      <c r="X125" s="37">
        <f>IF(OR(V125="non comm",V125="nil",J125=0),0,IF(V125="SBM 2.1 IIPS",J125*VLOOKUP(N125,'[2]NGP%'!$C:$E,3,FALSE),J125*SUMIFS('[2]NGP%'!$E:$E,'[2]NGP%'!$A:$A,V125,'[2]NGP%'!$B:$B,AA125)))</f>
        <v>0</v>
      </c>
      <c r="Y125" s="32"/>
      <c r="Z125" s="54" t="str">
        <f>IF(MID(H125,1,4)="Item","Nil",IF(G125="contract_cover",VLOOKUP(I125,'svc type'!C:D,2,FALSE),VLOOKUP(G125,'svc type'!A:D,4,FALSE)))</f>
        <v>IIPS</v>
      </c>
      <c r="AA125" s="4" t="str">
        <f>IF(B125="","",VLOOKUP(B125,Sector!C:D,2,FALSE))</f>
        <v>STC</v>
      </c>
      <c r="AB125" s="4" t="str">
        <f t="shared" si="3"/>
        <v>shirley.phee</v>
      </c>
      <c r="AC125" s="4"/>
      <c r="AD125" s="4"/>
      <c r="AE125" s="4"/>
      <c r="AF125" s="4"/>
      <c r="AG125" s="4"/>
    </row>
    <row r="126" spans="1:33" x14ac:dyDescent="0.25">
      <c r="A126" s="57">
        <v>42248.470394826392</v>
      </c>
      <c r="B126" s="32" t="s">
        <v>67</v>
      </c>
      <c r="C126" s="32" t="s">
        <v>352</v>
      </c>
      <c r="D126" s="32" t="s">
        <v>351</v>
      </c>
      <c r="E126" s="32" t="s">
        <v>5867</v>
      </c>
      <c r="F126" s="32" t="s">
        <v>6086</v>
      </c>
      <c r="G126" s="32" t="s">
        <v>35</v>
      </c>
      <c r="H126" s="32" t="s">
        <v>38</v>
      </c>
      <c r="I126" s="32" t="s">
        <v>2013</v>
      </c>
      <c r="J126" s="35">
        <v>0</v>
      </c>
      <c r="K126" s="35">
        <v>0</v>
      </c>
      <c r="L126" s="35">
        <v>0</v>
      </c>
      <c r="M126" s="35">
        <v>13.04</v>
      </c>
      <c r="N126" s="32" t="s">
        <v>19</v>
      </c>
      <c r="O126" s="32" t="s">
        <v>41</v>
      </c>
      <c r="P126" s="32">
        <v>1</v>
      </c>
      <c r="Q126" s="32" t="s">
        <v>6087</v>
      </c>
      <c r="R126" s="39">
        <f t="shared" si="2"/>
        <v>1509</v>
      </c>
      <c r="S126" s="5" t="s">
        <v>51</v>
      </c>
      <c r="T126" s="5" t="s">
        <v>64</v>
      </c>
      <c r="U126" s="2"/>
      <c r="V126" s="2" t="str">
        <f>IF($J126+$L126=0,"nil",IF(OR($B126="TCU-WS",$B126=""),"non comm",IF(OR($G126="contract_cover",$H126="fixed price"),VLOOKUP($I126,'[1]mapping 2015'!$A:$B,2,FALSE),VLOOKUP($G126,'[1]mapping 2015'!$A:$B,2,FALSE))))</f>
        <v>nil</v>
      </c>
      <c r="W126" s="37">
        <f>IF(OR(V126="non comm",V126="nil",J126=0),0,IF(V126="SBM 2.1 IIPS",J126*VLOOKUP(N126,'[2]NGP%'!$C:$D,2,FALSE),J126*SUMIFS('[2]NGP%'!$D:$D,'[2]NGP%'!$A:$A,V126,'[2]NGP%'!$B:$B,AA126)))</f>
        <v>0</v>
      </c>
      <c r="X126" s="37">
        <f>IF(OR(V126="non comm",V126="nil",J126=0),0,IF(V126="SBM 2.1 IIPS",J126*VLOOKUP(N126,'[2]NGP%'!$C:$E,3,FALSE),J126*SUMIFS('[2]NGP%'!$E:$E,'[2]NGP%'!$A:$A,V126,'[2]NGP%'!$B:$B,AA126)))</f>
        <v>0</v>
      </c>
      <c r="Y126" s="32"/>
      <c r="Z126" s="54" t="str">
        <f>IF(MID(H126,1,4)="Item","Nil",IF(G126="contract_cover",VLOOKUP(I126,'svc type'!C:D,2,FALSE),VLOOKUP(G126,'svc type'!A:D,4,FALSE)))</f>
        <v>Exp</v>
      </c>
      <c r="AA126" s="4" t="str">
        <f>IF(B126="","",VLOOKUP(B126,Sector!C:D,2,FALSE))</f>
        <v>STC</v>
      </c>
      <c r="AB126" s="4" t="str">
        <f t="shared" si="3"/>
        <v>shirley.phee</v>
      </c>
      <c r="AC126" s="4"/>
      <c r="AD126" s="4"/>
      <c r="AE126" s="4"/>
      <c r="AF126" s="4"/>
      <c r="AG126" s="4"/>
    </row>
    <row r="127" spans="1:33" x14ac:dyDescent="0.25">
      <c r="A127" s="57">
        <v>42248.470394826392</v>
      </c>
      <c r="B127" s="32" t="s">
        <v>67</v>
      </c>
      <c r="C127" s="32" t="s">
        <v>352</v>
      </c>
      <c r="D127" s="32" t="s">
        <v>351</v>
      </c>
      <c r="E127" s="32" t="s">
        <v>5867</v>
      </c>
      <c r="F127" s="32" t="s">
        <v>6086</v>
      </c>
      <c r="G127" s="32" t="s">
        <v>39</v>
      </c>
      <c r="H127" s="32" t="s">
        <v>40</v>
      </c>
      <c r="I127" s="32" t="s">
        <v>2013</v>
      </c>
      <c r="J127" s="35">
        <v>0</v>
      </c>
      <c r="K127" s="35">
        <v>0</v>
      </c>
      <c r="L127" s="35">
        <v>0</v>
      </c>
      <c r="M127" s="35">
        <v>0</v>
      </c>
      <c r="N127" s="32" t="s">
        <v>19</v>
      </c>
      <c r="O127" s="32" t="s">
        <v>41</v>
      </c>
      <c r="P127" s="32">
        <v>1</v>
      </c>
      <c r="Q127" s="32" t="s">
        <v>6087</v>
      </c>
      <c r="R127" s="39">
        <f t="shared" si="2"/>
        <v>1509</v>
      </c>
      <c r="S127" s="5" t="s">
        <v>51</v>
      </c>
      <c r="T127" s="5" t="s">
        <v>64</v>
      </c>
      <c r="U127" s="2"/>
      <c r="V127" s="2" t="str">
        <f>IF($J127+$L127=0,"nil",IF(OR($B127="TCU-WS",$B127=""),"non comm",IF(OR($G127="contract_cover",$H127="fixed price"),VLOOKUP($I127,'[1]mapping 2015'!$A:$B,2,FALSE),VLOOKUP($G127,'[1]mapping 2015'!$A:$B,2,FALSE))))</f>
        <v>nil</v>
      </c>
      <c r="W127" s="37">
        <f>IF(OR(V127="non comm",V127="nil",J127=0),0,IF(V127="SBM 2.1 IIPS",J127*VLOOKUP(N127,'[2]NGP%'!$C:$D,2,FALSE),J127*SUMIFS('[2]NGP%'!$D:$D,'[2]NGP%'!$A:$A,V127,'[2]NGP%'!$B:$B,AA127)))</f>
        <v>0</v>
      </c>
      <c r="X127" s="37">
        <f>IF(OR(V127="non comm",V127="nil",J127=0),0,IF(V127="SBM 2.1 IIPS",J127*VLOOKUP(N127,'[2]NGP%'!$C:$E,3,FALSE),J127*SUMIFS('[2]NGP%'!$E:$E,'[2]NGP%'!$A:$A,V127,'[2]NGP%'!$B:$B,AA127)))</f>
        <v>0</v>
      </c>
      <c r="Y127" s="32"/>
      <c r="Z127" s="54" t="str">
        <f>IF(MID(H127,1,4)="Item","Nil",IF(G127="contract_cover",VLOOKUP(I127,'svc type'!C:D,2,FALSE),VLOOKUP(G127,'svc type'!A:D,4,FALSE)))</f>
        <v>IIPS</v>
      </c>
      <c r="AA127" s="4" t="str">
        <f>IF(B127="","",VLOOKUP(B127,Sector!C:D,2,FALSE))</f>
        <v>STC</v>
      </c>
      <c r="AB127" s="4" t="str">
        <f t="shared" si="3"/>
        <v>shirley.phee</v>
      </c>
      <c r="AC127" s="4"/>
      <c r="AD127" s="4"/>
      <c r="AE127" s="4"/>
      <c r="AF127" s="4"/>
      <c r="AG127" s="4"/>
    </row>
    <row r="128" spans="1:33" x14ac:dyDescent="0.25">
      <c r="A128" s="57">
        <v>42248.470394826392</v>
      </c>
      <c r="B128" s="32" t="s">
        <v>67</v>
      </c>
      <c r="C128" s="32" t="s">
        <v>352</v>
      </c>
      <c r="D128" s="32" t="s">
        <v>351</v>
      </c>
      <c r="E128" s="32" t="s">
        <v>5867</v>
      </c>
      <c r="F128" s="32" t="s">
        <v>6086</v>
      </c>
      <c r="G128" s="32" t="s">
        <v>35</v>
      </c>
      <c r="H128" s="32" t="s">
        <v>38</v>
      </c>
      <c r="I128" s="32" t="s">
        <v>2013</v>
      </c>
      <c r="J128" s="35">
        <v>0</v>
      </c>
      <c r="K128" s="35">
        <v>0</v>
      </c>
      <c r="L128" s="35">
        <v>0</v>
      </c>
      <c r="M128" s="35">
        <v>10.95</v>
      </c>
      <c r="N128" s="32" t="s">
        <v>19</v>
      </c>
      <c r="O128" s="32" t="s">
        <v>41</v>
      </c>
      <c r="P128" s="32">
        <v>1</v>
      </c>
      <c r="Q128" s="32" t="s">
        <v>6087</v>
      </c>
      <c r="R128" s="39">
        <f t="shared" si="2"/>
        <v>1509</v>
      </c>
      <c r="S128" s="5" t="s">
        <v>51</v>
      </c>
      <c r="T128" s="5" t="s">
        <v>64</v>
      </c>
      <c r="U128" s="2"/>
      <c r="V128" s="2" t="str">
        <f>IF($J128+$L128=0,"nil",IF(OR($B128="TCU-WS",$B128=""),"non comm",IF(OR($G128="contract_cover",$H128="fixed price"),VLOOKUP($I128,'[1]mapping 2015'!$A:$B,2,FALSE),VLOOKUP($G128,'[1]mapping 2015'!$A:$B,2,FALSE))))</f>
        <v>nil</v>
      </c>
      <c r="W128" s="37">
        <f>IF(OR(V128="non comm",V128="nil",J128=0),0,IF(V128="SBM 2.1 IIPS",J128*VLOOKUP(N128,'[2]NGP%'!$C:$D,2,FALSE),J128*SUMIFS('[2]NGP%'!$D:$D,'[2]NGP%'!$A:$A,V128,'[2]NGP%'!$B:$B,AA128)))</f>
        <v>0</v>
      </c>
      <c r="X128" s="37">
        <f>IF(OR(V128="non comm",V128="nil",J128=0),0,IF(V128="SBM 2.1 IIPS",J128*VLOOKUP(N128,'[2]NGP%'!$C:$E,3,FALSE),J128*SUMIFS('[2]NGP%'!$E:$E,'[2]NGP%'!$A:$A,V128,'[2]NGP%'!$B:$B,AA128)))</f>
        <v>0</v>
      </c>
      <c r="Y128" s="32"/>
      <c r="Z128" s="54" t="str">
        <f>IF(MID(H128,1,4)="Item","Nil",IF(G128="contract_cover",VLOOKUP(I128,'svc type'!C:D,2,FALSE),VLOOKUP(G128,'svc type'!A:D,4,FALSE)))</f>
        <v>Exp</v>
      </c>
      <c r="AA128" s="4" t="str">
        <f>IF(B128="","",VLOOKUP(B128,Sector!C:D,2,FALSE))</f>
        <v>STC</v>
      </c>
      <c r="AB128" s="4" t="str">
        <f t="shared" si="3"/>
        <v>shirley.phee</v>
      </c>
      <c r="AC128" s="4"/>
      <c r="AD128" s="4"/>
      <c r="AE128" s="4"/>
      <c r="AF128" s="4"/>
      <c r="AG128" s="4"/>
    </row>
    <row r="129" spans="1:33" x14ac:dyDescent="0.25">
      <c r="A129" s="57">
        <v>42248.470394826392</v>
      </c>
      <c r="B129" s="32" t="s">
        <v>67</v>
      </c>
      <c r="C129" s="32" t="s">
        <v>352</v>
      </c>
      <c r="D129" s="32" t="s">
        <v>351</v>
      </c>
      <c r="E129" s="32" t="s">
        <v>5867</v>
      </c>
      <c r="F129" s="32" t="s">
        <v>6086</v>
      </c>
      <c r="G129" s="32" t="s">
        <v>35</v>
      </c>
      <c r="H129" s="32" t="s">
        <v>38</v>
      </c>
      <c r="I129" s="32" t="s">
        <v>2013</v>
      </c>
      <c r="J129" s="35">
        <v>0</v>
      </c>
      <c r="K129" s="35">
        <v>0</v>
      </c>
      <c r="L129" s="35">
        <v>0</v>
      </c>
      <c r="M129" s="35">
        <v>15.15</v>
      </c>
      <c r="N129" s="32" t="s">
        <v>19</v>
      </c>
      <c r="O129" s="32" t="s">
        <v>41</v>
      </c>
      <c r="P129" s="32">
        <v>1</v>
      </c>
      <c r="Q129" s="32" t="s">
        <v>6087</v>
      </c>
      <c r="R129" s="39">
        <f t="shared" si="2"/>
        <v>1509</v>
      </c>
      <c r="S129" s="5" t="s">
        <v>51</v>
      </c>
      <c r="T129" s="5" t="s">
        <v>64</v>
      </c>
      <c r="U129" s="2"/>
      <c r="V129" s="2" t="str">
        <f>IF($J129+$L129=0,"nil",IF(OR($B129="TCU-WS",$B129=""),"non comm",IF(OR($G129="contract_cover",$H129="fixed price"),VLOOKUP($I129,'[1]mapping 2015'!$A:$B,2,FALSE),VLOOKUP($G129,'[1]mapping 2015'!$A:$B,2,FALSE))))</f>
        <v>nil</v>
      </c>
      <c r="W129" s="37">
        <f>IF(OR(V129="non comm",V129="nil",J129=0),0,IF(V129="SBM 2.1 IIPS",J129*VLOOKUP(N129,'[2]NGP%'!$C:$D,2,FALSE),J129*SUMIFS('[2]NGP%'!$D:$D,'[2]NGP%'!$A:$A,V129,'[2]NGP%'!$B:$B,AA129)))</f>
        <v>0</v>
      </c>
      <c r="X129" s="37">
        <f>IF(OR(V129="non comm",V129="nil",J129=0),0,IF(V129="SBM 2.1 IIPS",J129*VLOOKUP(N129,'[2]NGP%'!$C:$E,3,FALSE),J129*SUMIFS('[2]NGP%'!$E:$E,'[2]NGP%'!$A:$A,V129,'[2]NGP%'!$B:$B,AA129)))</f>
        <v>0</v>
      </c>
      <c r="Y129" s="32"/>
      <c r="Z129" s="54" t="str">
        <f>IF(MID(H129,1,4)="Item","Nil",IF(G129="contract_cover",VLOOKUP(I129,'svc type'!C:D,2,FALSE),VLOOKUP(G129,'svc type'!A:D,4,FALSE)))</f>
        <v>Exp</v>
      </c>
      <c r="AA129" s="4" t="str">
        <f>IF(B129="","",VLOOKUP(B129,Sector!C:D,2,FALSE))</f>
        <v>STC</v>
      </c>
      <c r="AB129" s="4" t="str">
        <f t="shared" si="3"/>
        <v>shirley.phee</v>
      </c>
      <c r="AC129" s="4"/>
      <c r="AD129" s="4"/>
      <c r="AE129" s="4"/>
      <c r="AF129" s="4"/>
      <c r="AG129" s="4"/>
    </row>
    <row r="130" spans="1:33" x14ac:dyDescent="0.25">
      <c r="A130" s="57">
        <v>42248.485456516202</v>
      </c>
      <c r="B130" s="32" t="s">
        <v>267</v>
      </c>
      <c r="C130" s="32" t="s">
        <v>81</v>
      </c>
      <c r="D130" s="32" t="s">
        <v>266</v>
      </c>
      <c r="E130" s="32" t="s">
        <v>6088</v>
      </c>
      <c r="F130" s="32" t="s">
        <v>6089</v>
      </c>
      <c r="G130" s="32" t="s">
        <v>39</v>
      </c>
      <c r="H130" s="32" t="s">
        <v>40</v>
      </c>
      <c r="I130" s="32" t="s">
        <v>2013</v>
      </c>
      <c r="J130" s="35">
        <v>1000</v>
      </c>
      <c r="K130" s="35">
        <v>0</v>
      </c>
      <c r="L130" s="35">
        <v>0</v>
      </c>
      <c r="M130" s="35">
        <v>0</v>
      </c>
      <c r="N130" s="32" t="s">
        <v>19</v>
      </c>
      <c r="O130" s="32" t="s">
        <v>41</v>
      </c>
      <c r="P130" s="32">
        <v>1</v>
      </c>
      <c r="Q130" s="32" t="s">
        <v>6090</v>
      </c>
      <c r="R130" s="39">
        <f t="shared" si="2"/>
        <v>1509</v>
      </c>
      <c r="S130" s="5" t="s">
        <v>51</v>
      </c>
      <c r="T130" s="5" t="s">
        <v>64</v>
      </c>
      <c r="U130" s="2"/>
      <c r="V130" s="2" t="str">
        <f>IF($J130+$L130=0,"nil",IF(OR($B130="TCU-WS",$B130=""),"non comm",IF(OR($G130="contract_cover",$H130="fixed price"),VLOOKUP($I130,'[1]mapping 2015'!$A:$B,2,FALSE),VLOOKUP($G130,'[1]mapping 2015'!$A:$B,2,FALSE))))</f>
        <v>SBM 2.1 IIPS</v>
      </c>
      <c r="W130" s="37">
        <f>IF(OR(V130="non comm",V130="nil",J130=0),0,IF(V130="SBM 2.1 IIPS",J130*VLOOKUP(N130,'[2]NGP%'!$C:$D,2,FALSE),J130*SUMIFS('[2]NGP%'!$D:$D,'[2]NGP%'!$A:$A,V130,'[2]NGP%'!$B:$B,AA130)))</f>
        <v>310</v>
      </c>
      <c r="X130" s="37">
        <f>IF(OR(V130="non comm",V130="nil",J130=0),0,IF(V130="SBM 2.1 IIPS",J130*VLOOKUP(N130,'[2]NGP%'!$C:$E,3,FALSE),J130*SUMIFS('[2]NGP%'!$E:$E,'[2]NGP%'!$A:$A,V130,'[2]NGP%'!$B:$B,AA130)))</f>
        <v>320</v>
      </c>
      <c r="Y130" s="32"/>
      <c r="Z130" s="54" t="str">
        <f>IF(MID(H130,1,4)="Item","Nil",IF(G130="contract_cover",VLOOKUP(I130,'svc type'!C:D,2,FALSE),VLOOKUP(G130,'svc type'!A:D,4,FALSE)))</f>
        <v>IIPS</v>
      </c>
      <c r="AA130" s="4" t="str">
        <f>IF(B130="","",VLOOKUP(B130,Sector!C:D,2,FALSE))</f>
        <v>OTH</v>
      </c>
      <c r="AB130" s="4" t="str">
        <f t="shared" si="3"/>
        <v>TCU-PS</v>
      </c>
      <c r="AC130" s="4"/>
      <c r="AD130" s="4"/>
      <c r="AE130" s="4"/>
      <c r="AF130" s="4"/>
      <c r="AG130" s="4"/>
    </row>
    <row r="131" spans="1:33" x14ac:dyDescent="0.25">
      <c r="A131" s="57">
        <v>42248.485456516202</v>
      </c>
      <c r="B131" s="32" t="s">
        <v>267</v>
      </c>
      <c r="C131" s="32" t="s">
        <v>81</v>
      </c>
      <c r="D131" s="32" t="s">
        <v>266</v>
      </c>
      <c r="E131" s="32" t="s">
        <v>6088</v>
      </c>
      <c r="F131" s="32" t="s">
        <v>6089</v>
      </c>
      <c r="G131" s="32" t="s">
        <v>29</v>
      </c>
      <c r="H131" s="32" t="s">
        <v>30</v>
      </c>
      <c r="I131" s="32" t="s">
        <v>2013</v>
      </c>
      <c r="J131" s="35">
        <v>0</v>
      </c>
      <c r="K131" s="35">
        <v>0</v>
      </c>
      <c r="L131" s="35">
        <v>0</v>
      </c>
      <c r="M131" s="35">
        <v>3.85</v>
      </c>
      <c r="N131" s="32" t="s">
        <v>19</v>
      </c>
      <c r="O131" s="32" t="s">
        <v>41</v>
      </c>
      <c r="P131" s="32">
        <v>1</v>
      </c>
      <c r="Q131" s="32" t="s">
        <v>6090</v>
      </c>
      <c r="R131" s="39">
        <f t="shared" ref="R131:R194" si="4">R130</f>
        <v>1509</v>
      </c>
      <c r="S131" s="5" t="s">
        <v>51</v>
      </c>
      <c r="T131" s="5" t="s">
        <v>64</v>
      </c>
      <c r="U131" s="2"/>
      <c r="V131" s="2" t="str">
        <f>IF($J131+$L131=0,"nil",IF(OR($B131="TCU-WS",$B131=""),"non comm",IF(OR($G131="contract_cover",$H131="fixed price"),VLOOKUP($I131,'[1]mapping 2015'!$A:$B,2,FALSE),VLOOKUP($G131,'[1]mapping 2015'!$A:$B,2,FALSE))))</f>
        <v>nil</v>
      </c>
      <c r="W131" s="37">
        <f>IF(OR(V131="non comm",V131="nil",J131=0),0,IF(V131="SBM 2.1 IIPS",J131*VLOOKUP(N131,'[2]NGP%'!$C:$D,2,FALSE),J131*SUMIFS('[2]NGP%'!$D:$D,'[2]NGP%'!$A:$A,V131,'[2]NGP%'!$B:$B,AA131)))</f>
        <v>0</v>
      </c>
      <c r="X131" s="37">
        <f>IF(OR(V131="non comm",V131="nil",J131=0),0,IF(V131="SBM 2.1 IIPS",J131*VLOOKUP(N131,'[2]NGP%'!$C:$E,3,FALSE),J131*SUMIFS('[2]NGP%'!$E:$E,'[2]NGP%'!$A:$A,V131,'[2]NGP%'!$B:$B,AA131)))</f>
        <v>0</v>
      </c>
      <c r="Y131" s="32"/>
      <c r="Z131" s="54" t="str">
        <f>IF(MID(H131,1,4)="Item","Nil",IF(G131="contract_cover",VLOOKUP(I131,'svc type'!C:D,2,FALSE),VLOOKUP(G131,'svc type'!A:D,4,FALSE)))</f>
        <v>Exp</v>
      </c>
      <c r="AA131" s="4" t="str">
        <f>IF(B131="","",VLOOKUP(B131,Sector!C:D,2,FALSE))</f>
        <v>OTH</v>
      </c>
      <c r="AB131" s="4" t="str">
        <f t="shared" ref="AB131:AB194" si="5">B131</f>
        <v>TCU-PS</v>
      </c>
      <c r="AC131" s="4"/>
      <c r="AD131" s="4"/>
      <c r="AE131" s="4"/>
      <c r="AF131" s="4"/>
      <c r="AG131" s="4"/>
    </row>
    <row r="132" spans="1:33" x14ac:dyDescent="0.25">
      <c r="A132" s="57">
        <v>42248.485456516202</v>
      </c>
      <c r="B132" s="32" t="s">
        <v>267</v>
      </c>
      <c r="C132" s="32" t="s">
        <v>81</v>
      </c>
      <c r="D132" s="32" t="s">
        <v>266</v>
      </c>
      <c r="E132" s="32" t="s">
        <v>6088</v>
      </c>
      <c r="F132" s="32" t="s">
        <v>6089</v>
      </c>
      <c r="G132" s="32" t="s">
        <v>39</v>
      </c>
      <c r="H132" s="32" t="s">
        <v>40</v>
      </c>
      <c r="I132" s="32" t="s">
        <v>2013</v>
      </c>
      <c r="J132" s="35">
        <v>0</v>
      </c>
      <c r="K132" s="35">
        <v>0</v>
      </c>
      <c r="L132" s="35">
        <v>0</v>
      </c>
      <c r="M132" s="35">
        <v>0</v>
      </c>
      <c r="N132" s="32" t="s">
        <v>19</v>
      </c>
      <c r="O132" s="32" t="s">
        <v>41</v>
      </c>
      <c r="P132" s="32">
        <v>8.5</v>
      </c>
      <c r="Q132" s="32" t="s">
        <v>6090</v>
      </c>
      <c r="R132" s="39">
        <f t="shared" si="4"/>
        <v>1509</v>
      </c>
      <c r="S132" s="5" t="s">
        <v>51</v>
      </c>
      <c r="T132" s="5" t="s">
        <v>64</v>
      </c>
      <c r="U132" s="2"/>
      <c r="V132" s="2" t="str">
        <f>IF($J132+$L132=0,"nil",IF(OR($B132="TCU-WS",$B132=""),"non comm",IF(OR($G132="contract_cover",$H132="fixed price"),VLOOKUP($I132,'[1]mapping 2015'!$A:$B,2,FALSE),VLOOKUP($G132,'[1]mapping 2015'!$A:$B,2,FALSE))))</f>
        <v>nil</v>
      </c>
      <c r="W132" s="37">
        <f>IF(OR(V132="non comm",V132="nil",J132=0),0,IF(V132="SBM 2.1 IIPS",J132*VLOOKUP(N132,'[2]NGP%'!$C:$D,2,FALSE),J132*SUMIFS('[2]NGP%'!$D:$D,'[2]NGP%'!$A:$A,V132,'[2]NGP%'!$B:$B,AA132)))</f>
        <v>0</v>
      </c>
      <c r="X132" s="37">
        <f>IF(OR(V132="non comm",V132="nil",J132=0),0,IF(V132="SBM 2.1 IIPS",J132*VLOOKUP(N132,'[2]NGP%'!$C:$E,3,FALSE),J132*SUMIFS('[2]NGP%'!$E:$E,'[2]NGP%'!$A:$A,V132,'[2]NGP%'!$B:$B,AA132)))</f>
        <v>0</v>
      </c>
      <c r="Y132" s="32"/>
      <c r="Z132" s="54" t="str">
        <f>IF(MID(H132,1,4)="Item","Nil",IF(G132="contract_cover",VLOOKUP(I132,'svc type'!C:D,2,FALSE),VLOOKUP(G132,'svc type'!A:D,4,FALSE)))</f>
        <v>IIPS</v>
      </c>
      <c r="AA132" s="4" t="str">
        <f>IF(B132="","",VLOOKUP(B132,Sector!C:D,2,FALSE))</f>
        <v>OTH</v>
      </c>
      <c r="AB132" s="4" t="str">
        <f t="shared" si="5"/>
        <v>TCU-PS</v>
      </c>
      <c r="AC132" s="4"/>
      <c r="AD132" s="4"/>
      <c r="AE132" s="4"/>
      <c r="AF132" s="4"/>
      <c r="AG132" s="4"/>
    </row>
    <row r="133" spans="1:33" x14ac:dyDescent="0.25">
      <c r="A133" s="57">
        <v>42248.485456516202</v>
      </c>
      <c r="B133" s="32" t="s">
        <v>267</v>
      </c>
      <c r="C133" s="32" t="s">
        <v>81</v>
      </c>
      <c r="D133" s="32" t="s">
        <v>266</v>
      </c>
      <c r="E133" s="32" t="s">
        <v>6088</v>
      </c>
      <c r="F133" s="32" t="s">
        <v>6089</v>
      </c>
      <c r="G133" s="32" t="s">
        <v>39</v>
      </c>
      <c r="H133" s="32" t="s">
        <v>40</v>
      </c>
      <c r="I133" s="32" t="s">
        <v>2013</v>
      </c>
      <c r="J133" s="35">
        <v>0</v>
      </c>
      <c r="K133" s="35">
        <v>0</v>
      </c>
      <c r="L133" s="35">
        <v>0</v>
      </c>
      <c r="M133" s="35">
        <v>0</v>
      </c>
      <c r="N133" s="32" t="s">
        <v>19</v>
      </c>
      <c r="O133" s="32" t="s">
        <v>41</v>
      </c>
      <c r="P133" s="32">
        <v>8.5</v>
      </c>
      <c r="Q133" s="32" t="s">
        <v>6090</v>
      </c>
      <c r="R133" s="39">
        <f t="shared" si="4"/>
        <v>1509</v>
      </c>
      <c r="S133" s="5" t="s">
        <v>51</v>
      </c>
      <c r="T133" s="5" t="s">
        <v>64</v>
      </c>
      <c r="U133" s="2"/>
      <c r="V133" s="2" t="str">
        <f>IF($J133+$L133=0,"nil",IF(OR($B133="TCU-WS",$B133=""),"non comm",IF(OR($G133="contract_cover",$H133="fixed price"),VLOOKUP($I133,'[1]mapping 2015'!$A:$B,2,FALSE),VLOOKUP($G133,'[1]mapping 2015'!$A:$B,2,FALSE))))</f>
        <v>nil</v>
      </c>
      <c r="W133" s="37">
        <f>IF(OR(V133="non comm",V133="nil",J133=0),0,IF(V133="SBM 2.1 IIPS",J133*VLOOKUP(N133,'[2]NGP%'!$C:$D,2,FALSE),J133*SUMIFS('[2]NGP%'!$D:$D,'[2]NGP%'!$A:$A,V133,'[2]NGP%'!$B:$B,AA133)))</f>
        <v>0</v>
      </c>
      <c r="X133" s="37">
        <f>IF(OR(V133="non comm",V133="nil",J133=0),0,IF(V133="SBM 2.1 IIPS",J133*VLOOKUP(N133,'[2]NGP%'!$C:$E,3,FALSE),J133*SUMIFS('[2]NGP%'!$E:$E,'[2]NGP%'!$A:$A,V133,'[2]NGP%'!$B:$B,AA133)))</f>
        <v>0</v>
      </c>
      <c r="Y133" s="32"/>
      <c r="Z133" s="54" t="str">
        <f>IF(MID(H133,1,4)="Item","Nil",IF(G133="contract_cover",VLOOKUP(I133,'svc type'!C:D,2,FALSE),VLOOKUP(G133,'svc type'!A:D,4,FALSE)))</f>
        <v>IIPS</v>
      </c>
      <c r="AA133" s="4" t="str">
        <f>IF(B133="","",VLOOKUP(B133,Sector!C:D,2,FALSE))</f>
        <v>OTH</v>
      </c>
      <c r="AB133" s="4" t="str">
        <f t="shared" si="5"/>
        <v>TCU-PS</v>
      </c>
      <c r="AC133" s="4"/>
      <c r="AD133" s="4"/>
      <c r="AE133" s="4"/>
      <c r="AF133" s="4"/>
      <c r="AG133" s="4"/>
    </row>
    <row r="134" spans="1:33" x14ac:dyDescent="0.25">
      <c r="A134" s="57">
        <v>42248.489328321761</v>
      </c>
      <c r="B134" s="32" t="s">
        <v>267</v>
      </c>
      <c r="C134" s="32" t="s">
        <v>81</v>
      </c>
      <c r="D134" s="32" t="s">
        <v>266</v>
      </c>
      <c r="E134" s="32" t="s">
        <v>6091</v>
      </c>
      <c r="F134" s="32" t="s">
        <v>6092</v>
      </c>
      <c r="G134" s="32" t="s">
        <v>39</v>
      </c>
      <c r="H134" s="32" t="s">
        <v>40</v>
      </c>
      <c r="I134" s="32" t="s">
        <v>2013</v>
      </c>
      <c r="J134" s="35">
        <v>300</v>
      </c>
      <c r="K134" s="35">
        <v>0</v>
      </c>
      <c r="L134" s="35">
        <v>0</v>
      </c>
      <c r="M134" s="35">
        <v>0</v>
      </c>
      <c r="N134" s="32" t="s">
        <v>19</v>
      </c>
      <c r="O134" s="32" t="s">
        <v>41</v>
      </c>
      <c r="P134" s="32">
        <v>1</v>
      </c>
      <c r="Q134" s="32" t="s">
        <v>6093</v>
      </c>
      <c r="R134" s="39">
        <f t="shared" si="4"/>
        <v>1509</v>
      </c>
      <c r="S134" s="5" t="s">
        <v>51</v>
      </c>
      <c r="T134" s="5" t="s">
        <v>64</v>
      </c>
      <c r="U134" s="2"/>
      <c r="V134" s="2" t="str">
        <f>IF($J134+$L134=0,"nil",IF(OR($B134="TCU-WS",$B134=""),"non comm",IF(OR($G134="contract_cover",$H134="fixed price"),VLOOKUP($I134,'[1]mapping 2015'!$A:$B,2,FALSE),VLOOKUP($G134,'[1]mapping 2015'!$A:$B,2,FALSE))))</f>
        <v>SBM 2.1 IIPS</v>
      </c>
      <c r="W134" s="37">
        <f>IF(OR(V134="non comm",V134="nil",J134=0),0,IF(V134="SBM 2.1 IIPS",J134*VLOOKUP(N134,'[2]NGP%'!$C:$D,2,FALSE),J134*SUMIFS('[2]NGP%'!$D:$D,'[2]NGP%'!$A:$A,V134,'[2]NGP%'!$B:$B,AA134)))</f>
        <v>93</v>
      </c>
      <c r="X134" s="37">
        <f>IF(OR(V134="non comm",V134="nil",J134=0),0,IF(V134="SBM 2.1 IIPS",J134*VLOOKUP(N134,'[2]NGP%'!$C:$E,3,FALSE),J134*SUMIFS('[2]NGP%'!$E:$E,'[2]NGP%'!$A:$A,V134,'[2]NGP%'!$B:$B,AA134)))</f>
        <v>96</v>
      </c>
      <c r="Y134" s="32"/>
      <c r="Z134" s="54" t="str">
        <f>IF(MID(H134,1,4)="Item","Nil",IF(G134="contract_cover",VLOOKUP(I134,'svc type'!C:D,2,FALSE),VLOOKUP(G134,'svc type'!A:D,4,FALSE)))</f>
        <v>IIPS</v>
      </c>
      <c r="AA134" s="4" t="str">
        <f>IF(B134="","",VLOOKUP(B134,Sector!C:D,2,FALSE))</f>
        <v>OTH</v>
      </c>
      <c r="AB134" s="4" t="str">
        <f t="shared" si="5"/>
        <v>TCU-PS</v>
      </c>
      <c r="AC134" s="4"/>
      <c r="AD134" s="4"/>
      <c r="AE134" s="4"/>
      <c r="AF134" s="4"/>
      <c r="AG134" s="4"/>
    </row>
    <row r="135" spans="1:33" x14ac:dyDescent="0.25">
      <c r="A135" s="57">
        <v>42248.489328321761</v>
      </c>
      <c r="B135" s="32" t="s">
        <v>267</v>
      </c>
      <c r="C135" s="32" t="s">
        <v>81</v>
      </c>
      <c r="D135" s="32" t="s">
        <v>266</v>
      </c>
      <c r="E135" s="32" t="s">
        <v>6091</v>
      </c>
      <c r="F135" s="32" t="s">
        <v>6092</v>
      </c>
      <c r="G135" s="32" t="s">
        <v>35</v>
      </c>
      <c r="H135" s="32" t="s">
        <v>38</v>
      </c>
      <c r="I135" s="32" t="s">
        <v>2013</v>
      </c>
      <c r="J135" s="35">
        <v>0</v>
      </c>
      <c r="K135" s="35">
        <v>0</v>
      </c>
      <c r="L135" s="35">
        <v>0</v>
      </c>
      <c r="M135" s="35">
        <v>22.4</v>
      </c>
      <c r="N135" s="32" t="s">
        <v>19</v>
      </c>
      <c r="O135" s="32" t="s">
        <v>41</v>
      </c>
      <c r="P135" s="32">
        <v>1</v>
      </c>
      <c r="Q135" s="32" t="s">
        <v>6093</v>
      </c>
      <c r="R135" s="39">
        <f t="shared" si="4"/>
        <v>1509</v>
      </c>
      <c r="S135" s="5" t="s">
        <v>51</v>
      </c>
      <c r="T135" s="5" t="s">
        <v>64</v>
      </c>
      <c r="U135" s="2"/>
      <c r="V135" s="2" t="str">
        <f>IF($J135+$L135=0,"nil",IF(OR($B135="TCU-WS",$B135=""),"non comm",IF(OR($G135="contract_cover",$H135="fixed price"),VLOOKUP($I135,'[1]mapping 2015'!$A:$B,2,FALSE),VLOOKUP($G135,'[1]mapping 2015'!$A:$B,2,FALSE))))</f>
        <v>nil</v>
      </c>
      <c r="W135" s="37">
        <f>IF(OR(V135="non comm",V135="nil",J135=0),0,IF(V135="SBM 2.1 IIPS",J135*VLOOKUP(N135,'[2]NGP%'!$C:$D,2,FALSE),J135*SUMIFS('[2]NGP%'!$D:$D,'[2]NGP%'!$A:$A,V135,'[2]NGP%'!$B:$B,AA135)))</f>
        <v>0</v>
      </c>
      <c r="X135" s="37">
        <f>IF(OR(V135="non comm",V135="nil",J135=0),0,IF(V135="SBM 2.1 IIPS",J135*VLOOKUP(N135,'[2]NGP%'!$C:$E,3,FALSE),J135*SUMIFS('[2]NGP%'!$E:$E,'[2]NGP%'!$A:$A,V135,'[2]NGP%'!$B:$B,AA135)))</f>
        <v>0</v>
      </c>
      <c r="Y135" s="32"/>
      <c r="Z135" s="54" t="str">
        <f>IF(MID(H135,1,4)="Item","Nil",IF(G135="contract_cover",VLOOKUP(I135,'svc type'!C:D,2,FALSE),VLOOKUP(G135,'svc type'!A:D,4,FALSE)))</f>
        <v>Exp</v>
      </c>
      <c r="AA135" s="4" t="str">
        <f>IF(B135="","",VLOOKUP(B135,Sector!C:D,2,FALSE))</f>
        <v>OTH</v>
      </c>
      <c r="AB135" s="4" t="str">
        <f t="shared" si="5"/>
        <v>TCU-PS</v>
      </c>
      <c r="AC135" s="4"/>
      <c r="AD135" s="4"/>
      <c r="AE135" s="4"/>
      <c r="AF135" s="4"/>
      <c r="AG135" s="4"/>
    </row>
    <row r="136" spans="1:33" x14ac:dyDescent="0.25">
      <c r="A136" s="57">
        <v>42248.489328321761</v>
      </c>
      <c r="B136" s="32" t="s">
        <v>267</v>
      </c>
      <c r="C136" s="32" t="s">
        <v>81</v>
      </c>
      <c r="D136" s="32" t="s">
        <v>266</v>
      </c>
      <c r="E136" s="32" t="s">
        <v>6091</v>
      </c>
      <c r="F136" s="32" t="s">
        <v>6092</v>
      </c>
      <c r="G136" s="32" t="s">
        <v>35</v>
      </c>
      <c r="H136" s="32" t="s">
        <v>38</v>
      </c>
      <c r="I136" s="32" t="s">
        <v>2013</v>
      </c>
      <c r="J136" s="35">
        <v>0</v>
      </c>
      <c r="K136" s="35">
        <v>0</v>
      </c>
      <c r="L136" s="35">
        <v>0</v>
      </c>
      <c r="M136" s="35">
        <v>31.85</v>
      </c>
      <c r="N136" s="32" t="s">
        <v>19</v>
      </c>
      <c r="O136" s="32" t="s">
        <v>41</v>
      </c>
      <c r="P136" s="32">
        <v>1</v>
      </c>
      <c r="Q136" s="32" t="s">
        <v>6093</v>
      </c>
      <c r="R136" s="39">
        <f t="shared" si="4"/>
        <v>1509</v>
      </c>
      <c r="S136" s="5" t="s">
        <v>51</v>
      </c>
      <c r="T136" s="5" t="s">
        <v>64</v>
      </c>
      <c r="U136" s="2"/>
      <c r="V136" s="2" t="str">
        <f>IF($J136+$L136=0,"nil",IF(OR($B136="TCU-WS",$B136=""),"non comm",IF(OR($G136="contract_cover",$H136="fixed price"),VLOOKUP($I136,'[1]mapping 2015'!$A:$B,2,FALSE),VLOOKUP($G136,'[1]mapping 2015'!$A:$B,2,FALSE))))</f>
        <v>nil</v>
      </c>
      <c r="W136" s="37">
        <f>IF(OR(V136="non comm",V136="nil",J136=0),0,IF(V136="SBM 2.1 IIPS",J136*VLOOKUP(N136,'[2]NGP%'!$C:$D,2,FALSE),J136*SUMIFS('[2]NGP%'!$D:$D,'[2]NGP%'!$A:$A,V136,'[2]NGP%'!$B:$B,AA136)))</f>
        <v>0</v>
      </c>
      <c r="X136" s="37">
        <f>IF(OR(V136="non comm",V136="nil",J136=0),0,IF(V136="SBM 2.1 IIPS",J136*VLOOKUP(N136,'[2]NGP%'!$C:$E,3,FALSE),J136*SUMIFS('[2]NGP%'!$E:$E,'[2]NGP%'!$A:$A,V136,'[2]NGP%'!$B:$B,AA136)))</f>
        <v>0</v>
      </c>
      <c r="Y136" s="32"/>
      <c r="Z136" s="54" t="str">
        <f>IF(MID(H136,1,4)="Item","Nil",IF(G136="contract_cover",VLOOKUP(I136,'svc type'!C:D,2,FALSE),VLOOKUP(G136,'svc type'!A:D,4,FALSE)))</f>
        <v>Exp</v>
      </c>
      <c r="AA136" s="4" t="str">
        <f>IF(B136="","",VLOOKUP(B136,Sector!C:D,2,FALSE))</f>
        <v>OTH</v>
      </c>
      <c r="AB136" s="4" t="str">
        <f t="shared" si="5"/>
        <v>TCU-PS</v>
      </c>
      <c r="AC136" s="4"/>
      <c r="AD136" s="4"/>
      <c r="AE136" s="4"/>
      <c r="AF136" s="4"/>
      <c r="AG136" s="4"/>
    </row>
    <row r="137" spans="1:33" x14ac:dyDescent="0.25">
      <c r="A137" s="57">
        <v>42248.491701770836</v>
      </c>
      <c r="B137" s="32"/>
      <c r="C137" s="32" t="s">
        <v>2475</v>
      </c>
      <c r="D137" s="32" t="s">
        <v>334</v>
      </c>
      <c r="E137" s="32" t="s">
        <v>6094</v>
      </c>
      <c r="F137" s="32" t="s">
        <v>6095</v>
      </c>
      <c r="G137" s="32" t="s">
        <v>58</v>
      </c>
      <c r="H137" s="32" t="s">
        <v>59</v>
      </c>
      <c r="I137" s="32" t="s">
        <v>2006</v>
      </c>
      <c r="J137" s="35">
        <v>0</v>
      </c>
      <c r="K137" s="35">
        <v>0</v>
      </c>
      <c r="L137" s="35">
        <v>0</v>
      </c>
      <c r="M137" s="35">
        <v>0</v>
      </c>
      <c r="N137" s="32" t="s">
        <v>19</v>
      </c>
      <c r="O137" s="32" t="s">
        <v>322</v>
      </c>
      <c r="P137" s="32">
        <v>0</v>
      </c>
      <c r="Q137" s="32"/>
      <c r="R137" s="39">
        <f t="shared" si="4"/>
        <v>1509</v>
      </c>
      <c r="S137" s="5" t="s">
        <v>51</v>
      </c>
      <c r="T137" s="5" t="s">
        <v>64</v>
      </c>
      <c r="U137" s="2"/>
      <c r="V137" s="2" t="str">
        <f>IF($J137+$L137=0,"nil",IF(OR($B137="TCU-WS",$B137=""),"non comm",IF(OR($G137="contract_cover",$H137="fixed price"),VLOOKUP($I137,'[1]mapping 2015'!$A:$B,2,FALSE),VLOOKUP($G137,'[1]mapping 2015'!$A:$B,2,FALSE))))</f>
        <v>nil</v>
      </c>
      <c r="W137" s="37">
        <f>IF(OR(V137="non comm",V137="nil",J137=0),0,IF(V137="SBM 2.1 IIPS",J137*VLOOKUP(N137,'[2]NGP%'!$C:$D,2,FALSE),J137*SUMIFS('[2]NGP%'!$D:$D,'[2]NGP%'!$A:$A,V137,'[2]NGP%'!$B:$B,AA137)))</f>
        <v>0</v>
      </c>
      <c r="X137" s="37">
        <f>IF(OR(V137="non comm",V137="nil",J137=0),0,IF(V137="SBM 2.1 IIPS",J137*VLOOKUP(N137,'[2]NGP%'!$C:$E,3,FALSE),J137*SUMIFS('[2]NGP%'!$E:$E,'[2]NGP%'!$A:$A,V137,'[2]NGP%'!$B:$B,AA137)))</f>
        <v>0</v>
      </c>
      <c r="Y137" s="32"/>
      <c r="Z137" s="54" t="str">
        <f>IF(MID(H137,1,4)="Item","Nil",IF(G137="contract_cover",VLOOKUP(I137,'svc type'!C:D,2,FALSE),VLOOKUP(G137,'svc type'!A:D,4,FALSE)))</f>
        <v>SVC</v>
      </c>
      <c r="AA137" s="4" t="str">
        <f>IF(B137="","",VLOOKUP(B137,Sector!C:D,2,FALSE))</f>
        <v/>
      </c>
      <c r="AB137" s="4">
        <f t="shared" si="5"/>
        <v>0</v>
      </c>
      <c r="AC137" s="4"/>
      <c r="AD137" s="4"/>
      <c r="AE137" s="4"/>
      <c r="AF137" s="4"/>
      <c r="AG137" s="4"/>
    </row>
    <row r="138" spans="1:33" x14ac:dyDescent="0.25">
      <c r="A138" s="57">
        <v>42248.494752893515</v>
      </c>
      <c r="B138" s="32" t="s">
        <v>36</v>
      </c>
      <c r="C138" s="32" t="s">
        <v>2208</v>
      </c>
      <c r="D138" s="32" t="s">
        <v>2209</v>
      </c>
      <c r="E138" s="32" t="s">
        <v>6096</v>
      </c>
      <c r="F138" s="32" t="s">
        <v>6097</v>
      </c>
      <c r="G138" s="32" t="s">
        <v>39</v>
      </c>
      <c r="H138" s="32" t="s">
        <v>40</v>
      </c>
      <c r="I138" s="32" t="s">
        <v>2013</v>
      </c>
      <c r="J138" s="35">
        <v>2286</v>
      </c>
      <c r="K138" s="35">
        <v>0</v>
      </c>
      <c r="L138" s="35">
        <v>0</v>
      </c>
      <c r="M138" s="35">
        <v>0</v>
      </c>
      <c r="N138" s="32" t="s">
        <v>19</v>
      </c>
      <c r="O138" s="32" t="s">
        <v>41</v>
      </c>
      <c r="P138" s="32">
        <v>1</v>
      </c>
      <c r="Q138" s="32" t="s">
        <v>6098</v>
      </c>
      <c r="R138" s="39">
        <f t="shared" si="4"/>
        <v>1509</v>
      </c>
      <c r="S138" s="5" t="s">
        <v>51</v>
      </c>
      <c r="T138" s="5" t="s">
        <v>64</v>
      </c>
      <c r="U138" s="2"/>
      <c r="V138" s="2" t="str">
        <f>IF($J138+$L138=0,"nil",IF(OR($B138="TCU-WS",$B138=""),"non comm",IF(OR($G138="contract_cover",$H138="fixed price"),VLOOKUP($I138,'[1]mapping 2015'!$A:$B,2,FALSE),VLOOKUP($G138,'[1]mapping 2015'!$A:$B,2,FALSE))))</f>
        <v>SBM 2.1 IIPS</v>
      </c>
      <c r="W138" s="37">
        <f>IF(OR(V138="non comm",V138="nil",J138=0),0,IF(V138="SBM 2.1 IIPS",J138*VLOOKUP(N138,'[2]NGP%'!$C:$D,2,FALSE),J138*SUMIFS('[2]NGP%'!$D:$D,'[2]NGP%'!$A:$A,V138,'[2]NGP%'!$B:$B,AA138)))</f>
        <v>708.66</v>
      </c>
      <c r="X138" s="37">
        <f>IF(OR(V138="non comm",V138="nil",J138=0),0,IF(V138="SBM 2.1 IIPS",J138*VLOOKUP(N138,'[2]NGP%'!$C:$E,3,FALSE),J138*SUMIFS('[2]NGP%'!$E:$E,'[2]NGP%'!$A:$A,V138,'[2]NGP%'!$B:$B,AA138)))</f>
        <v>731.52</v>
      </c>
      <c r="Y138" s="32"/>
      <c r="Z138" s="54" t="str">
        <f>IF(MID(H138,1,4)="Item","Nil",IF(G138="contract_cover",VLOOKUP(I138,'svc type'!C:D,2,FALSE),VLOOKUP(G138,'svc type'!A:D,4,FALSE)))</f>
        <v>IIPS</v>
      </c>
      <c r="AA138" s="4" t="str">
        <f>IF(B138="","",VLOOKUP(B138,Sector!C:D,2,FALSE))</f>
        <v>STC</v>
      </c>
      <c r="AB138" s="4" t="str">
        <f t="shared" si="5"/>
        <v>sorphia.chua</v>
      </c>
      <c r="AC138" s="4"/>
      <c r="AD138" s="4"/>
      <c r="AE138" s="4"/>
      <c r="AF138" s="4"/>
      <c r="AG138" s="4"/>
    </row>
    <row r="139" spans="1:33" x14ac:dyDescent="0.25">
      <c r="A139" s="57">
        <v>42248.494752893515</v>
      </c>
      <c r="B139" s="32" t="s">
        <v>36</v>
      </c>
      <c r="C139" s="32" t="s">
        <v>2208</v>
      </c>
      <c r="D139" s="32" t="s">
        <v>2209</v>
      </c>
      <c r="E139" s="32" t="s">
        <v>6096</v>
      </c>
      <c r="F139" s="32" t="s">
        <v>6097</v>
      </c>
      <c r="G139" s="32" t="s">
        <v>35</v>
      </c>
      <c r="H139" s="32" t="s">
        <v>38</v>
      </c>
      <c r="I139" s="32" t="s">
        <v>2013</v>
      </c>
      <c r="J139" s="35">
        <v>0</v>
      </c>
      <c r="K139" s="35">
        <v>0</v>
      </c>
      <c r="L139" s="35">
        <v>0</v>
      </c>
      <c r="M139" s="35">
        <v>16.23</v>
      </c>
      <c r="N139" s="32" t="s">
        <v>19</v>
      </c>
      <c r="O139" s="32" t="s">
        <v>41</v>
      </c>
      <c r="P139" s="32">
        <v>1</v>
      </c>
      <c r="Q139" s="32" t="s">
        <v>6098</v>
      </c>
      <c r="R139" s="39">
        <f t="shared" si="4"/>
        <v>1509</v>
      </c>
      <c r="S139" s="5" t="s">
        <v>51</v>
      </c>
      <c r="T139" s="5" t="s">
        <v>64</v>
      </c>
      <c r="U139" s="2"/>
      <c r="V139" s="2" t="str">
        <f>IF($J139+$L139=0,"nil",IF(OR($B139="TCU-WS",$B139=""),"non comm",IF(OR($G139="contract_cover",$H139="fixed price"),VLOOKUP($I139,'[1]mapping 2015'!$A:$B,2,FALSE),VLOOKUP($G139,'[1]mapping 2015'!$A:$B,2,FALSE))))</f>
        <v>nil</v>
      </c>
      <c r="W139" s="37">
        <f>IF(OR(V139="non comm",V139="nil",J139=0),0,IF(V139="SBM 2.1 IIPS",J139*VLOOKUP(N139,'[2]NGP%'!$C:$D,2,FALSE),J139*SUMIFS('[2]NGP%'!$D:$D,'[2]NGP%'!$A:$A,V139,'[2]NGP%'!$B:$B,AA139)))</f>
        <v>0</v>
      </c>
      <c r="X139" s="37">
        <f>IF(OR(V139="non comm",V139="nil",J139=0),0,IF(V139="SBM 2.1 IIPS",J139*VLOOKUP(N139,'[2]NGP%'!$C:$E,3,FALSE),J139*SUMIFS('[2]NGP%'!$E:$E,'[2]NGP%'!$A:$A,V139,'[2]NGP%'!$B:$B,AA139)))</f>
        <v>0</v>
      </c>
      <c r="Y139" s="32"/>
      <c r="Z139" s="54" t="str">
        <f>IF(MID(H139,1,4)="Item","Nil",IF(G139="contract_cover",VLOOKUP(I139,'svc type'!C:D,2,FALSE),VLOOKUP(G139,'svc type'!A:D,4,FALSE)))</f>
        <v>Exp</v>
      </c>
      <c r="AA139" s="4" t="str">
        <f>IF(B139="","",VLOOKUP(B139,Sector!C:D,2,FALSE))</f>
        <v>STC</v>
      </c>
      <c r="AB139" s="4" t="str">
        <f t="shared" si="5"/>
        <v>sorphia.chua</v>
      </c>
      <c r="AC139" s="4"/>
      <c r="AD139" s="4"/>
      <c r="AE139" s="4"/>
      <c r="AF139" s="4"/>
      <c r="AG139" s="4"/>
    </row>
    <row r="140" spans="1:33" x14ac:dyDescent="0.25">
      <c r="A140" s="57">
        <v>42248.494752893515</v>
      </c>
      <c r="B140" s="32" t="s">
        <v>36</v>
      </c>
      <c r="C140" s="32" t="s">
        <v>2208</v>
      </c>
      <c r="D140" s="32" t="s">
        <v>2209</v>
      </c>
      <c r="E140" s="32" t="s">
        <v>6096</v>
      </c>
      <c r="F140" s="32" t="s">
        <v>6097</v>
      </c>
      <c r="G140" s="32" t="s">
        <v>39</v>
      </c>
      <c r="H140" s="32" t="s">
        <v>40</v>
      </c>
      <c r="I140" s="32" t="s">
        <v>2013</v>
      </c>
      <c r="J140" s="35">
        <v>0</v>
      </c>
      <c r="K140" s="35">
        <v>0</v>
      </c>
      <c r="L140" s="35">
        <v>0</v>
      </c>
      <c r="M140" s="35">
        <v>0</v>
      </c>
      <c r="N140" s="32" t="s">
        <v>19</v>
      </c>
      <c r="O140" s="32" t="s">
        <v>41</v>
      </c>
      <c r="P140" s="32">
        <v>7</v>
      </c>
      <c r="Q140" s="32" t="s">
        <v>6098</v>
      </c>
      <c r="R140" s="39">
        <f t="shared" si="4"/>
        <v>1509</v>
      </c>
      <c r="S140" s="5" t="s">
        <v>51</v>
      </c>
      <c r="T140" s="5" t="s">
        <v>64</v>
      </c>
      <c r="U140" s="2"/>
      <c r="V140" s="2" t="str">
        <f>IF($J140+$L140=0,"nil",IF(OR($B140="TCU-WS",$B140=""),"non comm",IF(OR($G140="contract_cover",$H140="fixed price"),VLOOKUP($I140,'[1]mapping 2015'!$A:$B,2,FALSE),VLOOKUP($G140,'[1]mapping 2015'!$A:$B,2,FALSE))))</f>
        <v>nil</v>
      </c>
      <c r="W140" s="37">
        <f>IF(OR(V140="non comm",V140="nil",J140=0),0,IF(V140="SBM 2.1 IIPS",J140*VLOOKUP(N140,'[2]NGP%'!$C:$D,2,FALSE),J140*SUMIFS('[2]NGP%'!$D:$D,'[2]NGP%'!$A:$A,V140,'[2]NGP%'!$B:$B,AA140)))</f>
        <v>0</v>
      </c>
      <c r="X140" s="37">
        <f>IF(OR(V140="non comm",V140="nil",J140=0),0,IF(V140="SBM 2.1 IIPS",J140*VLOOKUP(N140,'[2]NGP%'!$C:$E,3,FALSE),J140*SUMIFS('[2]NGP%'!$E:$E,'[2]NGP%'!$A:$A,V140,'[2]NGP%'!$B:$B,AA140)))</f>
        <v>0</v>
      </c>
      <c r="Y140" s="32"/>
      <c r="Z140" s="54" t="str">
        <f>IF(MID(H140,1,4)="Item","Nil",IF(G140="contract_cover",VLOOKUP(I140,'svc type'!C:D,2,FALSE),VLOOKUP(G140,'svc type'!A:D,4,FALSE)))</f>
        <v>IIPS</v>
      </c>
      <c r="AA140" s="4" t="str">
        <f>IF(B140="","",VLOOKUP(B140,Sector!C:D,2,FALSE))</f>
        <v>STC</v>
      </c>
      <c r="AB140" s="4" t="str">
        <f t="shared" si="5"/>
        <v>sorphia.chua</v>
      </c>
      <c r="AC140" s="4"/>
      <c r="AD140" s="4"/>
      <c r="AE140" s="4"/>
      <c r="AF140" s="4"/>
      <c r="AG140" s="4"/>
    </row>
    <row r="141" spans="1:33" x14ac:dyDescent="0.25">
      <c r="A141" s="57">
        <v>42248.494752893515</v>
      </c>
      <c r="B141" s="32" t="s">
        <v>36</v>
      </c>
      <c r="C141" s="32" t="s">
        <v>2208</v>
      </c>
      <c r="D141" s="32" t="s">
        <v>2209</v>
      </c>
      <c r="E141" s="32" t="s">
        <v>6096</v>
      </c>
      <c r="F141" s="32" t="s">
        <v>6097</v>
      </c>
      <c r="G141" s="32" t="s">
        <v>39</v>
      </c>
      <c r="H141" s="32" t="s">
        <v>40</v>
      </c>
      <c r="I141" s="32" t="s">
        <v>2013</v>
      </c>
      <c r="J141" s="35">
        <v>0</v>
      </c>
      <c r="K141" s="35">
        <v>0</v>
      </c>
      <c r="L141" s="35">
        <v>0</v>
      </c>
      <c r="M141" s="35">
        <v>0</v>
      </c>
      <c r="N141" s="32" t="s">
        <v>19</v>
      </c>
      <c r="O141" s="32" t="s">
        <v>41</v>
      </c>
      <c r="P141" s="32">
        <v>5.25</v>
      </c>
      <c r="Q141" s="32" t="s">
        <v>6098</v>
      </c>
      <c r="R141" s="39">
        <f t="shared" si="4"/>
        <v>1509</v>
      </c>
      <c r="S141" s="5" t="s">
        <v>51</v>
      </c>
      <c r="T141" s="5" t="s">
        <v>64</v>
      </c>
      <c r="U141" s="2"/>
      <c r="V141" s="2" t="str">
        <f>IF($J141+$L141=0,"nil",IF(OR($B141="TCU-WS",$B141=""),"non comm",IF(OR($G141="contract_cover",$H141="fixed price"),VLOOKUP($I141,'[1]mapping 2015'!$A:$B,2,FALSE),VLOOKUP($G141,'[1]mapping 2015'!$A:$B,2,FALSE))))</f>
        <v>nil</v>
      </c>
      <c r="W141" s="37">
        <f>IF(OR(V141="non comm",V141="nil",J141=0),0,IF(V141="SBM 2.1 IIPS",J141*VLOOKUP(N141,'[2]NGP%'!$C:$D,2,FALSE),J141*SUMIFS('[2]NGP%'!$D:$D,'[2]NGP%'!$A:$A,V141,'[2]NGP%'!$B:$B,AA141)))</f>
        <v>0</v>
      </c>
      <c r="X141" s="37">
        <f>IF(OR(V141="non comm",V141="nil",J141=0),0,IF(V141="SBM 2.1 IIPS",J141*VLOOKUP(N141,'[2]NGP%'!$C:$E,3,FALSE),J141*SUMIFS('[2]NGP%'!$E:$E,'[2]NGP%'!$A:$A,V141,'[2]NGP%'!$B:$B,AA141)))</f>
        <v>0</v>
      </c>
      <c r="Y141" s="32"/>
      <c r="Z141" s="54" t="str">
        <f>IF(MID(H141,1,4)="Item","Nil",IF(G141="contract_cover",VLOOKUP(I141,'svc type'!C:D,2,FALSE),VLOOKUP(G141,'svc type'!A:D,4,FALSE)))</f>
        <v>IIPS</v>
      </c>
      <c r="AA141" s="4" t="str">
        <f>IF(B141="","",VLOOKUP(B141,Sector!C:D,2,FALSE))</f>
        <v>STC</v>
      </c>
      <c r="AB141" s="4" t="str">
        <f t="shared" si="5"/>
        <v>sorphia.chua</v>
      </c>
      <c r="AC141" s="4"/>
      <c r="AD141" s="4"/>
      <c r="AE141" s="4"/>
      <c r="AF141" s="4"/>
      <c r="AG141" s="4"/>
    </row>
    <row r="142" spans="1:33" x14ac:dyDescent="0.25">
      <c r="A142" s="57">
        <v>42248.494752893515</v>
      </c>
      <c r="B142" s="32" t="s">
        <v>36</v>
      </c>
      <c r="C142" s="32" t="s">
        <v>2208</v>
      </c>
      <c r="D142" s="32" t="s">
        <v>2209</v>
      </c>
      <c r="E142" s="32" t="s">
        <v>6096</v>
      </c>
      <c r="F142" s="32" t="s">
        <v>6097</v>
      </c>
      <c r="G142" s="32" t="s">
        <v>39</v>
      </c>
      <c r="H142" s="32" t="s">
        <v>40</v>
      </c>
      <c r="I142" s="32" t="s">
        <v>2013</v>
      </c>
      <c r="J142" s="35">
        <v>0</v>
      </c>
      <c r="K142" s="35">
        <v>0</v>
      </c>
      <c r="L142" s="35">
        <v>0</v>
      </c>
      <c r="M142" s="35">
        <v>0</v>
      </c>
      <c r="N142" s="32" t="s">
        <v>19</v>
      </c>
      <c r="O142" s="32" t="s">
        <v>41</v>
      </c>
      <c r="P142" s="32">
        <v>5.25</v>
      </c>
      <c r="Q142" s="32" t="s">
        <v>6098</v>
      </c>
      <c r="R142" s="39">
        <f t="shared" si="4"/>
        <v>1509</v>
      </c>
      <c r="S142" s="5" t="s">
        <v>51</v>
      </c>
      <c r="T142" s="5" t="s">
        <v>64</v>
      </c>
      <c r="U142" s="2"/>
      <c r="V142" s="2" t="str">
        <f>IF($J142+$L142=0,"nil",IF(OR($B142="TCU-WS",$B142=""),"non comm",IF(OR($G142="contract_cover",$H142="fixed price"),VLOOKUP($I142,'[1]mapping 2015'!$A:$B,2,FALSE),VLOOKUP($G142,'[1]mapping 2015'!$A:$B,2,FALSE))))</f>
        <v>nil</v>
      </c>
      <c r="W142" s="37">
        <f>IF(OR(V142="non comm",V142="nil",J142=0),0,IF(V142="SBM 2.1 IIPS",J142*VLOOKUP(N142,'[2]NGP%'!$C:$D,2,FALSE),J142*SUMIFS('[2]NGP%'!$D:$D,'[2]NGP%'!$A:$A,V142,'[2]NGP%'!$B:$B,AA142)))</f>
        <v>0</v>
      </c>
      <c r="X142" s="37">
        <f>IF(OR(V142="non comm",V142="nil",J142=0),0,IF(V142="SBM 2.1 IIPS",J142*VLOOKUP(N142,'[2]NGP%'!$C:$E,3,FALSE),J142*SUMIFS('[2]NGP%'!$E:$E,'[2]NGP%'!$A:$A,V142,'[2]NGP%'!$B:$B,AA142)))</f>
        <v>0</v>
      </c>
      <c r="Y142" s="32"/>
      <c r="Z142" s="54" t="str">
        <f>IF(MID(H142,1,4)="Item","Nil",IF(G142="contract_cover",VLOOKUP(I142,'svc type'!C:D,2,FALSE),VLOOKUP(G142,'svc type'!A:D,4,FALSE)))</f>
        <v>IIPS</v>
      </c>
      <c r="AA142" s="4" t="str">
        <f>IF(B142="","",VLOOKUP(B142,Sector!C:D,2,FALSE))</f>
        <v>STC</v>
      </c>
      <c r="AB142" s="4" t="str">
        <f t="shared" si="5"/>
        <v>sorphia.chua</v>
      </c>
      <c r="AC142" s="4"/>
      <c r="AD142" s="4"/>
      <c r="AE142" s="4"/>
      <c r="AF142" s="4"/>
      <c r="AG142" s="4"/>
    </row>
    <row r="143" spans="1:33" x14ac:dyDescent="0.25">
      <c r="A143" s="57">
        <v>42248.494752893515</v>
      </c>
      <c r="B143" s="32" t="s">
        <v>36</v>
      </c>
      <c r="C143" s="32" t="s">
        <v>2208</v>
      </c>
      <c r="D143" s="32" t="s">
        <v>2209</v>
      </c>
      <c r="E143" s="32" t="s">
        <v>6096</v>
      </c>
      <c r="F143" s="32" t="s">
        <v>6097</v>
      </c>
      <c r="G143" s="32" t="s">
        <v>35</v>
      </c>
      <c r="H143" s="32" t="s">
        <v>38</v>
      </c>
      <c r="I143" s="32" t="s">
        <v>2013</v>
      </c>
      <c r="J143" s="35">
        <v>0</v>
      </c>
      <c r="K143" s="35">
        <v>0</v>
      </c>
      <c r="L143" s="35">
        <v>0</v>
      </c>
      <c r="M143" s="35">
        <v>12.95</v>
      </c>
      <c r="N143" s="32" t="s">
        <v>19</v>
      </c>
      <c r="O143" s="32" t="s">
        <v>41</v>
      </c>
      <c r="P143" s="32">
        <v>1</v>
      </c>
      <c r="Q143" s="32" t="s">
        <v>6098</v>
      </c>
      <c r="R143" s="39">
        <f t="shared" si="4"/>
        <v>1509</v>
      </c>
      <c r="S143" s="5" t="s">
        <v>51</v>
      </c>
      <c r="T143" s="5" t="s">
        <v>64</v>
      </c>
      <c r="U143" s="2"/>
      <c r="V143" s="2" t="str">
        <f>IF($J143+$L143=0,"nil",IF(OR($B143="TCU-WS",$B143=""),"non comm",IF(OR($G143="contract_cover",$H143="fixed price"),VLOOKUP($I143,'[1]mapping 2015'!$A:$B,2,FALSE),VLOOKUP($G143,'[1]mapping 2015'!$A:$B,2,FALSE))))</f>
        <v>nil</v>
      </c>
      <c r="W143" s="37">
        <f>IF(OR(V143="non comm",V143="nil",J143=0),0,IF(V143="SBM 2.1 IIPS",J143*VLOOKUP(N143,'[2]NGP%'!$C:$D,2,FALSE),J143*SUMIFS('[2]NGP%'!$D:$D,'[2]NGP%'!$A:$A,V143,'[2]NGP%'!$B:$B,AA143)))</f>
        <v>0</v>
      </c>
      <c r="X143" s="37">
        <f>IF(OR(V143="non comm",V143="nil",J143=0),0,IF(V143="SBM 2.1 IIPS",J143*VLOOKUP(N143,'[2]NGP%'!$C:$E,3,FALSE),J143*SUMIFS('[2]NGP%'!$E:$E,'[2]NGP%'!$A:$A,V143,'[2]NGP%'!$B:$B,AA143)))</f>
        <v>0</v>
      </c>
      <c r="Y143" s="32"/>
      <c r="Z143" s="54" t="str">
        <f>IF(MID(H143,1,4)="Item","Nil",IF(G143="contract_cover",VLOOKUP(I143,'svc type'!C:D,2,FALSE),VLOOKUP(G143,'svc type'!A:D,4,FALSE)))</f>
        <v>Exp</v>
      </c>
      <c r="AA143" s="4" t="str">
        <f>IF(B143="","",VLOOKUP(B143,Sector!C:D,2,FALSE))</f>
        <v>STC</v>
      </c>
      <c r="AB143" s="4" t="str">
        <f t="shared" si="5"/>
        <v>sorphia.chua</v>
      </c>
      <c r="AC143" s="4"/>
      <c r="AD143" s="4"/>
      <c r="AE143" s="4"/>
      <c r="AF143" s="4"/>
      <c r="AG143" s="4"/>
    </row>
    <row r="144" spans="1:33" x14ac:dyDescent="0.25">
      <c r="A144" s="57">
        <v>42248.494752893515</v>
      </c>
      <c r="B144" s="32" t="s">
        <v>36</v>
      </c>
      <c r="C144" s="32" t="s">
        <v>2208</v>
      </c>
      <c r="D144" s="32" t="s">
        <v>2209</v>
      </c>
      <c r="E144" s="32" t="s">
        <v>6096</v>
      </c>
      <c r="F144" s="32" t="s">
        <v>6097</v>
      </c>
      <c r="G144" s="32" t="s">
        <v>39</v>
      </c>
      <c r="H144" s="32" t="s">
        <v>40</v>
      </c>
      <c r="I144" s="32" t="s">
        <v>2013</v>
      </c>
      <c r="J144" s="35">
        <v>0</v>
      </c>
      <c r="K144" s="35">
        <v>0</v>
      </c>
      <c r="L144" s="35">
        <v>0</v>
      </c>
      <c r="M144" s="35">
        <v>0</v>
      </c>
      <c r="N144" s="32" t="s">
        <v>19</v>
      </c>
      <c r="O144" s="32" t="s">
        <v>41</v>
      </c>
      <c r="P144" s="32">
        <v>7</v>
      </c>
      <c r="Q144" s="32" t="s">
        <v>6098</v>
      </c>
      <c r="R144" s="39">
        <f t="shared" si="4"/>
        <v>1509</v>
      </c>
      <c r="S144" s="5" t="s">
        <v>51</v>
      </c>
      <c r="T144" s="5" t="s">
        <v>64</v>
      </c>
      <c r="U144" s="2"/>
      <c r="V144" s="2" t="str">
        <f>IF($J144+$L144=0,"nil",IF(OR($B144="TCU-WS",$B144=""),"non comm",IF(OR($G144="contract_cover",$H144="fixed price"),VLOOKUP($I144,'[1]mapping 2015'!$A:$B,2,FALSE),VLOOKUP($G144,'[1]mapping 2015'!$A:$B,2,FALSE))))</f>
        <v>nil</v>
      </c>
      <c r="W144" s="37">
        <f>IF(OR(V144="non comm",V144="nil",J144=0),0,IF(V144="SBM 2.1 IIPS",J144*VLOOKUP(N144,'[2]NGP%'!$C:$D,2,FALSE),J144*SUMIFS('[2]NGP%'!$D:$D,'[2]NGP%'!$A:$A,V144,'[2]NGP%'!$B:$B,AA144)))</f>
        <v>0</v>
      </c>
      <c r="X144" s="37">
        <f>IF(OR(V144="non comm",V144="nil",J144=0),0,IF(V144="SBM 2.1 IIPS",J144*VLOOKUP(N144,'[2]NGP%'!$C:$E,3,FALSE),J144*SUMIFS('[2]NGP%'!$E:$E,'[2]NGP%'!$A:$A,V144,'[2]NGP%'!$B:$B,AA144)))</f>
        <v>0</v>
      </c>
      <c r="Y144" s="32"/>
      <c r="Z144" s="54" t="str">
        <f>IF(MID(H144,1,4)="Item","Nil",IF(G144="contract_cover",VLOOKUP(I144,'svc type'!C:D,2,FALSE),VLOOKUP(G144,'svc type'!A:D,4,FALSE)))</f>
        <v>IIPS</v>
      </c>
      <c r="AA144" s="4" t="str">
        <f>IF(B144="","",VLOOKUP(B144,Sector!C:D,2,FALSE))</f>
        <v>STC</v>
      </c>
      <c r="AB144" s="4" t="str">
        <f t="shared" si="5"/>
        <v>sorphia.chua</v>
      </c>
      <c r="AC144" s="4"/>
      <c r="AD144" s="4"/>
      <c r="AE144" s="4"/>
      <c r="AF144" s="4"/>
      <c r="AG144" s="4"/>
    </row>
    <row r="145" spans="1:33" x14ac:dyDescent="0.25">
      <c r="A145" s="57">
        <v>42248.494752893515</v>
      </c>
      <c r="B145" s="32" t="s">
        <v>36</v>
      </c>
      <c r="C145" s="32" t="s">
        <v>2208</v>
      </c>
      <c r="D145" s="32" t="s">
        <v>2209</v>
      </c>
      <c r="E145" s="32" t="s">
        <v>6096</v>
      </c>
      <c r="F145" s="32" t="s">
        <v>6097</v>
      </c>
      <c r="G145" s="32" t="s">
        <v>33</v>
      </c>
      <c r="H145" s="32" t="s">
        <v>34</v>
      </c>
      <c r="I145" s="32" t="s">
        <v>2013</v>
      </c>
      <c r="J145" s="35">
        <v>0</v>
      </c>
      <c r="K145" s="35">
        <v>0</v>
      </c>
      <c r="L145" s="35">
        <v>0</v>
      </c>
      <c r="M145" s="35">
        <v>3</v>
      </c>
      <c r="N145" s="32" t="s">
        <v>19</v>
      </c>
      <c r="O145" s="32" t="s">
        <v>41</v>
      </c>
      <c r="P145" s="32">
        <v>1</v>
      </c>
      <c r="Q145" s="32" t="s">
        <v>6098</v>
      </c>
      <c r="R145" s="39">
        <f t="shared" si="4"/>
        <v>1509</v>
      </c>
      <c r="S145" s="5" t="s">
        <v>51</v>
      </c>
      <c r="T145" s="5" t="s">
        <v>64</v>
      </c>
      <c r="U145" s="2"/>
      <c r="V145" s="2" t="str">
        <f>IF($J145+$L145=0,"nil",IF(OR($B145="TCU-WS",$B145=""),"non comm",IF(OR($G145="contract_cover",$H145="fixed price"),VLOOKUP($I145,'[1]mapping 2015'!$A:$B,2,FALSE),VLOOKUP($G145,'[1]mapping 2015'!$A:$B,2,FALSE))))</f>
        <v>nil</v>
      </c>
      <c r="W145" s="37">
        <f>IF(OR(V145="non comm",V145="nil",J145=0),0,IF(V145="SBM 2.1 IIPS",J145*VLOOKUP(N145,'[2]NGP%'!$C:$D,2,FALSE),J145*SUMIFS('[2]NGP%'!$D:$D,'[2]NGP%'!$A:$A,V145,'[2]NGP%'!$B:$B,AA145)))</f>
        <v>0</v>
      </c>
      <c r="X145" s="37">
        <f>IF(OR(V145="non comm",V145="nil",J145=0),0,IF(V145="SBM 2.1 IIPS",J145*VLOOKUP(N145,'[2]NGP%'!$C:$E,3,FALSE),J145*SUMIFS('[2]NGP%'!$E:$E,'[2]NGP%'!$A:$A,V145,'[2]NGP%'!$B:$B,AA145)))</f>
        <v>0</v>
      </c>
      <c r="Y145" s="32"/>
      <c r="Z145" s="54" t="str">
        <f>IF(MID(H145,1,4)="Item","Nil",IF(G145="contract_cover",VLOOKUP(I145,'svc type'!C:D,2,FALSE),VLOOKUP(G145,'svc type'!A:D,4,FALSE)))</f>
        <v>Exp</v>
      </c>
      <c r="AA145" s="4" t="str">
        <f>IF(B145="","",VLOOKUP(B145,Sector!C:D,2,FALSE))</f>
        <v>STC</v>
      </c>
      <c r="AB145" s="4" t="str">
        <f t="shared" si="5"/>
        <v>sorphia.chua</v>
      </c>
      <c r="AC145" s="4"/>
      <c r="AD145" s="4"/>
      <c r="AE145" s="4"/>
      <c r="AF145" s="4"/>
      <c r="AG145" s="4"/>
    </row>
    <row r="146" spans="1:33" x14ac:dyDescent="0.25">
      <c r="A146" s="57">
        <v>42248.494752893515</v>
      </c>
      <c r="B146" s="32" t="s">
        <v>36</v>
      </c>
      <c r="C146" s="32" t="s">
        <v>2208</v>
      </c>
      <c r="D146" s="32" t="s">
        <v>2209</v>
      </c>
      <c r="E146" s="32" t="s">
        <v>6096</v>
      </c>
      <c r="F146" s="32" t="s">
        <v>6097</v>
      </c>
      <c r="G146" s="32" t="s">
        <v>29</v>
      </c>
      <c r="H146" s="32" t="s">
        <v>30</v>
      </c>
      <c r="I146" s="32" t="s">
        <v>2013</v>
      </c>
      <c r="J146" s="35">
        <v>0</v>
      </c>
      <c r="K146" s="35">
        <v>0</v>
      </c>
      <c r="L146" s="35">
        <v>0</v>
      </c>
      <c r="M146" s="35">
        <v>3.5</v>
      </c>
      <c r="N146" s="32" t="s">
        <v>19</v>
      </c>
      <c r="O146" s="32" t="s">
        <v>41</v>
      </c>
      <c r="P146" s="32">
        <v>1</v>
      </c>
      <c r="Q146" s="32" t="s">
        <v>6098</v>
      </c>
      <c r="R146" s="39">
        <f t="shared" si="4"/>
        <v>1509</v>
      </c>
      <c r="S146" s="5" t="s">
        <v>51</v>
      </c>
      <c r="T146" s="5" t="s">
        <v>64</v>
      </c>
      <c r="U146" s="2"/>
      <c r="V146" s="2" t="str">
        <f>IF($J146+$L146=0,"nil",IF(OR($B146="TCU-WS",$B146=""),"non comm",IF(OR($G146="contract_cover",$H146="fixed price"),VLOOKUP($I146,'[1]mapping 2015'!$A:$B,2,FALSE),VLOOKUP($G146,'[1]mapping 2015'!$A:$B,2,FALSE))))</f>
        <v>nil</v>
      </c>
      <c r="W146" s="37">
        <f>IF(OR(V146="non comm",V146="nil",J146=0),0,IF(V146="SBM 2.1 IIPS",J146*VLOOKUP(N146,'[2]NGP%'!$C:$D,2,FALSE),J146*SUMIFS('[2]NGP%'!$D:$D,'[2]NGP%'!$A:$A,V146,'[2]NGP%'!$B:$B,AA146)))</f>
        <v>0</v>
      </c>
      <c r="X146" s="37">
        <f>IF(OR(V146="non comm",V146="nil",J146=0),0,IF(V146="SBM 2.1 IIPS",J146*VLOOKUP(N146,'[2]NGP%'!$C:$E,3,FALSE),J146*SUMIFS('[2]NGP%'!$E:$E,'[2]NGP%'!$A:$A,V146,'[2]NGP%'!$B:$B,AA146)))</f>
        <v>0</v>
      </c>
      <c r="Y146" s="32"/>
      <c r="Z146" s="54" t="str">
        <f>IF(MID(H146,1,4)="Item","Nil",IF(G146="contract_cover",VLOOKUP(I146,'svc type'!C:D,2,FALSE),VLOOKUP(G146,'svc type'!A:D,4,FALSE)))</f>
        <v>Exp</v>
      </c>
      <c r="AA146" s="4" t="str">
        <f>IF(B146="","",VLOOKUP(B146,Sector!C:D,2,FALSE))</f>
        <v>STC</v>
      </c>
      <c r="AB146" s="4" t="str">
        <f t="shared" si="5"/>
        <v>sorphia.chua</v>
      </c>
      <c r="AC146" s="4"/>
      <c r="AD146" s="4"/>
      <c r="AE146" s="4"/>
      <c r="AF146" s="4"/>
      <c r="AG146" s="4"/>
    </row>
    <row r="147" spans="1:33" x14ac:dyDescent="0.25">
      <c r="A147" s="57">
        <v>42248.494752893515</v>
      </c>
      <c r="B147" s="32" t="s">
        <v>36</v>
      </c>
      <c r="C147" s="32" t="s">
        <v>2208</v>
      </c>
      <c r="D147" s="32" t="s">
        <v>2209</v>
      </c>
      <c r="E147" s="32" t="s">
        <v>6096</v>
      </c>
      <c r="F147" s="32" t="s">
        <v>6097</v>
      </c>
      <c r="G147" s="32" t="s">
        <v>29</v>
      </c>
      <c r="H147" s="32" t="s">
        <v>30</v>
      </c>
      <c r="I147" s="32" t="s">
        <v>2013</v>
      </c>
      <c r="J147" s="35">
        <v>0</v>
      </c>
      <c r="K147" s="35">
        <v>0</v>
      </c>
      <c r="L147" s="35">
        <v>0</v>
      </c>
      <c r="M147" s="35">
        <v>6.74</v>
      </c>
      <c r="N147" s="32" t="s">
        <v>19</v>
      </c>
      <c r="O147" s="32" t="s">
        <v>41</v>
      </c>
      <c r="P147" s="32">
        <v>1</v>
      </c>
      <c r="Q147" s="32" t="s">
        <v>6098</v>
      </c>
      <c r="R147" s="39">
        <f t="shared" si="4"/>
        <v>1509</v>
      </c>
      <c r="S147" s="5" t="s">
        <v>51</v>
      </c>
      <c r="T147" s="5" t="s">
        <v>64</v>
      </c>
      <c r="U147" s="2"/>
      <c r="V147" s="2" t="str">
        <f>IF($J147+$L147=0,"nil",IF(OR($B147="TCU-WS",$B147=""),"non comm",IF(OR($G147="contract_cover",$H147="fixed price"),VLOOKUP($I147,'[1]mapping 2015'!$A:$B,2,FALSE),VLOOKUP($G147,'[1]mapping 2015'!$A:$B,2,FALSE))))</f>
        <v>nil</v>
      </c>
      <c r="W147" s="37">
        <f>IF(OR(V147="non comm",V147="nil",J147=0),0,IF(V147="SBM 2.1 IIPS",J147*VLOOKUP(N147,'[2]NGP%'!$C:$D,2,FALSE),J147*SUMIFS('[2]NGP%'!$D:$D,'[2]NGP%'!$A:$A,V147,'[2]NGP%'!$B:$B,AA147)))</f>
        <v>0</v>
      </c>
      <c r="X147" s="37">
        <f>IF(OR(V147="non comm",V147="nil",J147=0),0,IF(V147="SBM 2.1 IIPS",J147*VLOOKUP(N147,'[2]NGP%'!$C:$E,3,FALSE),J147*SUMIFS('[2]NGP%'!$E:$E,'[2]NGP%'!$A:$A,V147,'[2]NGP%'!$B:$B,AA147)))</f>
        <v>0</v>
      </c>
      <c r="Y147" s="32"/>
      <c r="Z147" s="54" t="str">
        <f>IF(MID(H147,1,4)="Item","Nil",IF(G147="contract_cover",VLOOKUP(I147,'svc type'!C:D,2,FALSE),VLOOKUP(G147,'svc type'!A:D,4,FALSE)))</f>
        <v>Exp</v>
      </c>
      <c r="AA147" s="4" t="str">
        <f>IF(B147="","",VLOOKUP(B147,Sector!C:D,2,FALSE))</f>
        <v>STC</v>
      </c>
      <c r="AB147" s="4" t="str">
        <f t="shared" si="5"/>
        <v>sorphia.chua</v>
      </c>
      <c r="AC147" s="4"/>
      <c r="AD147" s="4"/>
      <c r="AE147" s="4"/>
      <c r="AF147" s="4"/>
      <c r="AG147" s="4"/>
    </row>
    <row r="148" spans="1:33" x14ac:dyDescent="0.25">
      <c r="A148" s="57">
        <v>42248.494752893515</v>
      </c>
      <c r="B148" s="32" t="s">
        <v>36</v>
      </c>
      <c r="C148" s="32" t="s">
        <v>2208</v>
      </c>
      <c r="D148" s="32" t="s">
        <v>2209</v>
      </c>
      <c r="E148" s="32" t="s">
        <v>6096</v>
      </c>
      <c r="F148" s="32" t="s">
        <v>6097</v>
      </c>
      <c r="G148" s="32" t="s">
        <v>39</v>
      </c>
      <c r="H148" s="32" t="s">
        <v>40</v>
      </c>
      <c r="I148" s="32" t="s">
        <v>2013</v>
      </c>
      <c r="J148" s="35">
        <v>0</v>
      </c>
      <c r="K148" s="35">
        <v>0</v>
      </c>
      <c r="L148" s="35">
        <v>0</v>
      </c>
      <c r="M148" s="35">
        <v>0</v>
      </c>
      <c r="N148" s="32" t="s">
        <v>19</v>
      </c>
      <c r="O148" s="32" t="s">
        <v>41</v>
      </c>
      <c r="P148" s="32">
        <v>3</v>
      </c>
      <c r="Q148" s="32" t="s">
        <v>6098</v>
      </c>
      <c r="R148" s="39">
        <f t="shared" si="4"/>
        <v>1509</v>
      </c>
      <c r="S148" s="5" t="s">
        <v>51</v>
      </c>
      <c r="T148" s="5" t="s">
        <v>64</v>
      </c>
      <c r="U148" s="2"/>
      <c r="V148" s="2" t="str">
        <f>IF($J148+$L148=0,"nil",IF(OR($B148="TCU-WS",$B148=""),"non comm",IF(OR($G148="contract_cover",$H148="fixed price"),VLOOKUP($I148,'[1]mapping 2015'!$A:$B,2,FALSE),VLOOKUP($G148,'[1]mapping 2015'!$A:$B,2,FALSE))))</f>
        <v>nil</v>
      </c>
      <c r="W148" s="37">
        <f>IF(OR(V148="non comm",V148="nil",J148=0),0,IF(V148="SBM 2.1 IIPS",J148*VLOOKUP(N148,'[2]NGP%'!$C:$D,2,FALSE),J148*SUMIFS('[2]NGP%'!$D:$D,'[2]NGP%'!$A:$A,V148,'[2]NGP%'!$B:$B,AA148)))</f>
        <v>0</v>
      </c>
      <c r="X148" s="37">
        <f>IF(OR(V148="non comm",V148="nil",J148=0),0,IF(V148="SBM 2.1 IIPS",J148*VLOOKUP(N148,'[2]NGP%'!$C:$E,3,FALSE),J148*SUMIFS('[2]NGP%'!$E:$E,'[2]NGP%'!$A:$A,V148,'[2]NGP%'!$B:$B,AA148)))</f>
        <v>0</v>
      </c>
      <c r="Y148" s="32"/>
      <c r="Z148" s="54" t="str">
        <f>IF(MID(H148,1,4)="Item","Nil",IF(G148="contract_cover",VLOOKUP(I148,'svc type'!C:D,2,FALSE),VLOOKUP(G148,'svc type'!A:D,4,FALSE)))</f>
        <v>IIPS</v>
      </c>
      <c r="AA148" s="4" t="str">
        <f>IF(B148="","",VLOOKUP(B148,Sector!C:D,2,FALSE))</f>
        <v>STC</v>
      </c>
      <c r="AB148" s="4" t="str">
        <f t="shared" si="5"/>
        <v>sorphia.chua</v>
      </c>
      <c r="AC148" s="4"/>
      <c r="AD148" s="4"/>
      <c r="AE148" s="4"/>
      <c r="AF148" s="4"/>
      <c r="AG148" s="4"/>
    </row>
    <row r="149" spans="1:33" x14ac:dyDescent="0.25">
      <c r="A149" s="57">
        <v>42248.494752893515</v>
      </c>
      <c r="B149" s="32" t="s">
        <v>36</v>
      </c>
      <c r="C149" s="32" t="s">
        <v>2208</v>
      </c>
      <c r="D149" s="32" t="s">
        <v>2209</v>
      </c>
      <c r="E149" s="32" t="s">
        <v>6096</v>
      </c>
      <c r="F149" s="32" t="s">
        <v>6097</v>
      </c>
      <c r="G149" s="32" t="s">
        <v>39</v>
      </c>
      <c r="H149" s="32" t="s">
        <v>40</v>
      </c>
      <c r="I149" s="32" t="s">
        <v>2013</v>
      </c>
      <c r="J149" s="35">
        <v>0</v>
      </c>
      <c r="K149" s="35">
        <v>0</v>
      </c>
      <c r="L149" s="35">
        <v>0</v>
      </c>
      <c r="M149" s="35">
        <v>0</v>
      </c>
      <c r="N149" s="32" t="s">
        <v>19</v>
      </c>
      <c r="O149" s="32" t="s">
        <v>41</v>
      </c>
      <c r="P149" s="32">
        <v>3</v>
      </c>
      <c r="Q149" s="32" t="s">
        <v>6098</v>
      </c>
      <c r="R149" s="39">
        <f t="shared" si="4"/>
        <v>1509</v>
      </c>
      <c r="S149" s="5" t="s">
        <v>51</v>
      </c>
      <c r="T149" s="5" t="s">
        <v>64</v>
      </c>
      <c r="U149" s="2"/>
      <c r="V149" s="2" t="str">
        <f>IF($J149+$L149=0,"nil",IF(OR($B149="TCU-WS",$B149=""),"non comm",IF(OR($G149="contract_cover",$H149="fixed price"),VLOOKUP($I149,'[1]mapping 2015'!$A:$B,2,FALSE),VLOOKUP($G149,'[1]mapping 2015'!$A:$B,2,FALSE))))</f>
        <v>nil</v>
      </c>
      <c r="W149" s="37">
        <f>IF(OR(V149="non comm",V149="nil",J149=0),0,IF(V149="SBM 2.1 IIPS",J149*VLOOKUP(N149,'[2]NGP%'!$C:$D,2,FALSE),J149*SUMIFS('[2]NGP%'!$D:$D,'[2]NGP%'!$A:$A,V149,'[2]NGP%'!$B:$B,AA149)))</f>
        <v>0</v>
      </c>
      <c r="X149" s="37">
        <f>IF(OR(V149="non comm",V149="nil",J149=0),0,IF(V149="SBM 2.1 IIPS",J149*VLOOKUP(N149,'[2]NGP%'!$C:$E,3,FALSE),J149*SUMIFS('[2]NGP%'!$E:$E,'[2]NGP%'!$A:$A,V149,'[2]NGP%'!$B:$B,AA149)))</f>
        <v>0</v>
      </c>
      <c r="Y149" s="32"/>
      <c r="Z149" s="54" t="str">
        <f>IF(MID(H149,1,4)="Item","Nil",IF(G149="contract_cover",VLOOKUP(I149,'svc type'!C:D,2,FALSE),VLOOKUP(G149,'svc type'!A:D,4,FALSE)))</f>
        <v>IIPS</v>
      </c>
      <c r="AA149" s="4" t="str">
        <f>IF(B149="","",VLOOKUP(B149,Sector!C:D,2,FALSE))</f>
        <v>STC</v>
      </c>
      <c r="AB149" s="4" t="str">
        <f t="shared" si="5"/>
        <v>sorphia.chua</v>
      </c>
      <c r="AC149" s="4"/>
      <c r="AD149" s="4"/>
      <c r="AE149" s="4"/>
      <c r="AF149" s="4"/>
      <c r="AG149" s="4"/>
    </row>
    <row r="150" spans="1:33" x14ac:dyDescent="0.25">
      <c r="A150" s="57">
        <v>42248.494752893515</v>
      </c>
      <c r="B150" s="32" t="s">
        <v>36</v>
      </c>
      <c r="C150" s="32" t="s">
        <v>2208</v>
      </c>
      <c r="D150" s="32" t="s">
        <v>2209</v>
      </c>
      <c r="E150" s="32" t="s">
        <v>6096</v>
      </c>
      <c r="F150" s="32" t="s">
        <v>6097</v>
      </c>
      <c r="G150" s="32" t="s">
        <v>29</v>
      </c>
      <c r="H150" s="32" t="s">
        <v>30</v>
      </c>
      <c r="I150" s="32" t="s">
        <v>2013</v>
      </c>
      <c r="J150" s="35">
        <v>0</v>
      </c>
      <c r="K150" s="35">
        <v>0</v>
      </c>
      <c r="L150" s="35">
        <v>0</v>
      </c>
      <c r="M150" s="35">
        <v>4.28</v>
      </c>
      <c r="N150" s="32" t="s">
        <v>19</v>
      </c>
      <c r="O150" s="32" t="s">
        <v>41</v>
      </c>
      <c r="P150" s="32">
        <v>1</v>
      </c>
      <c r="Q150" s="32" t="s">
        <v>6098</v>
      </c>
      <c r="R150" s="39">
        <f t="shared" si="4"/>
        <v>1509</v>
      </c>
      <c r="S150" s="5" t="s">
        <v>51</v>
      </c>
      <c r="T150" s="5" t="s">
        <v>64</v>
      </c>
      <c r="U150" s="2"/>
      <c r="V150" s="2" t="str">
        <f>IF($J150+$L150=0,"nil",IF(OR($B150="TCU-WS",$B150=""),"non comm",IF(OR($G150="contract_cover",$H150="fixed price"),VLOOKUP($I150,'[1]mapping 2015'!$A:$B,2,FALSE),VLOOKUP($G150,'[1]mapping 2015'!$A:$B,2,FALSE))))</f>
        <v>nil</v>
      </c>
      <c r="W150" s="37">
        <f>IF(OR(V150="non comm",V150="nil",J150=0),0,IF(V150="SBM 2.1 IIPS",J150*VLOOKUP(N150,'[2]NGP%'!$C:$D,2,FALSE),J150*SUMIFS('[2]NGP%'!$D:$D,'[2]NGP%'!$A:$A,V150,'[2]NGP%'!$B:$B,AA150)))</f>
        <v>0</v>
      </c>
      <c r="X150" s="37">
        <f>IF(OR(V150="non comm",V150="nil",J150=0),0,IF(V150="SBM 2.1 IIPS",J150*VLOOKUP(N150,'[2]NGP%'!$C:$E,3,FALSE),J150*SUMIFS('[2]NGP%'!$E:$E,'[2]NGP%'!$A:$A,V150,'[2]NGP%'!$B:$B,AA150)))</f>
        <v>0</v>
      </c>
      <c r="Y150" s="32"/>
      <c r="Z150" s="54" t="str">
        <f>IF(MID(H150,1,4)="Item","Nil",IF(G150="contract_cover",VLOOKUP(I150,'svc type'!C:D,2,FALSE),VLOOKUP(G150,'svc type'!A:D,4,FALSE)))</f>
        <v>Exp</v>
      </c>
      <c r="AA150" s="4" t="str">
        <f>IF(B150="","",VLOOKUP(B150,Sector!C:D,2,FALSE))</f>
        <v>STC</v>
      </c>
      <c r="AB150" s="4" t="str">
        <f t="shared" si="5"/>
        <v>sorphia.chua</v>
      </c>
      <c r="AC150" s="4"/>
      <c r="AD150" s="4"/>
      <c r="AE150" s="4"/>
      <c r="AF150" s="4"/>
      <c r="AG150" s="4"/>
    </row>
    <row r="151" spans="1:33" x14ac:dyDescent="0.25">
      <c r="A151" s="57">
        <v>42248.494752893515</v>
      </c>
      <c r="B151" s="32" t="s">
        <v>36</v>
      </c>
      <c r="C151" s="32" t="s">
        <v>2208</v>
      </c>
      <c r="D151" s="32" t="s">
        <v>2209</v>
      </c>
      <c r="E151" s="32" t="s">
        <v>6096</v>
      </c>
      <c r="F151" s="32" t="s">
        <v>6097</v>
      </c>
      <c r="G151" s="32" t="s">
        <v>380</v>
      </c>
      <c r="H151" s="32" t="s">
        <v>379</v>
      </c>
      <c r="I151" s="32" t="s">
        <v>2013</v>
      </c>
      <c r="J151" s="35">
        <v>0</v>
      </c>
      <c r="K151" s="35">
        <v>0</v>
      </c>
      <c r="L151" s="35">
        <v>0</v>
      </c>
      <c r="M151" s="35">
        <v>1</v>
      </c>
      <c r="N151" s="32" t="s">
        <v>19</v>
      </c>
      <c r="O151" s="32" t="s">
        <v>41</v>
      </c>
      <c r="P151" s="32">
        <v>1</v>
      </c>
      <c r="Q151" s="32" t="s">
        <v>6098</v>
      </c>
      <c r="R151" s="39">
        <f t="shared" si="4"/>
        <v>1509</v>
      </c>
      <c r="S151" s="5" t="s">
        <v>51</v>
      </c>
      <c r="T151" s="5" t="s">
        <v>64</v>
      </c>
      <c r="U151" s="2"/>
      <c r="V151" s="2" t="str">
        <f>IF($J151+$L151=0,"nil",IF(OR($B151="TCU-WS",$B151=""),"non comm",IF(OR($G151="contract_cover",$H151="fixed price"),VLOOKUP($I151,'[1]mapping 2015'!$A:$B,2,FALSE),VLOOKUP($G151,'[1]mapping 2015'!$A:$B,2,FALSE))))</f>
        <v>nil</v>
      </c>
      <c r="W151" s="37">
        <f>IF(OR(V151="non comm",V151="nil",J151=0),0,IF(V151="SBM 2.1 IIPS",J151*VLOOKUP(N151,'[2]NGP%'!$C:$D,2,FALSE),J151*SUMIFS('[2]NGP%'!$D:$D,'[2]NGP%'!$A:$A,V151,'[2]NGP%'!$B:$B,AA151)))</f>
        <v>0</v>
      </c>
      <c r="X151" s="37">
        <f>IF(OR(V151="non comm",V151="nil",J151=0),0,IF(V151="SBM 2.1 IIPS",J151*VLOOKUP(N151,'[2]NGP%'!$C:$E,3,FALSE),J151*SUMIFS('[2]NGP%'!$E:$E,'[2]NGP%'!$A:$A,V151,'[2]NGP%'!$B:$B,AA151)))</f>
        <v>0</v>
      </c>
      <c r="Y151" s="32"/>
      <c r="Z151" s="54" t="str">
        <f>IF(MID(H151,1,4)="Item","Nil",IF(G151="contract_cover",VLOOKUP(I151,'svc type'!C:D,2,FALSE),VLOOKUP(G151,'svc type'!A:D,4,FALSE)))</f>
        <v>Exp</v>
      </c>
      <c r="AA151" s="4" t="str">
        <f>IF(B151="","",VLOOKUP(B151,Sector!C:D,2,FALSE))</f>
        <v>STC</v>
      </c>
      <c r="AB151" s="4" t="str">
        <f t="shared" si="5"/>
        <v>sorphia.chua</v>
      </c>
      <c r="AC151" s="4"/>
      <c r="AD151" s="4"/>
      <c r="AE151" s="4"/>
      <c r="AF151" s="4"/>
      <c r="AG151" s="4"/>
    </row>
    <row r="152" spans="1:33" x14ac:dyDescent="0.25">
      <c r="A152" s="57">
        <v>42248.494752893515</v>
      </c>
      <c r="B152" s="32" t="s">
        <v>36</v>
      </c>
      <c r="C152" s="32" t="s">
        <v>2208</v>
      </c>
      <c r="D152" s="32" t="s">
        <v>2209</v>
      </c>
      <c r="E152" s="32" t="s">
        <v>6096</v>
      </c>
      <c r="F152" s="32" t="s">
        <v>6097</v>
      </c>
      <c r="G152" s="32" t="s">
        <v>29</v>
      </c>
      <c r="H152" s="32" t="s">
        <v>30</v>
      </c>
      <c r="I152" s="32" t="s">
        <v>2013</v>
      </c>
      <c r="J152" s="35">
        <v>0</v>
      </c>
      <c r="K152" s="35">
        <v>0</v>
      </c>
      <c r="L152" s="35">
        <v>0</v>
      </c>
      <c r="M152" s="35">
        <v>4.57</v>
      </c>
      <c r="N152" s="32" t="s">
        <v>19</v>
      </c>
      <c r="O152" s="32" t="s">
        <v>41</v>
      </c>
      <c r="P152" s="32">
        <v>1</v>
      </c>
      <c r="Q152" s="32" t="s">
        <v>6098</v>
      </c>
      <c r="R152" s="39">
        <f t="shared" si="4"/>
        <v>1509</v>
      </c>
      <c r="S152" s="5" t="s">
        <v>51</v>
      </c>
      <c r="T152" s="5" t="s">
        <v>64</v>
      </c>
      <c r="U152" s="2"/>
      <c r="V152" s="2" t="str">
        <f>IF($J152+$L152=0,"nil",IF(OR($B152="TCU-WS",$B152=""),"non comm",IF(OR($G152="contract_cover",$H152="fixed price"),VLOOKUP($I152,'[1]mapping 2015'!$A:$B,2,FALSE),VLOOKUP($G152,'[1]mapping 2015'!$A:$B,2,FALSE))))</f>
        <v>nil</v>
      </c>
      <c r="W152" s="37">
        <f>IF(OR(V152="non comm",V152="nil",J152=0),0,IF(V152="SBM 2.1 IIPS",J152*VLOOKUP(N152,'[2]NGP%'!$C:$D,2,FALSE),J152*SUMIFS('[2]NGP%'!$D:$D,'[2]NGP%'!$A:$A,V152,'[2]NGP%'!$B:$B,AA152)))</f>
        <v>0</v>
      </c>
      <c r="X152" s="37">
        <f>IF(OR(V152="non comm",V152="nil",J152=0),0,IF(V152="SBM 2.1 IIPS",J152*VLOOKUP(N152,'[2]NGP%'!$C:$E,3,FALSE),J152*SUMIFS('[2]NGP%'!$E:$E,'[2]NGP%'!$A:$A,V152,'[2]NGP%'!$B:$B,AA152)))</f>
        <v>0</v>
      </c>
      <c r="Y152" s="32"/>
      <c r="Z152" s="54" t="str">
        <f>IF(MID(H152,1,4)="Item","Nil",IF(G152="contract_cover",VLOOKUP(I152,'svc type'!C:D,2,FALSE),VLOOKUP(G152,'svc type'!A:D,4,FALSE)))</f>
        <v>Exp</v>
      </c>
      <c r="AA152" s="4" t="str">
        <f>IF(B152="","",VLOOKUP(B152,Sector!C:D,2,FALSE))</f>
        <v>STC</v>
      </c>
      <c r="AB152" s="4" t="str">
        <f t="shared" si="5"/>
        <v>sorphia.chua</v>
      </c>
      <c r="AC152" s="4"/>
      <c r="AD152" s="4"/>
      <c r="AE152" s="4"/>
      <c r="AF152" s="4"/>
      <c r="AG152" s="4"/>
    </row>
    <row r="153" spans="1:33" x14ac:dyDescent="0.25">
      <c r="A153" s="57">
        <v>42248.494752893515</v>
      </c>
      <c r="B153" s="32" t="s">
        <v>36</v>
      </c>
      <c r="C153" s="32" t="s">
        <v>2208</v>
      </c>
      <c r="D153" s="32" t="s">
        <v>2209</v>
      </c>
      <c r="E153" s="32" t="s">
        <v>6096</v>
      </c>
      <c r="F153" s="32" t="s">
        <v>6097</v>
      </c>
      <c r="G153" s="32" t="s">
        <v>380</v>
      </c>
      <c r="H153" s="32" t="s">
        <v>379</v>
      </c>
      <c r="I153" s="32" t="s">
        <v>2013</v>
      </c>
      <c r="J153" s="35">
        <v>0</v>
      </c>
      <c r="K153" s="35">
        <v>0</v>
      </c>
      <c r="L153" s="35">
        <v>0</v>
      </c>
      <c r="M153" s="35">
        <v>1.5</v>
      </c>
      <c r="N153" s="32" t="s">
        <v>19</v>
      </c>
      <c r="O153" s="32" t="s">
        <v>41</v>
      </c>
      <c r="P153" s="32">
        <v>1</v>
      </c>
      <c r="Q153" s="32" t="s">
        <v>6098</v>
      </c>
      <c r="R153" s="39">
        <f t="shared" si="4"/>
        <v>1509</v>
      </c>
      <c r="S153" s="5" t="s">
        <v>51</v>
      </c>
      <c r="T153" s="5" t="s">
        <v>64</v>
      </c>
      <c r="U153" s="2"/>
      <c r="V153" s="2" t="str">
        <f>IF($J153+$L153=0,"nil",IF(OR($B153="TCU-WS",$B153=""),"non comm",IF(OR($G153="contract_cover",$H153="fixed price"),VLOOKUP($I153,'[1]mapping 2015'!$A:$B,2,FALSE),VLOOKUP($G153,'[1]mapping 2015'!$A:$B,2,FALSE))))</f>
        <v>nil</v>
      </c>
      <c r="W153" s="37">
        <f>IF(OR(V153="non comm",V153="nil",J153=0),0,IF(V153="SBM 2.1 IIPS",J153*VLOOKUP(N153,'[2]NGP%'!$C:$D,2,FALSE),J153*SUMIFS('[2]NGP%'!$D:$D,'[2]NGP%'!$A:$A,V153,'[2]NGP%'!$B:$B,AA153)))</f>
        <v>0</v>
      </c>
      <c r="X153" s="37">
        <f>IF(OR(V153="non comm",V153="nil",J153=0),0,IF(V153="SBM 2.1 IIPS",J153*VLOOKUP(N153,'[2]NGP%'!$C:$E,3,FALSE),J153*SUMIFS('[2]NGP%'!$E:$E,'[2]NGP%'!$A:$A,V153,'[2]NGP%'!$B:$B,AA153)))</f>
        <v>0</v>
      </c>
      <c r="Y153" s="32"/>
      <c r="Z153" s="54" t="str">
        <f>IF(MID(H153,1,4)="Item","Nil",IF(G153="contract_cover",VLOOKUP(I153,'svc type'!C:D,2,FALSE),VLOOKUP(G153,'svc type'!A:D,4,FALSE)))</f>
        <v>Exp</v>
      </c>
      <c r="AA153" s="4" t="str">
        <f>IF(B153="","",VLOOKUP(B153,Sector!C:D,2,FALSE))</f>
        <v>STC</v>
      </c>
      <c r="AB153" s="4" t="str">
        <f t="shared" si="5"/>
        <v>sorphia.chua</v>
      </c>
      <c r="AC153" s="4"/>
      <c r="AD153" s="4"/>
      <c r="AE153" s="4"/>
      <c r="AF153" s="4"/>
      <c r="AG153" s="4"/>
    </row>
    <row r="154" spans="1:33" x14ac:dyDescent="0.25">
      <c r="A154" s="57">
        <v>42248.498170219907</v>
      </c>
      <c r="B154" s="32"/>
      <c r="C154" s="32" t="s">
        <v>2475</v>
      </c>
      <c r="D154" s="32" t="s">
        <v>334</v>
      </c>
      <c r="E154" s="32" t="s">
        <v>6099</v>
      </c>
      <c r="F154" s="32" t="s">
        <v>6100</v>
      </c>
      <c r="G154" s="32" t="s">
        <v>58</v>
      </c>
      <c r="H154" s="32" t="s">
        <v>59</v>
      </c>
      <c r="I154" s="32" t="s">
        <v>2006</v>
      </c>
      <c r="J154" s="35">
        <v>0</v>
      </c>
      <c r="K154" s="35">
        <v>0</v>
      </c>
      <c r="L154" s="35">
        <v>0</v>
      </c>
      <c r="M154" s="35">
        <v>0</v>
      </c>
      <c r="N154" s="32" t="s">
        <v>19</v>
      </c>
      <c r="O154" s="32" t="s">
        <v>322</v>
      </c>
      <c r="P154" s="32">
        <v>0</v>
      </c>
      <c r="Q154" s="32"/>
      <c r="R154" s="39">
        <f t="shared" si="4"/>
        <v>1509</v>
      </c>
      <c r="S154" s="5" t="s">
        <v>51</v>
      </c>
      <c r="T154" s="5" t="s">
        <v>64</v>
      </c>
      <c r="U154" s="2"/>
      <c r="V154" s="2" t="str">
        <f>IF($J154+$L154=0,"nil",IF(OR($B154="TCU-WS",$B154=""),"non comm",IF(OR($G154="contract_cover",$H154="fixed price"),VLOOKUP($I154,'[1]mapping 2015'!$A:$B,2,FALSE),VLOOKUP($G154,'[1]mapping 2015'!$A:$B,2,FALSE))))</f>
        <v>nil</v>
      </c>
      <c r="W154" s="37">
        <f>IF(OR(V154="non comm",V154="nil",J154=0),0,IF(V154="SBM 2.1 IIPS",J154*VLOOKUP(N154,'[2]NGP%'!$C:$D,2,FALSE),J154*SUMIFS('[2]NGP%'!$D:$D,'[2]NGP%'!$A:$A,V154,'[2]NGP%'!$B:$B,AA154)))</f>
        <v>0</v>
      </c>
      <c r="X154" s="37">
        <f>IF(OR(V154="non comm",V154="nil",J154=0),0,IF(V154="SBM 2.1 IIPS",J154*VLOOKUP(N154,'[2]NGP%'!$C:$E,3,FALSE),J154*SUMIFS('[2]NGP%'!$E:$E,'[2]NGP%'!$A:$A,V154,'[2]NGP%'!$B:$B,AA154)))</f>
        <v>0</v>
      </c>
      <c r="Y154" s="32"/>
      <c r="Z154" s="54" t="str">
        <f>IF(MID(H154,1,4)="Item","Nil",IF(G154="contract_cover",VLOOKUP(I154,'svc type'!C:D,2,FALSE),VLOOKUP(G154,'svc type'!A:D,4,FALSE)))</f>
        <v>SVC</v>
      </c>
      <c r="AA154" s="4" t="str">
        <f>IF(B154="","",VLOOKUP(B154,Sector!C:D,2,FALSE))</f>
        <v/>
      </c>
      <c r="AB154" s="4">
        <f t="shared" si="5"/>
        <v>0</v>
      </c>
      <c r="AC154" s="4"/>
      <c r="AD154" s="4"/>
      <c r="AE154" s="4"/>
      <c r="AF154" s="4"/>
      <c r="AG154" s="4"/>
    </row>
    <row r="155" spans="1:33" x14ac:dyDescent="0.25">
      <c r="A155" s="57">
        <v>42248.603725231478</v>
      </c>
      <c r="B155" s="32" t="s">
        <v>68</v>
      </c>
      <c r="C155" s="32" t="s">
        <v>81</v>
      </c>
      <c r="D155" s="32" t="s">
        <v>266</v>
      </c>
      <c r="E155" s="32" t="s">
        <v>6101</v>
      </c>
      <c r="F155" s="32" t="s">
        <v>6102</v>
      </c>
      <c r="G155" s="32" t="s">
        <v>390</v>
      </c>
      <c r="H155" s="32" t="s">
        <v>389</v>
      </c>
      <c r="I155" s="32" t="s">
        <v>2050</v>
      </c>
      <c r="J155" s="35">
        <v>3200</v>
      </c>
      <c r="K155" s="35">
        <v>0</v>
      </c>
      <c r="L155" s="35">
        <v>0</v>
      </c>
      <c r="M155" s="35">
        <v>0</v>
      </c>
      <c r="N155" s="32" t="s">
        <v>17</v>
      </c>
      <c r="O155" s="32" t="s">
        <v>41</v>
      </c>
      <c r="P155" s="32">
        <v>1</v>
      </c>
      <c r="Q155" s="32" t="s">
        <v>6103</v>
      </c>
      <c r="R155" s="39">
        <f t="shared" si="4"/>
        <v>1509</v>
      </c>
      <c r="S155" s="5" t="s">
        <v>51</v>
      </c>
      <c r="T155" s="5" t="s">
        <v>64</v>
      </c>
      <c r="U155" s="2"/>
      <c r="V155" s="2" t="str">
        <f>IF($J155+$L155=0,"nil",IF(OR($B155="TCU-WS",$B155=""),"non comm",IF(OR($G155="contract_cover",$H155="fixed price"),VLOOKUP($I155,'[1]mapping 2015'!$A:$B,2,FALSE),VLOOKUP($G155,'[1]mapping 2015'!$A:$B,2,FALSE))))</f>
        <v>SBM 2.1 IIPS</v>
      </c>
      <c r="W155" s="37">
        <f>IF(OR(V155="non comm",V155="nil",J155=0),0,IF(V155="SBM 2.1 IIPS",J155*VLOOKUP(N155,'[2]NGP%'!$C:$D,2,FALSE),J155*SUMIFS('[2]NGP%'!$D:$D,'[2]NGP%'!$A:$A,V155,'[2]NGP%'!$B:$B,AA155)))</f>
        <v>992</v>
      </c>
      <c r="X155" s="37">
        <f>IF(OR(V155="non comm",V155="nil",J155=0),0,IF(V155="SBM 2.1 IIPS",J155*VLOOKUP(N155,'[2]NGP%'!$C:$E,3,FALSE),J155*SUMIFS('[2]NGP%'!$E:$E,'[2]NGP%'!$A:$A,V155,'[2]NGP%'!$B:$B,AA155)))</f>
        <v>992</v>
      </c>
      <c r="Y155" s="32"/>
      <c r="Z155" s="54" t="str">
        <f>IF(MID(H155,1,4)="Item","Nil",IF(G155="contract_cover",VLOOKUP(I155,'svc type'!C:D,2,FALSE),VLOOKUP(G155,'svc type'!A:D,4,FALSE)))</f>
        <v>IIPS</v>
      </c>
      <c r="AA155" s="4" t="str">
        <f>IF(B155="","",VLOOKUP(B155,Sector!C:D,2,FALSE))</f>
        <v>COM</v>
      </c>
      <c r="AB155" s="4" t="str">
        <f t="shared" si="5"/>
        <v>warren.tan</v>
      </c>
      <c r="AC155" s="4"/>
      <c r="AD155" s="4"/>
      <c r="AE155" s="4"/>
      <c r="AF155" s="4"/>
      <c r="AG155" s="4"/>
    </row>
    <row r="156" spans="1:33" x14ac:dyDescent="0.25">
      <c r="A156" s="57">
        <v>42248.607481631945</v>
      </c>
      <c r="B156" s="32"/>
      <c r="C156" s="32" t="s">
        <v>47</v>
      </c>
      <c r="D156" s="32" t="s">
        <v>48</v>
      </c>
      <c r="E156" s="32" t="s">
        <v>6104</v>
      </c>
      <c r="F156" s="32" t="s">
        <v>6105</v>
      </c>
      <c r="G156" s="32" t="s">
        <v>58</v>
      </c>
      <c r="H156" s="32" t="s">
        <v>59</v>
      </c>
      <c r="I156" s="32" t="s">
        <v>2006</v>
      </c>
      <c r="J156" s="35">
        <v>0</v>
      </c>
      <c r="K156" s="35">
        <v>0</v>
      </c>
      <c r="L156" s="35">
        <v>0</v>
      </c>
      <c r="M156" s="35">
        <v>0</v>
      </c>
      <c r="N156" s="32" t="s">
        <v>19</v>
      </c>
      <c r="O156" s="32" t="s">
        <v>32</v>
      </c>
      <c r="P156" s="32">
        <v>2</v>
      </c>
      <c r="Q156" s="32"/>
      <c r="R156" s="39">
        <f t="shared" si="4"/>
        <v>1509</v>
      </c>
      <c r="S156" s="5" t="s">
        <v>51</v>
      </c>
      <c r="T156" s="5" t="s">
        <v>64</v>
      </c>
      <c r="U156" s="2"/>
      <c r="V156" s="2" t="str">
        <f>IF($J156+$L156=0,"nil",IF(OR($B156="TCU-WS",$B156=""),"non comm",IF(OR($G156="contract_cover",$H156="fixed price"),VLOOKUP($I156,'[1]mapping 2015'!$A:$B,2,FALSE),VLOOKUP($G156,'[1]mapping 2015'!$A:$B,2,FALSE))))</f>
        <v>nil</v>
      </c>
      <c r="W156" s="37">
        <f>IF(OR(V156="non comm",V156="nil",J156=0),0,IF(V156="SBM 2.1 IIPS",J156*VLOOKUP(N156,'[2]NGP%'!$C:$D,2,FALSE),J156*SUMIFS('[2]NGP%'!$D:$D,'[2]NGP%'!$A:$A,V156,'[2]NGP%'!$B:$B,AA156)))</f>
        <v>0</v>
      </c>
      <c r="X156" s="37">
        <f>IF(OR(V156="non comm",V156="nil",J156=0),0,IF(V156="SBM 2.1 IIPS",J156*VLOOKUP(N156,'[2]NGP%'!$C:$E,3,FALSE),J156*SUMIFS('[2]NGP%'!$E:$E,'[2]NGP%'!$A:$A,V156,'[2]NGP%'!$B:$B,AA156)))</f>
        <v>0</v>
      </c>
      <c r="Y156" s="32"/>
      <c r="Z156" s="54" t="str">
        <f>IF(MID(H156,1,4)="Item","Nil",IF(G156="contract_cover",VLOOKUP(I156,'svc type'!C:D,2,FALSE),VLOOKUP(G156,'svc type'!A:D,4,FALSE)))</f>
        <v>SVC</v>
      </c>
      <c r="AA156" s="4" t="str">
        <f>IF(B156="","",VLOOKUP(B156,Sector!C:D,2,FALSE))</f>
        <v/>
      </c>
      <c r="AB156" s="4">
        <f t="shared" si="5"/>
        <v>0</v>
      </c>
      <c r="AC156" s="4"/>
      <c r="AD156" s="4"/>
      <c r="AE156" s="4"/>
      <c r="AF156" s="4"/>
      <c r="AG156" s="4"/>
    </row>
    <row r="157" spans="1:33" x14ac:dyDescent="0.25">
      <c r="A157" s="57">
        <v>42248.613125428237</v>
      </c>
      <c r="B157" s="32"/>
      <c r="C157" s="32" t="s">
        <v>392</v>
      </c>
      <c r="D157" s="32" t="s">
        <v>391</v>
      </c>
      <c r="E157" s="32" t="s">
        <v>6106</v>
      </c>
      <c r="F157" s="32" t="s">
        <v>6107</v>
      </c>
      <c r="G157" s="32" t="s">
        <v>58</v>
      </c>
      <c r="H157" s="32" t="s">
        <v>59</v>
      </c>
      <c r="I157" s="32" t="s">
        <v>2006</v>
      </c>
      <c r="J157" s="35">
        <v>0</v>
      </c>
      <c r="K157" s="35">
        <v>0</v>
      </c>
      <c r="L157" s="35">
        <v>0</v>
      </c>
      <c r="M157" s="35">
        <v>0</v>
      </c>
      <c r="N157" s="32" t="s">
        <v>19</v>
      </c>
      <c r="O157" s="32" t="s">
        <v>318</v>
      </c>
      <c r="P157" s="32">
        <v>0</v>
      </c>
      <c r="Q157" s="32"/>
      <c r="R157" s="39">
        <f t="shared" si="4"/>
        <v>1509</v>
      </c>
      <c r="S157" s="5" t="s">
        <v>51</v>
      </c>
      <c r="T157" s="5" t="s">
        <v>64</v>
      </c>
      <c r="U157" s="2"/>
      <c r="V157" s="2" t="str">
        <f>IF($J157+$L157=0,"nil",IF(OR($B157="TCU-WS",$B157=""),"non comm",IF(OR($G157="contract_cover",$H157="fixed price"),VLOOKUP($I157,'[1]mapping 2015'!$A:$B,2,FALSE),VLOOKUP($G157,'[1]mapping 2015'!$A:$B,2,FALSE))))</f>
        <v>nil</v>
      </c>
      <c r="W157" s="37">
        <f>IF(OR(V157="non comm",V157="nil",J157=0),0,IF(V157="SBM 2.1 IIPS",J157*VLOOKUP(N157,'[2]NGP%'!$C:$D,2,FALSE),J157*SUMIFS('[2]NGP%'!$D:$D,'[2]NGP%'!$A:$A,V157,'[2]NGP%'!$B:$B,AA157)))</f>
        <v>0</v>
      </c>
      <c r="X157" s="37">
        <f>IF(OR(V157="non comm",V157="nil",J157=0),0,IF(V157="SBM 2.1 IIPS",J157*VLOOKUP(N157,'[2]NGP%'!$C:$E,3,FALSE),J157*SUMIFS('[2]NGP%'!$E:$E,'[2]NGP%'!$A:$A,V157,'[2]NGP%'!$B:$B,AA157)))</f>
        <v>0</v>
      </c>
      <c r="Y157" s="32"/>
      <c r="Z157" s="54" t="str">
        <f>IF(MID(H157,1,4)="Item","Nil",IF(G157="contract_cover",VLOOKUP(I157,'svc type'!C:D,2,FALSE),VLOOKUP(G157,'svc type'!A:D,4,FALSE)))</f>
        <v>SVC</v>
      </c>
      <c r="AA157" s="4" t="str">
        <f>IF(B157="","",VLOOKUP(B157,Sector!C:D,2,FALSE))</f>
        <v/>
      </c>
      <c r="AB157" s="4">
        <f t="shared" si="5"/>
        <v>0</v>
      </c>
      <c r="AC157" s="4"/>
      <c r="AD157" s="4"/>
      <c r="AE157" s="4"/>
      <c r="AF157" s="4"/>
      <c r="AG157" s="4"/>
    </row>
    <row r="158" spans="1:33" x14ac:dyDescent="0.25">
      <c r="A158" s="57">
        <v>42248.646409756948</v>
      </c>
      <c r="B158" s="32"/>
      <c r="C158" s="32" t="s">
        <v>345</v>
      </c>
      <c r="D158" s="32" t="s">
        <v>334</v>
      </c>
      <c r="E158" s="32" t="s">
        <v>6108</v>
      </c>
      <c r="F158" s="32" t="s">
        <v>6109</v>
      </c>
      <c r="G158" s="32" t="s">
        <v>58</v>
      </c>
      <c r="H158" s="32" t="s">
        <v>59</v>
      </c>
      <c r="I158" s="32" t="s">
        <v>2006</v>
      </c>
      <c r="J158" s="35">
        <v>0</v>
      </c>
      <c r="K158" s="35">
        <v>0</v>
      </c>
      <c r="L158" s="35">
        <v>0</v>
      </c>
      <c r="M158" s="35">
        <v>0</v>
      </c>
      <c r="N158" s="32" t="s">
        <v>19</v>
      </c>
      <c r="O158" s="32" t="s">
        <v>322</v>
      </c>
      <c r="P158" s="32">
        <v>0</v>
      </c>
      <c r="Q158" s="32"/>
      <c r="R158" s="39">
        <f t="shared" si="4"/>
        <v>1509</v>
      </c>
      <c r="S158" s="5" t="s">
        <v>51</v>
      </c>
      <c r="T158" s="5" t="s">
        <v>64</v>
      </c>
      <c r="U158" s="2"/>
      <c r="V158" s="2" t="str">
        <f>IF($J158+$L158=0,"nil",IF(OR($B158="TCU-WS",$B158=""),"non comm",IF(OR($G158="contract_cover",$H158="fixed price"),VLOOKUP($I158,'[1]mapping 2015'!$A:$B,2,FALSE),VLOOKUP($G158,'[1]mapping 2015'!$A:$B,2,FALSE))))</f>
        <v>nil</v>
      </c>
      <c r="W158" s="37">
        <f>IF(OR(V158="non comm",V158="nil",J158=0),0,IF(V158="SBM 2.1 IIPS",J158*VLOOKUP(N158,'[2]NGP%'!$C:$D,2,FALSE),J158*SUMIFS('[2]NGP%'!$D:$D,'[2]NGP%'!$A:$A,V158,'[2]NGP%'!$B:$B,AA158)))</f>
        <v>0</v>
      </c>
      <c r="X158" s="37">
        <f>IF(OR(V158="non comm",V158="nil",J158=0),0,IF(V158="SBM 2.1 IIPS",J158*VLOOKUP(N158,'[2]NGP%'!$C:$E,3,FALSE),J158*SUMIFS('[2]NGP%'!$E:$E,'[2]NGP%'!$A:$A,V158,'[2]NGP%'!$B:$B,AA158)))</f>
        <v>0</v>
      </c>
      <c r="Y158" s="32"/>
      <c r="Z158" s="54" t="str">
        <f>IF(MID(H158,1,4)="Item","Nil",IF(G158="contract_cover",VLOOKUP(I158,'svc type'!C:D,2,FALSE),VLOOKUP(G158,'svc type'!A:D,4,FALSE)))</f>
        <v>SVC</v>
      </c>
      <c r="AA158" s="4" t="str">
        <f>IF(B158="","",VLOOKUP(B158,Sector!C:D,2,FALSE))</f>
        <v/>
      </c>
      <c r="AB158" s="4">
        <f t="shared" si="5"/>
        <v>0</v>
      </c>
      <c r="AC158" s="4"/>
      <c r="AD158" s="4"/>
      <c r="AE158" s="4"/>
      <c r="AF158" s="4"/>
      <c r="AG158" s="4"/>
    </row>
    <row r="159" spans="1:33" x14ac:dyDescent="0.25">
      <c r="A159" s="57">
        <v>42248.657493831015</v>
      </c>
      <c r="B159" s="32"/>
      <c r="C159" s="32" t="s">
        <v>741</v>
      </c>
      <c r="D159" s="32" t="s">
        <v>334</v>
      </c>
      <c r="E159" s="32" t="s">
        <v>6110</v>
      </c>
      <c r="F159" s="32" t="s">
        <v>6111</v>
      </c>
      <c r="G159" s="32" t="s">
        <v>58</v>
      </c>
      <c r="H159" s="32" t="s">
        <v>59</v>
      </c>
      <c r="I159" s="32" t="s">
        <v>2006</v>
      </c>
      <c r="J159" s="35">
        <v>0</v>
      </c>
      <c r="K159" s="35">
        <v>0</v>
      </c>
      <c r="L159" s="35">
        <v>0</v>
      </c>
      <c r="M159" s="35">
        <v>0</v>
      </c>
      <c r="N159" s="32" t="s">
        <v>19</v>
      </c>
      <c r="O159" s="32" t="s">
        <v>322</v>
      </c>
      <c r="P159" s="32">
        <v>0</v>
      </c>
      <c r="Q159" s="32"/>
      <c r="R159" s="39">
        <f t="shared" si="4"/>
        <v>1509</v>
      </c>
      <c r="S159" s="5" t="s">
        <v>51</v>
      </c>
      <c r="T159" s="5" t="s">
        <v>64</v>
      </c>
      <c r="U159" s="2"/>
      <c r="V159" s="2" t="str">
        <f>IF($J159+$L159=0,"nil",IF(OR($B159="TCU-WS",$B159=""),"non comm",IF(OR($G159="contract_cover",$H159="fixed price"),VLOOKUP($I159,'[1]mapping 2015'!$A:$B,2,FALSE),VLOOKUP($G159,'[1]mapping 2015'!$A:$B,2,FALSE))))</f>
        <v>nil</v>
      </c>
      <c r="W159" s="37">
        <f>IF(OR(V159="non comm",V159="nil",J159=0),0,IF(V159="SBM 2.1 IIPS",J159*VLOOKUP(N159,'[2]NGP%'!$C:$D,2,FALSE),J159*SUMIFS('[2]NGP%'!$D:$D,'[2]NGP%'!$A:$A,V159,'[2]NGP%'!$B:$B,AA159)))</f>
        <v>0</v>
      </c>
      <c r="X159" s="37">
        <f>IF(OR(V159="non comm",V159="nil",J159=0),0,IF(V159="SBM 2.1 IIPS",J159*VLOOKUP(N159,'[2]NGP%'!$C:$E,3,FALSE),J159*SUMIFS('[2]NGP%'!$E:$E,'[2]NGP%'!$A:$A,V159,'[2]NGP%'!$B:$B,AA159)))</f>
        <v>0</v>
      </c>
      <c r="Y159" s="32"/>
      <c r="Z159" s="54" t="str">
        <f>IF(MID(H159,1,4)="Item","Nil",IF(G159="contract_cover",VLOOKUP(I159,'svc type'!C:D,2,FALSE),VLOOKUP(G159,'svc type'!A:D,4,FALSE)))</f>
        <v>SVC</v>
      </c>
      <c r="AA159" s="4" t="str">
        <f>IF(B159="","",VLOOKUP(B159,Sector!C:D,2,FALSE))</f>
        <v/>
      </c>
      <c r="AB159" s="4">
        <f t="shared" si="5"/>
        <v>0</v>
      </c>
      <c r="AC159" s="4"/>
      <c r="AD159" s="4"/>
      <c r="AE159" s="4"/>
      <c r="AF159" s="4"/>
      <c r="AG159" s="4"/>
    </row>
    <row r="160" spans="1:33" x14ac:dyDescent="0.25">
      <c r="A160" s="57">
        <v>42248.685889004628</v>
      </c>
      <c r="B160" s="32"/>
      <c r="C160" s="32" t="s">
        <v>1068</v>
      </c>
      <c r="D160" s="32" t="s">
        <v>334</v>
      </c>
      <c r="E160" s="32" t="s">
        <v>6112</v>
      </c>
      <c r="F160" s="32" t="s">
        <v>6113</v>
      </c>
      <c r="G160" s="32" t="s">
        <v>58</v>
      </c>
      <c r="H160" s="32" t="s">
        <v>59</v>
      </c>
      <c r="I160" s="32" t="s">
        <v>2006</v>
      </c>
      <c r="J160" s="35">
        <v>0</v>
      </c>
      <c r="K160" s="35">
        <v>0</v>
      </c>
      <c r="L160" s="35">
        <v>0</v>
      </c>
      <c r="M160" s="35">
        <v>0</v>
      </c>
      <c r="N160" s="32" t="s">
        <v>19</v>
      </c>
      <c r="O160" s="32" t="s">
        <v>322</v>
      </c>
      <c r="P160" s="32">
        <v>0</v>
      </c>
      <c r="Q160" s="32"/>
      <c r="R160" s="39">
        <f t="shared" si="4"/>
        <v>1509</v>
      </c>
      <c r="S160" s="5" t="s">
        <v>51</v>
      </c>
      <c r="T160" s="5" t="s">
        <v>64</v>
      </c>
      <c r="U160" s="2"/>
      <c r="V160" s="2" t="str">
        <f>IF($J160+$L160=0,"nil",IF(OR($B160="TCU-WS",$B160=""),"non comm",IF(OR($G160="contract_cover",$H160="fixed price"),VLOOKUP($I160,'[1]mapping 2015'!$A:$B,2,FALSE),VLOOKUP($G160,'[1]mapping 2015'!$A:$B,2,FALSE))))</f>
        <v>nil</v>
      </c>
      <c r="W160" s="37">
        <f>IF(OR(V160="non comm",V160="nil",J160=0),0,IF(V160="SBM 2.1 IIPS",J160*VLOOKUP(N160,'[2]NGP%'!$C:$D,2,FALSE),J160*SUMIFS('[2]NGP%'!$D:$D,'[2]NGP%'!$A:$A,V160,'[2]NGP%'!$B:$B,AA160)))</f>
        <v>0</v>
      </c>
      <c r="X160" s="37">
        <f>IF(OR(V160="non comm",V160="nil",J160=0),0,IF(V160="SBM 2.1 IIPS",J160*VLOOKUP(N160,'[2]NGP%'!$C:$E,3,FALSE),J160*SUMIFS('[2]NGP%'!$E:$E,'[2]NGP%'!$A:$A,V160,'[2]NGP%'!$B:$B,AA160)))</f>
        <v>0</v>
      </c>
      <c r="Y160" s="32"/>
      <c r="Z160" s="54" t="str">
        <f>IF(MID(H160,1,4)="Item","Nil",IF(G160="contract_cover",VLOOKUP(I160,'svc type'!C:D,2,FALSE),VLOOKUP(G160,'svc type'!A:D,4,FALSE)))</f>
        <v>SVC</v>
      </c>
      <c r="AA160" s="4" t="str">
        <f>IF(B160="","",VLOOKUP(B160,Sector!C:D,2,FALSE))</f>
        <v/>
      </c>
      <c r="AB160" s="4">
        <f t="shared" si="5"/>
        <v>0</v>
      </c>
      <c r="AC160" s="4"/>
      <c r="AD160" s="4"/>
      <c r="AE160" s="4"/>
      <c r="AF160" s="4"/>
      <c r="AG160" s="4"/>
    </row>
    <row r="161" spans="1:33" x14ac:dyDescent="0.25">
      <c r="A161" s="57">
        <v>42248.695052465278</v>
      </c>
      <c r="B161" s="32"/>
      <c r="C161" s="32" t="s">
        <v>6114</v>
      </c>
      <c r="D161" s="32" t="s">
        <v>6115</v>
      </c>
      <c r="E161" s="32" t="s">
        <v>6116</v>
      </c>
      <c r="F161" s="32" t="s">
        <v>6117</v>
      </c>
      <c r="G161" s="32" t="s">
        <v>58</v>
      </c>
      <c r="H161" s="32" t="s">
        <v>59</v>
      </c>
      <c r="I161" s="32" t="s">
        <v>2006</v>
      </c>
      <c r="J161" s="35">
        <v>0</v>
      </c>
      <c r="K161" s="35">
        <v>0</v>
      </c>
      <c r="L161" s="35">
        <v>0</v>
      </c>
      <c r="M161" s="35">
        <v>0</v>
      </c>
      <c r="N161" s="32" t="s">
        <v>19</v>
      </c>
      <c r="O161" s="32" t="s">
        <v>318</v>
      </c>
      <c r="P161" s="32">
        <v>0</v>
      </c>
      <c r="Q161" s="32"/>
      <c r="R161" s="39">
        <f t="shared" si="4"/>
        <v>1509</v>
      </c>
      <c r="S161" s="5" t="s">
        <v>51</v>
      </c>
      <c r="T161" s="5" t="s">
        <v>64</v>
      </c>
      <c r="U161" s="2"/>
      <c r="V161" s="2" t="str">
        <f>IF($J161+$L161=0,"nil",IF(OR($B161="TCU-WS",$B161=""),"non comm",IF(OR($G161="contract_cover",$H161="fixed price"),VLOOKUP($I161,'[1]mapping 2015'!$A:$B,2,FALSE),VLOOKUP($G161,'[1]mapping 2015'!$A:$B,2,FALSE))))</f>
        <v>nil</v>
      </c>
      <c r="W161" s="37">
        <f>IF(OR(V161="non comm",V161="nil",J161=0),0,IF(V161="SBM 2.1 IIPS",J161*VLOOKUP(N161,'[2]NGP%'!$C:$D,2,FALSE),J161*SUMIFS('[2]NGP%'!$D:$D,'[2]NGP%'!$A:$A,V161,'[2]NGP%'!$B:$B,AA161)))</f>
        <v>0</v>
      </c>
      <c r="X161" s="37">
        <f>IF(OR(V161="non comm",V161="nil",J161=0),0,IF(V161="SBM 2.1 IIPS",J161*VLOOKUP(N161,'[2]NGP%'!$C:$E,3,FALSE),J161*SUMIFS('[2]NGP%'!$E:$E,'[2]NGP%'!$A:$A,V161,'[2]NGP%'!$B:$B,AA161)))</f>
        <v>0</v>
      </c>
      <c r="Y161" s="32"/>
      <c r="Z161" s="54" t="str">
        <f>IF(MID(H161,1,4)="Item","Nil",IF(G161="contract_cover",VLOOKUP(I161,'svc type'!C:D,2,FALSE),VLOOKUP(G161,'svc type'!A:D,4,FALSE)))</f>
        <v>SVC</v>
      </c>
      <c r="AA161" s="4" t="str">
        <f>IF(B161="","",VLOOKUP(B161,Sector!C:D,2,FALSE))</f>
        <v/>
      </c>
      <c r="AB161" s="4">
        <f t="shared" si="5"/>
        <v>0</v>
      </c>
      <c r="AC161" s="4"/>
      <c r="AD161" s="4"/>
      <c r="AE161" s="4"/>
      <c r="AF161" s="4"/>
      <c r="AG161" s="4"/>
    </row>
    <row r="162" spans="1:33" x14ac:dyDescent="0.25">
      <c r="A162" s="57">
        <v>42248.730930127313</v>
      </c>
      <c r="B162" s="32"/>
      <c r="C162" s="32" t="s">
        <v>736</v>
      </c>
      <c r="D162" s="32" t="s">
        <v>334</v>
      </c>
      <c r="E162" s="32" t="s">
        <v>6118</v>
      </c>
      <c r="F162" s="32" t="s">
        <v>6119</v>
      </c>
      <c r="G162" s="32" t="s">
        <v>58</v>
      </c>
      <c r="H162" s="32" t="s">
        <v>59</v>
      </c>
      <c r="I162" s="32" t="s">
        <v>2006</v>
      </c>
      <c r="J162" s="35">
        <v>0</v>
      </c>
      <c r="K162" s="35">
        <v>0</v>
      </c>
      <c r="L162" s="35">
        <v>0</v>
      </c>
      <c r="M162" s="35">
        <v>0</v>
      </c>
      <c r="N162" s="32" t="s">
        <v>19</v>
      </c>
      <c r="O162" s="32" t="s">
        <v>322</v>
      </c>
      <c r="P162" s="32">
        <v>0</v>
      </c>
      <c r="Q162" s="32"/>
      <c r="R162" s="39">
        <f t="shared" si="4"/>
        <v>1509</v>
      </c>
      <c r="S162" s="5" t="s">
        <v>51</v>
      </c>
      <c r="T162" s="5" t="s">
        <v>64</v>
      </c>
      <c r="U162" s="2"/>
      <c r="V162" s="2" t="str">
        <f>IF($J162+$L162=0,"nil",IF(OR($B162="TCU-WS",$B162=""),"non comm",IF(OR($G162="contract_cover",$H162="fixed price"),VLOOKUP($I162,'[1]mapping 2015'!$A:$B,2,FALSE),VLOOKUP($G162,'[1]mapping 2015'!$A:$B,2,FALSE))))</f>
        <v>nil</v>
      </c>
      <c r="W162" s="37">
        <f>IF(OR(V162="non comm",V162="nil",J162=0),0,IF(V162="SBM 2.1 IIPS",J162*VLOOKUP(N162,'[2]NGP%'!$C:$D,2,FALSE),J162*SUMIFS('[2]NGP%'!$D:$D,'[2]NGP%'!$A:$A,V162,'[2]NGP%'!$B:$B,AA162)))</f>
        <v>0</v>
      </c>
      <c r="X162" s="37">
        <f>IF(OR(V162="non comm",V162="nil",J162=0),0,IF(V162="SBM 2.1 IIPS",J162*VLOOKUP(N162,'[2]NGP%'!$C:$E,3,FALSE),J162*SUMIFS('[2]NGP%'!$E:$E,'[2]NGP%'!$A:$A,V162,'[2]NGP%'!$B:$B,AA162)))</f>
        <v>0</v>
      </c>
      <c r="Y162" s="32"/>
      <c r="Z162" s="54" t="str">
        <f>IF(MID(H162,1,4)="Item","Nil",IF(G162="contract_cover",VLOOKUP(I162,'svc type'!C:D,2,FALSE),VLOOKUP(G162,'svc type'!A:D,4,FALSE)))</f>
        <v>SVC</v>
      </c>
      <c r="AA162" s="4" t="str">
        <f>IF(B162="","",VLOOKUP(B162,Sector!C:D,2,FALSE))</f>
        <v/>
      </c>
      <c r="AB162" s="4">
        <f t="shared" si="5"/>
        <v>0</v>
      </c>
      <c r="AC162" s="4"/>
      <c r="AD162" s="4"/>
      <c r="AE162" s="4"/>
      <c r="AF162" s="4"/>
      <c r="AG162" s="4"/>
    </row>
    <row r="163" spans="1:33" x14ac:dyDescent="0.25">
      <c r="A163" s="57">
        <v>42249.276329826389</v>
      </c>
      <c r="B163" s="32"/>
      <c r="C163" s="32" t="s">
        <v>340</v>
      </c>
      <c r="D163" s="32" t="s">
        <v>334</v>
      </c>
      <c r="E163" s="32" t="s">
        <v>6120</v>
      </c>
      <c r="F163" s="32" t="s">
        <v>6121</v>
      </c>
      <c r="G163" s="32" t="s">
        <v>58</v>
      </c>
      <c r="H163" s="32" t="s">
        <v>59</v>
      </c>
      <c r="I163" s="32" t="s">
        <v>2006</v>
      </c>
      <c r="J163" s="35">
        <v>0</v>
      </c>
      <c r="K163" s="35">
        <v>0</v>
      </c>
      <c r="L163" s="35">
        <v>0</v>
      </c>
      <c r="M163" s="35">
        <v>0</v>
      </c>
      <c r="N163" s="32" t="s">
        <v>19</v>
      </c>
      <c r="O163" s="32" t="s">
        <v>322</v>
      </c>
      <c r="P163" s="32">
        <v>0</v>
      </c>
      <c r="Q163" s="32"/>
      <c r="R163" s="39">
        <f t="shared" si="4"/>
        <v>1509</v>
      </c>
      <c r="S163" s="5" t="s">
        <v>51</v>
      </c>
      <c r="T163" s="5" t="s">
        <v>64</v>
      </c>
      <c r="U163" s="2"/>
      <c r="V163" s="2" t="str">
        <f>IF($J163+$L163=0,"nil",IF(OR($B163="TCU-WS",$B163=""),"non comm",IF(OR($G163="contract_cover",$H163="fixed price"),VLOOKUP($I163,'[1]mapping 2015'!$A:$B,2,FALSE),VLOOKUP($G163,'[1]mapping 2015'!$A:$B,2,FALSE))))</f>
        <v>nil</v>
      </c>
      <c r="W163" s="37">
        <f>IF(OR(V163="non comm",V163="nil",J163=0),0,IF(V163="SBM 2.1 IIPS",J163*VLOOKUP(N163,'[2]NGP%'!$C:$D,2,FALSE),J163*SUMIFS('[2]NGP%'!$D:$D,'[2]NGP%'!$A:$A,V163,'[2]NGP%'!$B:$B,AA163)))</f>
        <v>0</v>
      </c>
      <c r="X163" s="37">
        <f>IF(OR(V163="non comm",V163="nil",J163=0),0,IF(V163="SBM 2.1 IIPS",J163*VLOOKUP(N163,'[2]NGP%'!$C:$E,3,FALSE),J163*SUMIFS('[2]NGP%'!$E:$E,'[2]NGP%'!$A:$A,V163,'[2]NGP%'!$B:$B,AA163)))</f>
        <v>0</v>
      </c>
      <c r="Y163" s="32"/>
      <c r="Z163" s="54" t="str">
        <f>IF(MID(H163,1,4)="Item","Nil",IF(G163="contract_cover",VLOOKUP(I163,'svc type'!C:D,2,FALSE),VLOOKUP(G163,'svc type'!A:D,4,FALSE)))</f>
        <v>SVC</v>
      </c>
      <c r="AA163" s="4" t="str">
        <f>IF(B163="","",VLOOKUP(B163,Sector!C:D,2,FALSE))</f>
        <v/>
      </c>
      <c r="AB163" s="4">
        <f t="shared" si="5"/>
        <v>0</v>
      </c>
      <c r="AC163" s="4"/>
      <c r="AD163" s="4"/>
      <c r="AE163" s="4"/>
      <c r="AF163" s="4"/>
      <c r="AG163" s="4"/>
    </row>
    <row r="164" spans="1:33" x14ac:dyDescent="0.25">
      <c r="A164" s="57">
        <v>42249.27690744213</v>
      </c>
      <c r="B164" s="32"/>
      <c r="C164" s="32" t="s">
        <v>457</v>
      </c>
      <c r="D164" s="32" t="s">
        <v>334</v>
      </c>
      <c r="E164" s="32" t="s">
        <v>6122</v>
      </c>
      <c r="F164" s="32" t="s">
        <v>6123</v>
      </c>
      <c r="G164" s="32" t="s">
        <v>58</v>
      </c>
      <c r="H164" s="32" t="s">
        <v>59</v>
      </c>
      <c r="I164" s="32" t="s">
        <v>2006</v>
      </c>
      <c r="J164" s="35">
        <v>0</v>
      </c>
      <c r="K164" s="35">
        <v>0</v>
      </c>
      <c r="L164" s="35">
        <v>0</v>
      </c>
      <c r="M164" s="35">
        <v>0</v>
      </c>
      <c r="N164" s="32" t="s">
        <v>19</v>
      </c>
      <c r="O164" s="32" t="s">
        <v>322</v>
      </c>
      <c r="P164" s="32">
        <v>0</v>
      </c>
      <c r="Q164" s="32"/>
      <c r="R164" s="39">
        <f t="shared" si="4"/>
        <v>1509</v>
      </c>
      <c r="S164" s="5" t="s">
        <v>51</v>
      </c>
      <c r="T164" s="5" t="s">
        <v>64</v>
      </c>
      <c r="U164" s="2"/>
      <c r="V164" s="2" t="str">
        <f>IF($J164+$L164=0,"nil",IF(OR($B164="TCU-WS",$B164=""),"non comm",IF(OR($G164="contract_cover",$H164="fixed price"),VLOOKUP($I164,'[1]mapping 2015'!$A:$B,2,FALSE),VLOOKUP($G164,'[1]mapping 2015'!$A:$B,2,FALSE))))</f>
        <v>nil</v>
      </c>
      <c r="W164" s="37">
        <f>IF(OR(V164="non comm",V164="nil",J164=0),0,IF(V164="SBM 2.1 IIPS",J164*VLOOKUP(N164,'[2]NGP%'!$C:$D,2,FALSE),J164*SUMIFS('[2]NGP%'!$D:$D,'[2]NGP%'!$A:$A,V164,'[2]NGP%'!$B:$B,AA164)))</f>
        <v>0</v>
      </c>
      <c r="X164" s="37">
        <f>IF(OR(V164="non comm",V164="nil",J164=0),0,IF(V164="SBM 2.1 IIPS",J164*VLOOKUP(N164,'[2]NGP%'!$C:$E,3,FALSE),J164*SUMIFS('[2]NGP%'!$E:$E,'[2]NGP%'!$A:$A,V164,'[2]NGP%'!$B:$B,AA164)))</f>
        <v>0</v>
      </c>
      <c r="Y164" s="32"/>
      <c r="Z164" s="54" t="str">
        <f>IF(MID(H164,1,4)="Item","Nil",IF(G164="contract_cover",VLOOKUP(I164,'svc type'!C:D,2,FALSE),VLOOKUP(G164,'svc type'!A:D,4,FALSE)))</f>
        <v>SVC</v>
      </c>
      <c r="AA164" s="4" t="str">
        <f>IF(B164="","",VLOOKUP(B164,Sector!C:D,2,FALSE))</f>
        <v/>
      </c>
      <c r="AB164" s="4">
        <f t="shared" si="5"/>
        <v>0</v>
      </c>
      <c r="AC164" s="4"/>
      <c r="AD164" s="4"/>
      <c r="AE164" s="4"/>
      <c r="AF164" s="4"/>
      <c r="AG164" s="4"/>
    </row>
    <row r="165" spans="1:33" x14ac:dyDescent="0.25">
      <c r="A165" s="57">
        <v>42249.276958449074</v>
      </c>
      <c r="B165" s="32"/>
      <c r="C165" s="32" t="s">
        <v>345</v>
      </c>
      <c r="D165" s="32" t="s">
        <v>334</v>
      </c>
      <c r="E165" s="32" t="s">
        <v>6124</v>
      </c>
      <c r="F165" s="32" t="s">
        <v>6125</v>
      </c>
      <c r="G165" s="32" t="s">
        <v>58</v>
      </c>
      <c r="H165" s="32" t="s">
        <v>59</v>
      </c>
      <c r="I165" s="32" t="s">
        <v>2006</v>
      </c>
      <c r="J165" s="35">
        <v>0</v>
      </c>
      <c r="K165" s="35">
        <v>0</v>
      </c>
      <c r="L165" s="35">
        <v>0</v>
      </c>
      <c r="M165" s="35">
        <v>0</v>
      </c>
      <c r="N165" s="32" t="s">
        <v>19</v>
      </c>
      <c r="O165" s="32" t="s">
        <v>322</v>
      </c>
      <c r="P165" s="32">
        <v>0</v>
      </c>
      <c r="Q165" s="32"/>
      <c r="R165" s="39">
        <f t="shared" si="4"/>
        <v>1509</v>
      </c>
      <c r="S165" s="5" t="s">
        <v>51</v>
      </c>
      <c r="T165" s="5" t="s">
        <v>64</v>
      </c>
      <c r="U165" s="2"/>
      <c r="V165" s="2" t="str">
        <f>IF($J165+$L165=0,"nil",IF(OR($B165="TCU-WS",$B165=""),"non comm",IF(OR($G165="contract_cover",$H165="fixed price"),VLOOKUP($I165,'[1]mapping 2015'!$A:$B,2,FALSE),VLOOKUP($G165,'[1]mapping 2015'!$A:$B,2,FALSE))))</f>
        <v>nil</v>
      </c>
      <c r="W165" s="37">
        <f>IF(OR(V165="non comm",V165="nil",J165=0),0,IF(V165="SBM 2.1 IIPS",J165*VLOOKUP(N165,'[2]NGP%'!$C:$D,2,FALSE),J165*SUMIFS('[2]NGP%'!$D:$D,'[2]NGP%'!$A:$A,V165,'[2]NGP%'!$B:$B,AA165)))</f>
        <v>0</v>
      </c>
      <c r="X165" s="37">
        <f>IF(OR(V165="non comm",V165="nil",J165=0),0,IF(V165="SBM 2.1 IIPS",J165*VLOOKUP(N165,'[2]NGP%'!$C:$E,3,FALSE),J165*SUMIFS('[2]NGP%'!$E:$E,'[2]NGP%'!$A:$A,V165,'[2]NGP%'!$B:$B,AA165)))</f>
        <v>0</v>
      </c>
      <c r="Y165" s="32"/>
      <c r="Z165" s="54" t="str">
        <f>IF(MID(H165,1,4)="Item","Nil",IF(G165="contract_cover",VLOOKUP(I165,'svc type'!C:D,2,FALSE),VLOOKUP(G165,'svc type'!A:D,4,FALSE)))</f>
        <v>SVC</v>
      </c>
      <c r="AA165" s="4" t="str">
        <f>IF(B165="","",VLOOKUP(B165,Sector!C:D,2,FALSE))</f>
        <v/>
      </c>
      <c r="AB165" s="4">
        <f t="shared" si="5"/>
        <v>0</v>
      </c>
      <c r="AC165" s="4"/>
      <c r="AD165" s="4"/>
      <c r="AE165" s="4"/>
      <c r="AF165" s="4"/>
      <c r="AG165" s="4"/>
    </row>
    <row r="166" spans="1:33" x14ac:dyDescent="0.25">
      <c r="A166" s="57">
        <v>42249.355788113426</v>
      </c>
      <c r="B166" s="32"/>
      <c r="C166" s="32" t="s">
        <v>74</v>
      </c>
      <c r="D166" s="32" t="s">
        <v>73</v>
      </c>
      <c r="E166" s="32" t="s">
        <v>6126</v>
      </c>
      <c r="F166" s="32" t="s">
        <v>6127</v>
      </c>
      <c r="G166" s="32" t="s">
        <v>58</v>
      </c>
      <c r="H166" s="32" t="s">
        <v>59</v>
      </c>
      <c r="I166" s="32" t="s">
        <v>2006</v>
      </c>
      <c r="J166" s="35">
        <v>0</v>
      </c>
      <c r="K166" s="35">
        <v>0</v>
      </c>
      <c r="L166" s="35">
        <v>0</v>
      </c>
      <c r="M166" s="35">
        <v>0</v>
      </c>
      <c r="N166" s="32" t="s">
        <v>19</v>
      </c>
      <c r="O166" s="32" t="s">
        <v>32</v>
      </c>
      <c r="P166" s="32">
        <v>4</v>
      </c>
      <c r="Q166" s="32"/>
      <c r="R166" s="39">
        <f t="shared" si="4"/>
        <v>1509</v>
      </c>
      <c r="S166" s="5" t="s">
        <v>51</v>
      </c>
      <c r="T166" s="5" t="s">
        <v>64</v>
      </c>
      <c r="U166" s="2"/>
      <c r="V166" s="2" t="str">
        <f>IF($J166+$L166=0,"nil",IF(OR($B166="TCU-WS",$B166=""),"non comm",IF(OR($G166="contract_cover",$H166="fixed price"),VLOOKUP($I166,'[1]mapping 2015'!$A:$B,2,FALSE),VLOOKUP($G166,'[1]mapping 2015'!$A:$B,2,FALSE))))</f>
        <v>nil</v>
      </c>
      <c r="W166" s="37">
        <f>IF(OR(V166="non comm",V166="nil",J166=0),0,IF(V166="SBM 2.1 IIPS",J166*VLOOKUP(N166,'[2]NGP%'!$C:$D,2,FALSE),J166*SUMIFS('[2]NGP%'!$D:$D,'[2]NGP%'!$A:$A,V166,'[2]NGP%'!$B:$B,AA166)))</f>
        <v>0</v>
      </c>
      <c r="X166" s="37">
        <f>IF(OR(V166="non comm",V166="nil",J166=0),0,IF(V166="SBM 2.1 IIPS",J166*VLOOKUP(N166,'[2]NGP%'!$C:$E,3,FALSE),J166*SUMIFS('[2]NGP%'!$E:$E,'[2]NGP%'!$A:$A,V166,'[2]NGP%'!$B:$B,AA166)))</f>
        <v>0</v>
      </c>
      <c r="Y166" s="32"/>
      <c r="Z166" s="54" t="str">
        <f>IF(MID(H166,1,4)="Item","Nil",IF(G166="contract_cover",VLOOKUP(I166,'svc type'!C:D,2,FALSE),VLOOKUP(G166,'svc type'!A:D,4,FALSE)))</f>
        <v>SVC</v>
      </c>
      <c r="AA166" s="4" t="str">
        <f>IF(B166="","",VLOOKUP(B166,Sector!C:D,2,FALSE))</f>
        <v/>
      </c>
      <c r="AB166" s="4">
        <f t="shared" si="5"/>
        <v>0</v>
      </c>
      <c r="AC166" s="4"/>
      <c r="AD166" s="4"/>
      <c r="AE166" s="4"/>
      <c r="AF166" s="4"/>
      <c r="AG166" s="4"/>
    </row>
    <row r="167" spans="1:33" x14ac:dyDescent="0.25">
      <c r="A167" s="57">
        <v>42249.430427083331</v>
      </c>
      <c r="B167" s="32" t="s">
        <v>22</v>
      </c>
      <c r="C167" s="32" t="s">
        <v>78</v>
      </c>
      <c r="D167" s="32" t="s">
        <v>77</v>
      </c>
      <c r="E167" s="32" t="s">
        <v>6128</v>
      </c>
      <c r="F167" s="32" t="s">
        <v>6129</v>
      </c>
      <c r="G167" s="32" t="s">
        <v>25</v>
      </c>
      <c r="H167" s="32" t="s">
        <v>26</v>
      </c>
      <c r="I167" s="32" t="s">
        <v>2006</v>
      </c>
      <c r="J167" s="35">
        <v>0</v>
      </c>
      <c r="K167" s="35">
        <v>0</v>
      </c>
      <c r="L167" s="35">
        <v>45</v>
      </c>
      <c r="M167" s="35">
        <v>0</v>
      </c>
      <c r="N167" s="32" t="s">
        <v>17</v>
      </c>
      <c r="O167" s="32" t="s">
        <v>24</v>
      </c>
      <c r="P167" s="32">
        <v>2</v>
      </c>
      <c r="Q167" s="32"/>
      <c r="R167" s="39">
        <f t="shared" si="4"/>
        <v>1509</v>
      </c>
      <c r="S167" s="5" t="s">
        <v>51</v>
      </c>
      <c r="T167" s="5" t="s">
        <v>64</v>
      </c>
      <c r="U167" s="2"/>
      <c r="V167" s="2" t="str">
        <f>IF($J167+$L167=0,"nil",IF(OR($B167="TCU-WS",$B167=""),"non comm",IF(OR($G167="contract_cover",$H167="fixed price"),VLOOKUP($I167,'[1]mapping 2015'!$A:$B,2,FALSE),VLOOKUP($G167,'[1]mapping 2015'!$A:$B,2,FALSE))))</f>
        <v>non comm</v>
      </c>
      <c r="W167" s="37">
        <f>IF(OR(V167="non comm",V167="nil",J167=0),0,IF(V167="SBM 2.1 IIPS",J167*VLOOKUP(N167,'[2]NGP%'!$C:$D,2,FALSE),J167*SUMIFS('[2]NGP%'!$D:$D,'[2]NGP%'!$A:$A,V167,'[2]NGP%'!$B:$B,AA167)))</f>
        <v>0</v>
      </c>
      <c r="X167" s="37">
        <f>IF(OR(V167="non comm",V167="nil",J167=0),0,IF(V167="SBM 2.1 IIPS",J167*VLOOKUP(N167,'[2]NGP%'!$C:$E,3,FALSE),J167*SUMIFS('[2]NGP%'!$E:$E,'[2]NGP%'!$A:$A,V167,'[2]NGP%'!$B:$B,AA167)))</f>
        <v>0</v>
      </c>
      <c r="Y167" s="32"/>
      <c r="Z167" s="54" t="str">
        <f>IF(MID(H167,1,4)="Item","Nil",IF(G167="contract_cover",VLOOKUP(I167,'svc type'!C:D,2,FALSE),VLOOKUP(G167,'svc type'!A:D,4,FALSE)))</f>
        <v>IIPS</v>
      </c>
      <c r="AA167" s="4" t="str">
        <f>IF(B167="","",VLOOKUP(B167,Sector!C:D,2,FALSE))</f>
        <v>OTH</v>
      </c>
      <c r="AB167" s="4" t="str">
        <f t="shared" si="5"/>
        <v>TCU-WS</v>
      </c>
      <c r="AC167" s="4"/>
      <c r="AD167" s="4"/>
      <c r="AE167" s="4"/>
      <c r="AF167" s="4"/>
      <c r="AG167" s="4"/>
    </row>
    <row r="168" spans="1:33" x14ac:dyDescent="0.25">
      <c r="A168" s="57">
        <v>42249.430427083331</v>
      </c>
      <c r="B168" s="32" t="s">
        <v>22</v>
      </c>
      <c r="C168" s="32" t="s">
        <v>78</v>
      </c>
      <c r="D168" s="32" t="s">
        <v>77</v>
      </c>
      <c r="E168" s="32" t="s">
        <v>6128</v>
      </c>
      <c r="F168" s="32" t="s">
        <v>6129</v>
      </c>
      <c r="G168" s="32" t="s">
        <v>25</v>
      </c>
      <c r="H168" s="32" t="s">
        <v>26</v>
      </c>
      <c r="I168" s="32" t="s">
        <v>2006</v>
      </c>
      <c r="J168" s="35">
        <v>0</v>
      </c>
      <c r="K168" s="35">
        <v>0</v>
      </c>
      <c r="L168" s="35">
        <v>0</v>
      </c>
      <c r="M168" s="35">
        <v>0</v>
      </c>
      <c r="N168" s="32" t="s">
        <v>17</v>
      </c>
      <c r="O168" s="32" t="s">
        <v>24</v>
      </c>
      <c r="P168" s="32">
        <v>2</v>
      </c>
      <c r="Q168" s="32"/>
      <c r="R168" s="39">
        <f t="shared" si="4"/>
        <v>1509</v>
      </c>
      <c r="S168" s="5" t="s">
        <v>51</v>
      </c>
      <c r="T168" s="5" t="s">
        <v>64</v>
      </c>
      <c r="U168" s="2"/>
      <c r="V168" s="2" t="str">
        <f>IF($J168+$L168=0,"nil",IF(OR($B168="TCU-WS",$B168=""),"non comm",IF(OR($G168="contract_cover",$H168="fixed price"),VLOOKUP($I168,'[1]mapping 2015'!$A:$B,2,FALSE),VLOOKUP($G168,'[1]mapping 2015'!$A:$B,2,FALSE))))</f>
        <v>nil</v>
      </c>
      <c r="W168" s="37">
        <f>IF(OR(V168="non comm",V168="nil",J168=0),0,IF(V168="SBM 2.1 IIPS",J168*VLOOKUP(N168,'[2]NGP%'!$C:$D,2,FALSE),J168*SUMIFS('[2]NGP%'!$D:$D,'[2]NGP%'!$A:$A,V168,'[2]NGP%'!$B:$B,AA168)))</f>
        <v>0</v>
      </c>
      <c r="X168" s="37">
        <f>IF(OR(V168="non comm",V168="nil",J168=0),0,IF(V168="SBM 2.1 IIPS",J168*VLOOKUP(N168,'[2]NGP%'!$C:$E,3,FALSE),J168*SUMIFS('[2]NGP%'!$E:$E,'[2]NGP%'!$A:$A,V168,'[2]NGP%'!$B:$B,AA168)))</f>
        <v>0</v>
      </c>
      <c r="Y168" s="32"/>
      <c r="Z168" s="54" t="str">
        <f>IF(MID(H168,1,4)="Item","Nil",IF(G168="contract_cover",VLOOKUP(I168,'svc type'!C:D,2,FALSE),VLOOKUP(G168,'svc type'!A:D,4,FALSE)))</f>
        <v>IIPS</v>
      </c>
      <c r="AA168" s="4" t="str">
        <f>IF(B168="","",VLOOKUP(B168,Sector!C:D,2,FALSE))</f>
        <v>OTH</v>
      </c>
      <c r="AB168" s="4" t="str">
        <f t="shared" si="5"/>
        <v>TCU-WS</v>
      </c>
      <c r="AC168" s="4"/>
      <c r="AD168" s="4"/>
      <c r="AE168" s="4"/>
      <c r="AF168" s="4"/>
      <c r="AG168" s="4"/>
    </row>
    <row r="169" spans="1:33" x14ac:dyDescent="0.25">
      <c r="A169" s="57">
        <v>42249.43586322917</v>
      </c>
      <c r="B169" s="32"/>
      <c r="C169" s="32" t="s">
        <v>340</v>
      </c>
      <c r="D169" s="32" t="s">
        <v>334</v>
      </c>
      <c r="E169" s="32" t="s">
        <v>6130</v>
      </c>
      <c r="F169" s="32" t="s">
        <v>6131</v>
      </c>
      <c r="G169" s="32" t="s">
        <v>58</v>
      </c>
      <c r="H169" s="32" t="s">
        <v>59</v>
      </c>
      <c r="I169" s="32" t="s">
        <v>2006</v>
      </c>
      <c r="J169" s="35">
        <v>0</v>
      </c>
      <c r="K169" s="35">
        <v>0</v>
      </c>
      <c r="L169" s="35">
        <v>0</v>
      </c>
      <c r="M169" s="35">
        <v>0</v>
      </c>
      <c r="N169" s="32" t="s">
        <v>19</v>
      </c>
      <c r="O169" s="32" t="s">
        <v>322</v>
      </c>
      <c r="P169" s="32">
        <v>0</v>
      </c>
      <c r="Q169" s="32"/>
      <c r="R169" s="39">
        <f t="shared" si="4"/>
        <v>1509</v>
      </c>
      <c r="S169" s="5" t="s">
        <v>51</v>
      </c>
      <c r="T169" s="5" t="s">
        <v>64</v>
      </c>
      <c r="U169" s="2"/>
      <c r="V169" s="2" t="str">
        <f>IF($J169+$L169=0,"nil",IF(OR($B169="TCU-WS",$B169=""),"non comm",IF(OR($G169="contract_cover",$H169="fixed price"),VLOOKUP($I169,'[1]mapping 2015'!$A:$B,2,FALSE),VLOOKUP($G169,'[1]mapping 2015'!$A:$B,2,FALSE))))</f>
        <v>nil</v>
      </c>
      <c r="W169" s="37">
        <f>IF(OR(V169="non comm",V169="nil",J169=0),0,IF(V169="SBM 2.1 IIPS",J169*VLOOKUP(N169,'[2]NGP%'!$C:$D,2,FALSE),J169*SUMIFS('[2]NGP%'!$D:$D,'[2]NGP%'!$A:$A,V169,'[2]NGP%'!$B:$B,AA169)))</f>
        <v>0</v>
      </c>
      <c r="X169" s="37">
        <f>IF(OR(V169="non comm",V169="nil",J169=0),0,IF(V169="SBM 2.1 IIPS",J169*VLOOKUP(N169,'[2]NGP%'!$C:$E,3,FALSE),J169*SUMIFS('[2]NGP%'!$E:$E,'[2]NGP%'!$A:$A,V169,'[2]NGP%'!$B:$B,AA169)))</f>
        <v>0</v>
      </c>
      <c r="Y169" s="32"/>
      <c r="Z169" s="54" t="str">
        <f>IF(MID(H169,1,4)="Item","Nil",IF(G169="contract_cover",VLOOKUP(I169,'svc type'!C:D,2,FALSE),VLOOKUP(G169,'svc type'!A:D,4,FALSE)))</f>
        <v>SVC</v>
      </c>
      <c r="AA169" s="4" t="str">
        <f>IF(B169="","",VLOOKUP(B169,Sector!C:D,2,FALSE))</f>
        <v/>
      </c>
      <c r="AB169" s="4">
        <f t="shared" si="5"/>
        <v>0</v>
      </c>
      <c r="AC169" s="4"/>
      <c r="AD169" s="4"/>
      <c r="AE169" s="4"/>
      <c r="AF169" s="4"/>
      <c r="AG169" s="4"/>
    </row>
    <row r="170" spans="1:33" x14ac:dyDescent="0.25">
      <c r="A170" s="57">
        <v>42249.438882175928</v>
      </c>
      <c r="B170" s="32" t="s">
        <v>22</v>
      </c>
      <c r="C170" s="32" t="s">
        <v>475</v>
      </c>
      <c r="D170" s="32" t="s">
        <v>474</v>
      </c>
      <c r="E170" s="32" t="s">
        <v>6132</v>
      </c>
      <c r="F170" s="32" t="s">
        <v>6133</v>
      </c>
      <c r="G170" s="32" t="s">
        <v>25</v>
      </c>
      <c r="H170" s="32" t="s">
        <v>26</v>
      </c>
      <c r="I170" s="32" t="s">
        <v>2006</v>
      </c>
      <c r="J170" s="35">
        <v>0</v>
      </c>
      <c r="K170" s="35">
        <v>0</v>
      </c>
      <c r="L170" s="35">
        <v>0</v>
      </c>
      <c r="M170" s="35">
        <v>0</v>
      </c>
      <c r="N170" s="32" t="s">
        <v>19</v>
      </c>
      <c r="O170" s="32" t="s">
        <v>24</v>
      </c>
      <c r="P170" s="32">
        <v>2.5</v>
      </c>
      <c r="Q170" s="32"/>
      <c r="R170" s="39">
        <f t="shared" si="4"/>
        <v>1509</v>
      </c>
      <c r="S170" s="5" t="s">
        <v>51</v>
      </c>
      <c r="T170" s="5" t="s">
        <v>64</v>
      </c>
      <c r="U170" s="2"/>
      <c r="V170" s="2" t="str">
        <f>IF($J170+$L170=0,"nil",IF(OR($B170="TCU-WS",$B170=""),"non comm",IF(OR($G170="contract_cover",$H170="fixed price"),VLOOKUP($I170,'[1]mapping 2015'!$A:$B,2,FALSE),VLOOKUP($G170,'[1]mapping 2015'!$A:$B,2,FALSE))))</f>
        <v>nil</v>
      </c>
      <c r="W170" s="37">
        <f>IF(OR(V170="non comm",V170="nil",J170=0),0,IF(V170="SBM 2.1 IIPS",J170*VLOOKUP(N170,'[2]NGP%'!$C:$D,2,FALSE),J170*SUMIFS('[2]NGP%'!$D:$D,'[2]NGP%'!$A:$A,V170,'[2]NGP%'!$B:$B,AA170)))</f>
        <v>0</v>
      </c>
      <c r="X170" s="37">
        <f>IF(OR(V170="non comm",V170="nil",J170=0),0,IF(V170="SBM 2.1 IIPS",J170*VLOOKUP(N170,'[2]NGP%'!$C:$E,3,FALSE),J170*SUMIFS('[2]NGP%'!$E:$E,'[2]NGP%'!$A:$A,V170,'[2]NGP%'!$B:$B,AA170)))</f>
        <v>0</v>
      </c>
      <c r="Y170" s="32"/>
      <c r="Z170" s="54" t="str">
        <f>IF(MID(H170,1,4)="Item","Nil",IF(G170="contract_cover",VLOOKUP(I170,'svc type'!C:D,2,FALSE),VLOOKUP(G170,'svc type'!A:D,4,FALSE)))</f>
        <v>IIPS</v>
      </c>
      <c r="AA170" s="4" t="str">
        <f>IF(B170="","",VLOOKUP(B170,Sector!C:D,2,FALSE))</f>
        <v>OTH</v>
      </c>
      <c r="AB170" s="4" t="str">
        <f t="shared" si="5"/>
        <v>TCU-WS</v>
      </c>
      <c r="AC170" s="4"/>
      <c r="AD170" s="4"/>
      <c r="AE170" s="4"/>
      <c r="AF170" s="4"/>
      <c r="AG170" s="4"/>
    </row>
    <row r="171" spans="1:33" x14ac:dyDescent="0.25">
      <c r="A171" s="57">
        <v>42249.438882175928</v>
      </c>
      <c r="B171" s="32" t="s">
        <v>22</v>
      </c>
      <c r="C171" s="32" t="s">
        <v>475</v>
      </c>
      <c r="D171" s="32" t="s">
        <v>474</v>
      </c>
      <c r="E171" s="32" t="s">
        <v>6132</v>
      </c>
      <c r="F171" s="32" t="s">
        <v>6133</v>
      </c>
      <c r="G171" s="32" t="s">
        <v>25</v>
      </c>
      <c r="H171" s="32" t="s">
        <v>26</v>
      </c>
      <c r="I171" s="32" t="s">
        <v>2006</v>
      </c>
      <c r="J171" s="35">
        <v>0</v>
      </c>
      <c r="K171" s="35">
        <v>0</v>
      </c>
      <c r="L171" s="35">
        <v>0</v>
      </c>
      <c r="M171" s="35">
        <v>0</v>
      </c>
      <c r="N171" s="32" t="s">
        <v>19</v>
      </c>
      <c r="O171" s="32" t="s">
        <v>24</v>
      </c>
      <c r="P171" s="32">
        <v>3.5</v>
      </c>
      <c r="Q171" s="32"/>
      <c r="R171" s="39">
        <f t="shared" si="4"/>
        <v>1509</v>
      </c>
      <c r="S171" s="5" t="s">
        <v>51</v>
      </c>
      <c r="T171" s="5" t="s">
        <v>64</v>
      </c>
      <c r="U171" s="2"/>
      <c r="V171" s="2" t="str">
        <f>IF($J171+$L171=0,"nil",IF(OR($B171="TCU-WS",$B171=""),"non comm",IF(OR($G171="contract_cover",$H171="fixed price"),VLOOKUP($I171,'[1]mapping 2015'!$A:$B,2,FALSE),VLOOKUP($G171,'[1]mapping 2015'!$A:$B,2,FALSE))))</f>
        <v>nil</v>
      </c>
      <c r="W171" s="37">
        <f>IF(OR(V171="non comm",V171="nil",J171=0),0,IF(V171="SBM 2.1 IIPS",J171*VLOOKUP(N171,'[2]NGP%'!$C:$D,2,FALSE),J171*SUMIFS('[2]NGP%'!$D:$D,'[2]NGP%'!$A:$A,V171,'[2]NGP%'!$B:$B,AA171)))</f>
        <v>0</v>
      </c>
      <c r="X171" s="37">
        <f>IF(OR(V171="non comm",V171="nil",J171=0),0,IF(V171="SBM 2.1 IIPS",J171*VLOOKUP(N171,'[2]NGP%'!$C:$E,3,FALSE),J171*SUMIFS('[2]NGP%'!$E:$E,'[2]NGP%'!$A:$A,V171,'[2]NGP%'!$B:$B,AA171)))</f>
        <v>0</v>
      </c>
      <c r="Y171" s="32"/>
      <c r="Z171" s="54" t="str">
        <f>IF(MID(H171,1,4)="Item","Nil",IF(G171="contract_cover",VLOOKUP(I171,'svc type'!C:D,2,FALSE),VLOOKUP(G171,'svc type'!A:D,4,FALSE)))</f>
        <v>IIPS</v>
      </c>
      <c r="AA171" s="4" t="str">
        <f>IF(B171="","",VLOOKUP(B171,Sector!C:D,2,FALSE))</f>
        <v>OTH</v>
      </c>
      <c r="AB171" s="4" t="str">
        <f t="shared" si="5"/>
        <v>TCU-WS</v>
      </c>
      <c r="AC171" s="4"/>
      <c r="AD171" s="4"/>
      <c r="AE171" s="4"/>
      <c r="AF171" s="4"/>
      <c r="AG171" s="4"/>
    </row>
    <row r="172" spans="1:33" x14ac:dyDescent="0.25">
      <c r="A172" s="57">
        <v>42249.439483136572</v>
      </c>
      <c r="B172" s="32" t="s">
        <v>22</v>
      </c>
      <c r="C172" s="32" t="s">
        <v>456</v>
      </c>
      <c r="D172" s="32" t="s">
        <v>455</v>
      </c>
      <c r="E172" s="32" t="s">
        <v>6134</v>
      </c>
      <c r="F172" s="32" t="s">
        <v>6135</v>
      </c>
      <c r="G172" s="32" t="s">
        <v>25</v>
      </c>
      <c r="H172" s="32" t="s">
        <v>26</v>
      </c>
      <c r="I172" s="32" t="s">
        <v>2006</v>
      </c>
      <c r="J172" s="35">
        <v>0</v>
      </c>
      <c r="K172" s="35">
        <v>0</v>
      </c>
      <c r="L172" s="35">
        <v>0</v>
      </c>
      <c r="M172" s="35">
        <v>0</v>
      </c>
      <c r="N172" s="32" t="s">
        <v>19</v>
      </c>
      <c r="O172" s="32" t="s">
        <v>27</v>
      </c>
      <c r="P172" s="32">
        <v>1.5</v>
      </c>
      <c r="Q172" s="32"/>
      <c r="R172" s="39">
        <f t="shared" si="4"/>
        <v>1509</v>
      </c>
      <c r="S172" s="5" t="s">
        <v>51</v>
      </c>
      <c r="T172" s="5" t="s">
        <v>64</v>
      </c>
      <c r="U172" s="2"/>
      <c r="V172" s="2" t="str">
        <f>IF($J172+$L172=0,"nil",IF(OR($B172="TCU-WS",$B172=""),"non comm",IF(OR($G172="contract_cover",$H172="fixed price"),VLOOKUP($I172,'[1]mapping 2015'!$A:$B,2,FALSE),VLOOKUP($G172,'[1]mapping 2015'!$A:$B,2,FALSE))))</f>
        <v>nil</v>
      </c>
      <c r="W172" s="37">
        <f>IF(OR(V172="non comm",V172="nil",J172=0),0,IF(V172="SBM 2.1 IIPS",J172*VLOOKUP(N172,'[2]NGP%'!$C:$D,2,FALSE),J172*SUMIFS('[2]NGP%'!$D:$D,'[2]NGP%'!$A:$A,V172,'[2]NGP%'!$B:$B,AA172)))</f>
        <v>0</v>
      </c>
      <c r="X172" s="37">
        <f>IF(OR(V172="non comm",V172="nil",J172=0),0,IF(V172="SBM 2.1 IIPS",J172*VLOOKUP(N172,'[2]NGP%'!$C:$E,3,FALSE),J172*SUMIFS('[2]NGP%'!$E:$E,'[2]NGP%'!$A:$A,V172,'[2]NGP%'!$B:$B,AA172)))</f>
        <v>0</v>
      </c>
      <c r="Y172" s="32"/>
      <c r="Z172" s="54" t="str">
        <f>IF(MID(H172,1,4)="Item","Nil",IF(G172="contract_cover",VLOOKUP(I172,'svc type'!C:D,2,FALSE),VLOOKUP(G172,'svc type'!A:D,4,FALSE)))</f>
        <v>IIPS</v>
      </c>
      <c r="AA172" s="4" t="str">
        <f>IF(B172="","",VLOOKUP(B172,Sector!C:D,2,FALSE))</f>
        <v>OTH</v>
      </c>
      <c r="AB172" s="4" t="str">
        <f t="shared" si="5"/>
        <v>TCU-WS</v>
      </c>
      <c r="AC172" s="4"/>
      <c r="AD172" s="4"/>
      <c r="AE172" s="4"/>
      <c r="AF172" s="4"/>
      <c r="AG172" s="4"/>
    </row>
    <row r="173" spans="1:33" x14ac:dyDescent="0.25">
      <c r="A173" s="57">
        <v>42249.439483136572</v>
      </c>
      <c r="B173" s="32" t="s">
        <v>22</v>
      </c>
      <c r="C173" s="32" t="s">
        <v>456</v>
      </c>
      <c r="D173" s="32" t="s">
        <v>455</v>
      </c>
      <c r="E173" s="32" t="s">
        <v>6134</v>
      </c>
      <c r="F173" s="32" t="s">
        <v>6135</v>
      </c>
      <c r="G173" s="32" t="s">
        <v>35</v>
      </c>
      <c r="H173" s="32" t="s">
        <v>38</v>
      </c>
      <c r="I173" s="32" t="s">
        <v>2006</v>
      </c>
      <c r="J173" s="35">
        <v>0</v>
      </c>
      <c r="K173" s="35">
        <v>0</v>
      </c>
      <c r="L173" s="35">
        <v>0</v>
      </c>
      <c r="M173" s="35">
        <v>16.649999999999999</v>
      </c>
      <c r="N173" s="32" t="s">
        <v>19</v>
      </c>
      <c r="O173" s="32" t="s">
        <v>27</v>
      </c>
      <c r="P173" s="32">
        <v>1</v>
      </c>
      <c r="Q173" s="32"/>
      <c r="R173" s="39">
        <f t="shared" si="4"/>
        <v>1509</v>
      </c>
      <c r="S173" s="5" t="s">
        <v>51</v>
      </c>
      <c r="T173" s="5" t="s">
        <v>64</v>
      </c>
      <c r="U173" s="2"/>
      <c r="V173" s="2" t="str">
        <f>IF($J173+$L173=0,"nil",IF(OR($B173="TCU-WS",$B173=""),"non comm",IF(OR($G173="contract_cover",$H173="fixed price"),VLOOKUP($I173,'[1]mapping 2015'!$A:$B,2,FALSE),VLOOKUP($G173,'[1]mapping 2015'!$A:$B,2,FALSE))))</f>
        <v>nil</v>
      </c>
      <c r="W173" s="37">
        <f>IF(OR(V173="non comm",V173="nil",J173=0),0,IF(V173="SBM 2.1 IIPS",J173*VLOOKUP(N173,'[2]NGP%'!$C:$D,2,FALSE),J173*SUMIFS('[2]NGP%'!$D:$D,'[2]NGP%'!$A:$A,V173,'[2]NGP%'!$B:$B,AA173)))</f>
        <v>0</v>
      </c>
      <c r="X173" s="37">
        <f>IF(OR(V173="non comm",V173="nil",J173=0),0,IF(V173="SBM 2.1 IIPS",J173*VLOOKUP(N173,'[2]NGP%'!$C:$E,3,FALSE),J173*SUMIFS('[2]NGP%'!$E:$E,'[2]NGP%'!$A:$A,V173,'[2]NGP%'!$B:$B,AA173)))</f>
        <v>0</v>
      </c>
      <c r="Y173" s="32"/>
      <c r="Z173" s="54" t="str">
        <f>IF(MID(H173,1,4)="Item","Nil",IF(G173="contract_cover",VLOOKUP(I173,'svc type'!C:D,2,FALSE),VLOOKUP(G173,'svc type'!A:D,4,FALSE)))</f>
        <v>Exp</v>
      </c>
      <c r="AA173" s="4" t="str">
        <f>IF(B173="","",VLOOKUP(B173,Sector!C:D,2,FALSE))</f>
        <v>OTH</v>
      </c>
      <c r="AB173" s="4" t="str">
        <f t="shared" si="5"/>
        <v>TCU-WS</v>
      </c>
      <c r="AC173" s="4"/>
      <c r="AD173" s="4"/>
      <c r="AE173" s="4"/>
      <c r="AF173" s="4"/>
      <c r="AG173" s="4"/>
    </row>
    <row r="174" spans="1:33" x14ac:dyDescent="0.25">
      <c r="A174" s="57">
        <v>42249.439483136572</v>
      </c>
      <c r="B174" s="32" t="s">
        <v>22</v>
      </c>
      <c r="C174" s="32" t="s">
        <v>456</v>
      </c>
      <c r="D174" s="32" t="s">
        <v>455</v>
      </c>
      <c r="E174" s="32" t="s">
        <v>6134</v>
      </c>
      <c r="F174" s="32" t="s">
        <v>6135</v>
      </c>
      <c r="G174" s="32" t="s">
        <v>35</v>
      </c>
      <c r="H174" s="32" t="s">
        <v>38</v>
      </c>
      <c r="I174" s="32" t="s">
        <v>2006</v>
      </c>
      <c r="J174" s="35">
        <v>0</v>
      </c>
      <c r="K174" s="35">
        <v>0</v>
      </c>
      <c r="L174" s="35">
        <v>0</v>
      </c>
      <c r="M174" s="35">
        <v>7.9</v>
      </c>
      <c r="N174" s="32" t="s">
        <v>19</v>
      </c>
      <c r="O174" s="32" t="s">
        <v>27</v>
      </c>
      <c r="P174" s="32">
        <v>1</v>
      </c>
      <c r="Q174" s="32"/>
      <c r="R174" s="39">
        <f t="shared" si="4"/>
        <v>1509</v>
      </c>
      <c r="S174" s="5" t="s">
        <v>51</v>
      </c>
      <c r="T174" s="5" t="s">
        <v>64</v>
      </c>
      <c r="U174" s="2"/>
      <c r="V174" s="2" t="str">
        <f>IF($J174+$L174=0,"nil",IF(OR($B174="TCU-WS",$B174=""),"non comm",IF(OR($G174="contract_cover",$H174="fixed price"),VLOOKUP($I174,'[1]mapping 2015'!$A:$B,2,FALSE),VLOOKUP($G174,'[1]mapping 2015'!$A:$B,2,FALSE))))</f>
        <v>nil</v>
      </c>
      <c r="W174" s="37">
        <f>IF(OR(V174="non comm",V174="nil",J174=0),0,IF(V174="SBM 2.1 IIPS",J174*VLOOKUP(N174,'[2]NGP%'!$C:$D,2,FALSE),J174*SUMIFS('[2]NGP%'!$D:$D,'[2]NGP%'!$A:$A,V174,'[2]NGP%'!$B:$B,AA174)))</f>
        <v>0</v>
      </c>
      <c r="X174" s="37">
        <f>IF(OR(V174="non comm",V174="nil",J174=0),0,IF(V174="SBM 2.1 IIPS",J174*VLOOKUP(N174,'[2]NGP%'!$C:$E,3,FALSE),J174*SUMIFS('[2]NGP%'!$E:$E,'[2]NGP%'!$A:$A,V174,'[2]NGP%'!$B:$B,AA174)))</f>
        <v>0</v>
      </c>
      <c r="Y174" s="32"/>
      <c r="Z174" s="54" t="str">
        <f>IF(MID(H174,1,4)="Item","Nil",IF(G174="contract_cover",VLOOKUP(I174,'svc type'!C:D,2,FALSE),VLOOKUP(G174,'svc type'!A:D,4,FALSE)))</f>
        <v>Exp</v>
      </c>
      <c r="AA174" s="4" t="str">
        <f>IF(B174="","",VLOOKUP(B174,Sector!C:D,2,FALSE))</f>
        <v>OTH</v>
      </c>
      <c r="AB174" s="4" t="str">
        <f t="shared" si="5"/>
        <v>TCU-WS</v>
      </c>
      <c r="AC174" s="4"/>
      <c r="AD174" s="4"/>
      <c r="AE174" s="4"/>
      <c r="AF174" s="4"/>
      <c r="AG174" s="4"/>
    </row>
    <row r="175" spans="1:33" x14ac:dyDescent="0.25">
      <c r="A175" s="57">
        <v>42249.44028101852</v>
      </c>
      <c r="B175" s="32" t="s">
        <v>22</v>
      </c>
      <c r="C175" s="32" t="s">
        <v>784</v>
      </c>
      <c r="D175" s="32" t="s">
        <v>783</v>
      </c>
      <c r="E175" s="32" t="s">
        <v>6136</v>
      </c>
      <c r="F175" s="32" t="s">
        <v>6137</v>
      </c>
      <c r="G175" s="32" t="s">
        <v>25</v>
      </c>
      <c r="H175" s="32" t="s">
        <v>26</v>
      </c>
      <c r="I175" s="32" t="s">
        <v>2006</v>
      </c>
      <c r="J175" s="35">
        <v>0</v>
      </c>
      <c r="K175" s="35">
        <v>0</v>
      </c>
      <c r="L175" s="35">
        <v>0</v>
      </c>
      <c r="M175" s="35">
        <v>0</v>
      </c>
      <c r="N175" s="32" t="s">
        <v>19</v>
      </c>
      <c r="O175" s="32" t="s">
        <v>24</v>
      </c>
      <c r="P175" s="32">
        <v>1.75</v>
      </c>
      <c r="Q175" s="32"/>
      <c r="R175" s="39">
        <f t="shared" si="4"/>
        <v>1509</v>
      </c>
      <c r="S175" s="5" t="s">
        <v>51</v>
      </c>
      <c r="T175" s="5" t="s">
        <v>64</v>
      </c>
      <c r="U175" s="2"/>
      <c r="V175" s="2" t="str">
        <f>IF($J175+$L175=0,"nil",IF(OR($B175="TCU-WS",$B175=""),"non comm",IF(OR($G175="contract_cover",$H175="fixed price"),VLOOKUP($I175,'[1]mapping 2015'!$A:$B,2,FALSE),VLOOKUP($G175,'[1]mapping 2015'!$A:$B,2,FALSE))))</f>
        <v>nil</v>
      </c>
      <c r="W175" s="37">
        <f>IF(OR(V175="non comm",V175="nil",J175=0),0,IF(V175="SBM 2.1 IIPS",J175*VLOOKUP(N175,'[2]NGP%'!$C:$D,2,FALSE),J175*SUMIFS('[2]NGP%'!$D:$D,'[2]NGP%'!$A:$A,V175,'[2]NGP%'!$B:$B,AA175)))</f>
        <v>0</v>
      </c>
      <c r="X175" s="37">
        <f>IF(OR(V175="non comm",V175="nil",J175=0),0,IF(V175="SBM 2.1 IIPS",J175*VLOOKUP(N175,'[2]NGP%'!$C:$E,3,FALSE),J175*SUMIFS('[2]NGP%'!$E:$E,'[2]NGP%'!$A:$A,V175,'[2]NGP%'!$B:$B,AA175)))</f>
        <v>0</v>
      </c>
      <c r="Y175" s="32"/>
      <c r="Z175" s="54" t="str">
        <f>IF(MID(H175,1,4)="Item","Nil",IF(G175="contract_cover",VLOOKUP(I175,'svc type'!C:D,2,FALSE),VLOOKUP(G175,'svc type'!A:D,4,FALSE)))</f>
        <v>IIPS</v>
      </c>
      <c r="AA175" s="4" t="str">
        <f>IF(B175="","",VLOOKUP(B175,Sector!C:D,2,FALSE))</f>
        <v>OTH</v>
      </c>
      <c r="AB175" s="4" t="str">
        <f t="shared" si="5"/>
        <v>TCU-WS</v>
      </c>
      <c r="AC175" s="4"/>
      <c r="AD175" s="4"/>
      <c r="AE175" s="4"/>
      <c r="AF175" s="4"/>
      <c r="AG175" s="4"/>
    </row>
    <row r="176" spans="1:33" x14ac:dyDescent="0.25">
      <c r="A176" s="57">
        <v>42249.44028101852</v>
      </c>
      <c r="B176" s="32" t="s">
        <v>22</v>
      </c>
      <c r="C176" s="32" t="s">
        <v>784</v>
      </c>
      <c r="D176" s="32" t="s">
        <v>783</v>
      </c>
      <c r="E176" s="32" t="s">
        <v>6136</v>
      </c>
      <c r="F176" s="32" t="s">
        <v>6137</v>
      </c>
      <c r="G176" s="32" t="s">
        <v>35</v>
      </c>
      <c r="H176" s="32" t="s">
        <v>38</v>
      </c>
      <c r="I176" s="32" t="s">
        <v>2006</v>
      </c>
      <c r="J176" s="35">
        <v>0</v>
      </c>
      <c r="K176" s="35">
        <v>0</v>
      </c>
      <c r="L176" s="35">
        <v>0</v>
      </c>
      <c r="M176" s="35">
        <v>26.9</v>
      </c>
      <c r="N176" s="32" t="s">
        <v>19</v>
      </c>
      <c r="O176" s="32" t="s">
        <v>24</v>
      </c>
      <c r="P176" s="32">
        <v>1</v>
      </c>
      <c r="Q176" s="32"/>
      <c r="R176" s="39">
        <f t="shared" si="4"/>
        <v>1509</v>
      </c>
      <c r="S176" s="5" t="s">
        <v>51</v>
      </c>
      <c r="T176" s="5" t="s">
        <v>64</v>
      </c>
      <c r="U176" s="2"/>
      <c r="V176" s="2" t="str">
        <f>IF($J176+$L176=0,"nil",IF(OR($B176="TCU-WS",$B176=""),"non comm",IF(OR($G176="contract_cover",$H176="fixed price"),VLOOKUP($I176,'[1]mapping 2015'!$A:$B,2,FALSE),VLOOKUP($G176,'[1]mapping 2015'!$A:$B,2,FALSE))))</f>
        <v>nil</v>
      </c>
      <c r="W176" s="37">
        <f>IF(OR(V176="non comm",V176="nil",J176=0),0,IF(V176="SBM 2.1 IIPS",J176*VLOOKUP(N176,'[2]NGP%'!$C:$D,2,FALSE),J176*SUMIFS('[2]NGP%'!$D:$D,'[2]NGP%'!$A:$A,V176,'[2]NGP%'!$B:$B,AA176)))</f>
        <v>0</v>
      </c>
      <c r="X176" s="37">
        <f>IF(OR(V176="non comm",V176="nil",J176=0),0,IF(V176="SBM 2.1 IIPS",J176*VLOOKUP(N176,'[2]NGP%'!$C:$E,3,FALSE),J176*SUMIFS('[2]NGP%'!$E:$E,'[2]NGP%'!$A:$A,V176,'[2]NGP%'!$B:$B,AA176)))</f>
        <v>0</v>
      </c>
      <c r="Y176" s="32"/>
      <c r="Z176" s="54" t="str">
        <f>IF(MID(H176,1,4)="Item","Nil",IF(G176="contract_cover",VLOOKUP(I176,'svc type'!C:D,2,FALSE),VLOOKUP(G176,'svc type'!A:D,4,FALSE)))</f>
        <v>Exp</v>
      </c>
      <c r="AA176" s="4" t="str">
        <f>IF(B176="","",VLOOKUP(B176,Sector!C:D,2,FALSE))</f>
        <v>OTH</v>
      </c>
      <c r="AB176" s="4" t="str">
        <f t="shared" si="5"/>
        <v>TCU-WS</v>
      </c>
      <c r="AC176" s="4"/>
      <c r="AD176" s="4"/>
      <c r="AE176" s="4"/>
      <c r="AF176" s="4"/>
      <c r="AG176" s="4"/>
    </row>
    <row r="177" spans="1:33" x14ac:dyDescent="0.25">
      <c r="A177" s="57">
        <v>42249.44028101852</v>
      </c>
      <c r="B177" s="32" t="s">
        <v>22</v>
      </c>
      <c r="C177" s="32" t="s">
        <v>784</v>
      </c>
      <c r="D177" s="32" t="s">
        <v>783</v>
      </c>
      <c r="E177" s="32" t="s">
        <v>6136</v>
      </c>
      <c r="F177" s="32" t="s">
        <v>6137</v>
      </c>
      <c r="G177" s="32" t="s">
        <v>35</v>
      </c>
      <c r="H177" s="32" t="s">
        <v>38</v>
      </c>
      <c r="I177" s="32" t="s">
        <v>2006</v>
      </c>
      <c r="J177" s="35">
        <v>0</v>
      </c>
      <c r="K177" s="35">
        <v>0</v>
      </c>
      <c r="L177" s="35">
        <v>0</v>
      </c>
      <c r="M177" s="35">
        <v>15.5</v>
      </c>
      <c r="N177" s="32" t="s">
        <v>19</v>
      </c>
      <c r="O177" s="32" t="s">
        <v>24</v>
      </c>
      <c r="P177" s="32">
        <v>1</v>
      </c>
      <c r="Q177" s="32"/>
      <c r="R177" s="39">
        <f t="shared" si="4"/>
        <v>1509</v>
      </c>
      <c r="S177" s="5" t="s">
        <v>51</v>
      </c>
      <c r="T177" s="5" t="s">
        <v>64</v>
      </c>
      <c r="U177" s="2"/>
      <c r="V177" s="2" t="str">
        <f>IF($J177+$L177=0,"nil",IF(OR($B177="TCU-WS",$B177=""),"non comm",IF(OR($G177="contract_cover",$H177="fixed price"),VLOOKUP($I177,'[1]mapping 2015'!$A:$B,2,FALSE),VLOOKUP($G177,'[1]mapping 2015'!$A:$B,2,FALSE))))</f>
        <v>nil</v>
      </c>
      <c r="W177" s="37">
        <f>IF(OR(V177="non comm",V177="nil",J177=0),0,IF(V177="SBM 2.1 IIPS",J177*VLOOKUP(N177,'[2]NGP%'!$C:$D,2,FALSE),J177*SUMIFS('[2]NGP%'!$D:$D,'[2]NGP%'!$A:$A,V177,'[2]NGP%'!$B:$B,AA177)))</f>
        <v>0</v>
      </c>
      <c r="X177" s="37">
        <f>IF(OR(V177="non comm",V177="nil",J177=0),0,IF(V177="SBM 2.1 IIPS",J177*VLOOKUP(N177,'[2]NGP%'!$C:$E,3,FALSE),J177*SUMIFS('[2]NGP%'!$E:$E,'[2]NGP%'!$A:$A,V177,'[2]NGP%'!$B:$B,AA177)))</f>
        <v>0</v>
      </c>
      <c r="Y177" s="32"/>
      <c r="Z177" s="54" t="str">
        <f>IF(MID(H177,1,4)="Item","Nil",IF(G177="contract_cover",VLOOKUP(I177,'svc type'!C:D,2,FALSE),VLOOKUP(G177,'svc type'!A:D,4,FALSE)))</f>
        <v>Exp</v>
      </c>
      <c r="AA177" s="4" t="str">
        <f>IF(B177="","",VLOOKUP(B177,Sector!C:D,2,FALSE))</f>
        <v>OTH</v>
      </c>
      <c r="AB177" s="4" t="str">
        <f t="shared" si="5"/>
        <v>TCU-WS</v>
      </c>
      <c r="AC177" s="4"/>
      <c r="AD177" s="4"/>
      <c r="AE177" s="4"/>
      <c r="AF177" s="4"/>
      <c r="AG177" s="4"/>
    </row>
    <row r="178" spans="1:33" x14ac:dyDescent="0.25">
      <c r="A178" s="57">
        <v>42249.451860104164</v>
      </c>
      <c r="B178" s="32" t="s">
        <v>22</v>
      </c>
      <c r="C178" s="32" t="s">
        <v>78</v>
      </c>
      <c r="D178" s="32" t="s">
        <v>77</v>
      </c>
      <c r="E178" s="32" t="s">
        <v>6138</v>
      </c>
      <c r="F178" s="32" t="s">
        <v>6139</v>
      </c>
      <c r="G178" s="32" t="s">
        <v>25</v>
      </c>
      <c r="H178" s="32" t="s">
        <v>26</v>
      </c>
      <c r="I178" s="32" t="s">
        <v>2006</v>
      </c>
      <c r="J178" s="35">
        <v>0</v>
      </c>
      <c r="K178" s="35">
        <v>0</v>
      </c>
      <c r="L178" s="35">
        <v>0</v>
      </c>
      <c r="M178" s="35">
        <v>0</v>
      </c>
      <c r="N178" s="32" t="s">
        <v>19</v>
      </c>
      <c r="O178" s="32" t="s">
        <v>24</v>
      </c>
      <c r="P178" s="32">
        <v>0.25</v>
      </c>
      <c r="Q178" s="32"/>
      <c r="R178" s="39">
        <f t="shared" si="4"/>
        <v>1509</v>
      </c>
      <c r="S178" s="5" t="s">
        <v>51</v>
      </c>
      <c r="T178" s="5" t="s">
        <v>64</v>
      </c>
      <c r="U178" s="2"/>
      <c r="V178" s="2" t="str">
        <f>IF($J178+$L178=0,"nil",IF(OR($B178="TCU-WS",$B178=""),"non comm",IF(OR($G178="contract_cover",$H178="fixed price"),VLOOKUP($I178,'[1]mapping 2015'!$A:$B,2,FALSE),VLOOKUP($G178,'[1]mapping 2015'!$A:$B,2,FALSE))))</f>
        <v>nil</v>
      </c>
      <c r="W178" s="37">
        <f>IF(OR(V178="non comm",V178="nil",J178=0),0,IF(V178="SBM 2.1 IIPS",J178*VLOOKUP(N178,'[2]NGP%'!$C:$D,2,FALSE),J178*SUMIFS('[2]NGP%'!$D:$D,'[2]NGP%'!$A:$A,V178,'[2]NGP%'!$B:$B,AA178)))</f>
        <v>0</v>
      </c>
      <c r="X178" s="37">
        <f>IF(OR(V178="non comm",V178="nil",J178=0),0,IF(V178="SBM 2.1 IIPS",J178*VLOOKUP(N178,'[2]NGP%'!$C:$E,3,FALSE),J178*SUMIFS('[2]NGP%'!$E:$E,'[2]NGP%'!$A:$A,V178,'[2]NGP%'!$B:$B,AA178)))</f>
        <v>0</v>
      </c>
      <c r="Y178" s="32"/>
      <c r="Z178" s="54" t="str">
        <f>IF(MID(H178,1,4)="Item","Nil",IF(G178="contract_cover",VLOOKUP(I178,'svc type'!C:D,2,FALSE),VLOOKUP(G178,'svc type'!A:D,4,FALSE)))</f>
        <v>IIPS</v>
      </c>
      <c r="AA178" s="4" t="str">
        <f>IF(B178="","",VLOOKUP(B178,Sector!C:D,2,FALSE))</f>
        <v>OTH</v>
      </c>
      <c r="AB178" s="4" t="str">
        <f t="shared" si="5"/>
        <v>TCU-WS</v>
      </c>
      <c r="AC178" s="4"/>
      <c r="AD178" s="4"/>
      <c r="AE178" s="4"/>
      <c r="AF178" s="4"/>
      <c r="AG178" s="4"/>
    </row>
    <row r="179" spans="1:33" x14ac:dyDescent="0.25">
      <c r="A179" s="57">
        <v>42249.460772916667</v>
      </c>
      <c r="B179" s="32"/>
      <c r="C179" s="32" t="s">
        <v>506</v>
      </c>
      <c r="D179" s="32" t="s">
        <v>334</v>
      </c>
      <c r="E179" s="32" t="s">
        <v>6140</v>
      </c>
      <c r="F179" s="32" t="s">
        <v>6141</v>
      </c>
      <c r="G179" s="32" t="s">
        <v>58</v>
      </c>
      <c r="H179" s="32" t="s">
        <v>59</v>
      </c>
      <c r="I179" s="32" t="s">
        <v>2006</v>
      </c>
      <c r="J179" s="35">
        <v>0</v>
      </c>
      <c r="K179" s="35">
        <v>0</v>
      </c>
      <c r="L179" s="35">
        <v>0</v>
      </c>
      <c r="M179" s="35">
        <v>0</v>
      </c>
      <c r="N179" s="32" t="s">
        <v>19</v>
      </c>
      <c r="O179" s="32" t="s">
        <v>322</v>
      </c>
      <c r="P179" s="32">
        <v>0</v>
      </c>
      <c r="Q179" s="32"/>
      <c r="R179" s="39">
        <f t="shared" si="4"/>
        <v>1509</v>
      </c>
      <c r="S179" s="5" t="s">
        <v>51</v>
      </c>
      <c r="T179" s="5" t="s">
        <v>64</v>
      </c>
      <c r="U179" s="2"/>
      <c r="V179" s="2" t="str">
        <f>IF($J179+$L179=0,"nil",IF(OR($B179="TCU-WS",$B179=""),"non comm",IF(OR($G179="contract_cover",$H179="fixed price"),VLOOKUP($I179,'[1]mapping 2015'!$A:$B,2,FALSE),VLOOKUP($G179,'[1]mapping 2015'!$A:$B,2,FALSE))))</f>
        <v>nil</v>
      </c>
      <c r="W179" s="37">
        <f>IF(OR(V179="non comm",V179="nil",J179=0),0,IF(V179="SBM 2.1 IIPS",J179*VLOOKUP(N179,'[2]NGP%'!$C:$D,2,FALSE),J179*SUMIFS('[2]NGP%'!$D:$D,'[2]NGP%'!$A:$A,V179,'[2]NGP%'!$B:$B,AA179)))</f>
        <v>0</v>
      </c>
      <c r="X179" s="37">
        <f>IF(OR(V179="non comm",V179="nil",J179=0),0,IF(V179="SBM 2.1 IIPS",J179*VLOOKUP(N179,'[2]NGP%'!$C:$E,3,FALSE),J179*SUMIFS('[2]NGP%'!$E:$E,'[2]NGP%'!$A:$A,V179,'[2]NGP%'!$B:$B,AA179)))</f>
        <v>0</v>
      </c>
      <c r="Y179" s="32"/>
      <c r="Z179" s="54" t="str">
        <f>IF(MID(H179,1,4)="Item","Nil",IF(G179="contract_cover",VLOOKUP(I179,'svc type'!C:D,2,FALSE),VLOOKUP(G179,'svc type'!A:D,4,FALSE)))</f>
        <v>SVC</v>
      </c>
      <c r="AA179" s="4" t="str">
        <f>IF(B179="","",VLOOKUP(B179,Sector!C:D,2,FALSE))</f>
        <v/>
      </c>
      <c r="AB179" s="4">
        <f t="shared" si="5"/>
        <v>0</v>
      </c>
      <c r="AC179" s="4"/>
      <c r="AD179" s="4"/>
      <c r="AE179" s="4"/>
      <c r="AF179" s="4"/>
      <c r="AG179" s="4"/>
    </row>
    <row r="180" spans="1:33" x14ac:dyDescent="0.25">
      <c r="A180" s="57">
        <v>42249.462545601855</v>
      </c>
      <c r="B180" s="32"/>
      <c r="C180" s="32" t="s">
        <v>375</v>
      </c>
      <c r="D180" s="32" t="s">
        <v>334</v>
      </c>
      <c r="E180" s="32" t="s">
        <v>6142</v>
      </c>
      <c r="F180" s="32" t="s">
        <v>6143</v>
      </c>
      <c r="G180" s="32" t="s">
        <v>58</v>
      </c>
      <c r="H180" s="32" t="s">
        <v>59</v>
      </c>
      <c r="I180" s="32" t="s">
        <v>2006</v>
      </c>
      <c r="J180" s="35">
        <v>0</v>
      </c>
      <c r="K180" s="35">
        <v>0</v>
      </c>
      <c r="L180" s="35">
        <v>0</v>
      </c>
      <c r="M180" s="35">
        <v>0</v>
      </c>
      <c r="N180" s="32" t="s">
        <v>19</v>
      </c>
      <c r="O180" s="32" t="s">
        <v>322</v>
      </c>
      <c r="P180" s="32">
        <v>0</v>
      </c>
      <c r="Q180" s="32"/>
      <c r="R180" s="39">
        <f t="shared" si="4"/>
        <v>1509</v>
      </c>
      <c r="S180" s="5" t="s">
        <v>51</v>
      </c>
      <c r="T180" s="5" t="s">
        <v>64</v>
      </c>
      <c r="U180" s="2"/>
      <c r="V180" s="2" t="str">
        <f>IF($J180+$L180=0,"nil",IF(OR($B180="TCU-WS",$B180=""),"non comm",IF(OR($G180="contract_cover",$H180="fixed price"),VLOOKUP($I180,'[1]mapping 2015'!$A:$B,2,FALSE),VLOOKUP($G180,'[1]mapping 2015'!$A:$B,2,FALSE))))</f>
        <v>nil</v>
      </c>
      <c r="W180" s="37">
        <f>IF(OR(V180="non comm",V180="nil",J180=0),0,IF(V180="SBM 2.1 IIPS",J180*VLOOKUP(N180,'[2]NGP%'!$C:$D,2,FALSE),J180*SUMIFS('[2]NGP%'!$D:$D,'[2]NGP%'!$A:$A,V180,'[2]NGP%'!$B:$B,AA180)))</f>
        <v>0</v>
      </c>
      <c r="X180" s="37">
        <f>IF(OR(V180="non comm",V180="nil",J180=0),0,IF(V180="SBM 2.1 IIPS",J180*VLOOKUP(N180,'[2]NGP%'!$C:$E,3,FALSE),J180*SUMIFS('[2]NGP%'!$E:$E,'[2]NGP%'!$A:$A,V180,'[2]NGP%'!$B:$B,AA180)))</f>
        <v>0</v>
      </c>
      <c r="Y180" s="32"/>
      <c r="Z180" s="54" t="str">
        <f>IF(MID(H180,1,4)="Item","Nil",IF(G180="contract_cover",VLOOKUP(I180,'svc type'!C:D,2,FALSE),VLOOKUP(G180,'svc type'!A:D,4,FALSE)))</f>
        <v>SVC</v>
      </c>
      <c r="AA180" s="4" t="str">
        <f>IF(B180="","",VLOOKUP(B180,Sector!C:D,2,FALSE))</f>
        <v/>
      </c>
      <c r="AB180" s="4">
        <f t="shared" si="5"/>
        <v>0</v>
      </c>
      <c r="AC180" s="4"/>
      <c r="AD180" s="4"/>
      <c r="AE180" s="4"/>
      <c r="AF180" s="4"/>
      <c r="AG180" s="4"/>
    </row>
    <row r="181" spans="1:33" x14ac:dyDescent="0.25">
      <c r="A181" s="57">
        <v>42249.463088888886</v>
      </c>
      <c r="B181" s="32"/>
      <c r="C181" s="32" t="s">
        <v>4668</v>
      </c>
      <c r="D181" s="32" t="s">
        <v>334</v>
      </c>
      <c r="E181" s="32" t="s">
        <v>6144</v>
      </c>
      <c r="F181" s="32" t="s">
        <v>6145</v>
      </c>
      <c r="G181" s="32" t="s">
        <v>58</v>
      </c>
      <c r="H181" s="32" t="s">
        <v>59</v>
      </c>
      <c r="I181" s="32" t="s">
        <v>2006</v>
      </c>
      <c r="J181" s="35">
        <v>0</v>
      </c>
      <c r="K181" s="35">
        <v>0</v>
      </c>
      <c r="L181" s="35">
        <v>0</v>
      </c>
      <c r="M181" s="35">
        <v>0</v>
      </c>
      <c r="N181" s="32" t="s">
        <v>19</v>
      </c>
      <c r="O181" s="32" t="s">
        <v>322</v>
      </c>
      <c r="P181" s="32">
        <v>0</v>
      </c>
      <c r="Q181" s="32"/>
      <c r="R181" s="39">
        <f t="shared" si="4"/>
        <v>1509</v>
      </c>
      <c r="S181" s="5" t="s">
        <v>51</v>
      </c>
      <c r="T181" s="5" t="s">
        <v>64</v>
      </c>
      <c r="U181" s="2"/>
      <c r="V181" s="2" t="str">
        <f>IF($J181+$L181=0,"nil",IF(OR($B181="TCU-WS",$B181=""),"non comm",IF(OR($G181="contract_cover",$H181="fixed price"),VLOOKUP($I181,'[1]mapping 2015'!$A:$B,2,FALSE),VLOOKUP($G181,'[1]mapping 2015'!$A:$B,2,FALSE))))</f>
        <v>nil</v>
      </c>
      <c r="W181" s="37">
        <f>IF(OR(V181="non comm",V181="nil",J181=0),0,IF(V181="SBM 2.1 IIPS",J181*VLOOKUP(N181,'[2]NGP%'!$C:$D,2,FALSE),J181*SUMIFS('[2]NGP%'!$D:$D,'[2]NGP%'!$A:$A,V181,'[2]NGP%'!$B:$B,AA181)))</f>
        <v>0</v>
      </c>
      <c r="X181" s="37">
        <f>IF(OR(V181="non comm",V181="nil",J181=0),0,IF(V181="SBM 2.1 IIPS",J181*VLOOKUP(N181,'[2]NGP%'!$C:$E,3,FALSE),J181*SUMIFS('[2]NGP%'!$E:$E,'[2]NGP%'!$A:$A,V181,'[2]NGP%'!$B:$B,AA181)))</f>
        <v>0</v>
      </c>
      <c r="Y181" s="32"/>
      <c r="Z181" s="54" t="str">
        <f>IF(MID(H181,1,4)="Item","Nil",IF(G181="contract_cover",VLOOKUP(I181,'svc type'!C:D,2,FALSE),VLOOKUP(G181,'svc type'!A:D,4,FALSE)))</f>
        <v>SVC</v>
      </c>
      <c r="AA181" s="4" t="str">
        <f>IF(B181="","",VLOOKUP(B181,Sector!C:D,2,FALSE))</f>
        <v/>
      </c>
      <c r="AB181" s="4">
        <f t="shared" si="5"/>
        <v>0</v>
      </c>
      <c r="AC181" s="4"/>
      <c r="AD181" s="4"/>
      <c r="AE181" s="4"/>
      <c r="AF181" s="4"/>
      <c r="AG181" s="4"/>
    </row>
    <row r="182" spans="1:33" x14ac:dyDescent="0.25">
      <c r="A182" s="57">
        <v>42249.468352511576</v>
      </c>
      <c r="B182" s="32" t="s">
        <v>22</v>
      </c>
      <c r="C182" s="32" t="s">
        <v>463</v>
      </c>
      <c r="D182" s="32" t="s">
        <v>462</v>
      </c>
      <c r="E182" s="32" t="s">
        <v>6146</v>
      </c>
      <c r="F182" s="32" t="s">
        <v>6147</v>
      </c>
      <c r="G182" s="32" t="s">
        <v>25</v>
      </c>
      <c r="H182" s="32" t="s">
        <v>26</v>
      </c>
      <c r="I182" s="32" t="s">
        <v>2006</v>
      </c>
      <c r="J182" s="35">
        <v>0</v>
      </c>
      <c r="K182" s="35">
        <v>0</v>
      </c>
      <c r="L182" s="35">
        <v>0</v>
      </c>
      <c r="M182" s="35">
        <v>0</v>
      </c>
      <c r="N182" s="32" t="s">
        <v>19</v>
      </c>
      <c r="O182" s="32" t="s">
        <v>32</v>
      </c>
      <c r="P182" s="32">
        <v>0.5</v>
      </c>
      <c r="Q182" s="32"/>
      <c r="R182" s="39">
        <f t="shared" si="4"/>
        <v>1509</v>
      </c>
      <c r="S182" s="5" t="s">
        <v>51</v>
      </c>
      <c r="T182" s="5" t="s">
        <v>64</v>
      </c>
      <c r="U182" s="2"/>
      <c r="V182" s="2" t="str">
        <f>IF($J182+$L182=0,"nil",IF(OR($B182="TCU-WS",$B182=""),"non comm",IF(OR($G182="contract_cover",$H182="fixed price"),VLOOKUP($I182,'[1]mapping 2015'!$A:$B,2,FALSE),VLOOKUP($G182,'[1]mapping 2015'!$A:$B,2,FALSE))))</f>
        <v>nil</v>
      </c>
      <c r="W182" s="37">
        <f>IF(OR(V182="non comm",V182="nil",J182=0),0,IF(V182="SBM 2.1 IIPS",J182*VLOOKUP(N182,'[2]NGP%'!$C:$D,2,FALSE),J182*SUMIFS('[2]NGP%'!$D:$D,'[2]NGP%'!$A:$A,V182,'[2]NGP%'!$B:$B,AA182)))</f>
        <v>0</v>
      </c>
      <c r="X182" s="37">
        <f>IF(OR(V182="non comm",V182="nil",J182=0),0,IF(V182="SBM 2.1 IIPS",J182*VLOOKUP(N182,'[2]NGP%'!$C:$E,3,FALSE),J182*SUMIFS('[2]NGP%'!$E:$E,'[2]NGP%'!$A:$A,V182,'[2]NGP%'!$B:$B,AA182)))</f>
        <v>0</v>
      </c>
      <c r="Y182" s="32"/>
      <c r="Z182" s="54" t="str">
        <f>IF(MID(H182,1,4)="Item","Nil",IF(G182="contract_cover",VLOOKUP(I182,'svc type'!C:D,2,FALSE),VLOOKUP(G182,'svc type'!A:D,4,FALSE)))</f>
        <v>IIPS</v>
      </c>
      <c r="AA182" s="4" t="str">
        <f>IF(B182="","",VLOOKUP(B182,Sector!C:D,2,FALSE))</f>
        <v>OTH</v>
      </c>
      <c r="AB182" s="4" t="str">
        <f t="shared" si="5"/>
        <v>TCU-WS</v>
      </c>
      <c r="AC182" s="4"/>
      <c r="AD182" s="4"/>
      <c r="AE182" s="4"/>
      <c r="AF182" s="4"/>
      <c r="AG182" s="4"/>
    </row>
    <row r="183" spans="1:33" x14ac:dyDescent="0.25">
      <c r="A183" s="57">
        <v>42249.468352511576</v>
      </c>
      <c r="B183" s="32" t="s">
        <v>22</v>
      </c>
      <c r="C183" s="32" t="s">
        <v>463</v>
      </c>
      <c r="D183" s="32" t="s">
        <v>462</v>
      </c>
      <c r="E183" s="32" t="s">
        <v>6146</v>
      </c>
      <c r="F183" s="32" t="s">
        <v>6147</v>
      </c>
      <c r="G183" s="32" t="s">
        <v>35</v>
      </c>
      <c r="H183" s="32" t="s">
        <v>38</v>
      </c>
      <c r="I183" s="32" t="s">
        <v>2006</v>
      </c>
      <c r="J183" s="35">
        <v>0</v>
      </c>
      <c r="K183" s="35">
        <v>0</v>
      </c>
      <c r="L183" s="35">
        <v>0</v>
      </c>
      <c r="M183" s="35">
        <v>21.85</v>
      </c>
      <c r="N183" s="32" t="s">
        <v>19</v>
      </c>
      <c r="O183" s="32" t="s">
        <v>32</v>
      </c>
      <c r="P183" s="32">
        <v>1</v>
      </c>
      <c r="Q183" s="32"/>
      <c r="R183" s="39">
        <f t="shared" si="4"/>
        <v>1509</v>
      </c>
      <c r="S183" s="5" t="s">
        <v>51</v>
      </c>
      <c r="T183" s="5" t="s">
        <v>64</v>
      </c>
      <c r="U183" s="2"/>
      <c r="V183" s="2" t="str">
        <f>IF($J183+$L183=0,"nil",IF(OR($B183="TCU-WS",$B183=""),"non comm",IF(OR($G183="contract_cover",$H183="fixed price"),VLOOKUP($I183,'[1]mapping 2015'!$A:$B,2,FALSE),VLOOKUP($G183,'[1]mapping 2015'!$A:$B,2,FALSE))))</f>
        <v>nil</v>
      </c>
      <c r="W183" s="37">
        <f>IF(OR(V183="non comm",V183="nil",J183=0),0,IF(V183="SBM 2.1 IIPS",J183*VLOOKUP(N183,'[2]NGP%'!$C:$D,2,FALSE),J183*SUMIFS('[2]NGP%'!$D:$D,'[2]NGP%'!$A:$A,V183,'[2]NGP%'!$B:$B,AA183)))</f>
        <v>0</v>
      </c>
      <c r="X183" s="37">
        <f>IF(OR(V183="non comm",V183="nil",J183=0),0,IF(V183="SBM 2.1 IIPS",J183*VLOOKUP(N183,'[2]NGP%'!$C:$E,3,FALSE),J183*SUMIFS('[2]NGP%'!$E:$E,'[2]NGP%'!$A:$A,V183,'[2]NGP%'!$B:$B,AA183)))</f>
        <v>0</v>
      </c>
      <c r="Y183" s="32"/>
      <c r="Z183" s="54" t="str">
        <f>IF(MID(H183,1,4)="Item","Nil",IF(G183="contract_cover",VLOOKUP(I183,'svc type'!C:D,2,FALSE),VLOOKUP(G183,'svc type'!A:D,4,FALSE)))</f>
        <v>Exp</v>
      </c>
      <c r="AA183" s="4" t="str">
        <f>IF(B183="","",VLOOKUP(B183,Sector!C:D,2,FALSE))</f>
        <v>OTH</v>
      </c>
      <c r="AB183" s="4" t="str">
        <f t="shared" si="5"/>
        <v>TCU-WS</v>
      </c>
      <c r="AC183" s="4"/>
      <c r="AD183" s="4"/>
      <c r="AE183" s="4"/>
      <c r="AF183" s="4"/>
      <c r="AG183" s="4"/>
    </row>
    <row r="184" spans="1:33" x14ac:dyDescent="0.25">
      <c r="A184" s="57">
        <v>42249.47303144676</v>
      </c>
      <c r="B184" s="32" t="s">
        <v>22</v>
      </c>
      <c r="C184" s="32" t="s">
        <v>463</v>
      </c>
      <c r="D184" s="32" t="s">
        <v>462</v>
      </c>
      <c r="E184" s="32" t="s">
        <v>6148</v>
      </c>
      <c r="F184" s="32" t="s">
        <v>6149</v>
      </c>
      <c r="G184" s="32" t="s">
        <v>25</v>
      </c>
      <c r="H184" s="32" t="s">
        <v>26</v>
      </c>
      <c r="I184" s="32" t="s">
        <v>2006</v>
      </c>
      <c r="J184" s="35">
        <v>0</v>
      </c>
      <c r="K184" s="35">
        <v>0</v>
      </c>
      <c r="L184" s="35">
        <v>0</v>
      </c>
      <c r="M184" s="35">
        <v>0</v>
      </c>
      <c r="N184" s="32" t="s">
        <v>19</v>
      </c>
      <c r="O184" s="32" t="s">
        <v>32</v>
      </c>
      <c r="P184" s="32">
        <v>5.5</v>
      </c>
      <c r="Q184" s="32"/>
      <c r="R184" s="39">
        <f t="shared" si="4"/>
        <v>1509</v>
      </c>
      <c r="S184" s="5" t="s">
        <v>51</v>
      </c>
      <c r="T184" s="5" t="s">
        <v>64</v>
      </c>
      <c r="U184" s="2"/>
      <c r="V184" s="2" t="str">
        <f>IF($J184+$L184=0,"nil",IF(OR($B184="TCU-WS",$B184=""),"non comm",IF(OR($G184="contract_cover",$H184="fixed price"),VLOOKUP($I184,'[1]mapping 2015'!$A:$B,2,FALSE),VLOOKUP($G184,'[1]mapping 2015'!$A:$B,2,FALSE))))</f>
        <v>nil</v>
      </c>
      <c r="W184" s="37">
        <f>IF(OR(V184="non comm",V184="nil",J184=0),0,IF(V184="SBM 2.1 IIPS",J184*VLOOKUP(N184,'[2]NGP%'!$C:$D,2,FALSE),J184*SUMIFS('[2]NGP%'!$D:$D,'[2]NGP%'!$A:$A,V184,'[2]NGP%'!$B:$B,AA184)))</f>
        <v>0</v>
      </c>
      <c r="X184" s="37">
        <f>IF(OR(V184="non comm",V184="nil",J184=0),0,IF(V184="SBM 2.1 IIPS",J184*VLOOKUP(N184,'[2]NGP%'!$C:$E,3,FALSE),J184*SUMIFS('[2]NGP%'!$E:$E,'[2]NGP%'!$A:$A,V184,'[2]NGP%'!$B:$B,AA184)))</f>
        <v>0</v>
      </c>
      <c r="Y184" s="32"/>
      <c r="Z184" s="54" t="str">
        <f>IF(MID(H184,1,4)="Item","Nil",IF(G184="contract_cover",VLOOKUP(I184,'svc type'!C:D,2,FALSE),VLOOKUP(G184,'svc type'!A:D,4,FALSE)))</f>
        <v>IIPS</v>
      </c>
      <c r="AA184" s="4" t="str">
        <f>IF(B184="","",VLOOKUP(B184,Sector!C:D,2,FALSE))</f>
        <v>OTH</v>
      </c>
      <c r="AB184" s="4" t="str">
        <f t="shared" si="5"/>
        <v>TCU-WS</v>
      </c>
      <c r="AC184" s="4"/>
      <c r="AD184" s="4"/>
      <c r="AE184" s="4"/>
      <c r="AF184" s="4"/>
      <c r="AG184" s="4"/>
    </row>
    <row r="185" spans="1:33" x14ac:dyDescent="0.25">
      <c r="A185" s="57">
        <v>42249.47303144676</v>
      </c>
      <c r="B185" s="32" t="s">
        <v>22</v>
      </c>
      <c r="C185" s="32" t="s">
        <v>463</v>
      </c>
      <c r="D185" s="32" t="s">
        <v>462</v>
      </c>
      <c r="E185" s="32" t="s">
        <v>6148</v>
      </c>
      <c r="F185" s="32" t="s">
        <v>6149</v>
      </c>
      <c r="G185" s="32" t="s">
        <v>35</v>
      </c>
      <c r="H185" s="32" t="s">
        <v>38</v>
      </c>
      <c r="I185" s="32" t="s">
        <v>2006</v>
      </c>
      <c r="J185" s="35">
        <v>0</v>
      </c>
      <c r="K185" s="35">
        <v>0</v>
      </c>
      <c r="L185" s="35">
        <v>0</v>
      </c>
      <c r="M185" s="35">
        <v>29.05</v>
      </c>
      <c r="N185" s="32" t="s">
        <v>19</v>
      </c>
      <c r="O185" s="32" t="s">
        <v>32</v>
      </c>
      <c r="P185" s="32">
        <v>1</v>
      </c>
      <c r="Q185" s="32"/>
      <c r="R185" s="39">
        <f t="shared" si="4"/>
        <v>1509</v>
      </c>
      <c r="S185" s="5" t="s">
        <v>51</v>
      </c>
      <c r="T185" s="5" t="s">
        <v>64</v>
      </c>
      <c r="U185" s="2"/>
      <c r="V185" s="2" t="str">
        <f>IF($J185+$L185=0,"nil",IF(OR($B185="TCU-WS",$B185=""),"non comm",IF(OR($G185="contract_cover",$H185="fixed price"),VLOOKUP($I185,'[1]mapping 2015'!$A:$B,2,FALSE),VLOOKUP($G185,'[1]mapping 2015'!$A:$B,2,FALSE))))</f>
        <v>nil</v>
      </c>
      <c r="W185" s="37">
        <f>IF(OR(V185="non comm",V185="nil",J185=0),0,IF(V185="SBM 2.1 IIPS",J185*VLOOKUP(N185,'[2]NGP%'!$C:$D,2,FALSE),J185*SUMIFS('[2]NGP%'!$D:$D,'[2]NGP%'!$A:$A,V185,'[2]NGP%'!$B:$B,AA185)))</f>
        <v>0</v>
      </c>
      <c r="X185" s="37">
        <f>IF(OR(V185="non comm",V185="nil",J185=0),0,IF(V185="SBM 2.1 IIPS",J185*VLOOKUP(N185,'[2]NGP%'!$C:$E,3,FALSE),J185*SUMIFS('[2]NGP%'!$E:$E,'[2]NGP%'!$A:$A,V185,'[2]NGP%'!$B:$B,AA185)))</f>
        <v>0</v>
      </c>
      <c r="Y185" s="32"/>
      <c r="Z185" s="54" t="str">
        <f>IF(MID(H185,1,4)="Item","Nil",IF(G185="contract_cover",VLOOKUP(I185,'svc type'!C:D,2,FALSE),VLOOKUP(G185,'svc type'!A:D,4,FALSE)))</f>
        <v>Exp</v>
      </c>
      <c r="AA185" s="4" t="str">
        <f>IF(B185="","",VLOOKUP(B185,Sector!C:D,2,FALSE))</f>
        <v>OTH</v>
      </c>
      <c r="AB185" s="4" t="str">
        <f t="shared" si="5"/>
        <v>TCU-WS</v>
      </c>
      <c r="AC185" s="4"/>
      <c r="AD185" s="4"/>
      <c r="AE185" s="4"/>
      <c r="AF185" s="4"/>
      <c r="AG185" s="4"/>
    </row>
    <row r="186" spans="1:33" x14ac:dyDescent="0.25">
      <c r="A186" s="57">
        <v>42249.488868437496</v>
      </c>
      <c r="B186" s="32"/>
      <c r="C186" s="32" t="s">
        <v>2014</v>
      </c>
      <c r="D186" s="32" t="s">
        <v>334</v>
      </c>
      <c r="E186" s="32" t="s">
        <v>6150</v>
      </c>
      <c r="F186" s="32" t="s">
        <v>6151</v>
      </c>
      <c r="G186" s="32" t="s">
        <v>58</v>
      </c>
      <c r="H186" s="32" t="s">
        <v>59</v>
      </c>
      <c r="I186" s="32" t="s">
        <v>2006</v>
      </c>
      <c r="J186" s="35">
        <v>0</v>
      </c>
      <c r="K186" s="35">
        <v>0</v>
      </c>
      <c r="L186" s="35">
        <v>0</v>
      </c>
      <c r="M186" s="35">
        <v>0</v>
      </c>
      <c r="N186" s="32" t="s">
        <v>19</v>
      </c>
      <c r="O186" s="32" t="s">
        <v>322</v>
      </c>
      <c r="P186" s="32">
        <v>0</v>
      </c>
      <c r="Q186" s="32"/>
      <c r="R186" s="39">
        <f t="shared" si="4"/>
        <v>1509</v>
      </c>
      <c r="S186" s="5" t="s">
        <v>51</v>
      </c>
      <c r="T186" s="5" t="s">
        <v>64</v>
      </c>
      <c r="U186" s="2"/>
      <c r="V186" s="2" t="str">
        <f>IF($J186+$L186=0,"nil",IF(OR($B186="TCU-WS",$B186=""),"non comm",IF(OR($G186="contract_cover",$H186="fixed price"),VLOOKUP($I186,'[1]mapping 2015'!$A:$B,2,FALSE),VLOOKUP($G186,'[1]mapping 2015'!$A:$B,2,FALSE))))</f>
        <v>nil</v>
      </c>
      <c r="W186" s="37">
        <f>IF(OR(V186="non comm",V186="nil",J186=0),0,IF(V186="SBM 2.1 IIPS",J186*VLOOKUP(N186,'[2]NGP%'!$C:$D,2,FALSE),J186*SUMIFS('[2]NGP%'!$D:$D,'[2]NGP%'!$A:$A,V186,'[2]NGP%'!$B:$B,AA186)))</f>
        <v>0</v>
      </c>
      <c r="X186" s="37">
        <f>IF(OR(V186="non comm",V186="nil",J186=0),0,IF(V186="SBM 2.1 IIPS",J186*VLOOKUP(N186,'[2]NGP%'!$C:$E,3,FALSE),J186*SUMIFS('[2]NGP%'!$E:$E,'[2]NGP%'!$A:$A,V186,'[2]NGP%'!$B:$B,AA186)))</f>
        <v>0</v>
      </c>
      <c r="Y186" s="32"/>
      <c r="Z186" s="54" t="str">
        <f>IF(MID(H186,1,4)="Item","Nil",IF(G186="contract_cover",VLOOKUP(I186,'svc type'!C:D,2,FALSE),VLOOKUP(G186,'svc type'!A:D,4,FALSE)))</f>
        <v>SVC</v>
      </c>
      <c r="AA186" s="4" t="str">
        <f>IF(B186="","",VLOOKUP(B186,Sector!C:D,2,FALSE))</f>
        <v/>
      </c>
      <c r="AB186" s="4">
        <f t="shared" si="5"/>
        <v>0</v>
      </c>
      <c r="AC186" s="4"/>
      <c r="AD186" s="4"/>
      <c r="AE186" s="4"/>
      <c r="AF186" s="4"/>
      <c r="AG186" s="4"/>
    </row>
    <row r="187" spans="1:33" x14ac:dyDescent="0.25">
      <c r="A187" s="57">
        <v>42249.492277430552</v>
      </c>
      <c r="B187" s="32"/>
      <c r="C187" s="32" t="s">
        <v>336</v>
      </c>
      <c r="D187" s="32" t="s">
        <v>334</v>
      </c>
      <c r="E187" s="32" t="s">
        <v>6152</v>
      </c>
      <c r="F187" s="32" t="s">
        <v>6153</v>
      </c>
      <c r="G187" s="32" t="s">
        <v>58</v>
      </c>
      <c r="H187" s="32" t="s">
        <v>59</v>
      </c>
      <c r="I187" s="32" t="s">
        <v>2006</v>
      </c>
      <c r="J187" s="35">
        <v>0</v>
      </c>
      <c r="K187" s="35">
        <v>0</v>
      </c>
      <c r="L187" s="35">
        <v>0</v>
      </c>
      <c r="M187" s="35">
        <v>0</v>
      </c>
      <c r="N187" s="32" t="s">
        <v>19</v>
      </c>
      <c r="O187" s="32" t="s">
        <v>322</v>
      </c>
      <c r="P187" s="32">
        <v>0</v>
      </c>
      <c r="Q187" s="32"/>
      <c r="R187" s="39">
        <f t="shared" si="4"/>
        <v>1509</v>
      </c>
      <c r="S187" s="5" t="s">
        <v>51</v>
      </c>
      <c r="T187" s="5" t="s">
        <v>64</v>
      </c>
      <c r="U187" s="2"/>
      <c r="V187" s="2" t="str">
        <f>IF($J187+$L187=0,"nil",IF(OR($B187="TCU-WS",$B187=""),"non comm",IF(OR($G187="contract_cover",$H187="fixed price"),VLOOKUP($I187,'[1]mapping 2015'!$A:$B,2,FALSE),VLOOKUP($G187,'[1]mapping 2015'!$A:$B,2,FALSE))))</f>
        <v>nil</v>
      </c>
      <c r="W187" s="37">
        <f>IF(OR(V187="non comm",V187="nil",J187=0),0,IF(V187="SBM 2.1 IIPS",J187*VLOOKUP(N187,'[2]NGP%'!$C:$D,2,FALSE),J187*SUMIFS('[2]NGP%'!$D:$D,'[2]NGP%'!$A:$A,V187,'[2]NGP%'!$B:$B,AA187)))</f>
        <v>0</v>
      </c>
      <c r="X187" s="37">
        <f>IF(OR(V187="non comm",V187="nil",J187=0),0,IF(V187="SBM 2.1 IIPS",J187*VLOOKUP(N187,'[2]NGP%'!$C:$E,3,FALSE),J187*SUMIFS('[2]NGP%'!$E:$E,'[2]NGP%'!$A:$A,V187,'[2]NGP%'!$B:$B,AA187)))</f>
        <v>0</v>
      </c>
      <c r="Y187" s="32"/>
      <c r="Z187" s="54" t="str">
        <f>IF(MID(H187,1,4)="Item","Nil",IF(G187="contract_cover",VLOOKUP(I187,'svc type'!C:D,2,FALSE),VLOOKUP(G187,'svc type'!A:D,4,FALSE)))</f>
        <v>SVC</v>
      </c>
      <c r="AA187" s="4" t="str">
        <f>IF(B187="","",VLOOKUP(B187,Sector!C:D,2,FALSE))</f>
        <v/>
      </c>
      <c r="AB187" s="4">
        <f t="shared" si="5"/>
        <v>0</v>
      </c>
      <c r="AC187" s="4"/>
      <c r="AD187" s="4"/>
      <c r="AE187" s="4"/>
      <c r="AF187" s="4"/>
      <c r="AG187" s="4"/>
    </row>
    <row r="188" spans="1:33" x14ac:dyDescent="0.25">
      <c r="A188" s="57">
        <v>42249.502282754627</v>
      </c>
      <c r="B188" s="32"/>
      <c r="C188" s="32" t="s">
        <v>74</v>
      </c>
      <c r="D188" s="32" t="s">
        <v>73</v>
      </c>
      <c r="E188" s="32" t="s">
        <v>6154</v>
      </c>
      <c r="F188" s="32" t="s">
        <v>6155</v>
      </c>
      <c r="G188" s="32" t="s">
        <v>58</v>
      </c>
      <c r="H188" s="32" t="s">
        <v>59</v>
      </c>
      <c r="I188" s="32" t="s">
        <v>2006</v>
      </c>
      <c r="J188" s="35">
        <v>0</v>
      </c>
      <c r="K188" s="35">
        <v>0</v>
      </c>
      <c r="L188" s="35">
        <v>0</v>
      </c>
      <c r="M188" s="35">
        <v>0</v>
      </c>
      <c r="N188" s="32" t="s">
        <v>19</v>
      </c>
      <c r="O188" s="32" t="s">
        <v>32</v>
      </c>
      <c r="P188" s="32">
        <v>1.67</v>
      </c>
      <c r="Q188" s="32"/>
      <c r="R188" s="39">
        <f t="shared" si="4"/>
        <v>1509</v>
      </c>
      <c r="S188" s="5" t="s">
        <v>51</v>
      </c>
      <c r="T188" s="5" t="s">
        <v>64</v>
      </c>
      <c r="U188" s="2"/>
      <c r="V188" s="2" t="str">
        <f>IF($J188+$L188=0,"nil",IF(OR($B188="TCU-WS",$B188=""),"non comm",IF(OR($G188="contract_cover",$H188="fixed price"),VLOOKUP($I188,'[1]mapping 2015'!$A:$B,2,FALSE),VLOOKUP($G188,'[1]mapping 2015'!$A:$B,2,FALSE))))</f>
        <v>nil</v>
      </c>
      <c r="W188" s="37">
        <f>IF(OR(V188="non comm",V188="nil",J188=0),0,IF(V188="SBM 2.1 IIPS",J188*VLOOKUP(N188,'[2]NGP%'!$C:$D,2,FALSE),J188*SUMIFS('[2]NGP%'!$D:$D,'[2]NGP%'!$A:$A,V188,'[2]NGP%'!$B:$B,AA188)))</f>
        <v>0</v>
      </c>
      <c r="X188" s="37">
        <f>IF(OR(V188="non comm",V188="nil",J188=0),0,IF(V188="SBM 2.1 IIPS",J188*VLOOKUP(N188,'[2]NGP%'!$C:$E,3,FALSE),J188*SUMIFS('[2]NGP%'!$E:$E,'[2]NGP%'!$A:$A,V188,'[2]NGP%'!$B:$B,AA188)))</f>
        <v>0</v>
      </c>
      <c r="Y188" s="32"/>
      <c r="Z188" s="54" t="str">
        <f>IF(MID(H188,1,4)="Item","Nil",IF(G188="contract_cover",VLOOKUP(I188,'svc type'!C:D,2,FALSE),VLOOKUP(G188,'svc type'!A:D,4,FALSE)))</f>
        <v>SVC</v>
      </c>
      <c r="AA188" s="4" t="str">
        <f>IF(B188="","",VLOOKUP(B188,Sector!C:D,2,FALSE))</f>
        <v/>
      </c>
      <c r="AB188" s="4">
        <f t="shared" si="5"/>
        <v>0</v>
      </c>
      <c r="AC188" s="4"/>
      <c r="AD188" s="4"/>
      <c r="AE188" s="4"/>
      <c r="AF188" s="4"/>
      <c r="AG188" s="4"/>
    </row>
    <row r="189" spans="1:33" x14ac:dyDescent="0.25">
      <c r="A189" s="57">
        <v>42249.502282754627</v>
      </c>
      <c r="B189" s="32"/>
      <c r="C189" s="32" t="s">
        <v>74</v>
      </c>
      <c r="D189" s="32" t="s">
        <v>73</v>
      </c>
      <c r="E189" s="32" t="s">
        <v>6154</v>
      </c>
      <c r="F189" s="32" t="s">
        <v>6155</v>
      </c>
      <c r="G189" s="32" t="s">
        <v>58</v>
      </c>
      <c r="H189" s="32" t="s">
        <v>59</v>
      </c>
      <c r="I189" s="32" t="s">
        <v>2006</v>
      </c>
      <c r="J189" s="35">
        <v>0</v>
      </c>
      <c r="K189" s="35">
        <v>0</v>
      </c>
      <c r="L189" s="35">
        <v>0</v>
      </c>
      <c r="M189" s="35">
        <v>0</v>
      </c>
      <c r="N189" s="32" t="s">
        <v>19</v>
      </c>
      <c r="O189" s="32" t="s">
        <v>32</v>
      </c>
      <c r="P189" s="32">
        <v>8.82</v>
      </c>
      <c r="Q189" s="32"/>
      <c r="R189" s="39">
        <f t="shared" si="4"/>
        <v>1509</v>
      </c>
      <c r="S189" s="5" t="s">
        <v>51</v>
      </c>
      <c r="T189" s="5" t="s">
        <v>64</v>
      </c>
      <c r="U189" s="2"/>
      <c r="V189" s="2" t="str">
        <f>IF($J189+$L189=0,"nil",IF(OR($B189="TCU-WS",$B189=""),"non comm",IF(OR($G189="contract_cover",$H189="fixed price"),VLOOKUP($I189,'[1]mapping 2015'!$A:$B,2,FALSE),VLOOKUP($G189,'[1]mapping 2015'!$A:$B,2,FALSE))))</f>
        <v>nil</v>
      </c>
      <c r="W189" s="37">
        <f>IF(OR(V189="non comm",V189="nil",J189=0),0,IF(V189="SBM 2.1 IIPS",J189*VLOOKUP(N189,'[2]NGP%'!$C:$D,2,FALSE),J189*SUMIFS('[2]NGP%'!$D:$D,'[2]NGP%'!$A:$A,V189,'[2]NGP%'!$B:$B,AA189)))</f>
        <v>0</v>
      </c>
      <c r="X189" s="37">
        <f>IF(OR(V189="non comm",V189="nil",J189=0),0,IF(V189="SBM 2.1 IIPS",J189*VLOOKUP(N189,'[2]NGP%'!$C:$E,3,FALSE),J189*SUMIFS('[2]NGP%'!$E:$E,'[2]NGP%'!$A:$A,V189,'[2]NGP%'!$B:$B,AA189)))</f>
        <v>0</v>
      </c>
      <c r="Y189" s="32"/>
      <c r="Z189" s="54" t="str">
        <f>IF(MID(H189,1,4)="Item","Nil",IF(G189="contract_cover",VLOOKUP(I189,'svc type'!C:D,2,FALSE),VLOOKUP(G189,'svc type'!A:D,4,FALSE)))</f>
        <v>SVC</v>
      </c>
      <c r="AA189" s="4" t="str">
        <f>IF(B189="","",VLOOKUP(B189,Sector!C:D,2,FALSE))</f>
        <v/>
      </c>
      <c r="AB189" s="4">
        <f t="shared" si="5"/>
        <v>0</v>
      </c>
      <c r="AC189" s="4"/>
      <c r="AD189" s="4"/>
      <c r="AE189" s="4"/>
      <c r="AF189" s="4"/>
      <c r="AG189" s="4"/>
    </row>
    <row r="190" spans="1:33" x14ac:dyDescent="0.25">
      <c r="A190" s="57">
        <v>42249.502282754627</v>
      </c>
      <c r="B190" s="32"/>
      <c r="C190" s="32" t="s">
        <v>74</v>
      </c>
      <c r="D190" s="32" t="s">
        <v>73</v>
      </c>
      <c r="E190" s="32" t="s">
        <v>6154</v>
      </c>
      <c r="F190" s="32" t="s">
        <v>6155</v>
      </c>
      <c r="G190" s="32" t="s">
        <v>58</v>
      </c>
      <c r="H190" s="32" t="s">
        <v>59</v>
      </c>
      <c r="I190" s="32" t="s">
        <v>2006</v>
      </c>
      <c r="J190" s="35">
        <v>0</v>
      </c>
      <c r="K190" s="35">
        <v>0</v>
      </c>
      <c r="L190" s="35">
        <v>0</v>
      </c>
      <c r="M190" s="35">
        <v>0</v>
      </c>
      <c r="N190" s="32" t="s">
        <v>19</v>
      </c>
      <c r="O190" s="32" t="s">
        <v>32</v>
      </c>
      <c r="P190" s="32">
        <v>0.5</v>
      </c>
      <c r="Q190" s="32"/>
      <c r="R190" s="39">
        <f t="shared" si="4"/>
        <v>1509</v>
      </c>
      <c r="S190" s="5" t="s">
        <v>51</v>
      </c>
      <c r="T190" s="5" t="s">
        <v>64</v>
      </c>
      <c r="U190" s="2"/>
      <c r="V190" s="2" t="str">
        <f>IF($J190+$L190=0,"nil",IF(OR($B190="TCU-WS",$B190=""),"non comm",IF(OR($G190="contract_cover",$H190="fixed price"),VLOOKUP($I190,'[1]mapping 2015'!$A:$B,2,FALSE),VLOOKUP($G190,'[1]mapping 2015'!$A:$B,2,FALSE))))</f>
        <v>nil</v>
      </c>
      <c r="W190" s="37">
        <f>IF(OR(V190="non comm",V190="nil",J190=0),0,IF(V190="SBM 2.1 IIPS",J190*VLOOKUP(N190,'[2]NGP%'!$C:$D,2,FALSE),J190*SUMIFS('[2]NGP%'!$D:$D,'[2]NGP%'!$A:$A,V190,'[2]NGP%'!$B:$B,AA190)))</f>
        <v>0</v>
      </c>
      <c r="X190" s="37">
        <f>IF(OR(V190="non comm",V190="nil",J190=0),0,IF(V190="SBM 2.1 IIPS",J190*VLOOKUP(N190,'[2]NGP%'!$C:$E,3,FALSE),J190*SUMIFS('[2]NGP%'!$E:$E,'[2]NGP%'!$A:$A,V190,'[2]NGP%'!$B:$B,AA190)))</f>
        <v>0</v>
      </c>
      <c r="Y190" s="32"/>
      <c r="Z190" s="54" t="str">
        <f>IF(MID(H190,1,4)="Item","Nil",IF(G190="contract_cover",VLOOKUP(I190,'svc type'!C:D,2,FALSE),VLOOKUP(G190,'svc type'!A:D,4,FALSE)))</f>
        <v>SVC</v>
      </c>
      <c r="AA190" s="4" t="str">
        <f>IF(B190="","",VLOOKUP(B190,Sector!C:D,2,FALSE))</f>
        <v/>
      </c>
      <c r="AB190" s="4">
        <f t="shared" si="5"/>
        <v>0</v>
      </c>
      <c r="AC190" s="4"/>
      <c r="AD190" s="4"/>
      <c r="AE190" s="4"/>
      <c r="AF190" s="4"/>
      <c r="AG190" s="4"/>
    </row>
    <row r="191" spans="1:33" x14ac:dyDescent="0.25">
      <c r="A191" s="57">
        <v>42249.504512812498</v>
      </c>
      <c r="B191" s="32"/>
      <c r="C191" s="32" t="s">
        <v>722</v>
      </c>
      <c r="D191" s="32" t="s">
        <v>334</v>
      </c>
      <c r="E191" s="32" t="s">
        <v>6156</v>
      </c>
      <c r="F191" s="32" t="s">
        <v>6157</v>
      </c>
      <c r="G191" s="32" t="s">
        <v>58</v>
      </c>
      <c r="H191" s="32" t="s">
        <v>59</v>
      </c>
      <c r="I191" s="32" t="s">
        <v>2006</v>
      </c>
      <c r="J191" s="35">
        <v>0</v>
      </c>
      <c r="K191" s="35">
        <v>0</v>
      </c>
      <c r="L191" s="35">
        <v>0</v>
      </c>
      <c r="M191" s="35">
        <v>0</v>
      </c>
      <c r="N191" s="32" t="s">
        <v>19</v>
      </c>
      <c r="O191" s="32" t="s">
        <v>322</v>
      </c>
      <c r="P191" s="32">
        <v>0</v>
      </c>
      <c r="Q191" s="32"/>
      <c r="R191" s="39">
        <f t="shared" si="4"/>
        <v>1509</v>
      </c>
      <c r="S191" s="5" t="s">
        <v>51</v>
      </c>
      <c r="T191" s="5" t="s">
        <v>64</v>
      </c>
      <c r="U191" s="2"/>
      <c r="V191" s="2" t="str">
        <f>IF($J191+$L191=0,"nil",IF(OR($B191="TCU-WS",$B191=""),"non comm",IF(OR($G191="contract_cover",$H191="fixed price"),VLOOKUP($I191,'[1]mapping 2015'!$A:$B,2,FALSE),VLOOKUP($G191,'[1]mapping 2015'!$A:$B,2,FALSE))))</f>
        <v>nil</v>
      </c>
      <c r="W191" s="37">
        <f>IF(OR(V191="non comm",V191="nil",J191=0),0,IF(V191="SBM 2.1 IIPS",J191*VLOOKUP(N191,'[2]NGP%'!$C:$D,2,FALSE),J191*SUMIFS('[2]NGP%'!$D:$D,'[2]NGP%'!$A:$A,V191,'[2]NGP%'!$B:$B,AA191)))</f>
        <v>0</v>
      </c>
      <c r="X191" s="37">
        <f>IF(OR(V191="non comm",V191="nil",J191=0),0,IF(V191="SBM 2.1 IIPS",J191*VLOOKUP(N191,'[2]NGP%'!$C:$E,3,FALSE),J191*SUMIFS('[2]NGP%'!$E:$E,'[2]NGP%'!$A:$A,V191,'[2]NGP%'!$B:$B,AA191)))</f>
        <v>0</v>
      </c>
      <c r="Y191" s="32"/>
      <c r="Z191" s="54" t="str">
        <f>IF(MID(H191,1,4)="Item","Nil",IF(G191="contract_cover",VLOOKUP(I191,'svc type'!C:D,2,FALSE),VLOOKUP(G191,'svc type'!A:D,4,FALSE)))</f>
        <v>SVC</v>
      </c>
      <c r="AA191" s="4" t="str">
        <f>IF(B191="","",VLOOKUP(B191,Sector!C:D,2,FALSE))</f>
        <v/>
      </c>
      <c r="AB191" s="4">
        <f t="shared" si="5"/>
        <v>0</v>
      </c>
      <c r="AC191" s="4"/>
      <c r="AD191" s="4"/>
      <c r="AE191" s="4"/>
      <c r="AF191" s="4"/>
      <c r="AG191" s="4"/>
    </row>
    <row r="192" spans="1:33" x14ac:dyDescent="0.25">
      <c r="A192" s="57">
        <v>42249.571337071757</v>
      </c>
      <c r="B192" s="32" t="s">
        <v>22</v>
      </c>
      <c r="C192" s="32" t="s">
        <v>78</v>
      </c>
      <c r="D192" s="32" t="s">
        <v>77</v>
      </c>
      <c r="E192" s="32" t="s">
        <v>6158</v>
      </c>
      <c r="F192" s="32" t="s">
        <v>6159</v>
      </c>
      <c r="G192" s="32" t="s">
        <v>25</v>
      </c>
      <c r="H192" s="32" t="s">
        <v>26</v>
      </c>
      <c r="I192" s="32" t="s">
        <v>2006</v>
      </c>
      <c r="J192" s="35">
        <v>0</v>
      </c>
      <c r="K192" s="35">
        <v>0</v>
      </c>
      <c r="L192" s="35">
        <v>8.49</v>
      </c>
      <c r="M192" s="35">
        <v>0</v>
      </c>
      <c r="N192" s="32" t="s">
        <v>19</v>
      </c>
      <c r="O192" s="32" t="s">
        <v>508</v>
      </c>
      <c r="P192" s="32">
        <v>0.5</v>
      </c>
      <c r="Q192" s="32"/>
      <c r="R192" s="39">
        <f t="shared" si="4"/>
        <v>1509</v>
      </c>
      <c r="S192" s="5" t="s">
        <v>51</v>
      </c>
      <c r="T192" s="5" t="s">
        <v>64</v>
      </c>
      <c r="U192" s="2"/>
      <c r="V192" s="2" t="str">
        <f>IF($J192+$L192=0,"nil",IF(OR($B192="TCU-WS",$B192=""),"non comm",IF(OR($G192="contract_cover",$H192="fixed price"),VLOOKUP($I192,'[1]mapping 2015'!$A:$B,2,FALSE),VLOOKUP($G192,'[1]mapping 2015'!$A:$B,2,FALSE))))</f>
        <v>non comm</v>
      </c>
      <c r="W192" s="37">
        <f>IF(OR(V192="non comm",V192="nil",J192=0),0,IF(V192="SBM 2.1 IIPS",J192*VLOOKUP(N192,'[2]NGP%'!$C:$D,2,FALSE),J192*SUMIFS('[2]NGP%'!$D:$D,'[2]NGP%'!$A:$A,V192,'[2]NGP%'!$B:$B,AA192)))</f>
        <v>0</v>
      </c>
      <c r="X192" s="37">
        <f>IF(OR(V192="non comm",V192="nil",J192=0),0,IF(V192="SBM 2.1 IIPS",J192*VLOOKUP(N192,'[2]NGP%'!$C:$E,3,FALSE),J192*SUMIFS('[2]NGP%'!$E:$E,'[2]NGP%'!$A:$A,V192,'[2]NGP%'!$B:$B,AA192)))</f>
        <v>0</v>
      </c>
      <c r="Y192" s="32"/>
      <c r="Z192" s="54" t="str">
        <f>IF(MID(H192,1,4)="Item","Nil",IF(G192="contract_cover",VLOOKUP(I192,'svc type'!C:D,2,FALSE),VLOOKUP(G192,'svc type'!A:D,4,FALSE)))</f>
        <v>IIPS</v>
      </c>
      <c r="AA192" s="4" t="str">
        <f>IF(B192="","",VLOOKUP(B192,Sector!C:D,2,FALSE))</f>
        <v>OTH</v>
      </c>
      <c r="AB192" s="4" t="str">
        <f t="shared" si="5"/>
        <v>TCU-WS</v>
      </c>
      <c r="AC192" s="4"/>
      <c r="AD192" s="4"/>
      <c r="AE192" s="4"/>
      <c r="AF192" s="4"/>
      <c r="AG192" s="4"/>
    </row>
    <row r="193" spans="1:33" x14ac:dyDescent="0.25">
      <c r="A193" s="57">
        <v>42249.571337071757</v>
      </c>
      <c r="B193" s="32" t="s">
        <v>22</v>
      </c>
      <c r="C193" s="32" t="s">
        <v>78</v>
      </c>
      <c r="D193" s="32" t="s">
        <v>77</v>
      </c>
      <c r="E193" s="32" t="s">
        <v>6158</v>
      </c>
      <c r="F193" s="32" t="s">
        <v>6159</v>
      </c>
      <c r="G193" s="32" t="s">
        <v>361</v>
      </c>
      <c r="H193" s="32" t="s">
        <v>5993</v>
      </c>
      <c r="I193" s="32" t="s">
        <v>2006</v>
      </c>
      <c r="J193" s="35">
        <v>0</v>
      </c>
      <c r="K193" s="35">
        <v>105.87</v>
      </c>
      <c r="L193" s="35">
        <v>0</v>
      </c>
      <c r="M193" s="35">
        <v>0</v>
      </c>
      <c r="N193" s="32" t="s">
        <v>19</v>
      </c>
      <c r="O193" s="32" t="s">
        <v>508</v>
      </c>
      <c r="P193" s="32">
        <v>1</v>
      </c>
      <c r="Q193" s="32"/>
      <c r="R193" s="39">
        <f t="shared" si="4"/>
        <v>1509</v>
      </c>
      <c r="S193" s="5" t="s">
        <v>51</v>
      </c>
      <c r="T193" s="5" t="s">
        <v>64</v>
      </c>
      <c r="U193" s="2"/>
      <c r="V193" s="2" t="str">
        <f>IF($J193+$L193=0,"nil",IF(OR($B193="TCU-WS",$B193=""),"non comm",IF(OR($G193="contract_cover",$H193="fixed price"),VLOOKUP($I193,'[1]mapping 2015'!$A:$B,2,FALSE),VLOOKUP($G193,'[1]mapping 2015'!$A:$B,2,FALSE))))</f>
        <v>nil</v>
      </c>
      <c r="W193" s="37">
        <f>IF(OR(V193="non comm",V193="nil",J193=0),0,IF(V193="SBM 2.1 IIPS",J193*VLOOKUP(N193,'[2]NGP%'!$C:$D,2,FALSE),J193*SUMIFS('[2]NGP%'!$D:$D,'[2]NGP%'!$A:$A,V193,'[2]NGP%'!$B:$B,AA193)))</f>
        <v>0</v>
      </c>
      <c r="X193" s="37">
        <f>IF(OR(V193="non comm",V193="nil",J193=0),0,IF(V193="SBM 2.1 IIPS",J193*VLOOKUP(N193,'[2]NGP%'!$C:$E,3,FALSE),J193*SUMIFS('[2]NGP%'!$E:$E,'[2]NGP%'!$A:$A,V193,'[2]NGP%'!$B:$B,AA193)))</f>
        <v>0</v>
      </c>
      <c r="Y193" s="32"/>
      <c r="Z193" s="54" t="str">
        <f>IF(MID(H193,1,4)="Item","Nil",IF(G193="contract_cover",VLOOKUP(I193,'svc type'!C:D,2,FALSE),VLOOKUP(G193,'svc type'!A:D,4,FALSE)))</f>
        <v>Part</v>
      </c>
      <c r="AA193" s="4" t="str">
        <f>IF(B193="","",VLOOKUP(B193,Sector!C:D,2,FALSE))</f>
        <v>OTH</v>
      </c>
      <c r="AB193" s="4" t="str">
        <f t="shared" si="5"/>
        <v>TCU-WS</v>
      </c>
      <c r="AC193" s="4"/>
      <c r="AD193" s="4"/>
      <c r="AE193" s="4"/>
      <c r="AF193" s="4"/>
      <c r="AG193" s="4"/>
    </row>
    <row r="194" spans="1:33" x14ac:dyDescent="0.25">
      <c r="A194" s="57">
        <v>42249.571337071757</v>
      </c>
      <c r="B194" s="32" t="s">
        <v>22</v>
      </c>
      <c r="C194" s="32" t="s">
        <v>78</v>
      </c>
      <c r="D194" s="32" t="s">
        <v>77</v>
      </c>
      <c r="E194" s="32" t="s">
        <v>6158</v>
      </c>
      <c r="F194" s="32" t="s">
        <v>6159</v>
      </c>
      <c r="G194" s="32" t="s">
        <v>33</v>
      </c>
      <c r="H194" s="32" t="s">
        <v>34</v>
      </c>
      <c r="I194" s="32" t="s">
        <v>2006</v>
      </c>
      <c r="J194" s="35">
        <v>0</v>
      </c>
      <c r="K194" s="35">
        <v>0</v>
      </c>
      <c r="L194" s="35">
        <v>0</v>
      </c>
      <c r="M194" s="35">
        <v>3</v>
      </c>
      <c r="N194" s="32" t="s">
        <v>19</v>
      </c>
      <c r="O194" s="32" t="s">
        <v>508</v>
      </c>
      <c r="P194" s="32">
        <v>1</v>
      </c>
      <c r="Q194" s="32"/>
      <c r="R194" s="39">
        <f t="shared" si="4"/>
        <v>1509</v>
      </c>
      <c r="S194" s="5" t="s">
        <v>51</v>
      </c>
      <c r="T194" s="5" t="s">
        <v>64</v>
      </c>
      <c r="U194" s="2"/>
      <c r="V194" s="2" t="str">
        <f>IF($J194+$L194=0,"nil",IF(OR($B194="TCU-WS",$B194=""),"non comm",IF(OR($G194="contract_cover",$H194="fixed price"),VLOOKUP($I194,'[1]mapping 2015'!$A:$B,2,FALSE),VLOOKUP($G194,'[1]mapping 2015'!$A:$B,2,FALSE))))</f>
        <v>nil</v>
      </c>
      <c r="W194" s="37">
        <f>IF(OR(V194="non comm",V194="nil",J194=0),0,IF(V194="SBM 2.1 IIPS",J194*VLOOKUP(N194,'[2]NGP%'!$C:$D,2,FALSE),J194*SUMIFS('[2]NGP%'!$D:$D,'[2]NGP%'!$A:$A,V194,'[2]NGP%'!$B:$B,AA194)))</f>
        <v>0</v>
      </c>
      <c r="X194" s="37">
        <f>IF(OR(V194="non comm",V194="nil",J194=0),0,IF(V194="SBM 2.1 IIPS",J194*VLOOKUP(N194,'[2]NGP%'!$C:$E,3,FALSE),J194*SUMIFS('[2]NGP%'!$E:$E,'[2]NGP%'!$A:$A,V194,'[2]NGP%'!$B:$B,AA194)))</f>
        <v>0</v>
      </c>
      <c r="Y194" s="32"/>
      <c r="Z194" s="54" t="str">
        <f>IF(MID(H194,1,4)="Item","Nil",IF(G194="contract_cover",VLOOKUP(I194,'svc type'!C:D,2,FALSE),VLOOKUP(G194,'svc type'!A:D,4,FALSE)))</f>
        <v>Exp</v>
      </c>
      <c r="AA194" s="4" t="str">
        <f>IF(B194="","",VLOOKUP(B194,Sector!C:D,2,FALSE))</f>
        <v>OTH</v>
      </c>
      <c r="AB194" s="4" t="str">
        <f t="shared" si="5"/>
        <v>TCU-WS</v>
      </c>
      <c r="AC194" s="4"/>
      <c r="AD194" s="4"/>
      <c r="AE194" s="4"/>
      <c r="AF194" s="4"/>
      <c r="AG194" s="4"/>
    </row>
    <row r="195" spans="1:33" x14ac:dyDescent="0.25">
      <c r="A195" s="57">
        <v>42249.571337071757</v>
      </c>
      <c r="B195" s="32" t="s">
        <v>22</v>
      </c>
      <c r="C195" s="32" t="s">
        <v>78</v>
      </c>
      <c r="D195" s="32" t="s">
        <v>77</v>
      </c>
      <c r="E195" s="32" t="s">
        <v>6158</v>
      </c>
      <c r="F195" s="32" t="s">
        <v>6159</v>
      </c>
      <c r="G195" s="32" t="s">
        <v>33</v>
      </c>
      <c r="H195" s="32" t="s">
        <v>34</v>
      </c>
      <c r="I195" s="32" t="s">
        <v>2006</v>
      </c>
      <c r="J195" s="35">
        <v>0</v>
      </c>
      <c r="K195" s="35">
        <v>0</v>
      </c>
      <c r="L195" s="35">
        <v>0</v>
      </c>
      <c r="M195" s="35">
        <v>3</v>
      </c>
      <c r="N195" s="32" t="s">
        <v>19</v>
      </c>
      <c r="O195" s="32" t="s">
        <v>508</v>
      </c>
      <c r="P195" s="32">
        <v>1</v>
      </c>
      <c r="Q195" s="32"/>
      <c r="R195" s="39">
        <f t="shared" ref="R195:R258" si="6">R194</f>
        <v>1509</v>
      </c>
      <c r="S195" s="5" t="s">
        <v>51</v>
      </c>
      <c r="T195" s="5" t="s">
        <v>64</v>
      </c>
      <c r="U195" s="2"/>
      <c r="V195" s="2" t="str">
        <f>IF($J195+$L195=0,"nil",IF(OR($B195="TCU-WS",$B195=""),"non comm",IF(OR($G195="contract_cover",$H195="fixed price"),VLOOKUP($I195,'[1]mapping 2015'!$A:$B,2,FALSE),VLOOKUP($G195,'[1]mapping 2015'!$A:$B,2,FALSE))))</f>
        <v>nil</v>
      </c>
      <c r="W195" s="37">
        <f>IF(OR(V195="non comm",V195="nil",J195=0),0,IF(V195="SBM 2.1 IIPS",J195*VLOOKUP(N195,'[2]NGP%'!$C:$D,2,FALSE),J195*SUMIFS('[2]NGP%'!$D:$D,'[2]NGP%'!$A:$A,V195,'[2]NGP%'!$B:$B,AA195)))</f>
        <v>0</v>
      </c>
      <c r="X195" s="37">
        <f>IF(OR(V195="non comm",V195="nil",J195=0),0,IF(V195="SBM 2.1 IIPS",J195*VLOOKUP(N195,'[2]NGP%'!$C:$E,3,FALSE),J195*SUMIFS('[2]NGP%'!$E:$E,'[2]NGP%'!$A:$A,V195,'[2]NGP%'!$B:$B,AA195)))</f>
        <v>0</v>
      </c>
      <c r="Y195" s="32"/>
      <c r="Z195" s="54" t="str">
        <f>IF(MID(H195,1,4)="Item","Nil",IF(G195="contract_cover",VLOOKUP(I195,'svc type'!C:D,2,FALSE),VLOOKUP(G195,'svc type'!A:D,4,FALSE)))</f>
        <v>Exp</v>
      </c>
      <c r="AA195" s="4" t="str">
        <f>IF(B195="","",VLOOKUP(B195,Sector!C:D,2,FALSE))</f>
        <v>OTH</v>
      </c>
      <c r="AB195" s="4" t="str">
        <f t="shared" ref="AB195:AB258" si="7">B195</f>
        <v>TCU-WS</v>
      </c>
      <c r="AC195" s="4"/>
      <c r="AD195" s="4"/>
      <c r="AE195" s="4"/>
      <c r="AF195" s="4"/>
      <c r="AG195" s="4"/>
    </row>
    <row r="196" spans="1:33" x14ac:dyDescent="0.25">
      <c r="A196" s="57">
        <v>42249.584005590281</v>
      </c>
      <c r="B196" s="32" t="s">
        <v>22</v>
      </c>
      <c r="C196" s="32" t="s">
        <v>78</v>
      </c>
      <c r="D196" s="32" t="s">
        <v>77</v>
      </c>
      <c r="E196" s="32" t="s">
        <v>6160</v>
      </c>
      <c r="F196" s="32" t="s">
        <v>6161</v>
      </c>
      <c r="G196" s="32" t="s">
        <v>25</v>
      </c>
      <c r="H196" s="32" t="s">
        <v>26</v>
      </c>
      <c r="I196" s="32" t="s">
        <v>2006</v>
      </c>
      <c r="J196" s="35">
        <v>0</v>
      </c>
      <c r="K196" s="35">
        <v>0</v>
      </c>
      <c r="L196" s="35">
        <v>0</v>
      </c>
      <c r="M196" s="35">
        <v>0</v>
      </c>
      <c r="N196" s="32" t="s">
        <v>17</v>
      </c>
      <c r="O196" s="32" t="s">
        <v>24</v>
      </c>
      <c r="P196" s="32">
        <v>1.75</v>
      </c>
      <c r="Q196" s="32"/>
      <c r="R196" s="39">
        <f t="shared" si="6"/>
        <v>1509</v>
      </c>
      <c r="S196" s="5" t="s">
        <v>51</v>
      </c>
      <c r="T196" s="5" t="s">
        <v>64</v>
      </c>
      <c r="U196" s="2"/>
      <c r="V196" s="2" t="str">
        <f>IF($J196+$L196=0,"nil",IF(OR($B196="TCU-WS",$B196=""),"non comm",IF(OR($G196="contract_cover",$H196="fixed price"),VLOOKUP($I196,'[1]mapping 2015'!$A:$B,2,FALSE),VLOOKUP($G196,'[1]mapping 2015'!$A:$B,2,FALSE))))</f>
        <v>nil</v>
      </c>
      <c r="W196" s="37">
        <f>IF(OR(V196="non comm",V196="nil",J196=0),0,IF(V196="SBM 2.1 IIPS",J196*VLOOKUP(N196,'[2]NGP%'!$C:$D,2,FALSE),J196*SUMIFS('[2]NGP%'!$D:$D,'[2]NGP%'!$A:$A,V196,'[2]NGP%'!$B:$B,AA196)))</f>
        <v>0</v>
      </c>
      <c r="X196" s="37">
        <f>IF(OR(V196="non comm",V196="nil",J196=0),0,IF(V196="SBM 2.1 IIPS",J196*VLOOKUP(N196,'[2]NGP%'!$C:$E,3,FALSE),J196*SUMIFS('[2]NGP%'!$E:$E,'[2]NGP%'!$A:$A,V196,'[2]NGP%'!$B:$B,AA196)))</f>
        <v>0</v>
      </c>
      <c r="Y196" s="32"/>
      <c r="Z196" s="54" t="str">
        <f>IF(MID(H196,1,4)="Item","Nil",IF(G196="contract_cover",VLOOKUP(I196,'svc type'!C:D,2,FALSE),VLOOKUP(G196,'svc type'!A:D,4,FALSE)))</f>
        <v>IIPS</v>
      </c>
      <c r="AA196" s="4" t="str">
        <f>IF(B196="","",VLOOKUP(B196,Sector!C:D,2,FALSE))</f>
        <v>OTH</v>
      </c>
      <c r="AB196" s="4" t="str">
        <f t="shared" si="7"/>
        <v>TCU-WS</v>
      </c>
      <c r="AC196" s="4"/>
      <c r="AD196" s="4"/>
      <c r="AE196" s="4"/>
      <c r="AF196" s="4"/>
      <c r="AG196" s="4"/>
    </row>
    <row r="197" spans="1:33" x14ac:dyDescent="0.25">
      <c r="A197" s="57">
        <v>42249.584005590281</v>
      </c>
      <c r="B197" s="32" t="s">
        <v>22</v>
      </c>
      <c r="C197" s="32" t="s">
        <v>78</v>
      </c>
      <c r="D197" s="32" t="s">
        <v>77</v>
      </c>
      <c r="E197" s="32" t="s">
        <v>6160</v>
      </c>
      <c r="F197" s="32" t="s">
        <v>6161</v>
      </c>
      <c r="G197" s="32" t="s">
        <v>35</v>
      </c>
      <c r="H197" s="32" t="s">
        <v>38</v>
      </c>
      <c r="I197" s="32" t="s">
        <v>2006</v>
      </c>
      <c r="J197" s="35">
        <v>0</v>
      </c>
      <c r="K197" s="35">
        <v>0</v>
      </c>
      <c r="L197" s="35">
        <v>0</v>
      </c>
      <c r="M197" s="35">
        <v>6.75</v>
      </c>
      <c r="N197" s="32" t="s">
        <v>17</v>
      </c>
      <c r="O197" s="32" t="s">
        <v>24</v>
      </c>
      <c r="P197" s="32">
        <v>1</v>
      </c>
      <c r="Q197" s="32"/>
      <c r="R197" s="39">
        <f t="shared" si="6"/>
        <v>1509</v>
      </c>
      <c r="S197" s="5" t="s">
        <v>51</v>
      </c>
      <c r="T197" s="5" t="s">
        <v>64</v>
      </c>
      <c r="U197" s="2"/>
      <c r="V197" s="2" t="str">
        <f>IF($J197+$L197=0,"nil",IF(OR($B197="TCU-WS",$B197=""),"non comm",IF(OR($G197="contract_cover",$H197="fixed price"),VLOOKUP($I197,'[1]mapping 2015'!$A:$B,2,FALSE),VLOOKUP($G197,'[1]mapping 2015'!$A:$B,2,FALSE))))</f>
        <v>nil</v>
      </c>
      <c r="W197" s="37">
        <f>IF(OR(V197="non comm",V197="nil",J197=0),0,IF(V197="SBM 2.1 IIPS",J197*VLOOKUP(N197,'[2]NGP%'!$C:$D,2,FALSE),J197*SUMIFS('[2]NGP%'!$D:$D,'[2]NGP%'!$A:$A,V197,'[2]NGP%'!$B:$B,AA197)))</f>
        <v>0</v>
      </c>
      <c r="X197" s="37">
        <f>IF(OR(V197="non comm",V197="nil",J197=0),0,IF(V197="SBM 2.1 IIPS",J197*VLOOKUP(N197,'[2]NGP%'!$C:$E,3,FALSE),J197*SUMIFS('[2]NGP%'!$E:$E,'[2]NGP%'!$A:$A,V197,'[2]NGP%'!$B:$B,AA197)))</f>
        <v>0</v>
      </c>
      <c r="Y197" s="32"/>
      <c r="Z197" s="54" t="str">
        <f>IF(MID(H197,1,4)="Item","Nil",IF(G197="contract_cover",VLOOKUP(I197,'svc type'!C:D,2,FALSE),VLOOKUP(G197,'svc type'!A:D,4,FALSE)))</f>
        <v>Exp</v>
      </c>
      <c r="AA197" s="4" t="str">
        <f>IF(B197="","",VLOOKUP(B197,Sector!C:D,2,FALSE))</f>
        <v>OTH</v>
      </c>
      <c r="AB197" s="4" t="str">
        <f t="shared" si="7"/>
        <v>TCU-WS</v>
      </c>
      <c r="AC197" s="4"/>
      <c r="AD197" s="4"/>
      <c r="AE197" s="4"/>
      <c r="AF197" s="4"/>
      <c r="AG197" s="4"/>
    </row>
    <row r="198" spans="1:33" x14ac:dyDescent="0.25">
      <c r="A198" s="57">
        <v>42249.584005590281</v>
      </c>
      <c r="B198" s="32" t="s">
        <v>22</v>
      </c>
      <c r="C198" s="32" t="s">
        <v>78</v>
      </c>
      <c r="D198" s="32" t="s">
        <v>77</v>
      </c>
      <c r="E198" s="32" t="s">
        <v>6160</v>
      </c>
      <c r="F198" s="32" t="s">
        <v>6161</v>
      </c>
      <c r="G198" s="32" t="s">
        <v>35</v>
      </c>
      <c r="H198" s="32" t="s">
        <v>38</v>
      </c>
      <c r="I198" s="32" t="s">
        <v>2006</v>
      </c>
      <c r="J198" s="35">
        <v>0</v>
      </c>
      <c r="K198" s="35">
        <v>0</v>
      </c>
      <c r="L198" s="35">
        <v>0</v>
      </c>
      <c r="M198" s="35">
        <v>8.6</v>
      </c>
      <c r="N198" s="32" t="s">
        <v>17</v>
      </c>
      <c r="O198" s="32" t="s">
        <v>24</v>
      </c>
      <c r="P198" s="32">
        <v>1</v>
      </c>
      <c r="Q198" s="32"/>
      <c r="R198" s="39">
        <f t="shared" si="6"/>
        <v>1509</v>
      </c>
      <c r="S198" s="5" t="s">
        <v>51</v>
      </c>
      <c r="T198" s="5" t="s">
        <v>64</v>
      </c>
      <c r="U198" s="2"/>
      <c r="V198" s="2" t="str">
        <f>IF($J198+$L198=0,"nil",IF(OR($B198="TCU-WS",$B198=""),"non comm",IF(OR($G198="contract_cover",$H198="fixed price"),VLOOKUP($I198,'[1]mapping 2015'!$A:$B,2,FALSE),VLOOKUP($G198,'[1]mapping 2015'!$A:$B,2,FALSE))))</f>
        <v>nil</v>
      </c>
      <c r="W198" s="37">
        <f>IF(OR(V198="non comm",V198="nil",J198=0),0,IF(V198="SBM 2.1 IIPS",J198*VLOOKUP(N198,'[2]NGP%'!$C:$D,2,FALSE),J198*SUMIFS('[2]NGP%'!$D:$D,'[2]NGP%'!$A:$A,V198,'[2]NGP%'!$B:$B,AA198)))</f>
        <v>0</v>
      </c>
      <c r="X198" s="37">
        <f>IF(OR(V198="non comm",V198="nil",J198=0),0,IF(V198="SBM 2.1 IIPS",J198*VLOOKUP(N198,'[2]NGP%'!$C:$E,3,FALSE),J198*SUMIFS('[2]NGP%'!$E:$E,'[2]NGP%'!$A:$A,V198,'[2]NGP%'!$B:$B,AA198)))</f>
        <v>0</v>
      </c>
      <c r="Y198" s="32"/>
      <c r="Z198" s="54" t="str">
        <f>IF(MID(H198,1,4)="Item","Nil",IF(G198="contract_cover",VLOOKUP(I198,'svc type'!C:D,2,FALSE),VLOOKUP(G198,'svc type'!A:D,4,FALSE)))</f>
        <v>Exp</v>
      </c>
      <c r="AA198" s="4" t="str">
        <f>IF(B198="","",VLOOKUP(B198,Sector!C:D,2,FALSE))</f>
        <v>OTH</v>
      </c>
      <c r="AB198" s="4" t="str">
        <f t="shared" si="7"/>
        <v>TCU-WS</v>
      </c>
      <c r="AC198" s="4"/>
      <c r="AD198" s="4"/>
      <c r="AE198" s="4"/>
      <c r="AF198" s="4"/>
      <c r="AG198" s="4"/>
    </row>
    <row r="199" spans="1:33" x14ac:dyDescent="0.25">
      <c r="A199" s="57">
        <v>42249.584005590281</v>
      </c>
      <c r="B199" s="32" t="s">
        <v>22</v>
      </c>
      <c r="C199" s="32" t="s">
        <v>78</v>
      </c>
      <c r="D199" s="32" t="s">
        <v>77</v>
      </c>
      <c r="E199" s="32" t="s">
        <v>6160</v>
      </c>
      <c r="F199" s="32" t="s">
        <v>6161</v>
      </c>
      <c r="G199" s="32" t="s">
        <v>25</v>
      </c>
      <c r="H199" s="32" t="s">
        <v>26</v>
      </c>
      <c r="I199" s="32" t="s">
        <v>2006</v>
      </c>
      <c r="J199" s="35">
        <v>0</v>
      </c>
      <c r="K199" s="35">
        <v>0</v>
      </c>
      <c r="L199" s="35">
        <v>0</v>
      </c>
      <c r="M199" s="35">
        <v>0</v>
      </c>
      <c r="N199" s="32" t="s">
        <v>17</v>
      </c>
      <c r="O199" s="32" t="s">
        <v>24</v>
      </c>
      <c r="P199" s="32">
        <v>1.5</v>
      </c>
      <c r="Q199" s="32"/>
      <c r="R199" s="39">
        <f t="shared" si="6"/>
        <v>1509</v>
      </c>
      <c r="S199" s="5" t="s">
        <v>51</v>
      </c>
      <c r="T199" s="5" t="s">
        <v>64</v>
      </c>
      <c r="U199" s="2"/>
      <c r="V199" s="2" t="str">
        <f>IF($J199+$L199=0,"nil",IF(OR($B199="TCU-WS",$B199=""),"non comm",IF(OR($G199="contract_cover",$H199="fixed price"),VLOOKUP($I199,'[1]mapping 2015'!$A:$B,2,FALSE),VLOOKUP($G199,'[1]mapping 2015'!$A:$B,2,FALSE))))</f>
        <v>nil</v>
      </c>
      <c r="W199" s="37">
        <f>IF(OR(V199="non comm",V199="nil",J199=0),0,IF(V199="SBM 2.1 IIPS",J199*VLOOKUP(N199,'[2]NGP%'!$C:$D,2,FALSE),J199*SUMIFS('[2]NGP%'!$D:$D,'[2]NGP%'!$A:$A,V199,'[2]NGP%'!$B:$B,AA199)))</f>
        <v>0</v>
      </c>
      <c r="X199" s="37">
        <f>IF(OR(V199="non comm",V199="nil",J199=0),0,IF(V199="SBM 2.1 IIPS",J199*VLOOKUP(N199,'[2]NGP%'!$C:$E,3,FALSE),J199*SUMIFS('[2]NGP%'!$E:$E,'[2]NGP%'!$A:$A,V199,'[2]NGP%'!$B:$B,AA199)))</f>
        <v>0</v>
      </c>
      <c r="Y199" s="32"/>
      <c r="Z199" s="54" t="str">
        <f>IF(MID(H199,1,4)="Item","Nil",IF(G199="contract_cover",VLOOKUP(I199,'svc type'!C:D,2,FALSE),VLOOKUP(G199,'svc type'!A:D,4,FALSE)))</f>
        <v>IIPS</v>
      </c>
      <c r="AA199" s="4" t="str">
        <f>IF(B199="","",VLOOKUP(B199,Sector!C:D,2,FALSE))</f>
        <v>OTH</v>
      </c>
      <c r="AB199" s="4" t="str">
        <f t="shared" si="7"/>
        <v>TCU-WS</v>
      </c>
      <c r="AC199" s="4"/>
      <c r="AD199" s="4"/>
      <c r="AE199" s="4"/>
      <c r="AF199" s="4"/>
      <c r="AG199" s="4"/>
    </row>
    <row r="200" spans="1:33" x14ac:dyDescent="0.25">
      <c r="A200" s="57">
        <v>42249.584005590281</v>
      </c>
      <c r="B200" s="32" t="s">
        <v>22</v>
      </c>
      <c r="C200" s="32" t="s">
        <v>78</v>
      </c>
      <c r="D200" s="32" t="s">
        <v>77</v>
      </c>
      <c r="E200" s="32" t="s">
        <v>6160</v>
      </c>
      <c r="F200" s="32" t="s">
        <v>6161</v>
      </c>
      <c r="G200" s="32" t="s">
        <v>35</v>
      </c>
      <c r="H200" s="32" t="s">
        <v>38</v>
      </c>
      <c r="I200" s="32" t="s">
        <v>2006</v>
      </c>
      <c r="J200" s="35">
        <v>0</v>
      </c>
      <c r="K200" s="35">
        <v>0</v>
      </c>
      <c r="L200" s="35">
        <v>0</v>
      </c>
      <c r="M200" s="35">
        <v>8.1</v>
      </c>
      <c r="N200" s="32" t="s">
        <v>17</v>
      </c>
      <c r="O200" s="32" t="s">
        <v>24</v>
      </c>
      <c r="P200" s="32">
        <v>1</v>
      </c>
      <c r="Q200" s="32"/>
      <c r="R200" s="39">
        <f t="shared" si="6"/>
        <v>1509</v>
      </c>
      <c r="S200" s="5" t="s">
        <v>51</v>
      </c>
      <c r="T200" s="5" t="s">
        <v>64</v>
      </c>
      <c r="U200" s="2"/>
      <c r="V200" s="2" t="str">
        <f>IF($J200+$L200=0,"nil",IF(OR($B200="TCU-WS",$B200=""),"non comm",IF(OR($G200="contract_cover",$H200="fixed price"),VLOOKUP($I200,'[1]mapping 2015'!$A:$B,2,FALSE),VLOOKUP($G200,'[1]mapping 2015'!$A:$B,2,FALSE))))</f>
        <v>nil</v>
      </c>
      <c r="W200" s="37">
        <f>IF(OR(V200="non comm",V200="nil",J200=0),0,IF(V200="SBM 2.1 IIPS",J200*VLOOKUP(N200,'[2]NGP%'!$C:$D,2,FALSE),J200*SUMIFS('[2]NGP%'!$D:$D,'[2]NGP%'!$A:$A,V200,'[2]NGP%'!$B:$B,AA200)))</f>
        <v>0</v>
      </c>
      <c r="X200" s="37">
        <f>IF(OR(V200="non comm",V200="nil",J200=0),0,IF(V200="SBM 2.1 IIPS",J200*VLOOKUP(N200,'[2]NGP%'!$C:$E,3,FALSE),J200*SUMIFS('[2]NGP%'!$E:$E,'[2]NGP%'!$A:$A,V200,'[2]NGP%'!$B:$B,AA200)))</f>
        <v>0</v>
      </c>
      <c r="Y200" s="32"/>
      <c r="Z200" s="54" t="str">
        <f>IF(MID(H200,1,4)="Item","Nil",IF(G200="contract_cover",VLOOKUP(I200,'svc type'!C:D,2,FALSE),VLOOKUP(G200,'svc type'!A:D,4,FALSE)))</f>
        <v>Exp</v>
      </c>
      <c r="AA200" s="4" t="str">
        <f>IF(B200="","",VLOOKUP(B200,Sector!C:D,2,FALSE))</f>
        <v>OTH</v>
      </c>
      <c r="AB200" s="4" t="str">
        <f t="shared" si="7"/>
        <v>TCU-WS</v>
      </c>
      <c r="AC200" s="4"/>
      <c r="AD200" s="4"/>
      <c r="AE200" s="4"/>
      <c r="AF200" s="4"/>
      <c r="AG200" s="4"/>
    </row>
    <row r="201" spans="1:33" x14ac:dyDescent="0.25">
      <c r="A201" s="57">
        <v>42249.584005590281</v>
      </c>
      <c r="B201" s="32" t="s">
        <v>22</v>
      </c>
      <c r="C201" s="32" t="s">
        <v>78</v>
      </c>
      <c r="D201" s="32" t="s">
        <v>77</v>
      </c>
      <c r="E201" s="32" t="s">
        <v>6160</v>
      </c>
      <c r="F201" s="32" t="s">
        <v>6161</v>
      </c>
      <c r="G201" s="32" t="s">
        <v>35</v>
      </c>
      <c r="H201" s="32" t="s">
        <v>38</v>
      </c>
      <c r="I201" s="32" t="s">
        <v>2006</v>
      </c>
      <c r="J201" s="35">
        <v>0</v>
      </c>
      <c r="K201" s="35">
        <v>0</v>
      </c>
      <c r="L201" s="35">
        <v>0</v>
      </c>
      <c r="M201" s="35">
        <v>25.25</v>
      </c>
      <c r="N201" s="32" t="s">
        <v>17</v>
      </c>
      <c r="O201" s="32" t="s">
        <v>24</v>
      </c>
      <c r="P201" s="32">
        <v>1</v>
      </c>
      <c r="Q201" s="32"/>
      <c r="R201" s="39">
        <f t="shared" si="6"/>
        <v>1509</v>
      </c>
      <c r="S201" s="5" t="s">
        <v>51</v>
      </c>
      <c r="T201" s="5" t="s">
        <v>64</v>
      </c>
      <c r="U201" s="2"/>
      <c r="V201" s="2" t="str">
        <f>IF($J201+$L201=0,"nil",IF(OR($B201="TCU-WS",$B201=""),"non comm",IF(OR($G201="contract_cover",$H201="fixed price"),VLOOKUP($I201,'[1]mapping 2015'!$A:$B,2,FALSE),VLOOKUP($G201,'[1]mapping 2015'!$A:$B,2,FALSE))))</f>
        <v>nil</v>
      </c>
      <c r="W201" s="37">
        <f>IF(OR(V201="non comm",V201="nil",J201=0),0,IF(V201="SBM 2.1 IIPS",J201*VLOOKUP(N201,'[2]NGP%'!$C:$D,2,FALSE),J201*SUMIFS('[2]NGP%'!$D:$D,'[2]NGP%'!$A:$A,V201,'[2]NGP%'!$B:$B,AA201)))</f>
        <v>0</v>
      </c>
      <c r="X201" s="37">
        <f>IF(OR(V201="non comm",V201="nil",J201=0),0,IF(V201="SBM 2.1 IIPS",J201*VLOOKUP(N201,'[2]NGP%'!$C:$E,3,FALSE),J201*SUMIFS('[2]NGP%'!$E:$E,'[2]NGP%'!$A:$A,V201,'[2]NGP%'!$B:$B,AA201)))</f>
        <v>0</v>
      </c>
      <c r="Y201" s="32"/>
      <c r="Z201" s="54" t="str">
        <f>IF(MID(H201,1,4)="Item","Nil",IF(G201="contract_cover",VLOOKUP(I201,'svc type'!C:D,2,FALSE),VLOOKUP(G201,'svc type'!A:D,4,FALSE)))</f>
        <v>Exp</v>
      </c>
      <c r="AA201" s="4" t="str">
        <f>IF(B201="","",VLOOKUP(B201,Sector!C:D,2,FALSE))</f>
        <v>OTH</v>
      </c>
      <c r="AB201" s="4" t="str">
        <f t="shared" si="7"/>
        <v>TCU-WS</v>
      </c>
      <c r="AC201" s="4"/>
      <c r="AD201" s="4"/>
      <c r="AE201" s="4"/>
      <c r="AF201" s="4"/>
      <c r="AG201" s="4"/>
    </row>
    <row r="202" spans="1:33" x14ac:dyDescent="0.25">
      <c r="A202" s="57">
        <v>42249.584005590281</v>
      </c>
      <c r="B202" s="32" t="s">
        <v>22</v>
      </c>
      <c r="C202" s="32" t="s">
        <v>78</v>
      </c>
      <c r="D202" s="32" t="s">
        <v>77</v>
      </c>
      <c r="E202" s="32" t="s">
        <v>6160</v>
      </c>
      <c r="F202" s="32" t="s">
        <v>6161</v>
      </c>
      <c r="G202" s="32" t="s">
        <v>2639</v>
      </c>
      <c r="H202" s="32" t="s">
        <v>2640</v>
      </c>
      <c r="I202" s="32" t="s">
        <v>2006</v>
      </c>
      <c r="J202" s="35">
        <v>0</v>
      </c>
      <c r="K202" s="35">
        <v>40.840000000000003</v>
      </c>
      <c r="L202" s="35">
        <v>0</v>
      </c>
      <c r="M202" s="35">
        <v>0</v>
      </c>
      <c r="N202" s="32" t="s">
        <v>17</v>
      </c>
      <c r="O202" s="32" t="s">
        <v>24</v>
      </c>
      <c r="P202" s="32">
        <v>1</v>
      </c>
      <c r="Q202" s="32"/>
      <c r="R202" s="39">
        <f t="shared" si="6"/>
        <v>1509</v>
      </c>
      <c r="S202" s="5" t="s">
        <v>51</v>
      </c>
      <c r="T202" s="5" t="s">
        <v>64</v>
      </c>
      <c r="U202" s="2"/>
      <c r="V202" s="2" t="str">
        <f>IF($J202+$L202=0,"nil",IF(OR($B202="TCU-WS",$B202=""),"non comm",IF(OR($G202="contract_cover",$H202="fixed price"),VLOOKUP($I202,'[1]mapping 2015'!$A:$B,2,FALSE),VLOOKUP($G202,'[1]mapping 2015'!$A:$B,2,FALSE))))</f>
        <v>nil</v>
      </c>
      <c r="W202" s="37">
        <f>IF(OR(V202="non comm",V202="nil",J202=0),0,IF(V202="SBM 2.1 IIPS",J202*VLOOKUP(N202,'[2]NGP%'!$C:$D,2,FALSE),J202*SUMIFS('[2]NGP%'!$D:$D,'[2]NGP%'!$A:$A,V202,'[2]NGP%'!$B:$B,AA202)))</f>
        <v>0</v>
      </c>
      <c r="X202" s="37">
        <f>IF(OR(V202="non comm",V202="nil",J202=0),0,IF(V202="SBM 2.1 IIPS",J202*VLOOKUP(N202,'[2]NGP%'!$C:$E,3,FALSE),J202*SUMIFS('[2]NGP%'!$E:$E,'[2]NGP%'!$A:$A,V202,'[2]NGP%'!$B:$B,AA202)))</f>
        <v>0</v>
      </c>
      <c r="Y202" s="32"/>
      <c r="Z202" s="54" t="str">
        <f>IF(MID(H202,1,4)="Item","Nil",IF(G202="contract_cover",VLOOKUP(I202,'svc type'!C:D,2,FALSE),VLOOKUP(G202,'svc type'!A:D,4,FALSE)))</f>
        <v>Part</v>
      </c>
      <c r="AA202" s="4" t="str">
        <f>IF(B202="","",VLOOKUP(B202,Sector!C:D,2,FALSE))</f>
        <v>OTH</v>
      </c>
      <c r="AB202" s="4" t="str">
        <f t="shared" si="7"/>
        <v>TCU-WS</v>
      </c>
      <c r="AC202" s="4"/>
      <c r="AD202" s="4"/>
      <c r="AE202" s="4"/>
      <c r="AF202" s="4"/>
      <c r="AG202" s="4"/>
    </row>
    <row r="203" spans="1:33" x14ac:dyDescent="0.25">
      <c r="A203" s="57">
        <v>42249.584861574076</v>
      </c>
      <c r="B203" s="32" t="s">
        <v>22</v>
      </c>
      <c r="C203" s="32" t="s">
        <v>5389</v>
      </c>
      <c r="D203" s="32" t="s">
        <v>5390</v>
      </c>
      <c r="E203" s="32" t="s">
        <v>6162</v>
      </c>
      <c r="F203" s="32" t="s">
        <v>6163</v>
      </c>
      <c r="G203" s="32" t="s">
        <v>25</v>
      </c>
      <c r="H203" s="32" t="s">
        <v>26</v>
      </c>
      <c r="I203" s="32" t="s">
        <v>2006</v>
      </c>
      <c r="J203" s="35">
        <v>0</v>
      </c>
      <c r="K203" s="35">
        <v>0</v>
      </c>
      <c r="L203" s="35">
        <v>0</v>
      </c>
      <c r="M203" s="35">
        <v>0</v>
      </c>
      <c r="N203" s="32" t="s">
        <v>19</v>
      </c>
      <c r="O203" s="32" t="s">
        <v>24</v>
      </c>
      <c r="P203" s="32">
        <v>0.33</v>
      </c>
      <c r="Q203" s="32"/>
      <c r="R203" s="39">
        <f t="shared" si="6"/>
        <v>1509</v>
      </c>
      <c r="S203" s="5" t="s">
        <v>51</v>
      </c>
      <c r="T203" s="5" t="s">
        <v>64</v>
      </c>
      <c r="U203" s="2"/>
      <c r="V203" s="2" t="str">
        <f>IF($J203+$L203=0,"nil",IF(OR($B203="TCU-WS",$B203=""),"non comm",IF(OR($G203="contract_cover",$H203="fixed price"),VLOOKUP($I203,'[1]mapping 2015'!$A:$B,2,FALSE),VLOOKUP($G203,'[1]mapping 2015'!$A:$B,2,FALSE))))</f>
        <v>nil</v>
      </c>
      <c r="W203" s="37">
        <f>IF(OR(V203="non comm",V203="nil",J203=0),0,IF(V203="SBM 2.1 IIPS",J203*VLOOKUP(N203,'[2]NGP%'!$C:$D,2,FALSE),J203*SUMIFS('[2]NGP%'!$D:$D,'[2]NGP%'!$A:$A,V203,'[2]NGP%'!$B:$B,AA203)))</f>
        <v>0</v>
      </c>
      <c r="X203" s="37">
        <f>IF(OR(V203="non comm",V203="nil",J203=0),0,IF(V203="SBM 2.1 IIPS",J203*VLOOKUP(N203,'[2]NGP%'!$C:$E,3,FALSE),J203*SUMIFS('[2]NGP%'!$E:$E,'[2]NGP%'!$A:$A,V203,'[2]NGP%'!$B:$B,AA203)))</f>
        <v>0</v>
      </c>
      <c r="Y203" s="32"/>
      <c r="Z203" s="54" t="str">
        <f>IF(MID(H203,1,4)="Item","Nil",IF(G203="contract_cover",VLOOKUP(I203,'svc type'!C:D,2,FALSE),VLOOKUP(G203,'svc type'!A:D,4,FALSE)))</f>
        <v>IIPS</v>
      </c>
      <c r="AA203" s="4" t="str">
        <f>IF(B203="","",VLOOKUP(B203,Sector!C:D,2,FALSE))</f>
        <v>OTH</v>
      </c>
      <c r="AB203" s="4" t="str">
        <f t="shared" si="7"/>
        <v>TCU-WS</v>
      </c>
      <c r="AC203" s="4"/>
      <c r="AD203" s="4"/>
      <c r="AE203" s="4"/>
      <c r="AF203" s="4"/>
      <c r="AG203" s="4"/>
    </row>
    <row r="204" spans="1:33" x14ac:dyDescent="0.25">
      <c r="A204" s="57">
        <v>42249.584861574076</v>
      </c>
      <c r="B204" s="32" t="s">
        <v>22</v>
      </c>
      <c r="C204" s="32" t="s">
        <v>5389</v>
      </c>
      <c r="D204" s="32" t="s">
        <v>5390</v>
      </c>
      <c r="E204" s="32" t="s">
        <v>6162</v>
      </c>
      <c r="F204" s="32" t="s">
        <v>6163</v>
      </c>
      <c r="G204" s="32" t="s">
        <v>35</v>
      </c>
      <c r="H204" s="32" t="s">
        <v>38</v>
      </c>
      <c r="I204" s="32" t="s">
        <v>2006</v>
      </c>
      <c r="J204" s="35">
        <v>0</v>
      </c>
      <c r="K204" s="35">
        <v>0</v>
      </c>
      <c r="L204" s="35">
        <v>0</v>
      </c>
      <c r="M204" s="35">
        <v>10.65</v>
      </c>
      <c r="N204" s="32" t="s">
        <v>19</v>
      </c>
      <c r="O204" s="32" t="s">
        <v>24</v>
      </c>
      <c r="P204" s="32">
        <v>1</v>
      </c>
      <c r="Q204" s="32"/>
      <c r="R204" s="39">
        <f t="shared" si="6"/>
        <v>1509</v>
      </c>
      <c r="S204" s="5" t="s">
        <v>51</v>
      </c>
      <c r="T204" s="5" t="s">
        <v>64</v>
      </c>
      <c r="U204" s="2"/>
      <c r="V204" s="2" t="str">
        <f>IF($J204+$L204=0,"nil",IF(OR($B204="TCU-WS",$B204=""),"non comm",IF(OR($G204="contract_cover",$H204="fixed price"),VLOOKUP($I204,'[1]mapping 2015'!$A:$B,2,FALSE),VLOOKUP($G204,'[1]mapping 2015'!$A:$B,2,FALSE))))</f>
        <v>nil</v>
      </c>
      <c r="W204" s="37">
        <f>IF(OR(V204="non comm",V204="nil",J204=0),0,IF(V204="SBM 2.1 IIPS",J204*VLOOKUP(N204,'[2]NGP%'!$C:$D,2,FALSE),J204*SUMIFS('[2]NGP%'!$D:$D,'[2]NGP%'!$A:$A,V204,'[2]NGP%'!$B:$B,AA204)))</f>
        <v>0</v>
      </c>
      <c r="X204" s="37">
        <f>IF(OR(V204="non comm",V204="nil",J204=0),0,IF(V204="SBM 2.1 IIPS",J204*VLOOKUP(N204,'[2]NGP%'!$C:$E,3,FALSE),J204*SUMIFS('[2]NGP%'!$E:$E,'[2]NGP%'!$A:$A,V204,'[2]NGP%'!$B:$B,AA204)))</f>
        <v>0</v>
      </c>
      <c r="Y204" s="32"/>
      <c r="Z204" s="54" t="str">
        <f>IF(MID(H204,1,4)="Item","Nil",IF(G204="contract_cover",VLOOKUP(I204,'svc type'!C:D,2,FALSE),VLOOKUP(G204,'svc type'!A:D,4,FALSE)))</f>
        <v>Exp</v>
      </c>
      <c r="AA204" s="4" t="str">
        <f>IF(B204="","",VLOOKUP(B204,Sector!C:D,2,FALSE))</f>
        <v>OTH</v>
      </c>
      <c r="AB204" s="4" t="str">
        <f t="shared" si="7"/>
        <v>TCU-WS</v>
      </c>
      <c r="AC204" s="4"/>
      <c r="AD204" s="4"/>
      <c r="AE204" s="4"/>
      <c r="AF204" s="4"/>
      <c r="AG204" s="4"/>
    </row>
    <row r="205" spans="1:33" x14ac:dyDescent="0.25">
      <c r="A205" s="57">
        <v>42249.584861574076</v>
      </c>
      <c r="B205" s="32" t="s">
        <v>22</v>
      </c>
      <c r="C205" s="32" t="s">
        <v>5389</v>
      </c>
      <c r="D205" s="32" t="s">
        <v>5390</v>
      </c>
      <c r="E205" s="32" t="s">
        <v>6162</v>
      </c>
      <c r="F205" s="32" t="s">
        <v>6163</v>
      </c>
      <c r="G205" s="32" t="s">
        <v>33</v>
      </c>
      <c r="H205" s="32" t="s">
        <v>34</v>
      </c>
      <c r="I205" s="32" t="s">
        <v>2006</v>
      </c>
      <c r="J205" s="35">
        <v>0</v>
      </c>
      <c r="K205" s="35">
        <v>0</v>
      </c>
      <c r="L205" s="35">
        <v>0</v>
      </c>
      <c r="M205" s="35">
        <v>3</v>
      </c>
      <c r="N205" s="32" t="s">
        <v>19</v>
      </c>
      <c r="O205" s="32" t="s">
        <v>24</v>
      </c>
      <c r="P205" s="32">
        <v>1</v>
      </c>
      <c r="Q205" s="32"/>
      <c r="R205" s="39">
        <f t="shared" si="6"/>
        <v>1509</v>
      </c>
      <c r="S205" s="5" t="s">
        <v>51</v>
      </c>
      <c r="T205" s="5" t="s">
        <v>64</v>
      </c>
      <c r="U205" s="2"/>
      <c r="V205" s="2" t="str">
        <f>IF($J205+$L205=0,"nil",IF(OR($B205="TCU-WS",$B205=""),"non comm",IF(OR($G205="contract_cover",$H205="fixed price"),VLOOKUP($I205,'[1]mapping 2015'!$A:$B,2,FALSE),VLOOKUP($G205,'[1]mapping 2015'!$A:$B,2,FALSE))))</f>
        <v>nil</v>
      </c>
      <c r="W205" s="37">
        <f>IF(OR(V205="non comm",V205="nil",J205=0),0,IF(V205="SBM 2.1 IIPS",J205*VLOOKUP(N205,'[2]NGP%'!$C:$D,2,FALSE),J205*SUMIFS('[2]NGP%'!$D:$D,'[2]NGP%'!$A:$A,V205,'[2]NGP%'!$B:$B,AA205)))</f>
        <v>0</v>
      </c>
      <c r="X205" s="37">
        <f>IF(OR(V205="non comm",V205="nil",J205=0),0,IF(V205="SBM 2.1 IIPS",J205*VLOOKUP(N205,'[2]NGP%'!$C:$E,3,FALSE),J205*SUMIFS('[2]NGP%'!$E:$E,'[2]NGP%'!$A:$A,V205,'[2]NGP%'!$B:$B,AA205)))</f>
        <v>0</v>
      </c>
      <c r="Y205" s="32"/>
      <c r="Z205" s="54" t="str">
        <f>IF(MID(H205,1,4)="Item","Nil",IF(G205="contract_cover",VLOOKUP(I205,'svc type'!C:D,2,FALSE),VLOOKUP(G205,'svc type'!A:D,4,FALSE)))</f>
        <v>Exp</v>
      </c>
      <c r="AA205" s="4" t="str">
        <f>IF(B205="","",VLOOKUP(B205,Sector!C:D,2,FALSE))</f>
        <v>OTH</v>
      </c>
      <c r="AB205" s="4" t="str">
        <f t="shared" si="7"/>
        <v>TCU-WS</v>
      </c>
      <c r="AC205" s="4"/>
      <c r="AD205" s="4"/>
      <c r="AE205" s="4"/>
      <c r="AF205" s="4"/>
      <c r="AG205" s="4"/>
    </row>
    <row r="206" spans="1:33" x14ac:dyDescent="0.25">
      <c r="A206" s="57">
        <v>42249.584861574076</v>
      </c>
      <c r="B206" s="32" t="s">
        <v>22</v>
      </c>
      <c r="C206" s="32" t="s">
        <v>5389</v>
      </c>
      <c r="D206" s="32" t="s">
        <v>5390</v>
      </c>
      <c r="E206" s="32" t="s">
        <v>6162</v>
      </c>
      <c r="F206" s="32" t="s">
        <v>6163</v>
      </c>
      <c r="G206" s="32" t="s">
        <v>2074</v>
      </c>
      <c r="H206" s="32" t="s">
        <v>2075</v>
      </c>
      <c r="I206" s="32" t="s">
        <v>2006</v>
      </c>
      <c r="J206" s="35">
        <v>0</v>
      </c>
      <c r="K206" s="35">
        <v>63.01</v>
      </c>
      <c r="L206" s="35">
        <v>0</v>
      </c>
      <c r="M206" s="35">
        <v>0</v>
      </c>
      <c r="N206" s="32" t="s">
        <v>19</v>
      </c>
      <c r="O206" s="32" t="s">
        <v>24</v>
      </c>
      <c r="P206" s="32">
        <v>1</v>
      </c>
      <c r="Q206" s="32"/>
      <c r="R206" s="39">
        <f t="shared" si="6"/>
        <v>1509</v>
      </c>
      <c r="S206" s="5" t="s">
        <v>51</v>
      </c>
      <c r="T206" s="5" t="s">
        <v>64</v>
      </c>
      <c r="U206" s="2"/>
      <c r="V206" s="2" t="str">
        <f>IF($J206+$L206=0,"nil",IF(OR($B206="TCU-WS",$B206=""),"non comm",IF(OR($G206="contract_cover",$H206="fixed price"),VLOOKUP($I206,'[1]mapping 2015'!$A:$B,2,FALSE),VLOOKUP($G206,'[1]mapping 2015'!$A:$B,2,FALSE))))</f>
        <v>nil</v>
      </c>
      <c r="W206" s="37">
        <f>IF(OR(V206="non comm",V206="nil",J206=0),0,IF(V206="SBM 2.1 IIPS",J206*VLOOKUP(N206,'[2]NGP%'!$C:$D,2,FALSE),J206*SUMIFS('[2]NGP%'!$D:$D,'[2]NGP%'!$A:$A,V206,'[2]NGP%'!$B:$B,AA206)))</f>
        <v>0</v>
      </c>
      <c r="X206" s="37">
        <f>IF(OR(V206="non comm",V206="nil",J206=0),0,IF(V206="SBM 2.1 IIPS",J206*VLOOKUP(N206,'[2]NGP%'!$C:$E,3,FALSE),J206*SUMIFS('[2]NGP%'!$E:$E,'[2]NGP%'!$A:$A,V206,'[2]NGP%'!$B:$B,AA206)))</f>
        <v>0</v>
      </c>
      <c r="Y206" s="32"/>
      <c r="Z206" s="54" t="str">
        <f>IF(MID(H206,1,4)="Item","Nil",IF(G206="contract_cover",VLOOKUP(I206,'svc type'!C:D,2,FALSE),VLOOKUP(G206,'svc type'!A:D,4,FALSE)))</f>
        <v>Part</v>
      </c>
      <c r="AA206" s="4" t="str">
        <f>IF(B206="","",VLOOKUP(B206,Sector!C:D,2,FALSE))</f>
        <v>OTH</v>
      </c>
      <c r="AB206" s="4" t="str">
        <f t="shared" si="7"/>
        <v>TCU-WS</v>
      </c>
      <c r="AC206" s="4"/>
      <c r="AD206" s="4"/>
      <c r="AE206" s="4"/>
      <c r="AF206" s="4"/>
      <c r="AG206" s="4"/>
    </row>
    <row r="207" spans="1:33" x14ac:dyDescent="0.25">
      <c r="A207" s="57">
        <v>42249.643722303241</v>
      </c>
      <c r="B207" s="32"/>
      <c r="C207" s="32" t="s">
        <v>5930</v>
      </c>
      <c r="D207" s="32" t="s">
        <v>334</v>
      </c>
      <c r="E207" s="32" t="s">
        <v>6164</v>
      </c>
      <c r="F207" s="32" t="s">
        <v>6165</v>
      </c>
      <c r="G207" s="32" t="s">
        <v>58</v>
      </c>
      <c r="H207" s="32" t="s">
        <v>59</v>
      </c>
      <c r="I207" s="32" t="s">
        <v>2006</v>
      </c>
      <c r="J207" s="35">
        <v>0</v>
      </c>
      <c r="K207" s="35">
        <v>0</v>
      </c>
      <c r="L207" s="35">
        <v>0</v>
      </c>
      <c r="M207" s="35">
        <v>0</v>
      </c>
      <c r="N207" s="32" t="s">
        <v>19</v>
      </c>
      <c r="O207" s="32" t="s">
        <v>322</v>
      </c>
      <c r="P207" s="32">
        <v>0</v>
      </c>
      <c r="Q207" s="32"/>
      <c r="R207" s="39">
        <f t="shared" si="6"/>
        <v>1509</v>
      </c>
      <c r="S207" s="5" t="s">
        <v>51</v>
      </c>
      <c r="T207" s="5" t="s">
        <v>64</v>
      </c>
      <c r="U207" s="2"/>
      <c r="V207" s="2" t="str">
        <f>IF($J207+$L207=0,"nil",IF(OR($B207="TCU-WS",$B207=""),"non comm",IF(OR($G207="contract_cover",$H207="fixed price"),VLOOKUP($I207,'[1]mapping 2015'!$A:$B,2,FALSE),VLOOKUP($G207,'[1]mapping 2015'!$A:$B,2,FALSE))))</f>
        <v>nil</v>
      </c>
      <c r="W207" s="37">
        <f>IF(OR(V207="non comm",V207="nil",J207=0),0,IF(V207="SBM 2.1 IIPS",J207*VLOOKUP(N207,'[2]NGP%'!$C:$D,2,FALSE),J207*SUMIFS('[2]NGP%'!$D:$D,'[2]NGP%'!$A:$A,V207,'[2]NGP%'!$B:$B,AA207)))</f>
        <v>0</v>
      </c>
      <c r="X207" s="37">
        <f>IF(OR(V207="non comm",V207="nil",J207=0),0,IF(V207="SBM 2.1 IIPS",J207*VLOOKUP(N207,'[2]NGP%'!$C:$E,3,FALSE),J207*SUMIFS('[2]NGP%'!$E:$E,'[2]NGP%'!$A:$A,V207,'[2]NGP%'!$B:$B,AA207)))</f>
        <v>0</v>
      </c>
      <c r="Y207" s="32"/>
      <c r="Z207" s="54" t="str">
        <f>IF(MID(H207,1,4)="Item","Nil",IF(G207="contract_cover",VLOOKUP(I207,'svc type'!C:D,2,FALSE),VLOOKUP(G207,'svc type'!A:D,4,FALSE)))</f>
        <v>SVC</v>
      </c>
      <c r="AA207" s="4" t="str">
        <f>IF(B207="","",VLOOKUP(B207,Sector!C:D,2,FALSE))</f>
        <v/>
      </c>
      <c r="AB207" s="4">
        <f t="shared" si="7"/>
        <v>0</v>
      </c>
      <c r="AC207" s="4"/>
      <c r="AD207" s="4"/>
      <c r="AE207" s="4"/>
      <c r="AF207" s="4"/>
      <c r="AG207" s="4"/>
    </row>
    <row r="208" spans="1:33" x14ac:dyDescent="0.25">
      <c r="A208" s="57">
        <v>42249.643722303241</v>
      </c>
      <c r="B208" s="32"/>
      <c r="C208" s="32" t="s">
        <v>5930</v>
      </c>
      <c r="D208" s="32" t="s">
        <v>334</v>
      </c>
      <c r="E208" s="32" t="s">
        <v>6164</v>
      </c>
      <c r="F208" s="32" t="s">
        <v>6165</v>
      </c>
      <c r="G208" s="32" t="s">
        <v>2086</v>
      </c>
      <c r="H208" s="32" t="s">
        <v>2087</v>
      </c>
      <c r="I208" s="32" t="s">
        <v>2006</v>
      </c>
      <c r="J208" s="35">
        <v>0</v>
      </c>
      <c r="K208" s="35">
        <v>0</v>
      </c>
      <c r="L208" s="35">
        <v>0</v>
      </c>
      <c r="M208" s="35">
        <v>0</v>
      </c>
      <c r="N208" s="32" t="s">
        <v>19</v>
      </c>
      <c r="O208" s="32" t="s">
        <v>322</v>
      </c>
      <c r="P208" s="32">
        <v>2.1999999999999999E-2</v>
      </c>
      <c r="Q208" s="32"/>
      <c r="R208" s="39">
        <f t="shared" si="6"/>
        <v>1509</v>
      </c>
      <c r="S208" s="5" t="s">
        <v>51</v>
      </c>
      <c r="T208" s="5" t="s">
        <v>64</v>
      </c>
      <c r="U208" s="2"/>
      <c r="V208" s="2" t="str">
        <f>IF($J208+$L208=0,"nil",IF(OR($B208="TCU-WS",$B208=""),"non comm",IF(OR($G208="contract_cover",$H208="fixed price"),VLOOKUP($I208,'[1]mapping 2015'!$A:$B,2,FALSE),VLOOKUP($G208,'[1]mapping 2015'!$A:$B,2,FALSE))))</f>
        <v>nil</v>
      </c>
      <c r="W208" s="37">
        <f>IF(OR(V208="non comm",V208="nil",J208=0),0,IF(V208="SBM 2.1 IIPS",J208*VLOOKUP(N208,'[2]NGP%'!$C:$D,2,FALSE),J208*SUMIFS('[2]NGP%'!$D:$D,'[2]NGP%'!$A:$A,V208,'[2]NGP%'!$B:$B,AA208)))</f>
        <v>0</v>
      </c>
      <c r="X208" s="37">
        <f>IF(OR(V208="non comm",V208="nil",J208=0),0,IF(V208="SBM 2.1 IIPS",J208*VLOOKUP(N208,'[2]NGP%'!$C:$E,3,FALSE),J208*SUMIFS('[2]NGP%'!$E:$E,'[2]NGP%'!$A:$A,V208,'[2]NGP%'!$B:$B,AA208)))</f>
        <v>0</v>
      </c>
      <c r="Y208" s="32"/>
      <c r="Z208" s="54" t="str">
        <f>IF(MID(H208,1,4)="Item","Nil",IF(G208="contract_cover",VLOOKUP(I208,'svc type'!C:D,2,FALSE),VLOOKUP(G208,'svc type'!A:D,4,FALSE)))</f>
        <v>SVC</v>
      </c>
      <c r="AA208" s="4" t="str">
        <f>IF(B208="","",VLOOKUP(B208,Sector!C:D,2,FALSE))</f>
        <v/>
      </c>
      <c r="AB208" s="4">
        <f t="shared" si="7"/>
        <v>0</v>
      </c>
      <c r="AC208" s="4"/>
      <c r="AD208" s="4"/>
      <c r="AE208" s="4"/>
      <c r="AF208" s="4"/>
      <c r="AG208" s="4"/>
    </row>
    <row r="209" spans="1:33" x14ac:dyDescent="0.25">
      <c r="A209" s="57">
        <v>42249.681962349539</v>
      </c>
      <c r="B209" s="32"/>
      <c r="C209" s="32" t="s">
        <v>2475</v>
      </c>
      <c r="D209" s="32" t="s">
        <v>334</v>
      </c>
      <c r="E209" s="32" t="s">
        <v>6166</v>
      </c>
      <c r="F209" s="32" t="s">
        <v>6167</v>
      </c>
      <c r="G209" s="32" t="s">
        <v>58</v>
      </c>
      <c r="H209" s="32" t="s">
        <v>59</v>
      </c>
      <c r="I209" s="32" t="s">
        <v>2006</v>
      </c>
      <c r="J209" s="35">
        <v>0</v>
      </c>
      <c r="K209" s="35">
        <v>0</v>
      </c>
      <c r="L209" s="35">
        <v>0</v>
      </c>
      <c r="M209" s="35">
        <v>0</v>
      </c>
      <c r="N209" s="32" t="s">
        <v>19</v>
      </c>
      <c r="O209" s="32" t="s">
        <v>322</v>
      </c>
      <c r="P209" s="32">
        <v>0</v>
      </c>
      <c r="Q209" s="32"/>
      <c r="R209" s="39">
        <f t="shared" si="6"/>
        <v>1509</v>
      </c>
      <c r="S209" s="5" t="s">
        <v>51</v>
      </c>
      <c r="T209" s="5" t="s">
        <v>64</v>
      </c>
      <c r="U209" s="2"/>
      <c r="V209" s="2" t="str">
        <f>IF($J209+$L209=0,"nil",IF(OR($B209="TCU-WS",$B209=""),"non comm",IF(OR($G209="contract_cover",$H209="fixed price"),VLOOKUP($I209,'[1]mapping 2015'!$A:$B,2,FALSE),VLOOKUP($G209,'[1]mapping 2015'!$A:$B,2,FALSE))))</f>
        <v>nil</v>
      </c>
      <c r="W209" s="37">
        <f>IF(OR(V209="non comm",V209="nil",J209=0),0,IF(V209="SBM 2.1 IIPS",J209*VLOOKUP(N209,'[2]NGP%'!$C:$D,2,FALSE),J209*SUMIFS('[2]NGP%'!$D:$D,'[2]NGP%'!$A:$A,V209,'[2]NGP%'!$B:$B,AA209)))</f>
        <v>0</v>
      </c>
      <c r="X209" s="37">
        <f>IF(OR(V209="non comm",V209="nil",J209=0),0,IF(V209="SBM 2.1 IIPS",J209*VLOOKUP(N209,'[2]NGP%'!$C:$E,3,FALSE),J209*SUMIFS('[2]NGP%'!$E:$E,'[2]NGP%'!$A:$A,V209,'[2]NGP%'!$B:$B,AA209)))</f>
        <v>0</v>
      </c>
      <c r="Y209" s="32"/>
      <c r="Z209" s="54" t="str">
        <f>IF(MID(H209,1,4)="Item","Nil",IF(G209="contract_cover",VLOOKUP(I209,'svc type'!C:D,2,FALSE),VLOOKUP(G209,'svc type'!A:D,4,FALSE)))</f>
        <v>SVC</v>
      </c>
      <c r="AA209" s="4" t="str">
        <f>IF(B209="","",VLOOKUP(B209,Sector!C:D,2,FALSE))</f>
        <v/>
      </c>
      <c r="AB209" s="4">
        <f t="shared" si="7"/>
        <v>0</v>
      </c>
      <c r="AC209" s="4"/>
      <c r="AD209" s="4"/>
      <c r="AE209" s="4"/>
      <c r="AF209" s="4"/>
      <c r="AG209" s="4"/>
    </row>
    <row r="210" spans="1:33" x14ac:dyDescent="0.25">
      <c r="A210" s="57">
        <v>42249.683769409719</v>
      </c>
      <c r="B210" s="32"/>
      <c r="C210" s="32" t="s">
        <v>2475</v>
      </c>
      <c r="D210" s="32" t="s">
        <v>334</v>
      </c>
      <c r="E210" s="32" t="s">
        <v>6168</v>
      </c>
      <c r="F210" s="32" t="s">
        <v>6169</v>
      </c>
      <c r="G210" s="32" t="s">
        <v>58</v>
      </c>
      <c r="H210" s="32" t="s">
        <v>59</v>
      </c>
      <c r="I210" s="32" t="s">
        <v>2006</v>
      </c>
      <c r="J210" s="35">
        <v>0</v>
      </c>
      <c r="K210" s="35">
        <v>0</v>
      </c>
      <c r="L210" s="35">
        <v>0</v>
      </c>
      <c r="M210" s="35">
        <v>0</v>
      </c>
      <c r="N210" s="32" t="s">
        <v>19</v>
      </c>
      <c r="O210" s="32" t="s">
        <v>322</v>
      </c>
      <c r="P210" s="32">
        <v>0</v>
      </c>
      <c r="Q210" s="32"/>
      <c r="R210" s="39">
        <f t="shared" si="6"/>
        <v>1509</v>
      </c>
      <c r="S210" s="5" t="s">
        <v>51</v>
      </c>
      <c r="T210" s="5" t="s">
        <v>64</v>
      </c>
      <c r="U210" s="2"/>
      <c r="V210" s="2" t="str">
        <f>IF($J210+$L210=0,"nil",IF(OR($B210="TCU-WS",$B210=""),"non comm",IF(OR($G210="contract_cover",$H210="fixed price"),VLOOKUP($I210,'[1]mapping 2015'!$A:$B,2,FALSE),VLOOKUP($G210,'[1]mapping 2015'!$A:$B,2,FALSE))))</f>
        <v>nil</v>
      </c>
      <c r="W210" s="37">
        <f>IF(OR(V210="non comm",V210="nil",J210=0),0,IF(V210="SBM 2.1 IIPS",J210*VLOOKUP(N210,'[2]NGP%'!$C:$D,2,FALSE),J210*SUMIFS('[2]NGP%'!$D:$D,'[2]NGP%'!$A:$A,V210,'[2]NGP%'!$B:$B,AA210)))</f>
        <v>0</v>
      </c>
      <c r="X210" s="37">
        <f>IF(OR(V210="non comm",V210="nil",J210=0),0,IF(V210="SBM 2.1 IIPS",J210*VLOOKUP(N210,'[2]NGP%'!$C:$E,3,FALSE),J210*SUMIFS('[2]NGP%'!$E:$E,'[2]NGP%'!$A:$A,V210,'[2]NGP%'!$B:$B,AA210)))</f>
        <v>0</v>
      </c>
      <c r="Y210" s="32"/>
      <c r="Z210" s="54" t="str">
        <f>IF(MID(H210,1,4)="Item","Nil",IF(G210="contract_cover",VLOOKUP(I210,'svc type'!C:D,2,FALSE),VLOOKUP(G210,'svc type'!A:D,4,FALSE)))</f>
        <v>SVC</v>
      </c>
      <c r="AA210" s="4" t="str">
        <f>IF(B210="","",VLOOKUP(B210,Sector!C:D,2,FALSE))</f>
        <v/>
      </c>
      <c r="AB210" s="4">
        <f t="shared" si="7"/>
        <v>0</v>
      </c>
      <c r="AC210" s="4"/>
      <c r="AD210" s="4"/>
      <c r="AE210" s="4"/>
      <c r="AF210" s="4"/>
      <c r="AG210" s="4"/>
    </row>
    <row r="211" spans="1:33" x14ac:dyDescent="0.25">
      <c r="A211" s="57">
        <v>42249.735123576385</v>
      </c>
      <c r="B211" s="32"/>
      <c r="C211" s="32" t="s">
        <v>6170</v>
      </c>
      <c r="D211" s="32" t="s">
        <v>779</v>
      </c>
      <c r="E211" s="32" t="s">
        <v>6171</v>
      </c>
      <c r="F211" s="32" t="s">
        <v>6172</v>
      </c>
      <c r="G211" s="32" t="s">
        <v>58</v>
      </c>
      <c r="H211" s="32" t="s">
        <v>59</v>
      </c>
      <c r="I211" s="32" t="s">
        <v>2006</v>
      </c>
      <c r="J211" s="35">
        <v>0</v>
      </c>
      <c r="K211" s="35">
        <v>0</v>
      </c>
      <c r="L211" s="35">
        <v>0</v>
      </c>
      <c r="M211" s="35">
        <v>0</v>
      </c>
      <c r="N211" s="32" t="s">
        <v>19</v>
      </c>
      <c r="O211" s="32" t="s">
        <v>318</v>
      </c>
      <c r="P211" s="32">
        <v>0</v>
      </c>
      <c r="Q211" s="32"/>
      <c r="R211" s="39">
        <f t="shared" si="6"/>
        <v>1509</v>
      </c>
      <c r="S211" s="5" t="s">
        <v>51</v>
      </c>
      <c r="T211" s="5" t="s">
        <v>64</v>
      </c>
      <c r="U211" s="2"/>
      <c r="V211" s="2" t="str">
        <f>IF($J211+$L211=0,"nil",IF(OR($B211="TCU-WS",$B211=""),"non comm",IF(OR($G211="contract_cover",$H211="fixed price"),VLOOKUP($I211,'[1]mapping 2015'!$A:$B,2,FALSE),VLOOKUP($G211,'[1]mapping 2015'!$A:$B,2,FALSE))))</f>
        <v>nil</v>
      </c>
      <c r="W211" s="37">
        <f>IF(OR(V211="non comm",V211="nil",J211=0),0,IF(V211="SBM 2.1 IIPS",J211*VLOOKUP(N211,'[2]NGP%'!$C:$D,2,FALSE),J211*SUMIFS('[2]NGP%'!$D:$D,'[2]NGP%'!$A:$A,V211,'[2]NGP%'!$B:$B,AA211)))</f>
        <v>0</v>
      </c>
      <c r="X211" s="37">
        <f>IF(OR(V211="non comm",V211="nil",J211=0),0,IF(V211="SBM 2.1 IIPS",J211*VLOOKUP(N211,'[2]NGP%'!$C:$E,3,FALSE),J211*SUMIFS('[2]NGP%'!$E:$E,'[2]NGP%'!$A:$A,V211,'[2]NGP%'!$B:$B,AA211)))</f>
        <v>0</v>
      </c>
      <c r="Y211" s="32"/>
      <c r="Z211" s="54" t="str">
        <f>IF(MID(H211,1,4)="Item","Nil",IF(G211="contract_cover",VLOOKUP(I211,'svc type'!C:D,2,FALSE),VLOOKUP(G211,'svc type'!A:D,4,FALSE)))</f>
        <v>SVC</v>
      </c>
      <c r="AA211" s="4" t="str">
        <f>IF(B211="","",VLOOKUP(B211,Sector!C:D,2,FALSE))</f>
        <v/>
      </c>
      <c r="AB211" s="4">
        <f t="shared" si="7"/>
        <v>0</v>
      </c>
      <c r="AC211" s="4"/>
      <c r="AD211" s="4"/>
      <c r="AE211" s="4"/>
      <c r="AF211" s="4"/>
      <c r="AG211" s="4"/>
    </row>
    <row r="212" spans="1:33" x14ac:dyDescent="0.25">
      <c r="A212" s="57">
        <v>42249.74130991898</v>
      </c>
      <c r="B212" s="32"/>
      <c r="C212" s="32" t="s">
        <v>335</v>
      </c>
      <c r="D212" s="32" t="s">
        <v>334</v>
      </c>
      <c r="E212" s="32" t="s">
        <v>6173</v>
      </c>
      <c r="F212" s="32" t="s">
        <v>6174</v>
      </c>
      <c r="G212" s="32" t="s">
        <v>58</v>
      </c>
      <c r="H212" s="32" t="s">
        <v>59</v>
      </c>
      <c r="I212" s="32" t="s">
        <v>2006</v>
      </c>
      <c r="J212" s="35">
        <v>0</v>
      </c>
      <c r="K212" s="35">
        <v>0</v>
      </c>
      <c r="L212" s="35">
        <v>0</v>
      </c>
      <c r="M212" s="35">
        <v>0</v>
      </c>
      <c r="N212" s="32" t="s">
        <v>19</v>
      </c>
      <c r="O212" s="32" t="s">
        <v>322</v>
      </c>
      <c r="P212" s="32">
        <v>0</v>
      </c>
      <c r="Q212" s="32"/>
      <c r="R212" s="39">
        <f t="shared" si="6"/>
        <v>1509</v>
      </c>
      <c r="S212" s="5" t="s">
        <v>51</v>
      </c>
      <c r="T212" s="5" t="s">
        <v>64</v>
      </c>
      <c r="U212" s="2"/>
      <c r="V212" s="2" t="str">
        <f>IF($J212+$L212=0,"nil",IF(OR($B212="TCU-WS",$B212=""),"non comm",IF(OR($G212="contract_cover",$H212="fixed price"),VLOOKUP($I212,'[1]mapping 2015'!$A:$B,2,FALSE),VLOOKUP($G212,'[1]mapping 2015'!$A:$B,2,FALSE))))</f>
        <v>nil</v>
      </c>
      <c r="W212" s="37">
        <f>IF(OR(V212="non comm",V212="nil",J212=0),0,IF(V212="SBM 2.1 IIPS",J212*VLOOKUP(N212,'[2]NGP%'!$C:$D,2,FALSE),J212*SUMIFS('[2]NGP%'!$D:$D,'[2]NGP%'!$A:$A,V212,'[2]NGP%'!$B:$B,AA212)))</f>
        <v>0</v>
      </c>
      <c r="X212" s="37">
        <f>IF(OR(V212="non comm",V212="nil",J212=0),0,IF(V212="SBM 2.1 IIPS",J212*VLOOKUP(N212,'[2]NGP%'!$C:$E,3,FALSE),J212*SUMIFS('[2]NGP%'!$E:$E,'[2]NGP%'!$A:$A,V212,'[2]NGP%'!$B:$B,AA212)))</f>
        <v>0</v>
      </c>
      <c r="Y212" s="32"/>
      <c r="Z212" s="54" t="str">
        <f>IF(MID(H212,1,4)="Item","Nil",IF(G212="contract_cover",VLOOKUP(I212,'svc type'!C:D,2,FALSE),VLOOKUP(G212,'svc type'!A:D,4,FALSE)))</f>
        <v>SVC</v>
      </c>
      <c r="AA212" s="4" t="str">
        <f>IF(B212="","",VLOOKUP(B212,Sector!C:D,2,FALSE))</f>
        <v/>
      </c>
      <c r="AB212" s="4">
        <f t="shared" si="7"/>
        <v>0</v>
      </c>
      <c r="AC212" s="4"/>
      <c r="AD212" s="4"/>
      <c r="AE212" s="4"/>
      <c r="AF212" s="4"/>
      <c r="AG212" s="4"/>
    </row>
    <row r="213" spans="1:33" x14ac:dyDescent="0.25">
      <c r="A213" s="57">
        <v>42249.742879131947</v>
      </c>
      <c r="B213" s="32"/>
      <c r="C213" s="32" t="s">
        <v>335</v>
      </c>
      <c r="D213" s="32" t="s">
        <v>334</v>
      </c>
      <c r="E213" s="32" t="s">
        <v>6175</v>
      </c>
      <c r="F213" s="32" t="s">
        <v>6176</v>
      </c>
      <c r="G213" s="32" t="s">
        <v>58</v>
      </c>
      <c r="H213" s="32" t="s">
        <v>59</v>
      </c>
      <c r="I213" s="32" t="s">
        <v>2006</v>
      </c>
      <c r="J213" s="35">
        <v>0</v>
      </c>
      <c r="K213" s="35">
        <v>0</v>
      </c>
      <c r="L213" s="35">
        <v>0</v>
      </c>
      <c r="M213" s="35">
        <v>0</v>
      </c>
      <c r="N213" s="32" t="s">
        <v>19</v>
      </c>
      <c r="O213" s="32" t="s">
        <v>322</v>
      </c>
      <c r="P213" s="32">
        <v>0</v>
      </c>
      <c r="Q213" s="32"/>
      <c r="R213" s="39">
        <f t="shared" si="6"/>
        <v>1509</v>
      </c>
      <c r="S213" s="5" t="s">
        <v>51</v>
      </c>
      <c r="T213" s="5" t="s">
        <v>64</v>
      </c>
      <c r="U213" s="2"/>
      <c r="V213" s="2" t="str">
        <f>IF($J213+$L213=0,"nil",IF(OR($B213="TCU-WS",$B213=""),"non comm",IF(OR($G213="contract_cover",$H213="fixed price"),VLOOKUP($I213,'[1]mapping 2015'!$A:$B,2,FALSE),VLOOKUP($G213,'[1]mapping 2015'!$A:$B,2,FALSE))))</f>
        <v>nil</v>
      </c>
      <c r="W213" s="37">
        <f>IF(OR(V213="non comm",V213="nil",J213=0),0,IF(V213="SBM 2.1 IIPS",J213*VLOOKUP(N213,'[2]NGP%'!$C:$D,2,FALSE),J213*SUMIFS('[2]NGP%'!$D:$D,'[2]NGP%'!$A:$A,V213,'[2]NGP%'!$B:$B,AA213)))</f>
        <v>0</v>
      </c>
      <c r="X213" s="37">
        <f>IF(OR(V213="non comm",V213="nil",J213=0),0,IF(V213="SBM 2.1 IIPS",J213*VLOOKUP(N213,'[2]NGP%'!$C:$E,3,FALSE),J213*SUMIFS('[2]NGP%'!$E:$E,'[2]NGP%'!$A:$A,V213,'[2]NGP%'!$B:$B,AA213)))</f>
        <v>0</v>
      </c>
      <c r="Y213" s="32"/>
      <c r="Z213" s="54" t="str">
        <f>IF(MID(H213,1,4)="Item","Nil",IF(G213="contract_cover",VLOOKUP(I213,'svc type'!C:D,2,FALSE),VLOOKUP(G213,'svc type'!A:D,4,FALSE)))</f>
        <v>SVC</v>
      </c>
      <c r="AA213" s="4" t="str">
        <f>IF(B213="","",VLOOKUP(B213,Sector!C:D,2,FALSE))</f>
        <v/>
      </c>
      <c r="AB213" s="4">
        <f t="shared" si="7"/>
        <v>0</v>
      </c>
      <c r="AC213" s="4"/>
      <c r="AD213" s="4"/>
      <c r="AE213" s="4"/>
      <c r="AF213" s="4"/>
      <c r="AG213" s="4"/>
    </row>
    <row r="214" spans="1:33" x14ac:dyDescent="0.25">
      <c r="A214" s="57">
        <v>42249.814933530091</v>
      </c>
      <c r="B214" s="32"/>
      <c r="C214" s="32" t="s">
        <v>739</v>
      </c>
      <c r="D214" s="32" t="s">
        <v>334</v>
      </c>
      <c r="E214" s="32" t="s">
        <v>6177</v>
      </c>
      <c r="F214" s="32" t="s">
        <v>6178</v>
      </c>
      <c r="G214" s="32" t="s">
        <v>58</v>
      </c>
      <c r="H214" s="32" t="s">
        <v>59</v>
      </c>
      <c r="I214" s="32" t="s">
        <v>2006</v>
      </c>
      <c r="J214" s="35">
        <v>0</v>
      </c>
      <c r="K214" s="35">
        <v>0</v>
      </c>
      <c r="L214" s="35">
        <v>0</v>
      </c>
      <c r="M214" s="35">
        <v>0</v>
      </c>
      <c r="N214" s="32" t="s">
        <v>19</v>
      </c>
      <c r="O214" s="32" t="s">
        <v>322</v>
      </c>
      <c r="P214" s="32">
        <v>0</v>
      </c>
      <c r="Q214" s="32"/>
      <c r="R214" s="39">
        <f t="shared" si="6"/>
        <v>1509</v>
      </c>
      <c r="S214" s="5" t="s">
        <v>51</v>
      </c>
      <c r="T214" s="5" t="s">
        <v>64</v>
      </c>
      <c r="U214" s="2"/>
      <c r="V214" s="2" t="str">
        <f>IF($J214+$L214=0,"nil",IF(OR($B214="TCU-WS",$B214=""),"non comm",IF(OR($G214="contract_cover",$H214="fixed price"),VLOOKUP($I214,'[1]mapping 2015'!$A:$B,2,FALSE),VLOOKUP($G214,'[1]mapping 2015'!$A:$B,2,FALSE))))</f>
        <v>nil</v>
      </c>
      <c r="W214" s="37">
        <f>IF(OR(V214="non comm",V214="nil",J214=0),0,IF(V214="SBM 2.1 IIPS",J214*VLOOKUP(N214,'[2]NGP%'!$C:$D,2,FALSE),J214*SUMIFS('[2]NGP%'!$D:$D,'[2]NGP%'!$A:$A,V214,'[2]NGP%'!$B:$B,AA214)))</f>
        <v>0</v>
      </c>
      <c r="X214" s="37">
        <f>IF(OR(V214="non comm",V214="nil",J214=0),0,IF(V214="SBM 2.1 IIPS",J214*VLOOKUP(N214,'[2]NGP%'!$C:$E,3,FALSE),J214*SUMIFS('[2]NGP%'!$E:$E,'[2]NGP%'!$A:$A,V214,'[2]NGP%'!$B:$B,AA214)))</f>
        <v>0</v>
      </c>
      <c r="Y214" s="32"/>
      <c r="Z214" s="54" t="str">
        <f>IF(MID(H214,1,4)="Item","Nil",IF(G214="contract_cover",VLOOKUP(I214,'svc type'!C:D,2,FALSE),VLOOKUP(G214,'svc type'!A:D,4,FALSE)))</f>
        <v>SVC</v>
      </c>
      <c r="AA214" s="4" t="str">
        <f>IF(B214="","",VLOOKUP(B214,Sector!C:D,2,FALSE))</f>
        <v/>
      </c>
      <c r="AB214" s="4">
        <f t="shared" si="7"/>
        <v>0</v>
      </c>
      <c r="AC214" s="4"/>
      <c r="AD214" s="4"/>
      <c r="AE214" s="4"/>
      <c r="AF214" s="4"/>
      <c r="AG214" s="4"/>
    </row>
    <row r="215" spans="1:33" x14ac:dyDescent="0.25">
      <c r="A215" s="57">
        <v>42249.818042708335</v>
      </c>
      <c r="B215" s="32"/>
      <c r="C215" s="32" t="s">
        <v>739</v>
      </c>
      <c r="D215" s="32" t="s">
        <v>334</v>
      </c>
      <c r="E215" s="32" t="s">
        <v>6179</v>
      </c>
      <c r="F215" s="32" t="s">
        <v>6180</v>
      </c>
      <c r="G215" s="32" t="s">
        <v>58</v>
      </c>
      <c r="H215" s="32" t="s">
        <v>59</v>
      </c>
      <c r="I215" s="32" t="s">
        <v>2006</v>
      </c>
      <c r="J215" s="35">
        <v>0</v>
      </c>
      <c r="K215" s="35">
        <v>0</v>
      </c>
      <c r="L215" s="35">
        <v>0</v>
      </c>
      <c r="M215" s="35">
        <v>0</v>
      </c>
      <c r="N215" s="32" t="s">
        <v>19</v>
      </c>
      <c r="O215" s="32" t="s">
        <v>322</v>
      </c>
      <c r="P215" s="32">
        <v>0</v>
      </c>
      <c r="Q215" s="32"/>
      <c r="R215" s="39">
        <f t="shared" si="6"/>
        <v>1509</v>
      </c>
      <c r="S215" s="5" t="s">
        <v>51</v>
      </c>
      <c r="T215" s="5" t="s">
        <v>64</v>
      </c>
      <c r="U215" s="2"/>
      <c r="V215" s="2" t="str">
        <f>IF($J215+$L215=0,"nil",IF(OR($B215="TCU-WS",$B215=""),"non comm",IF(OR($G215="contract_cover",$H215="fixed price"),VLOOKUP($I215,'[1]mapping 2015'!$A:$B,2,FALSE),VLOOKUP($G215,'[1]mapping 2015'!$A:$B,2,FALSE))))</f>
        <v>nil</v>
      </c>
      <c r="W215" s="37">
        <f>IF(OR(V215="non comm",V215="nil",J215=0),0,IF(V215="SBM 2.1 IIPS",J215*VLOOKUP(N215,'[2]NGP%'!$C:$D,2,FALSE),J215*SUMIFS('[2]NGP%'!$D:$D,'[2]NGP%'!$A:$A,V215,'[2]NGP%'!$B:$B,AA215)))</f>
        <v>0</v>
      </c>
      <c r="X215" s="37">
        <f>IF(OR(V215="non comm",V215="nil",J215=0),0,IF(V215="SBM 2.1 IIPS",J215*VLOOKUP(N215,'[2]NGP%'!$C:$E,3,FALSE),J215*SUMIFS('[2]NGP%'!$E:$E,'[2]NGP%'!$A:$A,V215,'[2]NGP%'!$B:$B,AA215)))</f>
        <v>0</v>
      </c>
      <c r="Y215" s="32"/>
      <c r="Z215" s="54" t="str">
        <f>IF(MID(H215,1,4)="Item","Nil",IF(G215="contract_cover",VLOOKUP(I215,'svc type'!C:D,2,FALSE),VLOOKUP(G215,'svc type'!A:D,4,FALSE)))</f>
        <v>SVC</v>
      </c>
      <c r="AA215" s="4" t="str">
        <f>IF(B215="","",VLOOKUP(B215,Sector!C:D,2,FALSE))</f>
        <v/>
      </c>
      <c r="AB215" s="4">
        <f t="shared" si="7"/>
        <v>0</v>
      </c>
      <c r="AC215" s="4"/>
      <c r="AD215" s="4"/>
      <c r="AE215" s="4"/>
      <c r="AF215" s="4"/>
      <c r="AG215" s="4"/>
    </row>
    <row r="216" spans="1:33" x14ac:dyDescent="0.25">
      <c r="A216" s="57">
        <v>42249.825638194445</v>
      </c>
      <c r="B216" s="32"/>
      <c r="C216" s="32" t="s">
        <v>464</v>
      </c>
      <c r="D216" s="32" t="s">
        <v>334</v>
      </c>
      <c r="E216" s="32" t="s">
        <v>6181</v>
      </c>
      <c r="F216" s="32" t="s">
        <v>6182</v>
      </c>
      <c r="G216" s="32" t="s">
        <v>58</v>
      </c>
      <c r="H216" s="32" t="s">
        <v>59</v>
      </c>
      <c r="I216" s="32" t="s">
        <v>2006</v>
      </c>
      <c r="J216" s="35">
        <v>0</v>
      </c>
      <c r="K216" s="35">
        <v>0</v>
      </c>
      <c r="L216" s="35">
        <v>0</v>
      </c>
      <c r="M216" s="35">
        <v>0</v>
      </c>
      <c r="N216" s="32" t="s">
        <v>19</v>
      </c>
      <c r="O216" s="32" t="s">
        <v>322</v>
      </c>
      <c r="P216" s="32">
        <v>0</v>
      </c>
      <c r="Q216" s="32"/>
      <c r="R216" s="39">
        <f t="shared" si="6"/>
        <v>1509</v>
      </c>
      <c r="S216" s="5" t="s">
        <v>51</v>
      </c>
      <c r="T216" s="5" t="s">
        <v>64</v>
      </c>
      <c r="U216" s="2"/>
      <c r="V216" s="2" t="str">
        <f>IF($J216+$L216=0,"nil",IF(OR($B216="TCU-WS",$B216=""),"non comm",IF(OR($G216="contract_cover",$H216="fixed price"),VLOOKUP($I216,'[1]mapping 2015'!$A:$B,2,FALSE),VLOOKUP($G216,'[1]mapping 2015'!$A:$B,2,FALSE))))</f>
        <v>nil</v>
      </c>
      <c r="W216" s="37">
        <f>IF(OR(V216="non comm",V216="nil",J216=0),0,IF(V216="SBM 2.1 IIPS",J216*VLOOKUP(N216,'[2]NGP%'!$C:$D,2,FALSE),J216*SUMIFS('[2]NGP%'!$D:$D,'[2]NGP%'!$A:$A,V216,'[2]NGP%'!$B:$B,AA216)))</f>
        <v>0</v>
      </c>
      <c r="X216" s="37">
        <f>IF(OR(V216="non comm",V216="nil",J216=0),0,IF(V216="SBM 2.1 IIPS",J216*VLOOKUP(N216,'[2]NGP%'!$C:$E,3,FALSE),J216*SUMIFS('[2]NGP%'!$E:$E,'[2]NGP%'!$A:$A,V216,'[2]NGP%'!$B:$B,AA216)))</f>
        <v>0</v>
      </c>
      <c r="Y216" s="32"/>
      <c r="Z216" s="54" t="str">
        <f>IF(MID(H216,1,4)="Item","Nil",IF(G216="contract_cover",VLOOKUP(I216,'svc type'!C:D,2,FALSE),VLOOKUP(G216,'svc type'!A:D,4,FALSE)))</f>
        <v>SVC</v>
      </c>
      <c r="AA216" s="4" t="str">
        <f>IF(B216="","",VLOOKUP(B216,Sector!C:D,2,FALSE))</f>
        <v/>
      </c>
      <c r="AB216" s="4">
        <f t="shared" si="7"/>
        <v>0</v>
      </c>
      <c r="AC216" s="4"/>
      <c r="AD216" s="4"/>
      <c r="AE216" s="4"/>
      <c r="AF216" s="4"/>
      <c r="AG216" s="4"/>
    </row>
    <row r="217" spans="1:33" x14ac:dyDescent="0.25">
      <c r="A217" s="57">
        <v>42249.874641238428</v>
      </c>
      <c r="B217" s="32"/>
      <c r="C217" s="32" t="s">
        <v>454</v>
      </c>
      <c r="D217" s="32" t="s">
        <v>334</v>
      </c>
      <c r="E217" s="32" t="s">
        <v>6183</v>
      </c>
      <c r="F217" s="32" t="s">
        <v>6184</v>
      </c>
      <c r="G217" s="32" t="s">
        <v>58</v>
      </c>
      <c r="H217" s="32" t="s">
        <v>59</v>
      </c>
      <c r="I217" s="32" t="s">
        <v>2006</v>
      </c>
      <c r="J217" s="35">
        <v>0</v>
      </c>
      <c r="K217" s="35">
        <v>0</v>
      </c>
      <c r="L217" s="35">
        <v>0</v>
      </c>
      <c r="M217" s="35">
        <v>0</v>
      </c>
      <c r="N217" s="32" t="s">
        <v>721</v>
      </c>
      <c r="O217" s="32" t="s">
        <v>322</v>
      </c>
      <c r="P217" s="32">
        <v>0</v>
      </c>
      <c r="Q217" s="32"/>
      <c r="R217" s="39">
        <f t="shared" si="6"/>
        <v>1509</v>
      </c>
      <c r="S217" s="5" t="s">
        <v>51</v>
      </c>
      <c r="T217" s="5" t="s">
        <v>64</v>
      </c>
      <c r="U217" s="2"/>
      <c r="V217" s="2" t="str">
        <f>IF($J217+$L217=0,"nil",IF(OR($B217="TCU-WS",$B217=""),"non comm",IF(OR($G217="contract_cover",$H217="fixed price"),VLOOKUP($I217,'[1]mapping 2015'!$A:$B,2,FALSE),VLOOKUP($G217,'[1]mapping 2015'!$A:$B,2,FALSE))))</f>
        <v>nil</v>
      </c>
      <c r="W217" s="37">
        <f>IF(OR(V217="non comm",V217="nil",J217=0),0,IF(V217="SBM 2.1 IIPS",J217*VLOOKUP(N217,'[2]NGP%'!$C:$D,2,FALSE),J217*SUMIFS('[2]NGP%'!$D:$D,'[2]NGP%'!$A:$A,V217,'[2]NGP%'!$B:$B,AA217)))</f>
        <v>0</v>
      </c>
      <c r="X217" s="37">
        <f>IF(OR(V217="non comm",V217="nil",J217=0),0,IF(V217="SBM 2.1 IIPS",J217*VLOOKUP(N217,'[2]NGP%'!$C:$E,3,FALSE),J217*SUMIFS('[2]NGP%'!$E:$E,'[2]NGP%'!$A:$A,V217,'[2]NGP%'!$B:$B,AA217)))</f>
        <v>0</v>
      </c>
      <c r="Y217" s="32"/>
      <c r="Z217" s="54" t="str">
        <f>IF(MID(H217,1,4)="Item","Nil",IF(G217="contract_cover",VLOOKUP(I217,'svc type'!C:D,2,FALSE),VLOOKUP(G217,'svc type'!A:D,4,FALSE)))</f>
        <v>SVC</v>
      </c>
      <c r="AA217" s="4" t="str">
        <f>IF(B217="","",VLOOKUP(B217,Sector!C:D,2,FALSE))</f>
        <v/>
      </c>
      <c r="AB217" s="4">
        <f t="shared" si="7"/>
        <v>0</v>
      </c>
      <c r="AC217" s="4"/>
      <c r="AD217" s="4"/>
      <c r="AE217" s="4"/>
      <c r="AF217" s="4"/>
      <c r="AG217" s="4"/>
    </row>
    <row r="218" spans="1:33" x14ac:dyDescent="0.25">
      <c r="A218" s="57">
        <v>42250.084866319441</v>
      </c>
      <c r="B218" s="32"/>
      <c r="C218" s="32" t="s">
        <v>6185</v>
      </c>
      <c r="D218" s="32" t="s">
        <v>6186</v>
      </c>
      <c r="E218" s="32" t="s">
        <v>6187</v>
      </c>
      <c r="F218" s="32" t="s">
        <v>6188</v>
      </c>
      <c r="G218" s="32" t="s">
        <v>58</v>
      </c>
      <c r="H218" s="32" t="s">
        <v>59</v>
      </c>
      <c r="I218" s="32" t="s">
        <v>2006</v>
      </c>
      <c r="J218" s="35">
        <v>0</v>
      </c>
      <c r="K218" s="35">
        <v>0</v>
      </c>
      <c r="L218" s="35">
        <v>0</v>
      </c>
      <c r="M218" s="35">
        <v>0</v>
      </c>
      <c r="N218" s="32" t="s">
        <v>19</v>
      </c>
      <c r="O218" s="32" t="s">
        <v>319</v>
      </c>
      <c r="P218" s="32">
        <v>0</v>
      </c>
      <c r="Q218" s="32"/>
      <c r="R218" s="39">
        <f t="shared" si="6"/>
        <v>1509</v>
      </c>
      <c r="S218" s="5" t="s">
        <v>51</v>
      </c>
      <c r="T218" s="5" t="s">
        <v>64</v>
      </c>
      <c r="U218" s="2"/>
      <c r="V218" s="2" t="str">
        <f>IF($J218+$L218=0,"nil",IF(OR($B218="TCU-WS",$B218=""),"non comm",IF(OR($G218="contract_cover",$H218="fixed price"),VLOOKUP($I218,'[1]mapping 2015'!$A:$B,2,FALSE),VLOOKUP($G218,'[1]mapping 2015'!$A:$B,2,FALSE))))</f>
        <v>nil</v>
      </c>
      <c r="W218" s="37">
        <f>IF(OR(V218="non comm",V218="nil",J218=0),0,IF(V218="SBM 2.1 IIPS",J218*VLOOKUP(N218,'[2]NGP%'!$C:$D,2,FALSE),J218*SUMIFS('[2]NGP%'!$D:$D,'[2]NGP%'!$A:$A,V218,'[2]NGP%'!$B:$B,AA218)))</f>
        <v>0</v>
      </c>
      <c r="X218" s="37">
        <f>IF(OR(V218="non comm",V218="nil",J218=0),0,IF(V218="SBM 2.1 IIPS",J218*VLOOKUP(N218,'[2]NGP%'!$C:$E,3,FALSE),J218*SUMIFS('[2]NGP%'!$E:$E,'[2]NGP%'!$A:$A,V218,'[2]NGP%'!$B:$B,AA218)))</f>
        <v>0</v>
      </c>
      <c r="Y218" s="32"/>
      <c r="Z218" s="54" t="str">
        <f>IF(MID(H218,1,4)="Item","Nil",IF(G218="contract_cover",VLOOKUP(I218,'svc type'!C:D,2,FALSE),VLOOKUP(G218,'svc type'!A:D,4,FALSE)))</f>
        <v>SVC</v>
      </c>
      <c r="AA218" s="4" t="str">
        <f>IF(B218="","",VLOOKUP(B218,Sector!C:D,2,FALSE))</f>
        <v/>
      </c>
      <c r="AB218" s="4">
        <f t="shared" si="7"/>
        <v>0</v>
      </c>
      <c r="AC218" s="4"/>
      <c r="AD218" s="4"/>
      <c r="AE218" s="4"/>
      <c r="AF218" s="4"/>
      <c r="AG218" s="4"/>
    </row>
    <row r="219" spans="1:33" x14ac:dyDescent="0.25">
      <c r="A219" s="57">
        <v>42250.423255324073</v>
      </c>
      <c r="B219" s="32" t="s">
        <v>22</v>
      </c>
      <c r="C219" s="32" t="s">
        <v>463</v>
      </c>
      <c r="D219" s="32" t="s">
        <v>462</v>
      </c>
      <c r="E219" s="32" t="s">
        <v>6189</v>
      </c>
      <c r="F219" s="32" t="s">
        <v>6190</v>
      </c>
      <c r="G219" s="32" t="s">
        <v>25</v>
      </c>
      <c r="H219" s="32" t="s">
        <v>26</v>
      </c>
      <c r="I219" s="32" t="s">
        <v>2006</v>
      </c>
      <c r="J219" s="35">
        <v>0</v>
      </c>
      <c r="K219" s="35">
        <v>0</v>
      </c>
      <c r="L219" s="35">
        <v>0</v>
      </c>
      <c r="M219" s="35">
        <v>0</v>
      </c>
      <c r="N219" s="32" t="s">
        <v>19</v>
      </c>
      <c r="O219" s="32" t="s">
        <v>32</v>
      </c>
      <c r="P219" s="32">
        <v>0.5</v>
      </c>
      <c r="Q219" s="32"/>
      <c r="R219" s="39">
        <f t="shared" si="6"/>
        <v>1509</v>
      </c>
      <c r="S219" s="5" t="s">
        <v>51</v>
      </c>
      <c r="T219" s="5" t="s">
        <v>64</v>
      </c>
      <c r="U219" s="2"/>
      <c r="V219" s="2" t="str">
        <f>IF($J219+$L219=0,"nil",IF(OR($B219="TCU-WS",$B219=""),"non comm",IF(OR($G219="contract_cover",$H219="fixed price"),VLOOKUP($I219,'[1]mapping 2015'!$A:$B,2,FALSE),VLOOKUP($G219,'[1]mapping 2015'!$A:$B,2,FALSE))))</f>
        <v>nil</v>
      </c>
      <c r="W219" s="37">
        <f>IF(OR(V219="non comm",V219="nil",J219=0),0,IF(V219="SBM 2.1 IIPS",J219*VLOOKUP(N219,'[2]NGP%'!$C:$D,2,FALSE),J219*SUMIFS('[2]NGP%'!$D:$D,'[2]NGP%'!$A:$A,V219,'[2]NGP%'!$B:$B,AA219)))</f>
        <v>0</v>
      </c>
      <c r="X219" s="37">
        <f>IF(OR(V219="non comm",V219="nil",J219=0),0,IF(V219="SBM 2.1 IIPS",J219*VLOOKUP(N219,'[2]NGP%'!$C:$E,3,FALSE),J219*SUMIFS('[2]NGP%'!$E:$E,'[2]NGP%'!$A:$A,V219,'[2]NGP%'!$B:$B,AA219)))</f>
        <v>0</v>
      </c>
      <c r="Y219" s="32"/>
      <c r="Z219" s="54" t="str">
        <f>IF(MID(H219,1,4)="Item","Nil",IF(G219="contract_cover",VLOOKUP(I219,'svc type'!C:D,2,FALSE),VLOOKUP(G219,'svc type'!A:D,4,FALSE)))</f>
        <v>IIPS</v>
      </c>
      <c r="AA219" s="4" t="str">
        <f>IF(B219="","",VLOOKUP(B219,Sector!C:D,2,FALSE))</f>
        <v>OTH</v>
      </c>
      <c r="AB219" s="4" t="str">
        <f t="shared" si="7"/>
        <v>TCU-WS</v>
      </c>
      <c r="AC219" s="4"/>
      <c r="AD219" s="4"/>
      <c r="AE219" s="4"/>
      <c r="AF219" s="4"/>
      <c r="AG219" s="4"/>
    </row>
    <row r="220" spans="1:33" x14ac:dyDescent="0.25">
      <c r="A220" s="57">
        <v>42250.424933993054</v>
      </c>
      <c r="B220" s="32" t="s">
        <v>22</v>
      </c>
      <c r="C220" s="32" t="s">
        <v>463</v>
      </c>
      <c r="D220" s="32" t="s">
        <v>462</v>
      </c>
      <c r="E220" s="32" t="s">
        <v>6191</v>
      </c>
      <c r="F220" s="32" t="s">
        <v>6192</v>
      </c>
      <c r="G220" s="32" t="s">
        <v>25</v>
      </c>
      <c r="H220" s="32" t="s">
        <v>26</v>
      </c>
      <c r="I220" s="32" t="s">
        <v>2006</v>
      </c>
      <c r="J220" s="35">
        <v>0</v>
      </c>
      <c r="K220" s="35">
        <v>0</v>
      </c>
      <c r="L220" s="35">
        <v>0</v>
      </c>
      <c r="M220" s="35">
        <v>0</v>
      </c>
      <c r="N220" s="32" t="s">
        <v>19</v>
      </c>
      <c r="O220" s="32" t="s">
        <v>32</v>
      </c>
      <c r="P220" s="32">
        <v>2</v>
      </c>
      <c r="Q220" s="32"/>
      <c r="R220" s="39">
        <f t="shared" si="6"/>
        <v>1509</v>
      </c>
      <c r="S220" s="5" t="s">
        <v>51</v>
      </c>
      <c r="T220" s="5" t="s">
        <v>64</v>
      </c>
      <c r="U220" s="2"/>
      <c r="V220" s="2" t="str">
        <f>IF($J220+$L220=0,"nil",IF(OR($B220="TCU-WS",$B220=""),"non comm",IF(OR($G220="contract_cover",$H220="fixed price"),VLOOKUP($I220,'[1]mapping 2015'!$A:$B,2,FALSE),VLOOKUP($G220,'[1]mapping 2015'!$A:$B,2,FALSE))))</f>
        <v>nil</v>
      </c>
      <c r="W220" s="37">
        <f>IF(OR(V220="non comm",V220="nil",J220=0),0,IF(V220="SBM 2.1 IIPS",J220*VLOOKUP(N220,'[2]NGP%'!$C:$D,2,FALSE),J220*SUMIFS('[2]NGP%'!$D:$D,'[2]NGP%'!$A:$A,V220,'[2]NGP%'!$B:$B,AA220)))</f>
        <v>0</v>
      </c>
      <c r="X220" s="37">
        <f>IF(OR(V220="non comm",V220="nil",J220=0),0,IF(V220="SBM 2.1 IIPS",J220*VLOOKUP(N220,'[2]NGP%'!$C:$E,3,FALSE),J220*SUMIFS('[2]NGP%'!$E:$E,'[2]NGP%'!$A:$A,V220,'[2]NGP%'!$B:$B,AA220)))</f>
        <v>0</v>
      </c>
      <c r="Y220" s="32"/>
      <c r="Z220" s="54" t="str">
        <f>IF(MID(H220,1,4)="Item","Nil",IF(G220="contract_cover",VLOOKUP(I220,'svc type'!C:D,2,FALSE),VLOOKUP(G220,'svc type'!A:D,4,FALSE)))</f>
        <v>IIPS</v>
      </c>
      <c r="AA220" s="4" t="str">
        <f>IF(B220="","",VLOOKUP(B220,Sector!C:D,2,FALSE))</f>
        <v>OTH</v>
      </c>
      <c r="AB220" s="4" t="str">
        <f t="shared" si="7"/>
        <v>TCU-WS</v>
      </c>
      <c r="AC220" s="4"/>
      <c r="AD220" s="4"/>
      <c r="AE220" s="4"/>
      <c r="AF220" s="4"/>
      <c r="AG220" s="4"/>
    </row>
    <row r="221" spans="1:33" x14ac:dyDescent="0.25">
      <c r="A221" s="57">
        <v>42250.424933993054</v>
      </c>
      <c r="B221" s="32" t="s">
        <v>22</v>
      </c>
      <c r="C221" s="32" t="s">
        <v>463</v>
      </c>
      <c r="D221" s="32" t="s">
        <v>462</v>
      </c>
      <c r="E221" s="32" t="s">
        <v>6191</v>
      </c>
      <c r="F221" s="32" t="s">
        <v>6192</v>
      </c>
      <c r="G221" s="32" t="s">
        <v>35</v>
      </c>
      <c r="H221" s="32" t="s">
        <v>38</v>
      </c>
      <c r="I221" s="32" t="s">
        <v>2006</v>
      </c>
      <c r="J221" s="35">
        <v>0</v>
      </c>
      <c r="K221" s="35">
        <v>0</v>
      </c>
      <c r="L221" s="35">
        <v>0</v>
      </c>
      <c r="M221" s="35">
        <v>14.4</v>
      </c>
      <c r="N221" s="32" t="s">
        <v>19</v>
      </c>
      <c r="O221" s="32" t="s">
        <v>32</v>
      </c>
      <c r="P221" s="32">
        <v>1</v>
      </c>
      <c r="Q221" s="32"/>
      <c r="R221" s="39">
        <f t="shared" si="6"/>
        <v>1509</v>
      </c>
      <c r="S221" s="5" t="s">
        <v>51</v>
      </c>
      <c r="T221" s="5" t="s">
        <v>64</v>
      </c>
      <c r="U221" s="2"/>
      <c r="V221" s="2" t="str">
        <f>IF($J221+$L221=0,"nil",IF(OR($B221="TCU-WS",$B221=""),"non comm",IF(OR($G221="contract_cover",$H221="fixed price"),VLOOKUP($I221,'[1]mapping 2015'!$A:$B,2,FALSE),VLOOKUP($G221,'[1]mapping 2015'!$A:$B,2,FALSE))))</f>
        <v>nil</v>
      </c>
      <c r="W221" s="37">
        <f>IF(OR(V221="non comm",V221="nil",J221=0),0,IF(V221="SBM 2.1 IIPS",J221*VLOOKUP(N221,'[2]NGP%'!$C:$D,2,FALSE),J221*SUMIFS('[2]NGP%'!$D:$D,'[2]NGP%'!$A:$A,V221,'[2]NGP%'!$B:$B,AA221)))</f>
        <v>0</v>
      </c>
      <c r="X221" s="37">
        <f>IF(OR(V221="non comm",V221="nil",J221=0),0,IF(V221="SBM 2.1 IIPS",J221*VLOOKUP(N221,'[2]NGP%'!$C:$E,3,FALSE),J221*SUMIFS('[2]NGP%'!$E:$E,'[2]NGP%'!$A:$A,V221,'[2]NGP%'!$B:$B,AA221)))</f>
        <v>0</v>
      </c>
      <c r="Y221" s="32"/>
      <c r="Z221" s="54" t="str">
        <f>IF(MID(H221,1,4)="Item","Nil",IF(G221="contract_cover",VLOOKUP(I221,'svc type'!C:D,2,FALSE),VLOOKUP(G221,'svc type'!A:D,4,FALSE)))</f>
        <v>Exp</v>
      </c>
      <c r="AA221" s="4" t="str">
        <f>IF(B221="","",VLOOKUP(B221,Sector!C:D,2,FALSE))</f>
        <v>OTH</v>
      </c>
      <c r="AB221" s="4" t="str">
        <f t="shared" si="7"/>
        <v>TCU-WS</v>
      </c>
      <c r="AC221" s="4"/>
      <c r="AD221" s="4"/>
      <c r="AE221" s="4"/>
      <c r="AF221" s="4"/>
      <c r="AG221" s="4"/>
    </row>
    <row r="222" spans="1:33" x14ac:dyDescent="0.25">
      <c r="A222" s="57">
        <v>42250.42851878472</v>
      </c>
      <c r="B222" s="32" t="s">
        <v>22</v>
      </c>
      <c r="C222" s="32" t="s">
        <v>78</v>
      </c>
      <c r="D222" s="32" t="s">
        <v>77</v>
      </c>
      <c r="E222" s="32" t="s">
        <v>6193</v>
      </c>
      <c r="F222" s="32" t="s">
        <v>6194</v>
      </c>
      <c r="G222" s="32" t="s">
        <v>25</v>
      </c>
      <c r="H222" s="32" t="s">
        <v>26</v>
      </c>
      <c r="I222" s="32" t="s">
        <v>2006</v>
      </c>
      <c r="J222" s="35">
        <v>0</v>
      </c>
      <c r="K222" s="35">
        <v>0</v>
      </c>
      <c r="L222" s="35">
        <v>0</v>
      </c>
      <c r="M222" s="35">
        <v>0</v>
      </c>
      <c r="N222" s="32" t="s">
        <v>19</v>
      </c>
      <c r="O222" s="32" t="s">
        <v>24</v>
      </c>
      <c r="P222" s="32">
        <v>2.5</v>
      </c>
      <c r="Q222" s="32"/>
      <c r="R222" s="39">
        <f t="shared" si="6"/>
        <v>1509</v>
      </c>
      <c r="S222" s="5" t="s">
        <v>51</v>
      </c>
      <c r="T222" s="5" t="s">
        <v>64</v>
      </c>
      <c r="U222" s="2"/>
      <c r="V222" s="2" t="str">
        <f>IF($J222+$L222=0,"nil",IF(OR($B222="TCU-WS",$B222=""),"non comm",IF(OR($G222="contract_cover",$H222="fixed price"),VLOOKUP($I222,'[1]mapping 2015'!$A:$B,2,FALSE),VLOOKUP($G222,'[1]mapping 2015'!$A:$B,2,FALSE))))</f>
        <v>nil</v>
      </c>
      <c r="W222" s="37">
        <f>IF(OR(V222="non comm",V222="nil",J222=0),0,IF(V222="SBM 2.1 IIPS",J222*VLOOKUP(N222,'[2]NGP%'!$C:$D,2,FALSE),J222*SUMIFS('[2]NGP%'!$D:$D,'[2]NGP%'!$A:$A,V222,'[2]NGP%'!$B:$B,AA222)))</f>
        <v>0</v>
      </c>
      <c r="X222" s="37">
        <f>IF(OR(V222="non comm",V222="nil",J222=0),0,IF(V222="SBM 2.1 IIPS",J222*VLOOKUP(N222,'[2]NGP%'!$C:$E,3,FALSE),J222*SUMIFS('[2]NGP%'!$E:$E,'[2]NGP%'!$A:$A,V222,'[2]NGP%'!$B:$B,AA222)))</f>
        <v>0</v>
      </c>
      <c r="Y222" s="32"/>
      <c r="Z222" s="54" t="str">
        <f>IF(MID(H222,1,4)="Item","Nil",IF(G222="contract_cover",VLOOKUP(I222,'svc type'!C:D,2,FALSE),VLOOKUP(G222,'svc type'!A:D,4,FALSE)))</f>
        <v>IIPS</v>
      </c>
      <c r="AA222" s="4" t="str">
        <f>IF(B222="","",VLOOKUP(B222,Sector!C:D,2,FALSE))</f>
        <v>OTH</v>
      </c>
      <c r="AB222" s="4" t="str">
        <f t="shared" si="7"/>
        <v>TCU-WS</v>
      </c>
      <c r="AC222" s="4"/>
      <c r="AD222" s="4"/>
      <c r="AE222" s="4"/>
      <c r="AF222" s="4"/>
      <c r="AG222" s="4"/>
    </row>
    <row r="223" spans="1:33" x14ac:dyDescent="0.25">
      <c r="A223" s="57">
        <v>42250.42851878472</v>
      </c>
      <c r="B223" s="32" t="s">
        <v>22</v>
      </c>
      <c r="C223" s="32" t="s">
        <v>78</v>
      </c>
      <c r="D223" s="32" t="s">
        <v>77</v>
      </c>
      <c r="E223" s="32" t="s">
        <v>6193</v>
      </c>
      <c r="F223" s="32" t="s">
        <v>6194</v>
      </c>
      <c r="G223" s="32" t="s">
        <v>2639</v>
      </c>
      <c r="H223" s="32" t="s">
        <v>2640</v>
      </c>
      <c r="I223" s="32" t="s">
        <v>2006</v>
      </c>
      <c r="J223" s="35">
        <v>0</v>
      </c>
      <c r="K223" s="35">
        <v>40.840000000000003</v>
      </c>
      <c r="L223" s="35">
        <v>0</v>
      </c>
      <c r="M223" s="35">
        <v>0</v>
      </c>
      <c r="N223" s="32" t="s">
        <v>19</v>
      </c>
      <c r="O223" s="32" t="s">
        <v>24</v>
      </c>
      <c r="P223" s="32">
        <v>1</v>
      </c>
      <c r="Q223" s="32"/>
      <c r="R223" s="39">
        <f t="shared" si="6"/>
        <v>1509</v>
      </c>
      <c r="S223" s="5" t="s">
        <v>51</v>
      </c>
      <c r="T223" s="5" t="s">
        <v>64</v>
      </c>
      <c r="U223" s="2"/>
      <c r="V223" s="2" t="str">
        <f>IF($J223+$L223=0,"nil",IF(OR($B223="TCU-WS",$B223=""),"non comm",IF(OR($G223="contract_cover",$H223="fixed price"),VLOOKUP($I223,'[1]mapping 2015'!$A:$B,2,FALSE),VLOOKUP($G223,'[1]mapping 2015'!$A:$B,2,FALSE))))</f>
        <v>nil</v>
      </c>
      <c r="W223" s="37">
        <f>IF(OR(V223="non comm",V223="nil",J223=0),0,IF(V223="SBM 2.1 IIPS",J223*VLOOKUP(N223,'[2]NGP%'!$C:$D,2,FALSE),J223*SUMIFS('[2]NGP%'!$D:$D,'[2]NGP%'!$A:$A,V223,'[2]NGP%'!$B:$B,AA223)))</f>
        <v>0</v>
      </c>
      <c r="X223" s="37">
        <f>IF(OR(V223="non comm",V223="nil",J223=0),0,IF(V223="SBM 2.1 IIPS",J223*VLOOKUP(N223,'[2]NGP%'!$C:$E,3,FALSE),J223*SUMIFS('[2]NGP%'!$E:$E,'[2]NGP%'!$A:$A,V223,'[2]NGP%'!$B:$B,AA223)))</f>
        <v>0</v>
      </c>
      <c r="Y223" s="32"/>
      <c r="Z223" s="54" t="str">
        <f>IF(MID(H223,1,4)="Item","Nil",IF(G223="contract_cover",VLOOKUP(I223,'svc type'!C:D,2,FALSE),VLOOKUP(G223,'svc type'!A:D,4,FALSE)))</f>
        <v>Part</v>
      </c>
      <c r="AA223" s="4" t="str">
        <f>IF(B223="","",VLOOKUP(B223,Sector!C:D,2,FALSE))</f>
        <v>OTH</v>
      </c>
      <c r="AB223" s="4" t="str">
        <f t="shared" si="7"/>
        <v>TCU-WS</v>
      </c>
      <c r="AC223" s="4"/>
      <c r="AD223" s="4"/>
      <c r="AE223" s="4"/>
      <c r="AF223" s="4"/>
      <c r="AG223" s="4"/>
    </row>
    <row r="224" spans="1:33" x14ac:dyDescent="0.25">
      <c r="A224" s="57">
        <v>42250.42851878472</v>
      </c>
      <c r="B224" s="32" t="s">
        <v>22</v>
      </c>
      <c r="C224" s="32" t="s">
        <v>78</v>
      </c>
      <c r="D224" s="32" t="s">
        <v>77</v>
      </c>
      <c r="E224" s="32" t="s">
        <v>6193</v>
      </c>
      <c r="F224" s="32" t="s">
        <v>6194</v>
      </c>
      <c r="G224" s="32" t="s">
        <v>35</v>
      </c>
      <c r="H224" s="32" t="s">
        <v>38</v>
      </c>
      <c r="I224" s="32" t="s">
        <v>2006</v>
      </c>
      <c r="J224" s="35">
        <v>0</v>
      </c>
      <c r="K224" s="35">
        <v>0</v>
      </c>
      <c r="L224" s="35">
        <v>0</v>
      </c>
      <c r="M224" s="35">
        <v>12.45</v>
      </c>
      <c r="N224" s="32" t="s">
        <v>19</v>
      </c>
      <c r="O224" s="32" t="s">
        <v>24</v>
      </c>
      <c r="P224" s="32">
        <v>1</v>
      </c>
      <c r="Q224" s="32"/>
      <c r="R224" s="39">
        <f t="shared" si="6"/>
        <v>1509</v>
      </c>
      <c r="S224" s="5" t="s">
        <v>51</v>
      </c>
      <c r="T224" s="5" t="s">
        <v>64</v>
      </c>
      <c r="U224" s="2"/>
      <c r="V224" s="2" t="str">
        <f>IF($J224+$L224=0,"nil",IF(OR($B224="TCU-WS",$B224=""),"non comm",IF(OR($G224="contract_cover",$H224="fixed price"),VLOOKUP($I224,'[1]mapping 2015'!$A:$B,2,FALSE),VLOOKUP($G224,'[1]mapping 2015'!$A:$B,2,FALSE))))</f>
        <v>nil</v>
      </c>
      <c r="W224" s="37">
        <f>IF(OR(V224="non comm",V224="nil",J224=0),0,IF(V224="SBM 2.1 IIPS",J224*VLOOKUP(N224,'[2]NGP%'!$C:$D,2,FALSE),J224*SUMIFS('[2]NGP%'!$D:$D,'[2]NGP%'!$A:$A,V224,'[2]NGP%'!$B:$B,AA224)))</f>
        <v>0</v>
      </c>
      <c r="X224" s="37">
        <f>IF(OR(V224="non comm",V224="nil",J224=0),0,IF(V224="SBM 2.1 IIPS",J224*VLOOKUP(N224,'[2]NGP%'!$C:$E,3,FALSE),J224*SUMIFS('[2]NGP%'!$E:$E,'[2]NGP%'!$A:$A,V224,'[2]NGP%'!$B:$B,AA224)))</f>
        <v>0</v>
      </c>
      <c r="Y224" s="32"/>
      <c r="Z224" s="54" t="str">
        <f>IF(MID(H224,1,4)="Item","Nil",IF(G224="contract_cover",VLOOKUP(I224,'svc type'!C:D,2,FALSE),VLOOKUP(G224,'svc type'!A:D,4,FALSE)))</f>
        <v>Exp</v>
      </c>
      <c r="AA224" s="4" t="str">
        <f>IF(B224="","",VLOOKUP(B224,Sector!C:D,2,FALSE))</f>
        <v>OTH</v>
      </c>
      <c r="AB224" s="4" t="str">
        <f t="shared" si="7"/>
        <v>TCU-WS</v>
      </c>
      <c r="AC224" s="4"/>
      <c r="AD224" s="4"/>
      <c r="AE224" s="4"/>
      <c r="AF224" s="4"/>
      <c r="AG224" s="4"/>
    </row>
    <row r="225" spans="1:33" x14ac:dyDescent="0.25">
      <c r="A225" s="57">
        <v>42250.430857719904</v>
      </c>
      <c r="B225" s="32" t="s">
        <v>22</v>
      </c>
      <c r="C225" s="32" t="s">
        <v>2473</v>
      </c>
      <c r="D225" s="32" t="s">
        <v>2474</v>
      </c>
      <c r="E225" s="32" t="s">
        <v>6195</v>
      </c>
      <c r="F225" s="32" t="s">
        <v>6196</v>
      </c>
      <c r="G225" s="32" t="s">
        <v>25</v>
      </c>
      <c r="H225" s="32" t="s">
        <v>26</v>
      </c>
      <c r="I225" s="32" t="s">
        <v>2006</v>
      </c>
      <c r="J225" s="35">
        <v>0</v>
      </c>
      <c r="K225" s="35">
        <v>0</v>
      </c>
      <c r="L225" s="35">
        <v>0</v>
      </c>
      <c r="M225" s="35">
        <v>0</v>
      </c>
      <c r="N225" s="32" t="s">
        <v>19</v>
      </c>
      <c r="O225" s="32" t="s">
        <v>24</v>
      </c>
      <c r="P225" s="32">
        <v>0.5</v>
      </c>
      <c r="Q225" s="32"/>
      <c r="R225" s="39">
        <f t="shared" si="6"/>
        <v>1509</v>
      </c>
      <c r="S225" s="5" t="s">
        <v>51</v>
      </c>
      <c r="T225" s="5" t="s">
        <v>64</v>
      </c>
      <c r="U225" s="2"/>
      <c r="V225" s="2" t="str">
        <f>IF($J225+$L225=0,"nil",IF(OR($B225="TCU-WS",$B225=""),"non comm",IF(OR($G225="contract_cover",$H225="fixed price"),VLOOKUP($I225,'[1]mapping 2015'!$A:$B,2,FALSE),VLOOKUP($G225,'[1]mapping 2015'!$A:$B,2,FALSE))))</f>
        <v>nil</v>
      </c>
      <c r="W225" s="37">
        <f>IF(OR(V225="non comm",V225="nil",J225=0),0,IF(V225="SBM 2.1 IIPS",J225*VLOOKUP(N225,'[2]NGP%'!$C:$D,2,FALSE),J225*SUMIFS('[2]NGP%'!$D:$D,'[2]NGP%'!$A:$A,V225,'[2]NGP%'!$B:$B,AA225)))</f>
        <v>0</v>
      </c>
      <c r="X225" s="37">
        <f>IF(OR(V225="non comm",V225="nil",J225=0),0,IF(V225="SBM 2.1 IIPS",J225*VLOOKUP(N225,'[2]NGP%'!$C:$E,3,FALSE),J225*SUMIFS('[2]NGP%'!$E:$E,'[2]NGP%'!$A:$A,V225,'[2]NGP%'!$B:$B,AA225)))</f>
        <v>0</v>
      </c>
      <c r="Y225" s="32"/>
      <c r="Z225" s="54" t="str">
        <f>IF(MID(H225,1,4)="Item","Nil",IF(G225="contract_cover",VLOOKUP(I225,'svc type'!C:D,2,FALSE),VLOOKUP(G225,'svc type'!A:D,4,FALSE)))</f>
        <v>IIPS</v>
      </c>
      <c r="AA225" s="4" t="str">
        <f>IF(B225="","",VLOOKUP(B225,Sector!C:D,2,FALSE))</f>
        <v>OTH</v>
      </c>
      <c r="AB225" s="4" t="str">
        <f t="shared" si="7"/>
        <v>TCU-WS</v>
      </c>
      <c r="AC225" s="4"/>
      <c r="AD225" s="4"/>
      <c r="AE225" s="4"/>
      <c r="AF225" s="4"/>
      <c r="AG225" s="4"/>
    </row>
    <row r="226" spans="1:33" x14ac:dyDescent="0.25">
      <c r="A226" s="57">
        <v>42250.430857719904</v>
      </c>
      <c r="B226" s="32" t="s">
        <v>22</v>
      </c>
      <c r="C226" s="32" t="s">
        <v>2473</v>
      </c>
      <c r="D226" s="32" t="s">
        <v>2474</v>
      </c>
      <c r="E226" s="32" t="s">
        <v>6195</v>
      </c>
      <c r="F226" s="32" t="s">
        <v>6196</v>
      </c>
      <c r="G226" s="32" t="s">
        <v>388</v>
      </c>
      <c r="H226" s="32" t="s">
        <v>387</v>
      </c>
      <c r="I226" s="32" t="s">
        <v>2006</v>
      </c>
      <c r="J226" s="35">
        <v>0</v>
      </c>
      <c r="K226" s="35">
        <v>126.2</v>
      </c>
      <c r="L226" s="35">
        <v>0</v>
      </c>
      <c r="M226" s="35">
        <v>0</v>
      </c>
      <c r="N226" s="32" t="s">
        <v>19</v>
      </c>
      <c r="O226" s="32" t="s">
        <v>24</v>
      </c>
      <c r="P226" s="32">
        <v>1</v>
      </c>
      <c r="Q226" s="32"/>
      <c r="R226" s="39">
        <f t="shared" si="6"/>
        <v>1509</v>
      </c>
      <c r="S226" s="5" t="s">
        <v>51</v>
      </c>
      <c r="T226" s="5" t="s">
        <v>64</v>
      </c>
      <c r="U226" s="2"/>
      <c r="V226" s="2" t="str">
        <f>IF($J226+$L226=0,"nil",IF(OR($B226="TCU-WS",$B226=""),"non comm",IF(OR($G226="contract_cover",$H226="fixed price"),VLOOKUP($I226,'[1]mapping 2015'!$A:$B,2,FALSE),VLOOKUP($G226,'[1]mapping 2015'!$A:$B,2,FALSE))))</f>
        <v>nil</v>
      </c>
      <c r="W226" s="37">
        <f>IF(OR(V226="non comm",V226="nil",J226=0),0,IF(V226="SBM 2.1 IIPS",J226*VLOOKUP(N226,'[2]NGP%'!$C:$D,2,FALSE),J226*SUMIFS('[2]NGP%'!$D:$D,'[2]NGP%'!$A:$A,V226,'[2]NGP%'!$B:$B,AA226)))</f>
        <v>0</v>
      </c>
      <c r="X226" s="37">
        <f>IF(OR(V226="non comm",V226="nil",J226=0),0,IF(V226="SBM 2.1 IIPS",J226*VLOOKUP(N226,'[2]NGP%'!$C:$E,3,FALSE),J226*SUMIFS('[2]NGP%'!$E:$E,'[2]NGP%'!$A:$A,V226,'[2]NGP%'!$B:$B,AA226)))</f>
        <v>0</v>
      </c>
      <c r="Y226" s="32"/>
      <c r="Z226" s="54" t="str">
        <f>IF(MID(H226,1,4)="Item","Nil",IF(G226="contract_cover",VLOOKUP(I226,'svc type'!C:D,2,FALSE),VLOOKUP(G226,'svc type'!A:D,4,FALSE)))</f>
        <v>Part</v>
      </c>
      <c r="AA226" s="4" t="str">
        <f>IF(B226="","",VLOOKUP(B226,Sector!C:D,2,FALSE))</f>
        <v>OTH</v>
      </c>
      <c r="AB226" s="4" t="str">
        <f t="shared" si="7"/>
        <v>TCU-WS</v>
      </c>
      <c r="AC226" s="4"/>
      <c r="AD226" s="4"/>
      <c r="AE226" s="4"/>
      <c r="AF226" s="4"/>
      <c r="AG226" s="4"/>
    </row>
    <row r="227" spans="1:33" x14ac:dyDescent="0.25">
      <c r="A227" s="57">
        <v>42250.435701770832</v>
      </c>
      <c r="B227" s="32" t="s">
        <v>22</v>
      </c>
      <c r="C227" s="32" t="s">
        <v>463</v>
      </c>
      <c r="D227" s="32" t="s">
        <v>462</v>
      </c>
      <c r="E227" s="32" t="s">
        <v>6197</v>
      </c>
      <c r="F227" s="32" t="s">
        <v>6198</v>
      </c>
      <c r="G227" s="32" t="s">
        <v>25</v>
      </c>
      <c r="H227" s="32" t="s">
        <v>26</v>
      </c>
      <c r="I227" s="32" t="s">
        <v>2006</v>
      </c>
      <c r="J227" s="35">
        <v>0</v>
      </c>
      <c r="K227" s="35">
        <v>0</v>
      </c>
      <c r="L227" s="35">
        <v>0</v>
      </c>
      <c r="M227" s="35">
        <v>0</v>
      </c>
      <c r="N227" s="32" t="s">
        <v>17</v>
      </c>
      <c r="O227" s="32" t="s">
        <v>32</v>
      </c>
      <c r="P227" s="32">
        <v>0.17</v>
      </c>
      <c r="Q227" s="32"/>
      <c r="R227" s="39">
        <f t="shared" si="6"/>
        <v>1509</v>
      </c>
      <c r="S227" s="5" t="s">
        <v>51</v>
      </c>
      <c r="T227" s="5" t="s">
        <v>64</v>
      </c>
      <c r="U227" s="2"/>
      <c r="V227" s="2" t="str">
        <f>IF($J227+$L227=0,"nil",IF(OR($B227="TCU-WS",$B227=""),"non comm",IF(OR($G227="contract_cover",$H227="fixed price"),VLOOKUP($I227,'[1]mapping 2015'!$A:$B,2,FALSE),VLOOKUP($G227,'[1]mapping 2015'!$A:$B,2,FALSE))))</f>
        <v>nil</v>
      </c>
      <c r="W227" s="37">
        <f>IF(OR(V227="non comm",V227="nil",J227=0),0,IF(V227="SBM 2.1 IIPS",J227*VLOOKUP(N227,'[2]NGP%'!$C:$D,2,FALSE),J227*SUMIFS('[2]NGP%'!$D:$D,'[2]NGP%'!$A:$A,V227,'[2]NGP%'!$B:$B,AA227)))</f>
        <v>0</v>
      </c>
      <c r="X227" s="37">
        <f>IF(OR(V227="non comm",V227="nil",J227=0),0,IF(V227="SBM 2.1 IIPS",J227*VLOOKUP(N227,'[2]NGP%'!$C:$E,3,FALSE),J227*SUMIFS('[2]NGP%'!$E:$E,'[2]NGP%'!$A:$A,V227,'[2]NGP%'!$B:$B,AA227)))</f>
        <v>0</v>
      </c>
      <c r="Y227" s="32"/>
      <c r="Z227" s="54" t="str">
        <f>IF(MID(H227,1,4)="Item","Nil",IF(G227="contract_cover",VLOOKUP(I227,'svc type'!C:D,2,FALSE),VLOOKUP(G227,'svc type'!A:D,4,FALSE)))</f>
        <v>IIPS</v>
      </c>
      <c r="AA227" s="4" t="str">
        <f>IF(B227="","",VLOOKUP(B227,Sector!C:D,2,FALSE))</f>
        <v>OTH</v>
      </c>
      <c r="AB227" s="4" t="str">
        <f t="shared" si="7"/>
        <v>TCU-WS</v>
      </c>
      <c r="AC227" s="4"/>
      <c r="AD227" s="4"/>
      <c r="AE227" s="4"/>
      <c r="AF227" s="4"/>
      <c r="AG227" s="4"/>
    </row>
    <row r="228" spans="1:33" x14ac:dyDescent="0.25">
      <c r="A228" s="57">
        <v>42250.438368553238</v>
      </c>
      <c r="B228" s="32" t="s">
        <v>22</v>
      </c>
      <c r="C228" s="32" t="s">
        <v>463</v>
      </c>
      <c r="D228" s="32" t="s">
        <v>462</v>
      </c>
      <c r="E228" s="32" t="s">
        <v>6199</v>
      </c>
      <c r="F228" s="32" t="s">
        <v>6200</v>
      </c>
      <c r="G228" s="32" t="s">
        <v>25</v>
      </c>
      <c r="H228" s="32" t="s">
        <v>26</v>
      </c>
      <c r="I228" s="32" t="s">
        <v>2006</v>
      </c>
      <c r="J228" s="35">
        <v>0</v>
      </c>
      <c r="K228" s="35">
        <v>0</v>
      </c>
      <c r="L228" s="35">
        <v>0</v>
      </c>
      <c r="M228" s="35">
        <v>0</v>
      </c>
      <c r="N228" s="32" t="s">
        <v>17</v>
      </c>
      <c r="O228" s="32" t="s">
        <v>32</v>
      </c>
      <c r="P228" s="32">
        <v>5</v>
      </c>
      <c r="Q228" s="32"/>
      <c r="R228" s="39">
        <f t="shared" si="6"/>
        <v>1509</v>
      </c>
      <c r="S228" s="5" t="s">
        <v>51</v>
      </c>
      <c r="T228" s="5" t="s">
        <v>64</v>
      </c>
      <c r="U228" s="2"/>
      <c r="V228" s="2" t="str">
        <f>IF($J228+$L228=0,"nil",IF(OR($B228="TCU-WS",$B228=""),"non comm",IF(OR($G228="contract_cover",$H228="fixed price"),VLOOKUP($I228,'[1]mapping 2015'!$A:$B,2,FALSE),VLOOKUP($G228,'[1]mapping 2015'!$A:$B,2,FALSE))))</f>
        <v>nil</v>
      </c>
      <c r="W228" s="37">
        <f>IF(OR(V228="non comm",V228="nil",J228=0),0,IF(V228="SBM 2.1 IIPS",J228*VLOOKUP(N228,'[2]NGP%'!$C:$D,2,FALSE),J228*SUMIFS('[2]NGP%'!$D:$D,'[2]NGP%'!$A:$A,V228,'[2]NGP%'!$B:$B,AA228)))</f>
        <v>0</v>
      </c>
      <c r="X228" s="37">
        <f>IF(OR(V228="non comm",V228="nil",J228=0),0,IF(V228="SBM 2.1 IIPS",J228*VLOOKUP(N228,'[2]NGP%'!$C:$E,3,FALSE),J228*SUMIFS('[2]NGP%'!$E:$E,'[2]NGP%'!$A:$A,V228,'[2]NGP%'!$B:$B,AA228)))</f>
        <v>0</v>
      </c>
      <c r="Y228" s="32"/>
      <c r="Z228" s="54" t="str">
        <f>IF(MID(H228,1,4)="Item","Nil",IF(G228="contract_cover",VLOOKUP(I228,'svc type'!C:D,2,FALSE),VLOOKUP(G228,'svc type'!A:D,4,FALSE)))</f>
        <v>IIPS</v>
      </c>
      <c r="AA228" s="4" t="str">
        <f>IF(B228="","",VLOOKUP(B228,Sector!C:D,2,FALSE))</f>
        <v>OTH</v>
      </c>
      <c r="AB228" s="4" t="str">
        <f t="shared" si="7"/>
        <v>TCU-WS</v>
      </c>
      <c r="AC228" s="4"/>
      <c r="AD228" s="4"/>
      <c r="AE228" s="4"/>
      <c r="AF228" s="4"/>
      <c r="AG228" s="4"/>
    </row>
    <row r="229" spans="1:33" x14ac:dyDescent="0.25">
      <c r="A229" s="57">
        <v>42250.438368553238</v>
      </c>
      <c r="B229" s="32" t="s">
        <v>22</v>
      </c>
      <c r="C229" s="32" t="s">
        <v>463</v>
      </c>
      <c r="D229" s="32" t="s">
        <v>462</v>
      </c>
      <c r="E229" s="32" t="s">
        <v>6199</v>
      </c>
      <c r="F229" s="32" t="s">
        <v>6200</v>
      </c>
      <c r="G229" s="32" t="s">
        <v>29</v>
      </c>
      <c r="H229" s="32" t="s">
        <v>30</v>
      </c>
      <c r="I229" s="32" t="s">
        <v>2006</v>
      </c>
      <c r="J229" s="35">
        <v>0</v>
      </c>
      <c r="K229" s="35">
        <v>0</v>
      </c>
      <c r="L229" s="35">
        <v>0</v>
      </c>
      <c r="M229" s="35">
        <v>30</v>
      </c>
      <c r="N229" s="32" t="s">
        <v>17</v>
      </c>
      <c r="O229" s="32" t="s">
        <v>32</v>
      </c>
      <c r="P229" s="32">
        <v>1</v>
      </c>
      <c r="Q229" s="32"/>
      <c r="R229" s="39">
        <f t="shared" si="6"/>
        <v>1509</v>
      </c>
      <c r="S229" s="5" t="s">
        <v>51</v>
      </c>
      <c r="T229" s="5" t="s">
        <v>64</v>
      </c>
      <c r="U229" s="2"/>
      <c r="V229" s="2" t="str">
        <f>IF($J229+$L229=0,"nil",IF(OR($B229="TCU-WS",$B229=""),"non comm",IF(OR($G229="contract_cover",$H229="fixed price"),VLOOKUP($I229,'[1]mapping 2015'!$A:$B,2,FALSE),VLOOKUP($G229,'[1]mapping 2015'!$A:$B,2,FALSE))))</f>
        <v>nil</v>
      </c>
      <c r="W229" s="37">
        <f>IF(OR(V229="non comm",V229="nil",J229=0),0,IF(V229="SBM 2.1 IIPS",J229*VLOOKUP(N229,'[2]NGP%'!$C:$D,2,FALSE),J229*SUMIFS('[2]NGP%'!$D:$D,'[2]NGP%'!$A:$A,V229,'[2]NGP%'!$B:$B,AA229)))</f>
        <v>0</v>
      </c>
      <c r="X229" s="37">
        <f>IF(OR(V229="non comm",V229="nil",J229=0),0,IF(V229="SBM 2.1 IIPS",J229*VLOOKUP(N229,'[2]NGP%'!$C:$E,3,FALSE),J229*SUMIFS('[2]NGP%'!$E:$E,'[2]NGP%'!$A:$A,V229,'[2]NGP%'!$B:$B,AA229)))</f>
        <v>0</v>
      </c>
      <c r="Y229" s="32"/>
      <c r="Z229" s="54" t="str">
        <f>IF(MID(H229,1,4)="Item","Nil",IF(G229="contract_cover",VLOOKUP(I229,'svc type'!C:D,2,FALSE),VLOOKUP(G229,'svc type'!A:D,4,FALSE)))</f>
        <v>Exp</v>
      </c>
      <c r="AA229" s="4" t="str">
        <f>IF(B229="","",VLOOKUP(B229,Sector!C:D,2,FALSE))</f>
        <v>OTH</v>
      </c>
      <c r="AB229" s="4" t="str">
        <f t="shared" si="7"/>
        <v>TCU-WS</v>
      </c>
      <c r="AC229" s="4"/>
      <c r="AD229" s="4"/>
      <c r="AE229" s="4"/>
      <c r="AF229" s="4"/>
      <c r="AG229" s="4"/>
    </row>
    <row r="230" spans="1:33" x14ac:dyDescent="0.25">
      <c r="A230" s="57">
        <v>42250.461598692127</v>
      </c>
      <c r="B230" s="32" t="s">
        <v>22</v>
      </c>
      <c r="C230" s="32" t="s">
        <v>2449</v>
      </c>
      <c r="D230" s="32" t="s">
        <v>2450</v>
      </c>
      <c r="E230" s="32" t="s">
        <v>6201</v>
      </c>
      <c r="F230" s="32" t="s">
        <v>6202</v>
      </c>
      <c r="G230" s="32" t="s">
        <v>25</v>
      </c>
      <c r="H230" s="32" t="s">
        <v>26</v>
      </c>
      <c r="I230" s="32" t="s">
        <v>2006</v>
      </c>
      <c r="J230" s="35">
        <v>0</v>
      </c>
      <c r="K230" s="35">
        <v>0</v>
      </c>
      <c r="L230" s="35">
        <v>0</v>
      </c>
      <c r="M230" s="35">
        <v>0</v>
      </c>
      <c r="N230" s="32" t="s">
        <v>19</v>
      </c>
      <c r="O230" s="32" t="s">
        <v>27</v>
      </c>
      <c r="P230" s="32">
        <v>1.75</v>
      </c>
      <c r="Q230" s="32"/>
      <c r="R230" s="39">
        <f t="shared" si="6"/>
        <v>1509</v>
      </c>
      <c r="S230" s="5" t="s">
        <v>51</v>
      </c>
      <c r="T230" s="5" t="s">
        <v>64</v>
      </c>
      <c r="U230" s="2"/>
      <c r="V230" s="2" t="str">
        <f>IF($J230+$L230=0,"nil",IF(OR($B230="TCU-WS",$B230=""),"non comm",IF(OR($G230="contract_cover",$H230="fixed price"),VLOOKUP($I230,'[1]mapping 2015'!$A:$B,2,FALSE),VLOOKUP($G230,'[1]mapping 2015'!$A:$B,2,FALSE))))</f>
        <v>nil</v>
      </c>
      <c r="W230" s="37">
        <f>IF(OR(V230="non comm",V230="nil",J230=0),0,IF(V230="SBM 2.1 IIPS",J230*VLOOKUP(N230,'[2]NGP%'!$C:$D,2,FALSE),J230*SUMIFS('[2]NGP%'!$D:$D,'[2]NGP%'!$A:$A,V230,'[2]NGP%'!$B:$B,AA230)))</f>
        <v>0</v>
      </c>
      <c r="X230" s="37">
        <f>IF(OR(V230="non comm",V230="nil",J230=0),0,IF(V230="SBM 2.1 IIPS",J230*VLOOKUP(N230,'[2]NGP%'!$C:$E,3,FALSE),J230*SUMIFS('[2]NGP%'!$E:$E,'[2]NGP%'!$A:$A,V230,'[2]NGP%'!$B:$B,AA230)))</f>
        <v>0</v>
      </c>
      <c r="Y230" s="32"/>
      <c r="Z230" s="54" t="str">
        <f>IF(MID(H230,1,4)="Item","Nil",IF(G230="contract_cover",VLOOKUP(I230,'svc type'!C:D,2,FALSE),VLOOKUP(G230,'svc type'!A:D,4,FALSE)))</f>
        <v>IIPS</v>
      </c>
      <c r="AA230" s="4" t="str">
        <f>IF(B230="","",VLOOKUP(B230,Sector!C:D,2,FALSE))</f>
        <v>OTH</v>
      </c>
      <c r="AB230" s="4" t="str">
        <f t="shared" si="7"/>
        <v>TCU-WS</v>
      </c>
      <c r="AC230" s="4"/>
      <c r="AD230" s="4"/>
      <c r="AE230" s="4"/>
      <c r="AF230" s="4"/>
      <c r="AG230" s="4"/>
    </row>
    <row r="231" spans="1:33" x14ac:dyDescent="0.25">
      <c r="A231" s="57">
        <v>42250.461598692127</v>
      </c>
      <c r="B231" s="32" t="s">
        <v>22</v>
      </c>
      <c r="C231" s="32" t="s">
        <v>2449</v>
      </c>
      <c r="D231" s="32" t="s">
        <v>2450</v>
      </c>
      <c r="E231" s="32" t="s">
        <v>6201</v>
      </c>
      <c r="F231" s="32" t="s">
        <v>6202</v>
      </c>
      <c r="G231" s="32" t="s">
        <v>29</v>
      </c>
      <c r="H231" s="32" t="s">
        <v>30</v>
      </c>
      <c r="I231" s="32" t="s">
        <v>2006</v>
      </c>
      <c r="J231" s="35">
        <v>0</v>
      </c>
      <c r="K231" s="35">
        <v>0</v>
      </c>
      <c r="L231" s="35">
        <v>0</v>
      </c>
      <c r="M231" s="35">
        <v>2.57</v>
      </c>
      <c r="N231" s="32" t="s">
        <v>19</v>
      </c>
      <c r="O231" s="32" t="s">
        <v>27</v>
      </c>
      <c r="P231" s="32">
        <v>1</v>
      </c>
      <c r="Q231" s="32"/>
      <c r="R231" s="39">
        <f t="shared" si="6"/>
        <v>1509</v>
      </c>
      <c r="S231" s="5" t="s">
        <v>51</v>
      </c>
      <c r="T231" s="5" t="s">
        <v>64</v>
      </c>
      <c r="U231" s="2"/>
      <c r="V231" s="2" t="str">
        <f>IF($J231+$L231=0,"nil",IF(OR($B231="TCU-WS",$B231=""),"non comm",IF(OR($G231="contract_cover",$H231="fixed price"),VLOOKUP($I231,'[1]mapping 2015'!$A:$B,2,FALSE),VLOOKUP($G231,'[1]mapping 2015'!$A:$B,2,FALSE))))</f>
        <v>nil</v>
      </c>
      <c r="W231" s="37">
        <f>IF(OR(V231="non comm",V231="nil",J231=0),0,IF(V231="SBM 2.1 IIPS",J231*VLOOKUP(N231,'[2]NGP%'!$C:$D,2,FALSE),J231*SUMIFS('[2]NGP%'!$D:$D,'[2]NGP%'!$A:$A,V231,'[2]NGP%'!$B:$B,AA231)))</f>
        <v>0</v>
      </c>
      <c r="X231" s="37">
        <f>IF(OR(V231="non comm",V231="nil",J231=0),0,IF(V231="SBM 2.1 IIPS",J231*VLOOKUP(N231,'[2]NGP%'!$C:$E,3,FALSE),J231*SUMIFS('[2]NGP%'!$E:$E,'[2]NGP%'!$A:$A,V231,'[2]NGP%'!$B:$B,AA231)))</f>
        <v>0</v>
      </c>
      <c r="Y231" s="32"/>
      <c r="Z231" s="54" t="str">
        <f>IF(MID(H231,1,4)="Item","Nil",IF(G231="contract_cover",VLOOKUP(I231,'svc type'!C:D,2,FALSE),VLOOKUP(G231,'svc type'!A:D,4,FALSE)))</f>
        <v>Exp</v>
      </c>
      <c r="AA231" s="4" t="str">
        <f>IF(B231="","",VLOOKUP(B231,Sector!C:D,2,FALSE))</f>
        <v>OTH</v>
      </c>
      <c r="AB231" s="4" t="str">
        <f t="shared" si="7"/>
        <v>TCU-WS</v>
      </c>
      <c r="AC231" s="4"/>
      <c r="AD231" s="4"/>
      <c r="AE231" s="4"/>
      <c r="AF231" s="4"/>
      <c r="AG231" s="4"/>
    </row>
    <row r="232" spans="1:33" x14ac:dyDescent="0.25">
      <c r="A232" s="57">
        <v>42250.462387002313</v>
      </c>
      <c r="B232" s="32" t="s">
        <v>22</v>
      </c>
      <c r="C232" s="32" t="s">
        <v>289</v>
      </c>
      <c r="D232" s="32" t="s">
        <v>288</v>
      </c>
      <c r="E232" s="32" t="s">
        <v>6203</v>
      </c>
      <c r="F232" s="32" t="s">
        <v>6204</v>
      </c>
      <c r="G232" s="32" t="s">
        <v>401</v>
      </c>
      <c r="H232" s="32" t="s">
        <v>400</v>
      </c>
      <c r="I232" s="32" t="s">
        <v>2006</v>
      </c>
      <c r="J232" s="35">
        <v>320</v>
      </c>
      <c r="K232" s="35">
        <v>0</v>
      </c>
      <c r="L232" s="35">
        <v>15</v>
      </c>
      <c r="M232" s="35">
        <v>0</v>
      </c>
      <c r="N232" s="32" t="s">
        <v>19</v>
      </c>
      <c r="O232" s="32" t="s">
        <v>37</v>
      </c>
      <c r="P232" s="32">
        <v>1</v>
      </c>
      <c r="Q232" s="32"/>
      <c r="R232" s="39">
        <f t="shared" si="6"/>
        <v>1509</v>
      </c>
      <c r="S232" s="5" t="s">
        <v>51</v>
      </c>
      <c r="T232" s="5" t="s">
        <v>64</v>
      </c>
      <c r="U232" s="2"/>
      <c r="V232" s="2" t="str">
        <f>IF($J232+$L232=0,"nil",IF(OR($B232="TCU-WS",$B232=""),"non comm",IF(OR($G232="contract_cover",$H232="fixed price"),VLOOKUP($I232,'[1]mapping 2015'!$A:$B,2,FALSE),VLOOKUP($G232,'[1]mapping 2015'!$A:$B,2,FALSE))))</f>
        <v>non comm</v>
      </c>
      <c r="W232" s="37">
        <f>IF(OR(V232="non comm",V232="nil",J232=0),0,IF(V232="SBM 2.1 IIPS",J232*VLOOKUP(N232,'[2]NGP%'!$C:$D,2,FALSE),J232*SUMIFS('[2]NGP%'!$D:$D,'[2]NGP%'!$A:$A,V232,'[2]NGP%'!$B:$B,AA232)))</f>
        <v>0</v>
      </c>
      <c r="X232" s="37">
        <f>IF(OR(V232="non comm",V232="nil",J232=0),0,IF(V232="SBM 2.1 IIPS",J232*VLOOKUP(N232,'[2]NGP%'!$C:$E,3,FALSE),J232*SUMIFS('[2]NGP%'!$E:$E,'[2]NGP%'!$A:$A,V232,'[2]NGP%'!$B:$B,AA232)))</f>
        <v>0</v>
      </c>
      <c r="Y232" s="32"/>
      <c r="Z232" s="54" t="str">
        <f>IF(MID(H232,1,4)="Item","Nil",IF(G232="contract_cover",VLOOKUP(I232,'svc type'!C:D,2,FALSE),VLOOKUP(G232,'svc type'!A:D,4,FALSE)))</f>
        <v>SVC</v>
      </c>
      <c r="AA232" s="4" t="str">
        <f>IF(B232="","",VLOOKUP(B232,Sector!C:D,2,FALSE))</f>
        <v>OTH</v>
      </c>
      <c r="AB232" s="4" t="str">
        <f t="shared" si="7"/>
        <v>TCU-WS</v>
      </c>
      <c r="AC232" s="4"/>
      <c r="AD232" s="4"/>
      <c r="AE232" s="4"/>
      <c r="AF232" s="4"/>
      <c r="AG232" s="4"/>
    </row>
    <row r="233" spans="1:33" x14ac:dyDescent="0.25">
      <c r="A233" s="57">
        <v>42250.462387002313</v>
      </c>
      <c r="B233" s="32" t="s">
        <v>22</v>
      </c>
      <c r="C233" s="32" t="s">
        <v>289</v>
      </c>
      <c r="D233" s="32" t="s">
        <v>288</v>
      </c>
      <c r="E233" s="32" t="s">
        <v>6203</v>
      </c>
      <c r="F233" s="32" t="s">
        <v>6204</v>
      </c>
      <c r="G233" s="32" t="s">
        <v>399</v>
      </c>
      <c r="H233" s="32" t="s">
        <v>398</v>
      </c>
      <c r="I233" s="32" t="s">
        <v>2006</v>
      </c>
      <c r="J233" s="35">
        <v>25.6</v>
      </c>
      <c r="K233" s="35">
        <v>0</v>
      </c>
      <c r="L233" s="35">
        <v>15</v>
      </c>
      <c r="M233" s="35">
        <v>0</v>
      </c>
      <c r="N233" s="32" t="s">
        <v>19</v>
      </c>
      <c r="O233" s="32" t="s">
        <v>37</v>
      </c>
      <c r="P233" s="32">
        <v>1</v>
      </c>
      <c r="Q233" s="32"/>
      <c r="R233" s="39">
        <f t="shared" si="6"/>
        <v>1509</v>
      </c>
      <c r="S233" s="5" t="s">
        <v>51</v>
      </c>
      <c r="T233" s="5" t="s">
        <v>64</v>
      </c>
      <c r="U233" s="2"/>
      <c r="V233" s="2" t="str">
        <f>IF($J233+$L233=0,"nil",IF(OR($B233="TCU-WS",$B233=""),"non comm",IF(OR($G233="contract_cover",$H233="fixed price"),VLOOKUP($I233,'[1]mapping 2015'!$A:$B,2,FALSE),VLOOKUP($G233,'[1]mapping 2015'!$A:$B,2,FALSE))))</f>
        <v>non comm</v>
      </c>
      <c r="W233" s="37">
        <f>IF(OR(V233="non comm",V233="nil",J233=0),0,IF(V233="SBM 2.1 IIPS",J233*VLOOKUP(N233,'[2]NGP%'!$C:$D,2,FALSE),J233*SUMIFS('[2]NGP%'!$D:$D,'[2]NGP%'!$A:$A,V233,'[2]NGP%'!$B:$B,AA233)))</f>
        <v>0</v>
      </c>
      <c r="X233" s="37">
        <f>IF(OR(V233="non comm",V233="nil",J233=0),0,IF(V233="SBM 2.1 IIPS",J233*VLOOKUP(N233,'[2]NGP%'!$C:$E,3,FALSE),J233*SUMIFS('[2]NGP%'!$E:$E,'[2]NGP%'!$A:$A,V233,'[2]NGP%'!$B:$B,AA233)))</f>
        <v>0</v>
      </c>
      <c r="Y233" s="32"/>
      <c r="Z233" s="54" t="str">
        <f>IF(MID(H233,1,4)="Item","Nil",IF(G233="contract_cover",VLOOKUP(I233,'svc type'!C:D,2,FALSE),VLOOKUP(G233,'svc type'!A:D,4,FALSE)))</f>
        <v>SVC</v>
      </c>
      <c r="AA233" s="4" t="str">
        <f>IF(B233="","",VLOOKUP(B233,Sector!C:D,2,FALSE))</f>
        <v>OTH</v>
      </c>
      <c r="AB233" s="4" t="str">
        <f t="shared" si="7"/>
        <v>TCU-WS</v>
      </c>
      <c r="AC233" s="4"/>
      <c r="AD233" s="4"/>
      <c r="AE233" s="4"/>
      <c r="AF233" s="4"/>
      <c r="AG233" s="4"/>
    </row>
    <row r="234" spans="1:33" x14ac:dyDescent="0.25">
      <c r="A234" s="57">
        <v>42250.465157638886</v>
      </c>
      <c r="B234" s="32"/>
      <c r="C234" s="32" t="s">
        <v>506</v>
      </c>
      <c r="D234" s="32" t="s">
        <v>334</v>
      </c>
      <c r="E234" s="32" t="s">
        <v>6205</v>
      </c>
      <c r="F234" s="32" t="s">
        <v>6206</v>
      </c>
      <c r="G234" s="32" t="s">
        <v>58</v>
      </c>
      <c r="H234" s="32" t="s">
        <v>59</v>
      </c>
      <c r="I234" s="32" t="s">
        <v>2006</v>
      </c>
      <c r="J234" s="35">
        <v>0</v>
      </c>
      <c r="K234" s="35">
        <v>0</v>
      </c>
      <c r="L234" s="35">
        <v>0</v>
      </c>
      <c r="M234" s="35">
        <v>0</v>
      </c>
      <c r="N234" s="32" t="s">
        <v>19</v>
      </c>
      <c r="O234" s="32" t="s">
        <v>322</v>
      </c>
      <c r="P234" s="32">
        <v>0</v>
      </c>
      <c r="Q234" s="32"/>
      <c r="R234" s="39">
        <f t="shared" si="6"/>
        <v>1509</v>
      </c>
      <c r="S234" s="5" t="s">
        <v>51</v>
      </c>
      <c r="T234" s="5" t="s">
        <v>64</v>
      </c>
      <c r="U234" s="2"/>
      <c r="V234" s="2" t="str">
        <f>IF($J234+$L234=0,"nil",IF(OR($B234="TCU-WS",$B234=""),"non comm",IF(OR($G234="contract_cover",$H234="fixed price"),VLOOKUP($I234,'[1]mapping 2015'!$A:$B,2,FALSE),VLOOKUP($G234,'[1]mapping 2015'!$A:$B,2,FALSE))))</f>
        <v>nil</v>
      </c>
      <c r="W234" s="37">
        <f>IF(OR(V234="non comm",V234="nil",J234=0),0,IF(V234="SBM 2.1 IIPS",J234*VLOOKUP(N234,'[2]NGP%'!$C:$D,2,FALSE),J234*SUMIFS('[2]NGP%'!$D:$D,'[2]NGP%'!$A:$A,V234,'[2]NGP%'!$B:$B,AA234)))</f>
        <v>0</v>
      </c>
      <c r="X234" s="37">
        <f>IF(OR(V234="non comm",V234="nil",J234=0),0,IF(V234="SBM 2.1 IIPS",J234*VLOOKUP(N234,'[2]NGP%'!$C:$E,3,FALSE),J234*SUMIFS('[2]NGP%'!$E:$E,'[2]NGP%'!$A:$A,V234,'[2]NGP%'!$B:$B,AA234)))</f>
        <v>0</v>
      </c>
      <c r="Y234" s="32"/>
      <c r="Z234" s="54" t="str">
        <f>IF(MID(H234,1,4)="Item","Nil",IF(G234="contract_cover",VLOOKUP(I234,'svc type'!C:D,2,FALSE),VLOOKUP(G234,'svc type'!A:D,4,FALSE)))</f>
        <v>SVC</v>
      </c>
      <c r="AA234" s="4" t="str">
        <f>IF(B234="","",VLOOKUP(B234,Sector!C:D,2,FALSE))</f>
        <v/>
      </c>
      <c r="AB234" s="4">
        <f t="shared" si="7"/>
        <v>0</v>
      </c>
      <c r="AC234" s="4"/>
      <c r="AD234" s="4"/>
      <c r="AE234" s="4"/>
      <c r="AF234" s="4"/>
      <c r="AG234" s="4"/>
    </row>
    <row r="235" spans="1:33" x14ac:dyDescent="0.25">
      <c r="A235" s="57">
        <v>42250.472641006942</v>
      </c>
      <c r="B235" s="32"/>
      <c r="C235" s="32" t="s">
        <v>1068</v>
      </c>
      <c r="D235" s="32" t="s">
        <v>334</v>
      </c>
      <c r="E235" s="32" t="s">
        <v>6207</v>
      </c>
      <c r="F235" s="32" t="s">
        <v>6208</v>
      </c>
      <c r="G235" s="32" t="s">
        <v>58</v>
      </c>
      <c r="H235" s="32" t="s">
        <v>59</v>
      </c>
      <c r="I235" s="32" t="s">
        <v>2006</v>
      </c>
      <c r="J235" s="35">
        <v>0</v>
      </c>
      <c r="K235" s="35">
        <v>0</v>
      </c>
      <c r="L235" s="35">
        <v>0</v>
      </c>
      <c r="M235" s="35">
        <v>0</v>
      </c>
      <c r="N235" s="32" t="s">
        <v>19</v>
      </c>
      <c r="O235" s="32" t="s">
        <v>322</v>
      </c>
      <c r="P235" s="32">
        <v>0</v>
      </c>
      <c r="Q235" s="32"/>
      <c r="R235" s="39">
        <f t="shared" si="6"/>
        <v>1509</v>
      </c>
      <c r="S235" s="5" t="s">
        <v>51</v>
      </c>
      <c r="T235" s="5" t="s">
        <v>64</v>
      </c>
      <c r="U235" s="2"/>
      <c r="V235" s="2" t="str">
        <f>IF($J235+$L235=0,"nil",IF(OR($B235="TCU-WS",$B235=""),"non comm",IF(OR($G235="contract_cover",$H235="fixed price"),VLOOKUP($I235,'[1]mapping 2015'!$A:$B,2,FALSE),VLOOKUP($G235,'[1]mapping 2015'!$A:$B,2,FALSE))))</f>
        <v>nil</v>
      </c>
      <c r="W235" s="37">
        <f>IF(OR(V235="non comm",V235="nil",J235=0),0,IF(V235="SBM 2.1 IIPS",J235*VLOOKUP(N235,'[2]NGP%'!$C:$D,2,FALSE),J235*SUMIFS('[2]NGP%'!$D:$D,'[2]NGP%'!$A:$A,V235,'[2]NGP%'!$B:$B,AA235)))</f>
        <v>0</v>
      </c>
      <c r="X235" s="37">
        <f>IF(OR(V235="non comm",V235="nil",J235=0),0,IF(V235="SBM 2.1 IIPS",J235*VLOOKUP(N235,'[2]NGP%'!$C:$E,3,FALSE),J235*SUMIFS('[2]NGP%'!$E:$E,'[2]NGP%'!$A:$A,V235,'[2]NGP%'!$B:$B,AA235)))</f>
        <v>0</v>
      </c>
      <c r="Y235" s="32"/>
      <c r="Z235" s="54" t="str">
        <f>IF(MID(H235,1,4)="Item","Nil",IF(G235="contract_cover",VLOOKUP(I235,'svc type'!C:D,2,FALSE),VLOOKUP(G235,'svc type'!A:D,4,FALSE)))</f>
        <v>SVC</v>
      </c>
      <c r="AA235" s="4" t="str">
        <f>IF(B235="","",VLOOKUP(B235,Sector!C:D,2,FALSE))</f>
        <v/>
      </c>
      <c r="AB235" s="4">
        <f t="shared" si="7"/>
        <v>0</v>
      </c>
      <c r="AC235" s="4"/>
      <c r="AD235" s="4"/>
      <c r="AE235" s="4"/>
      <c r="AF235" s="4"/>
      <c r="AG235" s="4"/>
    </row>
    <row r="236" spans="1:33" x14ac:dyDescent="0.25">
      <c r="A236" s="57">
        <v>42250.488389351849</v>
      </c>
      <c r="B236" s="32"/>
      <c r="C236" s="32" t="s">
        <v>2475</v>
      </c>
      <c r="D236" s="32" t="s">
        <v>334</v>
      </c>
      <c r="E236" s="32" t="s">
        <v>6209</v>
      </c>
      <c r="F236" s="32" t="s">
        <v>6210</v>
      </c>
      <c r="G236" s="32" t="s">
        <v>58</v>
      </c>
      <c r="H236" s="32" t="s">
        <v>59</v>
      </c>
      <c r="I236" s="32" t="s">
        <v>2006</v>
      </c>
      <c r="J236" s="35">
        <v>0</v>
      </c>
      <c r="K236" s="35">
        <v>0</v>
      </c>
      <c r="L236" s="35">
        <v>0</v>
      </c>
      <c r="M236" s="35">
        <v>0</v>
      </c>
      <c r="N236" s="32" t="s">
        <v>19</v>
      </c>
      <c r="O236" s="32" t="s">
        <v>322</v>
      </c>
      <c r="P236" s="32">
        <v>0</v>
      </c>
      <c r="Q236" s="32"/>
      <c r="R236" s="39">
        <f t="shared" si="6"/>
        <v>1509</v>
      </c>
      <c r="S236" s="5" t="s">
        <v>51</v>
      </c>
      <c r="T236" s="5" t="s">
        <v>64</v>
      </c>
      <c r="U236" s="2"/>
      <c r="V236" s="2" t="str">
        <f>IF($J236+$L236=0,"nil",IF(OR($B236="TCU-WS",$B236=""),"non comm",IF(OR($G236="contract_cover",$H236="fixed price"),VLOOKUP($I236,'[1]mapping 2015'!$A:$B,2,FALSE),VLOOKUP($G236,'[1]mapping 2015'!$A:$B,2,FALSE))))</f>
        <v>nil</v>
      </c>
      <c r="W236" s="37">
        <f>IF(OR(V236="non comm",V236="nil",J236=0),0,IF(V236="SBM 2.1 IIPS",J236*VLOOKUP(N236,'[2]NGP%'!$C:$D,2,FALSE),J236*SUMIFS('[2]NGP%'!$D:$D,'[2]NGP%'!$A:$A,V236,'[2]NGP%'!$B:$B,AA236)))</f>
        <v>0</v>
      </c>
      <c r="X236" s="37">
        <f>IF(OR(V236="non comm",V236="nil",J236=0),0,IF(V236="SBM 2.1 IIPS",J236*VLOOKUP(N236,'[2]NGP%'!$C:$E,3,FALSE),J236*SUMIFS('[2]NGP%'!$E:$E,'[2]NGP%'!$A:$A,V236,'[2]NGP%'!$B:$B,AA236)))</f>
        <v>0</v>
      </c>
      <c r="Y236" s="32"/>
      <c r="Z236" s="54" t="str">
        <f>IF(MID(H236,1,4)="Item","Nil",IF(G236="contract_cover",VLOOKUP(I236,'svc type'!C:D,2,FALSE),VLOOKUP(G236,'svc type'!A:D,4,FALSE)))</f>
        <v>SVC</v>
      </c>
      <c r="AA236" s="4" t="str">
        <f>IF(B236="","",VLOOKUP(B236,Sector!C:D,2,FALSE))</f>
        <v/>
      </c>
      <c r="AB236" s="4">
        <f t="shared" si="7"/>
        <v>0</v>
      </c>
      <c r="AC236" s="4"/>
      <c r="AD236" s="4"/>
      <c r="AE236" s="4"/>
      <c r="AF236" s="4"/>
      <c r="AG236" s="4"/>
    </row>
    <row r="237" spans="1:33" x14ac:dyDescent="0.25">
      <c r="A237" s="57">
        <v>42250.491152314811</v>
      </c>
      <c r="B237" s="32" t="s">
        <v>44</v>
      </c>
      <c r="C237" s="32" t="s">
        <v>6211</v>
      </c>
      <c r="D237" s="32" t="s">
        <v>779</v>
      </c>
      <c r="E237" s="32" t="s">
        <v>6212</v>
      </c>
      <c r="F237" s="32" t="s">
        <v>6213</v>
      </c>
      <c r="G237" s="32" t="s">
        <v>39</v>
      </c>
      <c r="H237" s="32" t="s">
        <v>40</v>
      </c>
      <c r="I237" s="32" t="s">
        <v>2013</v>
      </c>
      <c r="J237" s="35">
        <v>2775</v>
      </c>
      <c r="K237" s="35">
        <v>0</v>
      </c>
      <c r="L237" s="35">
        <v>24.01</v>
      </c>
      <c r="M237" s="35">
        <v>0</v>
      </c>
      <c r="N237" s="32" t="s">
        <v>19</v>
      </c>
      <c r="O237" s="32" t="s">
        <v>41</v>
      </c>
      <c r="P237" s="32">
        <v>1</v>
      </c>
      <c r="Q237" s="32" t="s">
        <v>6214</v>
      </c>
      <c r="R237" s="39">
        <f t="shared" si="6"/>
        <v>1509</v>
      </c>
      <c r="S237" s="5" t="s">
        <v>51</v>
      </c>
      <c r="T237" s="5" t="s">
        <v>64</v>
      </c>
      <c r="U237" s="2"/>
      <c r="V237" s="2" t="str">
        <f>IF($J237+$L237=0,"nil",IF(OR($B237="TCU-WS",$B237=""),"non comm",IF(OR($G237="contract_cover",$H237="fixed price"),VLOOKUP($I237,'[1]mapping 2015'!$A:$B,2,FALSE),VLOOKUP($G237,'[1]mapping 2015'!$A:$B,2,FALSE))))</f>
        <v>SBM 2.1 IIPS</v>
      </c>
      <c r="W237" s="37">
        <f>IF(OR(V237="non comm",V237="nil",J237=0),0,IF(V237="SBM 2.1 IIPS",J237*VLOOKUP(N237,'[2]NGP%'!$C:$D,2,FALSE),J237*SUMIFS('[2]NGP%'!$D:$D,'[2]NGP%'!$A:$A,V237,'[2]NGP%'!$B:$B,AA237)))</f>
        <v>860.25</v>
      </c>
      <c r="X237" s="37">
        <f>IF(OR(V237="non comm",V237="nil",J237=0),0,IF(V237="SBM 2.1 IIPS",J237*VLOOKUP(N237,'[2]NGP%'!$C:$E,3,FALSE),J237*SUMIFS('[2]NGP%'!$E:$E,'[2]NGP%'!$A:$A,V237,'[2]NGP%'!$B:$B,AA237)))</f>
        <v>888</v>
      </c>
      <c r="Y237" s="32"/>
      <c r="Z237" s="54" t="str">
        <f>IF(MID(H237,1,4)="Item","Nil",IF(G237="contract_cover",VLOOKUP(I237,'svc type'!C:D,2,FALSE),VLOOKUP(G237,'svc type'!A:D,4,FALSE)))</f>
        <v>IIPS</v>
      </c>
      <c r="AA237" s="4" t="str">
        <f>IF(B237="","",VLOOKUP(B237,Sector!C:D,2,FALSE))</f>
        <v>PUB</v>
      </c>
      <c r="AB237" s="4" t="str">
        <f t="shared" si="7"/>
        <v>ong.yilin</v>
      </c>
      <c r="AC237" s="4"/>
      <c r="AD237" s="4"/>
      <c r="AE237" s="4"/>
      <c r="AF237" s="4"/>
      <c r="AG237" s="4"/>
    </row>
    <row r="238" spans="1:33" x14ac:dyDescent="0.25">
      <c r="A238" s="57">
        <v>42250.491152314811</v>
      </c>
      <c r="B238" s="32" t="s">
        <v>44</v>
      </c>
      <c r="C238" s="32" t="s">
        <v>6211</v>
      </c>
      <c r="D238" s="32" t="s">
        <v>779</v>
      </c>
      <c r="E238" s="32" t="s">
        <v>6212</v>
      </c>
      <c r="F238" s="32" t="s">
        <v>6213</v>
      </c>
      <c r="G238" s="32" t="s">
        <v>39</v>
      </c>
      <c r="H238" s="32" t="s">
        <v>40</v>
      </c>
      <c r="I238" s="32" t="s">
        <v>2013</v>
      </c>
      <c r="J238" s="35">
        <v>0</v>
      </c>
      <c r="K238" s="35">
        <v>0</v>
      </c>
      <c r="L238" s="35">
        <v>0</v>
      </c>
      <c r="M238" s="35">
        <v>0</v>
      </c>
      <c r="N238" s="32" t="s">
        <v>19</v>
      </c>
      <c r="O238" s="32" t="s">
        <v>41</v>
      </c>
      <c r="P238" s="32">
        <v>5</v>
      </c>
      <c r="Q238" s="32" t="s">
        <v>6214</v>
      </c>
      <c r="R238" s="39">
        <f t="shared" si="6"/>
        <v>1509</v>
      </c>
      <c r="S238" s="5" t="s">
        <v>51</v>
      </c>
      <c r="T238" s="5" t="s">
        <v>64</v>
      </c>
      <c r="U238" s="2"/>
      <c r="V238" s="2" t="str">
        <f>IF($J238+$L238=0,"nil",IF(OR($B238="TCU-WS",$B238=""),"non comm",IF(OR($G238="contract_cover",$H238="fixed price"),VLOOKUP($I238,'[1]mapping 2015'!$A:$B,2,FALSE),VLOOKUP($G238,'[1]mapping 2015'!$A:$B,2,FALSE))))</f>
        <v>nil</v>
      </c>
      <c r="W238" s="37">
        <f>IF(OR(V238="non comm",V238="nil",J238=0),0,IF(V238="SBM 2.1 IIPS",J238*VLOOKUP(N238,'[2]NGP%'!$C:$D,2,FALSE),J238*SUMIFS('[2]NGP%'!$D:$D,'[2]NGP%'!$A:$A,V238,'[2]NGP%'!$B:$B,AA238)))</f>
        <v>0</v>
      </c>
      <c r="X238" s="37">
        <f>IF(OR(V238="non comm",V238="nil",J238=0),0,IF(V238="SBM 2.1 IIPS",J238*VLOOKUP(N238,'[2]NGP%'!$C:$E,3,FALSE),J238*SUMIFS('[2]NGP%'!$E:$E,'[2]NGP%'!$A:$A,V238,'[2]NGP%'!$B:$B,AA238)))</f>
        <v>0</v>
      </c>
      <c r="Y238" s="32"/>
      <c r="Z238" s="54" t="str">
        <f>IF(MID(H238,1,4)="Item","Nil",IF(G238="contract_cover",VLOOKUP(I238,'svc type'!C:D,2,FALSE),VLOOKUP(G238,'svc type'!A:D,4,FALSE)))</f>
        <v>IIPS</v>
      </c>
      <c r="AA238" s="4" t="str">
        <f>IF(B238="","",VLOOKUP(B238,Sector!C:D,2,FALSE))</f>
        <v>PUB</v>
      </c>
      <c r="AB238" s="4" t="str">
        <f t="shared" si="7"/>
        <v>ong.yilin</v>
      </c>
      <c r="AC238" s="4"/>
      <c r="AD238" s="4"/>
      <c r="AE238" s="4"/>
      <c r="AF238" s="4"/>
      <c r="AG238" s="4"/>
    </row>
    <row r="239" spans="1:33" x14ac:dyDescent="0.25">
      <c r="A239" s="57">
        <v>42250.491152314811</v>
      </c>
      <c r="B239" s="32" t="s">
        <v>44</v>
      </c>
      <c r="C239" s="32" t="s">
        <v>6211</v>
      </c>
      <c r="D239" s="32" t="s">
        <v>779</v>
      </c>
      <c r="E239" s="32" t="s">
        <v>6212</v>
      </c>
      <c r="F239" s="32" t="s">
        <v>6213</v>
      </c>
      <c r="G239" s="32" t="s">
        <v>6215</v>
      </c>
      <c r="H239" s="32" t="s">
        <v>6216</v>
      </c>
      <c r="I239" s="32" t="s">
        <v>2013</v>
      </c>
      <c r="J239" s="35">
        <v>0</v>
      </c>
      <c r="K239" s="35">
        <v>1102.1400000000001</v>
      </c>
      <c r="L239" s="35">
        <v>0</v>
      </c>
      <c r="M239" s="35">
        <v>0</v>
      </c>
      <c r="N239" s="32" t="s">
        <v>19</v>
      </c>
      <c r="O239" s="32" t="s">
        <v>41</v>
      </c>
      <c r="P239" s="32">
        <v>3</v>
      </c>
      <c r="Q239" s="32" t="s">
        <v>6214</v>
      </c>
      <c r="R239" s="39">
        <f t="shared" si="6"/>
        <v>1509</v>
      </c>
      <c r="S239" s="5" t="s">
        <v>51</v>
      </c>
      <c r="T239" s="5" t="s">
        <v>64</v>
      </c>
      <c r="U239" s="2"/>
      <c r="V239" s="2" t="str">
        <f>IF($J239+$L239=0,"nil",IF(OR($B239="TCU-WS",$B239=""),"non comm",IF(OR($G239="contract_cover",$H239="fixed price"),VLOOKUP($I239,'[1]mapping 2015'!$A:$B,2,FALSE),VLOOKUP($G239,'[1]mapping 2015'!$A:$B,2,FALSE))))</f>
        <v>nil</v>
      </c>
      <c r="W239" s="37">
        <f>IF(OR(V239="non comm",V239="nil",J239=0),0,IF(V239="SBM 2.1 IIPS",J239*VLOOKUP(N239,'[2]NGP%'!$C:$D,2,FALSE),J239*SUMIFS('[2]NGP%'!$D:$D,'[2]NGP%'!$A:$A,V239,'[2]NGP%'!$B:$B,AA239)))</f>
        <v>0</v>
      </c>
      <c r="X239" s="37">
        <f>IF(OR(V239="non comm",V239="nil",J239=0),0,IF(V239="SBM 2.1 IIPS",J239*VLOOKUP(N239,'[2]NGP%'!$C:$E,3,FALSE),J239*SUMIFS('[2]NGP%'!$E:$E,'[2]NGP%'!$A:$A,V239,'[2]NGP%'!$B:$B,AA239)))</f>
        <v>0</v>
      </c>
      <c r="Y239" s="32"/>
      <c r="Z239" s="54" t="str">
        <f>IF(MID(H239,1,4)="Item","Nil",IF(G239="contract_cover",VLOOKUP(I239,'svc type'!C:D,2,FALSE),VLOOKUP(G239,'svc type'!A:D,4,FALSE)))</f>
        <v>Part</v>
      </c>
      <c r="AA239" s="4" t="str">
        <f>IF(B239="","",VLOOKUP(B239,Sector!C:D,2,FALSE))</f>
        <v>PUB</v>
      </c>
      <c r="AB239" s="4" t="str">
        <f t="shared" si="7"/>
        <v>ong.yilin</v>
      </c>
      <c r="AC239" s="4"/>
      <c r="AD239" s="4"/>
      <c r="AE239" s="4"/>
      <c r="AF239" s="4"/>
      <c r="AG239" s="4"/>
    </row>
    <row r="240" spans="1:33" x14ac:dyDescent="0.25">
      <c r="A240" s="57">
        <v>42250.51207665509</v>
      </c>
      <c r="B240" s="32"/>
      <c r="C240" s="32" t="s">
        <v>736</v>
      </c>
      <c r="D240" s="32" t="s">
        <v>334</v>
      </c>
      <c r="E240" s="32" t="s">
        <v>6217</v>
      </c>
      <c r="F240" s="32" t="s">
        <v>6218</v>
      </c>
      <c r="G240" s="32" t="s">
        <v>58</v>
      </c>
      <c r="H240" s="32" t="s">
        <v>59</v>
      </c>
      <c r="I240" s="32" t="s">
        <v>2006</v>
      </c>
      <c r="J240" s="35">
        <v>0</v>
      </c>
      <c r="K240" s="35">
        <v>0</v>
      </c>
      <c r="L240" s="35">
        <v>0</v>
      </c>
      <c r="M240" s="35">
        <v>0</v>
      </c>
      <c r="N240" s="32" t="s">
        <v>19</v>
      </c>
      <c r="O240" s="32" t="s">
        <v>322</v>
      </c>
      <c r="P240" s="32">
        <v>0</v>
      </c>
      <c r="Q240" s="32"/>
      <c r="R240" s="39">
        <f t="shared" si="6"/>
        <v>1509</v>
      </c>
      <c r="S240" s="5" t="s">
        <v>51</v>
      </c>
      <c r="T240" s="5" t="s">
        <v>64</v>
      </c>
      <c r="U240" s="2"/>
      <c r="V240" s="2" t="str">
        <f>IF($J240+$L240=0,"nil",IF(OR($B240="TCU-WS",$B240=""),"non comm",IF(OR($G240="contract_cover",$H240="fixed price"),VLOOKUP($I240,'[1]mapping 2015'!$A:$B,2,FALSE),VLOOKUP($G240,'[1]mapping 2015'!$A:$B,2,FALSE))))</f>
        <v>nil</v>
      </c>
      <c r="W240" s="37">
        <f>IF(OR(V240="non comm",V240="nil",J240=0),0,IF(V240="SBM 2.1 IIPS",J240*VLOOKUP(N240,'[2]NGP%'!$C:$D,2,FALSE),J240*SUMIFS('[2]NGP%'!$D:$D,'[2]NGP%'!$A:$A,V240,'[2]NGP%'!$B:$B,AA240)))</f>
        <v>0</v>
      </c>
      <c r="X240" s="37">
        <f>IF(OR(V240="non comm",V240="nil",J240=0),0,IF(V240="SBM 2.1 IIPS",J240*VLOOKUP(N240,'[2]NGP%'!$C:$E,3,FALSE),J240*SUMIFS('[2]NGP%'!$E:$E,'[2]NGP%'!$A:$A,V240,'[2]NGP%'!$B:$B,AA240)))</f>
        <v>0</v>
      </c>
      <c r="Y240" s="32"/>
      <c r="Z240" s="54" t="str">
        <f>IF(MID(H240,1,4)="Item","Nil",IF(G240="contract_cover",VLOOKUP(I240,'svc type'!C:D,2,FALSE),VLOOKUP(G240,'svc type'!A:D,4,FALSE)))</f>
        <v>SVC</v>
      </c>
      <c r="AA240" s="4" t="str">
        <f>IF(B240="","",VLOOKUP(B240,Sector!C:D,2,FALSE))</f>
        <v/>
      </c>
      <c r="AB240" s="4">
        <f t="shared" si="7"/>
        <v>0</v>
      </c>
      <c r="AC240" s="4"/>
      <c r="AD240" s="4"/>
      <c r="AE240" s="4"/>
      <c r="AF240" s="4"/>
      <c r="AG240" s="4"/>
    </row>
    <row r="241" spans="1:33" x14ac:dyDescent="0.25">
      <c r="A241" s="57">
        <v>42250.519048761576</v>
      </c>
      <c r="B241" s="32"/>
      <c r="C241" s="32" t="s">
        <v>340</v>
      </c>
      <c r="D241" s="32" t="s">
        <v>334</v>
      </c>
      <c r="E241" s="32" t="s">
        <v>6219</v>
      </c>
      <c r="F241" s="32" t="s">
        <v>6220</v>
      </c>
      <c r="G241" s="32" t="s">
        <v>58</v>
      </c>
      <c r="H241" s="32" t="s">
        <v>59</v>
      </c>
      <c r="I241" s="32" t="s">
        <v>2006</v>
      </c>
      <c r="J241" s="35">
        <v>0</v>
      </c>
      <c r="K241" s="35">
        <v>0</v>
      </c>
      <c r="L241" s="35">
        <v>0</v>
      </c>
      <c r="M241" s="35">
        <v>0</v>
      </c>
      <c r="N241" s="32" t="s">
        <v>19</v>
      </c>
      <c r="O241" s="32" t="s">
        <v>322</v>
      </c>
      <c r="P241" s="32">
        <v>0</v>
      </c>
      <c r="Q241" s="32"/>
      <c r="R241" s="39">
        <f t="shared" si="6"/>
        <v>1509</v>
      </c>
      <c r="S241" s="5" t="s">
        <v>51</v>
      </c>
      <c r="T241" s="5" t="s">
        <v>64</v>
      </c>
      <c r="U241" s="2"/>
      <c r="V241" s="2" t="str">
        <f>IF($J241+$L241=0,"nil",IF(OR($B241="TCU-WS",$B241=""),"non comm",IF(OR($G241="contract_cover",$H241="fixed price"),VLOOKUP($I241,'[1]mapping 2015'!$A:$B,2,FALSE),VLOOKUP($G241,'[1]mapping 2015'!$A:$B,2,FALSE))))</f>
        <v>nil</v>
      </c>
      <c r="W241" s="37">
        <f>IF(OR(V241="non comm",V241="nil",J241=0),0,IF(V241="SBM 2.1 IIPS",J241*VLOOKUP(N241,'[2]NGP%'!$C:$D,2,FALSE),J241*SUMIFS('[2]NGP%'!$D:$D,'[2]NGP%'!$A:$A,V241,'[2]NGP%'!$B:$B,AA241)))</f>
        <v>0</v>
      </c>
      <c r="X241" s="37">
        <f>IF(OR(V241="non comm",V241="nil",J241=0),0,IF(V241="SBM 2.1 IIPS",J241*VLOOKUP(N241,'[2]NGP%'!$C:$E,3,FALSE),J241*SUMIFS('[2]NGP%'!$E:$E,'[2]NGP%'!$A:$A,V241,'[2]NGP%'!$B:$B,AA241)))</f>
        <v>0</v>
      </c>
      <c r="Y241" s="32"/>
      <c r="Z241" s="54" t="str">
        <f>IF(MID(H241,1,4)="Item","Nil",IF(G241="contract_cover",VLOOKUP(I241,'svc type'!C:D,2,FALSE),VLOOKUP(G241,'svc type'!A:D,4,FALSE)))</f>
        <v>SVC</v>
      </c>
      <c r="AA241" s="4" t="str">
        <f>IF(B241="","",VLOOKUP(B241,Sector!C:D,2,FALSE))</f>
        <v/>
      </c>
      <c r="AB241" s="4">
        <f t="shared" si="7"/>
        <v>0</v>
      </c>
      <c r="AC241" s="4"/>
      <c r="AD241" s="4"/>
      <c r="AE241" s="4"/>
      <c r="AF241" s="4"/>
      <c r="AG241" s="4"/>
    </row>
    <row r="242" spans="1:33" x14ac:dyDescent="0.25">
      <c r="A242" s="57">
        <v>42250.582524618054</v>
      </c>
      <c r="B242" s="32" t="s">
        <v>44</v>
      </c>
      <c r="C242" s="32" t="s">
        <v>6221</v>
      </c>
      <c r="D242" s="32" t="s">
        <v>6222</v>
      </c>
      <c r="E242" s="32" t="s">
        <v>6223</v>
      </c>
      <c r="F242" s="32" t="s">
        <v>6224</v>
      </c>
      <c r="G242" s="32" t="s">
        <v>28</v>
      </c>
      <c r="H242" s="32" t="s">
        <v>6225</v>
      </c>
      <c r="I242" s="32" t="s">
        <v>1879</v>
      </c>
      <c r="J242" s="35">
        <v>0</v>
      </c>
      <c r="K242" s="35">
        <v>0</v>
      </c>
      <c r="L242" s="35">
        <v>0</v>
      </c>
      <c r="M242" s="35">
        <v>0</v>
      </c>
      <c r="N242" s="32" t="s">
        <v>4793</v>
      </c>
      <c r="O242" s="32" t="s">
        <v>18</v>
      </c>
      <c r="P242" s="32">
        <v>1</v>
      </c>
      <c r="Q242" s="32" t="s">
        <v>5564</v>
      </c>
      <c r="R242" s="39">
        <f t="shared" si="6"/>
        <v>1509</v>
      </c>
      <c r="S242" s="5" t="s">
        <v>51</v>
      </c>
      <c r="T242" s="5" t="s">
        <v>64</v>
      </c>
      <c r="U242" s="2"/>
      <c r="V242" s="2" t="str">
        <f>IF($J242+$L242=0,"nil",IF(OR($B242="TCU-WS",$B242=""),"non comm",IF(OR($G242="contract_cover",$H242="fixed price"),VLOOKUP($I242,'[1]mapping 2015'!$A:$B,2,FALSE),VLOOKUP($G242,'[1]mapping 2015'!$A:$B,2,FALSE))))</f>
        <v>nil</v>
      </c>
      <c r="W242" s="37">
        <f>IF(OR(V242="non comm",V242="nil",J242=0),0,IF(V242="SBM 2.1 IIPS",J242*VLOOKUP(N242,'[2]NGP%'!$C:$D,2,FALSE),J242*SUMIFS('[2]NGP%'!$D:$D,'[2]NGP%'!$A:$A,V242,'[2]NGP%'!$B:$B,AA242)))</f>
        <v>0</v>
      </c>
      <c r="X242" s="37">
        <f>IF(OR(V242="non comm",V242="nil",J242=0),0,IF(V242="SBM 2.1 IIPS",J242*VLOOKUP(N242,'[2]NGP%'!$C:$E,3,FALSE),J242*SUMIFS('[2]NGP%'!$E:$E,'[2]NGP%'!$A:$A,V242,'[2]NGP%'!$B:$B,AA242)))</f>
        <v>0</v>
      </c>
      <c r="Y242" s="32"/>
      <c r="Z242" s="54" t="str">
        <f>IF(MID(H242,1,4)="Item","Nil",IF(G242="contract_cover",VLOOKUP(I242,'svc type'!C:D,2,FALSE),VLOOKUP(G242,'svc type'!A:D,4,FALSE)))</f>
        <v>Nil</v>
      </c>
      <c r="AA242" s="4" t="str">
        <f>IF(B242="","",VLOOKUP(B242,Sector!C:D,2,FALSE))</f>
        <v>PUB</v>
      </c>
      <c r="AB242" s="4" t="str">
        <f t="shared" si="7"/>
        <v>ong.yilin</v>
      </c>
      <c r="AC242" s="4"/>
      <c r="AD242" s="4"/>
      <c r="AE242" s="4"/>
      <c r="AF242" s="4"/>
      <c r="AG242" s="4"/>
    </row>
    <row r="243" spans="1:33" x14ac:dyDescent="0.25">
      <c r="A243" s="57">
        <v>42250.587209687503</v>
      </c>
      <c r="B243" s="32"/>
      <c r="C243" s="32" t="s">
        <v>345</v>
      </c>
      <c r="D243" s="32" t="s">
        <v>334</v>
      </c>
      <c r="E243" s="32" t="s">
        <v>6226</v>
      </c>
      <c r="F243" s="32" t="s">
        <v>6227</v>
      </c>
      <c r="G243" s="32" t="s">
        <v>58</v>
      </c>
      <c r="H243" s="32" t="s">
        <v>59</v>
      </c>
      <c r="I243" s="32" t="s">
        <v>2006</v>
      </c>
      <c r="J243" s="35">
        <v>0</v>
      </c>
      <c r="K243" s="35">
        <v>0</v>
      </c>
      <c r="L243" s="35">
        <v>0</v>
      </c>
      <c r="M243" s="35">
        <v>0</v>
      </c>
      <c r="N243" s="32" t="s">
        <v>19</v>
      </c>
      <c r="O243" s="32" t="s">
        <v>322</v>
      </c>
      <c r="P243" s="32">
        <v>0</v>
      </c>
      <c r="Q243" s="32"/>
      <c r="R243" s="39">
        <f t="shared" si="6"/>
        <v>1509</v>
      </c>
      <c r="S243" s="5" t="s">
        <v>51</v>
      </c>
      <c r="T243" s="5" t="s">
        <v>64</v>
      </c>
      <c r="U243" s="2"/>
      <c r="V243" s="2" t="str">
        <f>IF($J243+$L243=0,"nil",IF(OR($B243="TCU-WS",$B243=""),"non comm",IF(OR($G243="contract_cover",$H243="fixed price"),VLOOKUP($I243,'[1]mapping 2015'!$A:$B,2,FALSE),VLOOKUP($G243,'[1]mapping 2015'!$A:$B,2,FALSE))))</f>
        <v>nil</v>
      </c>
      <c r="W243" s="37">
        <f>IF(OR(V243="non comm",V243="nil",J243=0),0,IF(V243="SBM 2.1 IIPS",J243*VLOOKUP(N243,'[2]NGP%'!$C:$D,2,FALSE),J243*SUMIFS('[2]NGP%'!$D:$D,'[2]NGP%'!$A:$A,V243,'[2]NGP%'!$B:$B,AA243)))</f>
        <v>0</v>
      </c>
      <c r="X243" s="37">
        <f>IF(OR(V243="non comm",V243="nil",J243=0),0,IF(V243="SBM 2.1 IIPS",J243*VLOOKUP(N243,'[2]NGP%'!$C:$E,3,FALSE),J243*SUMIFS('[2]NGP%'!$E:$E,'[2]NGP%'!$A:$A,V243,'[2]NGP%'!$B:$B,AA243)))</f>
        <v>0</v>
      </c>
      <c r="Y243" s="32"/>
      <c r="Z243" s="54" t="str">
        <f>IF(MID(H243,1,4)="Item","Nil",IF(G243="contract_cover",VLOOKUP(I243,'svc type'!C:D,2,FALSE),VLOOKUP(G243,'svc type'!A:D,4,FALSE)))</f>
        <v>SVC</v>
      </c>
      <c r="AA243" s="4" t="str">
        <f>IF(B243="","",VLOOKUP(B243,Sector!C:D,2,FALSE))</f>
        <v/>
      </c>
      <c r="AB243" s="4">
        <f t="shared" si="7"/>
        <v>0</v>
      </c>
      <c r="AC243" s="4"/>
      <c r="AD243" s="4"/>
      <c r="AE243" s="4"/>
      <c r="AF243" s="4"/>
      <c r="AG243" s="4"/>
    </row>
    <row r="244" spans="1:33" x14ac:dyDescent="0.25">
      <c r="A244" s="57">
        <v>42250.588242361111</v>
      </c>
      <c r="B244" s="32"/>
      <c r="C244" s="32" t="s">
        <v>457</v>
      </c>
      <c r="D244" s="32" t="s">
        <v>334</v>
      </c>
      <c r="E244" s="32" t="s">
        <v>6228</v>
      </c>
      <c r="F244" s="32" t="s">
        <v>6229</v>
      </c>
      <c r="G244" s="32" t="s">
        <v>58</v>
      </c>
      <c r="H244" s="32" t="s">
        <v>59</v>
      </c>
      <c r="I244" s="32" t="s">
        <v>2006</v>
      </c>
      <c r="J244" s="35">
        <v>0</v>
      </c>
      <c r="K244" s="35">
        <v>0</v>
      </c>
      <c r="L244" s="35">
        <v>0</v>
      </c>
      <c r="M244" s="35">
        <v>0</v>
      </c>
      <c r="N244" s="32" t="s">
        <v>19</v>
      </c>
      <c r="O244" s="32" t="s">
        <v>322</v>
      </c>
      <c r="P244" s="32">
        <v>0</v>
      </c>
      <c r="Q244" s="32"/>
      <c r="R244" s="39">
        <f t="shared" si="6"/>
        <v>1509</v>
      </c>
      <c r="S244" s="5" t="s">
        <v>51</v>
      </c>
      <c r="T244" s="5" t="s">
        <v>64</v>
      </c>
      <c r="U244" s="2"/>
      <c r="V244" s="2" t="str">
        <f>IF($J244+$L244=0,"nil",IF(OR($B244="TCU-WS",$B244=""),"non comm",IF(OR($G244="contract_cover",$H244="fixed price"),VLOOKUP($I244,'[1]mapping 2015'!$A:$B,2,FALSE),VLOOKUP($G244,'[1]mapping 2015'!$A:$B,2,FALSE))))</f>
        <v>nil</v>
      </c>
      <c r="W244" s="37">
        <f>IF(OR(V244="non comm",V244="nil",J244=0),0,IF(V244="SBM 2.1 IIPS",J244*VLOOKUP(N244,'[2]NGP%'!$C:$D,2,FALSE),J244*SUMIFS('[2]NGP%'!$D:$D,'[2]NGP%'!$A:$A,V244,'[2]NGP%'!$B:$B,AA244)))</f>
        <v>0</v>
      </c>
      <c r="X244" s="37">
        <f>IF(OR(V244="non comm",V244="nil",J244=0),0,IF(V244="SBM 2.1 IIPS",J244*VLOOKUP(N244,'[2]NGP%'!$C:$E,3,FALSE),J244*SUMIFS('[2]NGP%'!$E:$E,'[2]NGP%'!$A:$A,V244,'[2]NGP%'!$B:$B,AA244)))</f>
        <v>0</v>
      </c>
      <c r="Y244" s="32"/>
      <c r="Z244" s="54" t="str">
        <f>IF(MID(H244,1,4)="Item","Nil",IF(G244="contract_cover",VLOOKUP(I244,'svc type'!C:D,2,FALSE),VLOOKUP(G244,'svc type'!A:D,4,FALSE)))</f>
        <v>SVC</v>
      </c>
      <c r="AA244" s="4" t="str">
        <f>IF(B244="","",VLOOKUP(B244,Sector!C:D,2,FALSE))</f>
        <v/>
      </c>
      <c r="AB244" s="4">
        <f t="shared" si="7"/>
        <v>0</v>
      </c>
      <c r="AC244" s="4"/>
      <c r="AD244" s="4"/>
      <c r="AE244" s="4"/>
      <c r="AF244" s="4"/>
      <c r="AG244" s="4"/>
    </row>
    <row r="245" spans="1:33" x14ac:dyDescent="0.25">
      <c r="A245" s="57">
        <v>42250.590241087964</v>
      </c>
      <c r="B245" s="32"/>
      <c r="C245" s="32" t="s">
        <v>375</v>
      </c>
      <c r="D245" s="32" t="s">
        <v>334</v>
      </c>
      <c r="E245" s="32" t="s">
        <v>6230</v>
      </c>
      <c r="F245" s="32" t="s">
        <v>6231</v>
      </c>
      <c r="G245" s="32" t="s">
        <v>58</v>
      </c>
      <c r="H245" s="32" t="s">
        <v>59</v>
      </c>
      <c r="I245" s="32" t="s">
        <v>2006</v>
      </c>
      <c r="J245" s="35">
        <v>0</v>
      </c>
      <c r="K245" s="35">
        <v>0</v>
      </c>
      <c r="L245" s="35">
        <v>0</v>
      </c>
      <c r="M245" s="35">
        <v>0</v>
      </c>
      <c r="N245" s="32" t="s">
        <v>19</v>
      </c>
      <c r="O245" s="32" t="s">
        <v>322</v>
      </c>
      <c r="P245" s="32">
        <v>0</v>
      </c>
      <c r="Q245" s="32"/>
      <c r="R245" s="39">
        <f t="shared" si="6"/>
        <v>1509</v>
      </c>
      <c r="S245" s="5" t="s">
        <v>51</v>
      </c>
      <c r="T245" s="5" t="s">
        <v>64</v>
      </c>
      <c r="U245" s="2"/>
      <c r="V245" s="2" t="str">
        <f>IF($J245+$L245=0,"nil",IF(OR($B245="TCU-WS",$B245=""),"non comm",IF(OR($G245="contract_cover",$H245="fixed price"),VLOOKUP($I245,'[1]mapping 2015'!$A:$B,2,FALSE),VLOOKUP($G245,'[1]mapping 2015'!$A:$B,2,FALSE))))</f>
        <v>nil</v>
      </c>
      <c r="W245" s="37">
        <f>IF(OR(V245="non comm",V245="nil",J245=0),0,IF(V245="SBM 2.1 IIPS",J245*VLOOKUP(N245,'[2]NGP%'!$C:$D,2,FALSE),J245*SUMIFS('[2]NGP%'!$D:$D,'[2]NGP%'!$A:$A,V245,'[2]NGP%'!$B:$B,AA245)))</f>
        <v>0</v>
      </c>
      <c r="X245" s="37">
        <f>IF(OR(V245="non comm",V245="nil",J245=0),0,IF(V245="SBM 2.1 IIPS",J245*VLOOKUP(N245,'[2]NGP%'!$C:$E,3,FALSE),J245*SUMIFS('[2]NGP%'!$E:$E,'[2]NGP%'!$A:$A,V245,'[2]NGP%'!$B:$B,AA245)))</f>
        <v>0</v>
      </c>
      <c r="Y245" s="32"/>
      <c r="Z245" s="54" t="str">
        <f>IF(MID(H245,1,4)="Item","Nil",IF(G245="contract_cover",VLOOKUP(I245,'svc type'!C:D,2,FALSE),VLOOKUP(G245,'svc type'!A:D,4,FALSE)))</f>
        <v>SVC</v>
      </c>
      <c r="AA245" s="4" t="str">
        <f>IF(B245="","",VLOOKUP(B245,Sector!C:D,2,FALSE))</f>
        <v/>
      </c>
      <c r="AB245" s="4">
        <f t="shared" si="7"/>
        <v>0</v>
      </c>
      <c r="AC245" s="4"/>
      <c r="AD245" s="4"/>
      <c r="AE245" s="4"/>
      <c r="AF245" s="4"/>
      <c r="AG245" s="4"/>
    </row>
    <row r="246" spans="1:33" x14ac:dyDescent="0.25">
      <c r="A246" s="57">
        <v>42250.590652349536</v>
      </c>
      <c r="B246" s="32"/>
      <c r="C246" s="32" t="s">
        <v>4728</v>
      </c>
      <c r="D246" s="32" t="s">
        <v>4729</v>
      </c>
      <c r="E246" s="32" t="s">
        <v>6232</v>
      </c>
      <c r="F246" s="32" t="s">
        <v>6233</v>
      </c>
      <c r="G246" s="32" t="s">
        <v>58</v>
      </c>
      <c r="H246" s="32" t="s">
        <v>59</v>
      </c>
      <c r="I246" s="32" t="s">
        <v>2006</v>
      </c>
      <c r="J246" s="35">
        <v>0</v>
      </c>
      <c r="K246" s="35">
        <v>0</v>
      </c>
      <c r="L246" s="35">
        <v>0</v>
      </c>
      <c r="M246" s="35">
        <v>0</v>
      </c>
      <c r="N246" s="32" t="s">
        <v>19</v>
      </c>
      <c r="O246" s="32" t="s">
        <v>318</v>
      </c>
      <c r="P246" s="32">
        <v>0</v>
      </c>
      <c r="Q246" s="32"/>
      <c r="R246" s="39">
        <f t="shared" si="6"/>
        <v>1509</v>
      </c>
      <c r="S246" s="5" t="s">
        <v>51</v>
      </c>
      <c r="T246" s="5" t="s">
        <v>64</v>
      </c>
      <c r="U246" s="2"/>
      <c r="V246" s="2" t="str">
        <f>IF($J246+$L246=0,"nil",IF(OR($B246="TCU-WS",$B246=""),"non comm",IF(OR($G246="contract_cover",$H246="fixed price"),VLOOKUP($I246,'[1]mapping 2015'!$A:$B,2,FALSE),VLOOKUP($G246,'[1]mapping 2015'!$A:$B,2,FALSE))))</f>
        <v>nil</v>
      </c>
      <c r="W246" s="37">
        <f>IF(OR(V246="non comm",V246="nil",J246=0),0,IF(V246="SBM 2.1 IIPS",J246*VLOOKUP(N246,'[2]NGP%'!$C:$D,2,FALSE),J246*SUMIFS('[2]NGP%'!$D:$D,'[2]NGP%'!$A:$A,V246,'[2]NGP%'!$B:$B,AA246)))</f>
        <v>0</v>
      </c>
      <c r="X246" s="37">
        <f>IF(OR(V246="non comm",V246="nil",J246=0),0,IF(V246="SBM 2.1 IIPS",J246*VLOOKUP(N246,'[2]NGP%'!$C:$E,3,FALSE),J246*SUMIFS('[2]NGP%'!$E:$E,'[2]NGP%'!$A:$A,V246,'[2]NGP%'!$B:$B,AA246)))</f>
        <v>0</v>
      </c>
      <c r="Y246" s="32"/>
      <c r="Z246" s="54" t="str">
        <f>IF(MID(H246,1,4)="Item","Nil",IF(G246="contract_cover",VLOOKUP(I246,'svc type'!C:D,2,FALSE),VLOOKUP(G246,'svc type'!A:D,4,FALSE)))</f>
        <v>SVC</v>
      </c>
      <c r="AA246" s="4" t="str">
        <f>IF(B246="","",VLOOKUP(B246,Sector!C:D,2,FALSE))</f>
        <v/>
      </c>
      <c r="AB246" s="4">
        <f t="shared" si="7"/>
        <v>0</v>
      </c>
      <c r="AC246" s="4"/>
      <c r="AD246" s="4"/>
      <c r="AE246" s="4"/>
      <c r="AF246" s="4"/>
      <c r="AG246" s="4"/>
    </row>
    <row r="247" spans="1:33" x14ac:dyDescent="0.25">
      <c r="A247" s="57">
        <v>42250.592013541667</v>
      </c>
      <c r="B247" s="32"/>
      <c r="C247" s="32" t="s">
        <v>5202</v>
      </c>
      <c r="D247" s="32" t="s">
        <v>5203</v>
      </c>
      <c r="E247" s="32" t="s">
        <v>6234</v>
      </c>
      <c r="F247" s="32" t="s">
        <v>6235</v>
      </c>
      <c r="G247" s="32" t="s">
        <v>58</v>
      </c>
      <c r="H247" s="32" t="s">
        <v>59</v>
      </c>
      <c r="I247" s="32" t="s">
        <v>2006</v>
      </c>
      <c r="J247" s="35">
        <v>0</v>
      </c>
      <c r="K247" s="35">
        <v>0</v>
      </c>
      <c r="L247" s="35">
        <v>0</v>
      </c>
      <c r="M247" s="35">
        <v>0</v>
      </c>
      <c r="N247" s="32" t="s">
        <v>19</v>
      </c>
      <c r="O247" s="32" t="s">
        <v>322</v>
      </c>
      <c r="P247" s="32">
        <v>0</v>
      </c>
      <c r="Q247" s="32"/>
      <c r="R247" s="39">
        <f t="shared" si="6"/>
        <v>1509</v>
      </c>
      <c r="S247" s="5" t="s">
        <v>51</v>
      </c>
      <c r="T247" s="5" t="s">
        <v>64</v>
      </c>
      <c r="U247" s="2"/>
      <c r="V247" s="2" t="str">
        <f>IF($J247+$L247=0,"nil",IF(OR($B247="TCU-WS",$B247=""),"non comm",IF(OR($G247="contract_cover",$H247="fixed price"),VLOOKUP($I247,'[1]mapping 2015'!$A:$B,2,FALSE),VLOOKUP($G247,'[1]mapping 2015'!$A:$B,2,FALSE))))</f>
        <v>nil</v>
      </c>
      <c r="W247" s="37">
        <f>IF(OR(V247="non comm",V247="nil",J247=0),0,IF(V247="SBM 2.1 IIPS",J247*VLOOKUP(N247,'[2]NGP%'!$C:$D,2,FALSE),J247*SUMIFS('[2]NGP%'!$D:$D,'[2]NGP%'!$A:$A,V247,'[2]NGP%'!$B:$B,AA247)))</f>
        <v>0</v>
      </c>
      <c r="X247" s="37">
        <f>IF(OR(V247="non comm",V247="nil",J247=0),0,IF(V247="SBM 2.1 IIPS",J247*VLOOKUP(N247,'[2]NGP%'!$C:$E,3,FALSE),J247*SUMIFS('[2]NGP%'!$E:$E,'[2]NGP%'!$A:$A,V247,'[2]NGP%'!$B:$B,AA247)))</f>
        <v>0</v>
      </c>
      <c r="Y247" s="32"/>
      <c r="Z247" s="54" t="str">
        <f>IF(MID(H247,1,4)="Item","Nil",IF(G247="contract_cover",VLOOKUP(I247,'svc type'!C:D,2,FALSE),VLOOKUP(G247,'svc type'!A:D,4,FALSE)))</f>
        <v>SVC</v>
      </c>
      <c r="AA247" s="4" t="str">
        <f>IF(B247="","",VLOOKUP(B247,Sector!C:D,2,FALSE))</f>
        <v/>
      </c>
      <c r="AB247" s="4">
        <f t="shared" si="7"/>
        <v>0</v>
      </c>
      <c r="AC247" s="4"/>
      <c r="AD247" s="4"/>
      <c r="AE247" s="4"/>
      <c r="AF247" s="4"/>
      <c r="AG247" s="4"/>
    </row>
    <row r="248" spans="1:33" x14ac:dyDescent="0.25">
      <c r="A248" s="57">
        <v>42250.594763576388</v>
      </c>
      <c r="B248" s="32"/>
      <c r="C248" s="32" t="s">
        <v>5072</v>
      </c>
      <c r="D248" s="32" t="s">
        <v>5073</v>
      </c>
      <c r="E248" s="32" t="s">
        <v>6236</v>
      </c>
      <c r="F248" s="32" t="s">
        <v>6237</v>
      </c>
      <c r="G248" s="32" t="s">
        <v>58</v>
      </c>
      <c r="H248" s="32" t="s">
        <v>59</v>
      </c>
      <c r="I248" s="32" t="s">
        <v>2006</v>
      </c>
      <c r="J248" s="35">
        <v>0</v>
      </c>
      <c r="K248" s="35">
        <v>0</v>
      </c>
      <c r="L248" s="35">
        <v>0</v>
      </c>
      <c r="M248" s="35">
        <v>0</v>
      </c>
      <c r="N248" s="32" t="s">
        <v>19</v>
      </c>
      <c r="O248" s="32" t="s">
        <v>6238</v>
      </c>
      <c r="P248" s="32">
        <v>0</v>
      </c>
      <c r="Q248" s="32"/>
      <c r="R248" s="39">
        <f t="shared" si="6"/>
        <v>1509</v>
      </c>
      <c r="S248" s="5" t="s">
        <v>51</v>
      </c>
      <c r="T248" s="5" t="s">
        <v>64</v>
      </c>
      <c r="U248" s="2"/>
      <c r="V248" s="2" t="str">
        <f>IF($J248+$L248=0,"nil",IF(OR($B248="TCU-WS",$B248=""),"non comm",IF(OR($G248="contract_cover",$H248="fixed price"),VLOOKUP($I248,'[1]mapping 2015'!$A:$B,2,FALSE),VLOOKUP($G248,'[1]mapping 2015'!$A:$B,2,FALSE))))</f>
        <v>nil</v>
      </c>
      <c r="W248" s="37">
        <f>IF(OR(V248="non comm",V248="nil",J248=0),0,IF(V248="SBM 2.1 IIPS",J248*VLOOKUP(N248,'[2]NGP%'!$C:$D,2,FALSE),J248*SUMIFS('[2]NGP%'!$D:$D,'[2]NGP%'!$A:$A,V248,'[2]NGP%'!$B:$B,AA248)))</f>
        <v>0</v>
      </c>
      <c r="X248" s="37">
        <f>IF(OR(V248="non comm",V248="nil",J248=0),0,IF(V248="SBM 2.1 IIPS",J248*VLOOKUP(N248,'[2]NGP%'!$C:$E,3,FALSE),J248*SUMIFS('[2]NGP%'!$E:$E,'[2]NGP%'!$A:$A,V248,'[2]NGP%'!$B:$B,AA248)))</f>
        <v>0</v>
      </c>
      <c r="Y248" s="32"/>
      <c r="Z248" s="54" t="str">
        <f>IF(MID(H248,1,4)="Item","Nil",IF(G248="contract_cover",VLOOKUP(I248,'svc type'!C:D,2,FALSE),VLOOKUP(G248,'svc type'!A:D,4,FALSE)))</f>
        <v>SVC</v>
      </c>
      <c r="AA248" s="4" t="str">
        <f>IF(B248="","",VLOOKUP(B248,Sector!C:D,2,FALSE))</f>
        <v/>
      </c>
      <c r="AB248" s="4">
        <f t="shared" si="7"/>
        <v>0</v>
      </c>
      <c r="AC248" s="4"/>
      <c r="AD248" s="4"/>
      <c r="AE248" s="4"/>
      <c r="AF248" s="4"/>
      <c r="AG248" s="4"/>
    </row>
    <row r="249" spans="1:33" x14ac:dyDescent="0.25">
      <c r="A249" s="57">
        <v>42250.600593437499</v>
      </c>
      <c r="B249" s="32" t="s">
        <v>22</v>
      </c>
      <c r="C249" s="32" t="s">
        <v>4657</v>
      </c>
      <c r="D249" s="32" t="s">
        <v>4658</v>
      </c>
      <c r="E249" s="32" t="s">
        <v>6239</v>
      </c>
      <c r="F249" s="32" t="s">
        <v>6240</v>
      </c>
      <c r="G249" s="32" t="s">
        <v>537</v>
      </c>
      <c r="H249" s="32" t="s">
        <v>537</v>
      </c>
      <c r="I249" s="32" t="s">
        <v>2017</v>
      </c>
      <c r="J249" s="35">
        <v>296.18</v>
      </c>
      <c r="K249" s="35">
        <v>0</v>
      </c>
      <c r="L249" s="35">
        <v>15</v>
      </c>
      <c r="M249" s="35">
        <v>0</v>
      </c>
      <c r="N249" s="32" t="s">
        <v>19</v>
      </c>
      <c r="O249" s="32" t="s">
        <v>37</v>
      </c>
      <c r="P249" s="32">
        <v>1</v>
      </c>
      <c r="Q249" s="32" t="s">
        <v>6241</v>
      </c>
      <c r="R249" s="39">
        <f t="shared" si="6"/>
        <v>1509</v>
      </c>
      <c r="S249" s="5" t="s">
        <v>51</v>
      </c>
      <c r="T249" s="5" t="s">
        <v>64</v>
      </c>
      <c r="U249" s="2"/>
      <c r="V249" s="2" t="str">
        <f>IF($J249+$L249=0,"nil",IF(OR($B249="TCU-WS",$B249=""),"non comm",IF(OR($G249="contract_cover",$H249="fixed price"),VLOOKUP($I249,'[1]mapping 2015'!$A:$B,2,FALSE),VLOOKUP($G249,'[1]mapping 2015'!$A:$B,2,FALSE))))</f>
        <v>non comm</v>
      </c>
      <c r="W249" s="37">
        <f>IF(OR(V249="non comm",V249="nil",J249=0),0,IF(V249="SBM 2.1 IIPS",J249*VLOOKUP(N249,'[2]NGP%'!$C:$D,2,FALSE),J249*SUMIFS('[2]NGP%'!$D:$D,'[2]NGP%'!$A:$A,V249,'[2]NGP%'!$B:$B,AA249)))</f>
        <v>0</v>
      </c>
      <c r="X249" s="37">
        <f>IF(OR(V249="non comm",V249="nil",J249=0),0,IF(V249="SBM 2.1 IIPS",J249*VLOOKUP(N249,'[2]NGP%'!$C:$E,3,FALSE),J249*SUMIFS('[2]NGP%'!$E:$E,'[2]NGP%'!$A:$A,V249,'[2]NGP%'!$B:$B,AA249)))</f>
        <v>0</v>
      </c>
      <c r="Y249" s="32"/>
      <c r="Z249" s="54" t="str">
        <f>IF(MID(H249,1,4)="Item","Nil",IF(G249="contract_cover",VLOOKUP(I249,'svc type'!C:D,2,FALSE),VLOOKUP(G249,'svc type'!A:D,4,FALSE)))</f>
        <v>SVC</v>
      </c>
      <c r="AA249" s="4" t="str">
        <f>IF(B249="","",VLOOKUP(B249,Sector!C:D,2,FALSE))</f>
        <v>OTH</v>
      </c>
      <c r="AB249" s="4" t="str">
        <f t="shared" si="7"/>
        <v>TCU-WS</v>
      </c>
      <c r="AC249" s="4"/>
      <c r="AD249" s="4"/>
      <c r="AE249" s="4"/>
      <c r="AF249" s="4"/>
      <c r="AG249" s="4"/>
    </row>
    <row r="250" spans="1:33" x14ac:dyDescent="0.25">
      <c r="A250" s="57">
        <v>42250.622911921295</v>
      </c>
      <c r="B250" s="32"/>
      <c r="C250" s="32" t="s">
        <v>6242</v>
      </c>
      <c r="D250" s="32" t="s">
        <v>3389</v>
      </c>
      <c r="E250" s="32" t="s">
        <v>6243</v>
      </c>
      <c r="F250" s="32" t="s">
        <v>6244</v>
      </c>
      <c r="G250" s="32" t="s">
        <v>58</v>
      </c>
      <c r="H250" s="32" t="s">
        <v>59</v>
      </c>
      <c r="I250" s="32" t="s">
        <v>2006</v>
      </c>
      <c r="J250" s="35">
        <v>0</v>
      </c>
      <c r="K250" s="35">
        <v>0</v>
      </c>
      <c r="L250" s="35">
        <v>0</v>
      </c>
      <c r="M250" s="35">
        <v>0</v>
      </c>
      <c r="N250" s="32" t="s">
        <v>19</v>
      </c>
      <c r="O250" s="32" t="s">
        <v>322</v>
      </c>
      <c r="P250" s="32">
        <v>0</v>
      </c>
      <c r="Q250" s="32"/>
      <c r="R250" s="39">
        <f t="shared" si="6"/>
        <v>1509</v>
      </c>
      <c r="S250" s="5" t="s">
        <v>51</v>
      </c>
      <c r="T250" s="5" t="s">
        <v>64</v>
      </c>
      <c r="U250" s="2"/>
      <c r="V250" s="2" t="str">
        <f>IF($J250+$L250=0,"nil",IF(OR($B250="TCU-WS",$B250=""),"non comm",IF(OR($G250="contract_cover",$H250="fixed price"),VLOOKUP($I250,'[1]mapping 2015'!$A:$B,2,FALSE),VLOOKUP($G250,'[1]mapping 2015'!$A:$B,2,FALSE))))</f>
        <v>nil</v>
      </c>
      <c r="W250" s="37">
        <f>IF(OR(V250="non comm",V250="nil",J250=0),0,IF(V250="SBM 2.1 IIPS",J250*VLOOKUP(N250,'[2]NGP%'!$C:$D,2,FALSE),J250*SUMIFS('[2]NGP%'!$D:$D,'[2]NGP%'!$A:$A,V250,'[2]NGP%'!$B:$B,AA250)))</f>
        <v>0</v>
      </c>
      <c r="X250" s="37">
        <f>IF(OR(V250="non comm",V250="nil",J250=0),0,IF(V250="SBM 2.1 IIPS",J250*VLOOKUP(N250,'[2]NGP%'!$C:$E,3,FALSE),J250*SUMIFS('[2]NGP%'!$E:$E,'[2]NGP%'!$A:$A,V250,'[2]NGP%'!$B:$B,AA250)))</f>
        <v>0</v>
      </c>
      <c r="Y250" s="32"/>
      <c r="Z250" s="54" t="str">
        <f>IF(MID(H250,1,4)="Item","Nil",IF(G250="contract_cover",VLOOKUP(I250,'svc type'!C:D,2,FALSE),VLOOKUP(G250,'svc type'!A:D,4,FALSE)))</f>
        <v>SVC</v>
      </c>
      <c r="AA250" s="4" t="str">
        <f>IF(B250="","",VLOOKUP(B250,Sector!C:D,2,FALSE))</f>
        <v/>
      </c>
      <c r="AB250" s="4">
        <f t="shared" si="7"/>
        <v>0</v>
      </c>
      <c r="AC250" s="4"/>
      <c r="AD250" s="4"/>
      <c r="AE250" s="4"/>
      <c r="AF250" s="4"/>
      <c r="AG250" s="4"/>
    </row>
    <row r="251" spans="1:33" x14ac:dyDescent="0.25">
      <c r="A251" s="57">
        <v>42250.625660104168</v>
      </c>
      <c r="B251" s="32"/>
      <c r="C251" s="32" t="s">
        <v>2475</v>
      </c>
      <c r="D251" s="32" t="s">
        <v>334</v>
      </c>
      <c r="E251" s="32" t="s">
        <v>6245</v>
      </c>
      <c r="F251" s="32" t="s">
        <v>6246</v>
      </c>
      <c r="G251" s="32" t="s">
        <v>58</v>
      </c>
      <c r="H251" s="32" t="s">
        <v>59</v>
      </c>
      <c r="I251" s="32" t="s">
        <v>2006</v>
      </c>
      <c r="J251" s="35">
        <v>0</v>
      </c>
      <c r="K251" s="35">
        <v>0</v>
      </c>
      <c r="L251" s="35">
        <v>0</v>
      </c>
      <c r="M251" s="35">
        <v>0</v>
      </c>
      <c r="N251" s="32" t="s">
        <v>721</v>
      </c>
      <c r="O251" s="32" t="s">
        <v>322</v>
      </c>
      <c r="P251" s="32">
        <v>0</v>
      </c>
      <c r="Q251" s="32"/>
      <c r="R251" s="39">
        <f t="shared" si="6"/>
        <v>1509</v>
      </c>
      <c r="S251" s="5" t="s">
        <v>51</v>
      </c>
      <c r="T251" s="5" t="s">
        <v>64</v>
      </c>
      <c r="U251" s="2"/>
      <c r="V251" s="2" t="str">
        <f>IF($J251+$L251=0,"nil",IF(OR($B251="TCU-WS",$B251=""),"non comm",IF(OR($G251="contract_cover",$H251="fixed price"),VLOOKUP($I251,'[1]mapping 2015'!$A:$B,2,FALSE),VLOOKUP($G251,'[1]mapping 2015'!$A:$B,2,FALSE))))</f>
        <v>nil</v>
      </c>
      <c r="W251" s="37">
        <f>IF(OR(V251="non comm",V251="nil",J251=0),0,IF(V251="SBM 2.1 IIPS",J251*VLOOKUP(N251,'[2]NGP%'!$C:$D,2,FALSE),J251*SUMIFS('[2]NGP%'!$D:$D,'[2]NGP%'!$A:$A,V251,'[2]NGP%'!$B:$B,AA251)))</f>
        <v>0</v>
      </c>
      <c r="X251" s="37">
        <f>IF(OR(V251="non comm",V251="nil",J251=0),0,IF(V251="SBM 2.1 IIPS",J251*VLOOKUP(N251,'[2]NGP%'!$C:$E,3,FALSE),J251*SUMIFS('[2]NGP%'!$E:$E,'[2]NGP%'!$A:$A,V251,'[2]NGP%'!$B:$B,AA251)))</f>
        <v>0</v>
      </c>
      <c r="Y251" s="32"/>
      <c r="Z251" s="54" t="str">
        <f>IF(MID(H251,1,4)="Item","Nil",IF(G251="contract_cover",VLOOKUP(I251,'svc type'!C:D,2,FALSE),VLOOKUP(G251,'svc type'!A:D,4,FALSE)))</f>
        <v>SVC</v>
      </c>
      <c r="AA251" s="4" t="str">
        <f>IF(B251="","",VLOOKUP(B251,Sector!C:D,2,FALSE))</f>
        <v/>
      </c>
      <c r="AB251" s="4">
        <f t="shared" si="7"/>
        <v>0</v>
      </c>
      <c r="AC251" s="4"/>
      <c r="AD251" s="4"/>
      <c r="AE251" s="4"/>
      <c r="AF251" s="4"/>
      <c r="AG251" s="4"/>
    </row>
    <row r="252" spans="1:33" x14ac:dyDescent="0.25">
      <c r="A252" s="57">
        <v>42250.661655868054</v>
      </c>
      <c r="B252" s="32" t="s">
        <v>22</v>
      </c>
      <c r="C252" s="32" t="s">
        <v>4397</v>
      </c>
      <c r="D252" s="32" t="s">
        <v>4398</v>
      </c>
      <c r="E252" s="32" t="s">
        <v>6247</v>
      </c>
      <c r="F252" s="32" t="s">
        <v>6248</v>
      </c>
      <c r="G252" s="32" t="s">
        <v>25</v>
      </c>
      <c r="H252" s="32" t="s">
        <v>26</v>
      </c>
      <c r="I252" s="32" t="s">
        <v>2006</v>
      </c>
      <c r="J252" s="35">
        <v>0</v>
      </c>
      <c r="K252" s="35">
        <v>0</v>
      </c>
      <c r="L252" s="35">
        <v>0</v>
      </c>
      <c r="M252" s="35">
        <v>0</v>
      </c>
      <c r="N252" s="32" t="s">
        <v>19</v>
      </c>
      <c r="O252" s="32" t="s">
        <v>27</v>
      </c>
      <c r="P252" s="32">
        <v>3.5</v>
      </c>
      <c r="Q252" s="32"/>
      <c r="R252" s="39">
        <f t="shared" si="6"/>
        <v>1509</v>
      </c>
      <c r="S252" s="5" t="s">
        <v>51</v>
      </c>
      <c r="T252" s="5" t="s">
        <v>64</v>
      </c>
      <c r="U252" s="2"/>
      <c r="V252" s="2" t="str">
        <f>IF($J252+$L252=0,"nil",IF(OR($B252="TCU-WS",$B252=""),"non comm",IF(OR($G252="contract_cover",$H252="fixed price"),VLOOKUP($I252,'[1]mapping 2015'!$A:$B,2,FALSE),VLOOKUP($G252,'[1]mapping 2015'!$A:$B,2,FALSE))))</f>
        <v>nil</v>
      </c>
      <c r="W252" s="37">
        <f>IF(OR(V252="non comm",V252="nil",J252=0),0,IF(V252="SBM 2.1 IIPS",J252*VLOOKUP(N252,'[2]NGP%'!$C:$D,2,FALSE),J252*SUMIFS('[2]NGP%'!$D:$D,'[2]NGP%'!$A:$A,V252,'[2]NGP%'!$B:$B,AA252)))</f>
        <v>0</v>
      </c>
      <c r="X252" s="37">
        <f>IF(OR(V252="non comm",V252="nil",J252=0),0,IF(V252="SBM 2.1 IIPS",J252*VLOOKUP(N252,'[2]NGP%'!$C:$E,3,FALSE),J252*SUMIFS('[2]NGP%'!$E:$E,'[2]NGP%'!$A:$A,V252,'[2]NGP%'!$B:$B,AA252)))</f>
        <v>0</v>
      </c>
      <c r="Y252" s="32"/>
      <c r="Z252" s="54" t="str">
        <f>IF(MID(H252,1,4)="Item","Nil",IF(G252="contract_cover",VLOOKUP(I252,'svc type'!C:D,2,FALSE),VLOOKUP(G252,'svc type'!A:D,4,FALSE)))</f>
        <v>IIPS</v>
      </c>
      <c r="AA252" s="4" t="str">
        <f>IF(B252="","",VLOOKUP(B252,Sector!C:D,2,FALSE))</f>
        <v>OTH</v>
      </c>
      <c r="AB252" s="4" t="str">
        <f t="shared" si="7"/>
        <v>TCU-WS</v>
      </c>
      <c r="AC252" s="4"/>
      <c r="AD252" s="4"/>
      <c r="AE252" s="4"/>
      <c r="AF252" s="4"/>
      <c r="AG252" s="4"/>
    </row>
    <row r="253" spans="1:33" x14ac:dyDescent="0.25">
      <c r="A253" s="57">
        <v>42250.661655868054</v>
      </c>
      <c r="B253" s="32" t="s">
        <v>22</v>
      </c>
      <c r="C253" s="32" t="s">
        <v>4397</v>
      </c>
      <c r="D253" s="32" t="s">
        <v>4398</v>
      </c>
      <c r="E253" s="32" t="s">
        <v>6247</v>
      </c>
      <c r="F253" s="32" t="s">
        <v>6248</v>
      </c>
      <c r="G253" s="32" t="s">
        <v>29</v>
      </c>
      <c r="H253" s="32" t="s">
        <v>30</v>
      </c>
      <c r="I253" s="32" t="s">
        <v>2006</v>
      </c>
      <c r="J253" s="35">
        <v>0</v>
      </c>
      <c r="K253" s="35">
        <v>0</v>
      </c>
      <c r="L253" s="35">
        <v>0</v>
      </c>
      <c r="M253" s="35">
        <v>8.75</v>
      </c>
      <c r="N253" s="32" t="s">
        <v>19</v>
      </c>
      <c r="O253" s="32" t="s">
        <v>27</v>
      </c>
      <c r="P253" s="32">
        <v>1</v>
      </c>
      <c r="Q253" s="32"/>
      <c r="R253" s="39">
        <f t="shared" si="6"/>
        <v>1509</v>
      </c>
      <c r="S253" s="5" t="s">
        <v>51</v>
      </c>
      <c r="T253" s="5" t="s">
        <v>64</v>
      </c>
      <c r="U253" s="2"/>
      <c r="V253" s="2" t="str">
        <f>IF($J253+$L253=0,"nil",IF(OR($B253="TCU-WS",$B253=""),"non comm",IF(OR($G253="contract_cover",$H253="fixed price"),VLOOKUP($I253,'[1]mapping 2015'!$A:$B,2,FALSE),VLOOKUP($G253,'[1]mapping 2015'!$A:$B,2,FALSE))))</f>
        <v>nil</v>
      </c>
      <c r="W253" s="37">
        <f>IF(OR(V253="non comm",V253="nil",J253=0),0,IF(V253="SBM 2.1 IIPS",J253*VLOOKUP(N253,'[2]NGP%'!$C:$D,2,FALSE),J253*SUMIFS('[2]NGP%'!$D:$D,'[2]NGP%'!$A:$A,V253,'[2]NGP%'!$B:$B,AA253)))</f>
        <v>0</v>
      </c>
      <c r="X253" s="37">
        <f>IF(OR(V253="non comm",V253="nil",J253=0),0,IF(V253="SBM 2.1 IIPS",J253*VLOOKUP(N253,'[2]NGP%'!$C:$E,3,FALSE),J253*SUMIFS('[2]NGP%'!$E:$E,'[2]NGP%'!$A:$A,V253,'[2]NGP%'!$B:$B,AA253)))</f>
        <v>0</v>
      </c>
      <c r="Y253" s="32"/>
      <c r="Z253" s="54" t="str">
        <f>IF(MID(H253,1,4)="Item","Nil",IF(G253="contract_cover",VLOOKUP(I253,'svc type'!C:D,2,FALSE),VLOOKUP(G253,'svc type'!A:D,4,FALSE)))</f>
        <v>Exp</v>
      </c>
      <c r="AA253" s="4" t="str">
        <f>IF(B253="","",VLOOKUP(B253,Sector!C:D,2,FALSE))</f>
        <v>OTH</v>
      </c>
      <c r="AB253" s="4" t="str">
        <f t="shared" si="7"/>
        <v>TCU-WS</v>
      </c>
      <c r="AC253" s="4"/>
      <c r="AD253" s="4"/>
      <c r="AE253" s="4"/>
      <c r="AF253" s="4"/>
      <c r="AG253" s="4"/>
    </row>
    <row r="254" spans="1:33" x14ac:dyDescent="0.25">
      <c r="A254" s="57">
        <v>42250.661959143516</v>
      </c>
      <c r="B254" s="32" t="s">
        <v>22</v>
      </c>
      <c r="C254" s="32" t="s">
        <v>6249</v>
      </c>
      <c r="D254" s="32" t="s">
        <v>6250</v>
      </c>
      <c r="E254" s="32" t="s">
        <v>6251</v>
      </c>
      <c r="F254" s="32" t="s">
        <v>6252</v>
      </c>
      <c r="G254" s="32" t="s">
        <v>25</v>
      </c>
      <c r="H254" s="32" t="s">
        <v>26</v>
      </c>
      <c r="I254" s="32" t="s">
        <v>2006</v>
      </c>
      <c r="J254" s="35">
        <v>0</v>
      </c>
      <c r="K254" s="35">
        <v>0</v>
      </c>
      <c r="L254" s="35">
        <v>0</v>
      </c>
      <c r="M254" s="35">
        <v>0</v>
      </c>
      <c r="N254" s="32" t="s">
        <v>19</v>
      </c>
      <c r="O254" s="32" t="s">
        <v>24</v>
      </c>
      <c r="P254" s="32">
        <v>0.75</v>
      </c>
      <c r="Q254" s="32"/>
      <c r="R254" s="39">
        <f t="shared" si="6"/>
        <v>1509</v>
      </c>
      <c r="S254" s="5" t="s">
        <v>51</v>
      </c>
      <c r="T254" s="5" t="s">
        <v>64</v>
      </c>
      <c r="U254" s="2"/>
      <c r="V254" s="2" t="str">
        <f>IF($J254+$L254=0,"nil",IF(OR($B254="TCU-WS",$B254=""),"non comm",IF(OR($G254="contract_cover",$H254="fixed price"),VLOOKUP($I254,'[1]mapping 2015'!$A:$B,2,FALSE),VLOOKUP($G254,'[1]mapping 2015'!$A:$B,2,FALSE))))</f>
        <v>nil</v>
      </c>
      <c r="W254" s="37">
        <f>IF(OR(V254="non comm",V254="nil",J254=0),0,IF(V254="SBM 2.1 IIPS",J254*VLOOKUP(N254,'[2]NGP%'!$C:$D,2,FALSE),J254*SUMIFS('[2]NGP%'!$D:$D,'[2]NGP%'!$A:$A,V254,'[2]NGP%'!$B:$B,AA254)))</f>
        <v>0</v>
      </c>
      <c r="X254" s="37">
        <f>IF(OR(V254="non comm",V254="nil",J254=0),0,IF(V254="SBM 2.1 IIPS",J254*VLOOKUP(N254,'[2]NGP%'!$C:$E,3,FALSE),J254*SUMIFS('[2]NGP%'!$E:$E,'[2]NGP%'!$A:$A,V254,'[2]NGP%'!$B:$B,AA254)))</f>
        <v>0</v>
      </c>
      <c r="Y254" s="32"/>
      <c r="Z254" s="54" t="str">
        <f>IF(MID(H254,1,4)="Item","Nil",IF(G254="contract_cover",VLOOKUP(I254,'svc type'!C:D,2,FALSE),VLOOKUP(G254,'svc type'!A:D,4,FALSE)))</f>
        <v>IIPS</v>
      </c>
      <c r="AA254" s="4" t="str">
        <f>IF(B254="","",VLOOKUP(B254,Sector!C:D,2,FALSE))</f>
        <v>OTH</v>
      </c>
      <c r="AB254" s="4" t="str">
        <f t="shared" si="7"/>
        <v>TCU-WS</v>
      </c>
      <c r="AC254" s="4"/>
      <c r="AD254" s="4"/>
      <c r="AE254" s="4"/>
      <c r="AF254" s="4"/>
      <c r="AG254" s="4"/>
    </row>
    <row r="255" spans="1:33" x14ac:dyDescent="0.25">
      <c r="A255" s="57">
        <v>42250.661959143516</v>
      </c>
      <c r="B255" s="32" t="s">
        <v>22</v>
      </c>
      <c r="C255" s="32" t="s">
        <v>6249</v>
      </c>
      <c r="D255" s="32" t="s">
        <v>6250</v>
      </c>
      <c r="E255" s="32" t="s">
        <v>6251</v>
      </c>
      <c r="F255" s="32" t="s">
        <v>6252</v>
      </c>
      <c r="G255" s="32" t="s">
        <v>5487</v>
      </c>
      <c r="H255" s="32" t="s">
        <v>5488</v>
      </c>
      <c r="I255" s="32" t="s">
        <v>2006</v>
      </c>
      <c r="J255" s="35">
        <v>0</v>
      </c>
      <c r="K255" s="35">
        <v>134.66999999999999</v>
      </c>
      <c r="L255" s="35">
        <v>0</v>
      </c>
      <c r="M255" s="35">
        <v>0</v>
      </c>
      <c r="N255" s="32" t="s">
        <v>19</v>
      </c>
      <c r="O255" s="32" t="s">
        <v>24</v>
      </c>
      <c r="P255" s="32">
        <v>1</v>
      </c>
      <c r="Q255" s="32"/>
      <c r="R255" s="39">
        <f t="shared" si="6"/>
        <v>1509</v>
      </c>
      <c r="S255" s="5" t="s">
        <v>51</v>
      </c>
      <c r="T255" s="5" t="s">
        <v>64</v>
      </c>
      <c r="U255" s="2"/>
      <c r="V255" s="2" t="str">
        <f>IF($J255+$L255=0,"nil",IF(OR($B255="TCU-WS",$B255=""),"non comm",IF(OR($G255="contract_cover",$H255="fixed price"),VLOOKUP($I255,'[1]mapping 2015'!$A:$B,2,FALSE),VLOOKUP($G255,'[1]mapping 2015'!$A:$B,2,FALSE))))</f>
        <v>nil</v>
      </c>
      <c r="W255" s="37">
        <f>IF(OR(V255="non comm",V255="nil",J255=0),0,IF(V255="SBM 2.1 IIPS",J255*VLOOKUP(N255,'[2]NGP%'!$C:$D,2,FALSE),J255*SUMIFS('[2]NGP%'!$D:$D,'[2]NGP%'!$A:$A,V255,'[2]NGP%'!$B:$B,AA255)))</f>
        <v>0</v>
      </c>
      <c r="X255" s="37">
        <f>IF(OR(V255="non comm",V255="nil",J255=0),0,IF(V255="SBM 2.1 IIPS",J255*VLOOKUP(N255,'[2]NGP%'!$C:$E,3,FALSE),J255*SUMIFS('[2]NGP%'!$E:$E,'[2]NGP%'!$A:$A,V255,'[2]NGP%'!$B:$B,AA255)))</f>
        <v>0</v>
      </c>
      <c r="Y255" s="32"/>
      <c r="Z255" s="54" t="str">
        <f>IF(MID(H255,1,4)="Item","Nil",IF(G255="contract_cover",VLOOKUP(I255,'svc type'!C:D,2,FALSE),VLOOKUP(G255,'svc type'!A:D,4,FALSE)))</f>
        <v>Part</v>
      </c>
      <c r="AA255" s="4" t="str">
        <f>IF(B255="","",VLOOKUP(B255,Sector!C:D,2,FALSE))</f>
        <v>OTH</v>
      </c>
      <c r="AB255" s="4" t="str">
        <f t="shared" si="7"/>
        <v>TCU-WS</v>
      </c>
      <c r="AC255" s="4"/>
      <c r="AD255" s="4"/>
      <c r="AE255" s="4"/>
      <c r="AF255" s="4"/>
      <c r="AG255" s="4"/>
    </row>
    <row r="256" spans="1:33" x14ac:dyDescent="0.25">
      <c r="A256" s="57">
        <v>42250.661959143516</v>
      </c>
      <c r="B256" s="32" t="s">
        <v>22</v>
      </c>
      <c r="C256" s="32" t="s">
        <v>6249</v>
      </c>
      <c r="D256" s="32" t="s">
        <v>6250</v>
      </c>
      <c r="E256" s="32" t="s">
        <v>6251</v>
      </c>
      <c r="F256" s="32" t="s">
        <v>6252</v>
      </c>
      <c r="G256" s="32" t="s">
        <v>35</v>
      </c>
      <c r="H256" s="32" t="s">
        <v>38</v>
      </c>
      <c r="I256" s="32" t="s">
        <v>2006</v>
      </c>
      <c r="J256" s="35">
        <v>0</v>
      </c>
      <c r="K256" s="35">
        <v>0</v>
      </c>
      <c r="L256" s="35">
        <v>0</v>
      </c>
      <c r="M256" s="35">
        <v>21.4</v>
      </c>
      <c r="N256" s="32" t="s">
        <v>19</v>
      </c>
      <c r="O256" s="32" t="s">
        <v>24</v>
      </c>
      <c r="P256" s="32">
        <v>1</v>
      </c>
      <c r="Q256" s="32"/>
      <c r="R256" s="39">
        <f t="shared" si="6"/>
        <v>1509</v>
      </c>
      <c r="S256" s="5" t="s">
        <v>51</v>
      </c>
      <c r="T256" s="5" t="s">
        <v>64</v>
      </c>
      <c r="U256" s="2"/>
      <c r="V256" s="2" t="str">
        <f>IF($J256+$L256=0,"nil",IF(OR($B256="TCU-WS",$B256=""),"non comm",IF(OR($G256="contract_cover",$H256="fixed price"),VLOOKUP($I256,'[1]mapping 2015'!$A:$B,2,FALSE),VLOOKUP($G256,'[1]mapping 2015'!$A:$B,2,FALSE))))</f>
        <v>nil</v>
      </c>
      <c r="W256" s="37">
        <f>IF(OR(V256="non comm",V256="nil",J256=0),0,IF(V256="SBM 2.1 IIPS",J256*VLOOKUP(N256,'[2]NGP%'!$C:$D,2,FALSE),J256*SUMIFS('[2]NGP%'!$D:$D,'[2]NGP%'!$A:$A,V256,'[2]NGP%'!$B:$B,AA256)))</f>
        <v>0</v>
      </c>
      <c r="X256" s="37">
        <f>IF(OR(V256="non comm",V256="nil",J256=0),0,IF(V256="SBM 2.1 IIPS",J256*VLOOKUP(N256,'[2]NGP%'!$C:$E,3,FALSE),J256*SUMIFS('[2]NGP%'!$E:$E,'[2]NGP%'!$A:$A,V256,'[2]NGP%'!$B:$B,AA256)))</f>
        <v>0</v>
      </c>
      <c r="Y256" s="32"/>
      <c r="Z256" s="54" t="str">
        <f>IF(MID(H256,1,4)="Item","Nil",IF(G256="contract_cover",VLOOKUP(I256,'svc type'!C:D,2,FALSE),VLOOKUP(G256,'svc type'!A:D,4,FALSE)))</f>
        <v>Exp</v>
      </c>
      <c r="AA256" s="4" t="str">
        <f>IF(B256="","",VLOOKUP(B256,Sector!C:D,2,FALSE))</f>
        <v>OTH</v>
      </c>
      <c r="AB256" s="4" t="str">
        <f t="shared" si="7"/>
        <v>TCU-WS</v>
      </c>
      <c r="AC256" s="4"/>
      <c r="AD256" s="4"/>
      <c r="AE256" s="4"/>
      <c r="AF256" s="4"/>
      <c r="AG256" s="4"/>
    </row>
    <row r="257" spans="1:33" x14ac:dyDescent="0.25">
      <c r="A257" s="57">
        <v>42250.662094409723</v>
      </c>
      <c r="B257" s="32" t="s">
        <v>22</v>
      </c>
      <c r="C257" s="32" t="s">
        <v>4397</v>
      </c>
      <c r="D257" s="32" t="s">
        <v>4398</v>
      </c>
      <c r="E257" s="32" t="s">
        <v>6253</v>
      </c>
      <c r="F257" s="32" t="s">
        <v>6254</v>
      </c>
      <c r="G257" s="32" t="s">
        <v>25</v>
      </c>
      <c r="H257" s="32" t="s">
        <v>26</v>
      </c>
      <c r="I257" s="32" t="s">
        <v>2006</v>
      </c>
      <c r="J257" s="35">
        <v>0</v>
      </c>
      <c r="K257" s="35">
        <v>0</v>
      </c>
      <c r="L257" s="35">
        <v>0</v>
      </c>
      <c r="M257" s="35">
        <v>0</v>
      </c>
      <c r="N257" s="32" t="s">
        <v>19</v>
      </c>
      <c r="O257" s="32" t="s">
        <v>27</v>
      </c>
      <c r="P257" s="32">
        <v>1.25</v>
      </c>
      <c r="Q257" s="32"/>
      <c r="R257" s="39">
        <f t="shared" si="6"/>
        <v>1509</v>
      </c>
      <c r="S257" s="5" t="s">
        <v>51</v>
      </c>
      <c r="T257" s="5" t="s">
        <v>64</v>
      </c>
      <c r="U257" s="2"/>
      <c r="V257" s="2" t="str">
        <f>IF($J257+$L257=0,"nil",IF(OR($B257="TCU-WS",$B257=""),"non comm",IF(OR($G257="contract_cover",$H257="fixed price"),VLOOKUP($I257,'[1]mapping 2015'!$A:$B,2,FALSE),VLOOKUP($G257,'[1]mapping 2015'!$A:$B,2,FALSE))))</f>
        <v>nil</v>
      </c>
      <c r="W257" s="37">
        <f>IF(OR(V257="non comm",V257="nil",J257=0),0,IF(V257="SBM 2.1 IIPS",J257*VLOOKUP(N257,'[2]NGP%'!$C:$D,2,FALSE),J257*SUMIFS('[2]NGP%'!$D:$D,'[2]NGP%'!$A:$A,V257,'[2]NGP%'!$B:$B,AA257)))</f>
        <v>0</v>
      </c>
      <c r="X257" s="37">
        <f>IF(OR(V257="non comm",V257="nil",J257=0),0,IF(V257="SBM 2.1 IIPS",J257*VLOOKUP(N257,'[2]NGP%'!$C:$E,3,FALSE),J257*SUMIFS('[2]NGP%'!$E:$E,'[2]NGP%'!$A:$A,V257,'[2]NGP%'!$B:$B,AA257)))</f>
        <v>0</v>
      </c>
      <c r="Y257" s="32"/>
      <c r="Z257" s="54" t="str">
        <f>IF(MID(H257,1,4)="Item","Nil",IF(G257="contract_cover",VLOOKUP(I257,'svc type'!C:D,2,FALSE),VLOOKUP(G257,'svc type'!A:D,4,FALSE)))</f>
        <v>IIPS</v>
      </c>
      <c r="AA257" s="4" t="str">
        <f>IF(B257="","",VLOOKUP(B257,Sector!C:D,2,FALSE))</f>
        <v>OTH</v>
      </c>
      <c r="AB257" s="4" t="str">
        <f t="shared" si="7"/>
        <v>TCU-WS</v>
      </c>
      <c r="AC257" s="4"/>
      <c r="AD257" s="4"/>
      <c r="AE257" s="4"/>
      <c r="AF257" s="4"/>
      <c r="AG257" s="4"/>
    </row>
    <row r="258" spans="1:33" x14ac:dyDescent="0.25">
      <c r="A258" s="57">
        <v>42250.662094409723</v>
      </c>
      <c r="B258" s="32" t="s">
        <v>22</v>
      </c>
      <c r="C258" s="32" t="s">
        <v>4397</v>
      </c>
      <c r="D258" s="32" t="s">
        <v>4398</v>
      </c>
      <c r="E258" s="32" t="s">
        <v>6253</v>
      </c>
      <c r="F258" s="32" t="s">
        <v>6254</v>
      </c>
      <c r="G258" s="32" t="s">
        <v>35</v>
      </c>
      <c r="H258" s="32" t="s">
        <v>38</v>
      </c>
      <c r="I258" s="32" t="s">
        <v>2006</v>
      </c>
      <c r="J258" s="35">
        <v>0</v>
      </c>
      <c r="K258" s="35">
        <v>0</v>
      </c>
      <c r="L258" s="35">
        <v>0</v>
      </c>
      <c r="M258" s="35">
        <v>14.02</v>
      </c>
      <c r="N258" s="32" t="s">
        <v>19</v>
      </c>
      <c r="O258" s="32" t="s">
        <v>27</v>
      </c>
      <c r="P258" s="32">
        <v>1</v>
      </c>
      <c r="Q258" s="32"/>
      <c r="R258" s="39">
        <f t="shared" si="6"/>
        <v>1509</v>
      </c>
      <c r="S258" s="5" t="s">
        <v>51</v>
      </c>
      <c r="T258" s="5" t="s">
        <v>64</v>
      </c>
      <c r="U258" s="2"/>
      <c r="V258" s="2" t="str">
        <f>IF($J258+$L258=0,"nil",IF(OR($B258="TCU-WS",$B258=""),"non comm",IF(OR($G258="contract_cover",$H258="fixed price"),VLOOKUP($I258,'[1]mapping 2015'!$A:$B,2,FALSE),VLOOKUP($G258,'[1]mapping 2015'!$A:$B,2,FALSE))))</f>
        <v>nil</v>
      </c>
      <c r="W258" s="37">
        <f>IF(OR(V258="non comm",V258="nil",J258=0),0,IF(V258="SBM 2.1 IIPS",J258*VLOOKUP(N258,'[2]NGP%'!$C:$D,2,FALSE),J258*SUMIFS('[2]NGP%'!$D:$D,'[2]NGP%'!$A:$A,V258,'[2]NGP%'!$B:$B,AA258)))</f>
        <v>0</v>
      </c>
      <c r="X258" s="37">
        <f>IF(OR(V258="non comm",V258="nil",J258=0),0,IF(V258="SBM 2.1 IIPS",J258*VLOOKUP(N258,'[2]NGP%'!$C:$E,3,FALSE),J258*SUMIFS('[2]NGP%'!$E:$E,'[2]NGP%'!$A:$A,V258,'[2]NGP%'!$B:$B,AA258)))</f>
        <v>0</v>
      </c>
      <c r="Y258" s="32"/>
      <c r="Z258" s="54" t="str">
        <f>IF(MID(H258,1,4)="Item","Nil",IF(G258="contract_cover",VLOOKUP(I258,'svc type'!C:D,2,FALSE),VLOOKUP(G258,'svc type'!A:D,4,FALSE)))</f>
        <v>Exp</v>
      </c>
      <c r="AA258" s="4" t="str">
        <f>IF(B258="","",VLOOKUP(B258,Sector!C:D,2,FALSE))</f>
        <v>OTH</v>
      </c>
      <c r="AB258" s="4" t="str">
        <f t="shared" si="7"/>
        <v>TCU-WS</v>
      </c>
      <c r="AC258" s="4"/>
      <c r="AD258" s="4"/>
      <c r="AE258" s="4"/>
      <c r="AF258" s="4"/>
      <c r="AG258" s="4"/>
    </row>
    <row r="259" spans="1:33" x14ac:dyDescent="0.25">
      <c r="A259" s="57">
        <v>42250.662094409723</v>
      </c>
      <c r="B259" s="32" t="s">
        <v>22</v>
      </c>
      <c r="C259" s="32" t="s">
        <v>4397</v>
      </c>
      <c r="D259" s="32" t="s">
        <v>4398</v>
      </c>
      <c r="E259" s="32" t="s">
        <v>6253</v>
      </c>
      <c r="F259" s="32" t="s">
        <v>6254</v>
      </c>
      <c r="G259" s="32" t="s">
        <v>35</v>
      </c>
      <c r="H259" s="32" t="s">
        <v>38</v>
      </c>
      <c r="I259" s="32" t="s">
        <v>2006</v>
      </c>
      <c r="J259" s="35">
        <v>0</v>
      </c>
      <c r="K259" s="35">
        <v>0</v>
      </c>
      <c r="L259" s="35">
        <v>0</v>
      </c>
      <c r="M259" s="35">
        <v>22.2</v>
      </c>
      <c r="N259" s="32" t="s">
        <v>19</v>
      </c>
      <c r="O259" s="32" t="s">
        <v>27</v>
      </c>
      <c r="P259" s="32">
        <v>1</v>
      </c>
      <c r="Q259" s="32"/>
      <c r="R259" s="39">
        <f t="shared" ref="R259:R322" si="8">R258</f>
        <v>1509</v>
      </c>
      <c r="S259" s="5" t="s">
        <v>51</v>
      </c>
      <c r="T259" s="5" t="s">
        <v>64</v>
      </c>
      <c r="U259" s="2"/>
      <c r="V259" s="2" t="str">
        <f>IF($J259+$L259=0,"nil",IF(OR($B259="TCU-WS",$B259=""),"non comm",IF(OR($G259="contract_cover",$H259="fixed price"),VLOOKUP($I259,'[1]mapping 2015'!$A:$B,2,FALSE),VLOOKUP($G259,'[1]mapping 2015'!$A:$B,2,FALSE))))</f>
        <v>nil</v>
      </c>
      <c r="W259" s="37">
        <f>IF(OR(V259="non comm",V259="nil",J259=0),0,IF(V259="SBM 2.1 IIPS",J259*VLOOKUP(N259,'[2]NGP%'!$C:$D,2,FALSE),J259*SUMIFS('[2]NGP%'!$D:$D,'[2]NGP%'!$A:$A,V259,'[2]NGP%'!$B:$B,AA259)))</f>
        <v>0</v>
      </c>
      <c r="X259" s="37">
        <f>IF(OR(V259="non comm",V259="nil",J259=0),0,IF(V259="SBM 2.1 IIPS",J259*VLOOKUP(N259,'[2]NGP%'!$C:$E,3,FALSE),J259*SUMIFS('[2]NGP%'!$E:$E,'[2]NGP%'!$A:$A,V259,'[2]NGP%'!$B:$B,AA259)))</f>
        <v>0</v>
      </c>
      <c r="Y259" s="32"/>
      <c r="Z259" s="54" t="str">
        <f>IF(MID(H259,1,4)="Item","Nil",IF(G259="contract_cover",VLOOKUP(I259,'svc type'!C:D,2,FALSE),VLOOKUP(G259,'svc type'!A:D,4,FALSE)))</f>
        <v>Exp</v>
      </c>
      <c r="AA259" s="4" t="str">
        <f>IF(B259="","",VLOOKUP(B259,Sector!C:D,2,FALSE))</f>
        <v>OTH</v>
      </c>
      <c r="AB259" s="4" t="str">
        <f t="shared" ref="AB259:AB322" si="9">B259</f>
        <v>TCU-WS</v>
      </c>
      <c r="AC259" s="4"/>
      <c r="AD259" s="4"/>
      <c r="AE259" s="4"/>
      <c r="AF259" s="4"/>
      <c r="AG259" s="4"/>
    </row>
    <row r="260" spans="1:33" x14ac:dyDescent="0.25">
      <c r="A260" s="57">
        <v>42250.66235864583</v>
      </c>
      <c r="B260" s="32" t="s">
        <v>22</v>
      </c>
      <c r="C260" s="32" t="s">
        <v>4397</v>
      </c>
      <c r="D260" s="32" t="s">
        <v>4398</v>
      </c>
      <c r="E260" s="32" t="s">
        <v>6255</v>
      </c>
      <c r="F260" s="32" t="s">
        <v>6256</v>
      </c>
      <c r="G260" s="32" t="s">
        <v>25</v>
      </c>
      <c r="H260" s="32" t="s">
        <v>26</v>
      </c>
      <c r="I260" s="32" t="s">
        <v>2006</v>
      </c>
      <c r="J260" s="35">
        <v>0</v>
      </c>
      <c r="K260" s="35">
        <v>0</v>
      </c>
      <c r="L260" s="35">
        <v>0</v>
      </c>
      <c r="M260" s="35">
        <v>0</v>
      </c>
      <c r="N260" s="32" t="s">
        <v>19</v>
      </c>
      <c r="O260" s="32" t="s">
        <v>27</v>
      </c>
      <c r="P260" s="32">
        <v>2.5</v>
      </c>
      <c r="Q260" s="32"/>
      <c r="R260" s="39">
        <f t="shared" si="8"/>
        <v>1509</v>
      </c>
      <c r="S260" s="5" t="s">
        <v>51</v>
      </c>
      <c r="T260" s="5" t="s">
        <v>64</v>
      </c>
      <c r="U260" s="2"/>
      <c r="V260" s="2" t="str">
        <f>IF($J260+$L260=0,"nil",IF(OR($B260="TCU-WS",$B260=""),"non comm",IF(OR($G260="contract_cover",$H260="fixed price"),VLOOKUP($I260,'[1]mapping 2015'!$A:$B,2,FALSE),VLOOKUP($G260,'[1]mapping 2015'!$A:$B,2,FALSE))))</f>
        <v>nil</v>
      </c>
      <c r="W260" s="37">
        <f>IF(OR(V260="non comm",V260="nil",J260=0),0,IF(V260="SBM 2.1 IIPS",J260*VLOOKUP(N260,'[2]NGP%'!$C:$D,2,FALSE),J260*SUMIFS('[2]NGP%'!$D:$D,'[2]NGP%'!$A:$A,V260,'[2]NGP%'!$B:$B,AA260)))</f>
        <v>0</v>
      </c>
      <c r="X260" s="37">
        <f>IF(OR(V260="non comm",V260="nil",J260=0),0,IF(V260="SBM 2.1 IIPS",J260*VLOOKUP(N260,'[2]NGP%'!$C:$E,3,FALSE),J260*SUMIFS('[2]NGP%'!$E:$E,'[2]NGP%'!$A:$A,V260,'[2]NGP%'!$B:$B,AA260)))</f>
        <v>0</v>
      </c>
      <c r="Y260" s="32"/>
      <c r="Z260" s="54" t="str">
        <f>IF(MID(H260,1,4)="Item","Nil",IF(G260="contract_cover",VLOOKUP(I260,'svc type'!C:D,2,FALSE),VLOOKUP(G260,'svc type'!A:D,4,FALSE)))</f>
        <v>IIPS</v>
      </c>
      <c r="AA260" s="4" t="str">
        <f>IF(B260="","",VLOOKUP(B260,Sector!C:D,2,FALSE))</f>
        <v>OTH</v>
      </c>
      <c r="AB260" s="4" t="str">
        <f t="shared" si="9"/>
        <v>TCU-WS</v>
      </c>
      <c r="AC260" s="4"/>
      <c r="AD260" s="4"/>
      <c r="AE260" s="4"/>
      <c r="AF260" s="4"/>
      <c r="AG260" s="4"/>
    </row>
    <row r="261" spans="1:33" x14ac:dyDescent="0.25">
      <c r="A261" s="57">
        <v>42250.66235864583</v>
      </c>
      <c r="B261" s="32" t="s">
        <v>22</v>
      </c>
      <c r="C261" s="32" t="s">
        <v>4397</v>
      </c>
      <c r="D261" s="32" t="s">
        <v>4398</v>
      </c>
      <c r="E261" s="32" t="s">
        <v>6255</v>
      </c>
      <c r="F261" s="32" t="s">
        <v>6256</v>
      </c>
      <c r="G261" s="32" t="s">
        <v>25</v>
      </c>
      <c r="H261" s="32" t="s">
        <v>26</v>
      </c>
      <c r="I261" s="32" t="s">
        <v>2006</v>
      </c>
      <c r="J261" s="35">
        <v>0</v>
      </c>
      <c r="K261" s="35">
        <v>0</v>
      </c>
      <c r="L261" s="35">
        <v>0</v>
      </c>
      <c r="M261" s="35">
        <v>0</v>
      </c>
      <c r="N261" s="32" t="s">
        <v>19</v>
      </c>
      <c r="O261" s="32" t="s">
        <v>27</v>
      </c>
      <c r="P261" s="32">
        <v>2.5</v>
      </c>
      <c r="Q261" s="32"/>
      <c r="R261" s="39">
        <f t="shared" si="8"/>
        <v>1509</v>
      </c>
      <c r="S261" s="5" t="s">
        <v>51</v>
      </c>
      <c r="T261" s="5" t="s">
        <v>64</v>
      </c>
      <c r="U261" s="2"/>
      <c r="V261" s="2" t="str">
        <f>IF($J261+$L261=0,"nil",IF(OR($B261="TCU-WS",$B261=""),"non comm",IF(OR($G261="contract_cover",$H261="fixed price"),VLOOKUP($I261,'[1]mapping 2015'!$A:$B,2,FALSE),VLOOKUP($G261,'[1]mapping 2015'!$A:$B,2,FALSE))))</f>
        <v>nil</v>
      </c>
      <c r="W261" s="37">
        <f>IF(OR(V261="non comm",V261="nil",J261=0),0,IF(V261="SBM 2.1 IIPS",J261*VLOOKUP(N261,'[2]NGP%'!$C:$D,2,FALSE),J261*SUMIFS('[2]NGP%'!$D:$D,'[2]NGP%'!$A:$A,V261,'[2]NGP%'!$B:$B,AA261)))</f>
        <v>0</v>
      </c>
      <c r="X261" s="37">
        <f>IF(OR(V261="non comm",V261="nil",J261=0),0,IF(V261="SBM 2.1 IIPS",J261*VLOOKUP(N261,'[2]NGP%'!$C:$E,3,FALSE),J261*SUMIFS('[2]NGP%'!$E:$E,'[2]NGP%'!$A:$A,V261,'[2]NGP%'!$B:$B,AA261)))</f>
        <v>0</v>
      </c>
      <c r="Y261" s="32"/>
      <c r="Z261" s="54" t="str">
        <f>IF(MID(H261,1,4)="Item","Nil",IF(G261="contract_cover",VLOOKUP(I261,'svc type'!C:D,2,FALSE),VLOOKUP(G261,'svc type'!A:D,4,FALSE)))</f>
        <v>IIPS</v>
      </c>
      <c r="AA261" s="4" t="str">
        <f>IF(B261="","",VLOOKUP(B261,Sector!C:D,2,FALSE))</f>
        <v>OTH</v>
      </c>
      <c r="AB261" s="4" t="str">
        <f t="shared" si="9"/>
        <v>TCU-WS</v>
      </c>
      <c r="AC261" s="4"/>
      <c r="AD261" s="4"/>
      <c r="AE261" s="4"/>
      <c r="AF261" s="4"/>
      <c r="AG261" s="4"/>
    </row>
    <row r="262" spans="1:33" x14ac:dyDescent="0.25">
      <c r="A262" s="57">
        <v>42250.66235864583</v>
      </c>
      <c r="B262" s="32" t="s">
        <v>22</v>
      </c>
      <c r="C262" s="32" t="s">
        <v>4397</v>
      </c>
      <c r="D262" s="32" t="s">
        <v>4398</v>
      </c>
      <c r="E262" s="32" t="s">
        <v>6255</v>
      </c>
      <c r="F262" s="32" t="s">
        <v>6256</v>
      </c>
      <c r="G262" s="32" t="s">
        <v>35</v>
      </c>
      <c r="H262" s="32" t="s">
        <v>38</v>
      </c>
      <c r="I262" s="32" t="s">
        <v>2006</v>
      </c>
      <c r="J262" s="35">
        <v>0</v>
      </c>
      <c r="K262" s="35">
        <v>0</v>
      </c>
      <c r="L262" s="35">
        <v>0</v>
      </c>
      <c r="M262" s="35">
        <v>14.85</v>
      </c>
      <c r="N262" s="32" t="s">
        <v>19</v>
      </c>
      <c r="O262" s="32" t="s">
        <v>27</v>
      </c>
      <c r="P262" s="32">
        <v>1</v>
      </c>
      <c r="Q262" s="32"/>
      <c r="R262" s="39">
        <f t="shared" si="8"/>
        <v>1509</v>
      </c>
      <c r="S262" s="5" t="s">
        <v>51</v>
      </c>
      <c r="T262" s="5" t="s">
        <v>64</v>
      </c>
      <c r="U262" s="2"/>
      <c r="V262" s="2" t="str">
        <f>IF($J262+$L262=0,"nil",IF(OR($B262="TCU-WS",$B262=""),"non comm",IF(OR($G262="contract_cover",$H262="fixed price"),VLOOKUP($I262,'[1]mapping 2015'!$A:$B,2,FALSE),VLOOKUP($G262,'[1]mapping 2015'!$A:$B,2,FALSE))))</f>
        <v>nil</v>
      </c>
      <c r="W262" s="37">
        <f>IF(OR(V262="non comm",V262="nil",J262=0),0,IF(V262="SBM 2.1 IIPS",J262*VLOOKUP(N262,'[2]NGP%'!$C:$D,2,FALSE),J262*SUMIFS('[2]NGP%'!$D:$D,'[2]NGP%'!$A:$A,V262,'[2]NGP%'!$B:$B,AA262)))</f>
        <v>0</v>
      </c>
      <c r="X262" s="37">
        <f>IF(OR(V262="non comm",V262="nil",J262=0),0,IF(V262="SBM 2.1 IIPS",J262*VLOOKUP(N262,'[2]NGP%'!$C:$E,3,FALSE),J262*SUMIFS('[2]NGP%'!$E:$E,'[2]NGP%'!$A:$A,V262,'[2]NGP%'!$B:$B,AA262)))</f>
        <v>0</v>
      </c>
      <c r="Y262" s="32"/>
      <c r="Z262" s="54" t="str">
        <f>IF(MID(H262,1,4)="Item","Nil",IF(G262="contract_cover",VLOOKUP(I262,'svc type'!C:D,2,FALSE),VLOOKUP(G262,'svc type'!A:D,4,FALSE)))</f>
        <v>Exp</v>
      </c>
      <c r="AA262" s="4" t="str">
        <f>IF(B262="","",VLOOKUP(B262,Sector!C:D,2,FALSE))</f>
        <v>OTH</v>
      </c>
      <c r="AB262" s="4" t="str">
        <f t="shared" si="9"/>
        <v>TCU-WS</v>
      </c>
      <c r="AC262" s="4"/>
      <c r="AD262" s="4"/>
      <c r="AE262" s="4"/>
      <c r="AF262" s="4"/>
      <c r="AG262" s="4"/>
    </row>
    <row r="263" spans="1:33" x14ac:dyDescent="0.25">
      <c r="A263" s="57">
        <v>42250.677888888888</v>
      </c>
      <c r="B263" s="32"/>
      <c r="C263" s="32" t="s">
        <v>81</v>
      </c>
      <c r="D263" s="32" t="s">
        <v>266</v>
      </c>
      <c r="E263" s="32" t="s">
        <v>6257</v>
      </c>
      <c r="F263" s="32" t="s">
        <v>6258</v>
      </c>
      <c r="G263" s="32" t="s">
        <v>58</v>
      </c>
      <c r="H263" s="32" t="s">
        <v>59</v>
      </c>
      <c r="I263" s="32" t="s">
        <v>2006</v>
      </c>
      <c r="J263" s="35">
        <v>0</v>
      </c>
      <c r="K263" s="35">
        <v>0</v>
      </c>
      <c r="L263" s="35">
        <v>0</v>
      </c>
      <c r="M263" s="35">
        <v>0</v>
      </c>
      <c r="N263" s="32" t="s">
        <v>19</v>
      </c>
      <c r="O263" s="32" t="s">
        <v>24</v>
      </c>
      <c r="P263" s="32">
        <v>0</v>
      </c>
      <c r="Q263" s="32"/>
      <c r="R263" s="39">
        <f t="shared" si="8"/>
        <v>1509</v>
      </c>
      <c r="S263" s="5" t="s">
        <v>51</v>
      </c>
      <c r="T263" s="5" t="s">
        <v>64</v>
      </c>
      <c r="U263" s="2"/>
      <c r="V263" s="2" t="str">
        <f>IF($J263+$L263=0,"nil",IF(OR($B263="TCU-WS",$B263=""),"non comm",IF(OR($G263="contract_cover",$H263="fixed price"),VLOOKUP($I263,'[1]mapping 2015'!$A:$B,2,FALSE),VLOOKUP($G263,'[1]mapping 2015'!$A:$B,2,FALSE))))</f>
        <v>nil</v>
      </c>
      <c r="W263" s="37">
        <f>IF(OR(V263="non comm",V263="nil",J263=0),0,IF(V263="SBM 2.1 IIPS",J263*VLOOKUP(N263,'[2]NGP%'!$C:$D,2,FALSE),J263*SUMIFS('[2]NGP%'!$D:$D,'[2]NGP%'!$A:$A,V263,'[2]NGP%'!$B:$B,AA263)))</f>
        <v>0</v>
      </c>
      <c r="X263" s="37">
        <f>IF(OR(V263="non comm",V263="nil",J263=0),0,IF(V263="SBM 2.1 IIPS",J263*VLOOKUP(N263,'[2]NGP%'!$C:$E,3,FALSE),J263*SUMIFS('[2]NGP%'!$E:$E,'[2]NGP%'!$A:$A,V263,'[2]NGP%'!$B:$B,AA263)))</f>
        <v>0</v>
      </c>
      <c r="Y263" s="32"/>
      <c r="Z263" s="54" t="str">
        <f>IF(MID(H263,1,4)="Item","Nil",IF(G263="contract_cover",VLOOKUP(I263,'svc type'!C:D,2,FALSE),VLOOKUP(G263,'svc type'!A:D,4,FALSE)))</f>
        <v>SVC</v>
      </c>
      <c r="AA263" s="4" t="str">
        <f>IF(B263="","",VLOOKUP(B263,Sector!C:D,2,FALSE))</f>
        <v/>
      </c>
      <c r="AB263" s="4">
        <f t="shared" si="9"/>
        <v>0</v>
      </c>
      <c r="AC263" s="4"/>
      <c r="AD263" s="4"/>
      <c r="AE263" s="4"/>
      <c r="AF263" s="4"/>
      <c r="AG263" s="4"/>
    </row>
    <row r="264" spans="1:33" x14ac:dyDescent="0.25">
      <c r="A264" s="57">
        <v>42250.68326917824</v>
      </c>
      <c r="B264" s="32"/>
      <c r="C264" s="32" t="s">
        <v>2475</v>
      </c>
      <c r="D264" s="32" t="s">
        <v>334</v>
      </c>
      <c r="E264" s="32" t="s">
        <v>6259</v>
      </c>
      <c r="F264" s="32" t="s">
        <v>6260</v>
      </c>
      <c r="G264" s="32" t="s">
        <v>58</v>
      </c>
      <c r="H264" s="32" t="s">
        <v>59</v>
      </c>
      <c r="I264" s="32" t="s">
        <v>2006</v>
      </c>
      <c r="J264" s="35">
        <v>0</v>
      </c>
      <c r="K264" s="35">
        <v>0</v>
      </c>
      <c r="L264" s="35">
        <v>0</v>
      </c>
      <c r="M264" s="35">
        <v>0</v>
      </c>
      <c r="N264" s="32" t="s">
        <v>19</v>
      </c>
      <c r="O264" s="32" t="s">
        <v>322</v>
      </c>
      <c r="P264" s="32">
        <v>0</v>
      </c>
      <c r="Q264" s="32"/>
      <c r="R264" s="39">
        <f t="shared" si="8"/>
        <v>1509</v>
      </c>
      <c r="S264" s="5" t="s">
        <v>51</v>
      </c>
      <c r="T264" s="5" t="s">
        <v>64</v>
      </c>
      <c r="U264" s="2"/>
      <c r="V264" s="2" t="str">
        <f>IF($J264+$L264=0,"nil",IF(OR($B264="TCU-WS",$B264=""),"non comm",IF(OR($G264="contract_cover",$H264="fixed price"),VLOOKUP($I264,'[1]mapping 2015'!$A:$B,2,FALSE),VLOOKUP($G264,'[1]mapping 2015'!$A:$B,2,FALSE))))</f>
        <v>nil</v>
      </c>
      <c r="W264" s="37">
        <f>IF(OR(V264="non comm",V264="nil",J264=0),0,IF(V264="SBM 2.1 IIPS",J264*VLOOKUP(N264,'[2]NGP%'!$C:$D,2,FALSE),J264*SUMIFS('[2]NGP%'!$D:$D,'[2]NGP%'!$A:$A,V264,'[2]NGP%'!$B:$B,AA264)))</f>
        <v>0</v>
      </c>
      <c r="X264" s="37">
        <f>IF(OR(V264="non comm",V264="nil",J264=0),0,IF(V264="SBM 2.1 IIPS",J264*VLOOKUP(N264,'[2]NGP%'!$C:$E,3,FALSE),J264*SUMIFS('[2]NGP%'!$E:$E,'[2]NGP%'!$A:$A,V264,'[2]NGP%'!$B:$B,AA264)))</f>
        <v>0</v>
      </c>
      <c r="Y264" s="32"/>
      <c r="Z264" s="54" t="str">
        <f>IF(MID(H264,1,4)="Item","Nil",IF(G264="contract_cover",VLOOKUP(I264,'svc type'!C:D,2,FALSE),VLOOKUP(G264,'svc type'!A:D,4,FALSE)))</f>
        <v>SVC</v>
      </c>
      <c r="AA264" s="4" t="str">
        <f>IF(B264="","",VLOOKUP(B264,Sector!C:D,2,FALSE))</f>
        <v/>
      </c>
      <c r="AB264" s="4">
        <f t="shared" si="9"/>
        <v>0</v>
      </c>
      <c r="AC264" s="4"/>
      <c r="AD264" s="4"/>
      <c r="AE264" s="4"/>
      <c r="AF264" s="4"/>
      <c r="AG264" s="4"/>
    </row>
    <row r="265" spans="1:33" x14ac:dyDescent="0.25">
      <c r="A265" s="57">
        <v>42250.688261342591</v>
      </c>
      <c r="B265" s="32"/>
      <c r="C265" s="32" t="s">
        <v>2302</v>
      </c>
      <c r="D265" s="32" t="s">
        <v>334</v>
      </c>
      <c r="E265" s="32" t="s">
        <v>6261</v>
      </c>
      <c r="F265" s="32" t="s">
        <v>6262</v>
      </c>
      <c r="G265" s="32" t="s">
        <v>58</v>
      </c>
      <c r="H265" s="32" t="s">
        <v>59</v>
      </c>
      <c r="I265" s="32" t="s">
        <v>2006</v>
      </c>
      <c r="J265" s="35">
        <v>0</v>
      </c>
      <c r="K265" s="35">
        <v>0</v>
      </c>
      <c r="L265" s="35">
        <v>0</v>
      </c>
      <c r="M265" s="35">
        <v>0</v>
      </c>
      <c r="N265" s="32" t="s">
        <v>19</v>
      </c>
      <c r="O265" s="32" t="s">
        <v>322</v>
      </c>
      <c r="P265" s="32">
        <v>0</v>
      </c>
      <c r="Q265" s="32"/>
      <c r="R265" s="39">
        <f t="shared" si="8"/>
        <v>1509</v>
      </c>
      <c r="S265" s="5" t="s">
        <v>51</v>
      </c>
      <c r="T265" s="5" t="s">
        <v>64</v>
      </c>
      <c r="U265" s="2"/>
      <c r="V265" s="2" t="str">
        <f>IF($J265+$L265=0,"nil",IF(OR($B265="TCU-WS",$B265=""),"non comm",IF(OR($G265="contract_cover",$H265="fixed price"),VLOOKUP($I265,'[1]mapping 2015'!$A:$B,2,FALSE),VLOOKUP($G265,'[1]mapping 2015'!$A:$B,2,FALSE))))</f>
        <v>nil</v>
      </c>
      <c r="W265" s="37">
        <f>IF(OR(V265="non comm",V265="nil",J265=0),0,IF(V265="SBM 2.1 IIPS",J265*VLOOKUP(N265,'[2]NGP%'!$C:$D,2,FALSE),J265*SUMIFS('[2]NGP%'!$D:$D,'[2]NGP%'!$A:$A,V265,'[2]NGP%'!$B:$B,AA265)))</f>
        <v>0</v>
      </c>
      <c r="X265" s="37">
        <f>IF(OR(V265="non comm",V265="nil",J265=0),0,IF(V265="SBM 2.1 IIPS",J265*VLOOKUP(N265,'[2]NGP%'!$C:$E,3,FALSE),J265*SUMIFS('[2]NGP%'!$E:$E,'[2]NGP%'!$A:$A,V265,'[2]NGP%'!$B:$B,AA265)))</f>
        <v>0</v>
      </c>
      <c r="Y265" s="32"/>
      <c r="Z265" s="54" t="str">
        <f>IF(MID(H265,1,4)="Item","Nil",IF(G265="contract_cover",VLOOKUP(I265,'svc type'!C:D,2,FALSE),VLOOKUP(G265,'svc type'!A:D,4,FALSE)))</f>
        <v>SVC</v>
      </c>
      <c r="AA265" s="4" t="str">
        <f>IF(B265="","",VLOOKUP(B265,Sector!C:D,2,FALSE))</f>
        <v/>
      </c>
      <c r="AB265" s="4">
        <f t="shared" si="9"/>
        <v>0</v>
      </c>
      <c r="AC265" s="4"/>
      <c r="AD265" s="4"/>
      <c r="AE265" s="4"/>
      <c r="AF265" s="4"/>
      <c r="AG265" s="4"/>
    </row>
    <row r="266" spans="1:33" x14ac:dyDescent="0.25">
      <c r="A266" s="57">
        <v>42250.691470370373</v>
      </c>
      <c r="B266" s="32"/>
      <c r="C266" s="32" t="s">
        <v>507</v>
      </c>
      <c r="D266" s="32" t="s">
        <v>334</v>
      </c>
      <c r="E266" s="32" t="s">
        <v>6263</v>
      </c>
      <c r="F266" s="32" t="s">
        <v>6264</v>
      </c>
      <c r="G266" s="32" t="s">
        <v>58</v>
      </c>
      <c r="H266" s="32" t="s">
        <v>59</v>
      </c>
      <c r="I266" s="32" t="s">
        <v>2006</v>
      </c>
      <c r="J266" s="35">
        <v>0</v>
      </c>
      <c r="K266" s="35">
        <v>0</v>
      </c>
      <c r="L266" s="35">
        <v>0</v>
      </c>
      <c r="M266" s="35">
        <v>0</v>
      </c>
      <c r="N266" s="32" t="s">
        <v>19</v>
      </c>
      <c r="O266" s="32" t="s">
        <v>322</v>
      </c>
      <c r="P266" s="32">
        <v>0</v>
      </c>
      <c r="Q266" s="32"/>
      <c r="R266" s="39">
        <f t="shared" si="8"/>
        <v>1509</v>
      </c>
      <c r="S266" s="5" t="s">
        <v>51</v>
      </c>
      <c r="T266" s="5" t="s">
        <v>64</v>
      </c>
      <c r="U266" s="2"/>
      <c r="V266" s="2" t="str">
        <f>IF($J266+$L266=0,"nil",IF(OR($B266="TCU-WS",$B266=""),"non comm",IF(OR($G266="contract_cover",$H266="fixed price"),VLOOKUP($I266,'[1]mapping 2015'!$A:$B,2,FALSE),VLOOKUP($G266,'[1]mapping 2015'!$A:$B,2,FALSE))))</f>
        <v>nil</v>
      </c>
      <c r="W266" s="37">
        <f>IF(OR(V266="non comm",V266="nil",J266=0),0,IF(V266="SBM 2.1 IIPS",J266*VLOOKUP(N266,'[2]NGP%'!$C:$D,2,FALSE),J266*SUMIFS('[2]NGP%'!$D:$D,'[2]NGP%'!$A:$A,V266,'[2]NGP%'!$B:$B,AA266)))</f>
        <v>0</v>
      </c>
      <c r="X266" s="37">
        <f>IF(OR(V266="non comm",V266="nil",J266=0),0,IF(V266="SBM 2.1 IIPS",J266*VLOOKUP(N266,'[2]NGP%'!$C:$E,3,FALSE),J266*SUMIFS('[2]NGP%'!$E:$E,'[2]NGP%'!$A:$A,V266,'[2]NGP%'!$B:$B,AA266)))</f>
        <v>0</v>
      </c>
      <c r="Y266" s="32"/>
      <c r="Z266" s="54" t="str">
        <f>IF(MID(H266,1,4)="Item","Nil",IF(G266="contract_cover",VLOOKUP(I266,'svc type'!C:D,2,FALSE),VLOOKUP(G266,'svc type'!A:D,4,FALSE)))</f>
        <v>SVC</v>
      </c>
      <c r="AA266" s="4" t="str">
        <f>IF(B266="","",VLOOKUP(B266,Sector!C:D,2,FALSE))</f>
        <v/>
      </c>
      <c r="AB266" s="4">
        <f t="shared" si="9"/>
        <v>0</v>
      </c>
      <c r="AC266" s="4"/>
      <c r="AD266" s="4"/>
      <c r="AE266" s="4"/>
      <c r="AF266" s="4"/>
      <c r="AG266" s="4"/>
    </row>
    <row r="267" spans="1:33" x14ac:dyDescent="0.25">
      <c r="A267" s="57">
        <v>42250.716227395831</v>
      </c>
      <c r="B267" s="32"/>
      <c r="C267" s="32" t="s">
        <v>375</v>
      </c>
      <c r="D267" s="32" t="s">
        <v>334</v>
      </c>
      <c r="E267" s="32" t="s">
        <v>6265</v>
      </c>
      <c r="F267" s="32" t="s">
        <v>6266</v>
      </c>
      <c r="G267" s="32" t="s">
        <v>58</v>
      </c>
      <c r="H267" s="32" t="s">
        <v>59</v>
      </c>
      <c r="I267" s="32" t="s">
        <v>2006</v>
      </c>
      <c r="J267" s="35">
        <v>0</v>
      </c>
      <c r="K267" s="35">
        <v>0</v>
      </c>
      <c r="L267" s="35">
        <v>0</v>
      </c>
      <c r="M267" s="35">
        <v>0</v>
      </c>
      <c r="N267" s="32" t="s">
        <v>19</v>
      </c>
      <c r="O267" s="32" t="s">
        <v>322</v>
      </c>
      <c r="P267" s="32">
        <v>0</v>
      </c>
      <c r="Q267" s="32"/>
      <c r="R267" s="39">
        <f t="shared" si="8"/>
        <v>1509</v>
      </c>
      <c r="S267" s="5" t="s">
        <v>51</v>
      </c>
      <c r="T267" s="5" t="s">
        <v>64</v>
      </c>
      <c r="U267" s="2"/>
      <c r="V267" s="2" t="str">
        <f>IF($J267+$L267=0,"nil",IF(OR($B267="TCU-WS",$B267=""),"non comm",IF(OR($G267="contract_cover",$H267="fixed price"),VLOOKUP($I267,'[1]mapping 2015'!$A:$B,2,FALSE),VLOOKUP($G267,'[1]mapping 2015'!$A:$B,2,FALSE))))</f>
        <v>nil</v>
      </c>
      <c r="W267" s="37">
        <f>IF(OR(V267="non comm",V267="nil",J267=0),0,IF(V267="SBM 2.1 IIPS",J267*VLOOKUP(N267,'[2]NGP%'!$C:$D,2,FALSE),J267*SUMIFS('[2]NGP%'!$D:$D,'[2]NGP%'!$A:$A,V267,'[2]NGP%'!$B:$B,AA267)))</f>
        <v>0</v>
      </c>
      <c r="X267" s="37">
        <f>IF(OR(V267="non comm",V267="nil",J267=0),0,IF(V267="SBM 2.1 IIPS",J267*VLOOKUP(N267,'[2]NGP%'!$C:$E,3,FALSE),J267*SUMIFS('[2]NGP%'!$E:$E,'[2]NGP%'!$A:$A,V267,'[2]NGP%'!$B:$B,AA267)))</f>
        <v>0</v>
      </c>
      <c r="Y267" s="32"/>
      <c r="Z267" s="54" t="str">
        <f>IF(MID(H267,1,4)="Item","Nil",IF(G267="contract_cover",VLOOKUP(I267,'svc type'!C:D,2,FALSE),VLOOKUP(G267,'svc type'!A:D,4,FALSE)))</f>
        <v>SVC</v>
      </c>
      <c r="AA267" s="4" t="str">
        <f>IF(B267="","",VLOOKUP(B267,Sector!C:D,2,FALSE))</f>
        <v/>
      </c>
      <c r="AB267" s="4">
        <f t="shared" si="9"/>
        <v>0</v>
      </c>
      <c r="AC267" s="4"/>
      <c r="AD267" s="4"/>
      <c r="AE267" s="4"/>
      <c r="AF267" s="4"/>
      <c r="AG267" s="4"/>
    </row>
    <row r="268" spans="1:33" x14ac:dyDescent="0.25">
      <c r="A268" s="57">
        <v>42250.729284374996</v>
      </c>
      <c r="B268" s="32"/>
      <c r="C268" s="32" t="s">
        <v>2475</v>
      </c>
      <c r="D268" s="32" t="s">
        <v>334</v>
      </c>
      <c r="E268" s="32" t="s">
        <v>6267</v>
      </c>
      <c r="F268" s="32" t="s">
        <v>6268</v>
      </c>
      <c r="G268" s="32" t="s">
        <v>58</v>
      </c>
      <c r="H268" s="32" t="s">
        <v>59</v>
      </c>
      <c r="I268" s="32" t="s">
        <v>2006</v>
      </c>
      <c r="J268" s="35">
        <v>0</v>
      </c>
      <c r="K268" s="35">
        <v>0</v>
      </c>
      <c r="L268" s="35">
        <v>0</v>
      </c>
      <c r="M268" s="35">
        <v>0</v>
      </c>
      <c r="N268" s="32" t="s">
        <v>19</v>
      </c>
      <c r="O268" s="32" t="s">
        <v>322</v>
      </c>
      <c r="P268" s="32">
        <v>0</v>
      </c>
      <c r="Q268" s="32"/>
      <c r="R268" s="39">
        <f t="shared" si="8"/>
        <v>1509</v>
      </c>
      <c r="S268" s="5" t="s">
        <v>51</v>
      </c>
      <c r="T268" s="5" t="s">
        <v>64</v>
      </c>
      <c r="U268" s="2"/>
      <c r="V268" s="2" t="str">
        <f>IF($J268+$L268=0,"nil",IF(OR($B268="TCU-WS",$B268=""),"non comm",IF(OR($G268="contract_cover",$H268="fixed price"),VLOOKUP($I268,'[1]mapping 2015'!$A:$B,2,FALSE),VLOOKUP($G268,'[1]mapping 2015'!$A:$B,2,FALSE))))</f>
        <v>nil</v>
      </c>
      <c r="W268" s="37">
        <f>IF(OR(V268="non comm",V268="nil",J268=0),0,IF(V268="SBM 2.1 IIPS",J268*VLOOKUP(N268,'[2]NGP%'!$C:$D,2,FALSE),J268*SUMIFS('[2]NGP%'!$D:$D,'[2]NGP%'!$A:$A,V268,'[2]NGP%'!$B:$B,AA268)))</f>
        <v>0</v>
      </c>
      <c r="X268" s="37">
        <f>IF(OR(V268="non comm",V268="nil",J268=0),0,IF(V268="SBM 2.1 IIPS",J268*VLOOKUP(N268,'[2]NGP%'!$C:$E,3,FALSE),J268*SUMIFS('[2]NGP%'!$E:$E,'[2]NGP%'!$A:$A,V268,'[2]NGP%'!$B:$B,AA268)))</f>
        <v>0</v>
      </c>
      <c r="Y268" s="32"/>
      <c r="Z268" s="54" t="str">
        <f>IF(MID(H268,1,4)="Item","Nil",IF(G268="contract_cover",VLOOKUP(I268,'svc type'!C:D,2,FALSE),VLOOKUP(G268,'svc type'!A:D,4,FALSE)))</f>
        <v>SVC</v>
      </c>
      <c r="AA268" s="4" t="str">
        <f>IF(B268="","",VLOOKUP(B268,Sector!C:D,2,FALSE))</f>
        <v/>
      </c>
      <c r="AB268" s="4">
        <f t="shared" si="9"/>
        <v>0</v>
      </c>
      <c r="AC268" s="4"/>
      <c r="AD268" s="4"/>
      <c r="AE268" s="4"/>
      <c r="AF268" s="4"/>
      <c r="AG268" s="4"/>
    </row>
    <row r="269" spans="1:33" x14ac:dyDescent="0.25">
      <c r="A269" s="57">
        <v>42250.735905092595</v>
      </c>
      <c r="B269" s="32"/>
      <c r="C269" s="32" t="s">
        <v>736</v>
      </c>
      <c r="D269" s="32" t="s">
        <v>334</v>
      </c>
      <c r="E269" s="32" t="s">
        <v>6269</v>
      </c>
      <c r="F269" s="32" t="s">
        <v>6270</v>
      </c>
      <c r="G269" s="32" t="s">
        <v>58</v>
      </c>
      <c r="H269" s="32" t="s">
        <v>59</v>
      </c>
      <c r="I269" s="32" t="s">
        <v>2006</v>
      </c>
      <c r="J269" s="35">
        <v>0</v>
      </c>
      <c r="K269" s="35">
        <v>0</v>
      </c>
      <c r="L269" s="35">
        <v>0</v>
      </c>
      <c r="M269" s="35">
        <v>0</v>
      </c>
      <c r="N269" s="32" t="s">
        <v>19</v>
      </c>
      <c r="O269" s="32" t="s">
        <v>322</v>
      </c>
      <c r="P269" s="32">
        <v>0</v>
      </c>
      <c r="Q269" s="32"/>
      <c r="R269" s="39">
        <f t="shared" si="8"/>
        <v>1509</v>
      </c>
      <c r="S269" s="5" t="s">
        <v>51</v>
      </c>
      <c r="T269" s="5" t="s">
        <v>64</v>
      </c>
      <c r="U269" s="2"/>
      <c r="V269" s="2" t="str">
        <f>IF($J269+$L269=0,"nil",IF(OR($B269="TCU-WS",$B269=""),"non comm",IF(OR($G269="contract_cover",$H269="fixed price"),VLOOKUP($I269,'[1]mapping 2015'!$A:$B,2,FALSE),VLOOKUP($G269,'[1]mapping 2015'!$A:$B,2,FALSE))))</f>
        <v>nil</v>
      </c>
      <c r="W269" s="37">
        <f>IF(OR(V269="non comm",V269="nil",J269=0),0,IF(V269="SBM 2.1 IIPS",J269*VLOOKUP(N269,'[2]NGP%'!$C:$D,2,FALSE),J269*SUMIFS('[2]NGP%'!$D:$D,'[2]NGP%'!$A:$A,V269,'[2]NGP%'!$B:$B,AA269)))</f>
        <v>0</v>
      </c>
      <c r="X269" s="37">
        <f>IF(OR(V269="non comm",V269="nil",J269=0),0,IF(V269="SBM 2.1 IIPS",J269*VLOOKUP(N269,'[2]NGP%'!$C:$E,3,FALSE),J269*SUMIFS('[2]NGP%'!$E:$E,'[2]NGP%'!$A:$A,V269,'[2]NGP%'!$B:$B,AA269)))</f>
        <v>0</v>
      </c>
      <c r="Y269" s="32"/>
      <c r="Z269" s="54" t="str">
        <f>IF(MID(H269,1,4)="Item","Nil",IF(G269="contract_cover",VLOOKUP(I269,'svc type'!C:D,2,FALSE),VLOOKUP(G269,'svc type'!A:D,4,FALSE)))</f>
        <v>SVC</v>
      </c>
      <c r="AA269" s="4" t="str">
        <f>IF(B269="","",VLOOKUP(B269,Sector!C:D,2,FALSE))</f>
        <v/>
      </c>
      <c r="AB269" s="4">
        <f t="shared" si="9"/>
        <v>0</v>
      </c>
      <c r="AC269" s="4"/>
      <c r="AD269" s="4"/>
      <c r="AE269" s="4"/>
      <c r="AF269" s="4"/>
      <c r="AG269" s="4"/>
    </row>
    <row r="270" spans="1:33" x14ac:dyDescent="0.25">
      <c r="A270" s="57">
        <v>42250.771025312497</v>
      </c>
      <c r="B270" s="32"/>
      <c r="C270" s="32" t="s">
        <v>6271</v>
      </c>
      <c r="D270" s="32" t="s">
        <v>4173</v>
      </c>
      <c r="E270" s="32" t="s">
        <v>6272</v>
      </c>
      <c r="F270" s="32" t="s">
        <v>6273</v>
      </c>
      <c r="G270" s="32" t="s">
        <v>58</v>
      </c>
      <c r="H270" s="32" t="s">
        <v>59</v>
      </c>
      <c r="I270" s="32" t="s">
        <v>2006</v>
      </c>
      <c r="J270" s="35">
        <v>0</v>
      </c>
      <c r="K270" s="35">
        <v>0</v>
      </c>
      <c r="L270" s="35">
        <v>0</v>
      </c>
      <c r="M270" s="35">
        <v>0</v>
      </c>
      <c r="N270" s="32" t="s">
        <v>19</v>
      </c>
      <c r="O270" s="32" t="s">
        <v>318</v>
      </c>
      <c r="P270" s="32">
        <v>0</v>
      </c>
      <c r="Q270" s="32"/>
      <c r="R270" s="39">
        <f t="shared" si="8"/>
        <v>1509</v>
      </c>
      <c r="S270" s="5" t="s">
        <v>51</v>
      </c>
      <c r="T270" s="5" t="s">
        <v>64</v>
      </c>
      <c r="U270" s="2"/>
      <c r="V270" s="2" t="str">
        <f>IF($J270+$L270=0,"nil",IF(OR($B270="TCU-WS",$B270=""),"non comm",IF(OR($G270="contract_cover",$H270="fixed price"),VLOOKUP($I270,'[1]mapping 2015'!$A:$B,2,FALSE),VLOOKUP($G270,'[1]mapping 2015'!$A:$B,2,FALSE))))</f>
        <v>nil</v>
      </c>
      <c r="W270" s="37">
        <f>IF(OR(V270="non comm",V270="nil",J270=0),0,IF(V270="SBM 2.1 IIPS",J270*VLOOKUP(N270,'[2]NGP%'!$C:$D,2,FALSE),J270*SUMIFS('[2]NGP%'!$D:$D,'[2]NGP%'!$A:$A,V270,'[2]NGP%'!$B:$B,AA270)))</f>
        <v>0</v>
      </c>
      <c r="X270" s="37">
        <f>IF(OR(V270="non comm",V270="nil",J270=0),0,IF(V270="SBM 2.1 IIPS",J270*VLOOKUP(N270,'[2]NGP%'!$C:$E,3,FALSE),J270*SUMIFS('[2]NGP%'!$E:$E,'[2]NGP%'!$A:$A,V270,'[2]NGP%'!$B:$B,AA270)))</f>
        <v>0</v>
      </c>
      <c r="Y270" s="32"/>
      <c r="Z270" s="54" t="str">
        <f>IF(MID(H270,1,4)="Item","Nil",IF(G270="contract_cover",VLOOKUP(I270,'svc type'!C:D,2,FALSE),VLOOKUP(G270,'svc type'!A:D,4,FALSE)))</f>
        <v>SVC</v>
      </c>
      <c r="AA270" s="4" t="str">
        <f>IF(B270="","",VLOOKUP(B270,Sector!C:D,2,FALSE))</f>
        <v/>
      </c>
      <c r="AB270" s="4">
        <f t="shared" si="9"/>
        <v>0</v>
      </c>
      <c r="AC270" s="4"/>
      <c r="AD270" s="4"/>
      <c r="AE270" s="4"/>
      <c r="AF270" s="4"/>
      <c r="AG270" s="4"/>
    </row>
    <row r="271" spans="1:33" x14ac:dyDescent="0.25">
      <c r="A271" s="57">
        <v>42250.772915358793</v>
      </c>
      <c r="B271" s="32"/>
      <c r="C271" s="32" t="s">
        <v>6271</v>
      </c>
      <c r="D271" s="32" t="s">
        <v>4173</v>
      </c>
      <c r="E271" s="32" t="s">
        <v>6274</v>
      </c>
      <c r="F271" s="32" t="s">
        <v>6275</v>
      </c>
      <c r="G271" s="32" t="s">
        <v>58</v>
      </c>
      <c r="H271" s="32" t="s">
        <v>59</v>
      </c>
      <c r="I271" s="32" t="s">
        <v>2006</v>
      </c>
      <c r="J271" s="35">
        <v>0</v>
      </c>
      <c r="K271" s="35">
        <v>0</v>
      </c>
      <c r="L271" s="35">
        <v>0</v>
      </c>
      <c r="M271" s="35">
        <v>0</v>
      </c>
      <c r="N271" s="32" t="s">
        <v>19</v>
      </c>
      <c r="O271" s="32" t="s">
        <v>318</v>
      </c>
      <c r="P271" s="32">
        <v>0</v>
      </c>
      <c r="Q271" s="32"/>
      <c r="R271" s="39">
        <f t="shared" si="8"/>
        <v>1509</v>
      </c>
      <c r="S271" s="5" t="s">
        <v>51</v>
      </c>
      <c r="T271" s="5" t="s">
        <v>64</v>
      </c>
      <c r="U271" s="2"/>
      <c r="V271" s="2" t="str">
        <f>IF($J271+$L271=0,"nil",IF(OR($B271="TCU-WS",$B271=""),"non comm",IF(OR($G271="contract_cover",$H271="fixed price"),VLOOKUP($I271,'[1]mapping 2015'!$A:$B,2,FALSE),VLOOKUP($G271,'[1]mapping 2015'!$A:$B,2,FALSE))))</f>
        <v>nil</v>
      </c>
      <c r="W271" s="37">
        <f>IF(OR(V271="non comm",V271="nil",J271=0),0,IF(V271="SBM 2.1 IIPS",J271*VLOOKUP(N271,'[2]NGP%'!$C:$D,2,FALSE),J271*SUMIFS('[2]NGP%'!$D:$D,'[2]NGP%'!$A:$A,V271,'[2]NGP%'!$B:$B,AA271)))</f>
        <v>0</v>
      </c>
      <c r="X271" s="37">
        <f>IF(OR(V271="non comm",V271="nil",J271=0),0,IF(V271="SBM 2.1 IIPS",J271*VLOOKUP(N271,'[2]NGP%'!$C:$E,3,FALSE),J271*SUMIFS('[2]NGP%'!$E:$E,'[2]NGP%'!$A:$A,V271,'[2]NGP%'!$B:$B,AA271)))</f>
        <v>0</v>
      </c>
      <c r="Y271" s="32"/>
      <c r="Z271" s="54" t="str">
        <f>IF(MID(H271,1,4)="Item","Nil",IF(G271="contract_cover",VLOOKUP(I271,'svc type'!C:D,2,FALSE),VLOOKUP(G271,'svc type'!A:D,4,FALSE)))</f>
        <v>SVC</v>
      </c>
      <c r="AA271" s="4" t="str">
        <f>IF(B271="","",VLOOKUP(B271,Sector!C:D,2,FALSE))</f>
        <v/>
      </c>
      <c r="AB271" s="4">
        <f t="shared" si="9"/>
        <v>0</v>
      </c>
      <c r="AC271" s="4"/>
      <c r="AD271" s="4"/>
      <c r="AE271" s="4"/>
      <c r="AF271" s="4"/>
      <c r="AG271" s="4"/>
    </row>
    <row r="272" spans="1:33" x14ac:dyDescent="0.25">
      <c r="A272" s="57">
        <v>42250.916664930555</v>
      </c>
      <c r="B272" s="32"/>
      <c r="C272" s="32" t="s">
        <v>56</v>
      </c>
      <c r="D272" s="32" t="s">
        <v>57</v>
      </c>
      <c r="E272" s="32" t="s">
        <v>6276</v>
      </c>
      <c r="F272" s="32" t="s">
        <v>6277</v>
      </c>
      <c r="G272" s="32" t="s">
        <v>58</v>
      </c>
      <c r="H272" s="32" t="s">
        <v>59</v>
      </c>
      <c r="I272" s="32" t="s">
        <v>2006</v>
      </c>
      <c r="J272" s="35">
        <v>0</v>
      </c>
      <c r="K272" s="35">
        <v>0</v>
      </c>
      <c r="L272" s="35">
        <v>0</v>
      </c>
      <c r="M272" s="35">
        <v>0</v>
      </c>
      <c r="N272" s="32" t="s">
        <v>17</v>
      </c>
      <c r="O272" s="32" t="s">
        <v>319</v>
      </c>
      <c r="P272" s="32">
        <v>0</v>
      </c>
      <c r="Q272" s="32"/>
      <c r="R272" s="39">
        <f t="shared" si="8"/>
        <v>1509</v>
      </c>
      <c r="S272" s="5" t="s">
        <v>51</v>
      </c>
      <c r="T272" s="5" t="s">
        <v>64</v>
      </c>
      <c r="U272" s="2"/>
      <c r="V272" s="2" t="str">
        <f>IF($J272+$L272=0,"nil",IF(OR($B272="TCU-WS",$B272=""),"non comm",IF(OR($G272="contract_cover",$H272="fixed price"),VLOOKUP($I272,'[1]mapping 2015'!$A:$B,2,FALSE),VLOOKUP($G272,'[1]mapping 2015'!$A:$B,2,FALSE))))</f>
        <v>nil</v>
      </c>
      <c r="W272" s="37">
        <f>IF(OR(V272="non comm",V272="nil",J272=0),0,IF(V272="SBM 2.1 IIPS",J272*VLOOKUP(N272,'[2]NGP%'!$C:$D,2,FALSE),J272*SUMIFS('[2]NGP%'!$D:$D,'[2]NGP%'!$A:$A,V272,'[2]NGP%'!$B:$B,AA272)))</f>
        <v>0</v>
      </c>
      <c r="X272" s="37">
        <f>IF(OR(V272="non comm",V272="nil",J272=0),0,IF(V272="SBM 2.1 IIPS",J272*VLOOKUP(N272,'[2]NGP%'!$C:$E,3,FALSE),J272*SUMIFS('[2]NGP%'!$E:$E,'[2]NGP%'!$A:$A,V272,'[2]NGP%'!$B:$B,AA272)))</f>
        <v>0</v>
      </c>
      <c r="Y272" s="32"/>
      <c r="Z272" s="54" t="str">
        <f>IF(MID(H272,1,4)="Item","Nil",IF(G272="contract_cover",VLOOKUP(I272,'svc type'!C:D,2,FALSE),VLOOKUP(G272,'svc type'!A:D,4,FALSE)))</f>
        <v>SVC</v>
      </c>
      <c r="AA272" s="4" t="str">
        <f>IF(B272="","",VLOOKUP(B272,Sector!C:D,2,FALSE))</f>
        <v/>
      </c>
      <c r="AB272" s="4">
        <f t="shared" si="9"/>
        <v>0</v>
      </c>
      <c r="AC272" s="4"/>
      <c r="AD272" s="4"/>
      <c r="AE272" s="4"/>
      <c r="AF272" s="4"/>
      <c r="AG272" s="4"/>
    </row>
    <row r="273" spans="1:33" x14ac:dyDescent="0.25">
      <c r="A273" s="57">
        <v>42250.917523460645</v>
      </c>
      <c r="B273" s="32"/>
      <c r="C273" s="32" t="s">
        <v>56</v>
      </c>
      <c r="D273" s="32" t="s">
        <v>57</v>
      </c>
      <c r="E273" s="32" t="s">
        <v>6278</v>
      </c>
      <c r="F273" s="32" t="s">
        <v>6279</v>
      </c>
      <c r="G273" s="32" t="s">
        <v>58</v>
      </c>
      <c r="H273" s="32" t="s">
        <v>59</v>
      </c>
      <c r="I273" s="32" t="s">
        <v>2006</v>
      </c>
      <c r="J273" s="35">
        <v>0</v>
      </c>
      <c r="K273" s="35">
        <v>0</v>
      </c>
      <c r="L273" s="35">
        <v>0</v>
      </c>
      <c r="M273" s="35">
        <v>0</v>
      </c>
      <c r="N273" s="32" t="s">
        <v>19</v>
      </c>
      <c r="O273" s="32" t="s">
        <v>319</v>
      </c>
      <c r="P273" s="32">
        <v>0</v>
      </c>
      <c r="Q273" s="32"/>
      <c r="R273" s="39">
        <f t="shared" si="8"/>
        <v>1509</v>
      </c>
      <c r="S273" s="5" t="s">
        <v>51</v>
      </c>
      <c r="T273" s="5" t="s">
        <v>64</v>
      </c>
      <c r="U273" s="2"/>
      <c r="V273" s="2" t="str">
        <f>IF($J273+$L273=0,"nil",IF(OR($B273="TCU-WS",$B273=""),"non comm",IF(OR($G273="contract_cover",$H273="fixed price"),VLOOKUP($I273,'[1]mapping 2015'!$A:$B,2,FALSE),VLOOKUP($G273,'[1]mapping 2015'!$A:$B,2,FALSE))))</f>
        <v>nil</v>
      </c>
      <c r="W273" s="37">
        <f>IF(OR(V273="non comm",V273="nil",J273=0),0,IF(V273="SBM 2.1 IIPS",J273*VLOOKUP(N273,'[2]NGP%'!$C:$D,2,FALSE),J273*SUMIFS('[2]NGP%'!$D:$D,'[2]NGP%'!$A:$A,V273,'[2]NGP%'!$B:$B,AA273)))</f>
        <v>0</v>
      </c>
      <c r="X273" s="37">
        <f>IF(OR(V273="non comm",V273="nil",J273=0),0,IF(V273="SBM 2.1 IIPS",J273*VLOOKUP(N273,'[2]NGP%'!$C:$E,3,FALSE),J273*SUMIFS('[2]NGP%'!$E:$E,'[2]NGP%'!$A:$A,V273,'[2]NGP%'!$B:$B,AA273)))</f>
        <v>0</v>
      </c>
      <c r="Y273" s="32"/>
      <c r="Z273" s="54" t="str">
        <f>IF(MID(H273,1,4)="Item","Nil",IF(G273="contract_cover",VLOOKUP(I273,'svc type'!C:D,2,FALSE),VLOOKUP(G273,'svc type'!A:D,4,FALSE)))</f>
        <v>SVC</v>
      </c>
      <c r="AA273" s="4" t="str">
        <f>IF(B273="","",VLOOKUP(B273,Sector!C:D,2,FALSE))</f>
        <v/>
      </c>
      <c r="AB273" s="4">
        <f t="shared" si="9"/>
        <v>0</v>
      </c>
      <c r="AC273" s="4"/>
      <c r="AD273" s="4"/>
      <c r="AE273" s="4"/>
      <c r="AF273" s="4"/>
      <c r="AG273" s="4"/>
    </row>
    <row r="274" spans="1:33" x14ac:dyDescent="0.25">
      <c r="A274" s="57">
        <v>42250.918303090279</v>
      </c>
      <c r="B274" s="32"/>
      <c r="C274" s="32" t="s">
        <v>56</v>
      </c>
      <c r="D274" s="32" t="s">
        <v>57</v>
      </c>
      <c r="E274" s="32" t="s">
        <v>6280</v>
      </c>
      <c r="F274" s="32" t="s">
        <v>6281</v>
      </c>
      <c r="G274" s="32" t="s">
        <v>58</v>
      </c>
      <c r="H274" s="32" t="s">
        <v>59</v>
      </c>
      <c r="I274" s="32" t="s">
        <v>2006</v>
      </c>
      <c r="J274" s="35">
        <v>0</v>
      </c>
      <c r="K274" s="35">
        <v>0</v>
      </c>
      <c r="L274" s="35">
        <v>0</v>
      </c>
      <c r="M274" s="35">
        <v>0</v>
      </c>
      <c r="N274" s="32" t="s">
        <v>19</v>
      </c>
      <c r="O274" s="32" t="s">
        <v>319</v>
      </c>
      <c r="P274" s="32">
        <v>0</v>
      </c>
      <c r="Q274" s="32"/>
      <c r="R274" s="39">
        <f t="shared" si="8"/>
        <v>1509</v>
      </c>
      <c r="S274" s="5" t="s">
        <v>51</v>
      </c>
      <c r="T274" s="5" t="s">
        <v>64</v>
      </c>
      <c r="U274" s="2"/>
      <c r="V274" s="2" t="str">
        <f>IF($J274+$L274=0,"nil",IF(OR($B274="TCU-WS",$B274=""),"non comm",IF(OR($G274="contract_cover",$H274="fixed price"),VLOOKUP($I274,'[1]mapping 2015'!$A:$B,2,FALSE),VLOOKUP($G274,'[1]mapping 2015'!$A:$B,2,FALSE))))</f>
        <v>nil</v>
      </c>
      <c r="W274" s="37">
        <f>IF(OR(V274="non comm",V274="nil",J274=0),0,IF(V274="SBM 2.1 IIPS",J274*VLOOKUP(N274,'[2]NGP%'!$C:$D,2,FALSE),J274*SUMIFS('[2]NGP%'!$D:$D,'[2]NGP%'!$A:$A,V274,'[2]NGP%'!$B:$B,AA274)))</f>
        <v>0</v>
      </c>
      <c r="X274" s="37">
        <f>IF(OR(V274="non comm",V274="nil",J274=0),0,IF(V274="SBM 2.1 IIPS",J274*VLOOKUP(N274,'[2]NGP%'!$C:$E,3,FALSE),J274*SUMIFS('[2]NGP%'!$E:$E,'[2]NGP%'!$A:$A,V274,'[2]NGP%'!$B:$B,AA274)))</f>
        <v>0</v>
      </c>
      <c r="Y274" s="32"/>
      <c r="Z274" s="54" t="str">
        <f>IF(MID(H274,1,4)="Item","Nil",IF(G274="contract_cover",VLOOKUP(I274,'svc type'!C:D,2,FALSE),VLOOKUP(G274,'svc type'!A:D,4,FALSE)))</f>
        <v>SVC</v>
      </c>
      <c r="AA274" s="4" t="str">
        <f>IF(B274="","",VLOOKUP(B274,Sector!C:D,2,FALSE))</f>
        <v/>
      </c>
      <c r="AB274" s="4">
        <f t="shared" si="9"/>
        <v>0</v>
      </c>
      <c r="AC274" s="4"/>
      <c r="AD274" s="4"/>
      <c r="AE274" s="4"/>
      <c r="AF274" s="4"/>
      <c r="AG274" s="4"/>
    </row>
    <row r="275" spans="1:33" x14ac:dyDescent="0.25">
      <c r="A275" s="57">
        <v>42250.91921565972</v>
      </c>
      <c r="B275" s="32"/>
      <c r="C275" s="32" t="s">
        <v>56</v>
      </c>
      <c r="D275" s="32" t="s">
        <v>57</v>
      </c>
      <c r="E275" s="32" t="s">
        <v>6282</v>
      </c>
      <c r="F275" s="32" t="s">
        <v>6283</v>
      </c>
      <c r="G275" s="32" t="s">
        <v>58</v>
      </c>
      <c r="H275" s="32" t="s">
        <v>59</v>
      </c>
      <c r="I275" s="32" t="s">
        <v>2006</v>
      </c>
      <c r="J275" s="35">
        <v>0</v>
      </c>
      <c r="K275" s="35">
        <v>0</v>
      </c>
      <c r="L275" s="35">
        <v>0</v>
      </c>
      <c r="M275" s="35">
        <v>0</v>
      </c>
      <c r="N275" s="32" t="s">
        <v>19</v>
      </c>
      <c r="O275" s="32" t="s">
        <v>319</v>
      </c>
      <c r="P275" s="32">
        <v>0</v>
      </c>
      <c r="Q275" s="32"/>
      <c r="R275" s="39">
        <f t="shared" si="8"/>
        <v>1509</v>
      </c>
      <c r="S275" s="5" t="s">
        <v>51</v>
      </c>
      <c r="T275" s="5" t="s">
        <v>64</v>
      </c>
      <c r="U275" s="2"/>
      <c r="V275" s="2" t="str">
        <f>IF($J275+$L275=0,"nil",IF(OR($B275="TCU-WS",$B275=""),"non comm",IF(OR($G275="contract_cover",$H275="fixed price"),VLOOKUP($I275,'[1]mapping 2015'!$A:$B,2,FALSE),VLOOKUP($G275,'[1]mapping 2015'!$A:$B,2,FALSE))))</f>
        <v>nil</v>
      </c>
      <c r="W275" s="37">
        <f>IF(OR(V275="non comm",V275="nil",J275=0),0,IF(V275="SBM 2.1 IIPS",J275*VLOOKUP(N275,'[2]NGP%'!$C:$D,2,FALSE),J275*SUMIFS('[2]NGP%'!$D:$D,'[2]NGP%'!$A:$A,V275,'[2]NGP%'!$B:$B,AA275)))</f>
        <v>0</v>
      </c>
      <c r="X275" s="37">
        <f>IF(OR(V275="non comm",V275="nil",J275=0),0,IF(V275="SBM 2.1 IIPS",J275*VLOOKUP(N275,'[2]NGP%'!$C:$E,3,FALSE),J275*SUMIFS('[2]NGP%'!$E:$E,'[2]NGP%'!$A:$A,V275,'[2]NGP%'!$B:$B,AA275)))</f>
        <v>0</v>
      </c>
      <c r="Y275" s="32"/>
      <c r="Z275" s="54" t="str">
        <f>IF(MID(H275,1,4)="Item","Nil",IF(G275="contract_cover",VLOOKUP(I275,'svc type'!C:D,2,FALSE),VLOOKUP(G275,'svc type'!A:D,4,FALSE)))</f>
        <v>SVC</v>
      </c>
      <c r="AA275" s="4" t="str">
        <f>IF(B275="","",VLOOKUP(B275,Sector!C:D,2,FALSE))</f>
        <v/>
      </c>
      <c r="AB275" s="4">
        <f t="shared" si="9"/>
        <v>0</v>
      </c>
      <c r="AC275" s="4"/>
      <c r="AD275" s="4"/>
      <c r="AE275" s="4"/>
      <c r="AF275" s="4"/>
      <c r="AG275" s="4"/>
    </row>
    <row r="276" spans="1:33" x14ac:dyDescent="0.25">
      <c r="A276" s="57">
        <v>42250.920201817127</v>
      </c>
      <c r="B276" s="32"/>
      <c r="C276" s="32" t="s">
        <v>56</v>
      </c>
      <c r="D276" s="32" t="s">
        <v>57</v>
      </c>
      <c r="E276" s="32" t="s">
        <v>6284</v>
      </c>
      <c r="F276" s="32" t="s">
        <v>6285</v>
      </c>
      <c r="G276" s="32" t="s">
        <v>58</v>
      </c>
      <c r="H276" s="32" t="s">
        <v>59</v>
      </c>
      <c r="I276" s="32" t="s">
        <v>2006</v>
      </c>
      <c r="J276" s="35">
        <v>0</v>
      </c>
      <c r="K276" s="35">
        <v>0</v>
      </c>
      <c r="L276" s="35">
        <v>0</v>
      </c>
      <c r="M276" s="35">
        <v>0</v>
      </c>
      <c r="N276" s="32" t="s">
        <v>19</v>
      </c>
      <c r="O276" s="32" t="s">
        <v>319</v>
      </c>
      <c r="P276" s="32">
        <v>0</v>
      </c>
      <c r="Q276" s="32"/>
      <c r="R276" s="39">
        <f t="shared" si="8"/>
        <v>1509</v>
      </c>
      <c r="S276" s="5" t="s">
        <v>51</v>
      </c>
      <c r="T276" s="5" t="s">
        <v>64</v>
      </c>
      <c r="U276" s="2"/>
      <c r="V276" s="2" t="str">
        <f>IF($J276+$L276=0,"nil",IF(OR($B276="TCU-WS",$B276=""),"non comm",IF(OR($G276="contract_cover",$H276="fixed price"),VLOOKUP($I276,'[1]mapping 2015'!$A:$B,2,FALSE),VLOOKUP($G276,'[1]mapping 2015'!$A:$B,2,FALSE))))</f>
        <v>nil</v>
      </c>
      <c r="W276" s="37">
        <f>IF(OR(V276="non comm",V276="nil",J276=0),0,IF(V276="SBM 2.1 IIPS",J276*VLOOKUP(N276,'[2]NGP%'!$C:$D,2,FALSE),J276*SUMIFS('[2]NGP%'!$D:$D,'[2]NGP%'!$A:$A,V276,'[2]NGP%'!$B:$B,AA276)))</f>
        <v>0</v>
      </c>
      <c r="X276" s="37">
        <f>IF(OR(V276="non comm",V276="nil",J276=0),0,IF(V276="SBM 2.1 IIPS",J276*VLOOKUP(N276,'[2]NGP%'!$C:$E,3,FALSE),J276*SUMIFS('[2]NGP%'!$E:$E,'[2]NGP%'!$A:$A,V276,'[2]NGP%'!$B:$B,AA276)))</f>
        <v>0</v>
      </c>
      <c r="Y276" s="32"/>
      <c r="Z276" s="54" t="str">
        <f>IF(MID(H276,1,4)="Item","Nil",IF(G276="contract_cover",VLOOKUP(I276,'svc type'!C:D,2,FALSE),VLOOKUP(G276,'svc type'!A:D,4,FALSE)))</f>
        <v>SVC</v>
      </c>
      <c r="AA276" s="4" t="str">
        <f>IF(B276="","",VLOOKUP(B276,Sector!C:D,2,FALSE))</f>
        <v/>
      </c>
      <c r="AB276" s="4">
        <f t="shared" si="9"/>
        <v>0</v>
      </c>
      <c r="AC276" s="4"/>
      <c r="AD276" s="4"/>
      <c r="AE276" s="4"/>
      <c r="AF276" s="4"/>
      <c r="AG276" s="4"/>
    </row>
    <row r="277" spans="1:33" x14ac:dyDescent="0.25">
      <c r="A277" s="57">
        <v>42250.921193981485</v>
      </c>
      <c r="B277" s="32"/>
      <c r="C277" s="32" t="s">
        <v>56</v>
      </c>
      <c r="D277" s="32" t="s">
        <v>57</v>
      </c>
      <c r="E277" s="32" t="s">
        <v>6286</v>
      </c>
      <c r="F277" s="32" t="s">
        <v>6287</v>
      </c>
      <c r="G277" s="32" t="s">
        <v>58</v>
      </c>
      <c r="H277" s="32" t="s">
        <v>59</v>
      </c>
      <c r="I277" s="32" t="s">
        <v>2006</v>
      </c>
      <c r="J277" s="35">
        <v>0</v>
      </c>
      <c r="K277" s="35">
        <v>0</v>
      </c>
      <c r="L277" s="35">
        <v>0</v>
      </c>
      <c r="M277" s="35">
        <v>0</v>
      </c>
      <c r="N277" s="32" t="s">
        <v>19</v>
      </c>
      <c r="O277" s="32" t="s">
        <v>319</v>
      </c>
      <c r="P277" s="32">
        <v>0</v>
      </c>
      <c r="Q277" s="32"/>
      <c r="R277" s="39">
        <f t="shared" si="8"/>
        <v>1509</v>
      </c>
      <c r="S277" s="5" t="s">
        <v>51</v>
      </c>
      <c r="T277" s="5" t="s">
        <v>64</v>
      </c>
      <c r="U277" s="2"/>
      <c r="V277" s="2" t="str">
        <f>IF($J277+$L277=0,"nil",IF(OR($B277="TCU-WS",$B277=""),"non comm",IF(OR($G277="contract_cover",$H277="fixed price"),VLOOKUP($I277,'[1]mapping 2015'!$A:$B,2,FALSE),VLOOKUP($G277,'[1]mapping 2015'!$A:$B,2,FALSE))))</f>
        <v>nil</v>
      </c>
      <c r="W277" s="37">
        <f>IF(OR(V277="non comm",V277="nil",J277=0),0,IF(V277="SBM 2.1 IIPS",J277*VLOOKUP(N277,'[2]NGP%'!$C:$D,2,FALSE),J277*SUMIFS('[2]NGP%'!$D:$D,'[2]NGP%'!$A:$A,V277,'[2]NGP%'!$B:$B,AA277)))</f>
        <v>0</v>
      </c>
      <c r="X277" s="37">
        <f>IF(OR(V277="non comm",V277="nil",J277=0),0,IF(V277="SBM 2.1 IIPS",J277*VLOOKUP(N277,'[2]NGP%'!$C:$E,3,FALSE),J277*SUMIFS('[2]NGP%'!$E:$E,'[2]NGP%'!$A:$A,V277,'[2]NGP%'!$B:$B,AA277)))</f>
        <v>0</v>
      </c>
      <c r="Y277" s="32"/>
      <c r="Z277" s="54" t="str">
        <f>IF(MID(H277,1,4)="Item","Nil",IF(G277="contract_cover",VLOOKUP(I277,'svc type'!C:D,2,FALSE),VLOOKUP(G277,'svc type'!A:D,4,FALSE)))</f>
        <v>SVC</v>
      </c>
      <c r="AA277" s="4" t="str">
        <f>IF(B277="","",VLOOKUP(B277,Sector!C:D,2,FALSE))</f>
        <v/>
      </c>
      <c r="AB277" s="4">
        <f t="shared" si="9"/>
        <v>0</v>
      </c>
      <c r="AC277" s="4"/>
      <c r="AD277" s="4"/>
      <c r="AE277" s="4"/>
      <c r="AF277" s="4"/>
      <c r="AG277" s="4"/>
    </row>
    <row r="278" spans="1:33" x14ac:dyDescent="0.25">
      <c r="A278" s="57">
        <v>42250.92927792824</v>
      </c>
      <c r="B278" s="32"/>
      <c r="C278" s="32" t="s">
        <v>56</v>
      </c>
      <c r="D278" s="32" t="s">
        <v>57</v>
      </c>
      <c r="E278" s="32" t="s">
        <v>6288</v>
      </c>
      <c r="F278" s="32" t="s">
        <v>6289</v>
      </c>
      <c r="G278" s="32" t="s">
        <v>58</v>
      </c>
      <c r="H278" s="32" t="s">
        <v>59</v>
      </c>
      <c r="I278" s="32" t="s">
        <v>2006</v>
      </c>
      <c r="J278" s="35">
        <v>0</v>
      </c>
      <c r="K278" s="35">
        <v>0</v>
      </c>
      <c r="L278" s="35">
        <v>0</v>
      </c>
      <c r="M278" s="35">
        <v>0</v>
      </c>
      <c r="N278" s="32" t="s">
        <v>19</v>
      </c>
      <c r="O278" s="32" t="s">
        <v>319</v>
      </c>
      <c r="P278" s="32">
        <v>0</v>
      </c>
      <c r="Q278" s="32"/>
      <c r="R278" s="39">
        <f t="shared" si="8"/>
        <v>1509</v>
      </c>
      <c r="S278" s="5" t="s">
        <v>51</v>
      </c>
      <c r="T278" s="5" t="s">
        <v>64</v>
      </c>
      <c r="U278" s="2"/>
      <c r="V278" s="2" t="str">
        <f>IF($J278+$L278=0,"nil",IF(OR($B278="TCU-WS",$B278=""),"non comm",IF(OR($G278="contract_cover",$H278="fixed price"),VLOOKUP($I278,'[1]mapping 2015'!$A:$B,2,FALSE),VLOOKUP($G278,'[1]mapping 2015'!$A:$B,2,FALSE))))</f>
        <v>nil</v>
      </c>
      <c r="W278" s="37">
        <f>IF(OR(V278="non comm",V278="nil",J278=0),0,IF(V278="SBM 2.1 IIPS",J278*VLOOKUP(N278,'[2]NGP%'!$C:$D,2,FALSE),J278*SUMIFS('[2]NGP%'!$D:$D,'[2]NGP%'!$A:$A,V278,'[2]NGP%'!$B:$B,AA278)))</f>
        <v>0</v>
      </c>
      <c r="X278" s="37">
        <f>IF(OR(V278="non comm",V278="nil",J278=0),0,IF(V278="SBM 2.1 IIPS",J278*VLOOKUP(N278,'[2]NGP%'!$C:$E,3,FALSE),J278*SUMIFS('[2]NGP%'!$E:$E,'[2]NGP%'!$A:$A,V278,'[2]NGP%'!$B:$B,AA278)))</f>
        <v>0</v>
      </c>
      <c r="Y278" s="32"/>
      <c r="Z278" s="54" t="str">
        <f>IF(MID(H278,1,4)="Item","Nil",IF(G278="contract_cover",VLOOKUP(I278,'svc type'!C:D,2,FALSE),VLOOKUP(G278,'svc type'!A:D,4,FALSE)))</f>
        <v>SVC</v>
      </c>
      <c r="AA278" s="4" t="str">
        <f>IF(B278="","",VLOOKUP(B278,Sector!C:D,2,FALSE))</f>
        <v/>
      </c>
      <c r="AB278" s="4">
        <f t="shared" si="9"/>
        <v>0</v>
      </c>
      <c r="AC278" s="4"/>
      <c r="AD278" s="4"/>
      <c r="AE278" s="4"/>
      <c r="AF278" s="4"/>
      <c r="AG278" s="4"/>
    </row>
    <row r="279" spans="1:33" x14ac:dyDescent="0.25">
      <c r="A279" s="57">
        <v>42250.930004780093</v>
      </c>
      <c r="B279" s="32"/>
      <c r="C279" s="32" t="s">
        <v>56</v>
      </c>
      <c r="D279" s="32" t="s">
        <v>57</v>
      </c>
      <c r="E279" s="32" t="s">
        <v>6290</v>
      </c>
      <c r="F279" s="32" t="s">
        <v>6291</v>
      </c>
      <c r="G279" s="32" t="s">
        <v>58</v>
      </c>
      <c r="H279" s="32" t="s">
        <v>59</v>
      </c>
      <c r="I279" s="32" t="s">
        <v>2006</v>
      </c>
      <c r="J279" s="35">
        <v>0</v>
      </c>
      <c r="K279" s="35">
        <v>0</v>
      </c>
      <c r="L279" s="35">
        <v>0</v>
      </c>
      <c r="M279" s="35">
        <v>0</v>
      </c>
      <c r="N279" s="32" t="s">
        <v>19</v>
      </c>
      <c r="O279" s="32" t="s">
        <v>319</v>
      </c>
      <c r="P279" s="32">
        <v>0</v>
      </c>
      <c r="Q279" s="32"/>
      <c r="R279" s="39">
        <f t="shared" si="8"/>
        <v>1509</v>
      </c>
      <c r="S279" s="5" t="s">
        <v>51</v>
      </c>
      <c r="T279" s="5" t="s">
        <v>64</v>
      </c>
      <c r="U279" s="2"/>
      <c r="V279" s="2" t="str">
        <f>IF($J279+$L279=0,"nil",IF(OR($B279="TCU-WS",$B279=""),"non comm",IF(OR($G279="contract_cover",$H279="fixed price"),VLOOKUP($I279,'[1]mapping 2015'!$A:$B,2,FALSE),VLOOKUP($G279,'[1]mapping 2015'!$A:$B,2,FALSE))))</f>
        <v>nil</v>
      </c>
      <c r="W279" s="37">
        <f>IF(OR(V279="non comm",V279="nil",J279=0),0,IF(V279="SBM 2.1 IIPS",J279*VLOOKUP(N279,'[2]NGP%'!$C:$D,2,FALSE),J279*SUMIFS('[2]NGP%'!$D:$D,'[2]NGP%'!$A:$A,V279,'[2]NGP%'!$B:$B,AA279)))</f>
        <v>0</v>
      </c>
      <c r="X279" s="37">
        <f>IF(OR(V279="non comm",V279="nil",J279=0),0,IF(V279="SBM 2.1 IIPS",J279*VLOOKUP(N279,'[2]NGP%'!$C:$E,3,FALSE),J279*SUMIFS('[2]NGP%'!$E:$E,'[2]NGP%'!$A:$A,V279,'[2]NGP%'!$B:$B,AA279)))</f>
        <v>0</v>
      </c>
      <c r="Y279" s="32"/>
      <c r="Z279" s="54" t="str">
        <f>IF(MID(H279,1,4)="Item","Nil",IF(G279="contract_cover",VLOOKUP(I279,'svc type'!C:D,2,FALSE),VLOOKUP(G279,'svc type'!A:D,4,FALSE)))</f>
        <v>SVC</v>
      </c>
      <c r="AA279" s="4" t="str">
        <f>IF(B279="","",VLOOKUP(B279,Sector!C:D,2,FALSE))</f>
        <v/>
      </c>
      <c r="AB279" s="4">
        <f t="shared" si="9"/>
        <v>0</v>
      </c>
      <c r="AC279" s="4"/>
      <c r="AD279" s="4"/>
      <c r="AE279" s="4"/>
      <c r="AF279" s="4"/>
      <c r="AG279" s="4"/>
    </row>
    <row r="280" spans="1:33" x14ac:dyDescent="0.25">
      <c r="A280" s="57">
        <v>42250.930736493057</v>
      </c>
      <c r="B280" s="32"/>
      <c r="C280" s="32" t="s">
        <v>56</v>
      </c>
      <c r="D280" s="32" t="s">
        <v>57</v>
      </c>
      <c r="E280" s="32" t="s">
        <v>6292</v>
      </c>
      <c r="F280" s="32" t="s">
        <v>6293</v>
      </c>
      <c r="G280" s="32" t="s">
        <v>58</v>
      </c>
      <c r="H280" s="32" t="s">
        <v>59</v>
      </c>
      <c r="I280" s="32" t="s">
        <v>2006</v>
      </c>
      <c r="J280" s="35">
        <v>0</v>
      </c>
      <c r="K280" s="35">
        <v>0</v>
      </c>
      <c r="L280" s="35">
        <v>0</v>
      </c>
      <c r="M280" s="35">
        <v>0</v>
      </c>
      <c r="N280" s="32" t="s">
        <v>19</v>
      </c>
      <c r="O280" s="32" t="s">
        <v>319</v>
      </c>
      <c r="P280" s="32">
        <v>0</v>
      </c>
      <c r="Q280" s="32"/>
      <c r="R280" s="39">
        <f t="shared" si="8"/>
        <v>1509</v>
      </c>
      <c r="S280" s="5" t="s">
        <v>51</v>
      </c>
      <c r="T280" s="5" t="s">
        <v>64</v>
      </c>
      <c r="U280" s="2"/>
      <c r="V280" s="2" t="str">
        <f>IF($J280+$L280=0,"nil",IF(OR($B280="TCU-WS",$B280=""),"non comm",IF(OR($G280="contract_cover",$H280="fixed price"),VLOOKUP($I280,'[1]mapping 2015'!$A:$B,2,FALSE),VLOOKUP($G280,'[1]mapping 2015'!$A:$B,2,FALSE))))</f>
        <v>nil</v>
      </c>
      <c r="W280" s="37">
        <f>IF(OR(V280="non comm",V280="nil",J280=0),0,IF(V280="SBM 2.1 IIPS",J280*VLOOKUP(N280,'[2]NGP%'!$C:$D,2,FALSE),J280*SUMIFS('[2]NGP%'!$D:$D,'[2]NGP%'!$A:$A,V280,'[2]NGP%'!$B:$B,AA280)))</f>
        <v>0</v>
      </c>
      <c r="X280" s="37">
        <f>IF(OR(V280="non comm",V280="nil",J280=0),0,IF(V280="SBM 2.1 IIPS",J280*VLOOKUP(N280,'[2]NGP%'!$C:$E,3,FALSE),J280*SUMIFS('[2]NGP%'!$E:$E,'[2]NGP%'!$A:$A,V280,'[2]NGP%'!$B:$B,AA280)))</f>
        <v>0</v>
      </c>
      <c r="Y280" s="32"/>
      <c r="Z280" s="54" t="str">
        <f>IF(MID(H280,1,4)="Item","Nil",IF(G280="contract_cover",VLOOKUP(I280,'svc type'!C:D,2,FALSE),VLOOKUP(G280,'svc type'!A:D,4,FALSE)))</f>
        <v>SVC</v>
      </c>
      <c r="AA280" s="4" t="str">
        <f>IF(B280="","",VLOOKUP(B280,Sector!C:D,2,FALSE))</f>
        <v/>
      </c>
      <c r="AB280" s="4">
        <f t="shared" si="9"/>
        <v>0</v>
      </c>
      <c r="AC280" s="4"/>
      <c r="AD280" s="4"/>
      <c r="AE280" s="4"/>
      <c r="AF280" s="4"/>
      <c r="AG280" s="4"/>
    </row>
    <row r="281" spans="1:33" x14ac:dyDescent="0.25">
      <c r="A281" s="57">
        <v>42250.931459525462</v>
      </c>
      <c r="B281" s="32"/>
      <c r="C281" s="32" t="s">
        <v>56</v>
      </c>
      <c r="D281" s="32" t="s">
        <v>57</v>
      </c>
      <c r="E281" s="32" t="s">
        <v>6294</v>
      </c>
      <c r="F281" s="32" t="s">
        <v>6295</v>
      </c>
      <c r="G281" s="32" t="s">
        <v>58</v>
      </c>
      <c r="H281" s="32" t="s">
        <v>59</v>
      </c>
      <c r="I281" s="32" t="s">
        <v>2006</v>
      </c>
      <c r="J281" s="35">
        <v>0</v>
      </c>
      <c r="K281" s="35">
        <v>0</v>
      </c>
      <c r="L281" s="35">
        <v>0</v>
      </c>
      <c r="M281" s="35">
        <v>0</v>
      </c>
      <c r="N281" s="32" t="s">
        <v>19</v>
      </c>
      <c r="O281" s="32" t="s">
        <v>319</v>
      </c>
      <c r="P281" s="32">
        <v>0</v>
      </c>
      <c r="Q281" s="32"/>
      <c r="R281" s="39">
        <f t="shared" si="8"/>
        <v>1509</v>
      </c>
      <c r="S281" s="5" t="s">
        <v>51</v>
      </c>
      <c r="T281" s="5" t="s">
        <v>64</v>
      </c>
      <c r="U281" s="2"/>
      <c r="V281" s="2" t="str">
        <f>IF($J281+$L281=0,"nil",IF(OR($B281="TCU-WS",$B281=""),"non comm",IF(OR($G281="contract_cover",$H281="fixed price"),VLOOKUP($I281,'[1]mapping 2015'!$A:$B,2,FALSE),VLOOKUP($G281,'[1]mapping 2015'!$A:$B,2,FALSE))))</f>
        <v>nil</v>
      </c>
      <c r="W281" s="37">
        <f>IF(OR(V281="non comm",V281="nil",J281=0),0,IF(V281="SBM 2.1 IIPS",J281*VLOOKUP(N281,'[2]NGP%'!$C:$D,2,FALSE),J281*SUMIFS('[2]NGP%'!$D:$D,'[2]NGP%'!$A:$A,V281,'[2]NGP%'!$B:$B,AA281)))</f>
        <v>0</v>
      </c>
      <c r="X281" s="37">
        <f>IF(OR(V281="non comm",V281="nil",J281=0),0,IF(V281="SBM 2.1 IIPS",J281*VLOOKUP(N281,'[2]NGP%'!$C:$E,3,FALSE),J281*SUMIFS('[2]NGP%'!$E:$E,'[2]NGP%'!$A:$A,V281,'[2]NGP%'!$B:$B,AA281)))</f>
        <v>0</v>
      </c>
      <c r="Y281" s="32"/>
      <c r="Z281" s="54" t="str">
        <f>IF(MID(H281,1,4)="Item","Nil",IF(G281="contract_cover",VLOOKUP(I281,'svc type'!C:D,2,FALSE),VLOOKUP(G281,'svc type'!A:D,4,FALSE)))</f>
        <v>SVC</v>
      </c>
      <c r="AA281" s="4" t="str">
        <f>IF(B281="","",VLOOKUP(B281,Sector!C:D,2,FALSE))</f>
        <v/>
      </c>
      <c r="AB281" s="4">
        <f t="shared" si="9"/>
        <v>0</v>
      </c>
      <c r="AC281" s="4"/>
      <c r="AD281" s="4"/>
      <c r="AE281" s="4"/>
      <c r="AF281" s="4"/>
      <c r="AG281" s="4"/>
    </row>
    <row r="282" spans="1:33" x14ac:dyDescent="0.25">
      <c r="A282" s="57">
        <v>42250.93468677083</v>
      </c>
      <c r="B282" s="32"/>
      <c r="C282" s="32" t="s">
        <v>56</v>
      </c>
      <c r="D282" s="32" t="s">
        <v>57</v>
      </c>
      <c r="E282" s="32" t="s">
        <v>6296</v>
      </c>
      <c r="F282" s="32" t="s">
        <v>6297</v>
      </c>
      <c r="G282" s="32" t="s">
        <v>58</v>
      </c>
      <c r="H282" s="32" t="s">
        <v>59</v>
      </c>
      <c r="I282" s="32" t="s">
        <v>2006</v>
      </c>
      <c r="J282" s="35">
        <v>0</v>
      </c>
      <c r="K282" s="35">
        <v>0</v>
      </c>
      <c r="L282" s="35">
        <v>0</v>
      </c>
      <c r="M282" s="35">
        <v>0</v>
      </c>
      <c r="N282" s="32" t="s">
        <v>19</v>
      </c>
      <c r="O282" s="32" t="s">
        <v>319</v>
      </c>
      <c r="P282" s="32">
        <v>0</v>
      </c>
      <c r="Q282" s="32"/>
      <c r="R282" s="39">
        <f t="shared" si="8"/>
        <v>1509</v>
      </c>
      <c r="S282" s="5" t="s">
        <v>51</v>
      </c>
      <c r="T282" s="5" t="s">
        <v>64</v>
      </c>
      <c r="U282" s="2"/>
      <c r="V282" s="2" t="str">
        <f>IF($J282+$L282=0,"nil",IF(OR($B282="TCU-WS",$B282=""),"non comm",IF(OR($G282="contract_cover",$H282="fixed price"),VLOOKUP($I282,'[1]mapping 2015'!$A:$B,2,FALSE),VLOOKUP($G282,'[1]mapping 2015'!$A:$B,2,FALSE))))</f>
        <v>nil</v>
      </c>
      <c r="W282" s="37">
        <f>IF(OR(V282="non comm",V282="nil",J282=0),0,IF(V282="SBM 2.1 IIPS",J282*VLOOKUP(N282,'[2]NGP%'!$C:$D,2,FALSE),J282*SUMIFS('[2]NGP%'!$D:$D,'[2]NGP%'!$A:$A,V282,'[2]NGP%'!$B:$B,AA282)))</f>
        <v>0</v>
      </c>
      <c r="X282" s="37">
        <f>IF(OR(V282="non comm",V282="nil",J282=0),0,IF(V282="SBM 2.1 IIPS",J282*VLOOKUP(N282,'[2]NGP%'!$C:$E,3,FALSE),J282*SUMIFS('[2]NGP%'!$E:$E,'[2]NGP%'!$A:$A,V282,'[2]NGP%'!$B:$B,AA282)))</f>
        <v>0</v>
      </c>
      <c r="Y282" s="32"/>
      <c r="Z282" s="54" t="str">
        <f>IF(MID(H282,1,4)="Item","Nil",IF(G282="contract_cover",VLOOKUP(I282,'svc type'!C:D,2,FALSE),VLOOKUP(G282,'svc type'!A:D,4,FALSE)))</f>
        <v>SVC</v>
      </c>
      <c r="AA282" s="4" t="str">
        <f>IF(B282="","",VLOOKUP(B282,Sector!C:D,2,FALSE))</f>
        <v/>
      </c>
      <c r="AB282" s="4">
        <f t="shared" si="9"/>
        <v>0</v>
      </c>
      <c r="AC282" s="4"/>
      <c r="AD282" s="4"/>
      <c r="AE282" s="4"/>
      <c r="AF282" s="4"/>
      <c r="AG282" s="4"/>
    </row>
    <row r="283" spans="1:33" x14ac:dyDescent="0.25">
      <c r="A283" s="57">
        <v>42250.93546226852</v>
      </c>
      <c r="B283" s="32"/>
      <c r="C283" s="32" t="s">
        <v>56</v>
      </c>
      <c r="D283" s="32" t="s">
        <v>57</v>
      </c>
      <c r="E283" s="32" t="s">
        <v>6298</v>
      </c>
      <c r="F283" s="32" t="s">
        <v>6299</v>
      </c>
      <c r="G283" s="32" t="s">
        <v>58</v>
      </c>
      <c r="H283" s="32" t="s">
        <v>59</v>
      </c>
      <c r="I283" s="32" t="s">
        <v>2006</v>
      </c>
      <c r="J283" s="35">
        <v>0</v>
      </c>
      <c r="K283" s="35">
        <v>0</v>
      </c>
      <c r="L283" s="35">
        <v>0</v>
      </c>
      <c r="M283" s="35">
        <v>0</v>
      </c>
      <c r="N283" s="32" t="s">
        <v>19</v>
      </c>
      <c r="O283" s="32" t="s">
        <v>319</v>
      </c>
      <c r="P283" s="32">
        <v>0</v>
      </c>
      <c r="Q283" s="32"/>
      <c r="R283" s="39">
        <f t="shared" si="8"/>
        <v>1509</v>
      </c>
      <c r="S283" s="5" t="s">
        <v>51</v>
      </c>
      <c r="T283" s="5" t="s">
        <v>64</v>
      </c>
      <c r="U283" s="2"/>
      <c r="V283" s="2" t="str">
        <f>IF($J283+$L283=0,"nil",IF(OR($B283="TCU-WS",$B283=""),"non comm",IF(OR($G283="contract_cover",$H283="fixed price"),VLOOKUP($I283,'[1]mapping 2015'!$A:$B,2,FALSE),VLOOKUP($G283,'[1]mapping 2015'!$A:$B,2,FALSE))))</f>
        <v>nil</v>
      </c>
      <c r="W283" s="37">
        <f>IF(OR(V283="non comm",V283="nil",J283=0),0,IF(V283="SBM 2.1 IIPS",J283*VLOOKUP(N283,'[2]NGP%'!$C:$D,2,FALSE),J283*SUMIFS('[2]NGP%'!$D:$D,'[2]NGP%'!$A:$A,V283,'[2]NGP%'!$B:$B,AA283)))</f>
        <v>0</v>
      </c>
      <c r="X283" s="37">
        <f>IF(OR(V283="non comm",V283="nil",J283=0),0,IF(V283="SBM 2.1 IIPS",J283*VLOOKUP(N283,'[2]NGP%'!$C:$E,3,FALSE),J283*SUMIFS('[2]NGP%'!$E:$E,'[2]NGP%'!$A:$A,V283,'[2]NGP%'!$B:$B,AA283)))</f>
        <v>0</v>
      </c>
      <c r="Y283" s="32"/>
      <c r="Z283" s="54" t="str">
        <f>IF(MID(H283,1,4)="Item","Nil",IF(G283="contract_cover",VLOOKUP(I283,'svc type'!C:D,2,FALSE),VLOOKUP(G283,'svc type'!A:D,4,FALSE)))</f>
        <v>SVC</v>
      </c>
      <c r="AA283" s="4" t="str">
        <f>IF(B283="","",VLOOKUP(B283,Sector!C:D,2,FALSE))</f>
        <v/>
      </c>
      <c r="AB283" s="4">
        <f t="shared" si="9"/>
        <v>0</v>
      </c>
      <c r="AC283" s="4"/>
      <c r="AD283" s="4"/>
      <c r="AE283" s="4"/>
      <c r="AF283" s="4"/>
      <c r="AG283" s="4"/>
    </row>
    <row r="284" spans="1:33" x14ac:dyDescent="0.25">
      <c r="A284" s="57">
        <v>42250.944199305559</v>
      </c>
      <c r="B284" s="32"/>
      <c r="C284" s="32" t="s">
        <v>56</v>
      </c>
      <c r="D284" s="32" t="s">
        <v>57</v>
      </c>
      <c r="E284" s="32" t="s">
        <v>6300</v>
      </c>
      <c r="F284" s="32" t="s">
        <v>6301</v>
      </c>
      <c r="G284" s="32" t="s">
        <v>58</v>
      </c>
      <c r="H284" s="32" t="s">
        <v>59</v>
      </c>
      <c r="I284" s="32" t="s">
        <v>2006</v>
      </c>
      <c r="J284" s="35">
        <v>0</v>
      </c>
      <c r="K284" s="35">
        <v>0</v>
      </c>
      <c r="L284" s="35">
        <v>0</v>
      </c>
      <c r="M284" s="35">
        <v>0</v>
      </c>
      <c r="N284" s="32" t="s">
        <v>19</v>
      </c>
      <c r="O284" s="32" t="s">
        <v>319</v>
      </c>
      <c r="P284" s="32">
        <v>0</v>
      </c>
      <c r="Q284" s="32"/>
      <c r="R284" s="39">
        <f t="shared" si="8"/>
        <v>1509</v>
      </c>
      <c r="S284" s="5" t="s">
        <v>51</v>
      </c>
      <c r="T284" s="5" t="s">
        <v>64</v>
      </c>
      <c r="U284" s="2"/>
      <c r="V284" s="2" t="str">
        <f>IF($J284+$L284=0,"nil",IF(OR($B284="TCU-WS",$B284=""),"non comm",IF(OR($G284="contract_cover",$H284="fixed price"),VLOOKUP($I284,'[1]mapping 2015'!$A:$B,2,FALSE),VLOOKUP($G284,'[1]mapping 2015'!$A:$B,2,FALSE))))</f>
        <v>nil</v>
      </c>
      <c r="W284" s="37">
        <f>IF(OR(V284="non comm",V284="nil",J284=0),0,IF(V284="SBM 2.1 IIPS",J284*VLOOKUP(N284,'[2]NGP%'!$C:$D,2,FALSE),J284*SUMIFS('[2]NGP%'!$D:$D,'[2]NGP%'!$A:$A,V284,'[2]NGP%'!$B:$B,AA284)))</f>
        <v>0</v>
      </c>
      <c r="X284" s="37">
        <f>IF(OR(V284="non comm",V284="nil",J284=0),0,IF(V284="SBM 2.1 IIPS",J284*VLOOKUP(N284,'[2]NGP%'!$C:$E,3,FALSE),J284*SUMIFS('[2]NGP%'!$E:$E,'[2]NGP%'!$A:$A,V284,'[2]NGP%'!$B:$B,AA284)))</f>
        <v>0</v>
      </c>
      <c r="Y284" s="32"/>
      <c r="Z284" s="54" t="str">
        <f>IF(MID(H284,1,4)="Item","Nil",IF(G284="contract_cover",VLOOKUP(I284,'svc type'!C:D,2,FALSE),VLOOKUP(G284,'svc type'!A:D,4,FALSE)))</f>
        <v>SVC</v>
      </c>
      <c r="AA284" s="4" t="str">
        <f>IF(B284="","",VLOOKUP(B284,Sector!C:D,2,FALSE))</f>
        <v/>
      </c>
      <c r="AB284" s="4">
        <f t="shared" si="9"/>
        <v>0</v>
      </c>
      <c r="AC284" s="4"/>
      <c r="AD284" s="4"/>
      <c r="AE284" s="4"/>
      <c r="AF284" s="4"/>
      <c r="AG284" s="4"/>
    </row>
    <row r="285" spans="1:33" x14ac:dyDescent="0.25">
      <c r="A285" s="57">
        <v>42250.945152002314</v>
      </c>
      <c r="B285" s="32"/>
      <c r="C285" s="32" t="s">
        <v>56</v>
      </c>
      <c r="D285" s="32" t="s">
        <v>57</v>
      </c>
      <c r="E285" s="32" t="s">
        <v>6302</v>
      </c>
      <c r="F285" s="32" t="s">
        <v>6303</v>
      </c>
      <c r="G285" s="32" t="s">
        <v>58</v>
      </c>
      <c r="H285" s="32" t="s">
        <v>59</v>
      </c>
      <c r="I285" s="32" t="s">
        <v>2006</v>
      </c>
      <c r="J285" s="35">
        <v>0</v>
      </c>
      <c r="K285" s="35">
        <v>0</v>
      </c>
      <c r="L285" s="35">
        <v>0</v>
      </c>
      <c r="M285" s="35">
        <v>0</v>
      </c>
      <c r="N285" s="32" t="s">
        <v>19</v>
      </c>
      <c r="O285" s="32" t="s">
        <v>319</v>
      </c>
      <c r="P285" s="32">
        <v>0</v>
      </c>
      <c r="Q285" s="32"/>
      <c r="R285" s="39">
        <f t="shared" si="8"/>
        <v>1509</v>
      </c>
      <c r="S285" s="5" t="s">
        <v>51</v>
      </c>
      <c r="T285" s="5" t="s">
        <v>64</v>
      </c>
      <c r="U285" s="2"/>
      <c r="V285" s="2" t="str">
        <f>IF($J285+$L285=0,"nil",IF(OR($B285="TCU-WS",$B285=""),"non comm",IF(OR($G285="contract_cover",$H285="fixed price"),VLOOKUP($I285,'[1]mapping 2015'!$A:$B,2,FALSE),VLOOKUP($G285,'[1]mapping 2015'!$A:$B,2,FALSE))))</f>
        <v>nil</v>
      </c>
      <c r="W285" s="37">
        <f>IF(OR(V285="non comm",V285="nil",J285=0),0,IF(V285="SBM 2.1 IIPS",J285*VLOOKUP(N285,'[2]NGP%'!$C:$D,2,FALSE),J285*SUMIFS('[2]NGP%'!$D:$D,'[2]NGP%'!$A:$A,V285,'[2]NGP%'!$B:$B,AA285)))</f>
        <v>0</v>
      </c>
      <c r="X285" s="37">
        <f>IF(OR(V285="non comm",V285="nil",J285=0),0,IF(V285="SBM 2.1 IIPS",J285*VLOOKUP(N285,'[2]NGP%'!$C:$E,3,FALSE),J285*SUMIFS('[2]NGP%'!$E:$E,'[2]NGP%'!$A:$A,V285,'[2]NGP%'!$B:$B,AA285)))</f>
        <v>0</v>
      </c>
      <c r="Y285" s="32"/>
      <c r="Z285" s="54" t="str">
        <f>IF(MID(H285,1,4)="Item","Nil",IF(G285="contract_cover",VLOOKUP(I285,'svc type'!C:D,2,FALSE),VLOOKUP(G285,'svc type'!A:D,4,FALSE)))</f>
        <v>SVC</v>
      </c>
      <c r="AA285" s="4" t="str">
        <f>IF(B285="","",VLOOKUP(B285,Sector!C:D,2,FALSE))</f>
        <v/>
      </c>
      <c r="AB285" s="4">
        <f t="shared" si="9"/>
        <v>0</v>
      </c>
      <c r="AC285" s="4"/>
      <c r="AD285" s="4"/>
      <c r="AE285" s="4"/>
      <c r="AF285" s="4"/>
      <c r="AG285" s="4"/>
    </row>
    <row r="286" spans="1:33" x14ac:dyDescent="0.25">
      <c r="A286" s="57">
        <v>42250.946355011576</v>
      </c>
      <c r="B286" s="32"/>
      <c r="C286" s="32" t="s">
        <v>56</v>
      </c>
      <c r="D286" s="32" t="s">
        <v>57</v>
      </c>
      <c r="E286" s="32" t="s">
        <v>6304</v>
      </c>
      <c r="F286" s="32" t="s">
        <v>6305</v>
      </c>
      <c r="G286" s="32" t="s">
        <v>58</v>
      </c>
      <c r="H286" s="32" t="s">
        <v>59</v>
      </c>
      <c r="I286" s="32" t="s">
        <v>2006</v>
      </c>
      <c r="J286" s="35">
        <v>0</v>
      </c>
      <c r="K286" s="35">
        <v>0</v>
      </c>
      <c r="L286" s="35">
        <v>0</v>
      </c>
      <c r="M286" s="35">
        <v>0</v>
      </c>
      <c r="N286" s="32" t="s">
        <v>19</v>
      </c>
      <c r="O286" s="32" t="s">
        <v>319</v>
      </c>
      <c r="P286" s="32">
        <v>0</v>
      </c>
      <c r="Q286" s="32"/>
      <c r="R286" s="39">
        <f t="shared" si="8"/>
        <v>1509</v>
      </c>
      <c r="S286" s="5" t="s">
        <v>51</v>
      </c>
      <c r="T286" s="5" t="s">
        <v>64</v>
      </c>
      <c r="U286" s="2"/>
      <c r="V286" s="2" t="str">
        <f>IF($J286+$L286=0,"nil",IF(OR($B286="TCU-WS",$B286=""),"non comm",IF(OR($G286="contract_cover",$H286="fixed price"),VLOOKUP($I286,'[1]mapping 2015'!$A:$B,2,FALSE),VLOOKUP($G286,'[1]mapping 2015'!$A:$B,2,FALSE))))</f>
        <v>nil</v>
      </c>
      <c r="W286" s="37">
        <f>IF(OR(V286="non comm",V286="nil",J286=0),0,IF(V286="SBM 2.1 IIPS",J286*VLOOKUP(N286,'[2]NGP%'!$C:$D,2,FALSE),J286*SUMIFS('[2]NGP%'!$D:$D,'[2]NGP%'!$A:$A,V286,'[2]NGP%'!$B:$B,AA286)))</f>
        <v>0</v>
      </c>
      <c r="X286" s="37">
        <f>IF(OR(V286="non comm",V286="nil",J286=0),0,IF(V286="SBM 2.1 IIPS",J286*VLOOKUP(N286,'[2]NGP%'!$C:$E,3,FALSE),J286*SUMIFS('[2]NGP%'!$E:$E,'[2]NGP%'!$A:$A,V286,'[2]NGP%'!$B:$B,AA286)))</f>
        <v>0</v>
      </c>
      <c r="Y286" s="32"/>
      <c r="Z286" s="54" t="str">
        <f>IF(MID(H286,1,4)="Item","Nil",IF(G286="contract_cover",VLOOKUP(I286,'svc type'!C:D,2,FALSE),VLOOKUP(G286,'svc type'!A:D,4,FALSE)))</f>
        <v>SVC</v>
      </c>
      <c r="AA286" s="4" t="str">
        <f>IF(B286="","",VLOOKUP(B286,Sector!C:D,2,FALSE))</f>
        <v/>
      </c>
      <c r="AB286" s="4">
        <f t="shared" si="9"/>
        <v>0</v>
      </c>
      <c r="AC286" s="4"/>
      <c r="AD286" s="4"/>
      <c r="AE286" s="4"/>
      <c r="AF286" s="4"/>
      <c r="AG286" s="4"/>
    </row>
    <row r="287" spans="1:33" x14ac:dyDescent="0.25">
      <c r="A287" s="57">
        <v>42250.946850347224</v>
      </c>
      <c r="B287" s="32"/>
      <c r="C287" s="32" t="s">
        <v>1068</v>
      </c>
      <c r="D287" s="32" t="s">
        <v>334</v>
      </c>
      <c r="E287" s="32" t="s">
        <v>6306</v>
      </c>
      <c r="F287" s="32" t="s">
        <v>6307</v>
      </c>
      <c r="G287" s="32" t="s">
        <v>58</v>
      </c>
      <c r="H287" s="32" t="s">
        <v>59</v>
      </c>
      <c r="I287" s="32" t="s">
        <v>2006</v>
      </c>
      <c r="J287" s="35">
        <v>0</v>
      </c>
      <c r="K287" s="35">
        <v>0</v>
      </c>
      <c r="L287" s="35">
        <v>0</v>
      </c>
      <c r="M287" s="35">
        <v>0</v>
      </c>
      <c r="N287" s="32" t="s">
        <v>19</v>
      </c>
      <c r="O287" s="32" t="s">
        <v>322</v>
      </c>
      <c r="P287" s="32">
        <v>0</v>
      </c>
      <c r="Q287" s="32"/>
      <c r="R287" s="39">
        <f t="shared" si="8"/>
        <v>1509</v>
      </c>
      <c r="S287" s="5" t="s">
        <v>51</v>
      </c>
      <c r="T287" s="5" t="s">
        <v>64</v>
      </c>
      <c r="U287" s="2"/>
      <c r="V287" s="2" t="str">
        <f>IF($J287+$L287=0,"nil",IF(OR($B287="TCU-WS",$B287=""),"non comm",IF(OR($G287="contract_cover",$H287="fixed price"),VLOOKUP($I287,'[1]mapping 2015'!$A:$B,2,FALSE),VLOOKUP($G287,'[1]mapping 2015'!$A:$B,2,FALSE))))</f>
        <v>nil</v>
      </c>
      <c r="W287" s="37">
        <f>IF(OR(V287="non comm",V287="nil",J287=0),0,IF(V287="SBM 2.1 IIPS",J287*VLOOKUP(N287,'[2]NGP%'!$C:$D,2,FALSE),J287*SUMIFS('[2]NGP%'!$D:$D,'[2]NGP%'!$A:$A,V287,'[2]NGP%'!$B:$B,AA287)))</f>
        <v>0</v>
      </c>
      <c r="X287" s="37">
        <f>IF(OR(V287="non comm",V287="nil",J287=0),0,IF(V287="SBM 2.1 IIPS",J287*VLOOKUP(N287,'[2]NGP%'!$C:$E,3,FALSE),J287*SUMIFS('[2]NGP%'!$E:$E,'[2]NGP%'!$A:$A,V287,'[2]NGP%'!$B:$B,AA287)))</f>
        <v>0</v>
      </c>
      <c r="Y287" s="32"/>
      <c r="Z287" s="54" t="str">
        <f>IF(MID(H287,1,4)="Item","Nil",IF(G287="contract_cover",VLOOKUP(I287,'svc type'!C:D,2,FALSE),VLOOKUP(G287,'svc type'!A:D,4,FALSE)))</f>
        <v>SVC</v>
      </c>
      <c r="AA287" s="4" t="str">
        <f>IF(B287="","",VLOOKUP(B287,Sector!C:D,2,FALSE))</f>
        <v/>
      </c>
      <c r="AB287" s="4">
        <f t="shared" si="9"/>
        <v>0</v>
      </c>
      <c r="AC287" s="4"/>
      <c r="AD287" s="4"/>
      <c r="AE287" s="4"/>
      <c r="AF287" s="4"/>
      <c r="AG287" s="4"/>
    </row>
    <row r="288" spans="1:33" x14ac:dyDescent="0.25">
      <c r="A288" s="57">
        <v>42250.949149687498</v>
      </c>
      <c r="B288" s="32"/>
      <c r="C288" s="32" t="s">
        <v>464</v>
      </c>
      <c r="D288" s="32" t="s">
        <v>334</v>
      </c>
      <c r="E288" s="32" t="s">
        <v>6308</v>
      </c>
      <c r="F288" s="32" t="s">
        <v>6309</v>
      </c>
      <c r="G288" s="32" t="s">
        <v>58</v>
      </c>
      <c r="H288" s="32" t="s">
        <v>59</v>
      </c>
      <c r="I288" s="32" t="s">
        <v>2006</v>
      </c>
      <c r="J288" s="35">
        <v>0</v>
      </c>
      <c r="K288" s="35">
        <v>0</v>
      </c>
      <c r="L288" s="35">
        <v>0</v>
      </c>
      <c r="M288" s="35">
        <v>0</v>
      </c>
      <c r="N288" s="32" t="s">
        <v>19</v>
      </c>
      <c r="O288" s="32" t="s">
        <v>322</v>
      </c>
      <c r="P288" s="32">
        <v>0</v>
      </c>
      <c r="Q288" s="32"/>
      <c r="R288" s="39">
        <f t="shared" si="8"/>
        <v>1509</v>
      </c>
      <c r="S288" s="5" t="s">
        <v>51</v>
      </c>
      <c r="T288" s="5" t="s">
        <v>64</v>
      </c>
      <c r="U288" s="2"/>
      <c r="V288" s="2" t="str">
        <f>IF($J288+$L288=0,"nil",IF(OR($B288="TCU-WS",$B288=""),"non comm",IF(OR($G288="contract_cover",$H288="fixed price"),VLOOKUP($I288,'[1]mapping 2015'!$A:$B,2,FALSE),VLOOKUP($G288,'[1]mapping 2015'!$A:$B,2,FALSE))))</f>
        <v>nil</v>
      </c>
      <c r="W288" s="37">
        <f>IF(OR(V288="non comm",V288="nil",J288=0),0,IF(V288="SBM 2.1 IIPS",J288*VLOOKUP(N288,'[2]NGP%'!$C:$D,2,FALSE),J288*SUMIFS('[2]NGP%'!$D:$D,'[2]NGP%'!$A:$A,V288,'[2]NGP%'!$B:$B,AA288)))</f>
        <v>0</v>
      </c>
      <c r="X288" s="37">
        <f>IF(OR(V288="non comm",V288="nil",J288=0),0,IF(V288="SBM 2.1 IIPS",J288*VLOOKUP(N288,'[2]NGP%'!$C:$E,3,FALSE),J288*SUMIFS('[2]NGP%'!$E:$E,'[2]NGP%'!$A:$A,V288,'[2]NGP%'!$B:$B,AA288)))</f>
        <v>0</v>
      </c>
      <c r="Y288" s="32"/>
      <c r="Z288" s="54" t="str">
        <f>IF(MID(H288,1,4)="Item","Nil",IF(G288="contract_cover",VLOOKUP(I288,'svc type'!C:D,2,FALSE),VLOOKUP(G288,'svc type'!A:D,4,FALSE)))</f>
        <v>SVC</v>
      </c>
      <c r="AA288" s="4" t="str">
        <f>IF(B288="","",VLOOKUP(B288,Sector!C:D,2,FALSE))</f>
        <v/>
      </c>
      <c r="AB288" s="4">
        <f t="shared" si="9"/>
        <v>0</v>
      </c>
      <c r="AC288" s="4"/>
      <c r="AD288" s="4"/>
      <c r="AE288" s="4"/>
      <c r="AF288" s="4"/>
      <c r="AG288" s="4"/>
    </row>
    <row r="289" spans="1:33" x14ac:dyDescent="0.25">
      <c r="A289" s="57">
        <v>42250.963206018518</v>
      </c>
      <c r="B289" s="32"/>
      <c r="C289" s="32" t="s">
        <v>56</v>
      </c>
      <c r="D289" s="32" t="s">
        <v>57</v>
      </c>
      <c r="E289" s="32" t="s">
        <v>6310</v>
      </c>
      <c r="F289" s="32" t="s">
        <v>6311</v>
      </c>
      <c r="G289" s="32" t="s">
        <v>58</v>
      </c>
      <c r="H289" s="32" t="s">
        <v>59</v>
      </c>
      <c r="I289" s="32" t="s">
        <v>2006</v>
      </c>
      <c r="J289" s="35">
        <v>0</v>
      </c>
      <c r="K289" s="35">
        <v>0</v>
      </c>
      <c r="L289" s="35">
        <v>0</v>
      </c>
      <c r="M289" s="35">
        <v>0</v>
      </c>
      <c r="N289" s="32" t="s">
        <v>19</v>
      </c>
      <c r="O289" s="32"/>
      <c r="P289" s="32">
        <v>0</v>
      </c>
      <c r="Q289" s="32"/>
      <c r="R289" s="39">
        <f t="shared" si="8"/>
        <v>1509</v>
      </c>
      <c r="S289" s="5" t="s">
        <v>51</v>
      </c>
      <c r="T289" s="5" t="s">
        <v>64</v>
      </c>
      <c r="U289" s="2"/>
      <c r="V289" s="2" t="str">
        <f>IF($J289+$L289=0,"nil",IF(OR($B289="TCU-WS",$B289=""),"non comm",IF(OR($G289="contract_cover",$H289="fixed price"),VLOOKUP($I289,'[1]mapping 2015'!$A:$B,2,FALSE),VLOOKUP($G289,'[1]mapping 2015'!$A:$B,2,FALSE))))</f>
        <v>nil</v>
      </c>
      <c r="W289" s="37">
        <f>IF(OR(V289="non comm",V289="nil",J289=0),0,IF(V289="SBM 2.1 IIPS",J289*VLOOKUP(N289,'[2]NGP%'!$C:$D,2,FALSE),J289*SUMIFS('[2]NGP%'!$D:$D,'[2]NGP%'!$A:$A,V289,'[2]NGP%'!$B:$B,AA289)))</f>
        <v>0</v>
      </c>
      <c r="X289" s="37">
        <f>IF(OR(V289="non comm",V289="nil",J289=0),0,IF(V289="SBM 2.1 IIPS",J289*VLOOKUP(N289,'[2]NGP%'!$C:$E,3,FALSE),J289*SUMIFS('[2]NGP%'!$E:$E,'[2]NGP%'!$A:$A,V289,'[2]NGP%'!$B:$B,AA289)))</f>
        <v>0</v>
      </c>
      <c r="Y289" s="32"/>
      <c r="Z289" s="54" t="str">
        <f>IF(MID(H289,1,4)="Item","Nil",IF(G289="contract_cover",VLOOKUP(I289,'svc type'!C:D,2,FALSE),VLOOKUP(G289,'svc type'!A:D,4,FALSE)))</f>
        <v>SVC</v>
      </c>
      <c r="AA289" s="4" t="str">
        <f>IF(B289="","",VLOOKUP(B289,Sector!C:D,2,FALSE))</f>
        <v/>
      </c>
      <c r="AB289" s="4">
        <f t="shared" si="9"/>
        <v>0</v>
      </c>
      <c r="AC289" s="4"/>
      <c r="AD289" s="4"/>
      <c r="AE289" s="4"/>
      <c r="AF289" s="4"/>
      <c r="AG289" s="4"/>
    </row>
    <row r="290" spans="1:33" x14ac:dyDescent="0.25">
      <c r="A290" s="57">
        <v>42250.964161261574</v>
      </c>
      <c r="B290" s="32"/>
      <c r="C290" s="32" t="s">
        <v>56</v>
      </c>
      <c r="D290" s="32" t="s">
        <v>57</v>
      </c>
      <c r="E290" s="32" t="s">
        <v>6312</v>
      </c>
      <c r="F290" s="32" t="s">
        <v>6313</v>
      </c>
      <c r="G290" s="32" t="s">
        <v>58</v>
      </c>
      <c r="H290" s="32" t="s">
        <v>59</v>
      </c>
      <c r="I290" s="32" t="s">
        <v>2006</v>
      </c>
      <c r="J290" s="35">
        <v>0</v>
      </c>
      <c r="K290" s="35">
        <v>0</v>
      </c>
      <c r="L290" s="35">
        <v>0</v>
      </c>
      <c r="M290" s="35">
        <v>0</v>
      </c>
      <c r="N290" s="32" t="s">
        <v>19</v>
      </c>
      <c r="O290" s="32" t="s">
        <v>319</v>
      </c>
      <c r="P290" s="32">
        <v>0</v>
      </c>
      <c r="Q290" s="32"/>
      <c r="R290" s="39">
        <f t="shared" si="8"/>
        <v>1509</v>
      </c>
      <c r="S290" s="5" t="s">
        <v>51</v>
      </c>
      <c r="T290" s="5" t="s">
        <v>64</v>
      </c>
      <c r="U290" s="2"/>
      <c r="V290" s="2" t="str">
        <f>IF($J290+$L290=0,"nil",IF(OR($B290="TCU-WS",$B290=""),"non comm",IF(OR($G290="contract_cover",$H290="fixed price"),VLOOKUP($I290,'[1]mapping 2015'!$A:$B,2,FALSE),VLOOKUP($G290,'[1]mapping 2015'!$A:$B,2,FALSE))))</f>
        <v>nil</v>
      </c>
      <c r="W290" s="37">
        <f>IF(OR(V290="non comm",V290="nil",J290=0),0,IF(V290="SBM 2.1 IIPS",J290*VLOOKUP(N290,'[2]NGP%'!$C:$D,2,FALSE),J290*SUMIFS('[2]NGP%'!$D:$D,'[2]NGP%'!$A:$A,V290,'[2]NGP%'!$B:$B,AA290)))</f>
        <v>0</v>
      </c>
      <c r="X290" s="37">
        <f>IF(OR(V290="non comm",V290="nil",J290=0),0,IF(V290="SBM 2.1 IIPS",J290*VLOOKUP(N290,'[2]NGP%'!$C:$E,3,FALSE),J290*SUMIFS('[2]NGP%'!$E:$E,'[2]NGP%'!$A:$A,V290,'[2]NGP%'!$B:$B,AA290)))</f>
        <v>0</v>
      </c>
      <c r="Y290" s="32"/>
      <c r="Z290" s="54" t="str">
        <f>IF(MID(H290,1,4)="Item","Nil",IF(G290="contract_cover",VLOOKUP(I290,'svc type'!C:D,2,FALSE),VLOOKUP(G290,'svc type'!A:D,4,FALSE)))</f>
        <v>SVC</v>
      </c>
      <c r="AA290" s="4" t="str">
        <f>IF(B290="","",VLOOKUP(B290,Sector!C:D,2,FALSE))</f>
        <v/>
      </c>
      <c r="AB290" s="4">
        <f t="shared" si="9"/>
        <v>0</v>
      </c>
      <c r="AC290" s="4"/>
      <c r="AD290" s="4"/>
      <c r="AE290" s="4"/>
      <c r="AF290" s="4"/>
      <c r="AG290" s="4"/>
    </row>
    <row r="291" spans="1:33" x14ac:dyDescent="0.25">
      <c r="A291" s="57">
        <v>42250.964905821762</v>
      </c>
      <c r="B291" s="32"/>
      <c r="C291" s="32" t="s">
        <v>56</v>
      </c>
      <c r="D291" s="32" t="s">
        <v>57</v>
      </c>
      <c r="E291" s="32" t="s">
        <v>6314</v>
      </c>
      <c r="F291" s="32" t="s">
        <v>6315</v>
      </c>
      <c r="G291" s="32" t="s">
        <v>58</v>
      </c>
      <c r="H291" s="32" t="s">
        <v>59</v>
      </c>
      <c r="I291" s="32" t="s">
        <v>2006</v>
      </c>
      <c r="J291" s="35">
        <v>0</v>
      </c>
      <c r="K291" s="35">
        <v>0</v>
      </c>
      <c r="L291" s="35">
        <v>0</v>
      </c>
      <c r="M291" s="35">
        <v>0</v>
      </c>
      <c r="N291" s="32" t="s">
        <v>17</v>
      </c>
      <c r="O291" s="32" t="s">
        <v>319</v>
      </c>
      <c r="P291" s="32">
        <v>0</v>
      </c>
      <c r="Q291" s="32"/>
      <c r="R291" s="39">
        <f t="shared" si="8"/>
        <v>1509</v>
      </c>
      <c r="S291" s="5" t="s">
        <v>51</v>
      </c>
      <c r="T291" s="5" t="s">
        <v>64</v>
      </c>
      <c r="U291" s="2"/>
      <c r="V291" s="2" t="str">
        <f>IF($J291+$L291=0,"nil",IF(OR($B291="TCU-WS",$B291=""),"non comm",IF(OR($G291="contract_cover",$H291="fixed price"),VLOOKUP($I291,'[1]mapping 2015'!$A:$B,2,FALSE),VLOOKUP($G291,'[1]mapping 2015'!$A:$B,2,FALSE))))</f>
        <v>nil</v>
      </c>
      <c r="W291" s="37">
        <f>IF(OR(V291="non comm",V291="nil",J291=0),0,IF(V291="SBM 2.1 IIPS",J291*VLOOKUP(N291,'[2]NGP%'!$C:$D,2,FALSE),J291*SUMIFS('[2]NGP%'!$D:$D,'[2]NGP%'!$A:$A,V291,'[2]NGP%'!$B:$B,AA291)))</f>
        <v>0</v>
      </c>
      <c r="X291" s="37">
        <f>IF(OR(V291="non comm",V291="nil",J291=0),0,IF(V291="SBM 2.1 IIPS",J291*VLOOKUP(N291,'[2]NGP%'!$C:$E,3,FALSE),J291*SUMIFS('[2]NGP%'!$E:$E,'[2]NGP%'!$A:$A,V291,'[2]NGP%'!$B:$B,AA291)))</f>
        <v>0</v>
      </c>
      <c r="Y291" s="32"/>
      <c r="Z291" s="54" t="str">
        <f>IF(MID(H291,1,4)="Item","Nil",IF(G291="contract_cover",VLOOKUP(I291,'svc type'!C:D,2,FALSE),VLOOKUP(G291,'svc type'!A:D,4,FALSE)))</f>
        <v>SVC</v>
      </c>
      <c r="AA291" s="4" t="str">
        <f>IF(B291="","",VLOOKUP(B291,Sector!C:D,2,FALSE))</f>
        <v/>
      </c>
      <c r="AB291" s="4">
        <f t="shared" si="9"/>
        <v>0</v>
      </c>
      <c r="AC291" s="4"/>
      <c r="AD291" s="4"/>
      <c r="AE291" s="4"/>
      <c r="AF291" s="4"/>
      <c r="AG291" s="4"/>
    </row>
    <row r="292" spans="1:33" x14ac:dyDescent="0.25">
      <c r="A292" s="57">
        <v>42250.965622187498</v>
      </c>
      <c r="B292" s="32"/>
      <c r="C292" s="32" t="s">
        <v>56</v>
      </c>
      <c r="D292" s="32" t="s">
        <v>57</v>
      </c>
      <c r="E292" s="32" t="s">
        <v>6316</v>
      </c>
      <c r="F292" s="32" t="s">
        <v>6317</v>
      </c>
      <c r="G292" s="32" t="s">
        <v>58</v>
      </c>
      <c r="H292" s="32" t="s">
        <v>59</v>
      </c>
      <c r="I292" s="32" t="s">
        <v>2006</v>
      </c>
      <c r="J292" s="35">
        <v>0</v>
      </c>
      <c r="K292" s="35">
        <v>0</v>
      </c>
      <c r="L292" s="35">
        <v>0</v>
      </c>
      <c r="M292" s="35">
        <v>0</v>
      </c>
      <c r="N292" s="32" t="s">
        <v>19</v>
      </c>
      <c r="O292" s="32" t="s">
        <v>319</v>
      </c>
      <c r="P292" s="32">
        <v>0</v>
      </c>
      <c r="Q292" s="32"/>
      <c r="R292" s="39">
        <f t="shared" si="8"/>
        <v>1509</v>
      </c>
      <c r="S292" s="5" t="s">
        <v>51</v>
      </c>
      <c r="T292" s="5" t="s">
        <v>64</v>
      </c>
      <c r="U292" s="2"/>
      <c r="V292" s="2" t="str">
        <f>IF($J292+$L292=0,"nil",IF(OR($B292="TCU-WS",$B292=""),"non comm",IF(OR($G292="contract_cover",$H292="fixed price"),VLOOKUP($I292,'[1]mapping 2015'!$A:$B,2,FALSE),VLOOKUP($G292,'[1]mapping 2015'!$A:$B,2,FALSE))))</f>
        <v>nil</v>
      </c>
      <c r="W292" s="37">
        <f>IF(OR(V292="non comm",V292="nil",J292=0),0,IF(V292="SBM 2.1 IIPS",J292*VLOOKUP(N292,'[2]NGP%'!$C:$D,2,FALSE),J292*SUMIFS('[2]NGP%'!$D:$D,'[2]NGP%'!$A:$A,V292,'[2]NGP%'!$B:$B,AA292)))</f>
        <v>0</v>
      </c>
      <c r="X292" s="37">
        <f>IF(OR(V292="non comm",V292="nil",J292=0),0,IF(V292="SBM 2.1 IIPS",J292*VLOOKUP(N292,'[2]NGP%'!$C:$E,3,FALSE),J292*SUMIFS('[2]NGP%'!$E:$E,'[2]NGP%'!$A:$A,V292,'[2]NGP%'!$B:$B,AA292)))</f>
        <v>0</v>
      </c>
      <c r="Y292" s="32"/>
      <c r="Z292" s="54" t="str">
        <f>IF(MID(H292,1,4)="Item","Nil",IF(G292="contract_cover",VLOOKUP(I292,'svc type'!C:D,2,FALSE),VLOOKUP(G292,'svc type'!A:D,4,FALSE)))</f>
        <v>SVC</v>
      </c>
      <c r="AA292" s="4" t="str">
        <f>IF(B292="","",VLOOKUP(B292,Sector!C:D,2,FALSE))</f>
        <v/>
      </c>
      <c r="AB292" s="4">
        <f t="shared" si="9"/>
        <v>0</v>
      </c>
      <c r="AC292" s="4"/>
      <c r="AD292" s="4"/>
      <c r="AE292" s="4"/>
      <c r="AF292" s="4"/>
      <c r="AG292" s="4"/>
    </row>
    <row r="293" spans="1:33" x14ac:dyDescent="0.25">
      <c r="A293" s="57">
        <v>42250.966417361109</v>
      </c>
      <c r="B293" s="32"/>
      <c r="C293" s="32" t="s">
        <v>56</v>
      </c>
      <c r="D293" s="32" t="s">
        <v>57</v>
      </c>
      <c r="E293" s="32" t="s">
        <v>6318</v>
      </c>
      <c r="F293" s="32" t="s">
        <v>6319</v>
      </c>
      <c r="G293" s="32" t="s">
        <v>58</v>
      </c>
      <c r="H293" s="32" t="s">
        <v>59</v>
      </c>
      <c r="I293" s="32" t="s">
        <v>2006</v>
      </c>
      <c r="J293" s="35">
        <v>0</v>
      </c>
      <c r="K293" s="35">
        <v>0</v>
      </c>
      <c r="L293" s="35">
        <v>0</v>
      </c>
      <c r="M293" s="35">
        <v>0</v>
      </c>
      <c r="N293" s="32" t="s">
        <v>19</v>
      </c>
      <c r="O293" s="32" t="s">
        <v>319</v>
      </c>
      <c r="P293" s="32">
        <v>0</v>
      </c>
      <c r="Q293" s="32"/>
      <c r="R293" s="39">
        <f t="shared" si="8"/>
        <v>1509</v>
      </c>
      <c r="S293" s="5" t="s">
        <v>51</v>
      </c>
      <c r="T293" s="5" t="s">
        <v>64</v>
      </c>
      <c r="U293" s="2"/>
      <c r="V293" s="2" t="str">
        <f>IF($J293+$L293=0,"nil",IF(OR($B293="TCU-WS",$B293=""),"non comm",IF(OR($G293="contract_cover",$H293="fixed price"),VLOOKUP($I293,'[1]mapping 2015'!$A:$B,2,FALSE),VLOOKUP($G293,'[1]mapping 2015'!$A:$B,2,FALSE))))</f>
        <v>nil</v>
      </c>
      <c r="W293" s="37">
        <f>IF(OR(V293="non comm",V293="nil",J293=0),0,IF(V293="SBM 2.1 IIPS",J293*VLOOKUP(N293,'[2]NGP%'!$C:$D,2,FALSE),J293*SUMIFS('[2]NGP%'!$D:$D,'[2]NGP%'!$A:$A,V293,'[2]NGP%'!$B:$B,AA293)))</f>
        <v>0</v>
      </c>
      <c r="X293" s="37">
        <f>IF(OR(V293="non comm",V293="nil",J293=0),0,IF(V293="SBM 2.1 IIPS",J293*VLOOKUP(N293,'[2]NGP%'!$C:$E,3,FALSE),J293*SUMIFS('[2]NGP%'!$E:$E,'[2]NGP%'!$A:$A,V293,'[2]NGP%'!$B:$B,AA293)))</f>
        <v>0</v>
      </c>
      <c r="Y293" s="32"/>
      <c r="Z293" s="54" t="str">
        <f>IF(MID(H293,1,4)="Item","Nil",IF(G293="contract_cover",VLOOKUP(I293,'svc type'!C:D,2,FALSE),VLOOKUP(G293,'svc type'!A:D,4,FALSE)))</f>
        <v>SVC</v>
      </c>
      <c r="AA293" s="4" t="str">
        <f>IF(B293="","",VLOOKUP(B293,Sector!C:D,2,FALSE))</f>
        <v/>
      </c>
      <c r="AB293" s="4">
        <f t="shared" si="9"/>
        <v>0</v>
      </c>
      <c r="AC293" s="4"/>
      <c r="AD293" s="4"/>
      <c r="AE293" s="4"/>
      <c r="AF293" s="4"/>
      <c r="AG293" s="4"/>
    </row>
    <row r="294" spans="1:33" x14ac:dyDescent="0.25">
      <c r="A294" s="57">
        <v>42250.983796840279</v>
      </c>
      <c r="B294" s="32"/>
      <c r="C294" s="32" t="s">
        <v>56</v>
      </c>
      <c r="D294" s="32" t="s">
        <v>57</v>
      </c>
      <c r="E294" s="32" t="s">
        <v>6320</v>
      </c>
      <c r="F294" s="32" t="s">
        <v>6321</v>
      </c>
      <c r="G294" s="32" t="s">
        <v>58</v>
      </c>
      <c r="H294" s="32" t="s">
        <v>59</v>
      </c>
      <c r="I294" s="32" t="s">
        <v>2006</v>
      </c>
      <c r="J294" s="35">
        <v>0</v>
      </c>
      <c r="K294" s="35">
        <v>0</v>
      </c>
      <c r="L294" s="35">
        <v>0</v>
      </c>
      <c r="M294" s="35">
        <v>0</v>
      </c>
      <c r="N294" s="32" t="s">
        <v>19</v>
      </c>
      <c r="O294" s="32" t="s">
        <v>319</v>
      </c>
      <c r="P294" s="32">
        <v>0</v>
      </c>
      <c r="Q294" s="32"/>
      <c r="R294" s="39">
        <f t="shared" si="8"/>
        <v>1509</v>
      </c>
      <c r="S294" s="5" t="s">
        <v>51</v>
      </c>
      <c r="T294" s="5" t="s">
        <v>64</v>
      </c>
      <c r="U294" s="2"/>
      <c r="V294" s="2" t="str">
        <f>IF($J294+$L294=0,"nil",IF(OR($B294="TCU-WS",$B294=""),"non comm",IF(OR($G294="contract_cover",$H294="fixed price"),VLOOKUP($I294,'[1]mapping 2015'!$A:$B,2,FALSE),VLOOKUP($G294,'[1]mapping 2015'!$A:$B,2,FALSE))))</f>
        <v>nil</v>
      </c>
      <c r="W294" s="37">
        <f>IF(OR(V294="non comm",V294="nil",J294=0),0,IF(V294="SBM 2.1 IIPS",J294*VLOOKUP(N294,'[2]NGP%'!$C:$D,2,FALSE),J294*SUMIFS('[2]NGP%'!$D:$D,'[2]NGP%'!$A:$A,V294,'[2]NGP%'!$B:$B,AA294)))</f>
        <v>0</v>
      </c>
      <c r="X294" s="37">
        <f>IF(OR(V294="non comm",V294="nil",J294=0),0,IF(V294="SBM 2.1 IIPS",J294*VLOOKUP(N294,'[2]NGP%'!$C:$E,3,FALSE),J294*SUMIFS('[2]NGP%'!$E:$E,'[2]NGP%'!$A:$A,V294,'[2]NGP%'!$B:$B,AA294)))</f>
        <v>0</v>
      </c>
      <c r="Y294" s="32"/>
      <c r="Z294" s="54" t="str">
        <f>IF(MID(H294,1,4)="Item","Nil",IF(G294="contract_cover",VLOOKUP(I294,'svc type'!C:D,2,FALSE),VLOOKUP(G294,'svc type'!A:D,4,FALSE)))</f>
        <v>SVC</v>
      </c>
      <c r="AA294" s="4" t="str">
        <f>IF(B294="","",VLOOKUP(B294,Sector!C:D,2,FALSE))</f>
        <v/>
      </c>
      <c r="AB294" s="4">
        <f t="shared" si="9"/>
        <v>0</v>
      </c>
      <c r="AC294" s="4"/>
      <c r="AD294" s="4"/>
      <c r="AE294" s="4"/>
      <c r="AF294" s="4"/>
      <c r="AG294" s="4"/>
    </row>
    <row r="295" spans="1:33" x14ac:dyDescent="0.25">
      <c r="A295" s="57">
        <v>42250.984599456016</v>
      </c>
      <c r="B295" s="32"/>
      <c r="C295" s="32" t="s">
        <v>56</v>
      </c>
      <c r="D295" s="32" t="s">
        <v>57</v>
      </c>
      <c r="E295" s="32" t="s">
        <v>6322</v>
      </c>
      <c r="F295" s="32" t="s">
        <v>6323</v>
      </c>
      <c r="G295" s="32" t="s">
        <v>58</v>
      </c>
      <c r="H295" s="32" t="s">
        <v>59</v>
      </c>
      <c r="I295" s="32" t="s">
        <v>2006</v>
      </c>
      <c r="J295" s="35">
        <v>0</v>
      </c>
      <c r="K295" s="35">
        <v>0</v>
      </c>
      <c r="L295" s="35">
        <v>0</v>
      </c>
      <c r="M295" s="35">
        <v>0</v>
      </c>
      <c r="N295" s="32" t="s">
        <v>19</v>
      </c>
      <c r="O295" s="32" t="s">
        <v>319</v>
      </c>
      <c r="P295" s="32">
        <v>0</v>
      </c>
      <c r="Q295" s="32"/>
      <c r="R295" s="39">
        <f t="shared" si="8"/>
        <v>1509</v>
      </c>
      <c r="S295" s="5" t="s">
        <v>51</v>
      </c>
      <c r="T295" s="5" t="s">
        <v>64</v>
      </c>
      <c r="U295" s="2"/>
      <c r="V295" s="2" t="str">
        <f>IF($J295+$L295=0,"nil",IF(OR($B295="TCU-WS",$B295=""),"non comm",IF(OR($G295="contract_cover",$H295="fixed price"),VLOOKUP($I295,'[1]mapping 2015'!$A:$B,2,FALSE),VLOOKUP($G295,'[1]mapping 2015'!$A:$B,2,FALSE))))</f>
        <v>nil</v>
      </c>
      <c r="W295" s="37">
        <f>IF(OR(V295="non comm",V295="nil",J295=0),0,IF(V295="SBM 2.1 IIPS",J295*VLOOKUP(N295,'[2]NGP%'!$C:$D,2,FALSE),J295*SUMIFS('[2]NGP%'!$D:$D,'[2]NGP%'!$A:$A,V295,'[2]NGP%'!$B:$B,AA295)))</f>
        <v>0</v>
      </c>
      <c r="X295" s="37">
        <f>IF(OR(V295="non comm",V295="nil",J295=0),0,IF(V295="SBM 2.1 IIPS",J295*VLOOKUP(N295,'[2]NGP%'!$C:$E,3,FALSE),J295*SUMIFS('[2]NGP%'!$E:$E,'[2]NGP%'!$A:$A,V295,'[2]NGP%'!$B:$B,AA295)))</f>
        <v>0</v>
      </c>
      <c r="Y295" s="32"/>
      <c r="Z295" s="54" t="str">
        <f>IF(MID(H295,1,4)="Item","Nil",IF(G295="contract_cover",VLOOKUP(I295,'svc type'!C:D,2,FALSE),VLOOKUP(G295,'svc type'!A:D,4,FALSE)))</f>
        <v>SVC</v>
      </c>
      <c r="AA295" s="4" t="str">
        <f>IF(B295="","",VLOOKUP(B295,Sector!C:D,2,FALSE))</f>
        <v/>
      </c>
      <c r="AB295" s="4">
        <f t="shared" si="9"/>
        <v>0</v>
      </c>
      <c r="AC295" s="4"/>
      <c r="AD295" s="4"/>
      <c r="AE295" s="4"/>
      <c r="AF295" s="4"/>
      <c r="AG295" s="4"/>
    </row>
    <row r="296" spans="1:33" x14ac:dyDescent="0.25">
      <c r="A296" s="57">
        <v>42250.985587233794</v>
      </c>
      <c r="B296" s="32"/>
      <c r="C296" s="32" t="s">
        <v>56</v>
      </c>
      <c r="D296" s="32" t="s">
        <v>57</v>
      </c>
      <c r="E296" s="32" t="s">
        <v>6324</v>
      </c>
      <c r="F296" s="32" t="s">
        <v>6325</v>
      </c>
      <c r="G296" s="32" t="s">
        <v>58</v>
      </c>
      <c r="H296" s="32" t="s">
        <v>59</v>
      </c>
      <c r="I296" s="32" t="s">
        <v>2006</v>
      </c>
      <c r="J296" s="35">
        <v>0</v>
      </c>
      <c r="K296" s="35">
        <v>0</v>
      </c>
      <c r="L296" s="35">
        <v>0</v>
      </c>
      <c r="M296" s="35">
        <v>0</v>
      </c>
      <c r="N296" s="32" t="s">
        <v>19</v>
      </c>
      <c r="O296" s="32" t="s">
        <v>319</v>
      </c>
      <c r="P296" s="32">
        <v>0</v>
      </c>
      <c r="Q296" s="32"/>
      <c r="R296" s="39">
        <f t="shared" si="8"/>
        <v>1509</v>
      </c>
      <c r="S296" s="5" t="s">
        <v>51</v>
      </c>
      <c r="T296" s="5" t="s">
        <v>64</v>
      </c>
      <c r="U296" s="2"/>
      <c r="V296" s="2" t="str">
        <f>IF($J296+$L296=0,"nil",IF(OR($B296="TCU-WS",$B296=""),"non comm",IF(OR($G296="contract_cover",$H296="fixed price"),VLOOKUP($I296,'[1]mapping 2015'!$A:$B,2,FALSE),VLOOKUP($G296,'[1]mapping 2015'!$A:$B,2,FALSE))))</f>
        <v>nil</v>
      </c>
      <c r="W296" s="37">
        <f>IF(OR(V296="non comm",V296="nil",J296=0),0,IF(V296="SBM 2.1 IIPS",J296*VLOOKUP(N296,'[2]NGP%'!$C:$D,2,FALSE),J296*SUMIFS('[2]NGP%'!$D:$D,'[2]NGP%'!$A:$A,V296,'[2]NGP%'!$B:$B,AA296)))</f>
        <v>0</v>
      </c>
      <c r="X296" s="37">
        <f>IF(OR(V296="non comm",V296="nil",J296=0),0,IF(V296="SBM 2.1 IIPS",J296*VLOOKUP(N296,'[2]NGP%'!$C:$E,3,FALSE),J296*SUMIFS('[2]NGP%'!$E:$E,'[2]NGP%'!$A:$A,V296,'[2]NGP%'!$B:$B,AA296)))</f>
        <v>0</v>
      </c>
      <c r="Y296" s="32"/>
      <c r="Z296" s="54" t="str">
        <f>IF(MID(H296,1,4)="Item","Nil",IF(G296="contract_cover",VLOOKUP(I296,'svc type'!C:D,2,FALSE),VLOOKUP(G296,'svc type'!A:D,4,FALSE)))</f>
        <v>SVC</v>
      </c>
      <c r="AA296" s="4" t="str">
        <f>IF(B296="","",VLOOKUP(B296,Sector!C:D,2,FALSE))</f>
        <v/>
      </c>
      <c r="AB296" s="4">
        <f t="shared" si="9"/>
        <v>0</v>
      </c>
      <c r="AC296" s="4"/>
      <c r="AD296" s="4"/>
      <c r="AE296" s="4"/>
      <c r="AF296" s="4"/>
      <c r="AG296" s="4"/>
    </row>
    <row r="297" spans="1:33" x14ac:dyDescent="0.25">
      <c r="A297" s="57">
        <v>42250.986607060186</v>
      </c>
      <c r="B297" s="32"/>
      <c r="C297" s="32" t="s">
        <v>56</v>
      </c>
      <c r="D297" s="32" t="s">
        <v>57</v>
      </c>
      <c r="E297" s="32" t="s">
        <v>6326</v>
      </c>
      <c r="F297" s="32" t="s">
        <v>6327</v>
      </c>
      <c r="G297" s="32" t="s">
        <v>58</v>
      </c>
      <c r="H297" s="32" t="s">
        <v>59</v>
      </c>
      <c r="I297" s="32" t="s">
        <v>2006</v>
      </c>
      <c r="J297" s="35">
        <v>0</v>
      </c>
      <c r="K297" s="35">
        <v>0</v>
      </c>
      <c r="L297" s="35">
        <v>0</v>
      </c>
      <c r="M297" s="35">
        <v>0</v>
      </c>
      <c r="N297" s="32" t="s">
        <v>19</v>
      </c>
      <c r="O297" s="32" t="s">
        <v>319</v>
      </c>
      <c r="P297" s="32">
        <v>0</v>
      </c>
      <c r="Q297" s="32"/>
      <c r="R297" s="39">
        <f t="shared" si="8"/>
        <v>1509</v>
      </c>
      <c r="S297" s="5" t="s">
        <v>51</v>
      </c>
      <c r="T297" s="5" t="s">
        <v>64</v>
      </c>
      <c r="U297" s="2"/>
      <c r="V297" s="2" t="str">
        <f>IF($J297+$L297=0,"nil",IF(OR($B297="TCU-WS",$B297=""),"non comm",IF(OR($G297="contract_cover",$H297="fixed price"),VLOOKUP($I297,'[1]mapping 2015'!$A:$B,2,FALSE),VLOOKUP($G297,'[1]mapping 2015'!$A:$B,2,FALSE))))</f>
        <v>nil</v>
      </c>
      <c r="W297" s="37">
        <f>IF(OR(V297="non comm",V297="nil",J297=0),0,IF(V297="SBM 2.1 IIPS",J297*VLOOKUP(N297,'[2]NGP%'!$C:$D,2,FALSE),J297*SUMIFS('[2]NGP%'!$D:$D,'[2]NGP%'!$A:$A,V297,'[2]NGP%'!$B:$B,AA297)))</f>
        <v>0</v>
      </c>
      <c r="X297" s="37">
        <f>IF(OR(V297="non comm",V297="nil",J297=0),0,IF(V297="SBM 2.1 IIPS",J297*VLOOKUP(N297,'[2]NGP%'!$C:$E,3,FALSE),J297*SUMIFS('[2]NGP%'!$E:$E,'[2]NGP%'!$A:$A,V297,'[2]NGP%'!$B:$B,AA297)))</f>
        <v>0</v>
      </c>
      <c r="Y297" s="32"/>
      <c r="Z297" s="54" t="str">
        <f>IF(MID(H297,1,4)="Item","Nil",IF(G297="contract_cover",VLOOKUP(I297,'svc type'!C:D,2,FALSE),VLOOKUP(G297,'svc type'!A:D,4,FALSE)))</f>
        <v>SVC</v>
      </c>
      <c r="AA297" s="4" t="str">
        <f>IF(B297="","",VLOOKUP(B297,Sector!C:D,2,FALSE))</f>
        <v/>
      </c>
      <c r="AB297" s="4">
        <f t="shared" si="9"/>
        <v>0</v>
      </c>
      <c r="AC297" s="4"/>
      <c r="AD297" s="4"/>
      <c r="AE297" s="4"/>
      <c r="AF297" s="4"/>
      <c r="AG297" s="4"/>
    </row>
    <row r="298" spans="1:33" x14ac:dyDescent="0.25">
      <c r="A298" s="57">
        <v>42250.987468437503</v>
      </c>
      <c r="B298" s="32"/>
      <c r="C298" s="32" t="s">
        <v>56</v>
      </c>
      <c r="D298" s="32" t="s">
        <v>57</v>
      </c>
      <c r="E298" s="32" t="s">
        <v>6328</v>
      </c>
      <c r="F298" s="32" t="s">
        <v>6329</v>
      </c>
      <c r="G298" s="32" t="s">
        <v>58</v>
      </c>
      <c r="H298" s="32" t="s">
        <v>59</v>
      </c>
      <c r="I298" s="32" t="s">
        <v>2006</v>
      </c>
      <c r="J298" s="35">
        <v>0</v>
      </c>
      <c r="K298" s="35">
        <v>0</v>
      </c>
      <c r="L298" s="35">
        <v>0</v>
      </c>
      <c r="M298" s="35">
        <v>0</v>
      </c>
      <c r="N298" s="32" t="s">
        <v>17</v>
      </c>
      <c r="O298" s="32" t="s">
        <v>319</v>
      </c>
      <c r="P298" s="32">
        <v>0</v>
      </c>
      <c r="Q298" s="32"/>
      <c r="R298" s="39">
        <f t="shared" si="8"/>
        <v>1509</v>
      </c>
      <c r="S298" s="5" t="s">
        <v>51</v>
      </c>
      <c r="T298" s="5" t="s">
        <v>64</v>
      </c>
      <c r="U298" s="2"/>
      <c r="V298" s="2" t="str">
        <f>IF($J298+$L298=0,"nil",IF(OR($B298="TCU-WS",$B298=""),"non comm",IF(OR($G298="contract_cover",$H298="fixed price"),VLOOKUP($I298,'[1]mapping 2015'!$A:$B,2,FALSE),VLOOKUP($G298,'[1]mapping 2015'!$A:$B,2,FALSE))))</f>
        <v>nil</v>
      </c>
      <c r="W298" s="37">
        <f>IF(OR(V298="non comm",V298="nil",J298=0),0,IF(V298="SBM 2.1 IIPS",J298*VLOOKUP(N298,'[2]NGP%'!$C:$D,2,FALSE),J298*SUMIFS('[2]NGP%'!$D:$D,'[2]NGP%'!$A:$A,V298,'[2]NGP%'!$B:$B,AA298)))</f>
        <v>0</v>
      </c>
      <c r="X298" s="37">
        <f>IF(OR(V298="non comm",V298="nil",J298=0),0,IF(V298="SBM 2.1 IIPS",J298*VLOOKUP(N298,'[2]NGP%'!$C:$E,3,FALSE),J298*SUMIFS('[2]NGP%'!$E:$E,'[2]NGP%'!$A:$A,V298,'[2]NGP%'!$B:$B,AA298)))</f>
        <v>0</v>
      </c>
      <c r="Y298" s="32"/>
      <c r="Z298" s="54" t="str">
        <f>IF(MID(H298,1,4)="Item","Nil",IF(G298="contract_cover",VLOOKUP(I298,'svc type'!C:D,2,FALSE),VLOOKUP(G298,'svc type'!A:D,4,FALSE)))</f>
        <v>SVC</v>
      </c>
      <c r="AA298" s="4" t="str">
        <f>IF(B298="","",VLOOKUP(B298,Sector!C:D,2,FALSE))</f>
        <v/>
      </c>
      <c r="AB298" s="4">
        <f t="shared" si="9"/>
        <v>0</v>
      </c>
      <c r="AC298" s="4"/>
      <c r="AD298" s="4"/>
      <c r="AE298" s="4"/>
      <c r="AF298" s="4"/>
      <c r="AG298" s="4"/>
    </row>
    <row r="299" spans="1:33" x14ac:dyDescent="0.25">
      <c r="A299" s="57">
        <v>42250.988330902779</v>
      </c>
      <c r="B299" s="32"/>
      <c r="C299" s="32" t="s">
        <v>56</v>
      </c>
      <c r="D299" s="32" t="s">
        <v>57</v>
      </c>
      <c r="E299" s="32" t="s">
        <v>6330</v>
      </c>
      <c r="F299" s="32" t="s">
        <v>6331</v>
      </c>
      <c r="G299" s="32" t="s">
        <v>58</v>
      </c>
      <c r="H299" s="32" t="s">
        <v>59</v>
      </c>
      <c r="I299" s="32" t="s">
        <v>2006</v>
      </c>
      <c r="J299" s="35">
        <v>0</v>
      </c>
      <c r="K299" s="35">
        <v>0</v>
      </c>
      <c r="L299" s="35">
        <v>0</v>
      </c>
      <c r="M299" s="35">
        <v>0</v>
      </c>
      <c r="N299" s="32" t="s">
        <v>19</v>
      </c>
      <c r="O299" s="32" t="s">
        <v>319</v>
      </c>
      <c r="P299" s="32">
        <v>0</v>
      </c>
      <c r="Q299" s="32"/>
      <c r="R299" s="39">
        <f t="shared" si="8"/>
        <v>1509</v>
      </c>
      <c r="S299" s="5" t="s">
        <v>51</v>
      </c>
      <c r="T299" s="5" t="s">
        <v>64</v>
      </c>
      <c r="U299" s="2"/>
      <c r="V299" s="2" t="str">
        <f>IF($J299+$L299=0,"nil",IF(OR($B299="TCU-WS",$B299=""),"non comm",IF(OR($G299="contract_cover",$H299="fixed price"),VLOOKUP($I299,'[1]mapping 2015'!$A:$B,2,FALSE),VLOOKUP($G299,'[1]mapping 2015'!$A:$B,2,FALSE))))</f>
        <v>nil</v>
      </c>
      <c r="W299" s="37">
        <f>IF(OR(V299="non comm",V299="nil",J299=0),0,IF(V299="SBM 2.1 IIPS",J299*VLOOKUP(N299,'[2]NGP%'!$C:$D,2,FALSE),J299*SUMIFS('[2]NGP%'!$D:$D,'[2]NGP%'!$A:$A,V299,'[2]NGP%'!$B:$B,AA299)))</f>
        <v>0</v>
      </c>
      <c r="X299" s="37">
        <f>IF(OR(V299="non comm",V299="nil",J299=0),0,IF(V299="SBM 2.1 IIPS",J299*VLOOKUP(N299,'[2]NGP%'!$C:$E,3,FALSE),J299*SUMIFS('[2]NGP%'!$E:$E,'[2]NGP%'!$A:$A,V299,'[2]NGP%'!$B:$B,AA299)))</f>
        <v>0</v>
      </c>
      <c r="Y299" s="32"/>
      <c r="Z299" s="54" t="str">
        <f>IF(MID(H299,1,4)="Item","Nil",IF(G299="contract_cover",VLOOKUP(I299,'svc type'!C:D,2,FALSE),VLOOKUP(G299,'svc type'!A:D,4,FALSE)))</f>
        <v>SVC</v>
      </c>
      <c r="AA299" s="4" t="str">
        <f>IF(B299="","",VLOOKUP(B299,Sector!C:D,2,FALSE))</f>
        <v/>
      </c>
      <c r="AB299" s="4">
        <f t="shared" si="9"/>
        <v>0</v>
      </c>
      <c r="AC299" s="4"/>
      <c r="AD299" s="4"/>
      <c r="AE299" s="4"/>
      <c r="AF299" s="4"/>
      <c r="AG299" s="4"/>
    </row>
    <row r="300" spans="1:33" x14ac:dyDescent="0.25">
      <c r="A300" s="57">
        <v>42251.002265937503</v>
      </c>
      <c r="B300" s="32"/>
      <c r="C300" s="32" t="s">
        <v>56</v>
      </c>
      <c r="D300" s="32" t="s">
        <v>57</v>
      </c>
      <c r="E300" s="32" t="s">
        <v>6332</v>
      </c>
      <c r="F300" s="32" t="s">
        <v>6333</v>
      </c>
      <c r="G300" s="32" t="s">
        <v>58</v>
      </c>
      <c r="H300" s="32" t="s">
        <v>59</v>
      </c>
      <c r="I300" s="32" t="s">
        <v>2006</v>
      </c>
      <c r="J300" s="35">
        <v>0</v>
      </c>
      <c r="K300" s="35">
        <v>0</v>
      </c>
      <c r="L300" s="35">
        <v>0</v>
      </c>
      <c r="M300" s="35">
        <v>0</v>
      </c>
      <c r="N300" s="32" t="s">
        <v>19</v>
      </c>
      <c r="O300" s="32" t="s">
        <v>319</v>
      </c>
      <c r="P300" s="32">
        <v>0</v>
      </c>
      <c r="Q300" s="32"/>
      <c r="R300" s="39">
        <f t="shared" si="8"/>
        <v>1509</v>
      </c>
      <c r="S300" s="5" t="s">
        <v>51</v>
      </c>
      <c r="T300" s="5" t="s">
        <v>64</v>
      </c>
      <c r="U300" s="2"/>
      <c r="V300" s="2" t="str">
        <f>IF($J300+$L300=0,"nil",IF(OR($B300="TCU-WS",$B300=""),"non comm",IF(OR($G300="contract_cover",$H300="fixed price"),VLOOKUP($I300,'[1]mapping 2015'!$A:$B,2,FALSE),VLOOKUP($G300,'[1]mapping 2015'!$A:$B,2,FALSE))))</f>
        <v>nil</v>
      </c>
      <c r="W300" s="37">
        <f>IF(OR(V300="non comm",V300="nil",J300=0),0,IF(V300="SBM 2.1 IIPS",J300*VLOOKUP(N300,'[2]NGP%'!$C:$D,2,FALSE),J300*SUMIFS('[2]NGP%'!$D:$D,'[2]NGP%'!$A:$A,V300,'[2]NGP%'!$B:$B,AA300)))</f>
        <v>0</v>
      </c>
      <c r="X300" s="37">
        <f>IF(OR(V300="non comm",V300="nil",J300=0),0,IF(V300="SBM 2.1 IIPS",J300*VLOOKUP(N300,'[2]NGP%'!$C:$E,3,FALSE),J300*SUMIFS('[2]NGP%'!$E:$E,'[2]NGP%'!$A:$A,V300,'[2]NGP%'!$B:$B,AA300)))</f>
        <v>0</v>
      </c>
      <c r="Y300" s="32"/>
      <c r="Z300" s="54" t="str">
        <f>IF(MID(H300,1,4)="Item","Nil",IF(G300="contract_cover",VLOOKUP(I300,'svc type'!C:D,2,FALSE),VLOOKUP(G300,'svc type'!A:D,4,FALSE)))</f>
        <v>SVC</v>
      </c>
      <c r="AA300" s="4" t="str">
        <f>IF(B300="","",VLOOKUP(B300,Sector!C:D,2,FALSE))</f>
        <v/>
      </c>
      <c r="AB300" s="4">
        <f t="shared" si="9"/>
        <v>0</v>
      </c>
      <c r="AC300" s="4"/>
      <c r="AD300" s="4"/>
      <c r="AE300" s="4"/>
      <c r="AF300" s="4"/>
      <c r="AG300" s="4"/>
    </row>
    <row r="301" spans="1:33" x14ac:dyDescent="0.25">
      <c r="A301" s="57">
        <v>42251.004559108798</v>
      </c>
      <c r="B301" s="32"/>
      <c r="C301" s="32" t="s">
        <v>56</v>
      </c>
      <c r="D301" s="32" t="s">
        <v>57</v>
      </c>
      <c r="E301" s="32" t="s">
        <v>6334</v>
      </c>
      <c r="F301" s="32" t="s">
        <v>6335</v>
      </c>
      <c r="G301" s="32" t="s">
        <v>58</v>
      </c>
      <c r="H301" s="32" t="s">
        <v>59</v>
      </c>
      <c r="I301" s="32" t="s">
        <v>2006</v>
      </c>
      <c r="J301" s="35">
        <v>0</v>
      </c>
      <c r="K301" s="35">
        <v>0</v>
      </c>
      <c r="L301" s="35">
        <v>0</v>
      </c>
      <c r="M301" s="35">
        <v>0</v>
      </c>
      <c r="N301" s="32" t="s">
        <v>19</v>
      </c>
      <c r="O301" s="32" t="s">
        <v>319</v>
      </c>
      <c r="P301" s="32">
        <v>0</v>
      </c>
      <c r="Q301" s="32"/>
      <c r="R301" s="39">
        <f t="shared" si="8"/>
        <v>1509</v>
      </c>
      <c r="S301" s="5" t="s">
        <v>51</v>
      </c>
      <c r="T301" s="5" t="s">
        <v>64</v>
      </c>
      <c r="U301" s="2"/>
      <c r="V301" s="2" t="str">
        <f>IF($J301+$L301=0,"nil",IF(OR($B301="TCU-WS",$B301=""),"non comm",IF(OR($G301="contract_cover",$H301="fixed price"),VLOOKUP($I301,'[1]mapping 2015'!$A:$B,2,FALSE),VLOOKUP($G301,'[1]mapping 2015'!$A:$B,2,FALSE))))</f>
        <v>nil</v>
      </c>
      <c r="W301" s="37">
        <f>IF(OR(V301="non comm",V301="nil",J301=0),0,IF(V301="SBM 2.1 IIPS",J301*VLOOKUP(N301,'[2]NGP%'!$C:$D,2,FALSE),J301*SUMIFS('[2]NGP%'!$D:$D,'[2]NGP%'!$A:$A,V301,'[2]NGP%'!$B:$B,AA301)))</f>
        <v>0</v>
      </c>
      <c r="X301" s="37">
        <f>IF(OR(V301="non comm",V301="nil",J301=0),0,IF(V301="SBM 2.1 IIPS",J301*VLOOKUP(N301,'[2]NGP%'!$C:$E,3,FALSE),J301*SUMIFS('[2]NGP%'!$E:$E,'[2]NGP%'!$A:$A,V301,'[2]NGP%'!$B:$B,AA301)))</f>
        <v>0</v>
      </c>
      <c r="Y301" s="32"/>
      <c r="Z301" s="54" t="str">
        <f>IF(MID(H301,1,4)="Item","Nil",IF(G301="contract_cover",VLOOKUP(I301,'svc type'!C:D,2,FALSE),VLOOKUP(G301,'svc type'!A:D,4,FALSE)))</f>
        <v>SVC</v>
      </c>
      <c r="AA301" s="4" t="str">
        <f>IF(B301="","",VLOOKUP(B301,Sector!C:D,2,FALSE))</f>
        <v/>
      </c>
      <c r="AB301" s="4">
        <f t="shared" si="9"/>
        <v>0</v>
      </c>
      <c r="AC301" s="4"/>
      <c r="AD301" s="4"/>
      <c r="AE301" s="4"/>
      <c r="AF301" s="4"/>
      <c r="AG301" s="4"/>
    </row>
    <row r="302" spans="1:33" x14ac:dyDescent="0.25">
      <c r="A302" s="57">
        <v>42251.005444710645</v>
      </c>
      <c r="B302" s="32"/>
      <c r="C302" s="32" t="s">
        <v>56</v>
      </c>
      <c r="D302" s="32" t="s">
        <v>57</v>
      </c>
      <c r="E302" s="32" t="s">
        <v>6336</v>
      </c>
      <c r="F302" s="32" t="s">
        <v>6337</v>
      </c>
      <c r="G302" s="32" t="s">
        <v>58</v>
      </c>
      <c r="H302" s="32" t="s">
        <v>59</v>
      </c>
      <c r="I302" s="32" t="s">
        <v>2006</v>
      </c>
      <c r="J302" s="35">
        <v>0</v>
      </c>
      <c r="K302" s="35">
        <v>0</v>
      </c>
      <c r="L302" s="35">
        <v>0</v>
      </c>
      <c r="M302" s="35">
        <v>0</v>
      </c>
      <c r="N302" s="32" t="s">
        <v>19</v>
      </c>
      <c r="O302" s="32" t="s">
        <v>319</v>
      </c>
      <c r="P302" s="32">
        <v>0</v>
      </c>
      <c r="Q302" s="32"/>
      <c r="R302" s="39">
        <f t="shared" si="8"/>
        <v>1509</v>
      </c>
      <c r="S302" s="5" t="s">
        <v>51</v>
      </c>
      <c r="T302" s="5" t="s">
        <v>64</v>
      </c>
      <c r="U302" s="2"/>
      <c r="V302" s="2" t="str">
        <f>IF($J302+$L302=0,"nil",IF(OR($B302="TCU-WS",$B302=""),"non comm",IF(OR($G302="contract_cover",$H302="fixed price"),VLOOKUP($I302,'[1]mapping 2015'!$A:$B,2,FALSE),VLOOKUP($G302,'[1]mapping 2015'!$A:$B,2,FALSE))))</f>
        <v>nil</v>
      </c>
      <c r="W302" s="37">
        <f>IF(OR(V302="non comm",V302="nil",J302=0),0,IF(V302="SBM 2.1 IIPS",J302*VLOOKUP(N302,'[2]NGP%'!$C:$D,2,FALSE),J302*SUMIFS('[2]NGP%'!$D:$D,'[2]NGP%'!$A:$A,V302,'[2]NGP%'!$B:$B,AA302)))</f>
        <v>0</v>
      </c>
      <c r="X302" s="37">
        <f>IF(OR(V302="non comm",V302="nil",J302=0),0,IF(V302="SBM 2.1 IIPS",J302*VLOOKUP(N302,'[2]NGP%'!$C:$E,3,FALSE),J302*SUMIFS('[2]NGP%'!$E:$E,'[2]NGP%'!$A:$A,V302,'[2]NGP%'!$B:$B,AA302)))</f>
        <v>0</v>
      </c>
      <c r="Y302" s="32"/>
      <c r="Z302" s="54" t="str">
        <f>IF(MID(H302,1,4)="Item","Nil",IF(G302="contract_cover",VLOOKUP(I302,'svc type'!C:D,2,FALSE),VLOOKUP(G302,'svc type'!A:D,4,FALSE)))</f>
        <v>SVC</v>
      </c>
      <c r="AA302" s="4" t="str">
        <f>IF(B302="","",VLOOKUP(B302,Sector!C:D,2,FALSE))</f>
        <v/>
      </c>
      <c r="AB302" s="4">
        <f t="shared" si="9"/>
        <v>0</v>
      </c>
      <c r="AC302" s="4"/>
      <c r="AD302" s="4"/>
      <c r="AE302" s="4"/>
      <c r="AF302" s="4"/>
      <c r="AG302" s="4"/>
    </row>
    <row r="303" spans="1:33" x14ac:dyDescent="0.25">
      <c r="A303" s="57">
        <v>42251.006154016206</v>
      </c>
      <c r="B303" s="32"/>
      <c r="C303" s="32" t="s">
        <v>56</v>
      </c>
      <c r="D303" s="32" t="s">
        <v>57</v>
      </c>
      <c r="E303" s="32" t="s">
        <v>6338</v>
      </c>
      <c r="F303" s="32" t="s">
        <v>6339</v>
      </c>
      <c r="G303" s="32" t="s">
        <v>58</v>
      </c>
      <c r="H303" s="32" t="s">
        <v>59</v>
      </c>
      <c r="I303" s="32" t="s">
        <v>2006</v>
      </c>
      <c r="J303" s="35">
        <v>0</v>
      </c>
      <c r="K303" s="35">
        <v>0</v>
      </c>
      <c r="L303" s="35">
        <v>0</v>
      </c>
      <c r="M303" s="35">
        <v>0</v>
      </c>
      <c r="N303" s="32" t="s">
        <v>19</v>
      </c>
      <c r="O303" s="32" t="s">
        <v>319</v>
      </c>
      <c r="P303" s="32">
        <v>0</v>
      </c>
      <c r="Q303" s="32"/>
      <c r="R303" s="39">
        <f t="shared" si="8"/>
        <v>1509</v>
      </c>
      <c r="S303" s="5" t="s">
        <v>51</v>
      </c>
      <c r="T303" s="5" t="s">
        <v>64</v>
      </c>
      <c r="U303" s="2"/>
      <c r="V303" s="2" t="str">
        <f>IF($J303+$L303=0,"nil",IF(OR($B303="TCU-WS",$B303=""),"non comm",IF(OR($G303="contract_cover",$H303="fixed price"),VLOOKUP($I303,'[1]mapping 2015'!$A:$B,2,FALSE),VLOOKUP($G303,'[1]mapping 2015'!$A:$B,2,FALSE))))</f>
        <v>nil</v>
      </c>
      <c r="W303" s="37">
        <f>IF(OR(V303="non comm",V303="nil",J303=0),0,IF(V303="SBM 2.1 IIPS",J303*VLOOKUP(N303,'[2]NGP%'!$C:$D,2,FALSE),J303*SUMIFS('[2]NGP%'!$D:$D,'[2]NGP%'!$A:$A,V303,'[2]NGP%'!$B:$B,AA303)))</f>
        <v>0</v>
      </c>
      <c r="X303" s="37">
        <f>IF(OR(V303="non comm",V303="nil",J303=0),0,IF(V303="SBM 2.1 IIPS",J303*VLOOKUP(N303,'[2]NGP%'!$C:$E,3,FALSE),J303*SUMIFS('[2]NGP%'!$E:$E,'[2]NGP%'!$A:$A,V303,'[2]NGP%'!$B:$B,AA303)))</f>
        <v>0</v>
      </c>
      <c r="Y303" s="32"/>
      <c r="Z303" s="54" t="str">
        <f>IF(MID(H303,1,4)="Item","Nil",IF(G303="contract_cover",VLOOKUP(I303,'svc type'!C:D,2,FALSE),VLOOKUP(G303,'svc type'!A:D,4,FALSE)))</f>
        <v>SVC</v>
      </c>
      <c r="AA303" s="4" t="str">
        <f>IF(B303="","",VLOOKUP(B303,Sector!C:D,2,FALSE))</f>
        <v/>
      </c>
      <c r="AB303" s="4">
        <f t="shared" si="9"/>
        <v>0</v>
      </c>
      <c r="AC303" s="4"/>
      <c r="AD303" s="4"/>
      <c r="AE303" s="4"/>
      <c r="AF303" s="4"/>
      <c r="AG303" s="4"/>
    </row>
    <row r="304" spans="1:33" x14ac:dyDescent="0.25">
      <c r="A304" s="57">
        <v>42251.035975729166</v>
      </c>
      <c r="B304" s="32"/>
      <c r="C304" s="32" t="s">
        <v>345</v>
      </c>
      <c r="D304" s="32" t="s">
        <v>334</v>
      </c>
      <c r="E304" s="32" t="s">
        <v>6340</v>
      </c>
      <c r="F304" s="32" t="s">
        <v>6341</v>
      </c>
      <c r="G304" s="32" t="s">
        <v>58</v>
      </c>
      <c r="H304" s="32" t="s">
        <v>59</v>
      </c>
      <c r="I304" s="32" t="s">
        <v>2006</v>
      </c>
      <c r="J304" s="35">
        <v>0</v>
      </c>
      <c r="K304" s="35">
        <v>0</v>
      </c>
      <c r="L304" s="35">
        <v>0</v>
      </c>
      <c r="M304" s="35">
        <v>0</v>
      </c>
      <c r="N304" s="32" t="s">
        <v>19</v>
      </c>
      <c r="O304" s="32" t="s">
        <v>319</v>
      </c>
      <c r="P304" s="32">
        <v>0</v>
      </c>
      <c r="Q304" s="32"/>
      <c r="R304" s="39">
        <f t="shared" si="8"/>
        <v>1509</v>
      </c>
      <c r="S304" s="5" t="s">
        <v>51</v>
      </c>
      <c r="T304" s="5" t="s">
        <v>64</v>
      </c>
      <c r="U304" s="2"/>
      <c r="V304" s="2" t="str">
        <f>IF($J304+$L304=0,"nil",IF(OR($B304="TCU-WS",$B304=""),"non comm",IF(OR($G304="contract_cover",$H304="fixed price"),VLOOKUP($I304,'[1]mapping 2015'!$A:$B,2,FALSE),VLOOKUP($G304,'[1]mapping 2015'!$A:$B,2,FALSE))))</f>
        <v>nil</v>
      </c>
      <c r="W304" s="37">
        <f>IF(OR(V304="non comm",V304="nil",J304=0),0,IF(V304="SBM 2.1 IIPS",J304*VLOOKUP(N304,'[2]NGP%'!$C:$D,2,FALSE),J304*SUMIFS('[2]NGP%'!$D:$D,'[2]NGP%'!$A:$A,V304,'[2]NGP%'!$B:$B,AA304)))</f>
        <v>0</v>
      </c>
      <c r="X304" s="37">
        <f>IF(OR(V304="non comm",V304="nil",J304=0),0,IF(V304="SBM 2.1 IIPS",J304*VLOOKUP(N304,'[2]NGP%'!$C:$E,3,FALSE),J304*SUMIFS('[2]NGP%'!$E:$E,'[2]NGP%'!$A:$A,V304,'[2]NGP%'!$B:$B,AA304)))</f>
        <v>0</v>
      </c>
      <c r="Y304" s="32"/>
      <c r="Z304" s="54" t="str">
        <f>IF(MID(H304,1,4)="Item","Nil",IF(G304="contract_cover",VLOOKUP(I304,'svc type'!C:D,2,FALSE),VLOOKUP(G304,'svc type'!A:D,4,FALSE)))</f>
        <v>SVC</v>
      </c>
      <c r="AA304" s="4" t="str">
        <f>IF(B304="","",VLOOKUP(B304,Sector!C:D,2,FALSE))</f>
        <v/>
      </c>
      <c r="AB304" s="4">
        <f t="shared" si="9"/>
        <v>0</v>
      </c>
      <c r="AC304" s="4"/>
      <c r="AD304" s="4"/>
      <c r="AE304" s="4"/>
      <c r="AF304" s="4"/>
      <c r="AG304" s="4"/>
    </row>
    <row r="305" spans="1:33" x14ac:dyDescent="0.25">
      <c r="A305" s="57">
        <v>42251.038909456016</v>
      </c>
      <c r="B305" s="32"/>
      <c r="C305" s="32" t="s">
        <v>56</v>
      </c>
      <c r="D305" s="32" t="s">
        <v>57</v>
      </c>
      <c r="E305" s="32" t="s">
        <v>6342</v>
      </c>
      <c r="F305" s="32" t="s">
        <v>6343</v>
      </c>
      <c r="G305" s="32" t="s">
        <v>58</v>
      </c>
      <c r="H305" s="32" t="s">
        <v>59</v>
      </c>
      <c r="I305" s="32" t="s">
        <v>2006</v>
      </c>
      <c r="J305" s="35">
        <v>0</v>
      </c>
      <c r="K305" s="35">
        <v>0</v>
      </c>
      <c r="L305" s="35">
        <v>0</v>
      </c>
      <c r="M305" s="35">
        <v>0</v>
      </c>
      <c r="N305" s="32" t="s">
        <v>19</v>
      </c>
      <c r="O305" s="32" t="s">
        <v>319</v>
      </c>
      <c r="P305" s="32">
        <v>0</v>
      </c>
      <c r="Q305" s="32"/>
      <c r="R305" s="39">
        <f t="shared" si="8"/>
        <v>1509</v>
      </c>
      <c r="S305" s="5" t="s">
        <v>51</v>
      </c>
      <c r="T305" s="5" t="s">
        <v>64</v>
      </c>
      <c r="U305" s="2"/>
      <c r="V305" s="2" t="str">
        <f>IF($J305+$L305=0,"nil",IF(OR($B305="TCU-WS",$B305=""),"non comm",IF(OR($G305="contract_cover",$H305="fixed price"),VLOOKUP($I305,'[1]mapping 2015'!$A:$B,2,FALSE),VLOOKUP($G305,'[1]mapping 2015'!$A:$B,2,FALSE))))</f>
        <v>nil</v>
      </c>
      <c r="W305" s="37">
        <f>IF(OR(V305="non comm",V305="nil",J305=0),0,IF(V305="SBM 2.1 IIPS",J305*VLOOKUP(N305,'[2]NGP%'!$C:$D,2,FALSE),J305*SUMIFS('[2]NGP%'!$D:$D,'[2]NGP%'!$A:$A,V305,'[2]NGP%'!$B:$B,AA305)))</f>
        <v>0</v>
      </c>
      <c r="X305" s="37">
        <f>IF(OR(V305="non comm",V305="nil",J305=0),0,IF(V305="SBM 2.1 IIPS",J305*VLOOKUP(N305,'[2]NGP%'!$C:$E,3,FALSE),J305*SUMIFS('[2]NGP%'!$E:$E,'[2]NGP%'!$A:$A,V305,'[2]NGP%'!$B:$B,AA305)))</f>
        <v>0</v>
      </c>
      <c r="Y305" s="32"/>
      <c r="Z305" s="54" t="str">
        <f>IF(MID(H305,1,4)="Item","Nil",IF(G305="contract_cover",VLOOKUP(I305,'svc type'!C:D,2,FALSE),VLOOKUP(G305,'svc type'!A:D,4,FALSE)))</f>
        <v>SVC</v>
      </c>
      <c r="AA305" s="4" t="str">
        <f>IF(B305="","",VLOOKUP(B305,Sector!C:D,2,FALSE))</f>
        <v/>
      </c>
      <c r="AB305" s="4">
        <f t="shared" si="9"/>
        <v>0</v>
      </c>
      <c r="AC305" s="4"/>
      <c r="AD305" s="4"/>
      <c r="AE305" s="4"/>
      <c r="AF305" s="4"/>
      <c r="AG305" s="4"/>
    </row>
    <row r="306" spans="1:33" x14ac:dyDescent="0.25">
      <c r="A306" s="57">
        <v>42251.039743553243</v>
      </c>
      <c r="B306" s="32"/>
      <c r="C306" s="32" t="s">
        <v>56</v>
      </c>
      <c r="D306" s="32" t="s">
        <v>57</v>
      </c>
      <c r="E306" s="32" t="s">
        <v>6344</v>
      </c>
      <c r="F306" s="32" t="s">
        <v>6345</v>
      </c>
      <c r="G306" s="32" t="s">
        <v>58</v>
      </c>
      <c r="H306" s="32" t="s">
        <v>59</v>
      </c>
      <c r="I306" s="32" t="s">
        <v>2006</v>
      </c>
      <c r="J306" s="35">
        <v>0</v>
      </c>
      <c r="K306" s="35">
        <v>0</v>
      </c>
      <c r="L306" s="35">
        <v>0</v>
      </c>
      <c r="M306" s="35">
        <v>0</v>
      </c>
      <c r="N306" s="32" t="s">
        <v>19</v>
      </c>
      <c r="O306" s="32" t="s">
        <v>319</v>
      </c>
      <c r="P306" s="32">
        <v>0</v>
      </c>
      <c r="Q306" s="32"/>
      <c r="R306" s="39">
        <f t="shared" si="8"/>
        <v>1509</v>
      </c>
      <c r="S306" s="5" t="s">
        <v>51</v>
      </c>
      <c r="T306" s="5" t="s">
        <v>64</v>
      </c>
      <c r="U306" s="2"/>
      <c r="V306" s="2" t="str">
        <f>IF($J306+$L306=0,"nil",IF(OR($B306="TCU-WS",$B306=""),"non comm",IF(OR($G306="contract_cover",$H306="fixed price"),VLOOKUP($I306,'[1]mapping 2015'!$A:$B,2,FALSE),VLOOKUP($G306,'[1]mapping 2015'!$A:$B,2,FALSE))))</f>
        <v>nil</v>
      </c>
      <c r="W306" s="37">
        <f>IF(OR(V306="non comm",V306="nil",J306=0),0,IF(V306="SBM 2.1 IIPS",J306*VLOOKUP(N306,'[2]NGP%'!$C:$D,2,FALSE),J306*SUMIFS('[2]NGP%'!$D:$D,'[2]NGP%'!$A:$A,V306,'[2]NGP%'!$B:$B,AA306)))</f>
        <v>0</v>
      </c>
      <c r="X306" s="37">
        <f>IF(OR(V306="non comm",V306="nil",J306=0),0,IF(V306="SBM 2.1 IIPS",J306*VLOOKUP(N306,'[2]NGP%'!$C:$E,3,FALSE),J306*SUMIFS('[2]NGP%'!$E:$E,'[2]NGP%'!$A:$A,V306,'[2]NGP%'!$B:$B,AA306)))</f>
        <v>0</v>
      </c>
      <c r="Y306" s="32"/>
      <c r="Z306" s="54" t="str">
        <f>IF(MID(H306,1,4)="Item","Nil",IF(G306="contract_cover",VLOOKUP(I306,'svc type'!C:D,2,FALSE),VLOOKUP(G306,'svc type'!A:D,4,FALSE)))</f>
        <v>SVC</v>
      </c>
      <c r="AA306" s="4" t="str">
        <f>IF(B306="","",VLOOKUP(B306,Sector!C:D,2,FALSE))</f>
        <v/>
      </c>
      <c r="AB306" s="4">
        <f t="shared" si="9"/>
        <v>0</v>
      </c>
      <c r="AC306" s="4"/>
      <c r="AD306" s="4"/>
      <c r="AE306" s="4"/>
      <c r="AF306" s="4"/>
      <c r="AG306" s="4"/>
    </row>
    <row r="307" spans="1:33" x14ac:dyDescent="0.25">
      <c r="A307" s="57">
        <v>42251.040732789355</v>
      </c>
      <c r="B307" s="32"/>
      <c r="C307" s="32" t="s">
        <v>56</v>
      </c>
      <c r="D307" s="32" t="s">
        <v>57</v>
      </c>
      <c r="E307" s="32" t="s">
        <v>6346</v>
      </c>
      <c r="F307" s="32" t="s">
        <v>6347</v>
      </c>
      <c r="G307" s="32" t="s">
        <v>58</v>
      </c>
      <c r="H307" s="32" t="s">
        <v>59</v>
      </c>
      <c r="I307" s="32" t="s">
        <v>2006</v>
      </c>
      <c r="J307" s="35">
        <v>0</v>
      </c>
      <c r="K307" s="35">
        <v>0</v>
      </c>
      <c r="L307" s="35">
        <v>0</v>
      </c>
      <c r="M307" s="35">
        <v>0</v>
      </c>
      <c r="N307" s="32" t="s">
        <v>19</v>
      </c>
      <c r="O307" s="32" t="s">
        <v>319</v>
      </c>
      <c r="P307" s="32">
        <v>0</v>
      </c>
      <c r="Q307" s="32"/>
      <c r="R307" s="39">
        <f t="shared" si="8"/>
        <v>1509</v>
      </c>
      <c r="S307" s="5" t="s">
        <v>51</v>
      </c>
      <c r="T307" s="5" t="s">
        <v>64</v>
      </c>
      <c r="U307" s="2"/>
      <c r="V307" s="2" t="str">
        <f>IF($J307+$L307=0,"nil",IF(OR($B307="TCU-WS",$B307=""),"non comm",IF(OR($G307="contract_cover",$H307="fixed price"),VLOOKUP($I307,'[1]mapping 2015'!$A:$B,2,FALSE),VLOOKUP($G307,'[1]mapping 2015'!$A:$B,2,FALSE))))</f>
        <v>nil</v>
      </c>
      <c r="W307" s="37">
        <f>IF(OR(V307="non comm",V307="nil",J307=0),0,IF(V307="SBM 2.1 IIPS",J307*VLOOKUP(N307,'[2]NGP%'!$C:$D,2,FALSE),J307*SUMIFS('[2]NGP%'!$D:$D,'[2]NGP%'!$A:$A,V307,'[2]NGP%'!$B:$B,AA307)))</f>
        <v>0</v>
      </c>
      <c r="X307" s="37">
        <f>IF(OR(V307="non comm",V307="nil",J307=0),0,IF(V307="SBM 2.1 IIPS",J307*VLOOKUP(N307,'[2]NGP%'!$C:$E,3,FALSE),J307*SUMIFS('[2]NGP%'!$E:$E,'[2]NGP%'!$A:$A,V307,'[2]NGP%'!$B:$B,AA307)))</f>
        <v>0</v>
      </c>
      <c r="Y307" s="32"/>
      <c r="Z307" s="54" t="str">
        <f>IF(MID(H307,1,4)="Item","Nil",IF(G307="contract_cover",VLOOKUP(I307,'svc type'!C:D,2,FALSE),VLOOKUP(G307,'svc type'!A:D,4,FALSE)))</f>
        <v>SVC</v>
      </c>
      <c r="AA307" s="4" t="str">
        <f>IF(B307="","",VLOOKUP(B307,Sector!C:D,2,FALSE))</f>
        <v/>
      </c>
      <c r="AB307" s="4">
        <f t="shared" si="9"/>
        <v>0</v>
      </c>
      <c r="AC307" s="4"/>
      <c r="AD307" s="4"/>
      <c r="AE307" s="4"/>
      <c r="AF307" s="4"/>
      <c r="AG307" s="4"/>
    </row>
    <row r="308" spans="1:33" x14ac:dyDescent="0.25">
      <c r="A308" s="57">
        <v>42251.041608298612</v>
      </c>
      <c r="B308" s="32"/>
      <c r="C308" s="32" t="s">
        <v>56</v>
      </c>
      <c r="D308" s="32" t="s">
        <v>57</v>
      </c>
      <c r="E308" s="32" t="s">
        <v>6348</v>
      </c>
      <c r="F308" s="32" t="s">
        <v>6349</v>
      </c>
      <c r="G308" s="32" t="s">
        <v>58</v>
      </c>
      <c r="H308" s="32" t="s">
        <v>59</v>
      </c>
      <c r="I308" s="32" t="s">
        <v>2006</v>
      </c>
      <c r="J308" s="35">
        <v>0</v>
      </c>
      <c r="K308" s="35">
        <v>0</v>
      </c>
      <c r="L308" s="35">
        <v>0</v>
      </c>
      <c r="M308" s="35">
        <v>0</v>
      </c>
      <c r="N308" s="32" t="s">
        <v>19</v>
      </c>
      <c r="O308" s="32" t="s">
        <v>319</v>
      </c>
      <c r="P308" s="32">
        <v>0</v>
      </c>
      <c r="Q308" s="32"/>
      <c r="R308" s="39">
        <f t="shared" si="8"/>
        <v>1509</v>
      </c>
      <c r="S308" s="5" t="s">
        <v>51</v>
      </c>
      <c r="T308" s="5" t="s">
        <v>64</v>
      </c>
      <c r="U308" s="2"/>
      <c r="V308" s="2" t="str">
        <f>IF($J308+$L308=0,"nil",IF(OR($B308="TCU-WS",$B308=""),"non comm",IF(OR($G308="contract_cover",$H308="fixed price"),VLOOKUP($I308,'[1]mapping 2015'!$A:$B,2,FALSE),VLOOKUP($G308,'[1]mapping 2015'!$A:$B,2,FALSE))))</f>
        <v>nil</v>
      </c>
      <c r="W308" s="37">
        <f>IF(OR(V308="non comm",V308="nil",J308=0),0,IF(V308="SBM 2.1 IIPS",J308*VLOOKUP(N308,'[2]NGP%'!$C:$D,2,FALSE),J308*SUMIFS('[2]NGP%'!$D:$D,'[2]NGP%'!$A:$A,V308,'[2]NGP%'!$B:$B,AA308)))</f>
        <v>0</v>
      </c>
      <c r="X308" s="37">
        <f>IF(OR(V308="non comm",V308="nil",J308=0),0,IF(V308="SBM 2.1 IIPS",J308*VLOOKUP(N308,'[2]NGP%'!$C:$E,3,FALSE),J308*SUMIFS('[2]NGP%'!$E:$E,'[2]NGP%'!$A:$A,V308,'[2]NGP%'!$B:$B,AA308)))</f>
        <v>0</v>
      </c>
      <c r="Y308" s="32"/>
      <c r="Z308" s="54" t="str">
        <f>IF(MID(H308,1,4)="Item","Nil",IF(G308="contract_cover",VLOOKUP(I308,'svc type'!C:D,2,FALSE),VLOOKUP(G308,'svc type'!A:D,4,FALSE)))</f>
        <v>SVC</v>
      </c>
      <c r="AA308" s="4" t="str">
        <f>IF(B308="","",VLOOKUP(B308,Sector!C:D,2,FALSE))</f>
        <v/>
      </c>
      <c r="AB308" s="4">
        <f t="shared" si="9"/>
        <v>0</v>
      </c>
      <c r="AC308" s="4"/>
      <c r="AD308" s="4"/>
      <c r="AE308" s="4"/>
      <c r="AF308" s="4"/>
      <c r="AG308" s="4"/>
    </row>
    <row r="309" spans="1:33" x14ac:dyDescent="0.25">
      <c r="A309" s="57">
        <v>42251.042354826386</v>
      </c>
      <c r="B309" s="32"/>
      <c r="C309" s="32" t="s">
        <v>56</v>
      </c>
      <c r="D309" s="32" t="s">
        <v>57</v>
      </c>
      <c r="E309" s="32" t="s">
        <v>6350</v>
      </c>
      <c r="F309" s="32" t="s">
        <v>6351</v>
      </c>
      <c r="G309" s="32" t="s">
        <v>58</v>
      </c>
      <c r="H309" s="32" t="s">
        <v>59</v>
      </c>
      <c r="I309" s="32" t="s">
        <v>2006</v>
      </c>
      <c r="J309" s="35">
        <v>0</v>
      </c>
      <c r="K309" s="35">
        <v>0</v>
      </c>
      <c r="L309" s="35">
        <v>0</v>
      </c>
      <c r="M309" s="35">
        <v>0</v>
      </c>
      <c r="N309" s="32" t="s">
        <v>19</v>
      </c>
      <c r="O309" s="32" t="s">
        <v>319</v>
      </c>
      <c r="P309" s="32">
        <v>0</v>
      </c>
      <c r="Q309" s="32"/>
      <c r="R309" s="39">
        <f t="shared" si="8"/>
        <v>1509</v>
      </c>
      <c r="S309" s="5" t="s">
        <v>51</v>
      </c>
      <c r="T309" s="5" t="s">
        <v>64</v>
      </c>
      <c r="U309" s="2"/>
      <c r="V309" s="2" t="str">
        <f>IF($J309+$L309=0,"nil",IF(OR($B309="TCU-WS",$B309=""),"non comm",IF(OR($G309="contract_cover",$H309="fixed price"),VLOOKUP($I309,'[1]mapping 2015'!$A:$B,2,FALSE),VLOOKUP($G309,'[1]mapping 2015'!$A:$B,2,FALSE))))</f>
        <v>nil</v>
      </c>
      <c r="W309" s="37">
        <f>IF(OR(V309="non comm",V309="nil",J309=0),0,IF(V309="SBM 2.1 IIPS",J309*VLOOKUP(N309,'[2]NGP%'!$C:$D,2,FALSE),J309*SUMIFS('[2]NGP%'!$D:$D,'[2]NGP%'!$A:$A,V309,'[2]NGP%'!$B:$B,AA309)))</f>
        <v>0</v>
      </c>
      <c r="X309" s="37">
        <f>IF(OR(V309="non comm",V309="nil",J309=0),0,IF(V309="SBM 2.1 IIPS",J309*VLOOKUP(N309,'[2]NGP%'!$C:$E,3,FALSE),J309*SUMIFS('[2]NGP%'!$E:$E,'[2]NGP%'!$A:$A,V309,'[2]NGP%'!$B:$B,AA309)))</f>
        <v>0</v>
      </c>
      <c r="Y309" s="32"/>
      <c r="Z309" s="54" t="str">
        <f>IF(MID(H309,1,4)="Item","Nil",IF(G309="contract_cover",VLOOKUP(I309,'svc type'!C:D,2,FALSE),VLOOKUP(G309,'svc type'!A:D,4,FALSE)))</f>
        <v>SVC</v>
      </c>
      <c r="AA309" s="4" t="str">
        <f>IF(B309="","",VLOOKUP(B309,Sector!C:D,2,FALSE))</f>
        <v/>
      </c>
      <c r="AB309" s="4">
        <f t="shared" si="9"/>
        <v>0</v>
      </c>
      <c r="AC309" s="4"/>
      <c r="AD309" s="4"/>
      <c r="AE309" s="4"/>
      <c r="AF309" s="4"/>
      <c r="AG309" s="4"/>
    </row>
    <row r="310" spans="1:33" x14ac:dyDescent="0.25">
      <c r="A310" s="57">
        <v>42251.391667013886</v>
      </c>
      <c r="B310" s="32"/>
      <c r="C310" s="32" t="s">
        <v>5376</v>
      </c>
      <c r="D310" s="32" t="s">
        <v>334</v>
      </c>
      <c r="E310" s="32" t="s">
        <v>6352</v>
      </c>
      <c r="F310" s="32" t="s">
        <v>6353</v>
      </c>
      <c r="G310" s="32" t="s">
        <v>58</v>
      </c>
      <c r="H310" s="32" t="s">
        <v>59</v>
      </c>
      <c r="I310" s="32" t="s">
        <v>2006</v>
      </c>
      <c r="J310" s="35">
        <v>0</v>
      </c>
      <c r="K310" s="35">
        <v>0</v>
      </c>
      <c r="L310" s="35">
        <v>0</v>
      </c>
      <c r="M310" s="35">
        <v>0</v>
      </c>
      <c r="N310" s="32" t="s">
        <v>19</v>
      </c>
      <c r="O310" s="32" t="s">
        <v>322</v>
      </c>
      <c r="P310" s="32">
        <v>0</v>
      </c>
      <c r="Q310" s="32"/>
      <c r="R310" s="39">
        <f t="shared" si="8"/>
        <v>1509</v>
      </c>
      <c r="S310" s="5" t="s">
        <v>51</v>
      </c>
      <c r="T310" s="5" t="s">
        <v>64</v>
      </c>
      <c r="U310" s="2"/>
      <c r="V310" s="2" t="str">
        <f>IF($J310+$L310=0,"nil",IF(OR($B310="TCU-WS",$B310=""),"non comm",IF(OR($G310="contract_cover",$H310="fixed price"),VLOOKUP($I310,'[1]mapping 2015'!$A:$B,2,FALSE),VLOOKUP($G310,'[1]mapping 2015'!$A:$B,2,FALSE))))</f>
        <v>nil</v>
      </c>
      <c r="W310" s="37">
        <f>IF(OR(V310="non comm",V310="nil",J310=0),0,IF(V310="SBM 2.1 IIPS",J310*VLOOKUP(N310,'[2]NGP%'!$C:$D,2,FALSE),J310*SUMIFS('[2]NGP%'!$D:$D,'[2]NGP%'!$A:$A,V310,'[2]NGP%'!$B:$B,AA310)))</f>
        <v>0</v>
      </c>
      <c r="X310" s="37">
        <f>IF(OR(V310="non comm",V310="nil",J310=0),0,IF(V310="SBM 2.1 IIPS",J310*VLOOKUP(N310,'[2]NGP%'!$C:$E,3,FALSE),J310*SUMIFS('[2]NGP%'!$E:$E,'[2]NGP%'!$A:$A,V310,'[2]NGP%'!$B:$B,AA310)))</f>
        <v>0</v>
      </c>
      <c r="Y310" s="32"/>
      <c r="Z310" s="54" t="str">
        <f>IF(MID(H310,1,4)="Item","Nil",IF(G310="contract_cover",VLOOKUP(I310,'svc type'!C:D,2,FALSE),VLOOKUP(G310,'svc type'!A:D,4,FALSE)))</f>
        <v>SVC</v>
      </c>
      <c r="AA310" s="4" t="str">
        <f>IF(B310="","",VLOOKUP(B310,Sector!C:D,2,FALSE))</f>
        <v/>
      </c>
      <c r="AB310" s="4">
        <f t="shared" si="9"/>
        <v>0</v>
      </c>
      <c r="AC310" s="4"/>
      <c r="AD310" s="4"/>
      <c r="AE310" s="4"/>
      <c r="AF310" s="4"/>
      <c r="AG310" s="4"/>
    </row>
    <row r="311" spans="1:33" x14ac:dyDescent="0.25">
      <c r="A311" s="57">
        <v>42251.415878240739</v>
      </c>
      <c r="B311" s="32"/>
      <c r="C311" s="32" t="s">
        <v>2473</v>
      </c>
      <c r="D311" s="32" t="s">
        <v>2474</v>
      </c>
      <c r="E311" s="32" t="s">
        <v>6354</v>
      </c>
      <c r="F311" s="32" t="s">
        <v>6355</v>
      </c>
      <c r="G311" s="32" t="s">
        <v>58</v>
      </c>
      <c r="H311" s="32" t="s">
        <v>59</v>
      </c>
      <c r="I311" s="32" t="s">
        <v>2006</v>
      </c>
      <c r="J311" s="35">
        <v>0</v>
      </c>
      <c r="K311" s="35">
        <v>0</v>
      </c>
      <c r="L311" s="35">
        <v>0</v>
      </c>
      <c r="M311" s="35">
        <v>0</v>
      </c>
      <c r="N311" s="32" t="s">
        <v>19</v>
      </c>
      <c r="O311" s="32" t="s">
        <v>318</v>
      </c>
      <c r="P311" s="32">
        <v>0</v>
      </c>
      <c r="Q311" s="32"/>
      <c r="R311" s="39">
        <f t="shared" si="8"/>
        <v>1509</v>
      </c>
      <c r="S311" s="5" t="s">
        <v>51</v>
      </c>
      <c r="T311" s="5" t="s">
        <v>64</v>
      </c>
      <c r="U311" s="2"/>
      <c r="V311" s="2" t="str">
        <f>IF($J311+$L311=0,"nil",IF(OR($B311="TCU-WS",$B311=""),"non comm",IF(OR($G311="contract_cover",$H311="fixed price"),VLOOKUP($I311,'[1]mapping 2015'!$A:$B,2,FALSE),VLOOKUP($G311,'[1]mapping 2015'!$A:$B,2,FALSE))))</f>
        <v>nil</v>
      </c>
      <c r="W311" s="37">
        <f>IF(OR(V311="non comm",V311="nil",J311=0),0,IF(V311="SBM 2.1 IIPS",J311*VLOOKUP(N311,'[2]NGP%'!$C:$D,2,FALSE),J311*SUMIFS('[2]NGP%'!$D:$D,'[2]NGP%'!$A:$A,V311,'[2]NGP%'!$B:$B,AA311)))</f>
        <v>0</v>
      </c>
      <c r="X311" s="37">
        <f>IF(OR(V311="non comm",V311="nil",J311=0),0,IF(V311="SBM 2.1 IIPS",J311*VLOOKUP(N311,'[2]NGP%'!$C:$E,3,FALSE),J311*SUMIFS('[2]NGP%'!$E:$E,'[2]NGP%'!$A:$A,V311,'[2]NGP%'!$B:$B,AA311)))</f>
        <v>0</v>
      </c>
      <c r="Y311" s="32"/>
      <c r="Z311" s="54" t="str">
        <f>IF(MID(H311,1,4)="Item","Nil",IF(G311="contract_cover",VLOOKUP(I311,'svc type'!C:D,2,FALSE),VLOOKUP(G311,'svc type'!A:D,4,FALSE)))</f>
        <v>SVC</v>
      </c>
      <c r="AA311" s="4" t="str">
        <f>IF(B311="","",VLOOKUP(B311,Sector!C:D,2,FALSE))</f>
        <v/>
      </c>
      <c r="AB311" s="4">
        <f t="shared" si="9"/>
        <v>0</v>
      </c>
      <c r="AC311" s="4"/>
      <c r="AD311" s="4"/>
      <c r="AE311" s="4"/>
      <c r="AF311" s="4"/>
      <c r="AG311" s="4"/>
    </row>
    <row r="312" spans="1:33" x14ac:dyDescent="0.25">
      <c r="A312" s="57">
        <v>42251.426904085645</v>
      </c>
      <c r="B312" s="32" t="s">
        <v>4333</v>
      </c>
      <c r="C312" s="32" t="s">
        <v>335</v>
      </c>
      <c r="D312" s="32" t="s">
        <v>334</v>
      </c>
      <c r="E312" s="32" t="s">
        <v>6356</v>
      </c>
      <c r="F312" s="32" t="s">
        <v>6357</v>
      </c>
      <c r="G312" s="32" t="s">
        <v>25</v>
      </c>
      <c r="H312" s="32" t="s">
        <v>26</v>
      </c>
      <c r="I312" s="32" t="s">
        <v>2006</v>
      </c>
      <c r="J312" s="35">
        <v>0</v>
      </c>
      <c r="K312" s="35">
        <v>0</v>
      </c>
      <c r="L312" s="35">
        <v>14.25</v>
      </c>
      <c r="M312" s="35">
        <v>0</v>
      </c>
      <c r="N312" s="32" t="s">
        <v>19</v>
      </c>
      <c r="O312" s="32" t="s">
        <v>41</v>
      </c>
      <c r="P312" s="32">
        <v>1</v>
      </c>
      <c r="Q312" s="32" t="s">
        <v>6358</v>
      </c>
      <c r="R312" s="39">
        <f t="shared" si="8"/>
        <v>1509</v>
      </c>
      <c r="S312" s="5" t="s">
        <v>51</v>
      </c>
      <c r="T312" s="5" t="s">
        <v>64</v>
      </c>
      <c r="U312" s="2"/>
      <c r="V312" s="2" t="str">
        <f>IF($J312+$L312=0,"nil",IF(OR($B312="TCU-WS",$B312=""),"non comm",IF(OR($G312="contract_cover",$H312="fixed price"),VLOOKUP($I312,'[1]mapping 2015'!$A:$B,2,FALSE),VLOOKUP($G312,'[1]mapping 2015'!$A:$B,2,FALSE))))</f>
        <v>SBM 2.1 IIPS</v>
      </c>
      <c r="W312" s="37">
        <f>IF(OR(V312="non comm",V312="nil",J312=0),0,IF(V312="SBM 2.1 IIPS",J312*VLOOKUP(N312,'[2]NGP%'!$C:$D,2,FALSE),J312*SUMIFS('[2]NGP%'!$D:$D,'[2]NGP%'!$A:$A,V312,'[2]NGP%'!$B:$B,AA312)))</f>
        <v>0</v>
      </c>
      <c r="X312" s="37">
        <f>IF(OR(V312="non comm",V312="nil",J312=0),0,IF(V312="SBM 2.1 IIPS",J312*VLOOKUP(N312,'[2]NGP%'!$C:$E,3,FALSE),J312*SUMIFS('[2]NGP%'!$E:$E,'[2]NGP%'!$A:$A,V312,'[2]NGP%'!$B:$B,AA312)))</f>
        <v>0</v>
      </c>
      <c r="Y312" s="32"/>
      <c r="Z312" s="54" t="str">
        <f>IF(MID(H312,1,4)="Item","Nil",IF(G312="contract_cover",VLOOKUP(I312,'svc type'!C:D,2,FALSE),VLOOKUP(G312,'svc type'!A:D,4,FALSE)))</f>
        <v>IIPS</v>
      </c>
      <c r="AA312" s="4" t="str">
        <f>IF(B312="","",VLOOKUP(B312,Sector!C:D,2,FALSE))</f>
        <v>PUB</v>
      </c>
      <c r="AB312" s="4" t="str">
        <f t="shared" si="9"/>
        <v>ronnie.lim</v>
      </c>
      <c r="AC312" s="4"/>
      <c r="AD312" s="4"/>
      <c r="AE312" s="4"/>
      <c r="AF312" s="4"/>
      <c r="AG312" s="4"/>
    </row>
    <row r="313" spans="1:33" x14ac:dyDescent="0.25">
      <c r="A313" s="57">
        <v>42251.426904085645</v>
      </c>
      <c r="B313" s="32" t="s">
        <v>4333</v>
      </c>
      <c r="C313" s="32" t="s">
        <v>335</v>
      </c>
      <c r="D313" s="32" t="s">
        <v>334</v>
      </c>
      <c r="E313" s="32" t="s">
        <v>6356</v>
      </c>
      <c r="F313" s="32" t="s">
        <v>6357</v>
      </c>
      <c r="G313" s="32" t="s">
        <v>367</v>
      </c>
      <c r="H313" s="32" t="s">
        <v>366</v>
      </c>
      <c r="I313" s="32" t="s">
        <v>2006</v>
      </c>
      <c r="J313" s="35">
        <v>0</v>
      </c>
      <c r="K313" s="35">
        <v>0</v>
      </c>
      <c r="L313" s="35">
        <v>14.25</v>
      </c>
      <c r="M313" s="35">
        <v>0</v>
      </c>
      <c r="N313" s="32" t="s">
        <v>19</v>
      </c>
      <c r="O313" s="32" t="s">
        <v>41</v>
      </c>
      <c r="P313" s="32">
        <v>1</v>
      </c>
      <c r="Q313" s="32" t="s">
        <v>6358</v>
      </c>
      <c r="R313" s="39">
        <f t="shared" si="8"/>
        <v>1509</v>
      </c>
      <c r="S313" s="5" t="s">
        <v>51</v>
      </c>
      <c r="T313" s="5" t="s">
        <v>64</v>
      </c>
      <c r="U313" s="2"/>
      <c r="V313" s="2" t="str">
        <f>IF($J313+$L313=0,"nil",IF(OR($B313="TCU-WS",$B313=""),"non comm",IF(OR($G313="contract_cover",$H313="fixed price"),VLOOKUP($I313,'[1]mapping 2015'!$A:$B,2,FALSE),VLOOKUP($G313,'[1]mapping 2015'!$A:$B,2,FALSE))))</f>
        <v>SBM 2.1 IIPS</v>
      </c>
      <c r="W313" s="37">
        <f>IF(OR(V313="non comm",V313="nil",J313=0),0,IF(V313="SBM 2.1 IIPS",J313*VLOOKUP(N313,'[2]NGP%'!$C:$D,2,FALSE),J313*SUMIFS('[2]NGP%'!$D:$D,'[2]NGP%'!$A:$A,V313,'[2]NGP%'!$B:$B,AA313)))</f>
        <v>0</v>
      </c>
      <c r="X313" s="37">
        <f>IF(OR(V313="non comm",V313="nil",J313=0),0,IF(V313="SBM 2.1 IIPS",J313*VLOOKUP(N313,'[2]NGP%'!$C:$E,3,FALSE),J313*SUMIFS('[2]NGP%'!$E:$E,'[2]NGP%'!$A:$A,V313,'[2]NGP%'!$B:$B,AA313)))</f>
        <v>0</v>
      </c>
      <c r="Y313" s="32"/>
      <c r="Z313" s="54" t="str">
        <f>IF(MID(H313,1,4)="Item","Nil",IF(G313="contract_cover",VLOOKUP(I313,'svc type'!C:D,2,FALSE),VLOOKUP(G313,'svc type'!A:D,4,FALSE)))</f>
        <v>IIPS</v>
      </c>
      <c r="AA313" s="4" t="str">
        <f>IF(B313="","",VLOOKUP(B313,Sector!C:D,2,FALSE))</f>
        <v>PUB</v>
      </c>
      <c r="AB313" s="4" t="str">
        <f t="shared" si="9"/>
        <v>ronnie.lim</v>
      </c>
      <c r="AC313" s="4"/>
      <c r="AD313" s="4"/>
      <c r="AE313" s="4"/>
      <c r="AF313" s="4"/>
      <c r="AG313" s="4"/>
    </row>
    <row r="314" spans="1:33" x14ac:dyDescent="0.25">
      <c r="A314" s="57">
        <v>42251.42699216435</v>
      </c>
      <c r="B314" s="32" t="s">
        <v>280</v>
      </c>
      <c r="C314" s="32" t="s">
        <v>765</v>
      </c>
      <c r="D314" s="32" t="s">
        <v>764</v>
      </c>
      <c r="E314" s="32" t="s">
        <v>763</v>
      </c>
      <c r="F314" s="32" t="s">
        <v>6359</v>
      </c>
      <c r="G314" s="32" t="s">
        <v>15</v>
      </c>
      <c r="H314" s="32" t="s">
        <v>16</v>
      </c>
      <c r="I314" s="32" t="s">
        <v>260</v>
      </c>
      <c r="J314" s="35">
        <v>833</v>
      </c>
      <c r="K314" s="35">
        <v>0</v>
      </c>
      <c r="L314" s="35">
        <v>0</v>
      </c>
      <c r="M314" s="35">
        <v>0</v>
      </c>
      <c r="N314" s="32" t="s">
        <v>17</v>
      </c>
      <c r="O314" s="32" t="s">
        <v>18</v>
      </c>
      <c r="P314" s="32">
        <v>1</v>
      </c>
      <c r="Q314" s="32" t="s">
        <v>2018</v>
      </c>
      <c r="R314" s="39">
        <f t="shared" si="8"/>
        <v>1509</v>
      </c>
      <c r="S314" s="5" t="s">
        <v>51</v>
      </c>
      <c r="T314" s="5" t="s">
        <v>64</v>
      </c>
      <c r="U314" s="2"/>
      <c r="V314" s="2" t="str">
        <f>IF($J314+$L314=0,"nil",IF(OR($B314="TCU-WS",$B314=""),"non comm",IF(OR($G314="contract_cover",$H314="fixed price"),VLOOKUP($I314,'[1]mapping 2015'!$A:$B,2,FALSE),VLOOKUP($G314,'[1]mapping 2015'!$A:$B,2,FALSE))))</f>
        <v>SBM 2.2 HMA</v>
      </c>
      <c r="W314" s="37">
        <f>IF(OR(V314="non comm",V314="nil",J314=0),0,IF(V314="SBM 2.1 IIPS",J314*VLOOKUP(N314,'[2]NGP%'!$C:$D,2,FALSE),J314*SUMIFS('[2]NGP%'!$D:$D,'[2]NGP%'!$A:$A,V314,'[2]NGP%'!$B:$B,AA314)))</f>
        <v>408.17</v>
      </c>
      <c r="X314" s="37">
        <f>IF(OR(V314="non comm",V314="nil",J314=0),0,IF(V314="SBM 2.1 IIPS",J314*VLOOKUP(N314,'[2]NGP%'!$C:$E,3,FALSE),J314*SUMIFS('[2]NGP%'!$E:$E,'[2]NGP%'!$A:$A,V314,'[2]NGP%'!$B:$B,AA314)))</f>
        <v>408.17</v>
      </c>
      <c r="Y314" s="32"/>
      <c r="Z314" s="54" t="str">
        <f>IF(MID(H314,1,4)="Item","Nil",IF(G314="contract_cover",VLOOKUP(I314,'svc type'!C:D,2,FALSE),VLOOKUP(G314,'svc type'!A:D,4,FALSE)))</f>
        <v>HMA</v>
      </c>
      <c r="AA314" s="4" t="str">
        <f>IF(B314="","",VLOOKUP(B314,Sector!C:D,2,FALSE))</f>
        <v>STC</v>
      </c>
      <c r="AB314" s="4" t="str">
        <f t="shared" si="9"/>
        <v>david.koh</v>
      </c>
      <c r="AC314" s="4"/>
      <c r="AD314" s="4"/>
      <c r="AE314" s="4"/>
      <c r="AF314" s="4"/>
      <c r="AG314" s="4"/>
    </row>
    <row r="315" spans="1:33" x14ac:dyDescent="0.25">
      <c r="A315" s="57">
        <v>42251.42699216435</v>
      </c>
      <c r="B315" s="32" t="s">
        <v>280</v>
      </c>
      <c r="C315" s="32" t="s">
        <v>765</v>
      </c>
      <c r="D315" s="32" t="s">
        <v>764</v>
      </c>
      <c r="E315" s="32" t="s">
        <v>763</v>
      </c>
      <c r="F315" s="32" t="s">
        <v>6359</v>
      </c>
      <c r="G315" s="32" t="s">
        <v>656</v>
      </c>
      <c r="H315" s="32" t="s">
        <v>823</v>
      </c>
      <c r="I315" s="32" t="s">
        <v>260</v>
      </c>
      <c r="J315" s="35">
        <v>0</v>
      </c>
      <c r="K315" s="35">
        <v>0</v>
      </c>
      <c r="L315" s="35">
        <v>0</v>
      </c>
      <c r="M315" s="35">
        <v>0</v>
      </c>
      <c r="N315" s="32" t="s">
        <v>17</v>
      </c>
      <c r="O315" s="32" t="s">
        <v>18</v>
      </c>
      <c r="P315" s="32">
        <v>1</v>
      </c>
      <c r="Q315" s="32" t="s">
        <v>2018</v>
      </c>
      <c r="R315" s="39">
        <f t="shared" si="8"/>
        <v>1509</v>
      </c>
      <c r="S315" s="5" t="s">
        <v>51</v>
      </c>
      <c r="T315" s="5" t="s">
        <v>64</v>
      </c>
      <c r="U315" s="2"/>
      <c r="V315" s="2" t="str">
        <f>IF($J315+$L315=0,"nil",IF(OR($B315="TCU-WS",$B315=""),"non comm",IF(OR($G315="contract_cover",$H315="fixed price"),VLOOKUP($I315,'[1]mapping 2015'!$A:$B,2,FALSE),VLOOKUP($G315,'[1]mapping 2015'!$A:$B,2,FALSE))))</f>
        <v>nil</v>
      </c>
      <c r="W315" s="37">
        <f>IF(OR(V315="non comm",V315="nil",J315=0),0,IF(V315="SBM 2.1 IIPS",J315*VLOOKUP(N315,'[2]NGP%'!$C:$D,2,FALSE),J315*SUMIFS('[2]NGP%'!$D:$D,'[2]NGP%'!$A:$A,V315,'[2]NGP%'!$B:$B,AA315)))</f>
        <v>0</v>
      </c>
      <c r="X315" s="37">
        <f>IF(OR(V315="non comm",V315="nil",J315=0),0,IF(V315="SBM 2.1 IIPS",J315*VLOOKUP(N315,'[2]NGP%'!$C:$E,3,FALSE),J315*SUMIFS('[2]NGP%'!$E:$E,'[2]NGP%'!$A:$A,V315,'[2]NGP%'!$B:$B,AA315)))</f>
        <v>0</v>
      </c>
      <c r="Y315" s="32"/>
      <c r="Z315" s="54" t="str">
        <f>IF(MID(H315,1,4)="Item","Nil",IF(G315="contract_cover",VLOOKUP(I315,'svc type'!C:D,2,FALSE),VLOOKUP(G315,'svc type'!A:D,4,FALSE)))</f>
        <v>Nil</v>
      </c>
      <c r="AA315" s="4" t="str">
        <f>IF(B315="","",VLOOKUP(B315,Sector!C:D,2,FALSE))</f>
        <v>STC</v>
      </c>
      <c r="AB315" s="4" t="str">
        <f t="shared" si="9"/>
        <v>david.koh</v>
      </c>
      <c r="AC315" s="4"/>
      <c r="AD315" s="4"/>
      <c r="AE315" s="4"/>
      <c r="AF315" s="4"/>
      <c r="AG315" s="4"/>
    </row>
    <row r="316" spans="1:33" x14ac:dyDescent="0.25">
      <c r="A316" s="57">
        <v>42251.42699216435</v>
      </c>
      <c r="B316" s="32" t="s">
        <v>280</v>
      </c>
      <c r="C316" s="32" t="s">
        <v>765</v>
      </c>
      <c r="D316" s="32" t="s">
        <v>764</v>
      </c>
      <c r="E316" s="32" t="s">
        <v>763</v>
      </c>
      <c r="F316" s="32" t="s">
        <v>6359</v>
      </c>
      <c r="G316" s="32" t="s">
        <v>656</v>
      </c>
      <c r="H316" s="32" t="s">
        <v>822</v>
      </c>
      <c r="I316" s="32" t="s">
        <v>260</v>
      </c>
      <c r="J316" s="35">
        <v>0</v>
      </c>
      <c r="K316" s="35">
        <v>0</v>
      </c>
      <c r="L316" s="35">
        <v>0</v>
      </c>
      <c r="M316" s="35">
        <v>0</v>
      </c>
      <c r="N316" s="32" t="s">
        <v>17</v>
      </c>
      <c r="O316" s="32" t="s">
        <v>18</v>
      </c>
      <c r="P316" s="32">
        <v>1</v>
      </c>
      <c r="Q316" s="32" t="s">
        <v>2018</v>
      </c>
      <c r="R316" s="39">
        <f t="shared" si="8"/>
        <v>1509</v>
      </c>
      <c r="S316" s="5" t="s">
        <v>51</v>
      </c>
      <c r="T316" s="5" t="s">
        <v>64</v>
      </c>
      <c r="U316" s="2"/>
      <c r="V316" s="2" t="str">
        <f>IF($J316+$L316=0,"nil",IF(OR($B316="TCU-WS",$B316=""),"non comm",IF(OR($G316="contract_cover",$H316="fixed price"),VLOOKUP($I316,'[1]mapping 2015'!$A:$B,2,FALSE),VLOOKUP($G316,'[1]mapping 2015'!$A:$B,2,FALSE))))</f>
        <v>nil</v>
      </c>
      <c r="W316" s="37">
        <f>IF(OR(V316="non comm",V316="nil",J316=0),0,IF(V316="SBM 2.1 IIPS",J316*VLOOKUP(N316,'[2]NGP%'!$C:$D,2,FALSE),J316*SUMIFS('[2]NGP%'!$D:$D,'[2]NGP%'!$A:$A,V316,'[2]NGP%'!$B:$B,AA316)))</f>
        <v>0</v>
      </c>
      <c r="X316" s="37">
        <f>IF(OR(V316="non comm",V316="nil",J316=0),0,IF(V316="SBM 2.1 IIPS",J316*VLOOKUP(N316,'[2]NGP%'!$C:$E,3,FALSE),J316*SUMIFS('[2]NGP%'!$E:$E,'[2]NGP%'!$A:$A,V316,'[2]NGP%'!$B:$B,AA316)))</f>
        <v>0</v>
      </c>
      <c r="Y316" s="32"/>
      <c r="Z316" s="54" t="str">
        <f>IF(MID(H316,1,4)="Item","Nil",IF(G316="contract_cover",VLOOKUP(I316,'svc type'!C:D,2,FALSE),VLOOKUP(G316,'svc type'!A:D,4,FALSE)))</f>
        <v>Nil</v>
      </c>
      <c r="AA316" s="4" t="str">
        <f>IF(B316="","",VLOOKUP(B316,Sector!C:D,2,FALSE))</f>
        <v>STC</v>
      </c>
      <c r="AB316" s="4" t="str">
        <f t="shared" si="9"/>
        <v>david.koh</v>
      </c>
      <c r="AC316" s="4"/>
      <c r="AD316" s="4"/>
      <c r="AE316" s="4"/>
      <c r="AF316" s="4"/>
      <c r="AG316" s="4"/>
    </row>
    <row r="317" spans="1:33" x14ac:dyDescent="0.25">
      <c r="A317" s="57">
        <v>42251.42699216435</v>
      </c>
      <c r="B317" s="32" t="s">
        <v>280</v>
      </c>
      <c r="C317" s="32" t="s">
        <v>765</v>
      </c>
      <c r="D317" s="32" t="s">
        <v>764</v>
      </c>
      <c r="E317" s="32" t="s">
        <v>763</v>
      </c>
      <c r="F317" s="32" t="s">
        <v>6359</v>
      </c>
      <c r="G317" s="32" t="s">
        <v>656</v>
      </c>
      <c r="H317" s="32" t="s">
        <v>821</v>
      </c>
      <c r="I317" s="32" t="s">
        <v>260</v>
      </c>
      <c r="J317" s="35">
        <v>0</v>
      </c>
      <c r="K317" s="35">
        <v>0</v>
      </c>
      <c r="L317" s="35">
        <v>0</v>
      </c>
      <c r="M317" s="35">
        <v>0</v>
      </c>
      <c r="N317" s="32" t="s">
        <v>17</v>
      </c>
      <c r="O317" s="32" t="s">
        <v>18</v>
      </c>
      <c r="P317" s="32">
        <v>1</v>
      </c>
      <c r="Q317" s="32" t="s">
        <v>2018</v>
      </c>
      <c r="R317" s="39">
        <f t="shared" si="8"/>
        <v>1509</v>
      </c>
      <c r="S317" s="5" t="s">
        <v>51</v>
      </c>
      <c r="T317" s="5" t="s">
        <v>64</v>
      </c>
      <c r="U317" s="2"/>
      <c r="V317" s="2" t="str">
        <f>IF($J317+$L317=0,"nil",IF(OR($B317="TCU-WS",$B317=""),"non comm",IF(OR($G317="contract_cover",$H317="fixed price"),VLOOKUP($I317,'[1]mapping 2015'!$A:$B,2,FALSE),VLOOKUP($G317,'[1]mapping 2015'!$A:$B,2,FALSE))))</f>
        <v>nil</v>
      </c>
      <c r="W317" s="37">
        <f>IF(OR(V317="non comm",V317="nil",J317=0),0,IF(V317="SBM 2.1 IIPS",J317*VLOOKUP(N317,'[2]NGP%'!$C:$D,2,FALSE),J317*SUMIFS('[2]NGP%'!$D:$D,'[2]NGP%'!$A:$A,V317,'[2]NGP%'!$B:$B,AA317)))</f>
        <v>0</v>
      </c>
      <c r="X317" s="37">
        <f>IF(OR(V317="non comm",V317="nil",J317=0),0,IF(V317="SBM 2.1 IIPS",J317*VLOOKUP(N317,'[2]NGP%'!$C:$E,3,FALSE),J317*SUMIFS('[2]NGP%'!$E:$E,'[2]NGP%'!$A:$A,V317,'[2]NGP%'!$B:$B,AA317)))</f>
        <v>0</v>
      </c>
      <c r="Y317" s="32"/>
      <c r="Z317" s="54" t="str">
        <f>IF(MID(H317,1,4)="Item","Nil",IF(G317="contract_cover",VLOOKUP(I317,'svc type'!C:D,2,FALSE),VLOOKUP(G317,'svc type'!A:D,4,FALSE)))</f>
        <v>Nil</v>
      </c>
      <c r="AA317" s="4" t="str">
        <f>IF(B317="","",VLOOKUP(B317,Sector!C:D,2,FALSE))</f>
        <v>STC</v>
      </c>
      <c r="AB317" s="4" t="str">
        <f t="shared" si="9"/>
        <v>david.koh</v>
      </c>
      <c r="AC317" s="4"/>
      <c r="AD317" s="4"/>
      <c r="AE317" s="4"/>
      <c r="AF317" s="4"/>
      <c r="AG317" s="4"/>
    </row>
    <row r="318" spans="1:33" x14ac:dyDescent="0.25">
      <c r="A318" s="57">
        <v>42251.42699216435</v>
      </c>
      <c r="B318" s="32" t="s">
        <v>280</v>
      </c>
      <c r="C318" s="32" t="s">
        <v>765</v>
      </c>
      <c r="D318" s="32" t="s">
        <v>764</v>
      </c>
      <c r="E318" s="32" t="s">
        <v>763</v>
      </c>
      <c r="F318" s="32" t="s">
        <v>6359</v>
      </c>
      <c r="G318" s="32" t="s">
        <v>656</v>
      </c>
      <c r="H318" s="32" t="s">
        <v>777</v>
      </c>
      <c r="I318" s="32" t="s">
        <v>260</v>
      </c>
      <c r="J318" s="35">
        <v>0</v>
      </c>
      <c r="K318" s="35">
        <v>0</v>
      </c>
      <c r="L318" s="35">
        <v>0</v>
      </c>
      <c r="M318" s="35">
        <v>0</v>
      </c>
      <c r="N318" s="32" t="s">
        <v>17</v>
      </c>
      <c r="O318" s="32" t="s">
        <v>18</v>
      </c>
      <c r="P318" s="32">
        <v>1</v>
      </c>
      <c r="Q318" s="32" t="s">
        <v>2018</v>
      </c>
      <c r="R318" s="39">
        <f t="shared" si="8"/>
        <v>1509</v>
      </c>
      <c r="S318" s="5" t="s">
        <v>51</v>
      </c>
      <c r="T318" s="5" t="s">
        <v>64</v>
      </c>
      <c r="U318" s="2"/>
      <c r="V318" s="2" t="str">
        <f>IF($J318+$L318=0,"nil",IF(OR($B318="TCU-WS",$B318=""),"non comm",IF(OR($G318="contract_cover",$H318="fixed price"),VLOOKUP($I318,'[1]mapping 2015'!$A:$B,2,FALSE),VLOOKUP($G318,'[1]mapping 2015'!$A:$B,2,FALSE))))</f>
        <v>nil</v>
      </c>
      <c r="W318" s="37">
        <f>IF(OR(V318="non comm",V318="nil",J318=0),0,IF(V318="SBM 2.1 IIPS",J318*VLOOKUP(N318,'[2]NGP%'!$C:$D,2,FALSE),J318*SUMIFS('[2]NGP%'!$D:$D,'[2]NGP%'!$A:$A,V318,'[2]NGP%'!$B:$B,AA318)))</f>
        <v>0</v>
      </c>
      <c r="X318" s="37">
        <f>IF(OR(V318="non comm",V318="nil",J318=0),0,IF(V318="SBM 2.1 IIPS",J318*VLOOKUP(N318,'[2]NGP%'!$C:$E,3,FALSE),J318*SUMIFS('[2]NGP%'!$E:$E,'[2]NGP%'!$A:$A,V318,'[2]NGP%'!$B:$B,AA318)))</f>
        <v>0</v>
      </c>
      <c r="Y318" s="32"/>
      <c r="Z318" s="54" t="str">
        <f>IF(MID(H318,1,4)="Item","Nil",IF(G318="contract_cover",VLOOKUP(I318,'svc type'!C:D,2,FALSE),VLOOKUP(G318,'svc type'!A:D,4,FALSE)))</f>
        <v>Nil</v>
      </c>
      <c r="AA318" s="4" t="str">
        <f>IF(B318="","",VLOOKUP(B318,Sector!C:D,2,FALSE))</f>
        <v>STC</v>
      </c>
      <c r="AB318" s="4" t="str">
        <f t="shared" si="9"/>
        <v>david.koh</v>
      </c>
      <c r="AC318" s="4"/>
      <c r="AD318" s="4"/>
      <c r="AE318" s="4"/>
      <c r="AF318" s="4"/>
      <c r="AG318" s="4"/>
    </row>
    <row r="319" spans="1:33" x14ac:dyDescent="0.25">
      <c r="A319" s="57">
        <v>42251.42699216435</v>
      </c>
      <c r="B319" s="32" t="s">
        <v>280</v>
      </c>
      <c r="C319" s="32" t="s">
        <v>765</v>
      </c>
      <c r="D319" s="32" t="s">
        <v>764</v>
      </c>
      <c r="E319" s="32" t="s">
        <v>763</v>
      </c>
      <c r="F319" s="32" t="s">
        <v>6359</v>
      </c>
      <c r="G319" s="32" t="s">
        <v>656</v>
      </c>
      <c r="H319" s="32" t="s">
        <v>773</v>
      </c>
      <c r="I319" s="32" t="s">
        <v>260</v>
      </c>
      <c r="J319" s="35">
        <v>0</v>
      </c>
      <c r="K319" s="35">
        <v>0</v>
      </c>
      <c r="L319" s="35">
        <v>0</v>
      </c>
      <c r="M319" s="35">
        <v>0</v>
      </c>
      <c r="N319" s="32" t="s">
        <v>17</v>
      </c>
      <c r="O319" s="32" t="s">
        <v>18</v>
      </c>
      <c r="P319" s="32">
        <v>1</v>
      </c>
      <c r="Q319" s="32" t="s">
        <v>2018</v>
      </c>
      <c r="R319" s="39">
        <f t="shared" si="8"/>
        <v>1509</v>
      </c>
      <c r="S319" s="5" t="s">
        <v>51</v>
      </c>
      <c r="T319" s="5" t="s">
        <v>64</v>
      </c>
      <c r="U319" s="2"/>
      <c r="V319" s="2" t="str">
        <f>IF($J319+$L319=0,"nil",IF(OR($B319="TCU-WS",$B319=""),"non comm",IF(OR($G319="contract_cover",$H319="fixed price"),VLOOKUP($I319,'[1]mapping 2015'!$A:$B,2,FALSE),VLOOKUP($G319,'[1]mapping 2015'!$A:$B,2,FALSE))))</f>
        <v>nil</v>
      </c>
      <c r="W319" s="37">
        <f>IF(OR(V319="non comm",V319="nil",J319=0),0,IF(V319="SBM 2.1 IIPS",J319*VLOOKUP(N319,'[2]NGP%'!$C:$D,2,FALSE),J319*SUMIFS('[2]NGP%'!$D:$D,'[2]NGP%'!$A:$A,V319,'[2]NGP%'!$B:$B,AA319)))</f>
        <v>0</v>
      </c>
      <c r="X319" s="37">
        <f>IF(OR(V319="non comm",V319="nil",J319=0),0,IF(V319="SBM 2.1 IIPS",J319*VLOOKUP(N319,'[2]NGP%'!$C:$E,3,FALSE),J319*SUMIFS('[2]NGP%'!$E:$E,'[2]NGP%'!$A:$A,V319,'[2]NGP%'!$B:$B,AA319)))</f>
        <v>0</v>
      </c>
      <c r="Y319" s="32"/>
      <c r="Z319" s="54" t="str">
        <f>IF(MID(H319,1,4)="Item","Nil",IF(G319="contract_cover",VLOOKUP(I319,'svc type'!C:D,2,FALSE),VLOOKUP(G319,'svc type'!A:D,4,FALSE)))</f>
        <v>Nil</v>
      </c>
      <c r="AA319" s="4" t="str">
        <f>IF(B319="","",VLOOKUP(B319,Sector!C:D,2,FALSE))</f>
        <v>STC</v>
      </c>
      <c r="AB319" s="4" t="str">
        <f t="shared" si="9"/>
        <v>david.koh</v>
      </c>
      <c r="AC319" s="4"/>
      <c r="AD319" s="4"/>
      <c r="AE319" s="4"/>
      <c r="AF319" s="4"/>
      <c r="AG319" s="4"/>
    </row>
    <row r="320" spans="1:33" x14ac:dyDescent="0.25">
      <c r="A320" s="57">
        <v>42251.42699216435</v>
      </c>
      <c r="B320" s="32" t="s">
        <v>280</v>
      </c>
      <c r="C320" s="32" t="s">
        <v>765</v>
      </c>
      <c r="D320" s="32" t="s">
        <v>764</v>
      </c>
      <c r="E320" s="32" t="s">
        <v>763</v>
      </c>
      <c r="F320" s="32" t="s">
        <v>6359</v>
      </c>
      <c r="G320" s="32" t="s">
        <v>656</v>
      </c>
      <c r="H320" s="32" t="s">
        <v>772</v>
      </c>
      <c r="I320" s="32" t="s">
        <v>260</v>
      </c>
      <c r="J320" s="35">
        <v>0</v>
      </c>
      <c r="K320" s="35">
        <v>0</v>
      </c>
      <c r="L320" s="35">
        <v>0</v>
      </c>
      <c r="M320" s="35">
        <v>0</v>
      </c>
      <c r="N320" s="32" t="s">
        <v>17</v>
      </c>
      <c r="O320" s="32" t="s">
        <v>18</v>
      </c>
      <c r="P320" s="32">
        <v>1</v>
      </c>
      <c r="Q320" s="32" t="s">
        <v>2018</v>
      </c>
      <c r="R320" s="39">
        <f t="shared" si="8"/>
        <v>1509</v>
      </c>
      <c r="S320" s="5" t="s">
        <v>51</v>
      </c>
      <c r="T320" s="5" t="s">
        <v>64</v>
      </c>
      <c r="U320" s="2"/>
      <c r="V320" s="2" t="str">
        <f>IF($J320+$L320=0,"nil",IF(OR($B320="TCU-WS",$B320=""),"non comm",IF(OR($G320="contract_cover",$H320="fixed price"),VLOOKUP($I320,'[1]mapping 2015'!$A:$B,2,FALSE),VLOOKUP($G320,'[1]mapping 2015'!$A:$B,2,FALSE))))</f>
        <v>nil</v>
      </c>
      <c r="W320" s="37">
        <f>IF(OR(V320="non comm",V320="nil",J320=0),0,IF(V320="SBM 2.1 IIPS",J320*VLOOKUP(N320,'[2]NGP%'!$C:$D,2,FALSE),J320*SUMIFS('[2]NGP%'!$D:$D,'[2]NGP%'!$A:$A,V320,'[2]NGP%'!$B:$B,AA320)))</f>
        <v>0</v>
      </c>
      <c r="X320" s="37">
        <f>IF(OR(V320="non comm",V320="nil",J320=0),0,IF(V320="SBM 2.1 IIPS",J320*VLOOKUP(N320,'[2]NGP%'!$C:$E,3,FALSE),J320*SUMIFS('[2]NGP%'!$E:$E,'[2]NGP%'!$A:$A,V320,'[2]NGP%'!$B:$B,AA320)))</f>
        <v>0</v>
      </c>
      <c r="Y320" s="32"/>
      <c r="Z320" s="54" t="str">
        <f>IF(MID(H320,1,4)="Item","Nil",IF(G320="contract_cover",VLOOKUP(I320,'svc type'!C:D,2,FALSE),VLOOKUP(G320,'svc type'!A:D,4,FALSE)))</f>
        <v>Nil</v>
      </c>
      <c r="AA320" s="4" t="str">
        <f>IF(B320="","",VLOOKUP(B320,Sector!C:D,2,FALSE))</f>
        <v>STC</v>
      </c>
      <c r="AB320" s="4" t="str">
        <f t="shared" si="9"/>
        <v>david.koh</v>
      </c>
      <c r="AC320" s="4"/>
      <c r="AD320" s="4"/>
      <c r="AE320" s="4"/>
      <c r="AF320" s="4"/>
      <c r="AG320" s="4"/>
    </row>
    <row r="321" spans="1:33" x14ac:dyDescent="0.25">
      <c r="A321" s="57">
        <v>42251.42699216435</v>
      </c>
      <c r="B321" s="32" t="s">
        <v>280</v>
      </c>
      <c r="C321" s="32" t="s">
        <v>765</v>
      </c>
      <c r="D321" s="32" t="s">
        <v>764</v>
      </c>
      <c r="E321" s="32" t="s">
        <v>763</v>
      </c>
      <c r="F321" s="32" t="s">
        <v>6359</v>
      </c>
      <c r="G321" s="32" t="s">
        <v>656</v>
      </c>
      <c r="H321" s="32" t="s">
        <v>771</v>
      </c>
      <c r="I321" s="32" t="s">
        <v>260</v>
      </c>
      <c r="J321" s="35">
        <v>0</v>
      </c>
      <c r="K321" s="35">
        <v>0</v>
      </c>
      <c r="L321" s="35">
        <v>0</v>
      </c>
      <c r="M321" s="35">
        <v>0</v>
      </c>
      <c r="N321" s="32" t="s">
        <v>17</v>
      </c>
      <c r="O321" s="32" t="s">
        <v>18</v>
      </c>
      <c r="P321" s="32">
        <v>1</v>
      </c>
      <c r="Q321" s="32" t="s">
        <v>2018</v>
      </c>
      <c r="R321" s="39">
        <f t="shared" si="8"/>
        <v>1509</v>
      </c>
      <c r="S321" s="5" t="s">
        <v>51</v>
      </c>
      <c r="T321" s="5" t="s">
        <v>64</v>
      </c>
      <c r="U321" s="2"/>
      <c r="V321" s="2" t="str">
        <f>IF($J321+$L321=0,"nil",IF(OR($B321="TCU-WS",$B321=""),"non comm",IF(OR($G321="contract_cover",$H321="fixed price"),VLOOKUP($I321,'[1]mapping 2015'!$A:$B,2,FALSE),VLOOKUP($G321,'[1]mapping 2015'!$A:$B,2,FALSE))))</f>
        <v>nil</v>
      </c>
      <c r="W321" s="37">
        <f>IF(OR(V321="non comm",V321="nil",J321=0),0,IF(V321="SBM 2.1 IIPS",J321*VLOOKUP(N321,'[2]NGP%'!$C:$D,2,FALSE),J321*SUMIFS('[2]NGP%'!$D:$D,'[2]NGP%'!$A:$A,V321,'[2]NGP%'!$B:$B,AA321)))</f>
        <v>0</v>
      </c>
      <c r="X321" s="37">
        <f>IF(OR(V321="non comm",V321="nil",J321=0),0,IF(V321="SBM 2.1 IIPS",J321*VLOOKUP(N321,'[2]NGP%'!$C:$E,3,FALSE),J321*SUMIFS('[2]NGP%'!$E:$E,'[2]NGP%'!$A:$A,V321,'[2]NGP%'!$B:$B,AA321)))</f>
        <v>0</v>
      </c>
      <c r="Y321" s="32"/>
      <c r="Z321" s="54" t="str">
        <f>IF(MID(H321,1,4)="Item","Nil",IF(G321="contract_cover",VLOOKUP(I321,'svc type'!C:D,2,FALSE),VLOOKUP(G321,'svc type'!A:D,4,FALSE)))</f>
        <v>Nil</v>
      </c>
      <c r="AA321" s="4" t="str">
        <f>IF(B321="","",VLOOKUP(B321,Sector!C:D,2,FALSE))</f>
        <v>STC</v>
      </c>
      <c r="AB321" s="4" t="str">
        <f t="shared" si="9"/>
        <v>david.koh</v>
      </c>
      <c r="AC321" s="4"/>
      <c r="AD321" s="4"/>
      <c r="AE321" s="4"/>
      <c r="AF321" s="4"/>
      <c r="AG321" s="4"/>
    </row>
    <row r="322" spans="1:33" x14ac:dyDescent="0.25">
      <c r="A322" s="57">
        <v>42251.42699216435</v>
      </c>
      <c r="B322" s="32" t="s">
        <v>280</v>
      </c>
      <c r="C322" s="32" t="s">
        <v>765</v>
      </c>
      <c r="D322" s="32" t="s">
        <v>764</v>
      </c>
      <c r="E322" s="32" t="s">
        <v>763</v>
      </c>
      <c r="F322" s="32" t="s">
        <v>6359</v>
      </c>
      <c r="G322" s="32" t="s">
        <v>656</v>
      </c>
      <c r="H322" s="32" t="s">
        <v>770</v>
      </c>
      <c r="I322" s="32" t="s">
        <v>260</v>
      </c>
      <c r="J322" s="35">
        <v>0</v>
      </c>
      <c r="K322" s="35">
        <v>0</v>
      </c>
      <c r="L322" s="35">
        <v>0</v>
      </c>
      <c r="M322" s="35">
        <v>0</v>
      </c>
      <c r="N322" s="32" t="s">
        <v>17</v>
      </c>
      <c r="O322" s="32" t="s">
        <v>18</v>
      </c>
      <c r="P322" s="32">
        <v>1</v>
      </c>
      <c r="Q322" s="32" t="s">
        <v>2018</v>
      </c>
      <c r="R322" s="39">
        <f t="shared" si="8"/>
        <v>1509</v>
      </c>
      <c r="S322" s="5" t="s">
        <v>51</v>
      </c>
      <c r="T322" s="5" t="s">
        <v>64</v>
      </c>
      <c r="U322" s="2"/>
      <c r="V322" s="2" t="str">
        <f>IF($J322+$L322=0,"nil",IF(OR($B322="TCU-WS",$B322=""),"non comm",IF(OR($G322="contract_cover",$H322="fixed price"),VLOOKUP($I322,'[1]mapping 2015'!$A:$B,2,FALSE),VLOOKUP($G322,'[1]mapping 2015'!$A:$B,2,FALSE))))</f>
        <v>nil</v>
      </c>
      <c r="W322" s="37">
        <f>IF(OR(V322="non comm",V322="nil",J322=0),0,IF(V322="SBM 2.1 IIPS",J322*VLOOKUP(N322,'[2]NGP%'!$C:$D,2,FALSE),J322*SUMIFS('[2]NGP%'!$D:$D,'[2]NGP%'!$A:$A,V322,'[2]NGP%'!$B:$B,AA322)))</f>
        <v>0</v>
      </c>
      <c r="X322" s="37">
        <f>IF(OR(V322="non comm",V322="nil",J322=0),0,IF(V322="SBM 2.1 IIPS",J322*VLOOKUP(N322,'[2]NGP%'!$C:$E,3,FALSE),J322*SUMIFS('[2]NGP%'!$E:$E,'[2]NGP%'!$A:$A,V322,'[2]NGP%'!$B:$B,AA322)))</f>
        <v>0</v>
      </c>
      <c r="Y322" s="32"/>
      <c r="Z322" s="54" t="str">
        <f>IF(MID(H322,1,4)="Item","Nil",IF(G322="contract_cover",VLOOKUP(I322,'svc type'!C:D,2,FALSE),VLOOKUP(G322,'svc type'!A:D,4,FALSE)))</f>
        <v>Nil</v>
      </c>
      <c r="AA322" s="4" t="str">
        <f>IF(B322="","",VLOOKUP(B322,Sector!C:D,2,FALSE))</f>
        <v>STC</v>
      </c>
      <c r="AB322" s="4" t="str">
        <f t="shared" si="9"/>
        <v>david.koh</v>
      </c>
      <c r="AC322" s="4"/>
      <c r="AD322" s="4"/>
      <c r="AE322" s="4"/>
      <c r="AF322" s="4"/>
      <c r="AG322" s="4"/>
    </row>
    <row r="323" spans="1:33" x14ac:dyDescent="0.25">
      <c r="A323" s="57">
        <v>42251.42699216435</v>
      </c>
      <c r="B323" s="32" t="s">
        <v>280</v>
      </c>
      <c r="C323" s="32" t="s">
        <v>765</v>
      </c>
      <c r="D323" s="32" t="s">
        <v>764</v>
      </c>
      <c r="E323" s="32" t="s">
        <v>763</v>
      </c>
      <c r="F323" s="32" t="s">
        <v>6359</v>
      </c>
      <c r="G323" s="32" t="s">
        <v>769</v>
      </c>
      <c r="H323" s="32" t="s">
        <v>768</v>
      </c>
      <c r="I323" s="32" t="s">
        <v>260</v>
      </c>
      <c r="J323" s="35">
        <v>0</v>
      </c>
      <c r="K323" s="35">
        <v>0</v>
      </c>
      <c r="L323" s="35">
        <v>0</v>
      </c>
      <c r="M323" s="35">
        <v>0</v>
      </c>
      <c r="N323" s="32" t="s">
        <v>17</v>
      </c>
      <c r="O323" s="32" t="s">
        <v>18</v>
      </c>
      <c r="P323" s="32">
        <v>1</v>
      </c>
      <c r="Q323" s="32" t="s">
        <v>2018</v>
      </c>
      <c r="R323" s="39">
        <f t="shared" ref="R323:R386" si="10">R322</f>
        <v>1509</v>
      </c>
      <c r="S323" s="5" t="s">
        <v>51</v>
      </c>
      <c r="T323" s="5" t="s">
        <v>64</v>
      </c>
      <c r="U323" s="2"/>
      <c r="V323" s="2" t="str">
        <f>IF($J323+$L323=0,"nil",IF(OR($B323="TCU-WS",$B323=""),"non comm",IF(OR($G323="contract_cover",$H323="fixed price"),VLOOKUP($I323,'[1]mapping 2015'!$A:$B,2,FALSE),VLOOKUP($G323,'[1]mapping 2015'!$A:$B,2,FALSE))))</f>
        <v>nil</v>
      </c>
      <c r="W323" s="37">
        <f>IF(OR(V323="non comm",V323="nil",J323=0),0,IF(V323="SBM 2.1 IIPS",J323*VLOOKUP(N323,'[2]NGP%'!$C:$D,2,FALSE),J323*SUMIFS('[2]NGP%'!$D:$D,'[2]NGP%'!$A:$A,V323,'[2]NGP%'!$B:$B,AA323)))</f>
        <v>0</v>
      </c>
      <c r="X323" s="37">
        <f>IF(OR(V323="non comm",V323="nil",J323=0),0,IF(V323="SBM 2.1 IIPS",J323*VLOOKUP(N323,'[2]NGP%'!$C:$E,3,FALSE),J323*SUMIFS('[2]NGP%'!$E:$E,'[2]NGP%'!$A:$A,V323,'[2]NGP%'!$B:$B,AA323)))</f>
        <v>0</v>
      </c>
      <c r="Y323" s="32"/>
      <c r="Z323" s="54" t="str">
        <f>IF(MID(H323,1,4)="Item","Nil",IF(G323="contract_cover",VLOOKUP(I323,'svc type'!C:D,2,FALSE),VLOOKUP(G323,'svc type'!A:D,4,FALSE)))</f>
        <v>Nil</v>
      </c>
      <c r="AA323" s="4" t="str">
        <f>IF(B323="","",VLOOKUP(B323,Sector!C:D,2,FALSE))</f>
        <v>STC</v>
      </c>
      <c r="AB323" s="4" t="str">
        <f t="shared" ref="AB323:AB386" si="11">B323</f>
        <v>david.koh</v>
      </c>
      <c r="AC323" s="4"/>
      <c r="AD323" s="4"/>
      <c r="AE323" s="4"/>
      <c r="AF323" s="4"/>
      <c r="AG323" s="4"/>
    </row>
    <row r="324" spans="1:33" x14ac:dyDescent="0.25">
      <c r="A324" s="57">
        <v>42251.42699216435</v>
      </c>
      <c r="B324" s="32" t="s">
        <v>280</v>
      </c>
      <c r="C324" s="32" t="s">
        <v>765</v>
      </c>
      <c r="D324" s="32" t="s">
        <v>764</v>
      </c>
      <c r="E324" s="32" t="s">
        <v>763</v>
      </c>
      <c r="F324" s="32" t="s">
        <v>6359</v>
      </c>
      <c r="G324" s="32" t="s">
        <v>656</v>
      </c>
      <c r="H324" s="32" t="s">
        <v>767</v>
      </c>
      <c r="I324" s="32" t="s">
        <v>260</v>
      </c>
      <c r="J324" s="35">
        <v>0</v>
      </c>
      <c r="K324" s="35">
        <v>0</v>
      </c>
      <c r="L324" s="35">
        <v>0</v>
      </c>
      <c r="M324" s="35">
        <v>0</v>
      </c>
      <c r="N324" s="32" t="s">
        <v>17</v>
      </c>
      <c r="O324" s="32" t="s">
        <v>18</v>
      </c>
      <c r="P324" s="32">
        <v>1</v>
      </c>
      <c r="Q324" s="32" t="s">
        <v>2018</v>
      </c>
      <c r="R324" s="39">
        <f t="shared" si="10"/>
        <v>1509</v>
      </c>
      <c r="S324" s="5" t="s">
        <v>51</v>
      </c>
      <c r="T324" s="5" t="s">
        <v>64</v>
      </c>
      <c r="U324" s="2"/>
      <c r="V324" s="2" t="str">
        <f>IF($J324+$L324=0,"nil",IF(OR($B324="TCU-WS",$B324=""),"non comm",IF(OR($G324="contract_cover",$H324="fixed price"),VLOOKUP($I324,'[1]mapping 2015'!$A:$B,2,FALSE),VLOOKUP($G324,'[1]mapping 2015'!$A:$B,2,FALSE))))</f>
        <v>nil</v>
      </c>
      <c r="W324" s="37">
        <f>IF(OR(V324="non comm",V324="nil",J324=0),0,IF(V324="SBM 2.1 IIPS",J324*VLOOKUP(N324,'[2]NGP%'!$C:$D,2,FALSE),J324*SUMIFS('[2]NGP%'!$D:$D,'[2]NGP%'!$A:$A,V324,'[2]NGP%'!$B:$B,AA324)))</f>
        <v>0</v>
      </c>
      <c r="X324" s="37">
        <f>IF(OR(V324="non comm",V324="nil",J324=0),0,IF(V324="SBM 2.1 IIPS",J324*VLOOKUP(N324,'[2]NGP%'!$C:$E,3,FALSE),J324*SUMIFS('[2]NGP%'!$E:$E,'[2]NGP%'!$A:$A,V324,'[2]NGP%'!$B:$B,AA324)))</f>
        <v>0</v>
      </c>
      <c r="Y324" s="32"/>
      <c r="Z324" s="54" t="str">
        <f>IF(MID(H324,1,4)="Item","Nil",IF(G324="contract_cover",VLOOKUP(I324,'svc type'!C:D,2,FALSE),VLOOKUP(G324,'svc type'!A:D,4,FALSE)))</f>
        <v>Nil</v>
      </c>
      <c r="AA324" s="4" t="str">
        <f>IF(B324="","",VLOOKUP(B324,Sector!C:D,2,FALSE))</f>
        <v>STC</v>
      </c>
      <c r="AB324" s="4" t="str">
        <f t="shared" si="11"/>
        <v>david.koh</v>
      </c>
      <c r="AC324" s="4"/>
      <c r="AD324" s="4"/>
      <c r="AE324" s="4"/>
      <c r="AF324" s="4"/>
      <c r="AG324" s="4"/>
    </row>
    <row r="325" spans="1:33" x14ac:dyDescent="0.25">
      <c r="A325" s="57">
        <v>42251.42699216435</v>
      </c>
      <c r="B325" s="32" t="s">
        <v>280</v>
      </c>
      <c r="C325" s="32" t="s">
        <v>765</v>
      </c>
      <c r="D325" s="32" t="s">
        <v>764</v>
      </c>
      <c r="E325" s="32" t="s">
        <v>763</v>
      </c>
      <c r="F325" s="32" t="s">
        <v>6359</v>
      </c>
      <c r="G325" s="32" t="s">
        <v>701</v>
      </c>
      <c r="H325" s="32" t="s">
        <v>766</v>
      </c>
      <c r="I325" s="32" t="s">
        <v>260</v>
      </c>
      <c r="J325" s="35">
        <v>0</v>
      </c>
      <c r="K325" s="35">
        <v>0</v>
      </c>
      <c r="L325" s="35">
        <v>0</v>
      </c>
      <c r="M325" s="35">
        <v>0</v>
      </c>
      <c r="N325" s="32" t="s">
        <v>17</v>
      </c>
      <c r="O325" s="32" t="s">
        <v>18</v>
      </c>
      <c r="P325" s="32">
        <v>1</v>
      </c>
      <c r="Q325" s="32" t="s">
        <v>2018</v>
      </c>
      <c r="R325" s="39">
        <f t="shared" si="10"/>
        <v>1509</v>
      </c>
      <c r="S325" s="5" t="s">
        <v>51</v>
      </c>
      <c r="T325" s="5" t="s">
        <v>64</v>
      </c>
      <c r="U325" s="2"/>
      <c r="V325" s="2" t="str">
        <f>IF($J325+$L325=0,"nil",IF(OR($B325="TCU-WS",$B325=""),"non comm",IF(OR($G325="contract_cover",$H325="fixed price"),VLOOKUP($I325,'[1]mapping 2015'!$A:$B,2,FALSE),VLOOKUP($G325,'[1]mapping 2015'!$A:$B,2,FALSE))))</f>
        <v>nil</v>
      </c>
      <c r="W325" s="37">
        <f>IF(OR(V325="non comm",V325="nil",J325=0),0,IF(V325="SBM 2.1 IIPS",J325*VLOOKUP(N325,'[2]NGP%'!$C:$D,2,FALSE),J325*SUMIFS('[2]NGP%'!$D:$D,'[2]NGP%'!$A:$A,V325,'[2]NGP%'!$B:$B,AA325)))</f>
        <v>0</v>
      </c>
      <c r="X325" s="37">
        <f>IF(OR(V325="non comm",V325="nil",J325=0),0,IF(V325="SBM 2.1 IIPS",J325*VLOOKUP(N325,'[2]NGP%'!$C:$E,3,FALSE),J325*SUMIFS('[2]NGP%'!$E:$E,'[2]NGP%'!$A:$A,V325,'[2]NGP%'!$B:$B,AA325)))</f>
        <v>0</v>
      </c>
      <c r="Y325" s="32"/>
      <c r="Z325" s="54" t="str">
        <f>IF(MID(H325,1,4)="Item","Nil",IF(G325="contract_cover",VLOOKUP(I325,'svc type'!C:D,2,FALSE),VLOOKUP(G325,'svc type'!A:D,4,FALSE)))</f>
        <v>Nil</v>
      </c>
      <c r="AA325" s="4" t="str">
        <f>IF(B325="","",VLOOKUP(B325,Sector!C:D,2,FALSE))</f>
        <v>STC</v>
      </c>
      <c r="AB325" s="4" t="str">
        <f t="shared" si="11"/>
        <v>david.koh</v>
      </c>
      <c r="AC325" s="4"/>
      <c r="AD325" s="4"/>
      <c r="AE325" s="4"/>
      <c r="AF325" s="4"/>
      <c r="AG325" s="4"/>
    </row>
    <row r="326" spans="1:33" x14ac:dyDescent="0.25">
      <c r="A326" s="57">
        <v>42251.42699216435</v>
      </c>
      <c r="B326" s="32" t="s">
        <v>280</v>
      </c>
      <c r="C326" s="32" t="s">
        <v>765</v>
      </c>
      <c r="D326" s="32" t="s">
        <v>764</v>
      </c>
      <c r="E326" s="32" t="s">
        <v>763</v>
      </c>
      <c r="F326" s="32" t="s">
        <v>6359</v>
      </c>
      <c r="G326" s="32" t="s">
        <v>762</v>
      </c>
      <c r="H326" s="32" t="s">
        <v>761</v>
      </c>
      <c r="I326" s="32" t="s">
        <v>260</v>
      </c>
      <c r="J326" s="35">
        <v>0</v>
      </c>
      <c r="K326" s="35">
        <v>0</v>
      </c>
      <c r="L326" s="35">
        <v>0</v>
      </c>
      <c r="M326" s="35">
        <v>0</v>
      </c>
      <c r="N326" s="32" t="s">
        <v>17</v>
      </c>
      <c r="O326" s="32" t="s">
        <v>18</v>
      </c>
      <c r="P326" s="32">
        <v>1</v>
      </c>
      <c r="Q326" s="32" t="s">
        <v>2018</v>
      </c>
      <c r="R326" s="39">
        <f t="shared" si="10"/>
        <v>1509</v>
      </c>
      <c r="S326" s="5" t="s">
        <v>51</v>
      </c>
      <c r="T326" s="5" t="s">
        <v>64</v>
      </c>
      <c r="U326" s="2"/>
      <c r="V326" s="2" t="str">
        <f>IF($J326+$L326=0,"nil",IF(OR($B326="TCU-WS",$B326=""),"non comm",IF(OR($G326="contract_cover",$H326="fixed price"),VLOOKUP($I326,'[1]mapping 2015'!$A:$B,2,FALSE),VLOOKUP($G326,'[1]mapping 2015'!$A:$B,2,FALSE))))</f>
        <v>nil</v>
      </c>
      <c r="W326" s="37">
        <f>IF(OR(V326="non comm",V326="nil",J326=0),0,IF(V326="SBM 2.1 IIPS",J326*VLOOKUP(N326,'[2]NGP%'!$C:$D,2,FALSE),J326*SUMIFS('[2]NGP%'!$D:$D,'[2]NGP%'!$A:$A,V326,'[2]NGP%'!$B:$B,AA326)))</f>
        <v>0</v>
      </c>
      <c r="X326" s="37">
        <f>IF(OR(V326="non comm",V326="nil",J326=0),0,IF(V326="SBM 2.1 IIPS",J326*VLOOKUP(N326,'[2]NGP%'!$C:$E,3,FALSE),J326*SUMIFS('[2]NGP%'!$E:$E,'[2]NGP%'!$A:$A,V326,'[2]NGP%'!$B:$B,AA326)))</f>
        <v>0</v>
      </c>
      <c r="Y326" s="32"/>
      <c r="Z326" s="54" t="str">
        <f>IF(MID(H326,1,4)="Item","Nil",IF(G326="contract_cover",VLOOKUP(I326,'svc type'!C:D,2,FALSE),VLOOKUP(G326,'svc type'!A:D,4,FALSE)))</f>
        <v>Nil</v>
      </c>
      <c r="AA326" s="4" t="str">
        <f>IF(B326="","",VLOOKUP(B326,Sector!C:D,2,FALSE))</f>
        <v>STC</v>
      </c>
      <c r="AB326" s="4" t="str">
        <f t="shared" si="11"/>
        <v>david.koh</v>
      </c>
      <c r="AC326" s="4"/>
      <c r="AD326" s="4"/>
      <c r="AE326" s="4"/>
      <c r="AF326" s="4"/>
      <c r="AG326" s="4"/>
    </row>
    <row r="327" spans="1:33" x14ac:dyDescent="0.25">
      <c r="A327" s="57">
        <v>42251.429201770836</v>
      </c>
      <c r="B327" s="32" t="s">
        <v>21</v>
      </c>
      <c r="C327" s="32" t="s">
        <v>722</v>
      </c>
      <c r="D327" s="32" t="s">
        <v>334</v>
      </c>
      <c r="E327" s="32" t="s">
        <v>5845</v>
      </c>
      <c r="F327" s="32" t="s">
        <v>6360</v>
      </c>
      <c r="G327" s="32" t="s">
        <v>367</v>
      </c>
      <c r="H327" s="32" t="s">
        <v>366</v>
      </c>
      <c r="I327" s="32" t="s">
        <v>2007</v>
      </c>
      <c r="J327" s="35">
        <v>0</v>
      </c>
      <c r="K327" s="35">
        <v>0</v>
      </c>
      <c r="L327" s="35">
        <v>14.25</v>
      </c>
      <c r="M327" s="35">
        <v>0</v>
      </c>
      <c r="N327" s="32" t="s">
        <v>19</v>
      </c>
      <c r="O327" s="32" t="s">
        <v>41</v>
      </c>
      <c r="P327" s="32">
        <v>1</v>
      </c>
      <c r="Q327" s="32" t="s">
        <v>6361</v>
      </c>
      <c r="R327" s="39">
        <f t="shared" si="10"/>
        <v>1509</v>
      </c>
      <c r="S327" s="5" t="s">
        <v>51</v>
      </c>
      <c r="T327" s="5" t="s">
        <v>64</v>
      </c>
      <c r="U327" s="2"/>
      <c r="V327" s="2" t="str">
        <f>IF($J327+$L327=0,"nil",IF(OR($B327="TCU-WS",$B327=""),"non comm",IF(OR($G327="contract_cover",$H327="fixed price"),VLOOKUP($I327,'[1]mapping 2015'!$A:$B,2,FALSE),VLOOKUP($G327,'[1]mapping 2015'!$A:$B,2,FALSE))))</f>
        <v>SBM 2.1 IIPS</v>
      </c>
      <c r="W327" s="37">
        <f>IF(OR(V327="non comm",V327="nil",J327=0),0,IF(V327="SBM 2.1 IIPS",J327*VLOOKUP(N327,'[2]NGP%'!$C:$D,2,FALSE),J327*SUMIFS('[2]NGP%'!$D:$D,'[2]NGP%'!$A:$A,V327,'[2]NGP%'!$B:$B,AA327)))</f>
        <v>0</v>
      </c>
      <c r="X327" s="37">
        <f>IF(OR(V327="non comm",V327="nil",J327=0),0,IF(V327="SBM 2.1 IIPS",J327*VLOOKUP(N327,'[2]NGP%'!$C:$E,3,FALSE),J327*SUMIFS('[2]NGP%'!$E:$E,'[2]NGP%'!$A:$A,V327,'[2]NGP%'!$B:$B,AA327)))</f>
        <v>0</v>
      </c>
      <c r="Y327" s="32"/>
      <c r="Z327" s="54" t="str">
        <f>IF(MID(H327,1,4)="Item","Nil",IF(G327="contract_cover",VLOOKUP(I327,'svc type'!C:D,2,FALSE),VLOOKUP(G327,'svc type'!A:D,4,FALSE)))</f>
        <v>IIPS</v>
      </c>
      <c r="AA327" s="4" t="str">
        <f>IF(B327="","",VLOOKUP(B327,Sector!C:D,2,FALSE))</f>
        <v>PUB</v>
      </c>
      <c r="AB327" s="4" t="str">
        <f t="shared" si="11"/>
        <v>wangchee.ng</v>
      </c>
      <c r="AC327" s="4"/>
      <c r="AD327" s="4"/>
      <c r="AE327" s="4"/>
      <c r="AF327" s="4"/>
      <c r="AG327" s="4"/>
    </row>
    <row r="328" spans="1:33" x14ac:dyDescent="0.25">
      <c r="A328" s="57">
        <v>42251.430046724534</v>
      </c>
      <c r="B328" s="32" t="s">
        <v>44</v>
      </c>
      <c r="C328" s="32" t="s">
        <v>2041</v>
      </c>
      <c r="D328" s="32" t="s">
        <v>2042</v>
      </c>
      <c r="E328" s="32" t="s">
        <v>2145</v>
      </c>
      <c r="F328" s="32" t="s">
        <v>6362</v>
      </c>
      <c r="G328" s="32" t="s">
        <v>15</v>
      </c>
      <c r="H328" s="32" t="s">
        <v>16</v>
      </c>
      <c r="I328" s="32" t="s">
        <v>260</v>
      </c>
      <c r="J328" s="35">
        <v>580.5</v>
      </c>
      <c r="K328" s="35">
        <v>0</v>
      </c>
      <c r="L328" s="35">
        <v>0</v>
      </c>
      <c r="M328" s="35">
        <v>0</v>
      </c>
      <c r="N328" s="32" t="s">
        <v>17</v>
      </c>
      <c r="O328" s="32" t="s">
        <v>18</v>
      </c>
      <c r="P328" s="32">
        <v>1</v>
      </c>
      <c r="Q328" s="32" t="s">
        <v>2494</v>
      </c>
      <c r="R328" s="39">
        <f t="shared" si="10"/>
        <v>1509</v>
      </c>
      <c r="S328" s="5" t="s">
        <v>51</v>
      </c>
      <c r="T328" s="5" t="s">
        <v>64</v>
      </c>
      <c r="U328" s="2"/>
      <c r="V328" s="2" t="str">
        <f>IF($J328+$L328=0,"nil",IF(OR($B328="TCU-WS",$B328=""),"non comm",IF(OR($G328="contract_cover",$H328="fixed price"),VLOOKUP($I328,'[1]mapping 2015'!$A:$B,2,FALSE),VLOOKUP($G328,'[1]mapping 2015'!$A:$B,2,FALSE))))</f>
        <v>SBM 2.2 HMA</v>
      </c>
      <c r="W328" s="37">
        <f>IF(OR(V328="non comm",V328="nil",J328=0),0,IF(V328="SBM 2.1 IIPS",J328*VLOOKUP(N328,'[2]NGP%'!$C:$D,2,FALSE),J328*SUMIFS('[2]NGP%'!$D:$D,'[2]NGP%'!$A:$A,V328,'[2]NGP%'!$B:$B,AA328)))</f>
        <v>174.15</v>
      </c>
      <c r="X328" s="37">
        <f>IF(OR(V328="non comm",V328="nil",J328=0),0,IF(V328="SBM 2.1 IIPS",J328*VLOOKUP(N328,'[2]NGP%'!$C:$E,3,FALSE),J328*SUMIFS('[2]NGP%'!$E:$E,'[2]NGP%'!$A:$A,V328,'[2]NGP%'!$B:$B,AA328)))</f>
        <v>174.15</v>
      </c>
      <c r="Y328" s="32"/>
      <c r="Z328" s="54" t="str">
        <f>IF(MID(H328,1,4)="Item","Nil",IF(G328="contract_cover",VLOOKUP(I328,'svc type'!C:D,2,FALSE),VLOOKUP(G328,'svc type'!A:D,4,FALSE)))</f>
        <v>HMA</v>
      </c>
      <c r="AA328" s="4" t="str">
        <f>IF(B328="","",VLOOKUP(B328,Sector!C:D,2,FALSE))</f>
        <v>PUB</v>
      </c>
      <c r="AB328" s="4" t="str">
        <f t="shared" si="11"/>
        <v>ong.yilin</v>
      </c>
      <c r="AC328" s="4"/>
      <c r="AD328" s="4"/>
      <c r="AE328" s="4"/>
      <c r="AF328" s="4"/>
      <c r="AG328" s="4"/>
    </row>
    <row r="329" spans="1:33" x14ac:dyDescent="0.25">
      <c r="A329" s="57">
        <v>42251.430046724534</v>
      </c>
      <c r="B329" s="32" t="s">
        <v>44</v>
      </c>
      <c r="C329" s="32" t="s">
        <v>2041</v>
      </c>
      <c r="D329" s="32" t="s">
        <v>2042</v>
      </c>
      <c r="E329" s="32" t="s">
        <v>2145</v>
      </c>
      <c r="F329" s="32" t="s">
        <v>6362</v>
      </c>
      <c r="G329" s="32" t="s">
        <v>69</v>
      </c>
      <c r="H329" s="32" t="s">
        <v>2146</v>
      </c>
      <c r="I329" s="32" t="s">
        <v>260</v>
      </c>
      <c r="J329" s="35">
        <v>0</v>
      </c>
      <c r="K329" s="35">
        <v>0</v>
      </c>
      <c r="L329" s="35">
        <v>0</v>
      </c>
      <c r="M329" s="35">
        <v>0</v>
      </c>
      <c r="N329" s="32" t="s">
        <v>17</v>
      </c>
      <c r="O329" s="32" t="s">
        <v>18</v>
      </c>
      <c r="P329" s="32">
        <v>1</v>
      </c>
      <c r="Q329" s="32" t="s">
        <v>2494</v>
      </c>
      <c r="R329" s="39">
        <f t="shared" si="10"/>
        <v>1509</v>
      </c>
      <c r="S329" s="5" t="s">
        <v>51</v>
      </c>
      <c r="T329" s="5" t="s">
        <v>64</v>
      </c>
      <c r="U329" s="2"/>
      <c r="V329" s="2" t="str">
        <f>IF($J329+$L329=0,"nil",IF(OR($B329="TCU-WS",$B329=""),"non comm",IF(OR($G329="contract_cover",$H329="fixed price"),VLOOKUP($I329,'[1]mapping 2015'!$A:$B,2,FALSE),VLOOKUP($G329,'[1]mapping 2015'!$A:$B,2,FALSE))))</f>
        <v>nil</v>
      </c>
      <c r="W329" s="37">
        <f>IF(OR(V329="non comm",V329="nil",J329=0),0,IF(V329="SBM 2.1 IIPS",J329*VLOOKUP(N329,'[2]NGP%'!$C:$D,2,FALSE),J329*SUMIFS('[2]NGP%'!$D:$D,'[2]NGP%'!$A:$A,V329,'[2]NGP%'!$B:$B,AA329)))</f>
        <v>0</v>
      </c>
      <c r="X329" s="37">
        <f>IF(OR(V329="non comm",V329="nil",J329=0),0,IF(V329="SBM 2.1 IIPS",J329*VLOOKUP(N329,'[2]NGP%'!$C:$E,3,FALSE),J329*SUMIFS('[2]NGP%'!$E:$E,'[2]NGP%'!$A:$A,V329,'[2]NGP%'!$B:$B,AA329)))</f>
        <v>0</v>
      </c>
      <c r="Y329" s="32"/>
      <c r="Z329" s="54" t="str">
        <f>IF(MID(H329,1,4)="Item","Nil",IF(G329="contract_cover",VLOOKUP(I329,'svc type'!C:D,2,FALSE),VLOOKUP(G329,'svc type'!A:D,4,FALSE)))</f>
        <v>Nil</v>
      </c>
      <c r="AA329" s="4" t="str">
        <f>IF(B329="","",VLOOKUP(B329,Sector!C:D,2,FALSE))</f>
        <v>PUB</v>
      </c>
      <c r="AB329" s="4" t="str">
        <f t="shared" si="11"/>
        <v>ong.yilin</v>
      </c>
      <c r="AC329" s="4"/>
      <c r="AD329" s="4"/>
      <c r="AE329" s="4"/>
      <c r="AF329" s="4"/>
      <c r="AG329" s="4"/>
    </row>
    <row r="330" spans="1:33" x14ac:dyDescent="0.25">
      <c r="A330" s="57">
        <v>42251.430046724534</v>
      </c>
      <c r="B330" s="32" t="s">
        <v>44</v>
      </c>
      <c r="C330" s="32" t="s">
        <v>2041</v>
      </c>
      <c r="D330" s="32" t="s">
        <v>2042</v>
      </c>
      <c r="E330" s="32" t="s">
        <v>2145</v>
      </c>
      <c r="F330" s="32" t="s">
        <v>6362</v>
      </c>
      <c r="G330" s="32" t="s">
        <v>911</v>
      </c>
      <c r="H330" s="32" t="s">
        <v>2147</v>
      </c>
      <c r="I330" s="32" t="s">
        <v>260</v>
      </c>
      <c r="J330" s="35">
        <v>0</v>
      </c>
      <c r="K330" s="35">
        <v>0</v>
      </c>
      <c r="L330" s="35">
        <v>0</v>
      </c>
      <c r="M330" s="35">
        <v>0</v>
      </c>
      <c r="N330" s="32" t="s">
        <v>17</v>
      </c>
      <c r="O330" s="32" t="s">
        <v>18</v>
      </c>
      <c r="P330" s="32">
        <v>1</v>
      </c>
      <c r="Q330" s="32" t="s">
        <v>2494</v>
      </c>
      <c r="R330" s="39">
        <f t="shared" si="10"/>
        <v>1509</v>
      </c>
      <c r="S330" s="5" t="s">
        <v>51</v>
      </c>
      <c r="T330" s="5" t="s">
        <v>64</v>
      </c>
      <c r="U330" s="2"/>
      <c r="V330" s="2" t="str">
        <f>IF($J330+$L330=0,"nil",IF(OR($B330="TCU-WS",$B330=""),"non comm",IF(OR($G330="contract_cover",$H330="fixed price"),VLOOKUP($I330,'[1]mapping 2015'!$A:$B,2,FALSE),VLOOKUP($G330,'[1]mapping 2015'!$A:$B,2,FALSE))))</f>
        <v>nil</v>
      </c>
      <c r="W330" s="37">
        <f>IF(OR(V330="non comm",V330="nil",J330=0),0,IF(V330="SBM 2.1 IIPS",J330*VLOOKUP(N330,'[2]NGP%'!$C:$D,2,FALSE),J330*SUMIFS('[2]NGP%'!$D:$D,'[2]NGP%'!$A:$A,V330,'[2]NGP%'!$B:$B,AA330)))</f>
        <v>0</v>
      </c>
      <c r="X330" s="37">
        <f>IF(OR(V330="non comm",V330="nil",J330=0),0,IF(V330="SBM 2.1 IIPS",J330*VLOOKUP(N330,'[2]NGP%'!$C:$E,3,FALSE),J330*SUMIFS('[2]NGP%'!$E:$E,'[2]NGP%'!$A:$A,V330,'[2]NGP%'!$B:$B,AA330)))</f>
        <v>0</v>
      </c>
      <c r="Y330" s="32"/>
      <c r="Z330" s="54" t="str">
        <f>IF(MID(H330,1,4)="Item","Nil",IF(G330="contract_cover",VLOOKUP(I330,'svc type'!C:D,2,FALSE),VLOOKUP(G330,'svc type'!A:D,4,FALSE)))</f>
        <v>Nil</v>
      </c>
      <c r="AA330" s="4" t="str">
        <f>IF(B330="","",VLOOKUP(B330,Sector!C:D,2,FALSE))</f>
        <v>PUB</v>
      </c>
      <c r="AB330" s="4" t="str">
        <f t="shared" si="11"/>
        <v>ong.yilin</v>
      </c>
      <c r="AC330" s="4"/>
      <c r="AD330" s="4"/>
      <c r="AE330" s="4"/>
      <c r="AF330" s="4"/>
      <c r="AG330" s="4"/>
    </row>
    <row r="331" spans="1:33" x14ac:dyDescent="0.25">
      <c r="A331" s="57">
        <v>42251.430046724534</v>
      </c>
      <c r="B331" s="32" t="s">
        <v>44</v>
      </c>
      <c r="C331" s="32" t="s">
        <v>2041</v>
      </c>
      <c r="D331" s="32" t="s">
        <v>2042</v>
      </c>
      <c r="E331" s="32" t="s">
        <v>2145</v>
      </c>
      <c r="F331" s="32" t="s">
        <v>6362</v>
      </c>
      <c r="G331" s="32" t="s">
        <v>303</v>
      </c>
      <c r="H331" s="32" t="s">
        <v>2148</v>
      </c>
      <c r="I331" s="32" t="s">
        <v>260</v>
      </c>
      <c r="J331" s="35">
        <v>0</v>
      </c>
      <c r="K331" s="35">
        <v>0</v>
      </c>
      <c r="L331" s="35">
        <v>0</v>
      </c>
      <c r="M331" s="35">
        <v>0</v>
      </c>
      <c r="N331" s="32" t="s">
        <v>17</v>
      </c>
      <c r="O331" s="32" t="s">
        <v>18</v>
      </c>
      <c r="P331" s="32">
        <v>1</v>
      </c>
      <c r="Q331" s="32" t="s">
        <v>2494</v>
      </c>
      <c r="R331" s="39">
        <f t="shared" si="10"/>
        <v>1509</v>
      </c>
      <c r="S331" s="5" t="s">
        <v>51</v>
      </c>
      <c r="T331" s="5" t="s">
        <v>64</v>
      </c>
      <c r="U331" s="2"/>
      <c r="V331" s="2" t="str">
        <f>IF($J331+$L331=0,"nil",IF(OR($B331="TCU-WS",$B331=""),"non comm",IF(OR($G331="contract_cover",$H331="fixed price"),VLOOKUP($I331,'[1]mapping 2015'!$A:$B,2,FALSE),VLOOKUP($G331,'[1]mapping 2015'!$A:$B,2,FALSE))))</f>
        <v>nil</v>
      </c>
      <c r="W331" s="37">
        <f>IF(OR(V331="non comm",V331="nil",J331=0),0,IF(V331="SBM 2.1 IIPS",J331*VLOOKUP(N331,'[2]NGP%'!$C:$D,2,FALSE),J331*SUMIFS('[2]NGP%'!$D:$D,'[2]NGP%'!$A:$A,V331,'[2]NGP%'!$B:$B,AA331)))</f>
        <v>0</v>
      </c>
      <c r="X331" s="37">
        <f>IF(OR(V331="non comm",V331="nil",J331=0),0,IF(V331="SBM 2.1 IIPS",J331*VLOOKUP(N331,'[2]NGP%'!$C:$E,3,FALSE),J331*SUMIFS('[2]NGP%'!$E:$E,'[2]NGP%'!$A:$A,V331,'[2]NGP%'!$B:$B,AA331)))</f>
        <v>0</v>
      </c>
      <c r="Y331" s="32"/>
      <c r="Z331" s="54" t="str">
        <f>IF(MID(H331,1,4)="Item","Nil",IF(G331="contract_cover",VLOOKUP(I331,'svc type'!C:D,2,FALSE),VLOOKUP(G331,'svc type'!A:D,4,FALSE)))</f>
        <v>Nil</v>
      </c>
      <c r="AA331" s="4" t="str">
        <f>IF(B331="","",VLOOKUP(B331,Sector!C:D,2,FALSE))</f>
        <v>PUB</v>
      </c>
      <c r="AB331" s="4" t="str">
        <f t="shared" si="11"/>
        <v>ong.yilin</v>
      </c>
      <c r="AC331" s="4"/>
      <c r="AD331" s="4"/>
      <c r="AE331" s="4"/>
      <c r="AF331" s="4"/>
      <c r="AG331" s="4"/>
    </row>
    <row r="332" spans="1:33" x14ac:dyDescent="0.25">
      <c r="A332" s="57">
        <v>42251.430046724534</v>
      </c>
      <c r="B332" s="32" t="s">
        <v>44</v>
      </c>
      <c r="C332" s="32" t="s">
        <v>2041</v>
      </c>
      <c r="D332" s="32" t="s">
        <v>2042</v>
      </c>
      <c r="E332" s="32" t="s">
        <v>2145</v>
      </c>
      <c r="F332" s="32" t="s">
        <v>6362</v>
      </c>
      <c r="G332" s="32" t="s">
        <v>303</v>
      </c>
      <c r="H332" s="32" t="s">
        <v>2149</v>
      </c>
      <c r="I332" s="32" t="s">
        <v>260</v>
      </c>
      <c r="J332" s="35">
        <v>0</v>
      </c>
      <c r="K332" s="35">
        <v>0</v>
      </c>
      <c r="L332" s="35">
        <v>0</v>
      </c>
      <c r="M332" s="35">
        <v>0</v>
      </c>
      <c r="N332" s="32" t="s">
        <v>17</v>
      </c>
      <c r="O332" s="32" t="s">
        <v>18</v>
      </c>
      <c r="P332" s="32">
        <v>1</v>
      </c>
      <c r="Q332" s="32" t="s">
        <v>2494</v>
      </c>
      <c r="R332" s="39">
        <f t="shared" si="10"/>
        <v>1509</v>
      </c>
      <c r="S332" s="5" t="s">
        <v>51</v>
      </c>
      <c r="T332" s="5" t="s">
        <v>64</v>
      </c>
      <c r="U332" s="2"/>
      <c r="V332" s="2" t="str">
        <f>IF($J332+$L332=0,"nil",IF(OR($B332="TCU-WS",$B332=""),"non comm",IF(OR($G332="contract_cover",$H332="fixed price"),VLOOKUP($I332,'[1]mapping 2015'!$A:$B,2,FALSE),VLOOKUP($G332,'[1]mapping 2015'!$A:$B,2,FALSE))))</f>
        <v>nil</v>
      </c>
      <c r="W332" s="37">
        <f>IF(OR(V332="non comm",V332="nil",J332=0),0,IF(V332="SBM 2.1 IIPS",J332*VLOOKUP(N332,'[2]NGP%'!$C:$D,2,FALSE),J332*SUMIFS('[2]NGP%'!$D:$D,'[2]NGP%'!$A:$A,V332,'[2]NGP%'!$B:$B,AA332)))</f>
        <v>0</v>
      </c>
      <c r="X332" s="37">
        <f>IF(OR(V332="non comm",V332="nil",J332=0),0,IF(V332="SBM 2.1 IIPS",J332*VLOOKUP(N332,'[2]NGP%'!$C:$E,3,FALSE),J332*SUMIFS('[2]NGP%'!$E:$E,'[2]NGP%'!$A:$A,V332,'[2]NGP%'!$B:$B,AA332)))</f>
        <v>0</v>
      </c>
      <c r="Y332" s="32"/>
      <c r="Z332" s="54" t="str">
        <f>IF(MID(H332,1,4)="Item","Nil",IF(G332="contract_cover",VLOOKUP(I332,'svc type'!C:D,2,FALSE),VLOOKUP(G332,'svc type'!A:D,4,FALSE)))</f>
        <v>Nil</v>
      </c>
      <c r="AA332" s="4" t="str">
        <f>IF(B332="","",VLOOKUP(B332,Sector!C:D,2,FALSE))</f>
        <v>PUB</v>
      </c>
      <c r="AB332" s="4" t="str">
        <f t="shared" si="11"/>
        <v>ong.yilin</v>
      </c>
      <c r="AC332" s="4"/>
      <c r="AD332" s="4"/>
      <c r="AE332" s="4"/>
      <c r="AF332" s="4"/>
      <c r="AG332" s="4"/>
    </row>
    <row r="333" spans="1:33" x14ac:dyDescent="0.25">
      <c r="A333" s="57">
        <v>42251.430046724534</v>
      </c>
      <c r="B333" s="32" t="s">
        <v>44</v>
      </c>
      <c r="C333" s="32" t="s">
        <v>2041</v>
      </c>
      <c r="D333" s="32" t="s">
        <v>2042</v>
      </c>
      <c r="E333" s="32" t="s">
        <v>2145</v>
      </c>
      <c r="F333" s="32" t="s">
        <v>6362</v>
      </c>
      <c r="G333" s="32" t="s">
        <v>303</v>
      </c>
      <c r="H333" s="32" t="s">
        <v>2150</v>
      </c>
      <c r="I333" s="32" t="s">
        <v>260</v>
      </c>
      <c r="J333" s="35">
        <v>0</v>
      </c>
      <c r="K333" s="35">
        <v>0</v>
      </c>
      <c r="L333" s="35">
        <v>0</v>
      </c>
      <c r="M333" s="35">
        <v>0</v>
      </c>
      <c r="N333" s="32" t="s">
        <v>17</v>
      </c>
      <c r="O333" s="32" t="s">
        <v>18</v>
      </c>
      <c r="P333" s="32">
        <v>1</v>
      </c>
      <c r="Q333" s="32" t="s">
        <v>2494</v>
      </c>
      <c r="R333" s="39">
        <f t="shared" si="10"/>
        <v>1509</v>
      </c>
      <c r="S333" s="5" t="s">
        <v>51</v>
      </c>
      <c r="T333" s="5" t="s">
        <v>64</v>
      </c>
      <c r="U333" s="2"/>
      <c r="V333" s="2" t="str">
        <f>IF($J333+$L333=0,"nil",IF(OR($B333="TCU-WS",$B333=""),"non comm",IF(OR($G333="contract_cover",$H333="fixed price"),VLOOKUP($I333,'[1]mapping 2015'!$A:$B,2,FALSE),VLOOKUP($G333,'[1]mapping 2015'!$A:$B,2,FALSE))))</f>
        <v>nil</v>
      </c>
      <c r="W333" s="37">
        <f>IF(OR(V333="non comm",V333="nil",J333=0),0,IF(V333="SBM 2.1 IIPS",J333*VLOOKUP(N333,'[2]NGP%'!$C:$D,2,FALSE),J333*SUMIFS('[2]NGP%'!$D:$D,'[2]NGP%'!$A:$A,V333,'[2]NGP%'!$B:$B,AA333)))</f>
        <v>0</v>
      </c>
      <c r="X333" s="37">
        <f>IF(OR(V333="non comm",V333="nil",J333=0),0,IF(V333="SBM 2.1 IIPS",J333*VLOOKUP(N333,'[2]NGP%'!$C:$E,3,FALSE),J333*SUMIFS('[2]NGP%'!$E:$E,'[2]NGP%'!$A:$A,V333,'[2]NGP%'!$B:$B,AA333)))</f>
        <v>0</v>
      </c>
      <c r="Y333" s="32"/>
      <c r="Z333" s="54" t="str">
        <f>IF(MID(H333,1,4)="Item","Nil",IF(G333="contract_cover",VLOOKUP(I333,'svc type'!C:D,2,FALSE),VLOOKUP(G333,'svc type'!A:D,4,FALSE)))</f>
        <v>Nil</v>
      </c>
      <c r="AA333" s="4" t="str">
        <f>IF(B333="","",VLOOKUP(B333,Sector!C:D,2,FALSE))</f>
        <v>PUB</v>
      </c>
      <c r="AB333" s="4" t="str">
        <f t="shared" si="11"/>
        <v>ong.yilin</v>
      </c>
      <c r="AC333" s="4"/>
      <c r="AD333" s="4"/>
      <c r="AE333" s="4"/>
      <c r="AF333" s="4"/>
      <c r="AG333" s="4"/>
    </row>
    <row r="334" spans="1:33" x14ac:dyDescent="0.25">
      <c r="A334" s="57">
        <v>42251.430046724534</v>
      </c>
      <c r="B334" s="32" t="s">
        <v>44</v>
      </c>
      <c r="C334" s="32" t="s">
        <v>2041</v>
      </c>
      <c r="D334" s="32" t="s">
        <v>2042</v>
      </c>
      <c r="E334" s="32" t="s">
        <v>2145</v>
      </c>
      <c r="F334" s="32" t="s">
        <v>6362</v>
      </c>
      <c r="G334" s="32" t="s">
        <v>303</v>
      </c>
      <c r="H334" s="32" t="s">
        <v>2151</v>
      </c>
      <c r="I334" s="32" t="s">
        <v>260</v>
      </c>
      <c r="J334" s="35">
        <v>0</v>
      </c>
      <c r="K334" s="35">
        <v>0</v>
      </c>
      <c r="L334" s="35">
        <v>0</v>
      </c>
      <c r="M334" s="35">
        <v>0</v>
      </c>
      <c r="N334" s="32" t="s">
        <v>17</v>
      </c>
      <c r="O334" s="32" t="s">
        <v>18</v>
      </c>
      <c r="P334" s="32">
        <v>1</v>
      </c>
      <c r="Q334" s="32" t="s">
        <v>2494</v>
      </c>
      <c r="R334" s="39">
        <f t="shared" si="10"/>
        <v>1509</v>
      </c>
      <c r="S334" s="5" t="s">
        <v>51</v>
      </c>
      <c r="T334" s="5" t="s">
        <v>64</v>
      </c>
      <c r="U334" s="2"/>
      <c r="V334" s="2" t="str">
        <f>IF($J334+$L334=0,"nil",IF(OR($B334="TCU-WS",$B334=""),"non comm",IF(OR($G334="contract_cover",$H334="fixed price"),VLOOKUP($I334,'[1]mapping 2015'!$A:$B,2,FALSE),VLOOKUP($G334,'[1]mapping 2015'!$A:$B,2,FALSE))))</f>
        <v>nil</v>
      </c>
      <c r="W334" s="37">
        <f>IF(OR(V334="non comm",V334="nil",J334=0),0,IF(V334="SBM 2.1 IIPS",J334*VLOOKUP(N334,'[2]NGP%'!$C:$D,2,FALSE),J334*SUMIFS('[2]NGP%'!$D:$D,'[2]NGP%'!$A:$A,V334,'[2]NGP%'!$B:$B,AA334)))</f>
        <v>0</v>
      </c>
      <c r="X334" s="37">
        <f>IF(OR(V334="non comm",V334="nil",J334=0),0,IF(V334="SBM 2.1 IIPS",J334*VLOOKUP(N334,'[2]NGP%'!$C:$E,3,FALSE),J334*SUMIFS('[2]NGP%'!$E:$E,'[2]NGP%'!$A:$A,V334,'[2]NGP%'!$B:$B,AA334)))</f>
        <v>0</v>
      </c>
      <c r="Y334" s="32"/>
      <c r="Z334" s="54" t="str">
        <f>IF(MID(H334,1,4)="Item","Nil",IF(G334="contract_cover",VLOOKUP(I334,'svc type'!C:D,2,FALSE),VLOOKUP(G334,'svc type'!A:D,4,FALSE)))</f>
        <v>Nil</v>
      </c>
      <c r="AA334" s="4" t="str">
        <f>IF(B334="","",VLOOKUP(B334,Sector!C:D,2,FALSE))</f>
        <v>PUB</v>
      </c>
      <c r="AB334" s="4" t="str">
        <f t="shared" si="11"/>
        <v>ong.yilin</v>
      </c>
      <c r="AC334" s="4"/>
      <c r="AD334" s="4"/>
      <c r="AE334" s="4"/>
      <c r="AF334" s="4"/>
      <c r="AG334" s="4"/>
    </row>
    <row r="335" spans="1:33" x14ac:dyDescent="0.25">
      <c r="A335" s="57">
        <v>42251.430046724534</v>
      </c>
      <c r="B335" s="32" t="s">
        <v>44</v>
      </c>
      <c r="C335" s="32" t="s">
        <v>2041</v>
      </c>
      <c r="D335" s="32" t="s">
        <v>2042</v>
      </c>
      <c r="E335" s="32" t="s">
        <v>2145</v>
      </c>
      <c r="F335" s="32" t="s">
        <v>6362</v>
      </c>
      <c r="G335" s="32" t="s">
        <v>303</v>
      </c>
      <c r="H335" s="32" t="s">
        <v>2152</v>
      </c>
      <c r="I335" s="32" t="s">
        <v>260</v>
      </c>
      <c r="J335" s="35">
        <v>0</v>
      </c>
      <c r="K335" s="35">
        <v>0</v>
      </c>
      <c r="L335" s="35">
        <v>0</v>
      </c>
      <c r="M335" s="35">
        <v>0</v>
      </c>
      <c r="N335" s="32" t="s">
        <v>17</v>
      </c>
      <c r="O335" s="32" t="s">
        <v>18</v>
      </c>
      <c r="P335" s="32">
        <v>1</v>
      </c>
      <c r="Q335" s="32" t="s">
        <v>2494</v>
      </c>
      <c r="R335" s="39">
        <f t="shared" si="10"/>
        <v>1509</v>
      </c>
      <c r="S335" s="5" t="s">
        <v>51</v>
      </c>
      <c r="T335" s="5" t="s">
        <v>64</v>
      </c>
      <c r="U335" s="2"/>
      <c r="V335" s="2" t="str">
        <f>IF($J335+$L335=0,"nil",IF(OR($B335="TCU-WS",$B335=""),"non comm",IF(OR($G335="contract_cover",$H335="fixed price"),VLOOKUP($I335,'[1]mapping 2015'!$A:$B,2,FALSE),VLOOKUP($G335,'[1]mapping 2015'!$A:$B,2,FALSE))))</f>
        <v>nil</v>
      </c>
      <c r="W335" s="37">
        <f>IF(OR(V335="non comm",V335="nil",J335=0),0,IF(V335="SBM 2.1 IIPS",J335*VLOOKUP(N335,'[2]NGP%'!$C:$D,2,FALSE),J335*SUMIFS('[2]NGP%'!$D:$D,'[2]NGP%'!$A:$A,V335,'[2]NGP%'!$B:$B,AA335)))</f>
        <v>0</v>
      </c>
      <c r="X335" s="37">
        <f>IF(OR(V335="non comm",V335="nil",J335=0),0,IF(V335="SBM 2.1 IIPS",J335*VLOOKUP(N335,'[2]NGP%'!$C:$E,3,FALSE),J335*SUMIFS('[2]NGP%'!$E:$E,'[2]NGP%'!$A:$A,V335,'[2]NGP%'!$B:$B,AA335)))</f>
        <v>0</v>
      </c>
      <c r="Y335" s="32"/>
      <c r="Z335" s="54" t="str">
        <f>IF(MID(H335,1,4)="Item","Nil",IF(G335="contract_cover",VLOOKUP(I335,'svc type'!C:D,2,FALSE),VLOOKUP(G335,'svc type'!A:D,4,FALSE)))</f>
        <v>Nil</v>
      </c>
      <c r="AA335" s="4" t="str">
        <f>IF(B335="","",VLOOKUP(B335,Sector!C:D,2,FALSE))</f>
        <v>PUB</v>
      </c>
      <c r="AB335" s="4" t="str">
        <f t="shared" si="11"/>
        <v>ong.yilin</v>
      </c>
      <c r="AC335" s="4"/>
      <c r="AD335" s="4"/>
      <c r="AE335" s="4"/>
      <c r="AF335" s="4"/>
      <c r="AG335" s="4"/>
    </row>
    <row r="336" spans="1:33" x14ac:dyDescent="0.25">
      <c r="A336" s="57">
        <v>42251.430046724534</v>
      </c>
      <c r="B336" s="32" t="s">
        <v>44</v>
      </c>
      <c r="C336" s="32" t="s">
        <v>2041</v>
      </c>
      <c r="D336" s="32" t="s">
        <v>2042</v>
      </c>
      <c r="E336" s="32" t="s">
        <v>2145</v>
      </c>
      <c r="F336" s="32" t="s">
        <v>6362</v>
      </c>
      <c r="G336" s="32" t="s">
        <v>2153</v>
      </c>
      <c r="H336" s="32" t="s">
        <v>2154</v>
      </c>
      <c r="I336" s="32" t="s">
        <v>260</v>
      </c>
      <c r="J336" s="35">
        <v>0</v>
      </c>
      <c r="K336" s="35">
        <v>0</v>
      </c>
      <c r="L336" s="35">
        <v>0</v>
      </c>
      <c r="M336" s="35">
        <v>0</v>
      </c>
      <c r="N336" s="32" t="s">
        <v>17</v>
      </c>
      <c r="O336" s="32" t="s">
        <v>18</v>
      </c>
      <c r="P336" s="32">
        <v>1</v>
      </c>
      <c r="Q336" s="32" t="s">
        <v>2494</v>
      </c>
      <c r="R336" s="39">
        <f t="shared" si="10"/>
        <v>1509</v>
      </c>
      <c r="S336" s="5" t="s">
        <v>51</v>
      </c>
      <c r="T336" s="5" t="s">
        <v>64</v>
      </c>
      <c r="U336" s="2"/>
      <c r="V336" s="2" t="str">
        <f>IF($J336+$L336=0,"nil",IF(OR($B336="TCU-WS",$B336=""),"non comm",IF(OR($G336="contract_cover",$H336="fixed price"),VLOOKUP($I336,'[1]mapping 2015'!$A:$B,2,FALSE),VLOOKUP($G336,'[1]mapping 2015'!$A:$B,2,FALSE))))</f>
        <v>nil</v>
      </c>
      <c r="W336" s="37">
        <f>IF(OR(V336="non comm",V336="nil",J336=0),0,IF(V336="SBM 2.1 IIPS",J336*VLOOKUP(N336,'[2]NGP%'!$C:$D,2,FALSE),J336*SUMIFS('[2]NGP%'!$D:$D,'[2]NGP%'!$A:$A,V336,'[2]NGP%'!$B:$B,AA336)))</f>
        <v>0</v>
      </c>
      <c r="X336" s="37">
        <f>IF(OR(V336="non comm",V336="nil",J336=0),0,IF(V336="SBM 2.1 IIPS",J336*VLOOKUP(N336,'[2]NGP%'!$C:$E,3,FALSE),J336*SUMIFS('[2]NGP%'!$E:$E,'[2]NGP%'!$A:$A,V336,'[2]NGP%'!$B:$B,AA336)))</f>
        <v>0</v>
      </c>
      <c r="Y336" s="32"/>
      <c r="Z336" s="54" t="str">
        <f>IF(MID(H336,1,4)="Item","Nil",IF(G336="contract_cover",VLOOKUP(I336,'svc type'!C:D,2,FALSE),VLOOKUP(G336,'svc type'!A:D,4,FALSE)))</f>
        <v>Nil</v>
      </c>
      <c r="AA336" s="4" t="str">
        <f>IF(B336="","",VLOOKUP(B336,Sector!C:D,2,FALSE))</f>
        <v>PUB</v>
      </c>
      <c r="AB336" s="4" t="str">
        <f t="shared" si="11"/>
        <v>ong.yilin</v>
      </c>
      <c r="AC336" s="4"/>
      <c r="AD336" s="4"/>
      <c r="AE336" s="4"/>
      <c r="AF336" s="4"/>
      <c r="AG336" s="4"/>
    </row>
    <row r="337" spans="1:33" x14ac:dyDescent="0.25">
      <c r="A337" s="57">
        <v>42251.430046724534</v>
      </c>
      <c r="B337" s="32" t="s">
        <v>44</v>
      </c>
      <c r="C337" s="32" t="s">
        <v>2041</v>
      </c>
      <c r="D337" s="32" t="s">
        <v>2042</v>
      </c>
      <c r="E337" s="32" t="s">
        <v>2145</v>
      </c>
      <c r="F337" s="32" t="s">
        <v>6362</v>
      </c>
      <c r="G337" s="32" t="s">
        <v>2153</v>
      </c>
      <c r="H337" s="32" t="s">
        <v>2155</v>
      </c>
      <c r="I337" s="32" t="s">
        <v>260</v>
      </c>
      <c r="J337" s="35">
        <v>0</v>
      </c>
      <c r="K337" s="35">
        <v>0</v>
      </c>
      <c r="L337" s="35">
        <v>0</v>
      </c>
      <c r="M337" s="35">
        <v>0</v>
      </c>
      <c r="N337" s="32" t="s">
        <v>17</v>
      </c>
      <c r="O337" s="32" t="s">
        <v>18</v>
      </c>
      <c r="P337" s="32">
        <v>1</v>
      </c>
      <c r="Q337" s="32" t="s">
        <v>2494</v>
      </c>
      <c r="R337" s="39">
        <f t="shared" si="10"/>
        <v>1509</v>
      </c>
      <c r="S337" s="5" t="s">
        <v>51</v>
      </c>
      <c r="T337" s="5" t="s">
        <v>64</v>
      </c>
      <c r="U337" s="2"/>
      <c r="V337" s="2" t="str">
        <f>IF($J337+$L337=0,"nil",IF(OR($B337="TCU-WS",$B337=""),"non comm",IF(OR($G337="contract_cover",$H337="fixed price"),VLOOKUP($I337,'[1]mapping 2015'!$A:$B,2,FALSE),VLOOKUP($G337,'[1]mapping 2015'!$A:$B,2,FALSE))))</f>
        <v>nil</v>
      </c>
      <c r="W337" s="37">
        <f>IF(OR(V337="non comm",V337="nil",J337=0),0,IF(V337="SBM 2.1 IIPS",J337*VLOOKUP(N337,'[2]NGP%'!$C:$D,2,FALSE),J337*SUMIFS('[2]NGP%'!$D:$D,'[2]NGP%'!$A:$A,V337,'[2]NGP%'!$B:$B,AA337)))</f>
        <v>0</v>
      </c>
      <c r="X337" s="37">
        <f>IF(OR(V337="non comm",V337="nil",J337=0),0,IF(V337="SBM 2.1 IIPS",J337*VLOOKUP(N337,'[2]NGP%'!$C:$E,3,FALSE),J337*SUMIFS('[2]NGP%'!$E:$E,'[2]NGP%'!$A:$A,V337,'[2]NGP%'!$B:$B,AA337)))</f>
        <v>0</v>
      </c>
      <c r="Y337" s="32"/>
      <c r="Z337" s="54" t="str">
        <f>IF(MID(H337,1,4)="Item","Nil",IF(G337="contract_cover",VLOOKUP(I337,'svc type'!C:D,2,FALSE),VLOOKUP(G337,'svc type'!A:D,4,FALSE)))</f>
        <v>Nil</v>
      </c>
      <c r="AA337" s="4" t="str">
        <f>IF(B337="","",VLOOKUP(B337,Sector!C:D,2,FALSE))</f>
        <v>PUB</v>
      </c>
      <c r="AB337" s="4" t="str">
        <f t="shared" si="11"/>
        <v>ong.yilin</v>
      </c>
      <c r="AC337" s="4"/>
      <c r="AD337" s="4"/>
      <c r="AE337" s="4"/>
      <c r="AF337" s="4"/>
      <c r="AG337" s="4"/>
    </row>
    <row r="338" spans="1:33" x14ac:dyDescent="0.25">
      <c r="A338" s="57">
        <v>42251.430046724534</v>
      </c>
      <c r="B338" s="32" t="s">
        <v>44</v>
      </c>
      <c r="C338" s="32" t="s">
        <v>2041</v>
      </c>
      <c r="D338" s="32" t="s">
        <v>2042</v>
      </c>
      <c r="E338" s="32" t="s">
        <v>2145</v>
      </c>
      <c r="F338" s="32" t="s">
        <v>6362</v>
      </c>
      <c r="G338" s="32" t="s">
        <v>536</v>
      </c>
      <c r="H338" s="32" t="s">
        <v>2156</v>
      </c>
      <c r="I338" s="32" t="s">
        <v>260</v>
      </c>
      <c r="J338" s="35">
        <v>0</v>
      </c>
      <c r="K338" s="35">
        <v>0</v>
      </c>
      <c r="L338" s="35">
        <v>0</v>
      </c>
      <c r="M338" s="35">
        <v>0</v>
      </c>
      <c r="N338" s="32" t="s">
        <v>17</v>
      </c>
      <c r="O338" s="32" t="s">
        <v>18</v>
      </c>
      <c r="P338" s="32">
        <v>1</v>
      </c>
      <c r="Q338" s="32" t="s">
        <v>2494</v>
      </c>
      <c r="R338" s="39">
        <f t="shared" si="10"/>
        <v>1509</v>
      </c>
      <c r="S338" s="5" t="s">
        <v>51</v>
      </c>
      <c r="T338" s="5" t="s">
        <v>64</v>
      </c>
      <c r="U338" s="2"/>
      <c r="V338" s="2" t="str">
        <f>IF($J338+$L338=0,"nil",IF(OR($B338="TCU-WS",$B338=""),"non comm",IF(OR($G338="contract_cover",$H338="fixed price"),VLOOKUP($I338,'[1]mapping 2015'!$A:$B,2,FALSE),VLOOKUP($G338,'[1]mapping 2015'!$A:$B,2,FALSE))))</f>
        <v>nil</v>
      </c>
      <c r="W338" s="37">
        <f>IF(OR(V338="non comm",V338="nil",J338=0),0,IF(V338="SBM 2.1 IIPS",J338*VLOOKUP(N338,'[2]NGP%'!$C:$D,2,FALSE),J338*SUMIFS('[2]NGP%'!$D:$D,'[2]NGP%'!$A:$A,V338,'[2]NGP%'!$B:$B,AA338)))</f>
        <v>0</v>
      </c>
      <c r="X338" s="37">
        <f>IF(OR(V338="non comm",V338="nil",J338=0),0,IF(V338="SBM 2.1 IIPS",J338*VLOOKUP(N338,'[2]NGP%'!$C:$E,3,FALSE),J338*SUMIFS('[2]NGP%'!$E:$E,'[2]NGP%'!$A:$A,V338,'[2]NGP%'!$B:$B,AA338)))</f>
        <v>0</v>
      </c>
      <c r="Y338" s="32"/>
      <c r="Z338" s="54" t="str">
        <f>IF(MID(H338,1,4)="Item","Nil",IF(G338="contract_cover",VLOOKUP(I338,'svc type'!C:D,2,FALSE),VLOOKUP(G338,'svc type'!A:D,4,FALSE)))</f>
        <v>Nil</v>
      </c>
      <c r="AA338" s="4" t="str">
        <f>IF(B338="","",VLOOKUP(B338,Sector!C:D,2,FALSE))</f>
        <v>PUB</v>
      </c>
      <c r="AB338" s="4" t="str">
        <f t="shared" si="11"/>
        <v>ong.yilin</v>
      </c>
      <c r="AC338" s="4"/>
      <c r="AD338" s="4"/>
      <c r="AE338" s="4"/>
      <c r="AF338" s="4"/>
      <c r="AG338" s="4"/>
    </row>
    <row r="339" spans="1:33" x14ac:dyDescent="0.25">
      <c r="A339" s="57">
        <v>42251.430046724534</v>
      </c>
      <c r="B339" s="32" t="s">
        <v>44</v>
      </c>
      <c r="C339" s="32" t="s">
        <v>2041</v>
      </c>
      <c r="D339" s="32" t="s">
        <v>2042</v>
      </c>
      <c r="E339" s="32" t="s">
        <v>2145</v>
      </c>
      <c r="F339" s="32" t="s">
        <v>6362</v>
      </c>
      <c r="G339" s="32" t="s">
        <v>536</v>
      </c>
      <c r="H339" s="32" t="s">
        <v>2157</v>
      </c>
      <c r="I339" s="32" t="s">
        <v>260</v>
      </c>
      <c r="J339" s="35">
        <v>0</v>
      </c>
      <c r="K339" s="35">
        <v>0</v>
      </c>
      <c r="L339" s="35">
        <v>0</v>
      </c>
      <c r="M339" s="35">
        <v>0</v>
      </c>
      <c r="N339" s="32" t="s">
        <v>17</v>
      </c>
      <c r="O339" s="32" t="s">
        <v>18</v>
      </c>
      <c r="P339" s="32">
        <v>1</v>
      </c>
      <c r="Q339" s="32" t="s">
        <v>2494</v>
      </c>
      <c r="R339" s="39">
        <f t="shared" si="10"/>
        <v>1509</v>
      </c>
      <c r="S339" s="5" t="s">
        <v>51</v>
      </c>
      <c r="T339" s="5" t="s">
        <v>64</v>
      </c>
      <c r="U339" s="2"/>
      <c r="V339" s="2" t="str">
        <f>IF($J339+$L339=0,"nil",IF(OR($B339="TCU-WS",$B339=""),"non comm",IF(OR($G339="contract_cover",$H339="fixed price"),VLOOKUP($I339,'[1]mapping 2015'!$A:$B,2,FALSE),VLOOKUP($G339,'[1]mapping 2015'!$A:$B,2,FALSE))))</f>
        <v>nil</v>
      </c>
      <c r="W339" s="37">
        <f>IF(OR(V339="non comm",V339="nil",J339=0),0,IF(V339="SBM 2.1 IIPS",J339*VLOOKUP(N339,'[2]NGP%'!$C:$D,2,FALSE),J339*SUMIFS('[2]NGP%'!$D:$D,'[2]NGP%'!$A:$A,V339,'[2]NGP%'!$B:$B,AA339)))</f>
        <v>0</v>
      </c>
      <c r="X339" s="37">
        <f>IF(OR(V339="non comm",V339="nil",J339=0),0,IF(V339="SBM 2.1 IIPS",J339*VLOOKUP(N339,'[2]NGP%'!$C:$E,3,FALSE),J339*SUMIFS('[2]NGP%'!$E:$E,'[2]NGP%'!$A:$A,V339,'[2]NGP%'!$B:$B,AA339)))</f>
        <v>0</v>
      </c>
      <c r="Y339" s="32"/>
      <c r="Z339" s="54" t="str">
        <f>IF(MID(H339,1,4)="Item","Nil",IF(G339="contract_cover",VLOOKUP(I339,'svc type'!C:D,2,FALSE),VLOOKUP(G339,'svc type'!A:D,4,FALSE)))</f>
        <v>Nil</v>
      </c>
      <c r="AA339" s="4" t="str">
        <f>IF(B339="","",VLOOKUP(B339,Sector!C:D,2,FALSE))</f>
        <v>PUB</v>
      </c>
      <c r="AB339" s="4" t="str">
        <f t="shared" si="11"/>
        <v>ong.yilin</v>
      </c>
      <c r="AC339" s="4"/>
      <c r="AD339" s="4"/>
      <c r="AE339" s="4"/>
      <c r="AF339" s="4"/>
      <c r="AG339" s="4"/>
    </row>
    <row r="340" spans="1:33" x14ac:dyDescent="0.25">
      <c r="A340" s="57">
        <v>42251.430046724534</v>
      </c>
      <c r="B340" s="32" t="s">
        <v>44</v>
      </c>
      <c r="C340" s="32" t="s">
        <v>2041</v>
      </c>
      <c r="D340" s="32" t="s">
        <v>2042</v>
      </c>
      <c r="E340" s="32" t="s">
        <v>2145</v>
      </c>
      <c r="F340" s="32" t="s">
        <v>6362</v>
      </c>
      <c r="G340" s="32" t="s">
        <v>536</v>
      </c>
      <c r="H340" s="32" t="s">
        <v>2158</v>
      </c>
      <c r="I340" s="32" t="s">
        <v>260</v>
      </c>
      <c r="J340" s="35">
        <v>0</v>
      </c>
      <c r="K340" s="35">
        <v>0</v>
      </c>
      <c r="L340" s="35">
        <v>0</v>
      </c>
      <c r="M340" s="35">
        <v>0</v>
      </c>
      <c r="N340" s="32" t="s">
        <v>17</v>
      </c>
      <c r="O340" s="32" t="s">
        <v>18</v>
      </c>
      <c r="P340" s="32">
        <v>1</v>
      </c>
      <c r="Q340" s="32" t="s">
        <v>2494</v>
      </c>
      <c r="R340" s="39">
        <f t="shared" si="10"/>
        <v>1509</v>
      </c>
      <c r="S340" s="5" t="s">
        <v>51</v>
      </c>
      <c r="T340" s="5" t="s">
        <v>64</v>
      </c>
      <c r="U340" s="2"/>
      <c r="V340" s="2" t="str">
        <f>IF($J340+$L340=0,"nil",IF(OR($B340="TCU-WS",$B340=""),"non comm",IF(OR($G340="contract_cover",$H340="fixed price"),VLOOKUP($I340,'[1]mapping 2015'!$A:$B,2,FALSE),VLOOKUP($G340,'[1]mapping 2015'!$A:$B,2,FALSE))))</f>
        <v>nil</v>
      </c>
      <c r="W340" s="37">
        <f>IF(OR(V340="non comm",V340="nil",J340=0),0,IF(V340="SBM 2.1 IIPS",J340*VLOOKUP(N340,'[2]NGP%'!$C:$D,2,FALSE),J340*SUMIFS('[2]NGP%'!$D:$D,'[2]NGP%'!$A:$A,V340,'[2]NGP%'!$B:$B,AA340)))</f>
        <v>0</v>
      </c>
      <c r="X340" s="37">
        <f>IF(OR(V340="non comm",V340="nil",J340=0),0,IF(V340="SBM 2.1 IIPS",J340*VLOOKUP(N340,'[2]NGP%'!$C:$E,3,FALSE),J340*SUMIFS('[2]NGP%'!$E:$E,'[2]NGP%'!$A:$A,V340,'[2]NGP%'!$B:$B,AA340)))</f>
        <v>0</v>
      </c>
      <c r="Y340" s="32"/>
      <c r="Z340" s="54" t="str">
        <f>IF(MID(H340,1,4)="Item","Nil",IF(G340="contract_cover",VLOOKUP(I340,'svc type'!C:D,2,FALSE),VLOOKUP(G340,'svc type'!A:D,4,FALSE)))</f>
        <v>Nil</v>
      </c>
      <c r="AA340" s="4" t="str">
        <f>IF(B340="","",VLOOKUP(B340,Sector!C:D,2,FALSE))</f>
        <v>PUB</v>
      </c>
      <c r="AB340" s="4" t="str">
        <f t="shared" si="11"/>
        <v>ong.yilin</v>
      </c>
      <c r="AC340" s="4"/>
      <c r="AD340" s="4"/>
      <c r="AE340" s="4"/>
      <c r="AF340" s="4"/>
      <c r="AG340" s="4"/>
    </row>
    <row r="341" spans="1:33" x14ac:dyDescent="0.25">
      <c r="A341" s="57">
        <v>42251.430046724534</v>
      </c>
      <c r="B341" s="32" t="s">
        <v>44</v>
      </c>
      <c r="C341" s="32" t="s">
        <v>2041</v>
      </c>
      <c r="D341" s="32" t="s">
        <v>2042</v>
      </c>
      <c r="E341" s="32" t="s">
        <v>2145</v>
      </c>
      <c r="F341" s="32" t="s">
        <v>6362</v>
      </c>
      <c r="G341" s="32" t="s">
        <v>732</v>
      </c>
      <c r="H341" s="32" t="s">
        <v>2159</v>
      </c>
      <c r="I341" s="32" t="s">
        <v>260</v>
      </c>
      <c r="J341" s="35">
        <v>0</v>
      </c>
      <c r="K341" s="35">
        <v>0</v>
      </c>
      <c r="L341" s="35">
        <v>0</v>
      </c>
      <c r="M341" s="35">
        <v>0</v>
      </c>
      <c r="N341" s="32" t="s">
        <v>17</v>
      </c>
      <c r="O341" s="32" t="s">
        <v>18</v>
      </c>
      <c r="P341" s="32">
        <v>1</v>
      </c>
      <c r="Q341" s="32" t="s">
        <v>2494</v>
      </c>
      <c r="R341" s="39">
        <f t="shared" si="10"/>
        <v>1509</v>
      </c>
      <c r="S341" s="5" t="s">
        <v>51</v>
      </c>
      <c r="T341" s="5" t="s">
        <v>64</v>
      </c>
      <c r="U341" s="2"/>
      <c r="V341" s="2" t="str">
        <f>IF($J341+$L341=0,"nil",IF(OR($B341="TCU-WS",$B341=""),"non comm",IF(OR($G341="contract_cover",$H341="fixed price"),VLOOKUP($I341,'[1]mapping 2015'!$A:$B,2,FALSE),VLOOKUP($G341,'[1]mapping 2015'!$A:$B,2,FALSE))))</f>
        <v>nil</v>
      </c>
      <c r="W341" s="37">
        <f>IF(OR(V341="non comm",V341="nil",J341=0),0,IF(V341="SBM 2.1 IIPS",J341*VLOOKUP(N341,'[2]NGP%'!$C:$D,2,FALSE),J341*SUMIFS('[2]NGP%'!$D:$D,'[2]NGP%'!$A:$A,V341,'[2]NGP%'!$B:$B,AA341)))</f>
        <v>0</v>
      </c>
      <c r="X341" s="37">
        <f>IF(OR(V341="non comm",V341="nil",J341=0),0,IF(V341="SBM 2.1 IIPS",J341*VLOOKUP(N341,'[2]NGP%'!$C:$E,3,FALSE),J341*SUMIFS('[2]NGP%'!$E:$E,'[2]NGP%'!$A:$A,V341,'[2]NGP%'!$B:$B,AA341)))</f>
        <v>0</v>
      </c>
      <c r="Y341" s="32"/>
      <c r="Z341" s="54" t="str">
        <f>IF(MID(H341,1,4)="Item","Nil",IF(G341="contract_cover",VLOOKUP(I341,'svc type'!C:D,2,FALSE),VLOOKUP(G341,'svc type'!A:D,4,FALSE)))</f>
        <v>Nil</v>
      </c>
      <c r="AA341" s="4" t="str">
        <f>IF(B341="","",VLOOKUP(B341,Sector!C:D,2,FALSE))</f>
        <v>PUB</v>
      </c>
      <c r="AB341" s="4" t="str">
        <f t="shared" si="11"/>
        <v>ong.yilin</v>
      </c>
      <c r="AC341" s="4"/>
      <c r="AD341" s="4"/>
      <c r="AE341" s="4"/>
      <c r="AF341" s="4"/>
      <c r="AG341" s="4"/>
    </row>
    <row r="342" spans="1:33" x14ac:dyDescent="0.25">
      <c r="A342" s="57">
        <v>42251.430046724534</v>
      </c>
      <c r="B342" s="32" t="s">
        <v>44</v>
      </c>
      <c r="C342" s="32" t="s">
        <v>2041</v>
      </c>
      <c r="D342" s="32" t="s">
        <v>2042</v>
      </c>
      <c r="E342" s="32" t="s">
        <v>2145</v>
      </c>
      <c r="F342" s="32" t="s">
        <v>6362</v>
      </c>
      <c r="G342" s="32" t="s">
        <v>732</v>
      </c>
      <c r="H342" s="32" t="s">
        <v>2160</v>
      </c>
      <c r="I342" s="32" t="s">
        <v>260</v>
      </c>
      <c r="J342" s="35">
        <v>0</v>
      </c>
      <c r="K342" s="35">
        <v>0</v>
      </c>
      <c r="L342" s="35">
        <v>0</v>
      </c>
      <c r="M342" s="35">
        <v>0</v>
      </c>
      <c r="N342" s="32" t="s">
        <v>17</v>
      </c>
      <c r="O342" s="32" t="s">
        <v>18</v>
      </c>
      <c r="P342" s="32">
        <v>1</v>
      </c>
      <c r="Q342" s="32" t="s">
        <v>2494</v>
      </c>
      <c r="R342" s="39">
        <f t="shared" si="10"/>
        <v>1509</v>
      </c>
      <c r="S342" s="5" t="s">
        <v>51</v>
      </c>
      <c r="T342" s="5" t="s">
        <v>64</v>
      </c>
      <c r="U342" s="2"/>
      <c r="V342" s="2" t="str">
        <f>IF($J342+$L342=0,"nil",IF(OR($B342="TCU-WS",$B342=""),"non comm",IF(OR($G342="contract_cover",$H342="fixed price"),VLOOKUP($I342,'[1]mapping 2015'!$A:$B,2,FALSE),VLOOKUP($G342,'[1]mapping 2015'!$A:$B,2,FALSE))))</f>
        <v>nil</v>
      </c>
      <c r="W342" s="37">
        <f>IF(OR(V342="non comm",V342="nil",J342=0),0,IF(V342="SBM 2.1 IIPS",J342*VLOOKUP(N342,'[2]NGP%'!$C:$D,2,FALSE),J342*SUMIFS('[2]NGP%'!$D:$D,'[2]NGP%'!$A:$A,V342,'[2]NGP%'!$B:$B,AA342)))</f>
        <v>0</v>
      </c>
      <c r="X342" s="37">
        <f>IF(OR(V342="non comm",V342="nil",J342=0),0,IF(V342="SBM 2.1 IIPS",J342*VLOOKUP(N342,'[2]NGP%'!$C:$E,3,FALSE),J342*SUMIFS('[2]NGP%'!$E:$E,'[2]NGP%'!$A:$A,V342,'[2]NGP%'!$B:$B,AA342)))</f>
        <v>0</v>
      </c>
      <c r="Y342" s="32"/>
      <c r="Z342" s="54" t="str">
        <f>IF(MID(H342,1,4)="Item","Nil",IF(G342="contract_cover",VLOOKUP(I342,'svc type'!C:D,2,FALSE),VLOOKUP(G342,'svc type'!A:D,4,FALSE)))</f>
        <v>Nil</v>
      </c>
      <c r="AA342" s="4" t="str">
        <f>IF(B342="","",VLOOKUP(B342,Sector!C:D,2,FALSE))</f>
        <v>PUB</v>
      </c>
      <c r="AB342" s="4" t="str">
        <f t="shared" si="11"/>
        <v>ong.yilin</v>
      </c>
      <c r="AC342" s="4"/>
      <c r="AD342" s="4"/>
      <c r="AE342" s="4"/>
      <c r="AF342" s="4"/>
      <c r="AG342" s="4"/>
    </row>
    <row r="343" spans="1:33" x14ac:dyDescent="0.25">
      <c r="A343" s="57">
        <v>42251.430046724534</v>
      </c>
      <c r="B343" s="32" t="s">
        <v>44</v>
      </c>
      <c r="C343" s="32" t="s">
        <v>2041</v>
      </c>
      <c r="D343" s="32" t="s">
        <v>2042</v>
      </c>
      <c r="E343" s="32" t="s">
        <v>2145</v>
      </c>
      <c r="F343" s="32" t="s">
        <v>6362</v>
      </c>
      <c r="G343" s="32" t="s">
        <v>732</v>
      </c>
      <c r="H343" s="32" t="s">
        <v>2161</v>
      </c>
      <c r="I343" s="32" t="s">
        <v>260</v>
      </c>
      <c r="J343" s="35">
        <v>0</v>
      </c>
      <c r="K343" s="35">
        <v>0</v>
      </c>
      <c r="L343" s="35">
        <v>0</v>
      </c>
      <c r="M343" s="35">
        <v>0</v>
      </c>
      <c r="N343" s="32" t="s">
        <v>17</v>
      </c>
      <c r="O343" s="32" t="s">
        <v>18</v>
      </c>
      <c r="P343" s="32">
        <v>1</v>
      </c>
      <c r="Q343" s="32" t="s">
        <v>2494</v>
      </c>
      <c r="R343" s="39">
        <f t="shared" si="10"/>
        <v>1509</v>
      </c>
      <c r="S343" s="5" t="s">
        <v>51</v>
      </c>
      <c r="T343" s="5" t="s">
        <v>64</v>
      </c>
      <c r="U343" s="2"/>
      <c r="V343" s="2" t="str">
        <f>IF($J343+$L343=0,"nil",IF(OR($B343="TCU-WS",$B343=""),"non comm",IF(OR($G343="contract_cover",$H343="fixed price"),VLOOKUP($I343,'[1]mapping 2015'!$A:$B,2,FALSE),VLOOKUP($G343,'[1]mapping 2015'!$A:$B,2,FALSE))))</f>
        <v>nil</v>
      </c>
      <c r="W343" s="37">
        <f>IF(OR(V343="non comm",V343="nil",J343=0),0,IF(V343="SBM 2.1 IIPS",J343*VLOOKUP(N343,'[2]NGP%'!$C:$D,2,FALSE),J343*SUMIFS('[2]NGP%'!$D:$D,'[2]NGP%'!$A:$A,V343,'[2]NGP%'!$B:$B,AA343)))</f>
        <v>0</v>
      </c>
      <c r="X343" s="37">
        <f>IF(OR(V343="non comm",V343="nil",J343=0),0,IF(V343="SBM 2.1 IIPS",J343*VLOOKUP(N343,'[2]NGP%'!$C:$E,3,FALSE),J343*SUMIFS('[2]NGP%'!$E:$E,'[2]NGP%'!$A:$A,V343,'[2]NGP%'!$B:$B,AA343)))</f>
        <v>0</v>
      </c>
      <c r="Y343" s="32"/>
      <c r="Z343" s="54" t="str">
        <f>IF(MID(H343,1,4)="Item","Nil",IF(G343="contract_cover",VLOOKUP(I343,'svc type'!C:D,2,FALSE),VLOOKUP(G343,'svc type'!A:D,4,FALSE)))</f>
        <v>Nil</v>
      </c>
      <c r="AA343" s="4" t="str">
        <f>IF(B343="","",VLOOKUP(B343,Sector!C:D,2,FALSE))</f>
        <v>PUB</v>
      </c>
      <c r="AB343" s="4" t="str">
        <f t="shared" si="11"/>
        <v>ong.yilin</v>
      </c>
      <c r="AC343" s="4"/>
      <c r="AD343" s="4"/>
      <c r="AE343" s="4"/>
      <c r="AF343" s="4"/>
      <c r="AG343" s="4"/>
    </row>
    <row r="344" spans="1:33" x14ac:dyDescent="0.25">
      <c r="A344" s="57">
        <v>42251.430046724534</v>
      </c>
      <c r="B344" s="32" t="s">
        <v>44</v>
      </c>
      <c r="C344" s="32" t="s">
        <v>2041</v>
      </c>
      <c r="D344" s="32" t="s">
        <v>2042</v>
      </c>
      <c r="E344" s="32" t="s">
        <v>2145</v>
      </c>
      <c r="F344" s="32" t="s">
        <v>6362</v>
      </c>
      <c r="G344" s="32" t="s">
        <v>468</v>
      </c>
      <c r="H344" s="32" t="s">
        <v>2162</v>
      </c>
      <c r="I344" s="32" t="s">
        <v>260</v>
      </c>
      <c r="J344" s="35">
        <v>0</v>
      </c>
      <c r="K344" s="35">
        <v>0</v>
      </c>
      <c r="L344" s="35">
        <v>0</v>
      </c>
      <c r="M344" s="35">
        <v>0</v>
      </c>
      <c r="N344" s="32" t="s">
        <v>17</v>
      </c>
      <c r="O344" s="32" t="s">
        <v>18</v>
      </c>
      <c r="P344" s="32">
        <v>1</v>
      </c>
      <c r="Q344" s="32" t="s">
        <v>2494</v>
      </c>
      <c r="R344" s="39">
        <f t="shared" si="10"/>
        <v>1509</v>
      </c>
      <c r="S344" s="5" t="s">
        <v>51</v>
      </c>
      <c r="T344" s="5" t="s">
        <v>64</v>
      </c>
      <c r="U344" s="2"/>
      <c r="V344" s="2" t="str">
        <f>IF($J344+$L344=0,"nil",IF(OR($B344="TCU-WS",$B344=""),"non comm",IF(OR($G344="contract_cover",$H344="fixed price"),VLOOKUP($I344,'[1]mapping 2015'!$A:$B,2,FALSE),VLOOKUP($G344,'[1]mapping 2015'!$A:$B,2,FALSE))))</f>
        <v>nil</v>
      </c>
      <c r="W344" s="37">
        <f>IF(OR(V344="non comm",V344="nil",J344=0),0,IF(V344="SBM 2.1 IIPS",J344*VLOOKUP(N344,'[2]NGP%'!$C:$D,2,FALSE),J344*SUMIFS('[2]NGP%'!$D:$D,'[2]NGP%'!$A:$A,V344,'[2]NGP%'!$B:$B,AA344)))</f>
        <v>0</v>
      </c>
      <c r="X344" s="37">
        <f>IF(OR(V344="non comm",V344="nil",J344=0),0,IF(V344="SBM 2.1 IIPS",J344*VLOOKUP(N344,'[2]NGP%'!$C:$E,3,FALSE),J344*SUMIFS('[2]NGP%'!$E:$E,'[2]NGP%'!$A:$A,V344,'[2]NGP%'!$B:$B,AA344)))</f>
        <v>0</v>
      </c>
      <c r="Y344" s="32"/>
      <c r="Z344" s="54" t="str">
        <f>IF(MID(H344,1,4)="Item","Nil",IF(G344="contract_cover",VLOOKUP(I344,'svc type'!C:D,2,FALSE),VLOOKUP(G344,'svc type'!A:D,4,FALSE)))</f>
        <v>Nil</v>
      </c>
      <c r="AA344" s="4" t="str">
        <f>IF(B344="","",VLOOKUP(B344,Sector!C:D,2,FALSE))</f>
        <v>PUB</v>
      </c>
      <c r="AB344" s="4" t="str">
        <f t="shared" si="11"/>
        <v>ong.yilin</v>
      </c>
      <c r="AC344" s="4"/>
      <c r="AD344" s="4"/>
      <c r="AE344" s="4"/>
      <c r="AF344" s="4"/>
      <c r="AG344" s="4"/>
    </row>
    <row r="345" spans="1:33" x14ac:dyDescent="0.25">
      <c r="A345" s="57">
        <v>42251.430046724534</v>
      </c>
      <c r="B345" s="32" t="s">
        <v>44</v>
      </c>
      <c r="C345" s="32" t="s">
        <v>2041</v>
      </c>
      <c r="D345" s="32" t="s">
        <v>2042</v>
      </c>
      <c r="E345" s="32" t="s">
        <v>2145</v>
      </c>
      <c r="F345" s="32" t="s">
        <v>6362</v>
      </c>
      <c r="G345" s="32" t="s">
        <v>468</v>
      </c>
      <c r="H345" s="32" t="s">
        <v>2163</v>
      </c>
      <c r="I345" s="32" t="s">
        <v>260</v>
      </c>
      <c r="J345" s="35">
        <v>0</v>
      </c>
      <c r="K345" s="35">
        <v>0</v>
      </c>
      <c r="L345" s="35">
        <v>0</v>
      </c>
      <c r="M345" s="35">
        <v>0</v>
      </c>
      <c r="N345" s="32" t="s">
        <v>17</v>
      </c>
      <c r="O345" s="32" t="s">
        <v>18</v>
      </c>
      <c r="P345" s="32">
        <v>1</v>
      </c>
      <c r="Q345" s="32" t="s">
        <v>2494</v>
      </c>
      <c r="R345" s="39">
        <f t="shared" si="10"/>
        <v>1509</v>
      </c>
      <c r="S345" s="5" t="s">
        <v>51</v>
      </c>
      <c r="T345" s="5" t="s">
        <v>64</v>
      </c>
      <c r="U345" s="2"/>
      <c r="V345" s="2" t="str">
        <f>IF($J345+$L345=0,"nil",IF(OR($B345="TCU-WS",$B345=""),"non comm",IF(OR($G345="contract_cover",$H345="fixed price"),VLOOKUP($I345,'[1]mapping 2015'!$A:$B,2,FALSE),VLOOKUP($G345,'[1]mapping 2015'!$A:$B,2,FALSE))))</f>
        <v>nil</v>
      </c>
      <c r="W345" s="37">
        <f>IF(OR(V345="non comm",V345="nil",J345=0),0,IF(V345="SBM 2.1 IIPS",J345*VLOOKUP(N345,'[2]NGP%'!$C:$D,2,FALSE),J345*SUMIFS('[2]NGP%'!$D:$D,'[2]NGP%'!$A:$A,V345,'[2]NGP%'!$B:$B,AA345)))</f>
        <v>0</v>
      </c>
      <c r="X345" s="37">
        <f>IF(OR(V345="non comm",V345="nil",J345=0),0,IF(V345="SBM 2.1 IIPS",J345*VLOOKUP(N345,'[2]NGP%'!$C:$E,3,FALSE),J345*SUMIFS('[2]NGP%'!$E:$E,'[2]NGP%'!$A:$A,V345,'[2]NGP%'!$B:$B,AA345)))</f>
        <v>0</v>
      </c>
      <c r="Y345" s="32"/>
      <c r="Z345" s="54" t="str">
        <f>IF(MID(H345,1,4)="Item","Nil",IF(G345="contract_cover",VLOOKUP(I345,'svc type'!C:D,2,FALSE),VLOOKUP(G345,'svc type'!A:D,4,FALSE)))</f>
        <v>Nil</v>
      </c>
      <c r="AA345" s="4" t="str">
        <f>IF(B345="","",VLOOKUP(B345,Sector!C:D,2,FALSE))</f>
        <v>PUB</v>
      </c>
      <c r="AB345" s="4" t="str">
        <f t="shared" si="11"/>
        <v>ong.yilin</v>
      </c>
      <c r="AC345" s="4"/>
      <c r="AD345" s="4"/>
      <c r="AE345" s="4"/>
      <c r="AF345" s="4"/>
      <c r="AG345" s="4"/>
    </row>
    <row r="346" spans="1:33" x14ac:dyDescent="0.25">
      <c r="A346" s="57">
        <v>42251.430046724534</v>
      </c>
      <c r="B346" s="32" t="s">
        <v>44</v>
      </c>
      <c r="C346" s="32" t="s">
        <v>2041</v>
      </c>
      <c r="D346" s="32" t="s">
        <v>2042</v>
      </c>
      <c r="E346" s="32" t="s">
        <v>2145</v>
      </c>
      <c r="F346" s="32" t="s">
        <v>6362</v>
      </c>
      <c r="G346" s="32" t="s">
        <v>468</v>
      </c>
      <c r="H346" s="32" t="s">
        <v>2164</v>
      </c>
      <c r="I346" s="32" t="s">
        <v>260</v>
      </c>
      <c r="J346" s="35">
        <v>0</v>
      </c>
      <c r="K346" s="35">
        <v>0</v>
      </c>
      <c r="L346" s="35">
        <v>0</v>
      </c>
      <c r="M346" s="35">
        <v>0</v>
      </c>
      <c r="N346" s="32" t="s">
        <v>17</v>
      </c>
      <c r="O346" s="32" t="s">
        <v>18</v>
      </c>
      <c r="P346" s="32">
        <v>1</v>
      </c>
      <c r="Q346" s="32" t="s">
        <v>2494</v>
      </c>
      <c r="R346" s="39">
        <f t="shared" si="10"/>
        <v>1509</v>
      </c>
      <c r="S346" s="5" t="s">
        <v>51</v>
      </c>
      <c r="T346" s="5" t="s">
        <v>64</v>
      </c>
      <c r="U346" s="2"/>
      <c r="V346" s="2" t="str">
        <f>IF($J346+$L346=0,"nil",IF(OR($B346="TCU-WS",$B346=""),"non comm",IF(OR($G346="contract_cover",$H346="fixed price"),VLOOKUP($I346,'[1]mapping 2015'!$A:$B,2,FALSE),VLOOKUP($G346,'[1]mapping 2015'!$A:$B,2,FALSE))))</f>
        <v>nil</v>
      </c>
      <c r="W346" s="37">
        <f>IF(OR(V346="non comm",V346="nil",J346=0),0,IF(V346="SBM 2.1 IIPS",J346*VLOOKUP(N346,'[2]NGP%'!$C:$D,2,FALSE),J346*SUMIFS('[2]NGP%'!$D:$D,'[2]NGP%'!$A:$A,V346,'[2]NGP%'!$B:$B,AA346)))</f>
        <v>0</v>
      </c>
      <c r="X346" s="37">
        <f>IF(OR(V346="non comm",V346="nil",J346=0),0,IF(V346="SBM 2.1 IIPS",J346*VLOOKUP(N346,'[2]NGP%'!$C:$E,3,FALSE),J346*SUMIFS('[2]NGP%'!$E:$E,'[2]NGP%'!$A:$A,V346,'[2]NGP%'!$B:$B,AA346)))</f>
        <v>0</v>
      </c>
      <c r="Y346" s="32"/>
      <c r="Z346" s="54" t="str">
        <f>IF(MID(H346,1,4)="Item","Nil",IF(G346="contract_cover",VLOOKUP(I346,'svc type'!C:D,2,FALSE),VLOOKUP(G346,'svc type'!A:D,4,FALSE)))</f>
        <v>Nil</v>
      </c>
      <c r="AA346" s="4" t="str">
        <f>IF(B346="","",VLOOKUP(B346,Sector!C:D,2,FALSE))</f>
        <v>PUB</v>
      </c>
      <c r="AB346" s="4" t="str">
        <f t="shared" si="11"/>
        <v>ong.yilin</v>
      </c>
      <c r="AC346" s="4"/>
      <c r="AD346" s="4"/>
      <c r="AE346" s="4"/>
      <c r="AF346" s="4"/>
      <c r="AG346" s="4"/>
    </row>
    <row r="347" spans="1:33" x14ac:dyDescent="0.25">
      <c r="A347" s="57">
        <v>42251.430046724534</v>
      </c>
      <c r="B347" s="32" t="s">
        <v>44</v>
      </c>
      <c r="C347" s="32" t="s">
        <v>2041</v>
      </c>
      <c r="D347" s="32" t="s">
        <v>2042</v>
      </c>
      <c r="E347" s="32" t="s">
        <v>2145</v>
      </c>
      <c r="F347" s="32" t="s">
        <v>6362</v>
      </c>
      <c r="G347" s="32" t="s">
        <v>468</v>
      </c>
      <c r="H347" s="32" t="s">
        <v>2165</v>
      </c>
      <c r="I347" s="32" t="s">
        <v>260</v>
      </c>
      <c r="J347" s="35">
        <v>0</v>
      </c>
      <c r="K347" s="35">
        <v>0</v>
      </c>
      <c r="L347" s="35">
        <v>0</v>
      </c>
      <c r="M347" s="35">
        <v>0</v>
      </c>
      <c r="N347" s="32" t="s">
        <v>17</v>
      </c>
      <c r="O347" s="32" t="s">
        <v>18</v>
      </c>
      <c r="P347" s="32">
        <v>1</v>
      </c>
      <c r="Q347" s="32" t="s">
        <v>2494</v>
      </c>
      <c r="R347" s="39">
        <f t="shared" si="10"/>
        <v>1509</v>
      </c>
      <c r="S347" s="5" t="s">
        <v>51</v>
      </c>
      <c r="T347" s="5" t="s">
        <v>64</v>
      </c>
      <c r="U347" s="2"/>
      <c r="V347" s="2" t="str">
        <f>IF($J347+$L347=0,"nil",IF(OR($B347="TCU-WS",$B347=""),"non comm",IF(OR($G347="contract_cover",$H347="fixed price"),VLOOKUP($I347,'[1]mapping 2015'!$A:$B,2,FALSE),VLOOKUP($G347,'[1]mapping 2015'!$A:$B,2,FALSE))))</f>
        <v>nil</v>
      </c>
      <c r="W347" s="37">
        <f>IF(OR(V347="non comm",V347="nil",J347=0),0,IF(V347="SBM 2.1 IIPS",J347*VLOOKUP(N347,'[2]NGP%'!$C:$D,2,FALSE),J347*SUMIFS('[2]NGP%'!$D:$D,'[2]NGP%'!$A:$A,V347,'[2]NGP%'!$B:$B,AA347)))</f>
        <v>0</v>
      </c>
      <c r="X347" s="37">
        <f>IF(OR(V347="non comm",V347="nil",J347=0),0,IF(V347="SBM 2.1 IIPS",J347*VLOOKUP(N347,'[2]NGP%'!$C:$E,3,FALSE),J347*SUMIFS('[2]NGP%'!$E:$E,'[2]NGP%'!$A:$A,V347,'[2]NGP%'!$B:$B,AA347)))</f>
        <v>0</v>
      </c>
      <c r="Y347" s="32"/>
      <c r="Z347" s="54" t="str">
        <f>IF(MID(H347,1,4)="Item","Nil",IF(G347="contract_cover",VLOOKUP(I347,'svc type'!C:D,2,FALSE),VLOOKUP(G347,'svc type'!A:D,4,FALSE)))</f>
        <v>Nil</v>
      </c>
      <c r="AA347" s="4" t="str">
        <f>IF(B347="","",VLOOKUP(B347,Sector!C:D,2,FALSE))</f>
        <v>PUB</v>
      </c>
      <c r="AB347" s="4" t="str">
        <f t="shared" si="11"/>
        <v>ong.yilin</v>
      </c>
      <c r="AC347" s="4"/>
      <c r="AD347" s="4"/>
      <c r="AE347" s="4"/>
      <c r="AF347" s="4"/>
      <c r="AG347" s="4"/>
    </row>
    <row r="348" spans="1:33" x14ac:dyDescent="0.25">
      <c r="A348" s="57">
        <v>42251.430046724534</v>
      </c>
      <c r="B348" s="32" t="s">
        <v>44</v>
      </c>
      <c r="C348" s="32" t="s">
        <v>2041</v>
      </c>
      <c r="D348" s="32" t="s">
        <v>2042</v>
      </c>
      <c r="E348" s="32" t="s">
        <v>2145</v>
      </c>
      <c r="F348" s="32" t="s">
        <v>6362</v>
      </c>
      <c r="G348" s="32" t="s">
        <v>2166</v>
      </c>
      <c r="H348" s="32" t="s">
        <v>2167</v>
      </c>
      <c r="I348" s="32" t="s">
        <v>260</v>
      </c>
      <c r="J348" s="35">
        <v>0</v>
      </c>
      <c r="K348" s="35">
        <v>0</v>
      </c>
      <c r="L348" s="35">
        <v>0</v>
      </c>
      <c r="M348" s="35">
        <v>0</v>
      </c>
      <c r="N348" s="32" t="s">
        <v>17</v>
      </c>
      <c r="O348" s="32" t="s">
        <v>18</v>
      </c>
      <c r="P348" s="32">
        <v>1</v>
      </c>
      <c r="Q348" s="32" t="s">
        <v>2494</v>
      </c>
      <c r="R348" s="39">
        <f t="shared" si="10"/>
        <v>1509</v>
      </c>
      <c r="S348" s="5" t="s">
        <v>51</v>
      </c>
      <c r="T348" s="5" t="s">
        <v>64</v>
      </c>
      <c r="U348" s="2"/>
      <c r="V348" s="2" t="str">
        <f>IF($J348+$L348=0,"nil",IF(OR($B348="TCU-WS",$B348=""),"non comm",IF(OR($G348="contract_cover",$H348="fixed price"),VLOOKUP($I348,'[1]mapping 2015'!$A:$B,2,FALSE),VLOOKUP($G348,'[1]mapping 2015'!$A:$B,2,FALSE))))</f>
        <v>nil</v>
      </c>
      <c r="W348" s="37">
        <f>IF(OR(V348="non comm",V348="nil",J348=0),0,IF(V348="SBM 2.1 IIPS",J348*VLOOKUP(N348,'[2]NGP%'!$C:$D,2,FALSE),J348*SUMIFS('[2]NGP%'!$D:$D,'[2]NGP%'!$A:$A,V348,'[2]NGP%'!$B:$B,AA348)))</f>
        <v>0</v>
      </c>
      <c r="X348" s="37">
        <f>IF(OR(V348="non comm",V348="nil",J348=0),0,IF(V348="SBM 2.1 IIPS",J348*VLOOKUP(N348,'[2]NGP%'!$C:$E,3,FALSE),J348*SUMIFS('[2]NGP%'!$E:$E,'[2]NGP%'!$A:$A,V348,'[2]NGP%'!$B:$B,AA348)))</f>
        <v>0</v>
      </c>
      <c r="Y348" s="32"/>
      <c r="Z348" s="54" t="str">
        <f>IF(MID(H348,1,4)="Item","Nil",IF(G348="contract_cover",VLOOKUP(I348,'svc type'!C:D,2,FALSE),VLOOKUP(G348,'svc type'!A:D,4,FALSE)))</f>
        <v>Nil</v>
      </c>
      <c r="AA348" s="4" t="str">
        <f>IF(B348="","",VLOOKUP(B348,Sector!C:D,2,FALSE))</f>
        <v>PUB</v>
      </c>
      <c r="AB348" s="4" t="str">
        <f t="shared" si="11"/>
        <v>ong.yilin</v>
      </c>
      <c r="AC348" s="4"/>
      <c r="AD348" s="4"/>
      <c r="AE348" s="4"/>
      <c r="AF348" s="4"/>
      <c r="AG348" s="4"/>
    </row>
    <row r="349" spans="1:33" x14ac:dyDescent="0.25">
      <c r="A349" s="57">
        <v>42251.430046724534</v>
      </c>
      <c r="B349" s="32" t="s">
        <v>44</v>
      </c>
      <c r="C349" s="32" t="s">
        <v>2041</v>
      </c>
      <c r="D349" s="32" t="s">
        <v>2042</v>
      </c>
      <c r="E349" s="32" t="s">
        <v>2145</v>
      </c>
      <c r="F349" s="32" t="s">
        <v>6362</v>
      </c>
      <c r="G349" s="32" t="s">
        <v>2166</v>
      </c>
      <c r="H349" s="32" t="s">
        <v>2168</v>
      </c>
      <c r="I349" s="32" t="s">
        <v>260</v>
      </c>
      <c r="J349" s="35">
        <v>0</v>
      </c>
      <c r="K349" s="35">
        <v>0</v>
      </c>
      <c r="L349" s="35">
        <v>0</v>
      </c>
      <c r="M349" s="35">
        <v>0</v>
      </c>
      <c r="N349" s="32" t="s">
        <v>17</v>
      </c>
      <c r="O349" s="32" t="s">
        <v>18</v>
      </c>
      <c r="P349" s="32">
        <v>1</v>
      </c>
      <c r="Q349" s="32" t="s">
        <v>2494</v>
      </c>
      <c r="R349" s="39">
        <f t="shared" si="10"/>
        <v>1509</v>
      </c>
      <c r="S349" s="5" t="s">
        <v>51</v>
      </c>
      <c r="T349" s="5" t="s">
        <v>64</v>
      </c>
      <c r="U349" s="2"/>
      <c r="V349" s="2" t="str">
        <f>IF($J349+$L349=0,"nil",IF(OR($B349="TCU-WS",$B349=""),"non comm",IF(OR($G349="contract_cover",$H349="fixed price"),VLOOKUP($I349,'[1]mapping 2015'!$A:$B,2,FALSE),VLOOKUP($G349,'[1]mapping 2015'!$A:$B,2,FALSE))))</f>
        <v>nil</v>
      </c>
      <c r="W349" s="37">
        <f>IF(OR(V349="non comm",V349="nil",J349=0),0,IF(V349="SBM 2.1 IIPS",J349*VLOOKUP(N349,'[2]NGP%'!$C:$D,2,FALSE),J349*SUMIFS('[2]NGP%'!$D:$D,'[2]NGP%'!$A:$A,V349,'[2]NGP%'!$B:$B,AA349)))</f>
        <v>0</v>
      </c>
      <c r="X349" s="37">
        <f>IF(OR(V349="non comm",V349="nil",J349=0),0,IF(V349="SBM 2.1 IIPS",J349*VLOOKUP(N349,'[2]NGP%'!$C:$E,3,FALSE),J349*SUMIFS('[2]NGP%'!$E:$E,'[2]NGP%'!$A:$A,V349,'[2]NGP%'!$B:$B,AA349)))</f>
        <v>0</v>
      </c>
      <c r="Y349" s="32"/>
      <c r="Z349" s="54" t="str">
        <f>IF(MID(H349,1,4)="Item","Nil",IF(G349="contract_cover",VLOOKUP(I349,'svc type'!C:D,2,FALSE),VLOOKUP(G349,'svc type'!A:D,4,FALSE)))</f>
        <v>Nil</v>
      </c>
      <c r="AA349" s="4" t="str">
        <f>IF(B349="","",VLOOKUP(B349,Sector!C:D,2,FALSE))</f>
        <v>PUB</v>
      </c>
      <c r="AB349" s="4" t="str">
        <f t="shared" si="11"/>
        <v>ong.yilin</v>
      </c>
      <c r="AC349" s="4"/>
      <c r="AD349" s="4"/>
      <c r="AE349" s="4"/>
      <c r="AF349" s="4"/>
      <c r="AG349" s="4"/>
    </row>
    <row r="350" spans="1:33" x14ac:dyDescent="0.25">
      <c r="A350" s="57">
        <v>42251.430046724534</v>
      </c>
      <c r="B350" s="32" t="s">
        <v>44</v>
      </c>
      <c r="C350" s="32" t="s">
        <v>2041</v>
      </c>
      <c r="D350" s="32" t="s">
        <v>2042</v>
      </c>
      <c r="E350" s="32" t="s">
        <v>2145</v>
      </c>
      <c r="F350" s="32" t="s">
        <v>6362</v>
      </c>
      <c r="G350" s="32" t="s">
        <v>528</v>
      </c>
      <c r="H350" s="32" t="s">
        <v>2169</v>
      </c>
      <c r="I350" s="32" t="s">
        <v>260</v>
      </c>
      <c r="J350" s="35">
        <v>0</v>
      </c>
      <c r="K350" s="35">
        <v>0</v>
      </c>
      <c r="L350" s="35">
        <v>0</v>
      </c>
      <c r="M350" s="35">
        <v>0</v>
      </c>
      <c r="N350" s="32" t="s">
        <v>17</v>
      </c>
      <c r="O350" s="32" t="s">
        <v>18</v>
      </c>
      <c r="P350" s="32">
        <v>1</v>
      </c>
      <c r="Q350" s="32" t="s">
        <v>2494</v>
      </c>
      <c r="R350" s="39">
        <f t="shared" si="10"/>
        <v>1509</v>
      </c>
      <c r="S350" s="5" t="s">
        <v>51</v>
      </c>
      <c r="T350" s="5" t="s">
        <v>64</v>
      </c>
      <c r="U350" s="2"/>
      <c r="V350" s="2" t="str">
        <f>IF($J350+$L350=0,"nil",IF(OR($B350="TCU-WS",$B350=""),"non comm",IF(OR($G350="contract_cover",$H350="fixed price"),VLOOKUP($I350,'[1]mapping 2015'!$A:$B,2,FALSE),VLOOKUP($G350,'[1]mapping 2015'!$A:$B,2,FALSE))))</f>
        <v>nil</v>
      </c>
      <c r="W350" s="37">
        <f>IF(OR(V350="non comm",V350="nil",J350=0),0,IF(V350="SBM 2.1 IIPS",J350*VLOOKUP(N350,'[2]NGP%'!$C:$D,2,FALSE),J350*SUMIFS('[2]NGP%'!$D:$D,'[2]NGP%'!$A:$A,V350,'[2]NGP%'!$B:$B,AA350)))</f>
        <v>0</v>
      </c>
      <c r="X350" s="37">
        <f>IF(OR(V350="non comm",V350="nil",J350=0),0,IF(V350="SBM 2.1 IIPS",J350*VLOOKUP(N350,'[2]NGP%'!$C:$E,3,FALSE),J350*SUMIFS('[2]NGP%'!$E:$E,'[2]NGP%'!$A:$A,V350,'[2]NGP%'!$B:$B,AA350)))</f>
        <v>0</v>
      </c>
      <c r="Y350" s="32"/>
      <c r="Z350" s="54" t="str">
        <f>IF(MID(H350,1,4)="Item","Nil",IF(G350="contract_cover",VLOOKUP(I350,'svc type'!C:D,2,FALSE),VLOOKUP(G350,'svc type'!A:D,4,FALSE)))</f>
        <v>Nil</v>
      </c>
      <c r="AA350" s="4" t="str">
        <f>IF(B350="","",VLOOKUP(B350,Sector!C:D,2,FALSE))</f>
        <v>PUB</v>
      </c>
      <c r="AB350" s="4" t="str">
        <f t="shared" si="11"/>
        <v>ong.yilin</v>
      </c>
      <c r="AC350" s="4"/>
      <c r="AD350" s="4"/>
      <c r="AE350" s="4"/>
      <c r="AF350" s="4"/>
      <c r="AG350" s="4"/>
    </row>
    <row r="351" spans="1:33" x14ac:dyDescent="0.25">
      <c r="A351" s="57">
        <v>42251.430046724534</v>
      </c>
      <c r="B351" s="32" t="s">
        <v>44</v>
      </c>
      <c r="C351" s="32" t="s">
        <v>2041</v>
      </c>
      <c r="D351" s="32" t="s">
        <v>2042</v>
      </c>
      <c r="E351" s="32" t="s">
        <v>2145</v>
      </c>
      <c r="F351" s="32" t="s">
        <v>6362</v>
      </c>
      <c r="G351" s="32" t="s">
        <v>528</v>
      </c>
      <c r="H351" s="32" t="s">
        <v>2170</v>
      </c>
      <c r="I351" s="32" t="s">
        <v>260</v>
      </c>
      <c r="J351" s="35">
        <v>0</v>
      </c>
      <c r="K351" s="35">
        <v>0</v>
      </c>
      <c r="L351" s="35">
        <v>0</v>
      </c>
      <c r="M351" s="35">
        <v>0</v>
      </c>
      <c r="N351" s="32" t="s">
        <v>17</v>
      </c>
      <c r="O351" s="32" t="s">
        <v>18</v>
      </c>
      <c r="P351" s="32">
        <v>1</v>
      </c>
      <c r="Q351" s="32" t="s">
        <v>2494</v>
      </c>
      <c r="R351" s="39">
        <f t="shared" si="10"/>
        <v>1509</v>
      </c>
      <c r="S351" s="5" t="s">
        <v>51</v>
      </c>
      <c r="T351" s="5" t="s">
        <v>64</v>
      </c>
      <c r="U351" s="2"/>
      <c r="V351" s="2" t="str">
        <f>IF($J351+$L351=0,"nil",IF(OR($B351="TCU-WS",$B351=""),"non comm",IF(OR($G351="contract_cover",$H351="fixed price"),VLOOKUP($I351,'[1]mapping 2015'!$A:$B,2,FALSE),VLOOKUP($G351,'[1]mapping 2015'!$A:$B,2,FALSE))))</f>
        <v>nil</v>
      </c>
      <c r="W351" s="37">
        <f>IF(OR(V351="non comm",V351="nil",J351=0),0,IF(V351="SBM 2.1 IIPS",J351*VLOOKUP(N351,'[2]NGP%'!$C:$D,2,FALSE),J351*SUMIFS('[2]NGP%'!$D:$D,'[2]NGP%'!$A:$A,V351,'[2]NGP%'!$B:$B,AA351)))</f>
        <v>0</v>
      </c>
      <c r="X351" s="37">
        <f>IF(OR(V351="non comm",V351="nil",J351=0),0,IF(V351="SBM 2.1 IIPS",J351*VLOOKUP(N351,'[2]NGP%'!$C:$E,3,FALSE),J351*SUMIFS('[2]NGP%'!$E:$E,'[2]NGP%'!$A:$A,V351,'[2]NGP%'!$B:$B,AA351)))</f>
        <v>0</v>
      </c>
      <c r="Y351" s="32"/>
      <c r="Z351" s="54" t="str">
        <f>IF(MID(H351,1,4)="Item","Nil",IF(G351="contract_cover",VLOOKUP(I351,'svc type'!C:D,2,FALSE),VLOOKUP(G351,'svc type'!A:D,4,FALSE)))</f>
        <v>Nil</v>
      </c>
      <c r="AA351" s="4" t="str">
        <f>IF(B351="","",VLOOKUP(B351,Sector!C:D,2,FALSE))</f>
        <v>PUB</v>
      </c>
      <c r="AB351" s="4" t="str">
        <f t="shared" si="11"/>
        <v>ong.yilin</v>
      </c>
      <c r="AC351" s="4"/>
      <c r="AD351" s="4"/>
      <c r="AE351" s="4"/>
      <c r="AF351" s="4"/>
      <c r="AG351" s="4"/>
    </row>
    <row r="352" spans="1:33" x14ac:dyDescent="0.25">
      <c r="A352" s="57">
        <v>42251.430046724534</v>
      </c>
      <c r="B352" s="32" t="s">
        <v>44</v>
      </c>
      <c r="C352" s="32" t="s">
        <v>2041</v>
      </c>
      <c r="D352" s="32" t="s">
        <v>2042</v>
      </c>
      <c r="E352" s="32" t="s">
        <v>2145</v>
      </c>
      <c r="F352" s="32" t="s">
        <v>6362</v>
      </c>
      <c r="G352" s="32" t="s">
        <v>2171</v>
      </c>
      <c r="H352" s="32" t="s">
        <v>2172</v>
      </c>
      <c r="I352" s="32" t="s">
        <v>260</v>
      </c>
      <c r="J352" s="35">
        <v>0</v>
      </c>
      <c r="K352" s="35">
        <v>0</v>
      </c>
      <c r="L352" s="35">
        <v>0</v>
      </c>
      <c r="M352" s="35">
        <v>0</v>
      </c>
      <c r="N352" s="32" t="s">
        <v>17</v>
      </c>
      <c r="O352" s="32" t="s">
        <v>18</v>
      </c>
      <c r="P352" s="32">
        <v>1</v>
      </c>
      <c r="Q352" s="32" t="s">
        <v>2494</v>
      </c>
      <c r="R352" s="39">
        <f t="shared" si="10"/>
        <v>1509</v>
      </c>
      <c r="S352" s="5" t="s">
        <v>51</v>
      </c>
      <c r="T352" s="5" t="s">
        <v>64</v>
      </c>
      <c r="U352" s="2"/>
      <c r="V352" s="2" t="str">
        <f>IF($J352+$L352=0,"nil",IF(OR($B352="TCU-WS",$B352=""),"non comm",IF(OR($G352="contract_cover",$H352="fixed price"),VLOOKUP($I352,'[1]mapping 2015'!$A:$B,2,FALSE),VLOOKUP($G352,'[1]mapping 2015'!$A:$B,2,FALSE))))</f>
        <v>nil</v>
      </c>
      <c r="W352" s="37">
        <f>IF(OR(V352="non comm",V352="nil",J352=0),0,IF(V352="SBM 2.1 IIPS",J352*VLOOKUP(N352,'[2]NGP%'!$C:$D,2,FALSE),J352*SUMIFS('[2]NGP%'!$D:$D,'[2]NGP%'!$A:$A,V352,'[2]NGP%'!$B:$B,AA352)))</f>
        <v>0</v>
      </c>
      <c r="X352" s="37">
        <f>IF(OR(V352="non comm",V352="nil",J352=0),0,IF(V352="SBM 2.1 IIPS",J352*VLOOKUP(N352,'[2]NGP%'!$C:$E,3,FALSE),J352*SUMIFS('[2]NGP%'!$E:$E,'[2]NGP%'!$A:$A,V352,'[2]NGP%'!$B:$B,AA352)))</f>
        <v>0</v>
      </c>
      <c r="Y352" s="32"/>
      <c r="Z352" s="54" t="str">
        <f>IF(MID(H352,1,4)="Item","Nil",IF(G352="contract_cover",VLOOKUP(I352,'svc type'!C:D,2,FALSE),VLOOKUP(G352,'svc type'!A:D,4,FALSE)))</f>
        <v>Nil</v>
      </c>
      <c r="AA352" s="4" t="str">
        <f>IF(B352="","",VLOOKUP(B352,Sector!C:D,2,FALSE))</f>
        <v>PUB</v>
      </c>
      <c r="AB352" s="4" t="str">
        <f t="shared" si="11"/>
        <v>ong.yilin</v>
      </c>
      <c r="AC352" s="4"/>
      <c r="AD352" s="4"/>
      <c r="AE352" s="4"/>
      <c r="AF352" s="4"/>
      <c r="AG352" s="4"/>
    </row>
    <row r="353" spans="1:33" x14ac:dyDescent="0.25">
      <c r="A353" s="57">
        <v>42251.430046724534</v>
      </c>
      <c r="B353" s="32" t="s">
        <v>44</v>
      </c>
      <c r="C353" s="32" t="s">
        <v>2041</v>
      </c>
      <c r="D353" s="32" t="s">
        <v>2042</v>
      </c>
      <c r="E353" s="32" t="s">
        <v>2145</v>
      </c>
      <c r="F353" s="32" t="s">
        <v>6362</v>
      </c>
      <c r="G353" s="32" t="s">
        <v>2173</v>
      </c>
      <c r="H353" s="32" t="s">
        <v>2174</v>
      </c>
      <c r="I353" s="32" t="s">
        <v>260</v>
      </c>
      <c r="J353" s="35">
        <v>0</v>
      </c>
      <c r="K353" s="35">
        <v>0</v>
      </c>
      <c r="L353" s="35">
        <v>0</v>
      </c>
      <c r="M353" s="35">
        <v>0</v>
      </c>
      <c r="N353" s="32" t="s">
        <v>17</v>
      </c>
      <c r="O353" s="32" t="s">
        <v>18</v>
      </c>
      <c r="P353" s="32">
        <v>1</v>
      </c>
      <c r="Q353" s="32" t="s">
        <v>2494</v>
      </c>
      <c r="R353" s="39">
        <f t="shared" si="10"/>
        <v>1509</v>
      </c>
      <c r="S353" s="5" t="s">
        <v>51</v>
      </c>
      <c r="T353" s="5" t="s">
        <v>64</v>
      </c>
      <c r="U353" s="2"/>
      <c r="V353" s="2" t="str">
        <f>IF($J353+$L353=0,"nil",IF(OR($B353="TCU-WS",$B353=""),"non comm",IF(OR($G353="contract_cover",$H353="fixed price"),VLOOKUP($I353,'[1]mapping 2015'!$A:$B,2,FALSE),VLOOKUP($G353,'[1]mapping 2015'!$A:$B,2,FALSE))))</f>
        <v>nil</v>
      </c>
      <c r="W353" s="37">
        <f>IF(OR(V353="non comm",V353="nil",J353=0),0,IF(V353="SBM 2.1 IIPS",J353*VLOOKUP(N353,'[2]NGP%'!$C:$D,2,FALSE),J353*SUMIFS('[2]NGP%'!$D:$D,'[2]NGP%'!$A:$A,V353,'[2]NGP%'!$B:$B,AA353)))</f>
        <v>0</v>
      </c>
      <c r="X353" s="37">
        <f>IF(OR(V353="non comm",V353="nil",J353=0),0,IF(V353="SBM 2.1 IIPS",J353*VLOOKUP(N353,'[2]NGP%'!$C:$E,3,FALSE),J353*SUMIFS('[2]NGP%'!$E:$E,'[2]NGP%'!$A:$A,V353,'[2]NGP%'!$B:$B,AA353)))</f>
        <v>0</v>
      </c>
      <c r="Y353" s="32"/>
      <c r="Z353" s="54" t="str">
        <f>IF(MID(H353,1,4)="Item","Nil",IF(G353="contract_cover",VLOOKUP(I353,'svc type'!C:D,2,FALSE),VLOOKUP(G353,'svc type'!A:D,4,FALSE)))</f>
        <v>Nil</v>
      </c>
      <c r="AA353" s="4" t="str">
        <f>IF(B353="","",VLOOKUP(B353,Sector!C:D,2,FALSE))</f>
        <v>PUB</v>
      </c>
      <c r="AB353" s="4" t="str">
        <f t="shared" si="11"/>
        <v>ong.yilin</v>
      </c>
      <c r="AC353" s="4"/>
      <c r="AD353" s="4"/>
      <c r="AE353" s="4"/>
      <c r="AF353" s="4"/>
      <c r="AG353" s="4"/>
    </row>
    <row r="354" spans="1:33" x14ac:dyDescent="0.25">
      <c r="A354" s="57">
        <v>42251.430046724534</v>
      </c>
      <c r="B354" s="32" t="s">
        <v>44</v>
      </c>
      <c r="C354" s="32" t="s">
        <v>2041</v>
      </c>
      <c r="D354" s="32" t="s">
        <v>2042</v>
      </c>
      <c r="E354" s="32" t="s">
        <v>2145</v>
      </c>
      <c r="F354" s="32" t="s">
        <v>6362</v>
      </c>
      <c r="G354" s="32" t="s">
        <v>206</v>
      </c>
      <c r="H354" s="32" t="s">
        <v>2200</v>
      </c>
      <c r="I354" s="32" t="s">
        <v>260</v>
      </c>
      <c r="J354" s="35">
        <v>0</v>
      </c>
      <c r="K354" s="35">
        <v>0</v>
      </c>
      <c r="L354" s="35">
        <v>0</v>
      </c>
      <c r="M354" s="35">
        <v>0</v>
      </c>
      <c r="N354" s="32" t="s">
        <v>17</v>
      </c>
      <c r="O354" s="32" t="s">
        <v>18</v>
      </c>
      <c r="P354" s="32">
        <v>1</v>
      </c>
      <c r="Q354" s="32" t="s">
        <v>2494</v>
      </c>
      <c r="R354" s="39">
        <f t="shared" si="10"/>
        <v>1509</v>
      </c>
      <c r="S354" s="5" t="s">
        <v>51</v>
      </c>
      <c r="T354" s="5" t="s">
        <v>64</v>
      </c>
      <c r="U354" s="2"/>
      <c r="V354" s="2" t="str">
        <f>IF($J354+$L354=0,"nil",IF(OR($B354="TCU-WS",$B354=""),"non comm",IF(OR($G354="contract_cover",$H354="fixed price"),VLOOKUP($I354,'[1]mapping 2015'!$A:$B,2,FALSE),VLOOKUP($G354,'[1]mapping 2015'!$A:$B,2,FALSE))))</f>
        <v>nil</v>
      </c>
      <c r="W354" s="37">
        <f>IF(OR(V354="non comm",V354="nil",J354=0),0,IF(V354="SBM 2.1 IIPS",J354*VLOOKUP(N354,'[2]NGP%'!$C:$D,2,FALSE),J354*SUMIFS('[2]NGP%'!$D:$D,'[2]NGP%'!$A:$A,V354,'[2]NGP%'!$B:$B,AA354)))</f>
        <v>0</v>
      </c>
      <c r="X354" s="37">
        <f>IF(OR(V354="non comm",V354="nil",J354=0),0,IF(V354="SBM 2.1 IIPS",J354*VLOOKUP(N354,'[2]NGP%'!$C:$E,3,FALSE),J354*SUMIFS('[2]NGP%'!$E:$E,'[2]NGP%'!$A:$A,V354,'[2]NGP%'!$B:$B,AA354)))</f>
        <v>0</v>
      </c>
      <c r="Y354" s="32"/>
      <c r="Z354" s="54" t="str">
        <f>IF(MID(H354,1,4)="Item","Nil",IF(G354="contract_cover",VLOOKUP(I354,'svc type'!C:D,2,FALSE),VLOOKUP(G354,'svc type'!A:D,4,FALSE)))</f>
        <v>Nil</v>
      </c>
      <c r="AA354" s="4" t="str">
        <f>IF(B354="","",VLOOKUP(B354,Sector!C:D,2,FALSE))</f>
        <v>PUB</v>
      </c>
      <c r="AB354" s="4" t="str">
        <f t="shared" si="11"/>
        <v>ong.yilin</v>
      </c>
      <c r="AC354" s="4"/>
      <c r="AD354" s="4"/>
      <c r="AE354" s="4"/>
      <c r="AF354" s="4"/>
      <c r="AG354" s="4"/>
    </row>
    <row r="355" spans="1:33" x14ac:dyDescent="0.25">
      <c r="A355" s="57">
        <v>42251.430046724534</v>
      </c>
      <c r="B355" s="32" t="s">
        <v>44</v>
      </c>
      <c r="C355" s="32" t="s">
        <v>2041</v>
      </c>
      <c r="D355" s="32" t="s">
        <v>2042</v>
      </c>
      <c r="E355" s="32" t="s">
        <v>2145</v>
      </c>
      <c r="F355" s="32" t="s">
        <v>6362</v>
      </c>
      <c r="G355" s="32" t="s">
        <v>1312</v>
      </c>
      <c r="H355" s="32" t="s">
        <v>2201</v>
      </c>
      <c r="I355" s="32" t="s">
        <v>260</v>
      </c>
      <c r="J355" s="35">
        <v>0</v>
      </c>
      <c r="K355" s="35">
        <v>0</v>
      </c>
      <c r="L355" s="35">
        <v>0</v>
      </c>
      <c r="M355" s="35">
        <v>0</v>
      </c>
      <c r="N355" s="32" t="s">
        <v>17</v>
      </c>
      <c r="O355" s="32" t="s">
        <v>18</v>
      </c>
      <c r="P355" s="32">
        <v>1</v>
      </c>
      <c r="Q355" s="32" t="s">
        <v>2494</v>
      </c>
      <c r="R355" s="39">
        <f t="shared" si="10"/>
        <v>1509</v>
      </c>
      <c r="S355" s="5" t="s">
        <v>51</v>
      </c>
      <c r="T355" s="5" t="s">
        <v>64</v>
      </c>
      <c r="U355" s="2"/>
      <c r="V355" s="2" t="str">
        <f>IF($J355+$L355=0,"nil",IF(OR($B355="TCU-WS",$B355=""),"non comm",IF(OR($G355="contract_cover",$H355="fixed price"),VLOOKUP($I355,'[1]mapping 2015'!$A:$B,2,FALSE),VLOOKUP($G355,'[1]mapping 2015'!$A:$B,2,FALSE))))</f>
        <v>nil</v>
      </c>
      <c r="W355" s="37">
        <f>IF(OR(V355="non comm",V355="nil",J355=0),0,IF(V355="SBM 2.1 IIPS",J355*VLOOKUP(N355,'[2]NGP%'!$C:$D,2,FALSE),J355*SUMIFS('[2]NGP%'!$D:$D,'[2]NGP%'!$A:$A,V355,'[2]NGP%'!$B:$B,AA355)))</f>
        <v>0</v>
      </c>
      <c r="X355" s="37">
        <f>IF(OR(V355="non comm",V355="nil",J355=0),0,IF(V355="SBM 2.1 IIPS",J355*VLOOKUP(N355,'[2]NGP%'!$C:$E,3,FALSE),J355*SUMIFS('[2]NGP%'!$E:$E,'[2]NGP%'!$A:$A,V355,'[2]NGP%'!$B:$B,AA355)))</f>
        <v>0</v>
      </c>
      <c r="Y355" s="32"/>
      <c r="Z355" s="54" t="str">
        <f>IF(MID(H355,1,4)="Item","Nil",IF(G355="contract_cover",VLOOKUP(I355,'svc type'!C:D,2,FALSE),VLOOKUP(G355,'svc type'!A:D,4,FALSE)))</f>
        <v>Nil</v>
      </c>
      <c r="AA355" s="4" t="str">
        <f>IF(B355="","",VLOOKUP(B355,Sector!C:D,2,FALSE))</f>
        <v>PUB</v>
      </c>
      <c r="AB355" s="4" t="str">
        <f t="shared" si="11"/>
        <v>ong.yilin</v>
      </c>
      <c r="AC355" s="4"/>
      <c r="AD355" s="4"/>
      <c r="AE355" s="4"/>
      <c r="AF355" s="4"/>
      <c r="AG355" s="4"/>
    </row>
    <row r="356" spans="1:33" x14ac:dyDescent="0.25">
      <c r="A356" s="57">
        <v>42251.430046724534</v>
      </c>
      <c r="B356" s="32" t="s">
        <v>44</v>
      </c>
      <c r="C356" s="32" t="s">
        <v>2041</v>
      </c>
      <c r="D356" s="32" t="s">
        <v>2042</v>
      </c>
      <c r="E356" s="32" t="s">
        <v>2145</v>
      </c>
      <c r="F356" s="32" t="s">
        <v>6362</v>
      </c>
      <c r="G356" s="32" t="s">
        <v>4640</v>
      </c>
      <c r="H356" s="32" t="s">
        <v>4641</v>
      </c>
      <c r="I356" s="32" t="s">
        <v>260</v>
      </c>
      <c r="J356" s="35">
        <v>0</v>
      </c>
      <c r="K356" s="35">
        <v>0</v>
      </c>
      <c r="L356" s="35">
        <v>0</v>
      </c>
      <c r="M356" s="35">
        <v>0</v>
      </c>
      <c r="N356" s="32" t="s">
        <v>17</v>
      </c>
      <c r="O356" s="32" t="s">
        <v>18</v>
      </c>
      <c r="P356" s="32">
        <v>1</v>
      </c>
      <c r="Q356" s="32" t="s">
        <v>2494</v>
      </c>
      <c r="R356" s="39">
        <f t="shared" si="10"/>
        <v>1509</v>
      </c>
      <c r="S356" s="5" t="s">
        <v>51</v>
      </c>
      <c r="T356" s="5" t="s">
        <v>64</v>
      </c>
      <c r="U356" s="2"/>
      <c r="V356" s="2" t="str">
        <f>IF($J356+$L356=0,"nil",IF(OR($B356="TCU-WS",$B356=""),"non comm",IF(OR($G356="contract_cover",$H356="fixed price"),VLOOKUP($I356,'[1]mapping 2015'!$A:$B,2,FALSE),VLOOKUP($G356,'[1]mapping 2015'!$A:$B,2,FALSE))))</f>
        <v>nil</v>
      </c>
      <c r="W356" s="37">
        <f>IF(OR(V356="non comm",V356="nil",J356=0),0,IF(V356="SBM 2.1 IIPS",J356*VLOOKUP(N356,'[2]NGP%'!$C:$D,2,FALSE),J356*SUMIFS('[2]NGP%'!$D:$D,'[2]NGP%'!$A:$A,V356,'[2]NGP%'!$B:$B,AA356)))</f>
        <v>0</v>
      </c>
      <c r="X356" s="37">
        <f>IF(OR(V356="non comm",V356="nil",J356=0),0,IF(V356="SBM 2.1 IIPS",J356*VLOOKUP(N356,'[2]NGP%'!$C:$E,3,FALSE),J356*SUMIFS('[2]NGP%'!$E:$E,'[2]NGP%'!$A:$A,V356,'[2]NGP%'!$B:$B,AA356)))</f>
        <v>0</v>
      </c>
      <c r="Y356" s="32"/>
      <c r="Z356" s="54" t="str">
        <f>IF(MID(H356,1,4)="Item","Nil",IF(G356="contract_cover",VLOOKUP(I356,'svc type'!C:D,2,FALSE),VLOOKUP(G356,'svc type'!A:D,4,FALSE)))</f>
        <v>Nil</v>
      </c>
      <c r="AA356" s="4" t="str">
        <f>IF(B356="","",VLOOKUP(B356,Sector!C:D,2,FALSE))</f>
        <v>PUB</v>
      </c>
      <c r="AB356" s="4" t="str">
        <f t="shared" si="11"/>
        <v>ong.yilin</v>
      </c>
      <c r="AC356" s="4"/>
      <c r="AD356" s="4"/>
      <c r="AE356" s="4"/>
      <c r="AF356" s="4"/>
      <c r="AG356" s="4"/>
    </row>
    <row r="357" spans="1:33" x14ac:dyDescent="0.25">
      <c r="A357" s="57">
        <v>42251.430046724534</v>
      </c>
      <c r="B357" s="32" t="s">
        <v>44</v>
      </c>
      <c r="C357" s="32" t="s">
        <v>2041</v>
      </c>
      <c r="D357" s="32" t="s">
        <v>2042</v>
      </c>
      <c r="E357" s="32" t="s">
        <v>2145</v>
      </c>
      <c r="F357" s="32" t="s">
        <v>6362</v>
      </c>
      <c r="G357" s="32" t="s">
        <v>4642</v>
      </c>
      <c r="H357" s="32" t="s">
        <v>4643</v>
      </c>
      <c r="I357" s="32" t="s">
        <v>260</v>
      </c>
      <c r="J357" s="35">
        <v>0</v>
      </c>
      <c r="K357" s="35">
        <v>0</v>
      </c>
      <c r="L357" s="35">
        <v>0</v>
      </c>
      <c r="M357" s="35">
        <v>0</v>
      </c>
      <c r="N357" s="32" t="s">
        <v>17</v>
      </c>
      <c r="O357" s="32" t="s">
        <v>18</v>
      </c>
      <c r="P357" s="32">
        <v>1</v>
      </c>
      <c r="Q357" s="32" t="s">
        <v>2494</v>
      </c>
      <c r="R357" s="39">
        <f t="shared" si="10"/>
        <v>1509</v>
      </c>
      <c r="S357" s="5" t="s">
        <v>51</v>
      </c>
      <c r="T357" s="5" t="s">
        <v>64</v>
      </c>
      <c r="U357" s="2"/>
      <c r="V357" s="2" t="str">
        <f>IF($J357+$L357=0,"nil",IF(OR($B357="TCU-WS",$B357=""),"non comm",IF(OR($G357="contract_cover",$H357="fixed price"),VLOOKUP($I357,'[1]mapping 2015'!$A:$B,2,FALSE),VLOOKUP($G357,'[1]mapping 2015'!$A:$B,2,FALSE))))</f>
        <v>nil</v>
      </c>
      <c r="W357" s="37">
        <f>IF(OR(V357="non comm",V357="nil",J357=0),0,IF(V357="SBM 2.1 IIPS",J357*VLOOKUP(N357,'[2]NGP%'!$C:$D,2,FALSE),J357*SUMIFS('[2]NGP%'!$D:$D,'[2]NGP%'!$A:$A,V357,'[2]NGP%'!$B:$B,AA357)))</f>
        <v>0</v>
      </c>
      <c r="X357" s="37">
        <f>IF(OR(V357="non comm",V357="nil",J357=0),0,IF(V357="SBM 2.1 IIPS",J357*VLOOKUP(N357,'[2]NGP%'!$C:$E,3,FALSE),J357*SUMIFS('[2]NGP%'!$E:$E,'[2]NGP%'!$A:$A,V357,'[2]NGP%'!$B:$B,AA357)))</f>
        <v>0</v>
      </c>
      <c r="Y357" s="32"/>
      <c r="Z357" s="54" t="str">
        <f>IF(MID(H357,1,4)="Item","Nil",IF(G357="contract_cover",VLOOKUP(I357,'svc type'!C:D,2,FALSE),VLOOKUP(G357,'svc type'!A:D,4,FALSE)))</f>
        <v>Nil</v>
      </c>
      <c r="AA357" s="4" t="str">
        <f>IF(B357="","",VLOOKUP(B357,Sector!C:D,2,FALSE))</f>
        <v>PUB</v>
      </c>
      <c r="AB357" s="4" t="str">
        <f t="shared" si="11"/>
        <v>ong.yilin</v>
      </c>
      <c r="AC357" s="4"/>
      <c r="AD357" s="4"/>
      <c r="AE357" s="4"/>
      <c r="AF357" s="4"/>
      <c r="AG357" s="4"/>
    </row>
    <row r="358" spans="1:33" x14ac:dyDescent="0.25">
      <c r="A358" s="57">
        <v>42251.431587384257</v>
      </c>
      <c r="B358" s="32" t="s">
        <v>290</v>
      </c>
      <c r="C358" s="32" t="s">
        <v>6363</v>
      </c>
      <c r="D358" s="32" t="s">
        <v>334</v>
      </c>
      <c r="E358" s="32" t="s">
        <v>5834</v>
      </c>
      <c r="F358" s="32" t="s">
        <v>6364</v>
      </c>
      <c r="G358" s="32" t="s">
        <v>367</v>
      </c>
      <c r="H358" s="32" t="s">
        <v>366</v>
      </c>
      <c r="I358" s="32" t="s">
        <v>2007</v>
      </c>
      <c r="J358" s="35">
        <v>0</v>
      </c>
      <c r="K358" s="35">
        <v>0</v>
      </c>
      <c r="L358" s="35">
        <v>14.25</v>
      </c>
      <c r="M358" s="35">
        <v>0</v>
      </c>
      <c r="N358" s="32" t="s">
        <v>19</v>
      </c>
      <c r="O358" s="32" t="s">
        <v>41</v>
      </c>
      <c r="P358" s="32">
        <v>1</v>
      </c>
      <c r="Q358" s="32" t="s">
        <v>6365</v>
      </c>
      <c r="R358" s="39">
        <f t="shared" si="10"/>
        <v>1509</v>
      </c>
      <c r="S358" s="5" t="s">
        <v>51</v>
      </c>
      <c r="T358" s="5" t="s">
        <v>64</v>
      </c>
      <c r="U358" s="2"/>
      <c r="V358" s="2" t="str">
        <f>IF($J358+$L358=0,"nil",IF(OR($B358="TCU-WS",$B358=""),"non comm",IF(OR($G358="contract_cover",$H358="fixed price"),VLOOKUP($I358,'[1]mapping 2015'!$A:$B,2,FALSE),VLOOKUP($G358,'[1]mapping 2015'!$A:$B,2,FALSE))))</f>
        <v>SBM 2.1 IIPS</v>
      </c>
      <c r="W358" s="37">
        <f>IF(OR(V358="non comm",V358="nil",J358=0),0,IF(V358="SBM 2.1 IIPS",J358*VLOOKUP(N358,'[2]NGP%'!$C:$D,2,FALSE),J358*SUMIFS('[2]NGP%'!$D:$D,'[2]NGP%'!$A:$A,V358,'[2]NGP%'!$B:$B,AA358)))</f>
        <v>0</v>
      </c>
      <c r="X358" s="37">
        <f>IF(OR(V358="non comm",V358="nil",J358=0),0,IF(V358="SBM 2.1 IIPS",J358*VLOOKUP(N358,'[2]NGP%'!$C:$E,3,FALSE),J358*SUMIFS('[2]NGP%'!$E:$E,'[2]NGP%'!$A:$A,V358,'[2]NGP%'!$B:$B,AA358)))</f>
        <v>0</v>
      </c>
      <c r="Y358" s="32"/>
      <c r="Z358" s="54" t="str">
        <f>IF(MID(H358,1,4)="Item","Nil",IF(G358="contract_cover",VLOOKUP(I358,'svc type'!C:D,2,FALSE),VLOOKUP(G358,'svc type'!A:D,4,FALSE)))</f>
        <v>IIPS</v>
      </c>
      <c r="AA358" s="4" t="str">
        <f>IF(B358="","",VLOOKUP(B358,Sector!C:D,2,FALSE))</f>
        <v>PUB</v>
      </c>
      <c r="AB358" s="4" t="str">
        <f t="shared" si="11"/>
        <v>cammy.ong</v>
      </c>
      <c r="AC358" s="4"/>
      <c r="AD358" s="4"/>
      <c r="AE358" s="4"/>
      <c r="AF358" s="4"/>
      <c r="AG358" s="4"/>
    </row>
    <row r="359" spans="1:33" x14ac:dyDescent="0.25">
      <c r="A359" s="57">
        <v>42251.431587384257</v>
      </c>
      <c r="B359" s="32" t="s">
        <v>290</v>
      </c>
      <c r="C359" s="32" t="s">
        <v>6363</v>
      </c>
      <c r="D359" s="32" t="s">
        <v>334</v>
      </c>
      <c r="E359" s="32" t="s">
        <v>5834</v>
      </c>
      <c r="F359" s="32" t="s">
        <v>6364</v>
      </c>
      <c r="G359" s="32" t="s">
        <v>367</v>
      </c>
      <c r="H359" s="32" t="s">
        <v>366</v>
      </c>
      <c r="I359" s="32" t="s">
        <v>2007</v>
      </c>
      <c r="J359" s="35">
        <v>0</v>
      </c>
      <c r="K359" s="35">
        <v>0</v>
      </c>
      <c r="L359" s="35">
        <v>14.25</v>
      </c>
      <c r="M359" s="35">
        <v>0</v>
      </c>
      <c r="N359" s="32" t="s">
        <v>19</v>
      </c>
      <c r="O359" s="32" t="s">
        <v>41</v>
      </c>
      <c r="P359" s="32">
        <v>1</v>
      </c>
      <c r="Q359" s="32" t="s">
        <v>6365</v>
      </c>
      <c r="R359" s="39">
        <f t="shared" si="10"/>
        <v>1509</v>
      </c>
      <c r="S359" s="5" t="s">
        <v>51</v>
      </c>
      <c r="T359" s="5" t="s">
        <v>64</v>
      </c>
      <c r="U359" s="2"/>
      <c r="V359" s="2" t="str">
        <f>IF($J359+$L359=0,"nil",IF(OR($B359="TCU-WS",$B359=""),"non comm",IF(OR($G359="contract_cover",$H359="fixed price"),VLOOKUP($I359,'[1]mapping 2015'!$A:$B,2,FALSE),VLOOKUP($G359,'[1]mapping 2015'!$A:$B,2,FALSE))))</f>
        <v>SBM 2.1 IIPS</v>
      </c>
      <c r="W359" s="37">
        <f>IF(OR(V359="non comm",V359="nil",J359=0),0,IF(V359="SBM 2.1 IIPS",J359*VLOOKUP(N359,'[2]NGP%'!$C:$D,2,FALSE),J359*SUMIFS('[2]NGP%'!$D:$D,'[2]NGP%'!$A:$A,V359,'[2]NGP%'!$B:$B,AA359)))</f>
        <v>0</v>
      </c>
      <c r="X359" s="37">
        <f>IF(OR(V359="non comm",V359="nil",J359=0),0,IF(V359="SBM 2.1 IIPS",J359*VLOOKUP(N359,'[2]NGP%'!$C:$E,3,FALSE),J359*SUMIFS('[2]NGP%'!$E:$E,'[2]NGP%'!$A:$A,V359,'[2]NGP%'!$B:$B,AA359)))</f>
        <v>0</v>
      </c>
      <c r="Y359" s="32"/>
      <c r="Z359" s="54" t="str">
        <f>IF(MID(H359,1,4)="Item","Nil",IF(G359="contract_cover",VLOOKUP(I359,'svc type'!C:D,2,FALSE),VLOOKUP(G359,'svc type'!A:D,4,FALSE)))</f>
        <v>IIPS</v>
      </c>
      <c r="AA359" s="4" t="str">
        <f>IF(B359="","",VLOOKUP(B359,Sector!C:D,2,FALSE))</f>
        <v>PUB</v>
      </c>
      <c r="AB359" s="4" t="str">
        <f t="shared" si="11"/>
        <v>cammy.ong</v>
      </c>
      <c r="AC359" s="4"/>
      <c r="AD359" s="4"/>
      <c r="AE359" s="4"/>
      <c r="AF359" s="4"/>
      <c r="AG359" s="4"/>
    </row>
    <row r="360" spans="1:33" x14ac:dyDescent="0.25">
      <c r="A360" s="57">
        <v>42251.431936076391</v>
      </c>
      <c r="B360" s="32" t="s">
        <v>31</v>
      </c>
      <c r="C360" s="32" t="s">
        <v>47</v>
      </c>
      <c r="D360" s="32" t="s">
        <v>48</v>
      </c>
      <c r="E360" s="32" t="s">
        <v>2319</v>
      </c>
      <c r="F360" s="32" t="s">
        <v>6366</v>
      </c>
      <c r="G360" s="32" t="s">
        <v>15</v>
      </c>
      <c r="H360" s="32" t="s">
        <v>16</v>
      </c>
      <c r="I360" s="32" t="s">
        <v>2138</v>
      </c>
      <c r="J360" s="35">
        <v>1952.82</v>
      </c>
      <c r="K360" s="35">
        <v>0</v>
      </c>
      <c r="L360" s="35">
        <v>0</v>
      </c>
      <c r="M360" s="35">
        <v>0</v>
      </c>
      <c r="N360" s="32" t="s">
        <v>17</v>
      </c>
      <c r="O360" s="32" t="s">
        <v>18</v>
      </c>
      <c r="P360" s="32">
        <v>1</v>
      </c>
      <c r="Q360" s="32" t="s">
        <v>2320</v>
      </c>
      <c r="R360" s="39">
        <f t="shared" si="10"/>
        <v>1509</v>
      </c>
      <c r="S360" s="5" t="s">
        <v>51</v>
      </c>
      <c r="T360" s="5" t="s">
        <v>64</v>
      </c>
      <c r="U360" s="2"/>
      <c r="V360" s="2" t="str">
        <f>IF($J360+$L360=0,"nil",IF(OR($B360="TCU-WS",$B360=""),"non comm",IF(OR($G360="contract_cover",$H360="fixed price"),VLOOKUP($I360,'[1]mapping 2015'!$A:$B,2,FALSE),VLOOKUP($G360,'[1]mapping 2015'!$A:$B,2,FALSE))))</f>
        <v>SBM 2.7 RSS</v>
      </c>
      <c r="W360" s="173">
        <v>820.18</v>
      </c>
      <c r="X360" s="173">
        <v>820.18</v>
      </c>
      <c r="Y360" s="32"/>
      <c r="Z360" s="54" t="str">
        <f>IF(MID(H360,1,4)="Item","Nil",IF(G360="contract_cover",VLOOKUP(I360,'svc type'!C:D,2,FALSE),VLOOKUP(G360,'svc type'!A:D,4,FALSE)))</f>
        <v>RS_MOS</v>
      </c>
      <c r="AA360" s="4" t="str">
        <f>IF(B360="","",VLOOKUP(B360,Sector!C:D,2,FALSE))</f>
        <v>COM</v>
      </c>
      <c r="AB360" s="4" t="str">
        <f t="shared" si="11"/>
        <v>anson.ong</v>
      </c>
      <c r="AC360" s="4"/>
      <c r="AD360" s="4"/>
      <c r="AE360" s="4"/>
      <c r="AF360" s="4"/>
      <c r="AG360" s="4"/>
    </row>
    <row r="361" spans="1:33" x14ac:dyDescent="0.25">
      <c r="A361" s="57">
        <v>42251.431936076391</v>
      </c>
      <c r="B361" s="32" t="s">
        <v>31</v>
      </c>
      <c r="C361" s="32" t="s">
        <v>47</v>
      </c>
      <c r="D361" s="32" t="s">
        <v>48</v>
      </c>
      <c r="E361" s="32" t="s">
        <v>2319</v>
      </c>
      <c r="F361" s="32" t="s">
        <v>6366</v>
      </c>
      <c r="G361" s="32" t="s">
        <v>28</v>
      </c>
      <c r="H361" s="32" t="s">
        <v>4644</v>
      </c>
      <c r="I361" s="32" t="s">
        <v>2138</v>
      </c>
      <c r="J361" s="35">
        <v>0</v>
      </c>
      <c r="K361" s="35">
        <v>0</v>
      </c>
      <c r="L361" s="35">
        <v>0</v>
      </c>
      <c r="M361" s="35">
        <v>0</v>
      </c>
      <c r="N361" s="32" t="s">
        <v>17</v>
      </c>
      <c r="O361" s="32" t="s">
        <v>18</v>
      </c>
      <c r="P361" s="32">
        <v>1</v>
      </c>
      <c r="Q361" s="32" t="s">
        <v>2320</v>
      </c>
      <c r="R361" s="39">
        <f t="shared" si="10"/>
        <v>1509</v>
      </c>
      <c r="S361" s="5" t="s">
        <v>51</v>
      </c>
      <c r="T361" s="5" t="s">
        <v>64</v>
      </c>
      <c r="U361" s="2"/>
      <c r="V361" s="2" t="str">
        <f>IF($J361+$L361=0,"nil",IF(OR($B361="TCU-WS",$B361=""),"non comm",IF(OR($G361="contract_cover",$H361="fixed price"),VLOOKUP($I361,'[1]mapping 2015'!$A:$B,2,FALSE),VLOOKUP($G361,'[1]mapping 2015'!$A:$B,2,FALSE))))</f>
        <v>nil</v>
      </c>
      <c r="W361" s="37">
        <f>IF(OR(V361="non comm",V361="nil",J361=0),0,IF(V361="SBM 2.1 IIPS",J361*VLOOKUP(N361,'[2]NGP%'!$C:$D,2,FALSE),J361*SUMIFS('[2]NGP%'!$D:$D,'[2]NGP%'!$A:$A,V361,'[2]NGP%'!$B:$B,AA361)))</f>
        <v>0</v>
      </c>
      <c r="X361" s="37">
        <f>IF(OR(V361="non comm",V361="nil",J361=0),0,IF(V361="SBM 2.1 IIPS",J361*VLOOKUP(N361,'[2]NGP%'!$C:$E,3,FALSE),J361*SUMIFS('[2]NGP%'!$E:$E,'[2]NGP%'!$A:$A,V361,'[2]NGP%'!$B:$B,AA361)))</f>
        <v>0</v>
      </c>
      <c r="Y361" s="32"/>
      <c r="Z361" s="54" t="str">
        <f>IF(MID(H361,1,4)="Item","Nil",IF(G361="contract_cover",VLOOKUP(I361,'svc type'!C:D,2,FALSE),VLOOKUP(G361,'svc type'!A:D,4,FALSE)))</f>
        <v>Nil</v>
      </c>
      <c r="AA361" s="4" t="str">
        <f>IF(B361="","",VLOOKUP(B361,Sector!C:D,2,FALSE))</f>
        <v>COM</v>
      </c>
      <c r="AB361" s="4" t="str">
        <f t="shared" si="11"/>
        <v>anson.ong</v>
      </c>
      <c r="AC361" s="4"/>
      <c r="AD361" s="4"/>
      <c r="AE361" s="4"/>
      <c r="AF361" s="4"/>
      <c r="AG361" s="4"/>
    </row>
    <row r="362" spans="1:33" x14ac:dyDescent="0.25">
      <c r="A362" s="57">
        <v>42251.433583067126</v>
      </c>
      <c r="B362" s="32" t="s">
        <v>21</v>
      </c>
      <c r="C362" s="32" t="s">
        <v>2341</v>
      </c>
      <c r="D362" s="32" t="s">
        <v>334</v>
      </c>
      <c r="E362" s="32" t="s">
        <v>5839</v>
      </c>
      <c r="F362" s="32" t="s">
        <v>6367</v>
      </c>
      <c r="G362" s="32" t="s">
        <v>367</v>
      </c>
      <c r="H362" s="32" t="s">
        <v>366</v>
      </c>
      <c r="I362" s="32" t="s">
        <v>2007</v>
      </c>
      <c r="J362" s="35">
        <v>0</v>
      </c>
      <c r="K362" s="35">
        <v>0</v>
      </c>
      <c r="L362" s="35">
        <v>14.25</v>
      </c>
      <c r="M362" s="35">
        <v>0</v>
      </c>
      <c r="N362" s="32" t="s">
        <v>19</v>
      </c>
      <c r="O362" s="32" t="s">
        <v>41</v>
      </c>
      <c r="P362" s="32">
        <v>1</v>
      </c>
      <c r="Q362" s="32" t="s">
        <v>6368</v>
      </c>
      <c r="R362" s="39">
        <f t="shared" si="10"/>
        <v>1509</v>
      </c>
      <c r="S362" s="5" t="s">
        <v>51</v>
      </c>
      <c r="T362" s="5" t="s">
        <v>64</v>
      </c>
      <c r="U362" s="2"/>
      <c r="V362" s="2" t="str">
        <f>IF($J362+$L362=0,"nil",IF(OR($B362="TCU-WS",$B362=""),"non comm",IF(OR($G362="contract_cover",$H362="fixed price"),VLOOKUP($I362,'[1]mapping 2015'!$A:$B,2,FALSE),VLOOKUP($G362,'[1]mapping 2015'!$A:$B,2,FALSE))))</f>
        <v>SBM 2.1 IIPS</v>
      </c>
      <c r="W362" s="37">
        <f>IF(OR(V362="non comm",V362="nil",J362=0),0,IF(V362="SBM 2.1 IIPS",J362*VLOOKUP(N362,'[2]NGP%'!$C:$D,2,FALSE),J362*SUMIFS('[2]NGP%'!$D:$D,'[2]NGP%'!$A:$A,V362,'[2]NGP%'!$B:$B,AA362)))</f>
        <v>0</v>
      </c>
      <c r="X362" s="37">
        <f>IF(OR(V362="non comm",V362="nil",J362=0),0,IF(V362="SBM 2.1 IIPS",J362*VLOOKUP(N362,'[2]NGP%'!$C:$E,3,FALSE),J362*SUMIFS('[2]NGP%'!$E:$E,'[2]NGP%'!$A:$A,V362,'[2]NGP%'!$B:$B,AA362)))</f>
        <v>0</v>
      </c>
      <c r="Y362" s="32"/>
      <c r="Z362" s="54" t="str">
        <f>IF(MID(H362,1,4)="Item","Nil",IF(G362="contract_cover",VLOOKUP(I362,'svc type'!C:D,2,FALSE),VLOOKUP(G362,'svc type'!A:D,4,FALSE)))</f>
        <v>IIPS</v>
      </c>
      <c r="AA362" s="4" t="str">
        <f>IF(B362="","",VLOOKUP(B362,Sector!C:D,2,FALSE))</f>
        <v>PUB</v>
      </c>
      <c r="AB362" s="4" t="str">
        <f t="shared" si="11"/>
        <v>wangchee.ng</v>
      </c>
      <c r="AC362" s="4"/>
      <c r="AD362" s="4"/>
      <c r="AE362" s="4"/>
      <c r="AF362" s="4"/>
      <c r="AG362" s="4"/>
    </row>
    <row r="363" spans="1:33" x14ac:dyDescent="0.25">
      <c r="A363" s="57">
        <v>42251.436703437503</v>
      </c>
      <c r="B363" s="32" t="s">
        <v>4333</v>
      </c>
      <c r="C363" s="32" t="s">
        <v>335</v>
      </c>
      <c r="D363" s="32" t="s">
        <v>334</v>
      </c>
      <c r="E363" s="32" t="s">
        <v>5864</v>
      </c>
      <c r="F363" s="32" t="s">
        <v>6369</v>
      </c>
      <c r="G363" s="32" t="s">
        <v>25</v>
      </c>
      <c r="H363" s="32" t="s">
        <v>26</v>
      </c>
      <c r="I363" s="32" t="s">
        <v>2006</v>
      </c>
      <c r="J363" s="35">
        <v>0</v>
      </c>
      <c r="K363" s="35">
        <v>0</v>
      </c>
      <c r="L363" s="35">
        <v>14.25</v>
      </c>
      <c r="M363" s="35">
        <v>0</v>
      </c>
      <c r="N363" s="32" t="s">
        <v>19</v>
      </c>
      <c r="O363" s="32" t="s">
        <v>41</v>
      </c>
      <c r="P363" s="32">
        <v>1</v>
      </c>
      <c r="Q363" s="32" t="s">
        <v>6370</v>
      </c>
      <c r="R363" s="39">
        <f t="shared" si="10"/>
        <v>1509</v>
      </c>
      <c r="S363" s="5" t="s">
        <v>51</v>
      </c>
      <c r="T363" s="5" t="s">
        <v>64</v>
      </c>
      <c r="U363" s="2"/>
      <c r="V363" s="2" t="str">
        <f>IF($J363+$L363=0,"nil",IF(OR($B363="TCU-WS",$B363=""),"non comm",IF(OR($G363="contract_cover",$H363="fixed price"),VLOOKUP($I363,'[1]mapping 2015'!$A:$B,2,FALSE),VLOOKUP($G363,'[1]mapping 2015'!$A:$B,2,FALSE))))</f>
        <v>SBM 2.1 IIPS</v>
      </c>
      <c r="W363" s="37">
        <f>IF(OR(V363="non comm",V363="nil",J363=0),0,IF(V363="SBM 2.1 IIPS",J363*VLOOKUP(N363,'[2]NGP%'!$C:$D,2,FALSE),J363*SUMIFS('[2]NGP%'!$D:$D,'[2]NGP%'!$A:$A,V363,'[2]NGP%'!$B:$B,AA363)))</f>
        <v>0</v>
      </c>
      <c r="X363" s="37">
        <f>IF(OR(V363="non comm",V363="nil",J363=0),0,IF(V363="SBM 2.1 IIPS",J363*VLOOKUP(N363,'[2]NGP%'!$C:$E,3,FALSE),J363*SUMIFS('[2]NGP%'!$E:$E,'[2]NGP%'!$A:$A,V363,'[2]NGP%'!$B:$B,AA363)))</f>
        <v>0</v>
      </c>
      <c r="Y363" s="32"/>
      <c r="Z363" s="54" t="str">
        <f>IF(MID(H363,1,4)="Item","Nil",IF(G363="contract_cover",VLOOKUP(I363,'svc type'!C:D,2,FALSE),VLOOKUP(G363,'svc type'!A:D,4,FALSE)))</f>
        <v>IIPS</v>
      </c>
      <c r="AA363" s="4" t="str">
        <f>IF(B363="","",VLOOKUP(B363,Sector!C:D,2,FALSE))</f>
        <v>PUB</v>
      </c>
      <c r="AB363" s="4" t="str">
        <f t="shared" si="11"/>
        <v>ronnie.lim</v>
      </c>
      <c r="AC363" s="4"/>
      <c r="AD363" s="4"/>
      <c r="AE363" s="4"/>
      <c r="AF363" s="4"/>
      <c r="AG363" s="4"/>
    </row>
    <row r="364" spans="1:33" x14ac:dyDescent="0.25">
      <c r="A364" s="57">
        <v>42251.436703437503</v>
      </c>
      <c r="B364" s="32" t="s">
        <v>4333</v>
      </c>
      <c r="C364" s="32" t="s">
        <v>335</v>
      </c>
      <c r="D364" s="32" t="s">
        <v>334</v>
      </c>
      <c r="E364" s="32" t="s">
        <v>5864</v>
      </c>
      <c r="F364" s="32" t="s">
        <v>6369</v>
      </c>
      <c r="G364" s="32" t="s">
        <v>367</v>
      </c>
      <c r="H364" s="32" t="s">
        <v>366</v>
      </c>
      <c r="I364" s="32" t="s">
        <v>2006</v>
      </c>
      <c r="J364" s="35">
        <v>0</v>
      </c>
      <c r="K364" s="35">
        <v>0</v>
      </c>
      <c r="L364" s="35">
        <v>14.25</v>
      </c>
      <c r="M364" s="35">
        <v>0</v>
      </c>
      <c r="N364" s="32" t="s">
        <v>19</v>
      </c>
      <c r="O364" s="32" t="s">
        <v>41</v>
      </c>
      <c r="P364" s="32">
        <v>1</v>
      </c>
      <c r="Q364" s="32" t="s">
        <v>6370</v>
      </c>
      <c r="R364" s="39">
        <f t="shared" si="10"/>
        <v>1509</v>
      </c>
      <c r="S364" s="5" t="s">
        <v>51</v>
      </c>
      <c r="T364" s="5" t="s">
        <v>64</v>
      </c>
      <c r="U364" s="2"/>
      <c r="V364" s="2" t="str">
        <f>IF($J364+$L364=0,"nil",IF(OR($B364="TCU-WS",$B364=""),"non comm",IF(OR($G364="contract_cover",$H364="fixed price"),VLOOKUP($I364,'[1]mapping 2015'!$A:$B,2,FALSE),VLOOKUP($G364,'[1]mapping 2015'!$A:$B,2,FALSE))))</f>
        <v>SBM 2.1 IIPS</v>
      </c>
      <c r="W364" s="37">
        <f>IF(OR(V364="non comm",V364="nil",J364=0),0,IF(V364="SBM 2.1 IIPS",J364*VLOOKUP(N364,'[2]NGP%'!$C:$D,2,FALSE),J364*SUMIFS('[2]NGP%'!$D:$D,'[2]NGP%'!$A:$A,V364,'[2]NGP%'!$B:$B,AA364)))</f>
        <v>0</v>
      </c>
      <c r="X364" s="37">
        <f>IF(OR(V364="non comm",V364="nil",J364=0),0,IF(V364="SBM 2.1 IIPS",J364*VLOOKUP(N364,'[2]NGP%'!$C:$E,3,FALSE),J364*SUMIFS('[2]NGP%'!$E:$E,'[2]NGP%'!$A:$A,V364,'[2]NGP%'!$B:$B,AA364)))</f>
        <v>0</v>
      </c>
      <c r="Y364" s="32"/>
      <c r="Z364" s="54" t="str">
        <f>IF(MID(H364,1,4)="Item","Nil",IF(G364="contract_cover",VLOOKUP(I364,'svc type'!C:D,2,FALSE),VLOOKUP(G364,'svc type'!A:D,4,FALSE)))</f>
        <v>IIPS</v>
      </c>
      <c r="AA364" s="4" t="str">
        <f>IF(B364="","",VLOOKUP(B364,Sector!C:D,2,FALSE))</f>
        <v>PUB</v>
      </c>
      <c r="AB364" s="4" t="str">
        <f t="shared" si="11"/>
        <v>ronnie.lim</v>
      </c>
      <c r="AC364" s="4"/>
      <c r="AD364" s="4"/>
      <c r="AE364" s="4"/>
      <c r="AF364" s="4"/>
      <c r="AG364" s="4"/>
    </row>
    <row r="365" spans="1:33" x14ac:dyDescent="0.25">
      <c r="A365" s="57">
        <v>42251.437517743056</v>
      </c>
      <c r="B365" s="32" t="s">
        <v>290</v>
      </c>
      <c r="C365" s="32" t="s">
        <v>2008</v>
      </c>
      <c r="D365" s="32" t="s">
        <v>334</v>
      </c>
      <c r="E365" s="32" t="s">
        <v>5136</v>
      </c>
      <c r="F365" s="32" t="s">
        <v>6371</v>
      </c>
      <c r="G365" s="32" t="s">
        <v>367</v>
      </c>
      <c r="H365" s="32" t="s">
        <v>366</v>
      </c>
      <c r="I365" s="32" t="s">
        <v>2007</v>
      </c>
      <c r="J365" s="35">
        <v>0</v>
      </c>
      <c r="K365" s="35">
        <v>0</v>
      </c>
      <c r="L365" s="35">
        <v>14.25</v>
      </c>
      <c r="M365" s="35">
        <v>0</v>
      </c>
      <c r="N365" s="32" t="s">
        <v>19</v>
      </c>
      <c r="O365" s="32" t="s">
        <v>41</v>
      </c>
      <c r="P365" s="32">
        <v>1</v>
      </c>
      <c r="Q365" s="32" t="s">
        <v>5137</v>
      </c>
      <c r="R365" s="39">
        <f t="shared" si="10"/>
        <v>1509</v>
      </c>
      <c r="S365" s="5" t="s">
        <v>51</v>
      </c>
      <c r="T365" s="5" t="s">
        <v>64</v>
      </c>
      <c r="U365" s="2"/>
      <c r="V365" s="2" t="str">
        <f>IF($J365+$L365=0,"nil",IF(OR($B365="TCU-WS",$B365=""),"non comm",IF(OR($G365="contract_cover",$H365="fixed price"),VLOOKUP($I365,'[1]mapping 2015'!$A:$B,2,FALSE),VLOOKUP($G365,'[1]mapping 2015'!$A:$B,2,FALSE))))</f>
        <v>SBM 2.1 IIPS</v>
      </c>
      <c r="W365" s="37">
        <f>IF(OR(V365="non comm",V365="nil",J365=0),0,IF(V365="SBM 2.1 IIPS",J365*VLOOKUP(N365,'[2]NGP%'!$C:$D,2,FALSE),J365*SUMIFS('[2]NGP%'!$D:$D,'[2]NGP%'!$A:$A,V365,'[2]NGP%'!$B:$B,AA365)))</f>
        <v>0</v>
      </c>
      <c r="X365" s="37">
        <f>IF(OR(V365="non comm",V365="nil",J365=0),0,IF(V365="SBM 2.1 IIPS",J365*VLOOKUP(N365,'[2]NGP%'!$C:$E,3,FALSE),J365*SUMIFS('[2]NGP%'!$E:$E,'[2]NGP%'!$A:$A,V365,'[2]NGP%'!$B:$B,AA365)))</f>
        <v>0</v>
      </c>
      <c r="Y365" s="32"/>
      <c r="Z365" s="54" t="str">
        <f>IF(MID(H365,1,4)="Item","Nil",IF(G365="contract_cover",VLOOKUP(I365,'svc type'!C:D,2,FALSE),VLOOKUP(G365,'svc type'!A:D,4,FALSE)))</f>
        <v>IIPS</v>
      </c>
      <c r="AA365" s="4" t="str">
        <f>IF(B365="","",VLOOKUP(B365,Sector!C:D,2,FALSE))</f>
        <v>PUB</v>
      </c>
      <c r="AB365" s="4" t="str">
        <f t="shared" si="11"/>
        <v>cammy.ong</v>
      </c>
      <c r="AC365" s="4"/>
      <c r="AD365" s="4"/>
      <c r="AE365" s="4"/>
      <c r="AF365" s="4"/>
      <c r="AG365" s="4"/>
    </row>
    <row r="366" spans="1:33" x14ac:dyDescent="0.25">
      <c r="A366" s="57">
        <v>42251.437517743056</v>
      </c>
      <c r="B366" s="32" t="s">
        <v>290</v>
      </c>
      <c r="C366" s="32" t="s">
        <v>2008</v>
      </c>
      <c r="D366" s="32" t="s">
        <v>334</v>
      </c>
      <c r="E366" s="32" t="s">
        <v>5136</v>
      </c>
      <c r="F366" s="32" t="s">
        <v>6371</v>
      </c>
      <c r="G366" s="32" t="s">
        <v>367</v>
      </c>
      <c r="H366" s="32" t="s">
        <v>366</v>
      </c>
      <c r="I366" s="32" t="s">
        <v>2007</v>
      </c>
      <c r="J366" s="35">
        <v>0</v>
      </c>
      <c r="K366" s="35">
        <v>0</v>
      </c>
      <c r="L366" s="35">
        <v>14.25</v>
      </c>
      <c r="M366" s="35">
        <v>0</v>
      </c>
      <c r="N366" s="32" t="s">
        <v>19</v>
      </c>
      <c r="O366" s="32" t="s">
        <v>41</v>
      </c>
      <c r="P366" s="32">
        <v>1</v>
      </c>
      <c r="Q366" s="32" t="s">
        <v>5137</v>
      </c>
      <c r="R366" s="39">
        <f t="shared" si="10"/>
        <v>1509</v>
      </c>
      <c r="S366" s="5" t="s">
        <v>51</v>
      </c>
      <c r="T366" s="5" t="s">
        <v>64</v>
      </c>
      <c r="U366" s="2"/>
      <c r="V366" s="2" t="str">
        <f>IF($J366+$L366=0,"nil",IF(OR($B366="TCU-WS",$B366=""),"non comm",IF(OR($G366="contract_cover",$H366="fixed price"),VLOOKUP($I366,'[1]mapping 2015'!$A:$B,2,FALSE),VLOOKUP($G366,'[1]mapping 2015'!$A:$B,2,FALSE))))</f>
        <v>SBM 2.1 IIPS</v>
      </c>
      <c r="W366" s="37">
        <f>IF(OR(V366="non comm",V366="nil",J366=0),0,IF(V366="SBM 2.1 IIPS",J366*VLOOKUP(N366,'[2]NGP%'!$C:$D,2,FALSE),J366*SUMIFS('[2]NGP%'!$D:$D,'[2]NGP%'!$A:$A,V366,'[2]NGP%'!$B:$B,AA366)))</f>
        <v>0</v>
      </c>
      <c r="X366" s="37">
        <f>IF(OR(V366="non comm",V366="nil",J366=0),0,IF(V366="SBM 2.1 IIPS",J366*VLOOKUP(N366,'[2]NGP%'!$C:$E,3,FALSE),J366*SUMIFS('[2]NGP%'!$E:$E,'[2]NGP%'!$A:$A,V366,'[2]NGP%'!$B:$B,AA366)))</f>
        <v>0</v>
      </c>
      <c r="Y366" s="32"/>
      <c r="Z366" s="54" t="str">
        <f>IF(MID(H366,1,4)="Item","Nil",IF(G366="contract_cover",VLOOKUP(I366,'svc type'!C:D,2,FALSE),VLOOKUP(G366,'svc type'!A:D,4,FALSE)))</f>
        <v>IIPS</v>
      </c>
      <c r="AA366" s="4" t="str">
        <f>IF(B366="","",VLOOKUP(B366,Sector!C:D,2,FALSE))</f>
        <v>PUB</v>
      </c>
      <c r="AB366" s="4" t="str">
        <f t="shared" si="11"/>
        <v>cammy.ong</v>
      </c>
      <c r="AC366" s="4"/>
      <c r="AD366" s="4"/>
      <c r="AE366" s="4"/>
      <c r="AF366" s="4"/>
      <c r="AG366" s="4"/>
    </row>
    <row r="367" spans="1:33" x14ac:dyDescent="0.25">
      <c r="A367" s="57">
        <v>42251.438185150466</v>
      </c>
      <c r="B367" s="32" t="s">
        <v>21</v>
      </c>
      <c r="C367" s="32" t="s">
        <v>2341</v>
      </c>
      <c r="D367" s="32" t="s">
        <v>334</v>
      </c>
      <c r="E367" s="32" t="s">
        <v>5838</v>
      </c>
      <c r="F367" s="32" t="s">
        <v>6372</v>
      </c>
      <c r="G367" s="32" t="s">
        <v>367</v>
      </c>
      <c r="H367" s="32" t="s">
        <v>366</v>
      </c>
      <c r="I367" s="32" t="s">
        <v>2007</v>
      </c>
      <c r="J367" s="35">
        <v>0</v>
      </c>
      <c r="K367" s="35">
        <v>0</v>
      </c>
      <c r="L367" s="35">
        <v>14.25</v>
      </c>
      <c r="M367" s="35">
        <v>0</v>
      </c>
      <c r="N367" s="32" t="s">
        <v>19</v>
      </c>
      <c r="O367" s="32" t="s">
        <v>41</v>
      </c>
      <c r="P367" s="32">
        <v>1</v>
      </c>
      <c r="Q367" s="32" t="s">
        <v>6373</v>
      </c>
      <c r="R367" s="39">
        <f t="shared" si="10"/>
        <v>1509</v>
      </c>
      <c r="S367" s="5" t="s">
        <v>51</v>
      </c>
      <c r="T367" s="5" t="s">
        <v>64</v>
      </c>
      <c r="U367" s="2"/>
      <c r="V367" s="2" t="str">
        <f>IF($J367+$L367=0,"nil",IF(OR($B367="TCU-WS",$B367=""),"non comm",IF(OR($G367="contract_cover",$H367="fixed price"),VLOOKUP($I367,'[1]mapping 2015'!$A:$B,2,FALSE),VLOOKUP($G367,'[1]mapping 2015'!$A:$B,2,FALSE))))</f>
        <v>SBM 2.1 IIPS</v>
      </c>
      <c r="W367" s="37">
        <f>IF(OR(V367="non comm",V367="nil",J367=0),0,IF(V367="SBM 2.1 IIPS",J367*VLOOKUP(N367,'[2]NGP%'!$C:$D,2,FALSE),J367*SUMIFS('[2]NGP%'!$D:$D,'[2]NGP%'!$A:$A,V367,'[2]NGP%'!$B:$B,AA367)))</f>
        <v>0</v>
      </c>
      <c r="X367" s="37">
        <f>IF(OR(V367="non comm",V367="nil",J367=0),0,IF(V367="SBM 2.1 IIPS",J367*VLOOKUP(N367,'[2]NGP%'!$C:$E,3,FALSE),J367*SUMIFS('[2]NGP%'!$E:$E,'[2]NGP%'!$A:$A,V367,'[2]NGP%'!$B:$B,AA367)))</f>
        <v>0</v>
      </c>
      <c r="Y367" s="32"/>
      <c r="Z367" s="54" t="str">
        <f>IF(MID(H367,1,4)="Item","Nil",IF(G367="contract_cover",VLOOKUP(I367,'svc type'!C:D,2,FALSE),VLOOKUP(G367,'svc type'!A:D,4,FALSE)))</f>
        <v>IIPS</v>
      </c>
      <c r="AA367" s="4" t="str">
        <f>IF(B367="","",VLOOKUP(B367,Sector!C:D,2,FALSE))</f>
        <v>PUB</v>
      </c>
      <c r="AB367" s="4" t="str">
        <f t="shared" si="11"/>
        <v>wangchee.ng</v>
      </c>
      <c r="AC367" s="4"/>
      <c r="AD367" s="4"/>
      <c r="AE367" s="4"/>
      <c r="AF367" s="4"/>
      <c r="AG367" s="4"/>
    </row>
    <row r="368" spans="1:33" x14ac:dyDescent="0.25">
      <c r="A368" s="57">
        <v>42251.438185150466</v>
      </c>
      <c r="B368" s="32" t="s">
        <v>21</v>
      </c>
      <c r="C368" s="32" t="s">
        <v>2341</v>
      </c>
      <c r="D368" s="32" t="s">
        <v>334</v>
      </c>
      <c r="E368" s="32" t="s">
        <v>5838</v>
      </c>
      <c r="F368" s="32" t="s">
        <v>6372</v>
      </c>
      <c r="G368" s="32" t="s">
        <v>367</v>
      </c>
      <c r="H368" s="32" t="s">
        <v>366</v>
      </c>
      <c r="I368" s="32" t="s">
        <v>2007</v>
      </c>
      <c r="J368" s="35">
        <v>0</v>
      </c>
      <c r="K368" s="35">
        <v>0</v>
      </c>
      <c r="L368" s="35">
        <v>14.25</v>
      </c>
      <c r="M368" s="35">
        <v>0</v>
      </c>
      <c r="N368" s="32" t="s">
        <v>19</v>
      </c>
      <c r="O368" s="32" t="s">
        <v>41</v>
      </c>
      <c r="P368" s="32">
        <v>1</v>
      </c>
      <c r="Q368" s="32" t="s">
        <v>6373</v>
      </c>
      <c r="R368" s="39">
        <f t="shared" si="10"/>
        <v>1509</v>
      </c>
      <c r="S368" s="5" t="s">
        <v>51</v>
      </c>
      <c r="T368" s="5" t="s">
        <v>64</v>
      </c>
      <c r="U368" s="2"/>
      <c r="V368" s="2" t="str">
        <f>IF($J368+$L368=0,"nil",IF(OR($B368="TCU-WS",$B368=""),"non comm",IF(OR($G368="contract_cover",$H368="fixed price"),VLOOKUP($I368,'[1]mapping 2015'!$A:$B,2,FALSE),VLOOKUP($G368,'[1]mapping 2015'!$A:$B,2,FALSE))))</f>
        <v>SBM 2.1 IIPS</v>
      </c>
      <c r="W368" s="37">
        <f>IF(OR(V368="non comm",V368="nil",J368=0),0,IF(V368="SBM 2.1 IIPS",J368*VLOOKUP(N368,'[2]NGP%'!$C:$D,2,FALSE),J368*SUMIFS('[2]NGP%'!$D:$D,'[2]NGP%'!$A:$A,V368,'[2]NGP%'!$B:$B,AA368)))</f>
        <v>0</v>
      </c>
      <c r="X368" s="37">
        <f>IF(OR(V368="non comm",V368="nil",J368=0),0,IF(V368="SBM 2.1 IIPS",J368*VLOOKUP(N368,'[2]NGP%'!$C:$E,3,FALSE),J368*SUMIFS('[2]NGP%'!$E:$E,'[2]NGP%'!$A:$A,V368,'[2]NGP%'!$B:$B,AA368)))</f>
        <v>0</v>
      </c>
      <c r="Y368" s="32"/>
      <c r="Z368" s="54" t="str">
        <f>IF(MID(H368,1,4)="Item","Nil",IF(G368="contract_cover",VLOOKUP(I368,'svc type'!C:D,2,FALSE),VLOOKUP(G368,'svc type'!A:D,4,FALSE)))</f>
        <v>IIPS</v>
      </c>
      <c r="AA368" s="4" t="str">
        <f>IF(B368="","",VLOOKUP(B368,Sector!C:D,2,FALSE))</f>
        <v>PUB</v>
      </c>
      <c r="AB368" s="4" t="str">
        <f t="shared" si="11"/>
        <v>wangchee.ng</v>
      </c>
      <c r="AC368" s="4"/>
      <c r="AD368" s="4"/>
      <c r="AE368" s="4"/>
      <c r="AF368" s="4"/>
      <c r="AG368" s="4"/>
    </row>
    <row r="369" spans="1:33" x14ac:dyDescent="0.25">
      <c r="A369" s="57">
        <v>42251.439746759257</v>
      </c>
      <c r="B369" s="32" t="s">
        <v>21</v>
      </c>
      <c r="C369" s="32" t="s">
        <v>506</v>
      </c>
      <c r="D369" s="32" t="s">
        <v>334</v>
      </c>
      <c r="E369" s="32" t="s">
        <v>5842</v>
      </c>
      <c r="F369" s="32" t="s">
        <v>6374</v>
      </c>
      <c r="G369" s="32" t="s">
        <v>25</v>
      </c>
      <c r="H369" s="32" t="s">
        <v>26</v>
      </c>
      <c r="I369" s="32" t="s">
        <v>2006</v>
      </c>
      <c r="J369" s="35">
        <v>0</v>
      </c>
      <c r="K369" s="35">
        <v>0</v>
      </c>
      <c r="L369" s="35">
        <v>14.25</v>
      </c>
      <c r="M369" s="35">
        <v>0</v>
      </c>
      <c r="N369" s="32" t="s">
        <v>19</v>
      </c>
      <c r="O369" s="32" t="s">
        <v>41</v>
      </c>
      <c r="P369" s="32">
        <v>1</v>
      </c>
      <c r="Q369" s="32" t="s">
        <v>6375</v>
      </c>
      <c r="R369" s="39">
        <f t="shared" si="10"/>
        <v>1509</v>
      </c>
      <c r="S369" s="5" t="s">
        <v>51</v>
      </c>
      <c r="T369" s="5" t="s">
        <v>64</v>
      </c>
      <c r="U369" s="2"/>
      <c r="V369" s="2" t="str">
        <f>IF($J369+$L369=0,"nil",IF(OR($B369="TCU-WS",$B369=""),"non comm",IF(OR($G369="contract_cover",$H369="fixed price"),VLOOKUP($I369,'[1]mapping 2015'!$A:$B,2,FALSE),VLOOKUP($G369,'[1]mapping 2015'!$A:$B,2,FALSE))))</f>
        <v>SBM 2.1 IIPS</v>
      </c>
      <c r="W369" s="37">
        <f>IF(OR(V369="non comm",V369="nil",J369=0),0,IF(V369="SBM 2.1 IIPS",J369*VLOOKUP(N369,'[2]NGP%'!$C:$D,2,FALSE),J369*SUMIFS('[2]NGP%'!$D:$D,'[2]NGP%'!$A:$A,V369,'[2]NGP%'!$B:$B,AA369)))</f>
        <v>0</v>
      </c>
      <c r="X369" s="37">
        <f>IF(OR(V369="non comm",V369="nil",J369=0),0,IF(V369="SBM 2.1 IIPS",J369*VLOOKUP(N369,'[2]NGP%'!$C:$E,3,FALSE),J369*SUMIFS('[2]NGP%'!$E:$E,'[2]NGP%'!$A:$A,V369,'[2]NGP%'!$B:$B,AA369)))</f>
        <v>0</v>
      </c>
      <c r="Y369" s="32"/>
      <c r="Z369" s="54" t="str">
        <f>IF(MID(H369,1,4)="Item","Nil",IF(G369="contract_cover",VLOOKUP(I369,'svc type'!C:D,2,FALSE),VLOOKUP(G369,'svc type'!A:D,4,FALSE)))</f>
        <v>IIPS</v>
      </c>
      <c r="AA369" s="4" t="str">
        <f>IF(B369="","",VLOOKUP(B369,Sector!C:D,2,FALSE))</f>
        <v>PUB</v>
      </c>
      <c r="AB369" s="4" t="str">
        <f t="shared" si="11"/>
        <v>wangchee.ng</v>
      </c>
      <c r="AC369" s="4"/>
      <c r="AD369" s="4"/>
      <c r="AE369" s="4"/>
      <c r="AF369" s="4"/>
      <c r="AG369" s="4"/>
    </row>
    <row r="370" spans="1:33" x14ac:dyDescent="0.25">
      <c r="A370" s="57">
        <v>42251.439746759257</v>
      </c>
      <c r="B370" s="32" t="s">
        <v>21</v>
      </c>
      <c r="C370" s="32" t="s">
        <v>506</v>
      </c>
      <c r="D370" s="32" t="s">
        <v>334</v>
      </c>
      <c r="E370" s="32" t="s">
        <v>5842</v>
      </c>
      <c r="F370" s="32" t="s">
        <v>6374</v>
      </c>
      <c r="G370" s="32" t="s">
        <v>367</v>
      </c>
      <c r="H370" s="32" t="s">
        <v>366</v>
      </c>
      <c r="I370" s="32" t="s">
        <v>2006</v>
      </c>
      <c r="J370" s="35">
        <v>0</v>
      </c>
      <c r="K370" s="35">
        <v>0</v>
      </c>
      <c r="L370" s="35">
        <v>14.25</v>
      </c>
      <c r="M370" s="35">
        <v>0</v>
      </c>
      <c r="N370" s="32" t="s">
        <v>19</v>
      </c>
      <c r="O370" s="32" t="s">
        <v>41</v>
      </c>
      <c r="P370" s="32">
        <v>1</v>
      </c>
      <c r="Q370" s="32" t="s">
        <v>6375</v>
      </c>
      <c r="R370" s="39">
        <f t="shared" si="10"/>
        <v>1509</v>
      </c>
      <c r="S370" s="5" t="s">
        <v>51</v>
      </c>
      <c r="T370" s="5" t="s">
        <v>64</v>
      </c>
      <c r="U370" s="2"/>
      <c r="V370" s="2" t="str">
        <f>IF($J370+$L370=0,"nil",IF(OR($B370="TCU-WS",$B370=""),"non comm",IF(OR($G370="contract_cover",$H370="fixed price"),VLOOKUP($I370,'[1]mapping 2015'!$A:$B,2,FALSE),VLOOKUP($G370,'[1]mapping 2015'!$A:$B,2,FALSE))))</f>
        <v>SBM 2.1 IIPS</v>
      </c>
      <c r="W370" s="37">
        <f>IF(OR(V370="non comm",V370="nil",J370=0),0,IF(V370="SBM 2.1 IIPS",J370*VLOOKUP(N370,'[2]NGP%'!$C:$D,2,FALSE),J370*SUMIFS('[2]NGP%'!$D:$D,'[2]NGP%'!$A:$A,V370,'[2]NGP%'!$B:$B,AA370)))</f>
        <v>0</v>
      </c>
      <c r="X370" s="37">
        <f>IF(OR(V370="non comm",V370="nil",J370=0),0,IF(V370="SBM 2.1 IIPS",J370*VLOOKUP(N370,'[2]NGP%'!$C:$E,3,FALSE),J370*SUMIFS('[2]NGP%'!$E:$E,'[2]NGP%'!$A:$A,V370,'[2]NGP%'!$B:$B,AA370)))</f>
        <v>0</v>
      </c>
      <c r="Y370" s="32"/>
      <c r="Z370" s="54" t="str">
        <f>IF(MID(H370,1,4)="Item","Nil",IF(G370="contract_cover",VLOOKUP(I370,'svc type'!C:D,2,FALSE),VLOOKUP(G370,'svc type'!A:D,4,FALSE)))</f>
        <v>IIPS</v>
      </c>
      <c r="AA370" s="4" t="str">
        <f>IF(B370="","",VLOOKUP(B370,Sector!C:D,2,FALSE))</f>
        <v>PUB</v>
      </c>
      <c r="AB370" s="4" t="str">
        <f t="shared" si="11"/>
        <v>wangchee.ng</v>
      </c>
      <c r="AC370" s="4"/>
      <c r="AD370" s="4"/>
      <c r="AE370" s="4"/>
      <c r="AF370" s="4"/>
      <c r="AG370" s="4"/>
    </row>
    <row r="371" spans="1:33" x14ac:dyDescent="0.25">
      <c r="A371" s="57">
        <v>42251.440438275466</v>
      </c>
      <c r="B371" s="32" t="s">
        <v>44</v>
      </c>
      <c r="C371" s="32" t="s">
        <v>345</v>
      </c>
      <c r="D371" s="32" t="s">
        <v>334</v>
      </c>
      <c r="E371" s="32" t="s">
        <v>5857</v>
      </c>
      <c r="F371" s="32" t="s">
        <v>6376</v>
      </c>
      <c r="G371" s="32" t="s">
        <v>367</v>
      </c>
      <c r="H371" s="32" t="s">
        <v>366</v>
      </c>
      <c r="I371" s="32" t="s">
        <v>2007</v>
      </c>
      <c r="J371" s="35">
        <v>0</v>
      </c>
      <c r="K371" s="35">
        <v>0</v>
      </c>
      <c r="L371" s="35">
        <v>14.25</v>
      </c>
      <c r="M371" s="35">
        <v>0</v>
      </c>
      <c r="N371" s="32" t="s">
        <v>19</v>
      </c>
      <c r="O371" s="32" t="s">
        <v>41</v>
      </c>
      <c r="P371" s="32">
        <v>1</v>
      </c>
      <c r="Q371" s="32" t="s">
        <v>6377</v>
      </c>
      <c r="R371" s="39">
        <f t="shared" si="10"/>
        <v>1509</v>
      </c>
      <c r="S371" s="5" t="s">
        <v>51</v>
      </c>
      <c r="T371" s="5" t="s">
        <v>64</v>
      </c>
      <c r="U371" s="2"/>
      <c r="V371" s="2" t="str">
        <f>IF($J371+$L371=0,"nil",IF(OR($B371="TCU-WS",$B371=""),"non comm",IF(OR($G371="contract_cover",$H371="fixed price"),VLOOKUP($I371,'[1]mapping 2015'!$A:$B,2,FALSE),VLOOKUP($G371,'[1]mapping 2015'!$A:$B,2,FALSE))))</f>
        <v>SBM 2.1 IIPS</v>
      </c>
      <c r="W371" s="37">
        <f>IF(OR(V371="non comm",V371="nil",J371=0),0,IF(V371="SBM 2.1 IIPS",J371*VLOOKUP(N371,'[2]NGP%'!$C:$D,2,FALSE),J371*SUMIFS('[2]NGP%'!$D:$D,'[2]NGP%'!$A:$A,V371,'[2]NGP%'!$B:$B,AA371)))</f>
        <v>0</v>
      </c>
      <c r="X371" s="37">
        <f>IF(OR(V371="non comm",V371="nil",J371=0),0,IF(V371="SBM 2.1 IIPS",J371*VLOOKUP(N371,'[2]NGP%'!$C:$E,3,FALSE),J371*SUMIFS('[2]NGP%'!$E:$E,'[2]NGP%'!$A:$A,V371,'[2]NGP%'!$B:$B,AA371)))</f>
        <v>0</v>
      </c>
      <c r="Y371" s="32"/>
      <c r="Z371" s="54" t="str">
        <f>IF(MID(H371,1,4)="Item","Nil",IF(G371="contract_cover",VLOOKUP(I371,'svc type'!C:D,2,FALSE),VLOOKUP(G371,'svc type'!A:D,4,FALSE)))</f>
        <v>IIPS</v>
      </c>
      <c r="AA371" s="4" t="str">
        <f>IF(B371="","",VLOOKUP(B371,Sector!C:D,2,FALSE))</f>
        <v>PUB</v>
      </c>
      <c r="AB371" s="4" t="str">
        <f t="shared" si="11"/>
        <v>ong.yilin</v>
      </c>
      <c r="AC371" s="4"/>
      <c r="AD371" s="4"/>
      <c r="AE371" s="4"/>
      <c r="AF371" s="4"/>
      <c r="AG371" s="4"/>
    </row>
    <row r="372" spans="1:33" x14ac:dyDescent="0.25">
      <c r="A372" s="57">
        <v>42251.44159008102</v>
      </c>
      <c r="B372" s="32" t="s">
        <v>21</v>
      </c>
      <c r="C372" s="32" t="s">
        <v>5005</v>
      </c>
      <c r="D372" s="32" t="s">
        <v>334</v>
      </c>
      <c r="E372" s="32" t="s">
        <v>5828</v>
      </c>
      <c r="F372" s="32" t="s">
        <v>6378</v>
      </c>
      <c r="G372" s="32" t="s">
        <v>367</v>
      </c>
      <c r="H372" s="32" t="s">
        <v>366</v>
      </c>
      <c r="I372" s="32" t="s">
        <v>2007</v>
      </c>
      <c r="J372" s="35">
        <v>0</v>
      </c>
      <c r="K372" s="35">
        <v>0</v>
      </c>
      <c r="L372" s="35">
        <v>14.25</v>
      </c>
      <c r="M372" s="35">
        <v>0</v>
      </c>
      <c r="N372" s="32" t="s">
        <v>19</v>
      </c>
      <c r="O372" s="32" t="s">
        <v>41</v>
      </c>
      <c r="P372" s="32">
        <v>1</v>
      </c>
      <c r="Q372" s="32" t="s">
        <v>5006</v>
      </c>
      <c r="R372" s="39">
        <f t="shared" si="10"/>
        <v>1509</v>
      </c>
      <c r="S372" s="5" t="s">
        <v>51</v>
      </c>
      <c r="T372" s="5" t="s">
        <v>64</v>
      </c>
      <c r="U372" s="2"/>
      <c r="V372" s="2" t="str">
        <f>IF($J372+$L372=0,"nil",IF(OR($B372="TCU-WS",$B372=""),"non comm",IF(OR($G372="contract_cover",$H372="fixed price"),VLOOKUP($I372,'[1]mapping 2015'!$A:$B,2,FALSE),VLOOKUP($G372,'[1]mapping 2015'!$A:$B,2,FALSE))))</f>
        <v>SBM 2.1 IIPS</v>
      </c>
      <c r="W372" s="37">
        <f>IF(OR(V372="non comm",V372="nil",J372=0),0,IF(V372="SBM 2.1 IIPS",J372*VLOOKUP(N372,'[2]NGP%'!$C:$D,2,FALSE),J372*SUMIFS('[2]NGP%'!$D:$D,'[2]NGP%'!$A:$A,V372,'[2]NGP%'!$B:$B,AA372)))</f>
        <v>0</v>
      </c>
      <c r="X372" s="37">
        <f>IF(OR(V372="non comm",V372="nil",J372=0),0,IF(V372="SBM 2.1 IIPS",J372*VLOOKUP(N372,'[2]NGP%'!$C:$E,3,FALSE),J372*SUMIFS('[2]NGP%'!$E:$E,'[2]NGP%'!$A:$A,V372,'[2]NGP%'!$B:$B,AA372)))</f>
        <v>0</v>
      </c>
      <c r="Y372" s="32"/>
      <c r="Z372" s="54" t="str">
        <f>IF(MID(H372,1,4)="Item","Nil",IF(G372="contract_cover",VLOOKUP(I372,'svc type'!C:D,2,FALSE),VLOOKUP(G372,'svc type'!A:D,4,FALSE)))</f>
        <v>IIPS</v>
      </c>
      <c r="AA372" s="4" t="str">
        <f>IF(B372="","",VLOOKUP(B372,Sector!C:D,2,FALSE))</f>
        <v>PUB</v>
      </c>
      <c r="AB372" s="4" t="str">
        <f t="shared" si="11"/>
        <v>wangchee.ng</v>
      </c>
      <c r="AC372" s="4"/>
      <c r="AD372" s="4"/>
      <c r="AE372" s="4"/>
      <c r="AF372" s="4"/>
      <c r="AG372" s="4"/>
    </row>
    <row r="373" spans="1:33" x14ac:dyDescent="0.25">
      <c r="A373" s="57">
        <v>42251.44291380787</v>
      </c>
      <c r="B373" s="32" t="s">
        <v>290</v>
      </c>
      <c r="C373" s="32" t="s">
        <v>2014</v>
      </c>
      <c r="D373" s="32" t="s">
        <v>334</v>
      </c>
      <c r="E373" s="32" t="s">
        <v>5832</v>
      </c>
      <c r="F373" s="32" t="s">
        <v>6379</v>
      </c>
      <c r="G373" s="32" t="s">
        <v>367</v>
      </c>
      <c r="H373" s="32" t="s">
        <v>366</v>
      </c>
      <c r="I373" s="32" t="s">
        <v>2007</v>
      </c>
      <c r="J373" s="35">
        <v>0</v>
      </c>
      <c r="K373" s="35">
        <v>0</v>
      </c>
      <c r="L373" s="35">
        <v>14.25</v>
      </c>
      <c r="M373" s="35">
        <v>0</v>
      </c>
      <c r="N373" s="32" t="s">
        <v>19</v>
      </c>
      <c r="O373" s="32" t="s">
        <v>41</v>
      </c>
      <c r="P373" s="32">
        <v>1</v>
      </c>
      <c r="Q373" s="32" t="s">
        <v>6380</v>
      </c>
      <c r="R373" s="39">
        <f t="shared" si="10"/>
        <v>1509</v>
      </c>
      <c r="S373" s="5" t="s">
        <v>51</v>
      </c>
      <c r="T373" s="5" t="s">
        <v>64</v>
      </c>
      <c r="U373" s="2"/>
      <c r="V373" s="2" t="str">
        <f>IF($J373+$L373=0,"nil",IF(OR($B373="TCU-WS",$B373=""),"non comm",IF(OR($G373="contract_cover",$H373="fixed price"),VLOOKUP($I373,'[1]mapping 2015'!$A:$B,2,FALSE),VLOOKUP($G373,'[1]mapping 2015'!$A:$B,2,FALSE))))</f>
        <v>SBM 2.1 IIPS</v>
      </c>
      <c r="W373" s="37">
        <f>IF(OR(V373="non comm",V373="nil",J373=0),0,IF(V373="SBM 2.1 IIPS",J373*VLOOKUP(N373,'[2]NGP%'!$C:$D,2,FALSE),J373*SUMIFS('[2]NGP%'!$D:$D,'[2]NGP%'!$A:$A,V373,'[2]NGP%'!$B:$B,AA373)))</f>
        <v>0</v>
      </c>
      <c r="X373" s="37">
        <f>IF(OR(V373="non comm",V373="nil",J373=0),0,IF(V373="SBM 2.1 IIPS",J373*VLOOKUP(N373,'[2]NGP%'!$C:$E,3,FALSE),J373*SUMIFS('[2]NGP%'!$E:$E,'[2]NGP%'!$A:$A,V373,'[2]NGP%'!$B:$B,AA373)))</f>
        <v>0</v>
      </c>
      <c r="Y373" s="32"/>
      <c r="Z373" s="54" t="str">
        <f>IF(MID(H373,1,4)="Item","Nil",IF(G373="contract_cover",VLOOKUP(I373,'svc type'!C:D,2,FALSE),VLOOKUP(G373,'svc type'!A:D,4,FALSE)))</f>
        <v>IIPS</v>
      </c>
      <c r="AA373" s="4" t="str">
        <f>IF(B373="","",VLOOKUP(B373,Sector!C:D,2,FALSE))</f>
        <v>PUB</v>
      </c>
      <c r="AB373" s="4" t="str">
        <f t="shared" si="11"/>
        <v>cammy.ong</v>
      </c>
      <c r="AC373" s="4"/>
      <c r="AD373" s="4"/>
      <c r="AE373" s="4"/>
      <c r="AF373" s="4"/>
      <c r="AG373" s="4"/>
    </row>
    <row r="374" spans="1:33" x14ac:dyDescent="0.25">
      <c r="A374" s="57">
        <v>42251.443788159719</v>
      </c>
      <c r="B374" s="32" t="s">
        <v>21</v>
      </c>
      <c r="C374" s="32" t="s">
        <v>5005</v>
      </c>
      <c r="D374" s="32" t="s">
        <v>334</v>
      </c>
      <c r="E374" s="32" t="s">
        <v>5836</v>
      </c>
      <c r="F374" s="32" t="s">
        <v>6381</v>
      </c>
      <c r="G374" s="32" t="s">
        <v>367</v>
      </c>
      <c r="H374" s="32" t="s">
        <v>366</v>
      </c>
      <c r="I374" s="32" t="s">
        <v>2007</v>
      </c>
      <c r="J374" s="35">
        <v>0</v>
      </c>
      <c r="K374" s="35">
        <v>0</v>
      </c>
      <c r="L374" s="35">
        <v>14.25</v>
      </c>
      <c r="M374" s="35">
        <v>0</v>
      </c>
      <c r="N374" s="32" t="s">
        <v>19</v>
      </c>
      <c r="O374" s="32" t="s">
        <v>41</v>
      </c>
      <c r="P374" s="32">
        <v>1</v>
      </c>
      <c r="Q374" s="32" t="s">
        <v>5006</v>
      </c>
      <c r="R374" s="39">
        <f t="shared" si="10"/>
        <v>1509</v>
      </c>
      <c r="S374" s="5" t="s">
        <v>51</v>
      </c>
      <c r="T374" s="5" t="s">
        <v>64</v>
      </c>
      <c r="U374" s="2"/>
      <c r="V374" s="2" t="str">
        <f>IF($J374+$L374=0,"nil",IF(OR($B374="TCU-WS",$B374=""),"non comm",IF(OR($G374="contract_cover",$H374="fixed price"),VLOOKUP($I374,'[1]mapping 2015'!$A:$B,2,FALSE),VLOOKUP($G374,'[1]mapping 2015'!$A:$B,2,FALSE))))</f>
        <v>SBM 2.1 IIPS</v>
      </c>
      <c r="W374" s="37">
        <f>IF(OR(V374="non comm",V374="nil",J374=0),0,IF(V374="SBM 2.1 IIPS",J374*VLOOKUP(N374,'[2]NGP%'!$C:$D,2,FALSE),J374*SUMIFS('[2]NGP%'!$D:$D,'[2]NGP%'!$A:$A,V374,'[2]NGP%'!$B:$B,AA374)))</f>
        <v>0</v>
      </c>
      <c r="X374" s="37">
        <f>IF(OR(V374="non comm",V374="nil",J374=0),0,IF(V374="SBM 2.1 IIPS",J374*VLOOKUP(N374,'[2]NGP%'!$C:$E,3,FALSE),J374*SUMIFS('[2]NGP%'!$E:$E,'[2]NGP%'!$A:$A,V374,'[2]NGP%'!$B:$B,AA374)))</f>
        <v>0</v>
      </c>
      <c r="Y374" s="32"/>
      <c r="Z374" s="54" t="str">
        <f>IF(MID(H374,1,4)="Item","Nil",IF(G374="contract_cover",VLOOKUP(I374,'svc type'!C:D,2,FALSE),VLOOKUP(G374,'svc type'!A:D,4,FALSE)))</f>
        <v>IIPS</v>
      </c>
      <c r="AA374" s="4" t="str">
        <f>IF(B374="","",VLOOKUP(B374,Sector!C:D,2,FALSE))</f>
        <v>PUB</v>
      </c>
      <c r="AB374" s="4" t="str">
        <f t="shared" si="11"/>
        <v>wangchee.ng</v>
      </c>
      <c r="AC374" s="4"/>
      <c r="AD374" s="4"/>
      <c r="AE374" s="4"/>
      <c r="AF374" s="4"/>
      <c r="AG374" s="4"/>
    </row>
    <row r="375" spans="1:33" x14ac:dyDescent="0.25">
      <c r="A375" s="57">
        <v>42251.443788159719</v>
      </c>
      <c r="B375" s="32" t="s">
        <v>21</v>
      </c>
      <c r="C375" s="32" t="s">
        <v>5005</v>
      </c>
      <c r="D375" s="32" t="s">
        <v>334</v>
      </c>
      <c r="E375" s="32" t="s">
        <v>5836</v>
      </c>
      <c r="F375" s="32" t="s">
        <v>6381</v>
      </c>
      <c r="G375" s="32" t="s">
        <v>367</v>
      </c>
      <c r="H375" s="32" t="s">
        <v>366</v>
      </c>
      <c r="I375" s="32" t="s">
        <v>2007</v>
      </c>
      <c r="J375" s="35">
        <v>0</v>
      </c>
      <c r="K375" s="35">
        <v>0</v>
      </c>
      <c r="L375" s="35">
        <v>14.25</v>
      </c>
      <c r="M375" s="35">
        <v>0</v>
      </c>
      <c r="N375" s="32" t="s">
        <v>19</v>
      </c>
      <c r="O375" s="32" t="s">
        <v>41</v>
      </c>
      <c r="P375" s="32">
        <v>1</v>
      </c>
      <c r="Q375" s="32" t="s">
        <v>5006</v>
      </c>
      <c r="R375" s="39">
        <f t="shared" si="10"/>
        <v>1509</v>
      </c>
      <c r="S375" s="5" t="s">
        <v>51</v>
      </c>
      <c r="T375" s="5" t="s">
        <v>64</v>
      </c>
      <c r="U375" s="2"/>
      <c r="V375" s="2" t="str">
        <f>IF($J375+$L375=0,"nil",IF(OR($B375="TCU-WS",$B375=""),"non comm",IF(OR($G375="contract_cover",$H375="fixed price"),VLOOKUP($I375,'[1]mapping 2015'!$A:$B,2,FALSE),VLOOKUP($G375,'[1]mapping 2015'!$A:$B,2,FALSE))))</f>
        <v>SBM 2.1 IIPS</v>
      </c>
      <c r="W375" s="37">
        <f>IF(OR(V375="non comm",V375="nil",J375=0),0,IF(V375="SBM 2.1 IIPS",J375*VLOOKUP(N375,'[2]NGP%'!$C:$D,2,FALSE),J375*SUMIFS('[2]NGP%'!$D:$D,'[2]NGP%'!$A:$A,V375,'[2]NGP%'!$B:$B,AA375)))</f>
        <v>0</v>
      </c>
      <c r="X375" s="37">
        <f>IF(OR(V375="non comm",V375="nil",J375=0),0,IF(V375="SBM 2.1 IIPS",J375*VLOOKUP(N375,'[2]NGP%'!$C:$E,3,FALSE),J375*SUMIFS('[2]NGP%'!$E:$E,'[2]NGP%'!$A:$A,V375,'[2]NGP%'!$B:$B,AA375)))</f>
        <v>0</v>
      </c>
      <c r="Y375" s="32"/>
      <c r="Z375" s="54" t="str">
        <f>IF(MID(H375,1,4)="Item","Nil",IF(G375="contract_cover",VLOOKUP(I375,'svc type'!C:D,2,FALSE),VLOOKUP(G375,'svc type'!A:D,4,FALSE)))</f>
        <v>IIPS</v>
      </c>
      <c r="AA375" s="4" t="str">
        <f>IF(B375="","",VLOOKUP(B375,Sector!C:D,2,FALSE))</f>
        <v>PUB</v>
      </c>
      <c r="AB375" s="4" t="str">
        <f t="shared" si="11"/>
        <v>wangchee.ng</v>
      </c>
      <c r="AC375" s="4"/>
      <c r="AD375" s="4"/>
      <c r="AE375" s="4"/>
      <c r="AF375" s="4"/>
      <c r="AG375" s="4"/>
    </row>
    <row r="376" spans="1:33" x14ac:dyDescent="0.25">
      <c r="A376" s="57">
        <v>42251.445104247687</v>
      </c>
      <c r="B376" s="32" t="s">
        <v>21</v>
      </c>
      <c r="C376" s="32" t="s">
        <v>2341</v>
      </c>
      <c r="D376" s="32" t="s">
        <v>334</v>
      </c>
      <c r="E376" s="32" t="s">
        <v>5850</v>
      </c>
      <c r="F376" s="32" t="s">
        <v>6382</v>
      </c>
      <c r="G376" s="32" t="s">
        <v>367</v>
      </c>
      <c r="H376" s="32" t="s">
        <v>366</v>
      </c>
      <c r="I376" s="32" t="s">
        <v>2007</v>
      </c>
      <c r="J376" s="35">
        <v>0</v>
      </c>
      <c r="K376" s="35">
        <v>0</v>
      </c>
      <c r="L376" s="35">
        <v>14.25</v>
      </c>
      <c r="M376" s="35">
        <v>0</v>
      </c>
      <c r="N376" s="32" t="s">
        <v>19</v>
      </c>
      <c r="O376" s="32" t="s">
        <v>41</v>
      </c>
      <c r="P376" s="32">
        <v>1</v>
      </c>
      <c r="Q376" s="32" t="s">
        <v>6383</v>
      </c>
      <c r="R376" s="39">
        <f t="shared" si="10"/>
        <v>1509</v>
      </c>
      <c r="S376" s="5" t="s">
        <v>51</v>
      </c>
      <c r="T376" s="5" t="s">
        <v>64</v>
      </c>
      <c r="U376" s="2"/>
      <c r="V376" s="2" t="str">
        <f>IF($J376+$L376=0,"nil",IF(OR($B376="TCU-WS",$B376=""),"non comm",IF(OR($G376="contract_cover",$H376="fixed price"),VLOOKUP($I376,'[1]mapping 2015'!$A:$B,2,FALSE),VLOOKUP($G376,'[1]mapping 2015'!$A:$B,2,FALSE))))</f>
        <v>SBM 2.1 IIPS</v>
      </c>
      <c r="W376" s="37">
        <f>IF(OR(V376="non comm",V376="nil",J376=0),0,IF(V376="SBM 2.1 IIPS",J376*VLOOKUP(N376,'[2]NGP%'!$C:$D,2,FALSE),J376*SUMIFS('[2]NGP%'!$D:$D,'[2]NGP%'!$A:$A,V376,'[2]NGP%'!$B:$B,AA376)))</f>
        <v>0</v>
      </c>
      <c r="X376" s="37">
        <f>IF(OR(V376="non comm",V376="nil",J376=0),0,IF(V376="SBM 2.1 IIPS",J376*VLOOKUP(N376,'[2]NGP%'!$C:$E,3,FALSE),J376*SUMIFS('[2]NGP%'!$E:$E,'[2]NGP%'!$A:$A,V376,'[2]NGP%'!$B:$B,AA376)))</f>
        <v>0</v>
      </c>
      <c r="Y376" s="32"/>
      <c r="Z376" s="54" t="str">
        <f>IF(MID(H376,1,4)="Item","Nil",IF(G376="contract_cover",VLOOKUP(I376,'svc type'!C:D,2,FALSE),VLOOKUP(G376,'svc type'!A:D,4,FALSE)))</f>
        <v>IIPS</v>
      </c>
      <c r="AA376" s="4" t="str">
        <f>IF(B376="","",VLOOKUP(B376,Sector!C:D,2,FALSE))</f>
        <v>PUB</v>
      </c>
      <c r="AB376" s="4" t="str">
        <f t="shared" si="11"/>
        <v>wangchee.ng</v>
      </c>
      <c r="AC376" s="4"/>
      <c r="AD376" s="4"/>
      <c r="AE376" s="4"/>
      <c r="AF376" s="4"/>
      <c r="AG376" s="4"/>
    </row>
    <row r="377" spans="1:33" x14ac:dyDescent="0.25">
      <c r="A377" s="57">
        <v>42251.44523568287</v>
      </c>
      <c r="B377" s="32" t="s">
        <v>21</v>
      </c>
      <c r="C377" s="32" t="s">
        <v>5005</v>
      </c>
      <c r="D377" s="32" t="s">
        <v>334</v>
      </c>
      <c r="E377" s="32" t="s">
        <v>5833</v>
      </c>
      <c r="F377" s="32" t="s">
        <v>6384</v>
      </c>
      <c r="G377" s="32" t="s">
        <v>367</v>
      </c>
      <c r="H377" s="32" t="s">
        <v>366</v>
      </c>
      <c r="I377" s="32" t="s">
        <v>2007</v>
      </c>
      <c r="J377" s="35">
        <v>0</v>
      </c>
      <c r="K377" s="35">
        <v>0</v>
      </c>
      <c r="L377" s="35">
        <v>14.25</v>
      </c>
      <c r="M377" s="35">
        <v>0</v>
      </c>
      <c r="N377" s="32" t="s">
        <v>19</v>
      </c>
      <c r="O377" s="32" t="s">
        <v>41</v>
      </c>
      <c r="P377" s="32">
        <v>1</v>
      </c>
      <c r="Q377" s="32" t="s">
        <v>5006</v>
      </c>
      <c r="R377" s="39">
        <f t="shared" si="10"/>
        <v>1509</v>
      </c>
      <c r="S377" s="5" t="s">
        <v>51</v>
      </c>
      <c r="T377" s="5" t="s">
        <v>64</v>
      </c>
      <c r="U377" s="2"/>
      <c r="V377" s="2" t="str">
        <f>IF($J377+$L377=0,"nil",IF(OR($B377="TCU-WS",$B377=""),"non comm",IF(OR($G377="contract_cover",$H377="fixed price"),VLOOKUP($I377,'[1]mapping 2015'!$A:$B,2,FALSE),VLOOKUP($G377,'[1]mapping 2015'!$A:$B,2,FALSE))))</f>
        <v>SBM 2.1 IIPS</v>
      </c>
      <c r="W377" s="37">
        <f>IF(OR(V377="non comm",V377="nil",J377=0),0,IF(V377="SBM 2.1 IIPS",J377*VLOOKUP(N377,'[2]NGP%'!$C:$D,2,FALSE),J377*SUMIFS('[2]NGP%'!$D:$D,'[2]NGP%'!$A:$A,V377,'[2]NGP%'!$B:$B,AA377)))</f>
        <v>0</v>
      </c>
      <c r="X377" s="37">
        <f>IF(OR(V377="non comm",V377="nil",J377=0),0,IF(V377="SBM 2.1 IIPS",J377*VLOOKUP(N377,'[2]NGP%'!$C:$E,3,FALSE),J377*SUMIFS('[2]NGP%'!$E:$E,'[2]NGP%'!$A:$A,V377,'[2]NGP%'!$B:$B,AA377)))</f>
        <v>0</v>
      </c>
      <c r="Y377" s="32"/>
      <c r="Z377" s="54" t="str">
        <f>IF(MID(H377,1,4)="Item","Nil",IF(G377="contract_cover",VLOOKUP(I377,'svc type'!C:D,2,FALSE),VLOOKUP(G377,'svc type'!A:D,4,FALSE)))</f>
        <v>IIPS</v>
      </c>
      <c r="AA377" s="4" t="str">
        <f>IF(B377="","",VLOOKUP(B377,Sector!C:D,2,FALSE))</f>
        <v>PUB</v>
      </c>
      <c r="AB377" s="4" t="str">
        <f t="shared" si="11"/>
        <v>wangchee.ng</v>
      </c>
      <c r="AC377" s="4"/>
      <c r="AD377" s="4"/>
      <c r="AE377" s="4"/>
      <c r="AF377" s="4"/>
      <c r="AG377" s="4"/>
    </row>
    <row r="378" spans="1:33" x14ac:dyDescent="0.25">
      <c r="A378" s="57">
        <v>42251.446703321759</v>
      </c>
      <c r="B378" s="32" t="s">
        <v>21</v>
      </c>
      <c r="C378" s="32" t="s">
        <v>2341</v>
      </c>
      <c r="D378" s="32" t="s">
        <v>334</v>
      </c>
      <c r="E378" s="32" t="s">
        <v>5851</v>
      </c>
      <c r="F378" s="32" t="s">
        <v>6385</v>
      </c>
      <c r="G378" s="32" t="s">
        <v>367</v>
      </c>
      <c r="H378" s="32" t="s">
        <v>366</v>
      </c>
      <c r="I378" s="32" t="s">
        <v>2007</v>
      </c>
      <c r="J378" s="35">
        <v>0</v>
      </c>
      <c r="K378" s="35">
        <v>0</v>
      </c>
      <c r="L378" s="35">
        <v>14.25</v>
      </c>
      <c r="M378" s="35">
        <v>0</v>
      </c>
      <c r="N378" s="32" t="s">
        <v>19</v>
      </c>
      <c r="O378" s="32" t="s">
        <v>41</v>
      </c>
      <c r="P378" s="32">
        <v>1</v>
      </c>
      <c r="Q378" s="32" t="s">
        <v>6386</v>
      </c>
      <c r="R378" s="39">
        <f t="shared" si="10"/>
        <v>1509</v>
      </c>
      <c r="S378" s="5" t="s">
        <v>51</v>
      </c>
      <c r="T378" s="5" t="s">
        <v>64</v>
      </c>
      <c r="U378" s="2"/>
      <c r="V378" s="2" t="str">
        <f>IF($J378+$L378=0,"nil",IF(OR($B378="TCU-WS",$B378=""),"non comm",IF(OR($G378="contract_cover",$H378="fixed price"),VLOOKUP($I378,'[1]mapping 2015'!$A:$B,2,FALSE),VLOOKUP($G378,'[1]mapping 2015'!$A:$B,2,FALSE))))</f>
        <v>SBM 2.1 IIPS</v>
      </c>
      <c r="W378" s="37">
        <f>IF(OR(V378="non comm",V378="nil",J378=0),0,IF(V378="SBM 2.1 IIPS",J378*VLOOKUP(N378,'[2]NGP%'!$C:$D,2,FALSE),J378*SUMIFS('[2]NGP%'!$D:$D,'[2]NGP%'!$A:$A,V378,'[2]NGP%'!$B:$B,AA378)))</f>
        <v>0</v>
      </c>
      <c r="X378" s="37">
        <f>IF(OR(V378="non comm",V378="nil",J378=0),0,IF(V378="SBM 2.1 IIPS",J378*VLOOKUP(N378,'[2]NGP%'!$C:$E,3,FALSE),J378*SUMIFS('[2]NGP%'!$E:$E,'[2]NGP%'!$A:$A,V378,'[2]NGP%'!$B:$B,AA378)))</f>
        <v>0</v>
      </c>
      <c r="Y378" s="32"/>
      <c r="Z378" s="54" t="str">
        <f>IF(MID(H378,1,4)="Item","Nil",IF(G378="contract_cover",VLOOKUP(I378,'svc type'!C:D,2,FALSE),VLOOKUP(G378,'svc type'!A:D,4,FALSE)))</f>
        <v>IIPS</v>
      </c>
      <c r="AA378" s="4" t="str">
        <f>IF(B378="","",VLOOKUP(B378,Sector!C:D,2,FALSE))</f>
        <v>PUB</v>
      </c>
      <c r="AB378" s="4" t="str">
        <f t="shared" si="11"/>
        <v>wangchee.ng</v>
      </c>
      <c r="AC378" s="4"/>
      <c r="AD378" s="4"/>
      <c r="AE378" s="4"/>
      <c r="AF378" s="4"/>
      <c r="AG378" s="4"/>
    </row>
    <row r="379" spans="1:33" x14ac:dyDescent="0.25">
      <c r="A379" s="57">
        <v>42251.446703321759</v>
      </c>
      <c r="B379" s="32" t="s">
        <v>21</v>
      </c>
      <c r="C379" s="32" t="s">
        <v>2341</v>
      </c>
      <c r="D379" s="32" t="s">
        <v>334</v>
      </c>
      <c r="E379" s="32" t="s">
        <v>5851</v>
      </c>
      <c r="F379" s="32" t="s">
        <v>6385</v>
      </c>
      <c r="G379" s="32" t="s">
        <v>367</v>
      </c>
      <c r="H379" s="32" t="s">
        <v>366</v>
      </c>
      <c r="I379" s="32" t="s">
        <v>2007</v>
      </c>
      <c r="J379" s="35">
        <v>0</v>
      </c>
      <c r="K379" s="35">
        <v>0</v>
      </c>
      <c r="L379" s="35">
        <v>14.25</v>
      </c>
      <c r="M379" s="35">
        <v>0</v>
      </c>
      <c r="N379" s="32" t="s">
        <v>19</v>
      </c>
      <c r="O379" s="32" t="s">
        <v>41</v>
      </c>
      <c r="P379" s="32">
        <v>1</v>
      </c>
      <c r="Q379" s="32" t="s">
        <v>6386</v>
      </c>
      <c r="R379" s="39">
        <f t="shared" si="10"/>
        <v>1509</v>
      </c>
      <c r="S379" s="5" t="s">
        <v>51</v>
      </c>
      <c r="T379" s="5" t="s">
        <v>64</v>
      </c>
      <c r="U379" s="2"/>
      <c r="V379" s="2" t="str">
        <f>IF($J379+$L379=0,"nil",IF(OR($B379="TCU-WS",$B379=""),"non comm",IF(OR($G379="contract_cover",$H379="fixed price"),VLOOKUP($I379,'[1]mapping 2015'!$A:$B,2,FALSE),VLOOKUP($G379,'[1]mapping 2015'!$A:$B,2,FALSE))))</f>
        <v>SBM 2.1 IIPS</v>
      </c>
      <c r="W379" s="37">
        <f>IF(OR(V379="non comm",V379="nil",J379=0),0,IF(V379="SBM 2.1 IIPS",J379*VLOOKUP(N379,'[2]NGP%'!$C:$D,2,FALSE),J379*SUMIFS('[2]NGP%'!$D:$D,'[2]NGP%'!$A:$A,V379,'[2]NGP%'!$B:$B,AA379)))</f>
        <v>0</v>
      </c>
      <c r="X379" s="37">
        <f>IF(OR(V379="non comm",V379="nil",J379=0),0,IF(V379="SBM 2.1 IIPS",J379*VLOOKUP(N379,'[2]NGP%'!$C:$E,3,FALSE),J379*SUMIFS('[2]NGP%'!$E:$E,'[2]NGP%'!$A:$A,V379,'[2]NGP%'!$B:$B,AA379)))</f>
        <v>0</v>
      </c>
      <c r="Y379" s="32"/>
      <c r="Z379" s="54" t="str">
        <f>IF(MID(H379,1,4)="Item","Nil",IF(G379="contract_cover",VLOOKUP(I379,'svc type'!C:D,2,FALSE),VLOOKUP(G379,'svc type'!A:D,4,FALSE)))</f>
        <v>IIPS</v>
      </c>
      <c r="AA379" s="4" t="str">
        <f>IF(B379="","",VLOOKUP(B379,Sector!C:D,2,FALSE))</f>
        <v>PUB</v>
      </c>
      <c r="AB379" s="4" t="str">
        <f t="shared" si="11"/>
        <v>wangchee.ng</v>
      </c>
      <c r="AC379" s="4"/>
      <c r="AD379" s="4"/>
      <c r="AE379" s="4"/>
      <c r="AF379" s="4"/>
      <c r="AG379" s="4"/>
    </row>
    <row r="380" spans="1:33" x14ac:dyDescent="0.25">
      <c r="A380" s="57">
        <v>42251.446806400461</v>
      </c>
      <c r="B380" s="32" t="s">
        <v>67</v>
      </c>
      <c r="C380" s="32" t="s">
        <v>90</v>
      </c>
      <c r="D380" s="32" t="s">
        <v>89</v>
      </c>
      <c r="E380" s="32" t="s">
        <v>5570</v>
      </c>
      <c r="F380" s="32" t="s">
        <v>6387</v>
      </c>
      <c r="G380" s="32" t="s">
        <v>128</v>
      </c>
      <c r="H380" s="32" t="s">
        <v>129</v>
      </c>
      <c r="I380" s="32" t="s">
        <v>265</v>
      </c>
      <c r="J380" s="35">
        <v>0</v>
      </c>
      <c r="K380" s="35">
        <v>0</v>
      </c>
      <c r="L380" s="35">
        <v>0</v>
      </c>
      <c r="M380" s="35">
        <v>0</v>
      </c>
      <c r="N380" s="32" t="s">
        <v>17</v>
      </c>
      <c r="O380" s="32" t="s">
        <v>18</v>
      </c>
      <c r="P380" s="32">
        <v>1</v>
      </c>
      <c r="Q380" s="32" t="s">
        <v>5571</v>
      </c>
      <c r="R380" s="39">
        <f t="shared" si="10"/>
        <v>1509</v>
      </c>
      <c r="S380" s="5" t="s">
        <v>51</v>
      </c>
      <c r="T380" s="5" t="s">
        <v>64</v>
      </c>
      <c r="U380" s="2"/>
      <c r="V380" s="2" t="str">
        <f>IF($J380+$L380=0,"nil",IF(OR($B380="TCU-WS",$B380=""),"non comm",IF(OR($G380="contract_cover",$H380="fixed price"),VLOOKUP($I380,'[1]mapping 2015'!$A:$B,2,FALSE),VLOOKUP($G380,'[1]mapping 2015'!$A:$B,2,FALSE))))</f>
        <v>nil</v>
      </c>
      <c r="W380" s="37">
        <f>IF(OR(V380="non comm",V380="nil",J380=0),0,IF(V380="SBM 2.1 IIPS",J380*VLOOKUP(N380,'[2]NGP%'!$C:$D,2,FALSE),J380*SUMIFS('[2]NGP%'!$D:$D,'[2]NGP%'!$A:$A,V380,'[2]NGP%'!$B:$B,AA380)))</f>
        <v>0</v>
      </c>
      <c r="X380" s="37">
        <f>IF(OR(V380="non comm",V380="nil",J380=0),0,IF(V380="SBM 2.1 IIPS",J380*VLOOKUP(N380,'[2]NGP%'!$C:$E,3,FALSE),J380*SUMIFS('[2]NGP%'!$E:$E,'[2]NGP%'!$A:$A,V380,'[2]NGP%'!$B:$B,AA380)))</f>
        <v>0</v>
      </c>
      <c r="Y380" s="32"/>
      <c r="Z380" s="54" t="str">
        <f>IF(MID(H380,1,4)="Item","Nil",IF(G380="contract_cover",VLOOKUP(I380,'svc type'!C:D,2,FALSE),VLOOKUP(G380,'svc type'!A:D,4,FALSE)))</f>
        <v>Nil</v>
      </c>
      <c r="AA380" s="4" t="str">
        <f>IF(B380="","",VLOOKUP(B380,Sector!C:D,2,FALSE))</f>
        <v>STC</v>
      </c>
      <c r="AB380" s="4" t="str">
        <f t="shared" si="11"/>
        <v>shirley.phee</v>
      </c>
      <c r="AC380" s="4"/>
      <c r="AD380" s="4"/>
      <c r="AE380" s="4"/>
      <c r="AF380" s="4"/>
      <c r="AG380" s="4"/>
    </row>
    <row r="381" spans="1:33" x14ac:dyDescent="0.25">
      <c r="A381" s="57">
        <v>42251.446806400461</v>
      </c>
      <c r="B381" s="32" t="s">
        <v>67</v>
      </c>
      <c r="C381" s="32" t="s">
        <v>90</v>
      </c>
      <c r="D381" s="32" t="s">
        <v>89</v>
      </c>
      <c r="E381" s="32" t="s">
        <v>5570</v>
      </c>
      <c r="F381" s="32" t="s">
        <v>6387</v>
      </c>
      <c r="G381" s="32" t="s">
        <v>128</v>
      </c>
      <c r="H381" s="32" t="s">
        <v>127</v>
      </c>
      <c r="I381" s="32" t="s">
        <v>265</v>
      </c>
      <c r="J381" s="35">
        <v>0</v>
      </c>
      <c r="K381" s="35">
        <v>0</v>
      </c>
      <c r="L381" s="35">
        <v>0</v>
      </c>
      <c r="M381" s="35">
        <v>0</v>
      </c>
      <c r="N381" s="32" t="s">
        <v>17</v>
      </c>
      <c r="O381" s="32" t="s">
        <v>18</v>
      </c>
      <c r="P381" s="32">
        <v>1</v>
      </c>
      <c r="Q381" s="32" t="s">
        <v>5571</v>
      </c>
      <c r="R381" s="39">
        <f t="shared" si="10"/>
        <v>1509</v>
      </c>
      <c r="S381" s="5" t="s">
        <v>51</v>
      </c>
      <c r="T381" s="5" t="s">
        <v>64</v>
      </c>
      <c r="U381" s="2"/>
      <c r="V381" s="2" t="str">
        <f>IF($J381+$L381=0,"nil",IF(OR($B381="TCU-WS",$B381=""),"non comm",IF(OR($G381="contract_cover",$H381="fixed price"),VLOOKUP($I381,'[1]mapping 2015'!$A:$B,2,FALSE),VLOOKUP($G381,'[1]mapping 2015'!$A:$B,2,FALSE))))</f>
        <v>nil</v>
      </c>
      <c r="W381" s="37">
        <f>IF(OR(V381="non comm",V381="nil",J381=0),0,IF(V381="SBM 2.1 IIPS",J381*VLOOKUP(N381,'[2]NGP%'!$C:$D,2,FALSE),J381*SUMIFS('[2]NGP%'!$D:$D,'[2]NGP%'!$A:$A,V381,'[2]NGP%'!$B:$B,AA381)))</f>
        <v>0</v>
      </c>
      <c r="X381" s="37">
        <f>IF(OR(V381="non comm",V381="nil",J381=0),0,IF(V381="SBM 2.1 IIPS",J381*VLOOKUP(N381,'[2]NGP%'!$C:$E,3,FALSE),J381*SUMIFS('[2]NGP%'!$E:$E,'[2]NGP%'!$A:$A,V381,'[2]NGP%'!$B:$B,AA381)))</f>
        <v>0</v>
      </c>
      <c r="Y381" s="32"/>
      <c r="Z381" s="54" t="str">
        <f>IF(MID(H381,1,4)="Item","Nil",IF(G381="contract_cover",VLOOKUP(I381,'svc type'!C:D,2,FALSE),VLOOKUP(G381,'svc type'!A:D,4,FALSE)))</f>
        <v>Nil</v>
      </c>
      <c r="AA381" s="4" t="str">
        <f>IF(B381="","",VLOOKUP(B381,Sector!C:D,2,FALSE))</f>
        <v>STC</v>
      </c>
      <c r="AB381" s="4" t="str">
        <f t="shared" si="11"/>
        <v>shirley.phee</v>
      </c>
      <c r="AC381" s="4"/>
      <c r="AD381" s="4"/>
      <c r="AE381" s="4"/>
      <c r="AF381" s="4"/>
      <c r="AG381" s="4"/>
    </row>
    <row r="382" spans="1:33" x14ac:dyDescent="0.25">
      <c r="A382" s="57">
        <v>42251.446806400461</v>
      </c>
      <c r="B382" s="32" t="s">
        <v>67</v>
      </c>
      <c r="C382" s="32" t="s">
        <v>90</v>
      </c>
      <c r="D382" s="32" t="s">
        <v>89</v>
      </c>
      <c r="E382" s="32" t="s">
        <v>5570</v>
      </c>
      <c r="F382" s="32" t="s">
        <v>6387</v>
      </c>
      <c r="G382" s="32" t="s">
        <v>112</v>
      </c>
      <c r="H382" s="32" t="s">
        <v>111</v>
      </c>
      <c r="I382" s="32" t="s">
        <v>265</v>
      </c>
      <c r="J382" s="35">
        <v>0</v>
      </c>
      <c r="K382" s="35">
        <v>0</v>
      </c>
      <c r="L382" s="35">
        <v>0</v>
      </c>
      <c r="M382" s="35">
        <v>0</v>
      </c>
      <c r="N382" s="32" t="s">
        <v>17</v>
      </c>
      <c r="O382" s="32" t="s">
        <v>18</v>
      </c>
      <c r="P382" s="32">
        <v>1</v>
      </c>
      <c r="Q382" s="32" t="s">
        <v>5571</v>
      </c>
      <c r="R382" s="39">
        <f t="shared" si="10"/>
        <v>1509</v>
      </c>
      <c r="S382" s="5" t="s">
        <v>51</v>
      </c>
      <c r="T382" s="5" t="s">
        <v>64</v>
      </c>
      <c r="U382" s="2"/>
      <c r="V382" s="2" t="str">
        <f>IF($J382+$L382=0,"nil",IF(OR($B382="TCU-WS",$B382=""),"non comm",IF(OR($G382="contract_cover",$H382="fixed price"),VLOOKUP($I382,'[1]mapping 2015'!$A:$B,2,FALSE),VLOOKUP($G382,'[1]mapping 2015'!$A:$B,2,FALSE))))</f>
        <v>nil</v>
      </c>
      <c r="W382" s="37">
        <f>IF(OR(V382="non comm",V382="nil",J382=0),0,IF(V382="SBM 2.1 IIPS",J382*VLOOKUP(N382,'[2]NGP%'!$C:$D,2,FALSE),J382*SUMIFS('[2]NGP%'!$D:$D,'[2]NGP%'!$A:$A,V382,'[2]NGP%'!$B:$B,AA382)))</f>
        <v>0</v>
      </c>
      <c r="X382" s="37">
        <f>IF(OR(V382="non comm",V382="nil",J382=0),0,IF(V382="SBM 2.1 IIPS",J382*VLOOKUP(N382,'[2]NGP%'!$C:$E,3,FALSE),J382*SUMIFS('[2]NGP%'!$E:$E,'[2]NGP%'!$A:$A,V382,'[2]NGP%'!$B:$B,AA382)))</f>
        <v>0</v>
      </c>
      <c r="Y382" s="32"/>
      <c r="Z382" s="54" t="str">
        <f>IF(MID(H382,1,4)="Item","Nil",IF(G382="contract_cover",VLOOKUP(I382,'svc type'!C:D,2,FALSE),VLOOKUP(G382,'svc type'!A:D,4,FALSE)))</f>
        <v>Nil</v>
      </c>
      <c r="AA382" s="4" t="str">
        <f>IF(B382="","",VLOOKUP(B382,Sector!C:D,2,FALSE))</f>
        <v>STC</v>
      </c>
      <c r="AB382" s="4" t="str">
        <f t="shared" si="11"/>
        <v>shirley.phee</v>
      </c>
      <c r="AC382" s="4"/>
      <c r="AD382" s="4"/>
      <c r="AE382" s="4"/>
      <c r="AF382" s="4"/>
      <c r="AG382" s="4"/>
    </row>
    <row r="383" spans="1:33" x14ac:dyDescent="0.25">
      <c r="A383" s="57">
        <v>42251.446806400461</v>
      </c>
      <c r="B383" s="32" t="s">
        <v>67</v>
      </c>
      <c r="C383" s="32" t="s">
        <v>90</v>
      </c>
      <c r="D383" s="32" t="s">
        <v>89</v>
      </c>
      <c r="E383" s="32" t="s">
        <v>5570</v>
      </c>
      <c r="F383" s="32" t="s">
        <v>6387</v>
      </c>
      <c r="G383" s="32" t="s">
        <v>112</v>
      </c>
      <c r="H383" s="32" t="s">
        <v>150</v>
      </c>
      <c r="I383" s="32" t="s">
        <v>265</v>
      </c>
      <c r="J383" s="35">
        <v>0</v>
      </c>
      <c r="K383" s="35">
        <v>0</v>
      </c>
      <c r="L383" s="35">
        <v>0</v>
      </c>
      <c r="M383" s="35">
        <v>0</v>
      </c>
      <c r="N383" s="32" t="s">
        <v>17</v>
      </c>
      <c r="O383" s="32" t="s">
        <v>18</v>
      </c>
      <c r="P383" s="32">
        <v>1</v>
      </c>
      <c r="Q383" s="32" t="s">
        <v>5571</v>
      </c>
      <c r="R383" s="39">
        <f t="shared" si="10"/>
        <v>1509</v>
      </c>
      <c r="S383" s="5" t="s">
        <v>51</v>
      </c>
      <c r="T383" s="5" t="s">
        <v>64</v>
      </c>
      <c r="U383" s="2"/>
      <c r="V383" s="2" t="str">
        <f>IF($J383+$L383=0,"nil",IF(OR($B383="TCU-WS",$B383=""),"non comm",IF(OR($G383="contract_cover",$H383="fixed price"),VLOOKUP($I383,'[1]mapping 2015'!$A:$B,2,FALSE),VLOOKUP($G383,'[1]mapping 2015'!$A:$B,2,FALSE))))</f>
        <v>nil</v>
      </c>
      <c r="W383" s="37">
        <f>IF(OR(V383="non comm",V383="nil",J383=0),0,IF(V383="SBM 2.1 IIPS",J383*VLOOKUP(N383,'[2]NGP%'!$C:$D,2,FALSE),J383*SUMIFS('[2]NGP%'!$D:$D,'[2]NGP%'!$A:$A,V383,'[2]NGP%'!$B:$B,AA383)))</f>
        <v>0</v>
      </c>
      <c r="X383" s="37">
        <f>IF(OR(V383="non comm",V383="nil",J383=0),0,IF(V383="SBM 2.1 IIPS",J383*VLOOKUP(N383,'[2]NGP%'!$C:$E,3,FALSE),J383*SUMIFS('[2]NGP%'!$E:$E,'[2]NGP%'!$A:$A,V383,'[2]NGP%'!$B:$B,AA383)))</f>
        <v>0</v>
      </c>
      <c r="Y383" s="32"/>
      <c r="Z383" s="54" t="str">
        <f>IF(MID(H383,1,4)="Item","Nil",IF(G383="contract_cover",VLOOKUP(I383,'svc type'!C:D,2,FALSE),VLOOKUP(G383,'svc type'!A:D,4,FALSE)))</f>
        <v>Nil</v>
      </c>
      <c r="AA383" s="4" t="str">
        <f>IF(B383="","",VLOOKUP(B383,Sector!C:D,2,FALSE))</f>
        <v>STC</v>
      </c>
      <c r="AB383" s="4" t="str">
        <f t="shared" si="11"/>
        <v>shirley.phee</v>
      </c>
      <c r="AC383" s="4"/>
      <c r="AD383" s="4"/>
      <c r="AE383" s="4"/>
      <c r="AF383" s="4"/>
      <c r="AG383" s="4"/>
    </row>
    <row r="384" spans="1:33" x14ac:dyDescent="0.25">
      <c r="A384" s="57">
        <v>42251.446806400461</v>
      </c>
      <c r="B384" s="32" t="s">
        <v>67</v>
      </c>
      <c r="C384" s="32" t="s">
        <v>90</v>
      </c>
      <c r="D384" s="32" t="s">
        <v>89</v>
      </c>
      <c r="E384" s="32" t="s">
        <v>5570</v>
      </c>
      <c r="F384" s="32" t="s">
        <v>6387</v>
      </c>
      <c r="G384" s="32" t="s">
        <v>136</v>
      </c>
      <c r="H384" s="32" t="s">
        <v>135</v>
      </c>
      <c r="I384" s="32" t="s">
        <v>265</v>
      </c>
      <c r="J384" s="35">
        <v>0</v>
      </c>
      <c r="K384" s="35">
        <v>0</v>
      </c>
      <c r="L384" s="35">
        <v>0</v>
      </c>
      <c r="M384" s="35">
        <v>0</v>
      </c>
      <c r="N384" s="32" t="s">
        <v>17</v>
      </c>
      <c r="O384" s="32" t="s">
        <v>18</v>
      </c>
      <c r="P384" s="32">
        <v>1</v>
      </c>
      <c r="Q384" s="32" t="s">
        <v>5571</v>
      </c>
      <c r="R384" s="39">
        <f t="shared" si="10"/>
        <v>1509</v>
      </c>
      <c r="S384" s="5" t="s">
        <v>51</v>
      </c>
      <c r="T384" s="5" t="s">
        <v>64</v>
      </c>
      <c r="U384" s="2"/>
      <c r="V384" s="2" t="str">
        <f>IF($J384+$L384=0,"nil",IF(OR($B384="TCU-WS",$B384=""),"non comm",IF(OR($G384="contract_cover",$H384="fixed price"),VLOOKUP($I384,'[1]mapping 2015'!$A:$B,2,FALSE),VLOOKUP($G384,'[1]mapping 2015'!$A:$B,2,FALSE))))</f>
        <v>nil</v>
      </c>
      <c r="W384" s="37">
        <f>IF(OR(V384="non comm",V384="nil",J384=0),0,IF(V384="SBM 2.1 IIPS",J384*VLOOKUP(N384,'[2]NGP%'!$C:$D,2,FALSE),J384*SUMIFS('[2]NGP%'!$D:$D,'[2]NGP%'!$A:$A,V384,'[2]NGP%'!$B:$B,AA384)))</f>
        <v>0</v>
      </c>
      <c r="X384" s="37">
        <f>IF(OR(V384="non comm",V384="nil",J384=0),0,IF(V384="SBM 2.1 IIPS",J384*VLOOKUP(N384,'[2]NGP%'!$C:$E,3,FALSE),J384*SUMIFS('[2]NGP%'!$E:$E,'[2]NGP%'!$A:$A,V384,'[2]NGP%'!$B:$B,AA384)))</f>
        <v>0</v>
      </c>
      <c r="Y384" s="32"/>
      <c r="Z384" s="54" t="str">
        <f>IF(MID(H384,1,4)="Item","Nil",IF(G384="contract_cover",VLOOKUP(I384,'svc type'!C:D,2,FALSE),VLOOKUP(G384,'svc type'!A:D,4,FALSE)))</f>
        <v>Nil</v>
      </c>
      <c r="AA384" s="4" t="str">
        <f>IF(B384="","",VLOOKUP(B384,Sector!C:D,2,FALSE))</f>
        <v>STC</v>
      </c>
      <c r="AB384" s="4" t="str">
        <f t="shared" si="11"/>
        <v>shirley.phee</v>
      </c>
      <c r="AC384" s="4"/>
      <c r="AD384" s="4"/>
      <c r="AE384" s="4"/>
      <c r="AF384" s="4"/>
      <c r="AG384" s="4"/>
    </row>
    <row r="385" spans="1:33" x14ac:dyDescent="0.25">
      <c r="A385" s="57">
        <v>42251.446806400461</v>
      </c>
      <c r="B385" s="32" t="s">
        <v>67</v>
      </c>
      <c r="C385" s="32" t="s">
        <v>90</v>
      </c>
      <c r="D385" s="32" t="s">
        <v>89</v>
      </c>
      <c r="E385" s="32" t="s">
        <v>5570</v>
      </c>
      <c r="F385" s="32" t="s">
        <v>6387</v>
      </c>
      <c r="G385" s="32" t="s">
        <v>113</v>
      </c>
      <c r="H385" s="32" t="s">
        <v>134</v>
      </c>
      <c r="I385" s="32" t="s">
        <v>265</v>
      </c>
      <c r="J385" s="35">
        <v>0</v>
      </c>
      <c r="K385" s="35">
        <v>0</v>
      </c>
      <c r="L385" s="35">
        <v>0</v>
      </c>
      <c r="M385" s="35">
        <v>0</v>
      </c>
      <c r="N385" s="32" t="s">
        <v>17</v>
      </c>
      <c r="O385" s="32" t="s">
        <v>18</v>
      </c>
      <c r="P385" s="32">
        <v>1</v>
      </c>
      <c r="Q385" s="32" t="s">
        <v>5571</v>
      </c>
      <c r="R385" s="39">
        <f t="shared" si="10"/>
        <v>1509</v>
      </c>
      <c r="S385" s="5" t="s">
        <v>51</v>
      </c>
      <c r="T385" s="5" t="s">
        <v>64</v>
      </c>
      <c r="U385" s="2"/>
      <c r="V385" s="2" t="str">
        <f>IF($J385+$L385=0,"nil",IF(OR($B385="TCU-WS",$B385=""),"non comm",IF(OR($G385="contract_cover",$H385="fixed price"),VLOOKUP($I385,'[1]mapping 2015'!$A:$B,2,FALSE),VLOOKUP($G385,'[1]mapping 2015'!$A:$B,2,FALSE))))</f>
        <v>nil</v>
      </c>
      <c r="W385" s="37">
        <f>IF(OR(V385="non comm",V385="nil",J385=0),0,IF(V385="SBM 2.1 IIPS",J385*VLOOKUP(N385,'[2]NGP%'!$C:$D,2,FALSE),J385*SUMIFS('[2]NGP%'!$D:$D,'[2]NGP%'!$A:$A,V385,'[2]NGP%'!$B:$B,AA385)))</f>
        <v>0</v>
      </c>
      <c r="X385" s="37">
        <f>IF(OR(V385="non comm",V385="nil",J385=0),0,IF(V385="SBM 2.1 IIPS",J385*VLOOKUP(N385,'[2]NGP%'!$C:$E,3,FALSE),J385*SUMIFS('[2]NGP%'!$E:$E,'[2]NGP%'!$A:$A,V385,'[2]NGP%'!$B:$B,AA385)))</f>
        <v>0</v>
      </c>
      <c r="Y385" s="32"/>
      <c r="Z385" s="54" t="str">
        <f>IF(MID(H385,1,4)="Item","Nil",IF(G385="contract_cover",VLOOKUP(I385,'svc type'!C:D,2,FALSE),VLOOKUP(G385,'svc type'!A:D,4,FALSE)))</f>
        <v>Nil</v>
      </c>
      <c r="AA385" s="4" t="str">
        <f>IF(B385="","",VLOOKUP(B385,Sector!C:D,2,FALSE))</f>
        <v>STC</v>
      </c>
      <c r="AB385" s="4" t="str">
        <f t="shared" si="11"/>
        <v>shirley.phee</v>
      </c>
      <c r="AC385" s="4"/>
      <c r="AD385" s="4"/>
      <c r="AE385" s="4"/>
      <c r="AF385" s="4"/>
      <c r="AG385" s="4"/>
    </row>
    <row r="386" spans="1:33" x14ac:dyDescent="0.25">
      <c r="A386" s="57">
        <v>42251.446806400461</v>
      </c>
      <c r="B386" s="32" t="s">
        <v>67</v>
      </c>
      <c r="C386" s="32" t="s">
        <v>90</v>
      </c>
      <c r="D386" s="32" t="s">
        <v>89</v>
      </c>
      <c r="E386" s="32" t="s">
        <v>5570</v>
      </c>
      <c r="F386" s="32" t="s">
        <v>6387</v>
      </c>
      <c r="G386" s="32" t="s">
        <v>113</v>
      </c>
      <c r="H386" s="32" t="s">
        <v>133</v>
      </c>
      <c r="I386" s="32" t="s">
        <v>265</v>
      </c>
      <c r="J386" s="35">
        <v>0</v>
      </c>
      <c r="K386" s="35">
        <v>0</v>
      </c>
      <c r="L386" s="35">
        <v>0</v>
      </c>
      <c r="M386" s="35">
        <v>0</v>
      </c>
      <c r="N386" s="32" t="s">
        <v>17</v>
      </c>
      <c r="O386" s="32" t="s">
        <v>18</v>
      </c>
      <c r="P386" s="32">
        <v>1</v>
      </c>
      <c r="Q386" s="32" t="s">
        <v>5571</v>
      </c>
      <c r="R386" s="39">
        <f t="shared" si="10"/>
        <v>1509</v>
      </c>
      <c r="S386" s="5" t="s">
        <v>51</v>
      </c>
      <c r="T386" s="5" t="s">
        <v>64</v>
      </c>
      <c r="U386" s="2"/>
      <c r="V386" s="2" t="str">
        <f>IF($J386+$L386=0,"nil",IF(OR($B386="TCU-WS",$B386=""),"non comm",IF(OR($G386="contract_cover",$H386="fixed price"),VLOOKUP($I386,'[1]mapping 2015'!$A:$B,2,FALSE),VLOOKUP($G386,'[1]mapping 2015'!$A:$B,2,FALSE))))</f>
        <v>nil</v>
      </c>
      <c r="W386" s="37">
        <f>IF(OR(V386="non comm",V386="nil",J386=0),0,IF(V386="SBM 2.1 IIPS",J386*VLOOKUP(N386,'[2]NGP%'!$C:$D,2,FALSE),J386*SUMIFS('[2]NGP%'!$D:$D,'[2]NGP%'!$A:$A,V386,'[2]NGP%'!$B:$B,AA386)))</f>
        <v>0</v>
      </c>
      <c r="X386" s="37">
        <f>IF(OR(V386="non comm",V386="nil",J386=0),0,IF(V386="SBM 2.1 IIPS",J386*VLOOKUP(N386,'[2]NGP%'!$C:$E,3,FALSE),J386*SUMIFS('[2]NGP%'!$E:$E,'[2]NGP%'!$A:$A,V386,'[2]NGP%'!$B:$B,AA386)))</f>
        <v>0</v>
      </c>
      <c r="Y386" s="32"/>
      <c r="Z386" s="54" t="str">
        <f>IF(MID(H386,1,4)="Item","Nil",IF(G386="contract_cover",VLOOKUP(I386,'svc type'!C:D,2,FALSE),VLOOKUP(G386,'svc type'!A:D,4,FALSE)))</f>
        <v>Nil</v>
      </c>
      <c r="AA386" s="4" t="str">
        <f>IF(B386="","",VLOOKUP(B386,Sector!C:D,2,FALSE))</f>
        <v>STC</v>
      </c>
      <c r="AB386" s="4" t="str">
        <f t="shared" si="11"/>
        <v>shirley.phee</v>
      </c>
      <c r="AC386" s="4"/>
      <c r="AD386" s="4"/>
      <c r="AE386" s="4"/>
      <c r="AF386" s="4"/>
      <c r="AG386" s="4"/>
    </row>
    <row r="387" spans="1:33" x14ac:dyDescent="0.25">
      <c r="A387" s="57">
        <v>42251.446806400461</v>
      </c>
      <c r="B387" s="32" t="s">
        <v>67</v>
      </c>
      <c r="C387" s="32" t="s">
        <v>90</v>
      </c>
      <c r="D387" s="32" t="s">
        <v>89</v>
      </c>
      <c r="E387" s="32" t="s">
        <v>5570</v>
      </c>
      <c r="F387" s="32" t="s">
        <v>6387</v>
      </c>
      <c r="G387" s="32" t="s">
        <v>108</v>
      </c>
      <c r="H387" s="32" t="s">
        <v>107</v>
      </c>
      <c r="I387" s="32" t="s">
        <v>265</v>
      </c>
      <c r="J387" s="35">
        <v>0</v>
      </c>
      <c r="K387" s="35">
        <v>0</v>
      </c>
      <c r="L387" s="35">
        <v>0</v>
      </c>
      <c r="M387" s="35">
        <v>0</v>
      </c>
      <c r="N387" s="32" t="s">
        <v>17</v>
      </c>
      <c r="O387" s="32" t="s">
        <v>18</v>
      </c>
      <c r="P387" s="32">
        <v>1</v>
      </c>
      <c r="Q387" s="32" t="s">
        <v>5571</v>
      </c>
      <c r="R387" s="39">
        <f t="shared" ref="R387:R450" si="12">R386</f>
        <v>1509</v>
      </c>
      <c r="S387" s="5" t="s">
        <v>51</v>
      </c>
      <c r="T387" s="5" t="s">
        <v>64</v>
      </c>
      <c r="U387" s="2"/>
      <c r="V387" s="2" t="str">
        <f>IF($J387+$L387=0,"nil",IF(OR($B387="TCU-WS",$B387=""),"non comm",IF(OR($G387="contract_cover",$H387="fixed price"),VLOOKUP($I387,'[1]mapping 2015'!$A:$B,2,FALSE),VLOOKUP($G387,'[1]mapping 2015'!$A:$B,2,FALSE))))</f>
        <v>nil</v>
      </c>
      <c r="W387" s="37">
        <f>IF(OR(V387="non comm",V387="nil",J387=0),0,IF(V387="SBM 2.1 IIPS",J387*VLOOKUP(N387,'[2]NGP%'!$C:$D,2,FALSE),J387*SUMIFS('[2]NGP%'!$D:$D,'[2]NGP%'!$A:$A,V387,'[2]NGP%'!$B:$B,AA387)))</f>
        <v>0</v>
      </c>
      <c r="X387" s="37">
        <f>IF(OR(V387="non comm",V387="nil",J387=0),0,IF(V387="SBM 2.1 IIPS",J387*VLOOKUP(N387,'[2]NGP%'!$C:$E,3,FALSE),J387*SUMIFS('[2]NGP%'!$E:$E,'[2]NGP%'!$A:$A,V387,'[2]NGP%'!$B:$B,AA387)))</f>
        <v>0</v>
      </c>
      <c r="Y387" s="32"/>
      <c r="Z387" s="54" t="str">
        <f>IF(MID(H387,1,4)="Item","Nil",IF(G387="contract_cover",VLOOKUP(I387,'svc type'!C:D,2,FALSE),VLOOKUP(G387,'svc type'!A:D,4,FALSE)))</f>
        <v>Nil</v>
      </c>
      <c r="AA387" s="4" t="str">
        <f>IF(B387="","",VLOOKUP(B387,Sector!C:D,2,FALSE))</f>
        <v>STC</v>
      </c>
      <c r="AB387" s="4" t="str">
        <f t="shared" ref="AB387:AB450" si="13">B387</f>
        <v>shirley.phee</v>
      </c>
      <c r="AC387" s="4"/>
      <c r="AD387" s="4"/>
      <c r="AE387" s="4"/>
      <c r="AF387" s="4"/>
      <c r="AG387" s="4"/>
    </row>
    <row r="388" spans="1:33" x14ac:dyDescent="0.25">
      <c r="A388" s="57">
        <v>42251.446806400461</v>
      </c>
      <c r="B388" s="32" t="s">
        <v>67</v>
      </c>
      <c r="C388" s="32" t="s">
        <v>90</v>
      </c>
      <c r="D388" s="32" t="s">
        <v>89</v>
      </c>
      <c r="E388" s="32" t="s">
        <v>5570</v>
      </c>
      <c r="F388" s="32" t="s">
        <v>6387</v>
      </c>
      <c r="G388" s="32" t="s">
        <v>108</v>
      </c>
      <c r="H388" s="32" t="s">
        <v>109</v>
      </c>
      <c r="I388" s="32" t="s">
        <v>265</v>
      </c>
      <c r="J388" s="35">
        <v>0</v>
      </c>
      <c r="K388" s="35">
        <v>0</v>
      </c>
      <c r="L388" s="35">
        <v>0</v>
      </c>
      <c r="M388" s="35">
        <v>0</v>
      </c>
      <c r="N388" s="32" t="s">
        <v>17</v>
      </c>
      <c r="O388" s="32" t="s">
        <v>18</v>
      </c>
      <c r="P388" s="32">
        <v>1</v>
      </c>
      <c r="Q388" s="32" t="s">
        <v>5571</v>
      </c>
      <c r="R388" s="39">
        <f t="shared" si="12"/>
        <v>1509</v>
      </c>
      <c r="S388" s="5" t="s">
        <v>51</v>
      </c>
      <c r="T388" s="5" t="s">
        <v>64</v>
      </c>
      <c r="U388" s="2"/>
      <c r="V388" s="2" t="str">
        <f>IF($J388+$L388=0,"nil",IF(OR($B388="TCU-WS",$B388=""),"non comm",IF(OR($G388="contract_cover",$H388="fixed price"),VLOOKUP($I388,'[1]mapping 2015'!$A:$B,2,FALSE),VLOOKUP($G388,'[1]mapping 2015'!$A:$B,2,FALSE))))</f>
        <v>nil</v>
      </c>
      <c r="W388" s="37">
        <f>IF(OR(V388="non comm",V388="nil",J388=0),0,IF(V388="SBM 2.1 IIPS",J388*VLOOKUP(N388,'[2]NGP%'!$C:$D,2,FALSE),J388*SUMIFS('[2]NGP%'!$D:$D,'[2]NGP%'!$A:$A,V388,'[2]NGP%'!$B:$B,AA388)))</f>
        <v>0</v>
      </c>
      <c r="X388" s="37">
        <f>IF(OR(V388="non comm",V388="nil",J388=0),0,IF(V388="SBM 2.1 IIPS",J388*VLOOKUP(N388,'[2]NGP%'!$C:$E,3,FALSE),J388*SUMIFS('[2]NGP%'!$E:$E,'[2]NGP%'!$A:$A,V388,'[2]NGP%'!$B:$B,AA388)))</f>
        <v>0</v>
      </c>
      <c r="Y388" s="32"/>
      <c r="Z388" s="54" t="str">
        <f>IF(MID(H388,1,4)="Item","Nil",IF(G388="contract_cover",VLOOKUP(I388,'svc type'!C:D,2,FALSE),VLOOKUP(G388,'svc type'!A:D,4,FALSE)))</f>
        <v>Nil</v>
      </c>
      <c r="AA388" s="4" t="str">
        <f>IF(B388="","",VLOOKUP(B388,Sector!C:D,2,FALSE))</f>
        <v>STC</v>
      </c>
      <c r="AB388" s="4" t="str">
        <f t="shared" si="13"/>
        <v>shirley.phee</v>
      </c>
      <c r="AC388" s="4"/>
      <c r="AD388" s="4"/>
      <c r="AE388" s="4"/>
      <c r="AF388" s="4"/>
      <c r="AG388" s="4"/>
    </row>
    <row r="389" spans="1:33" x14ac:dyDescent="0.25">
      <c r="A389" s="57">
        <v>42251.446806400461</v>
      </c>
      <c r="B389" s="32" t="s">
        <v>67</v>
      </c>
      <c r="C389" s="32" t="s">
        <v>90</v>
      </c>
      <c r="D389" s="32" t="s">
        <v>89</v>
      </c>
      <c r="E389" s="32" t="s">
        <v>5570</v>
      </c>
      <c r="F389" s="32" t="s">
        <v>6387</v>
      </c>
      <c r="G389" s="32" t="s">
        <v>108</v>
      </c>
      <c r="H389" s="32" t="s">
        <v>110</v>
      </c>
      <c r="I389" s="32" t="s">
        <v>265</v>
      </c>
      <c r="J389" s="35">
        <v>0</v>
      </c>
      <c r="K389" s="35">
        <v>0</v>
      </c>
      <c r="L389" s="35">
        <v>0</v>
      </c>
      <c r="M389" s="35">
        <v>0</v>
      </c>
      <c r="N389" s="32" t="s">
        <v>17</v>
      </c>
      <c r="O389" s="32" t="s">
        <v>18</v>
      </c>
      <c r="P389" s="32">
        <v>1</v>
      </c>
      <c r="Q389" s="32" t="s">
        <v>5571</v>
      </c>
      <c r="R389" s="39">
        <f t="shared" si="12"/>
        <v>1509</v>
      </c>
      <c r="S389" s="5" t="s">
        <v>51</v>
      </c>
      <c r="T389" s="5" t="s">
        <v>64</v>
      </c>
      <c r="U389" s="2"/>
      <c r="V389" s="2" t="str">
        <f>IF($J389+$L389=0,"nil",IF(OR($B389="TCU-WS",$B389=""),"non comm",IF(OR($G389="contract_cover",$H389="fixed price"),VLOOKUP($I389,'[1]mapping 2015'!$A:$B,2,FALSE),VLOOKUP($G389,'[1]mapping 2015'!$A:$B,2,FALSE))))</f>
        <v>nil</v>
      </c>
      <c r="W389" s="37">
        <f>IF(OR(V389="non comm",V389="nil",J389=0),0,IF(V389="SBM 2.1 IIPS",J389*VLOOKUP(N389,'[2]NGP%'!$C:$D,2,FALSE),J389*SUMIFS('[2]NGP%'!$D:$D,'[2]NGP%'!$A:$A,V389,'[2]NGP%'!$B:$B,AA389)))</f>
        <v>0</v>
      </c>
      <c r="X389" s="37">
        <f>IF(OR(V389="non comm",V389="nil",J389=0),0,IF(V389="SBM 2.1 IIPS",J389*VLOOKUP(N389,'[2]NGP%'!$C:$E,3,FALSE),J389*SUMIFS('[2]NGP%'!$E:$E,'[2]NGP%'!$A:$A,V389,'[2]NGP%'!$B:$B,AA389)))</f>
        <v>0</v>
      </c>
      <c r="Y389" s="32"/>
      <c r="Z389" s="54" t="str">
        <f>IF(MID(H389,1,4)="Item","Nil",IF(G389="contract_cover",VLOOKUP(I389,'svc type'!C:D,2,FALSE),VLOOKUP(G389,'svc type'!A:D,4,FALSE)))</f>
        <v>Nil</v>
      </c>
      <c r="AA389" s="4" t="str">
        <f>IF(B389="","",VLOOKUP(B389,Sector!C:D,2,FALSE))</f>
        <v>STC</v>
      </c>
      <c r="AB389" s="4" t="str">
        <f t="shared" si="13"/>
        <v>shirley.phee</v>
      </c>
      <c r="AC389" s="4"/>
      <c r="AD389" s="4"/>
      <c r="AE389" s="4"/>
      <c r="AF389" s="4"/>
      <c r="AG389" s="4"/>
    </row>
    <row r="390" spans="1:33" x14ac:dyDescent="0.25">
      <c r="A390" s="57">
        <v>42251.446806400461</v>
      </c>
      <c r="B390" s="32" t="s">
        <v>67</v>
      </c>
      <c r="C390" s="32" t="s">
        <v>90</v>
      </c>
      <c r="D390" s="32" t="s">
        <v>89</v>
      </c>
      <c r="E390" s="32" t="s">
        <v>5570</v>
      </c>
      <c r="F390" s="32" t="s">
        <v>6387</v>
      </c>
      <c r="G390" s="32" t="s">
        <v>132</v>
      </c>
      <c r="H390" s="32" t="s">
        <v>131</v>
      </c>
      <c r="I390" s="32" t="s">
        <v>265</v>
      </c>
      <c r="J390" s="35">
        <v>0</v>
      </c>
      <c r="K390" s="35">
        <v>0</v>
      </c>
      <c r="L390" s="35">
        <v>0</v>
      </c>
      <c r="M390" s="35">
        <v>0</v>
      </c>
      <c r="N390" s="32" t="s">
        <v>17</v>
      </c>
      <c r="O390" s="32" t="s">
        <v>18</v>
      </c>
      <c r="P390" s="32">
        <v>1</v>
      </c>
      <c r="Q390" s="32" t="s">
        <v>5571</v>
      </c>
      <c r="R390" s="39">
        <f t="shared" si="12"/>
        <v>1509</v>
      </c>
      <c r="S390" s="5" t="s">
        <v>51</v>
      </c>
      <c r="T390" s="5" t="s">
        <v>64</v>
      </c>
      <c r="U390" s="2"/>
      <c r="V390" s="2" t="str">
        <f>IF($J390+$L390=0,"nil",IF(OR($B390="TCU-WS",$B390=""),"non comm",IF(OR($G390="contract_cover",$H390="fixed price"),VLOOKUP($I390,'[1]mapping 2015'!$A:$B,2,FALSE),VLOOKUP($G390,'[1]mapping 2015'!$A:$B,2,FALSE))))</f>
        <v>nil</v>
      </c>
      <c r="W390" s="37">
        <f>IF(OR(V390="non comm",V390="nil",J390=0),0,IF(V390="SBM 2.1 IIPS",J390*VLOOKUP(N390,'[2]NGP%'!$C:$D,2,FALSE),J390*SUMIFS('[2]NGP%'!$D:$D,'[2]NGP%'!$A:$A,V390,'[2]NGP%'!$B:$B,AA390)))</f>
        <v>0</v>
      </c>
      <c r="X390" s="37">
        <f>IF(OR(V390="non comm",V390="nil",J390=0),0,IF(V390="SBM 2.1 IIPS",J390*VLOOKUP(N390,'[2]NGP%'!$C:$E,3,FALSE),J390*SUMIFS('[2]NGP%'!$E:$E,'[2]NGP%'!$A:$A,V390,'[2]NGP%'!$B:$B,AA390)))</f>
        <v>0</v>
      </c>
      <c r="Y390" s="32"/>
      <c r="Z390" s="54" t="str">
        <f>IF(MID(H390,1,4)="Item","Nil",IF(G390="contract_cover",VLOOKUP(I390,'svc type'!C:D,2,FALSE),VLOOKUP(G390,'svc type'!A:D,4,FALSE)))</f>
        <v>Nil</v>
      </c>
      <c r="AA390" s="4" t="str">
        <f>IF(B390="","",VLOOKUP(B390,Sector!C:D,2,FALSE))</f>
        <v>STC</v>
      </c>
      <c r="AB390" s="4" t="str">
        <f t="shared" si="13"/>
        <v>shirley.phee</v>
      </c>
      <c r="AC390" s="4"/>
      <c r="AD390" s="4"/>
      <c r="AE390" s="4"/>
      <c r="AF390" s="4"/>
      <c r="AG390" s="4"/>
    </row>
    <row r="391" spans="1:33" x14ac:dyDescent="0.25">
      <c r="A391" s="57">
        <v>42251.446806400461</v>
      </c>
      <c r="B391" s="32" t="s">
        <v>67</v>
      </c>
      <c r="C391" s="32" t="s">
        <v>90</v>
      </c>
      <c r="D391" s="32" t="s">
        <v>89</v>
      </c>
      <c r="E391" s="32" t="s">
        <v>5570</v>
      </c>
      <c r="F391" s="32" t="s">
        <v>6387</v>
      </c>
      <c r="G391" s="32" t="s">
        <v>94</v>
      </c>
      <c r="H391" s="32" t="s">
        <v>95</v>
      </c>
      <c r="I391" s="32" t="s">
        <v>265</v>
      </c>
      <c r="J391" s="35">
        <v>0</v>
      </c>
      <c r="K391" s="35">
        <v>0</v>
      </c>
      <c r="L391" s="35">
        <v>0</v>
      </c>
      <c r="M391" s="35">
        <v>0</v>
      </c>
      <c r="N391" s="32" t="s">
        <v>17</v>
      </c>
      <c r="O391" s="32" t="s">
        <v>18</v>
      </c>
      <c r="P391" s="32">
        <v>1</v>
      </c>
      <c r="Q391" s="32" t="s">
        <v>5571</v>
      </c>
      <c r="R391" s="39">
        <f t="shared" si="12"/>
        <v>1509</v>
      </c>
      <c r="S391" s="5" t="s">
        <v>51</v>
      </c>
      <c r="T391" s="5" t="s">
        <v>64</v>
      </c>
      <c r="U391" s="2"/>
      <c r="V391" s="2" t="str">
        <f>IF($J391+$L391=0,"nil",IF(OR($B391="TCU-WS",$B391=""),"non comm",IF(OR($G391="contract_cover",$H391="fixed price"),VLOOKUP($I391,'[1]mapping 2015'!$A:$B,2,FALSE),VLOOKUP($G391,'[1]mapping 2015'!$A:$B,2,FALSE))))</f>
        <v>nil</v>
      </c>
      <c r="W391" s="37">
        <f>IF(OR(V391="non comm",V391="nil",J391=0),0,IF(V391="SBM 2.1 IIPS",J391*VLOOKUP(N391,'[2]NGP%'!$C:$D,2,FALSE),J391*SUMIFS('[2]NGP%'!$D:$D,'[2]NGP%'!$A:$A,V391,'[2]NGP%'!$B:$B,AA391)))</f>
        <v>0</v>
      </c>
      <c r="X391" s="37">
        <f>IF(OR(V391="non comm",V391="nil",J391=0),0,IF(V391="SBM 2.1 IIPS",J391*VLOOKUP(N391,'[2]NGP%'!$C:$E,3,FALSE),J391*SUMIFS('[2]NGP%'!$E:$E,'[2]NGP%'!$A:$A,V391,'[2]NGP%'!$B:$B,AA391)))</f>
        <v>0</v>
      </c>
      <c r="Y391" s="32"/>
      <c r="Z391" s="54" t="str">
        <f>IF(MID(H391,1,4)="Item","Nil",IF(G391="contract_cover",VLOOKUP(I391,'svc type'!C:D,2,FALSE),VLOOKUP(G391,'svc type'!A:D,4,FALSE)))</f>
        <v>Nil</v>
      </c>
      <c r="AA391" s="4" t="str">
        <f>IF(B391="","",VLOOKUP(B391,Sector!C:D,2,FALSE))</f>
        <v>STC</v>
      </c>
      <c r="AB391" s="4" t="str">
        <f t="shared" si="13"/>
        <v>shirley.phee</v>
      </c>
      <c r="AC391" s="4"/>
      <c r="AD391" s="4"/>
      <c r="AE391" s="4"/>
      <c r="AF391" s="4"/>
      <c r="AG391" s="4"/>
    </row>
    <row r="392" spans="1:33" x14ac:dyDescent="0.25">
      <c r="A392" s="57">
        <v>42251.446806400461</v>
      </c>
      <c r="B392" s="32" t="s">
        <v>67</v>
      </c>
      <c r="C392" s="32" t="s">
        <v>90</v>
      </c>
      <c r="D392" s="32" t="s">
        <v>89</v>
      </c>
      <c r="E392" s="32" t="s">
        <v>5570</v>
      </c>
      <c r="F392" s="32" t="s">
        <v>6387</v>
      </c>
      <c r="G392" s="32" t="s">
        <v>94</v>
      </c>
      <c r="H392" s="32" t="s">
        <v>93</v>
      </c>
      <c r="I392" s="32" t="s">
        <v>265</v>
      </c>
      <c r="J392" s="35">
        <v>0</v>
      </c>
      <c r="K392" s="35">
        <v>0</v>
      </c>
      <c r="L392" s="35">
        <v>0</v>
      </c>
      <c r="M392" s="35">
        <v>0</v>
      </c>
      <c r="N392" s="32" t="s">
        <v>17</v>
      </c>
      <c r="O392" s="32" t="s">
        <v>18</v>
      </c>
      <c r="P392" s="32">
        <v>1</v>
      </c>
      <c r="Q392" s="32" t="s">
        <v>5571</v>
      </c>
      <c r="R392" s="39">
        <f t="shared" si="12"/>
        <v>1509</v>
      </c>
      <c r="S392" s="5" t="s">
        <v>51</v>
      </c>
      <c r="T392" s="5" t="s">
        <v>64</v>
      </c>
      <c r="U392" s="2"/>
      <c r="V392" s="2" t="str">
        <f>IF($J392+$L392=0,"nil",IF(OR($B392="TCU-WS",$B392=""),"non comm",IF(OR($G392="contract_cover",$H392="fixed price"),VLOOKUP($I392,'[1]mapping 2015'!$A:$B,2,FALSE),VLOOKUP($G392,'[1]mapping 2015'!$A:$B,2,FALSE))))</f>
        <v>nil</v>
      </c>
      <c r="W392" s="37">
        <f>IF(OR(V392="non comm",V392="nil",J392=0),0,IF(V392="SBM 2.1 IIPS",J392*VLOOKUP(N392,'[2]NGP%'!$C:$D,2,FALSE),J392*SUMIFS('[2]NGP%'!$D:$D,'[2]NGP%'!$A:$A,V392,'[2]NGP%'!$B:$B,AA392)))</f>
        <v>0</v>
      </c>
      <c r="X392" s="37">
        <f>IF(OR(V392="non comm",V392="nil",J392=0),0,IF(V392="SBM 2.1 IIPS",J392*VLOOKUP(N392,'[2]NGP%'!$C:$E,3,FALSE),J392*SUMIFS('[2]NGP%'!$E:$E,'[2]NGP%'!$A:$A,V392,'[2]NGP%'!$B:$B,AA392)))</f>
        <v>0</v>
      </c>
      <c r="Y392" s="32"/>
      <c r="Z392" s="54" t="str">
        <f>IF(MID(H392,1,4)="Item","Nil",IF(G392="contract_cover",VLOOKUP(I392,'svc type'!C:D,2,FALSE),VLOOKUP(G392,'svc type'!A:D,4,FALSE)))</f>
        <v>Nil</v>
      </c>
      <c r="AA392" s="4" t="str">
        <f>IF(B392="","",VLOOKUP(B392,Sector!C:D,2,FALSE))</f>
        <v>STC</v>
      </c>
      <c r="AB392" s="4" t="str">
        <f t="shared" si="13"/>
        <v>shirley.phee</v>
      </c>
      <c r="AC392" s="4"/>
      <c r="AD392" s="4"/>
      <c r="AE392" s="4"/>
      <c r="AF392" s="4"/>
      <c r="AG392" s="4"/>
    </row>
    <row r="393" spans="1:33" x14ac:dyDescent="0.25">
      <c r="A393" s="57">
        <v>42251.446806400461</v>
      </c>
      <c r="B393" s="32" t="s">
        <v>67</v>
      </c>
      <c r="C393" s="32" t="s">
        <v>90</v>
      </c>
      <c r="D393" s="32" t="s">
        <v>89</v>
      </c>
      <c r="E393" s="32" t="s">
        <v>5570</v>
      </c>
      <c r="F393" s="32" t="s">
        <v>6387</v>
      </c>
      <c r="G393" s="32" t="s">
        <v>92</v>
      </c>
      <c r="H393" s="32" t="s">
        <v>91</v>
      </c>
      <c r="I393" s="32" t="s">
        <v>265</v>
      </c>
      <c r="J393" s="35">
        <v>0</v>
      </c>
      <c r="K393" s="35">
        <v>0</v>
      </c>
      <c r="L393" s="35">
        <v>0</v>
      </c>
      <c r="M393" s="35">
        <v>0</v>
      </c>
      <c r="N393" s="32" t="s">
        <v>17</v>
      </c>
      <c r="O393" s="32" t="s">
        <v>18</v>
      </c>
      <c r="P393" s="32">
        <v>1</v>
      </c>
      <c r="Q393" s="32" t="s">
        <v>5571</v>
      </c>
      <c r="R393" s="39">
        <f t="shared" si="12"/>
        <v>1509</v>
      </c>
      <c r="S393" s="5" t="s">
        <v>51</v>
      </c>
      <c r="T393" s="5" t="s">
        <v>64</v>
      </c>
      <c r="U393" s="2"/>
      <c r="V393" s="2" t="str">
        <f>IF($J393+$L393=0,"nil",IF(OR($B393="TCU-WS",$B393=""),"non comm",IF(OR($G393="contract_cover",$H393="fixed price"),VLOOKUP($I393,'[1]mapping 2015'!$A:$B,2,FALSE),VLOOKUP($G393,'[1]mapping 2015'!$A:$B,2,FALSE))))</f>
        <v>nil</v>
      </c>
      <c r="W393" s="37">
        <f>IF(OR(V393="non comm",V393="nil",J393=0),0,IF(V393="SBM 2.1 IIPS",J393*VLOOKUP(N393,'[2]NGP%'!$C:$D,2,FALSE),J393*SUMIFS('[2]NGP%'!$D:$D,'[2]NGP%'!$A:$A,V393,'[2]NGP%'!$B:$B,AA393)))</f>
        <v>0</v>
      </c>
      <c r="X393" s="37">
        <f>IF(OR(V393="non comm",V393="nil",J393=0),0,IF(V393="SBM 2.1 IIPS",J393*VLOOKUP(N393,'[2]NGP%'!$C:$E,3,FALSE),J393*SUMIFS('[2]NGP%'!$E:$E,'[2]NGP%'!$A:$A,V393,'[2]NGP%'!$B:$B,AA393)))</f>
        <v>0</v>
      </c>
      <c r="Y393" s="32"/>
      <c r="Z393" s="54" t="str">
        <f>IF(MID(H393,1,4)="Item","Nil",IF(G393="contract_cover",VLOOKUP(I393,'svc type'!C:D,2,FALSE),VLOOKUP(G393,'svc type'!A:D,4,FALSE)))</f>
        <v>Nil</v>
      </c>
      <c r="AA393" s="4" t="str">
        <f>IF(B393="","",VLOOKUP(B393,Sector!C:D,2,FALSE))</f>
        <v>STC</v>
      </c>
      <c r="AB393" s="4" t="str">
        <f t="shared" si="13"/>
        <v>shirley.phee</v>
      </c>
      <c r="AC393" s="4"/>
      <c r="AD393" s="4"/>
      <c r="AE393" s="4"/>
      <c r="AF393" s="4"/>
      <c r="AG393" s="4"/>
    </row>
    <row r="394" spans="1:33" x14ac:dyDescent="0.25">
      <c r="A394" s="57">
        <v>42251.446806400461</v>
      </c>
      <c r="B394" s="32" t="s">
        <v>67</v>
      </c>
      <c r="C394" s="32" t="s">
        <v>90</v>
      </c>
      <c r="D394" s="32" t="s">
        <v>89</v>
      </c>
      <c r="E394" s="32" t="s">
        <v>5570</v>
      </c>
      <c r="F394" s="32" t="s">
        <v>6387</v>
      </c>
      <c r="G394" s="32" t="s">
        <v>92</v>
      </c>
      <c r="H394" s="32" t="s">
        <v>137</v>
      </c>
      <c r="I394" s="32" t="s">
        <v>265</v>
      </c>
      <c r="J394" s="35">
        <v>0</v>
      </c>
      <c r="K394" s="35">
        <v>0</v>
      </c>
      <c r="L394" s="35">
        <v>0</v>
      </c>
      <c r="M394" s="35">
        <v>0</v>
      </c>
      <c r="N394" s="32" t="s">
        <v>17</v>
      </c>
      <c r="O394" s="32" t="s">
        <v>18</v>
      </c>
      <c r="P394" s="32">
        <v>1</v>
      </c>
      <c r="Q394" s="32" t="s">
        <v>5571</v>
      </c>
      <c r="R394" s="39">
        <f t="shared" si="12"/>
        <v>1509</v>
      </c>
      <c r="S394" s="5" t="s">
        <v>51</v>
      </c>
      <c r="T394" s="5" t="s">
        <v>64</v>
      </c>
      <c r="U394" s="2"/>
      <c r="V394" s="2" t="str">
        <f>IF($J394+$L394=0,"nil",IF(OR($B394="TCU-WS",$B394=""),"non comm",IF(OR($G394="contract_cover",$H394="fixed price"),VLOOKUP($I394,'[1]mapping 2015'!$A:$B,2,FALSE),VLOOKUP($G394,'[1]mapping 2015'!$A:$B,2,FALSE))))</f>
        <v>nil</v>
      </c>
      <c r="W394" s="37">
        <f>IF(OR(V394="non comm",V394="nil",J394=0),0,IF(V394="SBM 2.1 IIPS",J394*VLOOKUP(N394,'[2]NGP%'!$C:$D,2,FALSE),J394*SUMIFS('[2]NGP%'!$D:$D,'[2]NGP%'!$A:$A,V394,'[2]NGP%'!$B:$B,AA394)))</f>
        <v>0</v>
      </c>
      <c r="X394" s="37">
        <f>IF(OR(V394="non comm",V394="nil",J394=0),0,IF(V394="SBM 2.1 IIPS",J394*VLOOKUP(N394,'[2]NGP%'!$C:$E,3,FALSE),J394*SUMIFS('[2]NGP%'!$E:$E,'[2]NGP%'!$A:$A,V394,'[2]NGP%'!$B:$B,AA394)))</f>
        <v>0</v>
      </c>
      <c r="Y394" s="32"/>
      <c r="Z394" s="54" t="str">
        <f>IF(MID(H394,1,4)="Item","Nil",IF(G394="contract_cover",VLOOKUP(I394,'svc type'!C:D,2,FALSE),VLOOKUP(G394,'svc type'!A:D,4,FALSE)))</f>
        <v>Nil</v>
      </c>
      <c r="AA394" s="4" t="str">
        <f>IF(B394="","",VLOOKUP(B394,Sector!C:D,2,FALSE))</f>
        <v>STC</v>
      </c>
      <c r="AB394" s="4" t="str">
        <f t="shared" si="13"/>
        <v>shirley.phee</v>
      </c>
      <c r="AC394" s="4"/>
      <c r="AD394" s="4"/>
      <c r="AE394" s="4"/>
      <c r="AF394" s="4"/>
      <c r="AG394" s="4"/>
    </row>
    <row r="395" spans="1:33" x14ac:dyDescent="0.25">
      <c r="A395" s="57">
        <v>42251.446806400461</v>
      </c>
      <c r="B395" s="32" t="s">
        <v>67</v>
      </c>
      <c r="C395" s="32" t="s">
        <v>90</v>
      </c>
      <c r="D395" s="32" t="s">
        <v>89</v>
      </c>
      <c r="E395" s="32" t="s">
        <v>5570</v>
      </c>
      <c r="F395" s="32" t="s">
        <v>6387</v>
      </c>
      <c r="G395" s="32" t="s">
        <v>75</v>
      </c>
      <c r="H395" s="32" t="s">
        <v>98</v>
      </c>
      <c r="I395" s="32" t="s">
        <v>265</v>
      </c>
      <c r="J395" s="35">
        <v>0</v>
      </c>
      <c r="K395" s="35">
        <v>0</v>
      </c>
      <c r="L395" s="35">
        <v>0</v>
      </c>
      <c r="M395" s="35">
        <v>0</v>
      </c>
      <c r="N395" s="32" t="s">
        <v>17</v>
      </c>
      <c r="O395" s="32" t="s">
        <v>18</v>
      </c>
      <c r="P395" s="32">
        <v>1</v>
      </c>
      <c r="Q395" s="32" t="s">
        <v>5571</v>
      </c>
      <c r="R395" s="39">
        <f t="shared" si="12"/>
        <v>1509</v>
      </c>
      <c r="S395" s="5" t="s">
        <v>51</v>
      </c>
      <c r="T395" s="5" t="s">
        <v>64</v>
      </c>
      <c r="U395" s="2"/>
      <c r="V395" s="2" t="str">
        <f>IF($J395+$L395=0,"nil",IF(OR($B395="TCU-WS",$B395=""),"non comm",IF(OR($G395="contract_cover",$H395="fixed price"),VLOOKUP($I395,'[1]mapping 2015'!$A:$B,2,FALSE),VLOOKUP($G395,'[1]mapping 2015'!$A:$B,2,FALSE))))</f>
        <v>nil</v>
      </c>
      <c r="W395" s="37">
        <f>IF(OR(V395="non comm",V395="nil",J395=0),0,IF(V395="SBM 2.1 IIPS",J395*VLOOKUP(N395,'[2]NGP%'!$C:$D,2,FALSE),J395*SUMIFS('[2]NGP%'!$D:$D,'[2]NGP%'!$A:$A,V395,'[2]NGP%'!$B:$B,AA395)))</f>
        <v>0</v>
      </c>
      <c r="X395" s="37">
        <f>IF(OR(V395="non comm",V395="nil",J395=0),0,IF(V395="SBM 2.1 IIPS",J395*VLOOKUP(N395,'[2]NGP%'!$C:$E,3,FALSE),J395*SUMIFS('[2]NGP%'!$E:$E,'[2]NGP%'!$A:$A,V395,'[2]NGP%'!$B:$B,AA395)))</f>
        <v>0</v>
      </c>
      <c r="Y395" s="32"/>
      <c r="Z395" s="54" t="str">
        <f>IF(MID(H395,1,4)="Item","Nil",IF(G395="contract_cover",VLOOKUP(I395,'svc type'!C:D,2,FALSE),VLOOKUP(G395,'svc type'!A:D,4,FALSE)))</f>
        <v>Nil</v>
      </c>
      <c r="AA395" s="4" t="str">
        <f>IF(B395="","",VLOOKUP(B395,Sector!C:D,2,FALSE))</f>
        <v>STC</v>
      </c>
      <c r="AB395" s="4" t="str">
        <f t="shared" si="13"/>
        <v>shirley.phee</v>
      </c>
      <c r="AC395" s="4"/>
      <c r="AD395" s="4"/>
      <c r="AE395" s="4"/>
      <c r="AF395" s="4"/>
      <c r="AG395" s="4"/>
    </row>
    <row r="396" spans="1:33" x14ac:dyDescent="0.25">
      <c r="A396" s="57">
        <v>42251.446806400461</v>
      </c>
      <c r="B396" s="32" t="s">
        <v>67</v>
      </c>
      <c r="C396" s="32" t="s">
        <v>90</v>
      </c>
      <c r="D396" s="32" t="s">
        <v>89</v>
      </c>
      <c r="E396" s="32" t="s">
        <v>5570</v>
      </c>
      <c r="F396" s="32" t="s">
        <v>6387</v>
      </c>
      <c r="G396" s="32" t="s">
        <v>136</v>
      </c>
      <c r="H396" s="32" t="s">
        <v>145</v>
      </c>
      <c r="I396" s="32" t="s">
        <v>265</v>
      </c>
      <c r="J396" s="35">
        <v>0</v>
      </c>
      <c r="K396" s="35">
        <v>0</v>
      </c>
      <c r="L396" s="35">
        <v>0</v>
      </c>
      <c r="M396" s="35">
        <v>0</v>
      </c>
      <c r="N396" s="32" t="s">
        <v>17</v>
      </c>
      <c r="O396" s="32" t="s">
        <v>18</v>
      </c>
      <c r="P396" s="32">
        <v>1</v>
      </c>
      <c r="Q396" s="32" t="s">
        <v>5571</v>
      </c>
      <c r="R396" s="39">
        <f t="shared" si="12"/>
        <v>1509</v>
      </c>
      <c r="S396" s="5" t="s">
        <v>51</v>
      </c>
      <c r="T396" s="5" t="s">
        <v>64</v>
      </c>
      <c r="U396" s="2"/>
      <c r="V396" s="2" t="str">
        <f>IF($J396+$L396=0,"nil",IF(OR($B396="TCU-WS",$B396=""),"non comm",IF(OR($G396="contract_cover",$H396="fixed price"),VLOOKUP($I396,'[1]mapping 2015'!$A:$B,2,FALSE),VLOOKUP($G396,'[1]mapping 2015'!$A:$B,2,FALSE))))</f>
        <v>nil</v>
      </c>
      <c r="W396" s="37">
        <f>IF(OR(V396="non comm",V396="nil",J396=0),0,IF(V396="SBM 2.1 IIPS",J396*VLOOKUP(N396,'[2]NGP%'!$C:$D,2,FALSE),J396*SUMIFS('[2]NGP%'!$D:$D,'[2]NGP%'!$A:$A,V396,'[2]NGP%'!$B:$B,AA396)))</f>
        <v>0</v>
      </c>
      <c r="X396" s="37">
        <f>IF(OR(V396="non comm",V396="nil",J396=0),0,IF(V396="SBM 2.1 IIPS",J396*VLOOKUP(N396,'[2]NGP%'!$C:$E,3,FALSE),J396*SUMIFS('[2]NGP%'!$E:$E,'[2]NGP%'!$A:$A,V396,'[2]NGP%'!$B:$B,AA396)))</f>
        <v>0</v>
      </c>
      <c r="Y396" s="32"/>
      <c r="Z396" s="54" t="str">
        <f>IF(MID(H396,1,4)="Item","Nil",IF(G396="contract_cover",VLOOKUP(I396,'svc type'!C:D,2,FALSE),VLOOKUP(G396,'svc type'!A:D,4,FALSE)))</f>
        <v>Nil</v>
      </c>
      <c r="AA396" s="4" t="str">
        <f>IF(B396="","",VLOOKUP(B396,Sector!C:D,2,FALSE))</f>
        <v>STC</v>
      </c>
      <c r="AB396" s="4" t="str">
        <f t="shared" si="13"/>
        <v>shirley.phee</v>
      </c>
      <c r="AC396" s="4"/>
      <c r="AD396" s="4"/>
      <c r="AE396" s="4"/>
      <c r="AF396" s="4"/>
      <c r="AG396" s="4"/>
    </row>
    <row r="397" spans="1:33" x14ac:dyDescent="0.25">
      <c r="A397" s="57">
        <v>42251.446806400461</v>
      </c>
      <c r="B397" s="32" t="s">
        <v>67</v>
      </c>
      <c r="C397" s="32" t="s">
        <v>90</v>
      </c>
      <c r="D397" s="32" t="s">
        <v>89</v>
      </c>
      <c r="E397" s="32" t="s">
        <v>5570</v>
      </c>
      <c r="F397" s="32" t="s">
        <v>6387</v>
      </c>
      <c r="G397" s="32" t="s">
        <v>141</v>
      </c>
      <c r="H397" s="32" t="s">
        <v>140</v>
      </c>
      <c r="I397" s="32" t="s">
        <v>265</v>
      </c>
      <c r="J397" s="35">
        <v>0</v>
      </c>
      <c r="K397" s="35">
        <v>0</v>
      </c>
      <c r="L397" s="35">
        <v>0</v>
      </c>
      <c r="M397" s="35">
        <v>0</v>
      </c>
      <c r="N397" s="32" t="s">
        <v>17</v>
      </c>
      <c r="O397" s="32" t="s">
        <v>18</v>
      </c>
      <c r="P397" s="32">
        <v>1</v>
      </c>
      <c r="Q397" s="32" t="s">
        <v>5571</v>
      </c>
      <c r="R397" s="39">
        <f t="shared" si="12"/>
        <v>1509</v>
      </c>
      <c r="S397" s="5" t="s">
        <v>51</v>
      </c>
      <c r="T397" s="5" t="s">
        <v>64</v>
      </c>
      <c r="U397" s="2"/>
      <c r="V397" s="2" t="str">
        <f>IF($J397+$L397=0,"nil",IF(OR($B397="TCU-WS",$B397=""),"non comm",IF(OR($G397="contract_cover",$H397="fixed price"),VLOOKUP($I397,'[1]mapping 2015'!$A:$B,2,FALSE),VLOOKUP($G397,'[1]mapping 2015'!$A:$B,2,FALSE))))</f>
        <v>nil</v>
      </c>
      <c r="W397" s="37">
        <f>IF(OR(V397="non comm",V397="nil",J397=0),0,IF(V397="SBM 2.1 IIPS",J397*VLOOKUP(N397,'[2]NGP%'!$C:$D,2,FALSE),J397*SUMIFS('[2]NGP%'!$D:$D,'[2]NGP%'!$A:$A,V397,'[2]NGP%'!$B:$B,AA397)))</f>
        <v>0</v>
      </c>
      <c r="X397" s="37">
        <f>IF(OR(V397="non comm",V397="nil",J397=0),0,IF(V397="SBM 2.1 IIPS",J397*VLOOKUP(N397,'[2]NGP%'!$C:$E,3,FALSE),J397*SUMIFS('[2]NGP%'!$E:$E,'[2]NGP%'!$A:$A,V397,'[2]NGP%'!$B:$B,AA397)))</f>
        <v>0</v>
      </c>
      <c r="Y397" s="32"/>
      <c r="Z397" s="54" t="str">
        <f>IF(MID(H397,1,4)="Item","Nil",IF(G397="contract_cover",VLOOKUP(I397,'svc type'!C:D,2,FALSE),VLOOKUP(G397,'svc type'!A:D,4,FALSE)))</f>
        <v>Nil</v>
      </c>
      <c r="AA397" s="4" t="str">
        <f>IF(B397="","",VLOOKUP(B397,Sector!C:D,2,FALSE))</f>
        <v>STC</v>
      </c>
      <c r="AB397" s="4" t="str">
        <f t="shared" si="13"/>
        <v>shirley.phee</v>
      </c>
      <c r="AC397" s="4"/>
      <c r="AD397" s="4"/>
      <c r="AE397" s="4"/>
      <c r="AF397" s="4"/>
      <c r="AG397" s="4"/>
    </row>
    <row r="398" spans="1:33" x14ac:dyDescent="0.25">
      <c r="A398" s="57">
        <v>42251.446806400461</v>
      </c>
      <c r="B398" s="32" t="s">
        <v>67</v>
      </c>
      <c r="C398" s="32" t="s">
        <v>90</v>
      </c>
      <c r="D398" s="32" t="s">
        <v>89</v>
      </c>
      <c r="E398" s="32" t="s">
        <v>5570</v>
      </c>
      <c r="F398" s="32" t="s">
        <v>6387</v>
      </c>
      <c r="G398" s="32" t="s">
        <v>139</v>
      </c>
      <c r="H398" s="32" t="s">
        <v>138</v>
      </c>
      <c r="I398" s="32" t="s">
        <v>265</v>
      </c>
      <c r="J398" s="35">
        <v>0</v>
      </c>
      <c r="K398" s="35">
        <v>0</v>
      </c>
      <c r="L398" s="35">
        <v>0</v>
      </c>
      <c r="M398" s="35">
        <v>0</v>
      </c>
      <c r="N398" s="32" t="s">
        <v>17</v>
      </c>
      <c r="O398" s="32" t="s">
        <v>18</v>
      </c>
      <c r="P398" s="32">
        <v>1</v>
      </c>
      <c r="Q398" s="32" t="s">
        <v>5571</v>
      </c>
      <c r="R398" s="39">
        <f t="shared" si="12"/>
        <v>1509</v>
      </c>
      <c r="S398" s="5" t="s">
        <v>51</v>
      </c>
      <c r="T398" s="5" t="s">
        <v>64</v>
      </c>
      <c r="U398" s="2"/>
      <c r="V398" s="2" t="str">
        <f>IF($J398+$L398=0,"nil",IF(OR($B398="TCU-WS",$B398=""),"non comm",IF(OR($G398="contract_cover",$H398="fixed price"),VLOOKUP($I398,'[1]mapping 2015'!$A:$B,2,FALSE),VLOOKUP($G398,'[1]mapping 2015'!$A:$B,2,FALSE))))</f>
        <v>nil</v>
      </c>
      <c r="W398" s="37">
        <f>IF(OR(V398="non comm",V398="nil",J398=0),0,IF(V398="SBM 2.1 IIPS",J398*VLOOKUP(N398,'[2]NGP%'!$C:$D,2,FALSE),J398*SUMIFS('[2]NGP%'!$D:$D,'[2]NGP%'!$A:$A,V398,'[2]NGP%'!$B:$B,AA398)))</f>
        <v>0</v>
      </c>
      <c r="X398" s="37">
        <f>IF(OR(V398="non comm",V398="nil",J398=0),0,IF(V398="SBM 2.1 IIPS",J398*VLOOKUP(N398,'[2]NGP%'!$C:$E,3,FALSE),J398*SUMIFS('[2]NGP%'!$E:$E,'[2]NGP%'!$A:$A,V398,'[2]NGP%'!$B:$B,AA398)))</f>
        <v>0</v>
      </c>
      <c r="Y398" s="32"/>
      <c r="Z398" s="54" t="str">
        <f>IF(MID(H398,1,4)="Item","Nil",IF(G398="contract_cover",VLOOKUP(I398,'svc type'!C:D,2,FALSE),VLOOKUP(G398,'svc type'!A:D,4,FALSE)))</f>
        <v>Nil</v>
      </c>
      <c r="AA398" s="4" t="str">
        <f>IF(B398="","",VLOOKUP(B398,Sector!C:D,2,FALSE))</f>
        <v>STC</v>
      </c>
      <c r="AB398" s="4" t="str">
        <f t="shared" si="13"/>
        <v>shirley.phee</v>
      </c>
      <c r="AC398" s="4"/>
      <c r="AD398" s="4"/>
      <c r="AE398" s="4"/>
      <c r="AF398" s="4"/>
      <c r="AG398" s="4"/>
    </row>
    <row r="399" spans="1:33" x14ac:dyDescent="0.25">
      <c r="A399" s="57">
        <v>42251.446806400461</v>
      </c>
      <c r="B399" s="32" t="s">
        <v>67</v>
      </c>
      <c r="C399" s="32" t="s">
        <v>90</v>
      </c>
      <c r="D399" s="32" t="s">
        <v>89</v>
      </c>
      <c r="E399" s="32" t="s">
        <v>5570</v>
      </c>
      <c r="F399" s="32" t="s">
        <v>6387</v>
      </c>
      <c r="G399" s="32" t="s">
        <v>149</v>
      </c>
      <c r="H399" s="32" t="s">
        <v>148</v>
      </c>
      <c r="I399" s="32" t="s">
        <v>265</v>
      </c>
      <c r="J399" s="35">
        <v>0</v>
      </c>
      <c r="K399" s="35">
        <v>0</v>
      </c>
      <c r="L399" s="35">
        <v>0</v>
      </c>
      <c r="M399" s="35">
        <v>0</v>
      </c>
      <c r="N399" s="32" t="s">
        <v>17</v>
      </c>
      <c r="O399" s="32" t="s">
        <v>18</v>
      </c>
      <c r="P399" s="32">
        <v>1</v>
      </c>
      <c r="Q399" s="32" t="s">
        <v>5571</v>
      </c>
      <c r="R399" s="39">
        <f t="shared" si="12"/>
        <v>1509</v>
      </c>
      <c r="S399" s="5" t="s">
        <v>51</v>
      </c>
      <c r="T399" s="5" t="s">
        <v>64</v>
      </c>
      <c r="U399" s="2"/>
      <c r="V399" s="2" t="str">
        <f>IF($J399+$L399=0,"nil",IF(OR($B399="TCU-WS",$B399=""),"non comm",IF(OR($G399="contract_cover",$H399="fixed price"),VLOOKUP($I399,'[1]mapping 2015'!$A:$B,2,FALSE),VLOOKUP($G399,'[1]mapping 2015'!$A:$B,2,FALSE))))</f>
        <v>nil</v>
      </c>
      <c r="W399" s="37">
        <f>IF(OR(V399="non comm",V399="nil",J399=0),0,IF(V399="SBM 2.1 IIPS",J399*VLOOKUP(N399,'[2]NGP%'!$C:$D,2,FALSE),J399*SUMIFS('[2]NGP%'!$D:$D,'[2]NGP%'!$A:$A,V399,'[2]NGP%'!$B:$B,AA399)))</f>
        <v>0</v>
      </c>
      <c r="X399" s="37">
        <f>IF(OR(V399="non comm",V399="nil",J399=0),0,IF(V399="SBM 2.1 IIPS",J399*VLOOKUP(N399,'[2]NGP%'!$C:$E,3,FALSE),J399*SUMIFS('[2]NGP%'!$E:$E,'[2]NGP%'!$A:$A,V399,'[2]NGP%'!$B:$B,AA399)))</f>
        <v>0</v>
      </c>
      <c r="Y399" s="32"/>
      <c r="Z399" s="54" t="str">
        <f>IF(MID(H399,1,4)="Item","Nil",IF(G399="contract_cover",VLOOKUP(I399,'svc type'!C:D,2,FALSE),VLOOKUP(G399,'svc type'!A:D,4,FALSE)))</f>
        <v>Nil</v>
      </c>
      <c r="AA399" s="4" t="str">
        <f>IF(B399="","",VLOOKUP(B399,Sector!C:D,2,FALSE))</f>
        <v>STC</v>
      </c>
      <c r="AB399" s="4" t="str">
        <f t="shared" si="13"/>
        <v>shirley.phee</v>
      </c>
      <c r="AC399" s="4"/>
      <c r="AD399" s="4"/>
      <c r="AE399" s="4"/>
      <c r="AF399" s="4"/>
      <c r="AG399" s="4"/>
    </row>
    <row r="400" spans="1:33" x14ac:dyDescent="0.25">
      <c r="A400" s="57">
        <v>42251.446806400461</v>
      </c>
      <c r="B400" s="32" t="s">
        <v>67</v>
      </c>
      <c r="C400" s="32" t="s">
        <v>90</v>
      </c>
      <c r="D400" s="32" t="s">
        <v>89</v>
      </c>
      <c r="E400" s="32" t="s">
        <v>5570</v>
      </c>
      <c r="F400" s="32" t="s">
        <v>6387</v>
      </c>
      <c r="G400" s="32" t="s">
        <v>147</v>
      </c>
      <c r="H400" s="32" t="s">
        <v>146</v>
      </c>
      <c r="I400" s="32" t="s">
        <v>265</v>
      </c>
      <c r="J400" s="35">
        <v>0</v>
      </c>
      <c r="K400" s="35">
        <v>0</v>
      </c>
      <c r="L400" s="35">
        <v>0</v>
      </c>
      <c r="M400" s="35">
        <v>0</v>
      </c>
      <c r="N400" s="32" t="s">
        <v>17</v>
      </c>
      <c r="O400" s="32" t="s">
        <v>18</v>
      </c>
      <c r="P400" s="32">
        <v>1</v>
      </c>
      <c r="Q400" s="32" t="s">
        <v>5571</v>
      </c>
      <c r="R400" s="39">
        <f t="shared" si="12"/>
        <v>1509</v>
      </c>
      <c r="S400" s="5" t="s">
        <v>51</v>
      </c>
      <c r="T400" s="5" t="s">
        <v>64</v>
      </c>
      <c r="U400" s="2"/>
      <c r="V400" s="2" t="str">
        <f>IF($J400+$L400=0,"nil",IF(OR($B400="TCU-WS",$B400=""),"non comm",IF(OR($G400="contract_cover",$H400="fixed price"),VLOOKUP($I400,'[1]mapping 2015'!$A:$B,2,FALSE),VLOOKUP($G400,'[1]mapping 2015'!$A:$B,2,FALSE))))</f>
        <v>nil</v>
      </c>
      <c r="W400" s="37">
        <f>IF(OR(V400="non comm",V400="nil",J400=0),0,IF(V400="SBM 2.1 IIPS",J400*VLOOKUP(N400,'[2]NGP%'!$C:$D,2,FALSE),J400*SUMIFS('[2]NGP%'!$D:$D,'[2]NGP%'!$A:$A,V400,'[2]NGP%'!$B:$B,AA400)))</f>
        <v>0</v>
      </c>
      <c r="X400" s="37">
        <f>IF(OR(V400="non comm",V400="nil",J400=0),0,IF(V400="SBM 2.1 IIPS",J400*VLOOKUP(N400,'[2]NGP%'!$C:$E,3,FALSE),J400*SUMIFS('[2]NGP%'!$E:$E,'[2]NGP%'!$A:$A,V400,'[2]NGP%'!$B:$B,AA400)))</f>
        <v>0</v>
      </c>
      <c r="Y400" s="32"/>
      <c r="Z400" s="54" t="str">
        <f>IF(MID(H400,1,4)="Item","Nil",IF(G400="contract_cover",VLOOKUP(I400,'svc type'!C:D,2,FALSE),VLOOKUP(G400,'svc type'!A:D,4,FALSE)))</f>
        <v>Nil</v>
      </c>
      <c r="AA400" s="4" t="str">
        <f>IF(B400="","",VLOOKUP(B400,Sector!C:D,2,FALSE))</f>
        <v>STC</v>
      </c>
      <c r="AB400" s="4" t="str">
        <f t="shared" si="13"/>
        <v>shirley.phee</v>
      </c>
      <c r="AC400" s="4"/>
      <c r="AD400" s="4"/>
      <c r="AE400" s="4"/>
      <c r="AF400" s="4"/>
      <c r="AG400" s="4"/>
    </row>
    <row r="401" spans="1:33" x14ac:dyDescent="0.25">
      <c r="A401" s="57">
        <v>42251.446806400461</v>
      </c>
      <c r="B401" s="32" t="s">
        <v>67</v>
      </c>
      <c r="C401" s="32" t="s">
        <v>90</v>
      </c>
      <c r="D401" s="32" t="s">
        <v>89</v>
      </c>
      <c r="E401" s="32" t="s">
        <v>5570</v>
      </c>
      <c r="F401" s="32" t="s">
        <v>6387</v>
      </c>
      <c r="G401" s="32" t="s">
        <v>776</v>
      </c>
      <c r="H401" s="32" t="s">
        <v>775</v>
      </c>
      <c r="I401" s="32" t="s">
        <v>265</v>
      </c>
      <c r="J401" s="35">
        <v>0</v>
      </c>
      <c r="K401" s="35">
        <v>0</v>
      </c>
      <c r="L401" s="35">
        <v>0</v>
      </c>
      <c r="M401" s="35">
        <v>0</v>
      </c>
      <c r="N401" s="32" t="s">
        <v>17</v>
      </c>
      <c r="O401" s="32" t="s">
        <v>18</v>
      </c>
      <c r="P401" s="32">
        <v>1</v>
      </c>
      <c r="Q401" s="32" t="s">
        <v>5571</v>
      </c>
      <c r="R401" s="39">
        <f t="shared" si="12"/>
        <v>1509</v>
      </c>
      <c r="S401" s="5" t="s">
        <v>51</v>
      </c>
      <c r="T401" s="5" t="s">
        <v>64</v>
      </c>
      <c r="U401" s="2"/>
      <c r="V401" s="2" t="str">
        <f>IF($J401+$L401=0,"nil",IF(OR($B401="TCU-WS",$B401=""),"non comm",IF(OR($G401="contract_cover",$H401="fixed price"),VLOOKUP($I401,'[1]mapping 2015'!$A:$B,2,FALSE),VLOOKUP($G401,'[1]mapping 2015'!$A:$B,2,FALSE))))</f>
        <v>nil</v>
      </c>
      <c r="W401" s="37">
        <f>IF(OR(V401="non comm",V401="nil",J401=0),0,IF(V401="SBM 2.1 IIPS",J401*VLOOKUP(N401,'[2]NGP%'!$C:$D,2,FALSE),J401*SUMIFS('[2]NGP%'!$D:$D,'[2]NGP%'!$A:$A,V401,'[2]NGP%'!$B:$B,AA401)))</f>
        <v>0</v>
      </c>
      <c r="X401" s="37">
        <f>IF(OR(V401="non comm",V401="nil",J401=0),0,IF(V401="SBM 2.1 IIPS",J401*VLOOKUP(N401,'[2]NGP%'!$C:$E,3,FALSE),J401*SUMIFS('[2]NGP%'!$E:$E,'[2]NGP%'!$A:$A,V401,'[2]NGP%'!$B:$B,AA401)))</f>
        <v>0</v>
      </c>
      <c r="Y401" s="32"/>
      <c r="Z401" s="54" t="str">
        <f>IF(MID(H401,1,4)="Item","Nil",IF(G401="contract_cover",VLOOKUP(I401,'svc type'!C:D,2,FALSE),VLOOKUP(G401,'svc type'!A:D,4,FALSE)))</f>
        <v>Nil</v>
      </c>
      <c r="AA401" s="4" t="str">
        <f>IF(B401="","",VLOOKUP(B401,Sector!C:D,2,FALSE))</f>
        <v>STC</v>
      </c>
      <c r="AB401" s="4" t="str">
        <f t="shared" si="13"/>
        <v>shirley.phee</v>
      </c>
      <c r="AC401" s="4"/>
      <c r="AD401" s="4"/>
      <c r="AE401" s="4"/>
      <c r="AF401" s="4"/>
      <c r="AG401" s="4"/>
    </row>
    <row r="402" spans="1:33" x14ac:dyDescent="0.25">
      <c r="A402" s="57">
        <v>42251.446806400461</v>
      </c>
      <c r="B402" s="32" t="s">
        <v>67</v>
      </c>
      <c r="C402" s="32" t="s">
        <v>90</v>
      </c>
      <c r="D402" s="32" t="s">
        <v>89</v>
      </c>
      <c r="E402" s="32" t="s">
        <v>5570</v>
      </c>
      <c r="F402" s="32" t="s">
        <v>6387</v>
      </c>
      <c r="G402" s="32" t="s">
        <v>143</v>
      </c>
      <c r="H402" s="32" t="s">
        <v>5572</v>
      </c>
      <c r="I402" s="32" t="s">
        <v>265</v>
      </c>
      <c r="J402" s="35">
        <v>0</v>
      </c>
      <c r="K402" s="35">
        <v>0</v>
      </c>
      <c r="L402" s="35">
        <v>0</v>
      </c>
      <c r="M402" s="35">
        <v>0</v>
      </c>
      <c r="N402" s="32" t="s">
        <v>17</v>
      </c>
      <c r="O402" s="32" t="s">
        <v>18</v>
      </c>
      <c r="P402" s="32">
        <v>1</v>
      </c>
      <c r="Q402" s="32" t="s">
        <v>5571</v>
      </c>
      <c r="R402" s="39">
        <f t="shared" si="12"/>
        <v>1509</v>
      </c>
      <c r="S402" s="5" t="s">
        <v>51</v>
      </c>
      <c r="T402" s="5" t="s">
        <v>64</v>
      </c>
      <c r="U402" s="2"/>
      <c r="V402" s="2" t="str">
        <f>IF($J402+$L402=0,"nil",IF(OR($B402="TCU-WS",$B402=""),"non comm",IF(OR($G402="contract_cover",$H402="fixed price"),VLOOKUP($I402,'[1]mapping 2015'!$A:$B,2,FALSE),VLOOKUP($G402,'[1]mapping 2015'!$A:$B,2,FALSE))))</f>
        <v>nil</v>
      </c>
      <c r="W402" s="37">
        <f>IF(OR(V402="non comm",V402="nil",J402=0),0,IF(V402="SBM 2.1 IIPS",J402*VLOOKUP(N402,'[2]NGP%'!$C:$D,2,FALSE),J402*SUMIFS('[2]NGP%'!$D:$D,'[2]NGP%'!$A:$A,V402,'[2]NGP%'!$B:$B,AA402)))</f>
        <v>0</v>
      </c>
      <c r="X402" s="37">
        <f>IF(OR(V402="non comm",V402="nil",J402=0),0,IF(V402="SBM 2.1 IIPS",J402*VLOOKUP(N402,'[2]NGP%'!$C:$E,3,FALSE),J402*SUMIFS('[2]NGP%'!$E:$E,'[2]NGP%'!$A:$A,V402,'[2]NGP%'!$B:$B,AA402)))</f>
        <v>0</v>
      </c>
      <c r="Y402" s="32"/>
      <c r="Z402" s="54" t="str">
        <f>IF(MID(H402,1,4)="Item","Nil",IF(G402="contract_cover",VLOOKUP(I402,'svc type'!C:D,2,FALSE),VLOOKUP(G402,'svc type'!A:D,4,FALSE)))</f>
        <v>Nil</v>
      </c>
      <c r="AA402" s="4" t="str">
        <f>IF(B402="","",VLOOKUP(B402,Sector!C:D,2,FALSE))</f>
        <v>STC</v>
      </c>
      <c r="AB402" s="4" t="str">
        <f t="shared" si="13"/>
        <v>shirley.phee</v>
      </c>
      <c r="AC402" s="4"/>
      <c r="AD402" s="4"/>
      <c r="AE402" s="4"/>
      <c r="AF402" s="4"/>
      <c r="AG402" s="4"/>
    </row>
    <row r="403" spans="1:33" x14ac:dyDescent="0.25">
      <c r="A403" s="57">
        <v>42251.446806400461</v>
      </c>
      <c r="B403" s="32" t="s">
        <v>67</v>
      </c>
      <c r="C403" s="32" t="s">
        <v>90</v>
      </c>
      <c r="D403" s="32" t="s">
        <v>89</v>
      </c>
      <c r="E403" s="32" t="s">
        <v>5570</v>
      </c>
      <c r="F403" s="32" t="s">
        <v>6387</v>
      </c>
      <c r="G403" s="32" t="s">
        <v>143</v>
      </c>
      <c r="H403" s="32" t="s">
        <v>5573</v>
      </c>
      <c r="I403" s="32" t="s">
        <v>265</v>
      </c>
      <c r="J403" s="35">
        <v>0</v>
      </c>
      <c r="K403" s="35">
        <v>0</v>
      </c>
      <c r="L403" s="35">
        <v>0</v>
      </c>
      <c r="M403" s="35">
        <v>0</v>
      </c>
      <c r="N403" s="32" t="s">
        <v>17</v>
      </c>
      <c r="O403" s="32" t="s">
        <v>18</v>
      </c>
      <c r="P403" s="32">
        <v>1</v>
      </c>
      <c r="Q403" s="32" t="s">
        <v>5571</v>
      </c>
      <c r="R403" s="39">
        <f t="shared" si="12"/>
        <v>1509</v>
      </c>
      <c r="S403" s="5" t="s">
        <v>51</v>
      </c>
      <c r="T403" s="5" t="s">
        <v>64</v>
      </c>
      <c r="U403" s="2"/>
      <c r="V403" s="2" t="str">
        <f>IF($J403+$L403=0,"nil",IF(OR($B403="TCU-WS",$B403=""),"non comm",IF(OR($G403="contract_cover",$H403="fixed price"),VLOOKUP($I403,'[1]mapping 2015'!$A:$B,2,FALSE),VLOOKUP($G403,'[1]mapping 2015'!$A:$B,2,FALSE))))</f>
        <v>nil</v>
      </c>
      <c r="W403" s="37">
        <f>IF(OR(V403="non comm",V403="nil",J403=0),0,IF(V403="SBM 2.1 IIPS",J403*VLOOKUP(N403,'[2]NGP%'!$C:$D,2,FALSE),J403*SUMIFS('[2]NGP%'!$D:$D,'[2]NGP%'!$A:$A,V403,'[2]NGP%'!$B:$B,AA403)))</f>
        <v>0</v>
      </c>
      <c r="X403" s="37">
        <f>IF(OR(V403="non comm",V403="nil",J403=0),0,IF(V403="SBM 2.1 IIPS",J403*VLOOKUP(N403,'[2]NGP%'!$C:$E,3,FALSE),J403*SUMIFS('[2]NGP%'!$E:$E,'[2]NGP%'!$A:$A,V403,'[2]NGP%'!$B:$B,AA403)))</f>
        <v>0</v>
      </c>
      <c r="Y403" s="32"/>
      <c r="Z403" s="54" t="str">
        <f>IF(MID(H403,1,4)="Item","Nil",IF(G403="contract_cover",VLOOKUP(I403,'svc type'!C:D,2,FALSE),VLOOKUP(G403,'svc type'!A:D,4,FALSE)))</f>
        <v>Nil</v>
      </c>
      <c r="AA403" s="4" t="str">
        <f>IF(B403="","",VLOOKUP(B403,Sector!C:D,2,FALSE))</f>
        <v>STC</v>
      </c>
      <c r="AB403" s="4" t="str">
        <f t="shared" si="13"/>
        <v>shirley.phee</v>
      </c>
      <c r="AC403" s="4"/>
      <c r="AD403" s="4"/>
      <c r="AE403" s="4"/>
      <c r="AF403" s="4"/>
      <c r="AG403" s="4"/>
    </row>
    <row r="404" spans="1:33" x14ac:dyDescent="0.25">
      <c r="A404" s="57">
        <v>42251.446806400461</v>
      </c>
      <c r="B404" s="32" t="s">
        <v>67</v>
      </c>
      <c r="C404" s="32" t="s">
        <v>90</v>
      </c>
      <c r="D404" s="32" t="s">
        <v>89</v>
      </c>
      <c r="E404" s="32" t="s">
        <v>5570</v>
      </c>
      <c r="F404" s="32" t="s">
        <v>6387</v>
      </c>
      <c r="G404" s="32" t="s">
        <v>5574</v>
      </c>
      <c r="H404" s="32" t="s">
        <v>5575</v>
      </c>
      <c r="I404" s="32" t="s">
        <v>265</v>
      </c>
      <c r="J404" s="35">
        <v>0</v>
      </c>
      <c r="K404" s="35">
        <v>0</v>
      </c>
      <c r="L404" s="35">
        <v>0</v>
      </c>
      <c r="M404" s="35">
        <v>0</v>
      </c>
      <c r="N404" s="32" t="s">
        <v>17</v>
      </c>
      <c r="O404" s="32" t="s">
        <v>18</v>
      </c>
      <c r="P404" s="32">
        <v>1</v>
      </c>
      <c r="Q404" s="32" t="s">
        <v>5571</v>
      </c>
      <c r="R404" s="39">
        <f t="shared" si="12"/>
        <v>1509</v>
      </c>
      <c r="S404" s="5" t="s">
        <v>51</v>
      </c>
      <c r="T404" s="5" t="s">
        <v>64</v>
      </c>
      <c r="U404" s="2"/>
      <c r="V404" s="2" t="str">
        <f>IF($J404+$L404=0,"nil",IF(OR($B404="TCU-WS",$B404=""),"non comm",IF(OR($G404="contract_cover",$H404="fixed price"),VLOOKUP($I404,'[1]mapping 2015'!$A:$B,2,FALSE),VLOOKUP($G404,'[1]mapping 2015'!$A:$B,2,FALSE))))</f>
        <v>nil</v>
      </c>
      <c r="W404" s="37">
        <f>IF(OR(V404="non comm",V404="nil",J404=0),0,IF(V404="SBM 2.1 IIPS",J404*VLOOKUP(N404,'[2]NGP%'!$C:$D,2,FALSE),J404*SUMIFS('[2]NGP%'!$D:$D,'[2]NGP%'!$A:$A,V404,'[2]NGP%'!$B:$B,AA404)))</f>
        <v>0</v>
      </c>
      <c r="X404" s="37">
        <f>IF(OR(V404="non comm",V404="nil",J404=0),0,IF(V404="SBM 2.1 IIPS",J404*VLOOKUP(N404,'[2]NGP%'!$C:$E,3,FALSE),J404*SUMIFS('[2]NGP%'!$E:$E,'[2]NGP%'!$A:$A,V404,'[2]NGP%'!$B:$B,AA404)))</f>
        <v>0</v>
      </c>
      <c r="Y404" s="32"/>
      <c r="Z404" s="54" t="str">
        <f>IF(MID(H404,1,4)="Item","Nil",IF(G404="contract_cover",VLOOKUP(I404,'svc type'!C:D,2,FALSE),VLOOKUP(G404,'svc type'!A:D,4,FALSE)))</f>
        <v>Nil</v>
      </c>
      <c r="AA404" s="4" t="str">
        <f>IF(B404="","",VLOOKUP(B404,Sector!C:D,2,FALSE))</f>
        <v>STC</v>
      </c>
      <c r="AB404" s="4" t="str">
        <f t="shared" si="13"/>
        <v>shirley.phee</v>
      </c>
      <c r="AC404" s="4"/>
      <c r="AD404" s="4"/>
      <c r="AE404" s="4"/>
      <c r="AF404" s="4"/>
      <c r="AG404" s="4"/>
    </row>
    <row r="405" spans="1:33" x14ac:dyDescent="0.25">
      <c r="A405" s="57">
        <v>42251.446806400461</v>
      </c>
      <c r="B405" s="32" t="s">
        <v>67</v>
      </c>
      <c r="C405" s="32" t="s">
        <v>90</v>
      </c>
      <c r="D405" s="32" t="s">
        <v>89</v>
      </c>
      <c r="E405" s="32" t="s">
        <v>5570</v>
      </c>
      <c r="F405" s="32" t="s">
        <v>6387</v>
      </c>
      <c r="G405" s="32" t="s">
        <v>5576</v>
      </c>
      <c r="H405" s="32" t="s">
        <v>5577</v>
      </c>
      <c r="I405" s="32" t="s">
        <v>265</v>
      </c>
      <c r="J405" s="35">
        <v>0</v>
      </c>
      <c r="K405" s="35">
        <v>0</v>
      </c>
      <c r="L405" s="35">
        <v>0</v>
      </c>
      <c r="M405" s="35">
        <v>0</v>
      </c>
      <c r="N405" s="32" t="s">
        <v>17</v>
      </c>
      <c r="O405" s="32" t="s">
        <v>18</v>
      </c>
      <c r="P405" s="32">
        <v>1</v>
      </c>
      <c r="Q405" s="32" t="s">
        <v>5571</v>
      </c>
      <c r="R405" s="39">
        <f t="shared" si="12"/>
        <v>1509</v>
      </c>
      <c r="S405" s="5" t="s">
        <v>51</v>
      </c>
      <c r="T405" s="5" t="s">
        <v>64</v>
      </c>
      <c r="U405" s="2"/>
      <c r="V405" s="2" t="str">
        <f>IF($J405+$L405=0,"nil",IF(OR($B405="TCU-WS",$B405=""),"non comm",IF(OR($G405="contract_cover",$H405="fixed price"),VLOOKUP($I405,'[1]mapping 2015'!$A:$B,2,FALSE),VLOOKUP($G405,'[1]mapping 2015'!$A:$B,2,FALSE))))</f>
        <v>nil</v>
      </c>
      <c r="W405" s="37">
        <f>IF(OR(V405="non comm",V405="nil",J405=0),0,IF(V405="SBM 2.1 IIPS",J405*VLOOKUP(N405,'[2]NGP%'!$C:$D,2,FALSE),J405*SUMIFS('[2]NGP%'!$D:$D,'[2]NGP%'!$A:$A,V405,'[2]NGP%'!$B:$B,AA405)))</f>
        <v>0</v>
      </c>
      <c r="X405" s="37">
        <f>IF(OR(V405="non comm",V405="nil",J405=0),0,IF(V405="SBM 2.1 IIPS",J405*VLOOKUP(N405,'[2]NGP%'!$C:$E,3,FALSE),J405*SUMIFS('[2]NGP%'!$E:$E,'[2]NGP%'!$A:$A,V405,'[2]NGP%'!$B:$B,AA405)))</f>
        <v>0</v>
      </c>
      <c r="Y405" s="32"/>
      <c r="Z405" s="54" t="str">
        <f>IF(MID(H405,1,4)="Item","Nil",IF(G405="contract_cover",VLOOKUP(I405,'svc type'!C:D,2,FALSE),VLOOKUP(G405,'svc type'!A:D,4,FALSE)))</f>
        <v>Nil</v>
      </c>
      <c r="AA405" s="4" t="str">
        <f>IF(B405="","",VLOOKUP(B405,Sector!C:D,2,FALSE))</f>
        <v>STC</v>
      </c>
      <c r="AB405" s="4" t="str">
        <f t="shared" si="13"/>
        <v>shirley.phee</v>
      </c>
      <c r="AC405" s="4"/>
      <c r="AD405" s="4"/>
      <c r="AE405" s="4"/>
      <c r="AF405" s="4"/>
      <c r="AG405" s="4"/>
    </row>
    <row r="406" spans="1:33" x14ac:dyDescent="0.25">
      <c r="A406" s="57">
        <v>42251.446806400461</v>
      </c>
      <c r="B406" s="32" t="s">
        <v>67</v>
      </c>
      <c r="C406" s="32" t="s">
        <v>90</v>
      </c>
      <c r="D406" s="32" t="s">
        <v>89</v>
      </c>
      <c r="E406" s="32" t="s">
        <v>5570</v>
      </c>
      <c r="F406" s="32" t="s">
        <v>6387</v>
      </c>
      <c r="G406" s="32" t="s">
        <v>5578</v>
      </c>
      <c r="H406" s="32" t="s">
        <v>5579</v>
      </c>
      <c r="I406" s="32" t="s">
        <v>265</v>
      </c>
      <c r="J406" s="35">
        <v>0</v>
      </c>
      <c r="K406" s="35">
        <v>0</v>
      </c>
      <c r="L406" s="35">
        <v>0</v>
      </c>
      <c r="M406" s="35">
        <v>0</v>
      </c>
      <c r="N406" s="32" t="s">
        <v>17</v>
      </c>
      <c r="O406" s="32" t="s">
        <v>18</v>
      </c>
      <c r="P406" s="32">
        <v>1</v>
      </c>
      <c r="Q406" s="32" t="s">
        <v>5571</v>
      </c>
      <c r="R406" s="39">
        <f t="shared" si="12"/>
        <v>1509</v>
      </c>
      <c r="S406" s="5" t="s">
        <v>51</v>
      </c>
      <c r="T406" s="5" t="s">
        <v>64</v>
      </c>
      <c r="U406" s="2"/>
      <c r="V406" s="2" t="str">
        <f>IF($J406+$L406=0,"nil",IF(OR($B406="TCU-WS",$B406=""),"non comm",IF(OR($G406="contract_cover",$H406="fixed price"),VLOOKUP($I406,'[1]mapping 2015'!$A:$B,2,FALSE),VLOOKUP($G406,'[1]mapping 2015'!$A:$B,2,FALSE))))</f>
        <v>nil</v>
      </c>
      <c r="W406" s="37">
        <f>IF(OR(V406="non comm",V406="nil",J406=0),0,IF(V406="SBM 2.1 IIPS",J406*VLOOKUP(N406,'[2]NGP%'!$C:$D,2,FALSE),J406*SUMIFS('[2]NGP%'!$D:$D,'[2]NGP%'!$A:$A,V406,'[2]NGP%'!$B:$B,AA406)))</f>
        <v>0</v>
      </c>
      <c r="X406" s="37">
        <f>IF(OR(V406="non comm",V406="nil",J406=0),0,IF(V406="SBM 2.1 IIPS",J406*VLOOKUP(N406,'[2]NGP%'!$C:$E,3,FALSE),J406*SUMIFS('[2]NGP%'!$E:$E,'[2]NGP%'!$A:$A,V406,'[2]NGP%'!$B:$B,AA406)))</f>
        <v>0</v>
      </c>
      <c r="Y406" s="32"/>
      <c r="Z406" s="54" t="str">
        <f>IF(MID(H406,1,4)="Item","Nil",IF(G406="contract_cover",VLOOKUP(I406,'svc type'!C:D,2,FALSE),VLOOKUP(G406,'svc type'!A:D,4,FALSE)))</f>
        <v>Nil</v>
      </c>
      <c r="AA406" s="4" t="str">
        <f>IF(B406="","",VLOOKUP(B406,Sector!C:D,2,FALSE))</f>
        <v>STC</v>
      </c>
      <c r="AB406" s="4" t="str">
        <f t="shared" si="13"/>
        <v>shirley.phee</v>
      </c>
      <c r="AC406" s="4"/>
      <c r="AD406" s="4"/>
      <c r="AE406" s="4"/>
      <c r="AF406" s="4"/>
      <c r="AG406" s="4"/>
    </row>
    <row r="407" spans="1:33" x14ac:dyDescent="0.25">
      <c r="A407" s="57">
        <v>42251.446806400461</v>
      </c>
      <c r="B407" s="32" t="s">
        <v>67</v>
      </c>
      <c r="C407" s="32" t="s">
        <v>90</v>
      </c>
      <c r="D407" s="32" t="s">
        <v>89</v>
      </c>
      <c r="E407" s="32" t="s">
        <v>5570</v>
      </c>
      <c r="F407" s="32" t="s">
        <v>6387</v>
      </c>
      <c r="G407" s="32" t="s">
        <v>5578</v>
      </c>
      <c r="H407" s="32" t="s">
        <v>5580</v>
      </c>
      <c r="I407" s="32" t="s">
        <v>265</v>
      </c>
      <c r="J407" s="35">
        <v>0</v>
      </c>
      <c r="K407" s="35">
        <v>0</v>
      </c>
      <c r="L407" s="35">
        <v>0</v>
      </c>
      <c r="M407" s="35">
        <v>0</v>
      </c>
      <c r="N407" s="32" t="s">
        <v>17</v>
      </c>
      <c r="O407" s="32" t="s">
        <v>18</v>
      </c>
      <c r="P407" s="32">
        <v>1</v>
      </c>
      <c r="Q407" s="32" t="s">
        <v>5571</v>
      </c>
      <c r="R407" s="39">
        <f t="shared" si="12"/>
        <v>1509</v>
      </c>
      <c r="S407" s="5" t="s">
        <v>51</v>
      </c>
      <c r="T407" s="5" t="s">
        <v>64</v>
      </c>
      <c r="U407" s="2"/>
      <c r="V407" s="2" t="str">
        <f>IF($J407+$L407=0,"nil",IF(OR($B407="TCU-WS",$B407=""),"non comm",IF(OR($G407="contract_cover",$H407="fixed price"),VLOOKUP($I407,'[1]mapping 2015'!$A:$B,2,FALSE),VLOOKUP($G407,'[1]mapping 2015'!$A:$B,2,FALSE))))</f>
        <v>nil</v>
      </c>
      <c r="W407" s="37">
        <f>IF(OR(V407="non comm",V407="nil",J407=0),0,IF(V407="SBM 2.1 IIPS",J407*VLOOKUP(N407,'[2]NGP%'!$C:$D,2,FALSE),J407*SUMIFS('[2]NGP%'!$D:$D,'[2]NGP%'!$A:$A,V407,'[2]NGP%'!$B:$B,AA407)))</f>
        <v>0</v>
      </c>
      <c r="X407" s="37">
        <f>IF(OR(V407="non comm",V407="nil",J407=0),0,IF(V407="SBM 2.1 IIPS",J407*VLOOKUP(N407,'[2]NGP%'!$C:$E,3,FALSE),J407*SUMIFS('[2]NGP%'!$E:$E,'[2]NGP%'!$A:$A,V407,'[2]NGP%'!$B:$B,AA407)))</f>
        <v>0</v>
      </c>
      <c r="Y407" s="32"/>
      <c r="Z407" s="54" t="str">
        <f>IF(MID(H407,1,4)="Item","Nil",IF(G407="contract_cover",VLOOKUP(I407,'svc type'!C:D,2,FALSE),VLOOKUP(G407,'svc type'!A:D,4,FALSE)))</f>
        <v>Nil</v>
      </c>
      <c r="AA407" s="4" t="str">
        <f>IF(B407="","",VLOOKUP(B407,Sector!C:D,2,FALSE))</f>
        <v>STC</v>
      </c>
      <c r="AB407" s="4" t="str">
        <f t="shared" si="13"/>
        <v>shirley.phee</v>
      </c>
      <c r="AC407" s="4"/>
      <c r="AD407" s="4"/>
      <c r="AE407" s="4"/>
      <c r="AF407" s="4"/>
      <c r="AG407" s="4"/>
    </row>
    <row r="408" spans="1:33" x14ac:dyDescent="0.25">
      <c r="A408" s="57">
        <v>42251.446806400461</v>
      </c>
      <c r="B408" s="32" t="s">
        <v>67</v>
      </c>
      <c r="C408" s="32" t="s">
        <v>90</v>
      </c>
      <c r="D408" s="32" t="s">
        <v>89</v>
      </c>
      <c r="E408" s="32" t="s">
        <v>5570</v>
      </c>
      <c r="F408" s="32" t="s">
        <v>6387</v>
      </c>
      <c r="G408" s="32" t="s">
        <v>5578</v>
      </c>
      <c r="H408" s="32" t="s">
        <v>5581</v>
      </c>
      <c r="I408" s="32" t="s">
        <v>265</v>
      </c>
      <c r="J408" s="35">
        <v>0</v>
      </c>
      <c r="K408" s="35">
        <v>0</v>
      </c>
      <c r="L408" s="35">
        <v>0</v>
      </c>
      <c r="M408" s="35">
        <v>0</v>
      </c>
      <c r="N408" s="32" t="s">
        <v>17</v>
      </c>
      <c r="O408" s="32" t="s">
        <v>18</v>
      </c>
      <c r="P408" s="32">
        <v>1</v>
      </c>
      <c r="Q408" s="32" t="s">
        <v>5571</v>
      </c>
      <c r="R408" s="39">
        <f t="shared" si="12"/>
        <v>1509</v>
      </c>
      <c r="S408" s="5" t="s">
        <v>51</v>
      </c>
      <c r="T408" s="5" t="s">
        <v>64</v>
      </c>
      <c r="U408" s="2"/>
      <c r="V408" s="2" t="str">
        <f>IF($J408+$L408=0,"nil",IF(OR($B408="TCU-WS",$B408=""),"non comm",IF(OR($G408="contract_cover",$H408="fixed price"),VLOOKUP($I408,'[1]mapping 2015'!$A:$B,2,FALSE),VLOOKUP($G408,'[1]mapping 2015'!$A:$B,2,FALSE))))</f>
        <v>nil</v>
      </c>
      <c r="W408" s="37">
        <f>IF(OR(V408="non comm",V408="nil",J408=0),0,IF(V408="SBM 2.1 IIPS",J408*VLOOKUP(N408,'[2]NGP%'!$C:$D,2,FALSE),J408*SUMIFS('[2]NGP%'!$D:$D,'[2]NGP%'!$A:$A,V408,'[2]NGP%'!$B:$B,AA408)))</f>
        <v>0</v>
      </c>
      <c r="X408" s="37">
        <f>IF(OR(V408="non comm",V408="nil",J408=0),0,IF(V408="SBM 2.1 IIPS",J408*VLOOKUP(N408,'[2]NGP%'!$C:$E,3,FALSE),J408*SUMIFS('[2]NGP%'!$E:$E,'[2]NGP%'!$A:$A,V408,'[2]NGP%'!$B:$B,AA408)))</f>
        <v>0</v>
      </c>
      <c r="Y408" s="32"/>
      <c r="Z408" s="54" t="str">
        <f>IF(MID(H408,1,4)="Item","Nil",IF(G408="contract_cover",VLOOKUP(I408,'svc type'!C:D,2,FALSE),VLOOKUP(G408,'svc type'!A:D,4,FALSE)))</f>
        <v>Nil</v>
      </c>
      <c r="AA408" s="4" t="str">
        <f>IF(B408="","",VLOOKUP(B408,Sector!C:D,2,FALSE))</f>
        <v>STC</v>
      </c>
      <c r="AB408" s="4" t="str">
        <f t="shared" si="13"/>
        <v>shirley.phee</v>
      </c>
      <c r="AC408" s="4"/>
      <c r="AD408" s="4"/>
      <c r="AE408" s="4"/>
      <c r="AF408" s="4"/>
      <c r="AG408" s="4"/>
    </row>
    <row r="409" spans="1:33" x14ac:dyDescent="0.25">
      <c r="A409" s="57">
        <v>42251.446806400461</v>
      </c>
      <c r="B409" s="32" t="s">
        <v>67</v>
      </c>
      <c r="C409" s="32" t="s">
        <v>90</v>
      </c>
      <c r="D409" s="32" t="s">
        <v>89</v>
      </c>
      <c r="E409" s="32" t="s">
        <v>5570</v>
      </c>
      <c r="F409" s="32" t="s">
        <v>6387</v>
      </c>
      <c r="G409" s="32" t="s">
        <v>5578</v>
      </c>
      <c r="H409" s="32" t="s">
        <v>5582</v>
      </c>
      <c r="I409" s="32" t="s">
        <v>265</v>
      </c>
      <c r="J409" s="35">
        <v>0</v>
      </c>
      <c r="K409" s="35">
        <v>0</v>
      </c>
      <c r="L409" s="35">
        <v>0</v>
      </c>
      <c r="M409" s="35">
        <v>0</v>
      </c>
      <c r="N409" s="32" t="s">
        <v>17</v>
      </c>
      <c r="O409" s="32" t="s">
        <v>18</v>
      </c>
      <c r="P409" s="32">
        <v>1</v>
      </c>
      <c r="Q409" s="32" t="s">
        <v>5571</v>
      </c>
      <c r="R409" s="39">
        <f t="shared" si="12"/>
        <v>1509</v>
      </c>
      <c r="S409" s="5" t="s">
        <v>51</v>
      </c>
      <c r="T409" s="5" t="s">
        <v>64</v>
      </c>
      <c r="U409" s="2"/>
      <c r="V409" s="2" t="str">
        <f>IF($J409+$L409=0,"nil",IF(OR($B409="TCU-WS",$B409=""),"non comm",IF(OR($G409="contract_cover",$H409="fixed price"),VLOOKUP($I409,'[1]mapping 2015'!$A:$B,2,FALSE),VLOOKUP($G409,'[1]mapping 2015'!$A:$B,2,FALSE))))</f>
        <v>nil</v>
      </c>
      <c r="W409" s="37">
        <f>IF(OR(V409="non comm",V409="nil",J409=0),0,IF(V409="SBM 2.1 IIPS",J409*VLOOKUP(N409,'[2]NGP%'!$C:$D,2,FALSE),J409*SUMIFS('[2]NGP%'!$D:$D,'[2]NGP%'!$A:$A,V409,'[2]NGP%'!$B:$B,AA409)))</f>
        <v>0</v>
      </c>
      <c r="X409" s="37">
        <f>IF(OR(V409="non comm",V409="nil",J409=0),0,IF(V409="SBM 2.1 IIPS",J409*VLOOKUP(N409,'[2]NGP%'!$C:$E,3,FALSE),J409*SUMIFS('[2]NGP%'!$E:$E,'[2]NGP%'!$A:$A,V409,'[2]NGP%'!$B:$B,AA409)))</f>
        <v>0</v>
      </c>
      <c r="Y409" s="32"/>
      <c r="Z409" s="54" t="str">
        <f>IF(MID(H409,1,4)="Item","Nil",IF(G409="contract_cover",VLOOKUP(I409,'svc type'!C:D,2,FALSE),VLOOKUP(G409,'svc type'!A:D,4,FALSE)))</f>
        <v>Nil</v>
      </c>
      <c r="AA409" s="4" t="str">
        <f>IF(B409="","",VLOOKUP(B409,Sector!C:D,2,FALSE))</f>
        <v>STC</v>
      </c>
      <c r="AB409" s="4" t="str">
        <f t="shared" si="13"/>
        <v>shirley.phee</v>
      </c>
      <c r="AC409" s="4"/>
      <c r="AD409" s="4"/>
      <c r="AE409" s="4"/>
      <c r="AF409" s="4"/>
      <c r="AG409" s="4"/>
    </row>
    <row r="410" spans="1:33" x14ac:dyDescent="0.25">
      <c r="A410" s="57">
        <v>42251.446806400461</v>
      </c>
      <c r="B410" s="32" t="s">
        <v>67</v>
      </c>
      <c r="C410" s="32" t="s">
        <v>90</v>
      </c>
      <c r="D410" s="32" t="s">
        <v>89</v>
      </c>
      <c r="E410" s="32" t="s">
        <v>5570</v>
      </c>
      <c r="F410" s="32" t="s">
        <v>6387</v>
      </c>
      <c r="G410" s="32" t="s">
        <v>5578</v>
      </c>
      <c r="H410" s="32" t="s">
        <v>5583</v>
      </c>
      <c r="I410" s="32" t="s">
        <v>265</v>
      </c>
      <c r="J410" s="35">
        <v>0</v>
      </c>
      <c r="K410" s="35">
        <v>0</v>
      </c>
      <c r="L410" s="35">
        <v>0</v>
      </c>
      <c r="M410" s="35">
        <v>0</v>
      </c>
      <c r="N410" s="32" t="s">
        <v>17</v>
      </c>
      <c r="O410" s="32" t="s">
        <v>18</v>
      </c>
      <c r="P410" s="32">
        <v>1</v>
      </c>
      <c r="Q410" s="32" t="s">
        <v>5571</v>
      </c>
      <c r="R410" s="39">
        <f t="shared" si="12"/>
        <v>1509</v>
      </c>
      <c r="S410" s="5" t="s">
        <v>51</v>
      </c>
      <c r="T410" s="5" t="s">
        <v>64</v>
      </c>
      <c r="U410" s="2"/>
      <c r="V410" s="2" t="str">
        <f>IF($J410+$L410=0,"nil",IF(OR($B410="TCU-WS",$B410=""),"non comm",IF(OR($G410="contract_cover",$H410="fixed price"),VLOOKUP($I410,'[1]mapping 2015'!$A:$B,2,FALSE),VLOOKUP($G410,'[1]mapping 2015'!$A:$B,2,FALSE))))</f>
        <v>nil</v>
      </c>
      <c r="W410" s="37">
        <f>IF(OR(V410="non comm",V410="nil",J410=0),0,IF(V410="SBM 2.1 IIPS",J410*VLOOKUP(N410,'[2]NGP%'!$C:$D,2,FALSE),J410*SUMIFS('[2]NGP%'!$D:$D,'[2]NGP%'!$A:$A,V410,'[2]NGP%'!$B:$B,AA410)))</f>
        <v>0</v>
      </c>
      <c r="X410" s="37">
        <f>IF(OR(V410="non comm",V410="nil",J410=0),0,IF(V410="SBM 2.1 IIPS",J410*VLOOKUP(N410,'[2]NGP%'!$C:$E,3,FALSE),J410*SUMIFS('[2]NGP%'!$E:$E,'[2]NGP%'!$A:$A,V410,'[2]NGP%'!$B:$B,AA410)))</f>
        <v>0</v>
      </c>
      <c r="Y410" s="32"/>
      <c r="Z410" s="54" t="str">
        <f>IF(MID(H410,1,4)="Item","Nil",IF(G410="contract_cover",VLOOKUP(I410,'svc type'!C:D,2,FALSE),VLOOKUP(G410,'svc type'!A:D,4,FALSE)))</f>
        <v>Nil</v>
      </c>
      <c r="AA410" s="4" t="str">
        <f>IF(B410="","",VLOOKUP(B410,Sector!C:D,2,FALSE))</f>
        <v>STC</v>
      </c>
      <c r="AB410" s="4" t="str">
        <f t="shared" si="13"/>
        <v>shirley.phee</v>
      </c>
      <c r="AC410" s="4"/>
      <c r="AD410" s="4"/>
      <c r="AE410" s="4"/>
      <c r="AF410" s="4"/>
      <c r="AG410" s="4"/>
    </row>
    <row r="411" spans="1:33" x14ac:dyDescent="0.25">
      <c r="A411" s="57">
        <v>42251.446806400461</v>
      </c>
      <c r="B411" s="32" t="s">
        <v>67</v>
      </c>
      <c r="C411" s="32" t="s">
        <v>90</v>
      </c>
      <c r="D411" s="32" t="s">
        <v>89</v>
      </c>
      <c r="E411" s="32" t="s">
        <v>5570</v>
      </c>
      <c r="F411" s="32" t="s">
        <v>6387</v>
      </c>
      <c r="G411" s="32" t="s">
        <v>5578</v>
      </c>
      <c r="H411" s="32" t="s">
        <v>5584</v>
      </c>
      <c r="I411" s="32" t="s">
        <v>265</v>
      </c>
      <c r="J411" s="35">
        <v>0</v>
      </c>
      <c r="K411" s="35">
        <v>0</v>
      </c>
      <c r="L411" s="35">
        <v>0</v>
      </c>
      <c r="M411" s="35">
        <v>0</v>
      </c>
      <c r="N411" s="32" t="s">
        <v>17</v>
      </c>
      <c r="O411" s="32" t="s">
        <v>18</v>
      </c>
      <c r="P411" s="32">
        <v>1</v>
      </c>
      <c r="Q411" s="32" t="s">
        <v>5571</v>
      </c>
      <c r="R411" s="39">
        <f t="shared" si="12"/>
        <v>1509</v>
      </c>
      <c r="S411" s="5" t="s">
        <v>51</v>
      </c>
      <c r="T411" s="5" t="s">
        <v>64</v>
      </c>
      <c r="U411" s="2"/>
      <c r="V411" s="2" t="str">
        <f>IF($J411+$L411=0,"nil",IF(OR($B411="TCU-WS",$B411=""),"non comm",IF(OR($G411="contract_cover",$H411="fixed price"),VLOOKUP($I411,'[1]mapping 2015'!$A:$B,2,FALSE),VLOOKUP($G411,'[1]mapping 2015'!$A:$B,2,FALSE))))</f>
        <v>nil</v>
      </c>
      <c r="W411" s="37">
        <f>IF(OR(V411="non comm",V411="nil",J411=0),0,IF(V411="SBM 2.1 IIPS",J411*VLOOKUP(N411,'[2]NGP%'!$C:$D,2,FALSE),J411*SUMIFS('[2]NGP%'!$D:$D,'[2]NGP%'!$A:$A,V411,'[2]NGP%'!$B:$B,AA411)))</f>
        <v>0</v>
      </c>
      <c r="X411" s="37">
        <f>IF(OR(V411="non comm",V411="nil",J411=0),0,IF(V411="SBM 2.1 IIPS",J411*VLOOKUP(N411,'[2]NGP%'!$C:$E,3,FALSE),J411*SUMIFS('[2]NGP%'!$E:$E,'[2]NGP%'!$A:$A,V411,'[2]NGP%'!$B:$B,AA411)))</f>
        <v>0</v>
      </c>
      <c r="Y411" s="32"/>
      <c r="Z411" s="54" t="str">
        <f>IF(MID(H411,1,4)="Item","Nil",IF(G411="contract_cover",VLOOKUP(I411,'svc type'!C:D,2,FALSE),VLOOKUP(G411,'svc type'!A:D,4,FALSE)))</f>
        <v>Nil</v>
      </c>
      <c r="AA411" s="4" t="str">
        <f>IF(B411="","",VLOOKUP(B411,Sector!C:D,2,FALSE))</f>
        <v>STC</v>
      </c>
      <c r="AB411" s="4" t="str">
        <f t="shared" si="13"/>
        <v>shirley.phee</v>
      </c>
      <c r="AC411" s="4"/>
      <c r="AD411" s="4"/>
      <c r="AE411" s="4"/>
      <c r="AF411" s="4"/>
      <c r="AG411" s="4"/>
    </row>
    <row r="412" spans="1:33" x14ac:dyDescent="0.25">
      <c r="A412" s="57">
        <v>42251.446806400461</v>
      </c>
      <c r="B412" s="32" t="s">
        <v>67</v>
      </c>
      <c r="C412" s="32" t="s">
        <v>90</v>
      </c>
      <c r="D412" s="32" t="s">
        <v>89</v>
      </c>
      <c r="E412" s="32" t="s">
        <v>5570</v>
      </c>
      <c r="F412" s="32" t="s">
        <v>6387</v>
      </c>
      <c r="G412" s="32" t="s">
        <v>5578</v>
      </c>
      <c r="H412" s="32" t="s">
        <v>5585</v>
      </c>
      <c r="I412" s="32" t="s">
        <v>265</v>
      </c>
      <c r="J412" s="35">
        <v>0</v>
      </c>
      <c r="K412" s="35">
        <v>0</v>
      </c>
      <c r="L412" s="35">
        <v>0</v>
      </c>
      <c r="M412" s="35">
        <v>0</v>
      </c>
      <c r="N412" s="32" t="s">
        <v>17</v>
      </c>
      <c r="O412" s="32" t="s">
        <v>18</v>
      </c>
      <c r="P412" s="32">
        <v>1</v>
      </c>
      <c r="Q412" s="32" t="s">
        <v>5571</v>
      </c>
      <c r="R412" s="39">
        <f t="shared" si="12"/>
        <v>1509</v>
      </c>
      <c r="S412" s="5" t="s">
        <v>51</v>
      </c>
      <c r="T412" s="5" t="s">
        <v>64</v>
      </c>
      <c r="U412" s="2"/>
      <c r="V412" s="2" t="str">
        <f>IF($J412+$L412=0,"nil",IF(OR($B412="TCU-WS",$B412=""),"non comm",IF(OR($G412="contract_cover",$H412="fixed price"),VLOOKUP($I412,'[1]mapping 2015'!$A:$B,2,FALSE),VLOOKUP($G412,'[1]mapping 2015'!$A:$B,2,FALSE))))</f>
        <v>nil</v>
      </c>
      <c r="W412" s="37">
        <f>IF(OR(V412="non comm",V412="nil",J412=0),0,IF(V412="SBM 2.1 IIPS",J412*VLOOKUP(N412,'[2]NGP%'!$C:$D,2,FALSE),J412*SUMIFS('[2]NGP%'!$D:$D,'[2]NGP%'!$A:$A,V412,'[2]NGP%'!$B:$B,AA412)))</f>
        <v>0</v>
      </c>
      <c r="X412" s="37">
        <f>IF(OR(V412="non comm",V412="nil",J412=0),0,IF(V412="SBM 2.1 IIPS",J412*VLOOKUP(N412,'[2]NGP%'!$C:$E,3,FALSE),J412*SUMIFS('[2]NGP%'!$E:$E,'[2]NGP%'!$A:$A,V412,'[2]NGP%'!$B:$B,AA412)))</f>
        <v>0</v>
      </c>
      <c r="Y412" s="32"/>
      <c r="Z412" s="54" t="str">
        <f>IF(MID(H412,1,4)="Item","Nil",IF(G412="contract_cover",VLOOKUP(I412,'svc type'!C:D,2,FALSE),VLOOKUP(G412,'svc type'!A:D,4,FALSE)))</f>
        <v>Nil</v>
      </c>
      <c r="AA412" s="4" t="str">
        <f>IF(B412="","",VLOOKUP(B412,Sector!C:D,2,FALSE))</f>
        <v>STC</v>
      </c>
      <c r="AB412" s="4" t="str">
        <f t="shared" si="13"/>
        <v>shirley.phee</v>
      </c>
      <c r="AC412" s="4"/>
      <c r="AD412" s="4"/>
      <c r="AE412" s="4"/>
      <c r="AF412" s="4"/>
      <c r="AG412" s="4"/>
    </row>
    <row r="413" spans="1:33" x14ac:dyDescent="0.25">
      <c r="A413" s="57">
        <v>42251.446806400461</v>
      </c>
      <c r="B413" s="32" t="s">
        <v>67</v>
      </c>
      <c r="C413" s="32" t="s">
        <v>90</v>
      </c>
      <c r="D413" s="32" t="s">
        <v>89</v>
      </c>
      <c r="E413" s="32" t="s">
        <v>5570</v>
      </c>
      <c r="F413" s="32" t="s">
        <v>6387</v>
      </c>
      <c r="G413" s="32" t="s">
        <v>5578</v>
      </c>
      <c r="H413" s="32" t="s">
        <v>5586</v>
      </c>
      <c r="I413" s="32" t="s">
        <v>265</v>
      </c>
      <c r="J413" s="35">
        <v>0</v>
      </c>
      <c r="K413" s="35">
        <v>0</v>
      </c>
      <c r="L413" s="35">
        <v>0</v>
      </c>
      <c r="M413" s="35">
        <v>0</v>
      </c>
      <c r="N413" s="32" t="s">
        <v>17</v>
      </c>
      <c r="O413" s="32" t="s">
        <v>18</v>
      </c>
      <c r="P413" s="32">
        <v>1</v>
      </c>
      <c r="Q413" s="32" t="s">
        <v>5571</v>
      </c>
      <c r="R413" s="39">
        <f t="shared" si="12"/>
        <v>1509</v>
      </c>
      <c r="S413" s="5" t="s">
        <v>51</v>
      </c>
      <c r="T413" s="5" t="s">
        <v>64</v>
      </c>
      <c r="U413" s="2"/>
      <c r="V413" s="2" t="str">
        <f>IF($J413+$L413=0,"nil",IF(OR($B413="TCU-WS",$B413=""),"non comm",IF(OR($G413="contract_cover",$H413="fixed price"),VLOOKUP($I413,'[1]mapping 2015'!$A:$B,2,FALSE),VLOOKUP($G413,'[1]mapping 2015'!$A:$B,2,FALSE))))</f>
        <v>nil</v>
      </c>
      <c r="W413" s="37">
        <f>IF(OR(V413="non comm",V413="nil",J413=0),0,IF(V413="SBM 2.1 IIPS",J413*VLOOKUP(N413,'[2]NGP%'!$C:$D,2,FALSE),J413*SUMIFS('[2]NGP%'!$D:$D,'[2]NGP%'!$A:$A,V413,'[2]NGP%'!$B:$B,AA413)))</f>
        <v>0</v>
      </c>
      <c r="X413" s="37">
        <f>IF(OR(V413="non comm",V413="nil",J413=0),0,IF(V413="SBM 2.1 IIPS",J413*VLOOKUP(N413,'[2]NGP%'!$C:$E,3,FALSE),J413*SUMIFS('[2]NGP%'!$E:$E,'[2]NGP%'!$A:$A,V413,'[2]NGP%'!$B:$B,AA413)))</f>
        <v>0</v>
      </c>
      <c r="Y413" s="32"/>
      <c r="Z413" s="54" t="str">
        <f>IF(MID(H413,1,4)="Item","Nil",IF(G413="contract_cover",VLOOKUP(I413,'svc type'!C:D,2,FALSE),VLOOKUP(G413,'svc type'!A:D,4,FALSE)))</f>
        <v>Nil</v>
      </c>
      <c r="AA413" s="4" t="str">
        <f>IF(B413="","",VLOOKUP(B413,Sector!C:D,2,FALSE))</f>
        <v>STC</v>
      </c>
      <c r="AB413" s="4" t="str">
        <f t="shared" si="13"/>
        <v>shirley.phee</v>
      </c>
      <c r="AC413" s="4"/>
      <c r="AD413" s="4"/>
      <c r="AE413" s="4"/>
      <c r="AF413" s="4"/>
      <c r="AG413" s="4"/>
    </row>
    <row r="414" spans="1:33" x14ac:dyDescent="0.25">
      <c r="A414" s="57">
        <v>42251.446806400461</v>
      </c>
      <c r="B414" s="32" t="s">
        <v>67</v>
      </c>
      <c r="C414" s="32" t="s">
        <v>90</v>
      </c>
      <c r="D414" s="32" t="s">
        <v>89</v>
      </c>
      <c r="E414" s="32" t="s">
        <v>5570</v>
      </c>
      <c r="F414" s="32" t="s">
        <v>6387</v>
      </c>
      <c r="G414" s="32" t="s">
        <v>5587</v>
      </c>
      <c r="H414" s="32" t="s">
        <v>5588</v>
      </c>
      <c r="I414" s="32" t="s">
        <v>265</v>
      </c>
      <c r="J414" s="35">
        <v>0</v>
      </c>
      <c r="K414" s="35">
        <v>0</v>
      </c>
      <c r="L414" s="35">
        <v>0</v>
      </c>
      <c r="M414" s="35">
        <v>0</v>
      </c>
      <c r="N414" s="32" t="s">
        <v>17</v>
      </c>
      <c r="O414" s="32" t="s">
        <v>18</v>
      </c>
      <c r="P414" s="32">
        <v>1</v>
      </c>
      <c r="Q414" s="32" t="s">
        <v>5571</v>
      </c>
      <c r="R414" s="39">
        <f t="shared" si="12"/>
        <v>1509</v>
      </c>
      <c r="S414" s="5" t="s">
        <v>51</v>
      </c>
      <c r="T414" s="5" t="s">
        <v>64</v>
      </c>
      <c r="U414" s="2"/>
      <c r="V414" s="2" t="str">
        <f>IF($J414+$L414=0,"nil",IF(OR($B414="TCU-WS",$B414=""),"non comm",IF(OR($G414="contract_cover",$H414="fixed price"),VLOOKUP($I414,'[1]mapping 2015'!$A:$B,2,FALSE),VLOOKUP($G414,'[1]mapping 2015'!$A:$B,2,FALSE))))</f>
        <v>nil</v>
      </c>
      <c r="W414" s="37">
        <f>IF(OR(V414="non comm",V414="nil",J414=0),0,IF(V414="SBM 2.1 IIPS",J414*VLOOKUP(N414,'[2]NGP%'!$C:$D,2,FALSE),J414*SUMIFS('[2]NGP%'!$D:$D,'[2]NGP%'!$A:$A,V414,'[2]NGP%'!$B:$B,AA414)))</f>
        <v>0</v>
      </c>
      <c r="X414" s="37">
        <f>IF(OR(V414="non comm",V414="nil",J414=0),0,IF(V414="SBM 2.1 IIPS",J414*VLOOKUP(N414,'[2]NGP%'!$C:$E,3,FALSE),J414*SUMIFS('[2]NGP%'!$E:$E,'[2]NGP%'!$A:$A,V414,'[2]NGP%'!$B:$B,AA414)))</f>
        <v>0</v>
      </c>
      <c r="Y414" s="32"/>
      <c r="Z414" s="54" t="str">
        <f>IF(MID(H414,1,4)="Item","Nil",IF(G414="contract_cover",VLOOKUP(I414,'svc type'!C:D,2,FALSE),VLOOKUP(G414,'svc type'!A:D,4,FALSE)))</f>
        <v>Nil</v>
      </c>
      <c r="AA414" s="4" t="str">
        <f>IF(B414="","",VLOOKUP(B414,Sector!C:D,2,FALSE))</f>
        <v>STC</v>
      </c>
      <c r="AB414" s="4" t="str">
        <f t="shared" si="13"/>
        <v>shirley.phee</v>
      </c>
      <c r="AC414" s="4"/>
      <c r="AD414" s="4"/>
      <c r="AE414" s="4"/>
      <c r="AF414" s="4"/>
      <c r="AG414" s="4"/>
    </row>
    <row r="415" spans="1:33" x14ac:dyDescent="0.25">
      <c r="A415" s="57">
        <v>42251.446806400461</v>
      </c>
      <c r="B415" s="32" t="s">
        <v>67</v>
      </c>
      <c r="C415" s="32" t="s">
        <v>90</v>
      </c>
      <c r="D415" s="32" t="s">
        <v>89</v>
      </c>
      <c r="E415" s="32" t="s">
        <v>5570</v>
      </c>
      <c r="F415" s="32" t="s">
        <v>6387</v>
      </c>
      <c r="G415" s="32" t="s">
        <v>5587</v>
      </c>
      <c r="H415" s="32" t="s">
        <v>5589</v>
      </c>
      <c r="I415" s="32" t="s">
        <v>265</v>
      </c>
      <c r="J415" s="35">
        <v>0</v>
      </c>
      <c r="K415" s="35">
        <v>0</v>
      </c>
      <c r="L415" s="35">
        <v>0</v>
      </c>
      <c r="M415" s="35">
        <v>0</v>
      </c>
      <c r="N415" s="32" t="s">
        <v>17</v>
      </c>
      <c r="O415" s="32" t="s">
        <v>18</v>
      </c>
      <c r="P415" s="32">
        <v>1</v>
      </c>
      <c r="Q415" s="32" t="s">
        <v>5571</v>
      </c>
      <c r="R415" s="39">
        <f t="shared" si="12"/>
        <v>1509</v>
      </c>
      <c r="S415" s="5" t="s">
        <v>51</v>
      </c>
      <c r="T415" s="5" t="s">
        <v>64</v>
      </c>
      <c r="U415" s="2"/>
      <c r="V415" s="2" t="str">
        <f>IF($J415+$L415=0,"nil",IF(OR($B415="TCU-WS",$B415=""),"non comm",IF(OR($G415="contract_cover",$H415="fixed price"),VLOOKUP($I415,'[1]mapping 2015'!$A:$B,2,FALSE),VLOOKUP($G415,'[1]mapping 2015'!$A:$B,2,FALSE))))</f>
        <v>nil</v>
      </c>
      <c r="W415" s="37">
        <f>IF(OR(V415="non comm",V415="nil",J415=0),0,IF(V415="SBM 2.1 IIPS",J415*VLOOKUP(N415,'[2]NGP%'!$C:$D,2,FALSE),J415*SUMIFS('[2]NGP%'!$D:$D,'[2]NGP%'!$A:$A,V415,'[2]NGP%'!$B:$B,AA415)))</f>
        <v>0</v>
      </c>
      <c r="X415" s="37">
        <f>IF(OR(V415="non comm",V415="nil",J415=0),0,IF(V415="SBM 2.1 IIPS",J415*VLOOKUP(N415,'[2]NGP%'!$C:$E,3,FALSE),J415*SUMIFS('[2]NGP%'!$E:$E,'[2]NGP%'!$A:$A,V415,'[2]NGP%'!$B:$B,AA415)))</f>
        <v>0</v>
      </c>
      <c r="Y415" s="32"/>
      <c r="Z415" s="54" t="str">
        <f>IF(MID(H415,1,4)="Item","Nil",IF(G415="contract_cover",VLOOKUP(I415,'svc type'!C:D,2,FALSE),VLOOKUP(G415,'svc type'!A:D,4,FALSE)))</f>
        <v>Nil</v>
      </c>
      <c r="AA415" s="4" t="str">
        <f>IF(B415="","",VLOOKUP(B415,Sector!C:D,2,FALSE))</f>
        <v>STC</v>
      </c>
      <c r="AB415" s="4" t="str">
        <f t="shared" si="13"/>
        <v>shirley.phee</v>
      </c>
      <c r="AC415" s="4"/>
      <c r="AD415" s="4"/>
      <c r="AE415" s="4"/>
      <c r="AF415" s="4"/>
      <c r="AG415" s="4"/>
    </row>
    <row r="416" spans="1:33" x14ac:dyDescent="0.25">
      <c r="A416" s="57">
        <v>42251.446806400461</v>
      </c>
      <c r="B416" s="32" t="s">
        <v>67</v>
      </c>
      <c r="C416" s="32" t="s">
        <v>90</v>
      </c>
      <c r="D416" s="32" t="s">
        <v>89</v>
      </c>
      <c r="E416" s="32" t="s">
        <v>5570</v>
      </c>
      <c r="F416" s="32" t="s">
        <v>6387</v>
      </c>
      <c r="G416" s="32" t="s">
        <v>5590</v>
      </c>
      <c r="H416" s="32" t="s">
        <v>5591</v>
      </c>
      <c r="I416" s="32" t="s">
        <v>265</v>
      </c>
      <c r="J416" s="35">
        <v>0</v>
      </c>
      <c r="K416" s="35">
        <v>0</v>
      </c>
      <c r="L416" s="35">
        <v>0</v>
      </c>
      <c r="M416" s="35">
        <v>0</v>
      </c>
      <c r="N416" s="32" t="s">
        <v>17</v>
      </c>
      <c r="O416" s="32" t="s">
        <v>18</v>
      </c>
      <c r="P416" s="32">
        <v>1</v>
      </c>
      <c r="Q416" s="32" t="s">
        <v>5571</v>
      </c>
      <c r="R416" s="39">
        <f t="shared" si="12"/>
        <v>1509</v>
      </c>
      <c r="S416" s="5" t="s">
        <v>51</v>
      </c>
      <c r="T416" s="5" t="s">
        <v>64</v>
      </c>
      <c r="U416" s="2"/>
      <c r="V416" s="2" t="str">
        <f>IF($J416+$L416=0,"nil",IF(OR($B416="TCU-WS",$B416=""),"non comm",IF(OR($G416="contract_cover",$H416="fixed price"),VLOOKUP($I416,'[1]mapping 2015'!$A:$B,2,FALSE),VLOOKUP($G416,'[1]mapping 2015'!$A:$B,2,FALSE))))</f>
        <v>nil</v>
      </c>
      <c r="W416" s="37">
        <f>IF(OR(V416="non comm",V416="nil",J416=0),0,IF(V416="SBM 2.1 IIPS",J416*VLOOKUP(N416,'[2]NGP%'!$C:$D,2,FALSE),J416*SUMIFS('[2]NGP%'!$D:$D,'[2]NGP%'!$A:$A,V416,'[2]NGP%'!$B:$B,AA416)))</f>
        <v>0</v>
      </c>
      <c r="X416" s="37">
        <f>IF(OR(V416="non comm",V416="nil",J416=0),0,IF(V416="SBM 2.1 IIPS",J416*VLOOKUP(N416,'[2]NGP%'!$C:$E,3,FALSE),J416*SUMIFS('[2]NGP%'!$E:$E,'[2]NGP%'!$A:$A,V416,'[2]NGP%'!$B:$B,AA416)))</f>
        <v>0</v>
      </c>
      <c r="Y416" s="32"/>
      <c r="Z416" s="54" t="str">
        <f>IF(MID(H416,1,4)="Item","Nil",IF(G416="contract_cover",VLOOKUP(I416,'svc type'!C:D,2,FALSE),VLOOKUP(G416,'svc type'!A:D,4,FALSE)))</f>
        <v>Nil</v>
      </c>
      <c r="AA416" s="4" t="str">
        <f>IF(B416="","",VLOOKUP(B416,Sector!C:D,2,FALSE))</f>
        <v>STC</v>
      </c>
      <c r="AB416" s="4" t="str">
        <f t="shared" si="13"/>
        <v>shirley.phee</v>
      </c>
      <c r="AC416" s="4"/>
      <c r="AD416" s="4"/>
      <c r="AE416" s="4"/>
      <c r="AF416" s="4"/>
      <c r="AG416" s="4"/>
    </row>
    <row r="417" spans="1:33" x14ac:dyDescent="0.25">
      <c r="A417" s="57">
        <v>42251.446806400461</v>
      </c>
      <c r="B417" s="32" t="s">
        <v>67</v>
      </c>
      <c r="C417" s="32" t="s">
        <v>90</v>
      </c>
      <c r="D417" s="32" t="s">
        <v>89</v>
      </c>
      <c r="E417" s="32" t="s">
        <v>5570</v>
      </c>
      <c r="F417" s="32" t="s">
        <v>6387</v>
      </c>
      <c r="G417" s="32" t="s">
        <v>28</v>
      </c>
      <c r="H417" s="32" t="s">
        <v>5592</v>
      </c>
      <c r="I417" s="32" t="s">
        <v>265</v>
      </c>
      <c r="J417" s="35">
        <v>0</v>
      </c>
      <c r="K417" s="35">
        <v>0</v>
      </c>
      <c r="L417" s="35">
        <v>0</v>
      </c>
      <c r="M417" s="35">
        <v>0</v>
      </c>
      <c r="N417" s="32" t="s">
        <v>17</v>
      </c>
      <c r="O417" s="32" t="s">
        <v>18</v>
      </c>
      <c r="P417" s="32">
        <v>1</v>
      </c>
      <c r="Q417" s="32" t="s">
        <v>5571</v>
      </c>
      <c r="R417" s="39">
        <f t="shared" si="12"/>
        <v>1509</v>
      </c>
      <c r="S417" s="5" t="s">
        <v>51</v>
      </c>
      <c r="T417" s="5" t="s">
        <v>64</v>
      </c>
      <c r="U417" s="2"/>
      <c r="V417" s="2" t="str">
        <f>IF($J417+$L417=0,"nil",IF(OR($B417="TCU-WS",$B417=""),"non comm",IF(OR($G417="contract_cover",$H417="fixed price"),VLOOKUP($I417,'[1]mapping 2015'!$A:$B,2,FALSE),VLOOKUP($G417,'[1]mapping 2015'!$A:$B,2,FALSE))))</f>
        <v>nil</v>
      </c>
      <c r="W417" s="37">
        <f>IF(OR(V417="non comm",V417="nil",J417=0),0,IF(V417="SBM 2.1 IIPS",J417*VLOOKUP(N417,'[2]NGP%'!$C:$D,2,FALSE),J417*SUMIFS('[2]NGP%'!$D:$D,'[2]NGP%'!$A:$A,V417,'[2]NGP%'!$B:$B,AA417)))</f>
        <v>0</v>
      </c>
      <c r="X417" s="37">
        <f>IF(OR(V417="non comm",V417="nil",J417=0),0,IF(V417="SBM 2.1 IIPS",J417*VLOOKUP(N417,'[2]NGP%'!$C:$E,3,FALSE),J417*SUMIFS('[2]NGP%'!$E:$E,'[2]NGP%'!$A:$A,V417,'[2]NGP%'!$B:$B,AA417)))</f>
        <v>0</v>
      </c>
      <c r="Y417" s="32"/>
      <c r="Z417" s="54" t="str">
        <f>IF(MID(H417,1,4)="Item","Nil",IF(G417="contract_cover",VLOOKUP(I417,'svc type'!C:D,2,FALSE),VLOOKUP(G417,'svc type'!A:D,4,FALSE)))</f>
        <v>Nil</v>
      </c>
      <c r="AA417" s="4" t="str">
        <f>IF(B417="","",VLOOKUP(B417,Sector!C:D,2,FALSE))</f>
        <v>STC</v>
      </c>
      <c r="AB417" s="4" t="str">
        <f t="shared" si="13"/>
        <v>shirley.phee</v>
      </c>
      <c r="AC417" s="4"/>
      <c r="AD417" s="4"/>
      <c r="AE417" s="4"/>
      <c r="AF417" s="4"/>
      <c r="AG417" s="4"/>
    </row>
    <row r="418" spans="1:33" x14ac:dyDescent="0.25">
      <c r="A418" s="57">
        <v>42251.447310729163</v>
      </c>
      <c r="B418" s="32" t="s">
        <v>4333</v>
      </c>
      <c r="C418" s="32" t="s">
        <v>335</v>
      </c>
      <c r="D418" s="32" t="s">
        <v>334</v>
      </c>
      <c r="E418" s="32" t="s">
        <v>5830</v>
      </c>
      <c r="F418" s="32" t="s">
        <v>6388</v>
      </c>
      <c r="G418" s="32" t="s">
        <v>367</v>
      </c>
      <c r="H418" s="32" t="s">
        <v>366</v>
      </c>
      <c r="I418" s="32" t="s">
        <v>2007</v>
      </c>
      <c r="J418" s="35">
        <v>0</v>
      </c>
      <c r="K418" s="35">
        <v>0</v>
      </c>
      <c r="L418" s="35">
        <v>14.25</v>
      </c>
      <c r="M418" s="35">
        <v>0</v>
      </c>
      <c r="N418" s="32" t="s">
        <v>19</v>
      </c>
      <c r="O418" s="32" t="s">
        <v>41</v>
      </c>
      <c r="P418" s="32">
        <v>1</v>
      </c>
      <c r="Q418" s="32" t="s">
        <v>6389</v>
      </c>
      <c r="R418" s="39">
        <f t="shared" si="12"/>
        <v>1509</v>
      </c>
      <c r="S418" s="5" t="s">
        <v>51</v>
      </c>
      <c r="T418" s="5" t="s">
        <v>64</v>
      </c>
      <c r="U418" s="2"/>
      <c r="V418" s="2" t="str">
        <f>IF($J418+$L418=0,"nil",IF(OR($B418="TCU-WS",$B418=""),"non comm",IF(OR($G418="contract_cover",$H418="fixed price"),VLOOKUP($I418,'[1]mapping 2015'!$A:$B,2,FALSE),VLOOKUP($G418,'[1]mapping 2015'!$A:$B,2,FALSE))))</f>
        <v>SBM 2.1 IIPS</v>
      </c>
      <c r="W418" s="37">
        <f>IF(OR(V418="non comm",V418="nil",J418=0),0,IF(V418="SBM 2.1 IIPS",J418*VLOOKUP(N418,'[2]NGP%'!$C:$D,2,FALSE),J418*SUMIFS('[2]NGP%'!$D:$D,'[2]NGP%'!$A:$A,V418,'[2]NGP%'!$B:$B,AA418)))</f>
        <v>0</v>
      </c>
      <c r="X418" s="37">
        <f>IF(OR(V418="non comm",V418="nil",J418=0),0,IF(V418="SBM 2.1 IIPS",J418*VLOOKUP(N418,'[2]NGP%'!$C:$E,3,FALSE),J418*SUMIFS('[2]NGP%'!$E:$E,'[2]NGP%'!$A:$A,V418,'[2]NGP%'!$B:$B,AA418)))</f>
        <v>0</v>
      </c>
      <c r="Y418" s="32"/>
      <c r="Z418" s="54" t="str">
        <f>IF(MID(H418,1,4)="Item","Nil",IF(G418="contract_cover",VLOOKUP(I418,'svc type'!C:D,2,FALSE),VLOOKUP(G418,'svc type'!A:D,4,FALSE)))</f>
        <v>IIPS</v>
      </c>
      <c r="AA418" s="4" t="str">
        <f>IF(B418="","",VLOOKUP(B418,Sector!C:D,2,FALSE))</f>
        <v>PUB</v>
      </c>
      <c r="AB418" s="4" t="str">
        <f t="shared" si="13"/>
        <v>ronnie.lim</v>
      </c>
      <c r="AC418" s="4"/>
      <c r="AD418" s="4"/>
      <c r="AE418" s="4"/>
      <c r="AF418" s="4"/>
      <c r="AG418" s="4"/>
    </row>
    <row r="419" spans="1:33" x14ac:dyDescent="0.25">
      <c r="A419" s="57">
        <v>42251.447936886572</v>
      </c>
      <c r="B419" s="32" t="s">
        <v>67</v>
      </c>
      <c r="C419" s="32" t="s">
        <v>90</v>
      </c>
      <c r="D419" s="32" t="s">
        <v>89</v>
      </c>
      <c r="E419" s="32" t="s">
        <v>5593</v>
      </c>
      <c r="F419" s="32" t="s">
        <v>6390</v>
      </c>
      <c r="G419" s="32" t="s">
        <v>15</v>
      </c>
      <c r="H419" s="32" t="s">
        <v>16</v>
      </c>
      <c r="I419" s="32" t="s">
        <v>260</v>
      </c>
      <c r="J419" s="35">
        <v>3155</v>
      </c>
      <c r="K419" s="35">
        <v>0</v>
      </c>
      <c r="L419" s="35">
        <v>0</v>
      </c>
      <c r="M419" s="35">
        <v>0</v>
      </c>
      <c r="N419" s="32" t="s">
        <v>17</v>
      </c>
      <c r="O419" s="32" t="s">
        <v>18</v>
      </c>
      <c r="P419" s="32">
        <v>1</v>
      </c>
      <c r="Q419" s="32" t="s">
        <v>5594</v>
      </c>
      <c r="R419" s="39">
        <f t="shared" si="12"/>
        <v>1509</v>
      </c>
      <c r="S419" s="5" t="s">
        <v>51</v>
      </c>
      <c r="T419" s="5" t="s">
        <v>64</v>
      </c>
      <c r="U419" s="2"/>
      <c r="V419" s="2" t="str">
        <f>IF($J419+$L419=0,"nil",IF(OR($B419="TCU-WS",$B419=""),"non comm",IF(OR($G419="contract_cover",$H419="fixed price"),VLOOKUP($I419,'[1]mapping 2015'!$A:$B,2,FALSE),VLOOKUP($G419,'[1]mapping 2015'!$A:$B,2,FALSE))))</f>
        <v>SBM 2.2 HMA</v>
      </c>
      <c r="W419" s="37">
        <f>IF(OR(V419="non comm",V419="nil",J419=0),0,IF(V419="SBM 2.1 IIPS",J419*VLOOKUP(N419,'[2]NGP%'!$C:$D,2,FALSE),J419*SUMIFS('[2]NGP%'!$D:$D,'[2]NGP%'!$A:$A,V419,'[2]NGP%'!$B:$B,AA419)))</f>
        <v>1545.95</v>
      </c>
      <c r="X419" s="37">
        <f>IF(OR(V419="non comm",V419="nil",J419=0),0,IF(V419="SBM 2.1 IIPS",J419*VLOOKUP(N419,'[2]NGP%'!$C:$E,3,FALSE),J419*SUMIFS('[2]NGP%'!$E:$E,'[2]NGP%'!$A:$A,V419,'[2]NGP%'!$B:$B,AA419)))</f>
        <v>1545.95</v>
      </c>
      <c r="Y419" s="32"/>
      <c r="Z419" s="54" t="str">
        <f>IF(MID(H419,1,4)="Item","Nil",IF(G419="contract_cover",VLOOKUP(I419,'svc type'!C:D,2,FALSE),VLOOKUP(G419,'svc type'!A:D,4,FALSE)))</f>
        <v>HMA</v>
      </c>
      <c r="AA419" s="4" t="str">
        <f>IF(B419="","",VLOOKUP(B419,Sector!C:D,2,FALSE))</f>
        <v>STC</v>
      </c>
      <c r="AB419" s="4" t="str">
        <f t="shared" si="13"/>
        <v>shirley.phee</v>
      </c>
      <c r="AC419" s="4"/>
      <c r="AD419" s="4"/>
      <c r="AE419" s="4"/>
      <c r="AF419" s="4"/>
      <c r="AG419" s="4"/>
    </row>
    <row r="420" spans="1:33" x14ac:dyDescent="0.25">
      <c r="A420" s="57">
        <v>42251.447936886572</v>
      </c>
      <c r="B420" s="32" t="s">
        <v>67</v>
      </c>
      <c r="C420" s="32" t="s">
        <v>90</v>
      </c>
      <c r="D420" s="32" t="s">
        <v>89</v>
      </c>
      <c r="E420" s="32" t="s">
        <v>5593</v>
      </c>
      <c r="F420" s="32" t="s">
        <v>6390</v>
      </c>
      <c r="G420" s="32" t="s">
        <v>174</v>
      </c>
      <c r="H420" s="32" t="s">
        <v>173</v>
      </c>
      <c r="I420" s="32" t="s">
        <v>260</v>
      </c>
      <c r="J420" s="35">
        <v>0</v>
      </c>
      <c r="K420" s="35">
        <v>0</v>
      </c>
      <c r="L420" s="35">
        <v>0</v>
      </c>
      <c r="M420" s="35">
        <v>0</v>
      </c>
      <c r="N420" s="32" t="s">
        <v>17</v>
      </c>
      <c r="O420" s="32" t="s">
        <v>18</v>
      </c>
      <c r="P420" s="32">
        <v>1</v>
      </c>
      <c r="Q420" s="32" t="s">
        <v>5594</v>
      </c>
      <c r="R420" s="39">
        <f t="shared" si="12"/>
        <v>1509</v>
      </c>
      <c r="S420" s="5" t="s">
        <v>51</v>
      </c>
      <c r="T420" s="5" t="s">
        <v>64</v>
      </c>
      <c r="U420" s="2"/>
      <c r="V420" s="2" t="str">
        <f>IF($J420+$L420=0,"nil",IF(OR($B420="TCU-WS",$B420=""),"non comm",IF(OR($G420="contract_cover",$H420="fixed price"),VLOOKUP($I420,'[1]mapping 2015'!$A:$B,2,FALSE),VLOOKUP($G420,'[1]mapping 2015'!$A:$B,2,FALSE))))</f>
        <v>nil</v>
      </c>
      <c r="W420" s="37">
        <f>IF(OR(V420="non comm",V420="nil",J420=0),0,IF(V420="SBM 2.1 IIPS",J420*VLOOKUP(N420,'[2]NGP%'!$C:$D,2,FALSE),J420*SUMIFS('[2]NGP%'!$D:$D,'[2]NGP%'!$A:$A,V420,'[2]NGP%'!$B:$B,AA420)))</f>
        <v>0</v>
      </c>
      <c r="X420" s="37">
        <f>IF(OR(V420="non comm",V420="nil",J420=0),0,IF(V420="SBM 2.1 IIPS",J420*VLOOKUP(N420,'[2]NGP%'!$C:$E,3,FALSE),J420*SUMIFS('[2]NGP%'!$E:$E,'[2]NGP%'!$A:$A,V420,'[2]NGP%'!$B:$B,AA420)))</f>
        <v>0</v>
      </c>
      <c r="Y420" s="32"/>
      <c r="Z420" s="54" t="str">
        <f>IF(MID(H420,1,4)="Item","Nil",IF(G420="contract_cover",VLOOKUP(I420,'svc type'!C:D,2,FALSE),VLOOKUP(G420,'svc type'!A:D,4,FALSE)))</f>
        <v>Nil</v>
      </c>
      <c r="AA420" s="4" t="str">
        <f>IF(B420="","",VLOOKUP(B420,Sector!C:D,2,FALSE))</f>
        <v>STC</v>
      </c>
      <c r="AB420" s="4" t="str">
        <f t="shared" si="13"/>
        <v>shirley.phee</v>
      </c>
      <c r="AC420" s="4"/>
      <c r="AD420" s="4"/>
      <c r="AE420" s="4"/>
      <c r="AF420" s="4"/>
      <c r="AG420" s="4"/>
    </row>
    <row r="421" spans="1:33" x14ac:dyDescent="0.25">
      <c r="A421" s="57">
        <v>42251.447936886572</v>
      </c>
      <c r="B421" s="32" t="s">
        <v>67</v>
      </c>
      <c r="C421" s="32" t="s">
        <v>90</v>
      </c>
      <c r="D421" s="32" t="s">
        <v>89</v>
      </c>
      <c r="E421" s="32" t="s">
        <v>5593</v>
      </c>
      <c r="F421" s="32" t="s">
        <v>6390</v>
      </c>
      <c r="G421" s="32" t="s">
        <v>166</v>
      </c>
      <c r="H421" s="32" t="s">
        <v>172</v>
      </c>
      <c r="I421" s="32" t="s">
        <v>260</v>
      </c>
      <c r="J421" s="35">
        <v>0</v>
      </c>
      <c r="K421" s="35">
        <v>0</v>
      </c>
      <c r="L421" s="35">
        <v>0</v>
      </c>
      <c r="M421" s="35">
        <v>0</v>
      </c>
      <c r="N421" s="32" t="s">
        <v>17</v>
      </c>
      <c r="O421" s="32" t="s">
        <v>18</v>
      </c>
      <c r="P421" s="32">
        <v>1</v>
      </c>
      <c r="Q421" s="32" t="s">
        <v>5594</v>
      </c>
      <c r="R421" s="39">
        <f t="shared" si="12"/>
        <v>1509</v>
      </c>
      <c r="S421" s="5" t="s">
        <v>51</v>
      </c>
      <c r="T421" s="5" t="s">
        <v>64</v>
      </c>
      <c r="U421" s="2"/>
      <c r="V421" s="2" t="str">
        <f>IF($J421+$L421=0,"nil",IF(OR($B421="TCU-WS",$B421=""),"non comm",IF(OR($G421="contract_cover",$H421="fixed price"),VLOOKUP($I421,'[1]mapping 2015'!$A:$B,2,FALSE),VLOOKUP($G421,'[1]mapping 2015'!$A:$B,2,FALSE))))</f>
        <v>nil</v>
      </c>
      <c r="W421" s="37">
        <f>IF(OR(V421="non comm",V421="nil",J421=0),0,IF(V421="SBM 2.1 IIPS",J421*VLOOKUP(N421,'[2]NGP%'!$C:$D,2,FALSE),J421*SUMIFS('[2]NGP%'!$D:$D,'[2]NGP%'!$A:$A,V421,'[2]NGP%'!$B:$B,AA421)))</f>
        <v>0</v>
      </c>
      <c r="X421" s="37">
        <f>IF(OR(V421="non comm",V421="nil",J421=0),0,IF(V421="SBM 2.1 IIPS",J421*VLOOKUP(N421,'[2]NGP%'!$C:$E,3,FALSE),J421*SUMIFS('[2]NGP%'!$E:$E,'[2]NGP%'!$A:$A,V421,'[2]NGP%'!$B:$B,AA421)))</f>
        <v>0</v>
      </c>
      <c r="Y421" s="32"/>
      <c r="Z421" s="54" t="str">
        <f>IF(MID(H421,1,4)="Item","Nil",IF(G421="contract_cover",VLOOKUP(I421,'svc type'!C:D,2,FALSE),VLOOKUP(G421,'svc type'!A:D,4,FALSE)))</f>
        <v>Nil</v>
      </c>
      <c r="AA421" s="4" t="str">
        <f>IF(B421="","",VLOOKUP(B421,Sector!C:D,2,FALSE))</f>
        <v>STC</v>
      </c>
      <c r="AB421" s="4" t="str">
        <f t="shared" si="13"/>
        <v>shirley.phee</v>
      </c>
      <c r="AC421" s="4"/>
      <c r="AD421" s="4"/>
      <c r="AE421" s="4"/>
      <c r="AF421" s="4"/>
      <c r="AG421" s="4"/>
    </row>
    <row r="422" spans="1:33" x14ac:dyDescent="0.25">
      <c r="A422" s="57">
        <v>42251.447936886572</v>
      </c>
      <c r="B422" s="32" t="s">
        <v>67</v>
      </c>
      <c r="C422" s="32" t="s">
        <v>90</v>
      </c>
      <c r="D422" s="32" t="s">
        <v>89</v>
      </c>
      <c r="E422" s="32" t="s">
        <v>5593</v>
      </c>
      <c r="F422" s="32" t="s">
        <v>6390</v>
      </c>
      <c r="G422" s="32" t="s">
        <v>166</v>
      </c>
      <c r="H422" s="32" t="s">
        <v>171</v>
      </c>
      <c r="I422" s="32" t="s">
        <v>260</v>
      </c>
      <c r="J422" s="35">
        <v>0</v>
      </c>
      <c r="K422" s="35">
        <v>0</v>
      </c>
      <c r="L422" s="35">
        <v>0</v>
      </c>
      <c r="M422" s="35">
        <v>0</v>
      </c>
      <c r="N422" s="32" t="s">
        <v>17</v>
      </c>
      <c r="O422" s="32" t="s">
        <v>18</v>
      </c>
      <c r="P422" s="32">
        <v>1</v>
      </c>
      <c r="Q422" s="32" t="s">
        <v>5594</v>
      </c>
      <c r="R422" s="39">
        <f t="shared" si="12"/>
        <v>1509</v>
      </c>
      <c r="S422" s="5" t="s">
        <v>51</v>
      </c>
      <c r="T422" s="5" t="s">
        <v>64</v>
      </c>
      <c r="U422" s="2"/>
      <c r="V422" s="2" t="str">
        <f>IF($J422+$L422=0,"nil",IF(OR($B422="TCU-WS",$B422=""),"non comm",IF(OR($G422="contract_cover",$H422="fixed price"),VLOOKUP($I422,'[1]mapping 2015'!$A:$B,2,FALSE),VLOOKUP($G422,'[1]mapping 2015'!$A:$B,2,FALSE))))</f>
        <v>nil</v>
      </c>
      <c r="W422" s="37">
        <f>IF(OR(V422="non comm",V422="nil",J422=0),0,IF(V422="SBM 2.1 IIPS",J422*VLOOKUP(N422,'[2]NGP%'!$C:$D,2,FALSE),J422*SUMIFS('[2]NGP%'!$D:$D,'[2]NGP%'!$A:$A,V422,'[2]NGP%'!$B:$B,AA422)))</f>
        <v>0</v>
      </c>
      <c r="X422" s="37">
        <f>IF(OR(V422="non comm",V422="nil",J422=0),0,IF(V422="SBM 2.1 IIPS",J422*VLOOKUP(N422,'[2]NGP%'!$C:$E,3,FALSE),J422*SUMIFS('[2]NGP%'!$E:$E,'[2]NGP%'!$A:$A,V422,'[2]NGP%'!$B:$B,AA422)))</f>
        <v>0</v>
      </c>
      <c r="Y422" s="32"/>
      <c r="Z422" s="54" t="str">
        <f>IF(MID(H422,1,4)="Item","Nil",IF(G422="contract_cover",VLOOKUP(I422,'svc type'!C:D,2,FALSE),VLOOKUP(G422,'svc type'!A:D,4,FALSE)))</f>
        <v>Nil</v>
      </c>
      <c r="AA422" s="4" t="str">
        <f>IF(B422="","",VLOOKUP(B422,Sector!C:D,2,FALSE))</f>
        <v>STC</v>
      </c>
      <c r="AB422" s="4" t="str">
        <f t="shared" si="13"/>
        <v>shirley.phee</v>
      </c>
      <c r="AC422" s="4"/>
      <c r="AD422" s="4"/>
      <c r="AE422" s="4"/>
      <c r="AF422" s="4"/>
      <c r="AG422" s="4"/>
    </row>
    <row r="423" spans="1:33" x14ac:dyDescent="0.25">
      <c r="A423" s="57">
        <v>42251.447936886572</v>
      </c>
      <c r="B423" s="32" t="s">
        <v>67</v>
      </c>
      <c r="C423" s="32" t="s">
        <v>90</v>
      </c>
      <c r="D423" s="32" t="s">
        <v>89</v>
      </c>
      <c r="E423" s="32" t="s">
        <v>5593</v>
      </c>
      <c r="F423" s="32" t="s">
        <v>6390</v>
      </c>
      <c r="G423" s="32" t="s">
        <v>170</v>
      </c>
      <c r="H423" s="32" t="s">
        <v>169</v>
      </c>
      <c r="I423" s="32" t="s">
        <v>260</v>
      </c>
      <c r="J423" s="35">
        <v>0</v>
      </c>
      <c r="K423" s="35">
        <v>0</v>
      </c>
      <c r="L423" s="35">
        <v>0</v>
      </c>
      <c r="M423" s="35">
        <v>0</v>
      </c>
      <c r="N423" s="32" t="s">
        <v>17</v>
      </c>
      <c r="O423" s="32" t="s">
        <v>18</v>
      </c>
      <c r="P423" s="32">
        <v>1</v>
      </c>
      <c r="Q423" s="32" t="s">
        <v>5594</v>
      </c>
      <c r="R423" s="39">
        <f t="shared" si="12"/>
        <v>1509</v>
      </c>
      <c r="S423" s="5" t="s">
        <v>51</v>
      </c>
      <c r="T423" s="5" t="s">
        <v>64</v>
      </c>
      <c r="U423" s="2"/>
      <c r="V423" s="2" t="str">
        <f>IF($J423+$L423=0,"nil",IF(OR($B423="TCU-WS",$B423=""),"non comm",IF(OR($G423="contract_cover",$H423="fixed price"),VLOOKUP($I423,'[1]mapping 2015'!$A:$B,2,FALSE),VLOOKUP($G423,'[1]mapping 2015'!$A:$B,2,FALSE))))</f>
        <v>nil</v>
      </c>
      <c r="W423" s="37">
        <f>IF(OR(V423="non comm",V423="nil",J423=0),0,IF(V423="SBM 2.1 IIPS",J423*VLOOKUP(N423,'[2]NGP%'!$C:$D,2,FALSE),J423*SUMIFS('[2]NGP%'!$D:$D,'[2]NGP%'!$A:$A,V423,'[2]NGP%'!$B:$B,AA423)))</f>
        <v>0</v>
      </c>
      <c r="X423" s="37">
        <f>IF(OR(V423="non comm",V423="nil",J423=0),0,IF(V423="SBM 2.1 IIPS",J423*VLOOKUP(N423,'[2]NGP%'!$C:$E,3,FALSE),J423*SUMIFS('[2]NGP%'!$E:$E,'[2]NGP%'!$A:$A,V423,'[2]NGP%'!$B:$B,AA423)))</f>
        <v>0</v>
      </c>
      <c r="Y423" s="32"/>
      <c r="Z423" s="54" t="str">
        <f>IF(MID(H423,1,4)="Item","Nil",IF(G423="contract_cover",VLOOKUP(I423,'svc type'!C:D,2,FALSE),VLOOKUP(G423,'svc type'!A:D,4,FALSE)))</f>
        <v>Nil</v>
      </c>
      <c r="AA423" s="4" t="str">
        <f>IF(B423="","",VLOOKUP(B423,Sector!C:D,2,FALSE))</f>
        <v>STC</v>
      </c>
      <c r="AB423" s="4" t="str">
        <f t="shared" si="13"/>
        <v>shirley.phee</v>
      </c>
      <c r="AC423" s="4"/>
      <c r="AD423" s="4"/>
      <c r="AE423" s="4"/>
      <c r="AF423" s="4"/>
      <c r="AG423" s="4"/>
    </row>
    <row r="424" spans="1:33" x14ac:dyDescent="0.25">
      <c r="A424" s="57">
        <v>42251.447936886572</v>
      </c>
      <c r="B424" s="32" t="s">
        <v>67</v>
      </c>
      <c r="C424" s="32" t="s">
        <v>90</v>
      </c>
      <c r="D424" s="32" t="s">
        <v>89</v>
      </c>
      <c r="E424" s="32" t="s">
        <v>5593</v>
      </c>
      <c r="F424" s="32" t="s">
        <v>6390</v>
      </c>
      <c r="G424" s="32" t="s">
        <v>166</v>
      </c>
      <c r="H424" s="32" t="s">
        <v>168</v>
      </c>
      <c r="I424" s="32" t="s">
        <v>260</v>
      </c>
      <c r="J424" s="35">
        <v>0</v>
      </c>
      <c r="K424" s="35">
        <v>0</v>
      </c>
      <c r="L424" s="35">
        <v>0</v>
      </c>
      <c r="M424" s="35">
        <v>0</v>
      </c>
      <c r="N424" s="32" t="s">
        <v>17</v>
      </c>
      <c r="O424" s="32" t="s">
        <v>18</v>
      </c>
      <c r="P424" s="32">
        <v>1</v>
      </c>
      <c r="Q424" s="32" t="s">
        <v>5594</v>
      </c>
      <c r="R424" s="39">
        <f t="shared" si="12"/>
        <v>1509</v>
      </c>
      <c r="S424" s="5" t="s">
        <v>51</v>
      </c>
      <c r="T424" s="5" t="s">
        <v>64</v>
      </c>
      <c r="U424" s="2"/>
      <c r="V424" s="2" t="str">
        <f>IF($J424+$L424=0,"nil",IF(OR($B424="TCU-WS",$B424=""),"non comm",IF(OR($G424="contract_cover",$H424="fixed price"),VLOOKUP($I424,'[1]mapping 2015'!$A:$B,2,FALSE),VLOOKUP($G424,'[1]mapping 2015'!$A:$B,2,FALSE))))</f>
        <v>nil</v>
      </c>
      <c r="W424" s="37">
        <f>IF(OR(V424="non comm",V424="nil",J424=0),0,IF(V424="SBM 2.1 IIPS",J424*VLOOKUP(N424,'[2]NGP%'!$C:$D,2,FALSE),J424*SUMIFS('[2]NGP%'!$D:$D,'[2]NGP%'!$A:$A,V424,'[2]NGP%'!$B:$B,AA424)))</f>
        <v>0</v>
      </c>
      <c r="X424" s="37">
        <f>IF(OR(V424="non comm",V424="nil",J424=0),0,IF(V424="SBM 2.1 IIPS",J424*VLOOKUP(N424,'[2]NGP%'!$C:$E,3,FALSE),J424*SUMIFS('[2]NGP%'!$E:$E,'[2]NGP%'!$A:$A,V424,'[2]NGP%'!$B:$B,AA424)))</f>
        <v>0</v>
      </c>
      <c r="Y424" s="32"/>
      <c r="Z424" s="54" t="str">
        <f>IF(MID(H424,1,4)="Item","Nil",IF(G424="contract_cover",VLOOKUP(I424,'svc type'!C:D,2,FALSE),VLOOKUP(G424,'svc type'!A:D,4,FALSE)))</f>
        <v>Nil</v>
      </c>
      <c r="AA424" s="4" t="str">
        <f>IF(B424="","",VLOOKUP(B424,Sector!C:D,2,FALSE))</f>
        <v>STC</v>
      </c>
      <c r="AB424" s="4" t="str">
        <f t="shared" si="13"/>
        <v>shirley.phee</v>
      </c>
      <c r="AC424" s="4"/>
      <c r="AD424" s="4"/>
      <c r="AE424" s="4"/>
      <c r="AF424" s="4"/>
      <c r="AG424" s="4"/>
    </row>
    <row r="425" spans="1:33" x14ac:dyDescent="0.25">
      <c r="A425" s="57">
        <v>42251.447936886572</v>
      </c>
      <c r="B425" s="32" t="s">
        <v>67</v>
      </c>
      <c r="C425" s="32" t="s">
        <v>90</v>
      </c>
      <c r="D425" s="32" t="s">
        <v>89</v>
      </c>
      <c r="E425" s="32" t="s">
        <v>5593</v>
      </c>
      <c r="F425" s="32" t="s">
        <v>6390</v>
      </c>
      <c r="G425" s="32" t="s">
        <v>166</v>
      </c>
      <c r="H425" s="32" t="s">
        <v>167</v>
      </c>
      <c r="I425" s="32" t="s">
        <v>260</v>
      </c>
      <c r="J425" s="35">
        <v>0</v>
      </c>
      <c r="K425" s="35">
        <v>0</v>
      </c>
      <c r="L425" s="35">
        <v>0</v>
      </c>
      <c r="M425" s="35">
        <v>0</v>
      </c>
      <c r="N425" s="32" t="s">
        <v>17</v>
      </c>
      <c r="O425" s="32" t="s">
        <v>18</v>
      </c>
      <c r="P425" s="32">
        <v>1</v>
      </c>
      <c r="Q425" s="32" t="s">
        <v>5594</v>
      </c>
      <c r="R425" s="39">
        <f t="shared" si="12"/>
        <v>1509</v>
      </c>
      <c r="S425" s="5" t="s">
        <v>51</v>
      </c>
      <c r="T425" s="5" t="s">
        <v>64</v>
      </c>
      <c r="U425" s="2"/>
      <c r="V425" s="2" t="str">
        <f>IF($J425+$L425=0,"nil",IF(OR($B425="TCU-WS",$B425=""),"non comm",IF(OR($G425="contract_cover",$H425="fixed price"),VLOOKUP($I425,'[1]mapping 2015'!$A:$B,2,FALSE),VLOOKUP($G425,'[1]mapping 2015'!$A:$B,2,FALSE))))</f>
        <v>nil</v>
      </c>
      <c r="W425" s="37">
        <f>IF(OR(V425="non comm",V425="nil",J425=0),0,IF(V425="SBM 2.1 IIPS",J425*VLOOKUP(N425,'[2]NGP%'!$C:$D,2,FALSE),J425*SUMIFS('[2]NGP%'!$D:$D,'[2]NGP%'!$A:$A,V425,'[2]NGP%'!$B:$B,AA425)))</f>
        <v>0</v>
      </c>
      <c r="X425" s="37">
        <f>IF(OR(V425="non comm",V425="nil",J425=0),0,IF(V425="SBM 2.1 IIPS",J425*VLOOKUP(N425,'[2]NGP%'!$C:$E,3,FALSE),J425*SUMIFS('[2]NGP%'!$E:$E,'[2]NGP%'!$A:$A,V425,'[2]NGP%'!$B:$B,AA425)))</f>
        <v>0</v>
      </c>
      <c r="Y425" s="32"/>
      <c r="Z425" s="54" t="str">
        <f>IF(MID(H425,1,4)="Item","Nil",IF(G425="contract_cover",VLOOKUP(I425,'svc type'!C:D,2,FALSE),VLOOKUP(G425,'svc type'!A:D,4,FALSE)))</f>
        <v>Nil</v>
      </c>
      <c r="AA425" s="4" t="str">
        <f>IF(B425="","",VLOOKUP(B425,Sector!C:D,2,FALSE))</f>
        <v>STC</v>
      </c>
      <c r="AB425" s="4" t="str">
        <f t="shared" si="13"/>
        <v>shirley.phee</v>
      </c>
      <c r="AC425" s="4"/>
      <c r="AD425" s="4"/>
      <c r="AE425" s="4"/>
      <c r="AF425" s="4"/>
      <c r="AG425" s="4"/>
    </row>
    <row r="426" spans="1:33" x14ac:dyDescent="0.25">
      <c r="A426" s="57">
        <v>42251.447936886572</v>
      </c>
      <c r="B426" s="32" t="s">
        <v>67</v>
      </c>
      <c r="C426" s="32" t="s">
        <v>90</v>
      </c>
      <c r="D426" s="32" t="s">
        <v>89</v>
      </c>
      <c r="E426" s="32" t="s">
        <v>5593</v>
      </c>
      <c r="F426" s="32" t="s">
        <v>6390</v>
      </c>
      <c r="G426" s="32" t="s">
        <v>166</v>
      </c>
      <c r="H426" s="32" t="s">
        <v>165</v>
      </c>
      <c r="I426" s="32" t="s">
        <v>260</v>
      </c>
      <c r="J426" s="35">
        <v>0</v>
      </c>
      <c r="K426" s="35">
        <v>0</v>
      </c>
      <c r="L426" s="35">
        <v>0</v>
      </c>
      <c r="M426" s="35">
        <v>0</v>
      </c>
      <c r="N426" s="32" t="s">
        <v>17</v>
      </c>
      <c r="O426" s="32" t="s">
        <v>18</v>
      </c>
      <c r="P426" s="32">
        <v>1</v>
      </c>
      <c r="Q426" s="32" t="s">
        <v>5594</v>
      </c>
      <c r="R426" s="39">
        <f t="shared" si="12"/>
        <v>1509</v>
      </c>
      <c r="S426" s="5" t="s">
        <v>51</v>
      </c>
      <c r="T426" s="5" t="s">
        <v>64</v>
      </c>
      <c r="U426" s="2"/>
      <c r="V426" s="2" t="str">
        <f>IF($J426+$L426=0,"nil",IF(OR($B426="TCU-WS",$B426=""),"non comm",IF(OR($G426="contract_cover",$H426="fixed price"),VLOOKUP($I426,'[1]mapping 2015'!$A:$B,2,FALSE),VLOOKUP($G426,'[1]mapping 2015'!$A:$B,2,FALSE))))</f>
        <v>nil</v>
      </c>
      <c r="W426" s="37">
        <f>IF(OR(V426="non comm",V426="nil",J426=0),0,IF(V426="SBM 2.1 IIPS",J426*VLOOKUP(N426,'[2]NGP%'!$C:$D,2,FALSE),J426*SUMIFS('[2]NGP%'!$D:$D,'[2]NGP%'!$A:$A,V426,'[2]NGP%'!$B:$B,AA426)))</f>
        <v>0</v>
      </c>
      <c r="X426" s="37">
        <f>IF(OR(V426="non comm",V426="nil",J426=0),0,IF(V426="SBM 2.1 IIPS",J426*VLOOKUP(N426,'[2]NGP%'!$C:$E,3,FALSE),J426*SUMIFS('[2]NGP%'!$E:$E,'[2]NGP%'!$A:$A,V426,'[2]NGP%'!$B:$B,AA426)))</f>
        <v>0</v>
      </c>
      <c r="Y426" s="32"/>
      <c r="Z426" s="54" t="str">
        <f>IF(MID(H426,1,4)="Item","Nil",IF(G426="contract_cover",VLOOKUP(I426,'svc type'!C:D,2,FALSE),VLOOKUP(G426,'svc type'!A:D,4,FALSE)))</f>
        <v>Nil</v>
      </c>
      <c r="AA426" s="4" t="str">
        <f>IF(B426="","",VLOOKUP(B426,Sector!C:D,2,FALSE))</f>
        <v>STC</v>
      </c>
      <c r="AB426" s="4" t="str">
        <f t="shared" si="13"/>
        <v>shirley.phee</v>
      </c>
      <c r="AC426" s="4"/>
      <c r="AD426" s="4"/>
      <c r="AE426" s="4"/>
      <c r="AF426" s="4"/>
      <c r="AG426" s="4"/>
    </row>
    <row r="427" spans="1:33" x14ac:dyDescent="0.25">
      <c r="A427" s="57">
        <v>42251.447936886572</v>
      </c>
      <c r="B427" s="32" t="s">
        <v>67</v>
      </c>
      <c r="C427" s="32" t="s">
        <v>90</v>
      </c>
      <c r="D427" s="32" t="s">
        <v>89</v>
      </c>
      <c r="E427" s="32" t="s">
        <v>5593</v>
      </c>
      <c r="F427" s="32" t="s">
        <v>6390</v>
      </c>
      <c r="G427" s="32" t="s">
        <v>87</v>
      </c>
      <c r="H427" s="32" t="s">
        <v>164</v>
      </c>
      <c r="I427" s="32" t="s">
        <v>260</v>
      </c>
      <c r="J427" s="35">
        <v>0</v>
      </c>
      <c r="K427" s="35">
        <v>0</v>
      </c>
      <c r="L427" s="35">
        <v>0</v>
      </c>
      <c r="M427" s="35">
        <v>0</v>
      </c>
      <c r="N427" s="32" t="s">
        <v>17</v>
      </c>
      <c r="O427" s="32" t="s">
        <v>18</v>
      </c>
      <c r="P427" s="32">
        <v>1</v>
      </c>
      <c r="Q427" s="32" t="s">
        <v>5594</v>
      </c>
      <c r="R427" s="39">
        <f t="shared" si="12"/>
        <v>1509</v>
      </c>
      <c r="S427" s="5" t="s">
        <v>51</v>
      </c>
      <c r="T427" s="5" t="s">
        <v>64</v>
      </c>
      <c r="U427" s="2"/>
      <c r="V427" s="2" t="str">
        <f>IF($J427+$L427=0,"nil",IF(OR($B427="TCU-WS",$B427=""),"non comm",IF(OR($G427="contract_cover",$H427="fixed price"),VLOOKUP($I427,'[1]mapping 2015'!$A:$B,2,FALSE),VLOOKUP($G427,'[1]mapping 2015'!$A:$B,2,FALSE))))</f>
        <v>nil</v>
      </c>
      <c r="W427" s="37">
        <f>IF(OR(V427="non comm",V427="nil",J427=0),0,IF(V427="SBM 2.1 IIPS",J427*VLOOKUP(N427,'[2]NGP%'!$C:$D,2,FALSE),J427*SUMIFS('[2]NGP%'!$D:$D,'[2]NGP%'!$A:$A,V427,'[2]NGP%'!$B:$B,AA427)))</f>
        <v>0</v>
      </c>
      <c r="X427" s="37">
        <f>IF(OR(V427="non comm",V427="nil",J427=0),0,IF(V427="SBM 2.1 IIPS",J427*VLOOKUP(N427,'[2]NGP%'!$C:$E,3,FALSE),J427*SUMIFS('[2]NGP%'!$E:$E,'[2]NGP%'!$A:$A,V427,'[2]NGP%'!$B:$B,AA427)))</f>
        <v>0</v>
      </c>
      <c r="Y427" s="32"/>
      <c r="Z427" s="54" t="str">
        <f>IF(MID(H427,1,4)="Item","Nil",IF(G427="contract_cover",VLOOKUP(I427,'svc type'!C:D,2,FALSE),VLOOKUP(G427,'svc type'!A:D,4,FALSE)))</f>
        <v>Nil</v>
      </c>
      <c r="AA427" s="4" t="str">
        <f>IF(B427="","",VLOOKUP(B427,Sector!C:D,2,FALSE))</f>
        <v>STC</v>
      </c>
      <c r="AB427" s="4" t="str">
        <f t="shared" si="13"/>
        <v>shirley.phee</v>
      </c>
      <c r="AC427" s="4"/>
      <c r="AD427" s="4"/>
      <c r="AE427" s="4"/>
      <c r="AF427" s="4"/>
      <c r="AG427" s="4"/>
    </row>
    <row r="428" spans="1:33" x14ac:dyDescent="0.25">
      <c r="A428" s="57">
        <v>42251.447936886572</v>
      </c>
      <c r="B428" s="32" t="s">
        <v>67</v>
      </c>
      <c r="C428" s="32" t="s">
        <v>90</v>
      </c>
      <c r="D428" s="32" t="s">
        <v>89</v>
      </c>
      <c r="E428" s="32" t="s">
        <v>5593</v>
      </c>
      <c r="F428" s="32" t="s">
        <v>6390</v>
      </c>
      <c r="G428" s="32" t="s">
        <v>99</v>
      </c>
      <c r="H428" s="32" t="s">
        <v>163</v>
      </c>
      <c r="I428" s="32" t="s">
        <v>260</v>
      </c>
      <c r="J428" s="35">
        <v>0</v>
      </c>
      <c r="K428" s="35">
        <v>0</v>
      </c>
      <c r="L428" s="35">
        <v>0</v>
      </c>
      <c r="M428" s="35">
        <v>0</v>
      </c>
      <c r="N428" s="32" t="s">
        <v>17</v>
      </c>
      <c r="O428" s="32" t="s">
        <v>18</v>
      </c>
      <c r="P428" s="32">
        <v>1</v>
      </c>
      <c r="Q428" s="32" t="s">
        <v>5594</v>
      </c>
      <c r="R428" s="39">
        <f t="shared" si="12"/>
        <v>1509</v>
      </c>
      <c r="S428" s="5" t="s">
        <v>51</v>
      </c>
      <c r="T428" s="5" t="s">
        <v>64</v>
      </c>
      <c r="U428" s="2"/>
      <c r="V428" s="2" t="str">
        <f>IF($J428+$L428=0,"nil",IF(OR($B428="TCU-WS",$B428=""),"non comm",IF(OR($G428="contract_cover",$H428="fixed price"),VLOOKUP($I428,'[1]mapping 2015'!$A:$B,2,FALSE),VLOOKUP($G428,'[1]mapping 2015'!$A:$B,2,FALSE))))</f>
        <v>nil</v>
      </c>
      <c r="W428" s="37">
        <f>IF(OR(V428="non comm",V428="nil",J428=0),0,IF(V428="SBM 2.1 IIPS",J428*VLOOKUP(N428,'[2]NGP%'!$C:$D,2,FALSE),J428*SUMIFS('[2]NGP%'!$D:$D,'[2]NGP%'!$A:$A,V428,'[2]NGP%'!$B:$B,AA428)))</f>
        <v>0</v>
      </c>
      <c r="X428" s="37">
        <f>IF(OR(V428="non comm",V428="nil",J428=0),0,IF(V428="SBM 2.1 IIPS",J428*VLOOKUP(N428,'[2]NGP%'!$C:$E,3,FALSE),J428*SUMIFS('[2]NGP%'!$E:$E,'[2]NGP%'!$A:$A,V428,'[2]NGP%'!$B:$B,AA428)))</f>
        <v>0</v>
      </c>
      <c r="Y428" s="32"/>
      <c r="Z428" s="54" t="str">
        <f>IF(MID(H428,1,4)="Item","Nil",IF(G428="contract_cover",VLOOKUP(I428,'svc type'!C:D,2,FALSE),VLOOKUP(G428,'svc type'!A:D,4,FALSE)))</f>
        <v>Nil</v>
      </c>
      <c r="AA428" s="4" t="str">
        <f>IF(B428="","",VLOOKUP(B428,Sector!C:D,2,FALSE))</f>
        <v>STC</v>
      </c>
      <c r="AB428" s="4" t="str">
        <f t="shared" si="13"/>
        <v>shirley.phee</v>
      </c>
      <c r="AC428" s="4"/>
      <c r="AD428" s="4"/>
      <c r="AE428" s="4"/>
      <c r="AF428" s="4"/>
      <c r="AG428" s="4"/>
    </row>
    <row r="429" spans="1:33" x14ac:dyDescent="0.25">
      <c r="A429" s="57">
        <v>42251.447936886572</v>
      </c>
      <c r="B429" s="32" t="s">
        <v>67</v>
      </c>
      <c r="C429" s="32" t="s">
        <v>90</v>
      </c>
      <c r="D429" s="32" t="s">
        <v>89</v>
      </c>
      <c r="E429" s="32" t="s">
        <v>5593</v>
      </c>
      <c r="F429" s="32" t="s">
        <v>6390</v>
      </c>
      <c r="G429" s="32" t="s">
        <v>119</v>
      </c>
      <c r="H429" s="32" t="s">
        <v>161</v>
      </c>
      <c r="I429" s="32" t="s">
        <v>260</v>
      </c>
      <c r="J429" s="35">
        <v>0</v>
      </c>
      <c r="K429" s="35">
        <v>0</v>
      </c>
      <c r="L429" s="35">
        <v>0</v>
      </c>
      <c r="M429" s="35">
        <v>0</v>
      </c>
      <c r="N429" s="32" t="s">
        <v>17</v>
      </c>
      <c r="O429" s="32" t="s">
        <v>18</v>
      </c>
      <c r="P429" s="32">
        <v>1</v>
      </c>
      <c r="Q429" s="32" t="s">
        <v>5594</v>
      </c>
      <c r="R429" s="39">
        <f t="shared" si="12"/>
        <v>1509</v>
      </c>
      <c r="S429" s="5" t="s">
        <v>51</v>
      </c>
      <c r="T429" s="5" t="s">
        <v>64</v>
      </c>
      <c r="U429" s="2"/>
      <c r="V429" s="2" t="str">
        <f>IF($J429+$L429=0,"nil",IF(OR($B429="TCU-WS",$B429=""),"non comm",IF(OR($G429="contract_cover",$H429="fixed price"),VLOOKUP($I429,'[1]mapping 2015'!$A:$B,2,FALSE),VLOOKUP($G429,'[1]mapping 2015'!$A:$B,2,FALSE))))</f>
        <v>nil</v>
      </c>
      <c r="W429" s="37">
        <f>IF(OR(V429="non comm",V429="nil",J429=0),0,IF(V429="SBM 2.1 IIPS",J429*VLOOKUP(N429,'[2]NGP%'!$C:$D,2,FALSE),J429*SUMIFS('[2]NGP%'!$D:$D,'[2]NGP%'!$A:$A,V429,'[2]NGP%'!$B:$B,AA429)))</f>
        <v>0</v>
      </c>
      <c r="X429" s="37">
        <f>IF(OR(V429="non comm",V429="nil",J429=0),0,IF(V429="SBM 2.1 IIPS",J429*VLOOKUP(N429,'[2]NGP%'!$C:$E,3,FALSE),J429*SUMIFS('[2]NGP%'!$E:$E,'[2]NGP%'!$A:$A,V429,'[2]NGP%'!$B:$B,AA429)))</f>
        <v>0</v>
      </c>
      <c r="Y429" s="32"/>
      <c r="Z429" s="54" t="str">
        <f>IF(MID(H429,1,4)="Item","Nil",IF(G429="contract_cover",VLOOKUP(I429,'svc type'!C:D,2,FALSE),VLOOKUP(G429,'svc type'!A:D,4,FALSE)))</f>
        <v>Nil</v>
      </c>
      <c r="AA429" s="4" t="str">
        <f>IF(B429="","",VLOOKUP(B429,Sector!C:D,2,FALSE))</f>
        <v>STC</v>
      </c>
      <c r="AB429" s="4" t="str">
        <f t="shared" si="13"/>
        <v>shirley.phee</v>
      </c>
      <c r="AC429" s="4"/>
      <c r="AD429" s="4"/>
      <c r="AE429" s="4"/>
      <c r="AF429" s="4"/>
      <c r="AG429" s="4"/>
    </row>
    <row r="430" spans="1:33" x14ac:dyDescent="0.25">
      <c r="A430" s="57">
        <v>42251.447936886572</v>
      </c>
      <c r="B430" s="32" t="s">
        <v>67</v>
      </c>
      <c r="C430" s="32" t="s">
        <v>90</v>
      </c>
      <c r="D430" s="32" t="s">
        <v>89</v>
      </c>
      <c r="E430" s="32" t="s">
        <v>5593</v>
      </c>
      <c r="F430" s="32" t="s">
        <v>6390</v>
      </c>
      <c r="G430" s="32" t="s">
        <v>119</v>
      </c>
      <c r="H430" s="32" t="s">
        <v>160</v>
      </c>
      <c r="I430" s="32" t="s">
        <v>260</v>
      </c>
      <c r="J430" s="35">
        <v>0</v>
      </c>
      <c r="K430" s="35">
        <v>0</v>
      </c>
      <c r="L430" s="35">
        <v>0</v>
      </c>
      <c r="M430" s="35">
        <v>0</v>
      </c>
      <c r="N430" s="32" t="s">
        <v>17</v>
      </c>
      <c r="O430" s="32" t="s">
        <v>18</v>
      </c>
      <c r="P430" s="32">
        <v>1</v>
      </c>
      <c r="Q430" s="32" t="s">
        <v>5594</v>
      </c>
      <c r="R430" s="39">
        <f t="shared" si="12"/>
        <v>1509</v>
      </c>
      <c r="S430" s="5" t="s">
        <v>51</v>
      </c>
      <c r="T430" s="5" t="s">
        <v>64</v>
      </c>
      <c r="U430" s="2"/>
      <c r="V430" s="2" t="str">
        <f>IF($J430+$L430=0,"nil",IF(OR($B430="TCU-WS",$B430=""),"non comm",IF(OR($G430="contract_cover",$H430="fixed price"),VLOOKUP($I430,'[1]mapping 2015'!$A:$B,2,FALSE),VLOOKUP($G430,'[1]mapping 2015'!$A:$B,2,FALSE))))</f>
        <v>nil</v>
      </c>
      <c r="W430" s="37">
        <f>IF(OR(V430="non comm",V430="nil",J430=0),0,IF(V430="SBM 2.1 IIPS",J430*VLOOKUP(N430,'[2]NGP%'!$C:$D,2,FALSE),J430*SUMIFS('[2]NGP%'!$D:$D,'[2]NGP%'!$A:$A,V430,'[2]NGP%'!$B:$B,AA430)))</f>
        <v>0</v>
      </c>
      <c r="X430" s="37">
        <f>IF(OR(V430="non comm",V430="nil",J430=0),0,IF(V430="SBM 2.1 IIPS",J430*VLOOKUP(N430,'[2]NGP%'!$C:$E,3,FALSE),J430*SUMIFS('[2]NGP%'!$E:$E,'[2]NGP%'!$A:$A,V430,'[2]NGP%'!$B:$B,AA430)))</f>
        <v>0</v>
      </c>
      <c r="Y430" s="32"/>
      <c r="Z430" s="54" t="str">
        <f>IF(MID(H430,1,4)="Item","Nil",IF(G430="contract_cover",VLOOKUP(I430,'svc type'!C:D,2,FALSE),VLOOKUP(G430,'svc type'!A:D,4,FALSE)))</f>
        <v>Nil</v>
      </c>
      <c r="AA430" s="4" t="str">
        <f>IF(B430="","",VLOOKUP(B430,Sector!C:D,2,FALSE))</f>
        <v>STC</v>
      </c>
      <c r="AB430" s="4" t="str">
        <f t="shared" si="13"/>
        <v>shirley.phee</v>
      </c>
      <c r="AC430" s="4"/>
      <c r="AD430" s="4"/>
      <c r="AE430" s="4"/>
      <c r="AF430" s="4"/>
      <c r="AG430" s="4"/>
    </row>
    <row r="431" spans="1:33" x14ac:dyDescent="0.25">
      <c r="A431" s="57">
        <v>42251.447936886572</v>
      </c>
      <c r="B431" s="32" t="s">
        <v>67</v>
      </c>
      <c r="C431" s="32" t="s">
        <v>90</v>
      </c>
      <c r="D431" s="32" t="s">
        <v>89</v>
      </c>
      <c r="E431" s="32" t="s">
        <v>5593</v>
      </c>
      <c r="F431" s="32" t="s">
        <v>6390</v>
      </c>
      <c r="G431" s="32" t="s">
        <v>100</v>
      </c>
      <c r="H431" s="32" t="s">
        <v>159</v>
      </c>
      <c r="I431" s="32" t="s">
        <v>260</v>
      </c>
      <c r="J431" s="35">
        <v>0</v>
      </c>
      <c r="K431" s="35">
        <v>0</v>
      </c>
      <c r="L431" s="35">
        <v>0</v>
      </c>
      <c r="M431" s="35">
        <v>0</v>
      </c>
      <c r="N431" s="32" t="s">
        <v>17</v>
      </c>
      <c r="O431" s="32" t="s">
        <v>18</v>
      </c>
      <c r="P431" s="32">
        <v>1</v>
      </c>
      <c r="Q431" s="32" t="s">
        <v>5594</v>
      </c>
      <c r="R431" s="39">
        <f t="shared" si="12"/>
        <v>1509</v>
      </c>
      <c r="S431" s="5" t="s">
        <v>51</v>
      </c>
      <c r="T431" s="5" t="s">
        <v>64</v>
      </c>
      <c r="U431" s="2"/>
      <c r="V431" s="2" t="str">
        <f>IF($J431+$L431=0,"nil",IF(OR($B431="TCU-WS",$B431=""),"non comm",IF(OR($G431="contract_cover",$H431="fixed price"),VLOOKUP($I431,'[1]mapping 2015'!$A:$B,2,FALSE),VLOOKUP($G431,'[1]mapping 2015'!$A:$B,2,FALSE))))</f>
        <v>nil</v>
      </c>
      <c r="W431" s="37">
        <f>IF(OR(V431="non comm",V431="nil",J431=0),0,IF(V431="SBM 2.1 IIPS",J431*VLOOKUP(N431,'[2]NGP%'!$C:$D,2,FALSE),J431*SUMIFS('[2]NGP%'!$D:$D,'[2]NGP%'!$A:$A,V431,'[2]NGP%'!$B:$B,AA431)))</f>
        <v>0</v>
      </c>
      <c r="X431" s="37">
        <f>IF(OR(V431="non comm",V431="nil",J431=0),0,IF(V431="SBM 2.1 IIPS",J431*VLOOKUP(N431,'[2]NGP%'!$C:$E,3,FALSE),J431*SUMIFS('[2]NGP%'!$E:$E,'[2]NGP%'!$A:$A,V431,'[2]NGP%'!$B:$B,AA431)))</f>
        <v>0</v>
      </c>
      <c r="Y431" s="32"/>
      <c r="Z431" s="54" t="str">
        <f>IF(MID(H431,1,4)="Item","Nil",IF(G431="contract_cover",VLOOKUP(I431,'svc type'!C:D,2,FALSE),VLOOKUP(G431,'svc type'!A:D,4,FALSE)))</f>
        <v>Nil</v>
      </c>
      <c r="AA431" s="4" t="str">
        <f>IF(B431="","",VLOOKUP(B431,Sector!C:D,2,FALSE))</f>
        <v>STC</v>
      </c>
      <c r="AB431" s="4" t="str">
        <f t="shared" si="13"/>
        <v>shirley.phee</v>
      </c>
      <c r="AC431" s="4"/>
      <c r="AD431" s="4"/>
      <c r="AE431" s="4"/>
      <c r="AF431" s="4"/>
      <c r="AG431" s="4"/>
    </row>
    <row r="432" spans="1:33" x14ac:dyDescent="0.25">
      <c r="A432" s="57">
        <v>42251.447936886572</v>
      </c>
      <c r="B432" s="32" t="s">
        <v>67</v>
      </c>
      <c r="C432" s="32" t="s">
        <v>90</v>
      </c>
      <c r="D432" s="32" t="s">
        <v>89</v>
      </c>
      <c r="E432" s="32" t="s">
        <v>5593</v>
      </c>
      <c r="F432" s="32" t="s">
        <v>6390</v>
      </c>
      <c r="G432" s="32" t="s">
        <v>99</v>
      </c>
      <c r="H432" s="32" t="s">
        <v>158</v>
      </c>
      <c r="I432" s="32" t="s">
        <v>260</v>
      </c>
      <c r="J432" s="35">
        <v>0</v>
      </c>
      <c r="K432" s="35">
        <v>0</v>
      </c>
      <c r="L432" s="35">
        <v>0</v>
      </c>
      <c r="M432" s="35">
        <v>0</v>
      </c>
      <c r="N432" s="32" t="s">
        <v>17</v>
      </c>
      <c r="O432" s="32" t="s">
        <v>18</v>
      </c>
      <c r="P432" s="32">
        <v>1</v>
      </c>
      <c r="Q432" s="32" t="s">
        <v>5594</v>
      </c>
      <c r="R432" s="39">
        <f t="shared" si="12"/>
        <v>1509</v>
      </c>
      <c r="S432" s="5" t="s">
        <v>51</v>
      </c>
      <c r="T432" s="5" t="s">
        <v>64</v>
      </c>
      <c r="U432" s="2"/>
      <c r="V432" s="2" t="str">
        <f>IF($J432+$L432=0,"nil",IF(OR($B432="TCU-WS",$B432=""),"non comm",IF(OR($G432="contract_cover",$H432="fixed price"),VLOOKUP($I432,'[1]mapping 2015'!$A:$B,2,FALSE),VLOOKUP($G432,'[1]mapping 2015'!$A:$B,2,FALSE))))</f>
        <v>nil</v>
      </c>
      <c r="W432" s="37">
        <f>IF(OR(V432="non comm",V432="nil",J432=0),0,IF(V432="SBM 2.1 IIPS",J432*VLOOKUP(N432,'[2]NGP%'!$C:$D,2,FALSE),J432*SUMIFS('[2]NGP%'!$D:$D,'[2]NGP%'!$A:$A,V432,'[2]NGP%'!$B:$B,AA432)))</f>
        <v>0</v>
      </c>
      <c r="X432" s="37">
        <f>IF(OR(V432="non comm",V432="nil",J432=0),0,IF(V432="SBM 2.1 IIPS",J432*VLOOKUP(N432,'[2]NGP%'!$C:$E,3,FALSE),J432*SUMIFS('[2]NGP%'!$E:$E,'[2]NGP%'!$A:$A,V432,'[2]NGP%'!$B:$B,AA432)))</f>
        <v>0</v>
      </c>
      <c r="Y432" s="32"/>
      <c r="Z432" s="54" t="str">
        <f>IF(MID(H432,1,4)="Item","Nil",IF(G432="contract_cover",VLOOKUP(I432,'svc type'!C:D,2,FALSE),VLOOKUP(G432,'svc type'!A:D,4,FALSE)))</f>
        <v>Nil</v>
      </c>
      <c r="AA432" s="4" t="str">
        <f>IF(B432="","",VLOOKUP(B432,Sector!C:D,2,FALSE))</f>
        <v>STC</v>
      </c>
      <c r="AB432" s="4" t="str">
        <f t="shared" si="13"/>
        <v>shirley.phee</v>
      </c>
      <c r="AC432" s="4"/>
      <c r="AD432" s="4"/>
      <c r="AE432" s="4"/>
      <c r="AF432" s="4"/>
      <c r="AG432" s="4"/>
    </row>
    <row r="433" spans="1:33" x14ac:dyDescent="0.25">
      <c r="A433" s="57">
        <v>42251.447936886572</v>
      </c>
      <c r="B433" s="32" t="s">
        <v>67</v>
      </c>
      <c r="C433" s="32" t="s">
        <v>90</v>
      </c>
      <c r="D433" s="32" t="s">
        <v>89</v>
      </c>
      <c r="E433" s="32" t="s">
        <v>5593</v>
      </c>
      <c r="F433" s="32" t="s">
        <v>6390</v>
      </c>
      <c r="G433" s="32" t="s">
        <v>99</v>
      </c>
      <c r="H433" s="32" t="s">
        <v>157</v>
      </c>
      <c r="I433" s="32" t="s">
        <v>260</v>
      </c>
      <c r="J433" s="35">
        <v>0</v>
      </c>
      <c r="K433" s="35">
        <v>0</v>
      </c>
      <c r="L433" s="35">
        <v>0</v>
      </c>
      <c r="M433" s="35">
        <v>0</v>
      </c>
      <c r="N433" s="32" t="s">
        <v>17</v>
      </c>
      <c r="O433" s="32" t="s">
        <v>18</v>
      </c>
      <c r="P433" s="32">
        <v>1</v>
      </c>
      <c r="Q433" s="32" t="s">
        <v>5594</v>
      </c>
      <c r="R433" s="39">
        <f t="shared" si="12"/>
        <v>1509</v>
      </c>
      <c r="S433" s="5" t="s">
        <v>51</v>
      </c>
      <c r="T433" s="5" t="s">
        <v>64</v>
      </c>
      <c r="U433" s="2"/>
      <c r="V433" s="2" t="str">
        <f>IF($J433+$L433=0,"nil",IF(OR($B433="TCU-WS",$B433=""),"non comm",IF(OR($G433="contract_cover",$H433="fixed price"),VLOOKUP($I433,'[1]mapping 2015'!$A:$B,2,FALSE),VLOOKUP($G433,'[1]mapping 2015'!$A:$B,2,FALSE))))</f>
        <v>nil</v>
      </c>
      <c r="W433" s="37">
        <f>IF(OR(V433="non comm",V433="nil",J433=0),0,IF(V433="SBM 2.1 IIPS",J433*VLOOKUP(N433,'[2]NGP%'!$C:$D,2,FALSE),J433*SUMIFS('[2]NGP%'!$D:$D,'[2]NGP%'!$A:$A,V433,'[2]NGP%'!$B:$B,AA433)))</f>
        <v>0</v>
      </c>
      <c r="X433" s="37">
        <f>IF(OR(V433="non comm",V433="nil",J433=0),0,IF(V433="SBM 2.1 IIPS",J433*VLOOKUP(N433,'[2]NGP%'!$C:$E,3,FALSE),J433*SUMIFS('[2]NGP%'!$E:$E,'[2]NGP%'!$A:$A,V433,'[2]NGP%'!$B:$B,AA433)))</f>
        <v>0</v>
      </c>
      <c r="Y433" s="32"/>
      <c r="Z433" s="54" t="str">
        <f>IF(MID(H433,1,4)="Item","Nil",IF(G433="contract_cover",VLOOKUP(I433,'svc type'!C:D,2,FALSE),VLOOKUP(G433,'svc type'!A:D,4,FALSE)))</f>
        <v>Nil</v>
      </c>
      <c r="AA433" s="4" t="str">
        <f>IF(B433="","",VLOOKUP(B433,Sector!C:D,2,FALSE))</f>
        <v>STC</v>
      </c>
      <c r="AB433" s="4" t="str">
        <f t="shared" si="13"/>
        <v>shirley.phee</v>
      </c>
      <c r="AC433" s="4"/>
      <c r="AD433" s="4"/>
      <c r="AE433" s="4"/>
      <c r="AF433" s="4"/>
      <c r="AG433" s="4"/>
    </row>
    <row r="434" spans="1:33" x14ac:dyDescent="0.25">
      <c r="A434" s="57">
        <v>42251.447936886572</v>
      </c>
      <c r="B434" s="32" t="s">
        <v>67</v>
      </c>
      <c r="C434" s="32" t="s">
        <v>90</v>
      </c>
      <c r="D434" s="32" t="s">
        <v>89</v>
      </c>
      <c r="E434" s="32" t="s">
        <v>5593</v>
      </c>
      <c r="F434" s="32" t="s">
        <v>6390</v>
      </c>
      <c r="G434" s="32" t="s">
        <v>99</v>
      </c>
      <c r="H434" s="32" t="s">
        <v>156</v>
      </c>
      <c r="I434" s="32" t="s">
        <v>260</v>
      </c>
      <c r="J434" s="35">
        <v>0</v>
      </c>
      <c r="K434" s="35">
        <v>0</v>
      </c>
      <c r="L434" s="35">
        <v>0</v>
      </c>
      <c r="M434" s="35">
        <v>0</v>
      </c>
      <c r="N434" s="32" t="s">
        <v>17</v>
      </c>
      <c r="O434" s="32" t="s">
        <v>18</v>
      </c>
      <c r="P434" s="32">
        <v>1</v>
      </c>
      <c r="Q434" s="32" t="s">
        <v>5594</v>
      </c>
      <c r="R434" s="39">
        <f t="shared" si="12"/>
        <v>1509</v>
      </c>
      <c r="S434" s="5" t="s">
        <v>51</v>
      </c>
      <c r="T434" s="5" t="s">
        <v>64</v>
      </c>
      <c r="U434" s="2"/>
      <c r="V434" s="2" t="str">
        <f>IF($J434+$L434=0,"nil",IF(OR($B434="TCU-WS",$B434=""),"non comm",IF(OR($G434="contract_cover",$H434="fixed price"),VLOOKUP($I434,'[1]mapping 2015'!$A:$B,2,FALSE),VLOOKUP($G434,'[1]mapping 2015'!$A:$B,2,FALSE))))</f>
        <v>nil</v>
      </c>
      <c r="W434" s="37">
        <f>IF(OR(V434="non comm",V434="nil",J434=0),0,IF(V434="SBM 2.1 IIPS",J434*VLOOKUP(N434,'[2]NGP%'!$C:$D,2,FALSE),J434*SUMIFS('[2]NGP%'!$D:$D,'[2]NGP%'!$A:$A,V434,'[2]NGP%'!$B:$B,AA434)))</f>
        <v>0</v>
      </c>
      <c r="X434" s="37">
        <f>IF(OR(V434="non comm",V434="nil",J434=0),0,IF(V434="SBM 2.1 IIPS",J434*VLOOKUP(N434,'[2]NGP%'!$C:$E,3,FALSE),J434*SUMIFS('[2]NGP%'!$E:$E,'[2]NGP%'!$A:$A,V434,'[2]NGP%'!$B:$B,AA434)))</f>
        <v>0</v>
      </c>
      <c r="Y434" s="32"/>
      <c r="Z434" s="54" t="str">
        <f>IF(MID(H434,1,4)="Item","Nil",IF(G434="contract_cover",VLOOKUP(I434,'svc type'!C:D,2,FALSE),VLOOKUP(G434,'svc type'!A:D,4,FALSE)))</f>
        <v>Nil</v>
      </c>
      <c r="AA434" s="4" t="str">
        <f>IF(B434="","",VLOOKUP(B434,Sector!C:D,2,FALSE))</f>
        <v>STC</v>
      </c>
      <c r="AB434" s="4" t="str">
        <f t="shared" si="13"/>
        <v>shirley.phee</v>
      </c>
      <c r="AC434" s="4"/>
      <c r="AD434" s="4"/>
      <c r="AE434" s="4"/>
      <c r="AF434" s="4"/>
      <c r="AG434" s="4"/>
    </row>
    <row r="435" spans="1:33" x14ac:dyDescent="0.25">
      <c r="A435" s="57">
        <v>42251.447936886572</v>
      </c>
      <c r="B435" s="32" t="s">
        <v>67</v>
      </c>
      <c r="C435" s="32" t="s">
        <v>90</v>
      </c>
      <c r="D435" s="32" t="s">
        <v>89</v>
      </c>
      <c r="E435" s="32" t="s">
        <v>5593</v>
      </c>
      <c r="F435" s="32" t="s">
        <v>6390</v>
      </c>
      <c r="G435" s="32" t="s">
        <v>155</v>
      </c>
      <c r="H435" s="32" t="s">
        <v>154</v>
      </c>
      <c r="I435" s="32" t="s">
        <v>260</v>
      </c>
      <c r="J435" s="35">
        <v>0</v>
      </c>
      <c r="K435" s="35">
        <v>0</v>
      </c>
      <c r="L435" s="35">
        <v>0</v>
      </c>
      <c r="M435" s="35">
        <v>0</v>
      </c>
      <c r="N435" s="32" t="s">
        <v>17</v>
      </c>
      <c r="O435" s="32" t="s">
        <v>18</v>
      </c>
      <c r="P435" s="32">
        <v>1</v>
      </c>
      <c r="Q435" s="32" t="s">
        <v>5594</v>
      </c>
      <c r="R435" s="39">
        <f t="shared" si="12"/>
        <v>1509</v>
      </c>
      <c r="S435" s="5" t="s">
        <v>51</v>
      </c>
      <c r="T435" s="5" t="s">
        <v>64</v>
      </c>
      <c r="U435" s="2"/>
      <c r="V435" s="2" t="str">
        <f>IF($J435+$L435=0,"nil",IF(OR($B435="TCU-WS",$B435=""),"non comm",IF(OR($G435="contract_cover",$H435="fixed price"),VLOOKUP($I435,'[1]mapping 2015'!$A:$B,2,FALSE),VLOOKUP($G435,'[1]mapping 2015'!$A:$B,2,FALSE))))</f>
        <v>nil</v>
      </c>
      <c r="W435" s="37">
        <f>IF(OR(V435="non comm",V435="nil",J435=0),0,IF(V435="SBM 2.1 IIPS",J435*VLOOKUP(N435,'[2]NGP%'!$C:$D,2,FALSE),J435*SUMIFS('[2]NGP%'!$D:$D,'[2]NGP%'!$A:$A,V435,'[2]NGP%'!$B:$B,AA435)))</f>
        <v>0</v>
      </c>
      <c r="X435" s="37">
        <f>IF(OR(V435="non comm",V435="nil",J435=0),0,IF(V435="SBM 2.1 IIPS",J435*VLOOKUP(N435,'[2]NGP%'!$C:$E,3,FALSE),J435*SUMIFS('[2]NGP%'!$E:$E,'[2]NGP%'!$A:$A,V435,'[2]NGP%'!$B:$B,AA435)))</f>
        <v>0</v>
      </c>
      <c r="Y435" s="32"/>
      <c r="Z435" s="54" t="str">
        <f>IF(MID(H435,1,4)="Item","Nil",IF(G435="contract_cover",VLOOKUP(I435,'svc type'!C:D,2,FALSE),VLOOKUP(G435,'svc type'!A:D,4,FALSE)))</f>
        <v>Nil</v>
      </c>
      <c r="AA435" s="4" t="str">
        <f>IF(B435="","",VLOOKUP(B435,Sector!C:D,2,FALSE))</f>
        <v>STC</v>
      </c>
      <c r="AB435" s="4" t="str">
        <f t="shared" si="13"/>
        <v>shirley.phee</v>
      </c>
      <c r="AC435" s="4"/>
      <c r="AD435" s="4"/>
      <c r="AE435" s="4"/>
      <c r="AF435" s="4"/>
      <c r="AG435" s="4"/>
    </row>
    <row r="436" spans="1:33" x14ac:dyDescent="0.25">
      <c r="A436" s="57">
        <v>42251.447936886572</v>
      </c>
      <c r="B436" s="32" t="s">
        <v>67</v>
      </c>
      <c r="C436" s="32" t="s">
        <v>90</v>
      </c>
      <c r="D436" s="32" t="s">
        <v>89</v>
      </c>
      <c r="E436" s="32" t="s">
        <v>5593</v>
      </c>
      <c r="F436" s="32" t="s">
        <v>6390</v>
      </c>
      <c r="G436" s="32" t="s">
        <v>153</v>
      </c>
      <c r="H436" s="32" t="s">
        <v>152</v>
      </c>
      <c r="I436" s="32" t="s">
        <v>260</v>
      </c>
      <c r="J436" s="35">
        <v>0</v>
      </c>
      <c r="K436" s="35">
        <v>0</v>
      </c>
      <c r="L436" s="35">
        <v>0</v>
      </c>
      <c r="M436" s="35">
        <v>0</v>
      </c>
      <c r="N436" s="32" t="s">
        <v>17</v>
      </c>
      <c r="O436" s="32" t="s">
        <v>18</v>
      </c>
      <c r="P436" s="32">
        <v>1</v>
      </c>
      <c r="Q436" s="32" t="s">
        <v>5594</v>
      </c>
      <c r="R436" s="39">
        <f t="shared" si="12"/>
        <v>1509</v>
      </c>
      <c r="S436" s="5" t="s">
        <v>51</v>
      </c>
      <c r="T436" s="5" t="s">
        <v>64</v>
      </c>
      <c r="U436" s="2"/>
      <c r="V436" s="2" t="str">
        <f>IF($J436+$L436=0,"nil",IF(OR($B436="TCU-WS",$B436=""),"non comm",IF(OR($G436="contract_cover",$H436="fixed price"),VLOOKUP($I436,'[1]mapping 2015'!$A:$B,2,FALSE),VLOOKUP($G436,'[1]mapping 2015'!$A:$B,2,FALSE))))</f>
        <v>nil</v>
      </c>
      <c r="W436" s="37">
        <f>IF(OR(V436="non comm",V436="nil",J436=0),0,IF(V436="SBM 2.1 IIPS",J436*VLOOKUP(N436,'[2]NGP%'!$C:$D,2,FALSE),J436*SUMIFS('[2]NGP%'!$D:$D,'[2]NGP%'!$A:$A,V436,'[2]NGP%'!$B:$B,AA436)))</f>
        <v>0</v>
      </c>
      <c r="X436" s="37">
        <f>IF(OR(V436="non comm",V436="nil",J436=0),0,IF(V436="SBM 2.1 IIPS",J436*VLOOKUP(N436,'[2]NGP%'!$C:$E,3,FALSE),J436*SUMIFS('[2]NGP%'!$E:$E,'[2]NGP%'!$A:$A,V436,'[2]NGP%'!$B:$B,AA436)))</f>
        <v>0</v>
      </c>
      <c r="Y436" s="32"/>
      <c r="Z436" s="54" t="str">
        <f>IF(MID(H436,1,4)="Item","Nil",IF(G436="contract_cover",VLOOKUP(I436,'svc type'!C:D,2,FALSE),VLOOKUP(G436,'svc type'!A:D,4,FALSE)))</f>
        <v>Nil</v>
      </c>
      <c r="AA436" s="4" t="str">
        <f>IF(B436="","",VLOOKUP(B436,Sector!C:D,2,FALSE))</f>
        <v>STC</v>
      </c>
      <c r="AB436" s="4" t="str">
        <f t="shared" si="13"/>
        <v>shirley.phee</v>
      </c>
      <c r="AC436" s="4"/>
      <c r="AD436" s="4"/>
      <c r="AE436" s="4"/>
      <c r="AF436" s="4"/>
      <c r="AG436" s="4"/>
    </row>
    <row r="437" spans="1:33" x14ac:dyDescent="0.25">
      <c r="A437" s="57">
        <v>42251.447936886572</v>
      </c>
      <c r="B437" s="32" t="s">
        <v>67</v>
      </c>
      <c r="C437" s="32" t="s">
        <v>90</v>
      </c>
      <c r="D437" s="32" t="s">
        <v>89</v>
      </c>
      <c r="E437" s="32" t="s">
        <v>5593</v>
      </c>
      <c r="F437" s="32" t="s">
        <v>6390</v>
      </c>
      <c r="G437" s="32" t="s">
        <v>115</v>
      </c>
      <c r="H437" s="32" t="s">
        <v>189</v>
      </c>
      <c r="I437" s="32" t="s">
        <v>260</v>
      </c>
      <c r="J437" s="35">
        <v>0</v>
      </c>
      <c r="K437" s="35">
        <v>0</v>
      </c>
      <c r="L437" s="35">
        <v>0</v>
      </c>
      <c r="M437" s="35">
        <v>0</v>
      </c>
      <c r="N437" s="32" t="s">
        <v>17</v>
      </c>
      <c r="O437" s="32" t="s">
        <v>18</v>
      </c>
      <c r="P437" s="32">
        <v>1</v>
      </c>
      <c r="Q437" s="32" t="s">
        <v>5594</v>
      </c>
      <c r="R437" s="39">
        <f t="shared" si="12"/>
        <v>1509</v>
      </c>
      <c r="S437" s="5" t="s">
        <v>51</v>
      </c>
      <c r="T437" s="5" t="s">
        <v>64</v>
      </c>
      <c r="U437" s="2"/>
      <c r="V437" s="2" t="str">
        <f>IF($J437+$L437=0,"nil",IF(OR($B437="TCU-WS",$B437=""),"non comm",IF(OR($G437="contract_cover",$H437="fixed price"),VLOOKUP($I437,'[1]mapping 2015'!$A:$B,2,FALSE),VLOOKUP($G437,'[1]mapping 2015'!$A:$B,2,FALSE))))</f>
        <v>nil</v>
      </c>
      <c r="W437" s="37">
        <f>IF(OR(V437="non comm",V437="nil",J437=0),0,IF(V437="SBM 2.1 IIPS",J437*VLOOKUP(N437,'[2]NGP%'!$C:$D,2,FALSE),J437*SUMIFS('[2]NGP%'!$D:$D,'[2]NGP%'!$A:$A,V437,'[2]NGP%'!$B:$B,AA437)))</f>
        <v>0</v>
      </c>
      <c r="X437" s="37">
        <f>IF(OR(V437="non comm",V437="nil",J437=0),0,IF(V437="SBM 2.1 IIPS",J437*VLOOKUP(N437,'[2]NGP%'!$C:$E,3,FALSE),J437*SUMIFS('[2]NGP%'!$E:$E,'[2]NGP%'!$A:$A,V437,'[2]NGP%'!$B:$B,AA437)))</f>
        <v>0</v>
      </c>
      <c r="Y437" s="32"/>
      <c r="Z437" s="54" t="str">
        <f>IF(MID(H437,1,4)="Item","Nil",IF(G437="contract_cover",VLOOKUP(I437,'svc type'!C:D,2,FALSE),VLOOKUP(G437,'svc type'!A:D,4,FALSE)))</f>
        <v>Nil</v>
      </c>
      <c r="AA437" s="4" t="str">
        <f>IF(B437="","",VLOOKUP(B437,Sector!C:D,2,FALSE))</f>
        <v>STC</v>
      </c>
      <c r="AB437" s="4" t="str">
        <f t="shared" si="13"/>
        <v>shirley.phee</v>
      </c>
      <c r="AC437" s="4"/>
      <c r="AD437" s="4"/>
      <c r="AE437" s="4"/>
      <c r="AF437" s="4"/>
      <c r="AG437" s="4"/>
    </row>
    <row r="438" spans="1:33" x14ac:dyDescent="0.25">
      <c r="A438" s="57">
        <v>42251.447936886572</v>
      </c>
      <c r="B438" s="32" t="s">
        <v>67</v>
      </c>
      <c r="C438" s="32" t="s">
        <v>90</v>
      </c>
      <c r="D438" s="32" t="s">
        <v>89</v>
      </c>
      <c r="E438" s="32" t="s">
        <v>5593</v>
      </c>
      <c r="F438" s="32" t="s">
        <v>6390</v>
      </c>
      <c r="G438" s="32" t="s">
        <v>115</v>
      </c>
      <c r="H438" s="32" t="s">
        <v>188</v>
      </c>
      <c r="I438" s="32" t="s">
        <v>260</v>
      </c>
      <c r="J438" s="35">
        <v>0</v>
      </c>
      <c r="K438" s="35">
        <v>0</v>
      </c>
      <c r="L438" s="35">
        <v>0</v>
      </c>
      <c r="M438" s="35">
        <v>0</v>
      </c>
      <c r="N438" s="32" t="s">
        <v>17</v>
      </c>
      <c r="O438" s="32" t="s">
        <v>18</v>
      </c>
      <c r="P438" s="32">
        <v>1</v>
      </c>
      <c r="Q438" s="32" t="s">
        <v>5594</v>
      </c>
      <c r="R438" s="39">
        <f t="shared" si="12"/>
        <v>1509</v>
      </c>
      <c r="S438" s="5" t="s">
        <v>51</v>
      </c>
      <c r="T438" s="5" t="s">
        <v>64</v>
      </c>
      <c r="U438" s="2"/>
      <c r="V438" s="2" t="str">
        <f>IF($J438+$L438=0,"nil",IF(OR($B438="TCU-WS",$B438=""),"non comm",IF(OR($G438="contract_cover",$H438="fixed price"),VLOOKUP($I438,'[1]mapping 2015'!$A:$B,2,FALSE),VLOOKUP($G438,'[1]mapping 2015'!$A:$B,2,FALSE))))</f>
        <v>nil</v>
      </c>
      <c r="W438" s="37">
        <f>IF(OR(V438="non comm",V438="nil",J438=0),0,IF(V438="SBM 2.1 IIPS",J438*VLOOKUP(N438,'[2]NGP%'!$C:$D,2,FALSE),J438*SUMIFS('[2]NGP%'!$D:$D,'[2]NGP%'!$A:$A,V438,'[2]NGP%'!$B:$B,AA438)))</f>
        <v>0</v>
      </c>
      <c r="X438" s="37">
        <f>IF(OR(V438="non comm",V438="nil",J438=0),0,IF(V438="SBM 2.1 IIPS",J438*VLOOKUP(N438,'[2]NGP%'!$C:$E,3,FALSE),J438*SUMIFS('[2]NGP%'!$E:$E,'[2]NGP%'!$A:$A,V438,'[2]NGP%'!$B:$B,AA438)))</f>
        <v>0</v>
      </c>
      <c r="Y438" s="32"/>
      <c r="Z438" s="54" t="str">
        <f>IF(MID(H438,1,4)="Item","Nil",IF(G438="contract_cover",VLOOKUP(I438,'svc type'!C:D,2,FALSE),VLOOKUP(G438,'svc type'!A:D,4,FALSE)))</f>
        <v>Nil</v>
      </c>
      <c r="AA438" s="4" t="str">
        <f>IF(B438="","",VLOOKUP(B438,Sector!C:D,2,FALSE))</f>
        <v>STC</v>
      </c>
      <c r="AB438" s="4" t="str">
        <f t="shared" si="13"/>
        <v>shirley.phee</v>
      </c>
      <c r="AC438" s="4"/>
      <c r="AD438" s="4"/>
      <c r="AE438" s="4"/>
      <c r="AF438" s="4"/>
      <c r="AG438" s="4"/>
    </row>
    <row r="439" spans="1:33" x14ac:dyDescent="0.25">
      <c r="A439" s="57">
        <v>42251.447936886572</v>
      </c>
      <c r="B439" s="32" t="s">
        <v>67</v>
      </c>
      <c r="C439" s="32" t="s">
        <v>90</v>
      </c>
      <c r="D439" s="32" t="s">
        <v>89</v>
      </c>
      <c r="E439" s="32" t="s">
        <v>5593</v>
      </c>
      <c r="F439" s="32" t="s">
        <v>6390</v>
      </c>
      <c r="G439" s="32" t="s">
        <v>85</v>
      </c>
      <c r="H439" s="32" t="s">
        <v>187</v>
      </c>
      <c r="I439" s="32" t="s">
        <v>260</v>
      </c>
      <c r="J439" s="35">
        <v>0</v>
      </c>
      <c r="K439" s="35">
        <v>0</v>
      </c>
      <c r="L439" s="35">
        <v>0</v>
      </c>
      <c r="M439" s="35">
        <v>0</v>
      </c>
      <c r="N439" s="32" t="s">
        <v>17</v>
      </c>
      <c r="O439" s="32" t="s">
        <v>18</v>
      </c>
      <c r="P439" s="32">
        <v>1</v>
      </c>
      <c r="Q439" s="32" t="s">
        <v>5594</v>
      </c>
      <c r="R439" s="39">
        <f t="shared" si="12"/>
        <v>1509</v>
      </c>
      <c r="S439" s="5" t="s">
        <v>51</v>
      </c>
      <c r="T439" s="5" t="s">
        <v>64</v>
      </c>
      <c r="U439" s="2"/>
      <c r="V439" s="2" t="str">
        <f>IF($J439+$L439=0,"nil",IF(OR($B439="TCU-WS",$B439=""),"non comm",IF(OR($G439="contract_cover",$H439="fixed price"),VLOOKUP($I439,'[1]mapping 2015'!$A:$B,2,FALSE),VLOOKUP($G439,'[1]mapping 2015'!$A:$B,2,FALSE))))</f>
        <v>nil</v>
      </c>
      <c r="W439" s="37">
        <f>IF(OR(V439="non comm",V439="nil",J439=0),0,IF(V439="SBM 2.1 IIPS",J439*VLOOKUP(N439,'[2]NGP%'!$C:$D,2,FALSE),J439*SUMIFS('[2]NGP%'!$D:$D,'[2]NGP%'!$A:$A,V439,'[2]NGP%'!$B:$B,AA439)))</f>
        <v>0</v>
      </c>
      <c r="X439" s="37">
        <f>IF(OR(V439="non comm",V439="nil",J439=0),0,IF(V439="SBM 2.1 IIPS",J439*VLOOKUP(N439,'[2]NGP%'!$C:$E,3,FALSE),J439*SUMIFS('[2]NGP%'!$E:$E,'[2]NGP%'!$A:$A,V439,'[2]NGP%'!$B:$B,AA439)))</f>
        <v>0</v>
      </c>
      <c r="Y439" s="32"/>
      <c r="Z439" s="54" t="str">
        <f>IF(MID(H439,1,4)="Item","Nil",IF(G439="contract_cover",VLOOKUP(I439,'svc type'!C:D,2,FALSE),VLOOKUP(G439,'svc type'!A:D,4,FALSE)))</f>
        <v>Nil</v>
      </c>
      <c r="AA439" s="4" t="str">
        <f>IF(B439="","",VLOOKUP(B439,Sector!C:D,2,FALSE))</f>
        <v>STC</v>
      </c>
      <c r="AB439" s="4" t="str">
        <f t="shared" si="13"/>
        <v>shirley.phee</v>
      </c>
      <c r="AC439" s="4"/>
      <c r="AD439" s="4"/>
      <c r="AE439" s="4"/>
      <c r="AF439" s="4"/>
      <c r="AG439" s="4"/>
    </row>
    <row r="440" spans="1:33" x14ac:dyDescent="0.25">
      <c r="A440" s="57">
        <v>42251.447936886572</v>
      </c>
      <c r="B440" s="32" t="s">
        <v>67</v>
      </c>
      <c r="C440" s="32" t="s">
        <v>90</v>
      </c>
      <c r="D440" s="32" t="s">
        <v>89</v>
      </c>
      <c r="E440" s="32" t="s">
        <v>5593</v>
      </c>
      <c r="F440" s="32" t="s">
        <v>6390</v>
      </c>
      <c r="G440" s="32" t="s">
        <v>85</v>
      </c>
      <c r="H440" s="32" t="s">
        <v>186</v>
      </c>
      <c r="I440" s="32" t="s">
        <v>260</v>
      </c>
      <c r="J440" s="35">
        <v>0</v>
      </c>
      <c r="K440" s="35">
        <v>0</v>
      </c>
      <c r="L440" s="35">
        <v>0</v>
      </c>
      <c r="M440" s="35">
        <v>0</v>
      </c>
      <c r="N440" s="32" t="s">
        <v>17</v>
      </c>
      <c r="O440" s="32" t="s">
        <v>18</v>
      </c>
      <c r="P440" s="32">
        <v>1</v>
      </c>
      <c r="Q440" s="32" t="s">
        <v>5594</v>
      </c>
      <c r="R440" s="39">
        <f t="shared" si="12"/>
        <v>1509</v>
      </c>
      <c r="S440" s="5" t="s">
        <v>51</v>
      </c>
      <c r="T440" s="5" t="s">
        <v>64</v>
      </c>
      <c r="U440" s="2"/>
      <c r="V440" s="2" t="str">
        <f>IF($J440+$L440=0,"nil",IF(OR($B440="TCU-WS",$B440=""),"non comm",IF(OR($G440="contract_cover",$H440="fixed price"),VLOOKUP($I440,'[1]mapping 2015'!$A:$B,2,FALSE),VLOOKUP($G440,'[1]mapping 2015'!$A:$B,2,FALSE))))</f>
        <v>nil</v>
      </c>
      <c r="W440" s="37">
        <f>IF(OR(V440="non comm",V440="nil",J440=0),0,IF(V440="SBM 2.1 IIPS",J440*VLOOKUP(N440,'[2]NGP%'!$C:$D,2,FALSE),J440*SUMIFS('[2]NGP%'!$D:$D,'[2]NGP%'!$A:$A,V440,'[2]NGP%'!$B:$B,AA440)))</f>
        <v>0</v>
      </c>
      <c r="X440" s="37">
        <f>IF(OR(V440="non comm",V440="nil",J440=0),0,IF(V440="SBM 2.1 IIPS",J440*VLOOKUP(N440,'[2]NGP%'!$C:$E,3,FALSE),J440*SUMIFS('[2]NGP%'!$E:$E,'[2]NGP%'!$A:$A,V440,'[2]NGP%'!$B:$B,AA440)))</f>
        <v>0</v>
      </c>
      <c r="Y440" s="32"/>
      <c r="Z440" s="54" t="str">
        <f>IF(MID(H440,1,4)="Item","Nil",IF(G440="contract_cover",VLOOKUP(I440,'svc type'!C:D,2,FALSE),VLOOKUP(G440,'svc type'!A:D,4,FALSE)))</f>
        <v>Nil</v>
      </c>
      <c r="AA440" s="4" t="str">
        <f>IF(B440="","",VLOOKUP(B440,Sector!C:D,2,FALSE))</f>
        <v>STC</v>
      </c>
      <c r="AB440" s="4" t="str">
        <f t="shared" si="13"/>
        <v>shirley.phee</v>
      </c>
      <c r="AC440" s="4"/>
      <c r="AD440" s="4"/>
      <c r="AE440" s="4"/>
      <c r="AF440" s="4"/>
      <c r="AG440" s="4"/>
    </row>
    <row r="441" spans="1:33" x14ac:dyDescent="0.25">
      <c r="A441" s="57">
        <v>42251.447936886572</v>
      </c>
      <c r="B441" s="32" t="s">
        <v>67</v>
      </c>
      <c r="C441" s="32" t="s">
        <v>90</v>
      </c>
      <c r="D441" s="32" t="s">
        <v>89</v>
      </c>
      <c r="E441" s="32" t="s">
        <v>5593</v>
      </c>
      <c r="F441" s="32" t="s">
        <v>6390</v>
      </c>
      <c r="G441" s="32" t="s">
        <v>86</v>
      </c>
      <c r="H441" s="32" t="s">
        <v>184</v>
      </c>
      <c r="I441" s="32" t="s">
        <v>260</v>
      </c>
      <c r="J441" s="35">
        <v>0</v>
      </c>
      <c r="K441" s="35">
        <v>0</v>
      </c>
      <c r="L441" s="35">
        <v>0</v>
      </c>
      <c r="M441" s="35">
        <v>0</v>
      </c>
      <c r="N441" s="32" t="s">
        <v>17</v>
      </c>
      <c r="O441" s="32" t="s">
        <v>18</v>
      </c>
      <c r="P441" s="32">
        <v>1</v>
      </c>
      <c r="Q441" s="32" t="s">
        <v>5594</v>
      </c>
      <c r="R441" s="39">
        <f t="shared" si="12"/>
        <v>1509</v>
      </c>
      <c r="S441" s="5" t="s">
        <v>51</v>
      </c>
      <c r="T441" s="5" t="s">
        <v>64</v>
      </c>
      <c r="U441" s="2"/>
      <c r="V441" s="2" t="str">
        <f>IF($J441+$L441=0,"nil",IF(OR($B441="TCU-WS",$B441=""),"non comm",IF(OR($G441="contract_cover",$H441="fixed price"),VLOOKUP($I441,'[1]mapping 2015'!$A:$B,2,FALSE),VLOOKUP($G441,'[1]mapping 2015'!$A:$B,2,FALSE))))</f>
        <v>nil</v>
      </c>
      <c r="W441" s="37">
        <f>IF(OR(V441="non comm",V441="nil",J441=0),0,IF(V441="SBM 2.1 IIPS",J441*VLOOKUP(N441,'[2]NGP%'!$C:$D,2,FALSE),J441*SUMIFS('[2]NGP%'!$D:$D,'[2]NGP%'!$A:$A,V441,'[2]NGP%'!$B:$B,AA441)))</f>
        <v>0</v>
      </c>
      <c r="X441" s="37">
        <f>IF(OR(V441="non comm",V441="nil",J441=0),0,IF(V441="SBM 2.1 IIPS",J441*VLOOKUP(N441,'[2]NGP%'!$C:$E,3,FALSE),J441*SUMIFS('[2]NGP%'!$E:$E,'[2]NGP%'!$A:$A,V441,'[2]NGP%'!$B:$B,AA441)))</f>
        <v>0</v>
      </c>
      <c r="Y441" s="32"/>
      <c r="Z441" s="54" t="str">
        <f>IF(MID(H441,1,4)="Item","Nil",IF(G441="contract_cover",VLOOKUP(I441,'svc type'!C:D,2,FALSE),VLOOKUP(G441,'svc type'!A:D,4,FALSE)))</f>
        <v>Nil</v>
      </c>
      <c r="AA441" s="4" t="str">
        <f>IF(B441="","",VLOOKUP(B441,Sector!C:D,2,FALSE))</f>
        <v>STC</v>
      </c>
      <c r="AB441" s="4" t="str">
        <f t="shared" si="13"/>
        <v>shirley.phee</v>
      </c>
      <c r="AC441" s="4"/>
      <c r="AD441" s="4"/>
      <c r="AE441" s="4"/>
      <c r="AF441" s="4"/>
      <c r="AG441" s="4"/>
    </row>
    <row r="442" spans="1:33" x14ac:dyDescent="0.25">
      <c r="A442" s="57">
        <v>42251.447936886572</v>
      </c>
      <c r="B442" s="32" t="s">
        <v>67</v>
      </c>
      <c r="C442" s="32" t="s">
        <v>90</v>
      </c>
      <c r="D442" s="32" t="s">
        <v>89</v>
      </c>
      <c r="E442" s="32" t="s">
        <v>5593</v>
      </c>
      <c r="F442" s="32" t="s">
        <v>6390</v>
      </c>
      <c r="G442" s="32" t="s">
        <v>100</v>
      </c>
      <c r="H442" s="32" t="s">
        <v>151</v>
      </c>
      <c r="I442" s="32" t="s">
        <v>260</v>
      </c>
      <c r="J442" s="35">
        <v>0</v>
      </c>
      <c r="K442" s="35">
        <v>0</v>
      </c>
      <c r="L442" s="35">
        <v>0</v>
      </c>
      <c r="M442" s="35">
        <v>0</v>
      </c>
      <c r="N442" s="32" t="s">
        <v>17</v>
      </c>
      <c r="O442" s="32" t="s">
        <v>18</v>
      </c>
      <c r="P442" s="32">
        <v>1</v>
      </c>
      <c r="Q442" s="32" t="s">
        <v>5594</v>
      </c>
      <c r="R442" s="39">
        <f t="shared" si="12"/>
        <v>1509</v>
      </c>
      <c r="S442" s="5" t="s">
        <v>51</v>
      </c>
      <c r="T442" s="5" t="s">
        <v>64</v>
      </c>
      <c r="U442" s="2"/>
      <c r="V442" s="2" t="str">
        <f>IF($J442+$L442=0,"nil",IF(OR($B442="TCU-WS",$B442=""),"non comm",IF(OR($G442="contract_cover",$H442="fixed price"),VLOOKUP($I442,'[1]mapping 2015'!$A:$B,2,FALSE),VLOOKUP($G442,'[1]mapping 2015'!$A:$B,2,FALSE))))</f>
        <v>nil</v>
      </c>
      <c r="W442" s="37">
        <f>IF(OR(V442="non comm",V442="nil",J442=0),0,IF(V442="SBM 2.1 IIPS",J442*VLOOKUP(N442,'[2]NGP%'!$C:$D,2,FALSE),J442*SUMIFS('[2]NGP%'!$D:$D,'[2]NGP%'!$A:$A,V442,'[2]NGP%'!$B:$B,AA442)))</f>
        <v>0</v>
      </c>
      <c r="X442" s="37">
        <f>IF(OR(V442="non comm",V442="nil",J442=0),0,IF(V442="SBM 2.1 IIPS",J442*VLOOKUP(N442,'[2]NGP%'!$C:$E,3,FALSE),J442*SUMIFS('[2]NGP%'!$E:$E,'[2]NGP%'!$A:$A,V442,'[2]NGP%'!$B:$B,AA442)))</f>
        <v>0</v>
      </c>
      <c r="Y442" s="32"/>
      <c r="Z442" s="54" t="str">
        <f>IF(MID(H442,1,4)="Item","Nil",IF(G442="contract_cover",VLOOKUP(I442,'svc type'!C:D,2,FALSE),VLOOKUP(G442,'svc type'!A:D,4,FALSE)))</f>
        <v>Nil</v>
      </c>
      <c r="AA442" s="4" t="str">
        <f>IF(B442="","",VLOOKUP(B442,Sector!C:D,2,FALSE))</f>
        <v>STC</v>
      </c>
      <c r="AB442" s="4" t="str">
        <f t="shared" si="13"/>
        <v>shirley.phee</v>
      </c>
      <c r="AC442" s="4"/>
      <c r="AD442" s="4"/>
      <c r="AE442" s="4"/>
      <c r="AF442" s="4"/>
      <c r="AG442" s="4"/>
    </row>
    <row r="443" spans="1:33" x14ac:dyDescent="0.25">
      <c r="A443" s="57">
        <v>42251.447936886572</v>
      </c>
      <c r="B443" s="32" t="s">
        <v>67</v>
      </c>
      <c r="C443" s="32" t="s">
        <v>90</v>
      </c>
      <c r="D443" s="32" t="s">
        <v>89</v>
      </c>
      <c r="E443" s="32" t="s">
        <v>5593</v>
      </c>
      <c r="F443" s="32" t="s">
        <v>6390</v>
      </c>
      <c r="G443" s="32" t="s">
        <v>124</v>
      </c>
      <c r="H443" s="32" t="s">
        <v>123</v>
      </c>
      <c r="I443" s="32" t="s">
        <v>260</v>
      </c>
      <c r="J443" s="35">
        <v>0</v>
      </c>
      <c r="K443" s="35">
        <v>0</v>
      </c>
      <c r="L443" s="35">
        <v>0</v>
      </c>
      <c r="M443" s="35">
        <v>0</v>
      </c>
      <c r="N443" s="32" t="s">
        <v>17</v>
      </c>
      <c r="O443" s="32" t="s">
        <v>18</v>
      </c>
      <c r="P443" s="32">
        <v>1</v>
      </c>
      <c r="Q443" s="32" t="s">
        <v>5594</v>
      </c>
      <c r="R443" s="39">
        <f t="shared" si="12"/>
        <v>1509</v>
      </c>
      <c r="S443" s="5" t="s">
        <v>51</v>
      </c>
      <c r="T443" s="5" t="s">
        <v>64</v>
      </c>
      <c r="U443" s="2"/>
      <c r="V443" s="2" t="str">
        <f>IF($J443+$L443=0,"nil",IF(OR($B443="TCU-WS",$B443=""),"non comm",IF(OR($G443="contract_cover",$H443="fixed price"),VLOOKUP($I443,'[1]mapping 2015'!$A:$B,2,FALSE),VLOOKUP($G443,'[1]mapping 2015'!$A:$B,2,FALSE))))</f>
        <v>nil</v>
      </c>
      <c r="W443" s="37">
        <f>IF(OR(V443="non comm",V443="nil",J443=0),0,IF(V443="SBM 2.1 IIPS",J443*VLOOKUP(N443,'[2]NGP%'!$C:$D,2,FALSE),J443*SUMIFS('[2]NGP%'!$D:$D,'[2]NGP%'!$A:$A,V443,'[2]NGP%'!$B:$B,AA443)))</f>
        <v>0</v>
      </c>
      <c r="X443" s="37">
        <f>IF(OR(V443="non comm",V443="nil",J443=0),0,IF(V443="SBM 2.1 IIPS",J443*VLOOKUP(N443,'[2]NGP%'!$C:$E,3,FALSE),J443*SUMIFS('[2]NGP%'!$E:$E,'[2]NGP%'!$A:$A,V443,'[2]NGP%'!$B:$B,AA443)))</f>
        <v>0</v>
      </c>
      <c r="Y443" s="32"/>
      <c r="Z443" s="54" t="str">
        <f>IF(MID(H443,1,4)="Item","Nil",IF(G443="contract_cover",VLOOKUP(I443,'svc type'!C:D,2,FALSE),VLOOKUP(G443,'svc type'!A:D,4,FALSE)))</f>
        <v>Nil</v>
      </c>
      <c r="AA443" s="4" t="str">
        <f>IF(B443="","",VLOOKUP(B443,Sector!C:D,2,FALSE))</f>
        <v>STC</v>
      </c>
      <c r="AB443" s="4" t="str">
        <f t="shared" si="13"/>
        <v>shirley.phee</v>
      </c>
      <c r="AC443" s="4"/>
      <c r="AD443" s="4"/>
      <c r="AE443" s="4"/>
      <c r="AF443" s="4"/>
      <c r="AG443" s="4"/>
    </row>
    <row r="444" spans="1:33" x14ac:dyDescent="0.25">
      <c r="A444" s="57">
        <v>42251.447936886572</v>
      </c>
      <c r="B444" s="32" t="s">
        <v>67</v>
      </c>
      <c r="C444" s="32" t="s">
        <v>90</v>
      </c>
      <c r="D444" s="32" t="s">
        <v>89</v>
      </c>
      <c r="E444" s="32" t="s">
        <v>5593</v>
      </c>
      <c r="F444" s="32" t="s">
        <v>6390</v>
      </c>
      <c r="G444" s="32" t="s">
        <v>119</v>
      </c>
      <c r="H444" s="32" t="s">
        <v>122</v>
      </c>
      <c r="I444" s="32" t="s">
        <v>260</v>
      </c>
      <c r="J444" s="35">
        <v>0</v>
      </c>
      <c r="K444" s="35">
        <v>0</v>
      </c>
      <c r="L444" s="35">
        <v>0</v>
      </c>
      <c r="M444" s="35">
        <v>0</v>
      </c>
      <c r="N444" s="32" t="s">
        <v>17</v>
      </c>
      <c r="O444" s="32" t="s">
        <v>18</v>
      </c>
      <c r="P444" s="32">
        <v>1</v>
      </c>
      <c r="Q444" s="32" t="s">
        <v>5594</v>
      </c>
      <c r="R444" s="39">
        <f t="shared" si="12"/>
        <v>1509</v>
      </c>
      <c r="S444" s="5" t="s">
        <v>51</v>
      </c>
      <c r="T444" s="5" t="s">
        <v>64</v>
      </c>
      <c r="U444" s="2"/>
      <c r="V444" s="2" t="str">
        <f>IF($J444+$L444=0,"nil",IF(OR($B444="TCU-WS",$B444=""),"non comm",IF(OR($G444="contract_cover",$H444="fixed price"),VLOOKUP($I444,'[1]mapping 2015'!$A:$B,2,FALSE),VLOOKUP($G444,'[1]mapping 2015'!$A:$B,2,FALSE))))</f>
        <v>nil</v>
      </c>
      <c r="W444" s="37">
        <f>IF(OR(V444="non comm",V444="nil",J444=0),0,IF(V444="SBM 2.1 IIPS",J444*VLOOKUP(N444,'[2]NGP%'!$C:$D,2,FALSE),J444*SUMIFS('[2]NGP%'!$D:$D,'[2]NGP%'!$A:$A,V444,'[2]NGP%'!$B:$B,AA444)))</f>
        <v>0</v>
      </c>
      <c r="X444" s="37">
        <f>IF(OR(V444="non comm",V444="nil",J444=0),0,IF(V444="SBM 2.1 IIPS",J444*VLOOKUP(N444,'[2]NGP%'!$C:$E,3,FALSE),J444*SUMIFS('[2]NGP%'!$E:$E,'[2]NGP%'!$A:$A,V444,'[2]NGP%'!$B:$B,AA444)))</f>
        <v>0</v>
      </c>
      <c r="Y444" s="32"/>
      <c r="Z444" s="54" t="str">
        <f>IF(MID(H444,1,4)="Item","Nil",IF(G444="contract_cover",VLOOKUP(I444,'svc type'!C:D,2,FALSE),VLOOKUP(G444,'svc type'!A:D,4,FALSE)))</f>
        <v>Nil</v>
      </c>
      <c r="AA444" s="4" t="str">
        <f>IF(B444="","",VLOOKUP(B444,Sector!C:D,2,FALSE))</f>
        <v>STC</v>
      </c>
      <c r="AB444" s="4" t="str">
        <f t="shared" si="13"/>
        <v>shirley.phee</v>
      </c>
      <c r="AC444" s="4"/>
      <c r="AD444" s="4"/>
      <c r="AE444" s="4"/>
      <c r="AF444" s="4"/>
      <c r="AG444" s="4"/>
    </row>
    <row r="445" spans="1:33" x14ac:dyDescent="0.25">
      <c r="A445" s="57">
        <v>42251.447936886572</v>
      </c>
      <c r="B445" s="32" t="s">
        <v>67</v>
      </c>
      <c r="C445" s="32" t="s">
        <v>90</v>
      </c>
      <c r="D445" s="32" t="s">
        <v>89</v>
      </c>
      <c r="E445" s="32" t="s">
        <v>5593</v>
      </c>
      <c r="F445" s="32" t="s">
        <v>6390</v>
      </c>
      <c r="G445" s="32" t="s">
        <v>85</v>
      </c>
      <c r="H445" s="32" t="s">
        <v>121</v>
      </c>
      <c r="I445" s="32" t="s">
        <v>260</v>
      </c>
      <c r="J445" s="35">
        <v>0</v>
      </c>
      <c r="K445" s="35">
        <v>0</v>
      </c>
      <c r="L445" s="35">
        <v>0</v>
      </c>
      <c r="M445" s="35">
        <v>0</v>
      </c>
      <c r="N445" s="32" t="s">
        <v>17</v>
      </c>
      <c r="O445" s="32" t="s">
        <v>18</v>
      </c>
      <c r="P445" s="32">
        <v>1</v>
      </c>
      <c r="Q445" s="32" t="s">
        <v>5594</v>
      </c>
      <c r="R445" s="39">
        <f t="shared" si="12"/>
        <v>1509</v>
      </c>
      <c r="S445" s="5" t="s">
        <v>51</v>
      </c>
      <c r="T445" s="5" t="s">
        <v>64</v>
      </c>
      <c r="U445" s="2"/>
      <c r="V445" s="2" t="str">
        <f>IF($J445+$L445=0,"nil",IF(OR($B445="TCU-WS",$B445=""),"non comm",IF(OR($G445="contract_cover",$H445="fixed price"),VLOOKUP($I445,'[1]mapping 2015'!$A:$B,2,FALSE),VLOOKUP($G445,'[1]mapping 2015'!$A:$B,2,FALSE))))</f>
        <v>nil</v>
      </c>
      <c r="W445" s="37">
        <f>IF(OR(V445="non comm",V445="nil",J445=0),0,IF(V445="SBM 2.1 IIPS",J445*VLOOKUP(N445,'[2]NGP%'!$C:$D,2,FALSE),J445*SUMIFS('[2]NGP%'!$D:$D,'[2]NGP%'!$A:$A,V445,'[2]NGP%'!$B:$B,AA445)))</f>
        <v>0</v>
      </c>
      <c r="X445" s="37">
        <f>IF(OR(V445="non comm",V445="nil",J445=0),0,IF(V445="SBM 2.1 IIPS",J445*VLOOKUP(N445,'[2]NGP%'!$C:$E,3,FALSE),J445*SUMIFS('[2]NGP%'!$E:$E,'[2]NGP%'!$A:$A,V445,'[2]NGP%'!$B:$B,AA445)))</f>
        <v>0</v>
      </c>
      <c r="Y445" s="32"/>
      <c r="Z445" s="54" t="str">
        <f>IF(MID(H445,1,4)="Item","Nil",IF(G445="contract_cover",VLOOKUP(I445,'svc type'!C:D,2,FALSE),VLOOKUP(G445,'svc type'!A:D,4,FALSE)))</f>
        <v>Nil</v>
      </c>
      <c r="AA445" s="4" t="str">
        <f>IF(B445="","",VLOOKUP(B445,Sector!C:D,2,FALSE))</f>
        <v>STC</v>
      </c>
      <c r="AB445" s="4" t="str">
        <f t="shared" si="13"/>
        <v>shirley.phee</v>
      </c>
      <c r="AC445" s="4"/>
      <c r="AD445" s="4"/>
      <c r="AE445" s="4"/>
      <c r="AF445" s="4"/>
      <c r="AG445" s="4"/>
    </row>
    <row r="446" spans="1:33" x14ac:dyDescent="0.25">
      <c r="A446" s="57">
        <v>42251.447936886572</v>
      </c>
      <c r="B446" s="32" t="s">
        <v>67</v>
      </c>
      <c r="C446" s="32" t="s">
        <v>90</v>
      </c>
      <c r="D446" s="32" t="s">
        <v>89</v>
      </c>
      <c r="E446" s="32" t="s">
        <v>5593</v>
      </c>
      <c r="F446" s="32" t="s">
        <v>6390</v>
      </c>
      <c r="G446" s="32" t="s">
        <v>85</v>
      </c>
      <c r="H446" s="32" t="s">
        <v>120</v>
      </c>
      <c r="I446" s="32" t="s">
        <v>260</v>
      </c>
      <c r="J446" s="35">
        <v>0</v>
      </c>
      <c r="K446" s="35">
        <v>0</v>
      </c>
      <c r="L446" s="35">
        <v>0</v>
      </c>
      <c r="M446" s="35">
        <v>0</v>
      </c>
      <c r="N446" s="32" t="s">
        <v>17</v>
      </c>
      <c r="O446" s="32" t="s">
        <v>18</v>
      </c>
      <c r="P446" s="32">
        <v>1</v>
      </c>
      <c r="Q446" s="32" t="s">
        <v>5594</v>
      </c>
      <c r="R446" s="39">
        <f t="shared" si="12"/>
        <v>1509</v>
      </c>
      <c r="S446" s="5" t="s">
        <v>51</v>
      </c>
      <c r="T446" s="5" t="s">
        <v>64</v>
      </c>
      <c r="U446" s="2"/>
      <c r="V446" s="2" t="str">
        <f>IF($J446+$L446=0,"nil",IF(OR($B446="TCU-WS",$B446=""),"non comm",IF(OR($G446="contract_cover",$H446="fixed price"),VLOOKUP($I446,'[1]mapping 2015'!$A:$B,2,FALSE),VLOOKUP($G446,'[1]mapping 2015'!$A:$B,2,FALSE))))</f>
        <v>nil</v>
      </c>
      <c r="W446" s="37">
        <f>IF(OR(V446="non comm",V446="nil",J446=0),0,IF(V446="SBM 2.1 IIPS",J446*VLOOKUP(N446,'[2]NGP%'!$C:$D,2,FALSE),J446*SUMIFS('[2]NGP%'!$D:$D,'[2]NGP%'!$A:$A,V446,'[2]NGP%'!$B:$B,AA446)))</f>
        <v>0</v>
      </c>
      <c r="X446" s="37">
        <f>IF(OR(V446="non comm",V446="nil",J446=0),0,IF(V446="SBM 2.1 IIPS",J446*VLOOKUP(N446,'[2]NGP%'!$C:$E,3,FALSE),J446*SUMIFS('[2]NGP%'!$E:$E,'[2]NGP%'!$A:$A,V446,'[2]NGP%'!$B:$B,AA446)))</f>
        <v>0</v>
      </c>
      <c r="Y446" s="32"/>
      <c r="Z446" s="54" t="str">
        <f>IF(MID(H446,1,4)="Item","Nil",IF(G446="contract_cover",VLOOKUP(I446,'svc type'!C:D,2,FALSE),VLOOKUP(G446,'svc type'!A:D,4,FALSE)))</f>
        <v>Nil</v>
      </c>
      <c r="AA446" s="4" t="str">
        <f>IF(B446="","",VLOOKUP(B446,Sector!C:D,2,FALSE))</f>
        <v>STC</v>
      </c>
      <c r="AB446" s="4" t="str">
        <f t="shared" si="13"/>
        <v>shirley.phee</v>
      </c>
      <c r="AC446" s="4"/>
      <c r="AD446" s="4"/>
      <c r="AE446" s="4"/>
      <c r="AF446" s="4"/>
      <c r="AG446" s="4"/>
    </row>
    <row r="447" spans="1:33" x14ac:dyDescent="0.25">
      <c r="A447" s="57">
        <v>42251.447936886572</v>
      </c>
      <c r="B447" s="32" t="s">
        <v>67</v>
      </c>
      <c r="C447" s="32" t="s">
        <v>90</v>
      </c>
      <c r="D447" s="32" t="s">
        <v>89</v>
      </c>
      <c r="E447" s="32" t="s">
        <v>5593</v>
      </c>
      <c r="F447" s="32" t="s">
        <v>6390</v>
      </c>
      <c r="G447" s="32" t="s">
        <v>119</v>
      </c>
      <c r="H447" s="32" t="s">
        <v>118</v>
      </c>
      <c r="I447" s="32" t="s">
        <v>260</v>
      </c>
      <c r="J447" s="35">
        <v>0</v>
      </c>
      <c r="K447" s="35">
        <v>0</v>
      </c>
      <c r="L447" s="35">
        <v>0</v>
      </c>
      <c r="M447" s="35">
        <v>0</v>
      </c>
      <c r="N447" s="32" t="s">
        <v>17</v>
      </c>
      <c r="O447" s="32" t="s">
        <v>18</v>
      </c>
      <c r="P447" s="32">
        <v>1</v>
      </c>
      <c r="Q447" s="32" t="s">
        <v>5594</v>
      </c>
      <c r="R447" s="39">
        <f t="shared" si="12"/>
        <v>1509</v>
      </c>
      <c r="S447" s="5" t="s">
        <v>51</v>
      </c>
      <c r="T447" s="5" t="s">
        <v>64</v>
      </c>
      <c r="U447" s="2"/>
      <c r="V447" s="2" t="str">
        <f>IF($J447+$L447=0,"nil",IF(OR($B447="TCU-WS",$B447=""),"non comm",IF(OR($G447="contract_cover",$H447="fixed price"),VLOOKUP($I447,'[1]mapping 2015'!$A:$B,2,FALSE),VLOOKUP($G447,'[1]mapping 2015'!$A:$B,2,FALSE))))</f>
        <v>nil</v>
      </c>
      <c r="W447" s="37">
        <f>IF(OR(V447="non comm",V447="nil",J447=0),0,IF(V447="SBM 2.1 IIPS",J447*VLOOKUP(N447,'[2]NGP%'!$C:$D,2,FALSE),J447*SUMIFS('[2]NGP%'!$D:$D,'[2]NGP%'!$A:$A,V447,'[2]NGP%'!$B:$B,AA447)))</f>
        <v>0</v>
      </c>
      <c r="X447" s="37">
        <f>IF(OR(V447="non comm",V447="nil",J447=0),0,IF(V447="SBM 2.1 IIPS",J447*VLOOKUP(N447,'[2]NGP%'!$C:$E,3,FALSE),J447*SUMIFS('[2]NGP%'!$E:$E,'[2]NGP%'!$A:$A,V447,'[2]NGP%'!$B:$B,AA447)))</f>
        <v>0</v>
      </c>
      <c r="Y447" s="32"/>
      <c r="Z447" s="54" t="str">
        <f>IF(MID(H447,1,4)="Item","Nil",IF(G447="contract_cover",VLOOKUP(I447,'svc type'!C:D,2,FALSE),VLOOKUP(G447,'svc type'!A:D,4,FALSE)))</f>
        <v>Nil</v>
      </c>
      <c r="AA447" s="4" t="str">
        <f>IF(B447="","",VLOOKUP(B447,Sector!C:D,2,FALSE))</f>
        <v>STC</v>
      </c>
      <c r="AB447" s="4" t="str">
        <f t="shared" si="13"/>
        <v>shirley.phee</v>
      </c>
      <c r="AC447" s="4"/>
      <c r="AD447" s="4"/>
      <c r="AE447" s="4"/>
      <c r="AF447" s="4"/>
      <c r="AG447" s="4"/>
    </row>
    <row r="448" spans="1:33" x14ac:dyDescent="0.25">
      <c r="A448" s="57">
        <v>42251.447936886572</v>
      </c>
      <c r="B448" s="32" t="s">
        <v>67</v>
      </c>
      <c r="C448" s="32" t="s">
        <v>90</v>
      </c>
      <c r="D448" s="32" t="s">
        <v>89</v>
      </c>
      <c r="E448" s="32" t="s">
        <v>5593</v>
      </c>
      <c r="F448" s="32" t="s">
        <v>6390</v>
      </c>
      <c r="G448" s="32" t="s">
        <v>85</v>
      </c>
      <c r="H448" s="32" t="s">
        <v>117</v>
      </c>
      <c r="I448" s="32" t="s">
        <v>260</v>
      </c>
      <c r="J448" s="35">
        <v>0</v>
      </c>
      <c r="K448" s="35">
        <v>0</v>
      </c>
      <c r="L448" s="35">
        <v>0</v>
      </c>
      <c r="M448" s="35">
        <v>0</v>
      </c>
      <c r="N448" s="32" t="s">
        <v>17</v>
      </c>
      <c r="O448" s="32" t="s">
        <v>18</v>
      </c>
      <c r="P448" s="32">
        <v>1</v>
      </c>
      <c r="Q448" s="32" t="s">
        <v>5594</v>
      </c>
      <c r="R448" s="39">
        <f t="shared" si="12"/>
        <v>1509</v>
      </c>
      <c r="S448" s="5" t="s">
        <v>51</v>
      </c>
      <c r="T448" s="5" t="s">
        <v>64</v>
      </c>
      <c r="U448" s="2"/>
      <c r="V448" s="2" t="str">
        <f>IF($J448+$L448=0,"nil",IF(OR($B448="TCU-WS",$B448=""),"non comm",IF(OR($G448="contract_cover",$H448="fixed price"),VLOOKUP($I448,'[1]mapping 2015'!$A:$B,2,FALSE),VLOOKUP($G448,'[1]mapping 2015'!$A:$B,2,FALSE))))</f>
        <v>nil</v>
      </c>
      <c r="W448" s="37">
        <f>IF(OR(V448="non comm",V448="nil",J448=0),0,IF(V448="SBM 2.1 IIPS",J448*VLOOKUP(N448,'[2]NGP%'!$C:$D,2,FALSE),J448*SUMIFS('[2]NGP%'!$D:$D,'[2]NGP%'!$A:$A,V448,'[2]NGP%'!$B:$B,AA448)))</f>
        <v>0</v>
      </c>
      <c r="X448" s="37">
        <f>IF(OR(V448="non comm",V448="nil",J448=0),0,IF(V448="SBM 2.1 IIPS",J448*VLOOKUP(N448,'[2]NGP%'!$C:$E,3,FALSE),J448*SUMIFS('[2]NGP%'!$E:$E,'[2]NGP%'!$A:$A,V448,'[2]NGP%'!$B:$B,AA448)))</f>
        <v>0</v>
      </c>
      <c r="Y448" s="32"/>
      <c r="Z448" s="54" t="str">
        <f>IF(MID(H448,1,4)="Item","Nil",IF(G448="contract_cover",VLOOKUP(I448,'svc type'!C:D,2,FALSE),VLOOKUP(G448,'svc type'!A:D,4,FALSE)))</f>
        <v>Nil</v>
      </c>
      <c r="AA448" s="4" t="str">
        <f>IF(B448="","",VLOOKUP(B448,Sector!C:D,2,FALSE))</f>
        <v>STC</v>
      </c>
      <c r="AB448" s="4" t="str">
        <f t="shared" si="13"/>
        <v>shirley.phee</v>
      </c>
      <c r="AC448" s="4"/>
      <c r="AD448" s="4"/>
      <c r="AE448" s="4"/>
      <c r="AF448" s="4"/>
      <c r="AG448" s="4"/>
    </row>
    <row r="449" spans="1:33" x14ac:dyDescent="0.25">
      <c r="A449" s="57">
        <v>42251.447936886572</v>
      </c>
      <c r="B449" s="32" t="s">
        <v>67</v>
      </c>
      <c r="C449" s="32" t="s">
        <v>90</v>
      </c>
      <c r="D449" s="32" t="s">
        <v>89</v>
      </c>
      <c r="E449" s="32" t="s">
        <v>5593</v>
      </c>
      <c r="F449" s="32" t="s">
        <v>6390</v>
      </c>
      <c r="G449" s="32" t="s">
        <v>99</v>
      </c>
      <c r="H449" s="32" t="s">
        <v>116</v>
      </c>
      <c r="I449" s="32" t="s">
        <v>260</v>
      </c>
      <c r="J449" s="35">
        <v>0</v>
      </c>
      <c r="K449" s="35">
        <v>0</v>
      </c>
      <c r="L449" s="35">
        <v>0</v>
      </c>
      <c r="M449" s="35">
        <v>0</v>
      </c>
      <c r="N449" s="32" t="s">
        <v>17</v>
      </c>
      <c r="O449" s="32" t="s">
        <v>18</v>
      </c>
      <c r="P449" s="32">
        <v>1</v>
      </c>
      <c r="Q449" s="32" t="s">
        <v>5594</v>
      </c>
      <c r="R449" s="39">
        <f t="shared" si="12"/>
        <v>1509</v>
      </c>
      <c r="S449" s="5" t="s">
        <v>51</v>
      </c>
      <c r="T449" s="5" t="s">
        <v>64</v>
      </c>
      <c r="U449" s="2"/>
      <c r="V449" s="2" t="str">
        <f>IF($J449+$L449=0,"nil",IF(OR($B449="TCU-WS",$B449=""),"non comm",IF(OR($G449="contract_cover",$H449="fixed price"),VLOOKUP($I449,'[1]mapping 2015'!$A:$B,2,FALSE),VLOOKUP($G449,'[1]mapping 2015'!$A:$B,2,FALSE))))</f>
        <v>nil</v>
      </c>
      <c r="W449" s="37">
        <f>IF(OR(V449="non comm",V449="nil",J449=0),0,IF(V449="SBM 2.1 IIPS",J449*VLOOKUP(N449,'[2]NGP%'!$C:$D,2,FALSE),J449*SUMIFS('[2]NGP%'!$D:$D,'[2]NGP%'!$A:$A,V449,'[2]NGP%'!$B:$B,AA449)))</f>
        <v>0</v>
      </c>
      <c r="X449" s="37">
        <f>IF(OR(V449="non comm",V449="nil",J449=0),0,IF(V449="SBM 2.1 IIPS",J449*VLOOKUP(N449,'[2]NGP%'!$C:$E,3,FALSE),J449*SUMIFS('[2]NGP%'!$E:$E,'[2]NGP%'!$A:$A,V449,'[2]NGP%'!$B:$B,AA449)))</f>
        <v>0</v>
      </c>
      <c r="Y449" s="32"/>
      <c r="Z449" s="54" t="str">
        <f>IF(MID(H449,1,4)="Item","Nil",IF(G449="contract_cover",VLOOKUP(I449,'svc type'!C:D,2,FALSE),VLOOKUP(G449,'svc type'!A:D,4,FALSE)))</f>
        <v>Nil</v>
      </c>
      <c r="AA449" s="4" t="str">
        <f>IF(B449="","",VLOOKUP(B449,Sector!C:D,2,FALSE))</f>
        <v>STC</v>
      </c>
      <c r="AB449" s="4" t="str">
        <f t="shared" si="13"/>
        <v>shirley.phee</v>
      </c>
      <c r="AC449" s="4"/>
      <c r="AD449" s="4"/>
      <c r="AE449" s="4"/>
      <c r="AF449" s="4"/>
      <c r="AG449" s="4"/>
    </row>
    <row r="450" spans="1:33" x14ac:dyDescent="0.25">
      <c r="A450" s="57">
        <v>42251.447936886572</v>
      </c>
      <c r="B450" s="32" t="s">
        <v>67</v>
      </c>
      <c r="C450" s="32" t="s">
        <v>90</v>
      </c>
      <c r="D450" s="32" t="s">
        <v>89</v>
      </c>
      <c r="E450" s="32" t="s">
        <v>5593</v>
      </c>
      <c r="F450" s="32" t="s">
        <v>6390</v>
      </c>
      <c r="G450" s="32" t="s">
        <v>115</v>
      </c>
      <c r="H450" s="32" t="s">
        <v>114</v>
      </c>
      <c r="I450" s="32" t="s">
        <v>260</v>
      </c>
      <c r="J450" s="35">
        <v>0</v>
      </c>
      <c r="K450" s="35">
        <v>0</v>
      </c>
      <c r="L450" s="35">
        <v>0</v>
      </c>
      <c r="M450" s="35">
        <v>0</v>
      </c>
      <c r="N450" s="32" t="s">
        <v>17</v>
      </c>
      <c r="O450" s="32" t="s">
        <v>18</v>
      </c>
      <c r="P450" s="32">
        <v>1</v>
      </c>
      <c r="Q450" s="32" t="s">
        <v>5594</v>
      </c>
      <c r="R450" s="39">
        <f t="shared" si="12"/>
        <v>1509</v>
      </c>
      <c r="S450" s="5" t="s">
        <v>51</v>
      </c>
      <c r="T450" s="5" t="s">
        <v>64</v>
      </c>
      <c r="U450" s="2"/>
      <c r="V450" s="2" t="str">
        <f>IF($J450+$L450=0,"nil",IF(OR($B450="TCU-WS",$B450=""),"non comm",IF(OR($G450="contract_cover",$H450="fixed price"),VLOOKUP($I450,'[1]mapping 2015'!$A:$B,2,FALSE),VLOOKUP($G450,'[1]mapping 2015'!$A:$B,2,FALSE))))</f>
        <v>nil</v>
      </c>
      <c r="W450" s="37">
        <f>IF(OR(V450="non comm",V450="nil",J450=0),0,IF(V450="SBM 2.1 IIPS",J450*VLOOKUP(N450,'[2]NGP%'!$C:$D,2,FALSE),J450*SUMIFS('[2]NGP%'!$D:$D,'[2]NGP%'!$A:$A,V450,'[2]NGP%'!$B:$B,AA450)))</f>
        <v>0</v>
      </c>
      <c r="X450" s="37">
        <f>IF(OR(V450="non comm",V450="nil",J450=0),0,IF(V450="SBM 2.1 IIPS",J450*VLOOKUP(N450,'[2]NGP%'!$C:$E,3,FALSE),J450*SUMIFS('[2]NGP%'!$E:$E,'[2]NGP%'!$A:$A,V450,'[2]NGP%'!$B:$B,AA450)))</f>
        <v>0</v>
      </c>
      <c r="Y450" s="32"/>
      <c r="Z450" s="54" t="str">
        <f>IF(MID(H450,1,4)="Item","Nil",IF(G450="contract_cover",VLOOKUP(I450,'svc type'!C:D,2,FALSE),VLOOKUP(G450,'svc type'!A:D,4,FALSE)))</f>
        <v>Nil</v>
      </c>
      <c r="AA450" s="4" t="str">
        <f>IF(B450="","",VLOOKUP(B450,Sector!C:D,2,FALSE))</f>
        <v>STC</v>
      </c>
      <c r="AB450" s="4" t="str">
        <f t="shared" si="13"/>
        <v>shirley.phee</v>
      </c>
      <c r="AC450" s="4"/>
      <c r="AD450" s="4"/>
      <c r="AE450" s="4"/>
      <c r="AF450" s="4"/>
      <c r="AG450" s="4"/>
    </row>
    <row r="451" spans="1:33" x14ac:dyDescent="0.25">
      <c r="A451" s="57">
        <v>42251.447936886572</v>
      </c>
      <c r="B451" s="32" t="s">
        <v>67</v>
      </c>
      <c r="C451" s="32" t="s">
        <v>90</v>
      </c>
      <c r="D451" s="32" t="s">
        <v>89</v>
      </c>
      <c r="E451" s="32" t="s">
        <v>5593</v>
      </c>
      <c r="F451" s="32" t="s">
        <v>6390</v>
      </c>
      <c r="G451" s="32" t="s">
        <v>100</v>
      </c>
      <c r="H451" s="32" t="s">
        <v>183</v>
      </c>
      <c r="I451" s="32" t="s">
        <v>260</v>
      </c>
      <c r="J451" s="35">
        <v>0</v>
      </c>
      <c r="K451" s="35">
        <v>0</v>
      </c>
      <c r="L451" s="35">
        <v>0</v>
      </c>
      <c r="M451" s="35">
        <v>0</v>
      </c>
      <c r="N451" s="32" t="s">
        <v>17</v>
      </c>
      <c r="O451" s="32" t="s">
        <v>18</v>
      </c>
      <c r="P451" s="32">
        <v>1</v>
      </c>
      <c r="Q451" s="32" t="s">
        <v>5594</v>
      </c>
      <c r="R451" s="39">
        <f t="shared" ref="R451:R514" si="14">R450</f>
        <v>1509</v>
      </c>
      <c r="S451" s="5" t="s">
        <v>51</v>
      </c>
      <c r="T451" s="5" t="s">
        <v>64</v>
      </c>
      <c r="U451" s="2"/>
      <c r="V451" s="2" t="str">
        <f>IF($J451+$L451=0,"nil",IF(OR($B451="TCU-WS",$B451=""),"non comm",IF(OR($G451="contract_cover",$H451="fixed price"),VLOOKUP($I451,'[1]mapping 2015'!$A:$B,2,FALSE),VLOOKUP($G451,'[1]mapping 2015'!$A:$B,2,FALSE))))</f>
        <v>nil</v>
      </c>
      <c r="W451" s="37">
        <f>IF(OR(V451="non comm",V451="nil",J451=0),0,IF(V451="SBM 2.1 IIPS",J451*VLOOKUP(N451,'[2]NGP%'!$C:$D,2,FALSE),J451*SUMIFS('[2]NGP%'!$D:$D,'[2]NGP%'!$A:$A,V451,'[2]NGP%'!$B:$B,AA451)))</f>
        <v>0</v>
      </c>
      <c r="X451" s="37">
        <f>IF(OR(V451="non comm",V451="nil",J451=0),0,IF(V451="SBM 2.1 IIPS",J451*VLOOKUP(N451,'[2]NGP%'!$C:$E,3,FALSE),J451*SUMIFS('[2]NGP%'!$E:$E,'[2]NGP%'!$A:$A,V451,'[2]NGP%'!$B:$B,AA451)))</f>
        <v>0</v>
      </c>
      <c r="Y451" s="32"/>
      <c r="Z451" s="54" t="str">
        <f>IF(MID(H451,1,4)="Item","Nil",IF(G451="contract_cover",VLOOKUP(I451,'svc type'!C:D,2,FALSE),VLOOKUP(G451,'svc type'!A:D,4,FALSE)))</f>
        <v>Nil</v>
      </c>
      <c r="AA451" s="4" t="str">
        <f>IF(B451="","",VLOOKUP(B451,Sector!C:D,2,FALSE))</f>
        <v>STC</v>
      </c>
      <c r="AB451" s="4" t="str">
        <f t="shared" ref="AB451:AB514" si="15">B451</f>
        <v>shirley.phee</v>
      </c>
      <c r="AC451" s="4"/>
      <c r="AD451" s="4"/>
      <c r="AE451" s="4"/>
      <c r="AF451" s="4"/>
      <c r="AG451" s="4"/>
    </row>
    <row r="452" spans="1:33" x14ac:dyDescent="0.25">
      <c r="A452" s="57">
        <v>42251.447936886572</v>
      </c>
      <c r="B452" s="32" t="s">
        <v>67</v>
      </c>
      <c r="C452" s="32" t="s">
        <v>90</v>
      </c>
      <c r="D452" s="32" t="s">
        <v>89</v>
      </c>
      <c r="E452" s="32" t="s">
        <v>5593</v>
      </c>
      <c r="F452" s="32" t="s">
        <v>6390</v>
      </c>
      <c r="G452" s="32" t="s">
        <v>100</v>
      </c>
      <c r="H452" s="32" t="s">
        <v>182</v>
      </c>
      <c r="I452" s="32" t="s">
        <v>260</v>
      </c>
      <c r="J452" s="35">
        <v>0</v>
      </c>
      <c r="K452" s="35">
        <v>0</v>
      </c>
      <c r="L452" s="35">
        <v>0</v>
      </c>
      <c r="M452" s="35">
        <v>0</v>
      </c>
      <c r="N452" s="32" t="s">
        <v>17</v>
      </c>
      <c r="O452" s="32" t="s">
        <v>18</v>
      </c>
      <c r="P452" s="32">
        <v>1</v>
      </c>
      <c r="Q452" s="32" t="s">
        <v>5594</v>
      </c>
      <c r="R452" s="39">
        <f t="shared" si="14"/>
        <v>1509</v>
      </c>
      <c r="S452" s="5" t="s">
        <v>51</v>
      </c>
      <c r="T452" s="5" t="s">
        <v>64</v>
      </c>
      <c r="U452" s="2"/>
      <c r="V452" s="2" t="str">
        <f>IF($J452+$L452=0,"nil",IF(OR($B452="TCU-WS",$B452=""),"non comm",IF(OR($G452="contract_cover",$H452="fixed price"),VLOOKUP($I452,'[1]mapping 2015'!$A:$B,2,FALSE),VLOOKUP($G452,'[1]mapping 2015'!$A:$B,2,FALSE))))</f>
        <v>nil</v>
      </c>
      <c r="W452" s="37">
        <f>IF(OR(V452="non comm",V452="nil",J452=0),0,IF(V452="SBM 2.1 IIPS",J452*VLOOKUP(N452,'[2]NGP%'!$C:$D,2,FALSE),J452*SUMIFS('[2]NGP%'!$D:$D,'[2]NGP%'!$A:$A,V452,'[2]NGP%'!$B:$B,AA452)))</f>
        <v>0</v>
      </c>
      <c r="X452" s="37">
        <f>IF(OR(V452="non comm",V452="nil",J452=0),0,IF(V452="SBM 2.1 IIPS",J452*VLOOKUP(N452,'[2]NGP%'!$C:$E,3,FALSE),J452*SUMIFS('[2]NGP%'!$E:$E,'[2]NGP%'!$A:$A,V452,'[2]NGP%'!$B:$B,AA452)))</f>
        <v>0</v>
      </c>
      <c r="Y452" s="32"/>
      <c r="Z452" s="54" t="str">
        <f>IF(MID(H452,1,4)="Item","Nil",IF(G452="contract_cover",VLOOKUP(I452,'svc type'!C:D,2,FALSE),VLOOKUP(G452,'svc type'!A:D,4,FALSE)))</f>
        <v>Nil</v>
      </c>
      <c r="AA452" s="4" t="str">
        <f>IF(B452="","",VLOOKUP(B452,Sector!C:D,2,FALSE))</f>
        <v>STC</v>
      </c>
      <c r="AB452" s="4" t="str">
        <f t="shared" si="15"/>
        <v>shirley.phee</v>
      </c>
      <c r="AC452" s="4"/>
      <c r="AD452" s="4"/>
      <c r="AE452" s="4"/>
      <c r="AF452" s="4"/>
      <c r="AG452" s="4"/>
    </row>
    <row r="453" spans="1:33" x14ac:dyDescent="0.25">
      <c r="A453" s="57">
        <v>42251.447936886572</v>
      </c>
      <c r="B453" s="32" t="s">
        <v>67</v>
      </c>
      <c r="C453" s="32" t="s">
        <v>90</v>
      </c>
      <c r="D453" s="32" t="s">
        <v>89</v>
      </c>
      <c r="E453" s="32" t="s">
        <v>5593</v>
      </c>
      <c r="F453" s="32" t="s">
        <v>6390</v>
      </c>
      <c r="G453" s="32" t="s">
        <v>82</v>
      </c>
      <c r="H453" s="32" t="s">
        <v>180</v>
      </c>
      <c r="I453" s="32" t="s">
        <v>260</v>
      </c>
      <c r="J453" s="35">
        <v>0</v>
      </c>
      <c r="K453" s="35">
        <v>0</v>
      </c>
      <c r="L453" s="35">
        <v>0</v>
      </c>
      <c r="M453" s="35">
        <v>0</v>
      </c>
      <c r="N453" s="32" t="s">
        <v>17</v>
      </c>
      <c r="O453" s="32" t="s">
        <v>18</v>
      </c>
      <c r="P453" s="32">
        <v>1</v>
      </c>
      <c r="Q453" s="32" t="s">
        <v>5594</v>
      </c>
      <c r="R453" s="39">
        <f t="shared" si="14"/>
        <v>1509</v>
      </c>
      <c r="S453" s="5" t="s">
        <v>51</v>
      </c>
      <c r="T453" s="5" t="s">
        <v>64</v>
      </c>
      <c r="U453" s="2"/>
      <c r="V453" s="2" t="str">
        <f>IF($J453+$L453=0,"nil",IF(OR($B453="TCU-WS",$B453=""),"non comm",IF(OR($G453="contract_cover",$H453="fixed price"),VLOOKUP($I453,'[1]mapping 2015'!$A:$B,2,FALSE),VLOOKUP($G453,'[1]mapping 2015'!$A:$B,2,FALSE))))</f>
        <v>nil</v>
      </c>
      <c r="W453" s="37">
        <f>IF(OR(V453="non comm",V453="nil",J453=0),0,IF(V453="SBM 2.1 IIPS",J453*VLOOKUP(N453,'[2]NGP%'!$C:$D,2,FALSE),J453*SUMIFS('[2]NGP%'!$D:$D,'[2]NGP%'!$A:$A,V453,'[2]NGP%'!$B:$B,AA453)))</f>
        <v>0</v>
      </c>
      <c r="X453" s="37">
        <f>IF(OR(V453="non comm",V453="nil",J453=0),0,IF(V453="SBM 2.1 IIPS",J453*VLOOKUP(N453,'[2]NGP%'!$C:$E,3,FALSE),J453*SUMIFS('[2]NGP%'!$E:$E,'[2]NGP%'!$A:$A,V453,'[2]NGP%'!$B:$B,AA453)))</f>
        <v>0</v>
      </c>
      <c r="Y453" s="32"/>
      <c r="Z453" s="54" t="str">
        <f>IF(MID(H453,1,4)="Item","Nil",IF(G453="contract_cover",VLOOKUP(I453,'svc type'!C:D,2,FALSE),VLOOKUP(G453,'svc type'!A:D,4,FALSE)))</f>
        <v>Nil</v>
      </c>
      <c r="AA453" s="4" t="str">
        <f>IF(B453="","",VLOOKUP(B453,Sector!C:D,2,FALSE))</f>
        <v>STC</v>
      </c>
      <c r="AB453" s="4" t="str">
        <f t="shared" si="15"/>
        <v>shirley.phee</v>
      </c>
      <c r="AC453" s="4"/>
      <c r="AD453" s="4"/>
      <c r="AE453" s="4"/>
      <c r="AF453" s="4"/>
      <c r="AG453" s="4"/>
    </row>
    <row r="454" spans="1:33" x14ac:dyDescent="0.25">
      <c r="A454" s="57">
        <v>42251.447936886572</v>
      </c>
      <c r="B454" s="32" t="s">
        <v>67</v>
      </c>
      <c r="C454" s="32" t="s">
        <v>90</v>
      </c>
      <c r="D454" s="32" t="s">
        <v>89</v>
      </c>
      <c r="E454" s="32" t="s">
        <v>5593</v>
      </c>
      <c r="F454" s="32" t="s">
        <v>6390</v>
      </c>
      <c r="G454" s="32" t="s">
        <v>66</v>
      </c>
      <c r="H454" s="32" t="s">
        <v>179</v>
      </c>
      <c r="I454" s="32" t="s">
        <v>260</v>
      </c>
      <c r="J454" s="35">
        <v>0</v>
      </c>
      <c r="K454" s="35">
        <v>0</v>
      </c>
      <c r="L454" s="35">
        <v>0</v>
      </c>
      <c r="M454" s="35">
        <v>0</v>
      </c>
      <c r="N454" s="32" t="s">
        <v>17</v>
      </c>
      <c r="O454" s="32" t="s">
        <v>18</v>
      </c>
      <c r="P454" s="32">
        <v>1</v>
      </c>
      <c r="Q454" s="32" t="s">
        <v>5594</v>
      </c>
      <c r="R454" s="39">
        <f t="shared" si="14"/>
        <v>1509</v>
      </c>
      <c r="S454" s="5" t="s">
        <v>51</v>
      </c>
      <c r="T454" s="5" t="s">
        <v>64</v>
      </c>
      <c r="U454" s="2"/>
      <c r="V454" s="2" t="str">
        <f>IF($J454+$L454=0,"nil",IF(OR($B454="TCU-WS",$B454=""),"non comm",IF(OR($G454="contract_cover",$H454="fixed price"),VLOOKUP($I454,'[1]mapping 2015'!$A:$B,2,FALSE),VLOOKUP($G454,'[1]mapping 2015'!$A:$B,2,FALSE))))</f>
        <v>nil</v>
      </c>
      <c r="W454" s="37">
        <f>IF(OR(V454="non comm",V454="nil",J454=0),0,IF(V454="SBM 2.1 IIPS",J454*VLOOKUP(N454,'[2]NGP%'!$C:$D,2,FALSE),J454*SUMIFS('[2]NGP%'!$D:$D,'[2]NGP%'!$A:$A,V454,'[2]NGP%'!$B:$B,AA454)))</f>
        <v>0</v>
      </c>
      <c r="X454" s="37">
        <f>IF(OR(V454="non comm",V454="nil",J454=0),0,IF(V454="SBM 2.1 IIPS",J454*VLOOKUP(N454,'[2]NGP%'!$C:$E,3,FALSE),J454*SUMIFS('[2]NGP%'!$E:$E,'[2]NGP%'!$A:$A,V454,'[2]NGP%'!$B:$B,AA454)))</f>
        <v>0</v>
      </c>
      <c r="Y454" s="32"/>
      <c r="Z454" s="54" t="str">
        <f>IF(MID(H454,1,4)="Item","Nil",IF(G454="contract_cover",VLOOKUP(I454,'svc type'!C:D,2,FALSE),VLOOKUP(G454,'svc type'!A:D,4,FALSE)))</f>
        <v>Nil</v>
      </c>
      <c r="AA454" s="4" t="str">
        <f>IF(B454="","",VLOOKUP(B454,Sector!C:D,2,FALSE))</f>
        <v>STC</v>
      </c>
      <c r="AB454" s="4" t="str">
        <f t="shared" si="15"/>
        <v>shirley.phee</v>
      </c>
      <c r="AC454" s="4"/>
      <c r="AD454" s="4"/>
      <c r="AE454" s="4"/>
      <c r="AF454" s="4"/>
      <c r="AG454" s="4"/>
    </row>
    <row r="455" spans="1:33" x14ac:dyDescent="0.25">
      <c r="A455" s="57">
        <v>42251.447936886572</v>
      </c>
      <c r="B455" s="32" t="s">
        <v>67</v>
      </c>
      <c r="C455" s="32" t="s">
        <v>90</v>
      </c>
      <c r="D455" s="32" t="s">
        <v>89</v>
      </c>
      <c r="E455" s="32" t="s">
        <v>5593</v>
      </c>
      <c r="F455" s="32" t="s">
        <v>6390</v>
      </c>
      <c r="G455" s="32" t="s">
        <v>178</v>
      </c>
      <c r="H455" s="32" t="s">
        <v>177</v>
      </c>
      <c r="I455" s="32" t="s">
        <v>260</v>
      </c>
      <c r="J455" s="35">
        <v>0</v>
      </c>
      <c r="K455" s="35">
        <v>0</v>
      </c>
      <c r="L455" s="35">
        <v>0</v>
      </c>
      <c r="M455" s="35">
        <v>0</v>
      </c>
      <c r="N455" s="32" t="s">
        <v>17</v>
      </c>
      <c r="O455" s="32" t="s">
        <v>18</v>
      </c>
      <c r="P455" s="32">
        <v>1</v>
      </c>
      <c r="Q455" s="32" t="s">
        <v>5594</v>
      </c>
      <c r="R455" s="39">
        <f t="shared" si="14"/>
        <v>1509</v>
      </c>
      <c r="S455" s="5" t="s">
        <v>51</v>
      </c>
      <c r="T455" s="5" t="s">
        <v>64</v>
      </c>
      <c r="U455" s="2"/>
      <c r="V455" s="2" t="str">
        <f>IF($J455+$L455=0,"nil",IF(OR($B455="TCU-WS",$B455=""),"non comm",IF(OR($G455="contract_cover",$H455="fixed price"),VLOOKUP($I455,'[1]mapping 2015'!$A:$B,2,FALSE),VLOOKUP($G455,'[1]mapping 2015'!$A:$B,2,FALSE))))</f>
        <v>nil</v>
      </c>
      <c r="W455" s="37">
        <f>IF(OR(V455="non comm",V455="nil",J455=0),0,IF(V455="SBM 2.1 IIPS",J455*VLOOKUP(N455,'[2]NGP%'!$C:$D,2,FALSE),J455*SUMIFS('[2]NGP%'!$D:$D,'[2]NGP%'!$A:$A,V455,'[2]NGP%'!$B:$B,AA455)))</f>
        <v>0</v>
      </c>
      <c r="X455" s="37">
        <f>IF(OR(V455="non comm",V455="nil",J455=0),0,IF(V455="SBM 2.1 IIPS",J455*VLOOKUP(N455,'[2]NGP%'!$C:$E,3,FALSE),J455*SUMIFS('[2]NGP%'!$E:$E,'[2]NGP%'!$A:$A,V455,'[2]NGP%'!$B:$B,AA455)))</f>
        <v>0</v>
      </c>
      <c r="Y455" s="32"/>
      <c r="Z455" s="54" t="str">
        <f>IF(MID(H455,1,4)="Item","Nil",IF(G455="contract_cover",VLOOKUP(I455,'svc type'!C:D,2,FALSE),VLOOKUP(G455,'svc type'!A:D,4,FALSE)))</f>
        <v>Nil</v>
      </c>
      <c r="AA455" s="4" t="str">
        <f>IF(B455="","",VLOOKUP(B455,Sector!C:D,2,FALSE))</f>
        <v>STC</v>
      </c>
      <c r="AB455" s="4" t="str">
        <f t="shared" si="15"/>
        <v>shirley.phee</v>
      </c>
      <c r="AC455" s="4"/>
      <c r="AD455" s="4"/>
      <c r="AE455" s="4"/>
      <c r="AF455" s="4"/>
      <c r="AG455" s="4"/>
    </row>
    <row r="456" spans="1:33" x14ac:dyDescent="0.25">
      <c r="A456" s="57">
        <v>42251.447936886572</v>
      </c>
      <c r="B456" s="32" t="s">
        <v>67</v>
      </c>
      <c r="C456" s="32" t="s">
        <v>90</v>
      </c>
      <c r="D456" s="32" t="s">
        <v>89</v>
      </c>
      <c r="E456" s="32" t="s">
        <v>5593</v>
      </c>
      <c r="F456" s="32" t="s">
        <v>6390</v>
      </c>
      <c r="G456" s="32" t="s">
        <v>273</v>
      </c>
      <c r="H456" s="32" t="s">
        <v>272</v>
      </c>
      <c r="I456" s="32" t="s">
        <v>260</v>
      </c>
      <c r="J456" s="35">
        <v>0</v>
      </c>
      <c r="K456" s="35">
        <v>0</v>
      </c>
      <c r="L456" s="35">
        <v>0</v>
      </c>
      <c r="M456" s="35">
        <v>0</v>
      </c>
      <c r="N456" s="32" t="s">
        <v>17</v>
      </c>
      <c r="O456" s="32" t="s">
        <v>18</v>
      </c>
      <c r="P456" s="32">
        <v>1</v>
      </c>
      <c r="Q456" s="32" t="s">
        <v>5594</v>
      </c>
      <c r="R456" s="39">
        <f t="shared" si="14"/>
        <v>1509</v>
      </c>
      <c r="S456" s="5" t="s">
        <v>51</v>
      </c>
      <c r="T456" s="5" t="s">
        <v>64</v>
      </c>
      <c r="U456" s="2"/>
      <c r="V456" s="2" t="str">
        <f>IF($J456+$L456=0,"nil",IF(OR($B456="TCU-WS",$B456=""),"non comm",IF(OR($G456="contract_cover",$H456="fixed price"),VLOOKUP($I456,'[1]mapping 2015'!$A:$B,2,FALSE),VLOOKUP($G456,'[1]mapping 2015'!$A:$B,2,FALSE))))</f>
        <v>nil</v>
      </c>
      <c r="W456" s="37">
        <f>IF(OR(V456="non comm",V456="nil",J456=0),0,IF(V456="SBM 2.1 IIPS",J456*VLOOKUP(N456,'[2]NGP%'!$C:$D,2,FALSE),J456*SUMIFS('[2]NGP%'!$D:$D,'[2]NGP%'!$A:$A,V456,'[2]NGP%'!$B:$B,AA456)))</f>
        <v>0</v>
      </c>
      <c r="X456" s="37">
        <f>IF(OR(V456="non comm",V456="nil",J456=0),0,IF(V456="SBM 2.1 IIPS",J456*VLOOKUP(N456,'[2]NGP%'!$C:$E,3,FALSE),J456*SUMIFS('[2]NGP%'!$E:$E,'[2]NGP%'!$A:$A,V456,'[2]NGP%'!$B:$B,AA456)))</f>
        <v>0</v>
      </c>
      <c r="Y456" s="32"/>
      <c r="Z456" s="54" t="str">
        <f>IF(MID(H456,1,4)="Item","Nil",IF(G456="contract_cover",VLOOKUP(I456,'svc type'!C:D,2,FALSE),VLOOKUP(G456,'svc type'!A:D,4,FALSE)))</f>
        <v>Nil</v>
      </c>
      <c r="AA456" s="4" t="str">
        <f>IF(B456="","",VLOOKUP(B456,Sector!C:D,2,FALSE))</f>
        <v>STC</v>
      </c>
      <c r="AB456" s="4" t="str">
        <f t="shared" si="15"/>
        <v>shirley.phee</v>
      </c>
      <c r="AC456" s="4"/>
      <c r="AD456" s="4"/>
      <c r="AE456" s="4"/>
      <c r="AF456" s="4"/>
      <c r="AG456" s="4"/>
    </row>
    <row r="457" spans="1:33" x14ac:dyDescent="0.25">
      <c r="A457" s="57">
        <v>42251.447936886572</v>
      </c>
      <c r="B457" s="32" t="s">
        <v>67</v>
      </c>
      <c r="C457" s="32" t="s">
        <v>90</v>
      </c>
      <c r="D457" s="32" t="s">
        <v>89</v>
      </c>
      <c r="E457" s="32" t="s">
        <v>5593</v>
      </c>
      <c r="F457" s="32" t="s">
        <v>6390</v>
      </c>
      <c r="G457" s="32" t="s">
        <v>176</v>
      </c>
      <c r="H457" s="32" t="s">
        <v>274</v>
      </c>
      <c r="I457" s="32" t="s">
        <v>260</v>
      </c>
      <c r="J457" s="35">
        <v>0</v>
      </c>
      <c r="K457" s="35">
        <v>0</v>
      </c>
      <c r="L457" s="35">
        <v>0</v>
      </c>
      <c r="M457" s="35">
        <v>0</v>
      </c>
      <c r="N457" s="32" t="s">
        <v>17</v>
      </c>
      <c r="O457" s="32" t="s">
        <v>18</v>
      </c>
      <c r="P457" s="32">
        <v>1</v>
      </c>
      <c r="Q457" s="32" t="s">
        <v>5594</v>
      </c>
      <c r="R457" s="39">
        <f t="shared" si="14"/>
        <v>1509</v>
      </c>
      <c r="S457" s="5" t="s">
        <v>51</v>
      </c>
      <c r="T457" s="5" t="s">
        <v>64</v>
      </c>
      <c r="U457" s="2"/>
      <c r="V457" s="2" t="str">
        <f>IF($J457+$L457=0,"nil",IF(OR($B457="TCU-WS",$B457=""),"non comm",IF(OR($G457="contract_cover",$H457="fixed price"),VLOOKUP($I457,'[1]mapping 2015'!$A:$B,2,FALSE),VLOOKUP($G457,'[1]mapping 2015'!$A:$B,2,FALSE))))</f>
        <v>nil</v>
      </c>
      <c r="W457" s="37">
        <f>IF(OR(V457="non comm",V457="nil",J457=0),0,IF(V457="SBM 2.1 IIPS",J457*VLOOKUP(N457,'[2]NGP%'!$C:$D,2,FALSE),J457*SUMIFS('[2]NGP%'!$D:$D,'[2]NGP%'!$A:$A,V457,'[2]NGP%'!$B:$B,AA457)))</f>
        <v>0</v>
      </c>
      <c r="X457" s="37">
        <f>IF(OR(V457="non comm",V457="nil",J457=0),0,IF(V457="SBM 2.1 IIPS",J457*VLOOKUP(N457,'[2]NGP%'!$C:$E,3,FALSE),J457*SUMIFS('[2]NGP%'!$E:$E,'[2]NGP%'!$A:$A,V457,'[2]NGP%'!$B:$B,AA457)))</f>
        <v>0</v>
      </c>
      <c r="Y457" s="32"/>
      <c r="Z457" s="54" t="str">
        <f>IF(MID(H457,1,4)="Item","Nil",IF(G457="contract_cover",VLOOKUP(I457,'svc type'!C:D,2,FALSE),VLOOKUP(G457,'svc type'!A:D,4,FALSE)))</f>
        <v>Nil</v>
      </c>
      <c r="AA457" s="4" t="str">
        <f>IF(B457="","",VLOOKUP(B457,Sector!C:D,2,FALSE))</f>
        <v>STC</v>
      </c>
      <c r="AB457" s="4" t="str">
        <f t="shared" si="15"/>
        <v>shirley.phee</v>
      </c>
      <c r="AC457" s="4"/>
      <c r="AD457" s="4"/>
      <c r="AE457" s="4"/>
      <c r="AF457" s="4"/>
      <c r="AG457" s="4"/>
    </row>
    <row r="458" spans="1:33" x14ac:dyDescent="0.25">
      <c r="A458" s="57">
        <v>42251.447936886572</v>
      </c>
      <c r="B458" s="32" t="s">
        <v>67</v>
      </c>
      <c r="C458" s="32" t="s">
        <v>90</v>
      </c>
      <c r="D458" s="32" t="s">
        <v>89</v>
      </c>
      <c r="E458" s="32" t="s">
        <v>5593</v>
      </c>
      <c r="F458" s="32" t="s">
        <v>6390</v>
      </c>
      <c r="G458" s="32" t="s">
        <v>176</v>
      </c>
      <c r="H458" s="32" t="s">
        <v>275</v>
      </c>
      <c r="I458" s="32" t="s">
        <v>260</v>
      </c>
      <c r="J458" s="35">
        <v>0</v>
      </c>
      <c r="K458" s="35">
        <v>0</v>
      </c>
      <c r="L458" s="35">
        <v>0</v>
      </c>
      <c r="M458" s="35">
        <v>0</v>
      </c>
      <c r="N458" s="32" t="s">
        <v>17</v>
      </c>
      <c r="O458" s="32" t="s">
        <v>18</v>
      </c>
      <c r="P458" s="32">
        <v>1</v>
      </c>
      <c r="Q458" s="32" t="s">
        <v>5594</v>
      </c>
      <c r="R458" s="39">
        <f t="shared" si="14"/>
        <v>1509</v>
      </c>
      <c r="S458" s="5" t="s">
        <v>51</v>
      </c>
      <c r="T458" s="5" t="s">
        <v>64</v>
      </c>
      <c r="U458" s="2"/>
      <c r="V458" s="2" t="str">
        <f>IF($J458+$L458=0,"nil",IF(OR($B458="TCU-WS",$B458=""),"non comm",IF(OR($G458="contract_cover",$H458="fixed price"),VLOOKUP($I458,'[1]mapping 2015'!$A:$B,2,FALSE),VLOOKUP($G458,'[1]mapping 2015'!$A:$B,2,FALSE))))</f>
        <v>nil</v>
      </c>
      <c r="W458" s="37">
        <f>IF(OR(V458="non comm",V458="nil",J458=0),0,IF(V458="SBM 2.1 IIPS",J458*VLOOKUP(N458,'[2]NGP%'!$C:$D,2,FALSE),J458*SUMIFS('[2]NGP%'!$D:$D,'[2]NGP%'!$A:$A,V458,'[2]NGP%'!$B:$B,AA458)))</f>
        <v>0</v>
      </c>
      <c r="X458" s="37">
        <f>IF(OR(V458="non comm",V458="nil",J458=0),0,IF(V458="SBM 2.1 IIPS",J458*VLOOKUP(N458,'[2]NGP%'!$C:$E,3,FALSE),J458*SUMIFS('[2]NGP%'!$E:$E,'[2]NGP%'!$A:$A,V458,'[2]NGP%'!$B:$B,AA458)))</f>
        <v>0</v>
      </c>
      <c r="Y458" s="32"/>
      <c r="Z458" s="54" t="str">
        <f>IF(MID(H458,1,4)="Item","Nil",IF(G458="contract_cover",VLOOKUP(I458,'svc type'!C:D,2,FALSE),VLOOKUP(G458,'svc type'!A:D,4,FALSE)))</f>
        <v>Nil</v>
      </c>
      <c r="AA458" s="4" t="str">
        <f>IF(B458="","",VLOOKUP(B458,Sector!C:D,2,FALSE))</f>
        <v>STC</v>
      </c>
      <c r="AB458" s="4" t="str">
        <f t="shared" si="15"/>
        <v>shirley.phee</v>
      </c>
      <c r="AC458" s="4"/>
      <c r="AD458" s="4"/>
      <c r="AE458" s="4"/>
      <c r="AF458" s="4"/>
      <c r="AG458" s="4"/>
    </row>
    <row r="459" spans="1:33" x14ac:dyDescent="0.25">
      <c r="A459" s="57">
        <v>42251.447936886572</v>
      </c>
      <c r="B459" s="32" t="s">
        <v>67</v>
      </c>
      <c r="C459" s="32" t="s">
        <v>90</v>
      </c>
      <c r="D459" s="32" t="s">
        <v>89</v>
      </c>
      <c r="E459" s="32" t="s">
        <v>5593</v>
      </c>
      <c r="F459" s="32" t="s">
        <v>6390</v>
      </c>
      <c r="G459" s="32" t="s">
        <v>176</v>
      </c>
      <c r="H459" s="32" t="s">
        <v>175</v>
      </c>
      <c r="I459" s="32" t="s">
        <v>260</v>
      </c>
      <c r="J459" s="35">
        <v>0</v>
      </c>
      <c r="K459" s="35">
        <v>0</v>
      </c>
      <c r="L459" s="35">
        <v>0</v>
      </c>
      <c r="M459" s="35">
        <v>0</v>
      </c>
      <c r="N459" s="32" t="s">
        <v>17</v>
      </c>
      <c r="O459" s="32" t="s">
        <v>18</v>
      </c>
      <c r="P459" s="32">
        <v>1</v>
      </c>
      <c r="Q459" s="32" t="s">
        <v>5594</v>
      </c>
      <c r="R459" s="39">
        <f t="shared" si="14"/>
        <v>1509</v>
      </c>
      <c r="S459" s="5" t="s">
        <v>51</v>
      </c>
      <c r="T459" s="5" t="s">
        <v>64</v>
      </c>
      <c r="U459" s="2"/>
      <c r="V459" s="2" t="str">
        <f>IF($J459+$L459=0,"nil",IF(OR($B459="TCU-WS",$B459=""),"non comm",IF(OR($G459="contract_cover",$H459="fixed price"),VLOOKUP($I459,'[1]mapping 2015'!$A:$B,2,FALSE),VLOOKUP($G459,'[1]mapping 2015'!$A:$B,2,FALSE))))</f>
        <v>nil</v>
      </c>
      <c r="W459" s="37">
        <f>IF(OR(V459="non comm",V459="nil",J459=0),0,IF(V459="SBM 2.1 IIPS",J459*VLOOKUP(N459,'[2]NGP%'!$C:$D,2,FALSE),J459*SUMIFS('[2]NGP%'!$D:$D,'[2]NGP%'!$A:$A,V459,'[2]NGP%'!$B:$B,AA459)))</f>
        <v>0</v>
      </c>
      <c r="X459" s="37">
        <f>IF(OR(V459="non comm",V459="nil",J459=0),0,IF(V459="SBM 2.1 IIPS",J459*VLOOKUP(N459,'[2]NGP%'!$C:$E,3,FALSE),J459*SUMIFS('[2]NGP%'!$E:$E,'[2]NGP%'!$A:$A,V459,'[2]NGP%'!$B:$B,AA459)))</f>
        <v>0</v>
      </c>
      <c r="Y459" s="32"/>
      <c r="Z459" s="54" t="str">
        <f>IF(MID(H459,1,4)="Item","Nil",IF(G459="contract_cover",VLOOKUP(I459,'svc type'!C:D,2,FALSE),VLOOKUP(G459,'svc type'!A:D,4,FALSE)))</f>
        <v>Nil</v>
      </c>
      <c r="AA459" s="4" t="str">
        <f>IF(B459="","",VLOOKUP(B459,Sector!C:D,2,FALSE))</f>
        <v>STC</v>
      </c>
      <c r="AB459" s="4" t="str">
        <f t="shared" si="15"/>
        <v>shirley.phee</v>
      </c>
      <c r="AC459" s="4"/>
      <c r="AD459" s="4"/>
      <c r="AE459" s="4"/>
      <c r="AF459" s="4"/>
      <c r="AG459" s="4"/>
    </row>
    <row r="460" spans="1:33" x14ac:dyDescent="0.25">
      <c r="A460" s="57">
        <v>42251.447936886572</v>
      </c>
      <c r="B460" s="32" t="s">
        <v>67</v>
      </c>
      <c r="C460" s="32" t="s">
        <v>90</v>
      </c>
      <c r="D460" s="32" t="s">
        <v>89</v>
      </c>
      <c r="E460" s="32" t="s">
        <v>5593</v>
      </c>
      <c r="F460" s="32" t="s">
        <v>6390</v>
      </c>
      <c r="G460" s="32" t="s">
        <v>269</v>
      </c>
      <c r="H460" s="32" t="s">
        <v>276</v>
      </c>
      <c r="I460" s="32" t="s">
        <v>260</v>
      </c>
      <c r="J460" s="35">
        <v>0</v>
      </c>
      <c r="K460" s="35">
        <v>0</v>
      </c>
      <c r="L460" s="35">
        <v>0</v>
      </c>
      <c r="M460" s="35">
        <v>0</v>
      </c>
      <c r="N460" s="32" t="s">
        <v>17</v>
      </c>
      <c r="O460" s="32" t="s">
        <v>18</v>
      </c>
      <c r="P460" s="32">
        <v>1</v>
      </c>
      <c r="Q460" s="32" t="s">
        <v>5594</v>
      </c>
      <c r="R460" s="39">
        <f t="shared" si="14"/>
        <v>1509</v>
      </c>
      <c r="S460" s="5" t="s">
        <v>51</v>
      </c>
      <c r="T460" s="5" t="s">
        <v>64</v>
      </c>
      <c r="U460" s="2"/>
      <c r="V460" s="2" t="str">
        <f>IF($J460+$L460=0,"nil",IF(OR($B460="TCU-WS",$B460=""),"non comm",IF(OR($G460="contract_cover",$H460="fixed price"),VLOOKUP($I460,'[1]mapping 2015'!$A:$B,2,FALSE),VLOOKUP($G460,'[1]mapping 2015'!$A:$B,2,FALSE))))</f>
        <v>nil</v>
      </c>
      <c r="W460" s="37">
        <f>IF(OR(V460="non comm",V460="nil",J460=0),0,IF(V460="SBM 2.1 IIPS",J460*VLOOKUP(N460,'[2]NGP%'!$C:$D,2,FALSE),J460*SUMIFS('[2]NGP%'!$D:$D,'[2]NGP%'!$A:$A,V460,'[2]NGP%'!$B:$B,AA460)))</f>
        <v>0</v>
      </c>
      <c r="X460" s="37">
        <f>IF(OR(V460="non comm",V460="nil",J460=0),0,IF(V460="SBM 2.1 IIPS",J460*VLOOKUP(N460,'[2]NGP%'!$C:$E,3,FALSE),J460*SUMIFS('[2]NGP%'!$E:$E,'[2]NGP%'!$A:$A,V460,'[2]NGP%'!$B:$B,AA460)))</f>
        <v>0</v>
      </c>
      <c r="Y460" s="32"/>
      <c r="Z460" s="54" t="str">
        <f>IF(MID(H460,1,4)="Item","Nil",IF(G460="contract_cover",VLOOKUP(I460,'svc type'!C:D,2,FALSE),VLOOKUP(G460,'svc type'!A:D,4,FALSE)))</f>
        <v>Nil</v>
      </c>
      <c r="AA460" s="4" t="str">
        <f>IF(B460="","",VLOOKUP(B460,Sector!C:D,2,FALSE))</f>
        <v>STC</v>
      </c>
      <c r="AB460" s="4" t="str">
        <f t="shared" si="15"/>
        <v>shirley.phee</v>
      </c>
      <c r="AC460" s="4"/>
      <c r="AD460" s="4"/>
      <c r="AE460" s="4"/>
      <c r="AF460" s="4"/>
      <c r="AG460" s="4"/>
    </row>
    <row r="461" spans="1:33" x14ac:dyDescent="0.25">
      <c r="A461" s="57">
        <v>42251.447936886572</v>
      </c>
      <c r="B461" s="32" t="s">
        <v>67</v>
      </c>
      <c r="C461" s="32" t="s">
        <v>90</v>
      </c>
      <c r="D461" s="32" t="s">
        <v>89</v>
      </c>
      <c r="E461" s="32" t="s">
        <v>5593</v>
      </c>
      <c r="F461" s="32" t="s">
        <v>6390</v>
      </c>
      <c r="G461" s="32" t="s">
        <v>269</v>
      </c>
      <c r="H461" s="32" t="s">
        <v>277</v>
      </c>
      <c r="I461" s="32" t="s">
        <v>260</v>
      </c>
      <c r="J461" s="35">
        <v>0</v>
      </c>
      <c r="K461" s="35">
        <v>0</v>
      </c>
      <c r="L461" s="35">
        <v>0</v>
      </c>
      <c r="M461" s="35">
        <v>0</v>
      </c>
      <c r="N461" s="32" t="s">
        <v>17</v>
      </c>
      <c r="O461" s="32" t="s">
        <v>18</v>
      </c>
      <c r="P461" s="32">
        <v>1</v>
      </c>
      <c r="Q461" s="32" t="s">
        <v>5594</v>
      </c>
      <c r="R461" s="39">
        <f t="shared" si="14"/>
        <v>1509</v>
      </c>
      <c r="S461" s="5" t="s">
        <v>51</v>
      </c>
      <c r="T461" s="5" t="s">
        <v>64</v>
      </c>
      <c r="U461" s="2"/>
      <c r="V461" s="2" t="str">
        <f>IF($J461+$L461=0,"nil",IF(OR($B461="TCU-WS",$B461=""),"non comm",IF(OR($G461="contract_cover",$H461="fixed price"),VLOOKUP($I461,'[1]mapping 2015'!$A:$B,2,FALSE),VLOOKUP($G461,'[1]mapping 2015'!$A:$B,2,FALSE))))</f>
        <v>nil</v>
      </c>
      <c r="W461" s="37">
        <f>IF(OR(V461="non comm",V461="nil",J461=0),0,IF(V461="SBM 2.1 IIPS",J461*VLOOKUP(N461,'[2]NGP%'!$C:$D,2,FALSE),J461*SUMIFS('[2]NGP%'!$D:$D,'[2]NGP%'!$A:$A,V461,'[2]NGP%'!$B:$B,AA461)))</f>
        <v>0</v>
      </c>
      <c r="X461" s="37">
        <f>IF(OR(V461="non comm",V461="nil",J461=0),0,IF(V461="SBM 2.1 IIPS",J461*VLOOKUP(N461,'[2]NGP%'!$C:$E,3,FALSE),J461*SUMIFS('[2]NGP%'!$E:$E,'[2]NGP%'!$A:$A,V461,'[2]NGP%'!$B:$B,AA461)))</f>
        <v>0</v>
      </c>
      <c r="Y461" s="32"/>
      <c r="Z461" s="54" t="str">
        <f>IF(MID(H461,1,4)="Item","Nil",IF(G461="contract_cover",VLOOKUP(I461,'svc type'!C:D,2,FALSE),VLOOKUP(G461,'svc type'!A:D,4,FALSE)))</f>
        <v>Nil</v>
      </c>
      <c r="AA461" s="4" t="str">
        <f>IF(B461="","",VLOOKUP(B461,Sector!C:D,2,FALSE))</f>
        <v>STC</v>
      </c>
      <c r="AB461" s="4" t="str">
        <f t="shared" si="15"/>
        <v>shirley.phee</v>
      </c>
      <c r="AC461" s="4"/>
      <c r="AD461" s="4"/>
      <c r="AE461" s="4"/>
      <c r="AF461" s="4"/>
      <c r="AG461" s="4"/>
    </row>
    <row r="462" spans="1:33" x14ac:dyDescent="0.25">
      <c r="A462" s="57">
        <v>42251.447936886572</v>
      </c>
      <c r="B462" s="32" t="s">
        <v>67</v>
      </c>
      <c r="C462" s="32" t="s">
        <v>90</v>
      </c>
      <c r="D462" s="32" t="s">
        <v>89</v>
      </c>
      <c r="E462" s="32" t="s">
        <v>5593</v>
      </c>
      <c r="F462" s="32" t="s">
        <v>6390</v>
      </c>
      <c r="G462" s="32" t="s">
        <v>269</v>
      </c>
      <c r="H462" s="32" t="s">
        <v>268</v>
      </c>
      <c r="I462" s="32" t="s">
        <v>260</v>
      </c>
      <c r="J462" s="35">
        <v>0</v>
      </c>
      <c r="K462" s="35">
        <v>0</v>
      </c>
      <c r="L462" s="35">
        <v>0</v>
      </c>
      <c r="M462" s="35">
        <v>0</v>
      </c>
      <c r="N462" s="32" t="s">
        <v>17</v>
      </c>
      <c r="O462" s="32" t="s">
        <v>18</v>
      </c>
      <c r="P462" s="32">
        <v>1</v>
      </c>
      <c r="Q462" s="32" t="s">
        <v>5594</v>
      </c>
      <c r="R462" s="39">
        <f t="shared" si="14"/>
        <v>1509</v>
      </c>
      <c r="S462" s="5" t="s">
        <v>51</v>
      </c>
      <c r="T462" s="5" t="s">
        <v>64</v>
      </c>
      <c r="U462" s="2"/>
      <c r="V462" s="2" t="str">
        <f>IF($J462+$L462=0,"nil",IF(OR($B462="TCU-WS",$B462=""),"non comm",IF(OR($G462="contract_cover",$H462="fixed price"),VLOOKUP($I462,'[1]mapping 2015'!$A:$B,2,FALSE),VLOOKUP($G462,'[1]mapping 2015'!$A:$B,2,FALSE))))</f>
        <v>nil</v>
      </c>
      <c r="W462" s="37">
        <f>IF(OR(V462="non comm",V462="nil",J462=0),0,IF(V462="SBM 2.1 IIPS",J462*VLOOKUP(N462,'[2]NGP%'!$C:$D,2,FALSE),J462*SUMIFS('[2]NGP%'!$D:$D,'[2]NGP%'!$A:$A,V462,'[2]NGP%'!$B:$B,AA462)))</f>
        <v>0</v>
      </c>
      <c r="X462" s="37">
        <f>IF(OR(V462="non comm",V462="nil",J462=0),0,IF(V462="SBM 2.1 IIPS",J462*VLOOKUP(N462,'[2]NGP%'!$C:$E,3,FALSE),J462*SUMIFS('[2]NGP%'!$E:$E,'[2]NGP%'!$A:$A,V462,'[2]NGP%'!$B:$B,AA462)))</f>
        <v>0</v>
      </c>
      <c r="Y462" s="32"/>
      <c r="Z462" s="54" t="str">
        <f>IF(MID(H462,1,4)="Item","Nil",IF(G462="contract_cover",VLOOKUP(I462,'svc type'!C:D,2,FALSE),VLOOKUP(G462,'svc type'!A:D,4,FALSE)))</f>
        <v>Nil</v>
      </c>
      <c r="AA462" s="4" t="str">
        <f>IF(B462="","",VLOOKUP(B462,Sector!C:D,2,FALSE))</f>
        <v>STC</v>
      </c>
      <c r="AB462" s="4" t="str">
        <f t="shared" si="15"/>
        <v>shirley.phee</v>
      </c>
      <c r="AC462" s="4"/>
      <c r="AD462" s="4"/>
      <c r="AE462" s="4"/>
      <c r="AF462" s="4"/>
      <c r="AG462" s="4"/>
    </row>
    <row r="463" spans="1:33" x14ac:dyDescent="0.25">
      <c r="A463" s="57">
        <v>42251.447936886572</v>
      </c>
      <c r="B463" s="32" t="s">
        <v>67</v>
      </c>
      <c r="C463" s="32" t="s">
        <v>90</v>
      </c>
      <c r="D463" s="32" t="s">
        <v>89</v>
      </c>
      <c r="E463" s="32" t="s">
        <v>5593</v>
      </c>
      <c r="F463" s="32" t="s">
        <v>6390</v>
      </c>
      <c r="G463" s="32" t="s">
        <v>269</v>
      </c>
      <c r="H463" s="32" t="s">
        <v>355</v>
      </c>
      <c r="I463" s="32" t="s">
        <v>260</v>
      </c>
      <c r="J463" s="35">
        <v>0</v>
      </c>
      <c r="K463" s="35">
        <v>0</v>
      </c>
      <c r="L463" s="35">
        <v>0</v>
      </c>
      <c r="M463" s="35">
        <v>0</v>
      </c>
      <c r="N463" s="32" t="s">
        <v>17</v>
      </c>
      <c r="O463" s="32" t="s">
        <v>18</v>
      </c>
      <c r="P463" s="32">
        <v>1</v>
      </c>
      <c r="Q463" s="32" t="s">
        <v>5594</v>
      </c>
      <c r="R463" s="39">
        <f t="shared" si="14"/>
        <v>1509</v>
      </c>
      <c r="S463" s="5" t="s">
        <v>51</v>
      </c>
      <c r="T463" s="5" t="s">
        <v>64</v>
      </c>
      <c r="U463" s="2"/>
      <c r="V463" s="2" t="str">
        <f>IF($J463+$L463=0,"nil",IF(OR($B463="TCU-WS",$B463=""),"non comm",IF(OR($G463="contract_cover",$H463="fixed price"),VLOOKUP($I463,'[1]mapping 2015'!$A:$B,2,FALSE),VLOOKUP($G463,'[1]mapping 2015'!$A:$B,2,FALSE))))</f>
        <v>nil</v>
      </c>
      <c r="W463" s="37">
        <f>IF(OR(V463="non comm",V463="nil",J463=0),0,IF(V463="SBM 2.1 IIPS",J463*VLOOKUP(N463,'[2]NGP%'!$C:$D,2,FALSE),J463*SUMIFS('[2]NGP%'!$D:$D,'[2]NGP%'!$A:$A,V463,'[2]NGP%'!$B:$B,AA463)))</f>
        <v>0</v>
      </c>
      <c r="X463" s="37">
        <f>IF(OR(V463="non comm",V463="nil",J463=0),0,IF(V463="SBM 2.1 IIPS",J463*VLOOKUP(N463,'[2]NGP%'!$C:$E,3,FALSE),J463*SUMIFS('[2]NGP%'!$E:$E,'[2]NGP%'!$A:$A,V463,'[2]NGP%'!$B:$B,AA463)))</f>
        <v>0</v>
      </c>
      <c r="Y463" s="32"/>
      <c r="Z463" s="54" t="str">
        <f>IF(MID(H463,1,4)="Item","Nil",IF(G463="contract_cover",VLOOKUP(I463,'svc type'!C:D,2,FALSE),VLOOKUP(G463,'svc type'!A:D,4,FALSE)))</f>
        <v>Nil</v>
      </c>
      <c r="AA463" s="4" t="str">
        <f>IF(B463="","",VLOOKUP(B463,Sector!C:D,2,FALSE))</f>
        <v>STC</v>
      </c>
      <c r="AB463" s="4" t="str">
        <f t="shared" si="15"/>
        <v>shirley.phee</v>
      </c>
      <c r="AC463" s="4"/>
      <c r="AD463" s="4"/>
      <c r="AE463" s="4"/>
      <c r="AF463" s="4"/>
      <c r="AG463" s="4"/>
    </row>
    <row r="464" spans="1:33" x14ac:dyDescent="0.25">
      <c r="A464" s="57">
        <v>42251.447936886572</v>
      </c>
      <c r="B464" s="32" t="s">
        <v>67</v>
      </c>
      <c r="C464" s="32" t="s">
        <v>90</v>
      </c>
      <c r="D464" s="32" t="s">
        <v>89</v>
      </c>
      <c r="E464" s="32" t="s">
        <v>5593</v>
      </c>
      <c r="F464" s="32" t="s">
        <v>6390</v>
      </c>
      <c r="G464" s="32" t="s">
        <v>269</v>
      </c>
      <c r="H464" s="32" t="s">
        <v>270</v>
      </c>
      <c r="I464" s="32" t="s">
        <v>260</v>
      </c>
      <c r="J464" s="35">
        <v>0</v>
      </c>
      <c r="K464" s="35">
        <v>0</v>
      </c>
      <c r="L464" s="35">
        <v>0</v>
      </c>
      <c r="M464" s="35">
        <v>0</v>
      </c>
      <c r="N464" s="32" t="s">
        <v>17</v>
      </c>
      <c r="O464" s="32" t="s">
        <v>18</v>
      </c>
      <c r="P464" s="32">
        <v>1</v>
      </c>
      <c r="Q464" s="32" t="s">
        <v>5594</v>
      </c>
      <c r="R464" s="39">
        <f t="shared" si="14"/>
        <v>1509</v>
      </c>
      <c r="S464" s="5" t="s">
        <v>51</v>
      </c>
      <c r="T464" s="5" t="s">
        <v>64</v>
      </c>
      <c r="U464" s="2"/>
      <c r="V464" s="2" t="str">
        <f>IF($J464+$L464=0,"nil",IF(OR($B464="TCU-WS",$B464=""),"non comm",IF(OR($G464="contract_cover",$H464="fixed price"),VLOOKUP($I464,'[1]mapping 2015'!$A:$B,2,FALSE),VLOOKUP($G464,'[1]mapping 2015'!$A:$B,2,FALSE))))</f>
        <v>nil</v>
      </c>
      <c r="W464" s="37">
        <f>IF(OR(V464="non comm",V464="nil",J464=0),0,IF(V464="SBM 2.1 IIPS",J464*VLOOKUP(N464,'[2]NGP%'!$C:$D,2,FALSE),J464*SUMIFS('[2]NGP%'!$D:$D,'[2]NGP%'!$A:$A,V464,'[2]NGP%'!$B:$B,AA464)))</f>
        <v>0</v>
      </c>
      <c r="X464" s="37">
        <f>IF(OR(V464="non comm",V464="nil",J464=0),0,IF(V464="SBM 2.1 IIPS",J464*VLOOKUP(N464,'[2]NGP%'!$C:$E,3,FALSE),J464*SUMIFS('[2]NGP%'!$E:$E,'[2]NGP%'!$A:$A,V464,'[2]NGP%'!$B:$B,AA464)))</f>
        <v>0</v>
      </c>
      <c r="Y464" s="32"/>
      <c r="Z464" s="54" t="str">
        <f>IF(MID(H464,1,4)="Item","Nil",IF(G464="contract_cover",VLOOKUP(I464,'svc type'!C:D,2,FALSE),VLOOKUP(G464,'svc type'!A:D,4,FALSE)))</f>
        <v>Nil</v>
      </c>
      <c r="AA464" s="4" t="str">
        <f>IF(B464="","",VLOOKUP(B464,Sector!C:D,2,FALSE))</f>
        <v>STC</v>
      </c>
      <c r="AB464" s="4" t="str">
        <f t="shared" si="15"/>
        <v>shirley.phee</v>
      </c>
      <c r="AC464" s="4"/>
      <c r="AD464" s="4"/>
      <c r="AE464" s="4"/>
      <c r="AF464" s="4"/>
      <c r="AG464" s="4"/>
    </row>
    <row r="465" spans="1:33" x14ac:dyDescent="0.25">
      <c r="A465" s="57">
        <v>42251.447936886572</v>
      </c>
      <c r="B465" s="32" t="s">
        <v>67</v>
      </c>
      <c r="C465" s="32" t="s">
        <v>90</v>
      </c>
      <c r="D465" s="32" t="s">
        <v>89</v>
      </c>
      <c r="E465" s="32" t="s">
        <v>5593</v>
      </c>
      <c r="F465" s="32" t="s">
        <v>6390</v>
      </c>
      <c r="G465" s="32" t="s">
        <v>269</v>
      </c>
      <c r="H465" s="32" t="s">
        <v>356</v>
      </c>
      <c r="I465" s="32" t="s">
        <v>260</v>
      </c>
      <c r="J465" s="35">
        <v>0</v>
      </c>
      <c r="K465" s="35">
        <v>0</v>
      </c>
      <c r="L465" s="35">
        <v>0</v>
      </c>
      <c r="M465" s="35">
        <v>0</v>
      </c>
      <c r="N465" s="32" t="s">
        <v>17</v>
      </c>
      <c r="O465" s="32" t="s">
        <v>18</v>
      </c>
      <c r="P465" s="32">
        <v>1</v>
      </c>
      <c r="Q465" s="32" t="s">
        <v>5594</v>
      </c>
      <c r="R465" s="39">
        <f t="shared" si="14"/>
        <v>1509</v>
      </c>
      <c r="S465" s="5" t="s">
        <v>51</v>
      </c>
      <c r="T465" s="5" t="s">
        <v>64</v>
      </c>
      <c r="U465" s="2"/>
      <c r="V465" s="2" t="str">
        <f>IF($J465+$L465=0,"nil",IF(OR($B465="TCU-WS",$B465=""),"non comm",IF(OR($G465="contract_cover",$H465="fixed price"),VLOOKUP($I465,'[1]mapping 2015'!$A:$B,2,FALSE),VLOOKUP($G465,'[1]mapping 2015'!$A:$B,2,FALSE))))</f>
        <v>nil</v>
      </c>
      <c r="W465" s="37">
        <f>IF(OR(V465="non comm",V465="nil",J465=0),0,IF(V465="SBM 2.1 IIPS",J465*VLOOKUP(N465,'[2]NGP%'!$C:$D,2,FALSE),J465*SUMIFS('[2]NGP%'!$D:$D,'[2]NGP%'!$A:$A,V465,'[2]NGP%'!$B:$B,AA465)))</f>
        <v>0</v>
      </c>
      <c r="X465" s="37">
        <f>IF(OR(V465="non comm",V465="nil",J465=0),0,IF(V465="SBM 2.1 IIPS",J465*VLOOKUP(N465,'[2]NGP%'!$C:$E,3,FALSE),J465*SUMIFS('[2]NGP%'!$E:$E,'[2]NGP%'!$A:$A,V465,'[2]NGP%'!$B:$B,AA465)))</f>
        <v>0</v>
      </c>
      <c r="Y465" s="32"/>
      <c r="Z465" s="54" t="str">
        <f>IF(MID(H465,1,4)="Item","Nil",IF(G465="contract_cover",VLOOKUP(I465,'svc type'!C:D,2,FALSE),VLOOKUP(G465,'svc type'!A:D,4,FALSE)))</f>
        <v>Nil</v>
      </c>
      <c r="AA465" s="4" t="str">
        <f>IF(B465="","",VLOOKUP(B465,Sector!C:D,2,FALSE))</f>
        <v>STC</v>
      </c>
      <c r="AB465" s="4" t="str">
        <f t="shared" si="15"/>
        <v>shirley.phee</v>
      </c>
      <c r="AC465" s="4"/>
      <c r="AD465" s="4"/>
      <c r="AE465" s="4"/>
      <c r="AF465" s="4"/>
      <c r="AG465" s="4"/>
    </row>
    <row r="466" spans="1:33" x14ac:dyDescent="0.25">
      <c r="A466" s="57">
        <v>42251.447936886572</v>
      </c>
      <c r="B466" s="32" t="s">
        <v>67</v>
      </c>
      <c r="C466" s="32" t="s">
        <v>90</v>
      </c>
      <c r="D466" s="32" t="s">
        <v>89</v>
      </c>
      <c r="E466" s="32" t="s">
        <v>5593</v>
      </c>
      <c r="F466" s="32" t="s">
        <v>6390</v>
      </c>
      <c r="G466" s="32" t="s">
        <v>269</v>
      </c>
      <c r="H466" s="32" t="s">
        <v>271</v>
      </c>
      <c r="I466" s="32" t="s">
        <v>260</v>
      </c>
      <c r="J466" s="35">
        <v>0</v>
      </c>
      <c r="K466" s="35">
        <v>0</v>
      </c>
      <c r="L466" s="35">
        <v>0</v>
      </c>
      <c r="M466" s="35">
        <v>0</v>
      </c>
      <c r="N466" s="32" t="s">
        <v>17</v>
      </c>
      <c r="O466" s="32" t="s">
        <v>18</v>
      </c>
      <c r="P466" s="32">
        <v>1</v>
      </c>
      <c r="Q466" s="32" t="s">
        <v>5594</v>
      </c>
      <c r="R466" s="39">
        <f t="shared" si="14"/>
        <v>1509</v>
      </c>
      <c r="S466" s="5" t="s">
        <v>51</v>
      </c>
      <c r="T466" s="5" t="s">
        <v>64</v>
      </c>
      <c r="U466" s="2"/>
      <c r="V466" s="2" t="str">
        <f>IF($J466+$L466=0,"nil",IF(OR($B466="TCU-WS",$B466=""),"non comm",IF(OR($G466="contract_cover",$H466="fixed price"),VLOOKUP($I466,'[1]mapping 2015'!$A:$B,2,FALSE),VLOOKUP($G466,'[1]mapping 2015'!$A:$B,2,FALSE))))</f>
        <v>nil</v>
      </c>
      <c r="W466" s="37">
        <f>IF(OR(V466="non comm",V466="nil",J466=0),0,IF(V466="SBM 2.1 IIPS",J466*VLOOKUP(N466,'[2]NGP%'!$C:$D,2,FALSE),J466*SUMIFS('[2]NGP%'!$D:$D,'[2]NGP%'!$A:$A,V466,'[2]NGP%'!$B:$B,AA466)))</f>
        <v>0</v>
      </c>
      <c r="X466" s="37">
        <f>IF(OR(V466="non comm",V466="nil",J466=0),0,IF(V466="SBM 2.1 IIPS",J466*VLOOKUP(N466,'[2]NGP%'!$C:$E,3,FALSE),J466*SUMIFS('[2]NGP%'!$E:$E,'[2]NGP%'!$A:$A,V466,'[2]NGP%'!$B:$B,AA466)))</f>
        <v>0</v>
      </c>
      <c r="Y466" s="32"/>
      <c r="Z466" s="54" t="str">
        <f>IF(MID(H466,1,4)="Item","Nil",IF(G466="contract_cover",VLOOKUP(I466,'svc type'!C:D,2,FALSE),VLOOKUP(G466,'svc type'!A:D,4,FALSE)))</f>
        <v>Nil</v>
      </c>
      <c r="AA466" s="4" t="str">
        <f>IF(B466="","",VLOOKUP(B466,Sector!C:D,2,FALSE))</f>
        <v>STC</v>
      </c>
      <c r="AB466" s="4" t="str">
        <f t="shared" si="15"/>
        <v>shirley.phee</v>
      </c>
      <c r="AC466" s="4"/>
      <c r="AD466" s="4"/>
      <c r="AE466" s="4"/>
      <c r="AF466" s="4"/>
      <c r="AG466" s="4"/>
    </row>
    <row r="467" spans="1:33" x14ac:dyDescent="0.25">
      <c r="A467" s="57">
        <v>42251.447936886572</v>
      </c>
      <c r="B467" s="32" t="s">
        <v>67</v>
      </c>
      <c r="C467" s="32" t="s">
        <v>90</v>
      </c>
      <c r="D467" s="32" t="s">
        <v>89</v>
      </c>
      <c r="E467" s="32" t="s">
        <v>5593</v>
      </c>
      <c r="F467" s="32" t="s">
        <v>6390</v>
      </c>
      <c r="G467" s="32" t="s">
        <v>269</v>
      </c>
      <c r="H467" s="32" t="s">
        <v>354</v>
      </c>
      <c r="I467" s="32" t="s">
        <v>260</v>
      </c>
      <c r="J467" s="35">
        <v>0</v>
      </c>
      <c r="K467" s="35">
        <v>0</v>
      </c>
      <c r="L467" s="35">
        <v>0</v>
      </c>
      <c r="M467" s="35">
        <v>0</v>
      </c>
      <c r="N467" s="32" t="s">
        <v>17</v>
      </c>
      <c r="O467" s="32" t="s">
        <v>18</v>
      </c>
      <c r="P467" s="32">
        <v>1</v>
      </c>
      <c r="Q467" s="32" t="s">
        <v>5594</v>
      </c>
      <c r="R467" s="39">
        <f t="shared" si="14"/>
        <v>1509</v>
      </c>
      <c r="S467" s="5" t="s">
        <v>51</v>
      </c>
      <c r="T467" s="5" t="s">
        <v>64</v>
      </c>
      <c r="U467" s="2"/>
      <c r="V467" s="2" t="str">
        <f>IF($J467+$L467=0,"nil",IF(OR($B467="TCU-WS",$B467=""),"non comm",IF(OR($G467="contract_cover",$H467="fixed price"),VLOOKUP($I467,'[1]mapping 2015'!$A:$B,2,FALSE),VLOOKUP($G467,'[1]mapping 2015'!$A:$B,2,FALSE))))</f>
        <v>nil</v>
      </c>
      <c r="W467" s="37">
        <f>IF(OR(V467="non comm",V467="nil",J467=0),0,IF(V467="SBM 2.1 IIPS",J467*VLOOKUP(N467,'[2]NGP%'!$C:$D,2,FALSE),J467*SUMIFS('[2]NGP%'!$D:$D,'[2]NGP%'!$A:$A,V467,'[2]NGP%'!$B:$B,AA467)))</f>
        <v>0</v>
      </c>
      <c r="X467" s="37">
        <f>IF(OR(V467="non comm",V467="nil",J467=0),0,IF(V467="SBM 2.1 IIPS",J467*VLOOKUP(N467,'[2]NGP%'!$C:$E,3,FALSE),J467*SUMIFS('[2]NGP%'!$E:$E,'[2]NGP%'!$A:$A,V467,'[2]NGP%'!$B:$B,AA467)))</f>
        <v>0</v>
      </c>
      <c r="Y467" s="32"/>
      <c r="Z467" s="54" t="str">
        <f>IF(MID(H467,1,4)="Item","Nil",IF(G467="contract_cover",VLOOKUP(I467,'svc type'!C:D,2,FALSE),VLOOKUP(G467,'svc type'!A:D,4,FALSE)))</f>
        <v>Nil</v>
      </c>
      <c r="AA467" s="4" t="str">
        <f>IF(B467="","",VLOOKUP(B467,Sector!C:D,2,FALSE))</f>
        <v>STC</v>
      </c>
      <c r="AB467" s="4" t="str">
        <f t="shared" si="15"/>
        <v>shirley.phee</v>
      </c>
      <c r="AC467" s="4"/>
      <c r="AD467" s="4"/>
      <c r="AE467" s="4"/>
      <c r="AF467" s="4"/>
      <c r="AG467" s="4"/>
    </row>
    <row r="468" spans="1:33" x14ac:dyDescent="0.25">
      <c r="A468" s="57">
        <v>42251.447936886572</v>
      </c>
      <c r="B468" s="32" t="s">
        <v>67</v>
      </c>
      <c r="C468" s="32" t="s">
        <v>90</v>
      </c>
      <c r="D468" s="32" t="s">
        <v>89</v>
      </c>
      <c r="E468" s="32" t="s">
        <v>5593</v>
      </c>
      <c r="F468" s="32" t="s">
        <v>6390</v>
      </c>
      <c r="G468" s="32" t="s">
        <v>153</v>
      </c>
      <c r="H468" s="32" t="s">
        <v>231</v>
      </c>
      <c r="I468" s="32" t="s">
        <v>260</v>
      </c>
      <c r="J468" s="35">
        <v>0</v>
      </c>
      <c r="K468" s="35">
        <v>0</v>
      </c>
      <c r="L468" s="35">
        <v>0</v>
      </c>
      <c r="M468" s="35">
        <v>0</v>
      </c>
      <c r="N468" s="32" t="s">
        <v>17</v>
      </c>
      <c r="O468" s="32" t="s">
        <v>18</v>
      </c>
      <c r="P468" s="32">
        <v>1</v>
      </c>
      <c r="Q468" s="32" t="s">
        <v>5594</v>
      </c>
      <c r="R468" s="39">
        <f t="shared" si="14"/>
        <v>1509</v>
      </c>
      <c r="S468" s="5" t="s">
        <v>51</v>
      </c>
      <c r="T468" s="5" t="s">
        <v>64</v>
      </c>
      <c r="U468" s="2"/>
      <c r="V468" s="2" t="str">
        <f>IF($J468+$L468=0,"nil",IF(OR($B468="TCU-WS",$B468=""),"non comm",IF(OR($G468="contract_cover",$H468="fixed price"),VLOOKUP($I468,'[1]mapping 2015'!$A:$B,2,FALSE),VLOOKUP($G468,'[1]mapping 2015'!$A:$B,2,FALSE))))</f>
        <v>nil</v>
      </c>
      <c r="W468" s="37">
        <f>IF(OR(V468="non comm",V468="nil",J468=0),0,IF(V468="SBM 2.1 IIPS",J468*VLOOKUP(N468,'[2]NGP%'!$C:$D,2,FALSE),J468*SUMIFS('[2]NGP%'!$D:$D,'[2]NGP%'!$A:$A,V468,'[2]NGP%'!$B:$B,AA468)))</f>
        <v>0</v>
      </c>
      <c r="X468" s="37">
        <f>IF(OR(V468="non comm",V468="nil",J468=0),0,IF(V468="SBM 2.1 IIPS",J468*VLOOKUP(N468,'[2]NGP%'!$C:$E,3,FALSE),J468*SUMIFS('[2]NGP%'!$E:$E,'[2]NGP%'!$A:$A,V468,'[2]NGP%'!$B:$B,AA468)))</f>
        <v>0</v>
      </c>
      <c r="Y468" s="32"/>
      <c r="Z468" s="54" t="str">
        <f>IF(MID(H468,1,4)="Item","Nil",IF(G468="contract_cover",VLOOKUP(I468,'svc type'!C:D,2,FALSE),VLOOKUP(G468,'svc type'!A:D,4,FALSE)))</f>
        <v>Nil</v>
      </c>
      <c r="AA468" s="4" t="str">
        <f>IF(B468="","",VLOOKUP(B468,Sector!C:D,2,FALSE))</f>
        <v>STC</v>
      </c>
      <c r="AB468" s="4" t="str">
        <f t="shared" si="15"/>
        <v>shirley.phee</v>
      </c>
      <c r="AC468" s="4"/>
      <c r="AD468" s="4"/>
      <c r="AE468" s="4"/>
      <c r="AF468" s="4"/>
      <c r="AG468" s="4"/>
    </row>
    <row r="469" spans="1:33" x14ac:dyDescent="0.25">
      <c r="A469" s="57">
        <v>42251.447936886572</v>
      </c>
      <c r="B469" s="32" t="s">
        <v>67</v>
      </c>
      <c r="C469" s="32" t="s">
        <v>90</v>
      </c>
      <c r="D469" s="32" t="s">
        <v>89</v>
      </c>
      <c r="E469" s="32" t="s">
        <v>5593</v>
      </c>
      <c r="F469" s="32" t="s">
        <v>6390</v>
      </c>
      <c r="G469" s="32" t="s">
        <v>82</v>
      </c>
      <c r="H469" s="32" t="s">
        <v>238</v>
      </c>
      <c r="I469" s="32" t="s">
        <v>260</v>
      </c>
      <c r="J469" s="35">
        <v>0</v>
      </c>
      <c r="K469" s="35">
        <v>0</v>
      </c>
      <c r="L469" s="35">
        <v>0</v>
      </c>
      <c r="M469" s="35">
        <v>0</v>
      </c>
      <c r="N469" s="32" t="s">
        <v>17</v>
      </c>
      <c r="O469" s="32" t="s">
        <v>18</v>
      </c>
      <c r="P469" s="32">
        <v>1</v>
      </c>
      <c r="Q469" s="32" t="s">
        <v>5594</v>
      </c>
      <c r="R469" s="39">
        <f t="shared" si="14"/>
        <v>1509</v>
      </c>
      <c r="S469" s="5" t="s">
        <v>51</v>
      </c>
      <c r="T469" s="5" t="s">
        <v>64</v>
      </c>
      <c r="U469" s="2"/>
      <c r="V469" s="2" t="str">
        <f>IF($J469+$L469=0,"nil",IF(OR($B469="TCU-WS",$B469=""),"non comm",IF(OR($G469="contract_cover",$H469="fixed price"),VLOOKUP($I469,'[1]mapping 2015'!$A:$B,2,FALSE),VLOOKUP($G469,'[1]mapping 2015'!$A:$B,2,FALSE))))</f>
        <v>nil</v>
      </c>
      <c r="W469" s="37">
        <f>IF(OR(V469="non comm",V469="nil",J469=0),0,IF(V469="SBM 2.1 IIPS",J469*VLOOKUP(N469,'[2]NGP%'!$C:$D,2,FALSE),J469*SUMIFS('[2]NGP%'!$D:$D,'[2]NGP%'!$A:$A,V469,'[2]NGP%'!$B:$B,AA469)))</f>
        <v>0</v>
      </c>
      <c r="X469" s="37">
        <f>IF(OR(V469="non comm",V469="nil",J469=0),0,IF(V469="SBM 2.1 IIPS",J469*VLOOKUP(N469,'[2]NGP%'!$C:$E,3,FALSE),J469*SUMIFS('[2]NGP%'!$E:$E,'[2]NGP%'!$A:$A,V469,'[2]NGP%'!$B:$B,AA469)))</f>
        <v>0</v>
      </c>
      <c r="Y469" s="32"/>
      <c r="Z469" s="54" t="str">
        <f>IF(MID(H469,1,4)="Item","Nil",IF(G469="contract_cover",VLOOKUP(I469,'svc type'!C:D,2,FALSE),VLOOKUP(G469,'svc type'!A:D,4,FALSE)))</f>
        <v>Nil</v>
      </c>
      <c r="AA469" s="4" t="str">
        <f>IF(B469="","",VLOOKUP(B469,Sector!C:D,2,FALSE))</f>
        <v>STC</v>
      </c>
      <c r="AB469" s="4" t="str">
        <f t="shared" si="15"/>
        <v>shirley.phee</v>
      </c>
      <c r="AC469" s="4"/>
      <c r="AD469" s="4"/>
      <c r="AE469" s="4"/>
      <c r="AF469" s="4"/>
      <c r="AG469" s="4"/>
    </row>
    <row r="470" spans="1:33" x14ac:dyDescent="0.25">
      <c r="A470" s="57">
        <v>42251.447936886572</v>
      </c>
      <c r="B470" s="32" t="s">
        <v>67</v>
      </c>
      <c r="C470" s="32" t="s">
        <v>90</v>
      </c>
      <c r="D470" s="32" t="s">
        <v>89</v>
      </c>
      <c r="E470" s="32" t="s">
        <v>5593</v>
      </c>
      <c r="F470" s="32" t="s">
        <v>6390</v>
      </c>
      <c r="G470" s="32" t="s">
        <v>82</v>
      </c>
      <c r="H470" s="32" t="s">
        <v>237</v>
      </c>
      <c r="I470" s="32" t="s">
        <v>260</v>
      </c>
      <c r="J470" s="35">
        <v>0</v>
      </c>
      <c r="K470" s="35">
        <v>0</v>
      </c>
      <c r="L470" s="35">
        <v>0</v>
      </c>
      <c r="M470" s="35">
        <v>0</v>
      </c>
      <c r="N470" s="32" t="s">
        <v>17</v>
      </c>
      <c r="O470" s="32" t="s">
        <v>18</v>
      </c>
      <c r="P470" s="32">
        <v>1</v>
      </c>
      <c r="Q470" s="32" t="s">
        <v>5594</v>
      </c>
      <c r="R470" s="39">
        <f t="shared" si="14"/>
        <v>1509</v>
      </c>
      <c r="S470" s="5" t="s">
        <v>51</v>
      </c>
      <c r="T470" s="5" t="s">
        <v>64</v>
      </c>
      <c r="U470" s="2"/>
      <c r="V470" s="2" t="str">
        <f>IF($J470+$L470=0,"nil",IF(OR($B470="TCU-WS",$B470=""),"non comm",IF(OR($G470="contract_cover",$H470="fixed price"),VLOOKUP($I470,'[1]mapping 2015'!$A:$B,2,FALSE),VLOOKUP($G470,'[1]mapping 2015'!$A:$B,2,FALSE))))</f>
        <v>nil</v>
      </c>
      <c r="W470" s="37">
        <f>IF(OR(V470="non comm",V470="nil",J470=0),0,IF(V470="SBM 2.1 IIPS",J470*VLOOKUP(N470,'[2]NGP%'!$C:$D,2,FALSE),J470*SUMIFS('[2]NGP%'!$D:$D,'[2]NGP%'!$A:$A,V470,'[2]NGP%'!$B:$B,AA470)))</f>
        <v>0</v>
      </c>
      <c r="X470" s="37">
        <f>IF(OR(V470="non comm",V470="nil",J470=0),0,IF(V470="SBM 2.1 IIPS",J470*VLOOKUP(N470,'[2]NGP%'!$C:$E,3,FALSE),J470*SUMIFS('[2]NGP%'!$E:$E,'[2]NGP%'!$A:$A,V470,'[2]NGP%'!$B:$B,AA470)))</f>
        <v>0</v>
      </c>
      <c r="Y470" s="32"/>
      <c r="Z470" s="54" t="str">
        <f>IF(MID(H470,1,4)="Item","Nil",IF(G470="contract_cover",VLOOKUP(I470,'svc type'!C:D,2,FALSE),VLOOKUP(G470,'svc type'!A:D,4,FALSE)))</f>
        <v>Nil</v>
      </c>
      <c r="AA470" s="4" t="str">
        <f>IF(B470="","",VLOOKUP(B470,Sector!C:D,2,FALSE))</f>
        <v>STC</v>
      </c>
      <c r="AB470" s="4" t="str">
        <f t="shared" si="15"/>
        <v>shirley.phee</v>
      </c>
      <c r="AC470" s="4"/>
      <c r="AD470" s="4"/>
      <c r="AE470" s="4"/>
      <c r="AF470" s="4"/>
      <c r="AG470" s="4"/>
    </row>
    <row r="471" spans="1:33" x14ac:dyDescent="0.25">
      <c r="A471" s="57">
        <v>42251.447936886572</v>
      </c>
      <c r="B471" s="32" t="s">
        <v>67</v>
      </c>
      <c r="C471" s="32" t="s">
        <v>90</v>
      </c>
      <c r="D471" s="32" t="s">
        <v>89</v>
      </c>
      <c r="E471" s="32" t="s">
        <v>5593</v>
      </c>
      <c r="F471" s="32" t="s">
        <v>6390</v>
      </c>
      <c r="G471" s="32" t="s">
        <v>226</v>
      </c>
      <c r="H471" s="32" t="s">
        <v>236</v>
      </c>
      <c r="I471" s="32" t="s">
        <v>260</v>
      </c>
      <c r="J471" s="35">
        <v>0</v>
      </c>
      <c r="K471" s="35">
        <v>0</v>
      </c>
      <c r="L471" s="35">
        <v>0</v>
      </c>
      <c r="M471" s="35">
        <v>0</v>
      </c>
      <c r="N471" s="32" t="s">
        <v>17</v>
      </c>
      <c r="O471" s="32" t="s">
        <v>18</v>
      </c>
      <c r="P471" s="32">
        <v>1</v>
      </c>
      <c r="Q471" s="32" t="s">
        <v>5594</v>
      </c>
      <c r="R471" s="39">
        <f t="shared" si="14"/>
        <v>1509</v>
      </c>
      <c r="S471" s="5" t="s">
        <v>51</v>
      </c>
      <c r="T471" s="5" t="s">
        <v>64</v>
      </c>
      <c r="U471" s="2"/>
      <c r="V471" s="2" t="str">
        <f>IF($J471+$L471=0,"nil",IF(OR($B471="TCU-WS",$B471=""),"non comm",IF(OR($G471="contract_cover",$H471="fixed price"),VLOOKUP($I471,'[1]mapping 2015'!$A:$B,2,FALSE),VLOOKUP($G471,'[1]mapping 2015'!$A:$B,2,FALSE))))</f>
        <v>nil</v>
      </c>
      <c r="W471" s="37">
        <f>IF(OR(V471="non comm",V471="nil",J471=0),0,IF(V471="SBM 2.1 IIPS",J471*VLOOKUP(N471,'[2]NGP%'!$C:$D,2,FALSE),J471*SUMIFS('[2]NGP%'!$D:$D,'[2]NGP%'!$A:$A,V471,'[2]NGP%'!$B:$B,AA471)))</f>
        <v>0</v>
      </c>
      <c r="X471" s="37">
        <f>IF(OR(V471="non comm",V471="nil",J471=0),0,IF(V471="SBM 2.1 IIPS",J471*VLOOKUP(N471,'[2]NGP%'!$C:$E,3,FALSE),J471*SUMIFS('[2]NGP%'!$E:$E,'[2]NGP%'!$A:$A,V471,'[2]NGP%'!$B:$B,AA471)))</f>
        <v>0</v>
      </c>
      <c r="Y471" s="32"/>
      <c r="Z471" s="54" t="str">
        <f>IF(MID(H471,1,4)="Item","Nil",IF(G471="contract_cover",VLOOKUP(I471,'svc type'!C:D,2,FALSE),VLOOKUP(G471,'svc type'!A:D,4,FALSE)))</f>
        <v>Nil</v>
      </c>
      <c r="AA471" s="4" t="str">
        <f>IF(B471="","",VLOOKUP(B471,Sector!C:D,2,FALSE))</f>
        <v>STC</v>
      </c>
      <c r="AB471" s="4" t="str">
        <f t="shared" si="15"/>
        <v>shirley.phee</v>
      </c>
      <c r="AC471" s="4"/>
      <c r="AD471" s="4"/>
      <c r="AE471" s="4"/>
      <c r="AF471" s="4"/>
      <c r="AG471" s="4"/>
    </row>
    <row r="472" spans="1:33" x14ac:dyDescent="0.25">
      <c r="A472" s="57">
        <v>42251.447936886572</v>
      </c>
      <c r="B472" s="32" t="s">
        <v>67</v>
      </c>
      <c r="C472" s="32" t="s">
        <v>90</v>
      </c>
      <c r="D472" s="32" t="s">
        <v>89</v>
      </c>
      <c r="E472" s="32" t="s">
        <v>5593</v>
      </c>
      <c r="F472" s="32" t="s">
        <v>6390</v>
      </c>
      <c r="G472" s="32" t="s">
        <v>228</v>
      </c>
      <c r="H472" s="32" t="s">
        <v>227</v>
      </c>
      <c r="I472" s="32" t="s">
        <v>260</v>
      </c>
      <c r="J472" s="35">
        <v>0</v>
      </c>
      <c r="K472" s="35">
        <v>0</v>
      </c>
      <c r="L472" s="35">
        <v>0</v>
      </c>
      <c r="M472" s="35">
        <v>0</v>
      </c>
      <c r="N472" s="32" t="s">
        <v>17</v>
      </c>
      <c r="O472" s="32" t="s">
        <v>18</v>
      </c>
      <c r="P472" s="32">
        <v>1</v>
      </c>
      <c r="Q472" s="32" t="s">
        <v>5594</v>
      </c>
      <c r="R472" s="39">
        <f t="shared" si="14"/>
        <v>1509</v>
      </c>
      <c r="S472" s="5" t="s">
        <v>51</v>
      </c>
      <c r="T472" s="5" t="s">
        <v>64</v>
      </c>
      <c r="U472" s="2"/>
      <c r="V472" s="2" t="str">
        <f>IF($J472+$L472=0,"nil",IF(OR($B472="TCU-WS",$B472=""),"non comm",IF(OR($G472="contract_cover",$H472="fixed price"),VLOOKUP($I472,'[1]mapping 2015'!$A:$B,2,FALSE),VLOOKUP($G472,'[1]mapping 2015'!$A:$B,2,FALSE))))</f>
        <v>nil</v>
      </c>
      <c r="W472" s="37">
        <f>IF(OR(V472="non comm",V472="nil",J472=0),0,IF(V472="SBM 2.1 IIPS",J472*VLOOKUP(N472,'[2]NGP%'!$C:$D,2,FALSE),J472*SUMIFS('[2]NGP%'!$D:$D,'[2]NGP%'!$A:$A,V472,'[2]NGP%'!$B:$B,AA472)))</f>
        <v>0</v>
      </c>
      <c r="X472" s="37">
        <f>IF(OR(V472="non comm",V472="nil",J472=0),0,IF(V472="SBM 2.1 IIPS",J472*VLOOKUP(N472,'[2]NGP%'!$C:$E,3,FALSE),J472*SUMIFS('[2]NGP%'!$E:$E,'[2]NGP%'!$A:$A,V472,'[2]NGP%'!$B:$B,AA472)))</f>
        <v>0</v>
      </c>
      <c r="Y472" s="32"/>
      <c r="Z472" s="54" t="str">
        <f>IF(MID(H472,1,4)="Item","Nil",IF(G472="contract_cover",VLOOKUP(I472,'svc type'!C:D,2,FALSE),VLOOKUP(G472,'svc type'!A:D,4,FALSE)))</f>
        <v>Nil</v>
      </c>
      <c r="AA472" s="4" t="str">
        <f>IF(B472="","",VLOOKUP(B472,Sector!C:D,2,FALSE))</f>
        <v>STC</v>
      </c>
      <c r="AB472" s="4" t="str">
        <f t="shared" si="15"/>
        <v>shirley.phee</v>
      </c>
      <c r="AC472" s="4"/>
      <c r="AD472" s="4"/>
      <c r="AE472" s="4"/>
      <c r="AF472" s="4"/>
      <c r="AG472" s="4"/>
    </row>
    <row r="473" spans="1:33" x14ac:dyDescent="0.25">
      <c r="A473" s="57">
        <v>42251.447936886572</v>
      </c>
      <c r="B473" s="32" t="s">
        <v>67</v>
      </c>
      <c r="C473" s="32" t="s">
        <v>90</v>
      </c>
      <c r="D473" s="32" t="s">
        <v>89</v>
      </c>
      <c r="E473" s="32" t="s">
        <v>5593</v>
      </c>
      <c r="F473" s="32" t="s">
        <v>6390</v>
      </c>
      <c r="G473" s="32" t="s">
        <v>226</v>
      </c>
      <c r="H473" s="32" t="s">
        <v>225</v>
      </c>
      <c r="I473" s="32" t="s">
        <v>260</v>
      </c>
      <c r="J473" s="35">
        <v>0</v>
      </c>
      <c r="K473" s="35">
        <v>0</v>
      </c>
      <c r="L473" s="35">
        <v>0</v>
      </c>
      <c r="M473" s="35">
        <v>0</v>
      </c>
      <c r="N473" s="32" t="s">
        <v>17</v>
      </c>
      <c r="O473" s="32" t="s">
        <v>18</v>
      </c>
      <c r="P473" s="32">
        <v>1</v>
      </c>
      <c r="Q473" s="32" t="s">
        <v>5594</v>
      </c>
      <c r="R473" s="39">
        <f t="shared" si="14"/>
        <v>1509</v>
      </c>
      <c r="S473" s="5" t="s">
        <v>51</v>
      </c>
      <c r="T473" s="5" t="s">
        <v>64</v>
      </c>
      <c r="U473" s="2"/>
      <c r="V473" s="2" t="str">
        <f>IF($J473+$L473=0,"nil",IF(OR($B473="TCU-WS",$B473=""),"non comm",IF(OR($G473="contract_cover",$H473="fixed price"),VLOOKUP($I473,'[1]mapping 2015'!$A:$B,2,FALSE),VLOOKUP($G473,'[1]mapping 2015'!$A:$B,2,FALSE))))</f>
        <v>nil</v>
      </c>
      <c r="W473" s="37">
        <f>IF(OR(V473="non comm",V473="nil",J473=0),0,IF(V473="SBM 2.1 IIPS",J473*VLOOKUP(N473,'[2]NGP%'!$C:$D,2,FALSE),J473*SUMIFS('[2]NGP%'!$D:$D,'[2]NGP%'!$A:$A,V473,'[2]NGP%'!$B:$B,AA473)))</f>
        <v>0</v>
      </c>
      <c r="X473" s="37">
        <f>IF(OR(V473="non comm",V473="nil",J473=0),0,IF(V473="SBM 2.1 IIPS",J473*VLOOKUP(N473,'[2]NGP%'!$C:$E,3,FALSE),J473*SUMIFS('[2]NGP%'!$E:$E,'[2]NGP%'!$A:$A,V473,'[2]NGP%'!$B:$B,AA473)))</f>
        <v>0</v>
      </c>
      <c r="Y473" s="32"/>
      <c r="Z473" s="54" t="str">
        <f>IF(MID(H473,1,4)="Item","Nil",IF(G473="contract_cover",VLOOKUP(I473,'svc type'!C:D,2,FALSE),VLOOKUP(G473,'svc type'!A:D,4,FALSE)))</f>
        <v>Nil</v>
      </c>
      <c r="AA473" s="4" t="str">
        <f>IF(B473="","",VLOOKUP(B473,Sector!C:D,2,FALSE))</f>
        <v>STC</v>
      </c>
      <c r="AB473" s="4" t="str">
        <f t="shared" si="15"/>
        <v>shirley.phee</v>
      </c>
      <c r="AC473" s="4"/>
      <c r="AD473" s="4"/>
      <c r="AE473" s="4"/>
      <c r="AF473" s="4"/>
      <c r="AG473" s="4"/>
    </row>
    <row r="474" spans="1:33" x14ac:dyDescent="0.25">
      <c r="A474" s="57">
        <v>42251.447936886572</v>
      </c>
      <c r="B474" s="32" t="s">
        <v>67</v>
      </c>
      <c r="C474" s="32" t="s">
        <v>90</v>
      </c>
      <c r="D474" s="32" t="s">
        <v>89</v>
      </c>
      <c r="E474" s="32" t="s">
        <v>5593</v>
      </c>
      <c r="F474" s="32" t="s">
        <v>6390</v>
      </c>
      <c r="G474" s="32" t="s">
        <v>88</v>
      </c>
      <c r="H474" s="32" t="s">
        <v>208</v>
      </c>
      <c r="I474" s="32" t="s">
        <v>260</v>
      </c>
      <c r="J474" s="35">
        <v>0</v>
      </c>
      <c r="K474" s="35">
        <v>0</v>
      </c>
      <c r="L474" s="35">
        <v>0</v>
      </c>
      <c r="M474" s="35">
        <v>0</v>
      </c>
      <c r="N474" s="32" t="s">
        <v>17</v>
      </c>
      <c r="O474" s="32" t="s">
        <v>18</v>
      </c>
      <c r="P474" s="32">
        <v>1</v>
      </c>
      <c r="Q474" s="32" t="s">
        <v>5594</v>
      </c>
      <c r="R474" s="39">
        <f t="shared" si="14"/>
        <v>1509</v>
      </c>
      <c r="S474" s="5" t="s">
        <v>51</v>
      </c>
      <c r="T474" s="5" t="s">
        <v>64</v>
      </c>
      <c r="U474" s="2"/>
      <c r="V474" s="2" t="str">
        <f>IF($J474+$L474=0,"nil",IF(OR($B474="TCU-WS",$B474=""),"non comm",IF(OR($G474="contract_cover",$H474="fixed price"),VLOOKUP($I474,'[1]mapping 2015'!$A:$B,2,FALSE),VLOOKUP($G474,'[1]mapping 2015'!$A:$B,2,FALSE))))</f>
        <v>nil</v>
      </c>
      <c r="W474" s="37">
        <f>IF(OR(V474="non comm",V474="nil",J474=0),0,IF(V474="SBM 2.1 IIPS",J474*VLOOKUP(N474,'[2]NGP%'!$C:$D,2,FALSE),J474*SUMIFS('[2]NGP%'!$D:$D,'[2]NGP%'!$A:$A,V474,'[2]NGP%'!$B:$B,AA474)))</f>
        <v>0</v>
      </c>
      <c r="X474" s="37">
        <f>IF(OR(V474="non comm",V474="nil",J474=0),0,IF(V474="SBM 2.1 IIPS",J474*VLOOKUP(N474,'[2]NGP%'!$C:$E,3,FALSE),J474*SUMIFS('[2]NGP%'!$E:$E,'[2]NGP%'!$A:$A,V474,'[2]NGP%'!$B:$B,AA474)))</f>
        <v>0</v>
      </c>
      <c r="Y474" s="32"/>
      <c r="Z474" s="54" t="str">
        <f>IF(MID(H474,1,4)="Item","Nil",IF(G474="contract_cover",VLOOKUP(I474,'svc type'!C:D,2,FALSE),VLOOKUP(G474,'svc type'!A:D,4,FALSE)))</f>
        <v>Nil</v>
      </c>
      <c r="AA474" s="4" t="str">
        <f>IF(B474="","",VLOOKUP(B474,Sector!C:D,2,FALSE))</f>
        <v>STC</v>
      </c>
      <c r="AB474" s="4" t="str">
        <f t="shared" si="15"/>
        <v>shirley.phee</v>
      </c>
      <c r="AC474" s="4"/>
      <c r="AD474" s="4"/>
      <c r="AE474" s="4"/>
      <c r="AF474" s="4"/>
      <c r="AG474" s="4"/>
    </row>
    <row r="475" spans="1:33" x14ac:dyDescent="0.25">
      <c r="A475" s="57">
        <v>42251.447936886572</v>
      </c>
      <c r="B475" s="32" t="s">
        <v>67</v>
      </c>
      <c r="C475" s="32" t="s">
        <v>90</v>
      </c>
      <c r="D475" s="32" t="s">
        <v>89</v>
      </c>
      <c r="E475" s="32" t="s">
        <v>5593</v>
      </c>
      <c r="F475" s="32" t="s">
        <v>6390</v>
      </c>
      <c r="G475" s="32" t="s">
        <v>199</v>
      </c>
      <c r="H475" s="32" t="s">
        <v>198</v>
      </c>
      <c r="I475" s="32" t="s">
        <v>260</v>
      </c>
      <c r="J475" s="35">
        <v>0</v>
      </c>
      <c r="K475" s="35">
        <v>0</v>
      </c>
      <c r="L475" s="35">
        <v>0</v>
      </c>
      <c r="M475" s="35">
        <v>0</v>
      </c>
      <c r="N475" s="32" t="s">
        <v>17</v>
      </c>
      <c r="O475" s="32" t="s">
        <v>18</v>
      </c>
      <c r="P475" s="32">
        <v>1</v>
      </c>
      <c r="Q475" s="32" t="s">
        <v>5594</v>
      </c>
      <c r="R475" s="39">
        <f t="shared" si="14"/>
        <v>1509</v>
      </c>
      <c r="S475" s="5" t="s">
        <v>51</v>
      </c>
      <c r="T475" s="5" t="s">
        <v>64</v>
      </c>
      <c r="U475" s="2"/>
      <c r="V475" s="2" t="str">
        <f>IF($J475+$L475=0,"nil",IF(OR($B475="TCU-WS",$B475=""),"non comm",IF(OR($G475="contract_cover",$H475="fixed price"),VLOOKUP($I475,'[1]mapping 2015'!$A:$B,2,FALSE),VLOOKUP($G475,'[1]mapping 2015'!$A:$B,2,FALSE))))</f>
        <v>nil</v>
      </c>
      <c r="W475" s="37">
        <f>IF(OR(V475="non comm",V475="nil",J475=0),0,IF(V475="SBM 2.1 IIPS",J475*VLOOKUP(N475,'[2]NGP%'!$C:$D,2,FALSE),J475*SUMIFS('[2]NGP%'!$D:$D,'[2]NGP%'!$A:$A,V475,'[2]NGP%'!$B:$B,AA475)))</f>
        <v>0</v>
      </c>
      <c r="X475" s="37">
        <f>IF(OR(V475="non comm",V475="nil",J475=0),0,IF(V475="SBM 2.1 IIPS",J475*VLOOKUP(N475,'[2]NGP%'!$C:$E,3,FALSE),J475*SUMIFS('[2]NGP%'!$E:$E,'[2]NGP%'!$A:$A,V475,'[2]NGP%'!$B:$B,AA475)))</f>
        <v>0</v>
      </c>
      <c r="Y475" s="32"/>
      <c r="Z475" s="54" t="str">
        <f>IF(MID(H475,1,4)="Item","Nil",IF(G475="contract_cover",VLOOKUP(I475,'svc type'!C:D,2,FALSE),VLOOKUP(G475,'svc type'!A:D,4,FALSE)))</f>
        <v>Nil</v>
      </c>
      <c r="AA475" s="4" t="str">
        <f>IF(B475="","",VLOOKUP(B475,Sector!C:D,2,FALSE))</f>
        <v>STC</v>
      </c>
      <c r="AB475" s="4" t="str">
        <f t="shared" si="15"/>
        <v>shirley.phee</v>
      </c>
      <c r="AC475" s="4"/>
      <c r="AD475" s="4"/>
      <c r="AE475" s="4"/>
      <c r="AF475" s="4"/>
      <c r="AG475" s="4"/>
    </row>
    <row r="476" spans="1:33" x14ac:dyDescent="0.25">
      <c r="A476" s="57">
        <v>42251.447936886572</v>
      </c>
      <c r="B476" s="32" t="s">
        <v>67</v>
      </c>
      <c r="C476" s="32" t="s">
        <v>90</v>
      </c>
      <c r="D476" s="32" t="s">
        <v>89</v>
      </c>
      <c r="E476" s="32" t="s">
        <v>5593</v>
      </c>
      <c r="F476" s="32" t="s">
        <v>6390</v>
      </c>
      <c r="G476" s="32" t="s">
        <v>234</v>
      </c>
      <c r="H476" s="32" t="s">
        <v>235</v>
      </c>
      <c r="I476" s="32" t="s">
        <v>260</v>
      </c>
      <c r="J476" s="35">
        <v>0</v>
      </c>
      <c r="K476" s="35">
        <v>0</v>
      </c>
      <c r="L476" s="35">
        <v>0</v>
      </c>
      <c r="M476" s="35">
        <v>0</v>
      </c>
      <c r="N476" s="32" t="s">
        <v>17</v>
      </c>
      <c r="O476" s="32" t="s">
        <v>18</v>
      </c>
      <c r="P476" s="32">
        <v>1</v>
      </c>
      <c r="Q476" s="32" t="s">
        <v>5594</v>
      </c>
      <c r="R476" s="39">
        <f t="shared" si="14"/>
        <v>1509</v>
      </c>
      <c r="S476" s="5" t="s">
        <v>51</v>
      </c>
      <c r="T476" s="5" t="s">
        <v>64</v>
      </c>
      <c r="U476" s="2"/>
      <c r="V476" s="2" t="str">
        <f>IF($J476+$L476=0,"nil",IF(OR($B476="TCU-WS",$B476=""),"non comm",IF(OR($G476="contract_cover",$H476="fixed price"),VLOOKUP($I476,'[1]mapping 2015'!$A:$B,2,FALSE),VLOOKUP($G476,'[1]mapping 2015'!$A:$B,2,FALSE))))</f>
        <v>nil</v>
      </c>
      <c r="W476" s="37">
        <f>IF(OR(V476="non comm",V476="nil",J476=0),0,IF(V476="SBM 2.1 IIPS",J476*VLOOKUP(N476,'[2]NGP%'!$C:$D,2,FALSE),J476*SUMIFS('[2]NGP%'!$D:$D,'[2]NGP%'!$A:$A,V476,'[2]NGP%'!$B:$B,AA476)))</f>
        <v>0</v>
      </c>
      <c r="X476" s="37">
        <f>IF(OR(V476="non comm",V476="nil",J476=0),0,IF(V476="SBM 2.1 IIPS",J476*VLOOKUP(N476,'[2]NGP%'!$C:$E,3,FALSE),J476*SUMIFS('[2]NGP%'!$E:$E,'[2]NGP%'!$A:$A,V476,'[2]NGP%'!$B:$B,AA476)))</f>
        <v>0</v>
      </c>
      <c r="Y476" s="32"/>
      <c r="Z476" s="54" t="str">
        <f>IF(MID(H476,1,4)="Item","Nil",IF(G476="contract_cover",VLOOKUP(I476,'svc type'!C:D,2,FALSE),VLOOKUP(G476,'svc type'!A:D,4,FALSE)))</f>
        <v>Nil</v>
      </c>
      <c r="AA476" s="4" t="str">
        <f>IF(B476="","",VLOOKUP(B476,Sector!C:D,2,FALSE))</f>
        <v>STC</v>
      </c>
      <c r="AB476" s="4" t="str">
        <f t="shared" si="15"/>
        <v>shirley.phee</v>
      </c>
      <c r="AC476" s="4"/>
      <c r="AD476" s="4"/>
      <c r="AE476" s="4"/>
      <c r="AF476" s="4"/>
      <c r="AG476" s="4"/>
    </row>
    <row r="477" spans="1:33" x14ac:dyDescent="0.25">
      <c r="A477" s="57">
        <v>42251.447936886572</v>
      </c>
      <c r="B477" s="32" t="s">
        <v>67</v>
      </c>
      <c r="C477" s="32" t="s">
        <v>90</v>
      </c>
      <c r="D477" s="32" t="s">
        <v>89</v>
      </c>
      <c r="E477" s="32" t="s">
        <v>5593</v>
      </c>
      <c r="F477" s="32" t="s">
        <v>6390</v>
      </c>
      <c r="G477" s="32" t="s">
        <v>234</v>
      </c>
      <c r="H477" s="32" t="s">
        <v>233</v>
      </c>
      <c r="I477" s="32" t="s">
        <v>260</v>
      </c>
      <c r="J477" s="35">
        <v>0</v>
      </c>
      <c r="K477" s="35">
        <v>0</v>
      </c>
      <c r="L477" s="35">
        <v>0</v>
      </c>
      <c r="M477" s="35">
        <v>0</v>
      </c>
      <c r="N477" s="32" t="s">
        <v>17</v>
      </c>
      <c r="O477" s="32" t="s">
        <v>18</v>
      </c>
      <c r="P477" s="32">
        <v>1</v>
      </c>
      <c r="Q477" s="32" t="s">
        <v>5594</v>
      </c>
      <c r="R477" s="39">
        <f t="shared" si="14"/>
        <v>1509</v>
      </c>
      <c r="S477" s="5" t="s">
        <v>51</v>
      </c>
      <c r="T477" s="5" t="s">
        <v>64</v>
      </c>
      <c r="U477" s="2"/>
      <c r="V477" s="2" t="str">
        <f>IF($J477+$L477=0,"nil",IF(OR($B477="TCU-WS",$B477=""),"non comm",IF(OR($G477="contract_cover",$H477="fixed price"),VLOOKUP($I477,'[1]mapping 2015'!$A:$B,2,FALSE),VLOOKUP($G477,'[1]mapping 2015'!$A:$B,2,FALSE))))</f>
        <v>nil</v>
      </c>
      <c r="W477" s="37">
        <f>IF(OR(V477="non comm",V477="nil",J477=0),0,IF(V477="SBM 2.1 IIPS",J477*VLOOKUP(N477,'[2]NGP%'!$C:$D,2,FALSE),J477*SUMIFS('[2]NGP%'!$D:$D,'[2]NGP%'!$A:$A,V477,'[2]NGP%'!$B:$B,AA477)))</f>
        <v>0</v>
      </c>
      <c r="X477" s="37">
        <f>IF(OR(V477="non comm",V477="nil",J477=0),0,IF(V477="SBM 2.1 IIPS",J477*VLOOKUP(N477,'[2]NGP%'!$C:$E,3,FALSE),J477*SUMIFS('[2]NGP%'!$E:$E,'[2]NGP%'!$A:$A,V477,'[2]NGP%'!$B:$B,AA477)))</f>
        <v>0</v>
      </c>
      <c r="Y477" s="32"/>
      <c r="Z477" s="54" t="str">
        <f>IF(MID(H477,1,4)="Item","Nil",IF(G477="contract_cover",VLOOKUP(I477,'svc type'!C:D,2,FALSE),VLOOKUP(G477,'svc type'!A:D,4,FALSE)))</f>
        <v>Nil</v>
      </c>
      <c r="AA477" s="4" t="str">
        <f>IF(B477="","",VLOOKUP(B477,Sector!C:D,2,FALSE))</f>
        <v>STC</v>
      </c>
      <c r="AB477" s="4" t="str">
        <f t="shared" si="15"/>
        <v>shirley.phee</v>
      </c>
      <c r="AC477" s="4"/>
      <c r="AD477" s="4"/>
      <c r="AE477" s="4"/>
      <c r="AF477" s="4"/>
      <c r="AG477" s="4"/>
    </row>
    <row r="478" spans="1:33" x14ac:dyDescent="0.25">
      <c r="A478" s="57">
        <v>42251.447936886572</v>
      </c>
      <c r="B478" s="32" t="s">
        <v>67</v>
      </c>
      <c r="C478" s="32" t="s">
        <v>90</v>
      </c>
      <c r="D478" s="32" t="s">
        <v>89</v>
      </c>
      <c r="E478" s="32" t="s">
        <v>5593</v>
      </c>
      <c r="F478" s="32" t="s">
        <v>6390</v>
      </c>
      <c r="G478" s="32" t="s">
        <v>193</v>
      </c>
      <c r="H478" s="32" t="s">
        <v>222</v>
      </c>
      <c r="I478" s="32" t="s">
        <v>260</v>
      </c>
      <c r="J478" s="35">
        <v>0</v>
      </c>
      <c r="K478" s="35">
        <v>0</v>
      </c>
      <c r="L478" s="35">
        <v>0</v>
      </c>
      <c r="M478" s="35">
        <v>0</v>
      </c>
      <c r="N478" s="32" t="s">
        <v>17</v>
      </c>
      <c r="O478" s="32" t="s">
        <v>18</v>
      </c>
      <c r="P478" s="32">
        <v>1</v>
      </c>
      <c r="Q478" s="32" t="s">
        <v>5594</v>
      </c>
      <c r="R478" s="39">
        <f t="shared" si="14"/>
        <v>1509</v>
      </c>
      <c r="S478" s="5" t="s">
        <v>51</v>
      </c>
      <c r="T478" s="5" t="s">
        <v>64</v>
      </c>
      <c r="U478" s="2"/>
      <c r="V478" s="2" t="str">
        <f>IF($J478+$L478=0,"nil",IF(OR($B478="TCU-WS",$B478=""),"non comm",IF(OR($G478="contract_cover",$H478="fixed price"),VLOOKUP($I478,'[1]mapping 2015'!$A:$B,2,FALSE),VLOOKUP($G478,'[1]mapping 2015'!$A:$B,2,FALSE))))</f>
        <v>nil</v>
      </c>
      <c r="W478" s="37">
        <f>IF(OR(V478="non comm",V478="nil",J478=0),0,IF(V478="SBM 2.1 IIPS",J478*VLOOKUP(N478,'[2]NGP%'!$C:$D,2,FALSE),J478*SUMIFS('[2]NGP%'!$D:$D,'[2]NGP%'!$A:$A,V478,'[2]NGP%'!$B:$B,AA478)))</f>
        <v>0</v>
      </c>
      <c r="X478" s="37">
        <f>IF(OR(V478="non comm",V478="nil",J478=0),0,IF(V478="SBM 2.1 IIPS",J478*VLOOKUP(N478,'[2]NGP%'!$C:$E,3,FALSE),J478*SUMIFS('[2]NGP%'!$E:$E,'[2]NGP%'!$A:$A,V478,'[2]NGP%'!$B:$B,AA478)))</f>
        <v>0</v>
      </c>
      <c r="Y478" s="32"/>
      <c r="Z478" s="54" t="str">
        <f>IF(MID(H478,1,4)="Item","Nil",IF(G478="contract_cover",VLOOKUP(I478,'svc type'!C:D,2,FALSE),VLOOKUP(G478,'svc type'!A:D,4,FALSE)))</f>
        <v>Nil</v>
      </c>
      <c r="AA478" s="4" t="str">
        <f>IF(B478="","",VLOOKUP(B478,Sector!C:D,2,FALSE))</f>
        <v>STC</v>
      </c>
      <c r="AB478" s="4" t="str">
        <f t="shared" si="15"/>
        <v>shirley.phee</v>
      </c>
      <c r="AC478" s="4"/>
      <c r="AD478" s="4"/>
      <c r="AE478" s="4"/>
      <c r="AF478" s="4"/>
      <c r="AG478" s="4"/>
    </row>
    <row r="479" spans="1:33" x14ac:dyDescent="0.25">
      <c r="A479" s="57">
        <v>42251.447936886572</v>
      </c>
      <c r="B479" s="32" t="s">
        <v>67</v>
      </c>
      <c r="C479" s="32" t="s">
        <v>90</v>
      </c>
      <c r="D479" s="32" t="s">
        <v>89</v>
      </c>
      <c r="E479" s="32" t="s">
        <v>5593</v>
      </c>
      <c r="F479" s="32" t="s">
        <v>6390</v>
      </c>
      <c r="G479" s="32" t="s">
        <v>193</v>
      </c>
      <c r="H479" s="32" t="s">
        <v>221</v>
      </c>
      <c r="I479" s="32" t="s">
        <v>260</v>
      </c>
      <c r="J479" s="35">
        <v>0</v>
      </c>
      <c r="K479" s="35">
        <v>0</v>
      </c>
      <c r="L479" s="35">
        <v>0</v>
      </c>
      <c r="M479" s="35">
        <v>0</v>
      </c>
      <c r="N479" s="32" t="s">
        <v>17</v>
      </c>
      <c r="O479" s="32" t="s">
        <v>18</v>
      </c>
      <c r="P479" s="32">
        <v>1</v>
      </c>
      <c r="Q479" s="32" t="s">
        <v>5594</v>
      </c>
      <c r="R479" s="39">
        <f t="shared" si="14"/>
        <v>1509</v>
      </c>
      <c r="S479" s="5" t="s">
        <v>51</v>
      </c>
      <c r="T479" s="5" t="s">
        <v>64</v>
      </c>
      <c r="U479" s="2"/>
      <c r="V479" s="2" t="str">
        <f>IF($J479+$L479=0,"nil",IF(OR($B479="TCU-WS",$B479=""),"non comm",IF(OR($G479="contract_cover",$H479="fixed price"),VLOOKUP($I479,'[1]mapping 2015'!$A:$B,2,FALSE),VLOOKUP($G479,'[1]mapping 2015'!$A:$B,2,FALSE))))</f>
        <v>nil</v>
      </c>
      <c r="W479" s="37">
        <f>IF(OR(V479="non comm",V479="nil",J479=0),0,IF(V479="SBM 2.1 IIPS",J479*VLOOKUP(N479,'[2]NGP%'!$C:$D,2,FALSE),J479*SUMIFS('[2]NGP%'!$D:$D,'[2]NGP%'!$A:$A,V479,'[2]NGP%'!$B:$B,AA479)))</f>
        <v>0</v>
      </c>
      <c r="X479" s="37">
        <f>IF(OR(V479="non comm",V479="nil",J479=0),0,IF(V479="SBM 2.1 IIPS",J479*VLOOKUP(N479,'[2]NGP%'!$C:$E,3,FALSE),J479*SUMIFS('[2]NGP%'!$E:$E,'[2]NGP%'!$A:$A,V479,'[2]NGP%'!$B:$B,AA479)))</f>
        <v>0</v>
      </c>
      <c r="Y479" s="32"/>
      <c r="Z479" s="54" t="str">
        <f>IF(MID(H479,1,4)="Item","Nil",IF(G479="contract_cover",VLOOKUP(I479,'svc type'!C:D,2,FALSE),VLOOKUP(G479,'svc type'!A:D,4,FALSE)))</f>
        <v>Nil</v>
      </c>
      <c r="AA479" s="4" t="str">
        <f>IF(B479="","",VLOOKUP(B479,Sector!C:D,2,FALSE))</f>
        <v>STC</v>
      </c>
      <c r="AB479" s="4" t="str">
        <f t="shared" si="15"/>
        <v>shirley.phee</v>
      </c>
      <c r="AC479" s="4"/>
      <c r="AD479" s="4"/>
      <c r="AE479" s="4"/>
      <c r="AF479" s="4"/>
      <c r="AG479" s="4"/>
    </row>
    <row r="480" spans="1:33" x14ac:dyDescent="0.25">
      <c r="A480" s="57">
        <v>42251.447936886572</v>
      </c>
      <c r="B480" s="32" t="s">
        <v>67</v>
      </c>
      <c r="C480" s="32" t="s">
        <v>90</v>
      </c>
      <c r="D480" s="32" t="s">
        <v>89</v>
      </c>
      <c r="E480" s="32" t="s">
        <v>5593</v>
      </c>
      <c r="F480" s="32" t="s">
        <v>6390</v>
      </c>
      <c r="G480" s="32" t="s">
        <v>193</v>
      </c>
      <c r="H480" s="32" t="s">
        <v>220</v>
      </c>
      <c r="I480" s="32" t="s">
        <v>260</v>
      </c>
      <c r="J480" s="35">
        <v>0</v>
      </c>
      <c r="K480" s="35">
        <v>0</v>
      </c>
      <c r="L480" s="35">
        <v>0</v>
      </c>
      <c r="M480" s="35">
        <v>0</v>
      </c>
      <c r="N480" s="32" t="s">
        <v>17</v>
      </c>
      <c r="O480" s="32" t="s">
        <v>18</v>
      </c>
      <c r="P480" s="32">
        <v>1</v>
      </c>
      <c r="Q480" s="32" t="s">
        <v>5594</v>
      </c>
      <c r="R480" s="39">
        <f t="shared" si="14"/>
        <v>1509</v>
      </c>
      <c r="S480" s="5" t="s">
        <v>51</v>
      </c>
      <c r="T480" s="5" t="s">
        <v>64</v>
      </c>
      <c r="U480" s="2"/>
      <c r="V480" s="2" t="str">
        <f>IF($J480+$L480=0,"nil",IF(OR($B480="TCU-WS",$B480=""),"non comm",IF(OR($G480="contract_cover",$H480="fixed price"),VLOOKUP($I480,'[1]mapping 2015'!$A:$B,2,FALSE),VLOOKUP($G480,'[1]mapping 2015'!$A:$B,2,FALSE))))</f>
        <v>nil</v>
      </c>
      <c r="W480" s="37">
        <f>IF(OR(V480="non comm",V480="nil",J480=0),0,IF(V480="SBM 2.1 IIPS",J480*VLOOKUP(N480,'[2]NGP%'!$C:$D,2,FALSE),J480*SUMIFS('[2]NGP%'!$D:$D,'[2]NGP%'!$A:$A,V480,'[2]NGP%'!$B:$B,AA480)))</f>
        <v>0</v>
      </c>
      <c r="X480" s="37">
        <f>IF(OR(V480="non comm",V480="nil",J480=0),0,IF(V480="SBM 2.1 IIPS",J480*VLOOKUP(N480,'[2]NGP%'!$C:$E,3,FALSE),J480*SUMIFS('[2]NGP%'!$E:$E,'[2]NGP%'!$A:$A,V480,'[2]NGP%'!$B:$B,AA480)))</f>
        <v>0</v>
      </c>
      <c r="Y480" s="32"/>
      <c r="Z480" s="54" t="str">
        <f>IF(MID(H480,1,4)="Item","Nil",IF(G480="contract_cover",VLOOKUP(I480,'svc type'!C:D,2,FALSE),VLOOKUP(G480,'svc type'!A:D,4,FALSE)))</f>
        <v>Nil</v>
      </c>
      <c r="AA480" s="4" t="str">
        <f>IF(B480="","",VLOOKUP(B480,Sector!C:D,2,FALSE))</f>
        <v>STC</v>
      </c>
      <c r="AB480" s="4" t="str">
        <f t="shared" si="15"/>
        <v>shirley.phee</v>
      </c>
      <c r="AC480" s="4"/>
      <c r="AD480" s="4"/>
      <c r="AE480" s="4"/>
      <c r="AF480" s="4"/>
      <c r="AG480" s="4"/>
    </row>
    <row r="481" spans="1:33" x14ac:dyDescent="0.25">
      <c r="A481" s="57">
        <v>42251.447936886572</v>
      </c>
      <c r="B481" s="32" t="s">
        <v>67</v>
      </c>
      <c r="C481" s="32" t="s">
        <v>90</v>
      </c>
      <c r="D481" s="32" t="s">
        <v>89</v>
      </c>
      <c r="E481" s="32" t="s">
        <v>5593</v>
      </c>
      <c r="F481" s="32" t="s">
        <v>6390</v>
      </c>
      <c r="G481" s="32" t="s">
        <v>193</v>
      </c>
      <c r="H481" s="32" t="s">
        <v>219</v>
      </c>
      <c r="I481" s="32" t="s">
        <v>260</v>
      </c>
      <c r="J481" s="35">
        <v>0</v>
      </c>
      <c r="K481" s="35">
        <v>0</v>
      </c>
      <c r="L481" s="35">
        <v>0</v>
      </c>
      <c r="M481" s="35">
        <v>0</v>
      </c>
      <c r="N481" s="32" t="s">
        <v>17</v>
      </c>
      <c r="O481" s="32" t="s">
        <v>18</v>
      </c>
      <c r="P481" s="32">
        <v>1</v>
      </c>
      <c r="Q481" s="32" t="s">
        <v>5594</v>
      </c>
      <c r="R481" s="39">
        <f t="shared" si="14"/>
        <v>1509</v>
      </c>
      <c r="S481" s="5" t="s">
        <v>51</v>
      </c>
      <c r="T481" s="5" t="s">
        <v>64</v>
      </c>
      <c r="U481" s="2"/>
      <c r="V481" s="2" t="str">
        <f>IF($J481+$L481=0,"nil",IF(OR($B481="TCU-WS",$B481=""),"non comm",IF(OR($G481="contract_cover",$H481="fixed price"),VLOOKUP($I481,'[1]mapping 2015'!$A:$B,2,FALSE),VLOOKUP($G481,'[1]mapping 2015'!$A:$B,2,FALSE))))</f>
        <v>nil</v>
      </c>
      <c r="W481" s="37">
        <f>IF(OR(V481="non comm",V481="nil",J481=0),0,IF(V481="SBM 2.1 IIPS",J481*VLOOKUP(N481,'[2]NGP%'!$C:$D,2,FALSE),J481*SUMIFS('[2]NGP%'!$D:$D,'[2]NGP%'!$A:$A,V481,'[2]NGP%'!$B:$B,AA481)))</f>
        <v>0</v>
      </c>
      <c r="X481" s="37">
        <f>IF(OR(V481="non comm",V481="nil",J481=0),0,IF(V481="SBM 2.1 IIPS",J481*VLOOKUP(N481,'[2]NGP%'!$C:$E,3,FALSE),J481*SUMIFS('[2]NGP%'!$E:$E,'[2]NGP%'!$A:$A,V481,'[2]NGP%'!$B:$B,AA481)))</f>
        <v>0</v>
      </c>
      <c r="Y481" s="32"/>
      <c r="Z481" s="54" t="str">
        <f>IF(MID(H481,1,4)="Item","Nil",IF(G481="contract_cover",VLOOKUP(I481,'svc type'!C:D,2,FALSE),VLOOKUP(G481,'svc type'!A:D,4,FALSE)))</f>
        <v>Nil</v>
      </c>
      <c r="AA481" s="4" t="str">
        <f>IF(B481="","",VLOOKUP(B481,Sector!C:D,2,FALSE))</f>
        <v>STC</v>
      </c>
      <c r="AB481" s="4" t="str">
        <f t="shared" si="15"/>
        <v>shirley.phee</v>
      </c>
      <c r="AC481" s="4"/>
      <c r="AD481" s="4"/>
      <c r="AE481" s="4"/>
      <c r="AF481" s="4"/>
      <c r="AG481" s="4"/>
    </row>
    <row r="482" spans="1:33" x14ac:dyDescent="0.25">
      <c r="A482" s="57">
        <v>42251.447936886572</v>
      </c>
      <c r="B482" s="32" t="s">
        <v>67</v>
      </c>
      <c r="C482" s="32" t="s">
        <v>90</v>
      </c>
      <c r="D482" s="32" t="s">
        <v>89</v>
      </c>
      <c r="E482" s="32" t="s">
        <v>5593</v>
      </c>
      <c r="F482" s="32" t="s">
        <v>6390</v>
      </c>
      <c r="G482" s="32" t="s">
        <v>193</v>
      </c>
      <c r="H482" s="32" t="s">
        <v>230</v>
      </c>
      <c r="I482" s="32" t="s">
        <v>260</v>
      </c>
      <c r="J482" s="35">
        <v>0</v>
      </c>
      <c r="K482" s="35">
        <v>0</v>
      </c>
      <c r="L482" s="35">
        <v>0</v>
      </c>
      <c r="M482" s="35">
        <v>0</v>
      </c>
      <c r="N482" s="32" t="s">
        <v>17</v>
      </c>
      <c r="O482" s="32" t="s">
        <v>18</v>
      </c>
      <c r="P482" s="32">
        <v>1</v>
      </c>
      <c r="Q482" s="32" t="s">
        <v>5594</v>
      </c>
      <c r="R482" s="39">
        <f t="shared" si="14"/>
        <v>1509</v>
      </c>
      <c r="S482" s="5" t="s">
        <v>51</v>
      </c>
      <c r="T482" s="5" t="s">
        <v>64</v>
      </c>
      <c r="U482" s="2"/>
      <c r="V482" s="2" t="str">
        <f>IF($J482+$L482=0,"nil",IF(OR($B482="TCU-WS",$B482=""),"non comm",IF(OR($G482="contract_cover",$H482="fixed price"),VLOOKUP($I482,'[1]mapping 2015'!$A:$B,2,FALSE),VLOOKUP($G482,'[1]mapping 2015'!$A:$B,2,FALSE))))</f>
        <v>nil</v>
      </c>
      <c r="W482" s="37">
        <f>IF(OR(V482="non comm",V482="nil",J482=0),0,IF(V482="SBM 2.1 IIPS",J482*VLOOKUP(N482,'[2]NGP%'!$C:$D,2,FALSE),J482*SUMIFS('[2]NGP%'!$D:$D,'[2]NGP%'!$A:$A,V482,'[2]NGP%'!$B:$B,AA482)))</f>
        <v>0</v>
      </c>
      <c r="X482" s="37">
        <f>IF(OR(V482="non comm",V482="nil",J482=0),0,IF(V482="SBM 2.1 IIPS",J482*VLOOKUP(N482,'[2]NGP%'!$C:$E,3,FALSE),J482*SUMIFS('[2]NGP%'!$E:$E,'[2]NGP%'!$A:$A,V482,'[2]NGP%'!$B:$B,AA482)))</f>
        <v>0</v>
      </c>
      <c r="Y482" s="32"/>
      <c r="Z482" s="54" t="str">
        <f>IF(MID(H482,1,4)="Item","Nil",IF(G482="contract_cover",VLOOKUP(I482,'svc type'!C:D,2,FALSE),VLOOKUP(G482,'svc type'!A:D,4,FALSE)))</f>
        <v>Nil</v>
      </c>
      <c r="AA482" s="4" t="str">
        <f>IF(B482="","",VLOOKUP(B482,Sector!C:D,2,FALSE))</f>
        <v>STC</v>
      </c>
      <c r="AB482" s="4" t="str">
        <f t="shared" si="15"/>
        <v>shirley.phee</v>
      </c>
      <c r="AC482" s="4"/>
      <c r="AD482" s="4"/>
      <c r="AE482" s="4"/>
      <c r="AF482" s="4"/>
      <c r="AG482" s="4"/>
    </row>
    <row r="483" spans="1:33" x14ac:dyDescent="0.25">
      <c r="A483" s="57">
        <v>42251.447936886572</v>
      </c>
      <c r="B483" s="32" t="s">
        <v>67</v>
      </c>
      <c r="C483" s="32" t="s">
        <v>90</v>
      </c>
      <c r="D483" s="32" t="s">
        <v>89</v>
      </c>
      <c r="E483" s="32" t="s">
        <v>5593</v>
      </c>
      <c r="F483" s="32" t="s">
        <v>6390</v>
      </c>
      <c r="G483" s="32" t="s">
        <v>190</v>
      </c>
      <c r="H483" s="32" t="s">
        <v>229</v>
      </c>
      <c r="I483" s="32" t="s">
        <v>260</v>
      </c>
      <c r="J483" s="35">
        <v>0</v>
      </c>
      <c r="K483" s="35">
        <v>0</v>
      </c>
      <c r="L483" s="35">
        <v>0</v>
      </c>
      <c r="M483" s="35">
        <v>0</v>
      </c>
      <c r="N483" s="32" t="s">
        <v>17</v>
      </c>
      <c r="O483" s="32" t="s">
        <v>18</v>
      </c>
      <c r="P483" s="32">
        <v>1</v>
      </c>
      <c r="Q483" s="32" t="s">
        <v>5594</v>
      </c>
      <c r="R483" s="39">
        <f t="shared" si="14"/>
        <v>1509</v>
      </c>
      <c r="S483" s="5" t="s">
        <v>51</v>
      </c>
      <c r="T483" s="5" t="s">
        <v>64</v>
      </c>
      <c r="U483" s="2"/>
      <c r="V483" s="2" t="str">
        <f>IF($J483+$L483=0,"nil",IF(OR($B483="TCU-WS",$B483=""),"non comm",IF(OR($G483="contract_cover",$H483="fixed price"),VLOOKUP($I483,'[1]mapping 2015'!$A:$B,2,FALSE),VLOOKUP($G483,'[1]mapping 2015'!$A:$B,2,FALSE))))</f>
        <v>nil</v>
      </c>
      <c r="W483" s="37">
        <f>IF(OR(V483="non comm",V483="nil",J483=0),0,IF(V483="SBM 2.1 IIPS",J483*VLOOKUP(N483,'[2]NGP%'!$C:$D,2,FALSE),J483*SUMIFS('[2]NGP%'!$D:$D,'[2]NGP%'!$A:$A,V483,'[2]NGP%'!$B:$B,AA483)))</f>
        <v>0</v>
      </c>
      <c r="X483" s="37">
        <f>IF(OR(V483="non comm",V483="nil",J483=0),0,IF(V483="SBM 2.1 IIPS",J483*VLOOKUP(N483,'[2]NGP%'!$C:$E,3,FALSE),J483*SUMIFS('[2]NGP%'!$E:$E,'[2]NGP%'!$A:$A,V483,'[2]NGP%'!$B:$B,AA483)))</f>
        <v>0</v>
      </c>
      <c r="Y483" s="32"/>
      <c r="Z483" s="54" t="str">
        <f>IF(MID(H483,1,4)="Item","Nil",IF(G483="contract_cover",VLOOKUP(I483,'svc type'!C:D,2,FALSE),VLOOKUP(G483,'svc type'!A:D,4,FALSE)))</f>
        <v>Nil</v>
      </c>
      <c r="AA483" s="4" t="str">
        <f>IF(B483="","",VLOOKUP(B483,Sector!C:D,2,FALSE))</f>
        <v>STC</v>
      </c>
      <c r="AB483" s="4" t="str">
        <f t="shared" si="15"/>
        <v>shirley.phee</v>
      </c>
      <c r="AC483" s="4"/>
      <c r="AD483" s="4"/>
      <c r="AE483" s="4"/>
      <c r="AF483" s="4"/>
      <c r="AG483" s="4"/>
    </row>
    <row r="484" spans="1:33" x14ac:dyDescent="0.25">
      <c r="A484" s="57">
        <v>42251.447936886572</v>
      </c>
      <c r="B484" s="32" t="s">
        <v>67</v>
      </c>
      <c r="C484" s="32" t="s">
        <v>90</v>
      </c>
      <c r="D484" s="32" t="s">
        <v>89</v>
      </c>
      <c r="E484" s="32" t="s">
        <v>5593</v>
      </c>
      <c r="F484" s="32" t="s">
        <v>6390</v>
      </c>
      <c r="G484" s="32" t="s">
        <v>193</v>
      </c>
      <c r="H484" s="32" t="s">
        <v>254</v>
      </c>
      <c r="I484" s="32" t="s">
        <v>260</v>
      </c>
      <c r="J484" s="35">
        <v>0</v>
      </c>
      <c r="K484" s="35">
        <v>0</v>
      </c>
      <c r="L484" s="35">
        <v>0</v>
      </c>
      <c r="M484" s="35">
        <v>0</v>
      </c>
      <c r="N484" s="32" t="s">
        <v>17</v>
      </c>
      <c r="O484" s="32" t="s">
        <v>18</v>
      </c>
      <c r="P484" s="32">
        <v>1</v>
      </c>
      <c r="Q484" s="32" t="s">
        <v>5594</v>
      </c>
      <c r="R484" s="39">
        <f t="shared" si="14"/>
        <v>1509</v>
      </c>
      <c r="S484" s="5" t="s">
        <v>51</v>
      </c>
      <c r="T484" s="5" t="s">
        <v>64</v>
      </c>
      <c r="U484" s="2"/>
      <c r="V484" s="2" t="str">
        <f>IF($J484+$L484=0,"nil",IF(OR($B484="TCU-WS",$B484=""),"non comm",IF(OR($G484="contract_cover",$H484="fixed price"),VLOOKUP($I484,'[1]mapping 2015'!$A:$B,2,FALSE),VLOOKUP($G484,'[1]mapping 2015'!$A:$B,2,FALSE))))</f>
        <v>nil</v>
      </c>
      <c r="W484" s="37">
        <f>IF(OR(V484="non comm",V484="nil",J484=0),0,IF(V484="SBM 2.1 IIPS",J484*VLOOKUP(N484,'[2]NGP%'!$C:$D,2,FALSE),J484*SUMIFS('[2]NGP%'!$D:$D,'[2]NGP%'!$A:$A,V484,'[2]NGP%'!$B:$B,AA484)))</f>
        <v>0</v>
      </c>
      <c r="X484" s="37">
        <f>IF(OR(V484="non comm",V484="nil",J484=0),0,IF(V484="SBM 2.1 IIPS",J484*VLOOKUP(N484,'[2]NGP%'!$C:$E,3,FALSE),J484*SUMIFS('[2]NGP%'!$E:$E,'[2]NGP%'!$A:$A,V484,'[2]NGP%'!$B:$B,AA484)))</f>
        <v>0</v>
      </c>
      <c r="Y484" s="32"/>
      <c r="Z484" s="54" t="str">
        <f>IF(MID(H484,1,4)="Item","Nil",IF(G484="contract_cover",VLOOKUP(I484,'svc type'!C:D,2,FALSE),VLOOKUP(G484,'svc type'!A:D,4,FALSE)))</f>
        <v>Nil</v>
      </c>
      <c r="AA484" s="4" t="str">
        <f>IF(B484="","",VLOOKUP(B484,Sector!C:D,2,FALSE))</f>
        <v>STC</v>
      </c>
      <c r="AB484" s="4" t="str">
        <f t="shared" si="15"/>
        <v>shirley.phee</v>
      </c>
      <c r="AC484" s="4"/>
      <c r="AD484" s="4"/>
      <c r="AE484" s="4"/>
      <c r="AF484" s="4"/>
      <c r="AG484" s="4"/>
    </row>
    <row r="485" spans="1:33" x14ac:dyDescent="0.25">
      <c r="A485" s="57">
        <v>42251.447936886572</v>
      </c>
      <c r="B485" s="32" t="s">
        <v>67</v>
      </c>
      <c r="C485" s="32" t="s">
        <v>90</v>
      </c>
      <c r="D485" s="32" t="s">
        <v>89</v>
      </c>
      <c r="E485" s="32" t="s">
        <v>5593</v>
      </c>
      <c r="F485" s="32" t="s">
        <v>6390</v>
      </c>
      <c r="G485" s="32" t="s">
        <v>193</v>
      </c>
      <c r="H485" s="32" t="s">
        <v>255</v>
      </c>
      <c r="I485" s="32" t="s">
        <v>260</v>
      </c>
      <c r="J485" s="35">
        <v>0</v>
      </c>
      <c r="K485" s="35">
        <v>0</v>
      </c>
      <c r="L485" s="35">
        <v>0</v>
      </c>
      <c r="M485" s="35">
        <v>0</v>
      </c>
      <c r="N485" s="32" t="s">
        <v>17</v>
      </c>
      <c r="O485" s="32" t="s">
        <v>18</v>
      </c>
      <c r="P485" s="32">
        <v>1</v>
      </c>
      <c r="Q485" s="32" t="s">
        <v>5594</v>
      </c>
      <c r="R485" s="39">
        <f t="shared" si="14"/>
        <v>1509</v>
      </c>
      <c r="S485" s="5" t="s">
        <v>51</v>
      </c>
      <c r="T485" s="5" t="s">
        <v>64</v>
      </c>
      <c r="U485" s="2"/>
      <c r="V485" s="2" t="str">
        <f>IF($J485+$L485=0,"nil",IF(OR($B485="TCU-WS",$B485=""),"non comm",IF(OR($G485="contract_cover",$H485="fixed price"),VLOOKUP($I485,'[1]mapping 2015'!$A:$B,2,FALSE),VLOOKUP($G485,'[1]mapping 2015'!$A:$B,2,FALSE))))</f>
        <v>nil</v>
      </c>
      <c r="W485" s="37">
        <f>IF(OR(V485="non comm",V485="nil",J485=0),0,IF(V485="SBM 2.1 IIPS",J485*VLOOKUP(N485,'[2]NGP%'!$C:$D,2,FALSE),J485*SUMIFS('[2]NGP%'!$D:$D,'[2]NGP%'!$A:$A,V485,'[2]NGP%'!$B:$B,AA485)))</f>
        <v>0</v>
      </c>
      <c r="X485" s="37">
        <f>IF(OR(V485="non comm",V485="nil",J485=0),0,IF(V485="SBM 2.1 IIPS",J485*VLOOKUP(N485,'[2]NGP%'!$C:$E,3,FALSE),J485*SUMIFS('[2]NGP%'!$E:$E,'[2]NGP%'!$A:$A,V485,'[2]NGP%'!$B:$B,AA485)))</f>
        <v>0</v>
      </c>
      <c r="Y485" s="32"/>
      <c r="Z485" s="54" t="str">
        <f>IF(MID(H485,1,4)="Item","Nil",IF(G485="contract_cover",VLOOKUP(I485,'svc type'!C:D,2,FALSE),VLOOKUP(G485,'svc type'!A:D,4,FALSE)))</f>
        <v>Nil</v>
      </c>
      <c r="AA485" s="4" t="str">
        <f>IF(B485="","",VLOOKUP(B485,Sector!C:D,2,FALSE))</f>
        <v>STC</v>
      </c>
      <c r="AB485" s="4" t="str">
        <f t="shared" si="15"/>
        <v>shirley.phee</v>
      </c>
      <c r="AC485" s="4"/>
      <c r="AD485" s="4"/>
      <c r="AE485" s="4"/>
      <c r="AF485" s="4"/>
      <c r="AG485" s="4"/>
    </row>
    <row r="486" spans="1:33" x14ac:dyDescent="0.25">
      <c r="A486" s="57">
        <v>42251.447936886572</v>
      </c>
      <c r="B486" s="32" t="s">
        <v>67</v>
      </c>
      <c r="C486" s="32" t="s">
        <v>90</v>
      </c>
      <c r="D486" s="32" t="s">
        <v>89</v>
      </c>
      <c r="E486" s="32" t="s">
        <v>5593</v>
      </c>
      <c r="F486" s="32" t="s">
        <v>6390</v>
      </c>
      <c r="G486" s="32" t="s">
        <v>193</v>
      </c>
      <c r="H486" s="32" t="s">
        <v>248</v>
      </c>
      <c r="I486" s="32" t="s">
        <v>260</v>
      </c>
      <c r="J486" s="35">
        <v>0</v>
      </c>
      <c r="K486" s="35">
        <v>0</v>
      </c>
      <c r="L486" s="35">
        <v>0</v>
      </c>
      <c r="M486" s="35">
        <v>0</v>
      </c>
      <c r="N486" s="32" t="s">
        <v>17</v>
      </c>
      <c r="O486" s="32" t="s">
        <v>18</v>
      </c>
      <c r="P486" s="32">
        <v>1</v>
      </c>
      <c r="Q486" s="32" t="s">
        <v>5594</v>
      </c>
      <c r="R486" s="39">
        <f t="shared" si="14"/>
        <v>1509</v>
      </c>
      <c r="S486" s="5" t="s">
        <v>51</v>
      </c>
      <c r="T486" s="5" t="s">
        <v>64</v>
      </c>
      <c r="U486" s="2"/>
      <c r="V486" s="2" t="str">
        <f>IF($J486+$L486=0,"nil",IF(OR($B486="TCU-WS",$B486=""),"non comm",IF(OR($G486="contract_cover",$H486="fixed price"),VLOOKUP($I486,'[1]mapping 2015'!$A:$B,2,FALSE),VLOOKUP($G486,'[1]mapping 2015'!$A:$B,2,FALSE))))</f>
        <v>nil</v>
      </c>
      <c r="W486" s="37">
        <f>IF(OR(V486="non comm",V486="nil",J486=0),0,IF(V486="SBM 2.1 IIPS",J486*VLOOKUP(N486,'[2]NGP%'!$C:$D,2,FALSE),J486*SUMIFS('[2]NGP%'!$D:$D,'[2]NGP%'!$A:$A,V486,'[2]NGP%'!$B:$B,AA486)))</f>
        <v>0</v>
      </c>
      <c r="X486" s="37">
        <f>IF(OR(V486="non comm",V486="nil",J486=0),0,IF(V486="SBM 2.1 IIPS",J486*VLOOKUP(N486,'[2]NGP%'!$C:$E,3,FALSE),J486*SUMIFS('[2]NGP%'!$E:$E,'[2]NGP%'!$A:$A,V486,'[2]NGP%'!$B:$B,AA486)))</f>
        <v>0</v>
      </c>
      <c r="Y486" s="32"/>
      <c r="Z486" s="54" t="str">
        <f>IF(MID(H486,1,4)="Item","Nil",IF(G486="contract_cover",VLOOKUP(I486,'svc type'!C:D,2,FALSE),VLOOKUP(G486,'svc type'!A:D,4,FALSE)))</f>
        <v>Nil</v>
      </c>
      <c r="AA486" s="4" t="str">
        <f>IF(B486="","",VLOOKUP(B486,Sector!C:D,2,FALSE))</f>
        <v>STC</v>
      </c>
      <c r="AB486" s="4" t="str">
        <f t="shared" si="15"/>
        <v>shirley.phee</v>
      </c>
      <c r="AC486" s="4"/>
      <c r="AD486" s="4"/>
      <c r="AE486" s="4"/>
      <c r="AF486" s="4"/>
      <c r="AG486" s="4"/>
    </row>
    <row r="487" spans="1:33" x14ac:dyDescent="0.25">
      <c r="A487" s="57">
        <v>42251.447936886572</v>
      </c>
      <c r="B487" s="32" t="s">
        <v>67</v>
      </c>
      <c r="C487" s="32" t="s">
        <v>90</v>
      </c>
      <c r="D487" s="32" t="s">
        <v>89</v>
      </c>
      <c r="E487" s="32" t="s">
        <v>5593</v>
      </c>
      <c r="F487" s="32" t="s">
        <v>6390</v>
      </c>
      <c r="G487" s="32" t="s">
        <v>193</v>
      </c>
      <c r="H487" s="32" t="s">
        <v>192</v>
      </c>
      <c r="I487" s="32" t="s">
        <v>260</v>
      </c>
      <c r="J487" s="35">
        <v>0</v>
      </c>
      <c r="K487" s="35">
        <v>0</v>
      </c>
      <c r="L487" s="35">
        <v>0</v>
      </c>
      <c r="M487" s="35">
        <v>0</v>
      </c>
      <c r="N487" s="32" t="s">
        <v>17</v>
      </c>
      <c r="O487" s="32" t="s">
        <v>18</v>
      </c>
      <c r="P487" s="32">
        <v>1</v>
      </c>
      <c r="Q487" s="32" t="s">
        <v>5594</v>
      </c>
      <c r="R487" s="39">
        <f t="shared" si="14"/>
        <v>1509</v>
      </c>
      <c r="S487" s="5" t="s">
        <v>51</v>
      </c>
      <c r="T487" s="5" t="s">
        <v>64</v>
      </c>
      <c r="U487" s="2"/>
      <c r="V487" s="2" t="str">
        <f>IF($J487+$L487=0,"nil",IF(OR($B487="TCU-WS",$B487=""),"non comm",IF(OR($G487="contract_cover",$H487="fixed price"),VLOOKUP($I487,'[1]mapping 2015'!$A:$B,2,FALSE),VLOOKUP($G487,'[1]mapping 2015'!$A:$B,2,FALSE))))</f>
        <v>nil</v>
      </c>
      <c r="W487" s="37">
        <f>IF(OR(V487="non comm",V487="nil",J487=0),0,IF(V487="SBM 2.1 IIPS",J487*VLOOKUP(N487,'[2]NGP%'!$C:$D,2,FALSE),J487*SUMIFS('[2]NGP%'!$D:$D,'[2]NGP%'!$A:$A,V487,'[2]NGP%'!$B:$B,AA487)))</f>
        <v>0</v>
      </c>
      <c r="X487" s="37">
        <f>IF(OR(V487="non comm",V487="nil",J487=0),0,IF(V487="SBM 2.1 IIPS",J487*VLOOKUP(N487,'[2]NGP%'!$C:$E,3,FALSE),J487*SUMIFS('[2]NGP%'!$E:$E,'[2]NGP%'!$A:$A,V487,'[2]NGP%'!$B:$B,AA487)))</f>
        <v>0</v>
      </c>
      <c r="Y487" s="32"/>
      <c r="Z487" s="54" t="str">
        <f>IF(MID(H487,1,4)="Item","Nil",IF(G487="contract_cover",VLOOKUP(I487,'svc type'!C:D,2,FALSE),VLOOKUP(G487,'svc type'!A:D,4,FALSE)))</f>
        <v>Nil</v>
      </c>
      <c r="AA487" s="4" t="str">
        <f>IF(B487="","",VLOOKUP(B487,Sector!C:D,2,FALSE))</f>
        <v>STC</v>
      </c>
      <c r="AB487" s="4" t="str">
        <f t="shared" si="15"/>
        <v>shirley.phee</v>
      </c>
      <c r="AC487" s="4"/>
      <c r="AD487" s="4"/>
      <c r="AE487" s="4"/>
      <c r="AF487" s="4"/>
      <c r="AG487" s="4"/>
    </row>
    <row r="488" spans="1:33" x14ac:dyDescent="0.25">
      <c r="A488" s="57">
        <v>42251.447936886572</v>
      </c>
      <c r="B488" s="32" t="s">
        <v>67</v>
      </c>
      <c r="C488" s="32" t="s">
        <v>90</v>
      </c>
      <c r="D488" s="32" t="s">
        <v>89</v>
      </c>
      <c r="E488" s="32" t="s">
        <v>5593</v>
      </c>
      <c r="F488" s="32" t="s">
        <v>6390</v>
      </c>
      <c r="G488" s="32" t="s">
        <v>193</v>
      </c>
      <c r="H488" s="32" t="s">
        <v>194</v>
      </c>
      <c r="I488" s="32" t="s">
        <v>260</v>
      </c>
      <c r="J488" s="35">
        <v>0</v>
      </c>
      <c r="K488" s="35">
        <v>0</v>
      </c>
      <c r="L488" s="35">
        <v>0</v>
      </c>
      <c r="M488" s="35">
        <v>0</v>
      </c>
      <c r="N488" s="32" t="s">
        <v>17</v>
      </c>
      <c r="O488" s="32" t="s">
        <v>18</v>
      </c>
      <c r="P488" s="32">
        <v>1</v>
      </c>
      <c r="Q488" s="32" t="s">
        <v>5594</v>
      </c>
      <c r="R488" s="39">
        <f t="shared" si="14"/>
        <v>1509</v>
      </c>
      <c r="S488" s="5" t="s">
        <v>51</v>
      </c>
      <c r="T488" s="5" t="s">
        <v>64</v>
      </c>
      <c r="U488" s="2"/>
      <c r="V488" s="2" t="str">
        <f>IF($J488+$L488=0,"nil",IF(OR($B488="TCU-WS",$B488=""),"non comm",IF(OR($G488="contract_cover",$H488="fixed price"),VLOOKUP($I488,'[1]mapping 2015'!$A:$B,2,FALSE),VLOOKUP($G488,'[1]mapping 2015'!$A:$B,2,FALSE))))</f>
        <v>nil</v>
      </c>
      <c r="W488" s="37">
        <f>IF(OR(V488="non comm",V488="nil",J488=0),0,IF(V488="SBM 2.1 IIPS",J488*VLOOKUP(N488,'[2]NGP%'!$C:$D,2,FALSE),J488*SUMIFS('[2]NGP%'!$D:$D,'[2]NGP%'!$A:$A,V488,'[2]NGP%'!$B:$B,AA488)))</f>
        <v>0</v>
      </c>
      <c r="X488" s="37">
        <f>IF(OR(V488="non comm",V488="nil",J488=0),0,IF(V488="SBM 2.1 IIPS",J488*VLOOKUP(N488,'[2]NGP%'!$C:$E,3,FALSE),J488*SUMIFS('[2]NGP%'!$E:$E,'[2]NGP%'!$A:$A,V488,'[2]NGP%'!$B:$B,AA488)))</f>
        <v>0</v>
      </c>
      <c r="Y488" s="32"/>
      <c r="Z488" s="54" t="str">
        <f>IF(MID(H488,1,4)="Item","Nil",IF(G488="contract_cover",VLOOKUP(I488,'svc type'!C:D,2,FALSE),VLOOKUP(G488,'svc type'!A:D,4,FALSE)))</f>
        <v>Nil</v>
      </c>
      <c r="AA488" s="4" t="str">
        <f>IF(B488="","",VLOOKUP(B488,Sector!C:D,2,FALSE))</f>
        <v>STC</v>
      </c>
      <c r="AB488" s="4" t="str">
        <f t="shared" si="15"/>
        <v>shirley.phee</v>
      </c>
      <c r="AC488" s="4"/>
      <c r="AD488" s="4"/>
      <c r="AE488" s="4"/>
      <c r="AF488" s="4"/>
      <c r="AG488" s="4"/>
    </row>
    <row r="489" spans="1:33" x14ac:dyDescent="0.25">
      <c r="A489" s="57">
        <v>42251.447936886572</v>
      </c>
      <c r="B489" s="32" t="s">
        <v>67</v>
      </c>
      <c r="C489" s="32" t="s">
        <v>90</v>
      </c>
      <c r="D489" s="32" t="s">
        <v>89</v>
      </c>
      <c r="E489" s="32" t="s">
        <v>5593</v>
      </c>
      <c r="F489" s="32" t="s">
        <v>6390</v>
      </c>
      <c r="G489" s="32" t="s">
        <v>190</v>
      </c>
      <c r="H489" s="32" t="s">
        <v>216</v>
      </c>
      <c r="I489" s="32" t="s">
        <v>260</v>
      </c>
      <c r="J489" s="35">
        <v>0</v>
      </c>
      <c r="K489" s="35">
        <v>0</v>
      </c>
      <c r="L489" s="35">
        <v>0</v>
      </c>
      <c r="M489" s="35">
        <v>0</v>
      </c>
      <c r="N489" s="32" t="s">
        <v>17</v>
      </c>
      <c r="O489" s="32" t="s">
        <v>18</v>
      </c>
      <c r="P489" s="32">
        <v>1</v>
      </c>
      <c r="Q489" s="32" t="s">
        <v>5594</v>
      </c>
      <c r="R489" s="39">
        <f t="shared" si="14"/>
        <v>1509</v>
      </c>
      <c r="S489" s="5" t="s">
        <v>51</v>
      </c>
      <c r="T489" s="5" t="s">
        <v>64</v>
      </c>
      <c r="U489" s="2"/>
      <c r="V489" s="2" t="str">
        <f>IF($J489+$L489=0,"nil",IF(OR($B489="TCU-WS",$B489=""),"non comm",IF(OR($G489="contract_cover",$H489="fixed price"),VLOOKUP($I489,'[1]mapping 2015'!$A:$B,2,FALSE),VLOOKUP($G489,'[1]mapping 2015'!$A:$B,2,FALSE))))</f>
        <v>nil</v>
      </c>
      <c r="W489" s="37">
        <f>IF(OR(V489="non comm",V489="nil",J489=0),0,IF(V489="SBM 2.1 IIPS",J489*VLOOKUP(N489,'[2]NGP%'!$C:$D,2,FALSE),J489*SUMIFS('[2]NGP%'!$D:$D,'[2]NGP%'!$A:$A,V489,'[2]NGP%'!$B:$B,AA489)))</f>
        <v>0</v>
      </c>
      <c r="X489" s="37">
        <f>IF(OR(V489="non comm",V489="nil",J489=0),0,IF(V489="SBM 2.1 IIPS",J489*VLOOKUP(N489,'[2]NGP%'!$C:$E,3,FALSE),J489*SUMIFS('[2]NGP%'!$E:$E,'[2]NGP%'!$A:$A,V489,'[2]NGP%'!$B:$B,AA489)))</f>
        <v>0</v>
      </c>
      <c r="Y489" s="32"/>
      <c r="Z489" s="54" t="str">
        <f>IF(MID(H489,1,4)="Item","Nil",IF(G489="contract_cover",VLOOKUP(I489,'svc type'!C:D,2,FALSE),VLOOKUP(G489,'svc type'!A:D,4,FALSE)))</f>
        <v>Nil</v>
      </c>
      <c r="AA489" s="4" t="str">
        <f>IF(B489="","",VLOOKUP(B489,Sector!C:D,2,FALSE))</f>
        <v>STC</v>
      </c>
      <c r="AB489" s="4" t="str">
        <f t="shared" si="15"/>
        <v>shirley.phee</v>
      </c>
      <c r="AC489" s="4"/>
      <c r="AD489" s="4"/>
      <c r="AE489" s="4"/>
      <c r="AF489" s="4"/>
      <c r="AG489" s="4"/>
    </row>
    <row r="490" spans="1:33" x14ac:dyDescent="0.25">
      <c r="A490" s="57">
        <v>42251.447936886572</v>
      </c>
      <c r="B490" s="32" t="s">
        <v>67</v>
      </c>
      <c r="C490" s="32" t="s">
        <v>90</v>
      </c>
      <c r="D490" s="32" t="s">
        <v>89</v>
      </c>
      <c r="E490" s="32" t="s">
        <v>5593</v>
      </c>
      <c r="F490" s="32" t="s">
        <v>6390</v>
      </c>
      <c r="G490" s="32" t="s">
        <v>190</v>
      </c>
      <c r="H490" s="32" t="s">
        <v>215</v>
      </c>
      <c r="I490" s="32" t="s">
        <v>260</v>
      </c>
      <c r="J490" s="35">
        <v>0</v>
      </c>
      <c r="K490" s="35">
        <v>0</v>
      </c>
      <c r="L490" s="35">
        <v>0</v>
      </c>
      <c r="M490" s="35">
        <v>0</v>
      </c>
      <c r="N490" s="32" t="s">
        <v>17</v>
      </c>
      <c r="O490" s="32" t="s">
        <v>18</v>
      </c>
      <c r="P490" s="32">
        <v>1</v>
      </c>
      <c r="Q490" s="32" t="s">
        <v>5594</v>
      </c>
      <c r="R490" s="39">
        <f t="shared" si="14"/>
        <v>1509</v>
      </c>
      <c r="S490" s="5" t="s">
        <v>51</v>
      </c>
      <c r="T490" s="5" t="s">
        <v>64</v>
      </c>
      <c r="U490" s="2"/>
      <c r="V490" s="2" t="str">
        <f>IF($J490+$L490=0,"nil",IF(OR($B490="TCU-WS",$B490=""),"non comm",IF(OR($G490="contract_cover",$H490="fixed price"),VLOOKUP($I490,'[1]mapping 2015'!$A:$B,2,FALSE),VLOOKUP($G490,'[1]mapping 2015'!$A:$B,2,FALSE))))</f>
        <v>nil</v>
      </c>
      <c r="W490" s="37">
        <f>IF(OR(V490="non comm",V490="nil",J490=0),0,IF(V490="SBM 2.1 IIPS",J490*VLOOKUP(N490,'[2]NGP%'!$C:$D,2,FALSE),J490*SUMIFS('[2]NGP%'!$D:$D,'[2]NGP%'!$A:$A,V490,'[2]NGP%'!$B:$B,AA490)))</f>
        <v>0</v>
      </c>
      <c r="X490" s="37">
        <f>IF(OR(V490="non comm",V490="nil",J490=0),0,IF(V490="SBM 2.1 IIPS",J490*VLOOKUP(N490,'[2]NGP%'!$C:$E,3,FALSE),J490*SUMIFS('[2]NGP%'!$E:$E,'[2]NGP%'!$A:$A,V490,'[2]NGP%'!$B:$B,AA490)))</f>
        <v>0</v>
      </c>
      <c r="Y490" s="32"/>
      <c r="Z490" s="54" t="str">
        <f>IF(MID(H490,1,4)="Item","Nil",IF(G490="contract_cover",VLOOKUP(I490,'svc type'!C:D,2,FALSE),VLOOKUP(G490,'svc type'!A:D,4,FALSE)))</f>
        <v>Nil</v>
      </c>
      <c r="AA490" s="4" t="str">
        <f>IF(B490="","",VLOOKUP(B490,Sector!C:D,2,FALSE))</f>
        <v>STC</v>
      </c>
      <c r="AB490" s="4" t="str">
        <f t="shared" si="15"/>
        <v>shirley.phee</v>
      </c>
      <c r="AC490" s="4"/>
      <c r="AD490" s="4"/>
      <c r="AE490" s="4"/>
      <c r="AF490" s="4"/>
      <c r="AG490" s="4"/>
    </row>
    <row r="491" spans="1:33" x14ac:dyDescent="0.25">
      <c r="A491" s="57">
        <v>42251.447936886572</v>
      </c>
      <c r="B491" s="32" t="s">
        <v>67</v>
      </c>
      <c r="C491" s="32" t="s">
        <v>90</v>
      </c>
      <c r="D491" s="32" t="s">
        <v>89</v>
      </c>
      <c r="E491" s="32" t="s">
        <v>5593</v>
      </c>
      <c r="F491" s="32" t="s">
        <v>6390</v>
      </c>
      <c r="G491" s="32" t="s">
        <v>193</v>
      </c>
      <c r="H491" s="32" t="s">
        <v>195</v>
      </c>
      <c r="I491" s="32" t="s">
        <v>260</v>
      </c>
      <c r="J491" s="35">
        <v>0</v>
      </c>
      <c r="K491" s="35">
        <v>0</v>
      </c>
      <c r="L491" s="35">
        <v>0</v>
      </c>
      <c r="M491" s="35">
        <v>0</v>
      </c>
      <c r="N491" s="32" t="s">
        <v>17</v>
      </c>
      <c r="O491" s="32" t="s">
        <v>18</v>
      </c>
      <c r="P491" s="32">
        <v>1</v>
      </c>
      <c r="Q491" s="32" t="s">
        <v>5594</v>
      </c>
      <c r="R491" s="39">
        <f t="shared" si="14"/>
        <v>1509</v>
      </c>
      <c r="S491" s="5" t="s">
        <v>51</v>
      </c>
      <c r="T491" s="5" t="s">
        <v>64</v>
      </c>
      <c r="U491" s="2"/>
      <c r="V491" s="2" t="str">
        <f>IF($J491+$L491=0,"nil",IF(OR($B491="TCU-WS",$B491=""),"non comm",IF(OR($G491="contract_cover",$H491="fixed price"),VLOOKUP($I491,'[1]mapping 2015'!$A:$B,2,FALSE),VLOOKUP($G491,'[1]mapping 2015'!$A:$B,2,FALSE))))</f>
        <v>nil</v>
      </c>
      <c r="W491" s="37">
        <f>IF(OR(V491="non comm",V491="nil",J491=0),0,IF(V491="SBM 2.1 IIPS",J491*VLOOKUP(N491,'[2]NGP%'!$C:$D,2,FALSE),J491*SUMIFS('[2]NGP%'!$D:$D,'[2]NGP%'!$A:$A,V491,'[2]NGP%'!$B:$B,AA491)))</f>
        <v>0</v>
      </c>
      <c r="X491" s="37">
        <f>IF(OR(V491="non comm",V491="nil",J491=0),0,IF(V491="SBM 2.1 IIPS",J491*VLOOKUP(N491,'[2]NGP%'!$C:$E,3,FALSE),J491*SUMIFS('[2]NGP%'!$E:$E,'[2]NGP%'!$A:$A,V491,'[2]NGP%'!$B:$B,AA491)))</f>
        <v>0</v>
      </c>
      <c r="Y491" s="32"/>
      <c r="Z491" s="54" t="str">
        <f>IF(MID(H491,1,4)="Item","Nil",IF(G491="contract_cover",VLOOKUP(I491,'svc type'!C:D,2,FALSE),VLOOKUP(G491,'svc type'!A:D,4,FALSE)))</f>
        <v>Nil</v>
      </c>
      <c r="AA491" s="4" t="str">
        <f>IF(B491="","",VLOOKUP(B491,Sector!C:D,2,FALSE))</f>
        <v>STC</v>
      </c>
      <c r="AB491" s="4" t="str">
        <f t="shared" si="15"/>
        <v>shirley.phee</v>
      </c>
      <c r="AC491" s="4"/>
      <c r="AD491" s="4"/>
      <c r="AE491" s="4"/>
      <c r="AF491" s="4"/>
      <c r="AG491" s="4"/>
    </row>
    <row r="492" spans="1:33" x14ac:dyDescent="0.25">
      <c r="A492" s="57">
        <v>42251.447936886572</v>
      </c>
      <c r="B492" s="32" t="s">
        <v>67</v>
      </c>
      <c r="C492" s="32" t="s">
        <v>90</v>
      </c>
      <c r="D492" s="32" t="s">
        <v>89</v>
      </c>
      <c r="E492" s="32" t="s">
        <v>5593</v>
      </c>
      <c r="F492" s="32" t="s">
        <v>6390</v>
      </c>
      <c r="G492" s="32" t="s">
        <v>206</v>
      </c>
      <c r="H492" s="32" t="s">
        <v>243</v>
      </c>
      <c r="I492" s="32" t="s">
        <v>260</v>
      </c>
      <c r="J492" s="35">
        <v>0</v>
      </c>
      <c r="K492" s="35">
        <v>0</v>
      </c>
      <c r="L492" s="35">
        <v>0</v>
      </c>
      <c r="M492" s="35">
        <v>0</v>
      </c>
      <c r="N492" s="32" t="s">
        <v>17</v>
      </c>
      <c r="O492" s="32" t="s">
        <v>18</v>
      </c>
      <c r="P492" s="32">
        <v>1</v>
      </c>
      <c r="Q492" s="32" t="s">
        <v>5594</v>
      </c>
      <c r="R492" s="39">
        <f t="shared" si="14"/>
        <v>1509</v>
      </c>
      <c r="S492" s="5" t="s">
        <v>51</v>
      </c>
      <c r="T492" s="5" t="s">
        <v>64</v>
      </c>
      <c r="U492" s="2"/>
      <c r="V492" s="2" t="str">
        <f>IF($J492+$L492=0,"nil",IF(OR($B492="TCU-WS",$B492=""),"non comm",IF(OR($G492="contract_cover",$H492="fixed price"),VLOOKUP($I492,'[1]mapping 2015'!$A:$B,2,FALSE),VLOOKUP($G492,'[1]mapping 2015'!$A:$B,2,FALSE))))</f>
        <v>nil</v>
      </c>
      <c r="W492" s="37">
        <f>IF(OR(V492="non comm",V492="nil",J492=0),0,IF(V492="SBM 2.1 IIPS",J492*VLOOKUP(N492,'[2]NGP%'!$C:$D,2,FALSE),J492*SUMIFS('[2]NGP%'!$D:$D,'[2]NGP%'!$A:$A,V492,'[2]NGP%'!$B:$B,AA492)))</f>
        <v>0</v>
      </c>
      <c r="X492" s="37">
        <f>IF(OR(V492="non comm",V492="nil",J492=0),0,IF(V492="SBM 2.1 IIPS",J492*VLOOKUP(N492,'[2]NGP%'!$C:$E,3,FALSE),J492*SUMIFS('[2]NGP%'!$E:$E,'[2]NGP%'!$A:$A,V492,'[2]NGP%'!$B:$B,AA492)))</f>
        <v>0</v>
      </c>
      <c r="Y492" s="32"/>
      <c r="Z492" s="54" t="str">
        <f>IF(MID(H492,1,4)="Item","Nil",IF(G492="contract_cover",VLOOKUP(I492,'svc type'!C:D,2,FALSE),VLOOKUP(G492,'svc type'!A:D,4,FALSE)))</f>
        <v>Nil</v>
      </c>
      <c r="AA492" s="4" t="str">
        <f>IF(B492="","",VLOOKUP(B492,Sector!C:D,2,FALSE))</f>
        <v>STC</v>
      </c>
      <c r="AB492" s="4" t="str">
        <f t="shared" si="15"/>
        <v>shirley.phee</v>
      </c>
      <c r="AC492" s="4"/>
      <c r="AD492" s="4"/>
      <c r="AE492" s="4"/>
      <c r="AF492" s="4"/>
      <c r="AG492" s="4"/>
    </row>
    <row r="493" spans="1:33" x14ac:dyDescent="0.25">
      <c r="A493" s="57">
        <v>42251.447936886572</v>
      </c>
      <c r="B493" s="32" t="s">
        <v>67</v>
      </c>
      <c r="C493" s="32" t="s">
        <v>90</v>
      </c>
      <c r="D493" s="32" t="s">
        <v>89</v>
      </c>
      <c r="E493" s="32" t="s">
        <v>5593</v>
      </c>
      <c r="F493" s="32" t="s">
        <v>6390</v>
      </c>
      <c r="G493" s="32" t="s">
        <v>191</v>
      </c>
      <c r="H493" s="32" t="s">
        <v>214</v>
      </c>
      <c r="I493" s="32" t="s">
        <v>260</v>
      </c>
      <c r="J493" s="35">
        <v>0</v>
      </c>
      <c r="K493" s="35">
        <v>0</v>
      </c>
      <c r="L493" s="35">
        <v>0</v>
      </c>
      <c r="M493" s="35">
        <v>0</v>
      </c>
      <c r="N493" s="32" t="s">
        <v>17</v>
      </c>
      <c r="O493" s="32" t="s">
        <v>18</v>
      </c>
      <c r="P493" s="32">
        <v>1</v>
      </c>
      <c r="Q493" s="32" t="s">
        <v>5594</v>
      </c>
      <c r="R493" s="39">
        <f t="shared" si="14"/>
        <v>1509</v>
      </c>
      <c r="S493" s="5" t="s">
        <v>51</v>
      </c>
      <c r="T493" s="5" t="s">
        <v>64</v>
      </c>
      <c r="U493" s="2"/>
      <c r="V493" s="2" t="str">
        <f>IF($J493+$L493=0,"nil",IF(OR($B493="TCU-WS",$B493=""),"non comm",IF(OR($G493="contract_cover",$H493="fixed price"),VLOOKUP($I493,'[1]mapping 2015'!$A:$B,2,FALSE),VLOOKUP($G493,'[1]mapping 2015'!$A:$B,2,FALSE))))</f>
        <v>nil</v>
      </c>
      <c r="W493" s="37">
        <f>IF(OR(V493="non comm",V493="nil",J493=0),0,IF(V493="SBM 2.1 IIPS",J493*VLOOKUP(N493,'[2]NGP%'!$C:$D,2,FALSE),J493*SUMIFS('[2]NGP%'!$D:$D,'[2]NGP%'!$A:$A,V493,'[2]NGP%'!$B:$B,AA493)))</f>
        <v>0</v>
      </c>
      <c r="X493" s="37">
        <f>IF(OR(V493="non comm",V493="nil",J493=0),0,IF(V493="SBM 2.1 IIPS",J493*VLOOKUP(N493,'[2]NGP%'!$C:$E,3,FALSE),J493*SUMIFS('[2]NGP%'!$E:$E,'[2]NGP%'!$A:$A,V493,'[2]NGP%'!$B:$B,AA493)))</f>
        <v>0</v>
      </c>
      <c r="Y493" s="32"/>
      <c r="Z493" s="54" t="str">
        <f>IF(MID(H493,1,4)="Item","Nil",IF(G493="contract_cover",VLOOKUP(I493,'svc type'!C:D,2,FALSE),VLOOKUP(G493,'svc type'!A:D,4,FALSE)))</f>
        <v>Nil</v>
      </c>
      <c r="AA493" s="4" t="str">
        <f>IF(B493="","",VLOOKUP(B493,Sector!C:D,2,FALSE))</f>
        <v>STC</v>
      </c>
      <c r="AB493" s="4" t="str">
        <f t="shared" si="15"/>
        <v>shirley.phee</v>
      </c>
      <c r="AC493" s="4"/>
      <c r="AD493" s="4"/>
      <c r="AE493" s="4"/>
      <c r="AF493" s="4"/>
      <c r="AG493" s="4"/>
    </row>
    <row r="494" spans="1:33" x14ac:dyDescent="0.25">
      <c r="A494" s="57">
        <v>42251.447936886572</v>
      </c>
      <c r="B494" s="32" t="s">
        <v>67</v>
      </c>
      <c r="C494" s="32" t="s">
        <v>90</v>
      </c>
      <c r="D494" s="32" t="s">
        <v>89</v>
      </c>
      <c r="E494" s="32" t="s">
        <v>5593</v>
      </c>
      <c r="F494" s="32" t="s">
        <v>6390</v>
      </c>
      <c r="G494" s="32" t="s">
        <v>191</v>
      </c>
      <c r="H494" s="32" t="s">
        <v>224</v>
      </c>
      <c r="I494" s="32" t="s">
        <v>260</v>
      </c>
      <c r="J494" s="35">
        <v>0</v>
      </c>
      <c r="K494" s="35">
        <v>0</v>
      </c>
      <c r="L494" s="35">
        <v>0</v>
      </c>
      <c r="M494" s="35">
        <v>0</v>
      </c>
      <c r="N494" s="32" t="s">
        <v>17</v>
      </c>
      <c r="O494" s="32" t="s">
        <v>18</v>
      </c>
      <c r="P494" s="32">
        <v>1</v>
      </c>
      <c r="Q494" s="32" t="s">
        <v>5594</v>
      </c>
      <c r="R494" s="39">
        <f t="shared" si="14"/>
        <v>1509</v>
      </c>
      <c r="S494" s="5" t="s">
        <v>51</v>
      </c>
      <c r="T494" s="5" t="s">
        <v>64</v>
      </c>
      <c r="U494" s="2"/>
      <c r="V494" s="2" t="str">
        <f>IF($J494+$L494=0,"nil",IF(OR($B494="TCU-WS",$B494=""),"non comm",IF(OR($G494="contract_cover",$H494="fixed price"),VLOOKUP($I494,'[1]mapping 2015'!$A:$B,2,FALSE),VLOOKUP($G494,'[1]mapping 2015'!$A:$B,2,FALSE))))</f>
        <v>nil</v>
      </c>
      <c r="W494" s="37">
        <f>IF(OR(V494="non comm",V494="nil",J494=0),0,IF(V494="SBM 2.1 IIPS",J494*VLOOKUP(N494,'[2]NGP%'!$C:$D,2,FALSE),J494*SUMIFS('[2]NGP%'!$D:$D,'[2]NGP%'!$A:$A,V494,'[2]NGP%'!$B:$B,AA494)))</f>
        <v>0</v>
      </c>
      <c r="X494" s="37">
        <f>IF(OR(V494="non comm",V494="nil",J494=0),0,IF(V494="SBM 2.1 IIPS",J494*VLOOKUP(N494,'[2]NGP%'!$C:$E,3,FALSE),J494*SUMIFS('[2]NGP%'!$E:$E,'[2]NGP%'!$A:$A,V494,'[2]NGP%'!$B:$B,AA494)))</f>
        <v>0</v>
      </c>
      <c r="Y494" s="32"/>
      <c r="Z494" s="54" t="str">
        <f>IF(MID(H494,1,4)="Item","Nil",IF(G494="contract_cover",VLOOKUP(I494,'svc type'!C:D,2,FALSE),VLOOKUP(G494,'svc type'!A:D,4,FALSE)))</f>
        <v>Nil</v>
      </c>
      <c r="AA494" s="4" t="str">
        <f>IF(B494="","",VLOOKUP(B494,Sector!C:D,2,FALSE))</f>
        <v>STC</v>
      </c>
      <c r="AB494" s="4" t="str">
        <f t="shared" si="15"/>
        <v>shirley.phee</v>
      </c>
      <c r="AC494" s="4"/>
      <c r="AD494" s="4"/>
      <c r="AE494" s="4"/>
      <c r="AF494" s="4"/>
      <c r="AG494" s="4"/>
    </row>
    <row r="495" spans="1:33" x14ac:dyDescent="0.25">
      <c r="A495" s="57">
        <v>42251.447936886572</v>
      </c>
      <c r="B495" s="32" t="s">
        <v>67</v>
      </c>
      <c r="C495" s="32" t="s">
        <v>90</v>
      </c>
      <c r="D495" s="32" t="s">
        <v>89</v>
      </c>
      <c r="E495" s="32" t="s">
        <v>5593</v>
      </c>
      <c r="F495" s="32" t="s">
        <v>6390</v>
      </c>
      <c r="G495" s="32" t="s">
        <v>191</v>
      </c>
      <c r="H495" s="32" t="s">
        <v>223</v>
      </c>
      <c r="I495" s="32" t="s">
        <v>260</v>
      </c>
      <c r="J495" s="35">
        <v>0</v>
      </c>
      <c r="K495" s="35">
        <v>0</v>
      </c>
      <c r="L495" s="35">
        <v>0</v>
      </c>
      <c r="M495" s="35">
        <v>0</v>
      </c>
      <c r="N495" s="32" t="s">
        <v>17</v>
      </c>
      <c r="O495" s="32" t="s">
        <v>18</v>
      </c>
      <c r="P495" s="32">
        <v>1</v>
      </c>
      <c r="Q495" s="32" t="s">
        <v>5594</v>
      </c>
      <c r="R495" s="39">
        <f t="shared" si="14"/>
        <v>1509</v>
      </c>
      <c r="S495" s="5" t="s">
        <v>51</v>
      </c>
      <c r="T495" s="5" t="s">
        <v>64</v>
      </c>
      <c r="U495" s="2"/>
      <c r="V495" s="2" t="str">
        <f>IF($J495+$L495=0,"nil",IF(OR($B495="TCU-WS",$B495=""),"non comm",IF(OR($G495="contract_cover",$H495="fixed price"),VLOOKUP($I495,'[1]mapping 2015'!$A:$B,2,FALSE),VLOOKUP($G495,'[1]mapping 2015'!$A:$B,2,FALSE))))</f>
        <v>nil</v>
      </c>
      <c r="W495" s="37">
        <f>IF(OR(V495="non comm",V495="nil",J495=0),0,IF(V495="SBM 2.1 IIPS",J495*VLOOKUP(N495,'[2]NGP%'!$C:$D,2,FALSE),J495*SUMIFS('[2]NGP%'!$D:$D,'[2]NGP%'!$A:$A,V495,'[2]NGP%'!$B:$B,AA495)))</f>
        <v>0</v>
      </c>
      <c r="X495" s="37">
        <f>IF(OR(V495="non comm",V495="nil",J495=0),0,IF(V495="SBM 2.1 IIPS",J495*VLOOKUP(N495,'[2]NGP%'!$C:$E,3,FALSE),J495*SUMIFS('[2]NGP%'!$E:$E,'[2]NGP%'!$A:$A,V495,'[2]NGP%'!$B:$B,AA495)))</f>
        <v>0</v>
      </c>
      <c r="Y495" s="32"/>
      <c r="Z495" s="54" t="str">
        <f>IF(MID(H495,1,4)="Item","Nil",IF(G495="contract_cover",VLOOKUP(I495,'svc type'!C:D,2,FALSE),VLOOKUP(G495,'svc type'!A:D,4,FALSE)))</f>
        <v>Nil</v>
      </c>
      <c r="AA495" s="4" t="str">
        <f>IF(B495="","",VLOOKUP(B495,Sector!C:D,2,FALSE))</f>
        <v>STC</v>
      </c>
      <c r="AB495" s="4" t="str">
        <f t="shared" si="15"/>
        <v>shirley.phee</v>
      </c>
      <c r="AC495" s="4"/>
      <c r="AD495" s="4"/>
      <c r="AE495" s="4"/>
      <c r="AF495" s="4"/>
      <c r="AG495" s="4"/>
    </row>
    <row r="496" spans="1:33" x14ac:dyDescent="0.25">
      <c r="A496" s="57">
        <v>42251.447936886572</v>
      </c>
      <c r="B496" s="32" t="s">
        <v>67</v>
      </c>
      <c r="C496" s="32" t="s">
        <v>90</v>
      </c>
      <c r="D496" s="32" t="s">
        <v>89</v>
      </c>
      <c r="E496" s="32" t="s">
        <v>5593</v>
      </c>
      <c r="F496" s="32" t="s">
        <v>6390</v>
      </c>
      <c r="G496" s="32" t="s">
        <v>191</v>
      </c>
      <c r="H496" s="32" t="s">
        <v>211</v>
      </c>
      <c r="I496" s="32" t="s">
        <v>260</v>
      </c>
      <c r="J496" s="35">
        <v>0</v>
      </c>
      <c r="K496" s="35">
        <v>0</v>
      </c>
      <c r="L496" s="35">
        <v>0</v>
      </c>
      <c r="M496" s="35">
        <v>0</v>
      </c>
      <c r="N496" s="32" t="s">
        <v>17</v>
      </c>
      <c r="O496" s="32" t="s">
        <v>18</v>
      </c>
      <c r="P496" s="32">
        <v>1</v>
      </c>
      <c r="Q496" s="32" t="s">
        <v>5594</v>
      </c>
      <c r="R496" s="39">
        <f t="shared" si="14"/>
        <v>1509</v>
      </c>
      <c r="S496" s="5" t="s">
        <v>51</v>
      </c>
      <c r="T496" s="5" t="s">
        <v>64</v>
      </c>
      <c r="U496" s="2"/>
      <c r="V496" s="2" t="str">
        <f>IF($J496+$L496=0,"nil",IF(OR($B496="TCU-WS",$B496=""),"non comm",IF(OR($G496="contract_cover",$H496="fixed price"),VLOOKUP($I496,'[1]mapping 2015'!$A:$B,2,FALSE),VLOOKUP($G496,'[1]mapping 2015'!$A:$B,2,FALSE))))</f>
        <v>nil</v>
      </c>
      <c r="W496" s="37">
        <f>IF(OR(V496="non comm",V496="nil",J496=0),0,IF(V496="SBM 2.1 IIPS",J496*VLOOKUP(N496,'[2]NGP%'!$C:$D,2,FALSE),J496*SUMIFS('[2]NGP%'!$D:$D,'[2]NGP%'!$A:$A,V496,'[2]NGP%'!$B:$B,AA496)))</f>
        <v>0</v>
      </c>
      <c r="X496" s="37">
        <f>IF(OR(V496="non comm",V496="nil",J496=0),0,IF(V496="SBM 2.1 IIPS",J496*VLOOKUP(N496,'[2]NGP%'!$C:$E,3,FALSE),J496*SUMIFS('[2]NGP%'!$E:$E,'[2]NGP%'!$A:$A,V496,'[2]NGP%'!$B:$B,AA496)))</f>
        <v>0</v>
      </c>
      <c r="Y496" s="32"/>
      <c r="Z496" s="54" t="str">
        <f>IF(MID(H496,1,4)="Item","Nil",IF(G496="contract_cover",VLOOKUP(I496,'svc type'!C:D,2,FALSE),VLOOKUP(G496,'svc type'!A:D,4,FALSE)))</f>
        <v>Nil</v>
      </c>
      <c r="AA496" s="4" t="str">
        <f>IF(B496="","",VLOOKUP(B496,Sector!C:D,2,FALSE))</f>
        <v>STC</v>
      </c>
      <c r="AB496" s="4" t="str">
        <f t="shared" si="15"/>
        <v>shirley.phee</v>
      </c>
      <c r="AC496" s="4"/>
      <c r="AD496" s="4"/>
      <c r="AE496" s="4"/>
      <c r="AF496" s="4"/>
      <c r="AG496" s="4"/>
    </row>
    <row r="497" spans="1:33" x14ac:dyDescent="0.25">
      <c r="A497" s="57">
        <v>42251.447936886572</v>
      </c>
      <c r="B497" s="32" t="s">
        <v>67</v>
      </c>
      <c r="C497" s="32" t="s">
        <v>90</v>
      </c>
      <c r="D497" s="32" t="s">
        <v>89</v>
      </c>
      <c r="E497" s="32" t="s">
        <v>5593</v>
      </c>
      <c r="F497" s="32" t="s">
        <v>6390</v>
      </c>
      <c r="G497" s="32" t="s">
        <v>191</v>
      </c>
      <c r="H497" s="32" t="s">
        <v>210</v>
      </c>
      <c r="I497" s="32" t="s">
        <v>260</v>
      </c>
      <c r="J497" s="35">
        <v>0</v>
      </c>
      <c r="K497" s="35">
        <v>0</v>
      </c>
      <c r="L497" s="35">
        <v>0</v>
      </c>
      <c r="M497" s="35">
        <v>0</v>
      </c>
      <c r="N497" s="32" t="s">
        <v>17</v>
      </c>
      <c r="O497" s="32" t="s">
        <v>18</v>
      </c>
      <c r="P497" s="32">
        <v>1</v>
      </c>
      <c r="Q497" s="32" t="s">
        <v>5594</v>
      </c>
      <c r="R497" s="39">
        <f t="shared" si="14"/>
        <v>1509</v>
      </c>
      <c r="S497" s="5" t="s">
        <v>51</v>
      </c>
      <c r="T497" s="5" t="s">
        <v>64</v>
      </c>
      <c r="U497" s="2"/>
      <c r="V497" s="2" t="str">
        <f>IF($J497+$L497=0,"nil",IF(OR($B497="TCU-WS",$B497=""),"non comm",IF(OR($G497="contract_cover",$H497="fixed price"),VLOOKUP($I497,'[1]mapping 2015'!$A:$B,2,FALSE),VLOOKUP($G497,'[1]mapping 2015'!$A:$B,2,FALSE))))</f>
        <v>nil</v>
      </c>
      <c r="W497" s="37">
        <f>IF(OR(V497="non comm",V497="nil",J497=0),0,IF(V497="SBM 2.1 IIPS",J497*VLOOKUP(N497,'[2]NGP%'!$C:$D,2,FALSE),J497*SUMIFS('[2]NGP%'!$D:$D,'[2]NGP%'!$A:$A,V497,'[2]NGP%'!$B:$B,AA497)))</f>
        <v>0</v>
      </c>
      <c r="X497" s="37">
        <f>IF(OR(V497="non comm",V497="nil",J497=0),0,IF(V497="SBM 2.1 IIPS",J497*VLOOKUP(N497,'[2]NGP%'!$C:$E,3,FALSE),J497*SUMIFS('[2]NGP%'!$E:$E,'[2]NGP%'!$A:$A,V497,'[2]NGP%'!$B:$B,AA497)))</f>
        <v>0</v>
      </c>
      <c r="Y497" s="32"/>
      <c r="Z497" s="54" t="str">
        <f>IF(MID(H497,1,4)="Item","Nil",IF(G497="contract_cover",VLOOKUP(I497,'svc type'!C:D,2,FALSE),VLOOKUP(G497,'svc type'!A:D,4,FALSE)))</f>
        <v>Nil</v>
      </c>
      <c r="AA497" s="4" t="str">
        <f>IF(B497="","",VLOOKUP(B497,Sector!C:D,2,FALSE))</f>
        <v>STC</v>
      </c>
      <c r="AB497" s="4" t="str">
        <f t="shared" si="15"/>
        <v>shirley.phee</v>
      </c>
      <c r="AC497" s="4"/>
      <c r="AD497" s="4"/>
      <c r="AE497" s="4"/>
      <c r="AF497" s="4"/>
      <c r="AG497" s="4"/>
    </row>
    <row r="498" spans="1:33" x14ac:dyDescent="0.25">
      <c r="A498" s="57">
        <v>42251.447936886572</v>
      </c>
      <c r="B498" s="32" t="s">
        <v>67</v>
      </c>
      <c r="C498" s="32" t="s">
        <v>90</v>
      </c>
      <c r="D498" s="32" t="s">
        <v>89</v>
      </c>
      <c r="E498" s="32" t="s">
        <v>5593</v>
      </c>
      <c r="F498" s="32" t="s">
        <v>6390</v>
      </c>
      <c r="G498" s="32" t="s">
        <v>191</v>
      </c>
      <c r="H498" s="32" t="s">
        <v>209</v>
      </c>
      <c r="I498" s="32" t="s">
        <v>260</v>
      </c>
      <c r="J498" s="35">
        <v>0</v>
      </c>
      <c r="K498" s="35">
        <v>0</v>
      </c>
      <c r="L498" s="35">
        <v>0</v>
      </c>
      <c r="M498" s="35">
        <v>0</v>
      </c>
      <c r="N498" s="32" t="s">
        <v>17</v>
      </c>
      <c r="O498" s="32" t="s">
        <v>18</v>
      </c>
      <c r="P498" s="32">
        <v>1</v>
      </c>
      <c r="Q498" s="32" t="s">
        <v>5594</v>
      </c>
      <c r="R498" s="39">
        <f t="shared" si="14"/>
        <v>1509</v>
      </c>
      <c r="S498" s="5" t="s">
        <v>51</v>
      </c>
      <c r="T498" s="5" t="s">
        <v>64</v>
      </c>
      <c r="U498" s="2"/>
      <c r="V498" s="2" t="str">
        <f>IF($J498+$L498=0,"nil",IF(OR($B498="TCU-WS",$B498=""),"non comm",IF(OR($G498="contract_cover",$H498="fixed price"),VLOOKUP($I498,'[1]mapping 2015'!$A:$B,2,FALSE),VLOOKUP($G498,'[1]mapping 2015'!$A:$B,2,FALSE))))</f>
        <v>nil</v>
      </c>
      <c r="W498" s="37">
        <f>IF(OR(V498="non comm",V498="nil",J498=0),0,IF(V498="SBM 2.1 IIPS",J498*VLOOKUP(N498,'[2]NGP%'!$C:$D,2,FALSE),J498*SUMIFS('[2]NGP%'!$D:$D,'[2]NGP%'!$A:$A,V498,'[2]NGP%'!$B:$B,AA498)))</f>
        <v>0</v>
      </c>
      <c r="X498" s="37">
        <f>IF(OR(V498="non comm",V498="nil",J498=0),0,IF(V498="SBM 2.1 IIPS",J498*VLOOKUP(N498,'[2]NGP%'!$C:$E,3,FALSE),J498*SUMIFS('[2]NGP%'!$E:$E,'[2]NGP%'!$A:$A,V498,'[2]NGP%'!$B:$B,AA498)))</f>
        <v>0</v>
      </c>
      <c r="Y498" s="32"/>
      <c r="Z498" s="54" t="str">
        <f>IF(MID(H498,1,4)="Item","Nil",IF(G498="contract_cover",VLOOKUP(I498,'svc type'!C:D,2,FALSE),VLOOKUP(G498,'svc type'!A:D,4,FALSE)))</f>
        <v>Nil</v>
      </c>
      <c r="AA498" s="4" t="str">
        <f>IF(B498="","",VLOOKUP(B498,Sector!C:D,2,FALSE))</f>
        <v>STC</v>
      </c>
      <c r="AB498" s="4" t="str">
        <f t="shared" si="15"/>
        <v>shirley.phee</v>
      </c>
      <c r="AC498" s="4"/>
      <c r="AD498" s="4"/>
      <c r="AE498" s="4"/>
      <c r="AF498" s="4"/>
      <c r="AG498" s="4"/>
    </row>
    <row r="499" spans="1:33" x14ac:dyDescent="0.25">
      <c r="A499" s="57">
        <v>42251.447936886572</v>
      </c>
      <c r="B499" s="32" t="s">
        <v>67</v>
      </c>
      <c r="C499" s="32" t="s">
        <v>90</v>
      </c>
      <c r="D499" s="32" t="s">
        <v>89</v>
      </c>
      <c r="E499" s="32" t="s">
        <v>5593</v>
      </c>
      <c r="F499" s="32" t="s">
        <v>6390</v>
      </c>
      <c r="G499" s="32" t="s">
        <v>191</v>
      </c>
      <c r="H499" s="32" t="s">
        <v>218</v>
      </c>
      <c r="I499" s="32" t="s">
        <v>260</v>
      </c>
      <c r="J499" s="35">
        <v>0</v>
      </c>
      <c r="K499" s="35">
        <v>0</v>
      </c>
      <c r="L499" s="35">
        <v>0</v>
      </c>
      <c r="M499" s="35">
        <v>0</v>
      </c>
      <c r="N499" s="32" t="s">
        <v>17</v>
      </c>
      <c r="O499" s="32" t="s">
        <v>18</v>
      </c>
      <c r="P499" s="32">
        <v>1</v>
      </c>
      <c r="Q499" s="32" t="s">
        <v>5594</v>
      </c>
      <c r="R499" s="39">
        <f t="shared" si="14"/>
        <v>1509</v>
      </c>
      <c r="S499" s="5" t="s">
        <v>51</v>
      </c>
      <c r="T499" s="5" t="s">
        <v>64</v>
      </c>
      <c r="U499" s="2"/>
      <c r="V499" s="2" t="str">
        <f>IF($J499+$L499=0,"nil",IF(OR($B499="TCU-WS",$B499=""),"non comm",IF(OR($G499="contract_cover",$H499="fixed price"),VLOOKUP($I499,'[1]mapping 2015'!$A:$B,2,FALSE),VLOOKUP($G499,'[1]mapping 2015'!$A:$B,2,FALSE))))</f>
        <v>nil</v>
      </c>
      <c r="W499" s="37">
        <f>IF(OR(V499="non comm",V499="nil",J499=0),0,IF(V499="SBM 2.1 IIPS",J499*VLOOKUP(N499,'[2]NGP%'!$C:$D,2,FALSE),J499*SUMIFS('[2]NGP%'!$D:$D,'[2]NGP%'!$A:$A,V499,'[2]NGP%'!$B:$B,AA499)))</f>
        <v>0</v>
      </c>
      <c r="X499" s="37">
        <f>IF(OR(V499="non comm",V499="nil",J499=0),0,IF(V499="SBM 2.1 IIPS",J499*VLOOKUP(N499,'[2]NGP%'!$C:$E,3,FALSE),J499*SUMIFS('[2]NGP%'!$E:$E,'[2]NGP%'!$A:$A,V499,'[2]NGP%'!$B:$B,AA499)))</f>
        <v>0</v>
      </c>
      <c r="Y499" s="32"/>
      <c r="Z499" s="54" t="str">
        <f>IF(MID(H499,1,4)="Item","Nil",IF(G499="contract_cover",VLOOKUP(I499,'svc type'!C:D,2,FALSE),VLOOKUP(G499,'svc type'!A:D,4,FALSE)))</f>
        <v>Nil</v>
      </c>
      <c r="AA499" s="4" t="str">
        <f>IF(B499="","",VLOOKUP(B499,Sector!C:D,2,FALSE))</f>
        <v>STC</v>
      </c>
      <c r="AB499" s="4" t="str">
        <f t="shared" si="15"/>
        <v>shirley.phee</v>
      </c>
      <c r="AC499" s="4"/>
      <c r="AD499" s="4"/>
      <c r="AE499" s="4"/>
      <c r="AF499" s="4"/>
      <c r="AG499" s="4"/>
    </row>
    <row r="500" spans="1:33" x14ac:dyDescent="0.25">
      <c r="A500" s="57">
        <v>42251.447936886572</v>
      </c>
      <c r="B500" s="32" t="s">
        <v>67</v>
      </c>
      <c r="C500" s="32" t="s">
        <v>90</v>
      </c>
      <c r="D500" s="32" t="s">
        <v>89</v>
      </c>
      <c r="E500" s="32" t="s">
        <v>5593</v>
      </c>
      <c r="F500" s="32" t="s">
        <v>6390</v>
      </c>
      <c r="G500" s="32" t="s">
        <v>206</v>
      </c>
      <c r="H500" s="32" t="s">
        <v>217</v>
      </c>
      <c r="I500" s="32" t="s">
        <v>260</v>
      </c>
      <c r="J500" s="35">
        <v>0</v>
      </c>
      <c r="K500" s="35">
        <v>0</v>
      </c>
      <c r="L500" s="35">
        <v>0</v>
      </c>
      <c r="M500" s="35">
        <v>0</v>
      </c>
      <c r="N500" s="32" t="s">
        <v>17</v>
      </c>
      <c r="O500" s="32" t="s">
        <v>18</v>
      </c>
      <c r="P500" s="32">
        <v>1</v>
      </c>
      <c r="Q500" s="32" t="s">
        <v>5594</v>
      </c>
      <c r="R500" s="39">
        <f t="shared" si="14"/>
        <v>1509</v>
      </c>
      <c r="S500" s="5" t="s">
        <v>51</v>
      </c>
      <c r="T500" s="5" t="s">
        <v>64</v>
      </c>
      <c r="U500" s="2"/>
      <c r="V500" s="2" t="str">
        <f>IF($J500+$L500=0,"nil",IF(OR($B500="TCU-WS",$B500=""),"non comm",IF(OR($G500="contract_cover",$H500="fixed price"),VLOOKUP($I500,'[1]mapping 2015'!$A:$B,2,FALSE),VLOOKUP($G500,'[1]mapping 2015'!$A:$B,2,FALSE))))</f>
        <v>nil</v>
      </c>
      <c r="W500" s="37">
        <f>IF(OR(V500="non comm",V500="nil",J500=0),0,IF(V500="SBM 2.1 IIPS",J500*VLOOKUP(N500,'[2]NGP%'!$C:$D,2,FALSE),J500*SUMIFS('[2]NGP%'!$D:$D,'[2]NGP%'!$A:$A,V500,'[2]NGP%'!$B:$B,AA500)))</f>
        <v>0</v>
      </c>
      <c r="X500" s="37">
        <f>IF(OR(V500="non comm",V500="nil",J500=0),0,IF(V500="SBM 2.1 IIPS",J500*VLOOKUP(N500,'[2]NGP%'!$C:$E,3,FALSE),J500*SUMIFS('[2]NGP%'!$E:$E,'[2]NGP%'!$A:$A,V500,'[2]NGP%'!$B:$B,AA500)))</f>
        <v>0</v>
      </c>
      <c r="Y500" s="32"/>
      <c r="Z500" s="54" t="str">
        <f>IF(MID(H500,1,4)="Item","Nil",IF(G500="contract_cover",VLOOKUP(I500,'svc type'!C:D,2,FALSE),VLOOKUP(G500,'svc type'!A:D,4,FALSE)))</f>
        <v>Nil</v>
      </c>
      <c r="AA500" s="4" t="str">
        <f>IF(B500="","",VLOOKUP(B500,Sector!C:D,2,FALSE))</f>
        <v>STC</v>
      </c>
      <c r="AB500" s="4" t="str">
        <f t="shared" si="15"/>
        <v>shirley.phee</v>
      </c>
      <c r="AC500" s="4"/>
      <c r="AD500" s="4"/>
      <c r="AE500" s="4"/>
      <c r="AF500" s="4"/>
      <c r="AG500" s="4"/>
    </row>
    <row r="501" spans="1:33" x14ac:dyDescent="0.25">
      <c r="A501" s="57">
        <v>42251.447936886572</v>
      </c>
      <c r="B501" s="32" t="s">
        <v>67</v>
      </c>
      <c r="C501" s="32" t="s">
        <v>90</v>
      </c>
      <c r="D501" s="32" t="s">
        <v>89</v>
      </c>
      <c r="E501" s="32" t="s">
        <v>5593</v>
      </c>
      <c r="F501" s="32" t="s">
        <v>6390</v>
      </c>
      <c r="G501" s="32" t="s">
        <v>206</v>
      </c>
      <c r="H501" s="32" t="s">
        <v>244</v>
      </c>
      <c r="I501" s="32" t="s">
        <v>260</v>
      </c>
      <c r="J501" s="35">
        <v>0</v>
      </c>
      <c r="K501" s="35">
        <v>0</v>
      </c>
      <c r="L501" s="35">
        <v>0</v>
      </c>
      <c r="M501" s="35">
        <v>0</v>
      </c>
      <c r="N501" s="32" t="s">
        <v>17</v>
      </c>
      <c r="O501" s="32" t="s">
        <v>18</v>
      </c>
      <c r="P501" s="32">
        <v>1</v>
      </c>
      <c r="Q501" s="32" t="s">
        <v>5594</v>
      </c>
      <c r="R501" s="39">
        <f t="shared" si="14"/>
        <v>1509</v>
      </c>
      <c r="S501" s="5" t="s">
        <v>51</v>
      </c>
      <c r="T501" s="5" t="s">
        <v>64</v>
      </c>
      <c r="U501" s="2"/>
      <c r="V501" s="2" t="str">
        <f>IF($J501+$L501=0,"nil",IF(OR($B501="TCU-WS",$B501=""),"non comm",IF(OR($G501="contract_cover",$H501="fixed price"),VLOOKUP($I501,'[1]mapping 2015'!$A:$B,2,FALSE),VLOOKUP($G501,'[1]mapping 2015'!$A:$B,2,FALSE))))</f>
        <v>nil</v>
      </c>
      <c r="W501" s="37">
        <f>IF(OR(V501="non comm",V501="nil",J501=0),0,IF(V501="SBM 2.1 IIPS",J501*VLOOKUP(N501,'[2]NGP%'!$C:$D,2,FALSE),J501*SUMIFS('[2]NGP%'!$D:$D,'[2]NGP%'!$A:$A,V501,'[2]NGP%'!$B:$B,AA501)))</f>
        <v>0</v>
      </c>
      <c r="X501" s="37">
        <f>IF(OR(V501="non comm",V501="nil",J501=0),0,IF(V501="SBM 2.1 IIPS",J501*VLOOKUP(N501,'[2]NGP%'!$C:$E,3,FALSE),J501*SUMIFS('[2]NGP%'!$E:$E,'[2]NGP%'!$A:$A,V501,'[2]NGP%'!$B:$B,AA501)))</f>
        <v>0</v>
      </c>
      <c r="Y501" s="32"/>
      <c r="Z501" s="54" t="str">
        <f>IF(MID(H501,1,4)="Item","Nil",IF(G501="contract_cover",VLOOKUP(I501,'svc type'!C:D,2,FALSE),VLOOKUP(G501,'svc type'!A:D,4,FALSE)))</f>
        <v>Nil</v>
      </c>
      <c r="AA501" s="4" t="str">
        <f>IF(B501="","",VLOOKUP(B501,Sector!C:D,2,FALSE))</f>
        <v>STC</v>
      </c>
      <c r="AB501" s="4" t="str">
        <f t="shared" si="15"/>
        <v>shirley.phee</v>
      </c>
      <c r="AC501" s="4"/>
      <c r="AD501" s="4"/>
      <c r="AE501" s="4"/>
      <c r="AF501" s="4"/>
      <c r="AG501" s="4"/>
    </row>
    <row r="502" spans="1:33" x14ac:dyDescent="0.25">
      <c r="A502" s="57">
        <v>42251.447936886572</v>
      </c>
      <c r="B502" s="32" t="s">
        <v>67</v>
      </c>
      <c r="C502" s="32" t="s">
        <v>90</v>
      </c>
      <c r="D502" s="32" t="s">
        <v>89</v>
      </c>
      <c r="E502" s="32" t="s">
        <v>5593</v>
      </c>
      <c r="F502" s="32" t="s">
        <v>6390</v>
      </c>
      <c r="G502" s="32" t="s">
        <v>191</v>
      </c>
      <c r="H502" s="32" t="s">
        <v>203</v>
      </c>
      <c r="I502" s="32" t="s">
        <v>260</v>
      </c>
      <c r="J502" s="35">
        <v>0</v>
      </c>
      <c r="K502" s="35">
        <v>0</v>
      </c>
      <c r="L502" s="35">
        <v>0</v>
      </c>
      <c r="M502" s="35">
        <v>0</v>
      </c>
      <c r="N502" s="32" t="s">
        <v>17</v>
      </c>
      <c r="O502" s="32" t="s">
        <v>18</v>
      </c>
      <c r="P502" s="32">
        <v>1</v>
      </c>
      <c r="Q502" s="32" t="s">
        <v>5594</v>
      </c>
      <c r="R502" s="39">
        <f t="shared" si="14"/>
        <v>1509</v>
      </c>
      <c r="S502" s="5" t="s">
        <v>51</v>
      </c>
      <c r="T502" s="5" t="s">
        <v>64</v>
      </c>
      <c r="U502" s="2"/>
      <c r="V502" s="2" t="str">
        <f>IF($J502+$L502=0,"nil",IF(OR($B502="TCU-WS",$B502=""),"non comm",IF(OR($G502="contract_cover",$H502="fixed price"),VLOOKUP($I502,'[1]mapping 2015'!$A:$B,2,FALSE),VLOOKUP($G502,'[1]mapping 2015'!$A:$B,2,FALSE))))</f>
        <v>nil</v>
      </c>
      <c r="W502" s="37">
        <f>IF(OR(V502="non comm",V502="nil",J502=0),0,IF(V502="SBM 2.1 IIPS",J502*VLOOKUP(N502,'[2]NGP%'!$C:$D,2,FALSE),J502*SUMIFS('[2]NGP%'!$D:$D,'[2]NGP%'!$A:$A,V502,'[2]NGP%'!$B:$B,AA502)))</f>
        <v>0</v>
      </c>
      <c r="X502" s="37">
        <f>IF(OR(V502="non comm",V502="nil",J502=0),0,IF(V502="SBM 2.1 IIPS",J502*VLOOKUP(N502,'[2]NGP%'!$C:$E,3,FALSE),J502*SUMIFS('[2]NGP%'!$E:$E,'[2]NGP%'!$A:$A,V502,'[2]NGP%'!$B:$B,AA502)))</f>
        <v>0</v>
      </c>
      <c r="Y502" s="32"/>
      <c r="Z502" s="54" t="str">
        <f>IF(MID(H502,1,4)="Item","Nil",IF(G502="contract_cover",VLOOKUP(I502,'svc type'!C:D,2,FALSE),VLOOKUP(G502,'svc type'!A:D,4,FALSE)))</f>
        <v>Nil</v>
      </c>
      <c r="AA502" s="4" t="str">
        <f>IF(B502="","",VLOOKUP(B502,Sector!C:D,2,FALSE))</f>
        <v>STC</v>
      </c>
      <c r="AB502" s="4" t="str">
        <f t="shared" si="15"/>
        <v>shirley.phee</v>
      </c>
      <c r="AC502" s="4"/>
      <c r="AD502" s="4"/>
      <c r="AE502" s="4"/>
      <c r="AF502" s="4"/>
      <c r="AG502" s="4"/>
    </row>
    <row r="503" spans="1:33" x14ac:dyDescent="0.25">
      <c r="A503" s="57">
        <v>42251.447936886572</v>
      </c>
      <c r="B503" s="32" t="s">
        <v>67</v>
      </c>
      <c r="C503" s="32" t="s">
        <v>90</v>
      </c>
      <c r="D503" s="32" t="s">
        <v>89</v>
      </c>
      <c r="E503" s="32" t="s">
        <v>5593</v>
      </c>
      <c r="F503" s="32" t="s">
        <v>6390</v>
      </c>
      <c r="G503" s="32" t="s">
        <v>191</v>
      </c>
      <c r="H503" s="32" t="s">
        <v>202</v>
      </c>
      <c r="I503" s="32" t="s">
        <v>260</v>
      </c>
      <c r="J503" s="35">
        <v>0</v>
      </c>
      <c r="K503" s="35">
        <v>0</v>
      </c>
      <c r="L503" s="35">
        <v>0</v>
      </c>
      <c r="M503" s="35">
        <v>0</v>
      </c>
      <c r="N503" s="32" t="s">
        <v>17</v>
      </c>
      <c r="O503" s="32" t="s">
        <v>18</v>
      </c>
      <c r="P503" s="32">
        <v>1</v>
      </c>
      <c r="Q503" s="32" t="s">
        <v>5594</v>
      </c>
      <c r="R503" s="39">
        <f t="shared" si="14"/>
        <v>1509</v>
      </c>
      <c r="S503" s="5" t="s">
        <v>51</v>
      </c>
      <c r="T503" s="5" t="s">
        <v>64</v>
      </c>
      <c r="U503" s="2"/>
      <c r="V503" s="2" t="str">
        <f>IF($J503+$L503=0,"nil",IF(OR($B503="TCU-WS",$B503=""),"non comm",IF(OR($G503="contract_cover",$H503="fixed price"),VLOOKUP($I503,'[1]mapping 2015'!$A:$B,2,FALSE),VLOOKUP($G503,'[1]mapping 2015'!$A:$B,2,FALSE))))</f>
        <v>nil</v>
      </c>
      <c r="W503" s="37">
        <f>IF(OR(V503="non comm",V503="nil",J503=0),0,IF(V503="SBM 2.1 IIPS",J503*VLOOKUP(N503,'[2]NGP%'!$C:$D,2,FALSE),J503*SUMIFS('[2]NGP%'!$D:$D,'[2]NGP%'!$A:$A,V503,'[2]NGP%'!$B:$B,AA503)))</f>
        <v>0</v>
      </c>
      <c r="X503" s="37">
        <f>IF(OR(V503="non comm",V503="nil",J503=0),0,IF(V503="SBM 2.1 IIPS",J503*VLOOKUP(N503,'[2]NGP%'!$C:$E,3,FALSE),J503*SUMIFS('[2]NGP%'!$E:$E,'[2]NGP%'!$A:$A,V503,'[2]NGP%'!$B:$B,AA503)))</f>
        <v>0</v>
      </c>
      <c r="Y503" s="32"/>
      <c r="Z503" s="54" t="str">
        <f>IF(MID(H503,1,4)="Item","Nil",IF(G503="contract_cover",VLOOKUP(I503,'svc type'!C:D,2,FALSE),VLOOKUP(G503,'svc type'!A:D,4,FALSE)))</f>
        <v>Nil</v>
      </c>
      <c r="AA503" s="4" t="str">
        <f>IF(B503="","",VLOOKUP(B503,Sector!C:D,2,FALSE))</f>
        <v>STC</v>
      </c>
      <c r="AB503" s="4" t="str">
        <f t="shared" si="15"/>
        <v>shirley.phee</v>
      </c>
      <c r="AC503" s="4"/>
      <c r="AD503" s="4"/>
      <c r="AE503" s="4"/>
      <c r="AF503" s="4"/>
      <c r="AG503" s="4"/>
    </row>
    <row r="504" spans="1:33" x14ac:dyDescent="0.25">
      <c r="A504" s="57">
        <v>42251.447936886572</v>
      </c>
      <c r="B504" s="32" t="s">
        <v>67</v>
      </c>
      <c r="C504" s="32" t="s">
        <v>90</v>
      </c>
      <c r="D504" s="32" t="s">
        <v>89</v>
      </c>
      <c r="E504" s="32" t="s">
        <v>5593</v>
      </c>
      <c r="F504" s="32" t="s">
        <v>6390</v>
      </c>
      <c r="G504" s="32" t="s">
        <v>206</v>
      </c>
      <c r="H504" s="32" t="s">
        <v>247</v>
      </c>
      <c r="I504" s="32" t="s">
        <v>260</v>
      </c>
      <c r="J504" s="35">
        <v>0</v>
      </c>
      <c r="K504" s="35">
        <v>0</v>
      </c>
      <c r="L504" s="35">
        <v>0</v>
      </c>
      <c r="M504" s="35">
        <v>0</v>
      </c>
      <c r="N504" s="32" t="s">
        <v>17</v>
      </c>
      <c r="O504" s="32" t="s">
        <v>18</v>
      </c>
      <c r="P504" s="32">
        <v>1</v>
      </c>
      <c r="Q504" s="32" t="s">
        <v>5594</v>
      </c>
      <c r="R504" s="39">
        <f t="shared" si="14"/>
        <v>1509</v>
      </c>
      <c r="S504" s="5" t="s">
        <v>51</v>
      </c>
      <c r="T504" s="5" t="s">
        <v>64</v>
      </c>
      <c r="U504" s="2"/>
      <c r="V504" s="2" t="str">
        <f>IF($J504+$L504=0,"nil",IF(OR($B504="TCU-WS",$B504=""),"non comm",IF(OR($G504="contract_cover",$H504="fixed price"),VLOOKUP($I504,'[1]mapping 2015'!$A:$B,2,FALSE),VLOOKUP($G504,'[1]mapping 2015'!$A:$B,2,FALSE))))</f>
        <v>nil</v>
      </c>
      <c r="W504" s="37">
        <f>IF(OR(V504="non comm",V504="nil",J504=0),0,IF(V504="SBM 2.1 IIPS",J504*VLOOKUP(N504,'[2]NGP%'!$C:$D,2,FALSE),J504*SUMIFS('[2]NGP%'!$D:$D,'[2]NGP%'!$A:$A,V504,'[2]NGP%'!$B:$B,AA504)))</f>
        <v>0</v>
      </c>
      <c r="X504" s="37">
        <f>IF(OR(V504="non comm",V504="nil",J504=0),0,IF(V504="SBM 2.1 IIPS",J504*VLOOKUP(N504,'[2]NGP%'!$C:$E,3,FALSE),J504*SUMIFS('[2]NGP%'!$E:$E,'[2]NGP%'!$A:$A,V504,'[2]NGP%'!$B:$B,AA504)))</f>
        <v>0</v>
      </c>
      <c r="Y504" s="32"/>
      <c r="Z504" s="54" t="str">
        <f>IF(MID(H504,1,4)="Item","Nil",IF(G504="contract_cover",VLOOKUP(I504,'svc type'!C:D,2,FALSE),VLOOKUP(G504,'svc type'!A:D,4,FALSE)))</f>
        <v>Nil</v>
      </c>
      <c r="AA504" s="4" t="str">
        <f>IF(B504="","",VLOOKUP(B504,Sector!C:D,2,FALSE))</f>
        <v>STC</v>
      </c>
      <c r="AB504" s="4" t="str">
        <f t="shared" si="15"/>
        <v>shirley.phee</v>
      </c>
      <c r="AC504" s="4"/>
      <c r="AD504" s="4"/>
      <c r="AE504" s="4"/>
      <c r="AF504" s="4"/>
      <c r="AG504" s="4"/>
    </row>
    <row r="505" spans="1:33" x14ac:dyDescent="0.25">
      <c r="A505" s="57">
        <v>42251.447936886572</v>
      </c>
      <c r="B505" s="32" t="s">
        <v>67</v>
      </c>
      <c r="C505" s="32" t="s">
        <v>90</v>
      </c>
      <c r="D505" s="32" t="s">
        <v>89</v>
      </c>
      <c r="E505" s="32" t="s">
        <v>5593</v>
      </c>
      <c r="F505" s="32" t="s">
        <v>6390</v>
      </c>
      <c r="G505" s="32" t="s">
        <v>206</v>
      </c>
      <c r="H505" s="32" t="s">
        <v>240</v>
      </c>
      <c r="I505" s="32" t="s">
        <v>260</v>
      </c>
      <c r="J505" s="35">
        <v>0</v>
      </c>
      <c r="K505" s="35">
        <v>0</v>
      </c>
      <c r="L505" s="35">
        <v>0</v>
      </c>
      <c r="M505" s="35">
        <v>0</v>
      </c>
      <c r="N505" s="32" t="s">
        <v>17</v>
      </c>
      <c r="O505" s="32" t="s">
        <v>18</v>
      </c>
      <c r="P505" s="32">
        <v>1</v>
      </c>
      <c r="Q505" s="32" t="s">
        <v>5594</v>
      </c>
      <c r="R505" s="39">
        <f t="shared" si="14"/>
        <v>1509</v>
      </c>
      <c r="S505" s="5" t="s">
        <v>51</v>
      </c>
      <c r="T505" s="5" t="s">
        <v>64</v>
      </c>
      <c r="U505" s="2"/>
      <c r="V505" s="2" t="str">
        <f>IF($J505+$L505=0,"nil",IF(OR($B505="TCU-WS",$B505=""),"non comm",IF(OR($G505="contract_cover",$H505="fixed price"),VLOOKUP($I505,'[1]mapping 2015'!$A:$B,2,FALSE),VLOOKUP($G505,'[1]mapping 2015'!$A:$B,2,FALSE))))</f>
        <v>nil</v>
      </c>
      <c r="W505" s="37">
        <f>IF(OR(V505="non comm",V505="nil",J505=0),0,IF(V505="SBM 2.1 IIPS",J505*VLOOKUP(N505,'[2]NGP%'!$C:$D,2,FALSE),J505*SUMIFS('[2]NGP%'!$D:$D,'[2]NGP%'!$A:$A,V505,'[2]NGP%'!$B:$B,AA505)))</f>
        <v>0</v>
      </c>
      <c r="X505" s="37">
        <f>IF(OR(V505="non comm",V505="nil",J505=0),0,IF(V505="SBM 2.1 IIPS",J505*VLOOKUP(N505,'[2]NGP%'!$C:$E,3,FALSE),J505*SUMIFS('[2]NGP%'!$E:$E,'[2]NGP%'!$A:$A,V505,'[2]NGP%'!$B:$B,AA505)))</f>
        <v>0</v>
      </c>
      <c r="Y505" s="32"/>
      <c r="Z505" s="54" t="str">
        <f>IF(MID(H505,1,4)="Item","Nil",IF(G505="contract_cover",VLOOKUP(I505,'svc type'!C:D,2,FALSE),VLOOKUP(G505,'svc type'!A:D,4,FALSE)))</f>
        <v>Nil</v>
      </c>
      <c r="AA505" s="4" t="str">
        <f>IF(B505="","",VLOOKUP(B505,Sector!C:D,2,FALSE))</f>
        <v>STC</v>
      </c>
      <c r="AB505" s="4" t="str">
        <f t="shared" si="15"/>
        <v>shirley.phee</v>
      </c>
      <c r="AC505" s="4"/>
      <c r="AD505" s="4"/>
      <c r="AE505" s="4"/>
      <c r="AF505" s="4"/>
      <c r="AG505" s="4"/>
    </row>
    <row r="506" spans="1:33" x14ac:dyDescent="0.25">
      <c r="A506" s="57">
        <v>42251.447936886572</v>
      </c>
      <c r="B506" s="32" t="s">
        <v>67</v>
      </c>
      <c r="C506" s="32" t="s">
        <v>90</v>
      </c>
      <c r="D506" s="32" t="s">
        <v>89</v>
      </c>
      <c r="E506" s="32" t="s">
        <v>5593</v>
      </c>
      <c r="F506" s="32" t="s">
        <v>6390</v>
      </c>
      <c r="G506" s="32" t="s">
        <v>206</v>
      </c>
      <c r="H506" s="32" t="s">
        <v>249</v>
      </c>
      <c r="I506" s="32" t="s">
        <v>260</v>
      </c>
      <c r="J506" s="35">
        <v>0</v>
      </c>
      <c r="K506" s="35">
        <v>0</v>
      </c>
      <c r="L506" s="35">
        <v>0</v>
      </c>
      <c r="M506" s="35">
        <v>0</v>
      </c>
      <c r="N506" s="32" t="s">
        <v>17</v>
      </c>
      <c r="O506" s="32" t="s">
        <v>18</v>
      </c>
      <c r="P506" s="32">
        <v>1</v>
      </c>
      <c r="Q506" s="32" t="s">
        <v>5594</v>
      </c>
      <c r="R506" s="39">
        <f t="shared" si="14"/>
        <v>1509</v>
      </c>
      <c r="S506" s="5" t="s">
        <v>51</v>
      </c>
      <c r="T506" s="5" t="s">
        <v>64</v>
      </c>
      <c r="U506" s="2"/>
      <c r="V506" s="2" t="str">
        <f>IF($J506+$L506=0,"nil",IF(OR($B506="TCU-WS",$B506=""),"non comm",IF(OR($G506="contract_cover",$H506="fixed price"),VLOOKUP($I506,'[1]mapping 2015'!$A:$B,2,FALSE),VLOOKUP($G506,'[1]mapping 2015'!$A:$B,2,FALSE))))</f>
        <v>nil</v>
      </c>
      <c r="W506" s="37">
        <f>IF(OR(V506="non comm",V506="nil",J506=0),0,IF(V506="SBM 2.1 IIPS",J506*VLOOKUP(N506,'[2]NGP%'!$C:$D,2,FALSE),J506*SUMIFS('[2]NGP%'!$D:$D,'[2]NGP%'!$A:$A,V506,'[2]NGP%'!$B:$B,AA506)))</f>
        <v>0</v>
      </c>
      <c r="X506" s="37">
        <f>IF(OR(V506="non comm",V506="nil",J506=0),0,IF(V506="SBM 2.1 IIPS",J506*VLOOKUP(N506,'[2]NGP%'!$C:$E,3,FALSE),J506*SUMIFS('[2]NGP%'!$E:$E,'[2]NGP%'!$A:$A,V506,'[2]NGP%'!$B:$B,AA506)))</f>
        <v>0</v>
      </c>
      <c r="Y506" s="32"/>
      <c r="Z506" s="54" t="str">
        <f>IF(MID(H506,1,4)="Item","Nil",IF(G506="contract_cover",VLOOKUP(I506,'svc type'!C:D,2,FALSE),VLOOKUP(G506,'svc type'!A:D,4,FALSE)))</f>
        <v>Nil</v>
      </c>
      <c r="AA506" s="4" t="str">
        <f>IF(B506="","",VLOOKUP(B506,Sector!C:D,2,FALSE))</f>
        <v>STC</v>
      </c>
      <c r="AB506" s="4" t="str">
        <f t="shared" si="15"/>
        <v>shirley.phee</v>
      </c>
      <c r="AC506" s="4"/>
      <c r="AD506" s="4"/>
      <c r="AE506" s="4"/>
      <c r="AF506" s="4"/>
      <c r="AG506" s="4"/>
    </row>
    <row r="507" spans="1:33" x14ac:dyDescent="0.25">
      <c r="A507" s="57">
        <v>42251.447936886572</v>
      </c>
      <c r="B507" s="32" t="s">
        <v>67</v>
      </c>
      <c r="C507" s="32" t="s">
        <v>90</v>
      </c>
      <c r="D507" s="32" t="s">
        <v>89</v>
      </c>
      <c r="E507" s="32" t="s">
        <v>5593</v>
      </c>
      <c r="F507" s="32" t="s">
        <v>6390</v>
      </c>
      <c r="G507" s="32" t="s">
        <v>83</v>
      </c>
      <c r="H507" s="32" t="s">
        <v>200</v>
      </c>
      <c r="I507" s="32" t="s">
        <v>260</v>
      </c>
      <c r="J507" s="35">
        <v>0</v>
      </c>
      <c r="K507" s="35">
        <v>0</v>
      </c>
      <c r="L507" s="35">
        <v>0</v>
      </c>
      <c r="M507" s="35">
        <v>0</v>
      </c>
      <c r="N507" s="32" t="s">
        <v>17</v>
      </c>
      <c r="O507" s="32" t="s">
        <v>18</v>
      </c>
      <c r="P507" s="32">
        <v>1</v>
      </c>
      <c r="Q507" s="32" t="s">
        <v>5594</v>
      </c>
      <c r="R507" s="39">
        <f t="shared" si="14"/>
        <v>1509</v>
      </c>
      <c r="S507" s="5" t="s">
        <v>51</v>
      </c>
      <c r="T507" s="5" t="s">
        <v>64</v>
      </c>
      <c r="U507" s="2"/>
      <c r="V507" s="2" t="str">
        <f>IF($J507+$L507=0,"nil",IF(OR($B507="TCU-WS",$B507=""),"non comm",IF(OR($G507="contract_cover",$H507="fixed price"),VLOOKUP($I507,'[1]mapping 2015'!$A:$B,2,FALSE),VLOOKUP($G507,'[1]mapping 2015'!$A:$B,2,FALSE))))</f>
        <v>nil</v>
      </c>
      <c r="W507" s="37">
        <f>IF(OR(V507="non comm",V507="nil",J507=0),0,IF(V507="SBM 2.1 IIPS",J507*VLOOKUP(N507,'[2]NGP%'!$C:$D,2,FALSE),J507*SUMIFS('[2]NGP%'!$D:$D,'[2]NGP%'!$A:$A,V507,'[2]NGP%'!$B:$B,AA507)))</f>
        <v>0</v>
      </c>
      <c r="X507" s="37">
        <f>IF(OR(V507="non comm",V507="nil",J507=0),0,IF(V507="SBM 2.1 IIPS",J507*VLOOKUP(N507,'[2]NGP%'!$C:$E,3,FALSE),J507*SUMIFS('[2]NGP%'!$E:$E,'[2]NGP%'!$A:$A,V507,'[2]NGP%'!$B:$B,AA507)))</f>
        <v>0</v>
      </c>
      <c r="Y507" s="32"/>
      <c r="Z507" s="54" t="str">
        <f>IF(MID(H507,1,4)="Item","Nil",IF(G507="contract_cover",VLOOKUP(I507,'svc type'!C:D,2,FALSE),VLOOKUP(G507,'svc type'!A:D,4,FALSE)))</f>
        <v>Nil</v>
      </c>
      <c r="AA507" s="4" t="str">
        <f>IF(B507="","",VLOOKUP(B507,Sector!C:D,2,FALSE))</f>
        <v>STC</v>
      </c>
      <c r="AB507" s="4" t="str">
        <f t="shared" si="15"/>
        <v>shirley.phee</v>
      </c>
      <c r="AC507" s="4"/>
      <c r="AD507" s="4"/>
      <c r="AE507" s="4"/>
      <c r="AF507" s="4"/>
      <c r="AG507" s="4"/>
    </row>
    <row r="508" spans="1:33" x14ac:dyDescent="0.25">
      <c r="A508" s="57">
        <v>42251.447936886572</v>
      </c>
      <c r="B508" s="32" t="s">
        <v>67</v>
      </c>
      <c r="C508" s="32" t="s">
        <v>90</v>
      </c>
      <c r="D508" s="32" t="s">
        <v>89</v>
      </c>
      <c r="E508" s="32" t="s">
        <v>5593</v>
      </c>
      <c r="F508" s="32" t="s">
        <v>6390</v>
      </c>
      <c r="G508" s="32" t="s">
        <v>206</v>
      </c>
      <c r="H508" s="32" t="s">
        <v>250</v>
      </c>
      <c r="I508" s="32" t="s">
        <v>260</v>
      </c>
      <c r="J508" s="35">
        <v>0</v>
      </c>
      <c r="K508" s="35">
        <v>0</v>
      </c>
      <c r="L508" s="35">
        <v>0</v>
      </c>
      <c r="M508" s="35">
        <v>0</v>
      </c>
      <c r="N508" s="32" t="s">
        <v>17</v>
      </c>
      <c r="O508" s="32" t="s">
        <v>18</v>
      </c>
      <c r="P508" s="32">
        <v>1</v>
      </c>
      <c r="Q508" s="32" t="s">
        <v>5594</v>
      </c>
      <c r="R508" s="39">
        <f t="shared" si="14"/>
        <v>1509</v>
      </c>
      <c r="S508" s="5" t="s">
        <v>51</v>
      </c>
      <c r="T508" s="5" t="s">
        <v>64</v>
      </c>
      <c r="U508" s="2"/>
      <c r="V508" s="2" t="str">
        <f>IF($J508+$L508=0,"nil",IF(OR($B508="TCU-WS",$B508=""),"non comm",IF(OR($G508="contract_cover",$H508="fixed price"),VLOOKUP($I508,'[1]mapping 2015'!$A:$B,2,FALSE),VLOOKUP($G508,'[1]mapping 2015'!$A:$B,2,FALSE))))</f>
        <v>nil</v>
      </c>
      <c r="W508" s="37">
        <f>IF(OR(V508="non comm",V508="nil",J508=0),0,IF(V508="SBM 2.1 IIPS",J508*VLOOKUP(N508,'[2]NGP%'!$C:$D,2,FALSE),J508*SUMIFS('[2]NGP%'!$D:$D,'[2]NGP%'!$A:$A,V508,'[2]NGP%'!$B:$B,AA508)))</f>
        <v>0</v>
      </c>
      <c r="X508" s="37">
        <f>IF(OR(V508="non comm",V508="nil",J508=0),0,IF(V508="SBM 2.1 IIPS",J508*VLOOKUP(N508,'[2]NGP%'!$C:$E,3,FALSE),J508*SUMIFS('[2]NGP%'!$E:$E,'[2]NGP%'!$A:$A,V508,'[2]NGP%'!$B:$B,AA508)))</f>
        <v>0</v>
      </c>
      <c r="Y508" s="32"/>
      <c r="Z508" s="54" t="str">
        <f>IF(MID(H508,1,4)="Item","Nil",IF(G508="contract_cover",VLOOKUP(I508,'svc type'!C:D,2,FALSE),VLOOKUP(G508,'svc type'!A:D,4,FALSE)))</f>
        <v>Nil</v>
      </c>
      <c r="AA508" s="4" t="str">
        <f>IF(B508="","",VLOOKUP(B508,Sector!C:D,2,FALSE))</f>
        <v>STC</v>
      </c>
      <c r="AB508" s="4" t="str">
        <f t="shared" si="15"/>
        <v>shirley.phee</v>
      </c>
      <c r="AC508" s="4"/>
      <c r="AD508" s="4"/>
      <c r="AE508" s="4"/>
      <c r="AF508" s="4"/>
      <c r="AG508" s="4"/>
    </row>
    <row r="509" spans="1:33" x14ac:dyDescent="0.25">
      <c r="A509" s="57">
        <v>42251.447936886572</v>
      </c>
      <c r="B509" s="32" t="s">
        <v>67</v>
      </c>
      <c r="C509" s="32" t="s">
        <v>90</v>
      </c>
      <c r="D509" s="32" t="s">
        <v>89</v>
      </c>
      <c r="E509" s="32" t="s">
        <v>5593</v>
      </c>
      <c r="F509" s="32" t="s">
        <v>6390</v>
      </c>
      <c r="G509" s="32" t="s">
        <v>88</v>
      </c>
      <c r="H509" s="32" t="s">
        <v>251</v>
      </c>
      <c r="I509" s="32" t="s">
        <v>260</v>
      </c>
      <c r="J509" s="35">
        <v>0</v>
      </c>
      <c r="K509" s="35">
        <v>0</v>
      </c>
      <c r="L509" s="35">
        <v>0</v>
      </c>
      <c r="M509" s="35">
        <v>0</v>
      </c>
      <c r="N509" s="32" t="s">
        <v>17</v>
      </c>
      <c r="O509" s="32" t="s">
        <v>18</v>
      </c>
      <c r="P509" s="32">
        <v>1</v>
      </c>
      <c r="Q509" s="32" t="s">
        <v>5594</v>
      </c>
      <c r="R509" s="39">
        <f t="shared" si="14"/>
        <v>1509</v>
      </c>
      <c r="S509" s="5" t="s">
        <v>51</v>
      </c>
      <c r="T509" s="5" t="s">
        <v>64</v>
      </c>
      <c r="U509" s="2"/>
      <c r="V509" s="2" t="str">
        <f>IF($J509+$L509=0,"nil",IF(OR($B509="TCU-WS",$B509=""),"non comm",IF(OR($G509="contract_cover",$H509="fixed price"),VLOOKUP($I509,'[1]mapping 2015'!$A:$B,2,FALSE),VLOOKUP($G509,'[1]mapping 2015'!$A:$B,2,FALSE))))</f>
        <v>nil</v>
      </c>
      <c r="W509" s="37">
        <f>IF(OR(V509="non comm",V509="nil",J509=0),0,IF(V509="SBM 2.1 IIPS",J509*VLOOKUP(N509,'[2]NGP%'!$C:$D,2,FALSE),J509*SUMIFS('[2]NGP%'!$D:$D,'[2]NGP%'!$A:$A,V509,'[2]NGP%'!$B:$B,AA509)))</f>
        <v>0</v>
      </c>
      <c r="X509" s="37">
        <f>IF(OR(V509="non comm",V509="nil",J509=0),0,IF(V509="SBM 2.1 IIPS",J509*VLOOKUP(N509,'[2]NGP%'!$C:$E,3,FALSE),J509*SUMIFS('[2]NGP%'!$E:$E,'[2]NGP%'!$A:$A,V509,'[2]NGP%'!$B:$B,AA509)))</f>
        <v>0</v>
      </c>
      <c r="Y509" s="32"/>
      <c r="Z509" s="54" t="str">
        <f>IF(MID(H509,1,4)="Item","Nil",IF(G509="contract_cover",VLOOKUP(I509,'svc type'!C:D,2,FALSE),VLOOKUP(G509,'svc type'!A:D,4,FALSE)))</f>
        <v>Nil</v>
      </c>
      <c r="AA509" s="4" t="str">
        <f>IF(B509="","",VLOOKUP(B509,Sector!C:D,2,FALSE))</f>
        <v>STC</v>
      </c>
      <c r="AB509" s="4" t="str">
        <f t="shared" si="15"/>
        <v>shirley.phee</v>
      </c>
      <c r="AC509" s="4"/>
      <c r="AD509" s="4"/>
      <c r="AE509" s="4"/>
      <c r="AF509" s="4"/>
      <c r="AG509" s="4"/>
    </row>
    <row r="510" spans="1:33" x14ac:dyDescent="0.25">
      <c r="A510" s="57">
        <v>42251.447936886572</v>
      </c>
      <c r="B510" s="32" t="s">
        <v>67</v>
      </c>
      <c r="C510" s="32" t="s">
        <v>90</v>
      </c>
      <c r="D510" s="32" t="s">
        <v>89</v>
      </c>
      <c r="E510" s="32" t="s">
        <v>5593</v>
      </c>
      <c r="F510" s="32" t="s">
        <v>6390</v>
      </c>
      <c r="G510" s="32" t="s">
        <v>88</v>
      </c>
      <c r="H510" s="32" t="s">
        <v>252</v>
      </c>
      <c r="I510" s="32" t="s">
        <v>260</v>
      </c>
      <c r="J510" s="35">
        <v>0</v>
      </c>
      <c r="K510" s="35">
        <v>0</v>
      </c>
      <c r="L510" s="35">
        <v>0</v>
      </c>
      <c r="M510" s="35">
        <v>0</v>
      </c>
      <c r="N510" s="32" t="s">
        <v>17</v>
      </c>
      <c r="O510" s="32" t="s">
        <v>18</v>
      </c>
      <c r="P510" s="32">
        <v>1</v>
      </c>
      <c r="Q510" s="32" t="s">
        <v>5594</v>
      </c>
      <c r="R510" s="39">
        <f t="shared" si="14"/>
        <v>1509</v>
      </c>
      <c r="S510" s="5" t="s">
        <v>51</v>
      </c>
      <c r="T510" s="5" t="s">
        <v>64</v>
      </c>
      <c r="U510" s="2"/>
      <c r="V510" s="2" t="str">
        <f>IF($J510+$L510=0,"nil",IF(OR($B510="TCU-WS",$B510=""),"non comm",IF(OR($G510="contract_cover",$H510="fixed price"),VLOOKUP($I510,'[1]mapping 2015'!$A:$B,2,FALSE),VLOOKUP($G510,'[1]mapping 2015'!$A:$B,2,FALSE))))</f>
        <v>nil</v>
      </c>
      <c r="W510" s="37">
        <f>IF(OR(V510="non comm",V510="nil",J510=0),0,IF(V510="SBM 2.1 IIPS",J510*VLOOKUP(N510,'[2]NGP%'!$C:$D,2,FALSE),J510*SUMIFS('[2]NGP%'!$D:$D,'[2]NGP%'!$A:$A,V510,'[2]NGP%'!$B:$B,AA510)))</f>
        <v>0</v>
      </c>
      <c r="X510" s="37">
        <f>IF(OR(V510="non comm",V510="nil",J510=0),0,IF(V510="SBM 2.1 IIPS",J510*VLOOKUP(N510,'[2]NGP%'!$C:$E,3,FALSE),J510*SUMIFS('[2]NGP%'!$E:$E,'[2]NGP%'!$A:$A,V510,'[2]NGP%'!$B:$B,AA510)))</f>
        <v>0</v>
      </c>
      <c r="Y510" s="32"/>
      <c r="Z510" s="54" t="str">
        <f>IF(MID(H510,1,4)="Item","Nil",IF(G510="contract_cover",VLOOKUP(I510,'svc type'!C:D,2,FALSE),VLOOKUP(G510,'svc type'!A:D,4,FALSE)))</f>
        <v>Nil</v>
      </c>
      <c r="AA510" s="4" t="str">
        <f>IF(B510="","",VLOOKUP(B510,Sector!C:D,2,FALSE))</f>
        <v>STC</v>
      </c>
      <c r="AB510" s="4" t="str">
        <f t="shared" si="15"/>
        <v>shirley.phee</v>
      </c>
      <c r="AC510" s="4"/>
      <c r="AD510" s="4"/>
      <c r="AE510" s="4"/>
      <c r="AF510" s="4"/>
      <c r="AG510" s="4"/>
    </row>
    <row r="511" spans="1:33" x14ac:dyDescent="0.25">
      <c r="A511" s="57">
        <v>42251.447936886572</v>
      </c>
      <c r="B511" s="32" t="s">
        <v>67</v>
      </c>
      <c r="C511" s="32" t="s">
        <v>90</v>
      </c>
      <c r="D511" s="32" t="s">
        <v>89</v>
      </c>
      <c r="E511" s="32" t="s">
        <v>5593</v>
      </c>
      <c r="F511" s="32" t="s">
        <v>6390</v>
      </c>
      <c r="G511" s="32" t="s">
        <v>88</v>
      </c>
      <c r="H511" s="32" t="s">
        <v>253</v>
      </c>
      <c r="I511" s="32" t="s">
        <v>260</v>
      </c>
      <c r="J511" s="35">
        <v>0</v>
      </c>
      <c r="K511" s="35">
        <v>0</v>
      </c>
      <c r="L511" s="35">
        <v>0</v>
      </c>
      <c r="M511" s="35">
        <v>0</v>
      </c>
      <c r="N511" s="32" t="s">
        <v>17</v>
      </c>
      <c r="O511" s="32" t="s">
        <v>18</v>
      </c>
      <c r="P511" s="32">
        <v>1</v>
      </c>
      <c r="Q511" s="32" t="s">
        <v>5594</v>
      </c>
      <c r="R511" s="39">
        <f t="shared" si="14"/>
        <v>1509</v>
      </c>
      <c r="S511" s="5" t="s">
        <v>51</v>
      </c>
      <c r="T511" s="5" t="s">
        <v>64</v>
      </c>
      <c r="U511" s="2"/>
      <c r="V511" s="2" t="str">
        <f>IF($J511+$L511=0,"nil",IF(OR($B511="TCU-WS",$B511=""),"non comm",IF(OR($G511="contract_cover",$H511="fixed price"),VLOOKUP($I511,'[1]mapping 2015'!$A:$B,2,FALSE),VLOOKUP($G511,'[1]mapping 2015'!$A:$B,2,FALSE))))</f>
        <v>nil</v>
      </c>
      <c r="W511" s="37">
        <f>IF(OR(V511="non comm",V511="nil",J511=0),0,IF(V511="SBM 2.1 IIPS",J511*VLOOKUP(N511,'[2]NGP%'!$C:$D,2,FALSE),J511*SUMIFS('[2]NGP%'!$D:$D,'[2]NGP%'!$A:$A,V511,'[2]NGP%'!$B:$B,AA511)))</f>
        <v>0</v>
      </c>
      <c r="X511" s="37">
        <f>IF(OR(V511="non comm",V511="nil",J511=0),0,IF(V511="SBM 2.1 IIPS",J511*VLOOKUP(N511,'[2]NGP%'!$C:$E,3,FALSE),J511*SUMIFS('[2]NGP%'!$E:$E,'[2]NGP%'!$A:$A,V511,'[2]NGP%'!$B:$B,AA511)))</f>
        <v>0</v>
      </c>
      <c r="Y511" s="32"/>
      <c r="Z511" s="54" t="str">
        <f>IF(MID(H511,1,4)="Item","Nil",IF(G511="contract_cover",VLOOKUP(I511,'svc type'!C:D,2,FALSE),VLOOKUP(G511,'svc type'!A:D,4,FALSE)))</f>
        <v>Nil</v>
      </c>
      <c r="AA511" s="4" t="str">
        <f>IF(B511="","",VLOOKUP(B511,Sector!C:D,2,FALSE))</f>
        <v>STC</v>
      </c>
      <c r="AB511" s="4" t="str">
        <f t="shared" si="15"/>
        <v>shirley.phee</v>
      </c>
      <c r="AC511" s="4"/>
      <c r="AD511" s="4"/>
      <c r="AE511" s="4"/>
      <c r="AF511" s="4"/>
      <c r="AG511" s="4"/>
    </row>
    <row r="512" spans="1:33" x14ac:dyDescent="0.25">
      <c r="A512" s="57">
        <v>42251.447936886572</v>
      </c>
      <c r="B512" s="32" t="s">
        <v>67</v>
      </c>
      <c r="C512" s="32" t="s">
        <v>90</v>
      </c>
      <c r="D512" s="32" t="s">
        <v>89</v>
      </c>
      <c r="E512" s="32" t="s">
        <v>5593</v>
      </c>
      <c r="F512" s="32" t="s">
        <v>6390</v>
      </c>
      <c r="G512" s="32" t="s">
        <v>88</v>
      </c>
      <c r="H512" s="32" t="s">
        <v>241</v>
      </c>
      <c r="I512" s="32" t="s">
        <v>260</v>
      </c>
      <c r="J512" s="35">
        <v>0</v>
      </c>
      <c r="K512" s="35">
        <v>0</v>
      </c>
      <c r="L512" s="35">
        <v>0</v>
      </c>
      <c r="M512" s="35">
        <v>0</v>
      </c>
      <c r="N512" s="32" t="s">
        <v>17</v>
      </c>
      <c r="O512" s="32" t="s">
        <v>18</v>
      </c>
      <c r="P512" s="32">
        <v>1</v>
      </c>
      <c r="Q512" s="32" t="s">
        <v>5594</v>
      </c>
      <c r="R512" s="39">
        <f t="shared" si="14"/>
        <v>1509</v>
      </c>
      <c r="S512" s="5" t="s">
        <v>51</v>
      </c>
      <c r="T512" s="5" t="s">
        <v>64</v>
      </c>
      <c r="U512" s="2"/>
      <c r="V512" s="2" t="str">
        <f>IF($J512+$L512=0,"nil",IF(OR($B512="TCU-WS",$B512=""),"non comm",IF(OR($G512="contract_cover",$H512="fixed price"),VLOOKUP($I512,'[1]mapping 2015'!$A:$B,2,FALSE),VLOOKUP($G512,'[1]mapping 2015'!$A:$B,2,FALSE))))</f>
        <v>nil</v>
      </c>
      <c r="W512" s="37">
        <f>IF(OR(V512="non comm",V512="nil",J512=0),0,IF(V512="SBM 2.1 IIPS",J512*VLOOKUP(N512,'[2]NGP%'!$C:$D,2,FALSE),J512*SUMIFS('[2]NGP%'!$D:$D,'[2]NGP%'!$A:$A,V512,'[2]NGP%'!$B:$B,AA512)))</f>
        <v>0</v>
      </c>
      <c r="X512" s="37">
        <f>IF(OR(V512="non comm",V512="nil",J512=0),0,IF(V512="SBM 2.1 IIPS",J512*VLOOKUP(N512,'[2]NGP%'!$C:$E,3,FALSE),J512*SUMIFS('[2]NGP%'!$E:$E,'[2]NGP%'!$A:$A,V512,'[2]NGP%'!$B:$B,AA512)))</f>
        <v>0</v>
      </c>
      <c r="Y512" s="32"/>
      <c r="Z512" s="54" t="str">
        <f>IF(MID(H512,1,4)="Item","Nil",IF(G512="contract_cover",VLOOKUP(I512,'svc type'!C:D,2,FALSE),VLOOKUP(G512,'svc type'!A:D,4,FALSE)))</f>
        <v>Nil</v>
      </c>
      <c r="AA512" s="4" t="str">
        <f>IF(B512="","",VLOOKUP(B512,Sector!C:D,2,FALSE))</f>
        <v>STC</v>
      </c>
      <c r="AB512" s="4" t="str">
        <f t="shared" si="15"/>
        <v>shirley.phee</v>
      </c>
      <c r="AC512" s="4"/>
      <c r="AD512" s="4"/>
      <c r="AE512" s="4"/>
      <c r="AF512" s="4"/>
      <c r="AG512" s="4"/>
    </row>
    <row r="513" spans="1:33" x14ac:dyDescent="0.25">
      <c r="A513" s="57">
        <v>42251.447936886572</v>
      </c>
      <c r="B513" s="32" t="s">
        <v>67</v>
      </c>
      <c r="C513" s="32" t="s">
        <v>90</v>
      </c>
      <c r="D513" s="32" t="s">
        <v>89</v>
      </c>
      <c r="E513" s="32" t="s">
        <v>5593</v>
      </c>
      <c r="F513" s="32" t="s">
        <v>6390</v>
      </c>
      <c r="G513" s="32" t="s">
        <v>191</v>
      </c>
      <c r="H513" s="32" t="s">
        <v>213</v>
      </c>
      <c r="I513" s="32" t="s">
        <v>260</v>
      </c>
      <c r="J513" s="35">
        <v>0</v>
      </c>
      <c r="K513" s="35">
        <v>0</v>
      </c>
      <c r="L513" s="35">
        <v>0</v>
      </c>
      <c r="M513" s="35">
        <v>0</v>
      </c>
      <c r="N513" s="32" t="s">
        <v>17</v>
      </c>
      <c r="O513" s="32" t="s">
        <v>18</v>
      </c>
      <c r="P513" s="32">
        <v>1</v>
      </c>
      <c r="Q513" s="32" t="s">
        <v>5594</v>
      </c>
      <c r="R513" s="39">
        <f t="shared" si="14"/>
        <v>1509</v>
      </c>
      <c r="S513" s="5" t="s">
        <v>51</v>
      </c>
      <c r="T513" s="5" t="s">
        <v>64</v>
      </c>
      <c r="U513" s="2"/>
      <c r="V513" s="2" t="str">
        <f>IF($J513+$L513=0,"nil",IF(OR($B513="TCU-WS",$B513=""),"non comm",IF(OR($G513="contract_cover",$H513="fixed price"),VLOOKUP($I513,'[1]mapping 2015'!$A:$B,2,FALSE),VLOOKUP($G513,'[1]mapping 2015'!$A:$B,2,FALSE))))</f>
        <v>nil</v>
      </c>
      <c r="W513" s="37">
        <f>IF(OR(V513="non comm",V513="nil",J513=0),0,IF(V513="SBM 2.1 IIPS",J513*VLOOKUP(N513,'[2]NGP%'!$C:$D,2,FALSE),J513*SUMIFS('[2]NGP%'!$D:$D,'[2]NGP%'!$A:$A,V513,'[2]NGP%'!$B:$B,AA513)))</f>
        <v>0</v>
      </c>
      <c r="X513" s="37">
        <f>IF(OR(V513="non comm",V513="nil",J513=0),0,IF(V513="SBM 2.1 IIPS",J513*VLOOKUP(N513,'[2]NGP%'!$C:$E,3,FALSE),J513*SUMIFS('[2]NGP%'!$E:$E,'[2]NGP%'!$A:$A,V513,'[2]NGP%'!$B:$B,AA513)))</f>
        <v>0</v>
      </c>
      <c r="Y513" s="32"/>
      <c r="Z513" s="54" t="str">
        <f>IF(MID(H513,1,4)="Item","Nil",IF(G513="contract_cover",VLOOKUP(I513,'svc type'!C:D,2,FALSE),VLOOKUP(G513,'svc type'!A:D,4,FALSE)))</f>
        <v>Nil</v>
      </c>
      <c r="AA513" s="4" t="str">
        <f>IF(B513="","",VLOOKUP(B513,Sector!C:D,2,FALSE))</f>
        <v>STC</v>
      </c>
      <c r="AB513" s="4" t="str">
        <f t="shared" si="15"/>
        <v>shirley.phee</v>
      </c>
      <c r="AC513" s="4"/>
      <c r="AD513" s="4"/>
      <c r="AE513" s="4"/>
      <c r="AF513" s="4"/>
      <c r="AG513" s="4"/>
    </row>
    <row r="514" spans="1:33" x14ac:dyDescent="0.25">
      <c r="A514" s="57">
        <v>42251.447936886572</v>
      </c>
      <c r="B514" s="32" t="s">
        <v>67</v>
      </c>
      <c r="C514" s="32" t="s">
        <v>90</v>
      </c>
      <c r="D514" s="32" t="s">
        <v>89</v>
      </c>
      <c r="E514" s="32" t="s">
        <v>5593</v>
      </c>
      <c r="F514" s="32" t="s">
        <v>6390</v>
      </c>
      <c r="G514" s="32" t="s">
        <v>191</v>
      </c>
      <c r="H514" s="32" t="s">
        <v>212</v>
      </c>
      <c r="I514" s="32" t="s">
        <v>260</v>
      </c>
      <c r="J514" s="35">
        <v>0</v>
      </c>
      <c r="K514" s="35">
        <v>0</v>
      </c>
      <c r="L514" s="35">
        <v>0</v>
      </c>
      <c r="M514" s="35">
        <v>0</v>
      </c>
      <c r="N514" s="32" t="s">
        <v>17</v>
      </c>
      <c r="O514" s="32" t="s">
        <v>18</v>
      </c>
      <c r="P514" s="32">
        <v>1</v>
      </c>
      <c r="Q514" s="32" t="s">
        <v>5594</v>
      </c>
      <c r="R514" s="39">
        <f t="shared" si="14"/>
        <v>1509</v>
      </c>
      <c r="S514" s="5" t="s">
        <v>51</v>
      </c>
      <c r="T514" s="5" t="s">
        <v>64</v>
      </c>
      <c r="U514" s="2"/>
      <c r="V514" s="2" t="str">
        <f>IF($J514+$L514=0,"nil",IF(OR($B514="TCU-WS",$B514=""),"non comm",IF(OR($G514="contract_cover",$H514="fixed price"),VLOOKUP($I514,'[1]mapping 2015'!$A:$B,2,FALSE),VLOOKUP($G514,'[1]mapping 2015'!$A:$B,2,FALSE))))</f>
        <v>nil</v>
      </c>
      <c r="W514" s="37">
        <f>IF(OR(V514="non comm",V514="nil",J514=0),0,IF(V514="SBM 2.1 IIPS",J514*VLOOKUP(N514,'[2]NGP%'!$C:$D,2,FALSE),J514*SUMIFS('[2]NGP%'!$D:$D,'[2]NGP%'!$A:$A,V514,'[2]NGP%'!$B:$B,AA514)))</f>
        <v>0</v>
      </c>
      <c r="X514" s="37">
        <f>IF(OR(V514="non comm",V514="nil",J514=0),0,IF(V514="SBM 2.1 IIPS",J514*VLOOKUP(N514,'[2]NGP%'!$C:$E,3,FALSE),J514*SUMIFS('[2]NGP%'!$E:$E,'[2]NGP%'!$A:$A,V514,'[2]NGP%'!$B:$B,AA514)))</f>
        <v>0</v>
      </c>
      <c r="Y514" s="32"/>
      <c r="Z514" s="54" t="str">
        <f>IF(MID(H514,1,4)="Item","Nil",IF(G514="contract_cover",VLOOKUP(I514,'svc type'!C:D,2,FALSE),VLOOKUP(G514,'svc type'!A:D,4,FALSE)))</f>
        <v>Nil</v>
      </c>
      <c r="AA514" s="4" t="str">
        <f>IF(B514="","",VLOOKUP(B514,Sector!C:D,2,FALSE))</f>
        <v>STC</v>
      </c>
      <c r="AB514" s="4" t="str">
        <f t="shared" si="15"/>
        <v>shirley.phee</v>
      </c>
      <c r="AC514" s="4"/>
      <c r="AD514" s="4"/>
      <c r="AE514" s="4"/>
      <c r="AF514" s="4"/>
      <c r="AG514" s="4"/>
    </row>
    <row r="515" spans="1:33" x14ac:dyDescent="0.25">
      <c r="A515" s="57">
        <v>42251.447936886572</v>
      </c>
      <c r="B515" s="32" t="s">
        <v>67</v>
      </c>
      <c r="C515" s="32" t="s">
        <v>90</v>
      </c>
      <c r="D515" s="32" t="s">
        <v>89</v>
      </c>
      <c r="E515" s="32" t="s">
        <v>5593</v>
      </c>
      <c r="F515" s="32" t="s">
        <v>6390</v>
      </c>
      <c r="G515" s="32" t="s">
        <v>199</v>
      </c>
      <c r="H515" s="32" t="s">
        <v>201</v>
      </c>
      <c r="I515" s="32" t="s">
        <v>260</v>
      </c>
      <c r="J515" s="35">
        <v>0</v>
      </c>
      <c r="K515" s="35">
        <v>0</v>
      </c>
      <c r="L515" s="35">
        <v>0</v>
      </c>
      <c r="M515" s="35">
        <v>0</v>
      </c>
      <c r="N515" s="32" t="s">
        <v>17</v>
      </c>
      <c r="O515" s="32" t="s">
        <v>18</v>
      </c>
      <c r="P515" s="32">
        <v>1</v>
      </c>
      <c r="Q515" s="32" t="s">
        <v>5594</v>
      </c>
      <c r="R515" s="39">
        <f t="shared" ref="R515:R578" si="16">R514</f>
        <v>1509</v>
      </c>
      <c r="S515" s="5" t="s">
        <v>51</v>
      </c>
      <c r="T515" s="5" t="s">
        <v>64</v>
      </c>
      <c r="U515" s="2"/>
      <c r="V515" s="2" t="str">
        <f>IF($J515+$L515=0,"nil",IF(OR($B515="TCU-WS",$B515=""),"non comm",IF(OR($G515="contract_cover",$H515="fixed price"),VLOOKUP($I515,'[1]mapping 2015'!$A:$B,2,FALSE),VLOOKUP($G515,'[1]mapping 2015'!$A:$B,2,FALSE))))</f>
        <v>nil</v>
      </c>
      <c r="W515" s="37">
        <f>IF(OR(V515="non comm",V515="nil",J515=0),0,IF(V515="SBM 2.1 IIPS",J515*VLOOKUP(N515,'[2]NGP%'!$C:$D,2,FALSE),J515*SUMIFS('[2]NGP%'!$D:$D,'[2]NGP%'!$A:$A,V515,'[2]NGP%'!$B:$B,AA515)))</f>
        <v>0</v>
      </c>
      <c r="X515" s="37">
        <f>IF(OR(V515="non comm",V515="nil",J515=0),0,IF(V515="SBM 2.1 IIPS",J515*VLOOKUP(N515,'[2]NGP%'!$C:$E,3,FALSE),J515*SUMIFS('[2]NGP%'!$E:$E,'[2]NGP%'!$A:$A,V515,'[2]NGP%'!$B:$B,AA515)))</f>
        <v>0</v>
      </c>
      <c r="Y515" s="32"/>
      <c r="Z515" s="54" t="str">
        <f>IF(MID(H515,1,4)="Item","Nil",IF(G515="contract_cover",VLOOKUP(I515,'svc type'!C:D,2,FALSE),VLOOKUP(G515,'svc type'!A:D,4,FALSE)))</f>
        <v>Nil</v>
      </c>
      <c r="AA515" s="4" t="str">
        <f>IF(B515="","",VLOOKUP(B515,Sector!C:D,2,FALSE))</f>
        <v>STC</v>
      </c>
      <c r="AB515" s="4" t="str">
        <f t="shared" ref="AB515:AB578" si="17">B515</f>
        <v>shirley.phee</v>
      </c>
      <c r="AC515" s="4"/>
      <c r="AD515" s="4"/>
      <c r="AE515" s="4"/>
      <c r="AF515" s="4"/>
      <c r="AG515" s="4"/>
    </row>
    <row r="516" spans="1:33" x14ac:dyDescent="0.25">
      <c r="A516" s="57">
        <v>42251.447936886572</v>
      </c>
      <c r="B516" s="32" t="s">
        <v>67</v>
      </c>
      <c r="C516" s="32" t="s">
        <v>90</v>
      </c>
      <c r="D516" s="32" t="s">
        <v>89</v>
      </c>
      <c r="E516" s="32" t="s">
        <v>5593</v>
      </c>
      <c r="F516" s="32" t="s">
        <v>6390</v>
      </c>
      <c r="G516" s="32" t="s">
        <v>199</v>
      </c>
      <c r="H516" s="32" t="s">
        <v>204</v>
      </c>
      <c r="I516" s="32" t="s">
        <v>260</v>
      </c>
      <c r="J516" s="35">
        <v>0</v>
      </c>
      <c r="K516" s="35">
        <v>0</v>
      </c>
      <c r="L516" s="35">
        <v>0</v>
      </c>
      <c r="M516" s="35">
        <v>0</v>
      </c>
      <c r="N516" s="32" t="s">
        <v>17</v>
      </c>
      <c r="O516" s="32" t="s">
        <v>18</v>
      </c>
      <c r="P516" s="32">
        <v>1</v>
      </c>
      <c r="Q516" s="32" t="s">
        <v>5594</v>
      </c>
      <c r="R516" s="39">
        <f t="shared" si="16"/>
        <v>1509</v>
      </c>
      <c r="S516" s="5" t="s">
        <v>51</v>
      </c>
      <c r="T516" s="5" t="s">
        <v>64</v>
      </c>
      <c r="U516" s="2"/>
      <c r="V516" s="2" t="str">
        <f>IF($J516+$L516=0,"nil",IF(OR($B516="TCU-WS",$B516=""),"non comm",IF(OR($G516="contract_cover",$H516="fixed price"),VLOOKUP($I516,'[1]mapping 2015'!$A:$B,2,FALSE),VLOOKUP($G516,'[1]mapping 2015'!$A:$B,2,FALSE))))</f>
        <v>nil</v>
      </c>
      <c r="W516" s="37">
        <f>IF(OR(V516="non comm",V516="nil",J516=0),0,IF(V516="SBM 2.1 IIPS",J516*VLOOKUP(N516,'[2]NGP%'!$C:$D,2,FALSE),J516*SUMIFS('[2]NGP%'!$D:$D,'[2]NGP%'!$A:$A,V516,'[2]NGP%'!$B:$B,AA516)))</f>
        <v>0</v>
      </c>
      <c r="X516" s="37">
        <f>IF(OR(V516="non comm",V516="nil",J516=0),0,IF(V516="SBM 2.1 IIPS",J516*VLOOKUP(N516,'[2]NGP%'!$C:$E,3,FALSE),J516*SUMIFS('[2]NGP%'!$E:$E,'[2]NGP%'!$A:$A,V516,'[2]NGP%'!$B:$B,AA516)))</f>
        <v>0</v>
      </c>
      <c r="Y516" s="32"/>
      <c r="Z516" s="54" t="str">
        <f>IF(MID(H516,1,4)="Item","Nil",IF(G516="contract_cover",VLOOKUP(I516,'svc type'!C:D,2,FALSE),VLOOKUP(G516,'svc type'!A:D,4,FALSE)))</f>
        <v>Nil</v>
      </c>
      <c r="AA516" s="4" t="str">
        <f>IF(B516="","",VLOOKUP(B516,Sector!C:D,2,FALSE))</f>
        <v>STC</v>
      </c>
      <c r="AB516" s="4" t="str">
        <f t="shared" si="17"/>
        <v>shirley.phee</v>
      </c>
      <c r="AC516" s="4"/>
      <c r="AD516" s="4"/>
      <c r="AE516" s="4"/>
      <c r="AF516" s="4"/>
      <c r="AG516" s="4"/>
    </row>
    <row r="517" spans="1:33" x14ac:dyDescent="0.25">
      <c r="A517" s="57">
        <v>42251.447936886572</v>
      </c>
      <c r="B517" s="32" t="s">
        <v>67</v>
      </c>
      <c r="C517" s="32" t="s">
        <v>90</v>
      </c>
      <c r="D517" s="32" t="s">
        <v>89</v>
      </c>
      <c r="E517" s="32" t="s">
        <v>5593</v>
      </c>
      <c r="F517" s="32" t="s">
        <v>6390</v>
      </c>
      <c r="G517" s="32" t="s">
        <v>191</v>
      </c>
      <c r="H517" s="32" t="s">
        <v>196</v>
      </c>
      <c r="I517" s="32" t="s">
        <v>260</v>
      </c>
      <c r="J517" s="35">
        <v>0</v>
      </c>
      <c r="K517" s="35">
        <v>0</v>
      </c>
      <c r="L517" s="35">
        <v>0</v>
      </c>
      <c r="M517" s="35">
        <v>0</v>
      </c>
      <c r="N517" s="32" t="s">
        <v>17</v>
      </c>
      <c r="O517" s="32" t="s">
        <v>18</v>
      </c>
      <c r="P517" s="32">
        <v>1</v>
      </c>
      <c r="Q517" s="32" t="s">
        <v>5594</v>
      </c>
      <c r="R517" s="39">
        <f t="shared" si="16"/>
        <v>1509</v>
      </c>
      <c r="S517" s="5" t="s">
        <v>51</v>
      </c>
      <c r="T517" s="5" t="s">
        <v>64</v>
      </c>
      <c r="U517" s="2"/>
      <c r="V517" s="2" t="str">
        <f>IF($J517+$L517=0,"nil",IF(OR($B517="TCU-WS",$B517=""),"non comm",IF(OR($G517="contract_cover",$H517="fixed price"),VLOOKUP($I517,'[1]mapping 2015'!$A:$B,2,FALSE),VLOOKUP($G517,'[1]mapping 2015'!$A:$B,2,FALSE))))</f>
        <v>nil</v>
      </c>
      <c r="W517" s="37">
        <f>IF(OR(V517="non comm",V517="nil",J517=0),0,IF(V517="SBM 2.1 IIPS",J517*VLOOKUP(N517,'[2]NGP%'!$C:$D,2,FALSE),J517*SUMIFS('[2]NGP%'!$D:$D,'[2]NGP%'!$A:$A,V517,'[2]NGP%'!$B:$B,AA517)))</f>
        <v>0</v>
      </c>
      <c r="X517" s="37">
        <f>IF(OR(V517="non comm",V517="nil",J517=0),0,IF(V517="SBM 2.1 IIPS",J517*VLOOKUP(N517,'[2]NGP%'!$C:$E,3,FALSE),J517*SUMIFS('[2]NGP%'!$E:$E,'[2]NGP%'!$A:$A,V517,'[2]NGP%'!$B:$B,AA517)))</f>
        <v>0</v>
      </c>
      <c r="Y517" s="32"/>
      <c r="Z517" s="54" t="str">
        <f>IF(MID(H517,1,4)="Item","Nil",IF(G517="contract_cover",VLOOKUP(I517,'svc type'!C:D,2,FALSE),VLOOKUP(G517,'svc type'!A:D,4,FALSE)))</f>
        <v>Nil</v>
      </c>
      <c r="AA517" s="4" t="str">
        <f>IF(B517="","",VLOOKUP(B517,Sector!C:D,2,FALSE))</f>
        <v>STC</v>
      </c>
      <c r="AB517" s="4" t="str">
        <f t="shared" si="17"/>
        <v>shirley.phee</v>
      </c>
      <c r="AC517" s="4"/>
      <c r="AD517" s="4"/>
      <c r="AE517" s="4"/>
      <c r="AF517" s="4"/>
      <c r="AG517" s="4"/>
    </row>
    <row r="518" spans="1:33" x14ac:dyDescent="0.25">
      <c r="A518" s="57">
        <v>42251.447936886572</v>
      </c>
      <c r="B518" s="32" t="s">
        <v>67</v>
      </c>
      <c r="C518" s="32" t="s">
        <v>90</v>
      </c>
      <c r="D518" s="32" t="s">
        <v>89</v>
      </c>
      <c r="E518" s="32" t="s">
        <v>5593</v>
      </c>
      <c r="F518" s="32" t="s">
        <v>6390</v>
      </c>
      <c r="G518" s="32" t="s">
        <v>191</v>
      </c>
      <c r="H518" s="32" t="s">
        <v>197</v>
      </c>
      <c r="I518" s="32" t="s">
        <v>260</v>
      </c>
      <c r="J518" s="35">
        <v>0</v>
      </c>
      <c r="K518" s="35">
        <v>0</v>
      </c>
      <c r="L518" s="35">
        <v>0</v>
      </c>
      <c r="M518" s="35">
        <v>0</v>
      </c>
      <c r="N518" s="32" t="s">
        <v>17</v>
      </c>
      <c r="O518" s="32" t="s">
        <v>18</v>
      </c>
      <c r="P518" s="32">
        <v>1</v>
      </c>
      <c r="Q518" s="32" t="s">
        <v>5594</v>
      </c>
      <c r="R518" s="39">
        <f t="shared" si="16"/>
        <v>1509</v>
      </c>
      <c r="S518" s="5" t="s">
        <v>51</v>
      </c>
      <c r="T518" s="5" t="s">
        <v>64</v>
      </c>
      <c r="U518" s="2"/>
      <c r="V518" s="2" t="str">
        <f>IF($J518+$L518=0,"nil",IF(OR($B518="TCU-WS",$B518=""),"non comm",IF(OR($G518="contract_cover",$H518="fixed price"),VLOOKUP($I518,'[1]mapping 2015'!$A:$B,2,FALSE),VLOOKUP($G518,'[1]mapping 2015'!$A:$B,2,FALSE))))</f>
        <v>nil</v>
      </c>
      <c r="W518" s="37">
        <f>IF(OR(V518="non comm",V518="nil",J518=0),0,IF(V518="SBM 2.1 IIPS",J518*VLOOKUP(N518,'[2]NGP%'!$C:$D,2,FALSE),J518*SUMIFS('[2]NGP%'!$D:$D,'[2]NGP%'!$A:$A,V518,'[2]NGP%'!$B:$B,AA518)))</f>
        <v>0</v>
      </c>
      <c r="X518" s="37">
        <f>IF(OR(V518="non comm",V518="nil",J518=0),0,IF(V518="SBM 2.1 IIPS",J518*VLOOKUP(N518,'[2]NGP%'!$C:$E,3,FALSE),J518*SUMIFS('[2]NGP%'!$E:$E,'[2]NGP%'!$A:$A,V518,'[2]NGP%'!$B:$B,AA518)))</f>
        <v>0</v>
      </c>
      <c r="Y518" s="32"/>
      <c r="Z518" s="54" t="str">
        <f>IF(MID(H518,1,4)="Item","Nil",IF(G518="contract_cover",VLOOKUP(I518,'svc type'!C:D,2,FALSE),VLOOKUP(G518,'svc type'!A:D,4,FALSE)))</f>
        <v>Nil</v>
      </c>
      <c r="AA518" s="4" t="str">
        <f>IF(B518="","",VLOOKUP(B518,Sector!C:D,2,FALSE))</f>
        <v>STC</v>
      </c>
      <c r="AB518" s="4" t="str">
        <f t="shared" si="17"/>
        <v>shirley.phee</v>
      </c>
      <c r="AC518" s="4"/>
      <c r="AD518" s="4"/>
      <c r="AE518" s="4"/>
      <c r="AF518" s="4"/>
      <c r="AG518" s="4"/>
    </row>
    <row r="519" spans="1:33" x14ac:dyDescent="0.25">
      <c r="A519" s="57">
        <v>42251.447936886572</v>
      </c>
      <c r="B519" s="32" t="s">
        <v>67</v>
      </c>
      <c r="C519" s="32" t="s">
        <v>90</v>
      </c>
      <c r="D519" s="32" t="s">
        <v>89</v>
      </c>
      <c r="E519" s="32" t="s">
        <v>5593</v>
      </c>
      <c r="F519" s="32" t="s">
        <v>6390</v>
      </c>
      <c r="G519" s="32" t="s">
        <v>206</v>
      </c>
      <c r="H519" s="32" t="s">
        <v>205</v>
      </c>
      <c r="I519" s="32" t="s">
        <v>260</v>
      </c>
      <c r="J519" s="35">
        <v>0</v>
      </c>
      <c r="K519" s="35">
        <v>0</v>
      </c>
      <c r="L519" s="35">
        <v>0</v>
      </c>
      <c r="M519" s="35">
        <v>0</v>
      </c>
      <c r="N519" s="32" t="s">
        <v>17</v>
      </c>
      <c r="O519" s="32" t="s">
        <v>18</v>
      </c>
      <c r="P519" s="32">
        <v>1</v>
      </c>
      <c r="Q519" s="32" t="s">
        <v>5594</v>
      </c>
      <c r="R519" s="39">
        <f t="shared" si="16"/>
        <v>1509</v>
      </c>
      <c r="S519" s="5" t="s">
        <v>51</v>
      </c>
      <c r="T519" s="5" t="s">
        <v>64</v>
      </c>
      <c r="U519" s="2"/>
      <c r="V519" s="2" t="str">
        <f>IF($J519+$L519=0,"nil",IF(OR($B519="TCU-WS",$B519=""),"non comm",IF(OR($G519="contract_cover",$H519="fixed price"),VLOOKUP($I519,'[1]mapping 2015'!$A:$B,2,FALSE),VLOOKUP($G519,'[1]mapping 2015'!$A:$B,2,FALSE))))</f>
        <v>nil</v>
      </c>
      <c r="W519" s="37">
        <f>IF(OR(V519="non comm",V519="nil",J519=0),0,IF(V519="SBM 2.1 IIPS",J519*VLOOKUP(N519,'[2]NGP%'!$C:$D,2,FALSE),J519*SUMIFS('[2]NGP%'!$D:$D,'[2]NGP%'!$A:$A,V519,'[2]NGP%'!$B:$B,AA519)))</f>
        <v>0</v>
      </c>
      <c r="X519" s="37">
        <f>IF(OR(V519="non comm",V519="nil",J519=0),0,IF(V519="SBM 2.1 IIPS",J519*VLOOKUP(N519,'[2]NGP%'!$C:$E,3,FALSE),J519*SUMIFS('[2]NGP%'!$E:$E,'[2]NGP%'!$A:$A,V519,'[2]NGP%'!$B:$B,AA519)))</f>
        <v>0</v>
      </c>
      <c r="Y519" s="32"/>
      <c r="Z519" s="54" t="str">
        <f>IF(MID(H519,1,4)="Item","Nil",IF(G519="contract_cover",VLOOKUP(I519,'svc type'!C:D,2,FALSE),VLOOKUP(G519,'svc type'!A:D,4,FALSE)))</f>
        <v>Nil</v>
      </c>
      <c r="AA519" s="4" t="str">
        <f>IF(B519="","",VLOOKUP(B519,Sector!C:D,2,FALSE))</f>
        <v>STC</v>
      </c>
      <c r="AB519" s="4" t="str">
        <f t="shared" si="17"/>
        <v>shirley.phee</v>
      </c>
      <c r="AC519" s="4"/>
      <c r="AD519" s="4"/>
      <c r="AE519" s="4"/>
      <c r="AF519" s="4"/>
      <c r="AG519" s="4"/>
    </row>
    <row r="520" spans="1:33" x14ac:dyDescent="0.25">
      <c r="A520" s="57">
        <v>42251.447936886572</v>
      </c>
      <c r="B520" s="32" t="s">
        <v>67</v>
      </c>
      <c r="C520" s="32" t="s">
        <v>90</v>
      </c>
      <c r="D520" s="32" t="s">
        <v>89</v>
      </c>
      <c r="E520" s="32" t="s">
        <v>5593</v>
      </c>
      <c r="F520" s="32" t="s">
        <v>6390</v>
      </c>
      <c r="G520" s="32" t="s">
        <v>206</v>
      </c>
      <c r="H520" s="32" t="s">
        <v>207</v>
      </c>
      <c r="I520" s="32" t="s">
        <v>260</v>
      </c>
      <c r="J520" s="35">
        <v>0</v>
      </c>
      <c r="K520" s="35">
        <v>0</v>
      </c>
      <c r="L520" s="35">
        <v>0</v>
      </c>
      <c r="M520" s="35">
        <v>0</v>
      </c>
      <c r="N520" s="32" t="s">
        <v>17</v>
      </c>
      <c r="O520" s="32" t="s">
        <v>18</v>
      </c>
      <c r="P520" s="32">
        <v>1</v>
      </c>
      <c r="Q520" s="32" t="s">
        <v>5594</v>
      </c>
      <c r="R520" s="39">
        <f t="shared" si="16"/>
        <v>1509</v>
      </c>
      <c r="S520" s="5" t="s">
        <v>51</v>
      </c>
      <c r="T520" s="5" t="s">
        <v>64</v>
      </c>
      <c r="U520" s="2"/>
      <c r="V520" s="2" t="str">
        <f>IF($J520+$L520=0,"nil",IF(OR($B520="TCU-WS",$B520=""),"non comm",IF(OR($G520="contract_cover",$H520="fixed price"),VLOOKUP($I520,'[1]mapping 2015'!$A:$B,2,FALSE),VLOOKUP($G520,'[1]mapping 2015'!$A:$B,2,FALSE))))</f>
        <v>nil</v>
      </c>
      <c r="W520" s="37">
        <f>IF(OR(V520="non comm",V520="nil",J520=0),0,IF(V520="SBM 2.1 IIPS",J520*VLOOKUP(N520,'[2]NGP%'!$C:$D,2,FALSE),J520*SUMIFS('[2]NGP%'!$D:$D,'[2]NGP%'!$A:$A,V520,'[2]NGP%'!$B:$B,AA520)))</f>
        <v>0</v>
      </c>
      <c r="X520" s="37">
        <f>IF(OR(V520="non comm",V520="nil",J520=0),0,IF(V520="SBM 2.1 IIPS",J520*VLOOKUP(N520,'[2]NGP%'!$C:$E,3,FALSE),J520*SUMIFS('[2]NGP%'!$E:$E,'[2]NGP%'!$A:$A,V520,'[2]NGP%'!$B:$B,AA520)))</f>
        <v>0</v>
      </c>
      <c r="Y520" s="32"/>
      <c r="Z520" s="54" t="str">
        <f>IF(MID(H520,1,4)="Item","Nil",IF(G520="contract_cover",VLOOKUP(I520,'svc type'!C:D,2,FALSE),VLOOKUP(G520,'svc type'!A:D,4,FALSE)))</f>
        <v>Nil</v>
      </c>
      <c r="AA520" s="4" t="str">
        <f>IF(B520="","",VLOOKUP(B520,Sector!C:D,2,FALSE))</f>
        <v>STC</v>
      </c>
      <c r="AB520" s="4" t="str">
        <f t="shared" si="17"/>
        <v>shirley.phee</v>
      </c>
      <c r="AC520" s="4"/>
      <c r="AD520" s="4"/>
      <c r="AE520" s="4"/>
      <c r="AF520" s="4"/>
      <c r="AG520" s="4"/>
    </row>
    <row r="521" spans="1:33" x14ac:dyDescent="0.25">
      <c r="A521" s="57">
        <v>42251.447936886572</v>
      </c>
      <c r="B521" s="32" t="s">
        <v>67</v>
      </c>
      <c r="C521" s="32" t="s">
        <v>90</v>
      </c>
      <c r="D521" s="32" t="s">
        <v>89</v>
      </c>
      <c r="E521" s="32" t="s">
        <v>5593</v>
      </c>
      <c r="F521" s="32" t="s">
        <v>6390</v>
      </c>
      <c r="G521" s="32" t="s">
        <v>190</v>
      </c>
      <c r="H521" s="32" t="s">
        <v>312</v>
      </c>
      <c r="I521" s="32" t="s">
        <v>260</v>
      </c>
      <c r="J521" s="35">
        <v>0</v>
      </c>
      <c r="K521" s="35">
        <v>0</v>
      </c>
      <c r="L521" s="35">
        <v>0</v>
      </c>
      <c r="M521" s="35">
        <v>0</v>
      </c>
      <c r="N521" s="32" t="s">
        <v>17</v>
      </c>
      <c r="O521" s="32" t="s">
        <v>18</v>
      </c>
      <c r="P521" s="32">
        <v>1</v>
      </c>
      <c r="Q521" s="32" t="s">
        <v>5594</v>
      </c>
      <c r="R521" s="39">
        <f t="shared" si="16"/>
        <v>1509</v>
      </c>
      <c r="S521" s="5" t="s">
        <v>51</v>
      </c>
      <c r="T521" s="5" t="s">
        <v>64</v>
      </c>
      <c r="U521" s="2"/>
      <c r="V521" s="2" t="str">
        <f>IF($J521+$L521=0,"nil",IF(OR($B521="TCU-WS",$B521=""),"non comm",IF(OR($G521="contract_cover",$H521="fixed price"),VLOOKUP($I521,'[1]mapping 2015'!$A:$B,2,FALSE),VLOOKUP($G521,'[1]mapping 2015'!$A:$B,2,FALSE))))</f>
        <v>nil</v>
      </c>
      <c r="W521" s="37">
        <f>IF(OR(V521="non comm",V521="nil",J521=0),0,IF(V521="SBM 2.1 IIPS",J521*VLOOKUP(N521,'[2]NGP%'!$C:$D,2,FALSE),J521*SUMIFS('[2]NGP%'!$D:$D,'[2]NGP%'!$A:$A,V521,'[2]NGP%'!$B:$B,AA521)))</f>
        <v>0</v>
      </c>
      <c r="X521" s="37">
        <f>IF(OR(V521="non comm",V521="nil",J521=0),0,IF(V521="SBM 2.1 IIPS",J521*VLOOKUP(N521,'[2]NGP%'!$C:$E,3,FALSE),J521*SUMIFS('[2]NGP%'!$E:$E,'[2]NGP%'!$A:$A,V521,'[2]NGP%'!$B:$B,AA521)))</f>
        <v>0</v>
      </c>
      <c r="Y521" s="32"/>
      <c r="Z521" s="54" t="str">
        <f>IF(MID(H521,1,4)="Item","Nil",IF(G521="contract_cover",VLOOKUP(I521,'svc type'!C:D,2,FALSE),VLOOKUP(G521,'svc type'!A:D,4,FALSE)))</f>
        <v>Nil</v>
      </c>
      <c r="AA521" s="4" t="str">
        <f>IF(B521="","",VLOOKUP(B521,Sector!C:D,2,FALSE))</f>
        <v>STC</v>
      </c>
      <c r="AB521" s="4" t="str">
        <f t="shared" si="17"/>
        <v>shirley.phee</v>
      </c>
      <c r="AC521" s="4"/>
      <c r="AD521" s="4"/>
      <c r="AE521" s="4"/>
      <c r="AF521" s="4"/>
      <c r="AG521" s="4"/>
    </row>
    <row r="522" spans="1:33" x14ac:dyDescent="0.25">
      <c r="A522" s="57">
        <v>42251.447936886572</v>
      </c>
      <c r="B522" s="32" t="s">
        <v>67</v>
      </c>
      <c r="C522" s="32" t="s">
        <v>90</v>
      </c>
      <c r="D522" s="32" t="s">
        <v>89</v>
      </c>
      <c r="E522" s="32" t="s">
        <v>5593</v>
      </c>
      <c r="F522" s="32" t="s">
        <v>6390</v>
      </c>
      <c r="G522" s="32" t="s">
        <v>190</v>
      </c>
      <c r="H522" s="32" t="s">
        <v>313</v>
      </c>
      <c r="I522" s="32" t="s">
        <v>260</v>
      </c>
      <c r="J522" s="35">
        <v>0</v>
      </c>
      <c r="K522" s="35">
        <v>0</v>
      </c>
      <c r="L522" s="35">
        <v>0</v>
      </c>
      <c r="M522" s="35">
        <v>0</v>
      </c>
      <c r="N522" s="32" t="s">
        <v>17</v>
      </c>
      <c r="O522" s="32" t="s">
        <v>18</v>
      </c>
      <c r="P522" s="32">
        <v>1</v>
      </c>
      <c r="Q522" s="32" t="s">
        <v>5594</v>
      </c>
      <c r="R522" s="39">
        <f t="shared" si="16"/>
        <v>1509</v>
      </c>
      <c r="S522" s="5" t="s">
        <v>51</v>
      </c>
      <c r="T522" s="5" t="s">
        <v>64</v>
      </c>
      <c r="U522" s="2"/>
      <c r="V522" s="2" t="str">
        <f>IF($J522+$L522=0,"nil",IF(OR($B522="TCU-WS",$B522=""),"non comm",IF(OR($G522="contract_cover",$H522="fixed price"),VLOOKUP($I522,'[1]mapping 2015'!$A:$B,2,FALSE),VLOOKUP($G522,'[1]mapping 2015'!$A:$B,2,FALSE))))</f>
        <v>nil</v>
      </c>
      <c r="W522" s="37">
        <f>IF(OR(V522="non comm",V522="nil",J522=0),0,IF(V522="SBM 2.1 IIPS",J522*VLOOKUP(N522,'[2]NGP%'!$C:$D,2,FALSE),J522*SUMIFS('[2]NGP%'!$D:$D,'[2]NGP%'!$A:$A,V522,'[2]NGP%'!$B:$B,AA522)))</f>
        <v>0</v>
      </c>
      <c r="X522" s="37">
        <f>IF(OR(V522="non comm",V522="nil",J522=0),0,IF(V522="SBM 2.1 IIPS",J522*VLOOKUP(N522,'[2]NGP%'!$C:$E,3,FALSE),J522*SUMIFS('[2]NGP%'!$E:$E,'[2]NGP%'!$A:$A,V522,'[2]NGP%'!$B:$B,AA522)))</f>
        <v>0</v>
      </c>
      <c r="Y522" s="32"/>
      <c r="Z522" s="54" t="str">
        <f>IF(MID(H522,1,4)="Item","Nil",IF(G522="contract_cover",VLOOKUP(I522,'svc type'!C:D,2,FALSE),VLOOKUP(G522,'svc type'!A:D,4,FALSE)))</f>
        <v>Nil</v>
      </c>
      <c r="AA522" s="4" t="str">
        <f>IF(B522="","",VLOOKUP(B522,Sector!C:D,2,FALSE))</f>
        <v>STC</v>
      </c>
      <c r="AB522" s="4" t="str">
        <f t="shared" si="17"/>
        <v>shirley.phee</v>
      </c>
      <c r="AC522" s="4"/>
      <c r="AD522" s="4"/>
      <c r="AE522" s="4"/>
      <c r="AF522" s="4"/>
      <c r="AG522" s="4"/>
    </row>
    <row r="523" spans="1:33" x14ac:dyDescent="0.25">
      <c r="A523" s="57">
        <v>42251.447936886572</v>
      </c>
      <c r="B523" s="32" t="s">
        <v>67</v>
      </c>
      <c r="C523" s="32" t="s">
        <v>90</v>
      </c>
      <c r="D523" s="32" t="s">
        <v>89</v>
      </c>
      <c r="E523" s="32" t="s">
        <v>5593</v>
      </c>
      <c r="F523" s="32" t="s">
        <v>6390</v>
      </c>
      <c r="G523" s="32" t="s">
        <v>206</v>
      </c>
      <c r="H523" s="32" t="s">
        <v>314</v>
      </c>
      <c r="I523" s="32" t="s">
        <v>260</v>
      </c>
      <c r="J523" s="35">
        <v>0</v>
      </c>
      <c r="K523" s="35">
        <v>0</v>
      </c>
      <c r="L523" s="35">
        <v>0</v>
      </c>
      <c r="M523" s="35">
        <v>0</v>
      </c>
      <c r="N523" s="32" t="s">
        <v>17</v>
      </c>
      <c r="O523" s="32" t="s">
        <v>18</v>
      </c>
      <c r="P523" s="32">
        <v>1</v>
      </c>
      <c r="Q523" s="32" t="s">
        <v>5594</v>
      </c>
      <c r="R523" s="39">
        <f t="shared" si="16"/>
        <v>1509</v>
      </c>
      <c r="S523" s="5" t="s">
        <v>51</v>
      </c>
      <c r="T523" s="5" t="s">
        <v>64</v>
      </c>
      <c r="U523" s="2"/>
      <c r="V523" s="2" t="str">
        <f>IF($J523+$L523=0,"nil",IF(OR($B523="TCU-WS",$B523=""),"non comm",IF(OR($G523="contract_cover",$H523="fixed price"),VLOOKUP($I523,'[1]mapping 2015'!$A:$B,2,FALSE),VLOOKUP($G523,'[1]mapping 2015'!$A:$B,2,FALSE))))</f>
        <v>nil</v>
      </c>
      <c r="W523" s="37">
        <f>IF(OR(V523="non comm",V523="nil",J523=0),0,IF(V523="SBM 2.1 IIPS",J523*VLOOKUP(N523,'[2]NGP%'!$C:$D,2,FALSE),J523*SUMIFS('[2]NGP%'!$D:$D,'[2]NGP%'!$A:$A,V523,'[2]NGP%'!$B:$B,AA523)))</f>
        <v>0</v>
      </c>
      <c r="X523" s="37">
        <f>IF(OR(V523="non comm",V523="nil",J523=0),0,IF(V523="SBM 2.1 IIPS",J523*VLOOKUP(N523,'[2]NGP%'!$C:$E,3,FALSE),J523*SUMIFS('[2]NGP%'!$E:$E,'[2]NGP%'!$A:$A,V523,'[2]NGP%'!$B:$B,AA523)))</f>
        <v>0</v>
      </c>
      <c r="Y523" s="32"/>
      <c r="Z523" s="54" t="str">
        <f>IF(MID(H523,1,4)="Item","Nil",IF(G523="contract_cover",VLOOKUP(I523,'svc type'!C:D,2,FALSE),VLOOKUP(G523,'svc type'!A:D,4,FALSE)))</f>
        <v>Nil</v>
      </c>
      <c r="AA523" s="4" t="str">
        <f>IF(B523="","",VLOOKUP(B523,Sector!C:D,2,FALSE))</f>
        <v>STC</v>
      </c>
      <c r="AB523" s="4" t="str">
        <f t="shared" si="17"/>
        <v>shirley.phee</v>
      </c>
      <c r="AC523" s="4"/>
      <c r="AD523" s="4"/>
      <c r="AE523" s="4"/>
      <c r="AF523" s="4"/>
      <c r="AG523" s="4"/>
    </row>
    <row r="524" spans="1:33" x14ac:dyDescent="0.25">
      <c r="A524" s="57">
        <v>42251.447936886572</v>
      </c>
      <c r="B524" s="32" t="s">
        <v>67</v>
      </c>
      <c r="C524" s="32" t="s">
        <v>90</v>
      </c>
      <c r="D524" s="32" t="s">
        <v>89</v>
      </c>
      <c r="E524" s="32" t="s">
        <v>5593</v>
      </c>
      <c r="F524" s="32" t="s">
        <v>6390</v>
      </c>
      <c r="G524" s="32" t="s">
        <v>206</v>
      </c>
      <c r="H524" s="32" t="s">
        <v>315</v>
      </c>
      <c r="I524" s="32" t="s">
        <v>260</v>
      </c>
      <c r="J524" s="35">
        <v>0</v>
      </c>
      <c r="K524" s="35">
        <v>0</v>
      </c>
      <c r="L524" s="35">
        <v>0</v>
      </c>
      <c r="M524" s="35">
        <v>0</v>
      </c>
      <c r="N524" s="32" t="s">
        <v>17</v>
      </c>
      <c r="O524" s="32" t="s">
        <v>18</v>
      </c>
      <c r="P524" s="32">
        <v>1</v>
      </c>
      <c r="Q524" s="32" t="s">
        <v>5594</v>
      </c>
      <c r="R524" s="39">
        <f t="shared" si="16"/>
        <v>1509</v>
      </c>
      <c r="S524" s="5" t="s">
        <v>51</v>
      </c>
      <c r="T524" s="5" t="s">
        <v>64</v>
      </c>
      <c r="U524" s="2"/>
      <c r="V524" s="2" t="str">
        <f>IF($J524+$L524=0,"nil",IF(OR($B524="TCU-WS",$B524=""),"non comm",IF(OR($G524="contract_cover",$H524="fixed price"),VLOOKUP($I524,'[1]mapping 2015'!$A:$B,2,FALSE),VLOOKUP($G524,'[1]mapping 2015'!$A:$B,2,FALSE))))</f>
        <v>nil</v>
      </c>
      <c r="W524" s="37">
        <f>IF(OR(V524="non comm",V524="nil",J524=0),0,IF(V524="SBM 2.1 IIPS",J524*VLOOKUP(N524,'[2]NGP%'!$C:$D,2,FALSE),J524*SUMIFS('[2]NGP%'!$D:$D,'[2]NGP%'!$A:$A,V524,'[2]NGP%'!$B:$B,AA524)))</f>
        <v>0</v>
      </c>
      <c r="X524" s="37">
        <f>IF(OR(V524="non comm",V524="nil",J524=0),0,IF(V524="SBM 2.1 IIPS",J524*VLOOKUP(N524,'[2]NGP%'!$C:$E,3,FALSE),J524*SUMIFS('[2]NGP%'!$E:$E,'[2]NGP%'!$A:$A,V524,'[2]NGP%'!$B:$B,AA524)))</f>
        <v>0</v>
      </c>
      <c r="Y524" s="32"/>
      <c r="Z524" s="54" t="str">
        <f>IF(MID(H524,1,4)="Item","Nil",IF(G524="contract_cover",VLOOKUP(I524,'svc type'!C:D,2,FALSE),VLOOKUP(G524,'svc type'!A:D,4,FALSE)))</f>
        <v>Nil</v>
      </c>
      <c r="AA524" s="4" t="str">
        <f>IF(B524="","",VLOOKUP(B524,Sector!C:D,2,FALSE))</f>
        <v>STC</v>
      </c>
      <c r="AB524" s="4" t="str">
        <f t="shared" si="17"/>
        <v>shirley.phee</v>
      </c>
      <c r="AC524" s="4"/>
      <c r="AD524" s="4"/>
      <c r="AE524" s="4"/>
      <c r="AF524" s="4"/>
      <c r="AG524" s="4"/>
    </row>
    <row r="525" spans="1:33" x14ac:dyDescent="0.25">
      <c r="A525" s="57">
        <v>42251.447936886572</v>
      </c>
      <c r="B525" s="32" t="s">
        <v>67</v>
      </c>
      <c r="C525" s="32" t="s">
        <v>90</v>
      </c>
      <c r="D525" s="32" t="s">
        <v>89</v>
      </c>
      <c r="E525" s="32" t="s">
        <v>5593</v>
      </c>
      <c r="F525" s="32" t="s">
        <v>6390</v>
      </c>
      <c r="G525" s="32" t="s">
        <v>206</v>
      </c>
      <c r="H525" s="32" t="s">
        <v>316</v>
      </c>
      <c r="I525" s="32" t="s">
        <v>260</v>
      </c>
      <c r="J525" s="35">
        <v>0</v>
      </c>
      <c r="K525" s="35">
        <v>0</v>
      </c>
      <c r="L525" s="35">
        <v>0</v>
      </c>
      <c r="M525" s="35">
        <v>0</v>
      </c>
      <c r="N525" s="32" t="s">
        <v>17</v>
      </c>
      <c r="O525" s="32" t="s">
        <v>18</v>
      </c>
      <c r="P525" s="32">
        <v>1</v>
      </c>
      <c r="Q525" s="32" t="s">
        <v>5594</v>
      </c>
      <c r="R525" s="39">
        <f t="shared" si="16"/>
        <v>1509</v>
      </c>
      <c r="S525" s="5" t="s">
        <v>51</v>
      </c>
      <c r="T525" s="5" t="s">
        <v>64</v>
      </c>
      <c r="U525" s="2"/>
      <c r="V525" s="2" t="str">
        <f>IF($J525+$L525=0,"nil",IF(OR($B525="TCU-WS",$B525=""),"non comm",IF(OR($G525="contract_cover",$H525="fixed price"),VLOOKUP($I525,'[1]mapping 2015'!$A:$B,2,FALSE),VLOOKUP($G525,'[1]mapping 2015'!$A:$B,2,FALSE))))</f>
        <v>nil</v>
      </c>
      <c r="W525" s="37">
        <f>IF(OR(V525="non comm",V525="nil",J525=0),0,IF(V525="SBM 2.1 IIPS",J525*VLOOKUP(N525,'[2]NGP%'!$C:$D,2,FALSE),J525*SUMIFS('[2]NGP%'!$D:$D,'[2]NGP%'!$A:$A,V525,'[2]NGP%'!$B:$B,AA525)))</f>
        <v>0</v>
      </c>
      <c r="X525" s="37">
        <f>IF(OR(V525="non comm",V525="nil",J525=0),0,IF(V525="SBM 2.1 IIPS",J525*VLOOKUP(N525,'[2]NGP%'!$C:$E,3,FALSE),J525*SUMIFS('[2]NGP%'!$E:$E,'[2]NGP%'!$A:$A,V525,'[2]NGP%'!$B:$B,AA525)))</f>
        <v>0</v>
      </c>
      <c r="Y525" s="32"/>
      <c r="Z525" s="54" t="str">
        <f>IF(MID(H525,1,4)="Item","Nil",IF(G525="contract_cover",VLOOKUP(I525,'svc type'!C:D,2,FALSE),VLOOKUP(G525,'svc type'!A:D,4,FALSE)))</f>
        <v>Nil</v>
      </c>
      <c r="AA525" s="4" t="str">
        <f>IF(B525="","",VLOOKUP(B525,Sector!C:D,2,FALSE))</f>
        <v>STC</v>
      </c>
      <c r="AB525" s="4" t="str">
        <f t="shared" si="17"/>
        <v>shirley.phee</v>
      </c>
      <c r="AC525" s="4"/>
      <c r="AD525" s="4"/>
      <c r="AE525" s="4"/>
      <c r="AF525" s="4"/>
      <c r="AG525" s="4"/>
    </row>
    <row r="526" spans="1:33" x14ac:dyDescent="0.25">
      <c r="A526" s="57">
        <v>42251.447936886572</v>
      </c>
      <c r="B526" s="32" t="s">
        <v>67</v>
      </c>
      <c r="C526" s="32" t="s">
        <v>90</v>
      </c>
      <c r="D526" s="32" t="s">
        <v>89</v>
      </c>
      <c r="E526" s="32" t="s">
        <v>5593</v>
      </c>
      <c r="F526" s="32" t="s">
        <v>6390</v>
      </c>
      <c r="G526" s="32" t="s">
        <v>309</v>
      </c>
      <c r="H526" s="32" t="s">
        <v>317</v>
      </c>
      <c r="I526" s="32" t="s">
        <v>260</v>
      </c>
      <c r="J526" s="35">
        <v>0</v>
      </c>
      <c r="K526" s="35">
        <v>0</v>
      </c>
      <c r="L526" s="35">
        <v>0</v>
      </c>
      <c r="M526" s="35">
        <v>0</v>
      </c>
      <c r="N526" s="32" t="s">
        <v>17</v>
      </c>
      <c r="O526" s="32" t="s">
        <v>18</v>
      </c>
      <c r="P526" s="32">
        <v>1</v>
      </c>
      <c r="Q526" s="32" t="s">
        <v>5594</v>
      </c>
      <c r="R526" s="39">
        <f t="shared" si="16"/>
        <v>1509</v>
      </c>
      <c r="S526" s="5" t="s">
        <v>51</v>
      </c>
      <c r="T526" s="5" t="s">
        <v>64</v>
      </c>
      <c r="U526" s="2"/>
      <c r="V526" s="2" t="str">
        <f>IF($J526+$L526=0,"nil",IF(OR($B526="TCU-WS",$B526=""),"non comm",IF(OR($G526="contract_cover",$H526="fixed price"),VLOOKUP($I526,'[1]mapping 2015'!$A:$B,2,FALSE),VLOOKUP($G526,'[1]mapping 2015'!$A:$B,2,FALSE))))</f>
        <v>nil</v>
      </c>
      <c r="W526" s="37">
        <f>IF(OR(V526="non comm",V526="nil",J526=0),0,IF(V526="SBM 2.1 IIPS",J526*VLOOKUP(N526,'[2]NGP%'!$C:$D,2,FALSE),J526*SUMIFS('[2]NGP%'!$D:$D,'[2]NGP%'!$A:$A,V526,'[2]NGP%'!$B:$B,AA526)))</f>
        <v>0</v>
      </c>
      <c r="X526" s="37">
        <f>IF(OR(V526="non comm",V526="nil",J526=0),0,IF(V526="SBM 2.1 IIPS",J526*VLOOKUP(N526,'[2]NGP%'!$C:$E,3,FALSE),J526*SUMIFS('[2]NGP%'!$E:$E,'[2]NGP%'!$A:$A,V526,'[2]NGP%'!$B:$B,AA526)))</f>
        <v>0</v>
      </c>
      <c r="Y526" s="32"/>
      <c r="Z526" s="54" t="str">
        <f>IF(MID(H526,1,4)="Item","Nil",IF(G526="contract_cover",VLOOKUP(I526,'svc type'!C:D,2,FALSE),VLOOKUP(G526,'svc type'!A:D,4,FALSE)))</f>
        <v>Nil</v>
      </c>
      <c r="AA526" s="4" t="str">
        <f>IF(B526="","",VLOOKUP(B526,Sector!C:D,2,FALSE))</f>
        <v>STC</v>
      </c>
      <c r="AB526" s="4" t="str">
        <f t="shared" si="17"/>
        <v>shirley.phee</v>
      </c>
      <c r="AC526" s="4"/>
      <c r="AD526" s="4"/>
      <c r="AE526" s="4"/>
      <c r="AF526" s="4"/>
      <c r="AG526" s="4"/>
    </row>
    <row r="527" spans="1:33" x14ac:dyDescent="0.25">
      <c r="A527" s="57">
        <v>42251.447936886572</v>
      </c>
      <c r="B527" s="32" t="s">
        <v>67</v>
      </c>
      <c r="C527" s="32" t="s">
        <v>90</v>
      </c>
      <c r="D527" s="32" t="s">
        <v>89</v>
      </c>
      <c r="E527" s="32" t="s">
        <v>5593</v>
      </c>
      <c r="F527" s="32" t="s">
        <v>6390</v>
      </c>
      <c r="G527" s="32" t="s">
        <v>309</v>
      </c>
      <c r="H527" s="32" t="s">
        <v>308</v>
      </c>
      <c r="I527" s="32" t="s">
        <v>260</v>
      </c>
      <c r="J527" s="35">
        <v>0</v>
      </c>
      <c r="K527" s="35">
        <v>0</v>
      </c>
      <c r="L527" s="35">
        <v>0</v>
      </c>
      <c r="M527" s="35">
        <v>0</v>
      </c>
      <c r="N527" s="32" t="s">
        <v>17</v>
      </c>
      <c r="O527" s="32" t="s">
        <v>18</v>
      </c>
      <c r="P527" s="32">
        <v>1</v>
      </c>
      <c r="Q527" s="32" t="s">
        <v>5594</v>
      </c>
      <c r="R527" s="39">
        <f t="shared" si="16"/>
        <v>1509</v>
      </c>
      <c r="S527" s="5" t="s">
        <v>51</v>
      </c>
      <c r="T527" s="5" t="s">
        <v>64</v>
      </c>
      <c r="U527" s="2"/>
      <c r="V527" s="2" t="str">
        <f>IF($J527+$L527=0,"nil",IF(OR($B527="TCU-WS",$B527=""),"non comm",IF(OR($G527="contract_cover",$H527="fixed price"),VLOOKUP($I527,'[1]mapping 2015'!$A:$B,2,FALSE),VLOOKUP($G527,'[1]mapping 2015'!$A:$B,2,FALSE))))</f>
        <v>nil</v>
      </c>
      <c r="W527" s="37">
        <f>IF(OR(V527="non comm",V527="nil",J527=0),0,IF(V527="SBM 2.1 IIPS",J527*VLOOKUP(N527,'[2]NGP%'!$C:$D,2,FALSE),J527*SUMIFS('[2]NGP%'!$D:$D,'[2]NGP%'!$A:$A,V527,'[2]NGP%'!$B:$B,AA527)))</f>
        <v>0</v>
      </c>
      <c r="X527" s="37">
        <f>IF(OR(V527="non comm",V527="nil",J527=0),0,IF(V527="SBM 2.1 IIPS",J527*VLOOKUP(N527,'[2]NGP%'!$C:$E,3,FALSE),J527*SUMIFS('[2]NGP%'!$E:$E,'[2]NGP%'!$A:$A,V527,'[2]NGP%'!$B:$B,AA527)))</f>
        <v>0</v>
      </c>
      <c r="Y527" s="32"/>
      <c r="Z527" s="54" t="str">
        <f>IF(MID(H527,1,4)="Item","Nil",IF(G527="contract_cover",VLOOKUP(I527,'svc type'!C:D,2,FALSE),VLOOKUP(G527,'svc type'!A:D,4,FALSE)))</f>
        <v>Nil</v>
      </c>
      <c r="AA527" s="4" t="str">
        <f>IF(B527="","",VLOOKUP(B527,Sector!C:D,2,FALSE))</f>
        <v>STC</v>
      </c>
      <c r="AB527" s="4" t="str">
        <f t="shared" si="17"/>
        <v>shirley.phee</v>
      </c>
      <c r="AC527" s="4"/>
      <c r="AD527" s="4"/>
      <c r="AE527" s="4"/>
      <c r="AF527" s="4"/>
      <c r="AG527" s="4"/>
    </row>
    <row r="528" spans="1:33" x14ac:dyDescent="0.25">
      <c r="A528" s="57">
        <v>42251.447936886572</v>
      </c>
      <c r="B528" s="32" t="s">
        <v>67</v>
      </c>
      <c r="C528" s="32" t="s">
        <v>90</v>
      </c>
      <c r="D528" s="32" t="s">
        <v>89</v>
      </c>
      <c r="E528" s="32" t="s">
        <v>5593</v>
      </c>
      <c r="F528" s="32" t="s">
        <v>6390</v>
      </c>
      <c r="G528" s="32" t="s">
        <v>309</v>
      </c>
      <c r="H528" s="32" t="s">
        <v>310</v>
      </c>
      <c r="I528" s="32" t="s">
        <v>260</v>
      </c>
      <c r="J528" s="35">
        <v>0</v>
      </c>
      <c r="K528" s="35">
        <v>0</v>
      </c>
      <c r="L528" s="35">
        <v>0</v>
      </c>
      <c r="M528" s="35">
        <v>0</v>
      </c>
      <c r="N528" s="32" t="s">
        <v>17</v>
      </c>
      <c r="O528" s="32" t="s">
        <v>18</v>
      </c>
      <c r="P528" s="32">
        <v>1</v>
      </c>
      <c r="Q528" s="32" t="s">
        <v>5594</v>
      </c>
      <c r="R528" s="39">
        <f t="shared" si="16"/>
        <v>1509</v>
      </c>
      <c r="S528" s="5" t="s">
        <v>51</v>
      </c>
      <c r="T528" s="5" t="s">
        <v>64</v>
      </c>
      <c r="U528" s="2"/>
      <c r="V528" s="2" t="str">
        <f>IF($J528+$L528=0,"nil",IF(OR($B528="TCU-WS",$B528=""),"non comm",IF(OR($G528="contract_cover",$H528="fixed price"),VLOOKUP($I528,'[1]mapping 2015'!$A:$B,2,FALSE),VLOOKUP($G528,'[1]mapping 2015'!$A:$B,2,FALSE))))</f>
        <v>nil</v>
      </c>
      <c r="W528" s="37">
        <f>IF(OR(V528="non comm",V528="nil",J528=0),0,IF(V528="SBM 2.1 IIPS",J528*VLOOKUP(N528,'[2]NGP%'!$C:$D,2,FALSE),J528*SUMIFS('[2]NGP%'!$D:$D,'[2]NGP%'!$A:$A,V528,'[2]NGP%'!$B:$B,AA528)))</f>
        <v>0</v>
      </c>
      <c r="X528" s="37">
        <f>IF(OR(V528="non comm",V528="nil",J528=0),0,IF(V528="SBM 2.1 IIPS",J528*VLOOKUP(N528,'[2]NGP%'!$C:$E,3,FALSE),J528*SUMIFS('[2]NGP%'!$E:$E,'[2]NGP%'!$A:$A,V528,'[2]NGP%'!$B:$B,AA528)))</f>
        <v>0</v>
      </c>
      <c r="Y528" s="32"/>
      <c r="Z528" s="54" t="str">
        <f>IF(MID(H528,1,4)="Item","Nil",IF(G528="contract_cover",VLOOKUP(I528,'svc type'!C:D,2,FALSE),VLOOKUP(G528,'svc type'!A:D,4,FALSE)))</f>
        <v>Nil</v>
      </c>
      <c r="AA528" s="4" t="str">
        <f>IF(B528="","",VLOOKUP(B528,Sector!C:D,2,FALSE))</f>
        <v>STC</v>
      </c>
      <c r="AB528" s="4" t="str">
        <f t="shared" si="17"/>
        <v>shirley.phee</v>
      </c>
      <c r="AC528" s="4"/>
      <c r="AD528" s="4"/>
      <c r="AE528" s="4"/>
      <c r="AF528" s="4"/>
      <c r="AG528" s="4"/>
    </row>
    <row r="529" spans="1:33" x14ac:dyDescent="0.25">
      <c r="A529" s="57">
        <v>42251.447936886572</v>
      </c>
      <c r="B529" s="32" t="s">
        <v>67</v>
      </c>
      <c r="C529" s="32" t="s">
        <v>90</v>
      </c>
      <c r="D529" s="32" t="s">
        <v>89</v>
      </c>
      <c r="E529" s="32" t="s">
        <v>5593</v>
      </c>
      <c r="F529" s="32" t="s">
        <v>6390</v>
      </c>
      <c r="G529" s="32" t="s">
        <v>309</v>
      </c>
      <c r="H529" s="32" t="s">
        <v>311</v>
      </c>
      <c r="I529" s="32" t="s">
        <v>260</v>
      </c>
      <c r="J529" s="35">
        <v>0</v>
      </c>
      <c r="K529" s="35">
        <v>0</v>
      </c>
      <c r="L529" s="35">
        <v>0</v>
      </c>
      <c r="M529" s="35">
        <v>0</v>
      </c>
      <c r="N529" s="32" t="s">
        <v>17</v>
      </c>
      <c r="O529" s="32" t="s">
        <v>18</v>
      </c>
      <c r="P529" s="32">
        <v>1</v>
      </c>
      <c r="Q529" s="32" t="s">
        <v>5594</v>
      </c>
      <c r="R529" s="39">
        <f t="shared" si="16"/>
        <v>1509</v>
      </c>
      <c r="S529" s="5" t="s">
        <v>51</v>
      </c>
      <c r="T529" s="5" t="s">
        <v>64</v>
      </c>
      <c r="U529" s="2"/>
      <c r="V529" s="2" t="str">
        <f>IF($J529+$L529=0,"nil",IF(OR($B529="TCU-WS",$B529=""),"non comm",IF(OR($G529="contract_cover",$H529="fixed price"),VLOOKUP($I529,'[1]mapping 2015'!$A:$B,2,FALSE),VLOOKUP($G529,'[1]mapping 2015'!$A:$B,2,FALSE))))</f>
        <v>nil</v>
      </c>
      <c r="W529" s="37">
        <f>IF(OR(V529="non comm",V529="nil",J529=0),0,IF(V529="SBM 2.1 IIPS",J529*VLOOKUP(N529,'[2]NGP%'!$C:$D,2,FALSE),J529*SUMIFS('[2]NGP%'!$D:$D,'[2]NGP%'!$A:$A,V529,'[2]NGP%'!$B:$B,AA529)))</f>
        <v>0</v>
      </c>
      <c r="X529" s="37">
        <f>IF(OR(V529="non comm",V529="nil",J529=0),0,IF(V529="SBM 2.1 IIPS",J529*VLOOKUP(N529,'[2]NGP%'!$C:$E,3,FALSE),J529*SUMIFS('[2]NGP%'!$E:$E,'[2]NGP%'!$A:$A,V529,'[2]NGP%'!$B:$B,AA529)))</f>
        <v>0</v>
      </c>
      <c r="Y529" s="32"/>
      <c r="Z529" s="54" t="str">
        <f>IF(MID(H529,1,4)="Item","Nil",IF(G529="contract_cover",VLOOKUP(I529,'svc type'!C:D,2,FALSE),VLOOKUP(G529,'svc type'!A:D,4,FALSE)))</f>
        <v>Nil</v>
      </c>
      <c r="AA529" s="4" t="str">
        <f>IF(B529="","",VLOOKUP(B529,Sector!C:D,2,FALSE))</f>
        <v>STC</v>
      </c>
      <c r="AB529" s="4" t="str">
        <f t="shared" si="17"/>
        <v>shirley.phee</v>
      </c>
      <c r="AC529" s="4"/>
      <c r="AD529" s="4"/>
      <c r="AE529" s="4"/>
      <c r="AF529" s="4"/>
      <c r="AG529" s="4"/>
    </row>
    <row r="530" spans="1:33" x14ac:dyDescent="0.25">
      <c r="A530" s="57">
        <v>42251.447936886572</v>
      </c>
      <c r="B530" s="32" t="s">
        <v>67</v>
      </c>
      <c r="C530" s="32" t="s">
        <v>90</v>
      </c>
      <c r="D530" s="32" t="s">
        <v>89</v>
      </c>
      <c r="E530" s="32" t="s">
        <v>5593</v>
      </c>
      <c r="F530" s="32" t="s">
        <v>6390</v>
      </c>
      <c r="G530" s="32" t="s">
        <v>191</v>
      </c>
      <c r="H530" s="32" t="s">
        <v>298</v>
      </c>
      <c r="I530" s="32" t="s">
        <v>260</v>
      </c>
      <c r="J530" s="35">
        <v>0</v>
      </c>
      <c r="K530" s="35">
        <v>0</v>
      </c>
      <c r="L530" s="35">
        <v>0</v>
      </c>
      <c r="M530" s="35">
        <v>0</v>
      </c>
      <c r="N530" s="32" t="s">
        <v>17</v>
      </c>
      <c r="O530" s="32" t="s">
        <v>18</v>
      </c>
      <c r="P530" s="32">
        <v>1</v>
      </c>
      <c r="Q530" s="32" t="s">
        <v>5594</v>
      </c>
      <c r="R530" s="39">
        <f t="shared" si="16"/>
        <v>1509</v>
      </c>
      <c r="S530" s="5" t="s">
        <v>51</v>
      </c>
      <c r="T530" s="5" t="s">
        <v>64</v>
      </c>
      <c r="U530" s="2"/>
      <c r="V530" s="2" t="str">
        <f>IF($J530+$L530=0,"nil",IF(OR($B530="TCU-WS",$B530=""),"non comm",IF(OR($G530="contract_cover",$H530="fixed price"),VLOOKUP($I530,'[1]mapping 2015'!$A:$B,2,FALSE),VLOOKUP($G530,'[1]mapping 2015'!$A:$B,2,FALSE))))</f>
        <v>nil</v>
      </c>
      <c r="W530" s="37">
        <f>IF(OR(V530="non comm",V530="nil",J530=0),0,IF(V530="SBM 2.1 IIPS",J530*VLOOKUP(N530,'[2]NGP%'!$C:$D,2,FALSE),J530*SUMIFS('[2]NGP%'!$D:$D,'[2]NGP%'!$A:$A,V530,'[2]NGP%'!$B:$B,AA530)))</f>
        <v>0</v>
      </c>
      <c r="X530" s="37">
        <f>IF(OR(V530="non comm",V530="nil",J530=0),0,IF(V530="SBM 2.1 IIPS",J530*VLOOKUP(N530,'[2]NGP%'!$C:$E,3,FALSE),J530*SUMIFS('[2]NGP%'!$E:$E,'[2]NGP%'!$A:$A,V530,'[2]NGP%'!$B:$B,AA530)))</f>
        <v>0</v>
      </c>
      <c r="Y530" s="32"/>
      <c r="Z530" s="54" t="str">
        <f>IF(MID(H530,1,4)="Item","Nil",IF(G530="contract_cover",VLOOKUP(I530,'svc type'!C:D,2,FALSE),VLOOKUP(G530,'svc type'!A:D,4,FALSE)))</f>
        <v>Nil</v>
      </c>
      <c r="AA530" s="4" t="str">
        <f>IF(B530="","",VLOOKUP(B530,Sector!C:D,2,FALSE))</f>
        <v>STC</v>
      </c>
      <c r="AB530" s="4" t="str">
        <f t="shared" si="17"/>
        <v>shirley.phee</v>
      </c>
      <c r="AC530" s="4"/>
      <c r="AD530" s="4"/>
      <c r="AE530" s="4"/>
      <c r="AF530" s="4"/>
      <c r="AG530" s="4"/>
    </row>
    <row r="531" spans="1:33" x14ac:dyDescent="0.25">
      <c r="A531" s="57">
        <v>42251.447936886572</v>
      </c>
      <c r="B531" s="32" t="s">
        <v>67</v>
      </c>
      <c r="C531" s="32" t="s">
        <v>90</v>
      </c>
      <c r="D531" s="32" t="s">
        <v>89</v>
      </c>
      <c r="E531" s="32" t="s">
        <v>5593</v>
      </c>
      <c r="F531" s="32" t="s">
        <v>6390</v>
      </c>
      <c r="G531" s="32" t="s">
        <v>84</v>
      </c>
      <c r="H531" s="32" t="s">
        <v>259</v>
      </c>
      <c r="I531" s="32" t="s">
        <v>260</v>
      </c>
      <c r="J531" s="35">
        <v>0</v>
      </c>
      <c r="K531" s="35">
        <v>0</v>
      </c>
      <c r="L531" s="35">
        <v>0</v>
      </c>
      <c r="M531" s="35">
        <v>0</v>
      </c>
      <c r="N531" s="32" t="s">
        <v>17</v>
      </c>
      <c r="O531" s="32" t="s">
        <v>18</v>
      </c>
      <c r="P531" s="32">
        <v>1</v>
      </c>
      <c r="Q531" s="32" t="s">
        <v>5594</v>
      </c>
      <c r="R531" s="39">
        <f t="shared" si="16"/>
        <v>1509</v>
      </c>
      <c r="S531" s="5" t="s">
        <v>51</v>
      </c>
      <c r="T531" s="5" t="s">
        <v>64</v>
      </c>
      <c r="U531" s="2"/>
      <c r="V531" s="2" t="str">
        <f>IF($J531+$L531=0,"nil",IF(OR($B531="TCU-WS",$B531=""),"non comm",IF(OR($G531="contract_cover",$H531="fixed price"),VLOOKUP($I531,'[1]mapping 2015'!$A:$B,2,FALSE),VLOOKUP($G531,'[1]mapping 2015'!$A:$B,2,FALSE))))</f>
        <v>nil</v>
      </c>
      <c r="W531" s="37">
        <f>IF(OR(V531="non comm",V531="nil",J531=0),0,IF(V531="SBM 2.1 IIPS",J531*VLOOKUP(N531,'[2]NGP%'!$C:$D,2,FALSE),J531*SUMIFS('[2]NGP%'!$D:$D,'[2]NGP%'!$A:$A,V531,'[2]NGP%'!$B:$B,AA531)))</f>
        <v>0</v>
      </c>
      <c r="X531" s="37">
        <f>IF(OR(V531="non comm",V531="nil",J531=0),0,IF(V531="SBM 2.1 IIPS",J531*VLOOKUP(N531,'[2]NGP%'!$C:$E,3,FALSE),J531*SUMIFS('[2]NGP%'!$E:$E,'[2]NGP%'!$A:$A,V531,'[2]NGP%'!$B:$B,AA531)))</f>
        <v>0</v>
      </c>
      <c r="Y531" s="32"/>
      <c r="Z531" s="54" t="str">
        <f>IF(MID(H531,1,4)="Item","Nil",IF(G531="contract_cover",VLOOKUP(I531,'svc type'!C:D,2,FALSE),VLOOKUP(G531,'svc type'!A:D,4,FALSE)))</f>
        <v>Nil</v>
      </c>
      <c r="AA531" s="4" t="str">
        <f>IF(B531="","",VLOOKUP(B531,Sector!C:D,2,FALSE))</f>
        <v>STC</v>
      </c>
      <c r="AB531" s="4" t="str">
        <f t="shared" si="17"/>
        <v>shirley.phee</v>
      </c>
      <c r="AC531" s="4"/>
      <c r="AD531" s="4"/>
      <c r="AE531" s="4"/>
      <c r="AF531" s="4"/>
      <c r="AG531" s="4"/>
    </row>
    <row r="532" spans="1:33" x14ac:dyDescent="0.25">
      <c r="A532" s="57">
        <v>42251.447936886572</v>
      </c>
      <c r="B532" s="32" t="s">
        <v>67</v>
      </c>
      <c r="C532" s="32" t="s">
        <v>90</v>
      </c>
      <c r="D532" s="32" t="s">
        <v>89</v>
      </c>
      <c r="E532" s="32" t="s">
        <v>5593</v>
      </c>
      <c r="F532" s="32" t="s">
        <v>6390</v>
      </c>
      <c r="G532" s="32" t="s">
        <v>449</v>
      </c>
      <c r="H532" s="32" t="s">
        <v>5016</v>
      </c>
      <c r="I532" s="32" t="s">
        <v>260</v>
      </c>
      <c r="J532" s="35">
        <v>0</v>
      </c>
      <c r="K532" s="35">
        <v>0</v>
      </c>
      <c r="L532" s="35">
        <v>0</v>
      </c>
      <c r="M532" s="35">
        <v>0</v>
      </c>
      <c r="N532" s="32" t="s">
        <v>17</v>
      </c>
      <c r="O532" s="32" t="s">
        <v>18</v>
      </c>
      <c r="P532" s="32">
        <v>1</v>
      </c>
      <c r="Q532" s="32" t="s">
        <v>5594</v>
      </c>
      <c r="R532" s="39">
        <f t="shared" si="16"/>
        <v>1509</v>
      </c>
      <c r="S532" s="5" t="s">
        <v>51</v>
      </c>
      <c r="T532" s="5" t="s">
        <v>64</v>
      </c>
      <c r="U532" s="2"/>
      <c r="V532" s="2" t="str">
        <f>IF($J532+$L532=0,"nil",IF(OR($B532="TCU-WS",$B532=""),"non comm",IF(OR($G532="contract_cover",$H532="fixed price"),VLOOKUP($I532,'[1]mapping 2015'!$A:$B,2,FALSE),VLOOKUP($G532,'[1]mapping 2015'!$A:$B,2,FALSE))))</f>
        <v>nil</v>
      </c>
      <c r="W532" s="37">
        <f>IF(OR(V532="non comm",V532="nil",J532=0),0,IF(V532="SBM 2.1 IIPS",J532*VLOOKUP(N532,'[2]NGP%'!$C:$D,2,FALSE),J532*SUMIFS('[2]NGP%'!$D:$D,'[2]NGP%'!$A:$A,V532,'[2]NGP%'!$B:$B,AA532)))</f>
        <v>0</v>
      </c>
      <c r="X532" s="37">
        <f>IF(OR(V532="non comm",V532="nil",J532=0),0,IF(V532="SBM 2.1 IIPS",J532*VLOOKUP(N532,'[2]NGP%'!$C:$E,3,FALSE),J532*SUMIFS('[2]NGP%'!$E:$E,'[2]NGP%'!$A:$A,V532,'[2]NGP%'!$B:$B,AA532)))</f>
        <v>0</v>
      </c>
      <c r="Y532" s="32"/>
      <c r="Z532" s="54" t="str">
        <f>IF(MID(H532,1,4)="Item","Nil",IF(G532="contract_cover",VLOOKUP(I532,'svc type'!C:D,2,FALSE),VLOOKUP(G532,'svc type'!A:D,4,FALSE)))</f>
        <v>Nil</v>
      </c>
      <c r="AA532" s="4" t="str">
        <f>IF(B532="","",VLOOKUP(B532,Sector!C:D,2,FALSE))</f>
        <v>STC</v>
      </c>
      <c r="AB532" s="4" t="str">
        <f t="shared" si="17"/>
        <v>shirley.phee</v>
      </c>
      <c r="AC532" s="4"/>
      <c r="AD532" s="4"/>
      <c r="AE532" s="4"/>
      <c r="AF532" s="4"/>
      <c r="AG532" s="4"/>
    </row>
    <row r="533" spans="1:33" x14ac:dyDescent="0.25">
      <c r="A533" s="57">
        <v>42251.447936886572</v>
      </c>
      <c r="B533" s="32" t="s">
        <v>67</v>
      </c>
      <c r="C533" s="32" t="s">
        <v>90</v>
      </c>
      <c r="D533" s="32" t="s">
        <v>89</v>
      </c>
      <c r="E533" s="32" t="s">
        <v>5593</v>
      </c>
      <c r="F533" s="32" t="s">
        <v>6390</v>
      </c>
      <c r="G533" s="32" t="s">
        <v>449</v>
      </c>
      <c r="H533" s="32" t="s">
        <v>5015</v>
      </c>
      <c r="I533" s="32" t="s">
        <v>260</v>
      </c>
      <c r="J533" s="35">
        <v>0</v>
      </c>
      <c r="K533" s="35">
        <v>0</v>
      </c>
      <c r="L533" s="35">
        <v>0</v>
      </c>
      <c r="M533" s="35">
        <v>0</v>
      </c>
      <c r="N533" s="32" t="s">
        <v>17</v>
      </c>
      <c r="O533" s="32" t="s">
        <v>18</v>
      </c>
      <c r="P533" s="32">
        <v>1</v>
      </c>
      <c r="Q533" s="32" t="s">
        <v>5594</v>
      </c>
      <c r="R533" s="39">
        <f t="shared" si="16"/>
        <v>1509</v>
      </c>
      <c r="S533" s="5" t="s">
        <v>51</v>
      </c>
      <c r="T533" s="5" t="s">
        <v>64</v>
      </c>
      <c r="U533" s="2"/>
      <c r="V533" s="2" t="str">
        <f>IF($J533+$L533=0,"nil",IF(OR($B533="TCU-WS",$B533=""),"non comm",IF(OR($G533="contract_cover",$H533="fixed price"),VLOOKUP($I533,'[1]mapping 2015'!$A:$B,2,FALSE),VLOOKUP($G533,'[1]mapping 2015'!$A:$B,2,FALSE))))</f>
        <v>nil</v>
      </c>
      <c r="W533" s="37">
        <f>IF(OR(V533="non comm",V533="nil",J533=0),0,IF(V533="SBM 2.1 IIPS",J533*VLOOKUP(N533,'[2]NGP%'!$C:$D,2,FALSE),J533*SUMIFS('[2]NGP%'!$D:$D,'[2]NGP%'!$A:$A,V533,'[2]NGP%'!$B:$B,AA533)))</f>
        <v>0</v>
      </c>
      <c r="X533" s="37">
        <f>IF(OR(V533="non comm",V533="nil",J533=0),0,IF(V533="SBM 2.1 IIPS",J533*VLOOKUP(N533,'[2]NGP%'!$C:$E,3,FALSE),J533*SUMIFS('[2]NGP%'!$E:$E,'[2]NGP%'!$A:$A,V533,'[2]NGP%'!$B:$B,AA533)))</f>
        <v>0</v>
      </c>
      <c r="Y533" s="32"/>
      <c r="Z533" s="54" t="str">
        <f>IF(MID(H533,1,4)="Item","Nil",IF(G533="contract_cover",VLOOKUP(I533,'svc type'!C:D,2,FALSE),VLOOKUP(G533,'svc type'!A:D,4,FALSE)))</f>
        <v>Nil</v>
      </c>
      <c r="AA533" s="4" t="str">
        <f>IF(B533="","",VLOOKUP(B533,Sector!C:D,2,FALSE))</f>
        <v>STC</v>
      </c>
      <c r="AB533" s="4" t="str">
        <f t="shared" si="17"/>
        <v>shirley.phee</v>
      </c>
      <c r="AC533" s="4"/>
      <c r="AD533" s="4"/>
      <c r="AE533" s="4"/>
      <c r="AF533" s="4"/>
      <c r="AG533" s="4"/>
    </row>
    <row r="534" spans="1:33" x14ac:dyDescent="0.25">
      <c r="A534" s="57">
        <v>42251.447936886572</v>
      </c>
      <c r="B534" s="32" t="s">
        <v>67</v>
      </c>
      <c r="C534" s="32" t="s">
        <v>90</v>
      </c>
      <c r="D534" s="32" t="s">
        <v>89</v>
      </c>
      <c r="E534" s="32" t="s">
        <v>5593</v>
      </c>
      <c r="F534" s="32" t="s">
        <v>6390</v>
      </c>
      <c r="G534" s="32" t="s">
        <v>762</v>
      </c>
      <c r="H534" s="32" t="s">
        <v>5017</v>
      </c>
      <c r="I534" s="32" t="s">
        <v>260</v>
      </c>
      <c r="J534" s="35">
        <v>0</v>
      </c>
      <c r="K534" s="35">
        <v>0</v>
      </c>
      <c r="L534" s="35">
        <v>0</v>
      </c>
      <c r="M534" s="35">
        <v>0</v>
      </c>
      <c r="N534" s="32" t="s">
        <v>17</v>
      </c>
      <c r="O534" s="32" t="s">
        <v>18</v>
      </c>
      <c r="P534" s="32">
        <v>1</v>
      </c>
      <c r="Q534" s="32" t="s">
        <v>5594</v>
      </c>
      <c r="R534" s="39">
        <f t="shared" si="16"/>
        <v>1509</v>
      </c>
      <c r="S534" s="5" t="s">
        <v>51</v>
      </c>
      <c r="T534" s="5" t="s">
        <v>64</v>
      </c>
      <c r="U534" s="2"/>
      <c r="V534" s="2" t="str">
        <f>IF($J534+$L534=0,"nil",IF(OR($B534="TCU-WS",$B534=""),"non comm",IF(OR($G534="contract_cover",$H534="fixed price"),VLOOKUP($I534,'[1]mapping 2015'!$A:$B,2,FALSE),VLOOKUP($G534,'[1]mapping 2015'!$A:$B,2,FALSE))))</f>
        <v>nil</v>
      </c>
      <c r="W534" s="37">
        <f>IF(OR(V534="non comm",V534="nil",J534=0),0,IF(V534="SBM 2.1 IIPS",J534*VLOOKUP(N534,'[2]NGP%'!$C:$D,2,FALSE),J534*SUMIFS('[2]NGP%'!$D:$D,'[2]NGP%'!$A:$A,V534,'[2]NGP%'!$B:$B,AA534)))</f>
        <v>0</v>
      </c>
      <c r="X534" s="37">
        <f>IF(OR(V534="non comm",V534="nil",J534=0),0,IF(V534="SBM 2.1 IIPS",J534*VLOOKUP(N534,'[2]NGP%'!$C:$E,3,FALSE),J534*SUMIFS('[2]NGP%'!$E:$E,'[2]NGP%'!$A:$A,V534,'[2]NGP%'!$B:$B,AA534)))</f>
        <v>0</v>
      </c>
      <c r="Y534" s="32"/>
      <c r="Z534" s="54" t="str">
        <f>IF(MID(H534,1,4)="Item","Nil",IF(G534="contract_cover",VLOOKUP(I534,'svc type'!C:D,2,FALSE),VLOOKUP(G534,'svc type'!A:D,4,FALSE)))</f>
        <v>Nil</v>
      </c>
      <c r="AA534" s="4" t="str">
        <f>IF(B534="","",VLOOKUP(B534,Sector!C:D,2,FALSE))</f>
        <v>STC</v>
      </c>
      <c r="AB534" s="4" t="str">
        <f t="shared" si="17"/>
        <v>shirley.phee</v>
      </c>
      <c r="AC534" s="4"/>
      <c r="AD534" s="4"/>
      <c r="AE534" s="4"/>
      <c r="AF534" s="4"/>
      <c r="AG534" s="4"/>
    </row>
    <row r="535" spans="1:33" x14ac:dyDescent="0.25">
      <c r="A535" s="57">
        <v>42251.447936886572</v>
      </c>
      <c r="B535" s="32" t="s">
        <v>67</v>
      </c>
      <c r="C535" s="32" t="s">
        <v>90</v>
      </c>
      <c r="D535" s="32" t="s">
        <v>89</v>
      </c>
      <c r="E535" s="32" t="s">
        <v>5593</v>
      </c>
      <c r="F535" s="32" t="s">
        <v>6390</v>
      </c>
      <c r="G535" s="32" t="s">
        <v>855</v>
      </c>
      <c r="H535" s="32" t="s">
        <v>1940</v>
      </c>
      <c r="I535" s="32" t="s">
        <v>260</v>
      </c>
      <c r="J535" s="35">
        <v>0</v>
      </c>
      <c r="K535" s="35">
        <v>0</v>
      </c>
      <c r="L535" s="35">
        <v>0</v>
      </c>
      <c r="M535" s="35">
        <v>0</v>
      </c>
      <c r="N535" s="32" t="s">
        <v>17</v>
      </c>
      <c r="O535" s="32" t="s">
        <v>18</v>
      </c>
      <c r="P535" s="32">
        <v>1</v>
      </c>
      <c r="Q535" s="32" t="s">
        <v>5594</v>
      </c>
      <c r="R535" s="39">
        <f t="shared" si="16"/>
        <v>1509</v>
      </c>
      <c r="S535" s="5" t="s">
        <v>51</v>
      </c>
      <c r="T535" s="5" t="s">
        <v>64</v>
      </c>
      <c r="U535" s="2"/>
      <c r="V535" s="2" t="str">
        <f>IF($J535+$L535=0,"nil",IF(OR($B535="TCU-WS",$B535=""),"non comm",IF(OR($G535="contract_cover",$H535="fixed price"),VLOOKUP($I535,'[1]mapping 2015'!$A:$B,2,FALSE),VLOOKUP($G535,'[1]mapping 2015'!$A:$B,2,FALSE))))</f>
        <v>nil</v>
      </c>
      <c r="W535" s="37">
        <f>IF(OR(V535="non comm",V535="nil",J535=0),0,IF(V535="SBM 2.1 IIPS",J535*VLOOKUP(N535,'[2]NGP%'!$C:$D,2,FALSE),J535*SUMIFS('[2]NGP%'!$D:$D,'[2]NGP%'!$A:$A,V535,'[2]NGP%'!$B:$B,AA535)))</f>
        <v>0</v>
      </c>
      <c r="X535" s="37">
        <f>IF(OR(V535="non comm",V535="nil",J535=0),0,IF(V535="SBM 2.1 IIPS",J535*VLOOKUP(N535,'[2]NGP%'!$C:$E,3,FALSE),J535*SUMIFS('[2]NGP%'!$E:$E,'[2]NGP%'!$A:$A,V535,'[2]NGP%'!$B:$B,AA535)))</f>
        <v>0</v>
      </c>
      <c r="Y535" s="32"/>
      <c r="Z535" s="54" t="str">
        <f>IF(MID(H535,1,4)="Item","Nil",IF(G535="contract_cover",VLOOKUP(I535,'svc type'!C:D,2,FALSE),VLOOKUP(G535,'svc type'!A:D,4,FALSE)))</f>
        <v>Nil</v>
      </c>
      <c r="AA535" s="4" t="str">
        <f>IF(B535="","",VLOOKUP(B535,Sector!C:D,2,FALSE))</f>
        <v>STC</v>
      </c>
      <c r="AB535" s="4" t="str">
        <f t="shared" si="17"/>
        <v>shirley.phee</v>
      </c>
      <c r="AC535" s="4"/>
      <c r="AD535" s="4"/>
      <c r="AE535" s="4"/>
      <c r="AF535" s="4"/>
      <c r="AG535" s="4"/>
    </row>
    <row r="536" spans="1:33" x14ac:dyDescent="0.25">
      <c r="A536" s="57">
        <v>42251.447936886572</v>
      </c>
      <c r="B536" s="32" t="s">
        <v>67</v>
      </c>
      <c r="C536" s="32" t="s">
        <v>90</v>
      </c>
      <c r="D536" s="32" t="s">
        <v>89</v>
      </c>
      <c r="E536" s="32" t="s">
        <v>5593</v>
      </c>
      <c r="F536" s="32" t="s">
        <v>6390</v>
      </c>
      <c r="G536" s="32" t="s">
        <v>4069</v>
      </c>
      <c r="H536" s="32" t="s">
        <v>4070</v>
      </c>
      <c r="I536" s="32" t="s">
        <v>260</v>
      </c>
      <c r="J536" s="35">
        <v>0</v>
      </c>
      <c r="K536" s="35">
        <v>0</v>
      </c>
      <c r="L536" s="35">
        <v>0</v>
      </c>
      <c r="M536" s="35">
        <v>0</v>
      </c>
      <c r="N536" s="32" t="s">
        <v>17</v>
      </c>
      <c r="O536" s="32" t="s">
        <v>18</v>
      </c>
      <c r="P536" s="32">
        <v>1</v>
      </c>
      <c r="Q536" s="32" t="s">
        <v>5594</v>
      </c>
      <c r="R536" s="39">
        <f t="shared" si="16"/>
        <v>1509</v>
      </c>
      <c r="S536" s="5" t="s">
        <v>51</v>
      </c>
      <c r="T536" s="5" t="s">
        <v>64</v>
      </c>
      <c r="U536" s="2"/>
      <c r="V536" s="2" t="str">
        <f>IF($J536+$L536=0,"nil",IF(OR($B536="TCU-WS",$B536=""),"non comm",IF(OR($G536="contract_cover",$H536="fixed price"),VLOOKUP($I536,'[1]mapping 2015'!$A:$B,2,FALSE),VLOOKUP($G536,'[1]mapping 2015'!$A:$B,2,FALSE))))</f>
        <v>nil</v>
      </c>
      <c r="W536" s="37">
        <f>IF(OR(V536="non comm",V536="nil",J536=0),0,IF(V536="SBM 2.1 IIPS",J536*VLOOKUP(N536,'[2]NGP%'!$C:$D,2,FALSE),J536*SUMIFS('[2]NGP%'!$D:$D,'[2]NGP%'!$A:$A,V536,'[2]NGP%'!$B:$B,AA536)))</f>
        <v>0</v>
      </c>
      <c r="X536" s="37">
        <f>IF(OR(V536="non comm",V536="nil",J536=0),0,IF(V536="SBM 2.1 IIPS",J536*VLOOKUP(N536,'[2]NGP%'!$C:$E,3,FALSE),J536*SUMIFS('[2]NGP%'!$E:$E,'[2]NGP%'!$A:$A,V536,'[2]NGP%'!$B:$B,AA536)))</f>
        <v>0</v>
      </c>
      <c r="Y536" s="32"/>
      <c r="Z536" s="54" t="str">
        <f>IF(MID(H536,1,4)="Item","Nil",IF(G536="contract_cover",VLOOKUP(I536,'svc type'!C:D,2,FALSE),VLOOKUP(G536,'svc type'!A:D,4,FALSE)))</f>
        <v>Nil</v>
      </c>
      <c r="AA536" s="4" t="str">
        <f>IF(B536="","",VLOOKUP(B536,Sector!C:D,2,FALSE))</f>
        <v>STC</v>
      </c>
      <c r="AB536" s="4" t="str">
        <f t="shared" si="17"/>
        <v>shirley.phee</v>
      </c>
      <c r="AC536" s="4"/>
      <c r="AD536" s="4"/>
      <c r="AE536" s="4"/>
      <c r="AF536" s="4"/>
      <c r="AG536" s="4"/>
    </row>
    <row r="537" spans="1:33" x14ac:dyDescent="0.25">
      <c r="A537" s="57">
        <v>42251.447936886572</v>
      </c>
      <c r="B537" s="32" t="s">
        <v>67</v>
      </c>
      <c r="C537" s="32" t="s">
        <v>90</v>
      </c>
      <c r="D537" s="32" t="s">
        <v>89</v>
      </c>
      <c r="E537" s="32" t="s">
        <v>5593</v>
      </c>
      <c r="F537" s="32" t="s">
        <v>6390</v>
      </c>
      <c r="G537" s="32" t="s">
        <v>1941</v>
      </c>
      <c r="H537" s="32" t="s">
        <v>1942</v>
      </c>
      <c r="I537" s="32" t="s">
        <v>260</v>
      </c>
      <c r="J537" s="35">
        <v>0</v>
      </c>
      <c r="K537" s="35">
        <v>0</v>
      </c>
      <c r="L537" s="35">
        <v>0</v>
      </c>
      <c r="M537" s="35">
        <v>0</v>
      </c>
      <c r="N537" s="32" t="s">
        <v>17</v>
      </c>
      <c r="O537" s="32" t="s">
        <v>18</v>
      </c>
      <c r="P537" s="32">
        <v>1</v>
      </c>
      <c r="Q537" s="32" t="s">
        <v>5594</v>
      </c>
      <c r="R537" s="39">
        <f t="shared" si="16"/>
        <v>1509</v>
      </c>
      <c r="S537" s="5" t="s">
        <v>51</v>
      </c>
      <c r="T537" s="5" t="s">
        <v>64</v>
      </c>
      <c r="U537" s="2"/>
      <c r="V537" s="2" t="str">
        <f>IF($J537+$L537=0,"nil",IF(OR($B537="TCU-WS",$B537=""),"non comm",IF(OR($G537="contract_cover",$H537="fixed price"),VLOOKUP($I537,'[1]mapping 2015'!$A:$B,2,FALSE),VLOOKUP($G537,'[1]mapping 2015'!$A:$B,2,FALSE))))</f>
        <v>nil</v>
      </c>
      <c r="W537" s="37">
        <f>IF(OR(V537="non comm",V537="nil",J537=0),0,IF(V537="SBM 2.1 IIPS",J537*VLOOKUP(N537,'[2]NGP%'!$C:$D,2,FALSE),J537*SUMIFS('[2]NGP%'!$D:$D,'[2]NGP%'!$A:$A,V537,'[2]NGP%'!$B:$B,AA537)))</f>
        <v>0</v>
      </c>
      <c r="X537" s="37">
        <f>IF(OR(V537="non comm",V537="nil",J537=0),0,IF(V537="SBM 2.1 IIPS",J537*VLOOKUP(N537,'[2]NGP%'!$C:$E,3,FALSE),J537*SUMIFS('[2]NGP%'!$E:$E,'[2]NGP%'!$A:$A,V537,'[2]NGP%'!$B:$B,AA537)))</f>
        <v>0</v>
      </c>
      <c r="Y537" s="32"/>
      <c r="Z537" s="54" t="str">
        <f>IF(MID(H537,1,4)="Item","Nil",IF(G537="contract_cover",VLOOKUP(I537,'svc type'!C:D,2,FALSE),VLOOKUP(G537,'svc type'!A:D,4,FALSE)))</f>
        <v>Nil</v>
      </c>
      <c r="AA537" s="4" t="str">
        <f>IF(B537="","",VLOOKUP(B537,Sector!C:D,2,FALSE))</f>
        <v>STC</v>
      </c>
      <c r="AB537" s="4" t="str">
        <f t="shared" si="17"/>
        <v>shirley.phee</v>
      </c>
      <c r="AC537" s="4"/>
      <c r="AD537" s="4"/>
      <c r="AE537" s="4"/>
      <c r="AF537" s="4"/>
      <c r="AG537" s="4"/>
    </row>
    <row r="538" spans="1:33" x14ac:dyDescent="0.25">
      <c r="A538" s="57">
        <v>42251.447936886572</v>
      </c>
      <c r="B538" s="32" t="s">
        <v>67</v>
      </c>
      <c r="C538" s="32" t="s">
        <v>90</v>
      </c>
      <c r="D538" s="32" t="s">
        <v>89</v>
      </c>
      <c r="E538" s="32" t="s">
        <v>5593</v>
      </c>
      <c r="F538" s="32" t="s">
        <v>6390</v>
      </c>
      <c r="G538" s="32" t="s">
        <v>1957</v>
      </c>
      <c r="H538" s="32" t="s">
        <v>1958</v>
      </c>
      <c r="I538" s="32" t="s">
        <v>260</v>
      </c>
      <c r="J538" s="35">
        <v>0</v>
      </c>
      <c r="K538" s="35">
        <v>0</v>
      </c>
      <c r="L538" s="35">
        <v>0</v>
      </c>
      <c r="M538" s="35">
        <v>0</v>
      </c>
      <c r="N538" s="32" t="s">
        <v>17</v>
      </c>
      <c r="O538" s="32" t="s">
        <v>18</v>
      </c>
      <c r="P538" s="32">
        <v>1</v>
      </c>
      <c r="Q538" s="32" t="s">
        <v>5594</v>
      </c>
      <c r="R538" s="39">
        <f t="shared" si="16"/>
        <v>1509</v>
      </c>
      <c r="S538" s="5" t="s">
        <v>51</v>
      </c>
      <c r="T538" s="5" t="s">
        <v>64</v>
      </c>
      <c r="U538" s="2"/>
      <c r="V538" s="2" t="str">
        <f>IF($J538+$L538=0,"nil",IF(OR($B538="TCU-WS",$B538=""),"non comm",IF(OR($G538="contract_cover",$H538="fixed price"),VLOOKUP($I538,'[1]mapping 2015'!$A:$B,2,FALSE),VLOOKUP($G538,'[1]mapping 2015'!$A:$B,2,FALSE))))</f>
        <v>nil</v>
      </c>
      <c r="W538" s="37">
        <f>IF(OR(V538="non comm",V538="nil",J538=0),0,IF(V538="SBM 2.1 IIPS",J538*VLOOKUP(N538,'[2]NGP%'!$C:$D,2,FALSE),J538*SUMIFS('[2]NGP%'!$D:$D,'[2]NGP%'!$A:$A,V538,'[2]NGP%'!$B:$B,AA538)))</f>
        <v>0</v>
      </c>
      <c r="X538" s="37">
        <f>IF(OR(V538="non comm",V538="nil",J538=0),0,IF(V538="SBM 2.1 IIPS",J538*VLOOKUP(N538,'[2]NGP%'!$C:$E,3,FALSE),J538*SUMIFS('[2]NGP%'!$E:$E,'[2]NGP%'!$A:$A,V538,'[2]NGP%'!$B:$B,AA538)))</f>
        <v>0</v>
      </c>
      <c r="Y538" s="32"/>
      <c r="Z538" s="54" t="str">
        <f>IF(MID(H538,1,4)="Item","Nil",IF(G538="contract_cover",VLOOKUP(I538,'svc type'!C:D,2,FALSE),VLOOKUP(G538,'svc type'!A:D,4,FALSE)))</f>
        <v>Nil</v>
      </c>
      <c r="AA538" s="4" t="str">
        <f>IF(B538="","",VLOOKUP(B538,Sector!C:D,2,FALSE))</f>
        <v>STC</v>
      </c>
      <c r="AB538" s="4" t="str">
        <f t="shared" si="17"/>
        <v>shirley.phee</v>
      </c>
      <c r="AC538" s="4"/>
      <c r="AD538" s="4"/>
      <c r="AE538" s="4"/>
      <c r="AF538" s="4"/>
      <c r="AG538" s="4"/>
    </row>
    <row r="539" spans="1:33" x14ac:dyDescent="0.25">
      <c r="A539" s="57">
        <v>42251.447936886572</v>
      </c>
      <c r="B539" s="32" t="s">
        <v>67</v>
      </c>
      <c r="C539" s="32" t="s">
        <v>90</v>
      </c>
      <c r="D539" s="32" t="s">
        <v>89</v>
      </c>
      <c r="E539" s="32" t="s">
        <v>5593</v>
      </c>
      <c r="F539" s="32" t="s">
        <v>6390</v>
      </c>
      <c r="G539" s="32" t="s">
        <v>1957</v>
      </c>
      <c r="H539" s="32" t="s">
        <v>1959</v>
      </c>
      <c r="I539" s="32" t="s">
        <v>260</v>
      </c>
      <c r="J539" s="35">
        <v>0</v>
      </c>
      <c r="K539" s="35">
        <v>0</v>
      </c>
      <c r="L539" s="35">
        <v>0</v>
      </c>
      <c r="M539" s="35">
        <v>0</v>
      </c>
      <c r="N539" s="32" t="s">
        <v>17</v>
      </c>
      <c r="O539" s="32" t="s">
        <v>18</v>
      </c>
      <c r="P539" s="32">
        <v>1</v>
      </c>
      <c r="Q539" s="32" t="s">
        <v>5594</v>
      </c>
      <c r="R539" s="39">
        <f t="shared" si="16"/>
        <v>1509</v>
      </c>
      <c r="S539" s="5" t="s">
        <v>51</v>
      </c>
      <c r="T539" s="5" t="s">
        <v>64</v>
      </c>
      <c r="U539" s="2"/>
      <c r="V539" s="2" t="str">
        <f>IF($J539+$L539=0,"nil",IF(OR($B539="TCU-WS",$B539=""),"non comm",IF(OR($G539="contract_cover",$H539="fixed price"),VLOOKUP($I539,'[1]mapping 2015'!$A:$B,2,FALSE),VLOOKUP($G539,'[1]mapping 2015'!$A:$B,2,FALSE))))</f>
        <v>nil</v>
      </c>
      <c r="W539" s="37">
        <f>IF(OR(V539="non comm",V539="nil",J539=0),0,IF(V539="SBM 2.1 IIPS",J539*VLOOKUP(N539,'[2]NGP%'!$C:$D,2,FALSE),J539*SUMIFS('[2]NGP%'!$D:$D,'[2]NGP%'!$A:$A,V539,'[2]NGP%'!$B:$B,AA539)))</f>
        <v>0</v>
      </c>
      <c r="X539" s="37">
        <f>IF(OR(V539="non comm",V539="nil",J539=0),0,IF(V539="SBM 2.1 IIPS",J539*VLOOKUP(N539,'[2]NGP%'!$C:$E,3,FALSE),J539*SUMIFS('[2]NGP%'!$E:$E,'[2]NGP%'!$A:$A,V539,'[2]NGP%'!$B:$B,AA539)))</f>
        <v>0</v>
      </c>
      <c r="Y539" s="32"/>
      <c r="Z539" s="54" t="str">
        <f>IF(MID(H539,1,4)="Item","Nil",IF(G539="contract_cover",VLOOKUP(I539,'svc type'!C:D,2,FALSE),VLOOKUP(G539,'svc type'!A:D,4,FALSE)))</f>
        <v>Nil</v>
      </c>
      <c r="AA539" s="4" t="str">
        <f>IF(B539="","",VLOOKUP(B539,Sector!C:D,2,FALSE))</f>
        <v>STC</v>
      </c>
      <c r="AB539" s="4" t="str">
        <f t="shared" si="17"/>
        <v>shirley.phee</v>
      </c>
      <c r="AC539" s="4"/>
      <c r="AD539" s="4"/>
      <c r="AE539" s="4"/>
      <c r="AF539" s="4"/>
      <c r="AG539" s="4"/>
    </row>
    <row r="540" spans="1:33" x14ac:dyDescent="0.25">
      <c r="A540" s="57">
        <v>42251.447936886572</v>
      </c>
      <c r="B540" s="32" t="s">
        <v>67</v>
      </c>
      <c r="C540" s="32" t="s">
        <v>90</v>
      </c>
      <c r="D540" s="32" t="s">
        <v>89</v>
      </c>
      <c r="E540" s="32" t="s">
        <v>5593</v>
      </c>
      <c r="F540" s="32" t="s">
        <v>6390</v>
      </c>
      <c r="G540" s="32" t="s">
        <v>1081</v>
      </c>
      <c r="H540" s="32" t="s">
        <v>1960</v>
      </c>
      <c r="I540" s="32" t="s">
        <v>260</v>
      </c>
      <c r="J540" s="35">
        <v>0</v>
      </c>
      <c r="K540" s="35">
        <v>0</v>
      </c>
      <c r="L540" s="35">
        <v>0</v>
      </c>
      <c r="M540" s="35">
        <v>0</v>
      </c>
      <c r="N540" s="32" t="s">
        <v>17</v>
      </c>
      <c r="O540" s="32" t="s">
        <v>18</v>
      </c>
      <c r="P540" s="32">
        <v>1</v>
      </c>
      <c r="Q540" s="32" t="s">
        <v>5594</v>
      </c>
      <c r="R540" s="39">
        <f t="shared" si="16"/>
        <v>1509</v>
      </c>
      <c r="S540" s="5" t="s">
        <v>51</v>
      </c>
      <c r="T540" s="5" t="s">
        <v>64</v>
      </c>
      <c r="U540" s="2"/>
      <c r="V540" s="2" t="str">
        <f>IF($J540+$L540=0,"nil",IF(OR($B540="TCU-WS",$B540=""),"non comm",IF(OR($G540="contract_cover",$H540="fixed price"),VLOOKUP($I540,'[1]mapping 2015'!$A:$B,2,FALSE),VLOOKUP($G540,'[1]mapping 2015'!$A:$B,2,FALSE))))</f>
        <v>nil</v>
      </c>
      <c r="W540" s="37">
        <f>IF(OR(V540="non comm",V540="nil",J540=0),0,IF(V540="SBM 2.1 IIPS",J540*VLOOKUP(N540,'[2]NGP%'!$C:$D,2,FALSE),J540*SUMIFS('[2]NGP%'!$D:$D,'[2]NGP%'!$A:$A,V540,'[2]NGP%'!$B:$B,AA540)))</f>
        <v>0</v>
      </c>
      <c r="X540" s="37">
        <f>IF(OR(V540="non comm",V540="nil",J540=0),0,IF(V540="SBM 2.1 IIPS",J540*VLOOKUP(N540,'[2]NGP%'!$C:$E,3,FALSE),J540*SUMIFS('[2]NGP%'!$E:$E,'[2]NGP%'!$A:$A,V540,'[2]NGP%'!$B:$B,AA540)))</f>
        <v>0</v>
      </c>
      <c r="Y540" s="32"/>
      <c r="Z540" s="54" t="str">
        <f>IF(MID(H540,1,4)="Item","Nil",IF(G540="contract_cover",VLOOKUP(I540,'svc type'!C:D,2,FALSE),VLOOKUP(G540,'svc type'!A:D,4,FALSE)))</f>
        <v>Nil</v>
      </c>
      <c r="AA540" s="4" t="str">
        <f>IF(B540="","",VLOOKUP(B540,Sector!C:D,2,FALSE))</f>
        <v>STC</v>
      </c>
      <c r="AB540" s="4" t="str">
        <f t="shared" si="17"/>
        <v>shirley.phee</v>
      </c>
      <c r="AC540" s="4"/>
      <c r="AD540" s="4"/>
      <c r="AE540" s="4"/>
      <c r="AF540" s="4"/>
      <c r="AG540" s="4"/>
    </row>
    <row r="541" spans="1:33" x14ac:dyDescent="0.25">
      <c r="A541" s="57">
        <v>42251.447936886572</v>
      </c>
      <c r="B541" s="32" t="s">
        <v>67</v>
      </c>
      <c r="C541" s="32" t="s">
        <v>90</v>
      </c>
      <c r="D541" s="32" t="s">
        <v>89</v>
      </c>
      <c r="E541" s="32" t="s">
        <v>5593</v>
      </c>
      <c r="F541" s="32" t="s">
        <v>6390</v>
      </c>
      <c r="G541" s="32" t="s">
        <v>1081</v>
      </c>
      <c r="H541" s="32" t="s">
        <v>1927</v>
      </c>
      <c r="I541" s="32" t="s">
        <v>260</v>
      </c>
      <c r="J541" s="35">
        <v>0</v>
      </c>
      <c r="K541" s="35">
        <v>0</v>
      </c>
      <c r="L541" s="35">
        <v>0</v>
      </c>
      <c r="M541" s="35">
        <v>0</v>
      </c>
      <c r="N541" s="32" t="s">
        <v>17</v>
      </c>
      <c r="O541" s="32" t="s">
        <v>18</v>
      </c>
      <c r="P541" s="32">
        <v>1</v>
      </c>
      <c r="Q541" s="32" t="s">
        <v>5594</v>
      </c>
      <c r="R541" s="39">
        <f t="shared" si="16"/>
        <v>1509</v>
      </c>
      <c r="S541" s="5" t="s">
        <v>51</v>
      </c>
      <c r="T541" s="5" t="s">
        <v>64</v>
      </c>
      <c r="U541" s="2"/>
      <c r="V541" s="2" t="str">
        <f>IF($J541+$L541=0,"nil",IF(OR($B541="TCU-WS",$B541=""),"non comm",IF(OR($G541="contract_cover",$H541="fixed price"),VLOOKUP($I541,'[1]mapping 2015'!$A:$B,2,FALSE),VLOOKUP($G541,'[1]mapping 2015'!$A:$B,2,FALSE))))</f>
        <v>nil</v>
      </c>
      <c r="W541" s="37">
        <f>IF(OR(V541="non comm",V541="nil",J541=0),0,IF(V541="SBM 2.1 IIPS",J541*VLOOKUP(N541,'[2]NGP%'!$C:$D,2,FALSE),J541*SUMIFS('[2]NGP%'!$D:$D,'[2]NGP%'!$A:$A,V541,'[2]NGP%'!$B:$B,AA541)))</f>
        <v>0</v>
      </c>
      <c r="X541" s="37">
        <f>IF(OR(V541="non comm",V541="nil",J541=0),0,IF(V541="SBM 2.1 IIPS",J541*VLOOKUP(N541,'[2]NGP%'!$C:$E,3,FALSE),J541*SUMIFS('[2]NGP%'!$E:$E,'[2]NGP%'!$A:$A,V541,'[2]NGP%'!$B:$B,AA541)))</f>
        <v>0</v>
      </c>
      <c r="Y541" s="32"/>
      <c r="Z541" s="54" t="str">
        <f>IF(MID(H541,1,4)="Item","Nil",IF(G541="contract_cover",VLOOKUP(I541,'svc type'!C:D,2,FALSE),VLOOKUP(G541,'svc type'!A:D,4,FALSE)))</f>
        <v>Nil</v>
      </c>
      <c r="AA541" s="4" t="str">
        <f>IF(B541="","",VLOOKUP(B541,Sector!C:D,2,FALSE))</f>
        <v>STC</v>
      </c>
      <c r="AB541" s="4" t="str">
        <f t="shared" si="17"/>
        <v>shirley.phee</v>
      </c>
      <c r="AC541" s="4"/>
      <c r="AD541" s="4"/>
      <c r="AE541" s="4"/>
      <c r="AF541" s="4"/>
      <c r="AG541" s="4"/>
    </row>
    <row r="542" spans="1:33" x14ac:dyDescent="0.25">
      <c r="A542" s="57">
        <v>42251.447936886572</v>
      </c>
      <c r="B542" s="32" t="s">
        <v>67</v>
      </c>
      <c r="C542" s="32" t="s">
        <v>90</v>
      </c>
      <c r="D542" s="32" t="s">
        <v>89</v>
      </c>
      <c r="E542" s="32" t="s">
        <v>5593</v>
      </c>
      <c r="F542" s="32" t="s">
        <v>6390</v>
      </c>
      <c r="G542" s="32" t="s">
        <v>1937</v>
      </c>
      <c r="H542" s="32" t="s">
        <v>1938</v>
      </c>
      <c r="I542" s="32" t="s">
        <v>260</v>
      </c>
      <c r="J542" s="35">
        <v>0</v>
      </c>
      <c r="K542" s="35">
        <v>0</v>
      </c>
      <c r="L542" s="35">
        <v>0</v>
      </c>
      <c r="M542" s="35">
        <v>0</v>
      </c>
      <c r="N542" s="32" t="s">
        <v>17</v>
      </c>
      <c r="O542" s="32" t="s">
        <v>18</v>
      </c>
      <c r="P542" s="32">
        <v>1</v>
      </c>
      <c r="Q542" s="32" t="s">
        <v>5594</v>
      </c>
      <c r="R542" s="39">
        <f t="shared" si="16"/>
        <v>1509</v>
      </c>
      <c r="S542" s="5" t="s">
        <v>51</v>
      </c>
      <c r="T542" s="5" t="s">
        <v>64</v>
      </c>
      <c r="U542" s="2"/>
      <c r="V542" s="2" t="str">
        <f>IF($J542+$L542=0,"nil",IF(OR($B542="TCU-WS",$B542=""),"non comm",IF(OR($G542="contract_cover",$H542="fixed price"),VLOOKUP($I542,'[1]mapping 2015'!$A:$B,2,FALSE),VLOOKUP($G542,'[1]mapping 2015'!$A:$B,2,FALSE))))</f>
        <v>nil</v>
      </c>
      <c r="W542" s="37">
        <f>IF(OR(V542="non comm",V542="nil",J542=0),0,IF(V542="SBM 2.1 IIPS",J542*VLOOKUP(N542,'[2]NGP%'!$C:$D,2,FALSE),J542*SUMIFS('[2]NGP%'!$D:$D,'[2]NGP%'!$A:$A,V542,'[2]NGP%'!$B:$B,AA542)))</f>
        <v>0</v>
      </c>
      <c r="X542" s="37">
        <f>IF(OR(V542="non comm",V542="nil",J542=0),0,IF(V542="SBM 2.1 IIPS",J542*VLOOKUP(N542,'[2]NGP%'!$C:$E,3,FALSE),J542*SUMIFS('[2]NGP%'!$E:$E,'[2]NGP%'!$A:$A,V542,'[2]NGP%'!$B:$B,AA542)))</f>
        <v>0</v>
      </c>
      <c r="Y542" s="32"/>
      <c r="Z542" s="54" t="str">
        <f>IF(MID(H542,1,4)="Item","Nil",IF(G542="contract_cover",VLOOKUP(I542,'svc type'!C:D,2,FALSE),VLOOKUP(G542,'svc type'!A:D,4,FALSE)))</f>
        <v>Nil</v>
      </c>
      <c r="AA542" s="4" t="str">
        <f>IF(B542="","",VLOOKUP(B542,Sector!C:D,2,FALSE))</f>
        <v>STC</v>
      </c>
      <c r="AB542" s="4" t="str">
        <f t="shared" si="17"/>
        <v>shirley.phee</v>
      </c>
      <c r="AC542" s="4"/>
      <c r="AD542" s="4"/>
      <c r="AE542" s="4"/>
      <c r="AF542" s="4"/>
      <c r="AG542" s="4"/>
    </row>
    <row r="543" spans="1:33" x14ac:dyDescent="0.25">
      <c r="A543" s="57">
        <v>42251.447936886572</v>
      </c>
      <c r="B543" s="32" t="s">
        <v>67</v>
      </c>
      <c r="C543" s="32" t="s">
        <v>90</v>
      </c>
      <c r="D543" s="32" t="s">
        <v>89</v>
      </c>
      <c r="E543" s="32" t="s">
        <v>5593</v>
      </c>
      <c r="F543" s="32" t="s">
        <v>6390</v>
      </c>
      <c r="G543" s="32" t="s">
        <v>1937</v>
      </c>
      <c r="H543" s="32" t="s">
        <v>1939</v>
      </c>
      <c r="I543" s="32" t="s">
        <v>260</v>
      </c>
      <c r="J543" s="35">
        <v>0</v>
      </c>
      <c r="K543" s="35">
        <v>0</v>
      </c>
      <c r="L543" s="35">
        <v>0</v>
      </c>
      <c r="M543" s="35">
        <v>0</v>
      </c>
      <c r="N543" s="32" t="s">
        <v>17</v>
      </c>
      <c r="O543" s="32" t="s">
        <v>18</v>
      </c>
      <c r="P543" s="32">
        <v>1</v>
      </c>
      <c r="Q543" s="32" t="s">
        <v>5594</v>
      </c>
      <c r="R543" s="39">
        <f t="shared" si="16"/>
        <v>1509</v>
      </c>
      <c r="S543" s="5" t="s">
        <v>51</v>
      </c>
      <c r="T543" s="5" t="s">
        <v>64</v>
      </c>
      <c r="U543" s="2"/>
      <c r="V543" s="2" t="str">
        <f>IF($J543+$L543=0,"nil",IF(OR($B543="TCU-WS",$B543=""),"non comm",IF(OR($G543="contract_cover",$H543="fixed price"),VLOOKUP($I543,'[1]mapping 2015'!$A:$B,2,FALSE),VLOOKUP($G543,'[1]mapping 2015'!$A:$B,2,FALSE))))</f>
        <v>nil</v>
      </c>
      <c r="W543" s="37">
        <f>IF(OR(V543="non comm",V543="nil",J543=0),0,IF(V543="SBM 2.1 IIPS",J543*VLOOKUP(N543,'[2]NGP%'!$C:$D,2,FALSE),J543*SUMIFS('[2]NGP%'!$D:$D,'[2]NGP%'!$A:$A,V543,'[2]NGP%'!$B:$B,AA543)))</f>
        <v>0</v>
      </c>
      <c r="X543" s="37">
        <f>IF(OR(V543="non comm",V543="nil",J543=0),0,IF(V543="SBM 2.1 IIPS",J543*VLOOKUP(N543,'[2]NGP%'!$C:$E,3,FALSE),J543*SUMIFS('[2]NGP%'!$E:$E,'[2]NGP%'!$A:$A,V543,'[2]NGP%'!$B:$B,AA543)))</f>
        <v>0</v>
      </c>
      <c r="Y543" s="32"/>
      <c r="Z543" s="54" t="str">
        <f>IF(MID(H543,1,4)="Item","Nil",IF(G543="contract_cover",VLOOKUP(I543,'svc type'!C:D,2,FALSE),VLOOKUP(G543,'svc type'!A:D,4,FALSE)))</f>
        <v>Nil</v>
      </c>
      <c r="AA543" s="4" t="str">
        <f>IF(B543="","",VLOOKUP(B543,Sector!C:D,2,FALSE))</f>
        <v>STC</v>
      </c>
      <c r="AB543" s="4" t="str">
        <f t="shared" si="17"/>
        <v>shirley.phee</v>
      </c>
      <c r="AC543" s="4"/>
      <c r="AD543" s="4"/>
      <c r="AE543" s="4"/>
      <c r="AF543" s="4"/>
      <c r="AG543" s="4"/>
    </row>
    <row r="544" spans="1:33" x14ac:dyDescent="0.25">
      <c r="A544" s="57">
        <v>42251.447936886572</v>
      </c>
      <c r="B544" s="32" t="s">
        <v>67</v>
      </c>
      <c r="C544" s="32" t="s">
        <v>90</v>
      </c>
      <c r="D544" s="32" t="s">
        <v>89</v>
      </c>
      <c r="E544" s="32" t="s">
        <v>5593</v>
      </c>
      <c r="F544" s="32" t="s">
        <v>6390</v>
      </c>
      <c r="G544" s="32" t="s">
        <v>760</v>
      </c>
      <c r="H544" s="32" t="s">
        <v>5595</v>
      </c>
      <c r="I544" s="32" t="s">
        <v>260</v>
      </c>
      <c r="J544" s="35">
        <v>0</v>
      </c>
      <c r="K544" s="35">
        <v>0</v>
      </c>
      <c r="L544" s="35">
        <v>0</v>
      </c>
      <c r="M544" s="35">
        <v>0</v>
      </c>
      <c r="N544" s="32" t="s">
        <v>17</v>
      </c>
      <c r="O544" s="32" t="s">
        <v>18</v>
      </c>
      <c r="P544" s="32">
        <v>1</v>
      </c>
      <c r="Q544" s="32" t="s">
        <v>5594</v>
      </c>
      <c r="R544" s="39">
        <f t="shared" si="16"/>
        <v>1509</v>
      </c>
      <c r="S544" s="5" t="s">
        <v>51</v>
      </c>
      <c r="T544" s="5" t="s">
        <v>64</v>
      </c>
      <c r="U544" s="2"/>
      <c r="V544" s="2" t="str">
        <f>IF($J544+$L544=0,"nil",IF(OR($B544="TCU-WS",$B544=""),"non comm",IF(OR($G544="contract_cover",$H544="fixed price"),VLOOKUP($I544,'[1]mapping 2015'!$A:$B,2,FALSE),VLOOKUP($G544,'[1]mapping 2015'!$A:$B,2,FALSE))))</f>
        <v>nil</v>
      </c>
      <c r="W544" s="37">
        <f>IF(OR(V544="non comm",V544="nil",J544=0),0,IF(V544="SBM 2.1 IIPS",J544*VLOOKUP(N544,'[2]NGP%'!$C:$D,2,FALSE),J544*SUMIFS('[2]NGP%'!$D:$D,'[2]NGP%'!$A:$A,V544,'[2]NGP%'!$B:$B,AA544)))</f>
        <v>0</v>
      </c>
      <c r="X544" s="37">
        <f>IF(OR(V544="non comm",V544="nil",J544=0),0,IF(V544="SBM 2.1 IIPS",J544*VLOOKUP(N544,'[2]NGP%'!$C:$E,3,FALSE),J544*SUMIFS('[2]NGP%'!$E:$E,'[2]NGP%'!$A:$A,V544,'[2]NGP%'!$B:$B,AA544)))</f>
        <v>0</v>
      </c>
      <c r="Y544" s="32"/>
      <c r="Z544" s="54" t="str">
        <f>IF(MID(H544,1,4)="Item","Nil",IF(G544="contract_cover",VLOOKUP(I544,'svc type'!C:D,2,FALSE),VLOOKUP(G544,'svc type'!A:D,4,FALSE)))</f>
        <v>Nil</v>
      </c>
      <c r="AA544" s="4" t="str">
        <f>IF(B544="","",VLOOKUP(B544,Sector!C:D,2,FALSE))</f>
        <v>STC</v>
      </c>
      <c r="AB544" s="4" t="str">
        <f t="shared" si="17"/>
        <v>shirley.phee</v>
      </c>
      <c r="AC544" s="4"/>
      <c r="AD544" s="4"/>
      <c r="AE544" s="4"/>
      <c r="AF544" s="4"/>
      <c r="AG544" s="4"/>
    </row>
    <row r="545" spans="1:33" x14ac:dyDescent="0.25">
      <c r="A545" s="57">
        <v>42251.447936886572</v>
      </c>
      <c r="B545" s="32" t="s">
        <v>67</v>
      </c>
      <c r="C545" s="32" t="s">
        <v>90</v>
      </c>
      <c r="D545" s="32" t="s">
        <v>89</v>
      </c>
      <c r="E545" s="32" t="s">
        <v>5593</v>
      </c>
      <c r="F545" s="32" t="s">
        <v>6390</v>
      </c>
      <c r="G545" s="32" t="s">
        <v>760</v>
      </c>
      <c r="H545" s="32" t="s">
        <v>5596</v>
      </c>
      <c r="I545" s="32" t="s">
        <v>260</v>
      </c>
      <c r="J545" s="35">
        <v>0</v>
      </c>
      <c r="K545" s="35">
        <v>0</v>
      </c>
      <c r="L545" s="35">
        <v>0</v>
      </c>
      <c r="M545" s="35">
        <v>0</v>
      </c>
      <c r="N545" s="32" t="s">
        <v>17</v>
      </c>
      <c r="O545" s="32" t="s">
        <v>18</v>
      </c>
      <c r="P545" s="32">
        <v>1</v>
      </c>
      <c r="Q545" s="32" t="s">
        <v>5594</v>
      </c>
      <c r="R545" s="39">
        <f t="shared" si="16"/>
        <v>1509</v>
      </c>
      <c r="S545" s="5" t="s">
        <v>51</v>
      </c>
      <c r="T545" s="5" t="s">
        <v>64</v>
      </c>
      <c r="U545" s="2"/>
      <c r="V545" s="2" t="str">
        <f>IF($J545+$L545=0,"nil",IF(OR($B545="TCU-WS",$B545=""),"non comm",IF(OR($G545="contract_cover",$H545="fixed price"),VLOOKUP($I545,'[1]mapping 2015'!$A:$B,2,FALSE),VLOOKUP($G545,'[1]mapping 2015'!$A:$B,2,FALSE))))</f>
        <v>nil</v>
      </c>
      <c r="W545" s="37">
        <f>IF(OR(V545="non comm",V545="nil",J545=0),0,IF(V545="SBM 2.1 IIPS",J545*VLOOKUP(N545,'[2]NGP%'!$C:$D,2,FALSE),J545*SUMIFS('[2]NGP%'!$D:$D,'[2]NGP%'!$A:$A,V545,'[2]NGP%'!$B:$B,AA545)))</f>
        <v>0</v>
      </c>
      <c r="X545" s="37">
        <f>IF(OR(V545="non comm",V545="nil",J545=0),0,IF(V545="SBM 2.1 IIPS",J545*VLOOKUP(N545,'[2]NGP%'!$C:$E,3,FALSE),J545*SUMIFS('[2]NGP%'!$E:$E,'[2]NGP%'!$A:$A,V545,'[2]NGP%'!$B:$B,AA545)))</f>
        <v>0</v>
      </c>
      <c r="Y545" s="32"/>
      <c r="Z545" s="54" t="str">
        <f>IF(MID(H545,1,4)="Item","Nil",IF(G545="contract_cover",VLOOKUP(I545,'svc type'!C:D,2,FALSE),VLOOKUP(G545,'svc type'!A:D,4,FALSE)))</f>
        <v>Nil</v>
      </c>
      <c r="AA545" s="4" t="str">
        <f>IF(B545="","",VLOOKUP(B545,Sector!C:D,2,FALSE))</f>
        <v>STC</v>
      </c>
      <c r="AB545" s="4" t="str">
        <f t="shared" si="17"/>
        <v>shirley.phee</v>
      </c>
      <c r="AC545" s="4"/>
      <c r="AD545" s="4"/>
      <c r="AE545" s="4"/>
      <c r="AF545" s="4"/>
      <c r="AG545" s="4"/>
    </row>
    <row r="546" spans="1:33" x14ac:dyDescent="0.25">
      <c r="A546" s="57">
        <v>42251.447936886572</v>
      </c>
      <c r="B546" s="32" t="s">
        <v>67</v>
      </c>
      <c r="C546" s="32" t="s">
        <v>90</v>
      </c>
      <c r="D546" s="32" t="s">
        <v>89</v>
      </c>
      <c r="E546" s="32" t="s">
        <v>5593</v>
      </c>
      <c r="F546" s="32" t="s">
        <v>6390</v>
      </c>
      <c r="G546" s="32" t="s">
        <v>5597</v>
      </c>
      <c r="H546" s="32" t="s">
        <v>5598</v>
      </c>
      <c r="I546" s="32" t="s">
        <v>260</v>
      </c>
      <c r="J546" s="35">
        <v>0</v>
      </c>
      <c r="K546" s="35">
        <v>0</v>
      </c>
      <c r="L546" s="35">
        <v>0</v>
      </c>
      <c r="M546" s="35">
        <v>0</v>
      </c>
      <c r="N546" s="32" t="s">
        <v>17</v>
      </c>
      <c r="O546" s="32" t="s">
        <v>18</v>
      </c>
      <c r="P546" s="32">
        <v>1</v>
      </c>
      <c r="Q546" s="32" t="s">
        <v>5594</v>
      </c>
      <c r="R546" s="39">
        <f t="shared" si="16"/>
        <v>1509</v>
      </c>
      <c r="S546" s="5" t="s">
        <v>51</v>
      </c>
      <c r="T546" s="5" t="s">
        <v>64</v>
      </c>
      <c r="U546" s="2"/>
      <c r="V546" s="2" t="str">
        <f>IF($J546+$L546=0,"nil",IF(OR($B546="TCU-WS",$B546=""),"non comm",IF(OR($G546="contract_cover",$H546="fixed price"),VLOOKUP($I546,'[1]mapping 2015'!$A:$B,2,FALSE),VLOOKUP($G546,'[1]mapping 2015'!$A:$B,2,FALSE))))</f>
        <v>nil</v>
      </c>
      <c r="W546" s="37">
        <f>IF(OR(V546="non comm",V546="nil",J546=0),0,IF(V546="SBM 2.1 IIPS",J546*VLOOKUP(N546,'[2]NGP%'!$C:$D,2,FALSE),J546*SUMIFS('[2]NGP%'!$D:$D,'[2]NGP%'!$A:$A,V546,'[2]NGP%'!$B:$B,AA546)))</f>
        <v>0</v>
      </c>
      <c r="X546" s="37">
        <f>IF(OR(V546="non comm",V546="nil",J546=0),0,IF(V546="SBM 2.1 IIPS",J546*VLOOKUP(N546,'[2]NGP%'!$C:$E,3,FALSE),J546*SUMIFS('[2]NGP%'!$E:$E,'[2]NGP%'!$A:$A,V546,'[2]NGP%'!$B:$B,AA546)))</f>
        <v>0</v>
      </c>
      <c r="Y546" s="32"/>
      <c r="Z546" s="54" t="str">
        <f>IF(MID(H546,1,4)="Item","Nil",IF(G546="contract_cover",VLOOKUP(I546,'svc type'!C:D,2,FALSE),VLOOKUP(G546,'svc type'!A:D,4,FALSE)))</f>
        <v>Nil</v>
      </c>
      <c r="AA546" s="4" t="str">
        <f>IF(B546="","",VLOOKUP(B546,Sector!C:D,2,FALSE))</f>
        <v>STC</v>
      </c>
      <c r="AB546" s="4" t="str">
        <f t="shared" si="17"/>
        <v>shirley.phee</v>
      </c>
      <c r="AC546" s="4"/>
      <c r="AD546" s="4"/>
      <c r="AE546" s="4"/>
      <c r="AF546" s="4"/>
      <c r="AG546" s="4"/>
    </row>
    <row r="547" spans="1:33" x14ac:dyDescent="0.25">
      <c r="A547" s="57">
        <v>42251.447936886572</v>
      </c>
      <c r="B547" s="32" t="s">
        <v>67</v>
      </c>
      <c r="C547" s="32" t="s">
        <v>90</v>
      </c>
      <c r="D547" s="32" t="s">
        <v>89</v>
      </c>
      <c r="E547" s="32" t="s">
        <v>5593</v>
      </c>
      <c r="F547" s="32" t="s">
        <v>6390</v>
      </c>
      <c r="G547" s="32" t="s">
        <v>760</v>
      </c>
      <c r="H547" s="32" t="s">
        <v>5599</v>
      </c>
      <c r="I547" s="32" t="s">
        <v>260</v>
      </c>
      <c r="J547" s="35">
        <v>0</v>
      </c>
      <c r="K547" s="35">
        <v>0</v>
      </c>
      <c r="L547" s="35">
        <v>0</v>
      </c>
      <c r="M547" s="35">
        <v>0</v>
      </c>
      <c r="N547" s="32" t="s">
        <v>17</v>
      </c>
      <c r="O547" s="32" t="s">
        <v>18</v>
      </c>
      <c r="P547" s="32">
        <v>1</v>
      </c>
      <c r="Q547" s="32" t="s">
        <v>5594</v>
      </c>
      <c r="R547" s="39">
        <f t="shared" si="16"/>
        <v>1509</v>
      </c>
      <c r="S547" s="5" t="s">
        <v>51</v>
      </c>
      <c r="T547" s="5" t="s">
        <v>64</v>
      </c>
      <c r="U547" s="2"/>
      <c r="V547" s="2" t="str">
        <f>IF($J547+$L547=0,"nil",IF(OR($B547="TCU-WS",$B547=""),"non comm",IF(OR($G547="contract_cover",$H547="fixed price"),VLOOKUP($I547,'[1]mapping 2015'!$A:$B,2,FALSE),VLOOKUP($G547,'[1]mapping 2015'!$A:$B,2,FALSE))))</f>
        <v>nil</v>
      </c>
      <c r="W547" s="37">
        <f>IF(OR(V547="non comm",V547="nil",J547=0),0,IF(V547="SBM 2.1 IIPS",J547*VLOOKUP(N547,'[2]NGP%'!$C:$D,2,FALSE),J547*SUMIFS('[2]NGP%'!$D:$D,'[2]NGP%'!$A:$A,V547,'[2]NGP%'!$B:$B,AA547)))</f>
        <v>0</v>
      </c>
      <c r="X547" s="37">
        <f>IF(OR(V547="non comm",V547="nil",J547=0),0,IF(V547="SBM 2.1 IIPS",J547*VLOOKUP(N547,'[2]NGP%'!$C:$E,3,FALSE),J547*SUMIFS('[2]NGP%'!$E:$E,'[2]NGP%'!$A:$A,V547,'[2]NGP%'!$B:$B,AA547)))</f>
        <v>0</v>
      </c>
      <c r="Y547" s="32"/>
      <c r="Z547" s="54" t="str">
        <f>IF(MID(H547,1,4)="Item","Nil",IF(G547="contract_cover",VLOOKUP(I547,'svc type'!C:D,2,FALSE),VLOOKUP(G547,'svc type'!A:D,4,FALSE)))</f>
        <v>Nil</v>
      </c>
      <c r="AA547" s="4" t="str">
        <f>IF(B547="","",VLOOKUP(B547,Sector!C:D,2,FALSE))</f>
        <v>STC</v>
      </c>
      <c r="AB547" s="4" t="str">
        <f t="shared" si="17"/>
        <v>shirley.phee</v>
      </c>
      <c r="AC547" s="4"/>
      <c r="AD547" s="4"/>
      <c r="AE547" s="4"/>
      <c r="AF547" s="4"/>
      <c r="AG547" s="4"/>
    </row>
    <row r="548" spans="1:33" x14ac:dyDescent="0.25">
      <c r="A548" s="57">
        <v>42251.447936886572</v>
      </c>
      <c r="B548" s="32" t="s">
        <v>67</v>
      </c>
      <c r="C548" s="32" t="s">
        <v>90</v>
      </c>
      <c r="D548" s="32" t="s">
        <v>89</v>
      </c>
      <c r="E548" s="32" t="s">
        <v>5593</v>
      </c>
      <c r="F548" s="32" t="s">
        <v>6390</v>
      </c>
      <c r="G548" s="32" t="s">
        <v>97</v>
      </c>
      <c r="H548" s="32" t="s">
        <v>130</v>
      </c>
      <c r="I548" s="32" t="s">
        <v>260</v>
      </c>
      <c r="J548" s="35">
        <v>0</v>
      </c>
      <c r="K548" s="35">
        <v>0</v>
      </c>
      <c r="L548" s="35">
        <v>0</v>
      </c>
      <c r="M548" s="35">
        <v>0</v>
      </c>
      <c r="N548" s="32" t="s">
        <v>17</v>
      </c>
      <c r="O548" s="32" t="s">
        <v>18</v>
      </c>
      <c r="P548" s="32">
        <v>1</v>
      </c>
      <c r="Q548" s="32" t="s">
        <v>5594</v>
      </c>
      <c r="R548" s="39">
        <f t="shared" si="16"/>
        <v>1509</v>
      </c>
      <c r="S548" s="5" t="s">
        <v>51</v>
      </c>
      <c r="T548" s="5" t="s">
        <v>64</v>
      </c>
      <c r="U548" s="2"/>
      <c r="V548" s="2" t="str">
        <f>IF($J548+$L548=0,"nil",IF(OR($B548="TCU-WS",$B548=""),"non comm",IF(OR($G548="contract_cover",$H548="fixed price"),VLOOKUP($I548,'[1]mapping 2015'!$A:$B,2,FALSE),VLOOKUP($G548,'[1]mapping 2015'!$A:$B,2,FALSE))))</f>
        <v>nil</v>
      </c>
      <c r="W548" s="37">
        <f>IF(OR(V548="non comm",V548="nil",J548=0),0,IF(V548="SBM 2.1 IIPS",J548*VLOOKUP(N548,'[2]NGP%'!$C:$D,2,FALSE),J548*SUMIFS('[2]NGP%'!$D:$D,'[2]NGP%'!$A:$A,V548,'[2]NGP%'!$B:$B,AA548)))</f>
        <v>0</v>
      </c>
      <c r="X548" s="37">
        <f>IF(OR(V548="non comm",V548="nil",J548=0),0,IF(V548="SBM 2.1 IIPS",J548*VLOOKUP(N548,'[2]NGP%'!$C:$E,3,FALSE),J548*SUMIFS('[2]NGP%'!$E:$E,'[2]NGP%'!$A:$A,V548,'[2]NGP%'!$B:$B,AA548)))</f>
        <v>0</v>
      </c>
      <c r="Y548" s="32"/>
      <c r="Z548" s="54" t="str">
        <f>IF(MID(H548,1,4)="Item","Nil",IF(G548="contract_cover",VLOOKUP(I548,'svc type'!C:D,2,FALSE),VLOOKUP(G548,'svc type'!A:D,4,FALSE)))</f>
        <v>Nil</v>
      </c>
      <c r="AA548" s="4" t="str">
        <f>IF(B548="","",VLOOKUP(B548,Sector!C:D,2,FALSE))</f>
        <v>STC</v>
      </c>
      <c r="AB548" s="4" t="str">
        <f t="shared" si="17"/>
        <v>shirley.phee</v>
      </c>
      <c r="AC548" s="4"/>
      <c r="AD548" s="4"/>
      <c r="AE548" s="4"/>
      <c r="AF548" s="4"/>
      <c r="AG548" s="4"/>
    </row>
    <row r="549" spans="1:33" x14ac:dyDescent="0.25">
      <c r="A549" s="57">
        <v>42251.447936886572</v>
      </c>
      <c r="B549" s="32" t="s">
        <v>67</v>
      </c>
      <c r="C549" s="32" t="s">
        <v>90</v>
      </c>
      <c r="D549" s="32" t="s">
        <v>89</v>
      </c>
      <c r="E549" s="32" t="s">
        <v>5593</v>
      </c>
      <c r="F549" s="32" t="s">
        <v>6390</v>
      </c>
      <c r="G549" s="32" t="s">
        <v>97</v>
      </c>
      <c r="H549" s="32" t="s">
        <v>96</v>
      </c>
      <c r="I549" s="32" t="s">
        <v>260</v>
      </c>
      <c r="J549" s="35">
        <v>0</v>
      </c>
      <c r="K549" s="35">
        <v>0</v>
      </c>
      <c r="L549" s="35">
        <v>0</v>
      </c>
      <c r="M549" s="35">
        <v>0</v>
      </c>
      <c r="N549" s="32" t="s">
        <v>17</v>
      </c>
      <c r="O549" s="32" t="s">
        <v>18</v>
      </c>
      <c r="P549" s="32">
        <v>1</v>
      </c>
      <c r="Q549" s="32" t="s">
        <v>5594</v>
      </c>
      <c r="R549" s="39">
        <f t="shared" si="16"/>
        <v>1509</v>
      </c>
      <c r="S549" s="5" t="s">
        <v>51</v>
      </c>
      <c r="T549" s="5" t="s">
        <v>64</v>
      </c>
      <c r="U549" s="2"/>
      <c r="V549" s="2" t="str">
        <f>IF($J549+$L549=0,"nil",IF(OR($B549="TCU-WS",$B549=""),"non comm",IF(OR($G549="contract_cover",$H549="fixed price"),VLOOKUP($I549,'[1]mapping 2015'!$A:$B,2,FALSE),VLOOKUP($G549,'[1]mapping 2015'!$A:$B,2,FALSE))))</f>
        <v>nil</v>
      </c>
      <c r="W549" s="37">
        <f>IF(OR(V549="non comm",V549="nil",J549=0),0,IF(V549="SBM 2.1 IIPS",J549*VLOOKUP(N549,'[2]NGP%'!$C:$D,2,FALSE),J549*SUMIFS('[2]NGP%'!$D:$D,'[2]NGP%'!$A:$A,V549,'[2]NGP%'!$B:$B,AA549)))</f>
        <v>0</v>
      </c>
      <c r="X549" s="37">
        <f>IF(OR(V549="non comm",V549="nil",J549=0),0,IF(V549="SBM 2.1 IIPS",J549*VLOOKUP(N549,'[2]NGP%'!$C:$E,3,FALSE),J549*SUMIFS('[2]NGP%'!$E:$E,'[2]NGP%'!$A:$A,V549,'[2]NGP%'!$B:$B,AA549)))</f>
        <v>0</v>
      </c>
      <c r="Y549" s="32"/>
      <c r="Z549" s="54" t="str">
        <f>IF(MID(H549,1,4)="Item","Nil",IF(G549="contract_cover",VLOOKUP(I549,'svc type'!C:D,2,FALSE),VLOOKUP(G549,'svc type'!A:D,4,FALSE)))</f>
        <v>Nil</v>
      </c>
      <c r="AA549" s="4" t="str">
        <f>IF(B549="","",VLOOKUP(B549,Sector!C:D,2,FALSE))</f>
        <v>STC</v>
      </c>
      <c r="AB549" s="4" t="str">
        <f t="shared" si="17"/>
        <v>shirley.phee</v>
      </c>
      <c r="AC549" s="4"/>
      <c r="AD549" s="4"/>
      <c r="AE549" s="4"/>
      <c r="AF549" s="4"/>
      <c r="AG549" s="4"/>
    </row>
    <row r="550" spans="1:33" x14ac:dyDescent="0.25">
      <c r="A550" s="57">
        <v>42251.447936886572</v>
      </c>
      <c r="B550" s="32" t="s">
        <v>67</v>
      </c>
      <c r="C550" s="32" t="s">
        <v>90</v>
      </c>
      <c r="D550" s="32" t="s">
        <v>89</v>
      </c>
      <c r="E550" s="32" t="s">
        <v>5593</v>
      </c>
      <c r="F550" s="32" t="s">
        <v>6390</v>
      </c>
      <c r="G550" s="32" t="s">
        <v>5600</v>
      </c>
      <c r="H550" s="32" t="s">
        <v>5601</v>
      </c>
      <c r="I550" s="32" t="s">
        <v>260</v>
      </c>
      <c r="J550" s="35">
        <v>0</v>
      </c>
      <c r="K550" s="35">
        <v>0</v>
      </c>
      <c r="L550" s="35">
        <v>0</v>
      </c>
      <c r="M550" s="35">
        <v>0</v>
      </c>
      <c r="N550" s="32" t="s">
        <v>17</v>
      </c>
      <c r="O550" s="32" t="s">
        <v>18</v>
      </c>
      <c r="P550" s="32">
        <v>1</v>
      </c>
      <c r="Q550" s="32" t="s">
        <v>5594</v>
      </c>
      <c r="R550" s="39">
        <f t="shared" si="16"/>
        <v>1509</v>
      </c>
      <c r="S550" s="5" t="s">
        <v>51</v>
      </c>
      <c r="T550" s="5" t="s">
        <v>64</v>
      </c>
      <c r="U550" s="2"/>
      <c r="V550" s="2" t="str">
        <f>IF($J550+$L550=0,"nil",IF(OR($B550="TCU-WS",$B550=""),"non comm",IF(OR($G550="contract_cover",$H550="fixed price"),VLOOKUP($I550,'[1]mapping 2015'!$A:$B,2,FALSE),VLOOKUP($G550,'[1]mapping 2015'!$A:$B,2,FALSE))))</f>
        <v>nil</v>
      </c>
      <c r="W550" s="37">
        <f>IF(OR(V550="non comm",V550="nil",J550=0),0,IF(V550="SBM 2.1 IIPS",J550*VLOOKUP(N550,'[2]NGP%'!$C:$D,2,FALSE),J550*SUMIFS('[2]NGP%'!$D:$D,'[2]NGP%'!$A:$A,V550,'[2]NGP%'!$B:$B,AA550)))</f>
        <v>0</v>
      </c>
      <c r="X550" s="37">
        <f>IF(OR(V550="non comm",V550="nil",J550=0),0,IF(V550="SBM 2.1 IIPS",J550*VLOOKUP(N550,'[2]NGP%'!$C:$E,3,FALSE),J550*SUMIFS('[2]NGP%'!$E:$E,'[2]NGP%'!$A:$A,V550,'[2]NGP%'!$B:$B,AA550)))</f>
        <v>0</v>
      </c>
      <c r="Y550" s="32"/>
      <c r="Z550" s="54" t="str">
        <f>IF(MID(H550,1,4)="Item","Nil",IF(G550="contract_cover",VLOOKUP(I550,'svc type'!C:D,2,FALSE),VLOOKUP(G550,'svc type'!A:D,4,FALSE)))</f>
        <v>Nil</v>
      </c>
      <c r="AA550" s="4" t="str">
        <f>IF(B550="","",VLOOKUP(B550,Sector!C:D,2,FALSE))</f>
        <v>STC</v>
      </c>
      <c r="AB550" s="4" t="str">
        <f t="shared" si="17"/>
        <v>shirley.phee</v>
      </c>
      <c r="AC550" s="4"/>
      <c r="AD550" s="4"/>
      <c r="AE550" s="4"/>
      <c r="AF550" s="4"/>
      <c r="AG550" s="4"/>
    </row>
    <row r="551" spans="1:33" x14ac:dyDescent="0.25">
      <c r="A551" s="57">
        <v>42251.447936886572</v>
      </c>
      <c r="B551" s="32" t="s">
        <v>67</v>
      </c>
      <c r="C551" s="32" t="s">
        <v>90</v>
      </c>
      <c r="D551" s="32" t="s">
        <v>89</v>
      </c>
      <c r="E551" s="32" t="s">
        <v>5593</v>
      </c>
      <c r="F551" s="32" t="s">
        <v>6390</v>
      </c>
      <c r="G551" s="32" t="s">
        <v>701</v>
      </c>
      <c r="H551" s="32" t="s">
        <v>5602</v>
      </c>
      <c r="I551" s="32" t="s">
        <v>260</v>
      </c>
      <c r="J551" s="35">
        <v>0</v>
      </c>
      <c r="K551" s="35">
        <v>0</v>
      </c>
      <c r="L551" s="35">
        <v>0</v>
      </c>
      <c r="M551" s="35">
        <v>0</v>
      </c>
      <c r="N551" s="32" t="s">
        <v>17</v>
      </c>
      <c r="O551" s="32" t="s">
        <v>18</v>
      </c>
      <c r="P551" s="32">
        <v>1</v>
      </c>
      <c r="Q551" s="32" t="s">
        <v>5594</v>
      </c>
      <c r="R551" s="39">
        <f t="shared" si="16"/>
        <v>1509</v>
      </c>
      <c r="S551" s="5" t="s">
        <v>51</v>
      </c>
      <c r="T551" s="5" t="s">
        <v>64</v>
      </c>
      <c r="U551" s="2"/>
      <c r="V551" s="2" t="str">
        <f>IF($J551+$L551=0,"nil",IF(OR($B551="TCU-WS",$B551=""),"non comm",IF(OR($G551="contract_cover",$H551="fixed price"),VLOOKUP($I551,'[1]mapping 2015'!$A:$B,2,FALSE),VLOOKUP($G551,'[1]mapping 2015'!$A:$B,2,FALSE))))</f>
        <v>nil</v>
      </c>
      <c r="W551" s="37">
        <f>IF(OR(V551="non comm",V551="nil",J551=0),0,IF(V551="SBM 2.1 IIPS",J551*VLOOKUP(N551,'[2]NGP%'!$C:$D,2,FALSE),J551*SUMIFS('[2]NGP%'!$D:$D,'[2]NGP%'!$A:$A,V551,'[2]NGP%'!$B:$B,AA551)))</f>
        <v>0</v>
      </c>
      <c r="X551" s="37">
        <f>IF(OR(V551="non comm",V551="nil",J551=0),0,IF(V551="SBM 2.1 IIPS",J551*VLOOKUP(N551,'[2]NGP%'!$C:$E,3,FALSE),J551*SUMIFS('[2]NGP%'!$E:$E,'[2]NGP%'!$A:$A,V551,'[2]NGP%'!$B:$B,AA551)))</f>
        <v>0</v>
      </c>
      <c r="Y551" s="32"/>
      <c r="Z551" s="54" t="str">
        <f>IF(MID(H551,1,4)="Item","Nil",IF(G551="contract_cover",VLOOKUP(I551,'svc type'!C:D,2,FALSE),VLOOKUP(G551,'svc type'!A:D,4,FALSE)))</f>
        <v>Nil</v>
      </c>
      <c r="AA551" s="4" t="str">
        <f>IF(B551="","",VLOOKUP(B551,Sector!C:D,2,FALSE))</f>
        <v>STC</v>
      </c>
      <c r="AB551" s="4" t="str">
        <f t="shared" si="17"/>
        <v>shirley.phee</v>
      </c>
      <c r="AC551" s="4"/>
      <c r="AD551" s="4"/>
      <c r="AE551" s="4"/>
      <c r="AF551" s="4"/>
      <c r="AG551" s="4"/>
    </row>
    <row r="552" spans="1:33" x14ac:dyDescent="0.25">
      <c r="A552" s="57">
        <v>42251.447936886572</v>
      </c>
      <c r="B552" s="32" t="s">
        <v>67</v>
      </c>
      <c r="C552" s="32" t="s">
        <v>90</v>
      </c>
      <c r="D552" s="32" t="s">
        <v>89</v>
      </c>
      <c r="E552" s="32" t="s">
        <v>5593</v>
      </c>
      <c r="F552" s="32" t="s">
        <v>6390</v>
      </c>
      <c r="G552" s="32" t="s">
        <v>5603</v>
      </c>
      <c r="H552" s="32" t="s">
        <v>5604</v>
      </c>
      <c r="I552" s="32" t="s">
        <v>260</v>
      </c>
      <c r="J552" s="35">
        <v>0</v>
      </c>
      <c r="K552" s="35">
        <v>0</v>
      </c>
      <c r="L552" s="35">
        <v>0</v>
      </c>
      <c r="M552" s="35">
        <v>0</v>
      </c>
      <c r="N552" s="32" t="s">
        <v>17</v>
      </c>
      <c r="O552" s="32" t="s">
        <v>18</v>
      </c>
      <c r="P552" s="32">
        <v>1</v>
      </c>
      <c r="Q552" s="32" t="s">
        <v>5594</v>
      </c>
      <c r="R552" s="39">
        <f t="shared" si="16"/>
        <v>1509</v>
      </c>
      <c r="S552" s="5" t="s">
        <v>51</v>
      </c>
      <c r="T552" s="5" t="s">
        <v>64</v>
      </c>
      <c r="U552" s="2"/>
      <c r="V552" s="2" t="str">
        <f>IF($J552+$L552=0,"nil",IF(OR($B552="TCU-WS",$B552=""),"non comm",IF(OR($G552="contract_cover",$H552="fixed price"),VLOOKUP($I552,'[1]mapping 2015'!$A:$B,2,FALSE),VLOOKUP($G552,'[1]mapping 2015'!$A:$B,2,FALSE))))</f>
        <v>nil</v>
      </c>
      <c r="W552" s="37">
        <f>IF(OR(V552="non comm",V552="nil",J552=0),0,IF(V552="SBM 2.1 IIPS",J552*VLOOKUP(N552,'[2]NGP%'!$C:$D,2,FALSE),J552*SUMIFS('[2]NGP%'!$D:$D,'[2]NGP%'!$A:$A,V552,'[2]NGP%'!$B:$B,AA552)))</f>
        <v>0</v>
      </c>
      <c r="X552" s="37">
        <f>IF(OR(V552="non comm",V552="nil",J552=0),0,IF(V552="SBM 2.1 IIPS",J552*VLOOKUP(N552,'[2]NGP%'!$C:$E,3,FALSE),J552*SUMIFS('[2]NGP%'!$E:$E,'[2]NGP%'!$A:$A,V552,'[2]NGP%'!$B:$B,AA552)))</f>
        <v>0</v>
      </c>
      <c r="Y552" s="32"/>
      <c r="Z552" s="54" t="str">
        <f>IF(MID(H552,1,4)="Item","Nil",IF(G552="contract_cover",VLOOKUP(I552,'svc type'!C:D,2,FALSE),VLOOKUP(G552,'svc type'!A:D,4,FALSE)))</f>
        <v>Nil</v>
      </c>
      <c r="AA552" s="4" t="str">
        <f>IF(B552="","",VLOOKUP(B552,Sector!C:D,2,FALSE))</f>
        <v>STC</v>
      </c>
      <c r="AB552" s="4" t="str">
        <f t="shared" si="17"/>
        <v>shirley.phee</v>
      </c>
      <c r="AC552" s="4"/>
      <c r="AD552" s="4"/>
      <c r="AE552" s="4"/>
      <c r="AF552" s="4"/>
      <c r="AG552" s="4"/>
    </row>
    <row r="553" spans="1:33" x14ac:dyDescent="0.25">
      <c r="A553" s="57">
        <v>42251.447936886572</v>
      </c>
      <c r="B553" s="32" t="s">
        <v>67</v>
      </c>
      <c r="C553" s="32" t="s">
        <v>90</v>
      </c>
      <c r="D553" s="32" t="s">
        <v>89</v>
      </c>
      <c r="E553" s="32" t="s">
        <v>5593</v>
      </c>
      <c r="F553" s="32" t="s">
        <v>6390</v>
      </c>
      <c r="G553" s="32" t="s">
        <v>119</v>
      </c>
      <c r="H553" s="32" t="s">
        <v>5605</v>
      </c>
      <c r="I553" s="32" t="s">
        <v>260</v>
      </c>
      <c r="J553" s="35">
        <v>0</v>
      </c>
      <c r="K553" s="35">
        <v>0</v>
      </c>
      <c r="L553" s="35">
        <v>0</v>
      </c>
      <c r="M553" s="35">
        <v>0</v>
      </c>
      <c r="N553" s="32" t="s">
        <v>17</v>
      </c>
      <c r="O553" s="32" t="s">
        <v>18</v>
      </c>
      <c r="P553" s="32">
        <v>1</v>
      </c>
      <c r="Q553" s="32" t="s">
        <v>5594</v>
      </c>
      <c r="R553" s="39">
        <f t="shared" si="16"/>
        <v>1509</v>
      </c>
      <c r="S553" s="5" t="s">
        <v>51</v>
      </c>
      <c r="T553" s="5" t="s">
        <v>64</v>
      </c>
      <c r="U553" s="2"/>
      <c r="V553" s="2" t="str">
        <f>IF($J553+$L553=0,"nil",IF(OR($B553="TCU-WS",$B553=""),"non comm",IF(OR($G553="contract_cover",$H553="fixed price"),VLOOKUP($I553,'[1]mapping 2015'!$A:$B,2,FALSE),VLOOKUP($G553,'[1]mapping 2015'!$A:$B,2,FALSE))))</f>
        <v>nil</v>
      </c>
      <c r="W553" s="37">
        <f>IF(OR(V553="non comm",V553="nil",J553=0),0,IF(V553="SBM 2.1 IIPS",J553*VLOOKUP(N553,'[2]NGP%'!$C:$D,2,FALSE),J553*SUMIFS('[2]NGP%'!$D:$D,'[2]NGP%'!$A:$A,V553,'[2]NGP%'!$B:$B,AA553)))</f>
        <v>0</v>
      </c>
      <c r="X553" s="37">
        <f>IF(OR(V553="non comm",V553="nil",J553=0),0,IF(V553="SBM 2.1 IIPS",J553*VLOOKUP(N553,'[2]NGP%'!$C:$E,3,FALSE),J553*SUMIFS('[2]NGP%'!$E:$E,'[2]NGP%'!$A:$A,V553,'[2]NGP%'!$B:$B,AA553)))</f>
        <v>0</v>
      </c>
      <c r="Y553" s="32"/>
      <c r="Z553" s="54" t="str">
        <f>IF(MID(H553,1,4)="Item","Nil",IF(G553="contract_cover",VLOOKUP(I553,'svc type'!C:D,2,FALSE),VLOOKUP(G553,'svc type'!A:D,4,FALSE)))</f>
        <v>Nil</v>
      </c>
      <c r="AA553" s="4" t="str">
        <f>IF(B553="","",VLOOKUP(B553,Sector!C:D,2,FALSE))</f>
        <v>STC</v>
      </c>
      <c r="AB553" s="4" t="str">
        <f t="shared" si="17"/>
        <v>shirley.phee</v>
      </c>
      <c r="AC553" s="4"/>
      <c r="AD553" s="4"/>
      <c r="AE553" s="4"/>
      <c r="AF553" s="4"/>
      <c r="AG553" s="4"/>
    </row>
    <row r="554" spans="1:33" x14ac:dyDescent="0.25">
      <c r="A554" s="57">
        <v>42251.447936886572</v>
      </c>
      <c r="B554" s="32" t="s">
        <v>67</v>
      </c>
      <c r="C554" s="32" t="s">
        <v>90</v>
      </c>
      <c r="D554" s="32" t="s">
        <v>89</v>
      </c>
      <c r="E554" s="32" t="s">
        <v>5593</v>
      </c>
      <c r="F554" s="32" t="s">
        <v>6390</v>
      </c>
      <c r="G554" s="32" t="s">
        <v>5606</v>
      </c>
      <c r="H554" s="32" t="s">
        <v>5607</v>
      </c>
      <c r="I554" s="32" t="s">
        <v>260</v>
      </c>
      <c r="J554" s="35">
        <v>0</v>
      </c>
      <c r="K554" s="35">
        <v>0</v>
      </c>
      <c r="L554" s="35">
        <v>0</v>
      </c>
      <c r="M554" s="35">
        <v>0</v>
      </c>
      <c r="N554" s="32" t="s">
        <v>17</v>
      </c>
      <c r="O554" s="32" t="s">
        <v>18</v>
      </c>
      <c r="P554" s="32">
        <v>1</v>
      </c>
      <c r="Q554" s="32" t="s">
        <v>5594</v>
      </c>
      <c r="R554" s="39">
        <f t="shared" si="16"/>
        <v>1509</v>
      </c>
      <c r="S554" s="5" t="s">
        <v>51</v>
      </c>
      <c r="T554" s="5" t="s">
        <v>64</v>
      </c>
      <c r="U554" s="2"/>
      <c r="V554" s="2" t="str">
        <f>IF($J554+$L554=0,"nil",IF(OR($B554="TCU-WS",$B554=""),"non comm",IF(OR($G554="contract_cover",$H554="fixed price"),VLOOKUP($I554,'[1]mapping 2015'!$A:$B,2,FALSE),VLOOKUP($G554,'[1]mapping 2015'!$A:$B,2,FALSE))))</f>
        <v>nil</v>
      </c>
      <c r="W554" s="37">
        <f>IF(OR(V554="non comm",V554="nil",J554=0),0,IF(V554="SBM 2.1 IIPS",J554*VLOOKUP(N554,'[2]NGP%'!$C:$D,2,FALSE),J554*SUMIFS('[2]NGP%'!$D:$D,'[2]NGP%'!$A:$A,V554,'[2]NGP%'!$B:$B,AA554)))</f>
        <v>0</v>
      </c>
      <c r="X554" s="37">
        <f>IF(OR(V554="non comm",V554="nil",J554=0),0,IF(V554="SBM 2.1 IIPS",J554*VLOOKUP(N554,'[2]NGP%'!$C:$E,3,FALSE),J554*SUMIFS('[2]NGP%'!$E:$E,'[2]NGP%'!$A:$A,V554,'[2]NGP%'!$B:$B,AA554)))</f>
        <v>0</v>
      </c>
      <c r="Y554" s="32"/>
      <c r="Z554" s="54" t="str">
        <f>IF(MID(H554,1,4)="Item","Nil",IF(G554="contract_cover",VLOOKUP(I554,'svc type'!C:D,2,FALSE),VLOOKUP(G554,'svc type'!A:D,4,FALSE)))</f>
        <v>Nil</v>
      </c>
      <c r="AA554" s="4" t="str">
        <f>IF(B554="","",VLOOKUP(B554,Sector!C:D,2,FALSE))</f>
        <v>STC</v>
      </c>
      <c r="AB554" s="4" t="str">
        <f t="shared" si="17"/>
        <v>shirley.phee</v>
      </c>
      <c r="AC554" s="4"/>
      <c r="AD554" s="4"/>
      <c r="AE554" s="4"/>
      <c r="AF554" s="4"/>
      <c r="AG554" s="4"/>
    </row>
    <row r="555" spans="1:33" x14ac:dyDescent="0.25">
      <c r="A555" s="57">
        <v>42251.447936886572</v>
      </c>
      <c r="B555" s="32" t="s">
        <v>67</v>
      </c>
      <c r="C555" s="32" t="s">
        <v>90</v>
      </c>
      <c r="D555" s="32" t="s">
        <v>89</v>
      </c>
      <c r="E555" s="32" t="s">
        <v>5593</v>
      </c>
      <c r="F555" s="32" t="s">
        <v>6390</v>
      </c>
      <c r="G555" s="32" t="s">
        <v>5608</v>
      </c>
      <c r="H555" s="32" t="s">
        <v>5609</v>
      </c>
      <c r="I555" s="32" t="s">
        <v>260</v>
      </c>
      <c r="J555" s="35">
        <v>0</v>
      </c>
      <c r="K555" s="35">
        <v>0</v>
      </c>
      <c r="L555" s="35">
        <v>0</v>
      </c>
      <c r="M555" s="35">
        <v>0</v>
      </c>
      <c r="N555" s="32" t="s">
        <v>17</v>
      </c>
      <c r="O555" s="32" t="s">
        <v>18</v>
      </c>
      <c r="P555" s="32">
        <v>1</v>
      </c>
      <c r="Q555" s="32" t="s">
        <v>5594</v>
      </c>
      <c r="R555" s="39">
        <f t="shared" si="16"/>
        <v>1509</v>
      </c>
      <c r="S555" s="5" t="s">
        <v>51</v>
      </c>
      <c r="T555" s="5" t="s">
        <v>64</v>
      </c>
      <c r="U555" s="2"/>
      <c r="V555" s="2" t="str">
        <f>IF($J555+$L555=0,"nil",IF(OR($B555="TCU-WS",$B555=""),"non comm",IF(OR($G555="contract_cover",$H555="fixed price"),VLOOKUP($I555,'[1]mapping 2015'!$A:$B,2,FALSE),VLOOKUP($G555,'[1]mapping 2015'!$A:$B,2,FALSE))))</f>
        <v>nil</v>
      </c>
      <c r="W555" s="37">
        <f>IF(OR(V555="non comm",V555="nil",J555=0),0,IF(V555="SBM 2.1 IIPS",J555*VLOOKUP(N555,'[2]NGP%'!$C:$D,2,FALSE),J555*SUMIFS('[2]NGP%'!$D:$D,'[2]NGP%'!$A:$A,V555,'[2]NGP%'!$B:$B,AA555)))</f>
        <v>0</v>
      </c>
      <c r="X555" s="37">
        <f>IF(OR(V555="non comm",V555="nil",J555=0),0,IF(V555="SBM 2.1 IIPS",J555*VLOOKUP(N555,'[2]NGP%'!$C:$E,3,FALSE),J555*SUMIFS('[2]NGP%'!$E:$E,'[2]NGP%'!$A:$A,V555,'[2]NGP%'!$B:$B,AA555)))</f>
        <v>0</v>
      </c>
      <c r="Y555" s="32"/>
      <c r="Z555" s="54" t="str">
        <f>IF(MID(H555,1,4)="Item","Nil",IF(G555="contract_cover",VLOOKUP(I555,'svc type'!C:D,2,FALSE),VLOOKUP(G555,'svc type'!A:D,4,FALSE)))</f>
        <v>Nil</v>
      </c>
      <c r="AA555" s="4" t="str">
        <f>IF(B555="","",VLOOKUP(B555,Sector!C:D,2,FALSE))</f>
        <v>STC</v>
      </c>
      <c r="AB555" s="4" t="str">
        <f t="shared" si="17"/>
        <v>shirley.phee</v>
      </c>
      <c r="AC555" s="4"/>
      <c r="AD555" s="4"/>
      <c r="AE555" s="4"/>
      <c r="AF555" s="4"/>
      <c r="AG555" s="4"/>
    </row>
    <row r="556" spans="1:33" x14ac:dyDescent="0.25">
      <c r="A556" s="57">
        <v>42251.447936886572</v>
      </c>
      <c r="B556" s="32" t="s">
        <v>67</v>
      </c>
      <c r="C556" s="32" t="s">
        <v>90</v>
      </c>
      <c r="D556" s="32" t="s">
        <v>89</v>
      </c>
      <c r="E556" s="32" t="s">
        <v>5593</v>
      </c>
      <c r="F556" s="32" t="s">
        <v>6390</v>
      </c>
      <c r="G556" s="32" t="s">
        <v>5610</v>
      </c>
      <c r="H556" s="32" t="s">
        <v>5611</v>
      </c>
      <c r="I556" s="32" t="s">
        <v>260</v>
      </c>
      <c r="J556" s="35">
        <v>0</v>
      </c>
      <c r="K556" s="35">
        <v>0</v>
      </c>
      <c r="L556" s="35">
        <v>0</v>
      </c>
      <c r="M556" s="35">
        <v>0</v>
      </c>
      <c r="N556" s="32" t="s">
        <v>17</v>
      </c>
      <c r="O556" s="32" t="s">
        <v>18</v>
      </c>
      <c r="P556" s="32">
        <v>1</v>
      </c>
      <c r="Q556" s="32" t="s">
        <v>5594</v>
      </c>
      <c r="R556" s="39">
        <f t="shared" si="16"/>
        <v>1509</v>
      </c>
      <c r="S556" s="5" t="s">
        <v>51</v>
      </c>
      <c r="T556" s="5" t="s">
        <v>64</v>
      </c>
      <c r="U556" s="2"/>
      <c r="V556" s="2" t="str">
        <f>IF($J556+$L556=0,"nil",IF(OR($B556="TCU-WS",$B556=""),"non comm",IF(OR($G556="contract_cover",$H556="fixed price"),VLOOKUP($I556,'[1]mapping 2015'!$A:$B,2,FALSE),VLOOKUP($G556,'[1]mapping 2015'!$A:$B,2,FALSE))))</f>
        <v>nil</v>
      </c>
      <c r="W556" s="37">
        <f>IF(OR(V556="non comm",V556="nil",J556=0),0,IF(V556="SBM 2.1 IIPS",J556*VLOOKUP(N556,'[2]NGP%'!$C:$D,2,FALSE),J556*SUMIFS('[2]NGP%'!$D:$D,'[2]NGP%'!$A:$A,V556,'[2]NGP%'!$B:$B,AA556)))</f>
        <v>0</v>
      </c>
      <c r="X556" s="37">
        <f>IF(OR(V556="non comm",V556="nil",J556=0),0,IF(V556="SBM 2.1 IIPS",J556*VLOOKUP(N556,'[2]NGP%'!$C:$E,3,FALSE),J556*SUMIFS('[2]NGP%'!$E:$E,'[2]NGP%'!$A:$A,V556,'[2]NGP%'!$B:$B,AA556)))</f>
        <v>0</v>
      </c>
      <c r="Y556" s="32"/>
      <c r="Z556" s="54" t="str">
        <f>IF(MID(H556,1,4)="Item","Nil",IF(G556="contract_cover",VLOOKUP(I556,'svc type'!C:D,2,FALSE),VLOOKUP(G556,'svc type'!A:D,4,FALSE)))</f>
        <v>Nil</v>
      </c>
      <c r="AA556" s="4" t="str">
        <f>IF(B556="","",VLOOKUP(B556,Sector!C:D,2,FALSE))</f>
        <v>STC</v>
      </c>
      <c r="AB556" s="4" t="str">
        <f t="shared" si="17"/>
        <v>shirley.phee</v>
      </c>
      <c r="AC556" s="4"/>
      <c r="AD556" s="4"/>
      <c r="AE556" s="4"/>
      <c r="AF556" s="4"/>
      <c r="AG556" s="4"/>
    </row>
    <row r="557" spans="1:33" x14ac:dyDescent="0.25">
      <c r="A557" s="57">
        <v>42251.447936886572</v>
      </c>
      <c r="B557" s="32" t="s">
        <v>67</v>
      </c>
      <c r="C557" s="32" t="s">
        <v>90</v>
      </c>
      <c r="D557" s="32" t="s">
        <v>89</v>
      </c>
      <c r="E557" s="32" t="s">
        <v>5593</v>
      </c>
      <c r="F557" s="32" t="s">
        <v>6390</v>
      </c>
      <c r="G557" s="32" t="s">
        <v>5204</v>
      </c>
      <c r="H557" s="32" t="s">
        <v>5612</v>
      </c>
      <c r="I557" s="32" t="s">
        <v>260</v>
      </c>
      <c r="J557" s="35">
        <v>0</v>
      </c>
      <c r="K557" s="35">
        <v>0</v>
      </c>
      <c r="L557" s="35">
        <v>0</v>
      </c>
      <c r="M557" s="35">
        <v>0</v>
      </c>
      <c r="N557" s="32" t="s">
        <v>17</v>
      </c>
      <c r="O557" s="32" t="s">
        <v>18</v>
      </c>
      <c r="P557" s="32">
        <v>1</v>
      </c>
      <c r="Q557" s="32" t="s">
        <v>5594</v>
      </c>
      <c r="R557" s="39">
        <f t="shared" si="16"/>
        <v>1509</v>
      </c>
      <c r="S557" s="5" t="s">
        <v>51</v>
      </c>
      <c r="T557" s="5" t="s">
        <v>64</v>
      </c>
      <c r="U557" s="2"/>
      <c r="V557" s="2" t="str">
        <f>IF($J557+$L557=0,"nil",IF(OR($B557="TCU-WS",$B557=""),"non comm",IF(OR($G557="contract_cover",$H557="fixed price"),VLOOKUP($I557,'[1]mapping 2015'!$A:$B,2,FALSE),VLOOKUP($G557,'[1]mapping 2015'!$A:$B,2,FALSE))))</f>
        <v>nil</v>
      </c>
      <c r="W557" s="37">
        <f>IF(OR(V557="non comm",V557="nil",J557=0),0,IF(V557="SBM 2.1 IIPS",J557*VLOOKUP(N557,'[2]NGP%'!$C:$D,2,FALSE),J557*SUMIFS('[2]NGP%'!$D:$D,'[2]NGP%'!$A:$A,V557,'[2]NGP%'!$B:$B,AA557)))</f>
        <v>0</v>
      </c>
      <c r="X557" s="37">
        <f>IF(OR(V557="non comm",V557="nil",J557=0),0,IF(V557="SBM 2.1 IIPS",J557*VLOOKUP(N557,'[2]NGP%'!$C:$E,3,FALSE),J557*SUMIFS('[2]NGP%'!$E:$E,'[2]NGP%'!$A:$A,V557,'[2]NGP%'!$B:$B,AA557)))</f>
        <v>0</v>
      </c>
      <c r="Y557" s="32"/>
      <c r="Z557" s="54" t="str">
        <f>IF(MID(H557,1,4)="Item","Nil",IF(G557="contract_cover",VLOOKUP(I557,'svc type'!C:D,2,FALSE),VLOOKUP(G557,'svc type'!A:D,4,FALSE)))</f>
        <v>Nil</v>
      </c>
      <c r="AA557" s="4" t="str">
        <f>IF(B557="","",VLOOKUP(B557,Sector!C:D,2,FALSE))</f>
        <v>STC</v>
      </c>
      <c r="AB557" s="4" t="str">
        <f t="shared" si="17"/>
        <v>shirley.phee</v>
      </c>
      <c r="AC557" s="4"/>
      <c r="AD557" s="4"/>
      <c r="AE557" s="4"/>
      <c r="AF557" s="4"/>
      <c r="AG557" s="4"/>
    </row>
    <row r="558" spans="1:33" x14ac:dyDescent="0.25">
      <c r="A558" s="57">
        <v>42251.447936886572</v>
      </c>
      <c r="B558" s="32" t="s">
        <v>67</v>
      </c>
      <c r="C558" s="32" t="s">
        <v>90</v>
      </c>
      <c r="D558" s="32" t="s">
        <v>89</v>
      </c>
      <c r="E558" s="32" t="s">
        <v>5593</v>
      </c>
      <c r="F558" s="32" t="s">
        <v>6390</v>
      </c>
      <c r="G558" s="32" t="s">
        <v>5613</v>
      </c>
      <c r="H558" s="32" t="s">
        <v>5614</v>
      </c>
      <c r="I558" s="32" t="s">
        <v>260</v>
      </c>
      <c r="J558" s="35">
        <v>0</v>
      </c>
      <c r="K558" s="35">
        <v>0</v>
      </c>
      <c r="L558" s="35">
        <v>0</v>
      </c>
      <c r="M558" s="35">
        <v>0</v>
      </c>
      <c r="N558" s="32" t="s">
        <v>17</v>
      </c>
      <c r="O558" s="32" t="s">
        <v>18</v>
      </c>
      <c r="P558" s="32">
        <v>1</v>
      </c>
      <c r="Q558" s="32" t="s">
        <v>5594</v>
      </c>
      <c r="R558" s="39">
        <f t="shared" si="16"/>
        <v>1509</v>
      </c>
      <c r="S558" s="5" t="s">
        <v>51</v>
      </c>
      <c r="T558" s="5" t="s">
        <v>64</v>
      </c>
      <c r="U558" s="2"/>
      <c r="V558" s="2" t="str">
        <f>IF($J558+$L558=0,"nil",IF(OR($B558="TCU-WS",$B558=""),"non comm",IF(OR($G558="contract_cover",$H558="fixed price"),VLOOKUP($I558,'[1]mapping 2015'!$A:$B,2,FALSE),VLOOKUP($G558,'[1]mapping 2015'!$A:$B,2,FALSE))))</f>
        <v>nil</v>
      </c>
      <c r="W558" s="37">
        <f>IF(OR(V558="non comm",V558="nil",J558=0),0,IF(V558="SBM 2.1 IIPS",J558*VLOOKUP(N558,'[2]NGP%'!$C:$D,2,FALSE),J558*SUMIFS('[2]NGP%'!$D:$D,'[2]NGP%'!$A:$A,V558,'[2]NGP%'!$B:$B,AA558)))</f>
        <v>0</v>
      </c>
      <c r="X558" s="37">
        <f>IF(OR(V558="non comm",V558="nil",J558=0),0,IF(V558="SBM 2.1 IIPS",J558*VLOOKUP(N558,'[2]NGP%'!$C:$E,3,FALSE),J558*SUMIFS('[2]NGP%'!$E:$E,'[2]NGP%'!$A:$A,V558,'[2]NGP%'!$B:$B,AA558)))</f>
        <v>0</v>
      </c>
      <c r="Y558" s="32"/>
      <c r="Z558" s="54" t="str">
        <f>IF(MID(H558,1,4)="Item","Nil",IF(G558="contract_cover",VLOOKUP(I558,'svc type'!C:D,2,FALSE),VLOOKUP(G558,'svc type'!A:D,4,FALSE)))</f>
        <v>Nil</v>
      </c>
      <c r="AA558" s="4" t="str">
        <f>IF(B558="","",VLOOKUP(B558,Sector!C:D,2,FALSE))</f>
        <v>STC</v>
      </c>
      <c r="AB558" s="4" t="str">
        <f t="shared" si="17"/>
        <v>shirley.phee</v>
      </c>
      <c r="AC558" s="4"/>
      <c r="AD558" s="4"/>
      <c r="AE558" s="4"/>
      <c r="AF558" s="4"/>
      <c r="AG558" s="4"/>
    </row>
    <row r="559" spans="1:33" x14ac:dyDescent="0.25">
      <c r="A559" s="57">
        <v>42251.447936886572</v>
      </c>
      <c r="B559" s="32" t="s">
        <v>67</v>
      </c>
      <c r="C559" s="32" t="s">
        <v>90</v>
      </c>
      <c r="D559" s="32" t="s">
        <v>89</v>
      </c>
      <c r="E559" s="32" t="s">
        <v>5593</v>
      </c>
      <c r="F559" s="32" t="s">
        <v>6390</v>
      </c>
      <c r="G559" s="32" t="s">
        <v>5613</v>
      </c>
      <c r="H559" s="32" t="s">
        <v>5615</v>
      </c>
      <c r="I559" s="32" t="s">
        <v>260</v>
      </c>
      <c r="J559" s="35">
        <v>0</v>
      </c>
      <c r="K559" s="35">
        <v>0</v>
      </c>
      <c r="L559" s="35">
        <v>0</v>
      </c>
      <c r="M559" s="35">
        <v>0</v>
      </c>
      <c r="N559" s="32" t="s">
        <v>17</v>
      </c>
      <c r="O559" s="32" t="s">
        <v>18</v>
      </c>
      <c r="P559" s="32">
        <v>1</v>
      </c>
      <c r="Q559" s="32" t="s">
        <v>5594</v>
      </c>
      <c r="R559" s="39">
        <f t="shared" si="16"/>
        <v>1509</v>
      </c>
      <c r="S559" s="5" t="s">
        <v>51</v>
      </c>
      <c r="T559" s="5" t="s">
        <v>64</v>
      </c>
      <c r="U559" s="2"/>
      <c r="V559" s="2" t="str">
        <f>IF($J559+$L559=0,"nil",IF(OR($B559="TCU-WS",$B559=""),"non comm",IF(OR($G559="contract_cover",$H559="fixed price"),VLOOKUP($I559,'[1]mapping 2015'!$A:$B,2,FALSE),VLOOKUP($G559,'[1]mapping 2015'!$A:$B,2,FALSE))))</f>
        <v>nil</v>
      </c>
      <c r="W559" s="37">
        <f>IF(OR(V559="non comm",V559="nil",J559=0),0,IF(V559="SBM 2.1 IIPS",J559*VLOOKUP(N559,'[2]NGP%'!$C:$D,2,FALSE),J559*SUMIFS('[2]NGP%'!$D:$D,'[2]NGP%'!$A:$A,V559,'[2]NGP%'!$B:$B,AA559)))</f>
        <v>0</v>
      </c>
      <c r="X559" s="37">
        <f>IF(OR(V559="non comm",V559="nil",J559=0),0,IF(V559="SBM 2.1 IIPS",J559*VLOOKUP(N559,'[2]NGP%'!$C:$E,3,FALSE),J559*SUMIFS('[2]NGP%'!$E:$E,'[2]NGP%'!$A:$A,V559,'[2]NGP%'!$B:$B,AA559)))</f>
        <v>0</v>
      </c>
      <c r="Y559" s="32"/>
      <c r="Z559" s="54" t="str">
        <f>IF(MID(H559,1,4)="Item","Nil",IF(G559="contract_cover",VLOOKUP(I559,'svc type'!C:D,2,FALSE),VLOOKUP(G559,'svc type'!A:D,4,FALSE)))</f>
        <v>Nil</v>
      </c>
      <c r="AA559" s="4" t="str">
        <f>IF(B559="","",VLOOKUP(B559,Sector!C:D,2,FALSE))</f>
        <v>STC</v>
      </c>
      <c r="AB559" s="4" t="str">
        <f t="shared" si="17"/>
        <v>shirley.phee</v>
      </c>
      <c r="AC559" s="4"/>
      <c r="AD559" s="4"/>
      <c r="AE559" s="4"/>
      <c r="AF559" s="4"/>
      <c r="AG559" s="4"/>
    </row>
    <row r="560" spans="1:33" x14ac:dyDescent="0.25">
      <c r="A560" s="57">
        <v>42251.447936886572</v>
      </c>
      <c r="B560" s="32" t="s">
        <v>67</v>
      </c>
      <c r="C560" s="32" t="s">
        <v>90</v>
      </c>
      <c r="D560" s="32" t="s">
        <v>89</v>
      </c>
      <c r="E560" s="32" t="s">
        <v>5593</v>
      </c>
      <c r="F560" s="32" t="s">
        <v>6390</v>
      </c>
      <c r="G560" s="32" t="s">
        <v>28</v>
      </c>
      <c r="H560" s="32" t="s">
        <v>5592</v>
      </c>
      <c r="I560" s="32" t="s">
        <v>260</v>
      </c>
      <c r="J560" s="35">
        <v>0</v>
      </c>
      <c r="K560" s="35">
        <v>0</v>
      </c>
      <c r="L560" s="35">
        <v>0</v>
      </c>
      <c r="M560" s="35">
        <v>0</v>
      </c>
      <c r="N560" s="32" t="s">
        <v>17</v>
      </c>
      <c r="O560" s="32" t="s">
        <v>18</v>
      </c>
      <c r="P560" s="32">
        <v>1</v>
      </c>
      <c r="Q560" s="32" t="s">
        <v>5594</v>
      </c>
      <c r="R560" s="39">
        <f t="shared" si="16"/>
        <v>1509</v>
      </c>
      <c r="S560" s="5" t="s">
        <v>51</v>
      </c>
      <c r="T560" s="5" t="s">
        <v>64</v>
      </c>
      <c r="U560" s="2"/>
      <c r="V560" s="2" t="str">
        <f>IF($J560+$L560=0,"nil",IF(OR($B560="TCU-WS",$B560=""),"non comm",IF(OR($G560="contract_cover",$H560="fixed price"),VLOOKUP($I560,'[1]mapping 2015'!$A:$B,2,FALSE),VLOOKUP($G560,'[1]mapping 2015'!$A:$B,2,FALSE))))</f>
        <v>nil</v>
      </c>
      <c r="W560" s="37">
        <f>IF(OR(V560="non comm",V560="nil",J560=0),0,IF(V560="SBM 2.1 IIPS",J560*VLOOKUP(N560,'[2]NGP%'!$C:$D,2,FALSE),J560*SUMIFS('[2]NGP%'!$D:$D,'[2]NGP%'!$A:$A,V560,'[2]NGP%'!$B:$B,AA560)))</f>
        <v>0</v>
      </c>
      <c r="X560" s="37">
        <f>IF(OR(V560="non comm",V560="nil",J560=0),0,IF(V560="SBM 2.1 IIPS",J560*VLOOKUP(N560,'[2]NGP%'!$C:$E,3,FALSE),J560*SUMIFS('[2]NGP%'!$E:$E,'[2]NGP%'!$A:$A,V560,'[2]NGP%'!$B:$B,AA560)))</f>
        <v>0</v>
      </c>
      <c r="Y560" s="32"/>
      <c r="Z560" s="54" t="str">
        <f>IF(MID(H560,1,4)="Item","Nil",IF(G560="contract_cover",VLOOKUP(I560,'svc type'!C:D,2,FALSE),VLOOKUP(G560,'svc type'!A:D,4,FALSE)))</f>
        <v>Nil</v>
      </c>
      <c r="AA560" s="4" t="str">
        <f>IF(B560="","",VLOOKUP(B560,Sector!C:D,2,FALSE))</f>
        <v>STC</v>
      </c>
      <c r="AB560" s="4" t="str">
        <f t="shared" si="17"/>
        <v>shirley.phee</v>
      </c>
      <c r="AC560" s="4"/>
      <c r="AD560" s="4"/>
      <c r="AE560" s="4"/>
      <c r="AF560" s="4"/>
      <c r="AG560" s="4"/>
    </row>
    <row r="561" spans="1:33" x14ac:dyDescent="0.25">
      <c r="A561" s="57">
        <v>42251.448211076386</v>
      </c>
      <c r="B561" s="32" t="s">
        <v>21</v>
      </c>
      <c r="C561" s="32" t="s">
        <v>2339</v>
      </c>
      <c r="D561" s="32" t="s">
        <v>334</v>
      </c>
      <c r="E561" s="32" t="s">
        <v>5852</v>
      </c>
      <c r="F561" s="32" t="s">
        <v>6391</v>
      </c>
      <c r="G561" s="32" t="s">
        <v>367</v>
      </c>
      <c r="H561" s="32" t="s">
        <v>366</v>
      </c>
      <c r="I561" s="32" t="s">
        <v>2007</v>
      </c>
      <c r="J561" s="35">
        <v>0</v>
      </c>
      <c r="K561" s="35">
        <v>0</v>
      </c>
      <c r="L561" s="35">
        <v>14.25</v>
      </c>
      <c r="M561" s="35">
        <v>0</v>
      </c>
      <c r="N561" s="32" t="s">
        <v>19</v>
      </c>
      <c r="O561" s="32" t="s">
        <v>41</v>
      </c>
      <c r="P561" s="32">
        <v>1</v>
      </c>
      <c r="Q561" s="32" t="s">
        <v>6392</v>
      </c>
      <c r="R561" s="39">
        <f t="shared" si="16"/>
        <v>1509</v>
      </c>
      <c r="S561" s="5" t="s">
        <v>51</v>
      </c>
      <c r="T561" s="5" t="s">
        <v>64</v>
      </c>
      <c r="U561" s="2"/>
      <c r="V561" s="2" t="str">
        <f>IF($J561+$L561=0,"nil",IF(OR($B561="TCU-WS",$B561=""),"non comm",IF(OR($G561="contract_cover",$H561="fixed price"),VLOOKUP($I561,'[1]mapping 2015'!$A:$B,2,FALSE),VLOOKUP($G561,'[1]mapping 2015'!$A:$B,2,FALSE))))</f>
        <v>SBM 2.1 IIPS</v>
      </c>
      <c r="W561" s="37">
        <f>IF(OR(V561="non comm",V561="nil",J561=0),0,IF(V561="SBM 2.1 IIPS",J561*VLOOKUP(N561,'[2]NGP%'!$C:$D,2,FALSE),J561*SUMIFS('[2]NGP%'!$D:$D,'[2]NGP%'!$A:$A,V561,'[2]NGP%'!$B:$B,AA561)))</f>
        <v>0</v>
      </c>
      <c r="X561" s="37">
        <f>IF(OR(V561="non comm",V561="nil",J561=0),0,IF(V561="SBM 2.1 IIPS",J561*VLOOKUP(N561,'[2]NGP%'!$C:$E,3,FALSE),J561*SUMIFS('[2]NGP%'!$E:$E,'[2]NGP%'!$A:$A,V561,'[2]NGP%'!$B:$B,AA561)))</f>
        <v>0</v>
      </c>
      <c r="Y561" s="32"/>
      <c r="Z561" s="54" t="str">
        <f>IF(MID(H561,1,4)="Item","Nil",IF(G561="contract_cover",VLOOKUP(I561,'svc type'!C:D,2,FALSE),VLOOKUP(G561,'svc type'!A:D,4,FALSE)))</f>
        <v>IIPS</v>
      </c>
      <c r="AA561" s="4" t="str">
        <f>IF(B561="","",VLOOKUP(B561,Sector!C:D,2,FALSE))</f>
        <v>PUB</v>
      </c>
      <c r="AB561" s="4" t="str">
        <f t="shared" si="17"/>
        <v>wangchee.ng</v>
      </c>
      <c r="AC561" s="4"/>
      <c r="AD561" s="4"/>
      <c r="AE561" s="4"/>
      <c r="AF561" s="4"/>
      <c r="AG561" s="4"/>
    </row>
    <row r="562" spans="1:33" x14ac:dyDescent="0.25">
      <c r="A562" s="57">
        <v>42251.448825150466</v>
      </c>
      <c r="B562" s="32" t="s">
        <v>21</v>
      </c>
      <c r="C562" s="32" t="s">
        <v>6393</v>
      </c>
      <c r="D562" s="32" t="s">
        <v>334</v>
      </c>
      <c r="E562" s="32" t="s">
        <v>5841</v>
      </c>
      <c r="F562" s="32" t="s">
        <v>6394</v>
      </c>
      <c r="G562" s="32" t="s">
        <v>367</v>
      </c>
      <c r="H562" s="32" t="s">
        <v>366</v>
      </c>
      <c r="I562" s="32" t="s">
        <v>2007</v>
      </c>
      <c r="J562" s="35">
        <v>0</v>
      </c>
      <c r="K562" s="35">
        <v>0</v>
      </c>
      <c r="L562" s="35">
        <v>14.25</v>
      </c>
      <c r="M562" s="35">
        <v>0</v>
      </c>
      <c r="N562" s="32" t="s">
        <v>19</v>
      </c>
      <c r="O562" s="32" t="s">
        <v>41</v>
      </c>
      <c r="P562" s="32">
        <v>1</v>
      </c>
      <c r="Q562" s="32" t="s">
        <v>5277</v>
      </c>
      <c r="R562" s="39">
        <f t="shared" si="16"/>
        <v>1509</v>
      </c>
      <c r="S562" s="5" t="s">
        <v>51</v>
      </c>
      <c r="T562" s="5" t="s">
        <v>64</v>
      </c>
      <c r="U562" s="2"/>
      <c r="V562" s="2" t="str">
        <f>IF($J562+$L562=0,"nil",IF(OR($B562="TCU-WS",$B562=""),"non comm",IF(OR($G562="contract_cover",$H562="fixed price"),VLOOKUP($I562,'[1]mapping 2015'!$A:$B,2,FALSE),VLOOKUP($G562,'[1]mapping 2015'!$A:$B,2,FALSE))))</f>
        <v>SBM 2.1 IIPS</v>
      </c>
      <c r="W562" s="37">
        <f>IF(OR(V562="non comm",V562="nil",J562=0),0,IF(V562="SBM 2.1 IIPS",J562*VLOOKUP(N562,'[2]NGP%'!$C:$D,2,FALSE),J562*SUMIFS('[2]NGP%'!$D:$D,'[2]NGP%'!$A:$A,V562,'[2]NGP%'!$B:$B,AA562)))</f>
        <v>0</v>
      </c>
      <c r="X562" s="37">
        <f>IF(OR(V562="non comm",V562="nil",J562=0),0,IF(V562="SBM 2.1 IIPS",J562*VLOOKUP(N562,'[2]NGP%'!$C:$E,3,FALSE),J562*SUMIFS('[2]NGP%'!$E:$E,'[2]NGP%'!$A:$A,V562,'[2]NGP%'!$B:$B,AA562)))</f>
        <v>0</v>
      </c>
      <c r="Y562" s="32"/>
      <c r="Z562" s="54" t="str">
        <f>IF(MID(H562,1,4)="Item","Nil",IF(G562="contract_cover",VLOOKUP(I562,'svc type'!C:D,2,FALSE),VLOOKUP(G562,'svc type'!A:D,4,FALSE)))</f>
        <v>IIPS</v>
      </c>
      <c r="AA562" s="4" t="str">
        <f>IF(B562="","",VLOOKUP(B562,Sector!C:D,2,FALSE))</f>
        <v>PUB</v>
      </c>
      <c r="AB562" s="4" t="str">
        <f t="shared" si="17"/>
        <v>wangchee.ng</v>
      </c>
      <c r="AC562" s="4"/>
      <c r="AD562" s="4"/>
      <c r="AE562" s="4"/>
      <c r="AF562" s="4"/>
      <c r="AG562" s="4"/>
    </row>
    <row r="563" spans="1:33" x14ac:dyDescent="0.25">
      <c r="A563" s="57">
        <v>42251.449775891204</v>
      </c>
      <c r="B563" s="32" t="s">
        <v>21</v>
      </c>
      <c r="C563" s="32" t="s">
        <v>2058</v>
      </c>
      <c r="D563" s="32" t="s">
        <v>334</v>
      </c>
      <c r="E563" s="32" t="s">
        <v>5856</v>
      </c>
      <c r="F563" s="32" t="s">
        <v>6395</v>
      </c>
      <c r="G563" s="32" t="s">
        <v>25</v>
      </c>
      <c r="H563" s="32" t="s">
        <v>26</v>
      </c>
      <c r="I563" s="32" t="s">
        <v>2006</v>
      </c>
      <c r="J563" s="35">
        <v>0</v>
      </c>
      <c r="K563" s="35">
        <v>0</v>
      </c>
      <c r="L563" s="35">
        <v>14.25</v>
      </c>
      <c r="M563" s="35">
        <v>0</v>
      </c>
      <c r="N563" s="32" t="s">
        <v>19</v>
      </c>
      <c r="O563" s="32" t="s">
        <v>41</v>
      </c>
      <c r="P563" s="32">
        <v>1</v>
      </c>
      <c r="Q563" s="32" t="s">
        <v>6396</v>
      </c>
      <c r="R563" s="39">
        <f t="shared" si="16"/>
        <v>1509</v>
      </c>
      <c r="S563" s="5" t="s">
        <v>51</v>
      </c>
      <c r="T563" s="5" t="s">
        <v>64</v>
      </c>
      <c r="U563" s="2"/>
      <c r="V563" s="2" t="str">
        <f>IF($J563+$L563=0,"nil",IF(OR($B563="TCU-WS",$B563=""),"non comm",IF(OR($G563="contract_cover",$H563="fixed price"),VLOOKUP($I563,'[1]mapping 2015'!$A:$B,2,FALSE),VLOOKUP($G563,'[1]mapping 2015'!$A:$B,2,FALSE))))</f>
        <v>SBM 2.1 IIPS</v>
      </c>
      <c r="W563" s="37">
        <f>IF(OR(V563="non comm",V563="nil",J563=0),0,IF(V563="SBM 2.1 IIPS",J563*VLOOKUP(N563,'[2]NGP%'!$C:$D,2,FALSE),J563*SUMIFS('[2]NGP%'!$D:$D,'[2]NGP%'!$A:$A,V563,'[2]NGP%'!$B:$B,AA563)))</f>
        <v>0</v>
      </c>
      <c r="X563" s="37">
        <f>IF(OR(V563="non comm",V563="nil",J563=0),0,IF(V563="SBM 2.1 IIPS",J563*VLOOKUP(N563,'[2]NGP%'!$C:$E,3,FALSE),J563*SUMIFS('[2]NGP%'!$E:$E,'[2]NGP%'!$A:$A,V563,'[2]NGP%'!$B:$B,AA563)))</f>
        <v>0</v>
      </c>
      <c r="Y563" s="32"/>
      <c r="Z563" s="54" t="str">
        <f>IF(MID(H563,1,4)="Item","Nil",IF(G563="contract_cover",VLOOKUP(I563,'svc type'!C:D,2,FALSE),VLOOKUP(G563,'svc type'!A:D,4,FALSE)))</f>
        <v>IIPS</v>
      </c>
      <c r="AA563" s="4" t="str">
        <f>IF(B563="","",VLOOKUP(B563,Sector!C:D,2,FALSE))</f>
        <v>PUB</v>
      </c>
      <c r="AB563" s="4" t="str">
        <f t="shared" si="17"/>
        <v>wangchee.ng</v>
      </c>
      <c r="AC563" s="4"/>
      <c r="AD563" s="4"/>
      <c r="AE563" s="4"/>
      <c r="AF563" s="4"/>
      <c r="AG563" s="4"/>
    </row>
    <row r="564" spans="1:33" x14ac:dyDescent="0.25">
      <c r="A564" s="57">
        <v>42251.449775891204</v>
      </c>
      <c r="B564" s="32" t="s">
        <v>21</v>
      </c>
      <c r="C564" s="32" t="s">
        <v>2058</v>
      </c>
      <c r="D564" s="32" t="s">
        <v>334</v>
      </c>
      <c r="E564" s="32" t="s">
        <v>5856</v>
      </c>
      <c r="F564" s="32" t="s">
        <v>6395</v>
      </c>
      <c r="G564" s="32" t="s">
        <v>4474</v>
      </c>
      <c r="H564" s="32" t="s">
        <v>4475</v>
      </c>
      <c r="I564" s="32" t="s">
        <v>2006</v>
      </c>
      <c r="J564" s="35">
        <v>0</v>
      </c>
      <c r="K564" s="35">
        <v>0</v>
      </c>
      <c r="L564" s="35">
        <v>14.25</v>
      </c>
      <c r="M564" s="35">
        <v>0</v>
      </c>
      <c r="N564" s="32" t="s">
        <v>19</v>
      </c>
      <c r="O564" s="32" t="s">
        <v>41</v>
      </c>
      <c r="P564" s="32">
        <v>1</v>
      </c>
      <c r="Q564" s="32" t="s">
        <v>6396</v>
      </c>
      <c r="R564" s="39">
        <f t="shared" si="16"/>
        <v>1509</v>
      </c>
      <c r="S564" s="5" t="s">
        <v>51</v>
      </c>
      <c r="T564" s="5" t="s">
        <v>64</v>
      </c>
      <c r="U564" s="2"/>
      <c r="V564" s="2" t="str">
        <f>IF($J564+$L564=0,"nil",IF(OR($B564="TCU-WS",$B564=""),"non comm",IF(OR($G564="contract_cover",$H564="fixed price"),VLOOKUP($I564,'[1]mapping 2015'!$A:$B,2,FALSE),VLOOKUP($G564,'[1]mapping 2015'!$A:$B,2,FALSE))))</f>
        <v>SBM 2.1 IIPS</v>
      </c>
      <c r="W564" s="37">
        <f>IF(OR(V564="non comm",V564="nil",J564=0),0,IF(V564="SBM 2.1 IIPS",J564*VLOOKUP(N564,'[2]NGP%'!$C:$D,2,FALSE),J564*SUMIFS('[2]NGP%'!$D:$D,'[2]NGP%'!$A:$A,V564,'[2]NGP%'!$B:$B,AA564)))</f>
        <v>0</v>
      </c>
      <c r="X564" s="37">
        <f>IF(OR(V564="non comm",V564="nil",J564=0),0,IF(V564="SBM 2.1 IIPS",J564*VLOOKUP(N564,'[2]NGP%'!$C:$E,3,FALSE),J564*SUMIFS('[2]NGP%'!$E:$E,'[2]NGP%'!$A:$A,V564,'[2]NGP%'!$B:$B,AA564)))</f>
        <v>0</v>
      </c>
      <c r="Y564" s="32"/>
      <c r="Z564" s="54" t="str">
        <f>IF(MID(H564,1,4)="Item","Nil",IF(G564="contract_cover",VLOOKUP(I564,'svc type'!C:D,2,FALSE),VLOOKUP(G564,'svc type'!A:D,4,FALSE)))</f>
        <v>IIPS</v>
      </c>
      <c r="AA564" s="4" t="str">
        <f>IF(B564="","",VLOOKUP(B564,Sector!C:D,2,FALSE))</f>
        <v>PUB</v>
      </c>
      <c r="AB564" s="4" t="str">
        <f t="shared" si="17"/>
        <v>wangchee.ng</v>
      </c>
      <c r="AC564" s="4"/>
      <c r="AD564" s="4"/>
      <c r="AE564" s="4"/>
      <c r="AF564" s="4"/>
      <c r="AG564" s="4"/>
    </row>
    <row r="565" spans="1:33" x14ac:dyDescent="0.25">
      <c r="A565" s="57">
        <v>42251.451249108795</v>
      </c>
      <c r="B565" s="32" t="s">
        <v>290</v>
      </c>
      <c r="C565" s="32" t="s">
        <v>5409</v>
      </c>
      <c r="D565" s="32" t="s">
        <v>334</v>
      </c>
      <c r="E565" s="32" t="s">
        <v>5535</v>
      </c>
      <c r="F565" s="32" t="s">
        <v>6397</v>
      </c>
      <c r="G565" s="32" t="s">
        <v>367</v>
      </c>
      <c r="H565" s="32" t="s">
        <v>366</v>
      </c>
      <c r="I565" s="32" t="s">
        <v>2007</v>
      </c>
      <c r="J565" s="35">
        <v>0</v>
      </c>
      <c r="K565" s="35">
        <v>0</v>
      </c>
      <c r="L565" s="35">
        <v>14.25</v>
      </c>
      <c r="M565" s="35">
        <v>0</v>
      </c>
      <c r="N565" s="32" t="s">
        <v>19</v>
      </c>
      <c r="O565" s="32" t="s">
        <v>41</v>
      </c>
      <c r="P565" s="32">
        <v>1</v>
      </c>
      <c r="Q565" s="32" t="s">
        <v>5536</v>
      </c>
      <c r="R565" s="39">
        <f t="shared" si="16"/>
        <v>1509</v>
      </c>
      <c r="S565" s="5" t="s">
        <v>51</v>
      </c>
      <c r="T565" s="5" t="s">
        <v>64</v>
      </c>
      <c r="U565" s="2"/>
      <c r="V565" s="2" t="str">
        <f>IF($J565+$L565=0,"nil",IF(OR($B565="TCU-WS",$B565=""),"non comm",IF(OR($G565="contract_cover",$H565="fixed price"),VLOOKUP($I565,'[1]mapping 2015'!$A:$B,2,FALSE),VLOOKUP($G565,'[1]mapping 2015'!$A:$B,2,FALSE))))</f>
        <v>SBM 2.1 IIPS</v>
      </c>
      <c r="W565" s="37">
        <f>IF(OR(V565="non comm",V565="nil",J565=0),0,IF(V565="SBM 2.1 IIPS",J565*VLOOKUP(N565,'[2]NGP%'!$C:$D,2,FALSE),J565*SUMIFS('[2]NGP%'!$D:$D,'[2]NGP%'!$A:$A,V565,'[2]NGP%'!$B:$B,AA565)))</f>
        <v>0</v>
      </c>
      <c r="X565" s="37">
        <f>IF(OR(V565="non comm",V565="nil",J565=0),0,IF(V565="SBM 2.1 IIPS",J565*VLOOKUP(N565,'[2]NGP%'!$C:$E,3,FALSE),J565*SUMIFS('[2]NGP%'!$E:$E,'[2]NGP%'!$A:$A,V565,'[2]NGP%'!$B:$B,AA565)))</f>
        <v>0</v>
      </c>
      <c r="Y565" s="32"/>
      <c r="Z565" s="54" t="str">
        <f>IF(MID(H565,1,4)="Item","Nil",IF(G565="contract_cover",VLOOKUP(I565,'svc type'!C:D,2,FALSE),VLOOKUP(G565,'svc type'!A:D,4,FALSE)))</f>
        <v>IIPS</v>
      </c>
      <c r="AA565" s="4" t="str">
        <f>IF(B565="","",VLOOKUP(B565,Sector!C:D,2,FALSE))</f>
        <v>PUB</v>
      </c>
      <c r="AB565" s="4" t="str">
        <f t="shared" si="17"/>
        <v>cammy.ong</v>
      </c>
      <c r="AC565" s="4"/>
      <c r="AD565" s="4"/>
      <c r="AE565" s="4"/>
      <c r="AF565" s="4"/>
      <c r="AG565" s="4"/>
    </row>
    <row r="566" spans="1:33" x14ac:dyDescent="0.25">
      <c r="A566" s="57">
        <v>42251.452659374998</v>
      </c>
      <c r="B566" s="32" t="s">
        <v>21</v>
      </c>
      <c r="C566" s="32" t="s">
        <v>736</v>
      </c>
      <c r="D566" s="32" t="s">
        <v>334</v>
      </c>
      <c r="E566" s="32" t="s">
        <v>5829</v>
      </c>
      <c r="F566" s="32" t="s">
        <v>6398</v>
      </c>
      <c r="G566" s="32" t="s">
        <v>367</v>
      </c>
      <c r="H566" s="32" t="s">
        <v>366</v>
      </c>
      <c r="I566" s="32" t="s">
        <v>2007</v>
      </c>
      <c r="J566" s="35">
        <v>0</v>
      </c>
      <c r="K566" s="35">
        <v>0</v>
      </c>
      <c r="L566" s="35">
        <v>14.25</v>
      </c>
      <c r="M566" s="35">
        <v>0</v>
      </c>
      <c r="N566" s="32" t="s">
        <v>19</v>
      </c>
      <c r="O566" s="32" t="s">
        <v>41</v>
      </c>
      <c r="P566" s="32">
        <v>1</v>
      </c>
      <c r="Q566" s="32" t="s">
        <v>6399</v>
      </c>
      <c r="R566" s="39">
        <f t="shared" si="16"/>
        <v>1509</v>
      </c>
      <c r="S566" s="5" t="s">
        <v>51</v>
      </c>
      <c r="T566" s="5" t="s">
        <v>64</v>
      </c>
      <c r="U566" s="2"/>
      <c r="V566" s="2" t="str">
        <f>IF($J566+$L566=0,"nil",IF(OR($B566="TCU-WS",$B566=""),"non comm",IF(OR($G566="contract_cover",$H566="fixed price"),VLOOKUP($I566,'[1]mapping 2015'!$A:$B,2,FALSE),VLOOKUP($G566,'[1]mapping 2015'!$A:$B,2,FALSE))))</f>
        <v>SBM 2.1 IIPS</v>
      </c>
      <c r="W566" s="37">
        <f>IF(OR(V566="non comm",V566="nil",J566=0),0,IF(V566="SBM 2.1 IIPS",J566*VLOOKUP(N566,'[2]NGP%'!$C:$D,2,FALSE),J566*SUMIFS('[2]NGP%'!$D:$D,'[2]NGP%'!$A:$A,V566,'[2]NGP%'!$B:$B,AA566)))</f>
        <v>0</v>
      </c>
      <c r="X566" s="37">
        <f>IF(OR(V566="non comm",V566="nil",J566=0),0,IF(V566="SBM 2.1 IIPS",J566*VLOOKUP(N566,'[2]NGP%'!$C:$E,3,FALSE),J566*SUMIFS('[2]NGP%'!$E:$E,'[2]NGP%'!$A:$A,V566,'[2]NGP%'!$B:$B,AA566)))</f>
        <v>0</v>
      </c>
      <c r="Y566" s="32"/>
      <c r="Z566" s="54" t="str">
        <f>IF(MID(H566,1,4)="Item","Nil",IF(G566="contract_cover",VLOOKUP(I566,'svc type'!C:D,2,FALSE),VLOOKUP(G566,'svc type'!A:D,4,FALSE)))</f>
        <v>IIPS</v>
      </c>
      <c r="AA566" s="4" t="str">
        <f>IF(B566="","",VLOOKUP(B566,Sector!C:D,2,FALSE))</f>
        <v>PUB</v>
      </c>
      <c r="AB566" s="4" t="str">
        <f t="shared" si="17"/>
        <v>wangchee.ng</v>
      </c>
      <c r="AC566" s="4"/>
      <c r="AD566" s="4"/>
      <c r="AE566" s="4"/>
      <c r="AF566" s="4"/>
      <c r="AG566" s="4"/>
    </row>
    <row r="567" spans="1:33" x14ac:dyDescent="0.25">
      <c r="A567" s="57">
        <v>42251.452659374998</v>
      </c>
      <c r="B567" s="32" t="s">
        <v>21</v>
      </c>
      <c r="C567" s="32" t="s">
        <v>736</v>
      </c>
      <c r="D567" s="32" t="s">
        <v>334</v>
      </c>
      <c r="E567" s="32" t="s">
        <v>5829</v>
      </c>
      <c r="F567" s="32" t="s">
        <v>6398</v>
      </c>
      <c r="G567" s="32" t="s">
        <v>367</v>
      </c>
      <c r="H567" s="32" t="s">
        <v>366</v>
      </c>
      <c r="I567" s="32" t="s">
        <v>2007</v>
      </c>
      <c r="J567" s="35">
        <v>0</v>
      </c>
      <c r="K567" s="35">
        <v>0</v>
      </c>
      <c r="L567" s="35">
        <v>14.25</v>
      </c>
      <c r="M567" s="35">
        <v>0</v>
      </c>
      <c r="N567" s="32" t="s">
        <v>19</v>
      </c>
      <c r="O567" s="32" t="s">
        <v>41</v>
      </c>
      <c r="P567" s="32">
        <v>1</v>
      </c>
      <c r="Q567" s="32" t="s">
        <v>6399</v>
      </c>
      <c r="R567" s="39">
        <f t="shared" si="16"/>
        <v>1509</v>
      </c>
      <c r="S567" s="5" t="s">
        <v>51</v>
      </c>
      <c r="T567" s="5" t="s">
        <v>64</v>
      </c>
      <c r="U567" s="2"/>
      <c r="V567" s="2" t="str">
        <f>IF($J567+$L567=0,"nil",IF(OR($B567="TCU-WS",$B567=""),"non comm",IF(OR($G567="contract_cover",$H567="fixed price"),VLOOKUP($I567,'[1]mapping 2015'!$A:$B,2,FALSE),VLOOKUP($G567,'[1]mapping 2015'!$A:$B,2,FALSE))))</f>
        <v>SBM 2.1 IIPS</v>
      </c>
      <c r="W567" s="37">
        <f>IF(OR(V567="non comm",V567="nil",J567=0),0,IF(V567="SBM 2.1 IIPS",J567*VLOOKUP(N567,'[2]NGP%'!$C:$D,2,FALSE),J567*SUMIFS('[2]NGP%'!$D:$D,'[2]NGP%'!$A:$A,V567,'[2]NGP%'!$B:$B,AA567)))</f>
        <v>0</v>
      </c>
      <c r="X567" s="37">
        <f>IF(OR(V567="non comm",V567="nil",J567=0),0,IF(V567="SBM 2.1 IIPS",J567*VLOOKUP(N567,'[2]NGP%'!$C:$E,3,FALSE),J567*SUMIFS('[2]NGP%'!$E:$E,'[2]NGP%'!$A:$A,V567,'[2]NGP%'!$B:$B,AA567)))</f>
        <v>0</v>
      </c>
      <c r="Y567" s="32"/>
      <c r="Z567" s="54" t="str">
        <f>IF(MID(H567,1,4)="Item","Nil",IF(G567="contract_cover",VLOOKUP(I567,'svc type'!C:D,2,FALSE),VLOOKUP(G567,'svc type'!A:D,4,FALSE)))</f>
        <v>IIPS</v>
      </c>
      <c r="AA567" s="4" t="str">
        <f>IF(B567="","",VLOOKUP(B567,Sector!C:D,2,FALSE))</f>
        <v>PUB</v>
      </c>
      <c r="AB567" s="4" t="str">
        <f t="shared" si="17"/>
        <v>wangchee.ng</v>
      </c>
      <c r="AC567" s="4"/>
      <c r="AD567" s="4"/>
      <c r="AE567" s="4"/>
      <c r="AF567" s="4"/>
      <c r="AG567" s="4"/>
    </row>
    <row r="568" spans="1:33" x14ac:dyDescent="0.25">
      <c r="A568" s="57">
        <v>42251.453287152777</v>
      </c>
      <c r="B568" s="32" t="s">
        <v>21</v>
      </c>
      <c r="C568" s="32" t="s">
        <v>6400</v>
      </c>
      <c r="D568" s="32" t="s">
        <v>2432</v>
      </c>
      <c r="E568" s="32" t="s">
        <v>6401</v>
      </c>
      <c r="F568" s="32" t="s">
        <v>6402</v>
      </c>
      <c r="G568" s="32" t="s">
        <v>15</v>
      </c>
      <c r="H568" s="32" t="s">
        <v>16</v>
      </c>
      <c r="I568" s="32" t="s">
        <v>263</v>
      </c>
      <c r="J568" s="35">
        <v>9600</v>
      </c>
      <c r="K568" s="35">
        <v>0</v>
      </c>
      <c r="L568" s="35">
        <v>0</v>
      </c>
      <c r="M568" s="35">
        <v>0</v>
      </c>
      <c r="N568" s="32" t="s">
        <v>17</v>
      </c>
      <c r="O568" s="32" t="s">
        <v>18</v>
      </c>
      <c r="P568" s="32">
        <v>1</v>
      </c>
      <c r="Q568" s="32" t="s">
        <v>6403</v>
      </c>
      <c r="R568" s="39">
        <f t="shared" si="16"/>
        <v>1509</v>
      </c>
      <c r="S568" s="5" t="s">
        <v>51</v>
      </c>
      <c r="T568" s="5" t="s">
        <v>64</v>
      </c>
      <c r="U568" s="2"/>
      <c r="V568" s="2" t="str">
        <f>IF($J568+$L568=0,"nil",IF(OR($B568="TCU-WS",$B568=""),"non comm",IF(OR($G568="contract_cover",$H568="fixed price"),VLOOKUP($I568,'[1]mapping 2015'!$A:$B,2,FALSE),VLOOKUP($G568,'[1]mapping 2015'!$A:$B,2,FALSE))))</f>
        <v>SBM 2.3 SMA</v>
      </c>
      <c r="W568" s="37">
        <f>IF(OR(V568="non comm",V568="nil",J568=0),0,IF(V568="SBM 2.1 IIPS",J568*VLOOKUP(N568,'[2]NGP%'!$C:$D,2,FALSE),J568*SUMIFS('[2]NGP%'!$D:$D,'[2]NGP%'!$A:$A,V568,'[2]NGP%'!$B:$B,AA568)))</f>
        <v>4320</v>
      </c>
      <c r="X568" s="37">
        <f>IF(OR(V568="non comm",V568="nil",J568=0),0,IF(V568="SBM 2.1 IIPS",J568*VLOOKUP(N568,'[2]NGP%'!$C:$E,3,FALSE),J568*SUMIFS('[2]NGP%'!$E:$E,'[2]NGP%'!$A:$A,V568,'[2]NGP%'!$B:$B,AA568)))</f>
        <v>4320</v>
      </c>
      <c r="Y568" s="32"/>
      <c r="Z568" s="54" t="str">
        <f>IF(MID(H568,1,4)="Item","Nil",IF(G568="contract_cover",VLOOKUP(I568,'svc type'!C:D,2,FALSE),VLOOKUP(G568,'svc type'!A:D,4,FALSE)))</f>
        <v>SMA</v>
      </c>
      <c r="AA568" s="4" t="str">
        <f>IF(B568="","",VLOOKUP(B568,Sector!C:D,2,FALSE))</f>
        <v>PUB</v>
      </c>
      <c r="AB568" s="4" t="str">
        <f t="shared" si="17"/>
        <v>wangchee.ng</v>
      </c>
      <c r="AC568" s="4"/>
      <c r="AD568" s="4"/>
      <c r="AE568" s="4"/>
      <c r="AF568" s="4"/>
      <c r="AG568" s="4"/>
    </row>
    <row r="569" spans="1:33" x14ac:dyDescent="0.25">
      <c r="A569" s="57">
        <v>42251.453545949073</v>
      </c>
      <c r="B569" s="32" t="s">
        <v>21</v>
      </c>
      <c r="C569" s="32" t="s">
        <v>340</v>
      </c>
      <c r="D569" s="32" t="s">
        <v>334</v>
      </c>
      <c r="E569" s="32" t="s">
        <v>5844</v>
      </c>
      <c r="F569" s="32" t="s">
        <v>6404</v>
      </c>
      <c r="G569" s="32" t="s">
        <v>4474</v>
      </c>
      <c r="H569" s="32" t="s">
        <v>4475</v>
      </c>
      <c r="I569" s="32" t="s">
        <v>2013</v>
      </c>
      <c r="J569" s="35">
        <v>0</v>
      </c>
      <c r="K569" s="35">
        <v>0</v>
      </c>
      <c r="L569" s="35">
        <v>14.25</v>
      </c>
      <c r="M569" s="35">
        <v>0</v>
      </c>
      <c r="N569" s="32" t="s">
        <v>19</v>
      </c>
      <c r="O569" s="32" t="s">
        <v>41</v>
      </c>
      <c r="P569" s="32">
        <v>1</v>
      </c>
      <c r="Q569" s="32" t="s">
        <v>6405</v>
      </c>
      <c r="R569" s="39">
        <f t="shared" si="16"/>
        <v>1509</v>
      </c>
      <c r="S569" s="5" t="s">
        <v>51</v>
      </c>
      <c r="T569" s="5" t="s">
        <v>64</v>
      </c>
      <c r="U569" s="2"/>
      <c r="V569" s="2" t="str">
        <f>IF($J569+$L569=0,"nil",IF(OR($B569="TCU-WS",$B569=""),"non comm",IF(OR($G569="contract_cover",$H569="fixed price"),VLOOKUP($I569,'[1]mapping 2015'!$A:$B,2,FALSE),VLOOKUP($G569,'[1]mapping 2015'!$A:$B,2,FALSE))))</f>
        <v>SBM 2.1 IIPS</v>
      </c>
      <c r="W569" s="37">
        <f>IF(OR(V569="non comm",V569="nil",J569=0),0,IF(V569="SBM 2.1 IIPS",J569*VLOOKUP(N569,'[2]NGP%'!$C:$D,2,FALSE),J569*SUMIFS('[2]NGP%'!$D:$D,'[2]NGP%'!$A:$A,V569,'[2]NGP%'!$B:$B,AA569)))</f>
        <v>0</v>
      </c>
      <c r="X569" s="37">
        <f>IF(OR(V569="non comm",V569="nil",J569=0),0,IF(V569="SBM 2.1 IIPS",J569*VLOOKUP(N569,'[2]NGP%'!$C:$E,3,FALSE),J569*SUMIFS('[2]NGP%'!$E:$E,'[2]NGP%'!$A:$A,V569,'[2]NGP%'!$B:$B,AA569)))</f>
        <v>0</v>
      </c>
      <c r="Y569" s="32"/>
      <c r="Z569" s="54" t="str">
        <f>IF(MID(H569,1,4)="Item","Nil",IF(G569="contract_cover",VLOOKUP(I569,'svc type'!C:D,2,FALSE),VLOOKUP(G569,'svc type'!A:D,4,FALSE)))</f>
        <v>IIPS</v>
      </c>
      <c r="AA569" s="4" t="str">
        <f>IF(B569="","",VLOOKUP(B569,Sector!C:D,2,FALSE))</f>
        <v>PUB</v>
      </c>
      <c r="AB569" s="4" t="str">
        <f t="shared" si="17"/>
        <v>wangchee.ng</v>
      </c>
      <c r="AC569" s="4"/>
      <c r="AD569" s="4"/>
      <c r="AE569" s="4"/>
      <c r="AF569" s="4"/>
      <c r="AG569" s="4"/>
    </row>
    <row r="570" spans="1:33" x14ac:dyDescent="0.25">
      <c r="A570" s="57">
        <v>42251.453887152777</v>
      </c>
      <c r="B570" s="32" t="s">
        <v>21</v>
      </c>
      <c r="C570" s="32" t="s">
        <v>6406</v>
      </c>
      <c r="D570" s="32" t="s">
        <v>334</v>
      </c>
      <c r="E570" s="32" t="s">
        <v>5859</v>
      </c>
      <c r="F570" s="32" t="s">
        <v>6407</v>
      </c>
      <c r="G570" s="32" t="s">
        <v>367</v>
      </c>
      <c r="H570" s="32" t="s">
        <v>366</v>
      </c>
      <c r="I570" s="32" t="s">
        <v>2007</v>
      </c>
      <c r="J570" s="35">
        <v>0</v>
      </c>
      <c r="K570" s="35">
        <v>0</v>
      </c>
      <c r="L570" s="35">
        <v>14.25</v>
      </c>
      <c r="M570" s="35">
        <v>0</v>
      </c>
      <c r="N570" s="32" t="s">
        <v>19</v>
      </c>
      <c r="O570" s="32" t="s">
        <v>41</v>
      </c>
      <c r="P570" s="32">
        <v>1</v>
      </c>
      <c r="Q570" s="32" t="s">
        <v>6408</v>
      </c>
      <c r="R570" s="39">
        <f t="shared" si="16"/>
        <v>1509</v>
      </c>
      <c r="S570" s="5" t="s">
        <v>51</v>
      </c>
      <c r="T570" s="5" t="s">
        <v>64</v>
      </c>
      <c r="U570" s="2"/>
      <c r="V570" s="2" t="str">
        <f>IF($J570+$L570=0,"nil",IF(OR($B570="TCU-WS",$B570=""),"non comm",IF(OR($G570="contract_cover",$H570="fixed price"),VLOOKUP($I570,'[1]mapping 2015'!$A:$B,2,FALSE),VLOOKUP($G570,'[1]mapping 2015'!$A:$B,2,FALSE))))</f>
        <v>SBM 2.1 IIPS</v>
      </c>
      <c r="W570" s="37">
        <f>IF(OR(V570="non comm",V570="nil",J570=0),0,IF(V570="SBM 2.1 IIPS",J570*VLOOKUP(N570,'[2]NGP%'!$C:$D,2,FALSE),J570*SUMIFS('[2]NGP%'!$D:$D,'[2]NGP%'!$A:$A,V570,'[2]NGP%'!$B:$B,AA570)))</f>
        <v>0</v>
      </c>
      <c r="X570" s="37">
        <f>IF(OR(V570="non comm",V570="nil",J570=0),0,IF(V570="SBM 2.1 IIPS",J570*VLOOKUP(N570,'[2]NGP%'!$C:$E,3,FALSE),J570*SUMIFS('[2]NGP%'!$E:$E,'[2]NGP%'!$A:$A,V570,'[2]NGP%'!$B:$B,AA570)))</f>
        <v>0</v>
      </c>
      <c r="Y570" s="32"/>
      <c r="Z570" s="54" t="str">
        <f>IF(MID(H570,1,4)="Item","Nil",IF(G570="contract_cover",VLOOKUP(I570,'svc type'!C:D,2,FALSE),VLOOKUP(G570,'svc type'!A:D,4,FALSE)))</f>
        <v>IIPS</v>
      </c>
      <c r="AA570" s="4" t="str">
        <f>IF(B570="","",VLOOKUP(B570,Sector!C:D,2,FALSE))</f>
        <v>PUB</v>
      </c>
      <c r="AB570" s="4" t="str">
        <f t="shared" si="17"/>
        <v>wangchee.ng</v>
      </c>
      <c r="AC570" s="4"/>
      <c r="AD570" s="4"/>
      <c r="AE570" s="4"/>
      <c r="AF570" s="4"/>
      <c r="AG570" s="4"/>
    </row>
    <row r="571" spans="1:33" x14ac:dyDescent="0.25">
      <c r="A571" s="57">
        <v>42251.454992858795</v>
      </c>
      <c r="B571" s="32" t="s">
        <v>21</v>
      </c>
      <c r="C571" s="32" t="s">
        <v>6406</v>
      </c>
      <c r="D571" s="32" t="s">
        <v>334</v>
      </c>
      <c r="E571" s="32" t="s">
        <v>5863</v>
      </c>
      <c r="F571" s="32" t="s">
        <v>6409</v>
      </c>
      <c r="G571" s="32" t="s">
        <v>367</v>
      </c>
      <c r="H571" s="32" t="s">
        <v>366</v>
      </c>
      <c r="I571" s="32" t="s">
        <v>2007</v>
      </c>
      <c r="J571" s="35">
        <v>0</v>
      </c>
      <c r="K571" s="35">
        <v>0</v>
      </c>
      <c r="L571" s="35">
        <v>14.25</v>
      </c>
      <c r="M571" s="35">
        <v>0</v>
      </c>
      <c r="N571" s="32" t="s">
        <v>19</v>
      </c>
      <c r="O571" s="32" t="s">
        <v>41</v>
      </c>
      <c r="P571" s="32">
        <v>1</v>
      </c>
      <c r="Q571" s="32" t="s">
        <v>6408</v>
      </c>
      <c r="R571" s="39">
        <f t="shared" si="16"/>
        <v>1509</v>
      </c>
      <c r="S571" s="5" t="s">
        <v>51</v>
      </c>
      <c r="T571" s="5" t="s">
        <v>64</v>
      </c>
      <c r="U571" s="2"/>
      <c r="V571" s="2" t="str">
        <f>IF($J571+$L571=0,"nil",IF(OR($B571="TCU-WS",$B571=""),"non comm",IF(OR($G571="contract_cover",$H571="fixed price"),VLOOKUP($I571,'[1]mapping 2015'!$A:$B,2,FALSE),VLOOKUP($G571,'[1]mapping 2015'!$A:$B,2,FALSE))))</f>
        <v>SBM 2.1 IIPS</v>
      </c>
      <c r="W571" s="37">
        <f>IF(OR(V571="non comm",V571="nil",J571=0),0,IF(V571="SBM 2.1 IIPS",J571*VLOOKUP(N571,'[2]NGP%'!$C:$D,2,FALSE),J571*SUMIFS('[2]NGP%'!$D:$D,'[2]NGP%'!$A:$A,V571,'[2]NGP%'!$B:$B,AA571)))</f>
        <v>0</v>
      </c>
      <c r="X571" s="37">
        <f>IF(OR(V571="non comm",V571="nil",J571=0),0,IF(V571="SBM 2.1 IIPS",J571*VLOOKUP(N571,'[2]NGP%'!$C:$E,3,FALSE),J571*SUMIFS('[2]NGP%'!$E:$E,'[2]NGP%'!$A:$A,V571,'[2]NGP%'!$B:$B,AA571)))</f>
        <v>0</v>
      </c>
      <c r="Y571" s="32"/>
      <c r="Z571" s="54" t="str">
        <f>IF(MID(H571,1,4)="Item","Nil",IF(G571="contract_cover",VLOOKUP(I571,'svc type'!C:D,2,FALSE),VLOOKUP(G571,'svc type'!A:D,4,FALSE)))</f>
        <v>IIPS</v>
      </c>
      <c r="AA571" s="4" t="str">
        <f>IF(B571="","",VLOOKUP(B571,Sector!C:D,2,FALSE))</f>
        <v>PUB</v>
      </c>
      <c r="AB571" s="4" t="str">
        <f t="shared" si="17"/>
        <v>wangchee.ng</v>
      </c>
      <c r="AC571" s="4"/>
      <c r="AD571" s="4"/>
      <c r="AE571" s="4"/>
      <c r="AF571" s="4"/>
      <c r="AG571" s="4"/>
    </row>
    <row r="572" spans="1:33" x14ac:dyDescent="0.25">
      <c r="A572" s="57">
        <v>42251.454992858795</v>
      </c>
      <c r="B572" s="32" t="s">
        <v>21</v>
      </c>
      <c r="C572" s="32" t="s">
        <v>6406</v>
      </c>
      <c r="D572" s="32" t="s">
        <v>334</v>
      </c>
      <c r="E572" s="32" t="s">
        <v>5863</v>
      </c>
      <c r="F572" s="32" t="s">
        <v>6409</v>
      </c>
      <c r="G572" s="32" t="s">
        <v>367</v>
      </c>
      <c r="H572" s="32" t="s">
        <v>366</v>
      </c>
      <c r="I572" s="32" t="s">
        <v>2007</v>
      </c>
      <c r="J572" s="35">
        <v>0</v>
      </c>
      <c r="K572" s="35">
        <v>0</v>
      </c>
      <c r="L572" s="35">
        <v>14.25</v>
      </c>
      <c r="M572" s="35">
        <v>0</v>
      </c>
      <c r="N572" s="32" t="s">
        <v>19</v>
      </c>
      <c r="O572" s="32" t="s">
        <v>41</v>
      </c>
      <c r="P572" s="32">
        <v>1</v>
      </c>
      <c r="Q572" s="32" t="s">
        <v>6408</v>
      </c>
      <c r="R572" s="39">
        <f t="shared" si="16"/>
        <v>1509</v>
      </c>
      <c r="S572" s="5" t="s">
        <v>51</v>
      </c>
      <c r="T572" s="5" t="s">
        <v>64</v>
      </c>
      <c r="U572" s="2"/>
      <c r="V572" s="2" t="str">
        <f>IF($J572+$L572=0,"nil",IF(OR($B572="TCU-WS",$B572=""),"non comm",IF(OR($G572="contract_cover",$H572="fixed price"),VLOOKUP($I572,'[1]mapping 2015'!$A:$B,2,FALSE),VLOOKUP($G572,'[1]mapping 2015'!$A:$B,2,FALSE))))</f>
        <v>SBM 2.1 IIPS</v>
      </c>
      <c r="W572" s="37">
        <f>IF(OR(V572="non comm",V572="nil",J572=0),0,IF(V572="SBM 2.1 IIPS",J572*VLOOKUP(N572,'[2]NGP%'!$C:$D,2,FALSE),J572*SUMIFS('[2]NGP%'!$D:$D,'[2]NGP%'!$A:$A,V572,'[2]NGP%'!$B:$B,AA572)))</f>
        <v>0</v>
      </c>
      <c r="X572" s="37">
        <f>IF(OR(V572="non comm",V572="nil",J572=0),0,IF(V572="SBM 2.1 IIPS",J572*VLOOKUP(N572,'[2]NGP%'!$C:$E,3,FALSE),J572*SUMIFS('[2]NGP%'!$E:$E,'[2]NGP%'!$A:$A,V572,'[2]NGP%'!$B:$B,AA572)))</f>
        <v>0</v>
      </c>
      <c r="Y572" s="32"/>
      <c r="Z572" s="54" t="str">
        <f>IF(MID(H572,1,4)="Item","Nil",IF(G572="contract_cover",VLOOKUP(I572,'svc type'!C:D,2,FALSE),VLOOKUP(G572,'svc type'!A:D,4,FALSE)))</f>
        <v>IIPS</v>
      </c>
      <c r="AA572" s="4" t="str">
        <f>IF(B572="","",VLOOKUP(B572,Sector!C:D,2,FALSE))</f>
        <v>PUB</v>
      </c>
      <c r="AB572" s="4" t="str">
        <f t="shared" si="17"/>
        <v>wangchee.ng</v>
      </c>
      <c r="AC572" s="4"/>
      <c r="AD572" s="4"/>
      <c r="AE572" s="4"/>
      <c r="AF572" s="4"/>
      <c r="AG572" s="4"/>
    </row>
    <row r="573" spans="1:33" x14ac:dyDescent="0.25">
      <c r="A573" s="57">
        <v>42251.455048067131</v>
      </c>
      <c r="B573" s="32" t="s">
        <v>21</v>
      </c>
      <c r="C573" s="32" t="s">
        <v>340</v>
      </c>
      <c r="D573" s="32" t="s">
        <v>334</v>
      </c>
      <c r="E573" s="32" t="s">
        <v>5843</v>
      </c>
      <c r="F573" s="32" t="s">
        <v>6410</v>
      </c>
      <c r="G573" s="32" t="s">
        <v>4474</v>
      </c>
      <c r="H573" s="32" t="s">
        <v>4475</v>
      </c>
      <c r="I573" s="32" t="s">
        <v>2013</v>
      </c>
      <c r="J573" s="35">
        <v>0</v>
      </c>
      <c r="K573" s="35">
        <v>0</v>
      </c>
      <c r="L573" s="35">
        <v>14.25</v>
      </c>
      <c r="M573" s="35">
        <v>0</v>
      </c>
      <c r="N573" s="32" t="s">
        <v>19</v>
      </c>
      <c r="O573" s="32" t="s">
        <v>41</v>
      </c>
      <c r="P573" s="32">
        <v>1</v>
      </c>
      <c r="Q573" s="32" t="s">
        <v>6405</v>
      </c>
      <c r="R573" s="39">
        <f t="shared" si="16"/>
        <v>1509</v>
      </c>
      <c r="S573" s="5" t="s">
        <v>51</v>
      </c>
      <c r="T573" s="5" t="s">
        <v>64</v>
      </c>
      <c r="U573" s="2"/>
      <c r="V573" s="2" t="str">
        <f>IF($J573+$L573=0,"nil",IF(OR($B573="TCU-WS",$B573=""),"non comm",IF(OR($G573="contract_cover",$H573="fixed price"),VLOOKUP($I573,'[1]mapping 2015'!$A:$B,2,FALSE),VLOOKUP($G573,'[1]mapping 2015'!$A:$B,2,FALSE))))</f>
        <v>SBM 2.1 IIPS</v>
      </c>
      <c r="W573" s="37">
        <f>IF(OR(V573="non comm",V573="nil",J573=0),0,IF(V573="SBM 2.1 IIPS",J573*VLOOKUP(N573,'[2]NGP%'!$C:$D,2,FALSE),J573*SUMIFS('[2]NGP%'!$D:$D,'[2]NGP%'!$A:$A,V573,'[2]NGP%'!$B:$B,AA573)))</f>
        <v>0</v>
      </c>
      <c r="X573" s="37">
        <f>IF(OR(V573="non comm",V573="nil",J573=0),0,IF(V573="SBM 2.1 IIPS",J573*VLOOKUP(N573,'[2]NGP%'!$C:$E,3,FALSE),J573*SUMIFS('[2]NGP%'!$E:$E,'[2]NGP%'!$A:$A,V573,'[2]NGP%'!$B:$B,AA573)))</f>
        <v>0</v>
      </c>
      <c r="Y573" s="32"/>
      <c r="Z573" s="54" t="str">
        <f>IF(MID(H573,1,4)="Item","Nil",IF(G573="contract_cover",VLOOKUP(I573,'svc type'!C:D,2,FALSE),VLOOKUP(G573,'svc type'!A:D,4,FALSE)))</f>
        <v>IIPS</v>
      </c>
      <c r="AA573" s="4" t="str">
        <f>IF(B573="","",VLOOKUP(B573,Sector!C:D,2,FALSE))</f>
        <v>PUB</v>
      </c>
      <c r="AB573" s="4" t="str">
        <f t="shared" si="17"/>
        <v>wangchee.ng</v>
      </c>
      <c r="AC573" s="4"/>
      <c r="AD573" s="4"/>
      <c r="AE573" s="4"/>
      <c r="AF573" s="4"/>
      <c r="AG573" s="4"/>
    </row>
    <row r="574" spans="1:33" x14ac:dyDescent="0.25">
      <c r="A574" s="57">
        <v>42251.455999652775</v>
      </c>
      <c r="B574" s="32" t="s">
        <v>21</v>
      </c>
      <c r="C574" s="32" t="s">
        <v>2092</v>
      </c>
      <c r="D574" s="32" t="s">
        <v>334</v>
      </c>
      <c r="E574" s="32" t="s">
        <v>5831</v>
      </c>
      <c r="F574" s="32" t="s">
        <v>6411</v>
      </c>
      <c r="G574" s="32" t="s">
        <v>367</v>
      </c>
      <c r="H574" s="32" t="s">
        <v>366</v>
      </c>
      <c r="I574" s="32" t="s">
        <v>2007</v>
      </c>
      <c r="J574" s="35">
        <v>0</v>
      </c>
      <c r="K574" s="35">
        <v>0</v>
      </c>
      <c r="L574" s="35">
        <v>14.25</v>
      </c>
      <c r="M574" s="35">
        <v>0</v>
      </c>
      <c r="N574" s="32" t="s">
        <v>19</v>
      </c>
      <c r="O574" s="32" t="s">
        <v>41</v>
      </c>
      <c r="P574" s="32">
        <v>1</v>
      </c>
      <c r="Q574" s="32" t="s">
        <v>6412</v>
      </c>
      <c r="R574" s="39">
        <f t="shared" si="16"/>
        <v>1509</v>
      </c>
      <c r="S574" s="5" t="s">
        <v>51</v>
      </c>
      <c r="T574" s="5" t="s">
        <v>64</v>
      </c>
      <c r="U574" s="2"/>
      <c r="V574" s="2" t="str">
        <f>IF($J574+$L574=0,"nil",IF(OR($B574="TCU-WS",$B574=""),"non comm",IF(OR($G574="contract_cover",$H574="fixed price"),VLOOKUP($I574,'[1]mapping 2015'!$A:$B,2,FALSE),VLOOKUP($G574,'[1]mapping 2015'!$A:$B,2,FALSE))))</f>
        <v>SBM 2.1 IIPS</v>
      </c>
      <c r="W574" s="37">
        <f>IF(OR(V574="non comm",V574="nil",J574=0),0,IF(V574="SBM 2.1 IIPS",J574*VLOOKUP(N574,'[2]NGP%'!$C:$D,2,FALSE),J574*SUMIFS('[2]NGP%'!$D:$D,'[2]NGP%'!$A:$A,V574,'[2]NGP%'!$B:$B,AA574)))</f>
        <v>0</v>
      </c>
      <c r="X574" s="37">
        <f>IF(OR(V574="non comm",V574="nil",J574=0),0,IF(V574="SBM 2.1 IIPS",J574*VLOOKUP(N574,'[2]NGP%'!$C:$E,3,FALSE),J574*SUMIFS('[2]NGP%'!$E:$E,'[2]NGP%'!$A:$A,V574,'[2]NGP%'!$B:$B,AA574)))</f>
        <v>0</v>
      </c>
      <c r="Y574" s="32"/>
      <c r="Z574" s="54" t="str">
        <f>IF(MID(H574,1,4)="Item","Nil",IF(G574="contract_cover",VLOOKUP(I574,'svc type'!C:D,2,FALSE),VLOOKUP(G574,'svc type'!A:D,4,FALSE)))</f>
        <v>IIPS</v>
      </c>
      <c r="AA574" s="4" t="str">
        <f>IF(B574="","",VLOOKUP(B574,Sector!C:D,2,FALSE))</f>
        <v>PUB</v>
      </c>
      <c r="AB574" s="4" t="str">
        <f t="shared" si="17"/>
        <v>wangchee.ng</v>
      </c>
      <c r="AC574" s="4"/>
      <c r="AD574" s="4"/>
      <c r="AE574" s="4"/>
      <c r="AF574" s="4"/>
      <c r="AG574" s="4"/>
    </row>
    <row r="575" spans="1:33" x14ac:dyDescent="0.25">
      <c r="A575" s="57">
        <v>42251.456338425924</v>
      </c>
      <c r="B575" s="32" t="s">
        <v>290</v>
      </c>
      <c r="C575" s="32" t="s">
        <v>6413</v>
      </c>
      <c r="D575" s="32" t="s">
        <v>6414</v>
      </c>
      <c r="E575" s="32" t="s">
        <v>6415</v>
      </c>
      <c r="F575" s="32" t="s">
        <v>6416</v>
      </c>
      <c r="G575" s="32" t="s">
        <v>15</v>
      </c>
      <c r="H575" s="32" t="s">
        <v>16</v>
      </c>
      <c r="I575" s="32" t="s">
        <v>261</v>
      </c>
      <c r="J575" s="35">
        <v>3900</v>
      </c>
      <c r="K575" s="35">
        <v>0</v>
      </c>
      <c r="L575" s="35">
        <v>0</v>
      </c>
      <c r="M575" s="35">
        <v>0</v>
      </c>
      <c r="N575" s="32" t="s">
        <v>19</v>
      </c>
      <c r="O575" s="32" t="s">
        <v>18</v>
      </c>
      <c r="P575" s="32">
        <v>1</v>
      </c>
      <c r="Q575" s="32" t="s">
        <v>6417</v>
      </c>
      <c r="R575" s="39">
        <f t="shared" si="16"/>
        <v>1509</v>
      </c>
      <c r="S575" s="5" t="s">
        <v>51</v>
      </c>
      <c r="T575" s="5" t="s">
        <v>64</v>
      </c>
      <c r="U575" s="2"/>
      <c r="V575" s="2" t="str">
        <f>IF($J575+$L575=0,"nil",IF(OR($B575="TCU-WS",$B575=""),"non comm",IF(OR($G575="contract_cover",$H575="fixed price"),VLOOKUP($I575,'[1]mapping 2015'!$A:$B,2,FALSE),VLOOKUP($G575,'[1]mapping 2015'!$A:$B,2,FALSE))))</f>
        <v>SBM 2.5 MOS</v>
      </c>
      <c r="W575" s="37">
        <f>IF(OR(V575="non comm",V575="nil",J575=0),0,IF(V575="SBM 2.1 IIPS",J575*VLOOKUP(N575,'[2]NGP%'!$C:$D,2,FALSE),J575*SUMIFS('[2]NGP%'!$D:$D,'[2]NGP%'!$A:$A,V575,'[2]NGP%'!$B:$B,AA575)))</f>
        <v>702</v>
      </c>
      <c r="X575" s="37">
        <f>IF(OR(V575="non comm",V575="nil",J575=0),0,IF(V575="SBM 2.1 IIPS",J575*VLOOKUP(N575,'[2]NGP%'!$C:$E,3,FALSE),J575*SUMIFS('[2]NGP%'!$E:$E,'[2]NGP%'!$A:$A,V575,'[2]NGP%'!$B:$B,AA575)))</f>
        <v>702</v>
      </c>
      <c r="Y575" s="32"/>
      <c r="Z575" s="54" t="str">
        <f>IF(MID(H575,1,4)="Item","Nil",IF(G575="contract_cover",VLOOKUP(I575,'svc type'!C:D,2,FALSE),VLOOKUP(G575,'svc type'!A:D,4,FALSE)))</f>
        <v>MOS</v>
      </c>
      <c r="AA575" s="4" t="str">
        <f>IF(B575="","",VLOOKUP(B575,Sector!C:D,2,FALSE))</f>
        <v>PUB</v>
      </c>
      <c r="AB575" s="4" t="str">
        <f t="shared" si="17"/>
        <v>cammy.ong</v>
      </c>
      <c r="AC575" s="4"/>
      <c r="AD575" s="4"/>
      <c r="AE575" s="4"/>
      <c r="AF575" s="4"/>
      <c r="AG575" s="4"/>
    </row>
    <row r="576" spans="1:33" x14ac:dyDescent="0.25">
      <c r="A576" s="57">
        <v>42251.456969907405</v>
      </c>
      <c r="B576" s="32" t="s">
        <v>21</v>
      </c>
      <c r="C576" s="32" t="s">
        <v>6418</v>
      </c>
      <c r="D576" s="32" t="s">
        <v>334</v>
      </c>
      <c r="E576" s="32" t="s">
        <v>5861</v>
      </c>
      <c r="F576" s="32" t="s">
        <v>6419</v>
      </c>
      <c r="G576" s="32" t="s">
        <v>4474</v>
      </c>
      <c r="H576" s="32" t="s">
        <v>4475</v>
      </c>
      <c r="I576" s="32" t="s">
        <v>2013</v>
      </c>
      <c r="J576" s="35">
        <v>0</v>
      </c>
      <c r="K576" s="35">
        <v>0</v>
      </c>
      <c r="L576" s="35">
        <v>14.25</v>
      </c>
      <c r="M576" s="35">
        <v>0</v>
      </c>
      <c r="N576" s="32" t="s">
        <v>19</v>
      </c>
      <c r="O576" s="32" t="s">
        <v>41</v>
      </c>
      <c r="P576" s="32">
        <v>1</v>
      </c>
      <c r="Q576" s="32" t="s">
        <v>6420</v>
      </c>
      <c r="R576" s="39">
        <f t="shared" si="16"/>
        <v>1509</v>
      </c>
      <c r="S576" s="5" t="s">
        <v>51</v>
      </c>
      <c r="T576" s="5" t="s">
        <v>64</v>
      </c>
      <c r="U576" s="2"/>
      <c r="V576" s="2" t="str">
        <f>IF($J576+$L576=0,"nil",IF(OR($B576="TCU-WS",$B576=""),"non comm",IF(OR($G576="contract_cover",$H576="fixed price"),VLOOKUP($I576,'[1]mapping 2015'!$A:$B,2,FALSE),VLOOKUP($G576,'[1]mapping 2015'!$A:$B,2,FALSE))))</f>
        <v>SBM 2.1 IIPS</v>
      </c>
      <c r="W576" s="37">
        <f>IF(OR(V576="non comm",V576="nil",J576=0),0,IF(V576="SBM 2.1 IIPS",J576*VLOOKUP(N576,'[2]NGP%'!$C:$D,2,FALSE),J576*SUMIFS('[2]NGP%'!$D:$D,'[2]NGP%'!$A:$A,V576,'[2]NGP%'!$B:$B,AA576)))</f>
        <v>0</v>
      </c>
      <c r="X576" s="37">
        <f>IF(OR(V576="non comm",V576="nil",J576=0),0,IF(V576="SBM 2.1 IIPS",J576*VLOOKUP(N576,'[2]NGP%'!$C:$E,3,FALSE),J576*SUMIFS('[2]NGP%'!$E:$E,'[2]NGP%'!$A:$A,V576,'[2]NGP%'!$B:$B,AA576)))</f>
        <v>0</v>
      </c>
      <c r="Y576" s="32"/>
      <c r="Z576" s="54" t="str">
        <f>IF(MID(H576,1,4)="Item","Nil",IF(G576="contract_cover",VLOOKUP(I576,'svc type'!C:D,2,FALSE),VLOOKUP(G576,'svc type'!A:D,4,FALSE)))</f>
        <v>IIPS</v>
      </c>
      <c r="AA576" s="4" t="str">
        <f>IF(B576="","",VLOOKUP(B576,Sector!C:D,2,FALSE))</f>
        <v>PUB</v>
      </c>
      <c r="AB576" s="4" t="str">
        <f t="shared" si="17"/>
        <v>wangchee.ng</v>
      </c>
      <c r="AC576" s="4"/>
      <c r="AD576" s="4"/>
      <c r="AE576" s="4"/>
      <c r="AF576" s="4"/>
      <c r="AG576" s="4"/>
    </row>
    <row r="577" spans="1:33" x14ac:dyDescent="0.25">
      <c r="A577" s="57">
        <v>42251.457930405093</v>
      </c>
      <c r="B577" s="32" t="s">
        <v>4333</v>
      </c>
      <c r="C577" s="32" t="s">
        <v>335</v>
      </c>
      <c r="D577" s="32" t="s">
        <v>334</v>
      </c>
      <c r="E577" s="32" t="s">
        <v>6424</v>
      </c>
      <c r="F577" s="32" t="s">
        <v>6425</v>
      </c>
      <c r="G577" s="32" t="s">
        <v>25</v>
      </c>
      <c r="H577" s="32" t="s">
        <v>26</v>
      </c>
      <c r="I577" s="32" t="s">
        <v>2006</v>
      </c>
      <c r="J577" s="35">
        <v>0</v>
      </c>
      <c r="K577" s="35">
        <v>0</v>
      </c>
      <c r="L577" s="35">
        <v>14.25</v>
      </c>
      <c r="M577" s="35">
        <v>0</v>
      </c>
      <c r="N577" s="32" t="s">
        <v>19</v>
      </c>
      <c r="O577" s="32" t="s">
        <v>41</v>
      </c>
      <c r="P577" s="32">
        <v>1</v>
      </c>
      <c r="Q577" s="32" t="s">
        <v>6426</v>
      </c>
      <c r="R577" s="39">
        <f t="shared" si="16"/>
        <v>1509</v>
      </c>
      <c r="S577" s="5" t="s">
        <v>51</v>
      </c>
      <c r="T577" s="5" t="s">
        <v>64</v>
      </c>
      <c r="U577" s="2"/>
      <c r="V577" s="2" t="str">
        <f>IF($J577+$L577=0,"nil",IF(OR($B577="TCU-WS",$B577=""),"non comm",IF(OR($G577="contract_cover",$H577="fixed price"),VLOOKUP($I577,'[1]mapping 2015'!$A:$B,2,FALSE),VLOOKUP($G577,'[1]mapping 2015'!$A:$B,2,FALSE))))</f>
        <v>SBM 2.1 IIPS</v>
      </c>
      <c r="W577" s="37">
        <f>IF(OR(V577="non comm",V577="nil",J577=0),0,IF(V577="SBM 2.1 IIPS",J577*VLOOKUP(N577,'[2]NGP%'!$C:$D,2,FALSE),J577*SUMIFS('[2]NGP%'!$D:$D,'[2]NGP%'!$A:$A,V577,'[2]NGP%'!$B:$B,AA577)))</f>
        <v>0</v>
      </c>
      <c r="X577" s="37">
        <f>IF(OR(V577="non comm",V577="nil",J577=0),0,IF(V577="SBM 2.1 IIPS",J577*VLOOKUP(N577,'[2]NGP%'!$C:$E,3,FALSE),J577*SUMIFS('[2]NGP%'!$E:$E,'[2]NGP%'!$A:$A,V577,'[2]NGP%'!$B:$B,AA577)))</f>
        <v>0</v>
      </c>
      <c r="Y577" s="32"/>
      <c r="Z577" s="54" t="str">
        <f>IF(MID(H577,1,4)="Item","Nil",IF(G577="contract_cover",VLOOKUP(I577,'svc type'!C:D,2,FALSE),VLOOKUP(G577,'svc type'!A:D,4,FALSE)))</f>
        <v>IIPS</v>
      </c>
      <c r="AA577" s="4" t="str">
        <f>IF(B577="","",VLOOKUP(B577,Sector!C:D,2,FALSE))</f>
        <v>PUB</v>
      </c>
      <c r="AB577" s="4" t="str">
        <f t="shared" si="17"/>
        <v>ronnie.lim</v>
      </c>
      <c r="AC577" s="4"/>
      <c r="AD577" s="4"/>
      <c r="AE577" s="4"/>
      <c r="AF577" s="4"/>
      <c r="AG577" s="4"/>
    </row>
    <row r="578" spans="1:33" x14ac:dyDescent="0.25">
      <c r="A578" s="57">
        <v>42251.457930405093</v>
      </c>
      <c r="B578" s="32" t="s">
        <v>4333</v>
      </c>
      <c r="C578" s="32" t="s">
        <v>335</v>
      </c>
      <c r="D578" s="32" t="s">
        <v>334</v>
      </c>
      <c r="E578" s="32" t="s">
        <v>6424</v>
      </c>
      <c r="F578" s="32" t="s">
        <v>6425</v>
      </c>
      <c r="G578" s="32" t="s">
        <v>367</v>
      </c>
      <c r="H578" s="32" t="s">
        <v>366</v>
      </c>
      <c r="I578" s="32" t="s">
        <v>2006</v>
      </c>
      <c r="J578" s="35">
        <v>0</v>
      </c>
      <c r="K578" s="35">
        <v>0</v>
      </c>
      <c r="L578" s="35">
        <v>14.25</v>
      </c>
      <c r="M578" s="35">
        <v>0</v>
      </c>
      <c r="N578" s="32" t="s">
        <v>19</v>
      </c>
      <c r="O578" s="32" t="s">
        <v>41</v>
      </c>
      <c r="P578" s="32">
        <v>1</v>
      </c>
      <c r="Q578" s="32" t="s">
        <v>6426</v>
      </c>
      <c r="R578" s="39">
        <f t="shared" si="16"/>
        <v>1509</v>
      </c>
      <c r="S578" s="5" t="s">
        <v>51</v>
      </c>
      <c r="T578" s="5" t="s">
        <v>64</v>
      </c>
      <c r="U578" s="2"/>
      <c r="V578" s="2" t="str">
        <f>IF($J578+$L578=0,"nil",IF(OR($B578="TCU-WS",$B578=""),"non comm",IF(OR($G578="contract_cover",$H578="fixed price"),VLOOKUP($I578,'[1]mapping 2015'!$A:$B,2,FALSE),VLOOKUP($G578,'[1]mapping 2015'!$A:$B,2,FALSE))))</f>
        <v>SBM 2.1 IIPS</v>
      </c>
      <c r="W578" s="37">
        <f>IF(OR(V578="non comm",V578="nil",J578=0),0,IF(V578="SBM 2.1 IIPS",J578*VLOOKUP(N578,'[2]NGP%'!$C:$D,2,FALSE),J578*SUMIFS('[2]NGP%'!$D:$D,'[2]NGP%'!$A:$A,V578,'[2]NGP%'!$B:$B,AA578)))</f>
        <v>0</v>
      </c>
      <c r="X578" s="37">
        <f>IF(OR(V578="non comm",V578="nil",J578=0),0,IF(V578="SBM 2.1 IIPS",J578*VLOOKUP(N578,'[2]NGP%'!$C:$E,3,FALSE),J578*SUMIFS('[2]NGP%'!$E:$E,'[2]NGP%'!$A:$A,V578,'[2]NGP%'!$B:$B,AA578)))</f>
        <v>0</v>
      </c>
      <c r="Y578" s="32"/>
      <c r="Z578" s="54" t="str">
        <f>IF(MID(H578,1,4)="Item","Nil",IF(G578="contract_cover",VLOOKUP(I578,'svc type'!C:D,2,FALSE),VLOOKUP(G578,'svc type'!A:D,4,FALSE)))</f>
        <v>IIPS</v>
      </c>
      <c r="AA578" s="4" t="str">
        <f>IF(B578="","",VLOOKUP(B578,Sector!C:D,2,FALSE))</f>
        <v>PUB</v>
      </c>
      <c r="AB578" s="4" t="str">
        <f t="shared" si="17"/>
        <v>ronnie.lim</v>
      </c>
      <c r="AC578" s="4"/>
      <c r="AD578" s="4"/>
      <c r="AE578" s="4"/>
      <c r="AF578" s="4"/>
      <c r="AG578" s="4"/>
    </row>
    <row r="579" spans="1:33" x14ac:dyDescent="0.25">
      <c r="A579" s="57">
        <v>42251.458464317133</v>
      </c>
      <c r="B579" s="32" t="s">
        <v>284</v>
      </c>
      <c r="C579" s="32" t="s">
        <v>297</v>
      </c>
      <c r="D579" s="32" t="s">
        <v>296</v>
      </c>
      <c r="E579" s="32" t="s">
        <v>1922</v>
      </c>
      <c r="F579" s="32" t="s">
        <v>6427</v>
      </c>
      <c r="G579" s="32" t="s">
        <v>15</v>
      </c>
      <c r="H579" s="32" t="s">
        <v>16</v>
      </c>
      <c r="I579" s="32" t="s">
        <v>261</v>
      </c>
      <c r="J579" s="35">
        <v>5820.63</v>
      </c>
      <c r="K579" s="35">
        <v>0</v>
      </c>
      <c r="L579" s="35">
        <v>0</v>
      </c>
      <c r="M579" s="35">
        <v>0</v>
      </c>
      <c r="N579" s="32" t="s">
        <v>19</v>
      </c>
      <c r="O579" s="32" t="s">
        <v>18</v>
      </c>
      <c r="P579" s="32">
        <v>1</v>
      </c>
      <c r="Q579" s="32" t="s">
        <v>2024</v>
      </c>
      <c r="R579" s="39">
        <f t="shared" ref="R579:R642" si="18">R578</f>
        <v>1509</v>
      </c>
      <c r="S579" s="5" t="s">
        <v>51</v>
      </c>
      <c r="T579" s="5" t="s">
        <v>64</v>
      </c>
      <c r="U579" s="2"/>
      <c r="V579" s="2" t="str">
        <f>IF($J579+$L579=0,"nil",IF(OR($B579="TCU-WS",$B579=""),"non comm",IF(OR($G579="contract_cover",$H579="fixed price"),VLOOKUP($I579,'[1]mapping 2015'!$A:$B,2,FALSE),VLOOKUP($G579,'[1]mapping 2015'!$A:$B,2,FALSE))))</f>
        <v>SBM 2.5 MOS</v>
      </c>
      <c r="W579" s="37">
        <f>IF(OR(V579="non comm",V579="nil",J579=0),0,IF(V579="SBM 2.1 IIPS",J579*VLOOKUP(N579,'[2]NGP%'!$C:$D,2,FALSE),J579*SUMIFS('[2]NGP%'!$D:$D,'[2]NGP%'!$A:$A,V579,'[2]NGP%'!$B:$B,AA579)))</f>
        <v>1047.7134000000001</v>
      </c>
      <c r="X579" s="37">
        <f>IF(OR(V579="non comm",V579="nil",J579=0),0,IF(V579="SBM 2.1 IIPS",J579*VLOOKUP(N579,'[2]NGP%'!$C:$E,3,FALSE),J579*SUMIFS('[2]NGP%'!$E:$E,'[2]NGP%'!$A:$A,V579,'[2]NGP%'!$B:$B,AA579)))</f>
        <v>1338.7449000000001</v>
      </c>
      <c r="Y579" s="32"/>
      <c r="Z579" s="54" t="str">
        <f>IF(MID(H579,1,4)="Item","Nil",IF(G579="contract_cover",VLOOKUP(I579,'svc type'!C:D,2,FALSE),VLOOKUP(G579,'svc type'!A:D,4,FALSE)))</f>
        <v>MOS</v>
      </c>
      <c r="AA579" s="4" t="str">
        <f>IF(B579="","",VLOOKUP(B579,Sector!C:D,2,FALSE))</f>
        <v>COM</v>
      </c>
      <c r="AB579" s="4" t="str">
        <f t="shared" ref="AB579:AB642" si="19">B579</f>
        <v>kermann.luo</v>
      </c>
      <c r="AC579" s="4"/>
      <c r="AD579" s="4"/>
      <c r="AE579" s="4"/>
      <c r="AF579" s="4"/>
      <c r="AG579" s="4"/>
    </row>
    <row r="580" spans="1:33" x14ac:dyDescent="0.25">
      <c r="A580" s="57">
        <v>42251.458464317133</v>
      </c>
      <c r="B580" s="32" t="s">
        <v>284</v>
      </c>
      <c r="C580" s="32" t="s">
        <v>297</v>
      </c>
      <c r="D580" s="32" t="s">
        <v>296</v>
      </c>
      <c r="E580" s="32" t="s">
        <v>1922</v>
      </c>
      <c r="F580" s="32" t="s">
        <v>6427</v>
      </c>
      <c r="G580" s="32" t="s">
        <v>28</v>
      </c>
      <c r="H580" s="32" t="s">
        <v>331</v>
      </c>
      <c r="I580" s="32" t="s">
        <v>261</v>
      </c>
      <c r="J580" s="35">
        <v>0</v>
      </c>
      <c r="K580" s="35">
        <v>0</v>
      </c>
      <c r="L580" s="35">
        <v>0</v>
      </c>
      <c r="M580" s="35">
        <v>0</v>
      </c>
      <c r="N580" s="32" t="s">
        <v>19</v>
      </c>
      <c r="O580" s="32" t="s">
        <v>18</v>
      </c>
      <c r="P580" s="32">
        <v>1</v>
      </c>
      <c r="Q580" s="32" t="s">
        <v>2024</v>
      </c>
      <c r="R580" s="39">
        <f t="shared" si="18"/>
        <v>1509</v>
      </c>
      <c r="S580" s="5" t="s">
        <v>51</v>
      </c>
      <c r="T580" s="5" t="s">
        <v>64</v>
      </c>
      <c r="U580" s="2"/>
      <c r="V580" s="2" t="str">
        <f>IF($J580+$L580=0,"nil",IF(OR($B580="TCU-WS",$B580=""),"non comm",IF(OR($G580="contract_cover",$H580="fixed price"),VLOOKUP($I580,'[1]mapping 2015'!$A:$B,2,FALSE),VLOOKUP($G580,'[1]mapping 2015'!$A:$B,2,FALSE))))</f>
        <v>nil</v>
      </c>
      <c r="W580" s="37">
        <f>IF(OR(V580="non comm",V580="nil",J580=0),0,IF(V580="SBM 2.1 IIPS",J580*VLOOKUP(N580,'[2]NGP%'!$C:$D,2,FALSE),J580*SUMIFS('[2]NGP%'!$D:$D,'[2]NGP%'!$A:$A,V580,'[2]NGP%'!$B:$B,AA580)))</f>
        <v>0</v>
      </c>
      <c r="X580" s="37">
        <f>IF(OR(V580="non comm",V580="nil",J580=0),0,IF(V580="SBM 2.1 IIPS",J580*VLOOKUP(N580,'[2]NGP%'!$C:$E,3,FALSE),J580*SUMIFS('[2]NGP%'!$E:$E,'[2]NGP%'!$A:$A,V580,'[2]NGP%'!$B:$B,AA580)))</f>
        <v>0</v>
      </c>
      <c r="Y580" s="32"/>
      <c r="Z580" s="54" t="str">
        <f>IF(MID(H580,1,4)="Item","Nil",IF(G580="contract_cover",VLOOKUP(I580,'svc type'!C:D,2,FALSE),VLOOKUP(G580,'svc type'!A:D,4,FALSE)))</f>
        <v>Nil</v>
      </c>
      <c r="AA580" s="4" t="str">
        <f>IF(B580="","",VLOOKUP(B580,Sector!C:D,2,FALSE))</f>
        <v>COM</v>
      </c>
      <c r="AB580" s="4" t="str">
        <f t="shared" si="19"/>
        <v>kermann.luo</v>
      </c>
      <c r="AC580" s="4"/>
      <c r="AD580" s="4"/>
      <c r="AE580" s="4"/>
      <c r="AF580" s="4"/>
      <c r="AG580" s="4"/>
    </row>
    <row r="581" spans="1:33" x14ac:dyDescent="0.25">
      <c r="A581" s="57">
        <v>42251.458659456017</v>
      </c>
      <c r="B581" s="32" t="s">
        <v>21</v>
      </c>
      <c r="C581" s="32" t="s">
        <v>2302</v>
      </c>
      <c r="D581" s="32" t="s">
        <v>334</v>
      </c>
      <c r="E581" s="32" t="s">
        <v>5858</v>
      </c>
      <c r="F581" s="32" t="s">
        <v>6428</v>
      </c>
      <c r="G581" s="32" t="s">
        <v>367</v>
      </c>
      <c r="H581" s="32" t="s">
        <v>366</v>
      </c>
      <c r="I581" s="32" t="s">
        <v>2007</v>
      </c>
      <c r="J581" s="35">
        <v>0</v>
      </c>
      <c r="K581" s="35">
        <v>0</v>
      </c>
      <c r="L581" s="35">
        <v>14.25</v>
      </c>
      <c r="M581" s="35">
        <v>0</v>
      </c>
      <c r="N581" s="32" t="s">
        <v>19</v>
      </c>
      <c r="O581" s="32" t="s">
        <v>41</v>
      </c>
      <c r="P581" s="32">
        <v>1</v>
      </c>
      <c r="Q581" s="32" t="s">
        <v>6429</v>
      </c>
      <c r="R581" s="39">
        <f t="shared" si="18"/>
        <v>1509</v>
      </c>
      <c r="S581" s="5" t="s">
        <v>51</v>
      </c>
      <c r="T581" s="5" t="s">
        <v>64</v>
      </c>
      <c r="U581" s="2"/>
      <c r="V581" s="2" t="str">
        <f>IF($J581+$L581=0,"nil",IF(OR($B581="TCU-WS",$B581=""),"non comm",IF(OR($G581="contract_cover",$H581="fixed price"),VLOOKUP($I581,'[1]mapping 2015'!$A:$B,2,FALSE),VLOOKUP($G581,'[1]mapping 2015'!$A:$B,2,FALSE))))</f>
        <v>SBM 2.1 IIPS</v>
      </c>
      <c r="W581" s="37">
        <f>IF(OR(V581="non comm",V581="nil",J581=0),0,IF(V581="SBM 2.1 IIPS",J581*VLOOKUP(N581,'[2]NGP%'!$C:$D,2,FALSE),J581*SUMIFS('[2]NGP%'!$D:$D,'[2]NGP%'!$A:$A,V581,'[2]NGP%'!$B:$B,AA581)))</f>
        <v>0</v>
      </c>
      <c r="X581" s="37">
        <f>IF(OR(V581="non comm",V581="nil",J581=0),0,IF(V581="SBM 2.1 IIPS",J581*VLOOKUP(N581,'[2]NGP%'!$C:$E,3,FALSE),J581*SUMIFS('[2]NGP%'!$E:$E,'[2]NGP%'!$A:$A,V581,'[2]NGP%'!$B:$B,AA581)))</f>
        <v>0</v>
      </c>
      <c r="Y581" s="32"/>
      <c r="Z581" s="54" t="str">
        <f>IF(MID(H581,1,4)="Item","Nil",IF(G581="contract_cover",VLOOKUP(I581,'svc type'!C:D,2,FALSE),VLOOKUP(G581,'svc type'!A:D,4,FALSE)))</f>
        <v>IIPS</v>
      </c>
      <c r="AA581" s="4" t="str">
        <f>IF(B581="","",VLOOKUP(B581,Sector!C:D,2,FALSE))</f>
        <v>PUB</v>
      </c>
      <c r="AB581" s="4" t="str">
        <f t="shared" si="19"/>
        <v>wangchee.ng</v>
      </c>
      <c r="AC581" s="4"/>
      <c r="AD581" s="4"/>
      <c r="AE581" s="4"/>
      <c r="AF581" s="4"/>
      <c r="AG581" s="4"/>
    </row>
    <row r="582" spans="1:33" x14ac:dyDescent="0.25">
      <c r="A582" s="57">
        <v>42251.458659456017</v>
      </c>
      <c r="B582" s="32" t="s">
        <v>21</v>
      </c>
      <c r="C582" s="32" t="s">
        <v>2302</v>
      </c>
      <c r="D582" s="32" t="s">
        <v>334</v>
      </c>
      <c r="E582" s="32" t="s">
        <v>5858</v>
      </c>
      <c r="F582" s="32" t="s">
        <v>6428</v>
      </c>
      <c r="G582" s="32" t="s">
        <v>367</v>
      </c>
      <c r="H582" s="32" t="s">
        <v>366</v>
      </c>
      <c r="I582" s="32" t="s">
        <v>2007</v>
      </c>
      <c r="J582" s="35">
        <v>0</v>
      </c>
      <c r="K582" s="35">
        <v>0</v>
      </c>
      <c r="L582" s="35">
        <v>14.25</v>
      </c>
      <c r="M582" s="35">
        <v>0</v>
      </c>
      <c r="N582" s="32" t="s">
        <v>19</v>
      </c>
      <c r="O582" s="32" t="s">
        <v>41</v>
      </c>
      <c r="P582" s="32">
        <v>1</v>
      </c>
      <c r="Q582" s="32" t="s">
        <v>6429</v>
      </c>
      <c r="R582" s="39">
        <f t="shared" si="18"/>
        <v>1509</v>
      </c>
      <c r="S582" s="5" t="s">
        <v>51</v>
      </c>
      <c r="T582" s="5" t="s">
        <v>64</v>
      </c>
      <c r="U582" s="2"/>
      <c r="V582" s="2" t="str">
        <f>IF($J582+$L582=0,"nil",IF(OR($B582="TCU-WS",$B582=""),"non comm",IF(OR($G582="contract_cover",$H582="fixed price"),VLOOKUP($I582,'[1]mapping 2015'!$A:$B,2,FALSE),VLOOKUP($G582,'[1]mapping 2015'!$A:$B,2,FALSE))))</f>
        <v>SBM 2.1 IIPS</v>
      </c>
      <c r="W582" s="37">
        <f>IF(OR(V582="non comm",V582="nil",J582=0),0,IF(V582="SBM 2.1 IIPS",J582*VLOOKUP(N582,'[2]NGP%'!$C:$D,2,FALSE),J582*SUMIFS('[2]NGP%'!$D:$D,'[2]NGP%'!$A:$A,V582,'[2]NGP%'!$B:$B,AA582)))</f>
        <v>0</v>
      </c>
      <c r="X582" s="37">
        <f>IF(OR(V582="non comm",V582="nil",J582=0),0,IF(V582="SBM 2.1 IIPS",J582*VLOOKUP(N582,'[2]NGP%'!$C:$E,3,FALSE),J582*SUMIFS('[2]NGP%'!$E:$E,'[2]NGP%'!$A:$A,V582,'[2]NGP%'!$B:$B,AA582)))</f>
        <v>0</v>
      </c>
      <c r="Y582" s="32"/>
      <c r="Z582" s="54" t="str">
        <f>IF(MID(H582,1,4)="Item","Nil",IF(G582="contract_cover",VLOOKUP(I582,'svc type'!C:D,2,FALSE),VLOOKUP(G582,'svc type'!A:D,4,FALSE)))</f>
        <v>IIPS</v>
      </c>
      <c r="AA582" s="4" t="str">
        <f>IF(B582="","",VLOOKUP(B582,Sector!C:D,2,FALSE))</f>
        <v>PUB</v>
      </c>
      <c r="AB582" s="4" t="str">
        <f t="shared" si="19"/>
        <v>wangchee.ng</v>
      </c>
      <c r="AC582" s="4"/>
      <c r="AD582" s="4"/>
      <c r="AE582" s="4"/>
      <c r="AF582" s="4"/>
      <c r="AG582" s="4"/>
    </row>
    <row r="583" spans="1:33" x14ac:dyDescent="0.25">
      <c r="A583" s="57">
        <v>42251.458659456017</v>
      </c>
      <c r="B583" s="32" t="s">
        <v>21</v>
      </c>
      <c r="C583" s="32" t="s">
        <v>2302</v>
      </c>
      <c r="D583" s="32" t="s">
        <v>334</v>
      </c>
      <c r="E583" s="32" t="s">
        <v>5858</v>
      </c>
      <c r="F583" s="32" t="s">
        <v>6428</v>
      </c>
      <c r="G583" s="32" t="s">
        <v>367</v>
      </c>
      <c r="H583" s="32" t="s">
        <v>366</v>
      </c>
      <c r="I583" s="32" t="s">
        <v>2007</v>
      </c>
      <c r="J583" s="35">
        <v>0</v>
      </c>
      <c r="K583" s="35">
        <v>0</v>
      </c>
      <c r="L583" s="35">
        <v>14.25</v>
      </c>
      <c r="M583" s="35">
        <v>0</v>
      </c>
      <c r="N583" s="32" t="s">
        <v>19</v>
      </c>
      <c r="O583" s="32" t="s">
        <v>41</v>
      </c>
      <c r="P583" s="32">
        <v>1</v>
      </c>
      <c r="Q583" s="32" t="s">
        <v>6429</v>
      </c>
      <c r="R583" s="39">
        <f t="shared" si="18"/>
        <v>1509</v>
      </c>
      <c r="S583" s="5" t="s">
        <v>51</v>
      </c>
      <c r="T583" s="5" t="s">
        <v>64</v>
      </c>
      <c r="U583" s="2"/>
      <c r="V583" s="2" t="str">
        <f>IF($J583+$L583=0,"nil",IF(OR($B583="TCU-WS",$B583=""),"non comm",IF(OR($G583="contract_cover",$H583="fixed price"),VLOOKUP($I583,'[1]mapping 2015'!$A:$B,2,FALSE),VLOOKUP($G583,'[1]mapping 2015'!$A:$B,2,FALSE))))</f>
        <v>SBM 2.1 IIPS</v>
      </c>
      <c r="W583" s="37">
        <f>IF(OR(V583="non comm",V583="nil",J583=0),0,IF(V583="SBM 2.1 IIPS",J583*VLOOKUP(N583,'[2]NGP%'!$C:$D,2,FALSE),J583*SUMIFS('[2]NGP%'!$D:$D,'[2]NGP%'!$A:$A,V583,'[2]NGP%'!$B:$B,AA583)))</f>
        <v>0</v>
      </c>
      <c r="X583" s="37">
        <f>IF(OR(V583="non comm",V583="nil",J583=0),0,IF(V583="SBM 2.1 IIPS",J583*VLOOKUP(N583,'[2]NGP%'!$C:$E,3,FALSE),J583*SUMIFS('[2]NGP%'!$E:$E,'[2]NGP%'!$A:$A,V583,'[2]NGP%'!$B:$B,AA583)))</f>
        <v>0</v>
      </c>
      <c r="Y583" s="32"/>
      <c r="Z583" s="54" t="str">
        <f>IF(MID(H583,1,4)="Item","Nil",IF(G583="contract_cover",VLOOKUP(I583,'svc type'!C:D,2,FALSE),VLOOKUP(G583,'svc type'!A:D,4,FALSE)))</f>
        <v>IIPS</v>
      </c>
      <c r="AA583" s="4" t="str">
        <f>IF(B583="","",VLOOKUP(B583,Sector!C:D,2,FALSE))</f>
        <v>PUB</v>
      </c>
      <c r="AB583" s="4" t="str">
        <f t="shared" si="19"/>
        <v>wangchee.ng</v>
      </c>
      <c r="AC583" s="4"/>
      <c r="AD583" s="4"/>
      <c r="AE583" s="4"/>
      <c r="AF583" s="4"/>
      <c r="AG583" s="4"/>
    </row>
    <row r="584" spans="1:33" x14ac:dyDescent="0.25">
      <c r="A584" s="57">
        <v>42251.458659456017</v>
      </c>
      <c r="B584" s="32" t="s">
        <v>21</v>
      </c>
      <c r="C584" s="32" t="s">
        <v>2302</v>
      </c>
      <c r="D584" s="32" t="s">
        <v>334</v>
      </c>
      <c r="E584" s="32" t="s">
        <v>5858</v>
      </c>
      <c r="F584" s="32" t="s">
        <v>6428</v>
      </c>
      <c r="G584" s="32" t="s">
        <v>367</v>
      </c>
      <c r="H584" s="32" t="s">
        <v>366</v>
      </c>
      <c r="I584" s="32" t="s">
        <v>2007</v>
      </c>
      <c r="J584" s="35">
        <v>0</v>
      </c>
      <c r="K584" s="35">
        <v>0</v>
      </c>
      <c r="L584" s="35">
        <v>14.25</v>
      </c>
      <c r="M584" s="35">
        <v>0</v>
      </c>
      <c r="N584" s="32" t="s">
        <v>19</v>
      </c>
      <c r="O584" s="32" t="s">
        <v>41</v>
      </c>
      <c r="P584" s="32">
        <v>1</v>
      </c>
      <c r="Q584" s="32" t="s">
        <v>6429</v>
      </c>
      <c r="R584" s="39">
        <f t="shared" si="18"/>
        <v>1509</v>
      </c>
      <c r="S584" s="5" t="s">
        <v>51</v>
      </c>
      <c r="T584" s="5" t="s">
        <v>64</v>
      </c>
      <c r="U584" s="2"/>
      <c r="V584" s="2" t="str">
        <f>IF($J584+$L584=0,"nil",IF(OR($B584="TCU-WS",$B584=""),"non comm",IF(OR($G584="contract_cover",$H584="fixed price"),VLOOKUP($I584,'[1]mapping 2015'!$A:$B,2,FALSE),VLOOKUP($G584,'[1]mapping 2015'!$A:$B,2,FALSE))))</f>
        <v>SBM 2.1 IIPS</v>
      </c>
      <c r="W584" s="37">
        <f>IF(OR(V584="non comm",V584="nil",J584=0),0,IF(V584="SBM 2.1 IIPS",J584*VLOOKUP(N584,'[2]NGP%'!$C:$D,2,FALSE),J584*SUMIFS('[2]NGP%'!$D:$D,'[2]NGP%'!$A:$A,V584,'[2]NGP%'!$B:$B,AA584)))</f>
        <v>0</v>
      </c>
      <c r="X584" s="37">
        <f>IF(OR(V584="non comm",V584="nil",J584=0),0,IF(V584="SBM 2.1 IIPS",J584*VLOOKUP(N584,'[2]NGP%'!$C:$E,3,FALSE),J584*SUMIFS('[2]NGP%'!$E:$E,'[2]NGP%'!$A:$A,V584,'[2]NGP%'!$B:$B,AA584)))</f>
        <v>0</v>
      </c>
      <c r="Y584" s="32"/>
      <c r="Z584" s="54" t="str">
        <f>IF(MID(H584,1,4)="Item","Nil",IF(G584="contract_cover",VLOOKUP(I584,'svc type'!C:D,2,FALSE),VLOOKUP(G584,'svc type'!A:D,4,FALSE)))</f>
        <v>IIPS</v>
      </c>
      <c r="AA584" s="4" t="str">
        <f>IF(B584="","",VLOOKUP(B584,Sector!C:D,2,FALSE))</f>
        <v>PUB</v>
      </c>
      <c r="AB584" s="4" t="str">
        <f t="shared" si="19"/>
        <v>wangchee.ng</v>
      </c>
      <c r="AC584" s="4"/>
      <c r="AD584" s="4"/>
      <c r="AE584" s="4"/>
      <c r="AF584" s="4"/>
      <c r="AG584" s="4"/>
    </row>
    <row r="585" spans="1:33" x14ac:dyDescent="0.25">
      <c r="A585" s="57">
        <v>42251.458659456017</v>
      </c>
      <c r="B585" s="32" t="s">
        <v>21</v>
      </c>
      <c r="C585" s="32" t="s">
        <v>2302</v>
      </c>
      <c r="D585" s="32" t="s">
        <v>334</v>
      </c>
      <c r="E585" s="32" t="s">
        <v>5858</v>
      </c>
      <c r="F585" s="32" t="s">
        <v>6428</v>
      </c>
      <c r="G585" s="32" t="s">
        <v>367</v>
      </c>
      <c r="H585" s="32" t="s">
        <v>366</v>
      </c>
      <c r="I585" s="32" t="s">
        <v>2007</v>
      </c>
      <c r="J585" s="35">
        <v>0</v>
      </c>
      <c r="K585" s="35">
        <v>0</v>
      </c>
      <c r="L585" s="35">
        <v>14.25</v>
      </c>
      <c r="M585" s="35">
        <v>0</v>
      </c>
      <c r="N585" s="32" t="s">
        <v>19</v>
      </c>
      <c r="O585" s="32" t="s">
        <v>41</v>
      </c>
      <c r="P585" s="32">
        <v>1</v>
      </c>
      <c r="Q585" s="32" t="s">
        <v>6429</v>
      </c>
      <c r="R585" s="39">
        <f t="shared" si="18"/>
        <v>1509</v>
      </c>
      <c r="S585" s="5" t="s">
        <v>51</v>
      </c>
      <c r="T585" s="5" t="s">
        <v>64</v>
      </c>
      <c r="U585" s="2"/>
      <c r="V585" s="2" t="str">
        <f>IF($J585+$L585=0,"nil",IF(OR($B585="TCU-WS",$B585=""),"non comm",IF(OR($G585="contract_cover",$H585="fixed price"),VLOOKUP($I585,'[1]mapping 2015'!$A:$B,2,FALSE),VLOOKUP($G585,'[1]mapping 2015'!$A:$B,2,FALSE))))</f>
        <v>SBM 2.1 IIPS</v>
      </c>
      <c r="W585" s="37">
        <f>IF(OR(V585="non comm",V585="nil",J585=0),0,IF(V585="SBM 2.1 IIPS",J585*VLOOKUP(N585,'[2]NGP%'!$C:$D,2,FALSE),J585*SUMIFS('[2]NGP%'!$D:$D,'[2]NGP%'!$A:$A,V585,'[2]NGP%'!$B:$B,AA585)))</f>
        <v>0</v>
      </c>
      <c r="X585" s="37">
        <f>IF(OR(V585="non comm",V585="nil",J585=0),0,IF(V585="SBM 2.1 IIPS",J585*VLOOKUP(N585,'[2]NGP%'!$C:$E,3,FALSE),J585*SUMIFS('[2]NGP%'!$E:$E,'[2]NGP%'!$A:$A,V585,'[2]NGP%'!$B:$B,AA585)))</f>
        <v>0</v>
      </c>
      <c r="Y585" s="32"/>
      <c r="Z585" s="54" t="str">
        <f>IF(MID(H585,1,4)="Item","Nil",IF(G585="contract_cover",VLOOKUP(I585,'svc type'!C:D,2,FALSE),VLOOKUP(G585,'svc type'!A:D,4,FALSE)))</f>
        <v>IIPS</v>
      </c>
      <c r="AA585" s="4" t="str">
        <f>IF(B585="","",VLOOKUP(B585,Sector!C:D,2,FALSE))</f>
        <v>PUB</v>
      </c>
      <c r="AB585" s="4" t="str">
        <f t="shared" si="19"/>
        <v>wangchee.ng</v>
      </c>
      <c r="AC585" s="4"/>
      <c r="AD585" s="4"/>
      <c r="AE585" s="4"/>
      <c r="AF585" s="4"/>
      <c r="AG585" s="4"/>
    </row>
    <row r="586" spans="1:33" x14ac:dyDescent="0.25">
      <c r="A586" s="57">
        <v>42251.458659456017</v>
      </c>
      <c r="B586" s="32" t="s">
        <v>21</v>
      </c>
      <c r="C586" s="32" t="s">
        <v>2302</v>
      </c>
      <c r="D586" s="32" t="s">
        <v>334</v>
      </c>
      <c r="E586" s="32" t="s">
        <v>5858</v>
      </c>
      <c r="F586" s="32" t="s">
        <v>6428</v>
      </c>
      <c r="G586" s="32" t="s">
        <v>367</v>
      </c>
      <c r="H586" s="32" t="s">
        <v>366</v>
      </c>
      <c r="I586" s="32" t="s">
        <v>2007</v>
      </c>
      <c r="J586" s="35">
        <v>0</v>
      </c>
      <c r="K586" s="35">
        <v>0</v>
      </c>
      <c r="L586" s="35">
        <v>14.25</v>
      </c>
      <c r="M586" s="35">
        <v>0</v>
      </c>
      <c r="N586" s="32" t="s">
        <v>19</v>
      </c>
      <c r="O586" s="32" t="s">
        <v>41</v>
      </c>
      <c r="P586" s="32">
        <v>1</v>
      </c>
      <c r="Q586" s="32" t="s">
        <v>6429</v>
      </c>
      <c r="R586" s="39">
        <f t="shared" si="18"/>
        <v>1509</v>
      </c>
      <c r="S586" s="5" t="s">
        <v>51</v>
      </c>
      <c r="T586" s="5" t="s">
        <v>64</v>
      </c>
      <c r="U586" s="2"/>
      <c r="V586" s="2" t="str">
        <f>IF($J586+$L586=0,"nil",IF(OR($B586="TCU-WS",$B586=""),"non comm",IF(OR($G586="contract_cover",$H586="fixed price"),VLOOKUP($I586,'[1]mapping 2015'!$A:$B,2,FALSE),VLOOKUP($G586,'[1]mapping 2015'!$A:$B,2,FALSE))))</f>
        <v>SBM 2.1 IIPS</v>
      </c>
      <c r="W586" s="37">
        <f>IF(OR(V586="non comm",V586="nil",J586=0),0,IF(V586="SBM 2.1 IIPS",J586*VLOOKUP(N586,'[2]NGP%'!$C:$D,2,FALSE),J586*SUMIFS('[2]NGP%'!$D:$D,'[2]NGP%'!$A:$A,V586,'[2]NGP%'!$B:$B,AA586)))</f>
        <v>0</v>
      </c>
      <c r="X586" s="37">
        <f>IF(OR(V586="non comm",V586="nil",J586=0),0,IF(V586="SBM 2.1 IIPS",J586*VLOOKUP(N586,'[2]NGP%'!$C:$E,3,FALSE),J586*SUMIFS('[2]NGP%'!$E:$E,'[2]NGP%'!$A:$A,V586,'[2]NGP%'!$B:$B,AA586)))</f>
        <v>0</v>
      </c>
      <c r="Y586" s="32"/>
      <c r="Z586" s="54" t="str">
        <f>IF(MID(H586,1,4)="Item","Nil",IF(G586="contract_cover",VLOOKUP(I586,'svc type'!C:D,2,FALSE),VLOOKUP(G586,'svc type'!A:D,4,FALSE)))</f>
        <v>IIPS</v>
      </c>
      <c r="AA586" s="4" t="str">
        <f>IF(B586="","",VLOOKUP(B586,Sector!C:D,2,FALSE))</f>
        <v>PUB</v>
      </c>
      <c r="AB586" s="4" t="str">
        <f t="shared" si="19"/>
        <v>wangchee.ng</v>
      </c>
      <c r="AC586" s="4"/>
      <c r="AD586" s="4"/>
      <c r="AE586" s="4"/>
      <c r="AF586" s="4"/>
      <c r="AG586" s="4"/>
    </row>
    <row r="587" spans="1:33" x14ac:dyDescent="0.25">
      <c r="A587" s="57">
        <v>42251.460383136575</v>
      </c>
      <c r="B587" s="32" t="s">
        <v>21</v>
      </c>
      <c r="C587" s="32" t="s">
        <v>6418</v>
      </c>
      <c r="D587" s="32" t="s">
        <v>334</v>
      </c>
      <c r="E587" s="32" t="s">
        <v>5835</v>
      </c>
      <c r="F587" s="32" t="s">
        <v>6430</v>
      </c>
      <c r="G587" s="32" t="s">
        <v>4474</v>
      </c>
      <c r="H587" s="32" t="s">
        <v>4475</v>
      </c>
      <c r="I587" s="32" t="s">
        <v>2013</v>
      </c>
      <c r="J587" s="35">
        <v>0</v>
      </c>
      <c r="K587" s="35">
        <v>0</v>
      </c>
      <c r="L587" s="35">
        <v>14.25</v>
      </c>
      <c r="M587" s="35">
        <v>0</v>
      </c>
      <c r="N587" s="32" t="s">
        <v>19</v>
      </c>
      <c r="O587" s="32" t="s">
        <v>41</v>
      </c>
      <c r="P587" s="32">
        <v>1</v>
      </c>
      <c r="Q587" s="32" t="s">
        <v>5798</v>
      </c>
      <c r="R587" s="39">
        <f t="shared" si="18"/>
        <v>1509</v>
      </c>
      <c r="S587" s="5" t="s">
        <v>51</v>
      </c>
      <c r="T587" s="5" t="s">
        <v>64</v>
      </c>
      <c r="U587" s="2"/>
      <c r="V587" s="2" t="str">
        <f>IF($J587+$L587=0,"nil",IF(OR($B587="TCU-WS",$B587=""),"non comm",IF(OR($G587="contract_cover",$H587="fixed price"),VLOOKUP($I587,'[1]mapping 2015'!$A:$B,2,FALSE),VLOOKUP($G587,'[1]mapping 2015'!$A:$B,2,FALSE))))</f>
        <v>SBM 2.1 IIPS</v>
      </c>
      <c r="W587" s="37">
        <f>IF(OR(V587="non comm",V587="nil",J587=0),0,IF(V587="SBM 2.1 IIPS",J587*VLOOKUP(N587,'[2]NGP%'!$C:$D,2,FALSE),J587*SUMIFS('[2]NGP%'!$D:$D,'[2]NGP%'!$A:$A,V587,'[2]NGP%'!$B:$B,AA587)))</f>
        <v>0</v>
      </c>
      <c r="X587" s="37">
        <f>IF(OR(V587="non comm",V587="nil",J587=0),0,IF(V587="SBM 2.1 IIPS",J587*VLOOKUP(N587,'[2]NGP%'!$C:$E,3,FALSE),J587*SUMIFS('[2]NGP%'!$E:$E,'[2]NGP%'!$A:$A,V587,'[2]NGP%'!$B:$B,AA587)))</f>
        <v>0</v>
      </c>
      <c r="Y587" s="32"/>
      <c r="Z587" s="54" t="str">
        <f>IF(MID(H587,1,4)="Item","Nil",IF(G587="contract_cover",VLOOKUP(I587,'svc type'!C:D,2,FALSE),VLOOKUP(G587,'svc type'!A:D,4,FALSE)))</f>
        <v>IIPS</v>
      </c>
      <c r="AA587" s="4" t="str">
        <f>IF(B587="","",VLOOKUP(B587,Sector!C:D,2,FALSE))</f>
        <v>PUB</v>
      </c>
      <c r="AB587" s="4" t="str">
        <f t="shared" si="19"/>
        <v>wangchee.ng</v>
      </c>
      <c r="AC587" s="4"/>
      <c r="AD587" s="4"/>
      <c r="AE587" s="4"/>
      <c r="AF587" s="4"/>
      <c r="AG587" s="4"/>
    </row>
    <row r="588" spans="1:33" x14ac:dyDescent="0.25">
      <c r="A588" s="57">
        <v>42251.460801817128</v>
      </c>
      <c r="B588" s="32" t="s">
        <v>68</v>
      </c>
      <c r="C588" s="32" t="s">
        <v>377</v>
      </c>
      <c r="D588" s="32" t="s">
        <v>376</v>
      </c>
      <c r="E588" s="32" t="s">
        <v>1897</v>
      </c>
      <c r="F588" s="32" t="s">
        <v>6431</v>
      </c>
      <c r="G588" s="32" t="s">
        <v>15</v>
      </c>
      <c r="H588" s="32" t="s">
        <v>16</v>
      </c>
      <c r="I588" s="32" t="s">
        <v>264</v>
      </c>
      <c r="J588" s="35">
        <v>12152.97</v>
      </c>
      <c r="K588" s="35">
        <v>0</v>
      </c>
      <c r="L588" s="35">
        <v>0</v>
      </c>
      <c r="M588" s="35">
        <v>0</v>
      </c>
      <c r="N588" s="32" t="s">
        <v>19</v>
      </c>
      <c r="O588" s="32" t="s">
        <v>18</v>
      </c>
      <c r="P588" s="32">
        <v>1</v>
      </c>
      <c r="Q588" s="32"/>
      <c r="R588" s="39">
        <f t="shared" si="18"/>
        <v>1509</v>
      </c>
      <c r="S588" s="5" t="s">
        <v>51</v>
      </c>
      <c r="T588" s="5" t="s">
        <v>64</v>
      </c>
      <c r="U588" s="2"/>
      <c r="V588" s="2" t="str">
        <f>IF($J588+$L588=0,"nil",IF(OR($B588="TCU-WS",$B588=""),"non comm",IF(OR($G588="contract_cover",$H588="fixed price"),VLOOKUP($I588,'[1]mapping 2015'!$A:$B,2,FALSE),VLOOKUP($G588,'[1]mapping 2015'!$A:$B,2,FALSE))))</f>
        <v>SBM 2.7 RSS</v>
      </c>
      <c r="W588" s="173">
        <v>729.18</v>
      </c>
      <c r="X588" s="173">
        <v>729.18</v>
      </c>
      <c r="Y588" s="32"/>
      <c r="Z588" s="54" t="str">
        <f>IF(MID(H588,1,4)="Item","Nil",IF(G588="contract_cover",VLOOKUP(I588,'svc type'!C:D,2,FALSE),VLOOKUP(G588,'svc type'!A:D,4,FALSE)))</f>
        <v>RS_MOS</v>
      </c>
      <c r="AA588" s="4" t="str">
        <f>IF(B588="","",VLOOKUP(B588,Sector!C:D,2,FALSE))</f>
        <v>COM</v>
      </c>
      <c r="AB588" s="4" t="str">
        <f t="shared" si="19"/>
        <v>warren.tan</v>
      </c>
      <c r="AC588" s="4"/>
      <c r="AD588" s="4"/>
      <c r="AE588" s="4"/>
      <c r="AF588" s="4"/>
      <c r="AG588" s="4"/>
    </row>
    <row r="589" spans="1:33" x14ac:dyDescent="0.25">
      <c r="A589" s="57">
        <v>42251.462555868056</v>
      </c>
      <c r="B589" s="32" t="s">
        <v>284</v>
      </c>
      <c r="C589" s="32" t="s">
        <v>289</v>
      </c>
      <c r="D589" s="32" t="s">
        <v>288</v>
      </c>
      <c r="E589" s="32" t="s">
        <v>1867</v>
      </c>
      <c r="F589" s="32" t="s">
        <v>6432</v>
      </c>
      <c r="G589" s="32" t="s">
        <v>15</v>
      </c>
      <c r="H589" s="32" t="s">
        <v>16</v>
      </c>
      <c r="I589" s="32" t="s">
        <v>261</v>
      </c>
      <c r="J589" s="35">
        <v>4755</v>
      </c>
      <c r="K589" s="35">
        <v>0</v>
      </c>
      <c r="L589" s="35">
        <v>0</v>
      </c>
      <c r="M589" s="35">
        <v>0</v>
      </c>
      <c r="N589" s="32" t="s">
        <v>19</v>
      </c>
      <c r="O589" s="32" t="s">
        <v>18</v>
      </c>
      <c r="P589" s="32">
        <v>1</v>
      </c>
      <c r="Q589" s="32"/>
      <c r="R589" s="39">
        <f t="shared" si="18"/>
        <v>1509</v>
      </c>
      <c r="S589" s="5" t="s">
        <v>51</v>
      </c>
      <c r="T589" s="5" t="s">
        <v>64</v>
      </c>
      <c r="U589" s="2"/>
      <c r="V589" s="2" t="str">
        <f>IF($J589+$L589=0,"nil",IF(OR($B589="TCU-WS",$B589=""),"non comm",IF(OR($G589="contract_cover",$H589="fixed price"),VLOOKUP($I589,'[1]mapping 2015'!$A:$B,2,FALSE),VLOOKUP($G589,'[1]mapping 2015'!$A:$B,2,FALSE))))</f>
        <v>SBM 2.5 MOS</v>
      </c>
      <c r="W589" s="37">
        <f>IF(OR(V589="non comm",V589="nil",J589=0),0,IF(V589="SBM 2.1 IIPS",J589*VLOOKUP(N589,'[2]NGP%'!$C:$D,2,FALSE),J589*SUMIFS('[2]NGP%'!$D:$D,'[2]NGP%'!$A:$A,V589,'[2]NGP%'!$B:$B,AA589)))</f>
        <v>855.9</v>
      </c>
      <c r="X589" s="37">
        <f>IF(OR(V589="non comm",V589="nil",J589=0),0,IF(V589="SBM 2.1 IIPS",J589*VLOOKUP(N589,'[2]NGP%'!$C:$E,3,FALSE),J589*SUMIFS('[2]NGP%'!$E:$E,'[2]NGP%'!$A:$A,V589,'[2]NGP%'!$B:$B,AA589)))</f>
        <v>1093.6500000000001</v>
      </c>
      <c r="Y589" s="32"/>
      <c r="Z589" s="54" t="str">
        <f>IF(MID(H589,1,4)="Item","Nil",IF(G589="contract_cover",VLOOKUP(I589,'svc type'!C:D,2,FALSE),VLOOKUP(G589,'svc type'!A:D,4,FALSE)))</f>
        <v>MOS</v>
      </c>
      <c r="AA589" s="4" t="str">
        <f>IF(B589="","",VLOOKUP(B589,Sector!C:D,2,FALSE))</f>
        <v>COM</v>
      </c>
      <c r="AB589" s="4" t="str">
        <f t="shared" si="19"/>
        <v>kermann.luo</v>
      </c>
      <c r="AC589" s="4"/>
      <c r="AD589" s="4"/>
      <c r="AE589" s="4"/>
      <c r="AF589" s="4"/>
      <c r="AG589" s="4"/>
    </row>
    <row r="590" spans="1:33" x14ac:dyDescent="0.25">
      <c r="A590" s="57">
        <v>42251.462555868056</v>
      </c>
      <c r="B590" s="32" t="s">
        <v>284</v>
      </c>
      <c r="C590" s="32" t="s">
        <v>289</v>
      </c>
      <c r="D590" s="32" t="s">
        <v>288</v>
      </c>
      <c r="E590" s="32" t="s">
        <v>1896</v>
      </c>
      <c r="F590" s="32" t="s">
        <v>6432</v>
      </c>
      <c r="G590" s="32" t="s">
        <v>15</v>
      </c>
      <c r="H590" s="32" t="s">
        <v>16</v>
      </c>
      <c r="I590" s="32" t="s">
        <v>261</v>
      </c>
      <c r="J590" s="35">
        <v>4755</v>
      </c>
      <c r="K590" s="35">
        <v>0</v>
      </c>
      <c r="L590" s="35">
        <v>0</v>
      </c>
      <c r="M590" s="35">
        <v>0</v>
      </c>
      <c r="N590" s="32" t="s">
        <v>19</v>
      </c>
      <c r="O590" s="32" t="s">
        <v>18</v>
      </c>
      <c r="P590" s="32">
        <v>1</v>
      </c>
      <c r="Q590" s="32"/>
      <c r="R590" s="39">
        <f t="shared" si="18"/>
        <v>1509</v>
      </c>
      <c r="S590" s="5" t="s">
        <v>51</v>
      </c>
      <c r="T590" s="5" t="s">
        <v>64</v>
      </c>
      <c r="U590" s="2"/>
      <c r="V590" s="2" t="str">
        <f>IF($J590+$L590=0,"nil",IF(OR($B590="TCU-WS",$B590=""),"non comm",IF(OR($G590="contract_cover",$H590="fixed price"),VLOOKUP($I590,'[1]mapping 2015'!$A:$B,2,FALSE),VLOOKUP($G590,'[1]mapping 2015'!$A:$B,2,FALSE))))</f>
        <v>SBM 2.5 MOS</v>
      </c>
      <c r="W590" s="37">
        <f>IF(OR(V590="non comm",V590="nil",J590=0),0,IF(V590="SBM 2.1 IIPS",J590*VLOOKUP(N590,'[2]NGP%'!$C:$D,2,FALSE),J590*SUMIFS('[2]NGP%'!$D:$D,'[2]NGP%'!$A:$A,V590,'[2]NGP%'!$B:$B,AA590)))</f>
        <v>855.9</v>
      </c>
      <c r="X590" s="37">
        <f>IF(OR(V590="non comm",V590="nil",J590=0),0,IF(V590="SBM 2.1 IIPS",J590*VLOOKUP(N590,'[2]NGP%'!$C:$E,3,FALSE),J590*SUMIFS('[2]NGP%'!$E:$E,'[2]NGP%'!$A:$A,V590,'[2]NGP%'!$B:$B,AA590)))</f>
        <v>1093.6500000000001</v>
      </c>
      <c r="Y590" s="32"/>
      <c r="Z590" s="54" t="str">
        <f>IF(MID(H590,1,4)="Item","Nil",IF(G590="contract_cover",VLOOKUP(I590,'svc type'!C:D,2,FALSE),VLOOKUP(G590,'svc type'!A:D,4,FALSE)))</f>
        <v>MOS</v>
      </c>
      <c r="AA590" s="4" t="str">
        <f>IF(B590="","",VLOOKUP(B590,Sector!C:D,2,FALSE))</f>
        <v>COM</v>
      </c>
      <c r="AB590" s="4" t="str">
        <f t="shared" si="19"/>
        <v>kermann.luo</v>
      </c>
      <c r="AC590" s="4"/>
      <c r="AD590" s="4"/>
      <c r="AE590" s="4"/>
      <c r="AF590" s="4"/>
      <c r="AG590" s="4"/>
    </row>
    <row r="591" spans="1:33" x14ac:dyDescent="0.25">
      <c r="A591" s="57">
        <v>42251.467456365739</v>
      </c>
      <c r="B591" s="32" t="s">
        <v>4333</v>
      </c>
      <c r="C591" s="32" t="s">
        <v>335</v>
      </c>
      <c r="D591" s="32" t="s">
        <v>334</v>
      </c>
      <c r="E591" s="32" t="s">
        <v>5911</v>
      </c>
      <c r="F591" s="32" t="s">
        <v>6433</v>
      </c>
      <c r="G591" s="32" t="s">
        <v>25</v>
      </c>
      <c r="H591" s="32" t="s">
        <v>26</v>
      </c>
      <c r="I591" s="32" t="s">
        <v>2006</v>
      </c>
      <c r="J591" s="35">
        <v>0</v>
      </c>
      <c r="K591" s="35">
        <v>0</v>
      </c>
      <c r="L591" s="35">
        <v>14.25</v>
      </c>
      <c r="M591" s="35">
        <v>0</v>
      </c>
      <c r="N591" s="32" t="s">
        <v>19</v>
      </c>
      <c r="O591" s="32" t="s">
        <v>41</v>
      </c>
      <c r="P591" s="32">
        <v>1</v>
      </c>
      <c r="Q591" s="32" t="s">
        <v>6434</v>
      </c>
      <c r="R591" s="39">
        <f t="shared" si="18"/>
        <v>1509</v>
      </c>
      <c r="S591" s="5" t="s">
        <v>51</v>
      </c>
      <c r="T591" s="5" t="s">
        <v>64</v>
      </c>
      <c r="U591" s="2"/>
      <c r="V591" s="2" t="str">
        <f>IF($J591+$L591=0,"nil",IF(OR($B591="TCU-WS",$B591=""),"non comm",IF(OR($G591="contract_cover",$H591="fixed price"),VLOOKUP($I591,'[1]mapping 2015'!$A:$B,2,FALSE),VLOOKUP($G591,'[1]mapping 2015'!$A:$B,2,FALSE))))</f>
        <v>SBM 2.1 IIPS</v>
      </c>
      <c r="W591" s="37">
        <f>IF(OR(V591="non comm",V591="nil",J591=0),0,IF(V591="SBM 2.1 IIPS",J591*VLOOKUP(N591,'[2]NGP%'!$C:$D,2,FALSE),J591*SUMIFS('[2]NGP%'!$D:$D,'[2]NGP%'!$A:$A,V591,'[2]NGP%'!$B:$B,AA591)))</f>
        <v>0</v>
      </c>
      <c r="X591" s="37">
        <f>IF(OR(V591="non comm",V591="nil",J591=0),0,IF(V591="SBM 2.1 IIPS",J591*VLOOKUP(N591,'[2]NGP%'!$C:$E,3,FALSE),J591*SUMIFS('[2]NGP%'!$E:$E,'[2]NGP%'!$A:$A,V591,'[2]NGP%'!$B:$B,AA591)))</f>
        <v>0</v>
      </c>
      <c r="Y591" s="32"/>
      <c r="Z591" s="54" t="str">
        <f>IF(MID(H591,1,4)="Item","Nil",IF(G591="contract_cover",VLOOKUP(I591,'svc type'!C:D,2,FALSE),VLOOKUP(G591,'svc type'!A:D,4,FALSE)))</f>
        <v>IIPS</v>
      </c>
      <c r="AA591" s="4" t="str">
        <f>IF(B591="","",VLOOKUP(B591,Sector!C:D,2,FALSE))</f>
        <v>PUB</v>
      </c>
      <c r="AB591" s="4" t="str">
        <f t="shared" si="19"/>
        <v>ronnie.lim</v>
      </c>
      <c r="AC591" s="4"/>
      <c r="AD591" s="4"/>
      <c r="AE591" s="4"/>
      <c r="AF591" s="4"/>
      <c r="AG591" s="4"/>
    </row>
    <row r="592" spans="1:33" x14ac:dyDescent="0.25">
      <c r="A592" s="57">
        <v>42251.467456365739</v>
      </c>
      <c r="B592" s="32" t="s">
        <v>4333</v>
      </c>
      <c r="C592" s="32" t="s">
        <v>335</v>
      </c>
      <c r="D592" s="32" t="s">
        <v>334</v>
      </c>
      <c r="E592" s="32" t="s">
        <v>5911</v>
      </c>
      <c r="F592" s="32" t="s">
        <v>6433</v>
      </c>
      <c r="G592" s="32" t="s">
        <v>39</v>
      </c>
      <c r="H592" s="32" t="s">
        <v>40</v>
      </c>
      <c r="I592" s="32" t="s">
        <v>2006</v>
      </c>
      <c r="J592" s="35">
        <v>0</v>
      </c>
      <c r="K592" s="35">
        <v>0</v>
      </c>
      <c r="L592" s="35">
        <v>222.37</v>
      </c>
      <c r="M592" s="35">
        <v>0</v>
      </c>
      <c r="N592" s="32" t="s">
        <v>19</v>
      </c>
      <c r="O592" s="32" t="s">
        <v>41</v>
      </c>
      <c r="P592" s="32">
        <v>1</v>
      </c>
      <c r="Q592" s="32" t="s">
        <v>6434</v>
      </c>
      <c r="R592" s="39">
        <f t="shared" si="18"/>
        <v>1509</v>
      </c>
      <c r="S592" s="5" t="s">
        <v>51</v>
      </c>
      <c r="T592" s="5" t="s">
        <v>64</v>
      </c>
      <c r="U592" s="2"/>
      <c r="V592" s="2" t="str">
        <f>IF($J592+$L592=0,"nil",IF(OR($B592="TCU-WS",$B592=""),"non comm",IF(OR($G592="contract_cover",$H592="fixed price"),VLOOKUP($I592,'[1]mapping 2015'!$A:$B,2,FALSE),VLOOKUP($G592,'[1]mapping 2015'!$A:$B,2,FALSE))))</f>
        <v>SBM 2.1 IIPS</v>
      </c>
      <c r="W592" s="37">
        <f>IF(OR(V592="non comm",V592="nil",J592=0),0,IF(V592="SBM 2.1 IIPS",J592*VLOOKUP(N592,'[2]NGP%'!$C:$D,2,FALSE),J592*SUMIFS('[2]NGP%'!$D:$D,'[2]NGP%'!$A:$A,V592,'[2]NGP%'!$B:$B,AA592)))</f>
        <v>0</v>
      </c>
      <c r="X592" s="37">
        <f>IF(OR(V592="non comm",V592="nil",J592=0),0,IF(V592="SBM 2.1 IIPS",J592*VLOOKUP(N592,'[2]NGP%'!$C:$E,3,FALSE),J592*SUMIFS('[2]NGP%'!$E:$E,'[2]NGP%'!$A:$A,V592,'[2]NGP%'!$B:$B,AA592)))</f>
        <v>0</v>
      </c>
      <c r="Y592" s="32"/>
      <c r="Z592" s="54" t="str">
        <f>IF(MID(H592,1,4)="Item","Nil",IF(G592="contract_cover",VLOOKUP(I592,'svc type'!C:D,2,FALSE),VLOOKUP(G592,'svc type'!A:D,4,FALSE)))</f>
        <v>IIPS</v>
      </c>
      <c r="AA592" s="4" t="str">
        <f>IF(B592="","",VLOOKUP(B592,Sector!C:D,2,FALSE))</f>
        <v>PUB</v>
      </c>
      <c r="AB592" s="4" t="str">
        <f t="shared" si="19"/>
        <v>ronnie.lim</v>
      </c>
      <c r="AC592" s="4"/>
      <c r="AD592" s="4"/>
      <c r="AE592" s="4"/>
      <c r="AF592" s="4"/>
      <c r="AG592" s="4"/>
    </row>
    <row r="593" spans="1:33" x14ac:dyDescent="0.25">
      <c r="A593" s="57">
        <v>42251.467456365739</v>
      </c>
      <c r="B593" s="32" t="s">
        <v>4333</v>
      </c>
      <c r="C593" s="32" t="s">
        <v>335</v>
      </c>
      <c r="D593" s="32" t="s">
        <v>334</v>
      </c>
      <c r="E593" s="32" t="s">
        <v>5911</v>
      </c>
      <c r="F593" s="32" t="s">
        <v>6433</v>
      </c>
      <c r="G593" s="32" t="s">
        <v>35</v>
      </c>
      <c r="H593" s="32" t="s">
        <v>38</v>
      </c>
      <c r="I593" s="32" t="s">
        <v>2006</v>
      </c>
      <c r="J593" s="35">
        <v>0</v>
      </c>
      <c r="K593" s="35">
        <v>0</v>
      </c>
      <c r="L593" s="35">
        <v>0</v>
      </c>
      <c r="M593" s="35">
        <v>4.5</v>
      </c>
      <c r="N593" s="32" t="s">
        <v>19</v>
      </c>
      <c r="O593" s="32" t="s">
        <v>41</v>
      </c>
      <c r="P593" s="32">
        <v>1</v>
      </c>
      <c r="Q593" s="32" t="s">
        <v>6434</v>
      </c>
      <c r="R593" s="39">
        <f t="shared" si="18"/>
        <v>1509</v>
      </c>
      <c r="S593" s="5" t="s">
        <v>51</v>
      </c>
      <c r="T593" s="5" t="s">
        <v>64</v>
      </c>
      <c r="U593" s="2"/>
      <c r="V593" s="2" t="str">
        <f>IF($J593+$L593=0,"nil",IF(OR($B593="TCU-WS",$B593=""),"non comm",IF(OR($G593="contract_cover",$H593="fixed price"),VLOOKUP($I593,'[1]mapping 2015'!$A:$B,2,FALSE),VLOOKUP($G593,'[1]mapping 2015'!$A:$B,2,FALSE))))</f>
        <v>nil</v>
      </c>
      <c r="W593" s="37">
        <f>IF(OR(V593="non comm",V593="nil",J593=0),0,IF(V593="SBM 2.1 IIPS",J593*VLOOKUP(N593,'[2]NGP%'!$C:$D,2,FALSE),J593*SUMIFS('[2]NGP%'!$D:$D,'[2]NGP%'!$A:$A,V593,'[2]NGP%'!$B:$B,AA593)))</f>
        <v>0</v>
      </c>
      <c r="X593" s="37">
        <f>IF(OR(V593="non comm",V593="nil",J593=0),0,IF(V593="SBM 2.1 IIPS",J593*VLOOKUP(N593,'[2]NGP%'!$C:$E,3,FALSE),J593*SUMIFS('[2]NGP%'!$E:$E,'[2]NGP%'!$A:$A,V593,'[2]NGP%'!$B:$B,AA593)))</f>
        <v>0</v>
      </c>
      <c r="Y593" s="32"/>
      <c r="Z593" s="54" t="str">
        <f>IF(MID(H593,1,4)="Item","Nil",IF(G593="contract_cover",VLOOKUP(I593,'svc type'!C:D,2,FALSE),VLOOKUP(G593,'svc type'!A:D,4,FALSE)))</f>
        <v>Exp</v>
      </c>
      <c r="AA593" s="4" t="str">
        <f>IF(B593="","",VLOOKUP(B593,Sector!C:D,2,FALSE))</f>
        <v>PUB</v>
      </c>
      <c r="AB593" s="4" t="str">
        <f t="shared" si="19"/>
        <v>ronnie.lim</v>
      </c>
      <c r="AC593" s="4"/>
      <c r="AD593" s="4"/>
      <c r="AE593" s="4"/>
      <c r="AF593" s="4"/>
      <c r="AG593" s="4"/>
    </row>
    <row r="594" spans="1:33" x14ac:dyDescent="0.25">
      <c r="A594" s="57">
        <v>42251.467456365739</v>
      </c>
      <c r="B594" s="32" t="s">
        <v>4333</v>
      </c>
      <c r="C594" s="32" t="s">
        <v>335</v>
      </c>
      <c r="D594" s="32" t="s">
        <v>334</v>
      </c>
      <c r="E594" s="32" t="s">
        <v>5911</v>
      </c>
      <c r="F594" s="32" t="s">
        <v>6433</v>
      </c>
      <c r="G594" s="32" t="s">
        <v>367</v>
      </c>
      <c r="H594" s="32" t="s">
        <v>366</v>
      </c>
      <c r="I594" s="32" t="s">
        <v>2006</v>
      </c>
      <c r="J594" s="35">
        <v>0</v>
      </c>
      <c r="K594" s="35">
        <v>0</v>
      </c>
      <c r="L594" s="35">
        <v>14.25</v>
      </c>
      <c r="M594" s="35">
        <v>0</v>
      </c>
      <c r="N594" s="32" t="s">
        <v>19</v>
      </c>
      <c r="O594" s="32" t="s">
        <v>41</v>
      </c>
      <c r="P594" s="32">
        <v>1</v>
      </c>
      <c r="Q594" s="32" t="s">
        <v>6434</v>
      </c>
      <c r="R594" s="39">
        <f t="shared" si="18"/>
        <v>1509</v>
      </c>
      <c r="S594" s="5" t="s">
        <v>51</v>
      </c>
      <c r="T594" s="5" t="s">
        <v>64</v>
      </c>
      <c r="U594" s="2"/>
      <c r="V594" s="2" t="str">
        <f>IF($J594+$L594=0,"nil",IF(OR($B594="TCU-WS",$B594=""),"non comm",IF(OR($G594="contract_cover",$H594="fixed price"),VLOOKUP($I594,'[1]mapping 2015'!$A:$B,2,FALSE),VLOOKUP($G594,'[1]mapping 2015'!$A:$B,2,FALSE))))</f>
        <v>SBM 2.1 IIPS</v>
      </c>
      <c r="W594" s="37">
        <f>IF(OR(V594="non comm",V594="nil",J594=0),0,IF(V594="SBM 2.1 IIPS",J594*VLOOKUP(N594,'[2]NGP%'!$C:$D,2,FALSE),J594*SUMIFS('[2]NGP%'!$D:$D,'[2]NGP%'!$A:$A,V594,'[2]NGP%'!$B:$B,AA594)))</f>
        <v>0</v>
      </c>
      <c r="X594" s="37">
        <f>IF(OR(V594="non comm",V594="nil",J594=0),0,IF(V594="SBM 2.1 IIPS",J594*VLOOKUP(N594,'[2]NGP%'!$C:$E,3,FALSE),J594*SUMIFS('[2]NGP%'!$E:$E,'[2]NGP%'!$A:$A,V594,'[2]NGP%'!$B:$B,AA594)))</f>
        <v>0</v>
      </c>
      <c r="Y594" s="32"/>
      <c r="Z594" s="54" t="str">
        <f>IF(MID(H594,1,4)="Item","Nil",IF(G594="contract_cover",VLOOKUP(I594,'svc type'!C:D,2,FALSE),VLOOKUP(G594,'svc type'!A:D,4,FALSE)))</f>
        <v>IIPS</v>
      </c>
      <c r="AA594" s="4" t="str">
        <f>IF(B594="","",VLOOKUP(B594,Sector!C:D,2,FALSE))</f>
        <v>PUB</v>
      </c>
      <c r="AB594" s="4" t="str">
        <f t="shared" si="19"/>
        <v>ronnie.lim</v>
      </c>
      <c r="AC594" s="4"/>
      <c r="AD594" s="4"/>
      <c r="AE594" s="4"/>
      <c r="AF594" s="4"/>
      <c r="AG594" s="4"/>
    </row>
    <row r="595" spans="1:33" x14ac:dyDescent="0.25">
      <c r="A595" s="57">
        <v>42251.472766585648</v>
      </c>
      <c r="B595" s="32"/>
      <c r="C595" s="32"/>
      <c r="D595" s="32"/>
      <c r="E595" s="32" t="s">
        <v>6435</v>
      </c>
      <c r="F595" s="32" t="s">
        <v>6436</v>
      </c>
      <c r="G595" s="32" t="s">
        <v>333</v>
      </c>
      <c r="H595" s="32" t="s">
        <v>332</v>
      </c>
      <c r="I595" s="32" t="s">
        <v>2006</v>
      </c>
      <c r="J595" s="35">
        <v>0</v>
      </c>
      <c r="K595" s="35">
        <v>0</v>
      </c>
      <c r="L595" s="35">
        <v>0</v>
      </c>
      <c r="M595" s="35">
        <v>0</v>
      </c>
      <c r="N595" s="32" t="s">
        <v>19</v>
      </c>
      <c r="O595" s="32"/>
      <c r="P595" s="32">
        <v>0.5</v>
      </c>
      <c r="Q595" s="32"/>
      <c r="R595" s="39">
        <f t="shared" si="18"/>
        <v>1509</v>
      </c>
      <c r="S595" s="5" t="s">
        <v>51</v>
      </c>
      <c r="T595" s="5" t="s">
        <v>64</v>
      </c>
      <c r="U595" s="2"/>
      <c r="V595" s="2" t="str">
        <f>IF($J595+$L595=0,"nil",IF(OR($B595="TCU-WS",$B595=""),"non comm",IF(OR($G595="contract_cover",$H595="fixed price"),VLOOKUP($I595,'[1]mapping 2015'!$A:$B,2,FALSE),VLOOKUP($G595,'[1]mapping 2015'!$A:$B,2,FALSE))))</f>
        <v>nil</v>
      </c>
      <c r="W595" s="37">
        <f>IF(OR(V595="non comm",V595="nil",J595=0),0,IF(V595="SBM 2.1 IIPS",J595*VLOOKUP(N595,'[2]NGP%'!$C:$D,2,FALSE),J595*SUMIFS('[2]NGP%'!$D:$D,'[2]NGP%'!$A:$A,V595,'[2]NGP%'!$B:$B,AA595)))</f>
        <v>0</v>
      </c>
      <c r="X595" s="37">
        <f>IF(OR(V595="non comm",V595="nil",J595=0),0,IF(V595="SBM 2.1 IIPS",J595*VLOOKUP(N595,'[2]NGP%'!$C:$E,3,FALSE),J595*SUMIFS('[2]NGP%'!$E:$E,'[2]NGP%'!$A:$A,V595,'[2]NGP%'!$B:$B,AA595)))</f>
        <v>0</v>
      </c>
      <c r="Y595" s="32"/>
      <c r="Z595" s="54" t="str">
        <f>IF(MID(H595,1,4)="Item","Nil",IF(G595="contract_cover",VLOOKUP(I595,'svc type'!C:D,2,FALSE),VLOOKUP(G595,'svc type'!A:D,4,FALSE)))</f>
        <v>SVC</v>
      </c>
      <c r="AA595" s="4" t="str">
        <f>IF(B595="","",VLOOKUP(B595,Sector!C:D,2,FALSE))</f>
        <v/>
      </c>
      <c r="AB595" s="4">
        <f t="shared" si="19"/>
        <v>0</v>
      </c>
      <c r="AC595" s="4"/>
      <c r="AD595" s="4"/>
      <c r="AE595" s="4"/>
      <c r="AF595" s="4"/>
      <c r="AG595" s="4"/>
    </row>
    <row r="596" spans="1:33" x14ac:dyDescent="0.25">
      <c r="A596" s="57">
        <v>42251.473459756948</v>
      </c>
      <c r="B596" s="32"/>
      <c r="C596" s="32"/>
      <c r="D596" s="32"/>
      <c r="E596" s="32" t="s">
        <v>6437</v>
      </c>
      <c r="F596" s="32" t="s">
        <v>6438</v>
      </c>
      <c r="G596" s="32" t="s">
        <v>333</v>
      </c>
      <c r="H596" s="32" t="s">
        <v>332</v>
      </c>
      <c r="I596" s="32" t="s">
        <v>2006</v>
      </c>
      <c r="J596" s="35">
        <v>0</v>
      </c>
      <c r="K596" s="35">
        <v>0</v>
      </c>
      <c r="L596" s="35">
        <v>0</v>
      </c>
      <c r="M596" s="35">
        <v>0</v>
      </c>
      <c r="N596" s="32" t="s">
        <v>19</v>
      </c>
      <c r="O596" s="32"/>
      <c r="P596" s="32">
        <v>0.5</v>
      </c>
      <c r="Q596" s="32"/>
      <c r="R596" s="39">
        <f t="shared" si="18"/>
        <v>1509</v>
      </c>
      <c r="S596" s="5" t="s">
        <v>51</v>
      </c>
      <c r="T596" s="5" t="s">
        <v>64</v>
      </c>
      <c r="U596" s="2"/>
      <c r="V596" s="2" t="str">
        <f>IF($J596+$L596=0,"nil",IF(OR($B596="TCU-WS",$B596=""),"non comm",IF(OR($G596="contract_cover",$H596="fixed price"),VLOOKUP($I596,'[1]mapping 2015'!$A:$B,2,FALSE),VLOOKUP($G596,'[1]mapping 2015'!$A:$B,2,FALSE))))</f>
        <v>nil</v>
      </c>
      <c r="W596" s="37">
        <f>IF(OR(V596="non comm",V596="nil",J596=0),0,IF(V596="SBM 2.1 IIPS",J596*VLOOKUP(N596,'[2]NGP%'!$C:$D,2,FALSE),J596*SUMIFS('[2]NGP%'!$D:$D,'[2]NGP%'!$A:$A,V596,'[2]NGP%'!$B:$B,AA596)))</f>
        <v>0</v>
      </c>
      <c r="X596" s="37">
        <f>IF(OR(V596="non comm",V596="nil",J596=0),0,IF(V596="SBM 2.1 IIPS",J596*VLOOKUP(N596,'[2]NGP%'!$C:$E,3,FALSE),J596*SUMIFS('[2]NGP%'!$E:$E,'[2]NGP%'!$A:$A,V596,'[2]NGP%'!$B:$B,AA596)))</f>
        <v>0</v>
      </c>
      <c r="Y596" s="32"/>
      <c r="Z596" s="54" t="str">
        <f>IF(MID(H596,1,4)="Item","Nil",IF(G596="contract_cover",VLOOKUP(I596,'svc type'!C:D,2,FALSE),VLOOKUP(G596,'svc type'!A:D,4,FALSE)))</f>
        <v>SVC</v>
      </c>
      <c r="AA596" s="4" t="str">
        <f>IF(B596="","",VLOOKUP(B596,Sector!C:D,2,FALSE))</f>
        <v/>
      </c>
      <c r="AB596" s="4">
        <f t="shared" si="19"/>
        <v>0</v>
      </c>
      <c r="AC596" s="4"/>
      <c r="AD596" s="4"/>
      <c r="AE596" s="4"/>
      <c r="AF596" s="4"/>
      <c r="AG596" s="4"/>
    </row>
    <row r="597" spans="1:33" x14ac:dyDescent="0.25">
      <c r="A597" s="57">
        <v>42251.475543715278</v>
      </c>
      <c r="B597" s="32" t="s">
        <v>21</v>
      </c>
      <c r="C597" s="32" t="s">
        <v>6439</v>
      </c>
      <c r="D597" s="32" t="s">
        <v>334</v>
      </c>
      <c r="E597" s="32" t="s">
        <v>5854</v>
      </c>
      <c r="F597" s="32" t="s">
        <v>6440</v>
      </c>
      <c r="G597" s="32" t="s">
        <v>25</v>
      </c>
      <c r="H597" s="32" t="s">
        <v>26</v>
      </c>
      <c r="I597" s="32" t="s">
        <v>2006</v>
      </c>
      <c r="J597" s="35">
        <v>0</v>
      </c>
      <c r="K597" s="35">
        <v>0</v>
      </c>
      <c r="L597" s="35">
        <v>14.25</v>
      </c>
      <c r="M597" s="35">
        <v>0</v>
      </c>
      <c r="N597" s="32" t="s">
        <v>19</v>
      </c>
      <c r="O597" s="32" t="s">
        <v>41</v>
      </c>
      <c r="P597" s="32">
        <v>1</v>
      </c>
      <c r="Q597" s="32" t="s">
        <v>6441</v>
      </c>
      <c r="R597" s="39">
        <f t="shared" si="18"/>
        <v>1509</v>
      </c>
      <c r="S597" s="5" t="s">
        <v>51</v>
      </c>
      <c r="T597" s="5" t="s">
        <v>64</v>
      </c>
      <c r="U597" s="2"/>
      <c r="V597" s="2" t="str">
        <f>IF($J597+$L597=0,"nil",IF(OR($B597="TCU-WS",$B597=""),"non comm",IF(OR($G597="contract_cover",$H597="fixed price"),VLOOKUP($I597,'[1]mapping 2015'!$A:$B,2,FALSE),VLOOKUP($G597,'[1]mapping 2015'!$A:$B,2,FALSE))))</f>
        <v>SBM 2.1 IIPS</v>
      </c>
      <c r="W597" s="37">
        <f>IF(OR(V597="non comm",V597="nil",J597=0),0,IF(V597="SBM 2.1 IIPS",J597*VLOOKUP(N597,'[2]NGP%'!$C:$D,2,FALSE),J597*SUMIFS('[2]NGP%'!$D:$D,'[2]NGP%'!$A:$A,V597,'[2]NGP%'!$B:$B,AA597)))</f>
        <v>0</v>
      </c>
      <c r="X597" s="37">
        <f>IF(OR(V597="non comm",V597="nil",J597=0),0,IF(V597="SBM 2.1 IIPS",J597*VLOOKUP(N597,'[2]NGP%'!$C:$E,3,FALSE),J597*SUMIFS('[2]NGP%'!$E:$E,'[2]NGP%'!$A:$A,V597,'[2]NGP%'!$B:$B,AA597)))</f>
        <v>0</v>
      </c>
      <c r="Y597" s="32"/>
      <c r="Z597" s="54" t="str">
        <f>IF(MID(H597,1,4)="Item","Nil",IF(G597="contract_cover",VLOOKUP(I597,'svc type'!C:D,2,FALSE),VLOOKUP(G597,'svc type'!A:D,4,FALSE)))</f>
        <v>IIPS</v>
      </c>
      <c r="AA597" s="4" t="str">
        <f>IF(B597="","",VLOOKUP(B597,Sector!C:D,2,FALSE))</f>
        <v>PUB</v>
      </c>
      <c r="AB597" s="4" t="str">
        <f t="shared" si="19"/>
        <v>wangchee.ng</v>
      </c>
      <c r="AC597" s="4"/>
      <c r="AD597" s="4"/>
      <c r="AE597" s="4"/>
      <c r="AF597" s="4"/>
      <c r="AG597" s="4"/>
    </row>
    <row r="598" spans="1:33" x14ac:dyDescent="0.25">
      <c r="A598" s="57">
        <v>42251.475543715278</v>
      </c>
      <c r="B598" s="32" t="s">
        <v>21</v>
      </c>
      <c r="C598" s="32" t="s">
        <v>6439</v>
      </c>
      <c r="D598" s="32" t="s">
        <v>334</v>
      </c>
      <c r="E598" s="32" t="s">
        <v>5854</v>
      </c>
      <c r="F598" s="32" t="s">
        <v>6440</v>
      </c>
      <c r="G598" s="32" t="s">
        <v>367</v>
      </c>
      <c r="H598" s="32" t="s">
        <v>366</v>
      </c>
      <c r="I598" s="32" t="s">
        <v>2006</v>
      </c>
      <c r="J598" s="35">
        <v>0</v>
      </c>
      <c r="K598" s="35">
        <v>0</v>
      </c>
      <c r="L598" s="35">
        <v>14.25</v>
      </c>
      <c r="M598" s="35">
        <v>0</v>
      </c>
      <c r="N598" s="32" t="s">
        <v>19</v>
      </c>
      <c r="O598" s="32" t="s">
        <v>41</v>
      </c>
      <c r="P598" s="32">
        <v>1</v>
      </c>
      <c r="Q598" s="32" t="s">
        <v>6441</v>
      </c>
      <c r="R598" s="39">
        <f t="shared" si="18"/>
        <v>1509</v>
      </c>
      <c r="S598" s="5" t="s">
        <v>51</v>
      </c>
      <c r="T598" s="5" t="s">
        <v>64</v>
      </c>
      <c r="U598" s="2"/>
      <c r="V598" s="2" t="str">
        <f>IF($J598+$L598=0,"nil",IF(OR($B598="TCU-WS",$B598=""),"non comm",IF(OR($G598="contract_cover",$H598="fixed price"),VLOOKUP($I598,'[1]mapping 2015'!$A:$B,2,FALSE),VLOOKUP($G598,'[1]mapping 2015'!$A:$B,2,FALSE))))</f>
        <v>SBM 2.1 IIPS</v>
      </c>
      <c r="W598" s="37">
        <f>IF(OR(V598="non comm",V598="nil",J598=0),0,IF(V598="SBM 2.1 IIPS",J598*VLOOKUP(N598,'[2]NGP%'!$C:$D,2,FALSE),J598*SUMIFS('[2]NGP%'!$D:$D,'[2]NGP%'!$A:$A,V598,'[2]NGP%'!$B:$B,AA598)))</f>
        <v>0</v>
      </c>
      <c r="X598" s="37">
        <f>IF(OR(V598="non comm",V598="nil",J598=0),0,IF(V598="SBM 2.1 IIPS",J598*VLOOKUP(N598,'[2]NGP%'!$C:$E,3,FALSE),J598*SUMIFS('[2]NGP%'!$E:$E,'[2]NGP%'!$A:$A,V598,'[2]NGP%'!$B:$B,AA598)))</f>
        <v>0</v>
      </c>
      <c r="Y598" s="32"/>
      <c r="Z598" s="54" t="str">
        <f>IF(MID(H598,1,4)="Item","Nil",IF(G598="contract_cover",VLOOKUP(I598,'svc type'!C:D,2,FALSE),VLOOKUP(G598,'svc type'!A:D,4,FALSE)))</f>
        <v>IIPS</v>
      </c>
      <c r="AA598" s="4" t="str">
        <f>IF(B598="","",VLOOKUP(B598,Sector!C:D,2,FALSE))</f>
        <v>PUB</v>
      </c>
      <c r="AB598" s="4" t="str">
        <f t="shared" si="19"/>
        <v>wangchee.ng</v>
      </c>
      <c r="AC598" s="4"/>
      <c r="AD598" s="4"/>
      <c r="AE598" s="4"/>
      <c r="AF598" s="4"/>
      <c r="AG598" s="4"/>
    </row>
    <row r="599" spans="1:33" x14ac:dyDescent="0.25">
      <c r="A599" s="57">
        <v>42251.476559525465</v>
      </c>
      <c r="B599" s="32" t="s">
        <v>21</v>
      </c>
      <c r="C599" s="32" t="s">
        <v>6442</v>
      </c>
      <c r="D599" s="32" t="s">
        <v>334</v>
      </c>
      <c r="E599" s="32" t="s">
        <v>5860</v>
      </c>
      <c r="F599" s="32" t="s">
        <v>6443</v>
      </c>
      <c r="G599" s="32" t="s">
        <v>367</v>
      </c>
      <c r="H599" s="32" t="s">
        <v>366</v>
      </c>
      <c r="I599" s="32" t="s">
        <v>2007</v>
      </c>
      <c r="J599" s="35">
        <v>0</v>
      </c>
      <c r="K599" s="35">
        <v>0</v>
      </c>
      <c r="L599" s="35">
        <v>14.25</v>
      </c>
      <c r="M599" s="35">
        <v>0</v>
      </c>
      <c r="N599" s="32" t="s">
        <v>19</v>
      </c>
      <c r="O599" s="32" t="s">
        <v>41</v>
      </c>
      <c r="P599" s="32">
        <v>1</v>
      </c>
      <c r="Q599" s="32" t="s">
        <v>6444</v>
      </c>
      <c r="R599" s="39">
        <f t="shared" si="18"/>
        <v>1509</v>
      </c>
      <c r="S599" s="5" t="s">
        <v>51</v>
      </c>
      <c r="T599" s="5" t="s">
        <v>64</v>
      </c>
      <c r="U599" s="2"/>
      <c r="V599" s="2" t="str">
        <f>IF($J599+$L599=0,"nil",IF(OR($B599="TCU-WS",$B599=""),"non comm",IF(OR($G599="contract_cover",$H599="fixed price"),VLOOKUP($I599,'[1]mapping 2015'!$A:$B,2,FALSE),VLOOKUP($G599,'[1]mapping 2015'!$A:$B,2,FALSE))))</f>
        <v>SBM 2.1 IIPS</v>
      </c>
      <c r="W599" s="37">
        <f>IF(OR(V599="non comm",V599="nil",J599=0),0,IF(V599="SBM 2.1 IIPS",J599*VLOOKUP(N599,'[2]NGP%'!$C:$D,2,FALSE),J599*SUMIFS('[2]NGP%'!$D:$D,'[2]NGP%'!$A:$A,V599,'[2]NGP%'!$B:$B,AA599)))</f>
        <v>0</v>
      </c>
      <c r="X599" s="37">
        <f>IF(OR(V599="non comm",V599="nil",J599=0),0,IF(V599="SBM 2.1 IIPS",J599*VLOOKUP(N599,'[2]NGP%'!$C:$E,3,FALSE),J599*SUMIFS('[2]NGP%'!$E:$E,'[2]NGP%'!$A:$A,V599,'[2]NGP%'!$B:$B,AA599)))</f>
        <v>0</v>
      </c>
      <c r="Y599" s="32"/>
      <c r="Z599" s="54" t="str">
        <f>IF(MID(H599,1,4)="Item","Nil",IF(G599="contract_cover",VLOOKUP(I599,'svc type'!C:D,2,FALSE),VLOOKUP(G599,'svc type'!A:D,4,FALSE)))</f>
        <v>IIPS</v>
      </c>
      <c r="AA599" s="4" t="str">
        <f>IF(B599="","",VLOOKUP(B599,Sector!C:D,2,FALSE))</f>
        <v>PUB</v>
      </c>
      <c r="AB599" s="4" t="str">
        <f t="shared" si="19"/>
        <v>wangchee.ng</v>
      </c>
      <c r="AC599" s="4"/>
      <c r="AD599" s="4"/>
      <c r="AE599" s="4"/>
      <c r="AF599" s="4"/>
      <c r="AG599" s="4"/>
    </row>
    <row r="600" spans="1:33" x14ac:dyDescent="0.25">
      <c r="A600" s="57">
        <v>42251.477419641204</v>
      </c>
      <c r="B600" s="32" t="s">
        <v>4333</v>
      </c>
      <c r="C600" s="32" t="s">
        <v>6445</v>
      </c>
      <c r="D600" s="32" t="s">
        <v>334</v>
      </c>
      <c r="E600" s="32" t="s">
        <v>5846</v>
      </c>
      <c r="F600" s="32" t="s">
        <v>6446</v>
      </c>
      <c r="G600" s="32" t="s">
        <v>367</v>
      </c>
      <c r="H600" s="32" t="s">
        <v>366</v>
      </c>
      <c r="I600" s="32" t="s">
        <v>2007</v>
      </c>
      <c r="J600" s="35">
        <v>0</v>
      </c>
      <c r="K600" s="35">
        <v>0</v>
      </c>
      <c r="L600" s="35">
        <v>14.25</v>
      </c>
      <c r="M600" s="35">
        <v>0</v>
      </c>
      <c r="N600" s="32" t="s">
        <v>19</v>
      </c>
      <c r="O600" s="32" t="s">
        <v>41</v>
      </c>
      <c r="P600" s="32">
        <v>1</v>
      </c>
      <c r="Q600" s="32" t="s">
        <v>6447</v>
      </c>
      <c r="R600" s="39">
        <f t="shared" si="18"/>
        <v>1509</v>
      </c>
      <c r="S600" s="5" t="s">
        <v>51</v>
      </c>
      <c r="T600" s="5" t="s">
        <v>64</v>
      </c>
      <c r="U600" s="2"/>
      <c r="V600" s="2" t="str">
        <f>IF($J600+$L600=0,"nil",IF(OR($B600="TCU-WS",$B600=""),"non comm",IF(OR($G600="contract_cover",$H600="fixed price"),VLOOKUP($I600,'[1]mapping 2015'!$A:$B,2,FALSE),VLOOKUP($G600,'[1]mapping 2015'!$A:$B,2,FALSE))))</f>
        <v>SBM 2.1 IIPS</v>
      </c>
      <c r="W600" s="37">
        <f>IF(OR(V600="non comm",V600="nil",J600=0),0,IF(V600="SBM 2.1 IIPS",J600*VLOOKUP(N600,'[2]NGP%'!$C:$D,2,FALSE),J600*SUMIFS('[2]NGP%'!$D:$D,'[2]NGP%'!$A:$A,V600,'[2]NGP%'!$B:$B,AA600)))</f>
        <v>0</v>
      </c>
      <c r="X600" s="37">
        <f>IF(OR(V600="non comm",V600="nil",J600=0),0,IF(V600="SBM 2.1 IIPS",J600*VLOOKUP(N600,'[2]NGP%'!$C:$E,3,FALSE),J600*SUMIFS('[2]NGP%'!$E:$E,'[2]NGP%'!$A:$A,V600,'[2]NGP%'!$B:$B,AA600)))</f>
        <v>0</v>
      </c>
      <c r="Y600" s="32"/>
      <c r="Z600" s="54" t="str">
        <f>IF(MID(H600,1,4)="Item","Nil",IF(G600="contract_cover",VLOOKUP(I600,'svc type'!C:D,2,FALSE),VLOOKUP(G600,'svc type'!A:D,4,FALSE)))</f>
        <v>IIPS</v>
      </c>
      <c r="AA600" s="4" t="str">
        <f>IF(B600="","",VLOOKUP(B600,Sector!C:D,2,FALSE))</f>
        <v>PUB</v>
      </c>
      <c r="AB600" s="4" t="str">
        <f t="shared" si="19"/>
        <v>ronnie.lim</v>
      </c>
      <c r="AC600" s="4"/>
      <c r="AD600" s="4"/>
      <c r="AE600" s="4"/>
      <c r="AF600" s="4"/>
      <c r="AG600" s="4"/>
    </row>
    <row r="601" spans="1:33" x14ac:dyDescent="0.25">
      <c r="A601" s="57">
        <v>42251.479400925928</v>
      </c>
      <c r="B601" s="32" t="s">
        <v>68</v>
      </c>
      <c r="C601" s="32" t="s">
        <v>647</v>
      </c>
      <c r="D601" s="32" t="s">
        <v>646</v>
      </c>
      <c r="E601" s="32" t="s">
        <v>1778</v>
      </c>
      <c r="F601" s="32" t="s">
        <v>6448</v>
      </c>
      <c r="G601" s="32" t="s">
        <v>15</v>
      </c>
      <c r="H601" s="32" t="s">
        <v>16</v>
      </c>
      <c r="I601" s="32" t="s">
        <v>281</v>
      </c>
      <c r="J601" s="35">
        <v>5660</v>
      </c>
      <c r="K601" s="35">
        <v>0</v>
      </c>
      <c r="L601" s="35">
        <v>0</v>
      </c>
      <c r="M601" s="35">
        <v>0</v>
      </c>
      <c r="N601" s="32" t="s">
        <v>19</v>
      </c>
      <c r="O601" s="32" t="s">
        <v>18</v>
      </c>
      <c r="P601" s="32">
        <v>1</v>
      </c>
      <c r="Q601" s="32"/>
      <c r="R601" s="39">
        <f t="shared" si="18"/>
        <v>1509</v>
      </c>
      <c r="S601" s="5" t="s">
        <v>51</v>
      </c>
      <c r="T601" s="5" t="s">
        <v>64</v>
      </c>
      <c r="U601" s="2"/>
      <c r="V601" s="2" t="str">
        <f>IF($J601+$L601=0,"nil",IF(OR($B601="TCU-WS",$B601=""),"non comm",IF(OR($G601="contract_cover",$H601="fixed price"),VLOOKUP($I601,'[1]mapping 2015'!$A:$B,2,FALSE),VLOOKUP($G601,'[1]mapping 2015'!$A:$B,2,FALSE))))</f>
        <v>SBM 2.5 MOS</v>
      </c>
      <c r="W601" s="37">
        <f>IF(OR(V601="non comm",V601="nil",J601=0),0,IF(V601="SBM 2.1 IIPS",J601*VLOOKUP(N601,'[2]NGP%'!$C:$D,2,FALSE),J601*SUMIFS('[2]NGP%'!$D:$D,'[2]NGP%'!$A:$A,V601,'[2]NGP%'!$B:$B,AA601)))</f>
        <v>1018.8</v>
      </c>
      <c r="X601" s="37">
        <f>IF(OR(V601="non comm",V601="nil",J601=0),0,IF(V601="SBM 2.1 IIPS",J601*VLOOKUP(N601,'[2]NGP%'!$C:$E,3,FALSE),J601*SUMIFS('[2]NGP%'!$E:$E,'[2]NGP%'!$A:$A,V601,'[2]NGP%'!$B:$B,AA601)))</f>
        <v>1301.8</v>
      </c>
      <c r="Y601" s="32"/>
      <c r="Z601" s="54" t="str">
        <f>IF(MID(H601,1,4)="Item","Nil",IF(G601="contract_cover",VLOOKUP(I601,'svc type'!C:D,2,FALSE),VLOOKUP(G601,'svc type'!A:D,4,FALSE)))</f>
        <v>MOS</v>
      </c>
      <c r="AA601" s="4" t="str">
        <f>IF(B601="","",VLOOKUP(B601,Sector!C:D,2,FALSE))</f>
        <v>COM</v>
      </c>
      <c r="AB601" s="4" t="str">
        <f t="shared" si="19"/>
        <v>warren.tan</v>
      </c>
      <c r="AC601" s="4"/>
      <c r="AD601" s="4"/>
      <c r="AE601" s="4"/>
      <c r="AF601" s="4"/>
      <c r="AG601" s="4"/>
    </row>
    <row r="602" spans="1:33" x14ac:dyDescent="0.25">
      <c r="A602" s="57">
        <v>42251.480483136576</v>
      </c>
      <c r="B602" s="32" t="s">
        <v>68</v>
      </c>
      <c r="C602" s="32" t="s">
        <v>647</v>
      </c>
      <c r="D602" s="32" t="s">
        <v>646</v>
      </c>
      <c r="E602" s="32" t="s">
        <v>2053</v>
      </c>
      <c r="F602" s="32" t="s">
        <v>6449</v>
      </c>
      <c r="G602" s="32" t="s">
        <v>15</v>
      </c>
      <c r="H602" s="32" t="s">
        <v>16</v>
      </c>
      <c r="I602" s="32" t="s">
        <v>281</v>
      </c>
      <c r="J602" s="35">
        <v>5000</v>
      </c>
      <c r="K602" s="35">
        <v>0</v>
      </c>
      <c r="L602" s="35">
        <v>0</v>
      </c>
      <c r="M602" s="35">
        <v>0</v>
      </c>
      <c r="N602" s="32" t="s">
        <v>19</v>
      </c>
      <c r="O602" s="32" t="s">
        <v>18</v>
      </c>
      <c r="P602" s="32">
        <v>1</v>
      </c>
      <c r="Q602" s="32"/>
      <c r="R602" s="39">
        <f t="shared" si="18"/>
        <v>1509</v>
      </c>
      <c r="S602" s="5" t="s">
        <v>51</v>
      </c>
      <c r="T602" s="5" t="s">
        <v>64</v>
      </c>
      <c r="U602" s="2"/>
      <c r="V602" s="2" t="str">
        <f>IF($J602+$L602=0,"nil",IF(OR($B602="TCU-WS",$B602=""),"non comm",IF(OR($G602="contract_cover",$H602="fixed price"),VLOOKUP($I602,'[1]mapping 2015'!$A:$B,2,FALSE),VLOOKUP($G602,'[1]mapping 2015'!$A:$B,2,FALSE))))</f>
        <v>SBM 2.5 MOS</v>
      </c>
      <c r="W602" s="37">
        <f>IF(OR(V602="non comm",V602="nil",J602=0),0,IF(V602="SBM 2.1 IIPS",J602*VLOOKUP(N602,'[2]NGP%'!$C:$D,2,FALSE),J602*SUMIFS('[2]NGP%'!$D:$D,'[2]NGP%'!$A:$A,V602,'[2]NGP%'!$B:$B,AA602)))</f>
        <v>900</v>
      </c>
      <c r="X602" s="37">
        <f>IF(OR(V602="non comm",V602="nil",J602=0),0,IF(V602="SBM 2.1 IIPS",J602*VLOOKUP(N602,'[2]NGP%'!$C:$E,3,FALSE),J602*SUMIFS('[2]NGP%'!$E:$E,'[2]NGP%'!$A:$A,V602,'[2]NGP%'!$B:$B,AA602)))</f>
        <v>1150</v>
      </c>
      <c r="Y602" s="32"/>
      <c r="Z602" s="54" t="str">
        <f>IF(MID(H602,1,4)="Item","Nil",IF(G602="contract_cover",VLOOKUP(I602,'svc type'!C:D,2,FALSE),VLOOKUP(G602,'svc type'!A:D,4,FALSE)))</f>
        <v>MOS</v>
      </c>
      <c r="AA602" s="4" t="str">
        <f>IF(B602="","",VLOOKUP(B602,Sector!C:D,2,FALSE))</f>
        <v>COM</v>
      </c>
      <c r="AB602" s="4" t="str">
        <f t="shared" si="19"/>
        <v>warren.tan</v>
      </c>
      <c r="AC602" s="4"/>
      <c r="AD602" s="4"/>
      <c r="AE602" s="4"/>
      <c r="AF602" s="4"/>
      <c r="AG602" s="4"/>
    </row>
    <row r="603" spans="1:33" x14ac:dyDescent="0.25">
      <c r="A603" s="57">
        <v>42251.481138113428</v>
      </c>
      <c r="B603" s="32" t="s">
        <v>70</v>
      </c>
      <c r="C603" s="32" t="s">
        <v>6450</v>
      </c>
      <c r="D603" s="32" t="s">
        <v>334</v>
      </c>
      <c r="E603" s="32" t="s">
        <v>5872</v>
      </c>
      <c r="F603" s="32" t="s">
        <v>6451</v>
      </c>
      <c r="G603" s="32" t="s">
        <v>367</v>
      </c>
      <c r="H603" s="32" t="s">
        <v>366</v>
      </c>
      <c r="I603" s="32" t="s">
        <v>2007</v>
      </c>
      <c r="J603" s="35">
        <v>0</v>
      </c>
      <c r="K603" s="35">
        <v>0</v>
      </c>
      <c r="L603" s="35">
        <v>14.25</v>
      </c>
      <c r="M603" s="35">
        <v>0</v>
      </c>
      <c r="N603" s="32" t="s">
        <v>19</v>
      </c>
      <c r="O603" s="32" t="s">
        <v>41</v>
      </c>
      <c r="P603" s="32">
        <v>1</v>
      </c>
      <c r="Q603" s="32" t="s">
        <v>6452</v>
      </c>
      <c r="R603" s="39">
        <f t="shared" si="18"/>
        <v>1509</v>
      </c>
      <c r="S603" s="5" t="s">
        <v>51</v>
      </c>
      <c r="T603" s="5" t="s">
        <v>64</v>
      </c>
      <c r="U603" s="2"/>
      <c r="V603" s="2" t="str">
        <f>IF($J603+$L603=0,"nil",IF(OR($B603="TCU-WS",$B603=""),"non comm",IF(OR($G603="contract_cover",$H603="fixed price"),VLOOKUP($I603,'[1]mapping 2015'!$A:$B,2,FALSE),VLOOKUP($G603,'[1]mapping 2015'!$A:$B,2,FALSE))))</f>
        <v>SBM 2.1 IIPS</v>
      </c>
      <c r="W603" s="37">
        <f>IF(OR(V603="non comm",V603="nil",J603=0),0,IF(V603="SBM 2.1 IIPS",J603*VLOOKUP(N603,'[2]NGP%'!$C:$D,2,FALSE),J603*SUMIFS('[2]NGP%'!$D:$D,'[2]NGP%'!$A:$A,V603,'[2]NGP%'!$B:$B,AA603)))</f>
        <v>0</v>
      </c>
      <c r="X603" s="37">
        <f>IF(OR(V603="non comm",V603="nil",J603=0),0,IF(V603="SBM 2.1 IIPS",J603*VLOOKUP(N603,'[2]NGP%'!$C:$E,3,FALSE),J603*SUMIFS('[2]NGP%'!$E:$E,'[2]NGP%'!$A:$A,V603,'[2]NGP%'!$B:$B,AA603)))</f>
        <v>0</v>
      </c>
      <c r="Y603" s="32"/>
      <c r="Z603" s="54" t="str">
        <f>IF(MID(H603,1,4)="Item","Nil",IF(G603="contract_cover",VLOOKUP(I603,'svc type'!C:D,2,FALSE),VLOOKUP(G603,'svc type'!A:D,4,FALSE)))</f>
        <v>IIPS</v>
      </c>
      <c r="AA603" s="4" t="str">
        <f>IF(B603="","",VLOOKUP(B603,Sector!C:D,2,FALSE))</f>
        <v>PUB</v>
      </c>
      <c r="AB603" s="4" t="str">
        <f t="shared" si="19"/>
        <v>jaime.wong</v>
      </c>
      <c r="AC603" s="4"/>
      <c r="AD603" s="4"/>
      <c r="AE603" s="4"/>
      <c r="AF603" s="4"/>
      <c r="AG603" s="4"/>
    </row>
    <row r="604" spans="1:33" x14ac:dyDescent="0.25">
      <c r="A604" s="57">
        <v>42251.482818599536</v>
      </c>
      <c r="B604" s="32" t="s">
        <v>31</v>
      </c>
      <c r="C604" s="32" t="s">
        <v>300</v>
      </c>
      <c r="D604" s="32" t="s">
        <v>299</v>
      </c>
      <c r="E604" s="32" t="s">
        <v>2056</v>
      </c>
      <c r="F604" s="32" t="s">
        <v>6453</v>
      </c>
      <c r="G604" s="32" t="s">
        <v>15</v>
      </c>
      <c r="H604" s="32" t="s">
        <v>16</v>
      </c>
      <c r="I604" s="32" t="s">
        <v>262</v>
      </c>
      <c r="J604" s="35">
        <v>2438</v>
      </c>
      <c r="K604" s="35">
        <v>0</v>
      </c>
      <c r="L604" s="35">
        <v>0</v>
      </c>
      <c r="M604" s="35">
        <v>0</v>
      </c>
      <c r="N604" s="32" t="s">
        <v>19</v>
      </c>
      <c r="O604" s="32" t="s">
        <v>18</v>
      </c>
      <c r="P604" s="32">
        <v>1</v>
      </c>
      <c r="Q604" s="32"/>
      <c r="R604" s="39">
        <f t="shared" si="18"/>
        <v>1509</v>
      </c>
      <c r="S604" s="5" t="s">
        <v>51</v>
      </c>
      <c r="T604" s="5" t="s">
        <v>64</v>
      </c>
      <c r="U604" s="2"/>
      <c r="V604" s="2" t="str">
        <f>IF($J604+$L604=0,"nil",IF(OR($B604="TCU-WS",$B604=""),"non comm",IF(OR($G604="contract_cover",$H604="fixed price"),VLOOKUP($I604,'[1]mapping 2015'!$A:$B,2,FALSE),VLOOKUP($G604,'[1]mapping 2015'!$A:$B,2,FALSE))))</f>
        <v>SBM 2.5 MOS</v>
      </c>
      <c r="W604" s="37">
        <f>IF(OR(V604="non comm",V604="nil",J604=0),0,IF(V604="SBM 2.1 IIPS",J604*VLOOKUP(N604,'[2]NGP%'!$C:$D,2,FALSE),J604*SUMIFS('[2]NGP%'!$D:$D,'[2]NGP%'!$A:$A,V604,'[2]NGP%'!$B:$B,AA604)))</f>
        <v>438.84</v>
      </c>
      <c r="X604" s="37">
        <f>IF(OR(V604="non comm",V604="nil",J604=0),0,IF(V604="SBM 2.1 IIPS",J604*VLOOKUP(N604,'[2]NGP%'!$C:$E,3,FALSE),J604*SUMIFS('[2]NGP%'!$E:$E,'[2]NGP%'!$A:$A,V604,'[2]NGP%'!$B:$B,AA604)))</f>
        <v>560.74</v>
      </c>
      <c r="Y604" s="32"/>
      <c r="Z604" s="54" t="str">
        <f>IF(MID(H604,1,4)="Item","Nil",IF(G604="contract_cover",VLOOKUP(I604,'svc type'!C:D,2,FALSE),VLOOKUP(G604,'svc type'!A:D,4,FALSE)))</f>
        <v>MOS</v>
      </c>
      <c r="AA604" s="4" t="str">
        <f>IF(B604="","",VLOOKUP(B604,Sector!C:D,2,FALSE))</f>
        <v>COM</v>
      </c>
      <c r="AB604" s="4" t="str">
        <f t="shared" si="19"/>
        <v>anson.ong</v>
      </c>
      <c r="AC604" s="4"/>
      <c r="AD604" s="4"/>
      <c r="AE604" s="4"/>
      <c r="AF604" s="4"/>
      <c r="AG604" s="4"/>
    </row>
    <row r="605" spans="1:33" x14ac:dyDescent="0.25">
      <c r="A605" s="57">
        <v>42251.485501354167</v>
      </c>
      <c r="B605" s="32" t="s">
        <v>280</v>
      </c>
      <c r="C605" s="32" t="s">
        <v>295</v>
      </c>
      <c r="D605" s="32" t="s">
        <v>294</v>
      </c>
      <c r="E605" s="32" t="s">
        <v>2137</v>
      </c>
      <c r="F605" s="32" t="s">
        <v>6454</v>
      </c>
      <c r="G605" s="32" t="s">
        <v>15</v>
      </c>
      <c r="H605" s="32" t="s">
        <v>16</v>
      </c>
      <c r="I605" s="32" t="s">
        <v>2138</v>
      </c>
      <c r="J605" s="35">
        <v>335.71</v>
      </c>
      <c r="K605" s="35">
        <v>0</v>
      </c>
      <c r="L605" s="35">
        <v>0</v>
      </c>
      <c r="M605" s="35">
        <v>0</v>
      </c>
      <c r="N605" s="32" t="s">
        <v>19</v>
      </c>
      <c r="O605" s="32" t="s">
        <v>18</v>
      </c>
      <c r="P605" s="32">
        <v>1</v>
      </c>
      <c r="Q605" s="32" t="s">
        <v>2139</v>
      </c>
      <c r="R605" s="39">
        <f t="shared" si="18"/>
        <v>1509</v>
      </c>
      <c r="S605" s="5" t="s">
        <v>51</v>
      </c>
      <c r="T605" s="5" t="s">
        <v>64</v>
      </c>
      <c r="U605" s="2"/>
      <c r="V605" s="2" t="str">
        <f>IF($J605+$L605=0,"nil",IF(OR($B605="TCU-WS",$B605=""),"non comm",IF(OR($G605="contract_cover",$H605="fixed price"),VLOOKUP($I605,'[1]mapping 2015'!$A:$B,2,FALSE),VLOOKUP($G605,'[1]mapping 2015'!$A:$B,2,FALSE))))</f>
        <v>SBM 2.7 RSS</v>
      </c>
      <c r="W605" s="173">
        <v>335.71</v>
      </c>
      <c r="X605" s="173">
        <v>335.71</v>
      </c>
      <c r="Y605" s="32"/>
      <c r="Z605" s="54" t="str">
        <f>IF(MID(H605,1,4)="Item","Nil",IF(G605="contract_cover",VLOOKUP(I605,'svc type'!C:D,2,FALSE),VLOOKUP(G605,'svc type'!A:D,4,FALSE)))</f>
        <v>RS_MOS</v>
      </c>
      <c r="AA605" s="4" t="str">
        <f>IF(B605="","",VLOOKUP(B605,Sector!C:D,2,FALSE))</f>
        <v>STC</v>
      </c>
      <c r="AB605" s="4" t="str">
        <f t="shared" si="19"/>
        <v>david.koh</v>
      </c>
      <c r="AC605" s="4"/>
      <c r="AD605" s="4"/>
      <c r="AE605" s="4"/>
      <c r="AF605" s="4"/>
      <c r="AG605" s="4"/>
    </row>
    <row r="606" spans="1:33" x14ac:dyDescent="0.25">
      <c r="A606" s="57">
        <v>42251.486269212961</v>
      </c>
      <c r="B606" s="32" t="s">
        <v>280</v>
      </c>
      <c r="C606" s="32" t="s">
        <v>295</v>
      </c>
      <c r="D606" s="32" t="s">
        <v>294</v>
      </c>
      <c r="E606" s="32" t="s">
        <v>2140</v>
      </c>
      <c r="F606" s="32" t="s">
        <v>6455</v>
      </c>
      <c r="G606" s="32" t="s">
        <v>15</v>
      </c>
      <c r="H606" s="32" t="s">
        <v>16</v>
      </c>
      <c r="I606" s="32" t="s">
        <v>2138</v>
      </c>
      <c r="J606" s="35">
        <v>207.82</v>
      </c>
      <c r="K606" s="35">
        <v>0</v>
      </c>
      <c r="L606" s="35">
        <v>0</v>
      </c>
      <c r="M606" s="35">
        <v>0</v>
      </c>
      <c r="N606" s="32" t="s">
        <v>19</v>
      </c>
      <c r="O606" s="32" t="s">
        <v>18</v>
      </c>
      <c r="P606" s="32">
        <v>1</v>
      </c>
      <c r="Q606" s="32" t="s">
        <v>2141</v>
      </c>
      <c r="R606" s="39">
        <f t="shared" si="18"/>
        <v>1509</v>
      </c>
      <c r="S606" s="5" t="s">
        <v>51</v>
      </c>
      <c r="T606" s="5" t="s">
        <v>64</v>
      </c>
      <c r="U606" s="2"/>
      <c r="V606" s="2" t="str">
        <f>IF($J606+$L606=0,"nil",IF(OR($B606="TCU-WS",$B606=""),"non comm",IF(OR($G606="contract_cover",$H606="fixed price"),VLOOKUP($I606,'[1]mapping 2015'!$A:$B,2,FALSE),VLOOKUP($G606,'[1]mapping 2015'!$A:$B,2,FALSE))))</f>
        <v>SBM 2.7 RSS</v>
      </c>
      <c r="W606" s="173">
        <v>207.82</v>
      </c>
      <c r="X606" s="173">
        <v>207.82</v>
      </c>
      <c r="Y606" s="32"/>
      <c r="Z606" s="54" t="str">
        <f>IF(MID(H606,1,4)="Item","Nil",IF(G606="contract_cover",VLOOKUP(I606,'svc type'!C:D,2,FALSE),VLOOKUP(G606,'svc type'!A:D,4,FALSE)))</f>
        <v>RS_MOS</v>
      </c>
      <c r="AA606" s="4" t="str">
        <f>IF(B606="","",VLOOKUP(B606,Sector!C:D,2,FALSE))</f>
        <v>STC</v>
      </c>
      <c r="AB606" s="4" t="str">
        <f t="shared" si="19"/>
        <v>david.koh</v>
      </c>
      <c r="AC606" s="4"/>
      <c r="AD606" s="4"/>
      <c r="AE606" s="4"/>
      <c r="AF606" s="4"/>
      <c r="AG606" s="4"/>
    </row>
    <row r="607" spans="1:33" x14ac:dyDescent="0.25">
      <c r="A607" s="57">
        <v>42251.486269212961</v>
      </c>
      <c r="B607" s="32" t="s">
        <v>280</v>
      </c>
      <c r="C607" s="32" t="s">
        <v>295</v>
      </c>
      <c r="D607" s="32" t="s">
        <v>294</v>
      </c>
      <c r="E607" s="32" t="s">
        <v>2140</v>
      </c>
      <c r="F607" s="32" t="s">
        <v>6455</v>
      </c>
      <c r="G607" s="32" t="s">
        <v>28</v>
      </c>
      <c r="H607" s="32" t="s">
        <v>2142</v>
      </c>
      <c r="I607" s="32" t="s">
        <v>2138</v>
      </c>
      <c r="J607" s="35">
        <v>0</v>
      </c>
      <c r="K607" s="35">
        <v>0</v>
      </c>
      <c r="L607" s="35">
        <v>0</v>
      </c>
      <c r="M607" s="35">
        <v>0</v>
      </c>
      <c r="N607" s="32" t="s">
        <v>19</v>
      </c>
      <c r="O607" s="32" t="s">
        <v>18</v>
      </c>
      <c r="P607" s="32">
        <v>1</v>
      </c>
      <c r="Q607" s="32" t="s">
        <v>2141</v>
      </c>
      <c r="R607" s="39">
        <f t="shared" si="18"/>
        <v>1509</v>
      </c>
      <c r="S607" s="5" t="s">
        <v>51</v>
      </c>
      <c r="T607" s="5" t="s">
        <v>64</v>
      </c>
      <c r="U607" s="2"/>
      <c r="V607" s="2" t="str">
        <f>IF($J607+$L607=0,"nil",IF(OR($B607="TCU-WS",$B607=""),"non comm",IF(OR($G607="contract_cover",$H607="fixed price"),VLOOKUP($I607,'[1]mapping 2015'!$A:$B,2,FALSE),VLOOKUP($G607,'[1]mapping 2015'!$A:$B,2,FALSE))))</f>
        <v>nil</v>
      </c>
      <c r="W607" s="37">
        <f>IF(OR(V607="non comm",V607="nil",J607=0),0,IF(V607="SBM 2.1 IIPS",J607*VLOOKUP(N607,'[2]NGP%'!$C:$D,2,FALSE),J607*SUMIFS('[2]NGP%'!$D:$D,'[2]NGP%'!$A:$A,V607,'[2]NGP%'!$B:$B,AA607)))</f>
        <v>0</v>
      </c>
      <c r="X607" s="37">
        <f>IF(OR(V607="non comm",V607="nil",J607=0),0,IF(V607="SBM 2.1 IIPS",J607*VLOOKUP(N607,'[2]NGP%'!$C:$E,3,FALSE),J607*SUMIFS('[2]NGP%'!$E:$E,'[2]NGP%'!$A:$A,V607,'[2]NGP%'!$B:$B,AA607)))</f>
        <v>0</v>
      </c>
      <c r="Y607" s="32"/>
      <c r="Z607" s="54" t="str">
        <f>IF(MID(H607,1,4)="Item","Nil",IF(G607="contract_cover",VLOOKUP(I607,'svc type'!C:D,2,FALSE),VLOOKUP(G607,'svc type'!A:D,4,FALSE)))</f>
        <v>Nil</v>
      </c>
      <c r="AA607" s="4" t="str">
        <f>IF(B607="","",VLOOKUP(B607,Sector!C:D,2,FALSE))</f>
        <v>STC</v>
      </c>
      <c r="AB607" s="4" t="str">
        <f t="shared" si="19"/>
        <v>david.koh</v>
      </c>
      <c r="AC607" s="4"/>
      <c r="AD607" s="4"/>
      <c r="AE607" s="4"/>
      <c r="AF607" s="4"/>
      <c r="AG607" s="4"/>
    </row>
    <row r="608" spans="1:33" x14ac:dyDescent="0.25">
      <c r="A608" s="57">
        <v>42251.487008368058</v>
      </c>
      <c r="B608" s="32" t="s">
        <v>280</v>
      </c>
      <c r="C608" s="32" t="s">
        <v>295</v>
      </c>
      <c r="D608" s="32" t="s">
        <v>294</v>
      </c>
      <c r="E608" s="32" t="s">
        <v>2143</v>
      </c>
      <c r="F608" s="32" t="s">
        <v>6456</v>
      </c>
      <c r="G608" s="32" t="s">
        <v>15</v>
      </c>
      <c r="H608" s="32" t="s">
        <v>16</v>
      </c>
      <c r="I608" s="32" t="s">
        <v>2138</v>
      </c>
      <c r="J608" s="35">
        <v>235.23</v>
      </c>
      <c r="K608" s="35">
        <v>0</v>
      </c>
      <c r="L608" s="35">
        <v>0</v>
      </c>
      <c r="M608" s="35">
        <v>0</v>
      </c>
      <c r="N608" s="32" t="s">
        <v>19</v>
      </c>
      <c r="O608" s="32" t="s">
        <v>18</v>
      </c>
      <c r="P608" s="32">
        <v>1</v>
      </c>
      <c r="Q608" s="32" t="s">
        <v>2144</v>
      </c>
      <c r="R608" s="39">
        <f t="shared" si="18"/>
        <v>1509</v>
      </c>
      <c r="S608" s="5" t="s">
        <v>51</v>
      </c>
      <c r="T608" s="5" t="s">
        <v>64</v>
      </c>
      <c r="U608" s="2"/>
      <c r="V608" s="2" t="str">
        <f>IF($J608+$L608=0,"nil",IF(OR($B608="TCU-WS",$B608=""),"non comm",IF(OR($G608="contract_cover",$H608="fixed price"),VLOOKUP($I608,'[1]mapping 2015'!$A:$B,2,FALSE),VLOOKUP($G608,'[1]mapping 2015'!$A:$B,2,FALSE))))</f>
        <v>SBM 2.7 RSS</v>
      </c>
      <c r="W608" s="173">
        <v>235.23</v>
      </c>
      <c r="X608" s="173">
        <v>235.23</v>
      </c>
      <c r="Y608" s="32"/>
      <c r="Z608" s="54" t="str">
        <f>IF(MID(H608,1,4)="Item","Nil",IF(G608="contract_cover",VLOOKUP(I608,'svc type'!C:D,2,FALSE),VLOOKUP(G608,'svc type'!A:D,4,FALSE)))</f>
        <v>RS_MOS</v>
      </c>
      <c r="AA608" s="4" t="str">
        <f>IF(B608="","",VLOOKUP(B608,Sector!C:D,2,FALSE))</f>
        <v>STC</v>
      </c>
      <c r="AB608" s="4" t="str">
        <f t="shared" si="19"/>
        <v>david.koh</v>
      </c>
      <c r="AC608" s="4"/>
      <c r="AD608" s="4"/>
      <c r="AE608" s="4"/>
      <c r="AF608" s="4"/>
      <c r="AG608" s="4"/>
    </row>
    <row r="609" spans="1:33" x14ac:dyDescent="0.25">
      <c r="A609" s="57">
        <v>42251.487821261573</v>
      </c>
      <c r="B609" s="32" t="s">
        <v>68</v>
      </c>
      <c r="C609" s="32" t="s">
        <v>2117</v>
      </c>
      <c r="D609" s="32" t="s">
        <v>2118</v>
      </c>
      <c r="E609" s="32" t="s">
        <v>2119</v>
      </c>
      <c r="F609" s="32" t="s">
        <v>6457</v>
      </c>
      <c r="G609" s="32" t="s">
        <v>15</v>
      </c>
      <c r="H609" s="32" t="s">
        <v>16</v>
      </c>
      <c r="I609" s="32" t="s">
        <v>261</v>
      </c>
      <c r="J609" s="35">
        <v>6000</v>
      </c>
      <c r="K609" s="35">
        <v>0</v>
      </c>
      <c r="L609" s="35">
        <v>0</v>
      </c>
      <c r="M609" s="35">
        <v>0</v>
      </c>
      <c r="N609" s="32" t="s">
        <v>19</v>
      </c>
      <c r="O609" s="32" t="s">
        <v>18</v>
      </c>
      <c r="P609" s="32">
        <v>1</v>
      </c>
      <c r="Q609" s="32"/>
      <c r="R609" s="39">
        <f t="shared" si="18"/>
        <v>1509</v>
      </c>
      <c r="S609" s="5" t="s">
        <v>51</v>
      </c>
      <c r="T609" s="5" t="s">
        <v>64</v>
      </c>
      <c r="U609" s="2"/>
      <c r="V609" s="2" t="str">
        <f>IF($J609+$L609=0,"nil",IF(OR($B609="TCU-WS",$B609=""),"non comm",IF(OR($G609="contract_cover",$H609="fixed price"),VLOOKUP($I609,'[1]mapping 2015'!$A:$B,2,FALSE),VLOOKUP($G609,'[1]mapping 2015'!$A:$B,2,FALSE))))</f>
        <v>SBM 2.5 MOS</v>
      </c>
      <c r="W609" s="37">
        <f>IF(OR(V609="non comm",V609="nil",J609=0),0,IF(V609="SBM 2.1 IIPS",J609*VLOOKUP(N609,'[2]NGP%'!$C:$D,2,FALSE),J609*SUMIFS('[2]NGP%'!$D:$D,'[2]NGP%'!$A:$A,V609,'[2]NGP%'!$B:$B,AA609)))</f>
        <v>1080</v>
      </c>
      <c r="X609" s="37">
        <f>IF(OR(V609="non comm",V609="nil",J609=0),0,IF(V609="SBM 2.1 IIPS",J609*VLOOKUP(N609,'[2]NGP%'!$C:$E,3,FALSE),J609*SUMIFS('[2]NGP%'!$E:$E,'[2]NGP%'!$A:$A,V609,'[2]NGP%'!$B:$B,AA609)))</f>
        <v>1380</v>
      </c>
      <c r="Y609" s="32"/>
      <c r="Z609" s="54" t="str">
        <f>IF(MID(H609,1,4)="Item","Nil",IF(G609="contract_cover",VLOOKUP(I609,'svc type'!C:D,2,FALSE),VLOOKUP(G609,'svc type'!A:D,4,FALSE)))</f>
        <v>MOS</v>
      </c>
      <c r="AA609" s="4" t="str">
        <f>IF(B609="","",VLOOKUP(B609,Sector!C:D,2,FALSE))</f>
        <v>COM</v>
      </c>
      <c r="AB609" s="4" t="str">
        <f t="shared" si="19"/>
        <v>warren.tan</v>
      </c>
      <c r="AC609" s="4"/>
      <c r="AD609" s="4"/>
      <c r="AE609" s="4"/>
      <c r="AF609" s="4"/>
      <c r="AG609" s="4"/>
    </row>
    <row r="610" spans="1:33" x14ac:dyDescent="0.25">
      <c r="A610" s="57">
        <v>42251.489006909724</v>
      </c>
      <c r="B610" s="32" t="s">
        <v>284</v>
      </c>
      <c r="C610" s="32" t="s">
        <v>460</v>
      </c>
      <c r="D610" s="32" t="s">
        <v>459</v>
      </c>
      <c r="E610" s="32" t="s">
        <v>2115</v>
      </c>
      <c r="F610" s="32" t="s">
        <v>6458</v>
      </c>
      <c r="G610" s="32" t="s">
        <v>15</v>
      </c>
      <c r="H610" s="32" t="s">
        <v>16</v>
      </c>
      <c r="I610" s="32" t="s">
        <v>261</v>
      </c>
      <c r="J610" s="35">
        <v>4326</v>
      </c>
      <c r="K610" s="35">
        <v>0</v>
      </c>
      <c r="L610" s="35">
        <v>0</v>
      </c>
      <c r="M610" s="35">
        <v>0</v>
      </c>
      <c r="N610" s="32" t="s">
        <v>19</v>
      </c>
      <c r="O610" s="32" t="s">
        <v>18</v>
      </c>
      <c r="P610" s="32">
        <v>1</v>
      </c>
      <c r="Q610" s="32"/>
      <c r="R610" s="39">
        <f t="shared" si="18"/>
        <v>1509</v>
      </c>
      <c r="S610" s="5" t="s">
        <v>51</v>
      </c>
      <c r="T610" s="5" t="s">
        <v>64</v>
      </c>
      <c r="U610" s="2"/>
      <c r="V610" s="2" t="str">
        <f>IF($J610+$L610=0,"nil",IF(OR($B610="TCU-WS",$B610=""),"non comm",IF(OR($G610="contract_cover",$H610="fixed price"),VLOOKUP($I610,'[1]mapping 2015'!$A:$B,2,FALSE),VLOOKUP($G610,'[1]mapping 2015'!$A:$B,2,FALSE))))</f>
        <v>SBM 2.5 MOS</v>
      </c>
      <c r="W610" s="37">
        <f>IF(OR(V610="non comm",V610="nil",J610=0),0,IF(V610="SBM 2.1 IIPS",J610*VLOOKUP(N610,'[2]NGP%'!$C:$D,2,FALSE),J610*SUMIFS('[2]NGP%'!$D:$D,'[2]NGP%'!$A:$A,V610,'[2]NGP%'!$B:$B,AA610)))</f>
        <v>778.68</v>
      </c>
      <c r="X610" s="37">
        <f>IF(OR(V610="non comm",V610="nil",J610=0),0,IF(V610="SBM 2.1 IIPS",J610*VLOOKUP(N610,'[2]NGP%'!$C:$E,3,FALSE),J610*SUMIFS('[2]NGP%'!$E:$E,'[2]NGP%'!$A:$A,V610,'[2]NGP%'!$B:$B,AA610)))</f>
        <v>994.98</v>
      </c>
      <c r="Y610" s="32"/>
      <c r="Z610" s="54" t="str">
        <f>IF(MID(H610,1,4)="Item","Nil",IF(G610="contract_cover",VLOOKUP(I610,'svc type'!C:D,2,FALSE),VLOOKUP(G610,'svc type'!A:D,4,FALSE)))</f>
        <v>MOS</v>
      </c>
      <c r="AA610" s="4" t="str">
        <f>IF(B610="","",VLOOKUP(B610,Sector!C:D,2,FALSE))</f>
        <v>COM</v>
      </c>
      <c r="AB610" s="4" t="str">
        <f t="shared" si="19"/>
        <v>kermann.luo</v>
      </c>
      <c r="AC610" s="4"/>
      <c r="AD610" s="4"/>
      <c r="AE610" s="4"/>
      <c r="AF610" s="4"/>
      <c r="AG610" s="4"/>
    </row>
    <row r="611" spans="1:33" x14ac:dyDescent="0.25">
      <c r="A611" s="57">
        <v>42251.489006909724</v>
      </c>
      <c r="B611" s="32" t="s">
        <v>284</v>
      </c>
      <c r="C611" s="32" t="s">
        <v>460</v>
      </c>
      <c r="D611" s="32" t="s">
        <v>459</v>
      </c>
      <c r="E611" s="32" t="s">
        <v>2115</v>
      </c>
      <c r="F611" s="32" t="s">
        <v>6458</v>
      </c>
      <c r="G611" s="32" t="s">
        <v>28</v>
      </c>
      <c r="H611" s="32" t="s">
        <v>2116</v>
      </c>
      <c r="I611" s="32" t="s">
        <v>261</v>
      </c>
      <c r="J611" s="35">
        <v>0</v>
      </c>
      <c r="K611" s="35">
        <v>0</v>
      </c>
      <c r="L611" s="35">
        <v>0</v>
      </c>
      <c r="M611" s="35">
        <v>0</v>
      </c>
      <c r="N611" s="32" t="s">
        <v>19</v>
      </c>
      <c r="O611" s="32" t="s">
        <v>18</v>
      </c>
      <c r="P611" s="32">
        <v>1</v>
      </c>
      <c r="Q611" s="32"/>
      <c r="R611" s="39">
        <f t="shared" si="18"/>
        <v>1509</v>
      </c>
      <c r="S611" s="5" t="s">
        <v>51</v>
      </c>
      <c r="T611" s="5" t="s">
        <v>64</v>
      </c>
      <c r="U611" s="2"/>
      <c r="V611" s="2" t="str">
        <f>IF($J611+$L611=0,"nil",IF(OR($B611="TCU-WS",$B611=""),"non comm",IF(OR($G611="contract_cover",$H611="fixed price"),VLOOKUP($I611,'[1]mapping 2015'!$A:$B,2,FALSE),VLOOKUP($G611,'[1]mapping 2015'!$A:$B,2,FALSE))))</f>
        <v>nil</v>
      </c>
      <c r="W611" s="37">
        <f>IF(OR(V611="non comm",V611="nil",J611=0),0,IF(V611="SBM 2.1 IIPS",J611*VLOOKUP(N611,'[2]NGP%'!$C:$D,2,FALSE),J611*SUMIFS('[2]NGP%'!$D:$D,'[2]NGP%'!$A:$A,V611,'[2]NGP%'!$B:$B,AA611)))</f>
        <v>0</v>
      </c>
      <c r="X611" s="37">
        <f>IF(OR(V611="non comm",V611="nil",J611=0),0,IF(V611="SBM 2.1 IIPS",J611*VLOOKUP(N611,'[2]NGP%'!$C:$E,3,FALSE),J611*SUMIFS('[2]NGP%'!$E:$E,'[2]NGP%'!$A:$A,V611,'[2]NGP%'!$B:$B,AA611)))</f>
        <v>0</v>
      </c>
      <c r="Y611" s="32"/>
      <c r="Z611" s="54" t="str">
        <f>IF(MID(H611,1,4)="Item","Nil",IF(G611="contract_cover",VLOOKUP(I611,'svc type'!C:D,2,FALSE),VLOOKUP(G611,'svc type'!A:D,4,FALSE)))</f>
        <v>Nil</v>
      </c>
      <c r="AA611" s="4" t="str">
        <f>IF(B611="","",VLOOKUP(B611,Sector!C:D,2,FALSE))</f>
        <v>COM</v>
      </c>
      <c r="AB611" s="4" t="str">
        <f t="shared" si="19"/>
        <v>kermann.luo</v>
      </c>
      <c r="AC611" s="4"/>
      <c r="AD611" s="4"/>
      <c r="AE611" s="4"/>
      <c r="AF611" s="4"/>
      <c r="AG611" s="4"/>
    </row>
    <row r="612" spans="1:33" x14ac:dyDescent="0.25">
      <c r="A612" s="57">
        <v>42251.489881516201</v>
      </c>
      <c r="B612" s="32" t="s">
        <v>280</v>
      </c>
      <c r="C612" s="32" t="s">
        <v>295</v>
      </c>
      <c r="D612" s="32" t="s">
        <v>294</v>
      </c>
      <c r="E612" s="32" t="s">
        <v>2536</v>
      </c>
      <c r="F612" s="32" t="s">
        <v>6459</v>
      </c>
      <c r="G612" s="32" t="s">
        <v>15</v>
      </c>
      <c r="H612" s="32" t="s">
        <v>16</v>
      </c>
      <c r="I612" s="32" t="s">
        <v>2138</v>
      </c>
      <c r="J612" s="35">
        <v>207.03</v>
      </c>
      <c r="K612" s="35">
        <v>0</v>
      </c>
      <c r="L612" s="35">
        <v>0</v>
      </c>
      <c r="M612" s="35">
        <v>0</v>
      </c>
      <c r="N612" s="32" t="s">
        <v>19</v>
      </c>
      <c r="O612" s="32" t="s">
        <v>18</v>
      </c>
      <c r="P612" s="32">
        <v>1</v>
      </c>
      <c r="Q612" s="32" t="s">
        <v>2537</v>
      </c>
      <c r="R612" s="39">
        <f t="shared" si="18"/>
        <v>1509</v>
      </c>
      <c r="S612" s="5" t="s">
        <v>51</v>
      </c>
      <c r="T612" s="5" t="s">
        <v>64</v>
      </c>
      <c r="U612" s="2"/>
      <c r="V612" s="2" t="str">
        <f>IF($J612+$L612=0,"nil",IF(OR($B612="TCU-WS",$B612=""),"non comm",IF(OR($G612="contract_cover",$H612="fixed price"),VLOOKUP($I612,'[1]mapping 2015'!$A:$B,2,FALSE),VLOOKUP($G612,'[1]mapping 2015'!$A:$B,2,FALSE))))</f>
        <v>SBM 2.7 RSS</v>
      </c>
      <c r="W612" s="173">
        <v>207.03</v>
      </c>
      <c r="X612" s="173">
        <v>207.03</v>
      </c>
      <c r="Y612" s="32"/>
      <c r="Z612" s="54" t="str">
        <f>IF(MID(H612,1,4)="Item","Nil",IF(G612="contract_cover",VLOOKUP(I612,'svc type'!C:D,2,FALSE),VLOOKUP(G612,'svc type'!A:D,4,FALSE)))</f>
        <v>RS_MOS</v>
      </c>
      <c r="AA612" s="4" t="str">
        <f>IF(B612="","",VLOOKUP(B612,Sector!C:D,2,FALSE))</f>
        <v>STC</v>
      </c>
      <c r="AB612" s="4" t="str">
        <f t="shared" si="19"/>
        <v>david.koh</v>
      </c>
      <c r="AC612" s="4"/>
      <c r="AD612" s="4"/>
      <c r="AE612" s="4"/>
      <c r="AF612" s="4"/>
      <c r="AG612" s="4"/>
    </row>
    <row r="613" spans="1:33" x14ac:dyDescent="0.25">
      <c r="A613" s="57">
        <v>42251.490226354166</v>
      </c>
      <c r="B613" s="32"/>
      <c r="C613" s="32"/>
      <c r="D613" s="32"/>
      <c r="E613" s="32" t="s">
        <v>6460</v>
      </c>
      <c r="F613" s="32" t="s">
        <v>6461</v>
      </c>
      <c r="G613" s="32" t="s">
        <v>333</v>
      </c>
      <c r="H613" s="32" t="s">
        <v>332</v>
      </c>
      <c r="I613" s="32" t="s">
        <v>2006</v>
      </c>
      <c r="J613" s="35">
        <v>0</v>
      </c>
      <c r="K613" s="35">
        <v>0</v>
      </c>
      <c r="L613" s="35">
        <v>0</v>
      </c>
      <c r="M613" s="35">
        <v>0</v>
      </c>
      <c r="N613" s="32" t="s">
        <v>19</v>
      </c>
      <c r="O613" s="32"/>
      <c r="P613" s="32">
        <v>0.5</v>
      </c>
      <c r="Q613" s="32"/>
      <c r="R613" s="39">
        <f t="shared" si="18"/>
        <v>1509</v>
      </c>
      <c r="S613" s="5" t="s">
        <v>51</v>
      </c>
      <c r="T613" s="5" t="s">
        <v>64</v>
      </c>
      <c r="U613" s="2"/>
      <c r="V613" s="2" t="str">
        <f>IF($J613+$L613=0,"nil",IF(OR($B613="TCU-WS",$B613=""),"non comm",IF(OR($G613="contract_cover",$H613="fixed price"),VLOOKUP($I613,'[1]mapping 2015'!$A:$B,2,FALSE),VLOOKUP($G613,'[1]mapping 2015'!$A:$B,2,FALSE))))</f>
        <v>nil</v>
      </c>
      <c r="W613" s="37">
        <f>IF(OR(V613="non comm",V613="nil",J613=0),0,IF(V613="SBM 2.1 IIPS",J613*VLOOKUP(N613,'[2]NGP%'!$C:$D,2,FALSE),J613*SUMIFS('[2]NGP%'!$D:$D,'[2]NGP%'!$A:$A,V613,'[2]NGP%'!$B:$B,AA613)))</f>
        <v>0</v>
      </c>
      <c r="X613" s="37">
        <f>IF(OR(V613="non comm",V613="nil",J613=0),0,IF(V613="SBM 2.1 IIPS",J613*VLOOKUP(N613,'[2]NGP%'!$C:$E,3,FALSE),J613*SUMIFS('[2]NGP%'!$E:$E,'[2]NGP%'!$A:$A,V613,'[2]NGP%'!$B:$B,AA613)))</f>
        <v>0</v>
      </c>
      <c r="Y613" s="32"/>
      <c r="Z613" s="54" t="str">
        <f>IF(MID(H613,1,4)="Item","Nil",IF(G613="contract_cover",VLOOKUP(I613,'svc type'!C:D,2,FALSE),VLOOKUP(G613,'svc type'!A:D,4,FALSE)))</f>
        <v>SVC</v>
      </c>
      <c r="AA613" s="4" t="str">
        <f>IF(B613="","",VLOOKUP(B613,Sector!C:D,2,FALSE))</f>
        <v/>
      </c>
      <c r="AB613" s="4">
        <f t="shared" si="19"/>
        <v>0</v>
      </c>
      <c r="AC613" s="4"/>
      <c r="AD613" s="4"/>
      <c r="AE613" s="4"/>
      <c r="AF613" s="4"/>
      <c r="AG613" s="4"/>
    </row>
    <row r="614" spans="1:33" x14ac:dyDescent="0.25">
      <c r="A614" s="57">
        <v>42251.490864432868</v>
      </c>
      <c r="B614" s="32" t="s">
        <v>31</v>
      </c>
      <c r="C614" s="32" t="s">
        <v>126</v>
      </c>
      <c r="D614" s="32" t="s">
        <v>125</v>
      </c>
      <c r="E614" s="32" t="s">
        <v>4445</v>
      </c>
      <c r="F614" s="32" t="s">
        <v>6462</v>
      </c>
      <c r="G614" s="32" t="s">
        <v>15</v>
      </c>
      <c r="H614" s="32" t="s">
        <v>16</v>
      </c>
      <c r="I614" s="32" t="s">
        <v>264</v>
      </c>
      <c r="J614" s="35">
        <v>2854.64</v>
      </c>
      <c r="K614" s="35">
        <v>0</v>
      </c>
      <c r="L614" s="35">
        <v>0</v>
      </c>
      <c r="M614" s="35">
        <v>0</v>
      </c>
      <c r="N614" s="32" t="s">
        <v>19</v>
      </c>
      <c r="O614" s="32" t="s">
        <v>18</v>
      </c>
      <c r="P614" s="32">
        <v>1</v>
      </c>
      <c r="Q614" s="32" t="s">
        <v>4432</v>
      </c>
      <c r="R614" s="39">
        <f t="shared" si="18"/>
        <v>1509</v>
      </c>
      <c r="S614" s="5" t="s">
        <v>51</v>
      </c>
      <c r="T614" s="5" t="s">
        <v>64</v>
      </c>
      <c r="U614" s="2"/>
      <c r="V614" s="2" t="str">
        <f>IF($J614+$L614=0,"nil",IF(OR($B614="TCU-WS",$B614=""),"non comm",IF(OR($G614="contract_cover",$H614="fixed price"),VLOOKUP($I614,'[1]mapping 2015'!$A:$B,2,FALSE),VLOOKUP($G614,'[1]mapping 2015'!$A:$B,2,FALSE))))</f>
        <v>SBM 2.7 RSS</v>
      </c>
      <c r="W614" s="173">
        <v>1284.5899999999999</v>
      </c>
      <c r="X614" s="173">
        <v>1284.5899999999999</v>
      </c>
      <c r="Y614" s="32"/>
      <c r="Z614" s="54" t="str">
        <f>IF(MID(H614,1,4)="Item","Nil",IF(G614="contract_cover",VLOOKUP(I614,'svc type'!C:D,2,FALSE),VLOOKUP(G614,'svc type'!A:D,4,FALSE)))</f>
        <v>RS_MOS</v>
      </c>
      <c r="AA614" s="4" t="str">
        <f>IF(B614="","",VLOOKUP(B614,Sector!C:D,2,FALSE))</f>
        <v>COM</v>
      </c>
      <c r="AB614" s="4" t="str">
        <f t="shared" si="19"/>
        <v>anson.ong</v>
      </c>
      <c r="AC614" s="4"/>
      <c r="AD614" s="4"/>
      <c r="AE614" s="4"/>
      <c r="AF614" s="4"/>
      <c r="AG614" s="4"/>
    </row>
    <row r="615" spans="1:33" x14ac:dyDescent="0.25">
      <c r="A615" s="57">
        <v>42251.491617476851</v>
      </c>
      <c r="B615" s="32" t="s">
        <v>31</v>
      </c>
      <c r="C615" s="32" t="s">
        <v>126</v>
      </c>
      <c r="D615" s="32" t="s">
        <v>125</v>
      </c>
      <c r="E615" s="32" t="s">
        <v>4444</v>
      </c>
      <c r="F615" s="32" t="s">
        <v>6463</v>
      </c>
      <c r="G615" s="32" t="s">
        <v>15</v>
      </c>
      <c r="H615" s="32" t="s">
        <v>16</v>
      </c>
      <c r="I615" s="32" t="s">
        <v>2138</v>
      </c>
      <c r="J615" s="35">
        <v>2842.8</v>
      </c>
      <c r="K615" s="35">
        <v>0</v>
      </c>
      <c r="L615" s="35">
        <v>0</v>
      </c>
      <c r="M615" s="35">
        <v>0</v>
      </c>
      <c r="N615" s="32" t="s">
        <v>17</v>
      </c>
      <c r="O615" s="32" t="s">
        <v>18</v>
      </c>
      <c r="P615" s="32">
        <v>1</v>
      </c>
      <c r="Q615" s="32" t="s">
        <v>4432</v>
      </c>
      <c r="R615" s="39">
        <f t="shared" si="18"/>
        <v>1509</v>
      </c>
      <c r="S615" s="5" t="s">
        <v>51</v>
      </c>
      <c r="T615" s="5" t="s">
        <v>64</v>
      </c>
      <c r="U615" s="2"/>
      <c r="V615" s="2" t="str">
        <f>IF($J615+$L615=0,"nil",IF(OR($B615="TCU-WS",$B615=""),"non comm",IF(OR($G615="contract_cover",$H615="fixed price"),VLOOKUP($I615,'[1]mapping 2015'!$A:$B,2,FALSE),VLOOKUP($G615,'[1]mapping 2015'!$A:$B,2,FALSE))))</f>
        <v>SBM 2.7 RSS</v>
      </c>
      <c r="W615" s="173">
        <v>511.7</v>
      </c>
      <c r="X615" s="173">
        <v>511.7</v>
      </c>
      <c r="Y615" s="32"/>
      <c r="Z615" s="54" t="str">
        <f>IF(MID(H615,1,4)="Item","Nil",IF(G615="contract_cover",VLOOKUP(I615,'svc type'!C:D,2,FALSE),VLOOKUP(G615,'svc type'!A:D,4,FALSE)))</f>
        <v>RS_MOS</v>
      </c>
      <c r="AA615" s="4" t="str">
        <f>IF(B615="","",VLOOKUP(B615,Sector!C:D,2,FALSE))</f>
        <v>COM</v>
      </c>
      <c r="AB615" s="4" t="str">
        <f t="shared" si="19"/>
        <v>anson.ong</v>
      </c>
      <c r="AC615" s="4"/>
      <c r="AD615" s="4"/>
      <c r="AE615" s="4"/>
      <c r="AF615" s="4"/>
      <c r="AG615" s="4"/>
    </row>
    <row r="616" spans="1:33" x14ac:dyDescent="0.25">
      <c r="A616" s="57">
        <v>42251.492028935187</v>
      </c>
      <c r="B616" s="32"/>
      <c r="C616" s="32" t="s">
        <v>2062</v>
      </c>
      <c r="D616" s="32" t="s">
        <v>334</v>
      </c>
      <c r="E616" s="32" t="s">
        <v>6464</v>
      </c>
      <c r="F616" s="32" t="s">
        <v>6465</v>
      </c>
      <c r="G616" s="32" t="s">
        <v>58</v>
      </c>
      <c r="H616" s="32" t="s">
        <v>59</v>
      </c>
      <c r="I616" s="32" t="s">
        <v>2006</v>
      </c>
      <c r="J616" s="35">
        <v>0</v>
      </c>
      <c r="K616" s="35">
        <v>0</v>
      </c>
      <c r="L616" s="35">
        <v>0</v>
      </c>
      <c r="M616" s="35">
        <v>0</v>
      </c>
      <c r="N616" s="32" t="s">
        <v>19</v>
      </c>
      <c r="O616" s="32" t="s">
        <v>322</v>
      </c>
      <c r="P616" s="32">
        <v>0</v>
      </c>
      <c r="Q616" s="32"/>
      <c r="R616" s="39">
        <f t="shared" si="18"/>
        <v>1509</v>
      </c>
      <c r="S616" s="5" t="s">
        <v>51</v>
      </c>
      <c r="T616" s="5" t="s">
        <v>64</v>
      </c>
      <c r="U616" s="2"/>
      <c r="V616" s="2" t="str">
        <f>IF($J616+$L616=0,"nil",IF(OR($B616="TCU-WS",$B616=""),"non comm",IF(OR($G616="contract_cover",$H616="fixed price"),VLOOKUP($I616,'[1]mapping 2015'!$A:$B,2,FALSE),VLOOKUP($G616,'[1]mapping 2015'!$A:$B,2,FALSE))))</f>
        <v>nil</v>
      </c>
      <c r="W616" s="37">
        <f>IF(OR(V616="non comm",V616="nil",J616=0),0,IF(V616="SBM 2.1 IIPS",J616*VLOOKUP(N616,'[2]NGP%'!$C:$D,2,FALSE),J616*SUMIFS('[2]NGP%'!$D:$D,'[2]NGP%'!$A:$A,V616,'[2]NGP%'!$B:$B,AA616)))</f>
        <v>0</v>
      </c>
      <c r="X616" s="37">
        <f>IF(OR(V616="non comm",V616="nil",J616=0),0,IF(V616="SBM 2.1 IIPS",J616*VLOOKUP(N616,'[2]NGP%'!$C:$E,3,FALSE),J616*SUMIFS('[2]NGP%'!$E:$E,'[2]NGP%'!$A:$A,V616,'[2]NGP%'!$B:$B,AA616)))</f>
        <v>0</v>
      </c>
      <c r="Y616" s="32"/>
      <c r="Z616" s="54" t="str">
        <f>IF(MID(H616,1,4)="Item","Nil",IF(G616="contract_cover",VLOOKUP(I616,'svc type'!C:D,2,FALSE),VLOOKUP(G616,'svc type'!A:D,4,FALSE)))</f>
        <v>SVC</v>
      </c>
      <c r="AA616" s="4" t="str">
        <f>IF(B616="","",VLOOKUP(B616,Sector!C:D,2,FALSE))</f>
        <v/>
      </c>
      <c r="AB616" s="4">
        <f t="shared" si="19"/>
        <v>0</v>
      </c>
      <c r="AC616" s="4"/>
      <c r="AD616" s="4"/>
      <c r="AE616" s="4"/>
      <c r="AF616" s="4"/>
      <c r="AG616" s="4"/>
    </row>
    <row r="617" spans="1:33" x14ac:dyDescent="0.25">
      <c r="A617" s="57">
        <v>42251.492171261576</v>
      </c>
      <c r="B617" s="32" t="s">
        <v>284</v>
      </c>
      <c r="C617" s="32" t="s">
        <v>80</v>
      </c>
      <c r="D617" s="32" t="s">
        <v>79</v>
      </c>
      <c r="E617" s="32" t="s">
        <v>4452</v>
      </c>
      <c r="F617" s="32" t="s">
        <v>6466</v>
      </c>
      <c r="G617" s="32" t="s">
        <v>15</v>
      </c>
      <c r="H617" s="32" t="s">
        <v>16</v>
      </c>
      <c r="I617" s="32" t="s">
        <v>281</v>
      </c>
      <c r="J617" s="35">
        <v>6158.3</v>
      </c>
      <c r="K617" s="35">
        <v>0</v>
      </c>
      <c r="L617" s="35">
        <v>0</v>
      </c>
      <c r="M617" s="35">
        <v>0</v>
      </c>
      <c r="N617" s="32" t="s">
        <v>17</v>
      </c>
      <c r="O617" s="32" t="s">
        <v>18</v>
      </c>
      <c r="P617" s="32">
        <v>1</v>
      </c>
      <c r="Q617" s="32" t="s">
        <v>2057</v>
      </c>
      <c r="R617" s="39">
        <f t="shared" si="18"/>
        <v>1509</v>
      </c>
      <c r="S617" s="5" t="s">
        <v>51</v>
      </c>
      <c r="T617" s="5" t="s">
        <v>64</v>
      </c>
      <c r="U617" s="2"/>
      <c r="V617" s="2" t="str">
        <f>IF($J617+$L617=0,"nil",IF(OR($B617="TCU-WS",$B617=""),"non comm",IF(OR($G617="contract_cover",$H617="fixed price"),VLOOKUP($I617,'[1]mapping 2015'!$A:$B,2,FALSE),VLOOKUP($G617,'[1]mapping 2015'!$A:$B,2,FALSE))))</f>
        <v>SBM 2.5 MOS</v>
      </c>
      <c r="W617" s="37">
        <f>IF(OR(V617="non comm",V617="nil",J617=0),0,IF(V617="SBM 2.1 IIPS",J617*VLOOKUP(N617,'[2]NGP%'!$C:$D,2,FALSE),J617*SUMIFS('[2]NGP%'!$D:$D,'[2]NGP%'!$A:$A,V617,'[2]NGP%'!$B:$B,AA617)))</f>
        <v>1108.4939999999999</v>
      </c>
      <c r="X617" s="37">
        <f>IF(OR(V617="non comm",V617="nil",J617=0),0,IF(V617="SBM 2.1 IIPS",J617*VLOOKUP(N617,'[2]NGP%'!$C:$E,3,FALSE),J617*SUMIFS('[2]NGP%'!$E:$E,'[2]NGP%'!$A:$A,V617,'[2]NGP%'!$B:$B,AA617)))</f>
        <v>1416.4090000000001</v>
      </c>
      <c r="Y617" s="32"/>
      <c r="Z617" s="54" t="str">
        <f>IF(MID(H617,1,4)="Item","Nil",IF(G617="contract_cover",VLOOKUP(I617,'svc type'!C:D,2,FALSE),VLOOKUP(G617,'svc type'!A:D,4,FALSE)))</f>
        <v>MOS</v>
      </c>
      <c r="AA617" s="4" t="str">
        <f>IF(B617="","",VLOOKUP(B617,Sector!C:D,2,FALSE))</f>
        <v>COM</v>
      </c>
      <c r="AB617" s="4" t="str">
        <f t="shared" si="19"/>
        <v>kermann.luo</v>
      </c>
      <c r="AC617" s="4"/>
      <c r="AD617" s="4"/>
      <c r="AE617" s="4"/>
      <c r="AF617" s="4"/>
      <c r="AG617" s="4"/>
    </row>
    <row r="618" spans="1:33" x14ac:dyDescent="0.25">
      <c r="A618" s="57">
        <v>42251.492824456021</v>
      </c>
      <c r="B618" s="32" t="s">
        <v>284</v>
      </c>
      <c r="C618" s="32" t="s">
        <v>80</v>
      </c>
      <c r="D618" s="32" t="s">
        <v>79</v>
      </c>
      <c r="E618" s="32" t="s">
        <v>4450</v>
      </c>
      <c r="F618" s="32" t="s">
        <v>6467</v>
      </c>
      <c r="G618" s="32" t="s">
        <v>15</v>
      </c>
      <c r="H618" s="32" t="s">
        <v>16</v>
      </c>
      <c r="I618" s="32" t="s">
        <v>281</v>
      </c>
      <c r="J618" s="35">
        <v>5302.44</v>
      </c>
      <c r="K618" s="35">
        <v>0</v>
      </c>
      <c r="L618" s="35">
        <v>0</v>
      </c>
      <c r="M618" s="35">
        <v>0</v>
      </c>
      <c r="N618" s="32" t="s">
        <v>17</v>
      </c>
      <c r="O618" s="32" t="s">
        <v>18</v>
      </c>
      <c r="P618" s="32">
        <v>1</v>
      </c>
      <c r="Q618" s="32" t="s">
        <v>2057</v>
      </c>
      <c r="R618" s="39">
        <f t="shared" si="18"/>
        <v>1509</v>
      </c>
      <c r="S618" s="5" t="s">
        <v>51</v>
      </c>
      <c r="T618" s="5" t="s">
        <v>64</v>
      </c>
      <c r="U618" s="2"/>
      <c r="V618" s="2" t="str">
        <f>IF($J618+$L618=0,"nil",IF(OR($B618="TCU-WS",$B618=""),"non comm",IF(OR($G618="contract_cover",$H618="fixed price"),VLOOKUP($I618,'[1]mapping 2015'!$A:$B,2,FALSE),VLOOKUP($G618,'[1]mapping 2015'!$A:$B,2,FALSE))))</f>
        <v>SBM 2.5 MOS</v>
      </c>
      <c r="W618" s="37">
        <f>IF(OR(V618="non comm",V618="nil",J618=0),0,IF(V618="SBM 2.1 IIPS",J618*VLOOKUP(N618,'[2]NGP%'!$C:$D,2,FALSE),J618*SUMIFS('[2]NGP%'!$D:$D,'[2]NGP%'!$A:$A,V618,'[2]NGP%'!$B:$B,AA618)))</f>
        <v>954.43919999999991</v>
      </c>
      <c r="X618" s="37">
        <f>IF(OR(V618="non comm",V618="nil",J618=0),0,IF(V618="SBM 2.1 IIPS",J618*VLOOKUP(N618,'[2]NGP%'!$C:$E,3,FALSE),J618*SUMIFS('[2]NGP%'!$E:$E,'[2]NGP%'!$A:$A,V618,'[2]NGP%'!$B:$B,AA618)))</f>
        <v>1219.5611999999999</v>
      </c>
      <c r="Y618" s="32"/>
      <c r="Z618" s="54" t="str">
        <f>IF(MID(H618,1,4)="Item","Nil",IF(G618="contract_cover",VLOOKUP(I618,'svc type'!C:D,2,FALSE),VLOOKUP(G618,'svc type'!A:D,4,FALSE)))</f>
        <v>MOS</v>
      </c>
      <c r="AA618" s="4" t="str">
        <f>IF(B618="","",VLOOKUP(B618,Sector!C:D,2,FALSE))</f>
        <v>COM</v>
      </c>
      <c r="AB618" s="4" t="str">
        <f t="shared" si="19"/>
        <v>kermann.luo</v>
      </c>
      <c r="AC618" s="4"/>
      <c r="AD618" s="4"/>
      <c r="AE618" s="4"/>
      <c r="AF618" s="4"/>
      <c r="AG618" s="4"/>
    </row>
    <row r="619" spans="1:33" x14ac:dyDescent="0.25">
      <c r="A619" s="57">
        <v>42251.495138078702</v>
      </c>
      <c r="B619" s="32" t="s">
        <v>31</v>
      </c>
      <c r="C619" s="32" t="s">
        <v>863</v>
      </c>
      <c r="D619" s="32" t="s">
        <v>864</v>
      </c>
      <c r="E619" s="32" t="s">
        <v>5729</v>
      </c>
      <c r="F619" s="32" t="s">
        <v>6468</v>
      </c>
      <c r="G619" s="32" t="s">
        <v>15</v>
      </c>
      <c r="H619" s="32" t="s">
        <v>16</v>
      </c>
      <c r="I619" s="32" t="s">
        <v>261</v>
      </c>
      <c r="J619" s="35">
        <v>4500</v>
      </c>
      <c r="K619" s="35">
        <v>0</v>
      </c>
      <c r="L619" s="35">
        <v>0</v>
      </c>
      <c r="M619" s="35">
        <v>0</v>
      </c>
      <c r="N619" s="32" t="s">
        <v>19</v>
      </c>
      <c r="O619" s="32" t="s">
        <v>18</v>
      </c>
      <c r="P619" s="32">
        <v>1</v>
      </c>
      <c r="Q619" s="32" t="s">
        <v>5730</v>
      </c>
      <c r="R619" s="39">
        <f t="shared" si="18"/>
        <v>1509</v>
      </c>
      <c r="S619" s="5" t="s">
        <v>51</v>
      </c>
      <c r="T619" s="5" t="s">
        <v>64</v>
      </c>
      <c r="U619" s="2"/>
      <c r="V619" s="2" t="str">
        <f>IF($J619+$L619=0,"nil",IF(OR($B619="TCU-WS",$B619=""),"non comm",IF(OR($G619="contract_cover",$H619="fixed price"),VLOOKUP($I619,'[1]mapping 2015'!$A:$B,2,FALSE),VLOOKUP($G619,'[1]mapping 2015'!$A:$B,2,FALSE))))</f>
        <v>SBM 2.5 MOS</v>
      </c>
      <c r="W619" s="37">
        <f>IF(OR(V619="non comm",V619="nil",J619=0),0,IF(V619="SBM 2.1 IIPS",J619*VLOOKUP(N619,'[2]NGP%'!$C:$D,2,FALSE),J619*SUMIFS('[2]NGP%'!$D:$D,'[2]NGP%'!$A:$A,V619,'[2]NGP%'!$B:$B,AA619)))</f>
        <v>810</v>
      </c>
      <c r="X619" s="37">
        <f>IF(OR(V619="non comm",V619="nil",J619=0),0,IF(V619="SBM 2.1 IIPS",J619*VLOOKUP(N619,'[2]NGP%'!$C:$E,3,FALSE),J619*SUMIFS('[2]NGP%'!$E:$E,'[2]NGP%'!$A:$A,V619,'[2]NGP%'!$B:$B,AA619)))</f>
        <v>1035</v>
      </c>
      <c r="Y619" s="32"/>
      <c r="Z619" s="54" t="str">
        <f>IF(MID(H619,1,4)="Item","Nil",IF(G619="contract_cover",VLOOKUP(I619,'svc type'!C:D,2,FALSE),VLOOKUP(G619,'svc type'!A:D,4,FALSE)))</f>
        <v>MOS</v>
      </c>
      <c r="AA619" s="4" t="str">
        <f>IF(B619="","",VLOOKUP(B619,Sector!C:D,2,FALSE))</f>
        <v>COM</v>
      </c>
      <c r="AB619" s="4" t="str">
        <f t="shared" si="19"/>
        <v>anson.ong</v>
      </c>
      <c r="AC619" s="4"/>
      <c r="AD619" s="4"/>
      <c r="AE619" s="4"/>
      <c r="AF619" s="4"/>
      <c r="AG619" s="4"/>
    </row>
    <row r="620" spans="1:33" x14ac:dyDescent="0.25">
      <c r="A620" s="57">
        <v>42251.498435104164</v>
      </c>
      <c r="B620" s="32"/>
      <c r="C620" s="32"/>
      <c r="D620" s="32"/>
      <c r="E620" s="32" t="s">
        <v>6469</v>
      </c>
      <c r="F620" s="32" t="s">
        <v>6470</v>
      </c>
      <c r="G620" s="32" t="s">
        <v>333</v>
      </c>
      <c r="H620" s="32" t="s">
        <v>332</v>
      </c>
      <c r="I620" s="32" t="s">
        <v>2006</v>
      </c>
      <c r="J620" s="35">
        <v>0</v>
      </c>
      <c r="K620" s="35">
        <v>0</v>
      </c>
      <c r="L620" s="35">
        <v>0</v>
      </c>
      <c r="M620" s="35">
        <v>0</v>
      </c>
      <c r="N620" s="32" t="s">
        <v>19</v>
      </c>
      <c r="O620" s="32"/>
      <c r="P620" s="32">
        <v>0.5</v>
      </c>
      <c r="Q620" s="32"/>
      <c r="R620" s="39">
        <f t="shared" si="18"/>
        <v>1509</v>
      </c>
      <c r="S620" s="5" t="s">
        <v>51</v>
      </c>
      <c r="T620" s="5" t="s">
        <v>64</v>
      </c>
      <c r="U620" s="2"/>
      <c r="V620" s="2" t="str">
        <f>IF($J620+$L620=0,"nil",IF(OR($B620="TCU-WS",$B620=""),"non comm",IF(OR($G620="contract_cover",$H620="fixed price"),VLOOKUP($I620,'[1]mapping 2015'!$A:$B,2,FALSE),VLOOKUP($G620,'[1]mapping 2015'!$A:$B,2,FALSE))))</f>
        <v>nil</v>
      </c>
      <c r="W620" s="37">
        <f>IF(OR(V620="non comm",V620="nil",J620=0),0,IF(V620="SBM 2.1 IIPS",J620*VLOOKUP(N620,'[2]NGP%'!$C:$D,2,FALSE),J620*SUMIFS('[2]NGP%'!$D:$D,'[2]NGP%'!$A:$A,V620,'[2]NGP%'!$B:$B,AA620)))</f>
        <v>0</v>
      </c>
      <c r="X620" s="37">
        <f>IF(OR(V620="non comm",V620="nil",J620=0),0,IF(V620="SBM 2.1 IIPS",J620*VLOOKUP(N620,'[2]NGP%'!$C:$E,3,FALSE),J620*SUMIFS('[2]NGP%'!$E:$E,'[2]NGP%'!$A:$A,V620,'[2]NGP%'!$B:$B,AA620)))</f>
        <v>0</v>
      </c>
      <c r="Y620" s="32"/>
      <c r="Z620" s="54" t="str">
        <f>IF(MID(H620,1,4)="Item","Nil",IF(G620="contract_cover",VLOOKUP(I620,'svc type'!C:D,2,FALSE),VLOOKUP(G620,'svc type'!A:D,4,FALSE)))</f>
        <v>SVC</v>
      </c>
      <c r="AA620" s="4" t="str">
        <f>IF(B620="","",VLOOKUP(B620,Sector!C:D,2,FALSE))</f>
        <v/>
      </c>
      <c r="AB620" s="4">
        <f t="shared" si="19"/>
        <v>0</v>
      </c>
      <c r="AC620" s="4"/>
      <c r="AD620" s="4"/>
      <c r="AE620" s="4"/>
      <c r="AF620" s="4"/>
      <c r="AG620" s="4"/>
    </row>
    <row r="621" spans="1:33" x14ac:dyDescent="0.25">
      <c r="A621" s="57">
        <v>42251.498764467593</v>
      </c>
      <c r="B621" s="32"/>
      <c r="C621" s="32" t="s">
        <v>6471</v>
      </c>
      <c r="D621" s="32" t="s">
        <v>334</v>
      </c>
      <c r="E621" s="32" t="s">
        <v>6472</v>
      </c>
      <c r="F621" s="32" t="s">
        <v>6473</v>
      </c>
      <c r="G621" s="32" t="s">
        <v>58</v>
      </c>
      <c r="H621" s="32" t="s">
        <v>59</v>
      </c>
      <c r="I621" s="32" t="s">
        <v>2006</v>
      </c>
      <c r="J621" s="35">
        <v>0</v>
      </c>
      <c r="K621" s="35">
        <v>0</v>
      </c>
      <c r="L621" s="35">
        <v>0</v>
      </c>
      <c r="M621" s="35">
        <v>0</v>
      </c>
      <c r="N621" s="32" t="s">
        <v>19</v>
      </c>
      <c r="O621" s="32" t="s">
        <v>322</v>
      </c>
      <c r="P621" s="32">
        <v>0</v>
      </c>
      <c r="Q621" s="32"/>
      <c r="R621" s="39">
        <f t="shared" si="18"/>
        <v>1509</v>
      </c>
      <c r="S621" s="5" t="s">
        <v>51</v>
      </c>
      <c r="T621" s="5" t="s">
        <v>64</v>
      </c>
      <c r="U621" s="2"/>
      <c r="V621" s="2" t="str">
        <f>IF($J621+$L621=0,"nil",IF(OR($B621="TCU-WS",$B621=""),"non comm",IF(OR($G621="contract_cover",$H621="fixed price"),VLOOKUP($I621,'[1]mapping 2015'!$A:$B,2,FALSE),VLOOKUP($G621,'[1]mapping 2015'!$A:$B,2,FALSE))))</f>
        <v>nil</v>
      </c>
      <c r="W621" s="37">
        <f>IF(OR(V621="non comm",V621="nil",J621=0),0,IF(V621="SBM 2.1 IIPS",J621*VLOOKUP(N621,'[2]NGP%'!$C:$D,2,FALSE),J621*SUMIFS('[2]NGP%'!$D:$D,'[2]NGP%'!$A:$A,V621,'[2]NGP%'!$B:$B,AA621)))</f>
        <v>0</v>
      </c>
      <c r="X621" s="37">
        <f>IF(OR(V621="non comm",V621="nil",J621=0),0,IF(V621="SBM 2.1 IIPS",J621*VLOOKUP(N621,'[2]NGP%'!$C:$E,3,FALSE),J621*SUMIFS('[2]NGP%'!$E:$E,'[2]NGP%'!$A:$A,V621,'[2]NGP%'!$B:$B,AA621)))</f>
        <v>0</v>
      </c>
      <c r="Y621" s="32"/>
      <c r="Z621" s="54" t="str">
        <f>IF(MID(H621,1,4)="Item","Nil",IF(G621="contract_cover",VLOOKUP(I621,'svc type'!C:D,2,FALSE),VLOOKUP(G621,'svc type'!A:D,4,FALSE)))</f>
        <v>SVC</v>
      </c>
      <c r="AA621" s="4" t="str">
        <f>IF(B621="","",VLOOKUP(B621,Sector!C:D,2,FALSE))</f>
        <v/>
      </c>
      <c r="AB621" s="4">
        <f t="shared" si="19"/>
        <v>0</v>
      </c>
      <c r="AC621" s="4"/>
      <c r="AD621" s="4"/>
      <c r="AE621" s="4"/>
      <c r="AF621" s="4"/>
      <c r="AG621" s="4"/>
    </row>
    <row r="622" spans="1:33" x14ac:dyDescent="0.25">
      <c r="A622" s="57">
        <v>42251.500031099538</v>
      </c>
      <c r="B622" s="32"/>
      <c r="C622" s="32"/>
      <c r="D622" s="32"/>
      <c r="E622" s="32" t="s">
        <v>6474</v>
      </c>
      <c r="F622" s="32" t="s">
        <v>6475</v>
      </c>
      <c r="G622" s="32" t="s">
        <v>333</v>
      </c>
      <c r="H622" s="32" t="s">
        <v>332</v>
      </c>
      <c r="I622" s="32" t="s">
        <v>2006</v>
      </c>
      <c r="J622" s="35">
        <v>0</v>
      </c>
      <c r="K622" s="35">
        <v>0</v>
      </c>
      <c r="L622" s="35">
        <v>0</v>
      </c>
      <c r="M622" s="35">
        <v>0</v>
      </c>
      <c r="N622" s="32" t="s">
        <v>19</v>
      </c>
      <c r="O622" s="32"/>
      <c r="P622" s="32">
        <v>0.5</v>
      </c>
      <c r="Q622" s="32"/>
      <c r="R622" s="39">
        <f t="shared" si="18"/>
        <v>1509</v>
      </c>
      <c r="S622" s="5" t="s">
        <v>51</v>
      </c>
      <c r="T622" s="5" t="s">
        <v>64</v>
      </c>
      <c r="U622" s="2"/>
      <c r="V622" s="2" t="str">
        <f>IF($J622+$L622=0,"nil",IF(OR($B622="TCU-WS",$B622=""),"non comm",IF(OR($G622="contract_cover",$H622="fixed price"),VLOOKUP($I622,'[1]mapping 2015'!$A:$B,2,FALSE),VLOOKUP($G622,'[1]mapping 2015'!$A:$B,2,FALSE))))</f>
        <v>nil</v>
      </c>
      <c r="W622" s="37">
        <f>IF(OR(V622="non comm",V622="nil",J622=0),0,IF(V622="SBM 2.1 IIPS",J622*VLOOKUP(N622,'[2]NGP%'!$C:$D,2,FALSE),J622*SUMIFS('[2]NGP%'!$D:$D,'[2]NGP%'!$A:$A,V622,'[2]NGP%'!$B:$B,AA622)))</f>
        <v>0</v>
      </c>
      <c r="X622" s="37">
        <f>IF(OR(V622="non comm",V622="nil",J622=0),0,IF(V622="SBM 2.1 IIPS",J622*VLOOKUP(N622,'[2]NGP%'!$C:$E,3,FALSE),J622*SUMIFS('[2]NGP%'!$E:$E,'[2]NGP%'!$A:$A,V622,'[2]NGP%'!$B:$B,AA622)))</f>
        <v>0</v>
      </c>
      <c r="Y622" s="32"/>
      <c r="Z622" s="54" t="str">
        <f>IF(MID(H622,1,4)="Item","Nil",IF(G622="contract_cover",VLOOKUP(I622,'svc type'!C:D,2,FALSE),VLOOKUP(G622,'svc type'!A:D,4,FALSE)))</f>
        <v>SVC</v>
      </c>
      <c r="AA622" s="4" t="str">
        <f>IF(B622="","",VLOOKUP(B622,Sector!C:D,2,FALSE))</f>
        <v/>
      </c>
      <c r="AB622" s="4">
        <f t="shared" si="19"/>
        <v>0</v>
      </c>
      <c r="AC622" s="4"/>
      <c r="AD622" s="4"/>
      <c r="AE622" s="4"/>
      <c r="AF622" s="4"/>
      <c r="AG622" s="4"/>
    </row>
    <row r="623" spans="1:33" x14ac:dyDescent="0.25">
      <c r="A623" s="57">
        <v>42251.502600231484</v>
      </c>
      <c r="B623" s="32"/>
      <c r="C623" s="32"/>
      <c r="D623" s="32"/>
      <c r="E623" s="32" t="s">
        <v>6476</v>
      </c>
      <c r="F623" s="32" t="s">
        <v>6477</v>
      </c>
      <c r="G623" s="32" t="s">
        <v>333</v>
      </c>
      <c r="H623" s="32" t="s">
        <v>332</v>
      </c>
      <c r="I623" s="32" t="s">
        <v>2006</v>
      </c>
      <c r="J623" s="35">
        <v>0</v>
      </c>
      <c r="K623" s="35">
        <v>0</v>
      </c>
      <c r="L623" s="35">
        <v>0</v>
      </c>
      <c r="M623" s="35">
        <v>0</v>
      </c>
      <c r="N623" s="32" t="s">
        <v>19</v>
      </c>
      <c r="O623" s="32"/>
      <c r="P623" s="32">
        <v>0.5</v>
      </c>
      <c r="Q623" s="32"/>
      <c r="R623" s="39">
        <f t="shared" si="18"/>
        <v>1509</v>
      </c>
      <c r="S623" s="5" t="s">
        <v>51</v>
      </c>
      <c r="T623" s="5" t="s">
        <v>64</v>
      </c>
      <c r="U623" s="2"/>
      <c r="V623" s="2" t="str">
        <f>IF($J623+$L623=0,"nil",IF(OR($B623="TCU-WS",$B623=""),"non comm",IF(OR($G623="contract_cover",$H623="fixed price"),VLOOKUP($I623,'[1]mapping 2015'!$A:$B,2,FALSE),VLOOKUP($G623,'[1]mapping 2015'!$A:$B,2,FALSE))))</f>
        <v>nil</v>
      </c>
      <c r="W623" s="37">
        <f>IF(OR(V623="non comm",V623="nil",J623=0),0,IF(V623="SBM 2.1 IIPS",J623*VLOOKUP(N623,'[2]NGP%'!$C:$D,2,FALSE),J623*SUMIFS('[2]NGP%'!$D:$D,'[2]NGP%'!$A:$A,V623,'[2]NGP%'!$B:$B,AA623)))</f>
        <v>0</v>
      </c>
      <c r="X623" s="37">
        <f>IF(OR(V623="non comm",V623="nil",J623=0),0,IF(V623="SBM 2.1 IIPS",J623*VLOOKUP(N623,'[2]NGP%'!$C:$E,3,FALSE),J623*SUMIFS('[2]NGP%'!$E:$E,'[2]NGP%'!$A:$A,V623,'[2]NGP%'!$B:$B,AA623)))</f>
        <v>0</v>
      </c>
      <c r="Y623" s="32"/>
      <c r="Z623" s="54" t="str">
        <f>IF(MID(H623,1,4)="Item","Nil",IF(G623="contract_cover",VLOOKUP(I623,'svc type'!C:D,2,FALSE),VLOOKUP(G623,'svc type'!A:D,4,FALSE)))</f>
        <v>SVC</v>
      </c>
      <c r="AA623" s="4" t="str">
        <f>IF(B623="","",VLOOKUP(B623,Sector!C:D,2,FALSE))</f>
        <v/>
      </c>
      <c r="AB623" s="4">
        <f t="shared" si="19"/>
        <v>0</v>
      </c>
      <c r="AC623" s="4"/>
      <c r="AD623" s="4"/>
      <c r="AE623" s="4"/>
      <c r="AF623" s="4"/>
      <c r="AG623" s="4"/>
    </row>
    <row r="624" spans="1:33" x14ac:dyDescent="0.25">
      <c r="A624" s="57">
        <v>42251.505357175927</v>
      </c>
      <c r="B624" s="32" t="s">
        <v>445</v>
      </c>
      <c r="C624" s="32" t="s">
        <v>735</v>
      </c>
      <c r="D624" s="32" t="s">
        <v>734</v>
      </c>
      <c r="E624" s="32" t="s">
        <v>733</v>
      </c>
      <c r="F624" s="32" t="s">
        <v>6478</v>
      </c>
      <c r="G624" s="32" t="s">
        <v>15</v>
      </c>
      <c r="H624" s="32" t="s">
        <v>16</v>
      </c>
      <c r="I624" s="32" t="s">
        <v>285</v>
      </c>
      <c r="J624" s="35">
        <v>10800</v>
      </c>
      <c r="K624" s="35">
        <v>0</v>
      </c>
      <c r="L624" s="35">
        <v>0</v>
      </c>
      <c r="M624" s="35">
        <v>0</v>
      </c>
      <c r="N624" s="32" t="s">
        <v>19</v>
      </c>
      <c r="O624" s="32" t="s">
        <v>18</v>
      </c>
      <c r="P624" s="32">
        <v>1</v>
      </c>
      <c r="Q624" s="32" t="s">
        <v>2045</v>
      </c>
      <c r="R624" s="39">
        <f t="shared" si="18"/>
        <v>1509</v>
      </c>
      <c r="S624" s="5" t="s">
        <v>51</v>
      </c>
      <c r="T624" s="5" t="s">
        <v>64</v>
      </c>
      <c r="U624" s="2"/>
      <c r="V624" s="2" t="str">
        <f>IF($J624+$L624=0,"nil",IF(OR($B624="TCU-WS",$B624=""),"non comm",IF(OR($G624="contract_cover",$H624="fixed price"),VLOOKUP($I624,'[1]mapping 2015'!$A:$B,2,FALSE),VLOOKUP($G624,'[1]mapping 2015'!$A:$B,2,FALSE))))</f>
        <v>SBM 2.4 MNS</v>
      </c>
      <c r="W624" s="173">
        <v>1868.4</v>
      </c>
      <c r="X624" s="173">
        <v>1868.4</v>
      </c>
      <c r="Y624" s="32"/>
      <c r="Z624" s="54" t="str">
        <f>IF(MID(H624,1,4)="Item","Nil",IF(G624="contract_cover",VLOOKUP(I624,'svc type'!C:D,2,FALSE),VLOOKUP(G624,'svc type'!A:D,4,FALSE)))</f>
        <v>MNS</v>
      </c>
      <c r="AA624" s="4" t="str">
        <f>IF(B624="","",VLOOKUP(B624,Sector!C:D,2,FALSE))</f>
        <v>ENT</v>
      </c>
      <c r="AB624" s="4" t="str">
        <f t="shared" si="19"/>
        <v>phuemeng.seow</v>
      </c>
      <c r="AC624" s="4"/>
      <c r="AD624" s="4"/>
      <c r="AE624" s="4"/>
      <c r="AF624" s="4"/>
      <c r="AG624" s="4"/>
    </row>
    <row r="625" spans="1:33" x14ac:dyDescent="0.25">
      <c r="A625" s="57">
        <v>42251.508746296298</v>
      </c>
      <c r="B625" s="32" t="s">
        <v>280</v>
      </c>
      <c r="C625" s="32" t="s">
        <v>1097</v>
      </c>
      <c r="D625" s="32" t="s">
        <v>1098</v>
      </c>
      <c r="E625" s="32" t="s">
        <v>1985</v>
      </c>
      <c r="F625" s="32" t="s">
        <v>6479</v>
      </c>
      <c r="G625" s="32" t="s">
        <v>15</v>
      </c>
      <c r="H625" s="32" t="s">
        <v>16</v>
      </c>
      <c r="I625" s="32" t="s">
        <v>1986</v>
      </c>
      <c r="J625" s="35">
        <v>3100</v>
      </c>
      <c r="K625" s="35">
        <v>0</v>
      </c>
      <c r="L625" s="35">
        <v>0</v>
      </c>
      <c r="M625" s="35">
        <v>0</v>
      </c>
      <c r="N625" s="32" t="s">
        <v>19</v>
      </c>
      <c r="O625" s="32" t="s">
        <v>18</v>
      </c>
      <c r="P625" s="32">
        <v>1</v>
      </c>
      <c r="Q625" s="32" t="s">
        <v>2113</v>
      </c>
      <c r="R625" s="39">
        <f t="shared" si="18"/>
        <v>1509</v>
      </c>
      <c r="S625" s="5" t="s">
        <v>51</v>
      </c>
      <c r="T625" s="5" t="s">
        <v>64</v>
      </c>
      <c r="U625" s="2"/>
      <c r="V625" s="2" t="str">
        <f>IF($J625+$L625=0,"nil",IF(OR($B625="TCU-WS",$B625=""),"non comm",IF(OR($G625="contract_cover",$H625="fixed price"),VLOOKUP($I625,'[1]mapping 2015'!$A:$B,2,FALSE),VLOOKUP($G625,'[1]mapping 2015'!$A:$B,2,FALSE))))</f>
        <v>SBM 2.6 SVD</v>
      </c>
      <c r="W625" s="37">
        <f>IF(OR(V625="non comm",V625="nil",J625=0),0,IF(V625="SBM 2.1 IIPS",J625*VLOOKUP(N625,'[2]NGP%'!$C:$D,2,FALSE),J625*SUMIFS('[2]NGP%'!$D:$D,'[2]NGP%'!$A:$A,V625,'[2]NGP%'!$B:$B,AA625)))</f>
        <v>1085</v>
      </c>
      <c r="X625" s="37">
        <f>IF(OR(V625="non comm",V625="nil",J625=0),0,IF(V625="SBM 2.1 IIPS",J625*VLOOKUP(N625,'[2]NGP%'!$C:$E,3,FALSE),J625*SUMIFS('[2]NGP%'!$E:$E,'[2]NGP%'!$A:$A,V625,'[2]NGP%'!$B:$B,AA625)))</f>
        <v>1085</v>
      </c>
      <c r="Y625" s="32"/>
      <c r="Z625" s="54" t="str">
        <f>IF(MID(H625,1,4)="Item","Nil",IF(G625="contract_cover",VLOOKUP(I625,'svc type'!C:D,2,FALSE),VLOOKUP(G625,'svc type'!A:D,4,FALSE)))</f>
        <v>SVD</v>
      </c>
      <c r="AA625" s="4" t="str">
        <f>IF(B625="","",VLOOKUP(B625,Sector!C:D,2,FALSE))</f>
        <v>STC</v>
      </c>
      <c r="AB625" s="4" t="str">
        <f t="shared" si="19"/>
        <v>david.koh</v>
      </c>
      <c r="AC625" s="4"/>
      <c r="AD625" s="4"/>
      <c r="AE625" s="4"/>
      <c r="AF625" s="4"/>
      <c r="AG625" s="4"/>
    </row>
    <row r="626" spans="1:33" x14ac:dyDescent="0.25">
      <c r="A626" s="57">
        <v>42251.510190011577</v>
      </c>
      <c r="B626" s="32" t="s">
        <v>445</v>
      </c>
      <c r="C626" s="32" t="s">
        <v>2573</v>
      </c>
      <c r="D626" s="32" t="s">
        <v>2574</v>
      </c>
      <c r="E626" s="32" t="s">
        <v>2575</v>
      </c>
      <c r="F626" s="32" t="s">
        <v>6480</v>
      </c>
      <c r="G626" s="32" t="s">
        <v>15</v>
      </c>
      <c r="H626" s="32" t="s">
        <v>16</v>
      </c>
      <c r="I626" s="32" t="s">
        <v>285</v>
      </c>
      <c r="J626" s="35">
        <v>5400</v>
      </c>
      <c r="K626" s="35">
        <v>0</v>
      </c>
      <c r="L626" s="35">
        <v>0</v>
      </c>
      <c r="M626" s="35">
        <v>0</v>
      </c>
      <c r="N626" s="32" t="s">
        <v>19</v>
      </c>
      <c r="O626" s="32" t="s">
        <v>18</v>
      </c>
      <c r="P626" s="32">
        <v>1</v>
      </c>
      <c r="Q626" s="32" t="s">
        <v>2576</v>
      </c>
      <c r="R626" s="39">
        <f t="shared" si="18"/>
        <v>1509</v>
      </c>
      <c r="S626" s="5" t="s">
        <v>51</v>
      </c>
      <c r="T626" s="5" t="s">
        <v>64</v>
      </c>
      <c r="U626" s="2"/>
      <c r="V626" s="2" t="str">
        <f>IF($J626+$L626=0,"nil",IF(OR($B626="TCU-WS",$B626=""),"non comm",IF(OR($G626="contract_cover",$H626="fixed price"),VLOOKUP($I626,'[1]mapping 2015'!$A:$B,2,FALSE),VLOOKUP($G626,'[1]mapping 2015'!$A:$B,2,FALSE))))</f>
        <v>SBM 2.4 MNS</v>
      </c>
      <c r="W626" s="173">
        <v>2052</v>
      </c>
      <c r="X626" s="173">
        <v>2052</v>
      </c>
      <c r="Y626" s="32"/>
      <c r="Z626" s="54" t="str">
        <f>IF(MID(H626,1,4)="Item","Nil",IF(G626="contract_cover",VLOOKUP(I626,'svc type'!C:D,2,FALSE),VLOOKUP(G626,'svc type'!A:D,4,FALSE)))</f>
        <v>MNS</v>
      </c>
      <c r="AA626" s="4" t="str">
        <f>IF(B626="","",VLOOKUP(B626,Sector!C:D,2,FALSE))</f>
        <v>ENT</v>
      </c>
      <c r="AB626" s="4" t="str">
        <f t="shared" si="19"/>
        <v>phuemeng.seow</v>
      </c>
      <c r="AC626" s="4"/>
      <c r="AD626" s="4"/>
      <c r="AE626" s="4"/>
      <c r="AF626" s="4"/>
      <c r="AG626" s="4"/>
    </row>
    <row r="627" spans="1:33" x14ac:dyDescent="0.25">
      <c r="A627" s="57">
        <v>42251.567994409721</v>
      </c>
      <c r="B627" s="32"/>
      <c r="C627" s="32" t="s">
        <v>74</v>
      </c>
      <c r="D627" s="32" t="s">
        <v>73</v>
      </c>
      <c r="E627" s="32" t="s">
        <v>6481</v>
      </c>
      <c r="F627" s="32" t="s">
        <v>6482</v>
      </c>
      <c r="G627" s="32" t="s">
        <v>58</v>
      </c>
      <c r="H627" s="32" t="s">
        <v>59</v>
      </c>
      <c r="I627" s="32" t="s">
        <v>2006</v>
      </c>
      <c r="J627" s="35">
        <v>0</v>
      </c>
      <c r="K627" s="35">
        <v>0</v>
      </c>
      <c r="L627" s="35">
        <v>0</v>
      </c>
      <c r="M627" s="35">
        <v>0</v>
      </c>
      <c r="N627" s="32" t="s">
        <v>19</v>
      </c>
      <c r="O627" s="32" t="s">
        <v>32</v>
      </c>
      <c r="P627" s="32">
        <v>3</v>
      </c>
      <c r="Q627" s="32"/>
      <c r="R627" s="39">
        <f t="shared" si="18"/>
        <v>1509</v>
      </c>
      <c r="S627" s="5" t="s">
        <v>51</v>
      </c>
      <c r="T627" s="5" t="s">
        <v>64</v>
      </c>
      <c r="U627" s="2"/>
      <c r="V627" s="2" t="str">
        <f>IF($J627+$L627=0,"nil",IF(OR($B627="TCU-WS",$B627=""),"non comm",IF(OR($G627="contract_cover",$H627="fixed price"),VLOOKUP($I627,'[1]mapping 2015'!$A:$B,2,FALSE),VLOOKUP($G627,'[1]mapping 2015'!$A:$B,2,FALSE))))</f>
        <v>nil</v>
      </c>
      <c r="W627" s="37">
        <f>IF(OR(V627="non comm",V627="nil",J627=0),0,IF(V627="SBM 2.1 IIPS",J627*VLOOKUP(N627,'[2]NGP%'!$C:$D,2,FALSE),J627*SUMIFS('[2]NGP%'!$D:$D,'[2]NGP%'!$A:$A,V627,'[2]NGP%'!$B:$B,AA627)))</f>
        <v>0</v>
      </c>
      <c r="X627" s="37">
        <f>IF(OR(V627="non comm",V627="nil",J627=0),0,IF(V627="SBM 2.1 IIPS",J627*VLOOKUP(N627,'[2]NGP%'!$C:$E,3,FALSE),J627*SUMIFS('[2]NGP%'!$E:$E,'[2]NGP%'!$A:$A,V627,'[2]NGP%'!$B:$B,AA627)))</f>
        <v>0</v>
      </c>
      <c r="Y627" s="32"/>
      <c r="Z627" s="54" t="str">
        <f>IF(MID(H627,1,4)="Item","Nil",IF(G627="contract_cover",VLOOKUP(I627,'svc type'!C:D,2,FALSE),VLOOKUP(G627,'svc type'!A:D,4,FALSE)))</f>
        <v>SVC</v>
      </c>
      <c r="AA627" s="4" t="str">
        <f>IF(B627="","",VLOOKUP(B627,Sector!C:D,2,FALSE))</f>
        <v/>
      </c>
      <c r="AB627" s="4">
        <f t="shared" si="19"/>
        <v>0</v>
      </c>
      <c r="AC627" s="4"/>
      <c r="AD627" s="4"/>
      <c r="AE627" s="4"/>
      <c r="AF627" s="4"/>
      <c r="AG627" s="4"/>
    </row>
    <row r="628" spans="1:33" x14ac:dyDescent="0.25">
      <c r="A628" s="57">
        <v>42251.608991354165</v>
      </c>
      <c r="B628" s="32"/>
      <c r="C628" s="32" t="s">
        <v>404</v>
      </c>
      <c r="D628" s="32" t="s">
        <v>334</v>
      </c>
      <c r="E628" s="32" t="s">
        <v>6483</v>
      </c>
      <c r="F628" s="32" t="s">
        <v>6484</v>
      </c>
      <c r="G628" s="32" t="s">
        <v>58</v>
      </c>
      <c r="H628" s="32" t="s">
        <v>59</v>
      </c>
      <c r="I628" s="32" t="s">
        <v>2006</v>
      </c>
      <c r="J628" s="35">
        <v>0</v>
      </c>
      <c r="K628" s="35">
        <v>0</v>
      </c>
      <c r="L628" s="35">
        <v>0</v>
      </c>
      <c r="M628" s="35">
        <v>0</v>
      </c>
      <c r="N628" s="32" t="s">
        <v>19</v>
      </c>
      <c r="O628" s="32" t="s">
        <v>322</v>
      </c>
      <c r="P628" s="32">
        <v>0</v>
      </c>
      <c r="Q628" s="32"/>
      <c r="R628" s="39">
        <f t="shared" si="18"/>
        <v>1509</v>
      </c>
      <c r="S628" s="5" t="s">
        <v>51</v>
      </c>
      <c r="T628" s="5" t="s">
        <v>64</v>
      </c>
      <c r="U628" s="2"/>
      <c r="V628" s="2" t="str">
        <f>IF($J628+$L628=0,"nil",IF(OR($B628="TCU-WS",$B628=""),"non comm",IF(OR($G628="contract_cover",$H628="fixed price"),VLOOKUP($I628,'[1]mapping 2015'!$A:$B,2,FALSE),VLOOKUP($G628,'[1]mapping 2015'!$A:$B,2,FALSE))))</f>
        <v>nil</v>
      </c>
      <c r="W628" s="37">
        <f>IF(OR(V628="non comm",V628="nil",J628=0),0,IF(V628="SBM 2.1 IIPS",J628*VLOOKUP(N628,'[2]NGP%'!$C:$D,2,FALSE),J628*SUMIFS('[2]NGP%'!$D:$D,'[2]NGP%'!$A:$A,V628,'[2]NGP%'!$B:$B,AA628)))</f>
        <v>0</v>
      </c>
      <c r="X628" s="37">
        <f>IF(OR(V628="non comm",V628="nil",J628=0),0,IF(V628="SBM 2.1 IIPS",J628*VLOOKUP(N628,'[2]NGP%'!$C:$E,3,FALSE),J628*SUMIFS('[2]NGP%'!$E:$E,'[2]NGP%'!$A:$A,V628,'[2]NGP%'!$B:$B,AA628)))</f>
        <v>0</v>
      </c>
      <c r="Y628" s="32"/>
      <c r="Z628" s="54" t="str">
        <f>IF(MID(H628,1,4)="Item","Nil",IF(G628="contract_cover",VLOOKUP(I628,'svc type'!C:D,2,FALSE),VLOOKUP(G628,'svc type'!A:D,4,FALSE)))</f>
        <v>SVC</v>
      </c>
      <c r="AA628" s="4" t="str">
        <f>IF(B628="","",VLOOKUP(B628,Sector!C:D,2,FALSE))</f>
        <v/>
      </c>
      <c r="AB628" s="4">
        <f t="shared" si="19"/>
        <v>0</v>
      </c>
      <c r="AC628" s="4"/>
      <c r="AD628" s="4"/>
      <c r="AE628" s="4"/>
      <c r="AF628" s="4"/>
      <c r="AG628" s="4"/>
    </row>
    <row r="629" spans="1:33" x14ac:dyDescent="0.25">
      <c r="A629" s="57">
        <v>42251.615237002312</v>
      </c>
      <c r="B629" s="32"/>
      <c r="C629" s="32" t="s">
        <v>404</v>
      </c>
      <c r="D629" s="32" t="s">
        <v>334</v>
      </c>
      <c r="E629" s="32" t="s">
        <v>6485</v>
      </c>
      <c r="F629" s="32" t="s">
        <v>6486</v>
      </c>
      <c r="G629" s="32" t="s">
        <v>58</v>
      </c>
      <c r="H629" s="32" t="s">
        <v>59</v>
      </c>
      <c r="I629" s="32" t="s">
        <v>2006</v>
      </c>
      <c r="J629" s="35">
        <v>0</v>
      </c>
      <c r="K629" s="35">
        <v>0</v>
      </c>
      <c r="L629" s="35">
        <v>0</v>
      </c>
      <c r="M629" s="35">
        <v>0</v>
      </c>
      <c r="N629" s="32" t="s">
        <v>19</v>
      </c>
      <c r="O629" s="32" t="s">
        <v>322</v>
      </c>
      <c r="P629" s="32">
        <v>0</v>
      </c>
      <c r="Q629" s="32"/>
      <c r="R629" s="39">
        <f t="shared" si="18"/>
        <v>1509</v>
      </c>
      <c r="S629" s="5" t="s">
        <v>51</v>
      </c>
      <c r="T629" s="5" t="s">
        <v>64</v>
      </c>
      <c r="U629" s="2"/>
      <c r="V629" s="2" t="str">
        <f>IF($J629+$L629=0,"nil",IF(OR($B629="TCU-WS",$B629=""),"non comm",IF(OR($G629="contract_cover",$H629="fixed price"),VLOOKUP($I629,'[1]mapping 2015'!$A:$B,2,FALSE),VLOOKUP($G629,'[1]mapping 2015'!$A:$B,2,FALSE))))</f>
        <v>nil</v>
      </c>
      <c r="W629" s="37">
        <f>IF(OR(V629="non comm",V629="nil",J629=0),0,IF(V629="SBM 2.1 IIPS",J629*VLOOKUP(N629,'[2]NGP%'!$C:$D,2,FALSE),J629*SUMIFS('[2]NGP%'!$D:$D,'[2]NGP%'!$A:$A,V629,'[2]NGP%'!$B:$B,AA629)))</f>
        <v>0</v>
      </c>
      <c r="X629" s="37">
        <f>IF(OR(V629="non comm",V629="nil",J629=0),0,IF(V629="SBM 2.1 IIPS",J629*VLOOKUP(N629,'[2]NGP%'!$C:$E,3,FALSE),J629*SUMIFS('[2]NGP%'!$E:$E,'[2]NGP%'!$A:$A,V629,'[2]NGP%'!$B:$B,AA629)))</f>
        <v>0</v>
      </c>
      <c r="Y629" s="32"/>
      <c r="Z629" s="54" t="str">
        <f>IF(MID(H629,1,4)="Item","Nil",IF(G629="contract_cover",VLOOKUP(I629,'svc type'!C:D,2,FALSE),VLOOKUP(G629,'svc type'!A:D,4,FALSE)))</f>
        <v>SVC</v>
      </c>
      <c r="AA629" s="4" t="str">
        <f>IF(B629="","",VLOOKUP(B629,Sector!C:D,2,FALSE))</f>
        <v/>
      </c>
      <c r="AB629" s="4">
        <f t="shared" si="19"/>
        <v>0</v>
      </c>
      <c r="AC629" s="4"/>
      <c r="AD629" s="4"/>
      <c r="AE629" s="4"/>
      <c r="AF629" s="4"/>
      <c r="AG629" s="4"/>
    </row>
    <row r="630" spans="1:33" x14ac:dyDescent="0.25">
      <c r="A630" s="57">
        <v>42251.636846331021</v>
      </c>
      <c r="B630" s="32"/>
      <c r="C630" s="32" t="s">
        <v>375</v>
      </c>
      <c r="D630" s="32" t="s">
        <v>334</v>
      </c>
      <c r="E630" s="32" t="s">
        <v>6487</v>
      </c>
      <c r="F630" s="32" t="s">
        <v>6488</v>
      </c>
      <c r="G630" s="32" t="s">
        <v>58</v>
      </c>
      <c r="H630" s="32" t="s">
        <v>59</v>
      </c>
      <c r="I630" s="32" t="s">
        <v>2006</v>
      </c>
      <c r="J630" s="35">
        <v>0</v>
      </c>
      <c r="K630" s="35">
        <v>0</v>
      </c>
      <c r="L630" s="35">
        <v>0</v>
      </c>
      <c r="M630" s="35">
        <v>0</v>
      </c>
      <c r="N630" s="32" t="s">
        <v>19</v>
      </c>
      <c r="O630" s="32" t="s">
        <v>322</v>
      </c>
      <c r="P630" s="32">
        <v>0</v>
      </c>
      <c r="Q630" s="32"/>
      <c r="R630" s="39">
        <f t="shared" si="18"/>
        <v>1509</v>
      </c>
      <c r="S630" s="5" t="s">
        <v>51</v>
      </c>
      <c r="T630" s="5" t="s">
        <v>64</v>
      </c>
      <c r="U630" s="2"/>
      <c r="V630" s="2" t="str">
        <f>IF($J630+$L630=0,"nil",IF(OR($B630="TCU-WS",$B630=""),"non comm",IF(OR($G630="contract_cover",$H630="fixed price"),VLOOKUP($I630,'[1]mapping 2015'!$A:$B,2,FALSE),VLOOKUP($G630,'[1]mapping 2015'!$A:$B,2,FALSE))))</f>
        <v>nil</v>
      </c>
      <c r="W630" s="37">
        <f>IF(OR(V630="non comm",V630="nil",J630=0),0,IF(V630="SBM 2.1 IIPS",J630*VLOOKUP(N630,'[2]NGP%'!$C:$D,2,FALSE),J630*SUMIFS('[2]NGP%'!$D:$D,'[2]NGP%'!$A:$A,V630,'[2]NGP%'!$B:$B,AA630)))</f>
        <v>0</v>
      </c>
      <c r="X630" s="37">
        <f>IF(OR(V630="non comm",V630="nil",J630=0),0,IF(V630="SBM 2.1 IIPS",J630*VLOOKUP(N630,'[2]NGP%'!$C:$E,3,FALSE),J630*SUMIFS('[2]NGP%'!$E:$E,'[2]NGP%'!$A:$A,V630,'[2]NGP%'!$B:$B,AA630)))</f>
        <v>0</v>
      </c>
      <c r="Y630" s="32"/>
      <c r="Z630" s="54" t="str">
        <f>IF(MID(H630,1,4)="Item","Nil",IF(G630="contract_cover",VLOOKUP(I630,'svc type'!C:D,2,FALSE),VLOOKUP(G630,'svc type'!A:D,4,FALSE)))</f>
        <v>SVC</v>
      </c>
      <c r="AA630" s="4" t="str">
        <f>IF(B630="","",VLOOKUP(B630,Sector!C:D,2,FALSE))</f>
        <v/>
      </c>
      <c r="AB630" s="4">
        <f t="shared" si="19"/>
        <v>0</v>
      </c>
      <c r="AC630" s="4"/>
      <c r="AD630" s="4"/>
      <c r="AE630" s="4"/>
      <c r="AF630" s="4"/>
      <c r="AG630" s="4"/>
    </row>
    <row r="631" spans="1:33" x14ac:dyDescent="0.25">
      <c r="A631" s="57">
        <v>42251.650926388887</v>
      </c>
      <c r="B631" s="32"/>
      <c r="C631" s="32" t="s">
        <v>340</v>
      </c>
      <c r="D631" s="32" t="s">
        <v>334</v>
      </c>
      <c r="E631" s="32" t="s">
        <v>6489</v>
      </c>
      <c r="F631" s="32" t="s">
        <v>6490</v>
      </c>
      <c r="G631" s="32" t="s">
        <v>58</v>
      </c>
      <c r="H631" s="32" t="s">
        <v>59</v>
      </c>
      <c r="I631" s="32" t="s">
        <v>2006</v>
      </c>
      <c r="J631" s="35">
        <v>0</v>
      </c>
      <c r="K631" s="35">
        <v>0</v>
      </c>
      <c r="L631" s="35">
        <v>0</v>
      </c>
      <c r="M631" s="35">
        <v>0</v>
      </c>
      <c r="N631" s="32" t="s">
        <v>19</v>
      </c>
      <c r="O631" s="32" t="s">
        <v>322</v>
      </c>
      <c r="P631" s="32">
        <v>0</v>
      </c>
      <c r="Q631" s="32"/>
      <c r="R631" s="39">
        <f t="shared" si="18"/>
        <v>1509</v>
      </c>
      <c r="S631" s="5" t="s">
        <v>51</v>
      </c>
      <c r="T631" s="5" t="s">
        <v>64</v>
      </c>
      <c r="U631" s="2"/>
      <c r="V631" s="2" t="str">
        <f>IF($J631+$L631=0,"nil",IF(OR($B631="TCU-WS",$B631=""),"non comm",IF(OR($G631="contract_cover",$H631="fixed price"),VLOOKUP($I631,'[1]mapping 2015'!$A:$B,2,FALSE),VLOOKUP($G631,'[1]mapping 2015'!$A:$B,2,FALSE))))</f>
        <v>nil</v>
      </c>
      <c r="W631" s="37">
        <f>IF(OR(V631="non comm",V631="nil",J631=0),0,IF(V631="SBM 2.1 IIPS",J631*VLOOKUP(N631,'[2]NGP%'!$C:$D,2,FALSE),J631*SUMIFS('[2]NGP%'!$D:$D,'[2]NGP%'!$A:$A,V631,'[2]NGP%'!$B:$B,AA631)))</f>
        <v>0</v>
      </c>
      <c r="X631" s="37">
        <f>IF(OR(V631="non comm",V631="nil",J631=0),0,IF(V631="SBM 2.1 IIPS",J631*VLOOKUP(N631,'[2]NGP%'!$C:$E,3,FALSE),J631*SUMIFS('[2]NGP%'!$E:$E,'[2]NGP%'!$A:$A,V631,'[2]NGP%'!$B:$B,AA631)))</f>
        <v>0</v>
      </c>
      <c r="Y631" s="32"/>
      <c r="Z631" s="54" t="str">
        <f>IF(MID(H631,1,4)="Item","Nil",IF(G631="contract_cover",VLOOKUP(I631,'svc type'!C:D,2,FALSE),VLOOKUP(G631,'svc type'!A:D,4,FALSE)))</f>
        <v>SVC</v>
      </c>
      <c r="AA631" s="4" t="str">
        <f>IF(B631="","",VLOOKUP(B631,Sector!C:D,2,FALSE))</f>
        <v/>
      </c>
      <c r="AB631" s="4">
        <f t="shared" si="19"/>
        <v>0</v>
      </c>
      <c r="AC631" s="4"/>
      <c r="AD631" s="4"/>
      <c r="AE631" s="4"/>
      <c r="AF631" s="4"/>
      <c r="AG631" s="4"/>
    </row>
    <row r="632" spans="1:33" x14ac:dyDescent="0.25">
      <c r="A632" s="57">
        <v>42251.652014733794</v>
      </c>
      <c r="B632" s="32"/>
      <c r="C632" s="32" t="s">
        <v>6491</v>
      </c>
      <c r="D632" s="32" t="s">
        <v>334</v>
      </c>
      <c r="E632" s="32" t="s">
        <v>6492</v>
      </c>
      <c r="F632" s="32" t="s">
        <v>6493</v>
      </c>
      <c r="G632" s="32" t="s">
        <v>58</v>
      </c>
      <c r="H632" s="32" t="s">
        <v>59</v>
      </c>
      <c r="I632" s="32" t="s">
        <v>2006</v>
      </c>
      <c r="J632" s="35">
        <v>0</v>
      </c>
      <c r="K632" s="35">
        <v>0</v>
      </c>
      <c r="L632" s="35">
        <v>0</v>
      </c>
      <c r="M632" s="35">
        <v>0</v>
      </c>
      <c r="N632" s="32" t="s">
        <v>19</v>
      </c>
      <c r="O632" s="32" t="s">
        <v>322</v>
      </c>
      <c r="P632" s="32">
        <v>0</v>
      </c>
      <c r="Q632" s="32"/>
      <c r="R632" s="39">
        <f t="shared" si="18"/>
        <v>1509</v>
      </c>
      <c r="S632" s="5" t="s">
        <v>51</v>
      </c>
      <c r="T632" s="5" t="s">
        <v>64</v>
      </c>
      <c r="U632" s="2"/>
      <c r="V632" s="2" t="str">
        <f>IF($J632+$L632=0,"nil",IF(OR($B632="TCU-WS",$B632=""),"non comm",IF(OR($G632="contract_cover",$H632="fixed price"),VLOOKUP($I632,'[1]mapping 2015'!$A:$B,2,FALSE),VLOOKUP($G632,'[1]mapping 2015'!$A:$B,2,FALSE))))</f>
        <v>nil</v>
      </c>
      <c r="W632" s="37">
        <f>IF(OR(V632="non comm",V632="nil",J632=0),0,IF(V632="SBM 2.1 IIPS",J632*VLOOKUP(N632,'[2]NGP%'!$C:$D,2,FALSE),J632*SUMIFS('[2]NGP%'!$D:$D,'[2]NGP%'!$A:$A,V632,'[2]NGP%'!$B:$B,AA632)))</f>
        <v>0</v>
      </c>
      <c r="X632" s="37">
        <f>IF(OR(V632="non comm",V632="nil",J632=0),0,IF(V632="SBM 2.1 IIPS",J632*VLOOKUP(N632,'[2]NGP%'!$C:$E,3,FALSE),J632*SUMIFS('[2]NGP%'!$E:$E,'[2]NGP%'!$A:$A,V632,'[2]NGP%'!$B:$B,AA632)))</f>
        <v>0</v>
      </c>
      <c r="Y632" s="32"/>
      <c r="Z632" s="54" t="str">
        <f>IF(MID(H632,1,4)="Item","Nil",IF(G632="contract_cover",VLOOKUP(I632,'svc type'!C:D,2,FALSE),VLOOKUP(G632,'svc type'!A:D,4,FALSE)))</f>
        <v>SVC</v>
      </c>
      <c r="AA632" s="4" t="str">
        <f>IF(B632="","",VLOOKUP(B632,Sector!C:D,2,FALSE))</f>
        <v/>
      </c>
      <c r="AB632" s="4">
        <f t="shared" si="19"/>
        <v>0</v>
      </c>
      <c r="AC632" s="4"/>
      <c r="AD632" s="4"/>
      <c r="AE632" s="4"/>
      <c r="AF632" s="4"/>
      <c r="AG632" s="4"/>
    </row>
    <row r="633" spans="1:33" x14ac:dyDescent="0.25">
      <c r="A633" s="57">
        <v>42251.659076736112</v>
      </c>
      <c r="B633" s="32"/>
      <c r="C633" s="32" t="s">
        <v>1068</v>
      </c>
      <c r="D633" s="32" t="s">
        <v>334</v>
      </c>
      <c r="E633" s="32" t="s">
        <v>6494</v>
      </c>
      <c r="F633" s="32" t="s">
        <v>6495</v>
      </c>
      <c r="G633" s="32" t="s">
        <v>58</v>
      </c>
      <c r="H633" s="32" t="s">
        <v>59</v>
      </c>
      <c r="I633" s="32" t="s">
        <v>2006</v>
      </c>
      <c r="J633" s="35">
        <v>0</v>
      </c>
      <c r="K633" s="35">
        <v>0</v>
      </c>
      <c r="L633" s="35">
        <v>0</v>
      </c>
      <c r="M633" s="35">
        <v>0</v>
      </c>
      <c r="N633" s="32" t="s">
        <v>19</v>
      </c>
      <c r="O633" s="32" t="s">
        <v>322</v>
      </c>
      <c r="P633" s="32">
        <v>0</v>
      </c>
      <c r="Q633" s="32"/>
      <c r="R633" s="39">
        <f t="shared" si="18"/>
        <v>1509</v>
      </c>
      <c r="S633" s="5" t="s">
        <v>51</v>
      </c>
      <c r="T633" s="5" t="s">
        <v>64</v>
      </c>
      <c r="U633" s="2"/>
      <c r="V633" s="2" t="str">
        <f>IF($J633+$L633=0,"nil",IF(OR($B633="TCU-WS",$B633=""),"non comm",IF(OR($G633="contract_cover",$H633="fixed price"),VLOOKUP($I633,'[1]mapping 2015'!$A:$B,2,FALSE),VLOOKUP($G633,'[1]mapping 2015'!$A:$B,2,FALSE))))</f>
        <v>nil</v>
      </c>
      <c r="W633" s="37">
        <f>IF(OR(V633="non comm",V633="nil",J633=0),0,IF(V633="SBM 2.1 IIPS",J633*VLOOKUP(N633,'[2]NGP%'!$C:$D,2,FALSE),J633*SUMIFS('[2]NGP%'!$D:$D,'[2]NGP%'!$A:$A,V633,'[2]NGP%'!$B:$B,AA633)))</f>
        <v>0</v>
      </c>
      <c r="X633" s="37">
        <f>IF(OR(V633="non comm",V633="nil",J633=0),0,IF(V633="SBM 2.1 IIPS",J633*VLOOKUP(N633,'[2]NGP%'!$C:$E,3,FALSE),J633*SUMIFS('[2]NGP%'!$E:$E,'[2]NGP%'!$A:$A,V633,'[2]NGP%'!$B:$B,AA633)))</f>
        <v>0</v>
      </c>
      <c r="Y633" s="32"/>
      <c r="Z633" s="54" t="str">
        <f>IF(MID(H633,1,4)="Item","Nil",IF(G633="contract_cover",VLOOKUP(I633,'svc type'!C:D,2,FALSE),VLOOKUP(G633,'svc type'!A:D,4,FALSE)))</f>
        <v>SVC</v>
      </c>
      <c r="AA633" s="4" t="str">
        <f>IF(B633="","",VLOOKUP(B633,Sector!C:D,2,FALSE))</f>
        <v/>
      </c>
      <c r="AB633" s="4">
        <f t="shared" si="19"/>
        <v>0</v>
      </c>
      <c r="AC633" s="4"/>
      <c r="AD633" s="4"/>
      <c r="AE633" s="4"/>
      <c r="AF633" s="4"/>
      <c r="AG633" s="4"/>
    </row>
    <row r="634" spans="1:33" x14ac:dyDescent="0.25">
      <c r="A634" s="57">
        <v>42251.665071875002</v>
      </c>
      <c r="B634" s="32"/>
      <c r="C634" s="32" t="s">
        <v>5417</v>
      </c>
      <c r="D634" s="32" t="s">
        <v>334</v>
      </c>
      <c r="E634" s="32" t="s">
        <v>6496</v>
      </c>
      <c r="F634" s="32" t="s">
        <v>6497</v>
      </c>
      <c r="G634" s="32" t="s">
        <v>58</v>
      </c>
      <c r="H634" s="32" t="s">
        <v>59</v>
      </c>
      <c r="I634" s="32" t="s">
        <v>2006</v>
      </c>
      <c r="J634" s="35">
        <v>0</v>
      </c>
      <c r="K634" s="35">
        <v>0</v>
      </c>
      <c r="L634" s="35">
        <v>0</v>
      </c>
      <c r="M634" s="35">
        <v>0</v>
      </c>
      <c r="N634" s="32" t="s">
        <v>19</v>
      </c>
      <c r="O634" s="32" t="s">
        <v>322</v>
      </c>
      <c r="P634" s="32">
        <v>0</v>
      </c>
      <c r="Q634" s="32"/>
      <c r="R634" s="39">
        <f t="shared" si="18"/>
        <v>1509</v>
      </c>
      <c r="S634" s="5" t="s">
        <v>51</v>
      </c>
      <c r="T634" s="5" t="s">
        <v>64</v>
      </c>
      <c r="U634" s="2"/>
      <c r="V634" s="2" t="str">
        <f>IF($J634+$L634=0,"nil",IF(OR($B634="TCU-WS",$B634=""),"non comm",IF(OR($G634="contract_cover",$H634="fixed price"),VLOOKUP($I634,'[1]mapping 2015'!$A:$B,2,FALSE),VLOOKUP($G634,'[1]mapping 2015'!$A:$B,2,FALSE))))</f>
        <v>nil</v>
      </c>
      <c r="W634" s="37">
        <f>IF(OR(V634="non comm",V634="nil",J634=0),0,IF(V634="SBM 2.1 IIPS",J634*VLOOKUP(N634,'[2]NGP%'!$C:$D,2,FALSE),J634*SUMIFS('[2]NGP%'!$D:$D,'[2]NGP%'!$A:$A,V634,'[2]NGP%'!$B:$B,AA634)))</f>
        <v>0</v>
      </c>
      <c r="X634" s="37">
        <f>IF(OR(V634="non comm",V634="nil",J634=0),0,IF(V634="SBM 2.1 IIPS",J634*VLOOKUP(N634,'[2]NGP%'!$C:$E,3,FALSE),J634*SUMIFS('[2]NGP%'!$E:$E,'[2]NGP%'!$A:$A,V634,'[2]NGP%'!$B:$B,AA634)))</f>
        <v>0</v>
      </c>
      <c r="Y634" s="32"/>
      <c r="Z634" s="54" t="str">
        <f>IF(MID(H634,1,4)="Item","Nil",IF(G634="contract_cover",VLOOKUP(I634,'svc type'!C:D,2,FALSE),VLOOKUP(G634,'svc type'!A:D,4,FALSE)))</f>
        <v>SVC</v>
      </c>
      <c r="AA634" s="4" t="str">
        <f>IF(B634="","",VLOOKUP(B634,Sector!C:D,2,FALSE))</f>
        <v/>
      </c>
      <c r="AB634" s="4">
        <f t="shared" si="19"/>
        <v>0</v>
      </c>
      <c r="AC634" s="4"/>
      <c r="AD634" s="4"/>
      <c r="AE634" s="4"/>
      <c r="AF634" s="4"/>
      <c r="AG634" s="4"/>
    </row>
    <row r="635" spans="1:33" x14ac:dyDescent="0.25">
      <c r="A635" s="57">
        <v>42251.694718368053</v>
      </c>
      <c r="B635" s="32" t="s">
        <v>4333</v>
      </c>
      <c r="C635" s="32" t="s">
        <v>335</v>
      </c>
      <c r="D635" s="32" t="s">
        <v>334</v>
      </c>
      <c r="E635" s="32" t="s">
        <v>5902</v>
      </c>
      <c r="F635" s="32" t="s">
        <v>6498</v>
      </c>
      <c r="G635" s="32" t="s">
        <v>25</v>
      </c>
      <c r="H635" s="32" t="s">
        <v>26</v>
      </c>
      <c r="I635" s="32" t="s">
        <v>2006</v>
      </c>
      <c r="J635" s="35">
        <v>0</v>
      </c>
      <c r="K635" s="35">
        <v>0</v>
      </c>
      <c r="L635" s="35">
        <v>0</v>
      </c>
      <c r="M635" s="35">
        <v>0</v>
      </c>
      <c r="N635" s="32" t="s">
        <v>19</v>
      </c>
      <c r="O635" s="32" t="s">
        <v>41</v>
      </c>
      <c r="P635" s="32">
        <v>1</v>
      </c>
      <c r="Q635" s="32" t="s">
        <v>6499</v>
      </c>
      <c r="R635" s="39">
        <f t="shared" si="18"/>
        <v>1509</v>
      </c>
      <c r="S635" s="5" t="s">
        <v>51</v>
      </c>
      <c r="T635" s="5" t="s">
        <v>64</v>
      </c>
      <c r="U635" s="2"/>
      <c r="V635" s="2" t="str">
        <f>IF($J635+$L635=0,"nil",IF(OR($B635="TCU-WS",$B635=""),"non comm",IF(OR($G635="contract_cover",$H635="fixed price"),VLOOKUP($I635,'[1]mapping 2015'!$A:$B,2,FALSE),VLOOKUP($G635,'[1]mapping 2015'!$A:$B,2,FALSE))))</f>
        <v>nil</v>
      </c>
      <c r="W635" s="37">
        <f>IF(OR(V635="non comm",V635="nil",J635=0),0,IF(V635="SBM 2.1 IIPS",J635*VLOOKUP(N635,'[2]NGP%'!$C:$D,2,FALSE),J635*SUMIFS('[2]NGP%'!$D:$D,'[2]NGP%'!$A:$A,V635,'[2]NGP%'!$B:$B,AA635)))</f>
        <v>0</v>
      </c>
      <c r="X635" s="37">
        <f>IF(OR(V635="non comm",V635="nil",J635=0),0,IF(V635="SBM 2.1 IIPS",J635*VLOOKUP(N635,'[2]NGP%'!$C:$E,3,FALSE),J635*SUMIFS('[2]NGP%'!$E:$E,'[2]NGP%'!$A:$A,V635,'[2]NGP%'!$B:$B,AA635)))</f>
        <v>0</v>
      </c>
      <c r="Y635" s="32"/>
      <c r="Z635" s="54" t="str">
        <f>IF(MID(H635,1,4)="Item","Nil",IF(G635="contract_cover",VLOOKUP(I635,'svc type'!C:D,2,FALSE),VLOOKUP(G635,'svc type'!A:D,4,FALSE)))</f>
        <v>IIPS</v>
      </c>
      <c r="AA635" s="4" t="str">
        <f>IF(B635="","",VLOOKUP(B635,Sector!C:D,2,FALSE))</f>
        <v>PUB</v>
      </c>
      <c r="AB635" s="4" t="str">
        <f t="shared" si="19"/>
        <v>ronnie.lim</v>
      </c>
      <c r="AC635" s="4"/>
      <c r="AD635" s="4"/>
      <c r="AE635" s="4"/>
      <c r="AF635" s="4"/>
      <c r="AG635" s="4"/>
    </row>
    <row r="636" spans="1:33" x14ac:dyDescent="0.25">
      <c r="A636" s="57">
        <v>42251.694718368053</v>
      </c>
      <c r="B636" s="32" t="s">
        <v>4333</v>
      </c>
      <c r="C636" s="32" t="s">
        <v>335</v>
      </c>
      <c r="D636" s="32" t="s">
        <v>334</v>
      </c>
      <c r="E636" s="32" t="s">
        <v>5902</v>
      </c>
      <c r="F636" s="32" t="s">
        <v>6498</v>
      </c>
      <c r="G636" s="32" t="s">
        <v>367</v>
      </c>
      <c r="H636" s="32" t="s">
        <v>366</v>
      </c>
      <c r="I636" s="32" t="s">
        <v>2006</v>
      </c>
      <c r="J636" s="35">
        <v>0</v>
      </c>
      <c r="K636" s="35">
        <v>0</v>
      </c>
      <c r="L636" s="35">
        <v>14.25</v>
      </c>
      <c r="M636" s="35">
        <v>0</v>
      </c>
      <c r="N636" s="32" t="s">
        <v>19</v>
      </c>
      <c r="O636" s="32" t="s">
        <v>41</v>
      </c>
      <c r="P636" s="32">
        <v>1</v>
      </c>
      <c r="Q636" s="32" t="s">
        <v>6499</v>
      </c>
      <c r="R636" s="39">
        <f t="shared" si="18"/>
        <v>1509</v>
      </c>
      <c r="S636" s="5" t="s">
        <v>51</v>
      </c>
      <c r="T636" s="5" t="s">
        <v>64</v>
      </c>
      <c r="U636" s="2"/>
      <c r="V636" s="2" t="str">
        <f>IF($J636+$L636=0,"nil",IF(OR($B636="TCU-WS",$B636=""),"non comm",IF(OR($G636="contract_cover",$H636="fixed price"),VLOOKUP($I636,'[1]mapping 2015'!$A:$B,2,FALSE),VLOOKUP($G636,'[1]mapping 2015'!$A:$B,2,FALSE))))</f>
        <v>SBM 2.1 IIPS</v>
      </c>
      <c r="W636" s="37">
        <f>IF(OR(V636="non comm",V636="nil",J636=0),0,IF(V636="SBM 2.1 IIPS",J636*VLOOKUP(N636,'[2]NGP%'!$C:$D,2,FALSE),J636*SUMIFS('[2]NGP%'!$D:$D,'[2]NGP%'!$A:$A,V636,'[2]NGP%'!$B:$B,AA636)))</f>
        <v>0</v>
      </c>
      <c r="X636" s="37">
        <f>IF(OR(V636="non comm",V636="nil",J636=0),0,IF(V636="SBM 2.1 IIPS",J636*VLOOKUP(N636,'[2]NGP%'!$C:$E,3,FALSE),J636*SUMIFS('[2]NGP%'!$E:$E,'[2]NGP%'!$A:$A,V636,'[2]NGP%'!$B:$B,AA636)))</f>
        <v>0</v>
      </c>
      <c r="Y636" s="32"/>
      <c r="Z636" s="54" t="str">
        <f>IF(MID(H636,1,4)="Item","Nil",IF(G636="contract_cover",VLOOKUP(I636,'svc type'!C:D,2,FALSE),VLOOKUP(G636,'svc type'!A:D,4,FALSE)))</f>
        <v>IIPS</v>
      </c>
      <c r="AA636" s="4" t="str">
        <f>IF(B636="","",VLOOKUP(B636,Sector!C:D,2,FALSE))</f>
        <v>PUB</v>
      </c>
      <c r="AB636" s="4" t="str">
        <f t="shared" si="19"/>
        <v>ronnie.lim</v>
      </c>
      <c r="AC636" s="4"/>
      <c r="AD636" s="4"/>
      <c r="AE636" s="4"/>
      <c r="AF636" s="4"/>
      <c r="AG636" s="4"/>
    </row>
    <row r="637" spans="1:33" x14ac:dyDescent="0.25">
      <c r="A637" s="57">
        <v>42251.696007488426</v>
      </c>
      <c r="B637" s="32" t="s">
        <v>4333</v>
      </c>
      <c r="C637" s="32" t="s">
        <v>335</v>
      </c>
      <c r="D637" s="32" t="s">
        <v>334</v>
      </c>
      <c r="E637" s="32" t="s">
        <v>5907</v>
      </c>
      <c r="F637" s="32" t="s">
        <v>6500</v>
      </c>
      <c r="G637" s="32" t="s">
        <v>367</v>
      </c>
      <c r="H637" s="32" t="s">
        <v>366</v>
      </c>
      <c r="I637" s="32" t="s">
        <v>2007</v>
      </c>
      <c r="J637" s="35">
        <v>0</v>
      </c>
      <c r="K637" s="35">
        <v>0</v>
      </c>
      <c r="L637" s="35">
        <v>0</v>
      </c>
      <c r="M637" s="35">
        <v>0</v>
      </c>
      <c r="N637" s="32" t="s">
        <v>19</v>
      </c>
      <c r="O637" s="32" t="s">
        <v>41</v>
      </c>
      <c r="P637" s="32">
        <v>1</v>
      </c>
      <c r="Q637" s="32" t="s">
        <v>6501</v>
      </c>
      <c r="R637" s="39">
        <f t="shared" si="18"/>
        <v>1509</v>
      </c>
      <c r="S637" s="5" t="s">
        <v>51</v>
      </c>
      <c r="T637" s="5" t="s">
        <v>64</v>
      </c>
      <c r="U637" s="2"/>
      <c r="V637" s="2" t="str">
        <f>IF($J637+$L637=0,"nil",IF(OR($B637="TCU-WS",$B637=""),"non comm",IF(OR($G637="contract_cover",$H637="fixed price"),VLOOKUP($I637,'[1]mapping 2015'!$A:$B,2,FALSE),VLOOKUP($G637,'[1]mapping 2015'!$A:$B,2,FALSE))))</f>
        <v>nil</v>
      </c>
      <c r="W637" s="37">
        <f>IF(OR(V637="non comm",V637="nil",J637=0),0,IF(V637="SBM 2.1 IIPS",J637*VLOOKUP(N637,'[2]NGP%'!$C:$D,2,FALSE),J637*SUMIFS('[2]NGP%'!$D:$D,'[2]NGP%'!$A:$A,V637,'[2]NGP%'!$B:$B,AA637)))</f>
        <v>0</v>
      </c>
      <c r="X637" s="37">
        <f>IF(OR(V637="non comm",V637="nil",J637=0),0,IF(V637="SBM 2.1 IIPS",J637*VLOOKUP(N637,'[2]NGP%'!$C:$E,3,FALSE),J637*SUMIFS('[2]NGP%'!$E:$E,'[2]NGP%'!$A:$A,V637,'[2]NGP%'!$B:$B,AA637)))</f>
        <v>0</v>
      </c>
      <c r="Y637" s="32"/>
      <c r="Z637" s="54" t="str">
        <f>IF(MID(H637,1,4)="Item","Nil",IF(G637="contract_cover",VLOOKUP(I637,'svc type'!C:D,2,FALSE),VLOOKUP(G637,'svc type'!A:D,4,FALSE)))</f>
        <v>IIPS</v>
      </c>
      <c r="AA637" s="4" t="str">
        <f>IF(B637="","",VLOOKUP(B637,Sector!C:D,2,FALSE))</f>
        <v>PUB</v>
      </c>
      <c r="AB637" s="4" t="str">
        <f t="shared" si="19"/>
        <v>ronnie.lim</v>
      </c>
      <c r="AC637" s="4"/>
      <c r="AD637" s="4"/>
      <c r="AE637" s="4"/>
      <c r="AF637" s="4"/>
      <c r="AG637" s="4"/>
    </row>
    <row r="638" spans="1:33" x14ac:dyDescent="0.25">
      <c r="A638" s="57">
        <v>42251.697213194442</v>
      </c>
      <c r="B638" s="32" t="s">
        <v>4333</v>
      </c>
      <c r="C638" s="32" t="s">
        <v>335</v>
      </c>
      <c r="D638" s="32" t="s">
        <v>334</v>
      </c>
      <c r="E638" s="32" t="s">
        <v>5905</v>
      </c>
      <c r="F638" s="32" t="s">
        <v>6502</v>
      </c>
      <c r="G638" s="32" t="s">
        <v>25</v>
      </c>
      <c r="H638" s="32" t="s">
        <v>26</v>
      </c>
      <c r="I638" s="32" t="s">
        <v>2006</v>
      </c>
      <c r="J638" s="35">
        <v>0</v>
      </c>
      <c r="K638" s="35">
        <v>0</v>
      </c>
      <c r="L638" s="35">
        <v>0</v>
      </c>
      <c r="M638" s="35">
        <v>0</v>
      </c>
      <c r="N638" s="32" t="s">
        <v>19</v>
      </c>
      <c r="O638" s="32" t="s">
        <v>41</v>
      </c>
      <c r="P638" s="32">
        <v>1</v>
      </c>
      <c r="Q638" s="32" t="s">
        <v>6503</v>
      </c>
      <c r="R638" s="39">
        <f t="shared" si="18"/>
        <v>1509</v>
      </c>
      <c r="S638" s="5" t="s">
        <v>51</v>
      </c>
      <c r="T638" s="5" t="s">
        <v>64</v>
      </c>
      <c r="U638" s="2"/>
      <c r="V638" s="2" t="str">
        <f>IF($J638+$L638=0,"nil",IF(OR($B638="TCU-WS",$B638=""),"non comm",IF(OR($G638="contract_cover",$H638="fixed price"),VLOOKUP($I638,'[1]mapping 2015'!$A:$B,2,FALSE),VLOOKUP($G638,'[1]mapping 2015'!$A:$B,2,FALSE))))</f>
        <v>nil</v>
      </c>
      <c r="W638" s="37">
        <f>IF(OR(V638="non comm",V638="nil",J638=0),0,IF(V638="SBM 2.1 IIPS",J638*VLOOKUP(N638,'[2]NGP%'!$C:$D,2,FALSE),J638*SUMIFS('[2]NGP%'!$D:$D,'[2]NGP%'!$A:$A,V638,'[2]NGP%'!$B:$B,AA638)))</f>
        <v>0</v>
      </c>
      <c r="X638" s="37">
        <f>IF(OR(V638="non comm",V638="nil",J638=0),0,IF(V638="SBM 2.1 IIPS",J638*VLOOKUP(N638,'[2]NGP%'!$C:$E,3,FALSE),J638*SUMIFS('[2]NGP%'!$E:$E,'[2]NGP%'!$A:$A,V638,'[2]NGP%'!$B:$B,AA638)))</f>
        <v>0</v>
      </c>
      <c r="Y638" s="32"/>
      <c r="Z638" s="54" t="str">
        <f>IF(MID(H638,1,4)="Item","Nil",IF(G638="contract_cover",VLOOKUP(I638,'svc type'!C:D,2,FALSE),VLOOKUP(G638,'svc type'!A:D,4,FALSE)))</f>
        <v>IIPS</v>
      </c>
      <c r="AA638" s="4" t="str">
        <f>IF(B638="","",VLOOKUP(B638,Sector!C:D,2,FALSE))</f>
        <v>PUB</v>
      </c>
      <c r="AB638" s="4" t="str">
        <f t="shared" si="19"/>
        <v>ronnie.lim</v>
      </c>
      <c r="AC638" s="4"/>
      <c r="AD638" s="4"/>
      <c r="AE638" s="4"/>
      <c r="AF638" s="4"/>
      <c r="AG638" s="4"/>
    </row>
    <row r="639" spans="1:33" x14ac:dyDescent="0.25">
      <c r="A639" s="57">
        <v>42251.697213194442</v>
      </c>
      <c r="B639" s="32" t="s">
        <v>4333</v>
      </c>
      <c r="C639" s="32" t="s">
        <v>335</v>
      </c>
      <c r="D639" s="32" t="s">
        <v>334</v>
      </c>
      <c r="E639" s="32" t="s">
        <v>5905</v>
      </c>
      <c r="F639" s="32" t="s">
        <v>6502</v>
      </c>
      <c r="G639" s="32" t="s">
        <v>367</v>
      </c>
      <c r="H639" s="32" t="s">
        <v>366</v>
      </c>
      <c r="I639" s="32" t="s">
        <v>2006</v>
      </c>
      <c r="J639" s="35">
        <v>0</v>
      </c>
      <c r="K639" s="35">
        <v>0</v>
      </c>
      <c r="L639" s="35">
        <v>14.25</v>
      </c>
      <c r="M639" s="35">
        <v>0</v>
      </c>
      <c r="N639" s="32" t="s">
        <v>19</v>
      </c>
      <c r="O639" s="32" t="s">
        <v>41</v>
      </c>
      <c r="P639" s="32">
        <v>1</v>
      </c>
      <c r="Q639" s="32" t="s">
        <v>6503</v>
      </c>
      <c r="R639" s="39">
        <f t="shared" si="18"/>
        <v>1509</v>
      </c>
      <c r="S639" s="5" t="s">
        <v>51</v>
      </c>
      <c r="T639" s="5" t="s">
        <v>64</v>
      </c>
      <c r="U639" s="2"/>
      <c r="V639" s="2" t="str">
        <f>IF($J639+$L639=0,"nil",IF(OR($B639="TCU-WS",$B639=""),"non comm",IF(OR($G639="contract_cover",$H639="fixed price"),VLOOKUP($I639,'[1]mapping 2015'!$A:$B,2,FALSE),VLOOKUP($G639,'[1]mapping 2015'!$A:$B,2,FALSE))))</f>
        <v>SBM 2.1 IIPS</v>
      </c>
      <c r="W639" s="37">
        <f>IF(OR(V639="non comm",V639="nil",J639=0),0,IF(V639="SBM 2.1 IIPS",J639*VLOOKUP(N639,'[2]NGP%'!$C:$D,2,FALSE),J639*SUMIFS('[2]NGP%'!$D:$D,'[2]NGP%'!$A:$A,V639,'[2]NGP%'!$B:$B,AA639)))</f>
        <v>0</v>
      </c>
      <c r="X639" s="37">
        <f>IF(OR(V639="non comm",V639="nil",J639=0),0,IF(V639="SBM 2.1 IIPS",J639*VLOOKUP(N639,'[2]NGP%'!$C:$E,3,FALSE),J639*SUMIFS('[2]NGP%'!$E:$E,'[2]NGP%'!$A:$A,V639,'[2]NGP%'!$B:$B,AA639)))</f>
        <v>0</v>
      </c>
      <c r="Y639" s="32"/>
      <c r="Z639" s="54" t="str">
        <f>IF(MID(H639,1,4)="Item","Nil",IF(G639="contract_cover",VLOOKUP(I639,'svc type'!C:D,2,FALSE),VLOOKUP(G639,'svc type'!A:D,4,FALSE)))</f>
        <v>IIPS</v>
      </c>
      <c r="AA639" s="4" t="str">
        <f>IF(B639="","",VLOOKUP(B639,Sector!C:D,2,FALSE))</f>
        <v>PUB</v>
      </c>
      <c r="AB639" s="4" t="str">
        <f t="shared" si="19"/>
        <v>ronnie.lim</v>
      </c>
      <c r="AC639" s="4"/>
      <c r="AD639" s="4"/>
      <c r="AE639" s="4"/>
      <c r="AF639" s="4"/>
      <c r="AG639" s="4"/>
    </row>
    <row r="640" spans="1:33" x14ac:dyDescent="0.25">
      <c r="A640" s="57">
        <v>42251.698503356478</v>
      </c>
      <c r="B640" s="32" t="s">
        <v>4333</v>
      </c>
      <c r="C640" s="32" t="s">
        <v>335</v>
      </c>
      <c r="D640" s="32" t="s">
        <v>334</v>
      </c>
      <c r="E640" s="32" t="s">
        <v>5896</v>
      </c>
      <c r="F640" s="32" t="s">
        <v>6504</v>
      </c>
      <c r="G640" s="32" t="s">
        <v>25</v>
      </c>
      <c r="H640" s="32" t="s">
        <v>26</v>
      </c>
      <c r="I640" s="32" t="s">
        <v>2006</v>
      </c>
      <c r="J640" s="35">
        <v>0</v>
      </c>
      <c r="K640" s="35">
        <v>0</v>
      </c>
      <c r="L640" s="35">
        <v>0</v>
      </c>
      <c r="M640" s="35">
        <v>0</v>
      </c>
      <c r="N640" s="32" t="s">
        <v>19</v>
      </c>
      <c r="O640" s="32" t="s">
        <v>41</v>
      </c>
      <c r="P640" s="32">
        <v>1</v>
      </c>
      <c r="Q640" s="32" t="s">
        <v>6505</v>
      </c>
      <c r="R640" s="39">
        <f t="shared" si="18"/>
        <v>1509</v>
      </c>
      <c r="S640" s="5" t="s">
        <v>51</v>
      </c>
      <c r="T640" s="5" t="s">
        <v>64</v>
      </c>
      <c r="U640" s="2"/>
      <c r="V640" s="2" t="str">
        <f>IF($J640+$L640=0,"nil",IF(OR($B640="TCU-WS",$B640=""),"non comm",IF(OR($G640="contract_cover",$H640="fixed price"),VLOOKUP($I640,'[1]mapping 2015'!$A:$B,2,FALSE),VLOOKUP($G640,'[1]mapping 2015'!$A:$B,2,FALSE))))</f>
        <v>nil</v>
      </c>
      <c r="W640" s="37">
        <f>IF(OR(V640="non comm",V640="nil",J640=0),0,IF(V640="SBM 2.1 IIPS",J640*VLOOKUP(N640,'[2]NGP%'!$C:$D,2,FALSE),J640*SUMIFS('[2]NGP%'!$D:$D,'[2]NGP%'!$A:$A,V640,'[2]NGP%'!$B:$B,AA640)))</f>
        <v>0</v>
      </c>
      <c r="X640" s="37">
        <f>IF(OR(V640="non comm",V640="nil",J640=0),0,IF(V640="SBM 2.1 IIPS",J640*VLOOKUP(N640,'[2]NGP%'!$C:$E,3,FALSE),J640*SUMIFS('[2]NGP%'!$E:$E,'[2]NGP%'!$A:$A,V640,'[2]NGP%'!$B:$B,AA640)))</f>
        <v>0</v>
      </c>
      <c r="Y640" s="32"/>
      <c r="Z640" s="54" t="str">
        <f>IF(MID(H640,1,4)="Item","Nil",IF(G640="contract_cover",VLOOKUP(I640,'svc type'!C:D,2,FALSE),VLOOKUP(G640,'svc type'!A:D,4,FALSE)))</f>
        <v>IIPS</v>
      </c>
      <c r="AA640" s="4" t="str">
        <f>IF(B640="","",VLOOKUP(B640,Sector!C:D,2,FALSE))</f>
        <v>PUB</v>
      </c>
      <c r="AB640" s="4" t="str">
        <f t="shared" si="19"/>
        <v>ronnie.lim</v>
      </c>
      <c r="AC640" s="4"/>
      <c r="AD640" s="4"/>
      <c r="AE640" s="4"/>
      <c r="AF640" s="4"/>
      <c r="AG640" s="4"/>
    </row>
    <row r="641" spans="1:33" x14ac:dyDescent="0.25">
      <c r="A641" s="57">
        <v>42251.698503356478</v>
      </c>
      <c r="B641" s="32" t="s">
        <v>4333</v>
      </c>
      <c r="C641" s="32" t="s">
        <v>335</v>
      </c>
      <c r="D641" s="32" t="s">
        <v>334</v>
      </c>
      <c r="E641" s="32" t="s">
        <v>5896</v>
      </c>
      <c r="F641" s="32" t="s">
        <v>6504</v>
      </c>
      <c r="G641" s="32" t="s">
        <v>367</v>
      </c>
      <c r="H641" s="32" t="s">
        <v>366</v>
      </c>
      <c r="I641" s="32" t="s">
        <v>2006</v>
      </c>
      <c r="J641" s="35">
        <v>0</v>
      </c>
      <c r="K641" s="35">
        <v>0</v>
      </c>
      <c r="L641" s="35">
        <v>14.25</v>
      </c>
      <c r="M641" s="35">
        <v>0</v>
      </c>
      <c r="N641" s="32" t="s">
        <v>19</v>
      </c>
      <c r="O641" s="32" t="s">
        <v>41</v>
      </c>
      <c r="P641" s="32">
        <v>1</v>
      </c>
      <c r="Q641" s="32" t="s">
        <v>6505</v>
      </c>
      <c r="R641" s="39">
        <f t="shared" si="18"/>
        <v>1509</v>
      </c>
      <c r="S641" s="5" t="s">
        <v>51</v>
      </c>
      <c r="T641" s="5" t="s">
        <v>64</v>
      </c>
      <c r="U641" s="2"/>
      <c r="V641" s="2" t="str">
        <f>IF($J641+$L641=0,"nil",IF(OR($B641="TCU-WS",$B641=""),"non comm",IF(OR($G641="contract_cover",$H641="fixed price"),VLOOKUP($I641,'[1]mapping 2015'!$A:$B,2,FALSE),VLOOKUP($G641,'[1]mapping 2015'!$A:$B,2,FALSE))))</f>
        <v>SBM 2.1 IIPS</v>
      </c>
      <c r="W641" s="37">
        <f>IF(OR(V641="non comm",V641="nil",J641=0),0,IF(V641="SBM 2.1 IIPS",J641*VLOOKUP(N641,'[2]NGP%'!$C:$D,2,FALSE),J641*SUMIFS('[2]NGP%'!$D:$D,'[2]NGP%'!$A:$A,V641,'[2]NGP%'!$B:$B,AA641)))</f>
        <v>0</v>
      </c>
      <c r="X641" s="37">
        <f>IF(OR(V641="non comm",V641="nil",J641=0),0,IF(V641="SBM 2.1 IIPS",J641*VLOOKUP(N641,'[2]NGP%'!$C:$E,3,FALSE),J641*SUMIFS('[2]NGP%'!$E:$E,'[2]NGP%'!$A:$A,V641,'[2]NGP%'!$B:$B,AA641)))</f>
        <v>0</v>
      </c>
      <c r="Y641" s="32"/>
      <c r="Z641" s="54" t="str">
        <f>IF(MID(H641,1,4)="Item","Nil",IF(G641="contract_cover",VLOOKUP(I641,'svc type'!C:D,2,FALSE),VLOOKUP(G641,'svc type'!A:D,4,FALSE)))</f>
        <v>IIPS</v>
      </c>
      <c r="AA641" s="4" t="str">
        <f>IF(B641="","",VLOOKUP(B641,Sector!C:D,2,FALSE))</f>
        <v>PUB</v>
      </c>
      <c r="AB641" s="4" t="str">
        <f t="shared" si="19"/>
        <v>ronnie.lim</v>
      </c>
      <c r="AC641" s="4"/>
      <c r="AD641" s="4"/>
      <c r="AE641" s="4"/>
      <c r="AF641" s="4"/>
      <c r="AG641" s="4"/>
    </row>
    <row r="642" spans="1:33" x14ac:dyDescent="0.25">
      <c r="A642" s="57">
        <v>42251.698503356478</v>
      </c>
      <c r="B642" s="32" t="s">
        <v>4333</v>
      </c>
      <c r="C642" s="32" t="s">
        <v>335</v>
      </c>
      <c r="D642" s="32" t="s">
        <v>334</v>
      </c>
      <c r="E642" s="32" t="s">
        <v>5896</v>
      </c>
      <c r="F642" s="32" t="s">
        <v>6504</v>
      </c>
      <c r="G642" s="32" t="s">
        <v>367</v>
      </c>
      <c r="H642" s="32" t="s">
        <v>366</v>
      </c>
      <c r="I642" s="32" t="s">
        <v>2006</v>
      </c>
      <c r="J642" s="35">
        <v>0</v>
      </c>
      <c r="K642" s="35">
        <v>0</v>
      </c>
      <c r="L642" s="35">
        <v>14.25</v>
      </c>
      <c r="M642" s="35">
        <v>0</v>
      </c>
      <c r="N642" s="32" t="s">
        <v>19</v>
      </c>
      <c r="O642" s="32" t="s">
        <v>41</v>
      </c>
      <c r="P642" s="32">
        <v>1</v>
      </c>
      <c r="Q642" s="32" t="s">
        <v>6505</v>
      </c>
      <c r="R642" s="39">
        <f t="shared" si="18"/>
        <v>1509</v>
      </c>
      <c r="S642" s="5" t="s">
        <v>51</v>
      </c>
      <c r="T642" s="5" t="s">
        <v>64</v>
      </c>
      <c r="U642" s="2"/>
      <c r="V642" s="2" t="str">
        <f>IF($J642+$L642=0,"nil",IF(OR($B642="TCU-WS",$B642=""),"non comm",IF(OR($G642="contract_cover",$H642="fixed price"),VLOOKUP($I642,'[1]mapping 2015'!$A:$B,2,FALSE),VLOOKUP($G642,'[1]mapping 2015'!$A:$B,2,FALSE))))</f>
        <v>SBM 2.1 IIPS</v>
      </c>
      <c r="W642" s="37">
        <f>IF(OR(V642="non comm",V642="nil",J642=0),0,IF(V642="SBM 2.1 IIPS",J642*VLOOKUP(N642,'[2]NGP%'!$C:$D,2,FALSE),J642*SUMIFS('[2]NGP%'!$D:$D,'[2]NGP%'!$A:$A,V642,'[2]NGP%'!$B:$B,AA642)))</f>
        <v>0</v>
      </c>
      <c r="X642" s="37">
        <f>IF(OR(V642="non comm",V642="nil",J642=0),0,IF(V642="SBM 2.1 IIPS",J642*VLOOKUP(N642,'[2]NGP%'!$C:$E,3,FALSE),J642*SUMIFS('[2]NGP%'!$E:$E,'[2]NGP%'!$A:$A,V642,'[2]NGP%'!$B:$B,AA642)))</f>
        <v>0</v>
      </c>
      <c r="Y642" s="32"/>
      <c r="Z642" s="54" t="str">
        <f>IF(MID(H642,1,4)="Item","Nil",IF(G642="contract_cover",VLOOKUP(I642,'svc type'!C:D,2,FALSE),VLOOKUP(G642,'svc type'!A:D,4,FALSE)))</f>
        <v>IIPS</v>
      </c>
      <c r="AA642" s="4" t="str">
        <f>IF(B642="","",VLOOKUP(B642,Sector!C:D,2,FALSE))</f>
        <v>PUB</v>
      </c>
      <c r="AB642" s="4" t="str">
        <f t="shared" si="19"/>
        <v>ronnie.lim</v>
      </c>
      <c r="AC642" s="4"/>
      <c r="AD642" s="4"/>
      <c r="AE642" s="4"/>
      <c r="AF642" s="4"/>
      <c r="AG642" s="4"/>
    </row>
    <row r="643" spans="1:33" x14ac:dyDescent="0.25">
      <c r="A643" s="57">
        <v>42251.699718136573</v>
      </c>
      <c r="B643" s="32" t="s">
        <v>21</v>
      </c>
      <c r="C643" s="32" t="s">
        <v>5014</v>
      </c>
      <c r="D643" s="32" t="s">
        <v>334</v>
      </c>
      <c r="E643" s="32" t="s">
        <v>5900</v>
      </c>
      <c r="F643" s="32" t="s">
        <v>6506</v>
      </c>
      <c r="G643" s="32" t="s">
        <v>367</v>
      </c>
      <c r="H643" s="32" t="s">
        <v>366</v>
      </c>
      <c r="I643" s="32" t="s">
        <v>2007</v>
      </c>
      <c r="J643" s="35">
        <v>0</v>
      </c>
      <c r="K643" s="35">
        <v>0</v>
      </c>
      <c r="L643" s="35">
        <v>0</v>
      </c>
      <c r="M643" s="35">
        <v>0</v>
      </c>
      <c r="N643" s="32" t="s">
        <v>19</v>
      </c>
      <c r="O643" s="32" t="s">
        <v>41</v>
      </c>
      <c r="P643" s="32">
        <v>1</v>
      </c>
      <c r="Q643" s="32" t="s">
        <v>6507</v>
      </c>
      <c r="R643" s="39">
        <f t="shared" ref="R643:R706" si="20">R642</f>
        <v>1509</v>
      </c>
      <c r="S643" s="5" t="s">
        <v>51</v>
      </c>
      <c r="T643" s="5" t="s">
        <v>64</v>
      </c>
      <c r="U643" s="2"/>
      <c r="V643" s="2" t="str">
        <f>IF($J643+$L643=0,"nil",IF(OR($B643="TCU-WS",$B643=""),"non comm",IF(OR($G643="contract_cover",$H643="fixed price"),VLOOKUP($I643,'[1]mapping 2015'!$A:$B,2,FALSE),VLOOKUP($G643,'[1]mapping 2015'!$A:$B,2,FALSE))))</f>
        <v>nil</v>
      </c>
      <c r="W643" s="37">
        <f>IF(OR(V643="non comm",V643="nil",J643=0),0,IF(V643="SBM 2.1 IIPS",J643*VLOOKUP(N643,'[2]NGP%'!$C:$D,2,FALSE),J643*SUMIFS('[2]NGP%'!$D:$D,'[2]NGP%'!$A:$A,V643,'[2]NGP%'!$B:$B,AA643)))</f>
        <v>0</v>
      </c>
      <c r="X643" s="37">
        <f>IF(OR(V643="non comm",V643="nil",J643=0),0,IF(V643="SBM 2.1 IIPS",J643*VLOOKUP(N643,'[2]NGP%'!$C:$E,3,FALSE),J643*SUMIFS('[2]NGP%'!$E:$E,'[2]NGP%'!$A:$A,V643,'[2]NGP%'!$B:$B,AA643)))</f>
        <v>0</v>
      </c>
      <c r="Y643" s="32"/>
      <c r="Z643" s="54" t="str">
        <f>IF(MID(H643,1,4)="Item","Nil",IF(G643="contract_cover",VLOOKUP(I643,'svc type'!C:D,2,FALSE),VLOOKUP(G643,'svc type'!A:D,4,FALSE)))</f>
        <v>IIPS</v>
      </c>
      <c r="AA643" s="4" t="str">
        <f>IF(B643="","",VLOOKUP(B643,Sector!C:D,2,FALSE))</f>
        <v>PUB</v>
      </c>
      <c r="AB643" s="4" t="str">
        <f t="shared" ref="AB643:AB706" si="21">B643</f>
        <v>wangchee.ng</v>
      </c>
      <c r="AC643" s="4"/>
      <c r="AD643" s="4"/>
      <c r="AE643" s="4"/>
      <c r="AF643" s="4"/>
      <c r="AG643" s="4"/>
    </row>
    <row r="644" spans="1:33" x14ac:dyDescent="0.25">
      <c r="A644" s="57">
        <v>42251.699718136573</v>
      </c>
      <c r="B644" s="32" t="s">
        <v>21</v>
      </c>
      <c r="C644" s="32" t="s">
        <v>5014</v>
      </c>
      <c r="D644" s="32" t="s">
        <v>334</v>
      </c>
      <c r="E644" s="32" t="s">
        <v>5900</v>
      </c>
      <c r="F644" s="32" t="s">
        <v>6506</v>
      </c>
      <c r="G644" s="32" t="s">
        <v>367</v>
      </c>
      <c r="H644" s="32" t="s">
        <v>366</v>
      </c>
      <c r="I644" s="32" t="s">
        <v>2007</v>
      </c>
      <c r="J644" s="35">
        <v>0</v>
      </c>
      <c r="K644" s="35">
        <v>0</v>
      </c>
      <c r="L644" s="35">
        <v>14.25</v>
      </c>
      <c r="M644" s="35">
        <v>0</v>
      </c>
      <c r="N644" s="32" t="s">
        <v>19</v>
      </c>
      <c r="O644" s="32" t="s">
        <v>41</v>
      </c>
      <c r="P644" s="32">
        <v>1</v>
      </c>
      <c r="Q644" s="32" t="s">
        <v>6507</v>
      </c>
      <c r="R644" s="39">
        <f t="shared" si="20"/>
        <v>1509</v>
      </c>
      <c r="S644" s="5" t="s">
        <v>51</v>
      </c>
      <c r="T644" s="5" t="s">
        <v>64</v>
      </c>
      <c r="U644" s="2"/>
      <c r="V644" s="2" t="str">
        <f>IF($J644+$L644=0,"nil",IF(OR($B644="TCU-WS",$B644=""),"non comm",IF(OR($G644="contract_cover",$H644="fixed price"),VLOOKUP($I644,'[1]mapping 2015'!$A:$B,2,FALSE),VLOOKUP($G644,'[1]mapping 2015'!$A:$B,2,FALSE))))</f>
        <v>SBM 2.1 IIPS</v>
      </c>
      <c r="W644" s="37">
        <f>IF(OR(V644="non comm",V644="nil",J644=0),0,IF(V644="SBM 2.1 IIPS",J644*VLOOKUP(N644,'[2]NGP%'!$C:$D,2,FALSE),J644*SUMIFS('[2]NGP%'!$D:$D,'[2]NGP%'!$A:$A,V644,'[2]NGP%'!$B:$B,AA644)))</f>
        <v>0</v>
      </c>
      <c r="X644" s="37">
        <f>IF(OR(V644="non comm",V644="nil",J644=0),0,IF(V644="SBM 2.1 IIPS",J644*VLOOKUP(N644,'[2]NGP%'!$C:$E,3,FALSE),J644*SUMIFS('[2]NGP%'!$E:$E,'[2]NGP%'!$A:$A,V644,'[2]NGP%'!$B:$B,AA644)))</f>
        <v>0</v>
      </c>
      <c r="Y644" s="32"/>
      <c r="Z644" s="54" t="str">
        <f>IF(MID(H644,1,4)="Item","Nil",IF(G644="contract_cover",VLOOKUP(I644,'svc type'!C:D,2,FALSE),VLOOKUP(G644,'svc type'!A:D,4,FALSE)))</f>
        <v>IIPS</v>
      </c>
      <c r="AA644" s="4" t="str">
        <f>IF(B644="","",VLOOKUP(B644,Sector!C:D,2,FALSE))</f>
        <v>PUB</v>
      </c>
      <c r="AB644" s="4" t="str">
        <f t="shared" si="21"/>
        <v>wangchee.ng</v>
      </c>
      <c r="AC644" s="4"/>
      <c r="AD644" s="4"/>
      <c r="AE644" s="4"/>
      <c r="AF644" s="4"/>
      <c r="AG644" s="4"/>
    </row>
    <row r="645" spans="1:33" x14ac:dyDescent="0.25">
      <c r="A645" s="57">
        <v>42251.699718136573</v>
      </c>
      <c r="B645" s="32" t="s">
        <v>21</v>
      </c>
      <c r="C645" s="32" t="s">
        <v>5014</v>
      </c>
      <c r="D645" s="32" t="s">
        <v>334</v>
      </c>
      <c r="E645" s="32" t="s">
        <v>5900</v>
      </c>
      <c r="F645" s="32" t="s">
        <v>6506</v>
      </c>
      <c r="G645" s="32" t="s">
        <v>367</v>
      </c>
      <c r="H645" s="32" t="s">
        <v>366</v>
      </c>
      <c r="I645" s="32" t="s">
        <v>2007</v>
      </c>
      <c r="J645" s="35">
        <v>0</v>
      </c>
      <c r="K645" s="35">
        <v>0</v>
      </c>
      <c r="L645" s="35">
        <v>14.25</v>
      </c>
      <c r="M645" s="35">
        <v>0</v>
      </c>
      <c r="N645" s="32" t="s">
        <v>19</v>
      </c>
      <c r="O645" s="32" t="s">
        <v>41</v>
      </c>
      <c r="P645" s="32">
        <v>1</v>
      </c>
      <c r="Q645" s="32" t="s">
        <v>6507</v>
      </c>
      <c r="R645" s="39">
        <f t="shared" si="20"/>
        <v>1509</v>
      </c>
      <c r="S645" s="5" t="s">
        <v>51</v>
      </c>
      <c r="T645" s="5" t="s">
        <v>64</v>
      </c>
      <c r="U645" s="2"/>
      <c r="V645" s="2" t="str">
        <f>IF($J645+$L645=0,"nil",IF(OR($B645="TCU-WS",$B645=""),"non comm",IF(OR($G645="contract_cover",$H645="fixed price"),VLOOKUP($I645,'[1]mapping 2015'!$A:$B,2,FALSE),VLOOKUP($G645,'[1]mapping 2015'!$A:$B,2,FALSE))))</f>
        <v>SBM 2.1 IIPS</v>
      </c>
      <c r="W645" s="37">
        <f>IF(OR(V645="non comm",V645="nil",J645=0),0,IF(V645="SBM 2.1 IIPS",J645*VLOOKUP(N645,'[2]NGP%'!$C:$D,2,FALSE),J645*SUMIFS('[2]NGP%'!$D:$D,'[2]NGP%'!$A:$A,V645,'[2]NGP%'!$B:$B,AA645)))</f>
        <v>0</v>
      </c>
      <c r="X645" s="37">
        <f>IF(OR(V645="non comm",V645="nil",J645=0),0,IF(V645="SBM 2.1 IIPS",J645*VLOOKUP(N645,'[2]NGP%'!$C:$E,3,FALSE),J645*SUMIFS('[2]NGP%'!$E:$E,'[2]NGP%'!$A:$A,V645,'[2]NGP%'!$B:$B,AA645)))</f>
        <v>0</v>
      </c>
      <c r="Y645" s="32"/>
      <c r="Z645" s="54" t="str">
        <f>IF(MID(H645,1,4)="Item","Nil",IF(G645="contract_cover",VLOOKUP(I645,'svc type'!C:D,2,FALSE),VLOOKUP(G645,'svc type'!A:D,4,FALSE)))</f>
        <v>IIPS</v>
      </c>
      <c r="AA645" s="4" t="str">
        <f>IF(B645="","",VLOOKUP(B645,Sector!C:D,2,FALSE))</f>
        <v>PUB</v>
      </c>
      <c r="AB645" s="4" t="str">
        <f t="shared" si="21"/>
        <v>wangchee.ng</v>
      </c>
      <c r="AC645" s="4"/>
      <c r="AD645" s="4"/>
      <c r="AE645" s="4"/>
      <c r="AF645" s="4"/>
      <c r="AG645" s="4"/>
    </row>
    <row r="646" spans="1:33" x14ac:dyDescent="0.25">
      <c r="A646" s="57">
        <v>42251.700789664355</v>
      </c>
      <c r="B646" s="32" t="s">
        <v>21</v>
      </c>
      <c r="C646" s="32" t="s">
        <v>2092</v>
      </c>
      <c r="D646" s="32" t="s">
        <v>334</v>
      </c>
      <c r="E646" s="32" t="s">
        <v>5868</v>
      </c>
      <c r="F646" s="32" t="s">
        <v>6508</v>
      </c>
      <c r="G646" s="32" t="s">
        <v>367</v>
      </c>
      <c r="H646" s="32" t="s">
        <v>366</v>
      </c>
      <c r="I646" s="32" t="s">
        <v>2007</v>
      </c>
      <c r="J646" s="35">
        <v>0</v>
      </c>
      <c r="K646" s="35">
        <v>0</v>
      </c>
      <c r="L646" s="35">
        <v>0</v>
      </c>
      <c r="M646" s="35">
        <v>0</v>
      </c>
      <c r="N646" s="32" t="s">
        <v>19</v>
      </c>
      <c r="O646" s="32" t="s">
        <v>41</v>
      </c>
      <c r="P646" s="32">
        <v>1</v>
      </c>
      <c r="Q646" s="32" t="s">
        <v>6509</v>
      </c>
      <c r="R646" s="39">
        <f t="shared" si="20"/>
        <v>1509</v>
      </c>
      <c r="S646" s="5" t="s">
        <v>51</v>
      </c>
      <c r="T646" s="5" t="s">
        <v>64</v>
      </c>
      <c r="U646" s="2"/>
      <c r="V646" s="2" t="str">
        <f>IF($J646+$L646=0,"nil",IF(OR($B646="TCU-WS",$B646=""),"non comm",IF(OR($G646="contract_cover",$H646="fixed price"),VLOOKUP($I646,'[1]mapping 2015'!$A:$B,2,FALSE),VLOOKUP($G646,'[1]mapping 2015'!$A:$B,2,FALSE))))</f>
        <v>nil</v>
      </c>
      <c r="W646" s="37">
        <f>IF(OR(V646="non comm",V646="nil",J646=0),0,IF(V646="SBM 2.1 IIPS",J646*VLOOKUP(N646,'[2]NGP%'!$C:$D,2,FALSE),J646*SUMIFS('[2]NGP%'!$D:$D,'[2]NGP%'!$A:$A,V646,'[2]NGP%'!$B:$B,AA646)))</f>
        <v>0</v>
      </c>
      <c r="X646" s="37">
        <f>IF(OR(V646="non comm",V646="nil",J646=0),0,IF(V646="SBM 2.1 IIPS",J646*VLOOKUP(N646,'[2]NGP%'!$C:$E,3,FALSE),J646*SUMIFS('[2]NGP%'!$E:$E,'[2]NGP%'!$A:$A,V646,'[2]NGP%'!$B:$B,AA646)))</f>
        <v>0</v>
      </c>
      <c r="Y646" s="32"/>
      <c r="Z646" s="54" t="str">
        <f>IF(MID(H646,1,4)="Item","Nil",IF(G646="contract_cover",VLOOKUP(I646,'svc type'!C:D,2,FALSE),VLOOKUP(G646,'svc type'!A:D,4,FALSE)))</f>
        <v>IIPS</v>
      </c>
      <c r="AA646" s="4" t="str">
        <f>IF(B646="","",VLOOKUP(B646,Sector!C:D,2,FALSE))</f>
        <v>PUB</v>
      </c>
      <c r="AB646" s="4" t="str">
        <f t="shared" si="21"/>
        <v>wangchee.ng</v>
      </c>
      <c r="AC646" s="4"/>
      <c r="AD646" s="4"/>
      <c r="AE646" s="4"/>
      <c r="AF646" s="4"/>
      <c r="AG646" s="4"/>
    </row>
    <row r="647" spans="1:33" x14ac:dyDescent="0.25">
      <c r="A647" s="57">
        <v>42251.702091435189</v>
      </c>
      <c r="B647" s="32" t="s">
        <v>290</v>
      </c>
      <c r="C647" s="32" t="s">
        <v>6510</v>
      </c>
      <c r="D647" s="32" t="s">
        <v>334</v>
      </c>
      <c r="E647" s="32" t="s">
        <v>5840</v>
      </c>
      <c r="F647" s="32" t="s">
        <v>6511</v>
      </c>
      <c r="G647" s="32" t="s">
        <v>25</v>
      </c>
      <c r="H647" s="32" t="s">
        <v>26</v>
      </c>
      <c r="I647" s="32" t="s">
        <v>2006</v>
      </c>
      <c r="J647" s="35">
        <v>0</v>
      </c>
      <c r="K647" s="35">
        <v>0</v>
      </c>
      <c r="L647" s="35">
        <v>0</v>
      </c>
      <c r="M647" s="35">
        <v>0</v>
      </c>
      <c r="N647" s="32" t="s">
        <v>19</v>
      </c>
      <c r="O647" s="32" t="s">
        <v>41</v>
      </c>
      <c r="P647" s="32">
        <v>1</v>
      </c>
      <c r="Q647" s="32" t="s">
        <v>6512</v>
      </c>
      <c r="R647" s="39">
        <f t="shared" si="20"/>
        <v>1509</v>
      </c>
      <c r="S647" s="5" t="s">
        <v>51</v>
      </c>
      <c r="T647" s="5" t="s">
        <v>64</v>
      </c>
      <c r="U647" s="2"/>
      <c r="V647" s="2" t="str">
        <f>IF($J647+$L647=0,"nil",IF(OR($B647="TCU-WS",$B647=""),"non comm",IF(OR($G647="contract_cover",$H647="fixed price"),VLOOKUP($I647,'[1]mapping 2015'!$A:$B,2,FALSE),VLOOKUP($G647,'[1]mapping 2015'!$A:$B,2,FALSE))))</f>
        <v>nil</v>
      </c>
      <c r="W647" s="37">
        <f>IF(OR(V647="non comm",V647="nil",J647=0),0,IF(V647="SBM 2.1 IIPS",J647*VLOOKUP(N647,'[2]NGP%'!$C:$D,2,FALSE),J647*SUMIFS('[2]NGP%'!$D:$D,'[2]NGP%'!$A:$A,V647,'[2]NGP%'!$B:$B,AA647)))</f>
        <v>0</v>
      </c>
      <c r="X647" s="37">
        <f>IF(OR(V647="non comm",V647="nil",J647=0),0,IF(V647="SBM 2.1 IIPS",J647*VLOOKUP(N647,'[2]NGP%'!$C:$E,3,FALSE),J647*SUMIFS('[2]NGP%'!$E:$E,'[2]NGP%'!$A:$A,V647,'[2]NGP%'!$B:$B,AA647)))</f>
        <v>0</v>
      </c>
      <c r="Y647" s="32"/>
      <c r="Z647" s="54" t="str">
        <f>IF(MID(H647,1,4)="Item","Nil",IF(G647="contract_cover",VLOOKUP(I647,'svc type'!C:D,2,FALSE),VLOOKUP(G647,'svc type'!A:D,4,FALSE)))</f>
        <v>IIPS</v>
      </c>
      <c r="AA647" s="4" t="str">
        <f>IF(B647="","",VLOOKUP(B647,Sector!C:D,2,FALSE))</f>
        <v>PUB</v>
      </c>
      <c r="AB647" s="4" t="str">
        <f t="shared" si="21"/>
        <v>cammy.ong</v>
      </c>
      <c r="AC647" s="4"/>
      <c r="AD647" s="4"/>
      <c r="AE647" s="4"/>
      <c r="AF647" s="4"/>
      <c r="AG647" s="4"/>
    </row>
    <row r="648" spans="1:33" x14ac:dyDescent="0.25">
      <c r="A648" s="57">
        <v>42251.702091435189</v>
      </c>
      <c r="B648" s="32" t="s">
        <v>290</v>
      </c>
      <c r="C648" s="32" t="s">
        <v>6510</v>
      </c>
      <c r="D648" s="32" t="s">
        <v>334</v>
      </c>
      <c r="E648" s="32" t="s">
        <v>5840</v>
      </c>
      <c r="F648" s="32" t="s">
        <v>6511</v>
      </c>
      <c r="G648" s="32" t="s">
        <v>367</v>
      </c>
      <c r="H648" s="32" t="s">
        <v>366</v>
      </c>
      <c r="I648" s="32" t="s">
        <v>2006</v>
      </c>
      <c r="J648" s="35">
        <v>0</v>
      </c>
      <c r="K648" s="35">
        <v>0</v>
      </c>
      <c r="L648" s="35">
        <v>14.25</v>
      </c>
      <c r="M648" s="35">
        <v>0</v>
      </c>
      <c r="N648" s="32" t="s">
        <v>19</v>
      </c>
      <c r="O648" s="32" t="s">
        <v>41</v>
      </c>
      <c r="P648" s="32">
        <v>1</v>
      </c>
      <c r="Q648" s="32" t="s">
        <v>6512</v>
      </c>
      <c r="R648" s="39">
        <f t="shared" si="20"/>
        <v>1509</v>
      </c>
      <c r="S648" s="5" t="s">
        <v>51</v>
      </c>
      <c r="T648" s="5" t="s">
        <v>64</v>
      </c>
      <c r="U648" s="2"/>
      <c r="V648" s="2" t="str">
        <f>IF($J648+$L648=0,"nil",IF(OR($B648="TCU-WS",$B648=""),"non comm",IF(OR($G648="contract_cover",$H648="fixed price"),VLOOKUP($I648,'[1]mapping 2015'!$A:$B,2,FALSE),VLOOKUP($G648,'[1]mapping 2015'!$A:$B,2,FALSE))))</f>
        <v>SBM 2.1 IIPS</v>
      </c>
      <c r="W648" s="37">
        <f>IF(OR(V648="non comm",V648="nil",J648=0),0,IF(V648="SBM 2.1 IIPS",J648*VLOOKUP(N648,'[2]NGP%'!$C:$D,2,FALSE),J648*SUMIFS('[2]NGP%'!$D:$D,'[2]NGP%'!$A:$A,V648,'[2]NGP%'!$B:$B,AA648)))</f>
        <v>0</v>
      </c>
      <c r="X648" s="37">
        <f>IF(OR(V648="non comm",V648="nil",J648=0),0,IF(V648="SBM 2.1 IIPS",J648*VLOOKUP(N648,'[2]NGP%'!$C:$E,3,FALSE),J648*SUMIFS('[2]NGP%'!$E:$E,'[2]NGP%'!$A:$A,V648,'[2]NGP%'!$B:$B,AA648)))</f>
        <v>0</v>
      </c>
      <c r="Y648" s="32"/>
      <c r="Z648" s="54" t="str">
        <f>IF(MID(H648,1,4)="Item","Nil",IF(G648="contract_cover",VLOOKUP(I648,'svc type'!C:D,2,FALSE),VLOOKUP(G648,'svc type'!A:D,4,FALSE)))</f>
        <v>IIPS</v>
      </c>
      <c r="AA648" s="4" t="str">
        <f>IF(B648="","",VLOOKUP(B648,Sector!C:D,2,FALSE))</f>
        <v>PUB</v>
      </c>
      <c r="AB648" s="4" t="str">
        <f t="shared" si="21"/>
        <v>cammy.ong</v>
      </c>
      <c r="AC648" s="4"/>
      <c r="AD648" s="4"/>
      <c r="AE648" s="4"/>
      <c r="AF648" s="4"/>
      <c r="AG648" s="4"/>
    </row>
    <row r="649" spans="1:33" x14ac:dyDescent="0.25">
      <c r="A649" s="57">
        <v>42251.702091435189</v>
      </c>
      <c r="B649" s="32" t="s">
        <v>290</v>
      </c>
      <c r="C649" s="32" t="s">
        <v>6510</v>
      </c>
      <c r="D649" s="32" t="s">
        <v>334</v>
      </c>
      <c r="E649" s="32" t="s">
        <v>5840</v>
      </c>
      <c r="F649" s="32" t="s">
        <v>6511</v>
      </c>
      <c r="G649" s="32" t="s">
        <v>367</v>
      </c>
      <c r="H649" s="32" t="s">
        <v>366</v>
      </c>
      <c r="I649" s="32" t="s">
        <v>2006</v>
      </c>
      <c r="J649" s="35">
        <v>0</v>
      </c>
      <c r="K649" s="35">
        <v>0</v>
      </c>
      <c r="L649" s="35">
        <v>14.25</v>
      </c>
      <c r="M649" s="35">
        <v>0</v>
      </c>
      <c r="N649" s="32" t="s">
        <v>19</v>
      </c>
      <c r="O649" s="32" t="s">
        <v>41</v>
      </c>
      <c r="P649" s="32">
        <v>1</v>
      </c>
      <c r="Q649" s="32" t="s">
        <v>6512</v>
      </c>
      <c r="R649" s="39">
        <f t="shared" si="20"/>
        <v>1509</v>
      </c>
      <c r="S649" s="5" t="s">
        <v>51</v>
      </c>
      <c r="T649" s="5" t="s">
        <v>64</v>
      </c>
      <c r="U649" s="2"/>
      <c r="V649" s="2" t="str">
        <f>IF($J649+$L649=0,"nil",IF(OR($B649="TCU-WS",$B649=""),"non comm",IF(OR($G649="contract_cover",$H649="fixed price"),VLOOKUP($I649,'[1]mapping 2015'!$A:$B,2,FALSE),VLOOKUP($G649,'[1]mapping 2015'!$A:$B,2,FALSE))))</f>
        <v>SBM 2.1 IIPS</v>
      </c>
      <c r="W649" s="37">
        <f>IF(OR(V649="non comm",V649="nil",J649=0),0,IF(V649="SBM 2.1 IIPS",J649*VLOOKUP(N649,'[2]NGP%'!$C:$D,2,FALSE),J649*SUMIFS('[2]NGP%'!$D:$D,'[2]NGP%'!$A:$A,V649,'[2]NGP%'!$B:$B,AA649)))</f>
        <v>0</v>
      </c>
      <c r="X649" s="37">
        <f>IF(OR(V649="non comm",V649="nil",J649=0),0,IF(V649="SBM 2.1 IIPS",J649*VLOOKUP(N649,'[2]NGP%'!$C:$E,3,FALSE),J649*SUMIFS('[2]NGP%'!$E:$E,'[2]NGP%'!$A:$A,V649,'[2]NGP%'!$B:$B,AA649)))</f>
        <v>0</v>
      </c>
      <c r="Y649" s="32"/>
      <c r="Z649" s="54" t="str">
        <f>IF(MID(H649,1,4)="Item","Nil",IF(G649="contract_cover",VLOOKUP(I649,'svc type'!C:D,2,FALSE),VLOOKUP(G649,'svc type'!A:D,4,FALSE)))</f>
        <v>IIPS</v>
      </c>
      <c r="AA649" s="4" t="str">
        <f>IF(B649="","",VLOOKUP(B649,Sector!C:D,2,FALSE))</f>
        <v>PUB</v>
      </c>
      <c r="AB649" s="4" t="str">
        <f t="shared" si="21"/>
        <v>cammy.ong</v>
      </c>
      <c r="AC649" s="4"/>
      <c r="AD649" s="4"/>
      <c r="AE649" s="4"/>
      <c r="AF649" s="4"/>
      <c r="AG649" s="4"/>
    </row>
    <row r="650" spans="1:33" x14ac:dyDescent="0.25">
      <c r="A650" s="57">
        <v>42251.703301504633</v>
      </c>
      <c r="B650" s="32" t="s">
        <v>21</v>
      </c>
      <c r="C650" s="32" t="s">
        <v>6513</v>
      </c>
      <c r="D650" s="32" t="s">
        <v>334</v>
      </c>
      <c r="E650" s="32" t="s">
        <v>5847</v>
      </c>
      <c r="F650" s="32" t="s">
        <v>6514</v>
      </c>
      <c r="G650" s="32" t="s">
        <v>25</v>
      </c>
      <c r="H650" s="32" t="s">
        <v>26</v>
      </c>
      <c r="I650" s="32" t="s">
        <v>2006</v>
      </c>
      <c r="J650" s="35">
        <v>0</v>
      </c>
      <c r="K650" s="35">
        <v>0</v>
      </c>
      <c r="L650" s="35">
        <v>0</v>
      </c>
      <c r="M650" s="35">
        <v>0</v>
      </c>
      <c r="N650" s="32" t="s">
        <v>19</v>
      </c>
      <c r="O650" s="32" t="s">
        <v>41</v>
      </c>
      <c r="P650" s="32">
        <v>1</v>
      </c>
      <c r="Q650" s="32" t="s">
        <v>6515</v>
      </c>
      <c r="R650" s="39">
        <f t="shared" si="20"/>
        <v>1509</v>
      </c>
      <c r="S650" s="5" t="s">
        <v>51</v>
      </c>
      <c r="T650" s="5" t="s">
        <v>64</v>
      </c>
      <c r="U650" s="2"/>
      <c r="V650" s="2" t="str">
        <f>IF($J650+$L650=0,"nil",IF(OR($B650="TCU-WS",$B650=""),"non comm",IF(OR($G650="contract_cover",$H650="fixed price"),VLOOKUP($I650,'[1]mapping 2015'!$A:$B,2,FALSE),VLOOKUP($G650,'[1]mapping 2015'!$A:$B,2,FALSE))))</f>
        <v>nil</v>
      </c>
      <c r="W650" s="37">
        <f>IF(OR(V650="non comm",V650="nil",J650=0),0,IF(V650="SBM 2.1 IIPS",J650*VLOOKUP(N650,'[2]NGP%'!$C:$D,2,FALSE),J650*SUMIFS('[2]NGP%'!$D:$D,'[2]NGP%'!$A:$A,V650,'[2]NGP%'!$B:$B,AA650)))</f>
        <v>0</v>
      </c>
      <c r="X650" s="37">
        <f>IF(OR(V650="non comm",V650="nil",J650=0),0,IF(V650="SBM 2.1 IIPS",J650*VLOOKUP(N650,'[2]NGP%'!$C:$E,3,FALSE),J650*SUMIFS('[2]NGP%'!$E:$E,'[2]NGP%'!$A:$A,V650,'[2]NGP%'!$B:$B,AA650)))</f>
        <v>0</v>
      </c>
      <c r="Y650" s="32"/>
      <c r="Z650" s="54" t="str">
        <f>IF(MID(H650,1,4)="Item","Nil",IF(G650="contract_cover",VLOOKUP(I650,'svc type'!C:D,2,FALSE),VLOOKUP(G650,'svc type'!A:D,4,FALSE)))</f>
        <v>IIPS</v>
      </c>
      <c r="AA650" s="4" t="str">
        <f>IF(B650="","",VLOOKUP(B650,Sector!C:D,2,FALSE))</f>
        <v>PUB</v>
      </c>
      <c r="AB650" s="4" t="str">
        <f t="shared" si="21"/>
        <v>wangchee.ng</v>
      </c>
      <c r="AC650" s="4"/>
      <c r="AD650" s="4"/>
      <c r="AE650" s="4"/>
      <c r="AF650" s="4"/>
      <c r="AG650" s="4"/>
    </row>
    <row r="651" spans="1:33" x14ac:dyDescent="0.25">
      <c r="A651" s="57">
        <v>42251.703301504633</v>
      </c>
      <c r="B651" s="32" t="s">
        <v>21</v>
      </c>
      <c r="C651" s="32" t="s">
        <v>6513</v>
      </c>
      <c r="D651" s="32" t="s">
        <v>334</v>
      </c>
      <c r="E651" s="32" t="s">
        <v>5847</v>
      </c>
      <c r="F651" s="32" t="s">
        <v>6514</v>
      </c>
      <c r="G651" s="32" t="s">
        <v>367</v>
      </c>
      <c r="H651" s="32" t="s">
        <v>366</v>
      </c>
      <c r="I651" s="32" t="s">
        <v>2006</v>
      </c>
      <c r="J651" s="35">
        <v>0</v>
      </c>
      <c r="K651" s="35">
        <v>0</v>
      </c>
      <c r="L651" s="35">
        <v>14.25</v>
      </c>
      <c r="M651" s="35">
        <v>0</v>
      </c>
      <c r="N651" s="32" t="s">
        <v>19</v>
      </c>
      <c r="O651" s="32" t="s">
        <v>41</v>
      </c>
      <c r="P651" s="32">
        <v>1</v>
      </c>
      <c r="Q651" s="32" t="s">
        <v>6515</v>
      </c>
      <c r="R651" s="39">
        <f t="shared" si="20"/>
        <v>1509</v>
      </c>
      <c r="S651" s="5" t="s">
        <v>51</v>
      </c>
      <c r="T651" s="5" t="s">
        <v>64</v>
      </c>
      <c r="U651" s="2"/>
      <c r="V651" s="2" t="str">
        <f>IF($J651+$L651=0,"nil",IF(OR($B651="TCU-WS",$B651=""),"non comm",IF(OR($G651="contract_cover",$H651="fixed price"),VLOOKUP($I651,'[1]mapping 2015'!$A:$B,2,FALSE),VLOOKUP($G651,'[1]mapping 2015'!$A:$B,2,FALSE))))</f>
        <v>SBM 2.1 IIPS</v>
      </c>
      <c r="W651" s="37">
        <f>IF(OR(V651="non comm",V651="nil",J651=0),0,IF(V651="SBM 2.1 IIPS",J651*VLOOKUP(N651,'[2]NGP%'!$C:$D,2,FALSE),J651*SUMIFS('[2]NGP%'!$D:$D,'[2]NGP%'!$A:$A,V651,'[2]NGP%'!$B:$B,AA651)))</f>
        <v>0</v>
      </c>
      <c r="X651" s="37">
        <f>IF(OR(V651="non comm",V651="nil",J651=0),0,IF(V651="SBM 2.1 IIPS",J651*VLOOKUP(N651,'[2]NGP%'!$C:$E,3,FALSE),J651*SUMIFS('[2]NGP%'!$E:$E,'[2]NGP%'!$A:$A,V651,'[2]NGP%'!$B:$B,AA651)))</f>
        <v>0</v>
      </c>
      <c r="Y651" s="32"/>
      <c r="Z651" s="54" t="str">
        <f>IF(MID(H651,1,4)="Item","Nil",IF(G651="contract_cover",VLOOKUP(I651,'svc type'!C:D,2,FALSE),VLOOKUP(G651,'svc type'!A:D,4,FALSE)))</f>
        <v>IIPS</v>
      </c>
      <c r="AA651" s="4" t="str">
        <f>IF(B651="","",VLOOKUP(B651,Sector!C:D,2,FALSE))</f>
        <v>PUB</v>
      </c>
      <c r="AB651" s="4" t="str">
        <f t="shared" si="21"/>
        <v>wangchee.ng</v>
      </c>
      <c r="AC651" s="4"/>
      <c r="AD651" s="4"/>
      <c r="AE651" s="4"/>
      <c r="AF651" s="4"/>
      <c r="AG651" s="4"/>
    </row>
    <row r="652" spans="1:33" x14ac:dyDescent="0.25">
      <c r="A652" s="57">
        <v>42251.704497256942</v>
      </c>
      <c r="B652" s="32" t="s">
        <v>21</v>
      </c>
      <c r="C652" s="32" t="s">
        <v>5014</v>
      </c>
      <c r="D652" s="32" t="s">
        <v>334</v>
      </c>
      <c r="E652" s="32" t="s">
        <v>5901</v>
      </c>
      <c r="F652" s="32" t="s">
        <v>6516</v>
      </c>
      <c r="G652" s="32" t="s">
        <v>25</v>
      </c>
      <c r="H652" s="32" t="s">
        <v>26</v>
      </c>
      <c r="I652" s="32" t="s">
        <v>2006</v>
      </c>
      <c r="J652" s="35">
        <v>0</v>
      </c>
      <c r="K652" s="35">
        <v>0</v>
      </c>
      <c r="L652" s="35">
        <v>0</v>
      </c>
      <c r="M652" s="35">
        <v>0</v>
      </c>
      <c r="N652" s="32" t="s">
        <v>19</v>
      </c>
      <c r="O652" s="32" t="s">
        <v>41</v>
      </c>
      <c r="P652" s="32">
        <v>1</v>
      </c>
      <c r="Q652" s="32" t="s">
        <v>6517</v>
      </c>
      <c r="R652" s="39">
        <f t="shared" si="20"/>
        <v>1509</v>
      </c>
      <c r="S652" s="5" t="s">
        <v>51</v>
      </c>
      <c r="T652" s="5" t="s">
        <v>64</v>
      </c>
      <c r="U652" s="2"/>
      <c r="V652" s="2" t="str">
        <f>IF($J652+$L652=0,"nil",IF(OR($B652="TCU-WS",$B652=""),"non comm",IF(OR($G652="contract_cover",$H652="fixed price"),VLOOKUP($I652,'[1]mapping 2015'!$A:$B,2,FALSE),VLOOKUP($G652,'[1]mapping 2015'!$A:$B,2,FALSE))))</f>
        <v>nil</v>
      </c>
      <c r="W652" s="37">
        <f>IF(OR(V652="non comm",V652="nil",J652=0),0,IF(V652="SBM 2.1 IIPS",J652*VLOOKUP(N652,'[2]NGP%'!$C:$D,2,FALSE),J652*SUMIFS('[2]NGP%'!$D:$D,'[2]NGP%'!$A:$A,V652,'[2]NGP%'!$B:$B,AA652)))</f>
        <v>0</v>
      </c>
      <c r="X652" s="37">
        <f>IF(OR(V652="non comm",V652="nil",J652=0),0,IF(V652="SBM 2.1 IIPS",J652*VLOOKUP(N652,'[2]NGP%'!$C:$E,3,FALSE),J652*SUMIFS('[2]NGP%'!$E:$E,'[2]NGP%'!$A:$A,V652,'[2]NGP%'!$B:$B,AA652)))</f>
        <v>0</v>
      </c>
      <c r="Y652" s="32"/>
      <c r="Z652" s="54" t="str">
        <f>IF(MID(H652,1,4)="Item","Nil",IF(G652="contract_cover",VLOOKUP(I652,'svc type'!C:D,2,FALSE),VLOOKUP(G652,'svc type'!A:D,4,FALSE)))</f>
        <v>IIPS</v>
      </c>
      <c r="AA652" s="4" t="str">
        <f>IF(B652="","",VLOOKUP(B652,Sector!C:D,2,FALSE))</f>
        <v>PUB</v>
      </c>
      <c r="AB652" s="4" t="str">
        <f t="shared" si="21"/>
        <v>wangchee.ng</v>
      </c>
      <c r="AC652" s="4"/>
      <c r="AD652" s="4"/>
      <c r="AE652" s="4"/>
      <c r="AF652" s="4"/>
      <c r="AG652" s="4"/>
    </row>
    <row r="653" spans="1:33" x14ac:dyDescent="0.25">
      <c r="A653" s="57">
        <v>42251.704497256942</v>
      </c>
      <c r="B653" s="32" t="s">
        <v>21</v>
      </c>
      <c r="C653" s="32" t="s">
        <v>5014</v>
      </c>
      <c r="D653" s="32" t="s">
        <v>334</v>
      </c>
      <c r="E653" s="32" t="s">
        <v>5901</v>
      </c>
      <c r="F653" s="32" t="s">
        <v>6516</v>
      </c>
      <c r="G653" s="32" t="s">
        <v>367</v>
      </c>
      <c r="H653" s="32" t="s">
        <v>366</v>
      </c>
      <c r="I653" s="32" t="s">
        <v>2006</v>
      </c>
      <c r="J653" s="35">
        <v>0</v>
      </c>
      <c r="K653" s="35">
        <v>0</v>
      </c>
      <c r="L653" s="35">
        <v>14.25</v>
      </c>
      <c r="M653" s="35">
        <v>0</v>
      </c>
      <c r="N653" s="32" t="s">
        <v>19</v>
      </c>
      <c r="O653" s="32" t="s">
        <v>41</v>
      </c>
      <c r="P653" s="32">
        <v>1</v>
      </c>
      <c r="Q653" s="32" t="s">
        <v>6517</v>
      </c>
      <c r="R653" s="39">
        <f t="shared" si="20"/>
        <v>1509</v>
      </c>
      <c r="S653" s="5" t="s">
        <v>51</v>
      </c>
      <c r="T653" s="5" t="s">
        <v>64</v>
      </c>
      <c r="U653" s="2"/>
      <c r="V653" s="2" t="str">
        <f>IF($J653+$L653=0,"nil",IF(OR($B653="TCU-WS",$B653=""),"non comm",IF(OR($G653="contract_cover",$H653="fixed price"),VLOOKUP($I653,'[1]mapping 2015'!$A:$B,2,FALSE),VLOOKUP($G653,'[1]mapping 2015'!$A:$B,2,FALSE))))</f>
        <v>SBM 2.1 IIPS</v>
      </c>
      <c r="W653" s="37">
        <f>IF(OR(V653="non comm",V653="nil",J653=0),0,IF(V653="SBM 2.1 IIPS",J653*VLOOKUP(N653,'[2]NGP%'!$C:$D,2,FALSE),J653*SUMIFS('[2]NGP%'!$D:$D,'[2]NGP%'!$A:$A,V653,'[2]NGP%'!$B:$B,AA653)))</f>
        <v>0</v>
      </c>
      <c r="X653" s="37">
        <f>IF(OR(V653="non comm",V653="nil",J653=0),0,IF(V653="SBM 2.1 IIPS",J653*VLOOKUP(N653,'[2]NGP%'!$C:$E,3,FALSE),J653*SUMIFS('[2]NGP%'!$E:$E,'[2]NGP%'!$A:$A,V653,'[2]NGP%'!$B:$B,AA653)))</f>
        <v>0</v>
      </c>
      <c r="Y653" s="32"/>
      <c r="Z653" s="54" t="str">
        <f>IF(MID(H653,1,4)="Item","Nil",IF(G653="contract_cover",VLOOKUP(I653,'svc type'!C:D,2,FALSE),VLOOKUP(G653,'svc type'!A:D,4,FALSE)))</f>
        <v>IIPS</v>
      </c>
      <c r="AA653" s="4" t="str">
        <f>IF(B653="","",VLOOKUP(B653,Sector!C:D,2,FALSE))</f>
        <v>PUB</v>
      </c>
      <c r="AB653" s="4" t="str">
        <f t="shared" si="21"/>
        <v>wangchee.ng</v>
      </c>
      <c r="AC653" s="4"/>
      <c r="AD653" s="4"/>
      <c r="AE653" s="4"/>
      <c r="AF653" s="4"/>
      <c r="AG653" s="4"/>
    </row>
    <row r="654" spans="1:33" x14ac:dyDescent="0.25">
      <c r="A654" s="57">
        <v>42251.704497256942</v>
      </c>
      <c r="B654" s="32" t="s">
        <v>21</v>
      </c>
      <c r="C654" s="32" t="s">
        <v>5014</v>
      </c>
      <c r="D654" s="32" t="s">
        <v>334</v>
      </c>
      <c r="E654" s="32" t="s">
        <v>5901</v>
      </c>
      <c r="F654" s="32" t="s">
        <v>6516</v>
      </c>
      <c r="G654" s="32" t="s">
        <v>367</v>
      </c>
      <c r="H654" s="32" t="s">
        <v>366</v>
      </c>
      <c r="I654" s="32" t="s">
        <v>2006</v>
      </c>
      <c r="J654" s="35">
        <v>0</v>
      </c>
      <c r="K654" s="35">
        <v>0</v>
      </c>
      <c r="L654" s="35">
        <v>14.25</v>
      </c>
      <c r="M654" s="35">
        <v>0</v>
      </c>
      <c r="N654" s="32" t="s">
        <v>19</v>
      </c>
      <c r="O654" s="32" t="s">
        <v>41</v>
      </c>
      <c r="P654" s="32">
        <v>1</v>
      </c>
      <c r="Q654" s="32" t="s">
        <v>6517</v>
      </c>
      <c r="R654" s="39">
        <f t="shared" si="20"/>
        <v>1509</v>
      </c>
      <c r="S654" s="5" t="s">
        <v>51</v>
      </c>
      <c r="T654" s="5" t="s">
        <v>64</v>
      </c>
      <c r="U654" s="2"/>
      <c r="V654" s="2" t="str">
        <f>IF($J654+$L654=0,"nil",IF(OR($B654="TCU-WS",$B654=""),"non comm",IF(OR($G654="contract_cover",$H654="fixed price"),VLOOKUP($I654,'[1]mapping 2015'!$A:$B,2,FALSE),VLOOKUP($G654,'[1]mapping 2015'!$A:$B,2,FALSE))))</f>
        <v>SBM 2.1 IIPS</v>
      </c>
      <c r="W654" s="37">
        <f>IF(OR(V654="non comm",V654="nil",J654=0),0,IF(V654="SBM 2.1 IIPS",J654*VLOOKUP(N654,'[2]NGP%'!$C:$D,2,FALSE),J654*SUMIFS('[2]NGP%'!$D:$D,'[2]NGP%'!$A:$A,V654,'[2]NGP%'!$B:$B,AA654)))</f>
        <v>0</v>
      </c>
      <c r="X654" s="37">
        <f>IF(OR(V654="non comm",V654="nil",J654=0),0,IF(V654="SBM 2.1 IIPS",J654*VLOOKUP(N654,'[2]NGP%'!$C:$E,3,FALSE),J654*SUMIFS('[2]NGP%'!$E:$E,'[2]NGP%'!$A:$A,V654,'[2]NGP%'!$B:$B,AA654)))</f>
        <v>0</v>
      </c>
      <c r="Y654" s="32"/>
      <c r="Z654" s="54" t="str">
        <f>IF(MID(H654,1,4)="Item","Nil",IF(G654="contract_cover",VLOOKUP(I654,'svc type'!C:D,2,FALSE),VLOOKUP(G654,'svc type'!A:D,4,FALSE)))</f>
        <v>IIPS</v>
      </c>
      <c r="AA654" s="4" t="str">
        <f>IF(B654="","",VLOOKUP(B654,Sector!C:D,2,FALSE))</f>
        <v>PUB</v>
      </c>
      <c r="AB654" s="4" t="str">
        <f t="shared" si="21"/>
        <v>wangchee.ng</v>
      </c>
      <c r="AC654" s="4"/>
      <c r="AD654" s="4"/>
      <c r="AE654" s="4"/>
      <c r="AF654" s="4"/>
      <c r="AG654" s="4"/>
    </row>
    <row r="655" spans="1:33" x14ac:dyDescent="0.25">
      <c r="A655" s="57">
        <v>42251.706080439813</v>
      </c>
      <c r="B655" s="32" t="s">
        <v>44</v>
      </c>
      <c r="C655" s="32" t="s">
        <v>447</v>
      </c>
      <c r="D655" s="32" t="s">
        <v>446</v>
      </c>
      <c r="E655" s="32" t="s">
        <v>5837</v>
      </c>
      <c r="F655" s="32" t="s">
        <v>6518</v>
      </c>
      <c r="G655" s="32" t="s">
        <v>25</v>
      </c>
      <c r="H655" s="32" t="s">
        <v>26</v>
      </c>
      <c r="I655" s="32" t="s">
        <v>2006</v>
      </c>
      <c r="J655" s="35">
        <v>0</v>
      </c>
      <c r="K655" s="35">
        <v>0</v>
      </c>
      <c r="L655" s="35">
        <v>0</v>
      </c>
      <c r="M655" s="35">
        <v>0</v>
      </c>
      <c r="N655" s="32" t="s">
        <v>19</v>
      </c>
      <c r="O655" s="32" t="s">
        <v>41</v>
      </c>
      <c r="P655" s="32">
        <v>1</v>
      </c>
      <c r="Q655" s="32" t="s">
        <v>6519</v>
      </c>
      <c r="R655" s="39">
        <f t="shared" si="20"/>
        <v>1509</v>
      </c>
      <c r="S655" s="5" t="s">
        <v>51</v>
      </c>
      <c r="T655" s="5" t="s">
        <v>64</v>
      </c>
      <c r="U655" s="2"/>
      <c r="V655" s="2" t="str">
        <f>IF($J655+$L655=0,"nil",IF(OR($B655="TCU-WS",$B655=""),"non comm",IF(OR($G655="contract_cover",$H655="fixed price"),VLOOKUP($I655,'[1]mapping 2015'!$A:$B,2,FALSE),VLOOKUP($G655,'[1]mapping 2015'!$A:$B,2,FALSE))))</f>
        <v>nil</v>
      </c>
      <c r="W655" s="37">
        <f>IF(OR(V655="non comm",V655="nil",J655=0),0,IF(V655="SBM 2.1 IIPS",J655*VLOOKUP(N655,'[2]NGP%'!$C:$D,2,FALSE),J655*SUMIFS('[2]NGP%'!$D:$D,'[2]NGP%'!$A:$A,V655,'[2]NGP%'!$B:$B,AA655)))</f>
        <v>0</v>
      </c>
      <c r="X655" s="37">
        <f>IF(OR(V655="non comm",V655="nil",J655=0),0,IF(V655="SBM 2.1 IIPS",J655*VLOOKUP(N655,'[2]NGP%'!$C:$E,3,FALSE),J655*SUMIFS('[2]NGP%'!$E:$E,'[2]NGP%'!$A:$A,V655,'[2]NGP%'!$B:$B,AA655)))</f>
        <v>0</v>
      </c>
      <c r="Y655" s="32"/>
      <c r="Z655" s="54" t="str">
        <f>IF(MID(H655,1,4)="Item","Nil",IF(G655="contract_cover",VLOOKUP(I655,'svc type'!C:D,2,FALSE),VLOOKUP(G655,'svc type'!A:D,4,FALSE)))</f>
        <v>IIPS</v>
      </c>
      <c r="AA655" s="4" t="str">
        <f>IF(B655="","",VLOOKUP(B655,Sector!C:D,2,FALSE))</f>
        <v>PUB</v>
      </c>
      <c r="AB655" s="4" t="str">
        <f t="shared" si="21"/>
        <v>ong.yilin</v>
      </c>
      <c r="AC655" s="4"/>
      <c r="AD655" s="4"/>
      <c r="AE655" s="4"/>
      <c r="AF655" s="4"/>
      <c r="AG655" s="4"/>
    </row>
    <row r="656" spans="1:33" x14ac:dyDescent="0.25">
      <c r="A656" s="57">
        <v>42251.706080439813</v>
      </c>
      <c r="B656" s="32" t="s">
        <v>44</v>
      </c>
      <c r="C656" s="32" t="s">
        <v>447</v>
      </c>
      <c r="D656" s="32" t="s">
        <v>446</v>
      </c>
      <c r="E656" s="32" t="s">
        <v>5837</v>
      </c>
      <c r="F656" s="32" t="s">
        <v>6518</v>
      </c>
      <c r="G656" s="32" t="s">
        <v>718</v>
      </c>
      <c r="H656" s="32" t="s">
        <v>717</v>
      </c>
      <c r="I656" s="32" t="s">
        <v>2006</v>
      </c>
      <c r="J656" s="35">
        <v>0</v>
      </c>
      <c r="K656" s="35">
        <v>0</v>
      </c>
      <c r="L656" s="35">
        <v>14.25</v>
      </c>
      <c r="M656" s="35">
        <v>0</v>
      </c>
      <c r="N656" s="32" t="s">
        <v>19</v>
      </c>
      <c r="O656" s="32" t="s">
        <v>41</v>
      </c>
      <c r="P656" s="32">
        <v>1</v>
      </c>
      <c r="Q656" s="32" t="s">
        <v>6519</v>
      </c>
      <c r="R656" s="39">
        <f t="shared" si="20"/>
        <v>1509</v>
      </c>
      <c r="S656" s="5" t="s">
        <v>51</v>
      </c>
      <c r="T656" s="5" t="s">
        <v>64</v>
      </c>
      <c r="U656" s="2"/>
      <c r="V656" s="2" t="str">
        <f>IF($J656+$L656=0,"nil",IF(OR($B656="TCU-WS",$B656=""),"non comm",IF(OR($G656="contract_cover",$H656="fixed price"),VLOOKUP($I656,'[1]mapping 2015'!$A:$B,2,FALSE),VLOOKUP($G656,'[1]mapping 2015'!$A:$B,2,FALSE))))</f>
        <v>SBM 2.1 IIPS</v>
      </c>
      <c r="W656" s="37">
        <f>IF(OR(V656="non comm",V656="nil",J656=0),0,IF(V656="SBM 2.1 IIPS",J656*VLOOKUP(N656,'[2]NGP%'!$C:$D,2,FALSE),J656*SUMIFS('[2]NGP%'!$D:$D,'[2]NGP%'!$A:$A,V656,'[2]NGP%'!$B:$B,AA656)))</f>
        <v>0</v>
      </c>
      <c r="X656" s="37">
        <f>IF(OR(V656="non comm",V656="nil",J656=0),0,IF(V656="SBM 2.1 IIPS",J656*VLOOKUP(N656,'[2]NGP%'!$C:$E,3,FALSE),J656*SUMIFS('[2]NGP%'!$E:$E,'[2]NGP%'!$A:$A,V656,'[2]NGP%'!$B:$B,AA656)))</f>
        <v>0</v>
      </c>
      <c r="Y656" s="32"/>
      <c r="Z656" s="54" t="str">
        <f>IF(MID(H656,1,4)="Item","Nil",IF(G656="contract_cover",VLOOKUP(I656,'svc type'!C:D,2,FALSE),VLOOKUP(G656,'svc type'!A:D,4,FALSE)))</f>
        <v>IIPS</v>
      </c>
      <c r="AA656" s="4" t="str">
        <f>IF(B656="","",VLOOKUP(B656,Sector!C:D,2,FALSE))</f>
        <v>PUB</v>
      </c>
      <c r="AB656" s="4" t="str">
        <f t="shared" si="21"/>
        <v>ong.yilin</v>
      </c>
      <c r="AC656" s="4"/>
      <c r="AD656" s="4"/>
      <c r="AE656" s="4"/>
      <c r="AF656" s="4"/>
      <c r="AG656" s="4"/>
    </row>
    <row r="657" spans="1:33" x14ac:dyDescent="0.25">
      <c r="A657" s="57">
        <v>42251.71726484954</v>
      </c>
      <c r="B657" s="32" t="s">
        <v>4333</v>
      </c>
      <c r="C657" s="32" t="s">
        <v>335</v>
      </c>
      <c r="D657" s="32" t="s">
        <v>334</v>
      </c>
      <c r="E657" s="32" t="s">
        <v>5904</v>
      </c>
      <c r="F657" s="32" t="s">
        <v>6520</v>
      </c>
      <c r="G657" s="32" t="s">
        <v>25</v>
      </c>
      <c r="H657" s="32" t="s">
        <v>26</v>
      </c>
      <c r="I657" s="32" t="s">
        <v>2006</v>
      </c>
      <c r="J657" s="35">
        <v>0</v>
      </c>
      <c r="K657" s="35">
        <v>0</v>
      </c>
      <c r="L657" s="35">
        <v>0</v>
      </c>
      <c r="M657" s="35">
        <v>0</v>
      </c>
      <c r="N657" s="32" t="s">
        <v>19</v>
      </c>
      <c r="O657" s="32" t="s">
        <v>41</v>
      </c>
      <c r="P657" s="32">
        <v>1</v>
      </c>
      <c r="Q657" s="32" t="s">
        <v>6521</v>
      </c>
      <c r="R657" s="39">
        <f t="shared" si="20"/>
        <v>1509</v>
      </c>
      <c r="S657" s="5" t="s">
        <v>51</v>
      </c>
      <c r="T657" s="5" t="s">
        <v>64</v>
      </c>
      <c r="U657" s="2"/>
      <c r="V657" s="2" t="str">
        <f>IF($J657+$L657=0,"nil",IF(OR($B657="TCU-WS",$B657=""),"non comm",IF(OR($G657="contract_cover",$H657="fixed price"),VLOOKUP($I657,'[1]mapping 2015'!$A:$B,2,FALSE),VLOOKUP($G657,'[1]mapping 2015'!$A:$B,2,FALSE))))</f>
        <v>nil</v>
      </c>
      <c r="W657" s="37">
        <f>IF(OR(V657="non comm",V657="nil",J657=0),0,IF(V657="SBM 2.1 IIPS",J657*VLOOKUP(N657,'[2]NGP%'!$C:$D,2,FALSE),J657*SUMIFS('[2]NGP%'!$D:$D,'[2]NGP%'!$A:$A,V657,'[2]NGP%'!$B:$B,AA657)))</f>
        <v>0</v>
      </c>
      <c r="X657" s="37">
        <f>IF(OR(V657="non comm",V657="nil",J657=0),0,IF(V657="SBM 2.1 IIPS",J657*VLOOKUP(N657,'[2]NGP%'!$C:$E,3,FALSE),J657*SUMIFS('[2]NGP%'!$E:$E,'[2]NGP%'!$A:$A,V657,'[2]NGP%'!$B:$B,AA657)))</f>
        <v>0</v>
      </c>
      <c r="Y657" s="32"/>
      <c r="Z657" s="54" t="str">
        <f>IF(MID(H657,1,4)="Item","Nil",IF(G657="contract_cover",VLOOKUP(I657,'svc type'!C:D,2,FALSE),VLOOKUP(G657,'svc type'!A:D,4,FALSE)))</f>
        <v>IIPS</v>
      </c>
      <c r="AA657" s="4" t="str">
        <f>IF(B657="","",VLOOKUP(B657,Sector!C:D,2,FALSE))</f>
        <v>PUB</v>
      </c>
      <c r="AB657" s="4" t="str">
        <f t="shared" si="21"/>
        <v>ronnie.lim</v>
      </c>
      <c r="AC657" s="4"/>
      <c r="AD657" s="4"/>
      <c r="AE657" s="4"/>
      <c r="AF657" s="4"/>
      <c r="AG657" s="4"/>
    </row>
    <row r="658" spans="1:33" x14ac:dyDescent="0.25">
      <c r="A658" s="57">
        <v>42251.71726484954</v>
      </c>
      <c r="B658" s="32" t="s">
        <v>4333</v>
      </c>
      <c r="C658" s="32" t="s">
        <v>335</v>
      </c>
      <c r="D658" s="32" t="s">
        <v>334</v>
      </c>
      <c r="E658" s="32" t="s">
        <v>5904</v>
      </c>
      <c r="F658" s="32" t="s">
        <v>6520</v>
      </c>
      <c r="G658" s="32" t="s">
        <v>367</v>
      </c>
      <c r="H658" s="32" t="s">
        <v>366</v>
      </c>
      <c r="I658" s="32" t="s">
        <v>2006</v>
      </c>
      <c r="J658" s="35">
        <v>0</v>
      </c>
      <c r="K658" s="35">
        <v>0</v>
      </c>
      <c r="L658" s="35">
        <v>14.25</v>
      </c>
      <c r="M658" s="35">
        <v>0</v>
      </c>
      <c r="N658" s="32" t="s">
        <v>19</v>
      </c>
      <c r="O658" s="32" t="s">
        <v>41</v>
      </c>
      <c r="P658" s="32">
        <v>1</v>
      </c>
      <c r="Q658" s="32" t="s">
        <v>6521</v>
      </c>
      <c r="R658" s="39">
        <f t="shared" si="20"/>
        <v>1509</v>
      </c>
      <c r="S658" s="5" t="s">
        <v>51</v>
      </c>
      <c r="T658" s="5" t="s">
        <v>64</v>
      </c>
      <c r="U658" s="2"/>
      <c r="V658" s="2" t="str">
        <f>IF($J658+$L658=0,"nil",IF(OR($B658="TCU-WS",$B658=""),"non comm",IF(OR($G658="contract_cover",$H658="fixed price"),VLOOKUP($I658,'[1]mapping 2015'!$A:$B,2,FALSE),VLOOKUP($G658,'[1]mapping 2015'!$A:$B,2,FALSE))))</f>
        <v>SBM 2.1 IIPS</v>
      </c>
      <c r="W658" s="37">
        <f>IF(OR(V658="non comm",V658="nil",J658=0),0,IF(V658="SBM 2.1 IIPS",J658*VLOOKUP(N658,'[2]NGP%'!$C:$D,2,FALSE),J658*SUMIFS('[2]NGP%'!$D:$D,'[2]NGP%'!$A:$A,V658,'[2]NGP%'!$B:$B,AA658)))</f>
        <v>0</v>
      </c>
      <c r="X658" s="37">
        <f>IF(OR(V658="non comm",V658="nil",J658=0),0,IF(V658="SBM 2.1 IIPS",J658*VLOOKUP(N658,'[2]NGP%'!$C:$E,3,FALSE),J658*SUMIFS('[2]NGP%'!$E:$E,'[2]NGP%'!$A:$A,V658,'[2]NGP%'!$B:$B,AA658)))</f>
        <v>0</v>
      </c>
      <c r="Y658" s="32"/>
      <c r="Z658" s="54" t="str">
        <f>IF(MID(H658,1,4)="Item","Nil",IF(G658="contract_cover",VLOOKUP(I658,'svc type'!C:D,2,FALSE),VLOOKUP(G658,'svc type'!A:D,4,FALSE)))</f>
        <v>IIPS</v>
      </c>
      <c r="AA658" s="4" t="str">
        <f>IF(B658="","",VLOOKUP(B658,Sector!C:D,2,FALSE))</f>
        <v>PUB</v>
      </c>
      <c r="AB658" s="4" t="str">
        <f t="shared" si="21"/>
        <v>ronnie.lim</v>
      </c>
      <c r="AC658" s="4"/>
      <c r="AD658" s="4"/>
      <c r="AE658" s="4"/>
      <c r="AF658" s="4"/>
      <c r="AG658" s="4"/>
    </row>
    <row r="659" spans="1:33" x14ac:dyDescent="0.25">
      <c r="A659" s="57">
        <v>42251.717555671297</v>
      </c>
      <c r="B659" s="32" t="s">
        <v>284</v>
      </c>
      <c r="C659" s="32" t="s">
        <v>4601</v>
      </c>
      <c r="D659" s="32" t="s">
        <v>4602</v>
      </c>
      <c r="E659" s="32" t="s">
        <v>6522</v>
      </c>
      <c r="F659" s="32" t="s">
        <v>6523</v>
      </c>
      <c r="G659" s="32" t="s">
        <v>2048</v>
      </c>
      <c r="H659" s="32" t="s">
        <v>2049</v>
      </c>
      <c r="I659" s="32" t="s">
        <v>2013</v>
      </c>
      <c r="J659" s="35">
        <v>0</v>
      </c>
      <c r="K659" s="35">
        <v>0</v>
      </c>
      <c r="L659" s="35">
        <v>0</v>
      </c>
      <c r="M659" s="35">
        <v>0</v>
      </c>
      <c r="N659" s="32" t="s">
        <v>19</v>
      </c>
      <c r="O659" s="32" t="s">
        <v>41</v>
      </c>
      <c r="P659" s="32">
        <v>1</v>
      </c>
      <c r="Q659" s="32" t="s">
        <v>6524</v>
      </c>
      <c r="R659" s="39">
        <f t="shared" si="20"/>
        <v>1509</v>
      </c>
      <c r="S659" s="5" t="s">
        <v>51</v>
      </c>
      <c r="T659" s="5" t="s">
        <v>64</v>
      </c>
      <c r="U659" s="2"/>
      <c r="V659" s="2" t="str">
        <f>IF($J659+$L659=0,"nil",IF(OR($B659="TCU-WS",$B659=""),"non comm",IF(OR($G659="contract_cover",$H659="fixed price"),VLOOKUP($I659,'[1]mapping 2015'!$A:$B,2,FALSE),VLOOKUP($G659,'[1]mapping 2015'!$A:$B,2,FALSE))))</f>
        <v>nil</v>
      </c>
      <c r="W659" s="37">
        <f>IF(OR(V659="non comm",V659="nil",J659=0),0,IF(V659="SBM 2.1 IIPS",J659*VLOOKUP(N659,'[2]NGP%'!$C:$D,2,FALSE),J659*SUMIFS('[2]NGP%'!$D:$D,'[2]NGP%'!$A:$A,V659,'[2]NGP%'!$B:$B,AA659)))</f>
        <v>0</v>
      </c>
      <c r="X659" s="37">
        <f>IF(OR(V659="non comm",V659="nil",J659=0),0,IF(V659="SBM 2.1 IIPS",J659*VLOOKUP(N659,'[2]NGP%'!$C:$E,3,FALSE),J659*SUMIFS('[2]NGP%'!$E:$E,'[2]NGP%'!$A:$A,V659,'[2]NGP%'!$B:$B,AA659)))</f>
        <v>0</v>
      </c>
      <c r="Y659" s="32"/>
      <c r="Z659" s="54" t="str">
        <f>IF(MID(H659,1,4)="Item","Nil",IF(G659="contract_cover",VLOOKUP(I659,'svc type'!C:D,2,FALSE),VLOOKUP(G659,'svc type'!A:D,4,FALSE)))</f>
        <v>IIPS</v>
      </c>
      <c r="AA659" s="4" t="str">
        <f>IF(B659="","",VLOOKUP(B659,Sector!C:D,2,FALSE))</f>
        <v>COM</v>
      </c>
      <c r="AB659" s="4" t="str">
        <f t="shared" si="21"/>
        <v>kermann.luo</v>
      </c>
      <c r="AC659" s="4"/>
      <c r="AD659" s="4"/>
      <c r="AE659" s="4"/>
      <c r="AF659" s="4"/>
      <c r="AG659" s="4"/>
    </row>
    <row r="660" spans="1:33" x14ac:dyDescent="0.25">
      <c r="A660" s="57">
        <v>42251.717555671297</v>
      </c>
      <c r="B660" s="32" t="s">
        <v>284</v>
      </c>
      <c r="C660" s="32" t="s">
        <v>4601</v>
      </c>
      <c r="D660" s="32" t="s">
        <v>4602</v>
      </c>
      <c r="E660" s="32" t="s">
        <v>6522</v>
      </c>
      <c r="F660" s="32" t="s">
        <v>6523</v>
      </c>
      <c r="G660" s="32" t="s">
        <v>2048</v>
      </c>
      <c r="H660" s="32" t="s">
        <v>2049</v>
      </c>
      <c r="I660" s="32" t="s">
        <v>2013</v>
      </c>
      <c r="J660" s="35">
        <v>0</v>
      </c>
      <c r="K660" s="35">
        <v>0</v>
      </c>
      <c r="L660" s="35">
        <v>14.25</v>
      </c>
      <c r="M660" s="35">
        <v>0</v>
      </c>
      <c r="N660" s="32" t="s">
        <v>19</v>
      </c>
      <c r="O660" s="32" t="s">
        <v>41</v>
      </c>
      <c r="P660" s="32">
        <v>1</v>
      </c>
      <c r="Q660" s="32" t="s">
        <v>6524</v>
      </c>
      <c r="R660" s="39">
        <f t="shared" si="20"/>
        <v>1509</v>
      </c>
      <c r="S660" s="5" t="s">
        <v>51</v>
      </c>
      <c r="T660" s="5" t="s">
        <v>64</v>
      </c>
      <c r="U660" s="2"/>
      <c r="V660" s="2" t="str">
        <f>IF($J660+$L660=0,"nil",IF(OR($B660="TCU-WS",$B660=""),"non comm",IF(OR($G660="contract_cover",$H660="fixed price"),VLOOKUP($I660,'[1]mapping 2015'!$A:$B,2,FALSE),VLOOKUP($G660,'[1]mapping 2015'!$A:$B,2,FALSE))))</f>
        <v>SBM 2.1 IIPS</v>
      </c>
      <c r="W660" s="37">
        <f>IF(OR(V660="non comm",V660="nil",J660=0),0,IF(V660="SBM 2.1 IIPS",J660*VLOOKUP(N660,'[2]NGP%'!$C:$D,2,FALSE),J660*SUMIFS('[2]NGP%'!$D:$D,'[2]NGP%'!$A:$A,V660,'[2]NGP%'!$B:$B,AA660)))</f>
        <v>0</v>
      </c>
      <c r="X660" s="37">
        <f>IF(OR(V660="non comm",V660="nil",J660=0),0,IF(V660="SBM 2.1 IIPS",J660*VLOOKUP(N660,'[2]NGP%'!$C:$E,3,FALSE),J660*SUMIFS('[2]NGP%'!$E:$E,'[2]NGP%'!$A:$A,V660,'[2]NGP%'!$B:$B,AA660)))</f>
        <v>0</v>
      </c>
      <c r="Y660" s="32"/>
      <c r="Z660" s="54" t="str">
        <f>IF(MID(H660,1,4)="Item","Nil",IF(G660="contract_cover",VLOOKUP(I660,'svc type'!C:D,2,FALSE),VLOOKUP(G660,'svc type'!A:D,4,FALSE)))</f>
        <v>IIPS</v>
      </c>
      <c r="AA660" s="4" t="str">
        <f>IF(B660="","",VLOOKUP(B660,Sector!C:D,2,FALSE))</f>
        <v>COM</v>
      </c>
      <c r="AB660" s="4" t="str">
        <f t="shared" si="21"/>
        <v>kermann.luo</v>
      </c>
      <c r="AC660" s="4"/>
      <c r="AD660" s="4"/>
      <c r="AE660" s="4"/>
      <c r="AF660" s="4"/>
      <c r="AG660" s="4"/>
    </row>
    <row r="661" spans="1:33" x14ac:dyDescent="0.25">
      <c r="A661" s="57">
        <v>42251.717555671297</v>
      </c>
      <c r="B661" s="32" t="s">
        <v>284</v>
      </c>
      <c r="C661" s="32" t="s">
        <v>4601</v>
      </c>
      <c r="D661" s="32" t="s">
        <v>4602</v>
      </c>
      <c r="E661" s="32" t="s">
        <v>6522</v>
      </c>
      <c r="F661" s="32" t="s">
        <v>6523</v>
      </c>
      <c r="G661" s="32" t="s">
        <v>35</v>
      </c>
      <c r="H661" s="32" t="s">
        <v>38</v>
      </c>
      <c r="I661" s="32" t="s">
        <v>2013</v>
      </c>
      <c r="J661" s="35">
        <v>0</v>
      </c>
      <c r="K661" s="35">
        <v>0</v>
      </c>
      <c r="L661" s="35">
        <v>0</v>
      </c>
      <c r="M661" s="35">
        <v>5.8</v>
      </c>
      <c r="N661" s="32" t="s">
        <v>19</v>
      </c>
      <c r="O661" s="32" t="s">
        <v>41</v>
      </c>
      <c r="P661" s="32">
        <v>1</v>
      </c>
      <c r="Q661" s="32" t="s">
        <v>6524</v>
      </c>
      <c r="R661" s="39">
        <f t="shared" si="20"/>
        <v>1509</v>
      </c>
      <c r="S661" s="5" t="s">
        <v>51</v>
      </c>
      <c r="T661" s="5" t="s">
        <v>64</v>
      </c>
      <c r="U661" s="2"/>
      <c r="V661" s="2" t="str">
        <f>IF($J661+$L661=0,"nil",IF(OR($B661="TCU-WS",$B661=""),"non comm",IF(OR($G661="contract_cover",$H661="fixed price"),VLOOKUP($I661,'[1]mapping 2015'!$A:$B,2,FALSE),VLOOKUP($G661,'[1]mapping 2015'!$A:$B,2,FALSE))))</f>
        <v>nil</v>
      </c>
      <c r="W661" s="37">
        <f>IF(OR(V661="non comm",V661="nil",J661=0),0,IF(V661="SBM 2.1 IIPS",J661*VLOOKUP(N661,'[2]NGP%'!$C:$D,2,FALSE),J661*SUMIFS('[2]NGP%'!$D:$D,'[2]NGP%'!$A:$A,V661,'[2]NGP%'!$B:$B,AA661)))</f>
        <v>0</v>
      </c>
      <c r="X661" s="37">
        <f>IF(OR(V661="non comm",V661="nil",J661=0),0,IF(V661="SBM 2.1 IIPS",J661*VLOOKUP(N661,'[2]NGP%'!$C:$E,3,FALSE),J661*SUMIFS('[2]NGP%'!$E:$E,'[2]NGP%'!$A:$A,V661,'[2]NGP%'!$B:$B,AA661)))</f>
        <v>0</v>
      </c>
      <c r="Y661" s="32"/>
      <c r="Z661" s="54" t="str">
        <f>IF(MID(H661,1,4)="Item","Nil",IF(G661="contract_cover",VLOOKUP(I661,'svc type'!C:D,2,FALSE),VLOOKUP(G661,'svc type'!A:D,4,FALSE)))</f>
        <v>Exp</v>
      </c>
      <c r="AA661" s="4" t="str">
        <f>IF(B661="","",VLOOKUP(B661,Sector!C:D,2,FALSE))</f>
        <v>COM</v>
      </c>
      <c r="AB661" s="4" t="str">
        <f t="shared" si="21"/>
        <v>kermann.luo</v>
      </c>
      <c r="AC661" s="4"/>
      <c r="AD661" s="4"/>
      <c r="AE661" s="4"/>
      <c r="AF661" s="4"/>
      <c r="AG661" s="4"/>
    </row>
    <row r="662" spans="1:33" x14ac:dyDescent="0.25">
      <c r="A662" s="57">
        <v>42251.71873912037</v>
      </c>
      <c r="B662" s="32" t="s">
        <v>4333</v>
      </c>
      <c r="C662" s="32" t="s">
        <v>335</v>
      </c>
      <c r="D662" s="32" t="s">
        <v>334</v>
      </c>
      <c r="E662" s="32" t="s">
        <v>5908</v>
      </c>
      <c r="F662" s="32" t="s">
        <v>6525</v>
      </c>
      <c r="G662" s="32" t="s">
        <v>25</v>
      </c>
      <c r="H662" s="32" t="s">
        <v>26</v>
      </c>
      <c r="I662" s="32" t="s">
        <v>2006</v>
      </c>
      <c r="J662" s="35">
        <v>0</v>
      </c>
      <c r="K662" s="35">
        <v>0</v>
      </c>
      <c r="L662" s="35">
        <v>0</v>
      </c>
      <c r="M662" s="35">
        <v>0</v>
      </c>
      <c r="N662" s="32" t="s">
        <v>19</v>
      </c>
      <c r="O662" s="32" t="s">
        <v>41</v>
      </c>
      <c r="P662" s="32">
        <v>1</v>
      </c>
      <c r="Q662" s="32" t="s">
        <v>6526</v>
      </c>
      <c r="R662" s="39">
        <f t="shared" si="20"/>
        <v>1509</v>
      </c>
      <c r="S662" s="5" t="s">
        <v>51</v>
      </c>
      <c r="T662" s="5" t="s">
        <v>64</v>
      </c>
      <c r="U662" s="2"/>
      <c r="V662" s="2" t="str">
        <f>IF($J662+$L662=0,"nil",IF(OR($B662="TCU-WS",$B662=""),"non comm",IF(OR($G662="contract_cover",$H662="fixed price"),VLOOKUP($I662,'[1]mapping 2015'!$A:$B,2,FALSE),VLOOKUP($G662,'[1]mapping 2015'!$A:$B,2,FALSE))))</f>
        <v>nil</v>
      </c>
      <c r="W662" s="37">
        <f>IF(OR(V662="non comm",V662="nil",J662=0),0,IF(V662="SBM 2.1 IIPS",J662*VLOOKUP(N662,'[2]NGP%'!$C:$D,2,FALSE),J662*SUMIFS('[2]NGP%'!$D:$D,'[2]NGP%'!$A:$A,V662,'[2]NGP%'!$B:$B,AA662)))</f>
        <v>0</v>
      </c>
      <c r="X662" s="37">
        <f>IF(OR(V662="non comm",V662="nil",J662=0),0,IF(V662="SBM 2.1 IIPS",J662*VLOOKUP(N662,'[2]NGP%'!$C:$E,3,FALSE),J662*SUMIFS('[2]NGP%'!$E:$E,'[2]NGP%'!$A:$A,V662,'[2]NGP%'!$B:$B,AA662)))</f>
        <v>0</v>
      </c>
      <c r="Y662" s="32"/>
      <c r="Z662" s="54" t="str">
        <f>IF(MID(H662,1,4)="Item","Nil",IF(G662="contract_cover",VLOOKUP(I662,'svc type'!C:D,2,FALSE),VLOOKUP(G662,'svc type'!A:D,4,FALSE)))</f>
        <v>IIPS</v>
      </c>
      <c r="AA662" s="4" t="str">
        <f>IF(B662="","",VLOOKUP(B662,Sector!C:D,2,FALSE))</f>
        <v>PUB</v>
      </c>
      <c r="AB662" s="4" t="str">
        <f t="shared" si="21"/>
        <v>ronnie.lim</v>
      </c>
      <c r="AC662" s="4"/>
      <c r="AD662" s="4"/>
      <c r="AE662" s="4"/>
      <c r="AF662" s="4"/>
      <c r="AG662" s="4"/>
    </row>
    <row r="663" spans="1:33" x14ac:dyDescent="0.25">
      <c r="A663" s="57">
        <v>42251.71873912037</v>
      </c>
      <c r="B663" s="32" t="s">
        <v>4333</v>
      </c>
      <c r="C663" s="32" t="s">
        <v>335</v>
      </c>
      <c r="D663" s="32" t="s">
        <v>334</v>
      </c>
      <c r="E663" s="32" t="s">
        <v>5908</v>
      </c>
      <c r="F663" s="32" t="s">
        <v>6525</v>
      </c>
      <c r="G663" s="32" t="s">
        <v>367</v>
      </c>
      <c r="H663" s="32" t="s">
        <v>366</v>
      </c>
      <c r="I663" s="32" t="s">
        <v>2006</v>
      </c>
      <c r="J663" s="35">
        <v>0</v>
      </c>
      <c r="K663" s="35">
        <v>0</v>
      </c>
      <c r="L663" s="35">
        <v>14.25</v>
      </c>
      <c r="M663" s="35">
        <v>0</v>
      </c>
      <c r="N663" s="32" t="s">
        <v>19</v>
      </c>
      <c r="O663" s="32" t="s">
        <v>41</v>
      </c>
      <c r="P663" s="32">
        <v>1</v>
      </c>
      <c r="Q663" s="32" t="s">
        <v>6526</v>
      </c>
      <c r="R663" s="39">
        <f t="shared" si="20"/>
        <v>1509</v>
      </c>
      <c r="S663" s="5" t="s">
        <v>51</v>
      </c>
      <c r="T663" s="5" t="s">
        <v>64</v>
      </c>
      <c r="U663" s="2"/>
      <c r="V663" s="2" t="str">
        <f>IF($J663+$L663=0,"nil",IF(OR($B663="TCU-WS",$B663=""),"non comm",IF(OR($G663="contract_cover",$H663="fixed price"),VLOOKUP($I663,'[1]mapping 2015'!$A:$B,2,FALSE),VLOOKUP($G663,'[1]mapping 2015'!$A:$B,2,FALSE))))</f>
        <v>SBM 2.1 IIPS</v>
      </c>
      <c r="W663" s="37">
        <f>IF(OR(V663="non comm",V663="nil",J663=0),0,IF(V663="SBM 2.1 IIPS",J663*VLOOKUP(N663,'[2]NGP%'!$C:$D,2,FALSE),J663*SUMIFS('[2]NGP%'!$D:$D,'[2]NGP%'!$A:$A,V663,'[2]NGP%'!$B:$B,AA663)))</f>
        <v>0</v>
      </c>
      <c r="X663" s="37">
        <f>IF(OR(V663="non comm",V663="nil",J663=0),0,IF(V663="SBM 2.1 IIPS",J663*VLOOKUP(N663,'[2]NGP%'!$C:$E,3,FALSE),J663*SUMIFS('[2]NGP%'!$E:$E,'[2]NGP%'!$A:$A,V663,'[2]NGP%'!$B:$B,AA663)))</f>
        <v>0</v>
      </c>
      <c r="Y663" s="32"/>
      <c r="Z663" s="54" t="str">
        <f>IF(MID(H663,1,4)="Item","Nil",IF(G663="contract_cover",VLOOKUP(I663,'svc type'!C:D,2,FALSE),VLOOKUP(G663,'svc type'!A:D,4,FALSE)))</f>
        <v>IIPS</v>
      </c>
      <c r="AA663" s="4" t="str">
        <f>IF(B663="","",VLOOKUP(B663,Sector!C:D,2,FALSE))</f>
        <v>PUB</v>
      </c>
      <c r="AB663" s="4" t="str">
        <f t="shared" si="21"/>
        <v>ronnie.lim</v>
      </c>
      <c r="AC663" s="4"/>
      <c r="AD663" s="4"/>
      <c r="AE663" s="4"/>
      <c r="AF663" s="4"/>
      <c r="AG663" s="4"/>
    </row>
    <row r="664" spans="1:33" x14ac:dyDescent="0.25">
      <c r="A664" s="57">
        <v>42251.720432604168</v>
      </c>
      <c r="B664" s="32" t="s">
        <v>4333</v>
      </c>
      <c r="C664" s="32" t="s">
        <v>335</v>
      </c>
      <c r="D664" s="32" t="s">
        <v>334</v>
      </c>
      <c r="E664" s="32" t="s">
        <v>5909</v>
      </c>
      <c r="F664" s="32" t="s">
        <v>6527</v>
      </c>
      <c r="G664" s="32" t="s">
        <v>367</v>
      </c>
      <c r="H664" s="32" t="s">
        <v>366</v>
      </c>
      <c r="I664" s="32" t="s">
        <v>2007</v>
      </c>
      <c r="J664" s="35">
        <v>0</v>
      </c>
      <c r="K664" s="35">
        <v>0</v>
      </c>
      <c r="L664" s="35">
        <v>0</v>
      </c>
      <c r="M664" s="35">
        <v>0</v>
      </c>
      <c r="N664" s="32" t="s">
        <v>19</v>
      </c>
      <c r="O664" s="32" t="s">
        <v>41</v>
      </c>
      <c r="P664" s="32">
        <v>1</v>
      </c>
      <c r="Q664" s="32" t="s">
        <v>6528</v>
      </c>
      <c r="R664" s="39">
        <f t="shared" si="20"/>
        <v>1509</v>
      </c>
      <c r="S664" s="5" t="s">
        <v>51</v>
      </c>
      <c r="T664" s="5" t="s">
        <v>64</v>
      </c>
      <c r="U664" s="2"/>
      <c r="V664" s="2" t="str">
        <f>IF($J664+$L664=0,"nil",IF(OR($B664="TCU-WS",$B664=""),"non comm",IF(OR($G664="contract_cover",$H664="fixed price"),VLOOKUP($I664,'[1]mapping 2015'!$A:$B,2,FALSE),VLOOKUP($G664,'[1]mapping 2015'!$A:$B,2,FALSE))))</f>
        <v>nil</v>
      </c>
      <c r="W664" s="37">
        <f>IF(OR(V664="non comm",V664="nil",J664=0),0,IF(V664="SBM 2.1 IIPS",J664*VLOOKUP(N664,'[2]NGP%'!$C:$D,2,FALSE),J664*SUMIFS('[2]NGP%'!$D:$D,'[2]NGP%'!$A:$A,V664,'[2]NGP%'!$B:$B,AA664)))</f>
        <v>0</v>
      </c>
      <c r="X664" s="37">
        <f>IF(OR(V664="non comm",V664="nil",J664=0),0,IF(V664="SBM 2.1 IIPS",J664*VLOOKUP(N664,'[2]NGP%'!$C:$E,3,FALSE),J664*SUMIFS('[2]NGP%'!$E:$E,'[2]NGP%'!$A:$A,V664,'[2]NGP%'!$B:$B,AA664)))</f>
        <v>0</v>
      </c>
      <c r="Y664" s="32"/>
      <c r="Z664" s="54" t="str">
        <f>IF(MID(H664,1,4)="Item","Nil",IF(G664="contract_cover",VLOOKUP(I664,'svc type'!C:D,2,FALSE),VLOOKUP(G664,'svc type'!A:D,4,FALSE)))</f>
        <v>IIPS</v>
      </c>
      <c r="AA664" s="4" t="str">
        <f>IF(B664="","",VLOOKUP(B664,Sector!C:D,2,FALSE))</f>
        <v>PUB</v>
      </c>
      <c r="AB664" s="4" t="str">
        <f t="shared" si="21"/>
        <v>ronnie.lim</v>
      </c>
      <c r="AC664" s="4"/>
      <c r="AD664" s="4"/>
      <c r="AE664" s="4"/>
      <c r="AF664" s="4"/>
      <c r="AG664" s="4"/>
    </row>
    <row r="665" spans="1:33" x14ac:dyDescent="0.25">
      <c r="A665" s="57">
        <v>42251.722795636575</v>
      </c>
      <c r="B665" s="32" t="s">
        <v>31</v>
      </c>
      <c r="C665" s="32" t="s">
        <v>6529</v>
      </c>
      <c r="D665" s="32" t="s">
        <v>6530</v>
      </c>
      <c r="E665" s="32" t="s">
        <v>5855</v>
      </c>
      <c r="F665" s="32" t="s">
        <v>6531</v>
      </c>
      <c r="G665" s="32" t="s">
        <v>39</v>
      </c>
      <c r="H665" s="32" t="s">
        <v>40</v>
      </c>
      <c r="I665" s="32" t="s">
        <v>2013</v>
      </c>
      <c r="J665" s="35">
        <v>0</v>
      </c>
      <c r="K665" s="35">
        <v>0</v>
      </c>
      <c r="L665" s="35">
        <v>0</v>
      </c>
      <c r="M665" s="35">
        <v>0</v>
      </c>
      <c r="N665" s="32" t="s">
        <v>19</v>
      </c>
      <c r="O665" s="32" t="s">
        <v>41</v>
      </c>
      <c r="P665" s="32">
        <v>1</v>
      </c>
      <c r="Q665" s="32" t="s">
        <v>6532</v>
      </c>
      <c r="R665" s="39">
        <f t="shared" si="20"/>
        <v>1509</v>
      </c>
      <c r="S665" s="5" t="s">
        <v>51</v>
      </c>
      <c r="T665" s="5" t="s">
        <v>64</v>
      </c>
      <c r="U665" s="2"/>
      <c r="V665" s="2" t="str">
        <f>IF($J665+$L665=0,"nil",IF(OR($B665="TCU-WS",$B665=""),"non comm",IF(OR($G665="contract_cover",$H665="fixed price"),VLOOKUP($I665,'[1]mapping 2015'!$A:$B,2,FALSE),VLOOKUP($G665,'[1]mapping 2015'!$A:$B,2,FALSE))))</f>
        <v>nil</v>
      </c>
      <c r="W665" s="37">
        <f>IF(OR(V665="non comm",V665="nil",J665=0),0,IF(V665="SBM 2.1 IIPS",J665*VLOOKUP(N665,'[2]NGP%'!$C:$D,2,FALSE),J665*SUMIFS('[2]NGP%'!$D:$D,'[2]NGP%'!$A:$A,V665,'[2]NGP%'!$B:$B,AA665)))</f>
        <v>0</v>
      </c>
      <c r="X665" s="37">
        <f>IF(OR(V665="non comm",V665="nil",J665=0),0,IF(V665="SBM 2.1 IIPS",J665*VLOOKUP(N665,'[2]NGP%'!$C:$E,3,FALSE),J665*SUMIFS('[2]NGP%'!$E:$E,'[2]NGP%'!$A:$A,V665,'[2]NGP%'!$B:$B,AA665)))</f>
        <v>0</v>
      </c>
      <c r="Y665" s="32"/>
      <c r="Z665" s="54" t="str">
        <f>IF(MID(H665,1,4)="Item","Nil",IF(G665="contract_cover",VLOOKUP(I665,'svc type'!C:D,2,FALSE),VLOOKUP(G665,'svc type'!A:D,4,FALSE)))</f>
        <v>IIPS</v>
      </c>
      <c r="AA665" s="4" t="str">
        <f>IF(B665="","",VLOOKUP(B665,Sector!C:D,2,FALSE))</f>
        <v>COM</v>
      </c>
      <c r="AB665" s="4" t="str">
        <f t="shared" si="21"/>
        <v>anson.ong</v>
      </c>
      <c r="AC665" s="4"/>
      <c r="AD665" s="4"/>
      <c r="AE665" s="4"/>
      <c r="AF665" s="4"/>
      <c r="AG665" s="4"/>
    </row>
    <row r="666" spans="1:33" x14ac:dyDescent="0.25">
      <c r="A666" s="57">
        <v>42251.72738773148</v>
      </c>
      <c r="B666" s="32" t="s">
        <v>4333</v>
      </c>
      <c r="C666" s="32" t="s">
        <v>335</v>
      </c>
      <c r="D666" s="32" t="s">
        <v>334</v>
      </c>
      <c r="E666" s="32" t="s">
        <v>5910</v>
      </c>
      <c r="F666" s="32" t="s">
        <v>6533</v>
      </c>
      <c r="G666" s="32" t="s">
        <v>25</v>
      </c>
      <c r="H666" s="32" t="s">
        <v>26</v>
      </c>
      <c r="I666" s="32" t="s">
        <v>2006</v>
      </c>
      <c r="J666" s="35">
        <v>0</v>
      </c>
      <c r="K666" s="35">
        <v>0</v>
      </c>
      <c r="L666" s="35">
        <v>0</v>
      </c>
      <c r="M666" s="35">
        <v>0</v>
      </c>
      <c r="N666" s="32" t="s">
        <v>19</v>
      </c>
      <c r="O666" s="32" t="s">
        <v>41</v>
      </c>
      <c r="P666" s="32">
        <v>1</v>
      </c>
      <c r="Q666" s="32" t="s">
        <v>6534</v>
      </c>
      <c r="R666" s="39">
        <f t="shared" si="20"/>
        <v>1509</v>
      </c>
      <c r="S666" s="5" t="s">
        <v>51</v>
      </c>
      <c r="T666" s="5" t="s">
        <v>64</v>
      </c>
      <c r="U666" s="2"/>
      <c r="V666" s="2" t="str">
        <f>IF($J666+$L666=0,"nil",IF(OR($B666="TCU-WS",$B666=""),"non comm",IF(OR($G666="contract_cover",$H666="fixed price"),VLOOKUP($I666,'[1]mapping 2015'!$A:$B,2,FALSE),VLOOKUP($G666,'[1]mapping 2015'!$A:$B,2,FALSE))))</f>
        <v>nil</v>
      </c>
      <c r="W666" s="37">
        <f>IF(OR(V666="non comm",V666="nil",J666=0),0,IF(V666="SBM 2.1 IIPS",J666*VLOOKUP(N666,'[2]NGP%'!$C:$D,2,FALSE),J666*SUMIFS('[2]NGP%'!$D:$D,'[2]NGP%'!$A:$A,V666,'[2]NGP%'!$B:$B,AA666)))</f>
        <v>0</v>
      </c>
      <c r="X666" s="37">
        <f>IF(OR(V666="non comm",V666="nil",J666=0),0,IF(V666="SBM 2.1 IIPS",J666*VLOOKUP(N666,'[2]NGP%'!$C:$E,3,FALSE),J666*SUMIFS('[2]NGP%'!$E:$E,'[2]NGP%'!$A:$A,V666,'[2]NGP%'!$B:$B,AA666)))</f>
        <v>0</v>
      </c>
      <c r="Y666" s="32"/>
      <c r="Z666" s="54" t="str">
        <f>IF(MID(H666,1,4)="Item","Nil",IF(G666="contract_cover",VLOOKUP(I666,'svc type'!C:D,2,FALSE),VLOOKUP(G666,'svc type'!A:D,4,FALSE)))</f>
        <v>IIPS</v>
      </c>
      <c r="AA666" s="4" t="str">
        <f>IF(B666="","",VLOOKUP(B666,Sector!C:D,2,FALSE))</f>
        <v>PUB</v>
      </c>
      <c r="AB666" s="4" t="str">
        <f t="shared" si="21"/>
        <v>ronnie.lim</v>
      </c>
      <c r="AC666" s="4"/>
      <c r="AD666" s="4"/>
      <c r="AE666" s="4"/>
      <c r="AF666" s="4"/>
      <c r="AG666" s="4"/>
    </row>
    <row r="667" spans="1:33" x14ac:dyDescent="0.25">
      <c r="A667" s="57">
        <v>42251.72738773148</v>
      </c>
      <c r="B667" s="32" t="s">
        <v>4333</v>
      </c>
      <c r="C667" s="32" t="s">
        <v>335</v>
      </c>
      <c r="D667" s="32" t="s">
        <v>334</v>
      </c>
      <c r="E667" s="32" t="s">
        <v>5910</v>
      </c>
      <c r="F667" s="32" t="s">
        <v>6533</v>
      </c>
      <c r="G667" s="32" t="s">
        <v>367</v>
      </c>
      <c r="H667" s="32" t="s">
        <v>366</v>
      </c>
      <c r="I667" s="32" t="s">
        <v>2006</v>
      </c>
      <c r="J667" s="35">
        <v>0</v>
      </c>
      <c r="K667" s="35">
        <v>0</v>
      </c>
      <c r="L667" s="35">
        <v>14.25</v>
      </c>
      <c r="M667" s="35">
        <v>0</v>
      </c>
      <c r="N667" s="32" t="s">
        <v>19</v>
      </c>
      <c r="O667" s="32" t="s">
        <v>41</v>
      </c>
      <c r="P667" s="32">
        <v>1</v>
      </c>
      <c r="Q667" s="32" t="s">
        <v>6534</v>
      </c>
      <c r="R667" s="39">
        <f t="shared" si="20"/>
        <v>1509</v>
      </c>
      <c r="S667" s="5" t="s">
        <v>51</v>
      </c>
      <c r="T667" s="5" t="s">
        <v>64</v>
      </c>
      <c r="U667" s="2"/>
      <c r="V667" s="2" t="str">
        <f>IF($J667+$L667=0,"nil",IF(OR($B667="TCU-WS",$B667=""),"non comm",IF(OR($G667="contract_cover",$H667="fixed price"),VLOOKUP($I667,'[1]mapping 2015'!$A:$B,2,FALSE),VLOOKUP($G667,'[1]mapping 2015'!$A:$B,2,FALSE))))</f>
        <v>SBM 2.1 IIPS</v>
      </c>
      <c r="W667" s="37">
        <f>IF(OR(V667="non comm",V667="nil",J667=0),0,IF(V667="SBM 2.1 IIPS",J667*VLOOKUP(N667,'[2]NGP%'!$C:$D,2,FALSE),J667*SUMIFS('[2]NGP%'!$D:$D,'[2]NGP%'!$A:$A,V667,'[2]NGP%'!$B:$B,AA667)))</f>
        <v>0</v>
      </c>
      <c r="X667" s="37">
        <f>IF(OR(V667="non comm",V667="nil",J667=0),0,IF(V667="SBM 2.1 IIPS",J667*VLOOKUP(N667,'[2]NGP%'!$C:$E,3,FALSE),J667*SUMIFS('[2]NGP%'!$E:$E,'[2]NGP%'!$A:$A,V667,'[2]NGP%'!$B:$B,AA667)))</f>
        <v>0</v>
      </c>
      <c r="Y667" s="32"/>
      <c r="Z667" s="54" t="str">
        <f>IF(MID(H667,1,4)="Item","Nil",IF(G667="contract_cover",VLOOKUP(I667,'svc type'!C:D,2,FALSE),VLOOKUP(G667,'svc type'!A:D,4,FALSE)))</f>
        <v>IIPS</v>
      </c>
      <c r="AA667" s="4" t="str">
        <f>IF(B667="","",VLOOKUP(B667,Sector!C:D,2,FALSE))</f>
        <v>PUB</v>
      </c>
      <c r="AB667" s="4" t="str">
        <f t="shared" si="21"/>
        <v>ronnie.lim</v>
      </c>
      <c r="AC667" s="4"/>
      <c r="AD667" s="4"/>
      <c r="AE667" s="4"/>
      <c r="AF667" s="4"/>
      <c r="AG667" s="4"/>
    </row>
    <row r="668" spans="1:33" x14ac:dyDescent="0.25">
      <c r="A668" s="57">
        <v>42251.728449652779</v>
      </c>
      <c r="B668" s="32" t="s">
        <v>4333</v>
      </c>
      <c r="C668" s="32" t="s">
        <v>335</v>
      </c>
      <c r="D668" s="32" t="s">
        <v>334</v>
      </c>
      <c r="E668" s="32" t="s">
        <v>5889</v>
      </c>
      <c r="F668" s="32" t="s">
        <v>6535</v>
      </c>
      <c r="G668" s="32" t="s">
        <v>367</v>
      </c>
      <c r="H668" s="32" t="s">
        <v>366</v>
      </c>
      <c r="I668" s="32" t="s">
        <v>2007</v>
      </c>
      <c r="J668" s="35">
        <v>0</v>
      </c>
      <c r="K668" s="35">
        <v>0</v>
      </c>
      <c r="L668" s="35">
        <v>0</v>
      </c>
      <c r="M668" s="35">
        <v>0</v>
      </c>
      <c r="N668" s="32" t="s">
        <v>19</v>
      </c>
      <c r="O668" s="32" t="s">
        <v>41</v>
      </c>
      <c r="P668" s="32">
        <v>1</v>
      </c>
      <c r="Q668" s="32" t="s">
        <v>6536</v>
      </c>
      <c r="R668" s="39">
        <f t="shared" si="20"/>
        <v>1509</v>
      </c>
      <c r="S668" s="5" t="s">
        <v>51</v>
      </c>
      <c r="T668" s="5" t="s">
        <v>64</v>
      </c>
      <c r="U668" s="2"/>
      <c r="V668" s="2" t="str">
        <f>IF($J668+$L668=0,"nil",IF(OR($B668="TCU-WS",$B668=""),"non comm",IF(OR($G668="contract_cover",$H668="fixed price"),VLOOKUP($I668,'[1]mapping 2015'!$A:$B,2,FALSE),VLOOKUP($G668,'[1]mapping 2015'!$A:$B,2,FALSE))))</f>
        <v>nil</v>
      </c>
      <c r="W668" s="37">
        <f>IF(OR(V668="non comm",V668="nil",J668=0),0,IF(V668="SBM 2.1 IIPS",J668*VLOOKUP(N668,'[2]NGP%'!$C:$D,2,FALSE),J668*SUMIFS('[2]NGP%'!$D:$D,'[2]NGP%'!$A:$A,V668,'[2]NGP%'!$B:$B,AA668)))</f>
        <v>0</v>
      </c>
      <c r="X668" s="37">
        <f>IF(OR(V668="non comm",V668="nil",J668=0),0,IF(V668="SBM 2.1 IIPS",J668*VLOOKUP(N668,'[2]NGP%'!$C:$E,3,FALSE),J668*SUMIFS('[2]NGP%'!$E:$E,'[2]NGP%'!$A:$A,V668,'[2]NGP%'!$B:$B,AA668)))</f>
        <v>0</v>
      </c>
      <c r="Y668" s="32"/>
      <c r="Z668" s="54" t="str">
        <f>IF(MID(H668,1,4)="Item","Nil",IF(G668="contract_cover",VLOOKUP(I668,'svc type'!C:D,2,FALSE),VLOOKUP(G668,'svc type'!A:D,4,FALSE)))</f>
        <v>IIPS</v>
      </c>
      <c r="AA668" s="4" t="str">
        <f>IF(B668="","",VLOOKUP(B668,Sector!C:D,2,FALSE))</f>
        <v>PUB</v>
      </c>
      <c r="AB668" s="4" t="str">
        <f t="shared" si="21"/>
        <v>ronnie.lim</v>
      </c>
      <c r="AC668" s="4"/>
      <c r="AD668" s="4"/>
      <c r="AE668" s="4"/>
      <c r="AF668" s="4"/>
      <c r="AG668" s="4"/>
    </row>
    <row r="669" spans="1:33" x14ac:dyDescent="0.25">
      <c r="A669" s="57">
        <v>42251.733254131941</v>
      </c>
      <c r="B669" s="32" t="s">
        <v>4333</v>
      </c>
      <c r="C669" s="32" t="s">
        <v>335</v>
      </c>
      <c r="D669" s="32" t="s">
        <v>334</v>
      </c>
      <c r="E669" s="32" t="s">
        <v>5903</v>
      </c>
      <c r="F669" s="32" t="s">
        <v>6537</v>
      </c>
      <c r="G669" s="32" t="s">
        <v>367</v>
      </c>
      <c r="H669" s="32" t="s">
        <v>366</v>
      </c>
      <c r="I669" s="32" t="s">
        <v>2007</v>
      </c>
      <c r="J669" s="35">
        <v>0</v>
      </c>
      <c r="K669" s="35">
        <v>0</v>
      </c>
      <c r="L669" s="35">
        <v>0</v>
      </c>
      <c r="M669" s="35">
        <v>0</v>
      </c>
      <c r="N669" s="32" t="s">
        <v>19</v>
      </c>
      <c r="O669" s="32" t="s">
        <v>41</v>
      </c>
      <c r="P669" s="32">
        <v>1</v>
      </c>
      <c r="Q669" s="32" t="s">
        <v>6538</v>
      </c>
      <c r="R669" s="39">
        <f t="shared" si="20"/>
        <v>1509</v>
      </c>
      <c r="S669" s="5" t="s">
        <v>51</v>
      </c>
      <c r="T669" s="5" t="s">
        <v>64</v>
      </c>
      <c r="U669" s="2"/>
      <c r="V669" s="2" t="str">
        <f>IF($J669+$L669=0,"nil",IF(OR($B669="TCU-WS",$B669=""),"non comm",IF(OR($G669="contract_cover",$H669="fixed price"),VLOOKUP($I669,'[1]mapping 2015'!$A:$B,2,FALSE),VLOOKUP($G669,'[1]mapping 2015'!$A:$B,2,FALSE))))</f>
        <v>nil</v>
      </c>
      <c r="W669" s="37">
        <f>IF(OR(V669="non comm",V669="nil",J669=0),0,IF(V669="SBM 2.1 IIPS",J669*VLOOKUP(N669,'[2]NGP%'!$C:$D,2,FALSE),J669*SUMIFS('[2]NGP%'!$D:$D,'[2]NGP%'!$A:$A,V669,'[2]NGP%'!$B:$B,AA669)))</f>
        <v>0</v>
      </c>
      <c r="X669" s="37">
        <f>IF(OR(V669="non comm",V669="nil",J669=0),0,IF(V669="SBM 2.1 IIPS",J669*VLOOKUP(N669,'[2]NGP%'!$C:$E,3,FALSE),J669*SUMIFS('[2]NGP%'!$E:$E,'[2]NGP%'!$A:$A,V669,'[2]NGP%'!$B:$B,AA669)))</f>
        <v>0</v>
      </c>
      <c r="Y669" s="32"/>
      <c r="Z669" s="54" t="str">
        <f>IF(MID(H669,1,4)="Item","Nil",IF(G669="contract_cover",VLOOKUP(I669,'svc type'!C:D,2,FALSE),VLOOKUP(G669,'svc type'!A:D,4,FALSE)))</f>
        <v>IIPS</v>
      </c>
      <c r="AA669" s="4" t="str">
        <f>IF(B669="","",VLOOKUP(B669,Sector!C:D,2,FALSE))</f>
        <v>PUB</v>
      </c>
      <c r="AB669" s="4" t="str">
        <f t="shared" si="21"/>
        <v>ronnie.lim</v>
      </c>
      <c r="AC669" s="4"/>
      <c r="AD669" s="4"/>
      <c r="AE669" s="4"/>
      <c r="AF669" s="4"/>
      <c r="AG669" s="4"/>
    </row>
    <row r="670" spans="1:33" x14ac:dyDescent="0.25">
      <c r="A670" s="57">
        <v>42251.738001770835</v>
      </c>
      <c r="B670" s="32" t="s">
        <v>4333</v>
      </c>
      <c r="C670" s="32" t="s">
        <v>335</v>
      </c>
      <c r="D670" s="32" t="s">
        <v>334</v>
      </c>
      <c r="E670" s="32" t="s">
        <v>5892</v>
      </c>
      <c r="F670" s="32" t="s">
        <v>6539</v>
      </c>
      <c r="G670" s="32" t="s">
        <v>25</v>
      </c>
      <c r="H670" s="32" t="s">
        <v>26</v>
      </c>
      <c r="I670" s="32" t="s">
        <v>2006</v>
      </c>
      <c r="J670" s="35">
        <v>0</v>
      </c>
      <c r="K670" s="35">
        <v>0</v>
      </c>
      <c r="L670" s="35">
        <v>0</v>
      </c>
      <c r="M670" s="35">
        <v>0</v>
      </c>
      <c r="N670" s="32" t="s">
        <v>19</v>
      </c>
      <c r="O670" s="32" t="s">
        <v>41</v>
      </c>
      <c r="P670" s="32">
        <v>1</v>
      </c>
      <c r="Q670" s="32" t="s">
        <v>6540</v>
      </c>
      <c r="R670" s="39">
        <f t="shared" si="20"/>
        <v>1509</v>
      </c>
      <c r="S670" s="5" t="s">
        <v>51</v>
      </c>
      <c r="T670" s="5" t="s">
        <v>64</v>
      </c>
      <c r="U670" s="2"/>
      <c r="V670" s="2" t="str">
        <f>IF($J670+$L670=0,"nil",IF(OR($B670="TCU-WS",$B670=""),"non comm",IF(OR($G670="contract_cover",$H670="fixed price"),VLOOKUP($I670,'[1]mapping 2015'!$A:$B,2,FALSE),VLOOKUP($G670,'[1]mapping 2015'!$A:$B,2,FALSE))))</f>
        <v>nil</v>
      </c>
      <c r="W670" s="37">
        <f>IF(OR(V670="non comm",V670="nil",J670=0),0,IF(V670="SBM 2.1 IIPS",J670*VLOOKUP(N670,'[2]NGP%'!$C:$D,2,FALSE),J670*SUMIFS('[2]NGP%'!$D:$D,'[2]NGP%'!$A:$A,V670,'[2]NGP%'!$B:$B,AA670)))</f>
        <v>0</v>
      </c>
      <c r="X670" s="37">
        <f>IF(OR(V670="non comm",V670="nil",J670=0),0,IF(V670="SBM 2.1 IIPS",J670*VLOOKUP(N670,'[2]NGP%'!$C:$E,3,FALSE),J670*SUMIFS('[2]NGP%'!$E:$E,'[2]NGP%'!$A:$A,V670,'[2]NGP%'!$B:$B,AA670)))</f>
        <v>0</v>
      </c>
      <c r="Y670" s="32"/>
      <c r="Z670" s="54" t="str">
        <f>IF(MID(H670,1,4)="Item","Nil",IF(G670="contract_cover",VLOOKUP(I670,'svc type'!C:D,2,FALSE),VLOOKUP(G670,'svc type'!A:D,4,FALSE)))</f>
        <v>IIPS</v>
      </c>
      <c r="AA670" s="4" t="str">
        <f>IF(B670="","",VLOOKUP(B670,Sector!C:D,2,FALSE))</f>
        <v>PUB</v>
      </c>
      <c r="AB670" s="4" t="str">
        <f t="shared" si="21"/>
        <v>ronnie.lim</v>
      </c>
      <c r="AC670" s="4"/>
      <c r="AD670" s="4"/>
      <c r="AE670" s="4"/>
      <c r="AF670" s="4"/>
      <c r="AG670" s="4"/>
    </row>
    <row r="671" spans="1:33" x14ac:dyDescent="0.25">
      <c r="A671" s="57">
        <v>42251.738001770835</v>
      </c>
      <c r="B671" s="32" t="s">
        <v>4333</v>
      </c>
      <c r="C671" s="32" t="s">
        <v>335</v>
      </c>
      <c r="D671" s="32" t="s">
        <v>334</v>
      </c>
      <c r="E671" s="32" t="s">
        <v>5892</v>
      </c>
      <c r="F671" s="32" t="s">
        <v>6539</v>
      </c>
      <c r="G671" s="32" t="s">
        <v>367</v>
      </c>
      <c r="H671" s="32" t="s">
        <v>366</v>
      </c>
      <c r="I671" s="32" t="s">
        <v>2006</v>
      </c>
      <c r="J671" s="35">
        <v>0</v>
      </c>
      <c r="K671" s="35">
        <v>0</v>
      </c>
      <c r="L671" s="35">
        <v>14.25</v>
      </c>
      <c r="M671" s="35">
        <v>0</v>
      </c>
      <c r="N671" s="32" t="s">
        <v>19</v>
      </c>
      <c r="O671" s="32" t="s">
        <v>41</v>
      </c>
      <c r="P671" s="32">
        <v>1</v>
      </c>
      <c r="Q671" s="32" t="s">
        <v>6540</v>
      </c>
      <c r="R671" s="39">
        <f t="shared" si="20"/>
        <v>1509</v>
      </c>
      <c r="S671" s="5" t="s">
        <v>51</v>
      </c>
      <c r="T671" s="5" t="s">
        <v>64</v>
      </c>
      <c r="U671" s="2"/>
      <c r="V671" s="2" t="str">
        <f>IF($J671+$L671=0,"nil",IF(OR($B671="TCU-WS",$B671=""),"non comm",IF(OR($G671="contract_cover",$H671="fixed price"),VLOOKUP($I671,'[1]mapping 2015'!$A:$B,2,FALSE),VLOOKUP($G671,'[1]mapping 2015'!$A:$B,2,FALSE))))</f>
        <v>SBM 2.1 IIPS</v>
      </c>
      <c r="W671" s="37">
        <f>IF(OR(V671="non comm",V671="nil",J671=0),0,IF(V671="SBM 2.1 IIPS",J671*VLOOKUP(N671,'[2]NGP%'!$C:$D,2,FALSE),J671*SUMIFS('[2]NGP%'!$D:$D,'[2]NGP%'!$A:$A,V671,'[2]NGP%'!$B:$B,AA671)))</f>
        <v>0</v>
      </c>
      <c r="X671" s="37">
        <f>IF(OR(V671="non comm",V671="nil",J671=0),0,IF(V671="SBM 2.1 IIPS",J671*VLOOKUP(N671,'[2]NGP%'!$C:$E,3,FALSE),J671*SUMIFS('[2]NGP%'!$E:$E,'[2]NGP%'!$A:$A,V671,'[2]NGP%'!$B:$B,AA671)))</f>
        <v>0</v>
      </c>
      <c r="Y671" s="32"/>
      <c r="Z671" s="54" t="str">
        <f>IF(MID(H671,1,4)="Item","Nil",IF(G671="contract_cover",VLOOKUP(I671,'svc type'!C:D,2,FALSE),VLOOKUP(G671,'svc type'!A:D,4,FALSE)))</f>
        <v>IIPS</v>
      </c>
      <c r="AA671" s="4" t="str">
        <f>IF(B671="","",VLOOKUP(B671,Sector!C:D,2,FALSE))</f>
        <v>PUB</v>
      </c>
      <c r="AB671" s="4" t="str">
        <f t="shared" si="21"/>
        <v>ronnie.lim</v>
      </c>
      <c r="AC671" s="4"/>
      <c r="AD671" s="4"/>
      <c r="AE671" s="4"/>
      <c r="AF671" s="4"/>
      <c r="AG671" s="4"/>
    </row>
    <row r="672" spans="1:33" x14ac:dyDescent="0.25">
      <c r="A672" s="57">
        <v>42251.739621446759</v>
      </c>
      <c r="B672" s="32" t="s">
        <v>4333</v>
      </c>
      <c r="C672" s="32" t="s">
        <v>335</v>
      </c>
      <c r="D672" s="32" t="s">
        <v>334</v>
      </c>
      <c r="E672" s="32" t="s">
        <v>5895</v>
      </c>
      <c r="F672" s="32" t="s">
        <v>6541</v>
      </c>
      <c r="G672" s="32" t="s">
        <v>25</v>
      </c>
      <c r="H672" s="32" t="s">
        <v>26</v>
      </c>
      <c r="I672" s="32" t="s">
        <v>2006</v>
      </c>
      <c r="J672" s="35">
        <v>0</v>
      </c>
      <c r="K672" s="35">
        <v>0</v>
      </c>
      <c r="L672" s="35">
        <v>0</v>
      </c>
      <c r="M672" s="35">
        <v>0</v>
      </c>
      <c r="N672" s="32" t="s">
        <v>19</v>
      </c>
      <c r="O672" s="32" t="s">
        <v>41</v>
      </c>
      <c r="P672" s="32">
        <v>1</v>
      </c>
      <c r="Q672" s="32" t="s">
        <v>6542</v>
      </c>
      <c r="R672" s="39">
        <f t="shared" si="20"/>
        <v>1509</v>
      </c>
      <c r="S672" s="5" t="s">
        <v>51</v>
      </c>
      <c r="T672" s="5" t="s">
        <v>64</v>
      </c>
      <c r="U672" s="2"/>
      <c r="V672" s="2" t="str">
        <f>IF($J672+$L672=0,"nil",IF(OR($B672="TCU-WS",$B672=""),"non comm",IF(OR($G672="contract_cover",$H672="fixed price"),VLOOKUP($I672,'[1]mapping 2015'!$A:$B,2,FALSE),VLOOKUP($G672,'[1]mapping 2015'!$A:$B,2,FALSE))))</f>
        <v>nil</v>
      </c>
      <c r="W672" s="37">
        <f>IF(OR(V672="non comm",V672="nil",J672=0),0,IF(V672="SBM 2.1 IIPS",J672*VLOOKUP(N672,'[2]NGP%'!$C:$D,2,FALSE),J672*SUMIFS('[2]NGP%'!$D:$D,'[2]NGP%'!$A:$A,V672,'[2]NGP%'!$B:$B,AA672)))</f>
        <v>0</v>
      </c>
      <c r="X672" s="37">
        <f>IF(OR(V672="non comm",V672="nil",J672=0),0,IF(V672="SBM 2.1 IIPS",J672*VLOOKUP(N672,'[2]NGP%'!$C:$E,3,FALSE),J672*SUMIFS('[2]NGP%'!$E:$E,'[2]NGP%'!$A:$A,V672,'[2]NGP%'!$B:$B,AA672)))</f>
        <v>0</v>
      </c>
      <c r="Y672" s="32"/>
      <c r="Z672" s="54" t="str">
        <f>IF(MID(H672,1,4)="Item","Nil",IF(G672="contract_cover",VLOOKUP(I672,'svc type'!C:D,2,FALSE),VLOOKUP(G672,'svc type'!A:D,4,FALSE)))</f>
        <v>IIPS</v>
      </c>
      <c r="AA672" s="4" t="str">
        <f>IF(B672="","",VLOOKUP(B672,Sector!C:D,2,FALSE))</f>
        <v>PUB</v>
      </c>
      <c r="AB672" s="4" t="str">
        <f t="shared" si="21"/>
        <v>ronnie.lim</v>
      </c>
      <c r="AC672" s="4"/>
      <c r="AD672" s="4"/>
      <c r="AE672" s="4"/>
      <c r="AF672" s="4"/>
      <c r="AG672" s="4"/>
    </row>
    <row r="673" spans="1:33" x14ac:dyDescent="0.25">
      <c r="A673" s="57">
        <v>42251.739621446759</v>
      </c>
      <c r="B673" s="32" t="s">
        <v>4333</v>
      </c>
      <c r="C673" s="32" t="s">
        <v>335</v>
      </c>
      <c r="D673" s="32" t="s">
        <v>334</v>
      </c>
      <c r="E673" s="32" t="s">
        <v>5895</v>
      </c>
      <c r="F673" s="32" t="s">
        <v>6541</v>
      </c>
      <c r="G673" s="32" t="s">
        <v>367</v>
      </c>
      <c r="H673" s="32" t="s">
        <v>366</v>
      </c>
      <c r="I673" s="32" t="s">
        <v>2006</v>
      </c>
      <c r="J673" s="35">
        <v>0</v>
      </c>
      <c r="K673" s="35">
        <v>0</v>
      </c>
      <c r="L673" s="35">
        <v>14.25</v>
      </c>
      <c r="M673" s="35">
        <v>0</v>
      </c>
      <c r="N673" s="32" t="s">
        <v>19</v>
      </c>
      <c r="O673" s="32" t="s">
        <v>41</v>
      </c>
      <c r="P673" s="32">
        <v>1</v>
      </c>
      <c r="Q673" s="32" t="s">
        <v>6542</v>
      </c>
      <c r="R673" s="39">
        <f t="shared" si="20"/>
        <v>1509</v>
      </c>
      <c r="S673" s="5" t="s">
        <v>51</v>
      </c>
      <c r="T673" s="5" t="s">
        <v>64</v>
      </c>
      <c r="U673" s="2"/>
      <c r="V673" s="2" t="str">
        <f>IF($J673+$L673=0,"nil",IF(OR($B673="TCU-WS",$B673=""),"non comm",IF(OR($G673="contract_cover",$H673="fixed price"),VLOOKUP($I673,'[1]mapping 2015'!$A:$B,2,FALSE),VLOOKUP($G673,'[1]mapping 2015'!$A:$B,2,FALSE))))</f>
        <v>SBM 2.1 IIPS</v>
      </c>
      <c r="W673" s="37">
        <f>IF(OR(V673="non comm",V673="nil",J673=0),0,IF(V673="SBM 2.1 IIPS",J673*VLOOKUP(N673,'[2]NGP%'!$C:$D,2,FALSE),J673*SUMIFS('[2]NGP%'!$D:$D,'[2]NGP%'!$A:$A,V673,'[2]NGP%'!$B:$B,AA673)))</f>
        <v>0</v>
      </c>
      <c r="X673" s="37">
        <f>IF(OR(V673="non comm",V673="nil",J673=0),0,IF(V673="SBM 2.1 IIPS",J673*VLOOKUP(N673,'[2]NGP%'!$C:$E,3,FALSE),J673*SUMIFS('[2]NGP%'!$E:$E,'[2]NGP%'!$A:$A,V673,'[2]NGP%'!$B:$B,AA673)))</f>
        <v>0</v>
      </c>
      <c r="Y673" s="32"/>
      <c r="Z673" s="54" t="str">
        <f>IF(MID(H673,1,4)="Item","Nil",IF(G673="contract_cover",VLOOKUP(I673,'svc type'!C:D,2,FALSE),VLOOKUP(G673,'svc type'!A:D,4,FALSE)))</f>
        <v>IIPS</v>
      </c>
      <c r="AA673" s="4" t="str">
        <f>IF(B673="","",VLOOKUP(B673,Sector!C:D,2,FALSE))</f>
        <v>PUB</v>
      </c>
      <c r="AB673" s="4" t="str">
        <f t="shared" si="21"/>
        <v>ronnie.lim</v>
      </c>
      <c r="AC673" s="4"/>
      <c r="AD673" s="4"/>
      <c r="AE673" s="4"/>
      <c r="AF673" s="4"/>
      <c r="AG673" s="4"/>
    </row>
    <row r="674" spans="1:33" x14ac:dyDescent="0.25">
      <c r="A674" s="57">
        <v>42251.740794988429</v>
      </c>
      <c r="B674" s="32" t="s">
        <v>4333</v>
      </c>
      <c r="C674" s="32" t="s">
        <v>335</v>
      </c>
      <c r="D674" s="32" t="s">
        <v>334</v>
      </c>
      <c r="E674" s="32" t="s">
        <v>5891</v>
      </c>
      <c r="F674" s="32" t="s">
        <v>6543</v>
      </c>
      <c r="G674" s="32" t="s">
        <v>25</v>
      </c>
      <c r="H674" s="32" t="s">
        <v>26</v>
      </c>
      <c r="I674" s="32" t="s">
        <v>2006</v>
      </c>
      <c r="J674" s="35">
        <v>0</v>
      </c>
      <c r="K674" s="35">
        <v>0</v>
      </c>
      <c r="L674" s="35">
        <v>0</v>
      </c>
      <c r="M674" s="35">
        <v>0</v>
      </c>
      <c r="N674" s="32" t="s">
        <v>19</v>
      </c>
      <c r="O674" s="32" t="s">
        <v>41</v>
      </c>
      <c r="P674" s="32">
        <v>1</v>
      </c>
      <c r="Q674" s="32" t="s">
        <v>6544</v>
      </c>
      <c r="R674" s="39">
        <f t="shared" si="20"/>
        <v>1509</v>
      </c>
      <c r="S674" s="5" t="s">
        <v>51</v>
      </c>
      <c r="T674" s="5" t="s">
        <v>64</v>
      </c>
      <c r="U674" s="2"/>
      <c r="V674" s="2" t="str">
        <f>IF($J674+$L674=0,"nil",IF(OR($B674="TCU-WS",$B674=""),"non comm",IF(OR($G674="contract_cover",$H674="fixed price"),VLOOKUP($I674,'[1]mapping 2015'!$A:$B,2,FALSE),VLOOKUP($G674,'[1]mapping 2015'!$A:$B,2,FALSE))))</f>
        <v>nil</v>
      </c>
      <c r="W674" s="37">
        <f>IF(OR(V674="non comm",V674="nil",J674=0),0,IF(V674="SBM 2.1 IIPS",J674*VLOOKUP(N674,'[2]NGP%'!$C:$D,2,FALSE),J674*SUMIFS('[2]NGP%'!$D:$D,'[2]NGP%'!$A:$A,V674,'[2]NGP%'!$B:$B,AA674)))</f>
        <v>0</v>
      </c>
      <c r="X674" s="37">
        <f>IF(OR(V674="non comm",V674="nil",J674=0),0,IF(V674="SBM 2.1 IIPS",J674*VLOOKUP(N674,'[2]NGP%'!$C:$E,3,FALSE),J674*SUMIFS('[2]NGP%'!$E:$E,'[2]NGP%'!$A:$A,V674,'[2]NGP%'!$B:$B,AA674)))</f>
        <v>0</v>
      </c>
      <c r="Y674" s="32"/>
      <c r="Z674" s="54" t="str">
        <f>IF(MID(H674,1,4)="Item","Nil",IF(G674="contract_cover",VLOOKUP(I674,'svc type'!C:D,2,FALSE),VLOOKUP(G674,'svc type'!A:D,4,FALSE)))</f>
        <v>IIPS</v>
      </c>
      <c r="AA674" s="4" t="str">
        <f>IF(B674="","",VLOOKUP(B674,Sector!C:D,2,FALSE))</f>
        <v>PUB</v>
      </c>
      <c r="AB674" s="4" t="str">
        <f t="shared" si="21"/>
        <v>ronnie.lim</v>
      </c>
      <c r="AC674" s="4"/>
      <c r="AD674" s="4"/>
      <c r="AE674" s="4"/>
      <c r="AF674" s="4"/>
      <c r="AG674" s="4"/>
    </row>
    <row r="675" spans="1:33" x14ac:dyDescent="0.25">
      <c r="A675" s="57">
        <v>42251.740794988429</v>
      </c>
      <c r="B675" s="32" t="s">
        <v>4333</v>
      </c>
      <c r="C675" s="32" t="s">
        <v>335</v>
      </c>
      <c r="D675" s="32" t="s">
        <v>334</v>
      </c>
      <c r="E675" s="32" t="s">
        <v>5891</v>
      </c>
      <c r="F675" s="32" t="s">
        <v>6543</v>
      </c>
      <c r="G675" s="32" t="s">
        <v>367</v>
      </c>
      <c r="H675" s="32" t="s">
        <v>366</v>
      </c>
      <c r="I675" s="32" t="s">
        <v>2006</v>
      </c>
      <c r="J675" s="35">
        <v>0</v>
      </c>
      <c r="K675" s="35">
        <v>0</v>
      </c>
      <c r="L675" s="35">
        <v>14.25</v>
      </c>
      <c r="M675" s="35">
        <v>0</v>
      </c>
      <c r="N675" s="32" t="s">
        <v>19</v>
      </c>
      <c r="O675" s="32" t="s">
        <v>41</v>
      </c>
      <c r="P675" s="32">
        <v>1</v>
      </c>
      <c r="Q675" s="32" t="s">
        <v>6544</v>
      </c>
      <c r="R675" s="39">
        <f t="shared" si="20"/>
        <v>1509</v>
      </c>
      <c r="S675" s="5" t="s">
        <v>51</v>
      </c>
      <c r="T675" s="5" t="s">
        <v>64</v>
      </c>
      <c r="U675" s="2"/>
      <c r="V675" s="2" t="str">
        <f>IF($J675+$L675=0,"nil",IF(OR($B675="TCU-WS",$B675=""),"non comm",IF(OR($G675="contract_cover",$H675="fixed price"),VLOOKUP($I675,'[1]mapping 2015'!$A:$B,2,FALSE),VLOOKUP($G675,'[1]mapping 2015'!$A:$B,2,FALSE))))</f>
        <v>SBM 2.1 IIPS</v>
      </c>
      <c r="W675" s="37">
        <f>IF(OR(V675="non comm",V675="nil",J675=0),0,IF(V675="SBM 2.1 IIPS",J675*VLOOKUP(N675,'[2]NGP%'!$C:$D,2,FALSE),J675*SUMIFS('[2]NGP%'!$D:$D,'[2]NGP%'!$A:$A,V675,'[2]NGP%'!$B:$B,AA675)))</f>
        <v>0</v>
      </c>
      <c r="X675" s="37">
        <f>IF(OR(V675="non comm",V675="nil",J675=0),0,IF(V675="SBM 2.1 IIPS",J675*VLOOKUP(N675,'[2]NGP%'!$C:$E,3,FALSE),J675*SUMIFS('[2]NGP%'!$E:$E,'[2]NGP%'!$A:$A,V675,'[2]NGP%'!$B:$B,AA675)))</f>
        <v>0</v>
      </c>
      <c r="Y675" s="32"/>
      <c r="Z675" s="54" t="str">
        <f>IF(MID(H675,1,4)="Item","Nil",IF(G675="contract_cover",VLOOKUP(I675,'svc type'!C:D,2,FALSE),VLOOKUP(G675,'svc type'!A:D,4,FALSE)))</f>
        <v>IIPS</v>
      </c>
      <c r="AA675" s="4" t="str">
        <f>IF(B675="","",VLOOKUP(B675,Sector!C:D,2,FALSE))</f>
        <v>PUB</v>
      </c>
      <c r="AB675" s="4" t="str">
        <f t="shared" si="21"/>
        <v>ronnie.lim</v>
      </c>
      <c r="AC675" s="4"/>
      <c r="AD675" s="4"/>
      <c r="AE675" s="4"/>
      <c r="AF675" s="4"/>
      <c r="AG675" s="4"/>
    </row>
    <row r="676" spans="1:33" x14ac:dyDescent="0.25">
      <c r="A676" s="57">
        <v>42251.742261145831</v>
      </c>
      <c r="B676" s="32" t="s">
        <v>4333</v>
      </c>
      <c r="C676" s="32" t="s">
        <v>335</v>
      </c>
      <c r="D676" s="32" t="s">
        <v>334</v>
      </c>
      <c r="E676" s="32" t="s">
        <v>5894</v>
      </c>
      <c r="F676" s="32" t="s">
        <v>6545</v>
      </c>
      <c r="G676" s="32" t="s">
        <v>367</v>
      </c>
      <c r="H676" s="32" t="s">
        <v>366</v>
      </c>
      <c r="I676" s="32" t="s">
        <v>2007</v>
      </c>
      <c r="J676" s="35">
        <v>0</v>
      </c>
      <c r="K676" s="35">
        <v>0</v>
      </c>
      <c r="L676" s="35">
        <v>0</v>
      </c>
      <c r="M676" s="35">
        <v>0</v>
      </c>
      <c r="N676" s="32" t="s">
        <v>19</v>
      </c>
      <c r="O676" s="32" t="s">
        <v>41</v>
      </c>
      <c r="P676" s="32">
        <v>1</v>
      </c>
      <c r="Q676" s="32" t="s">
        <v>6546</v>
      </c>
      <c r="R676" s="39">
        <f t="shared" si="20"/>
        <v>1509</v>
      </c>
      <c r="S676" s="5" t="s">
        <v>51</v>
      </c>
      <c r="T676" s="5" t="s">
        <v>64</v>
      </c>
      <c r="U676" s="2"/>
      <c r="V676" s="2" t="str">
        <f>IF($J676+$L676=0,"nil",IF(OR($B676="TCU-WS",$B676=""),"non comm",IF(OR($G676="contract_cover",$H676="fixed price"),VLOOKUP($I676,'[1]mapping 2015'!$A:$B,2,FALSE),VLOOKUP($G676,'[1]mapping 2015'!$A:$B,2,FALSE))))</f>
        <v>nil</v>
      </c>
      <c r="W676" s="37">
        <f>IF(OR(V676="non comm",V676="nil",J676=0),0,IF(V676="SBM 2.1 IIPS",J676*VLOOKUP(N676,'[2]NGP%'!$C:$D,2,FALSE),J676*SUMIFS('[2]NGP%'!$D:$D,'[2]NGP%'!$A:$A,V676,'[2]NGP%'!$B:$B,AA676)))</f>
        <v>0</v>
      </c>
      <c r="X676" s="37">
        <f>IF(OR(V676="non comm",V676="nil",J676=0),0,IF(V676="SBM 2.1 IIPS",J676*VLOOKUP(N676,'[2]NGP%'!$C:$E,3,FALSE),J676*SUMIFS('[2]NGP%'!$E:$E,'[2]NGP%'!$A:$A,V676,'[2]NGP%'!$B:$B,AA676)))</f>
        <v>0</v>
      </c>
      <c r="Y676" s="32"/>
      <c r="Z676" s="54" t="str">
        <f>IF(MID(H676,1,4)="Item","Nil",IF(G676="contract_cover",VLOOKUP(I676,'svc type'!C:D,2,FALSE),VLOOKUP(G676,'svc type'!A:D,4,FALSE)))</f>
        <v>IIPS</v>
      </c>
      <c r="AA676" s="4" t="str">
        <f>IF(B676="","",VLOOKUP(B676,Sector!C:D,2,FALSE))</f>
        <v>PUB</v>
      </c>
      <c r="AB676" s="4" t="str">
        <f t="shared" si="21"/>
        <v>ronnie.lim</v>
      </c>
      <c r="AC676" s="4"/>
      <c r="AD676" s="4"/>
      <c r="AE676" s="4"/>
      <c r="AF676" s="4"/>
      <c r="AG676" s="4"/>
    </row>
    <row r="677" spans="1:33" x14ac:dyDescent="0.25">
      <c r="A677" s="57">
        <v>42251.743237187497</v>
      </c>
      <c r="B677" s="32" t="s">
        <v>4333</v>
      </c>
      <c r="C677" s="32" t="s">
        <v>335</v>
      </c>
      <c r="D677" s="32" t="s">
        <v>334</v>
      </c>
      <c r="E677" s="32" t="s">
        <v>5887</v>
      </c>
      <c r="F677" s="32" t="s">
        <v>6547</v>
      </c>
      <c r="G677" s="32" t="s">
        <v>25</v>
      </c>
      <c r="H677" s="32" t="s">
        <v>26</v>
      </c>
      <c r="I677" s="32" t="s">
        <v>2006</v>
      </c>
      <c r="J677" s="35">
        <v>0</v>
      </c>
      <c r="K677" s="35">
        <v>0</v>
      </c>
      <c r="L677" s="35">
        <v>0</v>
      </c>
      <c r="M677" s="35">
        <v>0</v>
      </c>
      <c r="N677" s="32" t="s">
        <v>19</v>
      </c>
      <c r="O677" s="32" t="s">
        <v>41</v>
      </c>
      <c r="P677" s="32">
        <v>1</v>
      </c>
      <c r="Q677" s="32" t="s">
        <v>6548</v>
      </c>
      <c r="R677" s="39">
        <f t="shared" si="20"/>
        <v>1509</v>
      </c>
      <c r="S677" s="5" t="s">
        <v>51</v>
      </c>
      <c r="T677" s="5" t="s">
        <v>64</v>
      </c>
      <c r="U677" s="2"/>
      <c r="V677" s="2" t="str">
        <f>IF($J677+$L677=0,"nil",IF(OR($B677="TCU-WS",$B677=""),"non comm",IF(OR($G677="contract_cover",$H677="fixed price"),VLOOKUP($I677,'[1]mapping 2015'!$A:$B,2,FALSE),VLOOKUP($G677,'[1]mapping 2015'!$A:$B,2,FALSE))))</f>
        <v>nil</v>
      </c>
      <c r="W677" s="37">
        <f>IF(OR(V677="non comm",V677="nil",J677=0),0,IF(V677="SBM 2.1 IIPS",J677*VLOOKUP(N677,'[2]NGP%'!$C:$D,2,FALSE),J677*SUMIFS('[2]NGP%'!$D:$D,'[2]NGP%'!$A:$A,V677,'[2]NGP%'!$B:$B,AA677)))</f>
        <v>0</v>
      </c>
      <c r="X677" s="37">
        <f>IF(OR(V677="non comm",V677="nil",J677=0),0,IF(V677="SBM 2.1 IIPS",J677*VLOOKUP(N677,'[2]NGP%'!$C:$E,3,FALSE),J677*SUMIFS('[2]NGP%'!$E:$E,'[2]NGP%'!$A:$A,V677,'[2]NGP%'!$B:$B,AA677)))</f>
        <v>0</v>
      </c>
      <c r="Y677" s="32"/>
      <c r="Z677" s="54" t="str">
        <f>IF(MID(H677,1,4)="Item","Nil",IF(G677="contract_cover",VLOOKUP(I677,'svc type'!C:D,2,FALSE),VLOOKUP(G677,'svc type'!A:D,4,FALSE)))</f>
        <v>IIPS</v>
      </c>
      <c r="AA677" s="4" t="str">
        <f>IF(B677="","",VLOOKUP(B677,Sector!C:D,2,FALSE))</f>
        <v>PUB</v>
      </c>
      <c r="AB677" s="4" t="str">
        <f t="shared" si="21"/>
        <v>ronnie.lim</v>
      </c>
      <c r="AC677" s="4"/>
      <c r="AD677" s="4"/>
      <c r="AE677" s="4"/>
      <c r="AF677" s="4"/>
      <c r="AG677" s="4"/>
    </row>
    <row r="678" spans="1:33" x14ac:dyDescent="0.25">
      <c r="A678" s="57">
        <v>42251.743237187497</v>
      </c>
      <c r="B678" s="32" t="s">
        <v>4333</v>
      </c>
      <c r="C678" s="32" t="s">
        <v>335</v>
      </c>
      <c r="D678" s="32" t="s">
        <v>334</v>
      </c>
      <c r="E678" s="32" t="s">
        <v>5887</v>
      </c>
      <c r="F678" s="32" t="s">
        <v>6547</v>
      </c>
      <c r="G678" s="32" t="s">
        <v>367</v>
      </c>
      <c r="H678" s="32" t="s">
        <v>366</v>
      </c>
      <c r="I678" s="32" t="s">
        <v>2006</v>
      </c>
      <c r="J678" s="35">
        <v>0</v>
      </c>
      <c r="K678" s="35">
        <v>0</v>
      </c>
      <c r="L678" s="35">
        <v>14.25</v>
      </c>
      <c r="M678" s="35">
        <v>0</v>
      </c>
      <c r="N678" s="32" t="s">
        <v>19</v>
      </c>
      <c r="O678" s="32" t="s">
        <v>41</v>
      </c>
      <c r="P678" s="32">
        <v>1</v>
      </c>
      <c r="Q678" s="32" t="s">
        <v>6548</v>
      </c>
      <c r="R678" s="39">
        <f t="shared" si="20"/>
        <v>1509</v>
      </c>
      <c r="S678" s="5" t="s">
        <v>51</v>
      </c>
      <c r="T678" s="5" t="s">
        <v>64</v>
      </c>
      <c r="U678" s="2"/>
      <c r="V678" s="2" t="str">
        <f>IF($J678+$L678=0,"nil",IF(OR($B678="TCU-WS",$B678=""),"non comm",IF(OR($G678="contract_cover",$H678="fixed price"),VLOOKUP($I678,'[1]mapping 2015'!$A:$B,2,FALSE),VLOOKUP($G678,'[1]mapping 2015'!$A:$B,2,FALSE))))</f>
        <v>SBM 2.1 IIPS</v>
      </c>
      <c r="W678" s="37">
        <f>IF(OR(V678="non comm",V678="nil",J678=0),0,IF(V678="SBM 2.1 IIPS",J678*VLOOKUP(N678,'[2]NGP%'!$C:$D,2,FALSE),J678*SUMIFS('[2]NGP%'!$D:$D,'[2]NGP%'!$A:$A,V678,'[2]NGP%'!$B:$B,AA678)))</f>
        <v>0</v>
      </c>
      <c r="X678" s="37">
        <f>IF(OR(V678="non comm",V678="nil",J678=0),0,IF(V678="SBM 2.1 IIPS",J678*VLOOKUP(N678,'[2]NGP%'!$C:$E,3,FALSE),J678*SUMIFS('[2]NGP%'!$E:$E,'[2]NGP%'!$A:$A,V678,'[2]NGP%'!$B:$B,AA678)))</f>
        <v>0</v>
      </c>
      <c r="Y678" s="32"/>
      <c r="Z678" s="54" t="str">
        <f>IF(MID(H678,1,4)="Item","Nil",IF(G678="contract_cover",VLOOKUP(I678,'svc type'!C:D,2,FALSE),VLOOKUP(G678,'svc type'!A:D,4,FALSE)))</f>
        <v>IIPS</v>
      </c>
      <c r="AA678" s="4" t="str">
        <f>IF(B678="","",VLOOKUP(B678,Sector!C:D,2,FALSE))</f>
        <v>PUB</v>
      </c>
      <c r="AB678" s="4" t="str">
        <f t="shared" si="21"/>
        <v>ronnie.lim</v>
      </c>
      <c r="AC678" s="4"/>
      <c r="AD678" s="4"/>
      <c r="AE678" s="4"/>
      <c r="AF678" s="4"/>
      <c r="AG678" s="4"/>
    </row>
    <row r="679" spans="1:33" x14ac:dyDescent="0.25">
      <c r="A679" s="57">
        <v>42251.744860682869</v>
      </c>
      <c r="B679" s="32" t="s">
        <v>4333</v>
      </c>
      <c r="C679" s="32" t="s">
        <v>335</v>
      </c>
      <c r="D679" s="32" t="s">
        <v>334</v>
      </c>
      <c r="E679" s="32" t="s">
        <v>5890</v>
      </c>
      <c r="F679" s="32" t="s">
        <v>6549</v>
      </c>
      <c r="G679" s="32" t="s">
        <v>367</v>
      </c>
      <c r="H679" s="32" t="s">
        <v>366</v>
      </c>
      <c r="I679" s="32" t="s">
        <v>2007</v>
      </c>
      <c r="J679" s="35">
        <v>0</v>
      </c>
      <c r="K679" s="35">
        <v>0</v>
      </c>
      <c r="L679" s="35">
        <v>0</v>
      </c>
      <c r="M679" s="35">
        <v>0</v>
      </c>
      <c r="N679" s="32" t="s">
        <v>19</v>
      </c>
      <c r="O679" s="32" t="s">
        <v>41</v>
      </c>
      <c r="P679" s="32">
        <v>1</v>
      </c>
      <c r="Q679" s="32" t="s">
        <v>6550</v>
      </c>
      <c r="R679" s="39">
        <f t="shared" si="20"/>
        <v>1509</v>
      </c>
      <c r="S679" s="5" t="s">
        <v>51</v>
      </c>
      <c r="T679" s="5" t="s">
        <v>64</v>
      </c>
      <c r="U679" s="2"/>
      <c r="V679" s="2" t="str">
        <f>IF($J679+$L679=0,"nil",IF(OR($B679="TCU-WS",$B679=""),"non comm",IF(OR($G679="contract_cover",$H679="fixed price"),VLOOKUP($I679,'[1]mapping 2015'!$A:$B,2,FALSE),VLOOKUP($G679,'[1]mapping 2015'!$A:$B,2,FALSE))))</f>
        <v>nil</v>
      </c>
      <c r="W679" s="37">
        <f>IF(OR(V679="non comm",V679="nil",J679=0),0,IF(V679="SBM 2.1 IIPS",J679*VLOOKUP(N679,'[2]NGP%'!$C:$D,2,FALSE),J679*SUMIFS('[2]NGP%'!$D:$D,'[2]NGP%'!$A:$A,V679,'[2]NGP%'!$B:$B,AA679)))</f>
        <v>0</v>
      </c>
      <c r="X679" s="37">
        <f>IF(OR(V679="non comm",V679="nil",J679=0),0,IF(V679="SBM 2.1 IIPS",J679*VLOOKUP(N679,'[2]NGP%'!$C:$E,3,FALSE),J679*SUMIFS('[2]NGP%'!$E:$E,'[2]NGP%'!$A:$A,V679,'[2]NGP%'!$B:$B,AA679)))</f>
        <v>0</v>
      </c>
      <c r="Y679" s="32"/>
      <c r="Z679" s="54" t="str">
        <f>IF(MID(H679,1,4)="Item","Nil",IF(G679="contract_cover",VLOOKUP(I679,'svc type'!C:D,2,FALSE),VLOOKUP(G679,'svc type'!A:D,4,FALSE)))</f>
        <v>IIPS</v>
      </c>
      <c r="AA679" s="4" t="str">
        <f>IF(B679="","",VLOOKUP(B679,Sector!C:D,2,FALSE))</f>
        <v>PUB</v>
      </c>
      <c r="AB679" s="4" t="str">
        <f t="shared" si="21"/>
        <v>ronnie.lim</v>
      </c>
      <c r="AC679" s="4"/>
      <c r="AD679" s="4"/>
      <c r="AE679" s="4"/>
      <c r="AF679" s="4"/>
      <c r="AG679" s="4"/>
    </row>
    <row r="680" spans="1:33" x14ac:dyDescent="0.25">
      <c r="A680" s="57">
        <v>42251.746100034725</v>
      </c>
      <c r="B680" s="32" t="s">
        <v>4333</v>
      </c>
      <c r="C680" s="32" t="s">
        <v>335</v>
      </c>
      <c r="D680" s="32" t="s">
        <v>334</v>
      </c>
      <c r="E680" s="32" t="s">
        <v>5893</v>
      </c>
      <c r="F680" s="32" t="s">
        <v>6551</v>
      </c>
      <c r="G680" s="32" t="s">
        <v>367</v>
      </c>
      <c r="H680" s="32" t="s">
        <v>366</v>
      </c>
      <c r="I680" s="32" t="s">
        <v>2007</v>
      </c>
      <c r="J680" s="35">
        <v>0</v>
      </c>
      <c r="K680" s="35">
        <v>0</v>
      </c>
      <c r="L680" s="35">
        <v>0</v>
      </c>
      <c r="M680" s="35">
        <v>0</v>
      </c>
      <c r="N680" s="32" t="s">
        <v>19</v>
      </c>
      <c r="O680" s="32" t="s">
        <v>41</v>
      </c>
      <c r="P680" s="32">
        <v>1</v>
      </c>
      <c r="Q680" s="32" t="s">
        <v>6552</v>
      </c>
      <c r="R680" s="39">
        <f t="shared" si="20"/>
        <v>1509</v>
      </c>
      <c r="S680" s="5" t="s">
        <v>51</v>
      </c>
      <c r="T680" s="5" t="s">
        <v>64</v>
      </c>
      <c r="U680" s="2"/>
      <c r="V680" s="2" t="str">
        <f>IF($J680+$L680=0,"nil",IF(OR($B680="TCU-WS",$B680=""),"non comm",IF(OR($G680="contract_cover",$H680="fixed price"),VLOOKUP($I680,'[1]mapping 2015'!$A:$B,2,FALSE),VLOOKUP($G680,'[1]mapping 2015'!$A:$B,2,FALSE))))</f>
        <v>nil</v>
      </c>
      <c r="W680" s="37">
        <f>IF(OR(V680="non comm",V680="nil",J680=0),0,IF(V680="SBM 2.1 IIPS",J680*VLOOKUP(N680,'[2]NGP%'!$C:$D,2,FALSE),J680*SUMIFS('[2]NGP%'!$D:$D,'[2]NGP%'!$A:$A,V680,'[2]NGP%'!$B:$B,AA680)))</f>
        <v>0</v>
      </c>
      <c r="X680" s="37">
        <f>IF(OR(V680="non comm",V680="nil",J680=0),0,IF(V680="SBM 2.1 IIPS",J680*VLOOKUP(N680,'[2]NGP%'!$C:$E,3,FALSE),J680*SUMIFS('[2]NGP%'!$E:$E,'[2]NGP%'!$A:$A,V680,'[2]NGP%'!$B:$B,AA680)))</f>
        <v>0</v>
      </c>
      <c r="Y680" s="32"/>
      <c r="Z680" s="54" t="str">
        <f>IF(MID(H680,1,4)="Item","Nil",IF(G680="contract_cover",VLOOKUP(I680,'svc type'!C:D,2,FALSE),VLOOKUP(G680,'svc type'!A:D,4,FALSE)))</f>
        <v>IIPS</v>
      </c>
      <c r="AA680" s="4" t="str">
        <f>IF(B680="","",VLOOKUP(B680,Sector!C:D,2,FALSE))</f>
        <v>PUB</v>
      </c>
      <c r="AB680" s="4" t="str">
        <f t="shared" si="21"/>
        <v>ronnie.lim</v>
      </c>
      <c r="AC680" s="4"/>
      <c r="AD680" s="4"/>
      <c r="AE680" s="4"/>
      <c r="AF680" s="4"/>
      <c r="AG680" s="4"/>
    </row>
    <row r="681" spans="1:33" x14ac:dyDescent="0.25">
      <c r="A681" s="57">
        <v>42251.747190937502</v>
      </c>
      <c r="B681" s="32" t="s">
        <v>4333</v>
      </c>
      <c r="C681" s="32" t="s">
        <v>335</v>
      </c>
      <c r="D681" s="32" t="s">
        <v>334</v>
      </c>
      <c r="E681" s="32" t="s">
        <v>5888</v>
      </c>
      <c r="F681" s="32" t="s">
        <v>6553</v>
      </c>
      <c r="G681" s="32" t="s">
        <v>367</v>
      </c>
      <c r="H681" s="32" t="s">
        <v>366</v>
      </c>
      <c r="I681" s="32" t="s">
        <v>2007</v>
      </c>
      <c r="J681" s="35">
        <v>0</v>
      </c>
      <c r="K681" s="35">
        <v>0</v>
      </c>
      <c r="L681" s="35">
        <v>0</v>
      </c>
      <c r="M681" s="35">
        <v>0</v>
      </c>
      <c r="N681" s="32" t="s">
        <v>19</v>
      </c>
      <c r="O681" s="32" t="s">
        <v>41</v>
      </c>
      <c r="P681" s="32">
        <v>1</v>
      </c>
      <c r="Q681" s="32" t="s">
        <v>6554</v>
      </c>
      <c r="R681" s="39">
        <f t="shared" si="20"/>
        <v>1509</v>
      </c>
      <c r="S681" s="5" t="s">
        <v>51</v>
      </c>
      <c r="T681" s="5" t="s">
        <v>64</v>
      </c>
      <c r="U681" s="2"/>
      <c r="V681" s="2" t="str">
        <f>IF($J681+$L681=0,"nil",IF(OR($B681="TCU-WS",$B681=""),"non comm",IF(OR($G681="contract_cover",$H681="fixed price"),VLOOKUP($I681,'[1]mapping 2015'!$A:$B,2,FALSE),VLOOKUP($G681,'[1]mapping 2015'!$A:$B,2,FALSE))))</f>
        <v>nil</v>
      </c>
      <c r="W681" s="37">
        <f>IF(OR(V681="non comm",V681="nil",J681=0),0,IF(V681="SBM 2.1 IIPS",J681*VLOOKUP(N681,'[2]NGP%'!$C:$D,2,FALSE),J681*SUMIFS('[2]NGP%'!$D:$D,'[2]NGP%'!$A:$A,V681,'[2]NGP%'!$B:$B,AA681)))</f>
        <v>0</v>
      </c>
      <c r="X681" s="37">
        <f>IF(OR(V681="non comm",V681="nil",J681=0),0,IF(V681="SBM 2.1 IIPS",J681*VLOOKUP(N681,'[2]NGP%'!$C:$E,3,FALSE),J681*SUMIFS('[2]NGP%'!$E:$E,'[2]NGP%'!$A:$A,V681,'[2]NGP%'!$B:$B,AA681)))</f>
        <v>0</v>
      </c>
      <c r="Y681" s="32"/>
      <c r="Z681" s="54" t="str">
        <f>IF(MID(H681,1,4)="Item","Nil",IF(G681="contract_cover",VLOOKUP(I681,'svc type'!C:D,2,FALSE),VLOOKUP(G681,'svc type'!A:D,4,FALSE)))</f>
        <v>IIPS</v>
      </c>
      <c r="AA681" s="4" t="str">
        <f>IF(B681="","",VLOOKUP(B681,Sector!C:D,2,FALSE))</f>
        <v>PUB</v>
      </c>
      <c r="AB681" s="4" t="str">
        <f t="shared" si="21"/>
        <v>ronnie.lim</v>
      </c>
      <c r="AC681" s="4"/>
      <c r="AD681" s="4"/>
      <c r="AE681" s="4"/>
      <c r="AF681" s="4"/>
      <c r="AG681" s="4"/>
    </row>
    <row r="682" spans="1:33" x14ac:dyDescent="0.25">
      <c r="A682" s="57">
        <v>42251.74876519676</v>
      </c>
      <c r="B682" s="32" t="s">
        <v>4333</v>
      </c>
      <c r="C682" s="32" t="s">
        <v>335</v>
      </c>
      <c r="D682" s="32" t="s">
        <v>334</v>
      </c>
      <c r="E682" s="32" t="s">
        <v>5899</v>
      </c>
      <c r="F682" s="32" t="s">
        <v>6555</v>
      </c>
      <c r="G682" s="32" t="s">
        <v>25</v>
      </c>
      <c r="H682" s="32" t="s">
        <v>26</v>
      </c>
      <c r="I682" s="32" t="s">
        <v>2006</v>
      </c>
      <c r="J682" s="35">
        <v>0</v>
      </c>
      <c r="K682" s="35">
        <v>0</v>
      </c>
      <c r="L682" s="35">
        <v>0</v>
      </c>
      <c r="M682" s="35">
        <v>0</v>
      </c>
      <c r="N682" s="32" t="s">
        <v>19</v>
      </c>
      <c r="O682" s="32" t="s">
        <v>41</v>
      </c>
      <c r="P682" s="32">
        <v>1</v>
      </c>
      <c r="Q682" s="32" t="s">
        <v>6556</v>
      </c>
      <c r="R682" s="39">
        <f t="shared" si="20"/>
        <v>1509</v>
      </c>
      <c r="S682" s="5" t="s">
        <v>51</v>
      </c>
      <c r="T682" s="5" t="s">
        <v>64</v>
      </c>
      <c r="U682" s="2"/>
      <c r="V682" s="2" t="str">
        <f>IF($J682+$L682=0,"nil",IF(OR($B682="TCU-WS",$B682=""),"non comm",IF(OR($G682="contract_cover",$H682="fixed price"),VLOOKUP($I682,'[1]mapping 2015'!$A:$B,2,FALSE),VLOOKUP($G682,'[1]mapping 2015'!$A:$B,2,FALSE))))</f>
        <v>nil</v>
      </c>
      <c r="W682" s="37">
        <f>IF(OR(V682="non comm",V682="nil",J682=0),0,IF(V682="SBM 2.1 IIPS",J682*VLOOKUP(N682,'[2]NGP%'!$C:$D,2,FALSE),J682*SUMIFS('[2]NGP%'!$D:$D,'[2]NGP%'!$A:$A,V682,'[2]NGP%'!$B:$B,AA682)))</f>
        <v>0</v>
      </c>
      <c r="X682" s="37">
        <f>IF(OR(V682="non comm",V682="nil",J682=0),0,IF(V682="SBM 2.1 IIPS",J682*VLOOKUP(N682,'[2]NGP%'!$C:$E,3,FALSE),J682*SUMIFS('[2]NGP%'!$E:$E,'[2]NGP%'!$A:$A,V682,'[2]NGP%'!$B:$B,AA682)))</f>
        <v>0</v>
      </c>
      <c r="Y682" s="32"/>
      <c r="Z682" s="54" t="str">
        <f>IF(MID(H682,1,4)="Item","Nil",IF(G682="contract_cover",VLOOKUP(I682,'svc type'!C:D,2,FALSE),VLOOKUP(G682,'svc type'!A:D,4,FALSE)))</f>
        <v>IIPS</v>
      </c>
      <c r="AA682" s="4" t="str">
        <f>IF(B682="","",VLOOKUP(B682,Sector!C:D,2,FALSE))</f>
        <v>PUB</v>
      </c>
      <c r="AB682" s="4" t="str">
        <f t="shared" si="21"/>
        <v>ronnie.lim</v>
      </c>
      <c r="AC682" s="4"/>
      <c r="AD682" s="4"/>
      <c r="AE682" s="4"/>
      <c r="AF682" s="4"/>
      <c r="AG682" s="4"/>
    </row>
    <row r="683" spans="1:33" x14ac:dyDescent="0.25">
      <c r="A683" s="57">
        <v>42251.74876519676</v>
      </c>
      <c r="B683" s="32" t="s">
        <v>4333</v>
      </c>
      <c r="C683" s="32" t="s">
        <v>335</v>
      </c>
      <c r="D683" s="32" t="s">
        <v>334</v>
      </c>
      <c r="E683" s="32" t="s">
        <v>5899</v>
      </c>
      <c r="F683" s="32" t="s">
        <v>6555</v>
      </c>
      <c r="G683" s="32" t="s">
        <v>367</v>
      </c>
      <c r="H683" s="32" t="s">
        <v>366</v>
      </c>
      <c r="I683" s="32" t="s">
        <v>2006</v>
      </c>
      <c r="J683" s="35">
        <v>0</v>
      </c>
      <c r="K683" s="35">
        <v>0</v>
      </c>
      <c r="L683" s="35">
        <v>14.25</v>
      </c>
      <c r="M683" s="35">
        <v>0</v>
      </c>
      <c r="N683" s="32" t="s">
        <v>19</v>
      </c>
      <c r="O683" s="32" t="s">
        <v>41</v>
      </c>
      <c r="P683" s="32">
        <v>1</v>
      </c>
      <c r="Q683" s="32" t="s">
        <v>6556</v>
      </c>
      <c r="R683" s="39">
        <f t="shared" si="20"/>
        <v>1509</v>
      </c>
      <c r="S683" s="5" t="s">
        <v>51</v>
      </c>
      <c r="T683" s="5" t="s">
        <v>64</v>
      </c>
      <c r="U683" s="2"/>
      <c r="V683" s="2" t="str">
        <f>IF($J683+$L683=0,"nil",IF(OR($B683="TCU-WS",$B683=""),"non comm",IF(OR($G683="contract_cover",$H683="fixed price"),VLOOKUP($I683,'[1]mapping 2015'!$A:$B,2,FALSE),VLOOKUP($G683,'[1]mapping 2015'!$A:$B,2,FALSE))))</f>
        <v>SBM 2.1 IIPS</v>
      </c>
      <c r="W683" s="37">
        <f>IF(OR(V683="non comm",V683="nil",J683=0),0,IF(V683="SBM 2.1 IIPS",J683*VLOOKUP(N683,'[2]NGP%'!$C:$D,2,FALSE),J683*SUMIFS('[2]NGP%'!$D:$D,'[2]NGP%'!$A:$A,V683,'[2]NGP%'!$B:$B,AA683)))</f>
        <v>0</v>
      </c>
      <c r="X683" s="37">
        <f>IF(OR(V683="non comm",V683="nil",J683=0),0,IF(V683="SBM 2.1 IIPS",J683*VLOOKUP(N683,'[2]NGP%'!$C:$E,3,FALSE),J683*SUMIFS('[2]NGP%'!$E:$E,'[2]NGP%'!$A:$A,V683,'[2]NGP%'!$B:$B,AA683)))</f>
        <v>0</v>
      </c>
      <c r="Y683" s="32"/>
      <c r="Z683" s="54" t="str">
        <f>IF(MID(H683,1,4)="Item","Nil",IF(G683="contract_cover",VLOOKUP(I683,'svc type'!C:D,2,FALSE),VLOOKUP(G683,'svc type'!A:D,4,FALSE)))</f>
        <v>IIPS</v>
      </c>
      <c r="AA683" s="4" t="str">
        <f>IF(B683="","",VLOOKUP(B683,Sector!C:D,2,FALSE))</f>
        <v>PUB</v>
      </c>
      <c r="AB683" s="4" t="str">
        <f t="shared" si="21"/>
        <v>ronnie.lim</v>
      </c>
      <c r="AC683" s="4"/>
      <c r="AD683" s="4"/>
      <c r="AE683" s="4"/>
      <c r="AF683" s="4"/>
      <c r="AG683" s="4"/>
    </row>
    <row r="684" spans="1:33" x14ac:dyDescent="0.25">
      <c r="A684" s="57">
        <v>42251.749758993057</v>
      </c>
      <c r="B684" s="32" t="s">
        <v>4333</v>
      </c>
      <c r="C684" s="32" t="s">
        <v>335</v>
      </c>
      <c r="D684" s="32" t="s">
        <v>334</v>
      </c>
      <c r="E684" s="32" t="s">
        <v>5898</v>
      </c>
      <c r="F684" s="32" t="s">
        <v>6557</v>
      </c>
      <c r="G684" s="32" t="s">
        <v>25</v>
      </c>
      <c r="H684" s="32" t="s">
        <v>26</v>
      </c>
      <c r="I684" s="32" t="s">
        <v>2006</v>
      </c>
      <c r="J684" s="35">
        <v>0</v>
      </c>
      <c r="K684" s="35">
        <v>0</v>
      </c>
      <c r="L684" s="35">
        <v>0</v>
      </c>
      <c r="M684" s="35">
        <v>0</v>
      </c>
      <c r="N684" s="32" t="s">
        <v>19</v>
      </c>
      <c r="O684" s="32" t="s">
        <v>41</v>
      </c>
      <c r="P684" s="32">
        <v>1</v>
      </c>
      <c r="Q684" s="32" t="s">
        <v>6558</v>
      </c>
      <c r="R684" s="39">
        <f t="shared" si="20"/>
        <v>1509</v>
      </c>
      <c r="S684" s="5" t="s">
        <v>51</v>
      </c>
      <c r="T684" s="5" t="s">
        <v>64</v>
      </c>
      <c r="U684" s="2"/>
      <c r="V684" s="2" t="str">
        <f>IF($J684+$L684=0,"nil",IF(OR($B684="TCU-WS",$B684=""),"non comm",IF(OR($G684="contract_cover",$H684="fixed price"),VLOOKUP($I684,'[1]mapping 2015'!$A:$B,2,FALSE),VLOOKUP($G684,'[1]mapping 2015'!$A:$B,2,FALSE))))</f>
        <v>nil</v>
      </c>
      <c r="W684" s="37">
        <f>IF(OR(V684="non comm",V684="nil",J684=0),0,IF(V684="SBM 2.1 IIPS",J684*VLOOKUP(N684,'[2]NGP%'!$C:$D,2,FALSE),J684*SUMIFS('[2]NGP%'!$D:$D,'[2]NGP%'!$A:$A,V684,'[2]NGP%'!$B:$B,AA684)))</f>
        <v>0</v>
      </c>
      <c r="X684" s="37">
        <f>IF(OR(V684="non comm",V684="nil",J684=0),0,IF(V684="SBM 2.1 IIPS",J684*VLOOKUP(N684,'[2]NGP%'!$C:$E,3,FALSE),J684*SUMIFS('[2]NGP%'!$E:$E,'[2]NGP%'!$A:$A,V684,'[2]NGP%'!$B:$B,AA684)))</f>
        <v>0</v>
      </c>
      <c r="Y684" s="32"/>
      <c r="Z684" s="54" t="str">
        <f>IF(MID(H684,1,4)="Item","Nil",IF(G684="contract_cover",VLOOKUP(I684,'svc type'!C:D,2,FALSE),VLOOKUP(G684,'svc type'!A:D,4,FALSE)))</f>
        <v>IIPS</v>
      </c>
      <c r="AA684" s="4" t="str">
        <f>IF(B684="","",VLOOKUP(B684,Sector!C:D,2,FALSE))</f>
        <v>PUB</v>
      </c>
      <c r="AB684" s="4" t="str">
        <f t="shared" si="21"/>
        <v>ronnie.lim</v>
      </c>
      <c r="AC684" s="4"/>
      <c r="AD684" s="4"/>
      <c r="AE684" s="4"/>
      <c r="AF684" s="4"/>
      <c r="AG684" s="4"/>
    </row>
    <row r="685" spans="1:33" x14ac:dyDescent="0.25">
      <c r="A685" s="57">
        <v>42251.749758993057</v>
      </c>
      <c r="B685" s="32" t="s">
        <v>4333</v>
      </c>
      <c r="C685" s="32" t="s">
        <v>335</v>
      </c>
      <c r="D685" s="32" t="s">
        <v>334</v>
      </c>
      <c r="E685" s="32" t="s">
        <v>5898</v>
      </c>
      <c r="F685" s="32" t="s">
        <v>6557</v>
      </c>
      <c r="G685" s="32" t="s">
        <v>367</v>
      </c>
      <c r="H685" s="32" t="s">
        <v>366</v>
      </c>
      <c r="I685" s="32" t="s">
        <v>2006</v>
      </c>
      <c r="J685" s="35">
        <v>0</v>
      </c>
      <c r="K685" s="35">
        <v>0</v>
      </c>
      <c r="L685" s="35">
        <v>14.25</v>
      </c>
      <c r="M685" s="35">
        <v>0</v>
      </c>
      <c r="N685" s="32" t="s">
        <v>19</v>
      </c>
      <c r="O685" s="32" t="s">
        <v>41</v>
      </c>
      <c r="P685" s="32">
        <v>1</v>
      </c>
      <c r="Q685" s="32" t="s">
        <v>6558</v>
      </c>
      <c r="R685" s="39">
        <f t="shared" si="20"/>
        <v>1509</v>
      </c>
      <c r="S685" s="5" t="s">
        <v>51</v>
      </c>
      <c r="T685" s="5" t="s">
        <v>64</v>
      </c>
      <c r="U685" s="2"/>
      <c r="V685" s="2" t="str">
        <f>IF($J685+$L685=0,"nil",IF(OR($B685="TCU-WS",$B685=""),"non comm",IF(OR($G685="contract_cover",$H685="fixed price"),VLOOKUP($I685,'[1]mapping 2015'!$A:$B,2,FALSE),VLOOKUP($G685,'[1]mapping 2015'!$A:$B,2,FALSE))))</f>
        <v>SBM 2.1 IIPS</v>
      </c>
      <c r="W685" s="37">
        <f>IF(OR(V685="non comm",V685="nil",J685=0),0,IF(V685="SBM 2.1 IIPS",J685*VLOOKUP(N685,'[2]NGP%'!$C:$D,2,FALSE),J685*SUMIFS('[2]NGP%'!$D:$D,'[2]NGP%'!$A:$A,V685,'[2]NGP%'!$B:$B,AA685)))</f>
        <v>0</v>
      </c>
      <c r="X685" s="37">
        <f>IF(OR(V685="non comm",V685="nil",J685=0),0,IF(V685="SBM 2.1 IIPS",J685*VLOOKUP(N685,'[2]NGP%'!$C:$E,3,FALSE),J685*SUMIFS('[2]NGP%'!$E:$E,'[2]NGP%'!$A:$A,V685,'[2]NGP%'!$B:$B,AA685)))</f>
        <v>0</v>
      </c>
      <c r="Y685" s="32"/>
      <c r="Z685" s="54" t="str">
        <f>IF(MID(H685,1,4)="Item","Nil",IF(G685="contract_cover",VLOOKUP(I685,'svc type'!C:D,2,FALSE),VLOOKUP(G685,'svc type'!A:D,4,FALSE)))</f>
        <v>IIPS</v>
      </c>
      <c r="AA685" s="4" t="str">
        <f>IF(B685="","",VLOOKUP(B685,Sector!C:D,2,FALSE))</f>
        <v>PUB</v>
      </c>
      <c r="AB685" s="4" t="str">
        <f t="shared" si="21"/>
        <v>ronnie.lim</v>
      </c>
      <c r="AC685" s="4"/>
      <c r="AD685" s="4"/>
      <c r="AE685" s="4"/>
      <c r="AF685" s="4"/>
      <c r="AG685" s="4"/>
    </row>
    <row r="686" spans="1:33" x14ac:dyDescent="0.25">
      <c r="A686" s="57">
        <v>42251.783035682871</v>
      </c>
      <c r="B686" s="32"/>
      <c r="C686" s="32" t="s">
        <v>2092</v>
      </c>
      <c r="D686" s="32" t="s">
        <v>334</v>
      </c>
      <c r="E686" s="32" t="s">
        <v>6559</v>
      </c>
      <c r="F686" s="32" t="s">
        <v>6560</v>
      </c>
      <c r="G686" s="32" t="s">
        <v>58</v>
      </c>
      <c r="H686" s="32" t="s">
        <v>59</v>
      </c>
      <c r="I686" s="32" t="s">
        <v>2006</v>
      </c>
      <c r="J686" s="35">
        <v>0</v>
      </c>
      <c r="K686" s="35">
        <v>0</v>
      </c>
      <c r="L686" s="35">
        <v>0</v>
      </c>
      <c r="M686" s="35">
        <v>0</v>
      </c>
      <c r="N686" s="32" t="s">
        <v>19</v>
      </c>
      <c r="O686" s="32" t="s">
        <v>322</v>
      </c>
      <c r="P686" s="32">
        <v>0</v>
      </c>
      <c r="Q686" s="32"/>
      <c r="R686" s="39">
        <f t="shared" si="20"/>
        <v>1509</v>
      </c>
      <c r="S686" s="5" t="s">
        <v>51</v>
      </c>
      <c r="T686" s="5" t="s">
        <v>64</v>
      </c>
      <c r="U686" s="2"/>
      <c r="V686" s="2" t="str">
        <f>IF($J686+$L686=0,"nil",IF(OR($B686="TCU-WS",$B686=""),"non comm",IF(OR($G686="contract_cover",$H686="fixed price"),VLOOKUP($I686,'[1]mapping 2015'!$A:$B,2,FALSE),VLOOKUP($G686,'[1]mapping 2015'!$A:$B,2,FALSE))))</f>
        <v>nil</v>
      </c>
      <c r="W686" s="37">
        <f>IF(OR(V686="non comm",V686="nil",J686=0),0,IF(V686="SBM 2.1 IIPS",J686*VLOOKUP(N686,'[2]NGP%'!$C:$D,2,FALSE),J686*SUMIFS('[2]NGP%'!$D:$D,'[2]NGP%'!$A:$A,V686,'[2]NGP%'!$B:$B,AA686)))</f>
        <v>0</v>
      </c>
      <c r="X686" s="37">
        <f>IF(OR(V686="non comm",V686="nil",J686=0),0,IF(V686="SBM 2.1 IIPS",J686*VLOOKUP(N686,'[2]NGP%'!$C:$E,3,FALSE),J686*SUMIFS('[2]NGP%'!$E:$E,'[2]NGP%'!$A:$A,V686,'[2]NGP%'!$B:$B,AA686)))</f>
        <v>0</v>
      </c>
      <c r="Y686" s="32"/>
      <c r="Z686" s="54" t="str">
        <f>IF(MID(H686,1,4)="Item","Nil",IF(G686="contract_cover",VLOOKUP(I686,'svc type'!C:D,2,FALSE),VLOOKUP(G686,'svc type'!A:D,4,FALSE)))</f>
        <v>SVC</v>
      </c>
      <c r="AA686" s="4" t="str">
        <f>IF(B686="","",VLOOKUP(B686,Sector!C:D,2,FALSE))</f>
        <v/>
      </c>
      <c r="AB686" s="4">
        <f t="shared" si="21"/>
        <v>0</v>
      </c>
      <c r="AC686" s="4"/>
      <c r="AD686" s="4"/>
      <c r="AE686" s="4"/>
      <c r="AF686" s="4"/>
      <c r="AG686" s="4"/>
    </row>
    <row r="687" spans="1:33" x14ac:dyDescent="0.25">
      <c r="A687" s="57">
        <v>42251.915618831015</v>
      </c>
      <c r="B687" s="32"/>
      <c r="C687" s="32" t="s">
        <v>736</v>
      </c>
      <c r="D687" s="32" t="s">
        <v>334</v>
      </c>
      <c r="E687" s="32" t="s">
        <v>6561</v>
      </c>
      <c r="F687" s="32" t="s">
        <v>6562</v>
      </c>
      <c r="G687" s="32" t="s">
        <v>58</v>
      </c>
      <c r="H687" s="32" t="s">
        <v>59</v>
      </c>
      <c r="I687" s="32" t="s">
        <v>2006</v>
      </c>
      <c r="J687" s="35">
        <v>0</v>
      </c>
      <c r="K687" s="35">
        <v>0</v>
      </c>
      <c r="L687" s="35">
        <v>0</v>
      </c>
      <c r="M687" s="35">
        <v>0</v>
      </c>
      <c r="N687" s="32" t="s">
        <v>19</v>
      </c>
      <c r="O687" s="32" t="s">
        <v>322</v>
      </c>
      <c r="P687" s="32">
        <v>0</v>
      </c>
      <c r="Q687" s="32"/>
      <c r="R687" s="39">
        <f t="shared" si="20"/>
        <v>1509</v>
      </c>
      <c r="S687" s="5" t="s">
        <v>51</v>
      </c>
      <c r="T687" s="5" t="s">
        <v>64</v>
      </c>
      <c r="U687" s="2"/>
      <c r="V687" s="2" t="str">
        <f>IF($J687+$L687=0,"nil",IF(OR($B687="TCU-WS",$B687=""),"non comm",IF(OR($G687="contract_cover",$H687="fixed price"),VLOOKUP($I687,'[1]mapping 2015'!$A:$B,2,FALSE),VLOOKUP($G687,'[1]mapping 2015'!$A:$B,2,FALSE))))</f>
        <v>nil</v>
      </c>
      <c r="W687" s="37">
        <f>IF(OR(V687="non comm",V687="nil",J687=0),0,IF(V687="SBM 2.1 IIPS",J687*VLOOKUP(N687,'[2]NGP%'!$C:$D,2,FALSE),J687*SUMIFS('[2]NGP%'!$D:$D,'[2]NGP%'!$A:$A,V687,'[2]NGP%'!$B:$B,AA687)))</f>
        <v>0</v>
      </c>
      <c r="X687" s="37">
        <f>IF(OR(V687="non comm",V687="nil",J687=0),0,IF(V687="SBM 2.1 IIPS",J687*VLOOKUP(N687,'[2]NGP%'!$C:$E,3,FALSE),J687*SUMIFS('[2]NGP%'!$E:$E,'[2]NGP%'!$A:$A,V687,'[2]NGP%'!$B:$B,AA687)))</f>
        <v>0</v>
      </c>
      <c r="Y687" s="32"/>
      <c r="Z687" s="54" t="str">
        <f>IF(MID(H687,1,4)="Item","Nil",IF(G687="contract_cover",VLOOKUP(I687,'svc type'!C:D,2,FALSE),VLOOKUP(G687,'svc type'!A:D,4,FALSE)))</f>
        <v>SVC</v>
      </c>
      <c r="AA687" s="4" t="str">
        <f>IF(B687="","",VLOOKUP(B687,Sector!C:D,2,FALSE))</f>
        <v/>
      </c>
      <c r="AB687" s="4">
        <f t="shared" si="21"/>
        <v>0</v>
      </c>
      <c r="AC687" s="4"/>
      <c r="AD687" s="4"/>
      <c r="AE687" s="4"/>
      <c r="AF687" s="4"/>
      <c r="AG687" s="4"/>
    </row>
    <row r="688" spans="1:33" x14ac:dyDescent="0.25">
      <c r="A688" s="57">
        <v>42251.917603668982</v>
      </c>
      <c r="B688" s="32"/>
      <c r="C688" s="32" t="s">
        <v>736</v>
      </c>
      <c r="D688" s="32" t="s">
        <v>334</v>
      </c>
      <c r="E688" s="32" t="s">
        <v>6563</v>
      </c>
      <c r="F688" s="32" t="s">
        <v>6564</v>
      </c>
      <c r="G688" s="32" t="s">
        <v>58</v>
      </c>
      <c r="H688" s="32" t="s">
        <v>59</v>
      </c>
      <c r="I688" s="32" t="s">
        <v>2006</v>
      </c>
      <c r="J688" s="35">
        <v>0</v>
      </c>
      <c r="K688" s="35">
        <v>0</v>
      </c>
      <c r="L688" s="35">
        <v>0</v>
      </c>
      <c r="M688" s="35">
        <v>0</v>
      </c>
      <c r="N688" s="32" t="s">
        <v>19</v>
      </c>
      <c r="O688" s="32" t="s">
        <v>322</v>
      </c>
      <c r="P688" s="32">
        <v>0</v>
      </c>
      <c r="Q688" s="32"/>
      <c r="R688" s="39">
        <f t="shared" si="20"/>
        <v>1509</v>
      </c>
      <c r="S688" s="5" t="s">
        <v>51</v>
      </c>
      <c r="T688" s="5" t="s">
        <v>64</v>
      </c>
      <c r="U688" s="2"/>
      <c r="V688" s="2" t="str">
        <f>IF($J688+$L688=0,"nil",IF(OR($B688="TCU-WS",$B688=""),"non comm",IF(OR($G688="contract_cover",$H688="fixed price"),VLOOKUP($I688,'[1]mapping 2015'!$A:$B,2,FALSE),VLOOKUP($G688,'[1]mapping 2015'!$A:$B,2,FALSE))))</f>
        <v>nil</v>
      </c>
      <c r="W688" s="37">
        <f>IF(OR(V688="non comm",V688="nil",J688=0),0,IF(V688="SBM 2.1 IIPS",J688*VLOOKUP(N688,'[2]NGP%'!$C:$D,2,FALSE),J688*SUMIFS('[2]NGP%'!$D:$D,'[2]NGP%'!$A:$A,V688,'[2]NGP%'!$B:$B,AA688)))</f>
        <v>0</v>
      </c>
      <c r="X688" s="37">
        <f>IF(OR(V688="non comm",V688="nil",J688=0),0,IF(V688="SBM 2.1 IIPS",J688*VLOOKUP(N688,'[2]NGP%'!$C:$E,3,FALSE),J688*SUMIFS('[2]NGP%'!$E:$E,'[2]NGP%'!$A:$A,V688,'[2]NGP%'!$B:$B,AA688)))</f>
        <v>0</v>
      </c>
      <c r="Y688" s="32"/>
      <c r="Z688" s="54" t="str">
        <f>IF(MID(H688,1,4)="Item","Nil",IF(G688="contract_cover",VLOOKUP(I688,'svc type'!C:D,2,FALSE),VLOOKUP(G688,'svc type'!A:D,4,FALSE)))</f>
        <v>SVC</v>
      </c>
      <c r="AA688" s="4" t="str">
        <f>IF(B688="","",VLOOKUP(B688,Sector!C:D,2,FALSE))</f>
        <v/>
      </c>
      <c r="AB688" s="4">
        <f t="shared" si="21"/>
        <v>0</v>
      </c>
      <c r="AC688" s="4"/>
      <c r="AD688" s="4"/>
      <c r="AE688" s="4"/>
      <c r="AF688" s="4"/>
      <c r="AG688" s="4"/>
    </row>
    <row r="689" spans="1:33" x14ac:dyDescent="0.25">
      <c r="A689" s="57">
        <v>42252.424281446758</v>
      </c>
      <c r="B689" s="32"/>
      <c r="C689" s="32" t="s">
        <v>56</v>
      </c>
      <c r="D689" s="32" t="s">
        <v>57</v>
      </c>
      <c r="E689" s="32" t="s">
        <v>6565</v>
      </c>
      <c r="F689" s="32" t="s">
        <v>6566</v>
      </c>
      <c r="G689" s="32" t="s">
        <v>58</v>
      </c>
      <c r="H689" s="32" t="s">
        <v>59</v>
      </c>
      <c r="I689" s="32" t="s">
        <v>2006</v>
      </c>
      <c r="J689" s="35">
        <v>0</v>
      </c>
      <c r="K689" s="35">
        <v>0</v>
      </c>
      <c r="L689" s="35">
        <v>0</v>
      </c>
      <c r="M689" s="35">
        <v>0</v>
      </c>
      <c r="N689" s="32" t="s">
        <v>17</v>
      </c>
      <c r="O689" s="32" t="s">
        <v>319</v>
      </c>
      <c r="P689" s="32">
        <v>0</v>
      </c>
      <c r="Q689" s="32"/>
      <c r="R689" s="39">
        <f t="shared" si="20"/>
        <v>1509</v>
      </c>
      <c r="S689" s="5" t="s">
        <v>51</v>
      </c>
      <c r="T689" s="5" t="s">
        <v>64</v>
      </c>
      <c r="U689" s="2"/>
      <c r="V689" s="2" t="str">
        <f>IF($J689+$L689=0,"nil",IF(OR($B689="TCU-WS",$B689=""),"non comm",IF(OR($G689="contract_cover",$H689="fixed price"),VLOOKUP($I689,'[1]mapping 2015'!$A:$B,2,FALSE),VLOOKUP($G689,'[1]mapping 2015'!$A:$B,2,FALSE))))</f>
        <v>nil</v>
      </c>
      <c r="W689" s="37">
        <f>IF(OR(V689="non comm",V689="nil",J689=0),0,IF(V689="SBM 2.1 IIPS",J689*VLOOKUP(N689,'[2]NGP%'!$C:$D,2,FALSE),J689*SUMIFS('[2]NGP%'!$D:$D,'[2]NGP%'!$A:$A,V689,'[2]NGP%'!$B:$B,AA689)))</f>
        <v>0</v>
      </c>
      <c r="X689" s="37">
        <f>IF(OR(V689="non comm",V689="nil",J689=0),0,IF(V689="SBM 2.1 IIPS",J689*VLOOKUP(N689,'[2]NGP%'!$C:$E,3,FALSE),J689*SUMIFS('[2]NGP%'!$E:$E,'[2]NGP%'!$A:$A,V689,'[2]NGP%'!$B:$B,AA689)))</f>
        <v>0</v>
      </c>
      <c r="Y689" s="32"/>
      <c r="Z689" s="54" t="str">
        <f>IF(MID(H689,1,4)="Item","Nil",IF(G689="contract_cover",VLOOKUP(I689,'svc type'!C:D,2,FALSE),VLOOKUP(G689,'svc type'!A:D,4,FALSE)))</f>
        <v>SVC</v>
      </c>
      <c r="AA689" s="4" t="str">
        <f>IF(B689="","",VLOOKUP(B689,Sector!C:D,2,FALSE))</f>
        <v/>
      </c>
      <c r="AB689" s="4">
        <f t="shared" si="21"/>
        <v>0</v>
      </c>
      <c r="AC689" s="4"/>
      <c r="AD689" s="4"/>
      <c r="AE689" s="4"/>
      <c r="AF689" s="4"/>
      <c r="AG689" s="4"/>
    </row>
    <row r="690" spans="1:33" x14ac:dyDescent="0.25">
      <c r="A690" s="57">
        <v>42252.424381979166</v>
      </c>
      <c r="B690" s="32"/>
      <c r="C690" s="32" t="s">
        <v>56</v>
      </c>
      <c r="D690" s="32" t="s">
        <v>57</v>
      </c>
      <c r="E690" s="32" t="s">
        <v>6567</v>
      </c>
      <c r="F690" s="32" t="s">
        <v>6568</v>
      </c>
      <c r="G690" s="32" t="s">
        <v>58</v>
      </c>
      <c r="H690" s="32" t="s">
        <v>59</v>
      </c>
      <c r="I690" s="32" t="s">
        <v>2006</v>
      </c>
      <c r="J690" s="35">
        <v>0</v>
      </c>
      <c r="K690" s="35">
        <v>0</v>
      </c>
      <c r="L690" s="35">
        <v>0</v>
      </c>
      <c r="M690" s="35">
        <v>0</v>
      </c>
      <c r="N690" s="32" t="s">
        <v>17</v>
      </c>
      <c r="O690" s="32" t="s">
        <v>319</v>
      </c>
      <c r="P690" s="32">
        <v>0</v>
      </c>
      <c r="Q690" s="32"/>
      <c r="R690" s="39">
        <f t="shared" si="20"/>
        <v>1509</v>
      </c>
      <c r="S690" s="5" t="s">
        <v>51</v>
      </c>
      <c r="T690" s="5" t="s">
        <v>64</v>
      </c>
      <c r="U690" s="2"/>
      <c r="V690" s="2" t="str">
        <f>IF($J690+$L690=0,"nil",IF(OR($B690="TCU-WS",$B690=""),"non comm",IF(OR($G690="contract_cover",$H690="fixed price"),VLOOKUP($I690,'[1]mapping 2015'!$A:$B,2,FALSE),VLOOKUP($G690,'[1]mapping 2015'!$A:$B,2,FALSE))))</f>
        <v>nil</v>
      </c>
      <c r="W690" s="37">
        <f>IF(OR(V690="non comm",V690="nil",J690=0),0,IF(V690="SBM 2.1 IIPS",J690*VLOOKUP(N690,'[2]NGP%'!$C:$D,2,FALSE),J690*SUMIFS('[2]NGP%'!$D:$D,'[2]NGP%'!$A:$A,V690,'[2]NGP%'!$B:$B,AA690)))</f>
        <v>0</v>
      </c>
      <c r="X690" s="37">
        <f>IF(OR(V690="non comm",V690="nil",J690=0),0,IF(V690="SBM 2.1 IIPS",J690*VLOOKUP(N690,'[2]NGP%'!$C:$E,3,FALSE),J690*SUMIFS('[2]NGP%'!$E:$E,'[2]NGP%'!$A:$A,V690,'[2]NGP%'!$B:$B,AA690)))</f>
        <v>0</v>
      </c>
      <c r="Y690" s="32"/>
      <c r="Z690" s="54" t="str">
        <f>IF(MID(H690,1,4)="Item","Nil",IF(G690="contract_cover",VLOOKUP(I690,'svc type'!C:D,2,FALSE),VLOOKUP(G690,'svc type'!A:D,4,FALSE)))</f>
        <v>SVC</v>
      </c>
      <c r="AA690" s="4" t="str">
        <f>IF(B690="","",VLOOKUP(B690,Sector!C:D,2,FALSE))</f>
        <v/>
      </c>
      <c r="AB690" s="4">
        <f t="shared" si="21"/>
        <v>0</v>
      </c>
      <c r="AC690" s="4"/>
      <c r="AD690" s="4"/>
      <c r="AE690" s="4"/>
      <c r="AF690" s="4"/>
      <c r="AG690" s="4"/>
    </row>
    <row r="691" spans="1:33" x14ac:dyDescent="0.25">
      <c r="A691" s="57">
        <v>42252.42443515046</v>
      </c>
      <c r="B691" s="32"/>
      <c r="C691" s="32" t="s">
        <v>56</v>
      </c>
      <c r="D691" s="32" t="s">
        <v>57</v>
      </c>
      <c r="E691" s="32" t="s">
        <v>6569</v>
      </c>
      <c r="F691" s="32" t="s">
        <v>6570</v>
      </c>
      <c r="G691" s="32" t="s">
        <v>58</v>
      </c>
      <c r="H691" s="32" t="s">
        <v>59</v>
      </c>
      <c r="I691" s="32" t="s">
        <v>2006</v>
      </c>
      <c r="J691" s="35">
        <v>0</v>
      </c>
      <c r="K691" s="35">
        <v>0</v>
      </c>
      <c r="L691" s="35">
        <v>0</v>
      </c>
      <c r="M691" s="35">
        <v>0</v>
      </c>
      <c r="N691" s="32" t="s">
        <v>17</v>
      </c>
      <c r="O691" s="32" t="s">
        <v>319</v>
      </c>
      <c r="P691" s="32">
        <v>0</v>
      </c>
      <c r="Q691" s="32"/>
      <c r="R691" s="39">
        <f t="shared" si="20"/>
        <v>1509</v>
      </c>
      <c r="S691" s="5" t="s">
        <v>51</v>
      </c>
      <c r="T691" s="5" t="s">
        <v>64</v>
      </c>
      <c r="U691" s="2"/>
      <c r="V691" s="2" t="str">
        <f>IF($J691+$L691=0,"nil",IF(OR($B691="TCU-WS",$B691=""),"non comm",IF(OR($G691="contract_cover",$H691="fixed price"),VLOOKUP($I691,'[1]mapping 2015'!$A:$B,2,FALSE),VLOOKUP($G691,'[1]mapping 2015'!$A:$B,2,FALSE))))</f>
        <v>nil</v>
      </c>
      <c r="W691" s="37">
        <f>IF(OR(V691="non comm",V691="nil",J691=0),0,IF(V691="SBM 2.1 IIPS",J691*VLOOKUP(N691,'[2]NGP%'!$C:$D,2,FALSE),J691*SUMIFS('[2]NGP%'!$D:$D,'[2]NGP%'!$A:$A,V691,'[2]NGP%'!$B:$B,AA691)))</f>
        <v>0</v>
      </c>
      <c r="X691" s="37">
        <f>IF(OR(V691="non comm",V691="nil",J691=0),0,IF(V691="SBM 2.1 IIPS",J691*VLOOKUP(N691,'[2]NGP%'!$C:$E,3,FALSE),J691*SUMIFS('[2]NGP%'!$E:$E,'[2]NGP%'!$A:$A,V691,'[2]NGP%'!$B:$B,AA691)))</f>
        <v>0</v>
      </c>
      <c r="Y691" s="32"/>
      <c r="Z691" s="54" t="str">
        <f>IF(MID(H691,1,4)="Item","Nil",IF(G691="contract_cover",VLOOKUP(I691,'svc type'!C:D,2,FALSE),VLOOKUP(G691,'svc type'!A:D,4,FALSE)))</f>
        <v>SVC</v>
      </c>
      <c r="AA691" s="4" t="str">
        <f>IF(B691="","",VLOOKUP(B691,Sector!C:D,2,FALSE))</f>
        <v/>
      </c>
      <c r="AB691" s="4">
        <f t="shared" si="21"/>
        <v>0</v>
      </c>
      <c r="AC691" s="4"/>
      <c r="AD691" s="4"/>
      <c r="AE691" s="4"/>
      <c r="AF691" s="4"/>
      <c r="AG691" s="4"/>
    </row>
    <row r="692" spans="1:33" x14ac:dyDescent="0.25">
      <c r="A692" s="57">
        <v>42252.424485798612</v>
      </c>
      <c r="B692" s="32"/>
      <c r="C692" s="32" t="s">
        <v>56</v>
      </c>
      <c r="D692" s="32" t="s">
        <v>57</v>
      </c>
      <c r="E692" s="32" t="s">
        <v>6571</v>
      </c>
      <c r="F692" s="32" t="s">
        <v>6572</v>
      </c>
      <c r="G692" s="32" t="s">
        <v>58</v>
      </c>
      <c r="H692" s="32" t="s">
        <v>59</v>
      </c>
      <c r="I692" s="32" t="s">
        <v>2006</v>
      </c>
      <c r="J692" s="35">
        <v>0</v>
      </c>
      <c r="K692" s="35">
        <v>0</v>
      </c>
      <c r="L692" s="35">
        <v>0</v>
      </c>
      <c r="M692" s="35">
        <v>0</v>
      </c>
      <c r="N692" s="32" t="s">
        <v>17</v>
      </c>
      <c r="O692" s="32" t="s">
        <v>319</v>
      </c>
      <c r="P692" s="32">
        <v>0</v>
      </c>
      <c r="Q692" s="32"/>
      <c r="R692" s="39">
        <f t="shared" si="20"/>
        <v>1509</v>
      </c>
      <c r="S692" s="5" t="s">
        <v>51</v>
      </c>
      <c r="T692" s="5" t="s">
        <v>64</v>
      </c>
      <c r="U692" s="2"/>
      <c r="V692" s="2" t="str">
        <f>IF($J692+$L692=0,"nil",IF(OR($B692="TCU-WS",$B692=""),"non comm",IF(OR($G692="contract_cover",$H692="fixed price"),VLOOKUP($I692,'[1]mapping 2015'!$A:$B,2,FALSE),VLOOKUP($G692,'[1]mapping 2015'!$A:$B,2,FALSE))))</f>
        <v>nil</v>
      </c>
      <c r="W692" s="37">
        <f>IF(OR(V692="non comm",V692="nil",J692=0),0,IF(V692="SBM 2.1 IIPS",J692*VLOOKUP(N692,'[2]NGP%'!$C:$D,2,FALSE),J692*SUMIFS('[2]NGP%'!$D:$D,'[2]NGP%'!$A:$A,V692,'[2]NGP%'!$B:$B,AA692)))</f>
        <v>0</v>
      </c>
      <c r="X692" s="37">
        <f>IF(OR(V692="non comm",V692="nil",J692=0),0,IF(V692="SBM 2.1 IIPS",J692*VLOOKUP(N692,'[2]NGP%'!$C:$E,3,FALSE),J692*SUMIFS('[2]NGP%'!$E:$E,'[2]NGP%'!$A:$A,V692,'[2]NGP%'!$B:$B,AA692)))</f>
        <v>0</v>
      </c>
      <c r="Y692" s="32"/>
      <c r="Z692" s="54" t="str">
        <f>IF(MID(H692,1,4)="Item","Nil",IF(G692="contract_cover",VLOOKUP(I692,'svc type'!C:D,2,FALSE),VLOOKUP(G692,'svc type'!A:D,4,FALSE)))</f>
        <v>SVC</v>
      </c>
      <c r="AA692" s="4" t="str">
        <f>IF(B692="","",VLOOKUP(B692,Sector!C:D,2,FALSE))</f>
        <v/>
      </c>
      <c r="AB692" s="4">
        <f t="shared" si="21"/>
        <v>0</v>
      </c>
      <c r="AC692" s="4"/>
      <c r="AD692" s="4"/>
      <c r="AE692" s="4"/>
      <c r="AF692" s="4"/>
      <c r="AG692" s="4"/>
    </row>
    <row r="693" spans="1:33" x14ac:dyDescent="0.25">
      <c r="A693" s="57">
        <v>42252.431456631944</v>
      </c>
      <c r="B693" s="32"/>
      <c r="C693" s="32" t="s">
        <v>56</v>
      </c>
      <c r="D693" s="32" t="s">
        <v>57</v>
      </c>
      <c r="E693" s="32" t="s">
        <v>6573</v>
      </c>
      <c r="F693" s="32" t="s">
        <v>6574</v>
      </c>
      <c r="G693" s="32" t="s">
        <v>58</v>
      </c>
      <c r="H693" s="32" t="s">
        <v>59</v>
      </c>
      <c r="I693" s="32" t="s">
        <v>2006</v>
      </c>
      <c r="J693" s="35">
        <v>0</v>
      </c>
      <c r="K693" s="35">
        <v>0</v>
      </c>
      <c r="L693" s="35">
        <v>0</v>
      </c>
      <c r="M693" s="35">
        <v>0</v>
      </c>
      <c r="N693" s="32" t="s">
        <v>17</v>
      </c>
      <c r="O693" s="32" t="s">
        <v>319</v>
      </c>
      <c r="P693" s="32">
        <v>0</v>
      </c>
      <c r="Q693" s="32"/>
      <c r="R693" s="39">
        <f t="shared" si="20"/>
        <v>1509</v>
      </c>
      <c r="S693" s="5" t="s">
        <v>51</v>
      </c>
      <c r="T693" s="5" t="s">
        <v>64</v>
      </c>
      <c r="U693" s="2"/>
      <c r="V693" s="2" t="str">
        <f>IF($J693+$L693=0,"nil",IF(OR($B693="TCU-WS",$B693=""),"non comm",IF(OR($G693="contract_cover",$H693="fixed price"),VLOOKUP($I693,'[1]mapping 2015'!$A:$B,2,FALSE),VLOOKUP($G693,'[1]mapping 2015'!$A:$B,2,FALSE))))</f>
        <v>nil</v>
      </c>
      <c r="W693" s="37">
        <f>IF(OR(V693="non comm",V693="nil",J693=0),0,IF(V693="SBM 2.1 IIPS",J693*VLOOKUP(N693,'[2]NGP%'!$C:$D,2,FALSE),J693*SUMIFS('[2]NGP%'!$D:$D,'[2]NGP%'!$A:$A,V693,'[2]NGP%'!$B:$B,AA693)))</f>
        <v>0</v>
      </c>
      <c r="X693" s="37">
        <f>IF(OR(V693="non comm",V693="nil",J693=0),0,IF(V693="SBM 2.1 IIPS",J693*VLOOKUP(N693,'[2]NGP%'!$C:$E,3,FALSE),J693*SUMIFS('[2]NGP%'!$E:$E,'[2]NGP%'!$A:$A,V693,'[2]NGP%'!$B:$B,AA693)))</f>
        <v>0</v>
      </c>
      <c r="Y693" s="32"/>
      <c r="Z693" s="54" t="str">
        <f>IF(MID(H693,1,4)="Item","Nil",IF(G693="contract_cover",VLOOKUP(I693,'svc type'!C:D,2,FALSE),VLOOKUP(G693,'svc type'!A:D,4,FALSE)))</f>
        <v>SVC</v>
      </c>
      <c r="AA693" s="4" t="str">
        <f>IF(B693="","",VLOOKUP(B693,Sector!C:D,2,FALSE))</f>
        <v/>
      </c>
      <c r="AB693" s="4">
        <f t="shared" si="21"/>
        <v>0</v>
      </c>
      <c r="AC693" s="4"/>
      <c r="AD693" s="4"/>
      <c r="AE693" s="4"/>
      <c r="AF693" s="4"/>
      <c r="AG693" s="4"/>
    </row>
    <row r="694" spans="1:33" x14ac:dyDescent="0.25">
      <c r="A694" s="57">
        <v>42252.431506747685</v>
      </c>
      <c r="B694" s="32"/>
      <c r="C694" s="32" t="s">
        <v>56</v>
      </c>
      <c r="D694" s="32" t="s">
        <v>57</v>
      </c>
      <c r="E694" s="32" t="s">
        <v>6575</v>
      </c>
      <c r="F694" s="32" t="s">
        <v>6576</v>
      </c>
      <c r="G694" s="32" t="s">
        <v>58</v>
      </c>
      <c r="H694" s="32" t="s">
        <v>59</v>
      </c>
      <c r="I694" s="32" t="s">
        <v>2006</v>
      </c>
      <c r="J694" s="35">
        <v>0</v>
      </c>
      <c r="K694" s="35">
        <v>0</v>
      </c>
      <c r="L694" s="35">
        <v>0</v>
      </c>
      <c r="M694" s="35">
        <v>0</v>
      </c>
      <c r="N694" s="32" t="s">
        <v>17</v>
      </c>
      <c r="O694" s="32" t="s">
        <v>319</v>
      </c>
      <c r="P694" s="32">
        <v>0</v>
      </c>
      <c r="Q694" s="32"/>
      <c r="R694" s="39">
        <f t="shared" si="20"/>
        <v>1509</v>
      </c>
      <c r="S694" s="5" t="s">
        <v>51</v>
      </c>
      <c r="T694" s="5" t="s">
        <v>64</v>
      </c>
      <c r="U694" s="2"/>
      <c r="V694" s="2" t="str">
        <f>IF($J694+$L694=0,"nil",IF(OR($B694="TCU-WS",$B694=""),"non comm",IF(OR($G694="contract_cover",$H694="fixed price"),VLOOKUP($I694,'[1]mapping 2015'!$A:$B,2,FALSE),VLOOKUP($G694,'[1]mapping 2015'!$A:$B,2,FALSE))))</f>
        <v>nil</v>
      </c>
      <c r="W694" s="37">
        <f>IF(OR(V694="non comm",V694="nil",J694=0),0,IF(V694="SBM 2.1 IIPS",J694*VLOOKUP(N694,'[2]NGP%'!$C:$D,2,FALSE),J694*SUMIFS('[2]NGP%'!$D:$D,'[2]NGP%'!$A:$A,V694,'[2]NGP%'!$B:$B,AA694)))</f>
        <v>0</v>
      </c>
      <c r="X694" s="37">
        <f>IF(OR(V694="non comm",V694="nil",J694=0),0,IF(V694="SBM 2.1 IIPS",J694*VLOOKUP(N694,'[2]NGP%'!$C:$E,3,FALSE),J694*SUMIFS('[2]NGP%'!$E:$E,'[2]NGP%'!$A:$A,V694,'[2]NGP%'!$B:$B,AA694)))</f>
        <v>0</v>
      </c>
      <c r="Y694" s="32"/>
      <c r="Z694" s="54" t="str">
        <f>IF(MID(H694,1,4)="Item","Nil",IF(G694="contract_cover",VLOOKUP(I694,'svc type'!C:D,2,FALSE),VLOOKUP(G694,'svc type'!A:D,4,FALSE)))</f>
        <v>SVC</v>
      </c>
      <c r="AA694" s="4" t="str">
        <f>IF(B694="","",VLOOKUP(B694,Sector!C:D,2,FALSE))</f>
        <v/>
      </c>
      <c r="AB694" s="4">
        <f t="shared" si="21"/>
        <v>0</v>
      </c>
      <c r="AC694" s="4"/>
      <c r="AD694" s="4"/>
      <c r="AE694" s="4"/>
      <c r="AF694" s="4"/>
      <c r="AG694" s="4"/>
    </row>
    <row r="695" spans="1:33" x14ac:dyDescent="0.25">
      <c r="A695" s="57">
        <v>42252.431557905089</v>
      </c>
      <c r="B695" s="32"/>
      <c r="C695" s="32" t="s">
        <v>56</v>
      </c>
      <c r="D695" s="32" t="s">
        <v>57</v>
      </c>
      <c r="E695" s="32" t="s">
        <v>6577</v>
      </c>
      <c r="F695" s="32" t="s">
        <v>6578</v>
      </c>
      <c r="G695" s="32" t="s">
        <v>58</v>
      </c>
      <c r="H695" s="32" t="s">
        <v>59</v>
      </c>
      <c r="I695" s="32" t="s">
        <v>2006</v>
      </c>
      <c r="J695" s="35">
        <v>0</v>
      </c>
      <c r="K695" s="35">
        <v>0</v>
      </c>
      <c r="L695" s="35">
        <v>0</v>
      </c>
      <c r="M695" s="35">
        <v>0</v>
      </c>
      <c r="N695" s="32" t="s">
        <v>17</v>
      </c>
      <c r="O695" s="32" t="s">
        <v>319</v>
      </c>
      <c r="P695" s="32">
        <v>0</v>
      </c>
      <c r="Q695" s="32"/>
      <c r="R695" s="39">
        <f t="shared" si="20"/>
        <v>1509</v>
      </c>
      <c r="S695" s="5" t="s">
        <v>51</v>
      </c>
      <c r="T695" s="5" t="s">
        <v>64</v>
      </c>
      <c r="U695" s="2"/>
      <c r="V695" s="2" t="str">
        <f>IF($J695+$L695=0,"nil",IF(OR($B695="TCU-WS",$B695=""),"non comm",IF(OR($G695="contract_cover",$H695="fixed price"),VLOOKUP($I695,'[1]mapping 2015'!$A:$B,2,FALSE),VLOOKUP($G695,'[1]mapping 2015'!$A:$B,2,FALSE))))</f>
        <v>nil</v>
      </c>
      <c r="W695" s="37">
        <f>IF(OR(V695="non comm",V695="nil",J695=0),0,IF(V695="SBM 2.1 IIPS",J695*VLOOKUP(N695,'[2]NGP%'!$C:$D,2,FALSE),J695*SUMIFS('[2]NGP%'!$D:$D,'[2]NGP%'!$A:$A,V695,'[2]NGP%'!$B:$B,AA695)))</f>
        <v>0</v>
      </c>
      <c r="X695" s="37">
        <f>IF(OR(V695="non comm",V695="nil",J695=0),0,IF(V695="SBM 2.1 IIPS",J695*VLOOKUP(N695,'[2]NGP%'!$C:$E,3,FALSE),J695*SUMIFS('[2]NGP%'!$E:$E,'[2]NGP%'!$A:$A,V695,'[2]NGP%'!$B:$B,AA695)))</f>
        <v>0</v>
      </c>
      <c r="Y695" s="32"/>
      <c r="Z695" s="54" t="str">
        <f>IF(MID(H695,1,4)="Item","Nil",IF(G695="contract_cover",VLOOKUP(I695,'svc type'!C:D,2,FALSE),VLOOKUP(G695,'svc type'!A:D,4,FALSE)))</f>
        <v>SVC</v>
      </c>
      <c r="AA695" s="4" t="str">
        <f>IF(B695="","",VLOOKUP(B695,Sector!C:D,2,FALSE))</f>
        <v/>
      </c>
      <c r="AB695" s="4">
        <f t="shared" si="21"/>
        <v>0</v>
      </c>
      <c r="AC695" s="4"/>
      <c r="AD695" s="4"/>
      <c r="AE695" s="4"/>
      <c r="AF695" s="4"/>
      <c r="AG695" s="4"/>
    </row>
    <row r="696" spans="1:33" x14ac:dyDescent="0.25">
      <c r="A696" s="57">
        <v>42252.431601851851</v>
      </c>
      <c r="B696" s="32"/>
      <c r="C696" s="32" t="s">
        <v>56</v>
      </c>
      <c r="D696" s="32" t="s">
        <v>57</v>
      </c>
      <c r="E696" s="32" t="s">
        <v>6579</v>
      </c>
      <c r="F696" s="32" t="s">
        <v>6580</v>
      </c>
      <c r="G696" s="32" t="s">
        <v>58</v>
      </c>
      <c r="H696" s="32" t="s">
        <v>59</v>
      </c>
      <c r="I696" s="32" t="s">
        <v>2006</v>
      </c>
      <c r="J696" s="35">
        <v>0</v>
      </c>
      <c r="K696" s="35">
        <v>0</v>
      </c>
      <c r="L696" s="35">
        <v>0</v>
      </c>
      <c r="M696" s="35">
        <v>0</v>
      </c>
      <c r="N696" s="32" t="s">
        <v>17</v>
      </c>
      <c r="O696" s="32" t="s">
        <v>319</v>
      </c>
      <c r="P696" s="32">
        <v>0</v>
      </c>
      <c r="Q696" s="32"/>
      <c r="R696" s="39">
        <f t="shared" si="20"/>
        <v>1509</v>
      </c>
      <c r="S696" s="5" t="s">
        <v>51</v>
      </c>
      <c r="T696" s="5" t="s">
        <v>64</v>
      </c>
      <c r="U696" s="2"/>
      <c r="V696" s="2" t="str">
        <f>IF($J696+$L696=0,"nil",IF(OR($B696="TCU-WS",$B696=""),"non comm",IF(OR($G696="contract_cover",$H696="fixed price"),VLOOKUP($I696,'[1]mapping 2015'!$A:$B,2,FALSE),VLOOKUP($G696,'[1]mapping 2015'!$A:$B,2,FALSE))))</f>
        <v>nil</v>
      </c>
      <c r="W696" s="37">
        <f>IF(OR(V696="non comm",V696="nil",J696=0),0,IF(V696="SBM 2.1 IIPS",J696*VLOOKUP(N696,'[2]NGP%'!$C:$D,2,FALSE),J696*SUMIFS('[2]NGP%'!$D:$D,'[2]NGP%'!$A:$A,V696,'[2]NGP%'!$B:$B,AA696)))</f>
        <v>0</v>
      </c>
      <c r="X696" s="37">
        <f>IF(OR(V696="non comm",V696="nil",J696=0),0,IF(V696="SBM 2.1 IIPS",J696*VLOOKUP(N696,'[2]NGP%'!$C:$E,3,FALSE),J696*SUMIFS('[2]NGP%'!$E:$E,'[2]NGP%'!$A:$A,V696,'[2]NGP%'!$B:$B,AA696)))</f>
        <v>0</v>
      </c>
      <c r="Y696" s="32"/>
      <c r="Z696" s="54" t="str">
        <f>IF(MID(H696,1,4)="Item","Nil",IF(G696="contract_cover",VLOOKUP(I696,'svc type'!C:D,2,FALSE),VLOOKUP(G696,'svc type'!A:D,4,FALSE)))</f>
        <v>SVC</v>
      </c>
      <c r="AA696" s="4" t="str">
        <f>IF(B696="","",VLOOKUP(B696,Sector!C:D,2,FALSE))</f>
        <v/>
      </c>
      <c r="AB696" s="4">
        <f t="shared" si="21"/>
        <v>0</v>
      </c>
      <c r="AC696" s="4"/>
      <c r="AD696" s="4"/>
      <c r="AE696" s="4"/>
      <c r="AF696" s="4"/>
      <c r="AG696" s="4"/>
    </row>
    <row r="697" spans="1:33" x14ac:dyDescent="0.25">
      <c r="A697" s="57">
        <v>42252.440250081017</v>
      </c>
      <c r="B697" s="32"/>
      <c r="C697" s="32" t="s">
        <v>56</v>
      </c>
      <c r="D697" s="32" t="s">
        <v>57</v>
      </c>
      <c r="E697" s="32" t="s">
        <v>6581</v>
      </c>
      <c r="F697" s="32" t="s">
        <v>6582</v>
      </c>
      <c r="G697" s="32" t="s">
        <v>58</v>
      </c>
      <c r="H697" s="32" t="s">
        <v>59</v>
      </c>
      <c r="I697" s="32" t="s">
        <v>2006</v>
      </c>
      <c r="J697" s="35">
        <v>0</v>
      </c>
      <c r="K697" s="35">
        <v>0</v>
      </c>
      <c r="L697" s="35">
        <v>0</v>
      </c>
      <c r="M697" s="35">
        <v>0</v>
      </c>
      <c r="N697" s="32" t="s">
        <v>17</v>
      </c>
      <c r="O697" s="32" t="s">
        <v>319</v>
      </c>
      <c r="P697" s="32">
        <v>0</v>
      </c>
      <c r="Q697" s="32"/>
      <c r="R697" s="39">
        <f t="shared" si="20"/>
        <v>1509</v>
      </c>
      <c r="S697" s="5" t="s">
        <v>51</v>
      </c>
      <c r="T697" s="5" t="s">
        <v>64</v>
      </c>
      <c r="U697" s="2"/>
      <c r="V697" s="2" t="str">
        <f>IF($J697+$L697=0,"nil",IF(OR($B697="TCU-WS",$B697=""),"non comm",IF(OR($G697="contract_cover",$H697="fixed price"),VLOOKUP($I697,'[1]mapping 2015'!$A:$B,2,FALSE),VLOOKUP($G697,'[1]mapping 2015'!$A:$B,2,FALSE))))</f>
        <v>nil</v>
      </c>
      <c r="W697" s="37">
        <f>IF(OR(V697="non comm",V697="nil",J697=0),0,IF(V697="SBM 2.1 IIPS",J697*VLOOKUP(N697,'[2]NGP%'!$C:$D,2,FALSE),J697*SUMIFS('[2]NGP%'!$D:$D,'[2]NGP%'!$A:$A,V697,'[2]NGP%'!$B:$B,AA697)))</f>
        <v>0</v>
      </c>
      <c r="X697" s="37">
        <f>IF(OR(V697="non comm",V697="nil",J697=0),0,IF(V697="SBM 2.1 IIPS",J697*VLOOKUP(N697,'[2]NGP%'!$C:$E,3,FALSE),J697*SUMIFS('[2]NGP%'!$E:$E,'[2]NGP%'!$A:$A,V697,'[2]NGP%'!$B:$B,AA697)))</f>
        <v>0</v>
      </c>
      <c r="Y697" s="32"/>
      <c r="Z697" s="54" t="str">
        <f>IF(MID(H697,1,4)="Item","Nil",IF(G697="contract_cover",VLOOKUP(I697,'svc type'!C:D,2,FALSE),VLOOKUP(G697,'svc type'!A:D,4,FALSE)))</f>
        <v>SVC</v>
      </c>
      <c r="AA697" s="4" t="str">
        <f>IF(B697="","",VLOOKUP(B697,Sector!C:D,2,FALSE))</f>
        <v/>
      </c>
      <c r="AB697" s="4">
        <f t="shared" si="21"/>
        <v>0</v>
      </c>
      <c r="AC697" s="4"/>
      <c r="AD697" s="4"/>
      <c r="AE697" s="4"/>
      <c r="AF697" s="4"/>
      <c r="AG697" s="4"/>
    </row>
    <row r="698" spans="1:33" x14ac:dyDescent="0.25">
      <c r="A698" s="57">
        <v>42252.440308136574</v>
      </c>
      <c r="B698" s="32"/>
      <c r="C698" s="32" t="s">
        <v>56</v>
      </c>
      <c r="D698" s="32" t="s">
        <v>57</v>
      </c>
      <c r="E698" s="32" t="s">
        <v>6583</v>
      </c>
      <c r="F698" s="32" t="s">
        <v>6584</v>
      </c>
      <c r="G698" s="32" t="s">
        <v>58</v>
      </c>
      <c r="H698" s="32" t="s">
        <v>59</v>
      </c>
      <c r="I698" s="32" t="s">
        <v>2006</v>
      </c>
      <c r="J698" s="35">
        <v>0</v>
      </c>
      <c r="K698" s="35">
        <v>0</v>
      </c>
      <c r="L698" s="35">
        <v>0</v>
      </c>
      <c r="M698" s="35">
        <v>0</v>
      </c>
      <c r="N698" s="32" t="s">
        <v>17</v>
      </c>
      <c r="O698" s="32" t="s">
        <v>319</v>
      </c>
      <c r="P698" s="32">
        <v>0</v>
      </c>
      <c r="Q698" s="32"/>
      <c r="R698" s="39">
        <f t="shared" si="20"/>
        <v>1509</v>
      </c>
      <c r="S698" s="5" t="s">
        <v>51</v>
      </c>
      <c r="T698" s="5" t="s">
        <v>64</v>
      </c>
      <c r="U698" s="2"/>
      <c r="V698" s="2" t="str">
        <f>IF($J698+$L698=0,"nil",IF(OR($B698="TCU-WS",$B698=""),"non comm",IF(OR($G698="contract_cover",$H698="fixed price"),VLOOKUP($I698,'[1]mapping 2015'!$A:$B,2,FALSE),VLOOKUP($G698,'[1]mapping 2015'!$A:$B,2,FALSE))))</f>
        <v>nil</v>
      </c>
      <c r="W698" s="37">
        <f>IF(OR(V698="non comm",V698="nil",J698=0),0,IF(V698="SBM 2.1 IIPS",J698*VLOOKUP(N698,'[2]NGP%'!$C:$D,2,FALSE),J698*SUMIFS('[2]NGP%'!$D:$D,'[2]NGP%'!$A:$A,V698,'[2]NGP%'!$B:$B,AA698)))</f>
        <v>0</v>
      </c>
      <c r="X698" s="37">
        <f>IF(OR(V698="non comm",V698="nil",J698=0),0,IF(V698="SBM 2.1 IIPS",J698*VLOOKUP(N698,'[2]NGP%'!$C:$E,3,FALSE),J698*SUMIFS('[2]NGP%'!$E:$E,'[2]NGP%'!$A:$A,V698,'[2]NGP%'!$B:$B,AA698)))</f>
        <v>0</v>
      </c>
      <c r="Y698" s="32"/>
      <c r="Z698" s="54" t="str">
        <f>IF(MID(H698,1,4)="Item","Nil",IF(G698="contract_cover",VLOOKUP(I698,'svc type'!C:D,2,FALSE),VLOOKUP(G698,'svc type'!A:D,4,FALSE)))</f>
        <v>SVC</v>
      </c>
      <c r="AA698" s="4" t="str">
        <f>IF(B698="","",VLOOKUP(B698,Sector!C:D,2,FALSE))</f>
        <v/>
      </c>
      <c r="AB698" s="4">
        <f t="shared" si="21"/>
        <v>0</v>
      </c>
      <c r="AC698" s="4"/>
      <c r="AD698" s="4"/>
      <c r="AE698" s="4"/>
      <c r="AF698" s="4"/>
      <c r="AG698" s="4"/>
    </row>
    <row r="699" spans="1:33" x14ac:dyDescent="0.25">
      <c r="A699" s="57">
        <v>42252.440355902778</v>
      </c>
      <c r="B699" s="32"/>
      <c r="C699" s="32" t="s">
        <v>56</v>
      </c>
      <c r="D699" s="32" t="s">
        <v>57</v>
      </c>
      <c r="E699" s="32" t="s">
        <v>6585</v>
      </c>
      <c r="F699" s="32" t="s">
        <v>6586</v>
      </c>
      <c r="G699" s="32" t="s">
        <v>58</v>
      </c>
      <c r="H699" s="32" t="s">
        <v>59</v>
      </c>
      <c r="I699" s="32" t="s">
        <v>2006</v>
      </c>
      <c r="J699" s="35">
        <v>0</v>
      </c>
      <c r="K699" s="35">
        <v>0</v>
      </c>
      <c r="L699" s="35">
        <v>0</v>
      </c>
      <c r="M699" s="35">
        <v>0</v>
      </c>
      <c r="N699" s="32" t="s">
        <v>17</v>
      </c>
      <c r="O699" s="32" t="s">
        <v>319</v>
      </c>
      <c r="P699" s="32">
        <v>0</v>
      </c>
      <c r="Q699" s="32"/>
      <c r="R699" s="39">
        <f t="shared" si="20"/>
        <v>1509</v>
      </c>
      <c r="S699" s="5" t="s">
        <v>51</v>
      </c>
      <c r="T699" s="5" t="s">
        <v>64</v>
      </c>
      <c r="U699" s="2"/>
      <c r="V699" s="2" t="str">
        <f>IF($J699+$L699=0,"nil",IF(OR($B699="TCU-WS",$B699=""),"non comm",IF(OR($G699="contract_cover",$H699="fixed price"),VLOOKUP($I699,'[1]mapping 2015'!$A:$B,2,FALSE),VLOOKUP($G699,'[1]mapping 2015'!$A:$B,2,FALSE))))</f>
        <v>nil</v>
      </c>
      <c r="W699" s="37">
        <f>IF(OR(V699="non comm",V699="nil",J699=0),0,IF(V699="SBM 2.1 IIPS",J699*VLOOKUP(N699,'[2]NGP%'!$C:$D,2,FALSE),J699*SUMIFS('[2]NGP%'!$D:$D,'[2]NGP%'!$A:$A,V699,'[2]NGP%'!$B:$B,AA699)))</f>
        <v>0</v>
      </c>
      <c r="X699" s="37">
        <f>IF(OR(V699="non comm",V699="nil",J699=0),0,IF(V699="SBM 2.1 IIPS",J699*VLOOKUP(N699,'[2]NGP%'!$C:$E,3,FALSE),J699*SUMIFS('[2]NGP%'!$E:$E,'[2]NGP%'!$A:$A,V699,'[2]NGP%'!$B:$B,AA699)))</f>
        <v>0</v>
      </c>
      <c r="Y699" s="32"/>
      <c r="Z699" s="54" t="str">
        <f>IF(MID(H699,1,4)="Item","Nil",IF(G699="contract_cover",VLOOKUP(I699,'svc type'!C:D,2,FALSE),VLOOKUP(G699,'svc type'!A:D,4,FALSE)))</f>
        <v>SVC</v>
      </c>
      <c r="AA699" s="4" t="str">
        <f>IF(B699="","",VLOOKUP(B699,Sector!C:D,2,FALSE))</f>
        <v/>
      </c>
      <c r="AB699" s="4">
        <f t="shared" si="21"/>
        <v>0</v>
      </c>
      <c r="AC699" s="4"/>
      <c r="AD699" s="4"/>
      <c r="AE699" s="4"/>
      <c r="AF699" s="4"/>
      <c r="AG699" s="4"/>
    </row>
    <row r="700" spans="1:33" x14ac:dyDescent="0.25">
      <c r="A700" s="57">
        <v>42252.440409062503</v>
      </c>
      <c r="B700" s="32"/>
      <c r="C700" s="32" t="s">
        <v>56</v>
      </c>
      <c r="D700" s="32" t="s">
        <v>57</v>
      </c>
      <c r="E700" s="32" t="s">
        <v>6587</v>
      </c>
      <c r="F700" s="32" t="s">
        <v>6588</v>
      </c>
      <c r="G700" s="32" t="s">
        <v>58</v>
      </c>
      <c r="H700" s="32" t="s">
        <v>59</v>
      </c>
      <c r="I700" s="32" t="s">
        <v>2006</v>
      </c>
      <c r="J700" s="35">
        <v>0</v>
      </c>
      <c r="K700" s="35">
        <v>0</v>
      </c>
      <c r="L700" s="35">
        <v>0</v>
      </c>
      <c r="M700" s="35">
        <v>0</v>
      </c>
      <c r="N700" s="32" t="s">
        <v>17</v>
      </c>
      <c r="O700" s="32" t="s">
        <v>319</v>
      </c>
      <c r="P700" s="32">
        <v>0</v>
      </c>
      <c r="Q700" s="32"/>
      <c r="R700" s="39">
        <f t="shared" si="20"/>
        <v>1509</v>
      </c>
      <c r="S700" s="5" t="s">
        <v>51</v>
      </c>
      <c r="T700" s="5" t="s">
        <v>64</v>
      </c>
      <c r="U700" s="2"/>
      <c r="V700" s="2" t="str">
        <f>IF($J700+$L700=0,"nil",IF(OR($B700="TCU-WS",$B700=""),"non comm",IF(OR($G700="contract_cover",$H700="fixed price"),VLOOKUP($I700,'[1]mapping 2015'!$A:$B,2,FALSE),VLOOKUP($G700,'[1]mapping 2015'!$A:$B,2,FALSE))))</f>
        <v>nil</v>
      </c>
      <c r="W700" s="37">
        <f>IF(OR(V700="non comm",V700="nil",J700=0),0,IF(V700="SBM 2.1 IIPS",J700*VLOOKUP(N700,'[2]NGP%'!$C:$D,2,FALSE),J700*SUMIFS('[2]NGP%'!$D:$D,'[2]NGP%'!$A:$A,V700,'[2]NGP%'!$B:$B,AA700)))</f>
        <v>0</v>
      </c>
      <c r="X700" s="37">
        <f>IF(OR(V700="non comm",V700="nil",J700=0),0,IF(V700="SBM 2.1 IIPS",J700*VLOOKUP(N700,'[2]NGP%'!$C:$E,3,FALSE),J700*SUMIFS('[2]NGP%'!$E:$E,'[2]NGP%'!$A:$A,V700,'[2]NGP%'!$B:$B,AA700)))</f>
        <v>0</v>
      </c>
      <c r="Y700" s="32"/>
      <c r="Z700" s="54" t="str">
        <f>IF(MID(H700,1,4)="Item","Nil",IF(G700="contract_cover",VLOOKUP(I700,'svc type'!C:D,2,FALSE),VLOOKUP(G700,'svc type'!A:D,4,FALSE)))</f>
        <v>SVC</v>
      </c>
      <c r="AA700" s="4" t="str">
        <f>IF(B700="","",VLOOKUP(B700,Sector!C:D,2,FALSE))</f>
        <v/>
      </c>
      <c r="AB700" s="4">
        <f t="shared" si="21"/>
        <v>0</v>
      </c>
      <c r="AC700" s="4"/>
      <c r="AD700" s="4"/>
      <c r="AE700" s="4"/>
      <c r="AF700" s="4"/>
      <c r="AG700" s="4"/>
    </row>
    <row r="701" spans="1:33" x14ac:dyDescent="0.25">
      <c r="A701" s="57">
        <v>42252.440453553238</v>
      </c>
      <c r="B701" s="32"/>
      <c r="C701" s="32" t="s">
        <v>56</v>
      </c>
      <c r="D701" s="32" t="s">
        <v>57</v>
      </c>
      <c r="E701" s="32" t="s">
        <v>6589</v>
      </c>
      <c r="F701" s="32" t="s">
        <v>6590</v>
      </c>
      <c r="G701" s="32" t="s">
        <v>58</v>
      </c>
      <c r="H701" s="32" t="s">
        <v>59</v>
      </c>
      <c r="I701" s="32" t="s">
        <v>2006</v>
      </c>
      <c r="J701" s="35">
        <v>0</v>
      </c>
      <c r="K701" s="35">
        <v>0</v>
      </c>
      <c r="L701" s="35">
        <v>0</v>
      </c>
      <c r="M701" s="35">
        <v>0</v>
      </c>
      <c r="N701" s="32" t="s">
        <v>17</v>
      </c>
      <c r="O701" s="32" t="s">
        <v>319</v>
      </c>
      <c r="P701" s="32">
        <v>0</v>
      </c>
      <c r="Q701" s="32"/>
      <c r="R701" s="39">
        <f t="shared" si="20"/>
        <v>1509</v>
      </c>
      <c r="S701" s="5" t="s">
        <v>51</v>
      </c>
      <c r="T701" s="5" t="s">
        <v>64</v>
      </c>
      <c r="U701" s="2"/>
      <c r="V701" s="2" t="str">
        <f>IF($J701+$L701=0,"nil",IF(OR($B701="TCU-WS",$B701=""),"non comm",IF(OR($G701="contract_cover",$H701="fixed price"),VLOOKUP($I701,'[1]mapping 2015'!$A:$B,2,FALSE),VLOOKUP($G701,'[1]mapping 2015'!$A:$B,2,FALSE))))</f>
        <v>nil</v>
      </c>
      <c r="W701" s="37">
        <f>IF(OR(V701="non comm",V701="nil",J701=0),0,IF(V701="SBM 2.1 IIPS",J701*VLOOKUP(N701,'[2]NGP%'!$C:$D,2,FALSE),J701*SUMIFS('[2]NGP%'!$D:$D,'[2]NGP%'!$A:$A,V701,'[2]NGP%'!$B:$B,AA701)))</f>
        <v>0</v>
      </c>
      <c r="X701" s="37">
        <f>IF(OR(V701="non comm",V701="nil",J701=0),0,IF(V701="SBM 2.1 IIPS",J701*VLOOKUP(N701,'[2]NGP%'!$C:$E,3,FALSE),J701*SUMIFS('[2]NGP%'!$E:$E,'[2]NGP%'!$A:$A,V701,'[2]NGP%'!$B:$B,AA701)))</f>
        <v>0</v>
      </c>
      <c r="Y701" s="32"/>
      <c r="Z701" s="54" t="str">
        <f>IF(MID(H701,1,4)="Item","Nil",IF(G701="contract_cover",VLOOKUP(I701,'svc type'!C:D,2,FALSE),VLOOKUP(G701,'svc type'!A:D,4,FALSE)))</f>
        <v>SVC</v>
      </c>
      <c r="AA701" s="4" t="str">
        <f>IF(B701="","",VLOOKUP(B701,Sector!C:D,2,FALSE))</f>
        <v/>
      </c>
      <c r="AB701" s="4">
        <f t="shared" si="21"/>
        <v>0</v>
      </c>
      <c r="AC701" s="4"/>
      <c r="AD701" s="4"/>
      <c r="AE701" s="4"/>
      <c r="AF701" s="4"/>
      <c r="AG701" s="4"/>
    </row>
    <row r="702" spans="1:33" x14ac:dyDescent="0.25">
      <c r="A702" s="57">
        <v>42252.452292326387</v>
      </c>
      <c r="B702" s="32"/>
      <c r="C702" s="32" t="s">
        <v>56</v>
      </c>
      <c r="D702" s="32" t="s">
        <v>57</v>
      </c>
      <c r="E702" s="32" t="s">
        <v>6591</v>
      </c>
      <c r="F702" s="32" t="s">
        <v>6592</v>
      </c>
      <c r="G702" s="32" t="s">
        <v>58</v>
      </c>
      <c r="H702" s="32" t="s">
        <v>59</v>
      </c>
      <c r="I702" s="32" t="s">
        <v>2006</v>
      </c>
      <c r="J702" s="35">
        <v>0</v>
      </c>
      <c r="K702" s="35">
        <v>0</v>
      </c>
      <c r="L702" s="35">
        <v>0</v>
      </c>
      <c r="M702" s="35">
        <v>0</v>
      </c>
      <c r="N702" s="32" t="s">
        <v>17</v>
      </c>
      <c r="O702" s="32" t="s">
        <v>319</v>
      </c>
      <c r="P702" s="32">
        <v>0</v>
      </c>
      <c r="Q702" s="32"/>
      <c r="R702" s="39">
        <f t="shared" si="20"/>
        <v>1509</v>
      </c>
      <c r="S702" s="5" t="s">
        <v>51</v>
      </c>
      <c r="T702" s="5" t="s">
        <v>64</v>
      </c>
      <c r="U702" s="2"/>
      <c r="V702" s="2" t="str">
        <f>IF($J702+$L702=0,"nil",IF(OR($B702="TCU-WS",$B702=""),"non comm",IF(OR($G702="contract_cover",$H702="fixed price"),VLOOKUP($I702,'[1]mapping 2015'!$A:$B,2,FALSE),VLOOKUP($G702,'[1]mapping 2015'!$A:$B,2,FALSE))))</f>
        <v>nil</v>
      </c>
      <c r="W702" s="37">
        <f>IF(OR(V702="non comm",V702="nil",J702=0),0,IF(V702="SBM 2.1 IIPS",J702*VLOOKUP(N702,'[2]NGP%'!$C:$D,2,FALSE),J702*SUMIFS('[2]NGP%'!$D:$D,'[2]NGP%'!$A:$A,V702,'[2]NGP%'!$B:$B,AA702)))</f>
        <v>0</v>
      </c>
      <c r="X702" s="37">
        <f>IF(OR(V702="non comm",V702="nil",J702=0),0,IF(V702="SBM 2.1 IIPS",J702*VLOOKUP(N702,'[2]NGP%'!$C:$E,3,FALSE),J702*SUMIFS('[2]NGP%'!$E:$E,'[2]NGP%'!$A:$A,V702,'[2]NGP%'!$B:$B,AA702)))</f>
        <v>0</v>
      </c>
      <c r="Y702" s="32"/>
      <c r="Z702" s="54" t="str">
        <f>IF(MID(H702,1,4)="Item","Nil",IF(G702="contract_cover",VLOOKUP(I702,'svc type'!C:D,2,FALSE),VLOOKUP(G702,'svc type'!A:D,4,FALSE)))</f>
        <v>SVC</v>
      </c>
      <c r="AA702" s="4" t="str">
        <f>IF(B702="","",VLOOKUP(B702,Sector!C:D,2,FALSE))</f>
        <v/>
      </c>
      <c r="AB702" s="4">
        <f t="shared" si="21"/>
        <v>0</v>
      </c>
      <c r="AC702" s="4"/>
      <c r="AD702" s="4"/>
      <c r="AE702" s="4"/>
      <c r="AF702" s="4"/>
      <c r="AG702" s="4"/>
    </row>
    <row r="703" spans="1:33" x14ac:dyDescent="0.25">
      <c r="A703" s="57">
        <v>42252.452361226853</v>
      </c>
      <c r="B703" s="32"/>
      <c r="C703" s="32" t="s">
        <v>56</v>
      </c>
      <c r="D703" s="32" t="s">
        <v>57</v>
      </c>
      <c r="E703" s="32" t="s">
        <v>6593</v>
      </c>
      <c r="F703" s="32" t="s">
        <v>6594</v>
      </c>
      <c r="G703" s="32" t="s">
        <v>58</v>
      </c>
      <c r="H703" s="32" t="s">
        <v>59</v>
      </c>
      <c r="I703" s="32" t="s">
        <v>2006</v>
      </c>
      <c r="J703" s="35">
        <v>0</v>
      </c>
      <c r="K703" s="35">
        <v>0</v>
      </c>
      <c r="L703" s="35">
        <v>0</v>
      </c>
      <c r="M703" s="35">
        <v>0</v>
      </c>
      <c r="N703" s="32" t="s">
        <v>17</v>
      </c>
      <c r="O703" s="32" t="s">
        <v>319</v>
      </c>
      <c r="P703" s="32">
        <v>0</v>
      </c>
      <c r="Q703" s="32"/>
      <c r="R703" s="39">
        <f t="shared" si="20"/>
        <v>1509</v>
      </c>
      <c r="S703" s="5" t="s">
        <v>51</v>
      </c>
      <c r="T703" s="5" t="s">
        <v>64</v>
      </c>
      <c r="U703" s="2"/>
      <c r="V703" s="2" t="str">
        <f>IF($J703+$L703=0,"nil",IF(OR($B703="TCU-WS",$B703=""),"non comm",IF(OR($G703="contract_cover",$H703="fixed price"),VLOOKUP($I703,'[1]mapping 2015'!$A:$B,2,FALSE),VLOOKUP($G703,'[1]mapping 2015'!$A:$B,2,FALSE))))</f>
        <v>nil</v>
      </c>
      <c r="W703" s="37">
        <f>IF(OR(V703="non comm",V703="nil",J703=0),0,IF(V703="SBM 2.1 IIPS",J703*VLOOKUP(N703,'[2]NGP%'!$C:$D,2,FALSE),J703*SUMIFS('[2]NGP%'!$D:$D,'[2]NGP%'!$A:$A,V703,'[2]NGP%'!$B:$B,AA703)))</f>
        <v>0</v>
      </c>
      <c r="X703" s="37">
        <f>IF(OR(V703="non comm",V703="nil",J703=0),0,IF(V703="SBM 2.1 IIPS",J703*VLOOKUP(N703,'[2]NGP%'!$C:$E,3,FALSE),J703*SUMIFS('[2]NGP%'!$E:$E,'[2]NGP%'!$A:$A,V703,'[2]NGP%'!$B:$B,AA703)))</f>
        <v>0</v>
      </c>
      <c r="Y703" s="32"/>
      <c r="Z703" s="54" t="str">
        <f>IF(MID(H703,1,4)="Item","Nil",IF(G703="contract_cover",VLOOKUP(I703,'svc type'!C:D,2,FALSE),VLOOKUP(G703,'svc type'!A:D,4,FALSE)))</f>
        <v>SVC</v>
      </c>
      <c r="AA703" s="4" t="str">
        <f>IF(B703="","",VLOOKUP(B703,Sector!C:D,2,FALSE))</f>
        <v/>
      </c>
      <c r="AB703" s="4">
        <f t="shared" si="21"/>
        <v>0</v>
      </c>
      <c r="AC703" s="4"/>
      <c r="AD703" s="4"/>
      <c r="AE703" s="4"/>
      <c r="AF703" s="4"/>
      <c r="AG703" s="4"/>
    </row>
    <row r="704" spans="1:33" x14ac:dyDescent="0.25">
      <c r="A704" s="57">
        <v>42252.452441168978</v>
      </c>
      <c r="B704" s="32"/>
      <c r="C704" s="32" t="s">
        <v>56</v>
      </c>
      <c r="D704" s="32" t="s">
        <v>57</v>
      </c>
      <c r="E704" s="32" t="s">
        <v>6595</v>
      </c>
      <c r="F704" s="32" t="s">
        <v>6596</v>
      </c>
      <c r="G704" s="32" t="s">
        <v>58</v>
      </c>
      <c r="H704" s="32" t="s">
        <v>59</v>
      </c>
      <c r="I704" s="32" t="s">
        <v>2006</v>
      </c>
      <c r="J704" s="35">
        <v>0</v>
      </c>
      <c r="K704" s="35">
        <v>0</v>
      </c>
      <c r="L704" s="35">
        <v>0</v>
      </c>
      <c r="M704" s="35">
        <v>0</v>
      </c>
      <c r="N704" s="32" t="s">
        <v>17</v>
      </c>
      <c r="O704" s="32" t="s">
        <v>319</v>
      </c>
      <c r="P704" s="32">
        <v>0</v>
      </c>
      <c r="Q704" s="32"/>
      <c r="R704" s="39">
        <f t="shared" si="20"/>
        <v>1509</v>
      </c>
      <c r="S704" s="5" t="s">
        <v>51</v>
      </c>
      <c r="T704" s="5" t="s">
        <v>64</v>
      </c>
      <c r="U704" s="2"/>
      <c r="V704" s="2" t="str">
        <f>IF($J704+$L704=0,"nil",IF(OR($B704="TCU-WS",$B704=""),"non comm",IF(OR($G704="contract_cover",$H704="fixed price"),VLOOKUP($I704,'[1]mapping 2015'!$A:$B,2,FALSE),VLOOKUP($G704,'[1]mapping 2015'!$A:$B,2,FALSE))))</f>
        <v>nil</v>
      </c>
      <c r="W704" s="37">
        <f>IF(OR(V704="non comm",V704="nil",J704=0),0,IF(V704="SBM 2.1 IIPS",J704*VLOOKUP(N704,'[2]NGP%'!$C:$D,2,FALSE),J704*SUMIFS('[2]NGP%'!$D:$D,'[2]NGP%'!$A:$A,V704,'[2]NGP%'!$B:$B,AA704)))</f>
        <v>0</v>
      </c>
      <c r="X704" s="37">
        <f>IF(OR(V704="non comm",V704="nil",J704=0),0,IF(V704="SBM 2.1 IIPS",J704*VLOOKUP(N704,'[2]NGP%'!$C:$E,3,FALSE),J704*SUMIFS('[2]NGP%'!$E:$E,'[2]NGP%'!$A:$A,V704,'[2]NGP%'!$B:$B,AA704)))</f>
        <v>0</v>
      </c>
      <c r="Y704" s="32"/>
      <c r="Z704" s="54" t="str">
        <f>IF(MID(H704,1,4)="Item","Nil",IF(G704="contract_cover",VLOOKUP(I704,'svc type'!C:D,2,FALSE),VLOOKUP(G704,'svc type'!A:D,4,FALSE)))</f>
        <v>SVC</v>
      </c>
      <c r="AA704" s="4" t="str">
        <f>IF(B704="","",VLOOKUP(B704,Sector!C:D,2,FALSE))</f>
        <v/>
      </c>
      <c r="AB704" s="4">
        <f t="shared" si="21"/>
        <v>0</v>
      </c>
      <c r="AC704" s="4"/>
      <c r="AD704" s="4"/>
      <c r="AE704" s="4"/>
      <c r="AF704" s="4"/>
      <c r="AG704" s="4"/>
    </row>
    <row r="705" spans="1:33" x14ac:dyDescent="0.25">
      <c r="A705" s="57">
        <v>42252.452492511577</v>
      </c>
      <c r="B705" s="32"/>
      <c r="C705" s="32" t="s">
        <v>56</v>
      </c>
      <c r="D705" s="32" t="s">
        <v>57</v>
      </c>
      <c r="E705" s="32" t="s">
        <v>6597</v>
      </c>
      <c r="F705" s="32" t="s">
        <v>6598</v>
      </c>
      <c r="G705" s="32" t="s">
        <v>58</v>
      </c>
      <c r="H705" s="32" t="s">
        <v>59</v>
      </c>
      <c r="I705" s="32" t="s">
        <v>2006</v>
      </c>
      <c r="J705" s="35">
        <v>0</v>
      </c>
      <c r="K705" s="35">
        <v>0</v>
      </c>
      <c r="L705" s="35">
        <v>0</v>
      </c>
      <c r="M705" s="35">
        <v>0</v>
      </c>
      <c r="N705" s="32" t="s">
        <v>17</v>
      </c>
      <c r="O705" s="32" t="s">
        <v>319</v>
      </c>
      <c r="P705" s="32">
        <v>0</v>
      </c>
      <c r="Q705" s="32"/>
      <c r="R705" s="39">
        <f t="shared" si="20"/>
        <v>1509</v>
      </c>
      <c r="S705" s="5" t="s">
        <v>51</v>
      </c>
      <c r="T705" s="5" t="s">
        <v>64</v>
      </c>
      <c r="U705" s="2"/>
      <c r="V705" s="2" t="str">
        <f>IF($J705+$L705=0,"nil",IF(OR($B705="TCU-WS",$B705=""),"non comm",IF(OR($G705="contract_cover",$H705="fixed price"),VLOOKUP($I705,'[1]mapping 2015'!$A:$B,2,FALSE),VLOOKUP($G705,'[1]mapping 2015'!$A:$B,2,FALSE))))</f>
        <v>nil</v>
      </c>
      <c r="W705" s="37">
        <f>IF(OR(V705="non comm",V705="nil",J705=0),0,IF(V705="SBM 2.1 IIPS",J705*VLOOKUP(N705,'[2]NGP%'!$C:$D,2,FALSE),J705*SUMIFS('[2]NGP%'!$D:$D,'[2]NGP%'!$A:$A,V705,'[2]NGP%'!$B:$B,AA705)))</f>
        <v>0</v>
      </c>
      <c r="X705" s="37">
        <f>IF(OR(V705="non comm",V705="nil",J705=0),0,IF(V705="SBM 2.1 IIPS",J705*VLOOKUP(N705,'[2]NGP%'!$C:$E,3,FALSE),J705*SUMIFS('[2]NGP%'!$E:$E,'[2]NGP%'!$A:$A,V705,'[2]NGP%'!$B:$B,AA705)))</f>
        <v>0</v>
      </c>
      <c r="Y705" s="32"/>
      <c r="Z705" s="54" t="str">
        <f>IF(MID(H705,1,4)="Item","Nil",IF(G705="contract_cover",VLOOKUP(I705,'svc type'!C:D,2,FALSE),VLOOKUP(G705,'svc type'!A:D,4,FALSE)))</f>
        <v>SVC</v>
      </c>
      <c r="AA705" s="4" t="str">
        <f>IF(B705="","",VLOOKUP(B705,Sector!C:D,2,FALSE))</f>
        <v/>
      </c>
      <c r="AB705" s="4">
        <f t="shared" si="21"/>
        <v>0</v>
      </c>
      <c r="AC705" s="4"/>
      <c r="AD705" s="4"/>
      <c r="AE705" s="4"/>
      <c r="AF705" s="4"/>
      <c r="AG705" s="4"/>
    </row>
    <row r="706" spans="1:33" x14ac:dyDescent="0.25">
      <c r="A706" s="57">
        <v>42252.452598298609</v>
      </c>
      <c r="B706" s="32"/>
      <c r="C706" s="32" t="s">
        <v>56</v>
      </c>
      <c r="D706" s="32" t="s">
        <v>57</v>
      </c>
      <c r="E706" s="32" t="s">
        <v>6599</v>
      </c>
      <c r="F706" s="32" t="s">
        <v>6600</v>
      </c>
      <c r="G706" s="32" t="s">
        <v>58</v>
      </c>
      <c r="H706" s="32" t="s">
        <v>59</v>
      </c>
      <c r="I706" s="32" t="s">
        <v>2006</v>
      </c>
      <c r="J706" s="35">
        <v>0</v>
      </c>
      <c r="K706" s="35">
        <v>0</v>
      </c>
      <c r="L706" s="35">
        <v>0</v>
      </c>
      <c r="M706" s="35">
        <v>0</v>
      </c>
      <c r="N706" s="32" t="s">
        <v>17</v>
      </c>
      <c r="O706" s="32" t="s">
        <v>319</v>
      </c>
      <c r="P706" s="32">
        <v>0</v>
      </c>
      <c r="Q706" s="32"/>
      <c r="R706" s="39">
        <f t="shared" si="20"/>
        <v>1509</v>
      </c>
      <c r="S706" s="5" t="s">
        <v>51</v>
      </c>
      <c r="T706" s="5" t="s">
        <v>64</v>
      </c>
      <c r="U706" s="2"/>
      <c r="V706" s="2" t="str">
        <f>IF($J706+$L706=0,"nil",IF(OR($B706="TCU-WS",$B706=""),"non comm",IF(OR($G706="contract_cover",$H706="fixed price"),VLOOKUP($I706,'[1]mapping 2015'!$A:$B,2,FALSE),VLOOKUP($G706,'[1]mapping 2015'!$A:$B,2,FALSE))))</f>
        <v>nil</v>
      </c>
      <c r="W706" s="37">
        <f>IF(OR(V706="non comm",V706="nil",J706=0),0,IF(V706="SBM 2.1 IIPS",J706*VLOOKUP(N706,'[2]NGP%'!$C:$D,2,FALSE),J706*SUMIFS('[2]NGP%'!$D:$D,'[2]NGP%'!$A:$A,V706,'[2]NGP%'!$B:$B,AA706)))</f>
        <v>0</v>
      </c>
      <c r="X706" s="37">
        <f>IF(OR(V706="non comm",V706="nil",J706=0),0,IF(V706="SBM 2.1 IIPS",J706*VLOOKUP(N706,'[2]NGP%'!$C:$E,3,FALSE),J706*SUMIFS('[2]NGP%'!$E:$E,'[2]NGP%'!$A:$A,V706,'[2]NGP%'!$B:$B,AA706)))</f>
        <v>0</v>
      </c>
      <c r="Y706" s="32"/>
      <c r="Z706" s="54" t="str">
        <f>IF(MID(H706,1,4)="Item","Nil",IF(G706="contract_cover",VLOOKUP(I706,'svc type'!C:D,2,FALSE),VLOOKUP(G706,'svc type'!A:D,4,FALSE)))</f>
        <v>SVC</v>
      </c>
      <c r="AA706" s="4" t="str">
        <f>IF(B706="","",VLOOKUP(B706,Sector!C:D,2,FALSE))</f>
        <v/>
      </c>
      <c r="AB706" s="4">
        <f t="shared" si="21"/>
        <v>0</v>
      </c>
      <c r="AC706" s="4"/>
      <c r="AD706" s="4"/>
      <c r="AE706" s="4"/>
      <c r="AF706" s="4"/>
      <c r="AG706" s="4"/>
    </row>
    <row r="707" spans="1:33" x14ac:dyDescent="0.25">
      <c r="A707" s="57">
        <v>42252.500552928243</v>
      </c>
      <c r="B707" s="32"/>
      <c r="C707" s="32" t="s">
        <v>56</v>
      </c>
      <c r="D707" s="32" t="s">
        <v>57</v>
      </c>
      <c r="E707" s="32" t="s">
        <v>6601</v>
      </c>
      <c r="F707" s="32" t="s">
        <v>6602</v>
      </c>
      <c r="G707" s="32" t="s">
        <v>58</v>
      </c>
      <c r="H707" s="32" t="s">
        <v>59</v>
      </c>
      <c r="I707" s="32" t="s">
        <v>2006</v>
      </c>
      <c r="J707" s="35">
        <v>0</v>
      </c>
      <c r="K707" s="35">
        <v>0</v>
      </c>
      <c r="L707" s="35">
        <v>0</v>
      </c>
      <c r="M707" s="35">
        <v>0</v>
      </c>
      <c r="N707" s="32" t="s">
        <v>17</v>
      </c>
      <c r="O707" s="32" t="s">
        <v>319</v>
      </c>
      <c r="P707" s="32">
        <v>0</v>
      </c>
      <c r="Q707" s="32"/>
      <c r="R707" s="39">
        <f t="shared" ref="R707:R770" si="22">R706</f>
        <v>1509</v>
      </c>
      <c r="S707" s="5" t="s">
        <v>51</v>
      </c>
      <c r="T707" s="5" t="s">
        <v>64</v>
      </c>
      <c r="U707" s="2"/>
      <c r="V707" s="2" t="str">
        <f>IF($J707+$L707=0,"nil",IF(OR($B707="TCU-WS",$B707=""),"non comm",IF(OR($G707="contract_cover",$H707="fixed price"),VLOOKUP($I707,'[1]mapping 2015'!$A:$B,2,FALSE),VLOOKUP($G707,'[1]mapping 2015'!$A:$B,2,FALSE))))</f>
        <v>nil</v>
      </c>
      <c r="W707" s="37">
        <f>IF(OR(V707="non comm",V707="nil",J707=0),0,IF(V707="SBM 2.1 IIPS",J707*VLOOKUP(N707,'[2]NGP%'!$C:$D,2,FALSE),J707*SUMIFS('[2]NGP%'!$D:$D,'[2]NGP%'!$A:$A,V707,'[2]NGP%'!$B:$B,AA707)))</f>
        <v>0</v>
      </c>
      <c r="X707" s="37">
        <f>IF(OR(V707="non comm",V707="nil",J707=0),0,IF(V707="SBM 2.1 IIPS",J707*VLOOKUP(N707,'[2]NGP%'!$C:$E,3,FALSE),J707*SUMIFS('[2]NGP%'!$E:$E,'[2]NGP%'!$A:$A,V707,'[2]NGP%'!$B:$B,AA707)))</f>
        <v>0</v>
      </c>
      <c r="Y707" s="32"/>
      <c r="Z707" s="54" t="str">
        <f>IF(MID(H707,1,4)="Item","Nil",IF(G707="contract_cover",VLOOKUP(I707,'svc type'!C:D,2,FALSE),VLOOKUP(G707,'svc type'!A:D,4,FALSE)))</f>
        <v>SVC</v>
      </c>
      <c r="AA707" s="4" t="str">
        <f>IF(B707="","",VLOOKUP(B707,Sector!C:D,2,FALSE))</f>
        <v/>
      </c>
      <c r="AB707" s="4">
        <f t="shared" ref="AB707:AB770" si="23">B707</f>
        <v>0</v>
      </c>
      <c r="AC707" s="4"/>
      <c r="AD707" s="4"/>
      <c r="AE707" s="4"/>
      <c r="AF707" s="4"/>
      <c r="AG707" s="4"/>
    </row>
    <row r="708" spans="1:33" x14ac:dyDescent="0.25">
      <c r="A708" s="57">
        <v>42252.500611689815</v>
      </c>
      <c r="B708" s="32"/>
      <c r="C708" s="32" t="s">
        <v>56</v>
      </c>
      <c r="D708" s="32" t="s">
        <v>57</v>
      </c>
      <c r="E708" s="32" t="s">
        <v>6603</v>
      </c>
      <c r="F708" s="32" t="s">
        <v>6604</v>
      </c>
      <c r="G708" s="32" t="s">
        <v>58</v>
      </c>
      <c r="H708" s="32" t="s">
        <v>59</v>
      </c>
      <c r="I708" s="32" t="s">
        <v>2006</v>
      </c>
      <c r="J708" s="35">
        <v>0</v>
      </c>
      <c r="K708" s="35">
        <v>0</v>
      </c>
      <c r="L708" s="35">
        <v>0</v>
      </c>
      <c r="M708" s="35">
        <v>0</v>
      </c>
      <c r="N708" s="32" t="s">
        <v>17</v>
      </c>
      <c r="O708" s="32" t="s">
        <v>319</v>
      </c>
      <c r="P708" s="32">
        <v>0</v>
      </c>
      <c r="Q708" s="32"/>
      <c r="R708" s="39">
        <f t="shared" si="22"/>
        <v>1509</v>
      </c>
      <c r="S708" s="5" t="s">
        <v>51</v>
      </c>
      <c r="T708" s="5" t="s">
        <v>64</v>
      </c>
      <c r="U708" s="2"/>
      <c r="V708" s="2" t="str">
        <f>IF($J708+$L708=0,"nil",IF(OR($B708="TCU-WS",$B708=""),"non comm",IF(OR($G708="contract_cover",$H708="fixed price"),VLOOKUP($I708,'[1]mapping 2015'!$A:$B,2,FALSE),VLOOKUP($G708,'[1]mapping 2015'!$A:$B,2,FALSE))))</f>
        <v>nil</v>
      </c>
      <c r="W708" s="37">
        <f>IF(OR(V708="non comm",V708="nil",J708=0),0,IF(V708="SBM 2.1 IIPS",J708*VLOOKUP(N708,'[2]NGP%'!$C:$D,2,FALSE),J708*SUMIFS('[2]NGP%'!$D:$D,'[2]NGP%'!$A:$A,V708,'[2]NGP%'!$B:$B,AA708)))</f>
        <v>0</v>
      </c>
      <c r="X708" s="37">
        <f>IF(OR(V708="non comm",V708="nil",J708=0),0,IF(V708="SBM 2.1 IIPS",J708*VLOOKUP(N708,'[2]NGP%'!$C:$E,3,FALSE),J708*SUMIFS('[2]NGP%'!$E:$E,'[2]NGP%'!$A:$A,V708,'[2]NGP%'!$B:$B,AA708)))</f>
        <v>0</v>
      </c>
      <c r="Y708" s="32"/>
      <c r="Z708" s="54" t="str">
        <f>IF(MID(H708,1,4)="Item","Nil",IF(G708="contract_cover",VLOOKUP(I708,'svc type'!C:D,2,FALSE),VLOOKUP(G708,'svc type'!A:D,4,FALSE)))</f>
        <v>SVC</v>
      </c>
      <c r="AA708" s="4" t="str">
        <f>IF(B708="","",VLOOKUP(B708,Sector!C:D,2,FALSE))</f>
        <v/>
      </c>
      <c r="AB708" s="4">
        <f t="shared" si="23"/>
        <v>0</v>
      </c>
      <c r="AC708" s="4"/>
      <c r="AD708" s="4"/>
      <c r="AE708" s="4"/>
      <c r="AF708" s="4"/>
      <c r="AG708" s="4"/>
    </row>
    <row r="709" spans="1:33" x14ac:dyDescent="0.25">
      <c r="A709" s="57">
        <v>42252.500878819446</v>
      </c>
      <c r="B709" s="32"/>
      <c r="C709" s="32" t="s">
        <v>56</v>
      </c>
      <c r="D709" s="32" t="s">
        <v>57</v>
      </c>
      <c r="E709" s="32" t="s">
        <v>6605</v>
      </c>
      <c r="F709" s="32" t="s">
        <v>6606</v>
      </c>
      <c r="G709" s="32" t="s">
        <v>58</v>
      </c>
      <c r="H709" s="32" t="s">
        <v>59</v>
      </c>
      <c r="I709" s="32" t="s">
        <v>2006</v>
      </c>
      <c r="J709" s="35">
        <v>0</v>
      </c>
      <c r="K709" s="35">
        <v>0</v>
      </c>
      <c r="L709" s="35">
        <v>0</v>
      </c>
      <c r="M709" s="35">
        <v>0</v>
      </c>
      <c r="N709" s="32" t="s">
        <v>17</v>
      </c>
      <c r="O709" s="32" t="s">
        <v>319</v>
      </c>
      <c r="P709" s="32">
        <v>0</v>
      </c>
      <c r="Q709" s="32"/>
      <c r="R709" s="39">
        <f t="shared" si="22"/>
        <v>1509</v>
      </c>
      <c r="S709" s="5" t="s">
        <v>51</v>
      </c>
      <c r="T709" s="5" t="s">
        <v>64</v>
      </c>
      <c r="U709" s="2"/>
      <c r="V709" s="2" t="str">
        <f>IF($J709+$L709=0,"nil",IF(OR($B709="TCU-WS",$B709=""),"non comm",IF(OR($G709="contract_cover",$H709="fixed price"),VLOOKUP($I709,'[1]mapping 2015'!$A:$B,2,FALSE),VLOOKUP($G709,'[1]mapping 2015'!$A:$B,2,FALSE))))</f>
        <v>nil</v>
      </c>
      <c r="W709" s="37">
        <f>IF(OR(V709="non comm",V709="nil",J709=0),0,IF(V709="SBM 2.1 IIPS",J709*VLOOKUP(N709,'[2]NGP%'!$C:$D,2,FALSE),J709*SUMIFS('[2]NGP%'!$D:$D,'[2]NGP%'!$A:$A,V709,'[2]NGP%'!$B:$B,AA709)))</f>
        <v>0</v>
      </c>
      <c r="X709" s="37">
        <f>IF(OR(V709="non comm",V709="nil",J709=0),0,IF(V709="SBM 2.1 IIPS",J709*VLOOKUP(N709,'[2]NGP%'!$C:$E,3,FALSE),J709*SUMIFS('[2]NGP%'!$E:$E,'[2]NGP%'!$A:$A,V709,'[2]NGP%'!$B:$B,AA709)))</f>
        <v>0</v>
      </c>
      <c r="Y709" s="32"/>
      <c r="Z709" s="54" t="str">
        <f>IF(MID(H709,1,4)="Item","Nil",IF(G709="contract_cover",VLOOKUP(I709,'svc type'!C:D,2,FALSE),VLOOKUP(G709,'svc type'!A:D,4,FALSE)))</f>
        <v>SVC</v>
      </c>
      <c r="AA709" s="4" t="str">
        <f>IF(B709="","",VLOOKUP(B709,Sector!C:D,2,FALSE))</f>
        <v/>
      </c>
      <c r="AB709" s="4">
        <f t="shared" si="23"/>
        <v>0</v>
      </c>
      <c r="AC709" s="4"/>
      <c r="AD709" s="4"/>
      <c r="AE709" s="4"/>
      <c r="AF709" s="4"/>
      <c r="AG709" s="4"/>
    </row>
    <row r="710" spans="1:33" x14ac:dyDescent="0.25">
      <c r="A710" s="57">
        <v>42252.501005787039</v>
      </c>
      <c r="B710" s="32"/>
      <c r="C710" s="32" t="s">
        <v>56</v>
      </c>
      <c r="D710" s="32" t="s">
        <v>57</v>
      </c>
      <c r="E710" s="32" t="s">
        <v>6607</v>
      </c>
      <c r="F710" s="32" t="s">
        <v>6608</v>
      </c>
      <c r="G710" s="32" t="s">
        <v>58</v>
      </c>
      <c r="H710" s="32" t="s">
        <v>59</v>
      </c>
      <c r="I710" s="32" t="s">
        <v>2006</v>
      </c>
      <c r="J710" s="35">
        <v>0</v>
      </c>
      <c r="K710" s="35">
        <v>0</v>
      </c>
      <c r="L710" s="35">
        <v>0</v>
      </c>
      <c r="M710" s="35">
        <v>0</v>
      </c>
      <c r="N710" s="32" t="s">
        <v>17</v>
      </c>
      <c r="O710" s="32" t="s">
        <v>319</v>
      </c>
      <c r="P710" s="32">
        <v>0</v>
      </c>
      <c r="Q710" s="32"/>
      <c r="R710" s="39">
        <f t="shared" si="22"/>
        <v>1509</v>
      </c>
      <c r="S710" s="5" t="s">
        <v>51</v>
      </c>
      <c r="T710" s="5" t="s">
        <v>64</v>
      </c>
      <c r="U710" s="2"/>
      <c r="V710" s="2" t="str">
        <f>IF($J710+$L710=0,"nil",IF(OR($B710="TCU-WS",$B710=""),"non comm",IF(OR($G710="contract_cover",$H710="fixed price"),VLOOKUP($I710,'[1]mapping 2015'!$A:$B,2,FALSE),VLOOKUP($G710,'[1]mapping 2015'!$A:$B,2,FALSE))))</f>
        <v>nil</v>
      </c>
      <c r="W710" s="37">
        <f>IF(OR(V710="non comm",V710="nil",J710=0),0,IF(V710="SBM 2.1 IIPS",J710*VLOOKUP(N710,'[2]NGP%'!$C:$D,2,FALSE),J710*SUMIFS('[2]NGP%'!$D:$D,'[2]NGP%'!$A:$A,V710,'[2]NGP%'!$B:$B,AA710)))</f>
        <v>0</v>
      </c>
      <c r="X710" s="37">
        <f>IF(OR(V710="non comm",V710="nil",J710=0),0,IF(V710="SBM 2.1 IIPS",J710*VLOOKUP(N710,'[2]NGP%'!$C:$E,3,FALSE),J710*SUMIFS('[2]NGP%'!$E:$E,'[2]NGP%'!$A:$A,V710,'[2]NGP%'!$B:$B,AA710)))</f>
        <v>0</v>
      </c>
      <c r="Y710" s="32"/>
      <c r="Z710" s="54" t="str">
        <f>IF(MID(H710,1,4)="Item","Nil",IF(G710="contract_cover",VLOOKUP(I710,'svc type'!C:D,2,FALSE),VLOOKUP(G710,'svc type'!A:D,4,FALSE)))</f>
        <v>SVC</v>
      </c>
      <c r="AA710" s="4" t="str">
        <f>IF(B710="","",VLOOKUP(B710,Sector!C:D,2,FALSE))</f>
        <v/>
      </c>
      <c r="AB710" s="4">
        <f t="shared" si="23"/>
        <v>0</v>
      </c>
      <c r="AC710" s="4"/>
      <c r="AD710" s="4"/>
      <c r="AE710" s="4"/>
      <c r="AF710" s="4"/>
      <c r="AG710" s="4"/>
    </row>
    <row r="711" spans="1:33" x14ac:dyDescent="0.25">
      <c r="A711" s="57">
        <v>42252.501114270832</v>
      </c>
      <c r="B711" s="32"/>
      <c r="C711" s="32" t="s">
        <v>56</v>
      </c>
      <c r="D711" s="32" t="s">
        <v>57</v>
      </c>
      <c r="E711" s="32" t="s">
        <v>6609</v>
      </c>
      <c r="F711" s="32" t="s">
        <v>6610</v>
      </c>
      <c r="G711" s="32" t="s">
        <v>58</v>
      </c>
      <c r="H711" s="32" t="s">
        <v>59</v>
      </c>
      <c r="I711" s="32" t="s">
        <v>2006</v>
      </c>
      <c r="J711" s="35">
        <v>0</v>
      </c>
      <c r="K711" s="35">
        <v>0</v>
      </c>
      <c r="L711" s="35">
        <v>0</v>
      </c>
      <c r="M711" s="35">
        <v>0</v>
      </c>
      <c r="N711" s="32" t="s">
        <v>17</v>
      </c>
      <c r="O711" s="32" t="s">
        <v>319</v>
      </c>
      <c r="P711" s="32">
        <v>0</v>
      </c>
      <c r="Q711" s="32"/>
      <c r="R711" s="39">
        <f t="shared" si="22"/>
        <v>1509</v>
      </c>
      <c r="S711" s="5" t="s">
        <v>51</v>
      </c>
      <c r="T711" s="5" t="s">
        <v>64</v>
      </c>
      <c r="U711" s="2"/>
      <c r="V711" s="2" t="str">
        <f>IF($J711+$L711=0,"nil",IF(OR($B711="TCU-WS",$B711=""),"non comm",IF(OR($G711="contract_cover",$H711="fixed price"),VLOOKUP($I711,'[1]mapping 2015'!$A:$B,2,FALSE),VLOOKUP($G711,'[1]mapping 2015'!$A:$B,2,FALSE))))</f>
        <v>nil</v>
      </c>
      <c r="W711" s="37">
        <f>IF(OR(V711="non comm",V711="nil",J711=0),0,IF(V711="SBM 2.1 IIPS",J711*VLOOKUP(N711,'[2]NGP%'!$C:$D,2,FALSE),J711*SUMIFS('[2]NGP%'!$D:$D,'[2]NGP%'!$A:$A,V711,'[2]NGP%'!$B:$B,AA711)))</f>
        <v>0</v>
      </c>
      <c r="X711" s="37">
        <f>IF(OR(V711="non comm",V711="nil",J711=0),0,IF(V711="SBM 2.1 IIPS",J711*VLOOKUP(N711,'[2]NGP%'!$C:$E,3,FALSE),J711*SUMIFS('[2]NGP%'!$E:$E,'[2]NGP%'!$A:$A,V711,'[2]NGP%'!$B:$B,AA711)))</f>
        <v>0</v>
      </c>
      <c r="Y711" s="32"/>
      <c r="Z711" s="54" t="str">
        <f>IF(MID(H711,1,4)="Item","Nil",IF(G711="contract_cover",VLOOKUP(I711,'svc type'!C:D,2,FALSE),VLOOKUP(G711,'svc type'!A:D,4,FALSE)))</f>
        <v>SVC</v>
      </c>
      <c r="AA711" s="4" t="str">
        <f>IF(B711="","",VLOOKUP(B711,Sector!C:D,2,FALSE))</f>
        <v/>
      </c>
      <c r="AB711" s="4">
        <f t="shared" si="23"/>
        <v>0</v>
      </c>
      <c r="AC711" s="4"/>
      <c r="AD711" s="4"/>
      <c r="AE711" s="4"/>
      <c r="AF711" s="4"/>
      <c r="AG711" s="4"/>
    </row>
    <row r="712" spans="1:33" x14ac:dyDescent="0.25">
      <c r="A712" s="57">
        <v>42252.501219178244</v>
      </c>
      <c r="B712" s="32"/>
      <c r="C712" s="32" t="s">
        <v>56</v>
      </c>
      <c r="D712" s="32" t="s">
        <v>57</v>
      </c>
      <c r="E712" s="32" t="s">
        <v>6611</v>
      </c>
      <c r="F712" s="32" t="s">
        <v>6612</v>
      </c>
      <c r="G712" s="32" t="s">
        <v>58</v>
      </c>
      <c r="H712" s="32" t="s">
        <v>59</v>
      </c>
      <c r="I712" s="32" t="s">
        <v>2006</v>
      </c>
      <c r="J712" s="35">
        <v>0</v>
      </c>
      <c r="K712" s="35">
        <v>0</v>
      </c>
      <c r="L712" s="35">
        <v>0</v>
      </c>
      <c r="M712" s="35">
        <v>0</v>
      </c>
      <c r="N712" s="32" t="s">
        <v>17</v>
      </c>
      <c r="O712" s="32" t="s">
        <v>319</v>
      </c>
      <c r="P712" s="32">
        <v>0</v>
      </c>
      <c r="Q712" s="32"/>
      <c r="R712" s="39">
        <f t="shared" si="22"/>
        <v>1509</v>
      </c>
      <c r="S712" s="5" t="s">
        <v>51</v>
      </c>
      <c r="T712" s="5" t="s">
        <v>64</v>
      </c>
      <c r="U712" s="2"/>
      <c r="V712" s="2" t="str">
        <f>IF($J712+$L712=0,"nil",IF(OR($B712="TCU-WS",$B712=""),"non comm",IF(OR($G712="contract_cover",$H712="fixed price"),VLOOKUP($I712,'[1]mapping 2015'!$A:$B,2,FALSE),VLOOKUP($G712,'[1]mapping 2015'!$A:$B,2,FALSE))))</f>
        <v>nil</v>
      </c>
      <c r="W712" s="37">
        <f>IF(OR(V712="non comm",V712="nil",J712=0),0,IF(V712="SBM 2.1 IIPS",J712*VLOOKUP(N712,'[2]NGP%'!$C:$D,2,FALSE),J712*SUMIFS('[2]NGP%'!$D:$D,'[2]NGP%'!$A:$A,V712,'[2]NGP%'!$B:$B,AA712)))</f>
        <v>0</v>
      </c>
      <c r="X712" s="37">
        <f>IF(OR(V712="non comm",V712="nil",J712=0),0,IF(V712="SBM 2.1 IIPS",J712*VLOOKUP(N712,'[2]NGP%'!$C:$E,3,FALSE),J712*SUMIFS('[2]NGP%'!$E:$E,'[2]NGP%'!$A:$A,V712,'[2]NGP%'!$B:$B,AA712)))</f>
        <v>0</v>
      </c>
      <c r="Y712" s="32"/>
      <c r="Z712" s="54" t="str">
        <f>IF(MID(H712,1,4)="Item","Nil",IF(G712="contract_cover",VLOOKUP(I712,'svc type'!C:D,2,FALSE),VLOOKUP(G712,'svc type'!A:D,4,FALSE)))</f>
        <v>SVC</v>
      </c>
      <c r="AA712" s="4" t="str">
        <f>IF(B712="","",VLOOKUP(B712,Sector!C:D,2,FALSE))</f>
        <v/>
      </c>
      <c r="AB712" s="4">
        <f t="shared" si="23"/>
        <v>0</v>
      </c>
      <c r="AC712" s="4"/>
      <c r="AD712" s="4"/>
      <c r="AE712" s="4"/>
      <c r="AF712" s="4"/>
      <c r="AG712" s="4"/>
    </row>
    <row r="713" spans="1:33" x14ac:dyDescent="0.25">
      <c r="A713" s="57">
        <v>42252.513171145831</v>
      </c>
      <c r="B713" s="32"/>
      <c r="C713" s="32" t="s">
        <v>56</v>
      </c>
      <c r="D713" s="32" t="s">
        <v>57</v>
      </c>
      <c r="E713" s="32" t="s">
        <v>6613</v>
      </c>
      <c r="F713" s="32" t="s">
        <v>6614</v>
      </c>
      <c r="G713" s="32" t="s">
        <v>58</v>
      </c>
      <c r="H713" s="32" t="s">
        <v>59</v>
      </c>
      <c r="I713" s="32" t="s">
        <v>2006</v>
      </c>
      <c r="J713" s="35">
        <v>0</v>
      </c>
      <c r="K713" s="35">
        <v>0</v>
      </c>
      <c r="L713" s="35">
        <v>0</v>
      </c>
      <c r="M713" s="35">
        <v>0</v>
      </c>
      <c r="N713" s="32" t="s">
        <v>17</v>
      </c>
      <c r="O713" s="32" t="s">
        <v>319</v>
      </c>
      <c r="P713" s="32">
        <v>0</v>
      </c>
      <c r="Q713" s="32"/>
      <c r="R713" s="39">
        <f t="shared" si="22"/>
        <v>1509</v>
      </c>
      <c r="S713" s="5" t="s">
        <v>51</v>
      </c>
      <c r="T713" s="5" t="s">
        <v>64</v>
      </c>
      <c r="U713" s="2"/>
      <c r="V713" s="2" t="str">
        <f>IF($J713+$L713=0,"nil",IF(OR($B713="TCU-WS",$B713=""),"non comm",IF(OR($G713="contract_cover",$H713="fixed price"),VLOOKUP($I713,'[1]mapping 2015'!$A:$B,2,FALSE),VLOOKUP($G713,'[1]mapping 2015'!$A:$B,2,FALSE))))</f>
        <v>nil</v>
      </c>
      <c r="W713" s="37">
        <f>IF(OR(V713="non comm",V713="nil",J713=0),0,IF(V713="SBM 2.1 IIPS",J713*VLOOKUP(N713,'[2]NGP%'!$C:$D,2,FALSE),J713*SUMIFS('[2]NGP%'!$D:$D,'[2]NGP%'!$A:$A,V713,'[2]NGP%'!$B:$B,AA713)))</f>
        <v>0</v>
      </c>
      <c r="X713" s="37">
        <f>IF(OR(V713="non comm",V713="nil",J713=0),0,IF(V713="SBM 2.1 IIPS",J713*VLOOKUP(N713,'[2]NGP%'!$C:$E,3,FALSE),J713*SUMIFS('[2]NGP%'!$E:$E,'[2]NGP%'!$A:$A,V713,'[2]NGP%'!$B:$B,AA713)))</f>
        <v>0</v>
      </c>
      <c r="Y713" s="32"/>
      <c r="Z713" s="54" t="str">
        <f>IF(MID(H713,1,4)="Item","Nil",IF(G713="contract_cover",VLOOKUP(I713,'svc type'!C:D,2,FALSE),VLOOKUP(G713,'svc type'!A:D,4,FALSE)))</f>
        <v>SVC</v>
      </c>
      <c r="AA713" s="4" t="str">
        <f>IF(B713="","",VLOOKUP(B713,Sector!C:D,2,FALSE))</f>
        <v/>
      </c>
      <c r="AB713" s="4">
        <f t="shared" si="23"/>
        <v>0</v>
      </c>
      <c r="AC713" s="4"/>
      <c r="AD713" s="4"/>
      <c r="AE713" s="4"/>
      <c r="AF713" s="4"/>
      <c r="AG713" s="4"/>
    </row>
    <row r="714" spans="1:33" x14ac:dyDescent="0.25">
      <c r="A714" s="57">
        <v>42252.513257951388</v>
      </c>
      <c r="B714" s="32"/>
      <c r="C714" s="32" t="s">
        <v>56</v>
      </c>
      <c r="D714" s="32" t="s">
        <v>57</v>
      </c>
      <c r="E714" s="32" t="s">
        <v>6615</v>
      </c>
      <c r="F714" s="32" t="s">
        <v>6616</v>
      </c>
      <c r="G714" s="32" t="s">
        <v>58</v>
      </c>
      <c r="H714" s="32" t="s">
        <v>59</v>
      </c>
      <c r="I714" s="32" t="s">
        <v>2006</v>
      </c>
      <c r="J714" s="35">
        <v>0</v>
      </c>
      <c r="K714" s="35">
        <v>0</v>
      </c>
      <c r="L714" s="35">
        <v>0</v>
      </c>
      <c r="M714" s="35">
        <v>0</v>
      </c>
      <c r="N714" s="32" t="s">
        <v>17</v>
      </c>
      <c r="O714" s="32" t="s">
        <v>319</v>
      </c>
      <c r="P714" s="32">
        <v>0</v>
      </c>
      <c r="Q714" s="32"/>
      <c r="R714" s="39">
        <f t="shared" si="22"/>
        <v>1509</v>
      </c>
      <c r="S714" s="5" t="s">
        <v>51</v>
      </c>
      <c r="T714" s="5" t="s">
        <v>64</v>
      </c>
      <c r="U714" s="2"/>
      <c r="V714" s="2" t="str">
        <f>IF($J714+$L714=0,"nil",IF(OR($B714="TCU-WS",$B714=""),"non comm",IF(OR($G714="contract_cover",$H714="fixed price"),VLOOKUP($I714,'[1]mapping 2015'!$A:$B,2,FALSE),VLOOKUP($G714,'[1]mapping 2015'!$A:$B,2,FALSE))))</f>
        <v>nil</v>
      </c>
      <c r="W714" s="37">
        <f>IF(OR(V714="non comm",V714="nil",J714=0),0,IF(V714="SBM 2.1 IIPS",J714*VLOOKUP(N714,'[2]NGP%'!$C:$D,2,FALSE),J714*SUMIFS('[2]NGP%'!$D:$D,'[2]NGP%'!$A:$A,V714,'[2]NGP%'!$B:$B,AA714)))</f>
        <v>0</v>
      </c>
      <c r="X714" s="37">
        <f>IF(OR(V714="non comm",V714="nil",J714=0),0,IF(V714="SBM 2.1 IIPS",J714*VLOOKUP(N714,'[2]NGP%'!$C:$E,3,FALSE),J714*SUMIFS('[2]NGP%'!$E:$E,'[2]NGP%'!$A:$A,V714,'[2]NGP%'!$B:$B,AA714)))</f>
        <v>0</v>
      </c>
      <c r="Y714" s="32"/>
      <c r="Z714" s="54" t="str">
        <f>IF(MID(H714,1,4)="Item","Nil",IF(G714="contract_cover",VLOOKUP(I714,'svc type'!C:D,2,FALSE),VLOOKUP(G714,'svc type'!A:D,4,FALSE)))</f>
        <v>SVC</v>
      </c>
      <c r="AA714" s="4" t="str">
        <f>IF(B714="","",VLOOKUP(B714,Sector!C:D,2,FALSE))</f>
        <v/>
      </c>
      <c r="AB714" s="4">
        <f t="shared" si="23"/>
        <v>0</v>
      </c>
      <c r="AC714" s="4"/>
      <c r="AD714" s="4"/>
      <c r="AE714" s="4"/>
      <c r="AF714" s="4"/>
      <c r="AG714" s="4"/>
    </row>
    <row r="715" spans="1:33" x14ac:dyDescent="0.25">
      <c r="A715" s="57">
        <v>42252.513312581017</v>
      </c>
      <c r="B715" s="32"/>
      <c r="C715" s="32" t="s">
        <v>56</v>
      </c>
      <c r="D715" s="32" t="s">
        <v>57</v>
      </c>
      <c r="E715" s="32" t="s">
        <v>6617</v>
      </c>
      <c r="F715" s="32" t="s">
        <v>6618</v>
      </c>
      <c r="G715" s="32" t="s">
        <v>58</v>
      </c>
      <c r="H715" s="32" t="s">
        <v>59</v>
      </c>
      <c r="I715" s="32" t="s">
        <v>2006</v>
      </c>
      <c r="J715" s="35">
        <v>0</v>
      </c>
      <c r="K715" s="35">
        <v>0</v>
      </c>
      <c r="L715" s="35">
        <v>0</v>
      </c>
      <c r="M715" s="35">
        <v>0</v>
      </c>
      <c r="N715" s="32" t="s">
        <v>17</v>
      </c>
      <c r="O715" s="32" t="s">
        <v>319</v>
      </c>
      <c r="P715" s="32">
        <v>0</v>
      </c>
      <c r="Q715" s="32"/>
      <c r="R715" s="39">
        <f t="shared" si="22"/>
        <v>1509</v>
      </c>
      <c r="S715" s="5" t="s">
        <v>51</v>
      </c>
      <c r="T715" s="5" t="s">
        <v>64</v>
      </c>
      <c r="U715" s="2"/>
      <c r="V715" s="2" t="str">
        <f>IF($J715+$L715=0,"nil",IF(OR($B715="TCU-WS",$B715=""),"non comm",IF(OR($G715="contract_cover",$H715="fixed price"),VLOOKUP($I715,'[1]mapping 2015'!$A:$B,2,FALSE),VLOOKUP($G715,'[1]mapping 2015'!$A:$B,2,FALSE))))</f>
        <v>nil</v>
      </c>
      <c r="W715" s="37">
        <f>IF(OR(V715="non comm",V715="nil",J715=0),0,IF(V715="SBM 2.1 IIPS",J715*VLOOKUP(N715,'[2]NGP%'!$C:$D,2,FALSE),J715*SUMIFS('[2]NGP%'!$D:$D,'[2]NGP%'!$A:$A,V715,'[2]NGP%'!$B:$B,AA715)))</f>
        <v>0</v>
      </c>
      <c r="X715" s="37">
        <f>IF(OR(V715="non comm",V715="nil",J715=0),0,IF(V715="SBM 2.1 IIPS",J715*VLOOKUP(N715,'[2]NGP%'!$C:$E,3,FALSE),J715*SUMIFS('[2]NGP%'!$E:$E,'[2]NGP%'!$A:$A,V715,'[2]NGP%'!$B:$B,AA715)))</f>
        <v>0</v>
      </c>
      <c r="Y715" s="32"/>
      <c r="Z715" s="54" t="str">
        <f>IF(MID(H715,1,4)="Item","Nil",IF(G715="contract_cover",VLOOKUP(I715,'svc type'!C:D,2,FALSE),VLOOKUP(G715,'svc type'!A:D,4,FALSE)))</f>
        <v>SVC</v>
      </c>
      <c r="AA715" s="4" t="str">
        <f>IF(B715="","",VLOOKUP(B715,Sector!C:D,2,FALSE))</f>
        <v/>
      </c>
      <c r="AB715" s="4">
        <f t="shared" si="23"/>
        <v>0</v>
      </c>
      <c r="AC715" s="4"/>
      <c r="AD715" s="4"/>
      <c r="AE715" s="4"/>
      <c r="AF715" s="4"/>
      <c r="AG715" s="4"/>
    </row>
    <row r="716" spans="1:33" x14ac:dyDescent="0.25">
      <c r="A716" s="57">
        <v>42252.513365046296</v>
      </c>
      <c r="B716" s="32"/>
      <c r="C716" s="32" t="s">
        <v>56</v>
      </c>
      <c r="D716" s="32" t="s">
        <v>57</v>
      </c>
      <c r="E716" s="32" t="s">
        <v>6619</v>
      </c>
      <c r="F716" s="32" t="s">
        <v>6620</v>
      </c>
      <c r="G716" s="32" t="s">
        <v>58</v>
      </c>
      <c r="H716" s="32" t="s">
        <v>59</v>
      </c>
      <c r="I716" s="32" t="s">
        <v>2006</v>
      </c>
      <c r="J716" s="35">
        <v>0</v>
      </c>
      <c r="K716" s="35">
        <v>0</v>
      </c>
      <c r="L716" s="35">
        <v>0</v>
      </c>
      <c r="M716" s="35">
        <v>0</v>
      </c>
      <c r="N716" s="32" t="s">
        <v>17</v>
      </c>
      <c r="O716" s="32" t="s">
        <v>319</v>
      </c>
      <c r="P716" s="32">
        <v>0</v>
      </c>
      <c r="Q716" s="32"/>
      <c r="R716" s="39">
        <f t="shared" si="22"/>
        <v>1509</v>
      </c>
      <c r="S716" s="5" t="s">
        <v>51</v>
      </c>
      <c r="T716" s="5" t="s">
        <v>64</v>
      </c>
      <c r="U716" s="2"/>
      <c r="V716" s="2" t="str">
        <f>IF($J716+$L716=0,"nil",IF(OR($B716="TCU-WS",$B716=""),"non comm",IF(OR($G716="contract_cover",$H716="fixed price"),VLOOKUP($I716,'[1]mapping 2015'!$A:$B,2,FALSE),VLOOKUP($G716,'[1]mapping 2015'!$A:$B,2,FALSE))))</f>
        <v>nil</v>
      </c>
      <c r="W716" s="37">
        <f>IF(OR(V716="non comm",V716="nil",J716=0),0,IF(V716="SBM 2.1 IIPS",J716*VLOOKUP(N716,'[2]NGP%'!$C:$D,2,FALSE),J716*SUMIFS('[2]NGP%'!$D:$D,'[2]NGP%'!$A:$A,V716,'[2]NGP%'!$B:$B,AA716)))</f>
        <v>0</v>
      </c>
      <c r="X716" s="37">
        <f>IF(OR(V716="non comm",V716="nil",J716=0),0,IF(V716="SBM 2.1 IIPS",J716*VLOOKUP(N716,'[2]NGP%'!$C:$E,3,FALSE),J716*SUMIFS('[2]NGP%'!$E:$E,'[2]NGP%'!$A:$A,V716,'[2]NGP%'!$B:$B,AA716)))</f>
        <v>0</v>
      </c>
      <c r="Y716" s="32"/>
      <c r="Z716" s="54" t="str">
        <f>IF(MID(H716,1,4)="Item","Nil",IF(G716="contract_cover",VLOOKUP(I716,'svc type'!C:D,2,FALSE),VLOOKUP(G716,'svc type'!A:D,4,FALSE)))</f>
        <v>SVC</v>
      </c>
      <c r="AA716" s="4" t="str">
        <f>IF(B716="","",VLOOKUP(B716,Sector!C:D,2,FALSE))</f>
        <v/>
      </c>
      <c r="AB716" s="4">
        <f t="shared" si="23"/>
        <v>0</v>
      </c>
      <c r="AC716" s="4"/>
      <c r="AD716" s="4"/>
      <c r="AE716" s="4"/>
      <c r="AF716" s="4"/>
      <c r="AG716" s="4"/>
    </row>
    <row r="717" spans="1:33" x14ac:dyDescent="0.25">
      <c r="A717" s="57">
        <v>42252.518245798608</v>
      </c>
      <c r="B717" s="32"/>
      <c r="C717" s="32" t="s">
        <v>56</v>
      </c>
      <c r="D717" s="32" t="s">
        <v>57</v>
      </c>
      <c r="E717" s="32" t="s">
        <v>6621</v>
      </c>
      <c r="F717" s="32" t="s">
        <v>6622</v>
      </c>
      <c r="G717" s="32" t="s">
        <v>58</v>
      </c>
      <c r="H717" s="32" t="s">
        <v>59</v>
      </c>
      <c r="I717" s="32" t="s">
        <v>2006</v>
      </c>
      <c r="J717" s="35">
        <v>0</v>
      </c>
      <c r="K717" s="35">
        <v>0</v>
      </c>
      <c r="L717" s="35">
        <v>0</v>
      </c>
      <c r="M717" s="35">
        <v>0</v>
      </c>
      <c r="N717" s="32" t="s">
        <v>17</v>
      </c>
      <c r="O717" s="32" t="s">
        <v>319</v>
      </c>
      <c r="P717" s="32">
        <v>0</v>
      </c>
      <c r="Q717" s="32"/>
      <c r="R717" s="39">
        <f t="shared" si="22"/>
        <v>1509</v>
      </c>
      <c r="S717" s="5" t="s">
        <v>51</v>
      </c>
      <c r="T717" s="5" t="s">
        <v>64</v>
      </c>
      <c r="U717" s="2"/>
      <c r="V717" s="2" t="str">
        <f>IF($J717+$L717=0,"nil",IF(OR($B717="TCU-WS",$B717=""),"non comm",IF(OR($G717="contract_cover",$H717="fixed price"),VLOOKUP($I717,'[1]mapping 2015'!$A:$B,2,FALSE),VLOOKUP($G717,'[1]mapping 2015'!$A:$B,2,FALSE))))</f>
        <v>nil</v>
      </c>
      <c r="W717" s="37">
        <f>IF(OR(V717="non comm",V717="nil",J717=0),0,IF(V717="SBM 2.1 IIPS",J717*VLOOKUP(N717,'[2]NGP%'!$C:$D,2,FALSE),J717*SUMIFS('[2]NGP%'!$D:$D,'[2]NGP%'!$A:$A,V717,'[2]NGP%'!$B:$B,AA717)))</f>
        <v>0</v>
      </c>
      <c r="X717" s="37">
        <f>IF(OR(V717="non comm",V717="nil",J717=0),0,IF(V717="SBM 2.1 IIPS",J717*VLOOKUP(N717,'[2]NGP%'!$C:$E,3,FALSE),J717*SUMIFS('[2]NGP%'!$E:$E,'[2]NGP%'!$A:$A,V717,'[2]NGP%'!$B:$B,AA717)))</f>
        <v>0</v>
      </c>
      <c r="Y717" s="32"/>
      <c r="Z717" s="54" t="str">
        <f>IF(MID(H717,1,4)="Item","Nil",IF(G717="contract_cover",VLOOKUP(I717,'svc type'!C:D,2,FALSE),VLOOKUP(G717,'svc type'!A:D,4,FALSE)))</f>
        <v>SVC</v>
      </c>
      <c r="AA717" s="4" t="str">
        <f>IF(B717="","",VLOOKUP(B717,Sector!C:D,2,FALSE))</f>
        <v/>
      </c>
      <c r="AB717" s="4">
        <f t="shared" si="23"/>
        <v>0</v>
      </c>
      <c r="AC717" s="4"/>
      <c r="AD717" s="4"/>
      <c r="AE717" s="4"/>
      <c r="AF717" s="4"/>
      <c r="AG717" s="4"/>
    </row>
    <row r="718" spans="1:33" x14ac:dyDescent="0.25">
      <c r="A718" s="57">
        <v>42252.518304201389</v>
      </c>
      <c r="B718" s="32"/>
      <c r="C718" s="32" t="s">
        <v>56</v>
      </c>
      <c r="D718" s="32" t="s">
        <v>57</v>
      </c>
      <c r="E718" s="32" t="s">
        <v>6623</v>
      </c>
      <c r="F718" s="32" t="s">
        <v>6624</v>
      </c>
      <c r="G718" s="32" t="s">
        <v>58</v>
      </c>
      <c r="H718" s="32" t="s">
        <v>59</v>
      </c>
      <c r="I718" s="32" t="s">
        <v>2006</v>
      </c>
      <c r="J718" s="35">
        <v>0</v>
      </c>
      <c r="K718" s="35">
        <v>0</v>
      </c>
      <c r="L718" s="35">
        <v>0</v>
      </c>
      <c r="M718" s="35">
        <v>0</v>
      </c>
      <c r="N718" s="32" t="s">
        <v>17</v>
      </c>
      <c r="O718" s="32" t="s">
        <v>319</v>
      </c>
      <c r="P718" s="32">
        <v>0</v>
      </c>
      <c r="Q718" s="32"/>
      <c r="R718" s="39">
        <f t="shared" si="22"/>
        <v>1509</v>
      </c>
      <c r="S718" s="5" t="s">
        <v>51</v>
      </c>
      <c r="T718" s="5" t="s">
        <v>64</v>
      </c>
      <c r="U718" s="2"/>
      <c r="V718" s="2" t="str">
        <f>IF($J718+$L718=0,"nil",IF(OR($B718="TCU-WS",$B718=""),"non comm",IF(OR($G718="contract_cover",$H718="fixed price"),VLOOKUP($I718,'[1]mapping 2015'!$A:$B,2,FALSE),VLOOKUP($G718,'[1]mapping 2015'!$A:$B,2,FALSE))))</f>
        <v>nil</v>
      </c>
      <c r="W718" s="37">
        <f>IF(OR(V718="non comm",V718="nil",J718=0),0,IF(V718="SBM 2.1 IIPS",J718*VLOOKUP(N718,'[2]NGP%'!$C:$D,2,FALSE),J718*SUMIFS('[2]NGP%'!$D:$D,'[2]NGP%'!$A:$A,V718,'[2]NGP%'!$B:$B,AA718)))</f>
        <v>0</v>
      </c>
      <c r="X718" s="37">
        <f>IF(OR(V718="non comm",V718="nil",J718=0),0,IF(V718="SBM 2.1 IIPS",J718*VLOOKUP(N718,'[2]NGP%'!$C:$E,3,FALSE),J718*SUMIFS('[2]NGP%'!$E:$E,'[2]NGP%'!$A:$A,V718,'[2]NGP%'!$B:$B,AA718)))</f>
        <v>0</v>
      </c>
      <c r="Y718" s="32"/>
      <c r="Z718" s="54" t="str">
        <f>IF(MID(H718,1,4)="Item","Nil",IF(G718="contract_cover",VLOOKUP(I718,'svc type'!C:D,2,FALSE),VLOOKUP(G718,'svc type'!A:D,4,FALSE)))</f>
        <v>SVC</v>
      </c>
      <c r="AA718" s="4" t="str">
        <f>IF(B718="","",VLOOKUP(B718,Sector!C:D,2,FALSE))</f>
        <v/>
      </c>
      <c r="AB718" s="4">
        <f t="shared" si="23"/>
        <v>0</v>
      </c>
      <c r="AC718" s="4"/>
      <c r="AD718" s="4"/>
      <c r="AE718" s="4"/>
      <c r="AF718" s="4"/>
      <c r="AG718" s="4"/>
    </row>
    <row r="719" spans="1:33" x14ac:dyDescent="0.25">
      <c r="A719" s="57">
        <v>42252.518376388885</v>
      </c>
      <c r="B719" s="32"/>
      <c r="C719" s="32" t="s">
        <v>56</v>
      </c>
      <c r="D719" s="32" t="s">
        <v>57</v>
      </c>
      <c r="E719" s="32" t="s">
        <v>6625</v>
      </c>
      <c r="F719" s="32" t="s">
        <v>6626</v>
      </c>
      <c r="G719" s="32" t="s">
        <v>58</v>
      </c>
      <c r="H719" s="32" t="s">
        <v>59</v>
      </c>
      <c r="I719" s="32" t="s">
        <v>2006</v>
      </c>
      <c r="J719" s="35">
        <v>0</v>
      </c>
      <c r="K719" s="35">
        <v>0</v>
      </c>
      <c r="L719" s="35">
        <v>0</v>
      </c>
      <c r="M719" s="35">
        <v>0</v>
      </c>
      <c r="N719" s="32" t="s">
        <v>17</v>
      </c>
      <c r="O719" s="32" t="s">
        <v>319</v>
      </c>
      <c r="P719" s="32">
        <v>0</v>
      </c>
      <c r="Q719" s="32"/>
      <c r="R719" s="39">
        <f t="shared" si="22"/>
        <v>1509</v>
      </c>
      <c r="S719" s="5" t="s">
        <v>51</v>
      </c>
      <c r="T719" s="5" t="s">
        <v>64</v>
      </c>
      <c r="U719" s="2"/>
      <c r="V719" s="2" t="str">
        <f>IF($J719+$L719=0,"nil",IF(OR($B719="TCU-WS",$B719=""),"non comm",IF(OR($G719="contract_cover",$H719="fixed price"),VLOOKUP($I719,'[1]mapping 2015'!$A:$B,2,FALSE),VLOOKUP($G719,'[1]mapping 2015'!$A:$B,2,FALSE))))</f>
        <v>nil</v>
      </c>
      <c r="W719" s="37">
        <f>IF(OR(V719="non comm",V719="nil",J719=0),0,IF(V719="SBM 2.1 IIPS",J719*VLOOKUP(N719,'[2]NGP%'!$C:$D,2,FALSE),J719*SUMIFS('[2]NGP%'!$D:$D,'[2]NGP%'!$A:$A,V719,'[2]NGP%'!$B:$B,AA719)))</f>
        <v>0</v>
      </c>
      <c r="X719" s="37">
        <f>IF(OR(V719="non comm",V719="nil",J719=0),0,IF(V719="SBM 2.1 IIPS",J719*VLOOKUP(N719,'[2]NGP%'!$C:$E,3,FALSE),J719*SUMIFS('[2]NGP%'!$E:$E,'[2]NGP%'!$A:$A,V719,'[2]NGP%'!$B:$B,AA719)))</f>
        <v>0</v>
      </c>
      <c r="Y719" s="32"/>
      <c r="Z719" s="54" t="str">
        <f>IF(MID(H719,1,4)="Item","Nil",IF(G719="contract_cover",VLOOKUP(I719,'svc type'!C:D,2,FALSE),VLOOKUP(G719,'svc type'!A:D,4,FALSE)))</f>
        <v>SVC</v>
      </c>
      <c r="AA719" s="4" t="str">
        <f>IF(B719="","",VLOOKUP(B719,Sector!C:D,2,FALSE))</f>
        <v/>
      </c>
      <c r="AB719" s="4">
        <f t="shared" si="23"/>
        <v>0</v>
      </c>
      <c r="AC719" s="4"/>
      <c r="AD719" s="4"/>
      <c r="AE719" s="4"/>
      <c r="AF719" s="4"/>
      <c r="AG719" s="4"/>
    </row>
    <row r="720" spans="1:33" x14ac:dyDescent="0.25">
      <c r="A720" s="57">
        <v>42252.518444560184</v>
      </c>
      <c r="B720" s="32"/>
      <c r="C720" s="32" t="s">
        <v>56</v>
      </c>
      <c r="D720" s="32" t="s">
        <v>57</v>
      </c>
      <c r="E720" s="32" t="s">
        <v>6627</v>
      </c>
      <c r="F720" s="32" t="s">
        <v>6628</v>
      </c>
      <c r="G720" s="32" t="s">
        <v>58</v>
      </c>
      <c r="H720" s="32" t="s">
        <v>59</v>
      </c>
      <c r="I720" s="32" t="s">
        <v>2006</v>
      </c>
      <c r="J720" s="35">
        <v>0</v>
      </c>
      <c r="K720" s="35">
        <v>0</v>
      </c>
      <c r="L720" s="35">
        <v>0</v>
      </c>
      <c r="M720" s="35">
        <v>0</v>
      </c>
      <c r="N720" s="32" t="s">
        <v>17</v>
      </c>
      <c r="O720" s="32" t="s">
        <v>319</v>
      </c>
      <c r="P720" s="32">
        <v>0</v>
      </c>
      <c r="Q720" s="32"/>
      <c r="R720" s="39">
        <f t="shared" si="22"/>
        <v>1509</v>
      </c>
      <c r="S720" s="5" t="s">
        <v>51</v>
      </c>
      <c r="T720" s="5" t="s">
        <v>64</v>
      </c>
      <c r="U720" s="2"/>
      <c r="V720" s="2" t="str">
        <f>IF($J720+$L720=0,"nil",IF(OR($B720="TCU-WS",$B720=""),"non comm",IF(OR($G720="contract_cover",$H720="fixed price"),VLOOKUP($I720,'[1]mapping 2015'!$A:$B,2,FALSE),VLOOKUP($G720,'[1]mapping 2015'!$A:$B,2,FALSE))))</f>
        <v>nil</v>
      </c>
      <c r="W720" s="37">
        <f>IF(OR(V720="non comm",V720="nil",J720=0),0,IF(V720="SBM 2.1 IIPS",J720*VLOOKUP(N720,'[2]NGP%'!$C:$D,2,FALSE),J720*SUMIFS('[2]NGP%'!$D:$D,'[2]NGP%'!$A:$A,V720,'[2]NGP%'!$B:$B,AA720)))</f>
        <v>0</v>
      </c>
      <c r="X720" s="37">
        <f>IF(OR(V720="non comm",V720="nil",J720=0),0,IF(V720="SBM 2.1 IIPS",J720*VLOOKUP(N720,'[2]NGP%'!$C:$E,3,FALSE),J720*SUMIFS('[2]NGP%'!$E:$E,'[2]NGP%'!$A:$A,V720,'[2]NGP%'!$B:$B,AA720)))</f>
        <v>0</v>
      </c>
      <c r="Y720" s="32"/>
      <c r="Z720" s="54" t="str">
        <f>IF(MID(H720,1,4)="Item","Nil",IF(G720="contract_cover",VLOOKUP(I720,'svc type'!C:D,2,FALSE),VLOOKUP(G720,'svc type'!A:D,4,FALSE)))</f>
        <v>SVC</v>
      </c>
      <c r="AA720" s="4" t="str">
        <f>IF(B720="","",VLOOKUP(B720,Sector!C:D,2,FALSE))</f>
        <v/>
      </c>
      <c r="AB720" s="4">
        <f t="shared" si="23"/>
        <v>0</v>
      </c>
      <c r="AC720" s="4"/>
      <c r="AD720" s="4"/>
      <c r="AE720" s="4"/>
      <c r="AF720" s="4"/>
      <c r="AG720" s="4"/>
    </row>
    <row r="721" spans="1:33" x14ac:dyDescent="0.25">
      <c r="A721" s="57">
        <v>42252.631415127318</v>
      </c>
      <c r="B721" s="32"/>
      <c r="C721" s="32" t="s">
        <v>56</v>
      </c>
      <c r="D721" s="32" t="s">
        <v>57</v>
      </c>
      <c r="E721" s="32" t="s">
        <v>6629</v>
      </c>
      <c r="F721" s="32" t="s">
        <v>6630</v>
      </c>
      <c r="G721" s="32" t="s">
        <v>58</v>
      </c>
      <c r="H721" s="32" t="s">
        <v>59</v>
      </c>
      <c r="I721" s="32" t="s">
        <v>2006</v>
      </c>
      <c r="J721" s="35">
        <v>0</v>
      </c>
      <c r="K721" s="35">
        <v>0</v>
      </c>
      <c r="L721" s="35">
        <v>0</v>
      </c>
      <c r="M721" s="35">
        <v>0</v>
      </c>
      <c r="N721" s="32" t="s">
        <v>17</v>
      </c>
      <c r="O721" s="32" t="s">
        <v>319</v>
      </c>
      <c r="P721" s="32">
        <v>0</v>
      </c>
      <c r="Q721" s="32"/>
      <c r="R721" s="39">
        <f t="shared" si="22"/>
        <v>1509</v>
      </c>
      <c r="S721" s="5" t="s">
        <v>51</v>
      </c>
      <c r="T721" s="5" t="s">
        <v>64</v>
      </c>
      <c r="U721" s="2"/>
      <c r="V721" s="2" t="str">
        <f>IF($J721+$L721=0,"nil",IF(OR($B721="TCU-WS",$B721=""),"non comm",IF(OR($G721="contract_cover",$H721="fixed price"),VLOOKUP($I721,'[1]mapping 2015'!$A:$B,2,FALSE),VLOOKUP($G721,'[1]mapping 2015'!$A:$B,2,FALSE))))</f>
        <v>nil</v>
      </c>
      <c r="W721" s="37">
        <f>IF(OR(V721="non comm",V721="nil",J721=0),0,IF(V721="SBM 2.1 IIPS",J721*VLOOKUP(N721,'[2]NGP%'!$C:$D,2,FALSE),J721*SUMIFS('[2]NGP%'!$D:$D,'[2]NGP%'!$A:$A,V721,'[2]NGP%'!$B:$B,AA721)))</f>
        <v>0</v>
      </c>
      <c r="X721" s="37">
        <f>IF(OR(V721="non comm",V721="nil",J721=0),0,IF(V721="SBM 2.1 IIPS",J721*VLOOKUP(N721,'[2]NGP%'!$C:$E,3,FALSE),J721*SUMIFS('[2]NGP%'!$E:$E,'[2]NGP%'!$A:$A,V721,'[2]NGP%'!$B:$B,AA721)))</f>
        <v>0</v>
      </c>
      <c r="Y721" s="32"/>
      <c r="Z721" s="54" t="str">
        <f>IF(MID(H721,1,4)="Item","Nil",IF(G721="contract_cover",VLOOKUP(I721,'svc type'!C:D,2,FALSE),VLOOKUP(G721,'svc type'!A:D,4,FALSE)))</f>
        <v>SVC</v>
      </c>
      <c r="AA721" s="4" t="str">
        <f>IF(B721="","",VLOOKUP(B721,Sector!C:D,2,FALSE))</f>
        <v/>
      </c>
      <c r="AB721" s="4">
        <f t="shared" si="23"/>
        <v>0</v>
      </c>
      <c r="AC721" s="4"/>
      <c r="AD721" s="4"/>
      <c r="AE721" s="4"/>
      <c r="AF721" s="4"/>
      <c r="AG721" s="4"/>
    </row>
    <row r="722" spans="1:33" x14ac:dyDescent="0.25">
      <c r="A722" s="57">
        <v>42252.63285991898</v>
      </c>
      <c r="B722" s="32"/>
      <c r="C722" s="32" t="s">
        <v>56</v>
      </c>
      <c r="D722" s="32" t="s">
        <v>57</v>
      </c>
      <c r="E722" s="32" t="s">
        <v>6631</v>
      </c>
      <c r="F722" s="32" t="s">
        <v>6632</v>
      </c>
      <c r="G722" s="32" t="s">
        <v>58</v>
      </c>
      <c r="H722" s="32" t="s">
        <v>59</v>
      </c>
      <c r="I722" s="32" t="s">
        <v>2006</v>
      </c>
      <c r="J722" s="35">
        <v>0</v>
      </c>
      <c r="K722" s="35">
        <v>0</v>
      </c>
      <c r="L722" s="35">
        <v>0</v>
      </c>
      <c r="M722" s="35">
        <v>0</v>
      </c>
      <c r="N722" s="32" t="s">
        <v>17</v>
      </c>
      <c r="O722" s="32" t="s">
        <v>319</v>
      </c>
      <c r="P722" s="32">
        <v>0</v>
      </c>
      <c r="Q722" s="32"/>
      <c r="R722" s="39">
        <f t="shared" si="22"/>
        <v>1509</v>
      </c>
      <c r="S722" s="5" t="s">
        <v>51</v>
      </c>
      <c r="T722" s="5" t="s">
        <v>64</v>
      </c>
      <c r="U722" s="2"/>
      <c r="V722" s="2" t="str">
        <f>IF($J722+$L722=0,"nil",IF(OR($B722="TCU-WS",$B722=""),"non comm",IF(OR($G722="contract_cover",$H722="fixed price"),VLOOKUP($I722,'[1]mapping 2015'!$A:$B,2,FALSE),VLOOKUP($G722,'[1]mapping 2015'!$A:$B,2,FALSE))))</f>
        <v>nil</v>
      </c>
      <c r="W722" s="37">
        <f>IF(OR(V722="non comm",V722="nil",J722=0),0,IF(V722="SBM 2.1 IIPS",J722*VLOOKUP(N722,'[2]NGP%'!$C:$D,2,FALSE),J722*SUMIFS('[2]NGP%'!$D:$D,'[2]NGP%'!$A:$A,V722,'[2]NGP%'!$B:$B,AA722)))</f>
        <v>0</v>
      </c>
      <c r="X722" s="37">
        <f>IF(OR(V722="non comm",V722="nil",J722=0),0,IF(V722="SBM 2.1 IIPS",J722*VLOOKUP(N722,'[2]NGP%'!$C:$E,3,FALSE),J722*SUMIFS('[2]NGP%'!$E:$E,'[2]NGP%'!$A:$A,V722,'[2]NGP%'!$B:$B,AA722)))</f>
        <v>0</v>
      </c>
      <c r="Y722" s="32"/>
      <c r="Z722" s="54" t="str">
        <f>IF(MID(H722,1,4)="Item","Nil",IF(G722="contract_cover",VLOOKUP(I722,'svc type'!C:D,2,FALSE),VLOOKUP(G722,'svc type'!A:D,4,FALSE)))</f>
        <v>SVC</v>
      </c>
      <c r="AA722" s="4" t="str">
        <f>IF(B722="","",VLOOKUP(B722,Sector!C:D,2,FALSE))</f>
        <v/>
      </c>
      <c r="AB722" s="4">
        <f t="shared" si="23"/>
        <v>0</v>
      </c>
      <c r="AC722" s="4"/>
      <c r="AD722" s="4"/>
      <c r="AE722" s="4"/>
      <c r="AF722" s="4"/>
      <c r="AG722" s="4"/>
    </row>
    <row r="723" spans="1:33" x14ac:dyDescent="0.25">
      <c r="A723" s="57">
        <v>42252.632994641201</v>
      </c>
      <c r="B723" s="32"/>
      <c r="C723" s="32" t="s">
        <v>56</v>
      </c>
      <c r="D723" s="32" t="s">
        <v>57</v>
      </c>
      <c r="E723" s="32" t="s">
        <v>6633</v>
      </c>
      <c r="F723" s="32" t="s">
        <v>6634</v>
      </c>
      <c r="G723" s="32" t="s">
        <v>58</v>
      </c>
      <c r="H723" s="32" t="s">
        <v>59</v>
      </c>
      <c r="I723" s="32" t="s">
        <v>2006</v>
      </c>
      <c r="J723" s="35">
        <v>0</v>
      </c>
      <c r="K723" s="35">
        <v>0</v>
      </c>
      <c r="L723" s="35">
        <v>0</v>
      </c>
      <c r="M723" s="35">
        <v>0</v>
      </c>
      <c r="N723" s="32" t="s">
        <v>17</v>
      </c>
      <c r="O723" s="32" t="s">
        <v>319</v>
      </c>
      <c r="P723" s="32">
        <v>0</v>
      </c>
      <c r="Q723" s="32"/>
      <c r="R723" s="39">
        <f t="shared" si="22"/>
        <v>1509</v>
      </c>
      <c r="S723" s="5" t="s">
        <v>51</v>
      </c>
      <c r="T723" s="5" t="s">
        <v>64</v>
      </c>
      <c r="U723" s="2"/>
      <c r="V723" s="2" t="str">
        <f>IF($J723+$L723=0,"nil",IF(OR($B723="TCU-WS",$B723=""),"non comm",IF(OR($G723="contract_cover",$H723="fixed price"),VLOOKUP($I723,'[1]mapping 2015'!$A:$B,2,FALSE),VLOOKUP($G723,'[1]mapping 2015'!$A:$B,2,FALSE))))</f>
        <v>nil</v>
      </c>
      <c r="W723" s="37">
        <f>IF(OR(V723="non comm",V723="nil",J723=0),0,IF(V723="SBM 2.1 IIPS",J723*VLOOKUP(N723,'[2]NGP%'!$C:$D,2,FALSE),J723*SUMIFS('[2]NGP%'!$D:$D,'[2]NGP%'!$A:$A,V723,'[2]NGP%'!$B:$B,AA723)))</f>
        <v>0</v>
      </c>
      <c r="X723" s="37">
        <f>IF(OR(V723="non comm",V723="nil",J723=0),0,IF(V723="SBM 2.1 IIPS",J723*VLOOKUP(N723,'[2]NGP%'!$C:$E,3,FALSE),J723*SUMIFS('[2]NGP%'!$E:$E,'[2]NGP%'!$A:$A,V723,'[2]NGP%'!$B:$B,AA723)))</f>
        <v>0</v>
      </c>
      <c r="Y723" s="32"/>
      <c r="Z723" s="54" t="str">
        <f>IF(MID(H723,1,4)="Item","Nil",IF(G723="contract_cover",VLOOKUP(I723,'svc type'!C:D,2,FALSE),VLOOKUP(G723,'svc type'!A:D,4,FALSE)))</f>
        <v>SVC</v>
      </c>
      <c r="AA723" s="4" t="str">
        <f>IF(B723="","",VLOOKUP(B723,Sector!C:D,2,FALSE))</f>
        <v/>
      </c>
      <c r="AB723" s="4">
        <f t="shared" si="23"/>
        <v>0</v>
      </c>
      <c r="AC723" s="4"/>
      <c r="AD723" s="4"/>
      <c r="AE723" s="4"/>
      <c r="AF723" s="4"/>
      <c r="AG723" s="4"/>
    </row>
    <row r="724" spans="1:33" x14ac:dyDescent="0.25">
      <c r="A724" s="57">
        <v>42252.633114351855</v>
      </c>
      <c r="B724" s="32"/>
      <c r="C724" s="32" t="s">
        <v>56</v>
      </c>
      <c r="D724" s="32" t="s">
        <v>57</v>
      </c>
      <c r="E724" s="32" t="s">
        <v>6635</v>
      </c>
      <c r="F724" s="32" t="s">
        <v>6636</v>
      </c>
      <c r="G724" s="32" t="s">
        <v>58</v>
      </c>
      <c r="H724" s="32" t="s">
        <v>59</v>
      </c>
      <c r="I724" s="32" t="s">
        <v>2006</v>
      </c>
      <c r="J724" s="35">
        <v>0</v>
      </c>
      <c r="K724" s="35">
        <v>0</v>
      </c>
      <c r="L724" s="35">
        <v>0</v>
      </c>
      <c r="M724" s="35">
        <v>0</v>
      </c>
      <c r="N724" s="32" t="s">
        <v>17</v>
      </c>
      <c r="O724" s="32" t="s">
        <v>319</v>
      </c>
      <c r="P724" s="32">
        <v>0</v>
      </c>
      <c r="Q724" s="32"/>
      <c r="R724" s="39">
        <f t="shared" si="22"/>
        <v>1509</v>
      </c>
      <c r="S724" s="5" t="s">
        <v>51</v>
      </c>
      <c r="T724" s="5" t="s">
        <v>64</v>
      </c>
      <c r="U724" s="2"/>
      <c r="V724" s="2" t="str">
        <f>IF($J724+$L724=0,"nil",IF(OR($B724="TCU-WS",$B724=""),"non comm",IF(OR($G724="contract_cover",$H724="fixed price"),VLOOKUP($I724,'[1]mapping 2015'!$A:$B,2,FALSE),VLOOKUP($G724,'[1]mapping 2015'!$A:$B,2,FALSE))))</f>
        <v>nil</v>
      </c>
      <c r="W724" s="37">
        <f>IF(OR(V724="non comm",V724="nil",J724=0),0,IF(V724="SBM 2.1 IIPS",J724*VLOOKUP(N724,'[2]NGP%'!$C:$D,2,FALSE),J724*SUMIFS('[2]NGP%'!$D:$D,'[2]NGP%'!$A:$A,V724,'[2]NGP%'!$B:$B,AA724)))</f>
        <v>0</v>
      </c>
      <c r="X724" s="37">
        <f>IF(OR(V724="non comm",V724="nil",J724=0),0,IF(V724="SBM 2.1 IIPS",J724*VLOOKUP(N724,'[2]NGP%'!$C:$E,3,FALSE),J724*SUMIFS('[2]NGP%'!$E:$E,'[2]NGP%'!$A:$A,V724,'[2]NGP%'!$B:$B,AA724)))</f>
        <v>0</v>
      </c>
      <c r="Y724" s="32"/>
      <c r="Z724" s="54" t="str">
        <f>IF(MID(H724,1,4)="Item","Nil",IF(G724="contract_cover",VLOOKUP(I724,'svc type'!C:D,2,FALSE),VLOOKUP(G724,'svc type'!A:D,4,FALSE)))</f>
        <v>SVC</v>
      </c>
      <c r="AA724" s="4" t="str">
        <f>IF(B724="","",VLOOKUP(B724,Sector!C:D,2,FALSE))</f>
        <v/>
      </c>
      <c r="AB724" s="4">
        <f t="shared" si="23"/>
        <v>0</v>
      </c>
      <c r="AC724" s="4"/>
      <c r="AD724" s="4"/>
      <c r="AE724" s="4"/>
      <c r="AF724" s="4"/>
      <c r="AG724" s="4"/>
    </row>
    <row r="725" spans="1:33" x14ac:dyDescent="0.25">
      <c r="A725" s="57">
        <v>42252.637508831016</v>
      </c>
      <c r="B725" s="32"/>
      <c r="C725" s="32" t="s">
        <v>56</v>
      </c>
      <c r="D725" s="32" t="s">
        <v>57</v>
      </c>
      <c r="E725" s="32" t="s">
        <v>6637</v>
      </c>
      <c r="F725" s="32" t="s">
        <v>6638</v>
      </c>
      <c r="G725" s="32" t="s">
        <v>58</v>
      </c>
      <c r="H725" s="32" t="s">
        <v>59</v>
      </c>
      <c r="I725" s="32" t="s">
        <v>2006</v>
      </c>
      <c r="J725" s="35">
        <v>0</v>
      </c>
      <c r="K725" s="35">
        <v>0</v>
      </c>
      <c r="L725" s="35">
        <v>0</v>
      </c>
      <c r="M725" s="35">
        <v>0</v>
      </c>
      <c r="N725" s="32" t="s">
        <v>17</v>
      </c>
      <c r="O725" s="32" t="s">
        <v>319</v>
      </c>
      <c r="P725" s="32">
        <v>0</v>
      </c>
      <c r="Q725" s="32"/>
      <c r="R725" s="39">
        <f t="shared" si="22"/>
        <v>1509</v>
      </c>
      <c r="S725" s="5" t="s">
        <v>51</v>
      </c>
      <c r="T725" s="5" t="s">
        <v>64</v>
      </c>
      <c r="U725" s="2"/>
      <c r="V725" s="2" t="str">
        <f>IF($J725+$L725=0,"nil",IF(OR($B725="TCU-WS",$B725=""),"non comm",IF(OR($G725="contract_cover",$H725="fixed price"),VLOOKUP($I725,'[1]mapping 2015'!$A:$B,2,FALSE),VLOOKUP($G725,'[1]mapping 2015'!$A:$B,2,FALSE))))</f>
        <v>nil</v>
      </c>
      <c r="W725" s="37">
        <f>IF(OR(V725="non comm",V725="nil",J725=0),0,IF(V725="SBM 2.1 IIPS",J725*VLOOKUP(N725,'[2]NGP%'!$C:$D,2,FALSE),J725*SUMIFS('[2]NGP%'!$D:$D,'[2]NGP%'!$A:$A,V725,'[2]NGP%'!$B:$B,AA725)))</f>
        <v>0</v>
      </c>
      <c r="X725" s="37">
        <f>IF(OR(V725="non comm",V725="nil",J725=0),0,IF(V725="SBM 2.1 IIPS",J725*VLOOKUP(N725,'[2]NGP%'!$C:$E,3,FALSE),J725*SUMIFS('[2]NGP%'!$E:$E,'[2]NGP%'!$A:$A,V725,'[2]NGP%'!$B:$B,AA725)))</f>
        <v>0</v>
      </c>
      <c r="Y725" s="32"/>
      <c r="Z725" s="54" t="str">
        <f>IF(MID(H725,1,4)="Item","Nil",IF(G725="contract_cover",VLOOKUP(I725,'svc type'!C:D,2,FALSE),VLOOKUP(G725,'svc type'!A:D,4,FALSE)))</f>
        <v>SVC</v>
      </c>
      <c r="AA725" s="4" t="str">
        <f>IF(B725="","",VLOOKUP(B725,Sector!C:D,2,FALSE))</f>
        <v/>
      </c>
      <c r="AB725" s="4">
        <f t="shared" si="23"/>
        <v>0</v>
      </c>
      <c r="AC725" s="4"/>
      <c r="AD725" s="4"/>
      <c r="AE725" s="4"/>
      <c r="AF725" s="4"/>
      <c r="AG725" s="4"/>
    </row>
    <row r="726" spans="1:33" x14ac:dyDescent="0.25">
      <c r="A726" s="57">
        <v>42252.637646446761</v>
      </c>
      <c r="B726" s="32"/>
      <c r="C726" s="32" t="s">
        <v>56</v>
      </c>
      <c r="D726" s="32" t="s">
        <v>57</v>
      </c>
      <c r="E726" s="32" t="s">
        <v>6639</v>
      </c>
      <c r="F726" s="32" t="s">
        <v>6640</v>
      </c>
      <c r="G726" s="32" t="s">
        <v>58</v>
      </c>
      <c r="H726" s="32" t="s">
        <v>59</v>
      </c>
      <c r="I726" s="32" t="s">
        <v>2006</v>
      </c>
      <c r="J726" s="35">
        <v>0</v>
      </c>
      <c r="K726" s="35">
        <v>0</v>
      </c>
      <c r="L726" s="35">
        <v>0</v>
      </c>
      <c r="M726" s="35">
        <v>0</v>
      </c>
      <c r="N726" s="32" t="s">
        <v>17</v>
      </c>
      <c r="O726" s="32" t="s">
        <v>319</v>
      </c>
      <c r="P726" s="32">
        <v>0</v>
      </c>
      <c r="Q726" s="32"/>
      <c r="R726" s="39">
        <f t="shared" si="22"/>
        <v>1509</v>
      </c>
      <c r="S726" s="5" t="s">
        <v>51</v>
      </c>
      <c r="T726" s="5" t="s">
        <v>64</v>
      </c>
      <c r="U726" s="2"/>
      <c r="V726" s="2" t="str">
        <f>IF($J726+$L726=0,"nil",IF(OR($B726="TCU-WS",$B726=""),"non comm",IF(OR($G726="contract_cover",$H726="fixed price"),VLOOKUP($I726,'[1]mapping 2015'!$A:$B,2,FALSE),VLOOKUP($G726,'[1]mapping 2015'!$A:$B,2,FALSE))))</f>
        <v>nil</v>
      </c>
      <c r="W726" s="37">
        <f>IF(OR(V726="non comm",V726="nil",J726=0),0,IF(V726="SBM 2.1 IIPS",J726*VLOOKUP(N726,'[2]NGP%'!$C:$D,2,FALSE),J726*SUMIFS('[2]NGP%'!$D:$D,'[2]NGP%'!$A:$A,V726,'[2]NGP%'!$B:$B,AA726)))</f>
        <v>0</v>
      </c>
      <c r="X726" s="37">
        <f>IF(OR(V726="non comm",V726="nil",J726=0),0,IF(V726="SBM 2.1 IIPS",J726*VLOOKUP(N726,'[2]NGP%'!$C:$E,3,FALSE),J726*SUMIFS('[2]NGP%'!$E:$E,'[2]NGP%'!$A:$A,V726,'[2]NGP%'!$B:$B,AA726)))</f>
        <v>0</v>
      </c>
      <c r="Y726" s="32"/>
      <c r="Z726" s="54" t="str">
        <f>IF(MID(H726,1,4)="Item","Nil",IF(G726="contract_cover",VLOOKUP(I726,'svc type'!C:D,2,FALSE),VLOOKUP(G726,'svc type'!A:D,4,FALSE)))</f>
        <v>SVC</v>
      </c>
      <c r="AA726" s="4" t="str">
        <f>IF(B726="","",VLOOKUP(B726,Sector!C:D,2,FALSE))</f>
        <v/>
      </c>
      <c r="AB726" s="4">
        <f t="shared" si="23"/>
        <v>0</v>
      </c>
      <c r="AC726" s="4"/>
      <c r="AD726" s="4"/>
      <c r="AE726" s="4"/>
      <c r="AF726" s="4"/>
      <c r="AG726" s="4"/>
    </row>
    <row r="727" spans="1:33" x14ac:dyDescent="0.25">
      <c r="A727" s="57">
        <v>42252.637744675929</v>
      </c>
      <c r="B727" s="32"/>
      <c r="C727" s="32" t="s">
        <v>56</v>
      </c>
      <c r="D727" s="32" t="s">
        <v>57</v>
      </c>
      <c r="E727" s="32" t="s">
        <v>6641</v>
      </c>
      <c r="F727" s="32" t="s">
        <v>6642</v>
      </c>
      <c r="G727" s="32" t="s">
        <v>58</v>
      </c>
      <c r="H727" s="32" t="s">
        <v>59</v>
      </c>
      <c r="I727" s="32" t="s">
        <v>2006</v>
      </c>
      <c r="J727" s="35">
        <v>0</v>
      </c>
      <c r="K727" s="35">
        <v>0</v>
      </c>
      <c r="L727" s="35">
        <v>0</v>
      </c>
      <c r="M727" s="35">
        <v>0</v>
      </c>
      <c r="N727" s="32" t="s">
        <v>17</v>
      </c>
      <c r="O727" s="32" t="s">
        <v>319</v>
      </c>
      <c r="P727" s="32">
        <v>0</v>
      </c>
      <c r="Q727" s="32"/>
      <c r="R727" s="39">
        <f t="shared" si="22"/>
        <v>1509</v>
      </c>
      <c r="S727" s="5" t="s">
        <v>51</v>
      </c>
      <c r="T727" s="5" t="s">
        <v>64</v>
      </c>
      <c r="U727" s="2"/>
      <c r="V727" s="2" t="str">
        <f>IF($J727+$L727=0,"nil",IF(OR($B727="TCU-WS",$B727=""),"non comm",IF(OR($G727="contract_cover",$H727="fixed price"),VLOOKUP($I727,'[1]mapping 2015'!$A:$B,2,FALSE),VLOOKUP($G727,'[1]mapping 2015'!$A:$B,2,FALSE))))</f>
        <v>nil</v>
      </c>
      <c r="W727" s="37">
        <f>IF(OR(V727="non comm",V727="nil",J727=0),0,IF(V727="SBM 2.1 IIPS",J727*VLOOKUP(N727,'[2]NGP%'!$C:$D,2,FALSE),J727*SUMIFS('[2]NGP%'!$D:$D,'[2]NGP%'!$A:$A,V727,'[2]NGP%'!$B:$B,AA727)))</f>
        <v>0</v>
      </c>
      <c r="X727" s="37">
        <f>IF(OR(V727="non comm",V727="nil",J727=0),0,IF(V727="SBM 2.1 IIPS",J727*VLOOKUP(N727,'[2]NGP%'!$C:$E,3,FALSE),J727*SUMIFS('[2]NGP%'!$E:$E,'[2]NGP%'!$A:$A,V727,'[2]NGP%'!$B:$B,AA727)))</f>
        <v>0</v>
      </c>
      <c r="Y727" s="32"/>
      <c r="Z727" s="54" t="str">
        <f>IF(MID(H727,1,4)="Item","Nil",IF(G727="contract_cover",VLOOKUP(I727,'svc type'!C:D,2,FALSE),VLOOKUP(G727,'svc type'!A:D,4,FALSE)))</f>
        <v>SVC</v>
      </c>
      <c r="AA727" s="4" t="str">
        <f>IF(B727="","",VLOOKUP(B727,Sector!C:D,2,FALSE))</f>
        <v/>
      </c>
      <c r="AB727" s="4">
        <f t="shared" si="23"/>
        <v>0</v>
      </c>
      <c r="AC727" s="4"/>
      <c r="AD727" s="4"/>
      <c r="AE727" s="4"/>
      <c r="AF727" s="4"/>
      <c r="AG727" s="4"/>
    </row>
    <row r="728" spans="1:33" x14ac:dyDescent="0.25">
      <c r="A728" s="57">
        <v>42252.638000925923</v>
      </c>
      <c r="B728" s="32"/>
      <c r="C728" s="32" t="s">
        <v>56</v>
      </c>
      <c r="D728" s="32" t="s">
        <v>57</v>
      </c>
      <c r="E728" s="32" t="s">
        <v>6643</v>
      </c>
      <c r="F728" s="32" t="s">
        <v>6644</v>
      </c>
      <c r="G728" s="32" t="s">
        <v>58</v>
      </c>
      <c r="H728" s="32" t="s">
        <v>59</v>
      </c>
      <c r="I728" s="32" t="s">
        <v>2006</v>
      </c>
      <c r="J728" s="35">
        <v>0</v>
      </c>
      <c r="K728" s="35">
        <v>0</v>
      </c>
      <c r="L728" s="35">
        <v>0</v>
      </c>
      <c r="M728" s="35">
        <v>0</v>
      </c>
      <c r="N728" s="32" t="s">
        <v>17</v>
      </c>
      <c r="O728" s="32" t="s">
        <v>319</v>
      </c>
      <c r="P728" s="32">
        <v>0</v>
      </c>
      <c r="Q728" s="32"/>
      <c r="R728" s="39">
        <f t="shared" si="22"/>
        <v>1509</v>
      </c>
      <c r="S728" s="5" t="s">
        <v>51</v>
      </c>
      <c r="T728" s="5" t="s">
        <v>64</v>
      </c>
      <c r="U728" s="2"/>
      <c r="V728" s="2" t="str">
        <f>IF($J728+$L728=0,"nil",IF(OR($B728="TCU-WS",$B728=""),"non comm",IF(OR($G728="contract_cover",$H728="fixed price"),VLOOKUP($I728,'[1]mapping 2015'!$A:$B,2,FALSE),VLOOKUP($G728,'[1]mapping 2015'!$A:$B,2,FALSE))))</f>
        <v>nil</v>
      </c>
      <c r="W728" s="37">
        <f>IF(OR(V728="non comm",V728="nil",J728=0),0,IF(V728="SBM 2.1 IIPS",J728*VLOOKUP(N728,'[2]NGP%'!$C:$D,2,FALSE),J728*SUMIFS('[2]NGP%'!$D:$D,'[2]NGP%'!$A:$A,V728,'[2]NGP%'!$B:$B,AA728)))</f>
        <v>0</v>
      </c>
      <c r="X728" s="37">
        <f>IF(OR(V728="non comm",V728="nil",J728=0),0,IF(V728="SBM 2.1 IIPS",J728*VLOOKUP(N728,'[2]NGP%'!$C:$E,3,FALSE),J728*SUMIFS('[2]NGP%'!$E:$E,'[2]NGP%'!$A:$A,V728,'[2]NGP%'!$B:$B,AA728)))</f>
        <v>0</v>
      </c>
      <c r="Y728" s="32"/>
      <c r="Z728" s="54" t="str">
        <f>IF(MID(H728,1,4)="Item","Nil",IF(G728="contract_cover",VLOOKUP(I728,'svc type'!C:D,2,FALSE),VLOOKUP(G728,'svc type'!A:D,4,FALSE)))</f>
        <v>SVC</v>
      </c>
      <c r="AA728" s="4" t="str">
        <f>IF(B728="","",VLOOKUP(B728,Sector!C:D,2,FALSE))</f>
        <v/>
      </c>
      <c r="AB728" s="4">
        <f t="shared" si="23"/>
        <v>0</v>
      </c>
      <c r="AC728" s="4"/>
      <c r="AD728" s="4"/>
      <c r="AE728" s="4"/>
      <c r="AF728" s="4"/>
      <c r="AG728" s="4"/>
    </row>
    <row r="729" spans="1:33" x14ac:dyDescent="0.25">
      <c r="A729" s="57">
        <v>42252.638106909719</v>
      </c>
      <c r="B729" s="32"/>
      <c r="C729" s="32" t="s">
        <v>56</v>
      </c>
      <c r="D729" s="32" t="s">
        <v>57</v>
      </c>
      <c r="E729" s="32" t="s">
        <v>6645</v>
      </c>
      <c r="F729" s="32" t="s">
        <v>6646</v>
      </c>
      <c r="G729" s="32" t="s">
        <v>58</v>
      </c>
      <c r="H729" s="32" t="s">
        <v>59</v>
      </c>
      <c r="I729" s="32" t="s">
        <v>2006</v>
      </c>
      <c r="J729" s="35">
        <v>0</v>
      </c>
      <c r="K729" s="35">
        <v>0</v>
      </c>
      <c r="L729" s="35">
        <v>0</v>
      </c>
      <c r="M729" s="35">
        <v>0</v>
      </c>
      <c r="N729" s="32" t="s">
        <v>17</v>
      </c>
      <c r="O729" s="32" t="s">
        <v>319</v>
      </c>
      <c r="P729" s="32">
        <v>0</v>
      </c>
      <c r="Q729" s="32"/>
      <c r="R729" s="39">
        <f t="shared" si="22"/>
        <v>1509</v>
      </c>
      <c r="S729" s="5" t="s">
        <v>51</v>
      </c>
      <c r="T729" s="5" t="s">
        <v>64</v>
      </c>
      <c r="U729" s="2"/>
      <c r="V729" s="2" t="str">
        <f>IF($J729+$L729=0,"nil",IF(OR($B729="TCU-WS",$B729=""),"non comm",IF(OR($G729="contract_cover",$H729="fixed price"),VLOOKUP($I729,'[1]mapping 2015'!$A:$B,2,FALSE),VLOOKUP($G729,'[1]mapping 2015'!$A:$B,2,FALSE))))</f>
        <v>nil</v>
      </c>
      <c r="W729" s="37">
        <f>IF(OR(V729="non comm",V729="nil",J729=0),0,IF(V729="SBM 2.1 IIPS",J729*VLOOKUP(N729,'[2]NGP%'!$C:$D,2,FALSE),J729*SUMIFS('[2]NGP%'!$D:$D,'[2]NGP%'!$A:$A,V729,'[2]NGP%'!$B:$B,AA729)))</f>
        <v>0</v>
      </c>
      <c r="X729" s="37">
        <f>IF(OR(V729="non comm",V729="nil",J729=0),0,IF(V729="SBM 2.1 IIPS",J729*VLOOKUP(N729,'[2]NGP%'!$C:$E,3,FALSE),J729*SUMIFS('[2]NGP%'!$E:$E,'[2]NGP%'!$A:$A,V729,'[2]NGP%'!$B:$B,AA729)))</f>
        <v>0</v>
      </c>
      <c r="Y729" s="32"/>
      <c r="Z729" s="54" t="str">
        <f>IF(MID(H729,1,4)="Item","Nil",IF(G729="contract_cover",VLOOKUP(I729,'svc type'!C:D,2,FALSE),VLOOKUP(G729,'svc type'!A:D,4,FALSE)))</f>
        <v>SVC</v>
      </c>
      <c r="AA729" s="4" t="str">
        <f>IF(B729="","",VLOOKUP(B729,Sector!C:D,2,FALSE))</f>
        <v/>
      </c>
      <c r="AB729" s="4">
        <f t="shared" si="23"/>
        <v>0</v>
      </c>
      <c r="AC729" s="4"/>
      <c r="AD729" s="4"/>
      <c r="AE729" s="4"/>
      <c r="AF729" s="4"/>
      <c r="AG729" s="4"/>
    </row>
    <row r="730" spans="1:33" x14ac:dyDescent="0.25">
      <c r="A730" s="57">
        <v>42252.646536840279</v>
      </c>
      <c r="B730" s="32"/>
      <c r="C730" s="32" t="s">
        <v>56</v>
      </c>
      <c r="D730" s="32" t="s">
        <v>57</v>
      </c>
      <c r="E730" s="32" t="s">
        <v>6647</v>
      </c>
      <c r="F730" s="32" t="s">
        <v>6648</v>
      </c>
      <c r="G730" s="32" t="s">
        <v>58</v>
      </c>
      <c r="H730" s="32" t="s">
        <v>59</v>
      </c>
      <c r="I730" s="32" t="s">
        <v>2006</v>
      </c>
      <c r="J730" s="35">
        <v>0</v>
      </c>
      <c r="K730" s="35">
        <v>0</v>
      </c>
      <c r="L730" s="35">
        <v>0</v>
      </c>
      <c r="M730" s="35">
        <v>0</v>
      </c>
      <c r="N730" s="32" t="s">
        <v>17</v>
      </c>
      <c r="O730" s="32" t="s">
        <v>319</v>
      </c>
      <c r="P730" s="32">
        <v>0</v>
      </c>
      <c r="Q730" s="32"/>
      <c r="R730" s="39">
        <f t="shared" si="22"/>
        <v>1509</v>
      </c>
      <c r="S730" s="5" t="s">
        <v>51</v>
      </c>
      <c r="T730" s="5" t="s">
        <v>64</v>
      </c>
      <c r="U730" s="2"/>
      <c r="V730" s="2" t="str">
        <f>IF($J730+$L730=0,"nil",IF(OR($B730="TCU-WS",$B730=""),"non comm",IF(OR($G730="contract_cover",$H730="fixed price"),VLOOKUP($I730,'[1]mapping 2015'!$A:$B,2,FALSE),VLOOKUP($G730,'[1]mapping 2015'!$A:$B,2,FALSE))))</f>
        <v>nil</v>
      </c>
      <c r="W730" s="37">
        <f>IF(OR(V730="non comm",V730="nil",J730=0),0,IF(V730="SBM 2.1 IIPS",J730*VLOOKUP(N730,'[2]NGP%'!$C:$D,2,FALSE),J730*SUMIFS('[2]NGP%'!$D:$D,'[2]NGP%'!$A:$A,V730,'[2]NGP%'!$B:$B,AA730)))</f>
        <v>0</v>
      </c>
      <c r="X730" s="37">
        <f>IF(OR(V730="non comm",V730="nil",J730=0),0,IF(V730="SBM 2.1 IIPS",J730*VLOOKUP(N730,'[2]NGP%'!$C:$E,3,FALSE),J730*SUMIFS('[2]NGP%'!$E:$E,'[2]NGP%'!$A:$A,V730,'[2]NGP%'!$B:$B,AA730)))</f>
        <v>0</v>
      </c>
      <c r="Y730" s="32"/>
      <c r="Z730" s="54" t="str">
        <f>IF(MID(H730,1,4)="Item","Nil",IF(G730="contract_cover",VLOOKUP(I730,'svc type'!C:D,2,FALSE),VLOOKUP(G730,'svc type'!A:D,4,FALSE)))</f>
        <v>SVC</v>
      </c>
      <c r="AA730" s="4" t="str">
        <f>IF(B730="","",VLOOKUP(B730,Sector!C:D,2,FALSE))</f>
        <v/>
      </c>
      <c r="AB730" s="4">
        <f t="shared" si="23"/>
        <v>0</v>
      </c>
      <c r="AC730" s="4"/>
      <c r="AD730" s="4"/>
      <c r="AE730" s="4"/>
      <c r="AF730" s="4"/>
      <c r="AG730" s="4"/>
    </row>
    <row r="731" spans="1:33" x14ac:dyDescent="0.25">
      <c r="A731" s="57">
        <v>42252.646646446759</v>
      </c>
      <c r="B731" s="32"/>
      <c r="C731" s="32" t="s">
        <v>56</v>
      </c>
      <c r="D731" s="32" t="s">
        <v>57</v>
      </c>
      <c r="E731" s="32" t="s">
        <v>6649</v>
      </c>
      <c r="F731" s="32" t="s">
        <v>6650</v>
      </c>
      <c r="G731" s="32" t="s">
        <v>58</v>
      </c>
      <c r="H731" s="32" t="s">
        <v>59</v>
      </c>
      <c r="I731" s="32" t="s">
        <v>2006</v>
      </c>
      <c r="J731" s="35">
        <v>0</v>
      </c>
      <c r="K731" s="35">
        <v>0</v>
      </c>
      <c r="L731" s="35">
        <v>0</v>
      </c>
      <c r="M731" s="35">
        <v>0</v>
      </c>
      <c r="N731" s="32" t="s">
        <v>17</v>
      </c>
      <c r="O731" s="32" t="s">
        <v>319</v>
      </c>
      <c r="P731" s="32">
        <v>0</v>
      </c>
      <c r="Q731" s="32"/>
      <c r="R731" s="39">
        <f t="shared" si="22"/>
        <v>1509</v>
      </c>
      <c r="S731" s="5" t="s">
        <v>51</v>
      </c>
      <c r="T731" s="5" t="s">
        <v>64</v>
      </c>
      <c r="U731" s="2"/>
      <c r="V731" s="2" t="str">
        <f>IF($J731+$L731=0,"nil",IF(OR($B731="TCU-WS",$B731=""),"non comm",IF(OR($G731="contract_cover",$H731="fixed price"),VLOOKUP($I731,'[1]mapping 2015'!$A:$B,2,FALSE),VLOOKUP($G731,'[1]mapping 2015'!$A:$B,2,FALSE))))</f>
        <v>nil</v>
      </c>
      <c r="W731" s="37">
        <f>IF(OR(V731="non comm",V731="nil",J731=0),0,IF(V731="SBM 2.1 IIPS",J731*VLOOKUP(N731,'[2]NGP%'!$C:$D,2,FALSE),J731*SUMIFS('[2]NGP%'!$D:$D,'[2]NGP%'!$A:$A,V731,'[2]NGP%'!$B:$B,AA731)))</f>
        <v>0</v>
      </c>
      <c r="X731" s="37">
        <f>IF(OR(V731="non comm",V731="nil",J731=0),0,IF(V731="SBM 2.1 IIPS",J731*VLOOKUP(N731,'[2]NGP%'!$C:$E,3,FALSE),J731*SUMIFS('[2]NGP%'!$E:$E,'[2]NGP%'!$A:$A,V731,'[2]NGP%'!$B:$B,AA731)))</f>
        <v>0</v>
      </c>
      <c r="Y731" s="32"/>
      <c r="Z731" s="54" t="str">
        <f>IF(MID(H731,1,4)="Item","Nil",IF(G731="contract_cover",VLOOKUP(I731,'svc type'!C:D,2,FALSE),VLOOKUP(G731,'svc type'!A:D,4,FALSE)))</f>
        <v>SVC</v>
      </c>
      <c r="AA731" s="4" t="str">
        <f>IF(B731="","",VLOOKUP(B731,Sector!C:D,2,FALSE))</f>
        <v/>
      </c>
      <c r="AB731" s="4">
        <f t="shared" si="23"/>
        <v>0</v>
      </c>
      <c r="AC731" s="4"/>
      <c r="AD731" s="4"/>
      <c r="AE731" s="4"/>
      <c r="AF731" s="4"/>
      <c r="AG731" s="4"/>
    </row>
    <row r="732" spans="1:33" x14ac:dyDescent="0.25">
      <c r="A732" s="57">
        <v>42252.646731053239</v>
      </c>
      <c r="B732" s="32"/>
      <c r="C732" s="32" t="s">
        <v>56</v>
      </c>
      <c r="D732" s="32" t="s">
        <v>57</v>
      </c>
      <c r="E732" s="32" t="s">
        <v>6651</v>
      </c>
      <c r="F732" s="32" t="s">
        <v>6652</v>
      </c>
      <c r="G732" s="32" t="s">
        <v>58</v>
      </c>
      <c r="H732" s="32" t="s">
        <v>59</v>
      </c>
      <c r="I732" s="32" t="s">
        <v>2006</v>
      </c>
      <c r="J732" s="35">
        <v>0</v>
      </c>
      <c r="K732" s="35">
        <v>0</v>
      </c>
      <c r="L732" s="35">
        <v>0</v>
      </c>
      <c r="M732" s="35">
        <v>0</v>
      </c>
      <c r="N732" s="32" t="s">
        <v>17</v>
      </c>
      <c r="O732" s="32" t="s">
        <v>319</v>
      </c>
      <c r="P732" s="32">
        <v>0</v>
      </c>
      <c r="Q732" s="32"/>
      <c r="R732" s="39">
        <f t="shared" si="22"/>
        <v>1509</v>
      </c>
      <c r="S732" s="5" t="s">
        <v>51</v>
      </c>
      <c r="T732" s="5" t="s">
        <v>64</v>
      </c>
      <c r="U732" s="2"/>
      <c r="V732" s="2" t="str">
        <f>IF($J732+$L732=0,"nil",IF(OR($B732="TCU-WS",$B732=""),"non comm",IF(OR($G732="contract_cover",$H732="fixed price"),VLOOKUP($I732,'[1]mapping 2015'!$A:$B,2,FALSE),VLOOKUP($G732,'[1]mapping 2015'!$A:$B,2,FALSE))))</f>
        <v>nil</v>
      </c>
      <c r="W732" s="37">
        <f>IF(OR(V732="non comm",V732="nil",J732=0),0,IF(V732="SBM 2.1 IIPS",J732*VLOOKUP(N732,'[2]NGP%'!$C:$D,2,FALSE),J732*SUMIFS('[2]NGP%'!$D:$D,'[2]NGP%'!$A:$A,V732,'[2]NGP%'!$B:$B,AA732)))</f>
        <v>0</v>
      </c>
      <c r="X732" s="37">
        <f>IF(OR(V732="non comm",V732="nil",J732=0),0,IF(V732="SBM 2.1 IIPS",J732*VLOOKUP(N732,'[2]NGP%'!$C:$E,3,FALSE),J732*SUMIFS('[2]NGP%'!$E:$E,'[2]NGP%'!$A:$A,V732,'[2]NGP%'!$B:$B,AA732)))</f>
        <v>0</v>
      </c>
      <c r="Y732" s="32"/>
      <c r="Z732" s="54" t="str">
        <f>IF(MID(H732,1,4)="Item","Nil",IF(G732="contract_cover",VLOOKUP(I732,'svc type'!C:D,2,FALSE),VLOOKUP(G732,'svc type'!A:D,4,FALSE)))</f>
        <v>SVC</v>
      </c>
      <c r="AA732" s="4" t="str">
        <f>IF(B732="","",VLOOKUP(B732,Sector!C:D,2,FALSE))</f>
        <v/>
      </c>
      <c r="AB732" s="4">
        <f t="shared" si="23"/>
        <v>0</v>
      </c>
      <c r="AC732" s="4"/>
      <c r="AD732" s="4"/>
      <c r="AE732" s="4"/>
      <c r="AF732" s="4"/>
      <c r="AG732" s="4"/>
    </row>
    <row r="733" spans="1:33" x14ac:dyDescent="0.25">
      <c r="A733" s="57">
        <v>42252.646805752316</v>
      </c>
      <c r="B733" s="32"/>
      <c r="C733" s="32" t="s">
        <v>56</v>
      </c>
      <c r="D733" s="32" t="s">
        <v>57</v>
      </c>
      <c r="E733" s="32" t="s">
        <v>6653</v>
      </c>
      <c r="F733" s="32" t="s">
        <v>6654</v>
      </c>
      <c r="G733" s="32" t="s">
        <v>58</v>
      </c>
      <c r="H733" s="32" t="s">
        <v>59</v>
      </c>
      <c r="I733" s="32" t="s">
        <v>2006</v>
      </c>
      <c r="J733" s="35">
        <v>0</v>
      </c>
      <c r="K733" s="35">
        <v>0</v>
      </c>
      <c r="L733" s="35">
        <v>0</v>
      </c>
      <c r="M733" s="35">
        <v>0</v>
      </c>
      <c r="N733" s="32" t="s">
        <v>17</v>
      </c>
      <c r="O733" s="32" t="s">
        <v>319</v>
      </c>
      <c r="P733" s="32">
        <v>0</v>
      </c>
      <c r="Q733" s="32"/>
      <c r="R733" s="39">
        <f t="shared" si="22"/>
        <v>1509</v>
      </c>
      <c r="S733" s="5" t="s">
        <v>51</v>
      </c>
      <c r="T733" s="5" t="s">
        <v>64</v>
      </c>
      <c r="U733" s="2"/>
      <c r="V733" s="2" t="str">
        <f>IF($J733+$L733=0,"nil",IF(OR($B733="TCU-WS",$B733=""),"non comm",IF(OR($G733="contract_cover",$H733="fixed price"),VLOOKUP($I733,'[1]mapping 2015'!$A:$B,2,FALSE),VLOOKUP($G733,'[1]mapping 2015'!$A:$B,2,FALSE))))</f>
        <v>nil</v>
      </c>
      <c r="W733" s="37">
        <f>IF(OR(V733="non comm",V733="nil",J733=0),0,IF(V733="SBM 2.1 IIPS",J733*VLOOKUP(N733,'[2]NGP%'!$C:$D,2,FALSE),J733*SUMIFS('[2]NGP%'!$D:$D,'[2]NGP%'!$A:$A,V733,'[2]NGP%'!$B:$B,AA733)))</f>
        <v>0</v>
      </c>
      <c r="X733" s="37">
        <f>IF(OR(V733="non comm",V733="nil",J733=0),0,IF(V733="SBM 2.1 IIPS",J733*VLOOKUP(N733,'[2]NGP%'!$C:$E,3,FALSE),J733*SUMIFS('[2]NGP%'!$E:$E,'[2]NGP%'!$A:$A,V733,'[2]NGP%'!$B:$B,AA733)))</f>
        <v>0</v>
      </c>
      <c r="Y733" s="32"/>
      <c r="Z733" s="54" t="str">
        <f>IF(MID(H733,1,4)="Item","Nil",IF(G733="contract_cover",VLOOKUP(I733,'svc type'!C:D,2,FALSE),VLOOKUP(G733,'svc type'!A:D,4,FALSE)))</f>
        <v>SVC</v>
      </c>
      <c r="AA733" s="4" t="str">
        <f>IF(B733="","",VLOOKUP(B733,Sector!C:D,2,FALSE))</f>
        <v/>
      </c>
      <c r="AB733" s="4">
        <f t="shared" si="23"/>
        <v>0</v>
      </c>
      <c r="AC733" s="4"/>
      <c r="AD733" s="4"/>
      <c r="AE733" s="4"/>
      <c r="AF733" s="4"/>
      <c r="AG733" s="4"/>
    </row>
    <row r="734" spans="1:33" x14ac:dyDescent="0.25">
      <c r="A734" s="57">
        <v>42252.647025497688</v>
      </c>
      <c r="B734" s="32"/>
      <c r="C734" s="32" t="s">
        <v>56</v>
      </c>
      <c r="D734" s="32" t="s">
        <v>57</v>
      </c>
      <c r="E734" s="32" t="s">
        <v>6655</v>
      </c>
      <c r="F734" s="32" t="s">
        <v>6656</v>
      </c>
      <c r="G734" s="32" t="s">
        <v>58</v>
      </c>
      <c r="H734" s="32" t="s">
        <v>59</v>
      </c>
      <c r="I734" s="32" t="s">
        <v>2006</v>
      </c>
      <c r="J734" s="35">
        <v>0</v>
      </c>
      <c r="K734" s="35">
        <v>0</v>
      </c>
      <c r="L734" s="35">
        <v>0</v>
      </c>
      <c r="M734" s="35">
        <v>0</v>
      </c>
      <c r="N734" s="32" t="s">
        <v>17</v>
      </c>
      <c r="O734" s="32" t="s">
        <v>319</v>
      </c>
      <c r="P734" s="32">
        <v>0</v>
      </c>
      <c r="Q734" s="32"/>
      <c r="R734" s="39">
        <f t="shared" si="22"/>
        <v>1509</v>
      </c>
      <c r="S734" s="5" t="s">
        <v>51</v>
      </c>
      <c r="T734" s="5" t="s">
        <v>64</v>
      </c>
      <c r="U734" s="2"/>
      <c r="V734" s="2" t="str">
        <f>IF($J734+$L734=0,"nil",IF(OR($B734="TCU-WS",$B734=""),"non comm",IF(OR($G734="contract_cover",$H734="fixed price"),VLOOKUP($I734,'[1]mapping 2015'!$A:$B,2,FALSE),VLOOKUP($G734,'[1]mapping 2015'!$A:$B,2,FALSE))))</f>
        <v>nil</v>
      </c>
      <c r="W734" s="37">
        <f>IF(OR(V734="non comm",V734="nil",J734=0),0,IF(V734="SBM 2.1 IIPS",J734*VLOOKUP(N734,'[2]NGP%'!$C:$D,2,FALSE),J734*SUMIFS('[2]NGP%'!$D:$D,'[2]NGP%'!$A:$A,V734,'[2]NGP%'!$B:$B,AA734)))</f>
        <v>0</v>
      </c>
      <c r="X734" s="37">
        <f>IF(OR(V734="non comm",V734="nil",J734=0),0,IF(V734="SBM 2.1 IIPS",J734*VLOOKUP(N734,'[2]NGP%'!$C:$E,3,FALSE),J734*SUMIFS('[2]NGP%'!$E:$E,'[2]NGP%'!$A:$A,V734,'[2]NGP%'!$B:$B,AA734)))</f>
        <v>0</v>
      </c>
      <c r="Y734" s="32"/>
      <c r="Z734" s="54" t="str">
        <f>IF(MID(H734,1,4)="Item","Nil",IF(G734="contract_cover",VLOOKUP(I734,'svc type'!C:D,2,FALSE),VLOOKUP(G734,'svc type'!A:D,4,FALSE)))</f>
        <v>SVC</v>
      </c>
      <c r="AA734" s="4" t="str">
        <f>IF(B734="","",VLOOKUP(B734,Sector!C:D,2,FALSE))</f>
        <v/>
      </c>
      <c r="AB734" s="4">
        <f t="shared" si="23"/>
        <v>0</v>
      </c>
      <c r="AC734" s="4"/>
      <c r="AD734" s="4"/>
      <c r="AE734" s="4"/>
      <c r="AF734" s="4"/>
      <c r="AG734" s="4"/>
    </row>
    <row r="735" spans="1:33" x14ac:dyDescent="0.25">
      <c r="A735" s="57">
        <v>42252.647120057867</v>
      </c>
      <c r="B735" s="32"/>
      <c r="C735" s="32" t="s">
        <v>56</v>
      </c>
      <c r="D735" s="32" t="s">
        <v>57</v>
      </c>
      <c r="E735" s="32" t="s">
        <v>6657</v>
      </c>
      <c r="F735" s="32" t="s">
        <v>6658</v>
      </c>
      <c r="G735" s="32" t="s">
        <v>58</v>
      </c>
      <c r="H735" s="32" t="s">
        <v>59</v>
      </c>
      <c r="I735" s="32" t="s">
        <v>2006</v>
      </c>
      <c r="J735" s="35">
        <v>0</v>
      </c>
      <c r="K735" s="35">
        <v>0</v>
      </c>
      <c r="L735" s="35">
        <v>0</v>
      </c>
      <c r="M735" s="35">
        <v>0</v>
      </c>
      <c r="N735" s="32" t="s">
        <v>17</v>
      </c>
      <c r="O735" s="32" t="s">
        <v>319</v>
      </c>
      <c r="P735" s="32">
        <v>0</v>
      </c>
      <c r="Q735" s="32"/>
      <c r="R735" s="39">
        <f t="shared" si="22"/>
        <v>1509</v>
      </c>
      <c r="S735" s="5" t="s">
        <v>51</v>
      </c>
      <c r="T735" s="5" t="s">
        <v>64</v>
      </c>
      <c r="U735" s="2"/>
      <c r="V735" s="2" t="str">
        <f>IF($J735+$L735=0,"nil",IF(OR($B735="TCU-WS",$B735=""),"non comm",IF(OR($G735="contract_cover",$H735="fixed price"),VLOOKUP($I735,'[1]mapping 2015'!$A:$B,2,FALSE),VLOOKUP($G735,'[1]mapping 2015'!$A:$B,2,FALSE))))</f>
        <v>nil</v>
      </c>
      <c r="W735" s="37">
        <f>IF(OR(V735="non comm",V735="nil",J735=0),0,IF(V735="SBM 2.1 IIPS",J735*VLOOKUP(N735,'[2]NGP%'!$C:$D,2,FALSE),J735*SUMIFS('[2]NGP%'!$D:$D,'[2]NGP%'!$A:$A,V735,'[2]NGP%'!$B:$B,AA735)))</f>
        <v>0</v>
      </c>
      <c r="X735" s="37">
        <f>IF(OR(V735="non comm",V735="nil",J735=0),0,IF(V735="SBM 2.1 IIPS",J735*VLOOKUP(N735,'[2]NGP%'!$C:$E,3,FALSE),J735*SUMIFS('[2]NGP%'!$E:$E,'[2]NGP%'!$A:$A,V735,'[2]NGP%'!$B:$B,AA735)))</f>
        <v>0</v>
      </c>
      <c r="Y735" s="32"/>
      <c r="Z735" s="54" t="str">
        <f>IF(MID(H735,1,4)="Item","Nil",IF(G735="contract_cover",VLOOKUP(I735,'svc type'!C:D,2,FALSE),VLOOKUP(G735,'svc type'!A:D,4,FALSE)))</f>
        <v>SVC</v>
      </c>
      <c r="AA735" s="4" t="str">
        <f>IF(B735="","",VLOOKUP(B735,Sector!C:D,2,FALSE))</f>
        <v/>
      </c>
      <c r="AB735" s="4">
        <f t="shared" si="23"/>
        <v>0</v>
      </c>
      <c r="AC735" s="4"/>
      <c r="AD735" s="4"/>
      <c r="AE735" s="4"/>
      <c r="AF735" s="4"/>
      <c r="AG735" s="4"/>
    </row>
    <row r="736" spans="1:33" x14ac:dyDescent="0.25">
      <c r="A736" s="57">
        <v>42252.651694479166</v>
      </c>
      <c r="B736" s="32"/>
      <c r="C736" s="32" t="s">
        <v>56</v>
      </c>
      <c r="D736" s="32" t="s">
        <v>57</v>
      </c>
      <c r="E736" s="32" t="s">
        <v>6659</v>
      </c>
      <c r="F736" s="32" t="s">
        <v>6660</v>
      </c>
      <c r="G736" s="32" t="s">
        <v>58</v>
      </c>
      <c r="H736" s="32" t="s">
        <v>59</v>
      </c>
      <c r="I736" s="32" t="s">
        <v>2006</v>
      </c>
      <c r="J736" s="35">
        <v>0</v>
      </c>
      <c r="K736" s="35">
        <v>0</v>
      </c>
      <c r="L736" s="35">
        <v>0</v>
      </c>
      <c r="M736" s="35">
        <v>0</v>
      </c>
      <c r="N736" s="32" t="s">
        <v>17</v>
      </c>
      <c r="O736" s="32" t="s">
        <v>319</v>
      </c>
      <c r="P736" s="32">
        <v>0</v>
      </c>
      <c r="Q736" s="32"/>
      <c r="R736" s="39">
        <f t="shared" si="22"/>
        <v>1509</v>
      </c>
      <c r="S736" s="5" t="s">
        <v>51</v>
      </c>
      <c r="T736" s="5" t="s">
        <v>64</v>
      </c>
      <c r="U736" s="2"/>
      <c r="V736" s="2" t="str">
        <f>IF($J736+$L736=0,"nil",IF(OR($B736="TCU-WS",$B736=""),"non comm",IF(OR($G736="contract_cover",$H736="fixed price"),VLOOKUP($I736,'[1]mapping 2015'!$A:$B,2,FALSE),VLOOKUP($G736,'[1]mapping 2015'!$A:$B,2,FALSE))))</f>
        <v>nil</v>
      </c>
      <c r="W736" s="37">
        <f>IF(OR(V736="non comm",V736="nil",J736=0),0,IF(V736="SBM 2.1 IIPS",J736*VLOOKUP(N736,'[2]NGP%'!$C:$D,2,FALSE),J736*SUMIFS('[2]NGP%'!$D:$D,'[2]NGP%'!$A:$A,V736,'[2]NGP%'!$B:$B,AA736)))</f>
        <v>0</v>
      </c>
      <c r="X736" s="37">
        <f>IF(OR(V736="non comm",V736="nil",J736=0),0,IF(V736="SBM 2.1 IIPS",J736*VLOOKUP(N736,'[2]NGP%'!$C:$E,3,FALSE),J736*SUMIFS('[2]NGP%'!$E:$E,'[2]NGP%'!$A:$A,V736,'[2]NGP%'!$B:$B,AA736)))</f>
        <v>0</v>
      </c>
      <c r="Y736" s="32"/>
      <c r="Z736" s="54" t="str">
        <f>IF(MID(H736,1,4)="Item","Nil",IF(G736="contract_cover",VLOOKUP(I736,'svc type'!C:D,2,FALSE),VLOOKUP(G736,'svc type'!A:D,4,FALSE)))</f>
        <v>SVC</v>
      </c>
      <c r="AA736" s="4" t="str">
        <f>IF(B736="","",VLOOKUP(B736,Sector!C:D,2,FALSE))</f>
        <v/>
      </c>
      <c r="AB736" s="4">
        <f t="shared" si="23"/>
        <v>0</v>
      </c>
      <c r="AC736" s="4"/>
      <c r="AD736" s="4"/>
      <c r="AE736" s="4"/>
      <c r="AF736" s="4"/>
      <c r="AG736" s="4"/>
    </row>
    <row r="737" spans="1:33" x14ac:dyDescent="0.25">
      <c r="A737" s="57">
        <v>42252.651763194444</v>
      </c>
      <c r="B737" s="32"/>
      <c r="C737" s="32" t="s">
        <v>56</v>
      </c>
      <c r="D737" s="32" t="s">
        <v>57</v>
      </c>
      <c r="E737" s="32" t="s">
        <v>6661</v>
      </c>
      <c r="F737" s="32" t="s">
        <v>6662</v>
      </c>
      <c r="G737" s="32" t="s">
        <v>58</v>
      </c>
      <c r="H737" s="32" t="s">
        <v>59</v>
      </c>
      <c r="I737" s="32" t="s">
        <v>2006</v>
      </c>
      <c r="J737" s="35">
        <v>0</v>
      </c>
      <c r="K737" s="35">
        <v>0</v>
      </c>
      <c r="L737" s="35">
        <v>0</v>
      </c>
      <c r="M737" s="35">
        <v>0</v>
      </c>
      <c r="N737" s="32" t="s">
        <v>17</v>
      </c>
      <c r="O737" s="32" t="s">
        <v>319</v>
      </c>
      <c r="P737" s="32">
        <v>0</v>
      </c>
      <c r="Q737" s="32"/>
      <c r="R737" s="39">
        <f t="shared" si="22"/>
        <v>1509</v>
      </c>
      <c r="S737" s="5" t="s">
        <v>51</v>
      </c>
      <c r="T737" s="5" t="s">
        <v>64</v>
      </c>
      <c r="U737" s="2"/>
      <c r="V737" s="2" t="str">
        <f>IF($J737+$L737=0,"nil",IF(OR($B737="TCU-WS",$B737=""),"non comm",IF(OR($G737="contract_cover",$H737="fixed price"),VLOOKUP($I737,'[1]mapping 2015'!$A:$B,2,FALSE),VLOOKUP($G737,'[1]mapping 2015'!$A:$B,2,FALSE))))</f>
        <v>nil</v>
      </c>
      <c r="W737" s="37">
        <f>IF(OR(V737="non comm",V737="nil",J737=0),0,IF(V737="SBM 2.1 IIPS",J737*VLOOKUP(N737,'[2]NGP%'!$C:$D,2,FALSE),J737*SUMIFS('[2]NGP%'!$D:$D,'[2]NGP%'!$A:$A,V737,'[2]NGP%'!$B:$B,AA737)))</f>
        <v>0</v>
      </c>
      <c r="X737" s="37">
        <f>IF(OR(V737="non comm",V737="nil",J737=0),0,IF(V737="SBM 2.1 IIPS",J737*VLOOKUP(N737,'[2]NGP%'!$C:$E,3,FALSE),J737*SUMIFS('[2]NGP%'!$E:$E,'[2]NGP%'!$A:$A,V737,'[2]NGP%'!$B:$B,AA737)))</f>
        <v>0</v>
      </c>
      <c r="Y737" s="32"/>
      <c r="Z737" s="54" t="str">
        <f>IF(MID(H737,1,4)="Item","Nil",IF(G737="contract_cover",VLOOKUP(I737,'svc type'!C:D,2,FALSE),VLOOKUP(G737,'svc type'!A:D,4,FALSE)))</f>
        <v>SVC</v>
      </c>
      <c r="AA737" s="4" t="str">
        <f>IF(B737="","",VLOOKUP(B737,Sector!C:D,2,FALSE))</f>
        <v/>
      </c>
      <c r="AB737" s="4">
        <f t="shared" si="23"/>
        <v>0</v>
      </c>
      <c r="AC737" s="4"/>
      <c r="AD737" s="4"/>
      <c r="AE737" s="4"/>
      <c r="AF737" s="4"/>
      <c r="AG737" s="4"/>
    </row>
    <row r="738" spans="1:33" x14ac:dyDescent="0.25">
      <c r="A738" s="57">
        <v>42252.651871909722</v>
      </c>
      <c r="B738" s="32"/>
      <c r="C738" s="32" t="s">
        <v>56</v>
      </c>
      <c r="D738" s="32" t="s">
        <v>57</v>
      </c>
      <c r="E738" s="32" t="s">
        <v>6663</v>
      </c>
      <c r="F738" s="32" t="s">
        <v>6664</v>
      </c>
      <c r="G738" s="32" t="s">
        <v>58</v>
      </c>
      <c r="H738" s="32" t="s">
        <v>59</v>
      </c>
      <c r="I738" s="32" t="s">
        <v>2006</v>
      </c>
      <c r="J738" s="35">
        <v>0</v>
      </c>
      <c r="K738" s="35">
        <v>0</v>
      </c>
      <c r="L738" s="35">
        <v>0</v>
      </c>
      <c r="M738" s="35">
        <v>0</v>
      </c>
      <c r="N738" s="32" t="s">
        <v>17</v>
      </c>
      <c r="O738" s="32" t="s">
        <v>319</v>
      </c>
      <c r="P738" s="32">
        <v>0</v>
      </c>
      <c r="Q738" s="32"/>
      <c r="R738" s="39">
        <f t="shared" si="22"/>
        <v>1509</v>
      </c>
      <c r="S738" s="5" t="s">
        <v>51</v>
      </c>
      <c r="T738" s="5" t="s">
        <v>64</v>
      </c>
      <c r="U738" s="2"/>
      <c r="V738" s="2" t="str">
        <f>IF($J738+$L738=0,"nil",IF(OR($B738="TCU-WS",$B738=""),"non comm",IF(OR($G738="contract_cover",$H738="fixed price"),VLOOKUP($I738,'[1]mapping 2015'!$A:$B,2,FALSE),VLOOKUP($G738,'[1]mapping 2015'!$A:$B,2,FALSE))))</f>
        <v>nil</v>
      </c>
      <c r="W738" s="37">
        <f>IF(OR(V738="non comm",V738="nil",J738=0),0,IF(V738="SBM 2.1 IIPS",J738*VLOOKUP(N738,'[2]NGP%'!$C:$D,2,FALSE),J738*SUMIFS('[2]NGP%'!$D:$D,'[2]NGP%'!$A:$A,V738,'[2]NGP%'!$B:$B,AA738)))</f>
        <v>0</v>
      </c>
      <c r="X738" s="37">
        <f>IF(OR(V738="non comm",V738="nil",J738=0),0,IF(V738="SBM 2.1 IIPS",J738*VLOOKUP(N738,'[2]NGP%'!$C:$E,3,FALSE),J738*SUMIFS('[2]NGP%'!$E:$E,'[2]NGP%'!$A:$A,V738,'[2]NGP%'!$B:$B,AA738)))</f>
        <v>0</v>
      </c>
      <c r="Y738" s="32"/>
      <c r="Z738" s="54" t="str">
        <f>IF(MID(H738,1,4)="Item","Nil",IF(G738="contract_cover",VLOOKUP(I738,'svc type'!C:D,2,FALSE),VLOOKUP(G738,'svc type'!A:D,4,FALSE)))</f>
        <v>SVC</v>
      </c>
      <c r="AA738" s="4" t="str">
        <f>IF(B738="","",VLOOKUP(B738,Sector!C:D,2,FALSE))</f>
        <v/>
      </c>
      <c r="AB738" s="4">
        <f t="shared" si="23"/>
        <v>0</v>
      </c>
      <c r="AC738" s="4"/>
      <c r="AD738" s="4"/>
      <c r="AE738" s="4"/>
      <c r="AF738" s="4"/>
      <c r="AG738" s="4"/>
    </row>
    <row r="739" spans="1:33" x14ac:dyDescent="0.25">
      <c r="A739" s="57">
        <v>42252.670692905092</v>
      </c>
      <c r="B739" s="32"/>
      <c r="C739" s="32" t="s">
        <v>74</v>
      </c>
      <c r="D739" s="32" t="s">
        <v>73</v>
      </c>
      <c r="E739" s="32" t="s">
        <v>6665</v>
      </c>
      <c r="F739" s="32" t="s">
        <v>6666</v>
      </c>
      <c r="G739" s="32" t="s">
        <v>58</v>
      </c>
      <c r="H739" s="32" t="s">
        <v>59</v>
      </c>
      <c r="I739" s="32" t="s">
        <v>2006</v>
      </c>
      <c r="J739" s="35">
        <v>0</v>
      </c>
      <c r="K739" s="35">
        <v>0</v>
      </c>
      <c r="L739" s="35">
        <v>0</v>
      </c>
      <c r="M739" s="35">
        <v>0</v>
      </c>
      <c r="N739" s="32" t="s">
        <v>19</v>
      </c>
      <c r="O739" s="32" t="s">
        <v>32</v>
      </c>
      <c r="P739" s="32">
        <v>2.5</v>
      </c>
      <c r="Q739" s="32"/>
      <c r="R739" s="39">
        <f t="shared" si="22"/>
        <v>1509</v>
      </c>
      <c r="S739" s="5" t="s">
        <v>51</v>
      </c>
      <c r="T739" s="5" t="s">
        <v>64</v>
      </c>
      <c r="U739" s="2"/>
      <c r="V739" s="2" t="str">
        <f>IF($J739+$L739=0,"nil",IF(OR($B739="TCU-WS",$B739=""),"non comm",IF(OR($G739="contract_cover",$H739="fixed price"),VLOOKUP($I739,'[1]mapping 2015'!$A:$B,2,FALSE),VLOOKUP($G739,'[1]mapping 2015'!$A:$B,2,FALSE))))</f>
        <v>nil</v>
      </c>
      <c r="W739" s="37">
        <f>IF(OR(V739="non comm",V739="nil",J739=0),0,IF(V739="SBM 2.1 IIPS",J739*VLOOKUP(N739,'[2]NGP%'!$C:$D,2,FALSE),J739*SUMIFS('[2]NGP%'!$D:$D,'[2]NGP%'!$A:$A,V739,'[2]NGP%'!$B:$B,AA739)))</f>
        <v>0</v>
      </c>
      <c r="X739" s="37">
        <f>IF(OR(V739="non comm",V739="nil",J739=0),0,IF(V739="SBM 2.1 IIPS",J739*VLOOKUP(N739,'[2]NGP%'!$C:$E,3,FALSE),J739*SUMIFS('[2]NGP%'!$E:$E,'[2]NGP%'!$A:$A,V739,'[2]NGP%'!$B:$B,AA739)))</f>
        <v>0</v>
      </c>
      <c r="Y739" s="32"/>
      <c r="Z739" s="54" t="str">
        <f>IF(MID(H739,1,4)="Item","Nil",IF(G739="contract_cover",VLOOKUP(I739,'svc type'!C:D,2,FALSE),VLOOKUP(G739,'svc type'!A:D,4,FALSE)))</f>
        <v>SVC</v>
      </c>
      <c r="AA739" s="4" t="str">
        <f>IF(B739="","",VLOOKUP(B739,Sector!C:D,2,FALSE))</f>
        <v/>
      </c>
      <c r="AB739" s="4">
        <f t="shared" si="23"/>
        <v>0</v>
      </c>
      <c r="AC739" s="4"/>
      <c r="AD739" s="4"/>
      <c r="AE739" s="4"/>
      <c r="AF739" s="4"/>
      <c r="AG739" s="4"/>
    </row>
    <row r="740" spans="1:33" x14ac:dyDescent="0.25">
      <c r="A740" s="57">
        <v>42252.670692905092</v>
      </c>
      <c r="B740" s="32"/>
      <c r="C740" s="32" t="s">
        <v>74</v>
      </c>
      <c r="D740" s="32" t="s">
        <v>73</v>
      </c>
      <c r="E740" s="32" t="s">
        <v>6665</v>
      </c>
      <c r="F740" s="32" t="s">
        <v>6666</v>
      </c>
      <c r="G740" s="32" t="s">
        <v>58</v>
      </c>
      <c r="H740" s="32" t="s">
        <v>59</v>
      </c>
      <c r="I740" s="32" t="s">
        <v>2006</v>
      </c>
      <c r="J740" s="35">
        <v>0</v>
      </c>
      <c r="K740" s="35">
        <v>0</v>
      </c>
      <c r="L740" s="35">
        <v>0</v>
      </c>
      <c r="M740" s="35">
        <v>0</v>
      </c>
      <c r="N740" s="32" t="s">
        <v>19</v>
      </c>
      <c r="O740" s="32" t="s">
        <v>32</v>
      </c>
      <c r="P740" s="32">
        <v>1.5</v>
      </c>
      <c r="Q740" s="32"/>
      <c r="R740" s="39">
        <f t="shared" si="22"/>
        <v>1509</v>
      </c>
      <c r="S740" s="5" t="s">
        <v>51</v>
      </c>
      <c r="T740" s="5" t="s">
        <v>64</v>
      </c>
      <c r="U740" s="2"/>
      <c r="V740" s="2" t="str">
        <f>IF($J740+$L740=0,"nil",IF(OR($B740="TCU-WS",$B740=""),"non comm",IF(OR($G740="contract_cover",$H740="fixed price"),VLOOKUP($I740,'[1]mapping 2015'!$A:$B,2,FALSE),VLOOKUP($G740,'[1]mapping 2015'!$A:$B,2,FALSE))))</f>
        <v>nil</v>
      </c>
      <c r="W740" s="37">
        <f>IF(OR(V740="non comm",V740="nil",J740=0),0,IF(V740="SBM 2.1 IIPS",J740*VLOOKUP(N740,'[2]NGP%'!$C:$D,2,FALSE),J740*SUMIFS('[2]NGP%'!$D:$D,'[2]NGP%'!$A:$A,V740,'[2]NGP%'!$B:$B,AA740)))</f>
        <v>0</v>
      </c>
      <c r="X740" s="37">
        <f>IF(OR(V740="non comm",V740="nil",J740=0),0,IF(V740="SBM 2.1 IIPS",J740*VLOOKUP(N740,'[2]NGP%'!$C:$E,3,FALSE),J740*SUMIFS('[2]NGP%'!$E:$E,'[2]NGP%'!$A:$A,V740,'[2]NGP%'!$B:$B,AA740)))</f>
        <v>0</v>
      </c>
      <c r="Y740" s="32"/>
      <c r="Z740" s="54" t="str">
        <f>IF(MID(H740,1,4)="Item","Nil",IF(G740="contract_cover",VLOOKUP(I740,'svc type'!C:D,2,FALSE),VLOOKUP(G740,'svc type'!A:D,4,FALSE)))</f>
        <v>SVC</v>
      </c>
      <c r="AA740" s="4" t="str">
        <f>IF(B740="","",VLOOKUP(B740,Sector!C:D,2,FALSE))</f>
        <v/>
      </c>
      <c r="AB740" s="4">
        <f t="shared" si="23"/>
        <v>0</v>
      </c>
      <c r="AC740" s="4"/>
      <c r="AD740" s="4"/>
      <c r="AE740" s="4"/>
      <c r="AF740" s="4"/>
      <c r="AG740" s="4"/>
    </row>
    <row r="741" spans="1:33" x14ac:dyDescent="0.25">
      <c r="A741" s="57">
        <v>42252.674408101855</v>
      </c>
      <c r="B741" s="32"/>
      <c r="C741" s="32" t="s">
        <v>56</v>
      </c>
      <c r="D741" s="32" t="s">
        <v>57</v>
      </c>
      <c r="E741" s="32" t="s">
        <v>6667</v>
      </c>
      <c r="F741" s="32" t="s">
        <v>6668</v>
      </c>
      <c r="G741" s="32" t="s">
        <v>58</v>
      </c>
      <c r="H741" s="32" t="s">
        <v>59</v>
      </c>
      <c r="I741" s="32" t="s">
        <v>2006</v>
      </c>
      <c r="J741" s="35">
        <v>0</v>
      </c>
      <c r="K741" s="35">
        <v>0</v>
      </c>
      <c r="L741" s="35">
        <v>0</v>
      </c>
      <c r="M741" s="35">
        <v>0</v>
      </c>
      <c r="N741" s="32" t="s">
        <v>17</v>
      </c>
      <c r="O741" s="32" t="s">
        <v>319</v>
      </c>
      <c r="P741" s="32">
        <v>0</v>
      </c>
      <c r="Q741" s="32"/>
      <c r="R741" s="39">
        <f t="shared" si="22"/>
        <v>1509</v>
      </c>
      <c r="S741" s="5" t="s">
        <v>51</v>
      </c>
      <c r="T741" s="5" t="s">
        <v>64</v>
      </c>
      <c r="U741" s="2"/>
      <c r="V741" s="2" t="str">
        <f>IF($J741+$L741=0,"nil",IF(OR($B741="TCU-WS",$B741=""),"non comm",IF(OR($G741="contract_cover",$H741="fixed price"),VLOOKUP($I741,'[1]mapping 2015'!$A:$B,2,FALSE),VLOOKUP($G741,'[1]mapping 2015'!$A:$B,2,FALSE))))</f>
        <v>nil</v>
      </c>
      <c r="W741" s="37">
        <f>IF(OR(V741="non comm",V741="nil",J741=0),0,IF(V741="SBM 2.1 IIPS",J741*VLOOKUP(N741,'[2]NGP%'!$C:$D,2,FALSE),J741*SUMIFS('[2]NGP%'!$D:$D,'[2]NGP%'!$A:$A,V741,'[2]NGP%'!$B:$B,AA741)))</f>
        <v>0</v>
      </c>
      <c r="X741" s="37">
        <f>IF(OR(V741="non comm",V741="nil",J741=0),0,IF(V741="SBM 2.1 IIPS",J741*VLOOKUP(N741,'[2]NGP%'!$C:$E,3,FALSE),J741*SUMIFS('[2]NGP%'!$E:$E,'[2]NGP%'!$A:$A,V741,'[2]NGP%'!$B:$B,AA741)))</f>
        <v>0</v>
      </c>
      <c r="Y741" s="32"/>
      <c r="Z741" s="54" t="str">
        <f>IF(MID(H741,1,4)="Item","Nil",IF(G741="contract_cover",VLOOKUP(I741,'svc type'!C:D,2,FALSE),VLOOKUP(G741,'svc type'!A:D,4,FALSE)))</f>
        <v>SVC</v>
      </c>
      <c r="AA741" s="4" t="str">
        <f>IF(B741="","",VLOOKUP(B741,Sector!C:D,2,FALSE))</f>
        <v/>
      </c>
      <c r="AB741" s="4">
        <f t="shared" si="23"/>
        <v>0</v>
      </c>
      <c r="AC741" s="4"/>
      <c r="AD741" s="4"/>
      <c r="AE741" s="4"/>
      <c r="AF741" s="4"/>
      <c r="AG741" s="4"/>
    </row>
    <row r="742" spans="1:33" x14ac:dyDescent="0.25">
      <c r="A742" s="57">
        <v>42252.674875081022</v>
      </c>
      <c r="B742" s="32"/>
      <c r="C742" s="32" t="s">
        <v>56</v>
      </c>
      <c r="D742" s="32" t="s">
        <v>57</v>
      </c>
      <c r="E742" s="32" t="s">
        <v>6669</v>
      </c>
      <c r="F742" s="32" t="s">
        <v>6670</v>
      </c>
      <c r="G742" s="32" t="s">
        <v>58</v>
      </c>
      <c r="H742" s="32" t="s">
        <v>59</v>
      </c>
      <c r="I742" s="32" t="s">
        <v>2006</v>
      </c>
      <c r="J742" s="35">
        <v>0</v>
      </c>
      <c r="K742" s="35">
        <v>0</v>
      </c>
      <c r="L742" s="35">
        <v>0</v>
      </c>
      <c r="M742" s="35">
        <v>0</v>
      </c>
      <c r="N742" s="32" t="s">
        <v>17</v>
      </c>
      <c r="O742" s="32" t="s">
        <v>319</v>
      </c>
      <c r="P742" s="32">
        <v>0</v>
      </c>
      <c r="Q742" s="32"/>
      <c r="R742" s="39">
        <f t="shared" si="22"/>
        <v>1509</v>
      </c>
      <c r="S742" s="5" t="s">
        <v>51</v>
      </c>
      <c r="T742" s="5" t="s">
        <v>64</v>
      </c>
      <c r="U742" s="2"/>
      <c r="V742" s="2" t="str">
        <f>IF($J742+$L742=0,"nil",IF(OR($B742="TCU-WS",$B742=""),"non comm",IF(OR($G742="contract_cover",$H742="fixed price"),VLOOKUP($I742,'[1]mapping 2015'!$A:$B,2,FALSE),VLOOKUP($G742,'[1]mapping 2015'!$A:$B,2,FALSE))))</f>
        <v>nil</v>
      </c>
      <c r="W742" s="37">
        <f>IF(OR(V742="non comm",V742="nil",J742=0),0,IF(V742="SBM 2.1 IIPS",J742*VLOOKUP(N742,'[2]NGP%'!$C:$D,2,FALSE),J742*SUMIFS('[2]NGP%'!$D:$D,'[2]NGP%'!$A:$A,V742,'[2]NGP%'!$B:$B,AA742)))</f>
        <v>0</v>
      </c>
      <c r="X742" s="37">
        <f>IF(OR(V742="non comm",V742="nil",J742=0),0,IF(V742="SBM 2.1 IIPS",J742*VLOOKUP(N742,'[2]NGP%'!$C:$E,3,FALSE),J742*SUMIFS('[2]NGP%'!$E:$E,'[2]NGP%'!$A:$A,V742,'[2]NGP%'!$B:$B,AA742)))</f>
        <v>0</v>
      </c>
      <c r="Y742" s="32"/>
      <c r="Z742" s="54" t="str">
        <f>IF(MID(H742,1,4)="Item","Nil",IF(G742="contract_cover",VLOOKUP(I742,'svc type'!C:D,2,FALSE),VLOOKUP(G742,'svc type'!A:D,4,FALSE)))</f>
        <v>SVC</v>
      </c>
      <c r="AA742" s="4" t="str">
        <f>IF(B742="","",VLOOKUP(B742,Sector!C:D,2,FALSE))</f>
        <v/>
      </c>
      <c r="AB742" s="4">
        <f t="shared" si="23"/>
        <v>0</v>
      </c>
      <c r="AC742" s="4"/>
      <c r="AD742" s="4"/>
      <c r="AE742" s="4"/>
      <c r="AF742" s="4"/>
      <c r="AG742" s="4"/>
    </row>
    <row r="743" spans="1:33" x14ac:dyDescent="0.25">
      <c r="A743" s="57">
        <v>42252.675314351851</v>
      </c>
      <c r="B743" s="32"/>
      <c r="C743" s="32" t="s">
        <v>56</v>
      </c>
      <c r="D743" s="32" t="s">
        <v>57</v>
      </c>
      <c r="E743" s="32" t="s">
        <v>6671</v>
      </c>
      <c r="F743" s="32" t="s">
        <v>6672</v>
      </c>
      <c r="G743" s="32" t="s">
        <v>58</v>
      </c>
      <c r="H743" s="32" t="s">
        <v>59</v>
      </c>
      <c r="I743" s="32" t="s">
        <v>2006</v>
      </c>
      <c r="J743" s="35">
        <v>0</v>
      </c>
      <c r="K743" s="35">
        <v>0</v>
      </c>
      <c r="L743" s="35">
        <v>0</v>
      </c>
      <c r="M743" s="35">
        <v>0</v>
      </c>
      <c r="N743" s="32" t="s">
        <v>17</v>
      </c>
      <c r="O743" s="32" t="s">
        <v>319</v>
      </c>
      <c r="P743" s="32">
        <v>0</v>
      </c>
      <c r="Q743" s="32"/>
      <c r="R743" s="39">
        <f t="shared" si="22"/>
        <v>1509</v>
      </c>
      <c r="S743" s="5" t="s">
        <v>51</v>
      </c>
      <c r="T743" s="5" t="s">
        <v>64</v>
      </c>
      <c r="U743" s="2"/>
      <c r="V743" s="2" t="str">
        <f>IF($J743+$L743=0,"nil",IF(OR($B743="TCU-WS",$B743=""),"non comm",IF(OR($G743="contract_cover",$H743="fixed price"),VLOOKUP($I743,'[1]mapping 2015'!$A:$B,2,FALSE),VLOOKUP($G743,'[1]mapping 2015'!$A:$B,2,FALSE))))</f>
        <v>nil</v>
      </c>
      <c r="W743" s="37">
        <f>IF(OR(V743="non comm",V743="nil",J743=0),0,IF(V743="SBM 2.1 IIPS",J743*VLOOKUP(N743,'[2]NGP%'!$C:$D,2,FALSE),J743*SUMIFS('[2]NGP%'!$D:$D,'[2]NGP%'!$A:$A,V743,'[2]NGP%'!$B:$B,AA743)))</f>
        <v>0</v>
      </c>
      <c r="X743" s="37">
        <f>IF(OR(V743="non comm",V743="nil",J743=0),0,IF(V743="SBM 2.1 IIPS",J743*VLOOKUP(N743,'[2]NGP%'!$C:$E,3,FALSE),J743*SUMIFS('[2]NGP%'!$E:$E,'[2]NGP%'!$A:$A,V743,'[2]NGP%'!$B:$B,AA743)))</f>
        <v>0</v>
      </c>
      <c r="Y743" s="32"/>
      <c r="Z743" s="54" t="str">
        <f>IF(MID(H743,1,4)="Item","Nil",IF(G743="contract_cover",VLOOKUP(I743,'svc type'!C:D,2,FALSE),VLOOKUP(G743,'svc type'!A:D,4,FALSE)))</f>
        <v>SVC</v>
      </c>
      <c r="AA743" s="4" t="str">
        <f>IF(B743="","",VLOOKUP(B743,Sector!C:D,2,FALSE))</f>
        <v/>
      </c>
      <c r="AB743" s="4">
        <f t="shared" si="23"/>
        <v>0</v>
      </c>
      <c r="AC743" s="4"/>
      <c r="AD743" s="4"/>
      <c r="AE743" s="4"/>
      <c r="AF743" s="4"/>
      <c r="AG743" s="4"/>
    </row>
    <row r="744" spans="1:33" x14ac:dyDescent="0.25">
      <c r="A744" s="57">
        <v>42252.681070405095</v>
      </c>
      <c r="B744" s="32"/>
      <c r="C744" s="32" t="s">
        <v>56</v>
      </c>
      <c r="D744" s="32" t="s">
        <v>57</v>
      </c>
      <c r="E744" s="32" t="s">
        <v>6673</v>
      </c>
      <c r="F744" s="32" t="s">
        <v>6674</v>
      </c>
      <c r="G744" s="32" t="s">
        <v>58</v>
      </c>
      <c r="H744" s="32" t="s">
        <v>59</v>
      </c>
      <c r="I744" s="32" t="s">
        <v>2006</v>
      </c>
      <c r="J744" s="35">
        <v>0</v>
      </c>
      <c r="K744" s="35">
        <v>0</v>
      </c>
      <c r="L744" s="35">
        <v>0</v>
      </c>
      <c r="M744" s="35">
        <v>0</v>
      </c>
      <c r="N744" s="32" t="s">
        <v>17</v>
      </c>
      <c r="O744" s="32" t="s">
        <v>319</v>
      </c>
      <c r="P744" s="32">
        <v>0</v>
      </c>
      <c r="Q744" s="32"/>
      <c r="R744" s="39">
        <f t="shared" si="22"/>
        <v>1509</v>
      </c>
      <c r="S744" s="5" t="s">
        <v>51</v>
      </c>
      <c r="T744" s="5" t="s">
        <v>64</v>
      </c>
      <c r="U744" s="2"/>
      <c r="V744" s="2" t="str">
        <f>IF($J744+$L744=0,"nil",IF(OR($B744="TCU-WS",$B744=""),"non comm",IF(OR($G744="contract_cover",$H744="fixed price"),VLOOKUP($I744,'[1]mapping 2015'!$A:$B,2,FALSE),VLOOKUP($G744,'[1]mapping 2015'!$A:$B,2,FALSE))))</f>
        <v>nil</v>
      </c>
      <c r="W744" s="37">
        <f>IF(OR(V744="non comm",V744="nil",J744=0),0,IF(V744="SBM 2.1 IIPS",J744*VLOOKUP(N744,'[2]NGP%'!$C:$D,2,FALSE),J744*SUMIFS('[2]NGP%'!$D:$D,'[2]NGP%'!$A:$A,V744,'[2]NGP%'!$B:$B,AA744)))</f>
        <v>0</v>
      </c>
      <c r="X744" s="37">
        <f>IF(OR(V744="non comm",V744="nil",J744=0),0,IF(V744="SBM 2.1 IIPS",J744*VLOOKUP(N744,'[2]NGP%'!$C:$E,3,FALSE),J744*SUMIFS('[2]NGP%'!$E:$E,'[2]NGP%'!$A:$A,V744,'[2]NGP%'!$B:$B,AA744)))</f>
        <v>0</v>
      </c>
      <c r="Y744" s="32"/>
      <c r="Z744" s="54" t="str">
        <f>IF(MID(H744,1,4)="Item","Nil",IF(G744="contract_cover",VLOOKUP(I744,'svc type'!C:D,2,FALSE),VLOOKUP(G744,'svc type'!A:D,4,FALSE)))</f>
        <v>SVC</v>
      </c>
      <c r="AA744" s="4" t="str">
        <f>IF(B744="","",VLOOKUP(B744,Sector!C:D,2,FALSE))</f>
        <v/>
      </c>
      <c r="AB744" s="4">
        <f t="shared" si="23"/>
        <v>0</v>
      </c>
      <c r="AC744" s="4"/>
      <c r="AD744" s="4"/>
      <c r="AE744" s="4"/>
      <c r="AF744" s="4"/>
      <c r="AG744" s="4"/>
    </row>
    <row r="745" spans="1:33" x14ac:dyDescent="0.25">
      <c r="A745" s="57">
        <v>42252.681475891201</v>
      </c>
      <c r="B745" s="32"/>
      <c r="C745" s="32" t="s">
        <v>56</v>
      </c>
      <c r="D745" s="32" t="s">
        <v>57</v>
      </c>
      <c r="E745" s="32" t="s">
        <v>6675</v>
      </c>
      <c r="F745" s="32" t="s">
        <v>6676</v>
      </c>
      <c r="G745" s="32" t="s">
        <v>58</v>
      </c>
      <c r="H745" s="32" t="s">
        <v>59</v>
      </c>
      <c r="I745" s="32" t="s">
        <v>2006</v>
      </c>
      <c r="J745" s="35">
        <v>0</v>
      </c>
      <c r="K745" s="35">
        <v>0</v>
      </c>
      <c r="L745" s="35">
        <v>0</v>
      </c>
      <c r="M745" s="35">
        <v>0</v>
      </c>
      <c r="N745" s="32" t="s">
        <v>17</v>
      </c>
      <c r="O745" s="32" t="s">
        <v>319</v>
      </c>
      <c r="P745" s="32">
        <v>0</v>
      </c>
      <c r="Q745" s="32"/>
      <c r="R745" s="39">
        <f t="shared" si="22"/>
        <v>1509</v>
      </c>
      <c r="S745" s="5" t="s">
        <v>51</v>
      </c>
      <c r="T745" s="5" t="s">
        <v>64</v>
      </c>
      <c r="U745" s="2"/>
      <c r="V745" s="2" t="str">
        <f>IF($J745+$L745=0,"nil",IF(OR($B745="TCU-WS",$B745=""),"non comm",IF(OR($G745="contract_cover",$H745="fixed price"),VLOOKUP($I745,'[1]mapping 2015'!$A:$B,2,FALSE),VLOOKUP($G745,'[1]mapping 2015'!$A:$B,2,FALSE))))</f>
        <v>nil</v>
      </c>
      <c r="W745" s="37">
        <f>IF(OR(V745="non comm",V745="nil",J745=0),0,IF(V745="SBM 2.1 IIPS",J745*VLOOKUP(N745,'[2]NGP%'!$C:$D,2,FALSE),J745*SUMIFS('[2]NGP%'!$D:$D,'[2]NGP%'!$A:$A,V745,'[2]NGP%'!$B:$B,AA745)))</f>
        <v>0</v>
      </c>
      <c r="X745" s="37">
        <f>IF(OR(V745="non comm",V745="nil",J745=0),0,IF(V745="SBM 2.1 IIPS",J745*VLOOKUP(N745,'[2]NGP%'!$C:$E,3,FALSE),J745*SUMIFS('[2]NGP%'!$E:$E,'[2]NGP%'!$A:$A,V745,'[2]NGP%'!$B:$B,AA745)))</f>
        <v>0</v>
      </c>
      <c r="Y745" s="32"/>
      <c r="Z745" s="54" t="str">
        <f>IF(MID(H745,1,4)="Item","Nil",IF(G745="contract_cover",VLOOKUP(I745,'svc type'!C:D,2,FALSE),VLOOKUP(G745,'svc type'!A:D,4,FALSE)))</f>
        <v>SVC</v>
      </c>
      <c r="AA745" s="4" t="str">
        <f>IF(B745="","",VLOOKUP(B745,Sector!C:D,2,FALSE))</f>
        <v/>
      </c>
      <c r="AB745" s="4">
        <f t="shared" si="23"/>
        <v>0</v>
      </c>
      <c r="AC745" s="4"/>
      <c r="AD745" s="4"/>
      <c r="AE745" s="4"/>
      <c r="AF745" s="4"/>
      <c r="AG745" s="4"/>
    </row>
    <row r="746" spans="1:33" x14ac:dyDescent="0.25">
      <c r="A746" s="57">
        <v>42252.681821840277</v>
      </c>
      <c r="B746" s="32"/>
      <c r="C746" s="32" t="s">
        <v>56</v>
      </c>
      <c r="D746" s="32" t="s">
        <v>57</v>
      </c>
      <c r="E746" s="32" t="s">
        <v>6677</v>
      </c>
      <c r="F746" s="32" t="s">
        <v>6678</v>
      </c>
      <c r="G746" s="32" t="s">
        <v>58</v>
      </c>
      <c r="H746" s="32" t="s">
        <v>59</v>
      </c>
      <c r="I746" s="32" t="s">
        <v>2006</v>
      </c>
      <c r="J746" s="35">
        <v>0</v>
      </c>
      <c r="K746" s="35">
        <v>0</v>
      </c>
      <c r="L746" s="35">
        <v>0</v>
      </c>
      <c r="M746" s="35">
        <v>0</v>
      </c>
      <c r="N746" s="32" t="s">
        <v>17</v>
      </c>
      <c r="O746" s="32" t="s">
        <v>319</v>
      </c>
      <c r="P746" s="32">
        <v>0</v>
      </c>
      <c r="Q746" s="32"/>
      <c r="R746" s="39">
        <f t="shared" si="22"/>
        <v>1509</v>
      </c>
      <c r="S746" s="5" t="s">
        <v>51</v>
      </c>
      <c r="T746" s="5" t="s">
        <v>64</v>
      </c>
      <c r="U746" s="2"/>
      <c r="V746" s="2" t="str">
        <f>IF($J746+$L746=0,"nil",IF(OR($B746="TCU-WS",$B746=""),"non comm",IF(OR($G746="contract_cover",$H746="fixed price"),VLOOKUP($I746,'[1]mapping 2015'!$A:$B,2,FALSE),VLOOKUP($G746,'[1]mapping 2015'!$A:$B,2,FALSE))))</f>
        <v>nil</v>
      </c>
      <c r="W746" s="37">
        <f>IF(OR(V746="non comm",V746="nil",J746=0),0,IF(V746="SBM 2.1 IIPS",J746*VLOOKUP(N746,'[2]NGP%'!$C:$D,2,FALSE),J746*SUMIFS('[2]NGP%'!$D:$D,'[2]NGP%'!$A:$A,V746,'[2]NGP%'!$B:$B,AA746)))</f>
        <v>0</v>
      </c>
      <c r="X746" s="37">
        <f>IF(OR(V746="non comm",V746="nil",J746=0),0,IF(V746="SBM 2.1 IIPS",J746*VLOOKUP(N746,'[2]NGP%'!$C:$E,3,FALSE),J746*SUMIFS('[2]NGP%'!$E:$E,'[2]NGP%'!$A:$A,V746,'[2]NGP%'!$B:$B,AA746)))</f>
        <v>0</v>
      </c>
      <c r="Y746" s="32"/>
      <c r="Z746" s="54" t="str">
        <f>IF(MID(H746,1,4)="Item","Nil",IF(G746="contract_cover",VLOOKUP(I746,'svc type'!C:D,2,FALSE),VLOOKUP(G746,'svc type'!A:D,4,FALSE)))</f>
        <v>SVC</v>
      </c>
      <c r="AA746" s="4" t="str">
        <f>IF(B746="","",VLOOKUP(B746,Sector!C:D,2,FALSE))</f>
        <v/>
      </c>
      <c r="AB746" s="4">
        <f t="shared" si="23"/>
        <v>0</v>
      </c>
      <c r="AC746" s="4"/>
      <c r="AD746" s="4"/>
      <c r="AE746" s="4"/>
      <c r="AF746" s="4"/>
      <c r="AG746" s="4"/>
    </row>
    <row r="747" spans="1:33" x14ac:dyDescent="0.25">
      <c r="A747" s="57">
        <v>42252.682182094904</v>
      </c>
      <c r="B747" s="32"/>
      <c r="C747" s="32" t="s">
        <v>56</v>
      </c>
      <c r="D747" s="32" t="s">
        <v>57</v>
      </c>
      <c r="E747" s="32" t="s">
        <v>6679</v>
      </c>
      <c r="F747" s="32" t="s">
        <v>6680</v>
      </c>
      <c r="G747" s="32" t="s">
        <v>58</v>
      </c>
      <c r="H747" s="32" t="s">
        <v>59</v>
      </c>
      <c r="I747" s="32" t="s">
        <v>2006</v>
      </c>
      <c r="J747" s="35">
        <v>0</v>
      </c>
      <c r="K747" s="35">
        <v>0</v>
      </c>
      <c r="L747" s="35">
        <v>0</v>
      </c>
      <c r="M747" s="35">
        <v>0</v>
      </c>
      <c r="N747" s="32" t="s">
        <v>17</v>
      </c>
      <c r="O747" s="32" t="s">
        <v>319</v>
      </c>
      <c r="P747" s="32">
        <v>0</v>
      </c>
      <c r="Q747" s="32"/>
      <c r="R747" s="39">
        <f t="shared" si="22"/>
        <v>1509</v>
      </c>
      <c r="S747" s="5" t="s">
        <v>51</v>
      </c>
      <c r="T747" s="5" t="s">
        <v>64</v>
      </c>
      <c r="U747" s="2"/>
      <c r="V747" s="2" t="str">
        <f>IF($J747+$L747=0,"nil",IF(OR($B747="TCU-WS",$B747=""),"non comm",IF(OR($G747="contract_cover",$H747="fixed price"),VLOOKUP($I747,'[1]mapping 2015'!$A:$B,2,FALSE),VLOOKUP($G747,'[1]mapping 2015'!$A:$B,2,FALSE))))</f>
        <v>nil</v>
      </c>
      <c r="W747" s="37">
        <f>IF(OR(V747="non comm",V747="nil",J747=0),0,IF(V747="SBM 2.1 IIPS",J747*VLOOKUP(N747,'[2]NGP%'!$C:$D,2,FALSE),J747*SUMIFS('[2]NGP%'!$D:$D,'[2]NGP%'!$A:$A,V747,'[2]NGP%'!$B:$B,AA747)))</f>
        <v>0</v>
      </c>
      <c r="X747" s="37">
        <f>IF(OR(V747="non comm",V747="nil",J747=0),0,IF(V747="SBM 2.1 IIPS",J747*VLOOKUP(N747,'[2]NGP%'!$C:$E,3,FALSE),J747*SUMIFS('[2]NGP%'!$E:$E,'[2]NGP%'!$A:$A,V747,'[2]NGP%'!$B:$B,AA747)))</f>
        <v>0</v>
      </c>
      <c r="Y747" s="32"/>
      <c r="Z747" s="54" t="str">
        <f>IF(MID(H747,1,4)="Item","Nil",IF(G747="contract_cover",VLOOKUP(I747,'svc type'!C:D,2,FALSE),VLOOKUP(G747,'svc type'!A:D,4,FALSE)))</f>
        <v>SVC</v>
      </c>
      <c r="AA747" s="4" t="str">
        <f>IF(B747="","",VLOOKUP(B747,Sector!C:D,2,FALSE))</f>
        <v/>
      </c>
      <c r="AB747" s="4">
        <f t="shared" si="23"/>
        <v>0</v>
      </c>
      <c r="AC747" s="4"/>
      <c r="AD747" s="4"/>
      <c r="AE747" s="4"/>
      <c r="AF747" s="4"/>
      <c r="AG747" s="4"/>
    </row>
    <row r="748" spans="1:33" x14ac:dyDescent="0.25">
      <c r="A748" s="57">
        <v>42252.68258429398</v>
      </c>
      <c r="B748" s="32"/>
      <c r="C748" s="32" t="s">
        <v>56</v>
      </c>
      <c r="D748" s="32" t="s">
        <v>57</v>
      </c>
      <c r="E748" s="32" t="s">
        <v>6681</v>
      </c>
      <c r="F748" s="32" t="s">
        <v>6682</v>
      </c>
      <c r="G748" s="32" t="s">
        <v>58</v>
      </c>
      <c r="H748" s="32" t="s">
        <v>59</v>
      </c>
      <c r="I748" s="32" t="s">
        <v>2006</v>
      </c>
      <c r="J748" s="35">
        <v>0</v>
      </c>
      <c r="K748" s="35">
        <v>0</v>
      </c>
      <c r="L748" s="35">
        <v>0</v>
      </c>
      <c r="M748" s="35">
        <v>0</v>
      </c>
      <c r="N748" s="32" t="s">
        <v>17</v>
      </c>
      <c r="O748" s="32" t="s">
        <v>319</v>
      </c>
      <c r="P748" s="32">
        <v>0</v>
      </c>
      <c r="Q748" s="32"/>
      <c r="R748" s="39">
        <f t="shared" si="22"/>
        <v>1509</v>
      </c>
      <c r="S748" s="5" t="s">
        <v>51</v>
      </c>
      <c r="T748" s="5" t="s">
        <v>64</v>
      </c>
      <c r="U748" s="2"/>
      <c r="V748" s="2" t="str">
        <f>IF($J748+$L748=0,"nil",IF(OR($B748="TCU-WS",$B748=""),"non comm",IF(OR($G748="contract_cover",$H748="fixed price"),VLOOKUP($I748,'[1]mapping 2015'!$A:$B,2,FALSE),VLOOKUP($G748,'[1]mapping 2015'!$A:$B,2,FALSE))))</f>
        <v>nil</v>
      </c>
      <c r="W748" s="37">
        <f>IF(OR(V748="non comm",V748="nil",J748=0),0,IF(V748="SBM 2.1 IIPS",J748*VLOOKUP(N748,'[2]NGP%'!$C:$D,2,FALSE),J748*SUMIFS('[2]NGP%'!$D:$D,'[2]NGP%'!$A:$A,V748,'[2]NGP%'!$B:$B,AA748)))</f>
        <v>0</v>
      </c>
      <c r="X748" s="37">
        <f>IF(OR(V748="non comm",V748="nil",J748=0),0,IF(V748="SBM 2.1 IIPS",J748*VLOOKUP(N748,'[2]NGP%'!$C:$E,3,FALSE),J748*SUMIFS('[2]NGP%'!$E:$E,'[2]NGP%'!$A:$A,V748,'[2]NGP%'!$B:$B,AA748)))</f>
        <v>0</v>
      </c>
      <c r="Y748" s="32"/>
      <c r="Z748" s="54" t="str">
        <f>IF(MID(H748,1,4)="Item","Nil",IF(G748="contract_cover",VLOOKUP(I748,'svc type'!C:D,2,FALSE),VLOOKUP(G748,'svc type'!A:D,4,FALSE)))</f>
        <v>SVC</v>
      </c>
      <c r="AA748" s="4" t="str">
        <f>IF(B748="","",VLOOKUP(B748,Sector!C:D,2,FALSE))</f>
        <v/>
      </c>
      <c r="AB748" s="4">
        <f t="shared" si="23"/>
        <v>0</v>
      </c>
      <c r="AC748" s="4"/>
      <c r="AD748" s="4"/>
      <c r="AE748" s="4"/>
      <c r="AF748" s="4"/>
      <c r="AG748" s="4"/>
    </row>
    <row r="749" spans="1:33" x14ac:dyDescent="0.25">
      <c r="A749" s="57">
        <v>42252.695513078703</v>
      </c>
      <c r="B749" s="32"/>
      <c r="C749" s="32" t="s">
        <v>56</v>
      </c>
      <c r="D749" s="32" t="s">
        <v>57</v>
      </c>
      <c r="E749" s="32" t="s">
        <v>6683</v>
      </c>
      <c r="F749" s="32" t="s">
        <v>6684</v>
      </c>
      <c r="G749" s="32" t="s">
        <v>58</v>
      </c>
      <c r="H749" s="32" t="s">
        <v>59</v>
      </c>
      <c r="I749" s="32" t="s">
        <v>2006</v>
      </c>
      <c r="J749" s="35">
        <v>0</v>
      </c>
      <c r="K749" s="35">
        <v>0</v>
      </c>
      <c r="L749" s="35">
        <v>0</v>
      </c>
      <c r="M749" s="35">
        <v>0</v>
      </c>
      <c r="N749" s="32" t="s">
        <v>17</v>
      </c>
      <c r="O749" s="32" t="s">
        <v>319</v>
      </c>
      <c r="P749" s="32">
        <v>0</v>
      </c>
      <c r="Q749" s="32"/>
      <c r="R749" s="39">
        <f t="shared" si="22"/>
        <v>1509</v>
      </c>
      <c r="S749" s="5" t="s">
        <v>51</v>
      </c>
      <c r="T749" s="5" t="s">
        <v>64</v>
      </c>
      <c r="U749" s="2"/>
      <c r="V749" s="2" t="str">
        <f>IF($J749+$L749=0,"nil",IF(OR($B749="TCU-WS",$B749=""),"non comm",IF(OR($G749="contract_cover",$H749="fixed price"),VLOOKUP($I749,'[1]mapping 2015'!$A:$B,2,FALSE),VLOOKUP($G749,'[1]mapping 2015'!$A:$B,2,FALSE))))</f>
        <v>nil</v>
      </c>
      <c r="W749" s="37">
        <f>IF(OR(V749="non comm",V749="nil",J749=0),0,IF(V749="SBM 2.1 IIPS",J749*VLOOKUP(N749,'[2]NGP%'!$C:$D,2,FALSE),J749*SUMIFS('[2]NGP%'!$D:$D,'[2]NGP%'!$A:$A,V749,'[2]NGP%'!$B:$B,AA749)))</f>
        <v>0</v>
      </c>
      <c r="X749" s="37">
        <f>IF(OR(V749="non comm",V749="nil",J749=0),0,IF(V749="SBM 2.1 IIPS",J749*VLOOKUP(N749,'[2]NGP%'!$C:$E,3,FALSE),J749*SUMIFS('[2]NGP%'!$E:$E,'[2]NGP%'!$A:$A,V749,'[2]NGP%'!$B:$B,AA749)))</f>
        <v>0</v>
      </c>
      <c r="Y749" s="32"/>
      <c r="Z749" s="54" t="str">
        <f>IF(MID(H749,1,4)="Item","Nil",IF(G749="contract_cover",VLOOKUP(I749,'svc type'!C:D,2,FALSE),VLOOKUP(G749,'svc type'!A:D,4,FALSE)))</f>
        <v>SVC</v>
      </c>
      <c r="AA749" s="4" t="str">
        <f>IF(B749="","",VLOOKUP(B749,Sector!C:D,2,FALSE))</f>
        <v/>
      </c>
      <c r="AB749" s="4">
        <f t="shared" si="23"/>
        <v>0</v>
      </c>
      <c r="AC749" s="4"/>
      <c r="AD749" s="4"/>
      <c r="AE749" s="4"/>
      <c r="AF749" s="4"/>
      <c r="AG749" s="4"/>
    </row>
    <row r="750" spans="1:33" x14ac:dyDescent="0.25">
      <c r="A750" s="57">
        <v>42252.696544988423</v>
      </c>
      <c r="B750" s="32"/>
      <c r="C750" s="32" t="s">
        <v>56</v>
      </c>
      <c r="D750" s="32" t="s">
        <v>57</v>
      </c>
      <c r="E750" s="32" t="s">
        <v>6685</v>
      </c>
      <c r="F750" s="32" t="s">
        <v>6686</v>
      </c>
      <c r="G750" s="32" t="s">
        <v>58</v>
      </c>
      <c r="H750" s="32" t="s">
        <v>59</v>
      </c>
      <c r="I750" s="32" t="s">
        <v>2006</v>
      </c>
      <c r="J750" s="35">
        <v>0</v>
      </c>
      <c r="K750" s="35">
        <v>0</v>
      </c>
      <c r="L750" s="35">
        <v>0</v>
      </c>
      <c r="M750" s="35">
        <v>0</v>
      </c>
      <c r="N750" s="32" t="s">
        <v>17</v>
      </c>
      <c r="O750" s="32" t="s">
        <v>319</v>
      </c>
      <c r="P750" s="32">
        <v>0</v>
      </c>
      <c r="Q750" s="32"/>
      <c r="R750" s="39">
        <f t="shared" si="22"/>
        <v>1509</v>
      </c>
      <c r="S750" s="5" t="s">
        <v>51</v>
      </c>
      <c r="T750" s="5" t="s">
        <v>64</v>
      </c>
      <c r="U750" s="2"/>
      <c r="V750" s="2" t="str">
        <f>IF($J750+$L750=0,"nil",IF(OR($B750="TCU-WS",$B750=""),"non comm",IF(OR($G750="contract_cover",$H750="fixed price"),VLOOKUP($I750,'[1]mapping 2015'!$A:$B,2,FALSE),VLOOKUP($G750,'[1]mapping 2015'!$A:$B,2,FALSE))))</f>
        <v>nil</v>
      </c>
      <c r="W750" s="37">
        <f>IF(OR(V750="non comm",V750="nil",J750=0),0,IF(V750="SBM 2.1 IIPS",J750*VLOOKUP(N750,'[2]NGP%'!$C:$D,2,FALSE),J750*SUMIFS('[2]NGP%'!$D:$D,'[2]NGP%'!$A:$A,V750,'[2]NGP%'!$B:$B,AA750)))</f>
        <v>0</v>
      </c>
      <c r="X750" s="37">
        <f>IF(OR(V750="non comm",V750="nil",J750=0),0,IF(V750="SBM 2.1 IIPS",J750*VLOOKUP(N750,'[2]NGP%'!$C:$E,3,FALSE),J750*SUMIFS('[2]NGP%'!$E:$E,'[2]NGP%'!$A:$A,V750,'[2]NGP%'!$B:$B,AA750)))</f>
        <v>0</v>
      </c>
      <c r="Y750" s="32"/>
      <c r="Z750" s="54" t="str">
        <f>IF(MID(H750,1,4)="Item","Nil",IF(G750="contract_cover",VLOOKUP(I750,'svc type'!C:D,2,FALSE),VLOOKUP(G750,'svc type'!A:D,4,FALSE)))</f>
        <v>SVC</v>
      </c>
      <c r="AA750" s="4" t="str">
        <f>IF(B750="","",VLOOKUP(B750,Sector!C:D,2,FALSE))</f>
        <v/>
      </c>
      <c r="AB750" s="4">
        <f t="shared" si="23"/>
        <v>0</v>
      </c>
      <c r="AC750" s="4"/>
      <c r="AD750" s="4"/>
      <c r="AE750" s="4"/>
      <c r="AF750" s="4"/>
      <c r="AG750" s="4"/>
    </row>
    <row r="751" spans="1:33" x14ac:dyDescent="0.25">
      <c r="A751" s="57">
        <v>42252.696986608797</v>
      </c>
      <c r="B751" s="32"/>
      <c r="C751" s="32" t="s">
        <v>56</v>
      </c>
      <c r="D751" s="32" t="s">
        <v>57</v>
      </c>
      <c r="E751" s="32" t="s">
        <v>6687</v>
      </c>
      <c r="F751" s="32" t="s">
        <v>6688</v>
      </c>
      <c r="G751" s="32" t="s">
        <v>58</v>
      </c>
      <c r="H751" s="32" t="s">
        <v>59</v>
      </c>
      <c r="I751" s="32" t="s">
        <v>2006</v>
      </c>
      <c r="J751" s="35">
        <v>0</v>
      </c>
      <c r="K751" s="35">
        <v>0</v>
      </c>
      <c r="L751" s="35">
        <v>0</v>
      </c>
      <c r="M751" s="35">
        <v>0</v>
      </c>
      <c r="N751" s="32" t="s">
        <v>17</v>
      </c>
      <c r="O751" s="32" t="s">
        <v>319</v>
      </c>
      <c r="P751" s="32">
        <v>0</v>
      </c>
      <c r="Q751" s="32"/>
      <c r="R751" s="39">
        <f t="shared" si="22"/>
        <v>1509</v>
      </c>
      <c r="S751" s="5" t="s">
        <v>51</v>
      </c>
      <c r="T751" s="5" t="s">
        <v>64</v>
      </c>
      <c r="U751" s="2"/>
      <c r="V751" s="2" t="str">
        <f>IF($J751+$L751=0,"nil",IF(OR($B751="TCU-WS",$B751=""),"non comm",IF(OR($G751="contract_cover",$H751="fixed price"),VLOOKUP($I751,'[1]mapping 2015'!$A:$B,2,FALSE),VLOOKUP($G751,'[1]mapping 2015'!$A:$B,2,FALSE))))</f>
        <v>nil</v>
      </c>
      <c r="W751" s="37">
        <f>IF(OR(V751="non comm",V751="nil",J751=0),0,IF(V751="SBM 2.1 IIPS",J751*VLOOKUP(N751,'[2]NGP%'!$C:$D,2,FALSE),J751*SUMIFS('[2]NGP%'!$D:$D,'[2]NGP%'!$A:$A,V751,'[2]NGP%'!$B:$B,AA751)))</f>
        <v>0</v>
      </c>
      <c r="X751" s="37">
        <f>IF(OR(V751="non comm",V751="nil",J751=0),0,IF(V751="SBM 2.1 IIPS",J751*VLOOKUP(N751,'[2]NGP%'!$C:$E,3,FALSE),J751*SUMIFS('[2]NGP%'!$E:$E,'[2]NGP%'!$A:$A,V751,'[2]NGP%'!$B:$B,AA751)))</f>
        <v>0</v>
      </c>
      <c r="Y751" s="32"/>
      <c r="Z751" s="54" t="str">
        <f>IF(MID(H751,1,4)="Item","Nil",IF(G751="contract_cover",VLOOKUP(I751,'svc type'!C:D,2,FALSE),VLOOKUP(G751,'svc type'!A:D,4,FALSE)))</f>
        <v>SVC</v>
      </c>
      <c r="AA751" s="4" t="str">
        <f>IF(B751="","",VLOOKUP(B751,Sector!C:D,2,FALSE))</f>
        <v/>
      </c>
      <c r="AB751" s="4">
        <f t="shared" si="23"/>
        <v>0</v>
      </c>
      <c r="AC751" s="4"/>
      <c r="AD751" s="4"/>
      <c r="AE751" s="4"/>
      <c r="AF751" s="4"/>
      <c r="AG751" s="4"/>
    </row>
    <row r="752" spans="1:33" x14ac:dyDescent="0.25">
      <c r="A752" s="57">
        <v>42252.698515891207</v>
      </c>
      <c r="B752" s="32"/>
      <c r="C752" s="32" t="s">
        <v>56</v>
      </c>
      <c r="D752" s="32" t="s">
        <v>57</v>
      </c>
      <c r="E752" s="32" t="s">
        <v>6689</v>
      </c>
      <c r="F752" s="32" t="s">
        <v>6690</v>
      </c>
      <c r="G752" s="32" t="s">
        <v>58</v>
      </c>
      <c r="H752" s="32" t="s">
        <v>59</v>
      </c>
      <c r="I752" s="32" t="s">
        <v>2006</v>
      </c>
      <c r="J752" s="35">
        <v>0</v>
      </c>
      <c r="K752" s="35">
        <v>0</v>
      </c>
      <c r="L752" s="35">
        <v>0</v>
      </c>
      <c r="M752" s="35">
        <v>0</v>
      </c>
      <c r="N752" s="32" t="s">
        <v>17</v>
      </c>
      <c r="O752" s="32" t="s">
        <v>319</v>
      </c>
      <c r="P752" s="32">
        <v>0</v>
      </c>
      <c r="Q752" s="32"/>
      <c r="R752" s="39">
        <f t="shared" si="22"/>
        <v>1509</v>
      </c>
      <c r="S752" s="5" t="s">
        <v>51</v>
      </c>
      <c r="T752" s="5" t="s">
        <v>64</v>
      </c>
      <c r="U752" s="2"/>
      <c r="V752" s="2" t="str">
        <f>IF($J752+$L752=0,"nil",IF(OR($B752="TCU-WS",$B752=""),"non comm",IF(OR($G752="contract_cover",$H752="fixed price"),VLOOKUP($I752,'[1]mapping 2015'!$A:$B,2,FALSE),VLOOKUP($G752,'[1]mapping 2015'!$A:$B,2,FALSE))))</f>
        <v>nil</v>
      </c>
      <c r="W752" s="37">
        <f>IF(OR(V752="non comm",V752="nil",J752=0),0,IF(V752="SBM 2.1 IIPS",J752*VLOOKUP(N752,'[2]NGP%'!$C:$D,2,FALSE),J752*SUMIFS('[2]NGP%'!$D:$D,'[2]NGP%'!$A:$A,V752,'[2]NGP%'!$B:$B,AA752)))</f>
        <v>0</v>
      </c>
      <c r="X752" s="37">
        <f>IF(OR(V752="non comm",V752="nil",J752=0),0,IF(V752="SBM 2.1 IIPS",J752*VLOOKUP(N752,'[2]NGP%'!$C:$E,3,FALSE),J752*SUMIFS('[2]NGP%'!$E:$E,'[2]NGP%'!$A:$A,V752,'[2]NGP%'!$B:$B,AA752)))</f>
        <v>0</v>
      </c>
      <c r="Y752" s="32"/>
      <c r="Z752" s="54" t="str">
        <f>IF(MID(H752,1,4)="Item","Nil",IF(G752="contract_cover",VLOOKUP(I752,'svc type'!C:D,2,FALSE),VLOOKUP(G752,'svc type'!A:D,4,FALSE)))</f>
        <v>SVC</v>
      </c>
      <c r="AA752" s="4" t="str">
        <f>IF(B752="","",VLOOKUP(B752,Sector!C:D,2,FALSE))</f>
        <v/>
      </c>
      <c r="AB752" s="4">
        <f t="shared" si="23"/>
        <v>0</v>
      </c>
      <c r="AC752" s="4"/>
      <c r="AD752" s="4"/>
      <c r="AE752" s="4"/>
      <c r="AF752" s="4"/>
      <c r="AG752" s="4"/>
    </row>
    <row r="753" spans="1:33" x14ac:dyDescent="0.25">
      <c r="A753" s="57">
        <v>42252.698966006945</v>
      </c>
      <c r="B753" s="32"/>
      <c r="C753" s="32" t="s">
        <v>56</v>
      </c>
      <c r="D753" s="32" t="s">
        <v>57</v>
      </c>
      <c r="E753" s="32" t="s">
        <v>6691</v>
      </c>
      <c r="F753" s="32" t="s">
        <v>6692</v>
      </c>
      <c r="G753" s="32" t="s">
        <v>58</v>
      </c>
      <c r="H753" s="32" t="s">
        <v>59</v>
      </c>
      <c r="I753" s="32" t="s">
        <v>2006</v>
      </c>
      <c r="J753" s="35">
        <v>0</v>
      </c>
      <c r="K753" s="35">
        <v>0</v>
      </c>
      <c r="L753" s="35">
        <v>0</v>
      </c>
      <c r="M753" s="35">
        <v>0</v>
      </c>
      <c r="N753" s="32" t="s">
        <v>17</v>
      </c>
      <c r="O753" s="32" t="s">
        <v>319</v>
      </c>
      <c r="P753" s="32">
        <v>0</v>
      </c>
      <c r="Q753" s="32"/>
      <c r="R753" s="39">
        <f t="shared" si="22"/>
        <v>1509</v>
      </c>
      <c r="S753" s="5" t="s">
        <v>51</v>
      </c>
      <c r="T753" s="5" t="s">
        <v>64</v>
      </c>
      <c r="U753" s="2"/>
      <c r="V753" s="2" t="str">
        <f>IF($J753+$L753=0,"nil",IF(OR($B753="TCU-WS",$B753=""),"non comm",IF(OR($G753="contract_cover",$H753="fixed price"),VLOOKUP($I753,'[1]mapping 2015'!$A:$B,2,FALSE),VLOOKUP($G753,'[1]mapping 2015'!$A:$B,2,FALSE))))</f>
        <v>nil</v>
      </c>
      <c r="W753" s="37">
        <f>IF(OR(V753="non comm",V753="nil",J753=0),0,IF(V753="SBM 2.1 IIPS",J753*VLOOKUP(N753,'[2]NGP%'!$C:$D,2,FALSE),J753*SUMIFS('[2]NGP%'!$D:$D,'[2]NGP%'!$A:$A,V753,'[2]NGP%'!$B:$B,AA753)))</f>
        <v>0</v>
      </c>
      <c r="X753" s="37">
        <f>IF(OR(V753="non comm",V753="nil",J753=0),0,IF(V753="SBM 2.1 IIPS",J753*VLOOKUP(N753,'[2]NGP%'!$C:$E,3,FALSE),J753*SUMIFS('[2]NGP%'!$E:$E,'[2]NGP%'!$A:$A,V753,'[2]NGP%'!$B:$B,AA753)))</f>
        <v>0</v>
      </c>
      <c r="Y753" s="32"/>
      <c r="Z753" s="54" t="str">
        <f>IF(MID(H753,1,4)="Item","Nil",IF(G753="contract_cover",VLOOKUP(I753,'svc type'!C:D,2,FALSE),VLOOKUP(G753,'svc type'!A:D,4,FALSE)))</f>
        <v>SVC</v>
      </c>
      <c r="AA753" s="4" t="str">
        <f>IF(B753="","",VLOOKUP(B753,Sector!C:D,2,FALSE))</f>
        <v/>
      </c>
      <c r="AB753" s="4">
        <f t="shared" si="23"/>
        <v>0</v>
      </c>
      <c r="AC753" s="4"/>
      <c r="AD753" s="4"/>
      <c r="AE753" s="4"/>
      <c r="AF753" s="4"/>
      <c r="AG753" s="4"/>
    </row>
    <row r="754" spans="1:33" x14ac:dyDescent="0.25">
      <c r="A754" s="57">
        <v>42253.047574502314</v>
      </c>
      <c r="B754" s="32"/>
      <c r="C754" s="32" t="s">
        <v>56</v>
      </c>
      <c r="D754" s="32" t="s">
        <v>57</v>
      </c>
      <c r="E754" s="32" t="s">
        <v>6693</v>
      </c>
      <c r="F754" s="32" t="s">
        <v>6694</v>
      </c>
      <c r="G754" s="32" t="s">
        <v>58</v>
      </c>
      <c r="H754" s="32" t="s">
        <v>59</v>
      </c>
      <c r="I754" s="32" t="s">
        <v>2006</v>
      </c>
      <c r="J754" s="35">
        <v>0</v>
      </c>
      <c r="K754" s="35">
        <v>0</v>
      </c>
      <c r="L754" s="35">
        <v>0</v>
      </c>
      <c r="M754" s="35">
        <v>0</v>
      </c>
      <c r="N754" s="32" t="s">
        <v>17</v>
      </c>
      <c r="O754" s="32" t="s">
        <v>319</v>
      </c>
      <c r="P754" s="32">
        <v>0</v>
      </c>
      <c r="Q754" s="32"/>
      <c r="R754" s="39">
        <f t="shared" si="22"/>
        <v>1509</v>
      </c>
      <c r="S754" s="5" t="s">
        <v>51</v>
      </c>
      <c r="T754" s="5" t="s">
        <v>64</v>
      </c>
      <c r="U754" s="2"/>
      <c r="V754" s="2" t="str">
        <f>IF($J754+$L754=0,"nil",IF(OR($B754="TCU-WS",$B754=""),"non comm",IF(OR($G754="contract_cover",$H754="fixed price"),VLOOKUP($I754,'[1]mapping 2015'!$A:$B,2,FALSE),VLOOKUP($G754,'[1]mapping 2015'!$A:$B,2,FALSE))))</f>
        <v>nil</v>
      </c>
      <c r="W754" s="37">
        <f>IF(OR(V754="non comm",V754="nil",J754=0),0,IF(V754="SBM 2.1 IIPS",J754*VLOOKUP(N754,'[2]NGP%'!$C:$D,2,FALSE),J754*SUMIFS('[2]NGP%'!$D:$D,'[2]NGP%'!$A:$A,V754,'[2]NGP%'!$B:$B,AA754)))</f>
        <v>0</v>
      </c>
      <c r="X754" s="37">
        <f>IF(OR(V754="non comm",V754="nil",J754=0),0,IF(V754="SBM 2.1 IIPS",J754*VLOOKUP(N754,'[2]NGP%'!$C:$E,3,FALSE),J754*SUMIFS('[2]NGP%'!$E:$E,'[2]NGP%'!$A:$A,V754,'[2]NGP%'!$B:$B,AA754)))</f>
        <v>0</v>
      </c>
      <c r="Y754" s="32"/>
      <c r="Z754" s="54" t="str">
        <f>IF(MID(H754,1,4)="Item","Nil",IF(G754="contract_cover",VLOOKUP(I754,'svc type'!C:D,2,FALSE),VLOOKUP(G754,'svc type'!A:D,4,FALSE)))</f>
        <v>SVC</v>
      </c>
      <c r="AA754" s="4" t="str">
        <f>IF(B754="","",VLOOKUP(B754,Sector!C:D,2,FALSE))</f>
        <v/>
      </c>
      <c r="AB754" s="4">
        <f t="shared" si="23"/>
        <v>0</v>
      </c>
      <c r="AC754" s="4"/>
      <c r="AD754" s="4"/>
      <c r="AE754" s="4"/>
      <c r="AF754" s="4"/>
      <c r="AG754" s="4"/>
    </row>
    <row r="755" spans="1:33" x14ac:dyDescent="0.25">
      <c r="A755" s="57">
        <v>42253.048615624997</v>
      </c>
      <c r="B755" s="32"/>
      <c r="C755" s="32" t="s">
        <v>56</v>
      </c>
      <c r="D755" s="32" t="s">
        <v>57</v>
      </c>
      <c r="E755" s="32" t="s">
        <v>6695</v>
      </c>
      <c r="F755" s="32" t="s">
        <v>6696</v>
      </c>
      <c r="G755" s="32" t="s">
        <v>58</v>
      </c>
      <c r="H755" s="32" t="s">
        <v>59</v>
      </c>
      <c r="I755" s="32" t="s">
        <v>2006</v>
      </c>
      <c r="J755" s="35">
        <v>0</v>
      </c>
      <c r="K755" s="35">
        <v>0</v>
      </c>
      <c r="L755" s="35">
        <v>0</v>
      </c>
      <c r="M755" s="35">
        <v>0</v>
      </c>
      <c r="N755" s="32" t="s">
        <v>17</v>
      </c>
      <c r="O755" s="32" t="s">
        <v>319</v>
      </c>
      <c r="P755" s="32">
        <v>0</v>
      </c>
      <c r="Q755" s="32"/>
      <c r="R755" s="39">
        <f t="shared" si="22"/>
        <v>1509</v>
      </c>
      <c r="S755" s="5" t="s">
        <v>51</v>
      </c>
      <c r="T755" s="5" t="s">
        <v>64</v>
      </c>
      <c r="U755" s="2"/>
      <c r="V755" s="2" t="str">
        <f>IF($J755+$L755=0,"nil",IF(OR($B755="TCU-WS",$B755=""),"non comm",IF(OR($G755="contract_cover",$H755="fixed price"),VLOOKUP($I755,'[1]mapping 2015'!$A:$B,2,FALSE),VLOOKUP($G755,'[1]mapping 2015'!$A:$B,2,FALSE))))</f>
        <v>nil</v>
      </c>
      <c r="W755" s="37">
        <f>IF(OR(V755="non comm",V755="nil",J755=0),0,IF(V755="SBM 2.1 IIPS",J755*VLOOKUP(N755,'[2]NGP%'!$C:$D,2,FALSE),J755*SUMIFS('[2]NGP%'!$D:$D,'[2]NGP%'!$A:$A,V755,'[2]NGP%'!$B:$B,AA755)))</f>
        <v>0</v>
      </c>
      <c r="X755" s="37">
        <f>IF(OR(V755="non comm",V755="nil",J755=0),0,IF(V755="SBM 2.1 IIPS",J755*VLOOKUP(N755,'[2]NGP%'!$C:$E,3,FALSE),J755*SUMIFS('[2]NGP%'!$E:$E,'[2]NGP%'!$A:$A,V755,'[2]NGP%'!$B:$B,AA755)))</f>
        <v>0</v>
      </c>
      <c r="Y755" s="32"/>
      <c r="Z755" s="54" t="str">
        <f>IF(MID(H755,1,4)="Item","Nil",IF(G755="contract_cover",VLOOKUP(I755,'svc type'!C:D,2,FALSE),VLOOKUP(G755,'svc type'!A:D,4,FALSE)))</f>
        <v>SVC</v>
      </c>
      <c r="AA755" s="4" t="str">
        <f>IF(B755="","",VLOOKUP(B755,Sector!C:D,2,FALSE))</f>
        <v/>
      </c>
      <c r="AB755" s="4">
        <f t="shared" si="23"/>
        <v>0</v>
      </c>
      <c r="AC755" s="4"/>
      <c r="AD755" s="4"/>
      <c r="AE755" s="4"/>
      <c r="AF755" s="4"/>
      <c r="AG755" s="4"/>
    </row>
    <row r="756" spans="1:33" x14ac:dyDescent="0.25">
      <c r="A756" s="57">
        <v>42253.049879363425</v>
      </c>
      <c r="B756" s="32"/>
      <c r="C756" s="32" t="s">
        <v>56</v>
      </c>
      <c r="D756" s="32" t="s">
        <v>57</v>
      </c>
      <c r="E756" s="32" t="s">
        <v>6697</v>
      </c>
      <c r="F756" s="32" t="s">
        <v>6698</v>
      </c>
      <c r="G756" s="32" t="s">
        <v>58</v>
      </c>
      <c r="H756" s="32" t="s">
        <v>59</v>
      </c>
      <c r="I756" s="32" t="s">
        <v>2006</v>
      </c>
      <c r="J756" s="35">
        <v>0</v>
      </c>
      <c r="K756" s="35">
        <v>0</v>
      </c>
      <c r="L756" s="35">
        <v>0</v>
      </c>
      <c r="M756" s="35">
        <v>0</v>
      </c>
      <c r="N756" s="32" t="s">
        <v>17</v>
      </c>
      <c r="O756" s="32" t="s">
        <v>319</v>
      </c>
      <c r="P756" s="32">
        <v>0</v>
      </c>
      <c r="Q756" s="32"/>
      <c r="R756" s="39">
        <f t="shared" si="22"/>
        <v>1509</v>
      </c>
      <c r="S756" s="5" t="s">
        <v>51</v>
      </c>
      <c r="T756" s="5" t="s">
        <v>64</v>
      </c>
      <c r="U756" s="2"/>
      <c r="V756" s="2" t="str">
        <f>IF($J756+$L756=0,"nil",IF(OR($B756="TCU-WS",$B756=""),"non comm",IF(OR($G756="contract_cover",$H756="fixed price"),VLOOKUP($I756,'[1]mapping 2015'!$A:$B,2,FALSE),VLOOKUP($G756,'[1]mapping 2015'!$A:$B,2,FALSE))))</f>
        <v>nil</v>
      </c>
      <c r="W756" s="37">
        <f>IF(OR(V756="non comm",V756="nil",J756=0),0,IF(V756="SBM 2.1 IIPS",J756*VLOOKUP(N756,'[2]NGP%'!$C:$D,2,FALSE),J756*SUMIFS('[2]NGP%'!$D:$D,'[2]NGP%'!$A:$A,V756,'[2]NGP%'!$B:$B,AA756)))</f>
        <v>0</v>
      </c>
      <c r="X756" s="37">
        <f>IF(OR(V756="non comm",V756="nil",J756=0),0,IF(V756="SBM 2.1 IIPS",J756*VLOOKUP(N756,'[2]NGP%'!$C:$E,3,FALSE),J756*SUMIFS('[2]NGP%'!$E:$E,'[2]NGP%'!$A:$A,V756,'[2]NGP%'!$B:$B,AA756)))</f>
        <v>0</v>
      </c>
      <c r="Y756" s="32"/>
      <c r="Z756" s="54" t="str">
        <f>IF(MID(H756,1,4)="Item","Nil",IF(G756="contract_cover",VLOOKUP(I756,'svc type'!C:D,2,FALSE),VLOOKUP(G756,'svc type'!A:D,4,FALSE)))</f>
        <v>SVC</v>
      </c>
      <c r="AA756" s="4" t="str">
        <f>IF(B756="","",VLOOKUP(B756,Sector!C:D,2,FALSE))</f>
        <v/>
      </c>
      <c r="AB756" s="4">
        <f t="shared" si="23"/>
        <v>0</v>
      </c>
      <c r="AC756" s="4"/>
      <c r="AD756" s="4"/>
      <c r="AE756" s="4"/>
      <c r="AF756" s="4"/>
      <c r="AG756" s="4"/>
    </row>
    <row r="757" spans="1:33" x14ac:dyDescent="0.25">
      <c r="A757" s="57">
        <v>42253.051313506941</v>
      </c>
      <c r="B757" s="32"/>
      <c r="C757" s="32" t="s">
        <v>56</v>
      </c>
      <c r="D757" s="32" t="s">
        <v>57</v>
      </c>
      <c r="E757" s="32" t="s">
        <v>6699</v>
      </c>
      <c r="F757" s="32" t="s">
        <v>6700</v>
      </c>
      <c r="G757" s="32" t="s">
        <v>58</v>
      </c>
      <c r="H757" s="32" t="s">
        <v>59</v>
      </c>
      <c r="I757" s="32" t="s">
        <v>2006</v>
      </c>
      <c r="J757" s="35">
        <v>0</v>
      </c>
      <c r="K757" s="35">
        <v>0</v>
      </c>
      <c r="L757" s="35">
        <v>0</v>
      </c>
      <c r="M757" s="35">
        <v>0</v>
      </c>
      <c r="N757" s="32" t="s">
        <v>17</v>
      </c>
      <c r="O757" s="32" t="s">
        <v>319</v>
      </c>
      <c r="P757" s="32">
        <v>0</v>
      </c>
      <c r="Q757" s="32"/>
      <c r="R757" s="39">
        <f t="shared" si="22"/>
        <v>1509</v>
      </c>
      <c r="S757" s="5" t="s">
        <v>51</v>
      </c>
      <c r="T757" s="5" t="s">
        <v>64</v>
      </c>
      <c r="U757" s="2"/>
      <c r="V757" s="2" t="str">
        <f>IF($J757+$L757=0,"nil",IF(OR($B757="TCU-WS",$B757=""),"non comm",IF(OR($G757="contract_cover",$H757="fixed price"),VLOOKUP($I757,'[1]mapping 2015'!$A:$B,2,FALSE),VLOOKUP($G757,'[1]mapping 2015'!$A:$B,2,FALSE))))</f>
        <v>nil</v>
      </c>
      <c r="W757" s="37">
        <f>IF(OR(V757="non comm",V757="nil",J757=0),0,IF(V757="SBM 2.1 IIPS",J757*VLOOKUP(N757,'[2]NGP%'!$C:$D,2,FALSE),J757*SUMIFS('[2]NGP%'!$D:$D,'[2]NGP%'!$A:$A,V757,'[2]NGP%'!$B:$B,AA757)))</f>
        <v>0</v>
      </c>
      <c r="X757" s="37">
        <f>IF(OR(V757="non comm",V757="nil",J757=0),0,IF(V757="SBM 2.1 IIPS",J757*VLOOKUP(N757,'[2]NGP%'!$C:$E,3,FALSE),J757*SUMIFS('[2]NGP%'!$E:$E,'[2]NGP%'!$A:$A,V757,'[2]NGP%'!$B:$B,AA757)))</f>
        <v>0</v>
      </c>
      <c r="Y757" s="32"/>
      <c r="Z757" s="54" t="str">
        <f>IF(MID(H757,1,4)="Item","Nil",IF(G757="contract_cover",VLOOKUP(I757,'svc type'!C:D,2,FALSE),VLOOKUP(G757,'svc type'!A:D,4,FALSE)))</f>
        <v>SVC</v>
      </c>
      <c r="AA757" s="4" t="str">
        <f>IF(B757="","",VLOOKUP(B757,Sector!C:D,2,FALSE))</f>
        <v/>
      </c>
      <c r="AB757" s="4">
        <f t="shared" si="23"/>
        <v>0</v>
      </c>
      <c r="AC757" s="4"/>
      <c r="AD757" s="4"/>
      <c r="AE757" s="4"/>
      <c r="AF757" s="4"/>
      <c r="AG757" s="4"/>
    </row>
    <row r="758" spans="1:33" x14ac:dyDescent="0.25">
      <c r="A758" s="57">
        <v>42253.0528996875</v>
      </c>
      <c r="B758" s="32"/>
      <c r="C758" s="32" t="s">
        <v>56</v>
      </c>
      <c r="D758" s="32" t="s">
        <v>57</v>
      </c>
      <c r="E758" s="32" t="s">
        <v>6701</v>
      </c>
      <c r="F758" s="32" t="s">
        <v>6702</v>
      </c>
      <c r="G758" s="32" t="s">
        <v>58</v>
      </c>
      <c r="H758" s="32" t="s">
        <v>59</v>
      </c>
      <c r="I758" s="32" t="s">
        <v>2006</v>
      </c>
      <c r="J758" s="35">
        <v>0</v>
      </c>
      <c r="K758" s="35">
        <v>0</v>
      </c>
      <c r="L758" s="35">
        <v>0</v>
      </c>
      <c r="M758" s="35">
        <v>0</v>
      </c>
      <c r="N758" s="32" t="s">
        <v>17</v>
      </c>
      <c r="O758" s="32" t="s">
        <v>319</v>
      </c>
      <c r="P758" s="32">
        <v>0</v>
      </c>
      <c r="Q758" s="32"/>
      <c r="R758" s="39">
        <f t="shared" si="22"/>
        <v>1509</v>
      </c>
      <c r="S758" s="5" t="s">
        <v>51</v>
      </c>
      <c r="T758" s="5" t="s">
        <v>64</v>
      </c>
      <c r="U758" s="2"/>
      <c r="V758" s="2" t="str">
        <f>IF($J758+$L758=0,"nil",IF(OR($B758="TCU-WS",$B758=""),"non comm",IF(OR($G758="contract_cover",$H758="fixed price"),VLOOKUP($I758,'[1]mapping 2015'!$A:$B,2,FALSE),VLOOKUP($G758,'[1]mapping 2015'!$A:$B,2,FALSE))))</f>
        <v>nil</v>
      </c>
      <c r="W758" s="37">
        <f>IF(OR(V758="non comm",V758="nil",J758=0),0,IF(V758="SBM 2.1 IIPS",J758*VLOOKUP(N758,'[2]NGP%'!$C:$D,2,FALSE),J758*SUMIFS('[2]NGP%'!$D:$D,'[2]NGP%'!$A:$A,V758,'[2]NGP%'!$B:$B,AA758)))</f>
        <v>0</v>
      </c>
      <c r="X758" s="37">
        <f>IF(OR(V758="non comm",V758="nil",J758=0),0,IF(V758="SBM 2.1 IIPS",J758*VLOOKUP(N758,'[2]NGP%'!$C:$E,3,FALSE),J758*SUMIFS('[2]NGP%'!$E:$E,'[2]NGP%'!$A:$A,V758,'[2]NGP%'!$B:$B,AA758)))</f>
        <v>0</v>
      </c>
      <c r="Y758" s="32"/>
      <c r="Z758" s="54" t="str">
        <f>IF(MID(H758,1,4)="Item","Nil",IF(G758="contract_cover",VLOOKUP(I758,'svc type'!C:D,2,FALSE),VLOOKUP(G758,'svc type'!A:D,4,FALSE)))</f>
        <v>SVC</v>
      </c>
      <c r="AA758" s="4" t="str">
        <f>IF(B758="","",VLOOKUP(B758,Sector!C:D,2,FALSE))</f>
        <v/>
      </c>
      <c r="AB758" s="4">
        <f t="shared" si="23"/>
        <v>0</v>
      </c>
      <c r="AC758" s="4"/>
      <c r="AD758" s="4"/>
      <c r="AE758" s="4"/>
      <c r="AF758" s="4"/>
      <c r="AG758" s="4"/>
    </row>
    <row r="759" spans="1:33" x14ac:dyDescent="0.25">
      <c r="A759" s="57">
        <v>42253.054427858799</v>
      </c>
      <c r="B759" s="32"/>
      <c r="C759" s="32" t="s">
        <v>56</v>
      </c>
      <c r="D759" s="32" t="s">
        <v>57</v>
      </c>
      <c r="E759" s="32" t="s">
        <v>6703</v>
      </c>
      <c r="F759" s="32" t="s">
        <v>6704</v>
      </c>
      <c r="G759" s="32" t="s">
        <v>58</v>
      </c>
      <c r="H759" s="32" t="s">
        <v>59</v>
      </c>
      <c r="I759" s="32" t="s">
        <v>2006</v>
      </c>
      <c r="J759" s="35">
        <v>0</v>
      </c>
      <c r="K759" s="35">
        <v>0</v>
      </c>
      <c r="L759" s="35">
        <v>0</v>
      </c>
      <c r="M759" s="35">
        <v>0</v>
      </c>
      <c r="N759" s="32" t="s">
        <v>17</v>
      </c>
      <c r="O759" s="32" t="s">
        <v>319</v>
      </c>
      <c r="P759" s="32">
        <v>0</v>
      </c>
      <c r="Q759" s="32"/>
      <c r="R759" s="39">
        <f t="shared" si="22"/>
        <v>1509</v>
      </c>
      <c r="S759" s="5" t="s">
        <v>51</v>
      </c>
      <c r="T759" s="5" t="s">
        <v>64</v>
      </c>
      <c r="U759" s="2"/>
      <c r="V759" s="2" t="str">
        <f>IF($J759+$L759=0,"nil",IF(OR($B759="TCU-WS",$B759=""),"non comm",IF(OR($G759="contract_cover",$H759="fixed price"),VLOOKUP($I759,'[1]mapping 2015'!$A:$B,2,FALSE),VLOOKUP($G759,'[1]mapping 2015'!$A:$B,2,FALSE))))</f>
        <v>nil</v>
      </c>
      <c r="W759" s="37">
        <f>IF(OR(V759="non comm",V759="nil",J759=0),0,IF(V759="SBM 2.1 IIPS",J759*VLOOKUP(N759,'[2]NGP%'!$C:$D,2,FALSE),J759*SUMIFS('[2]NGP%'!$D:$D,'[2]NGP%'!$A:$A,V759,'[2]NGP%'!$B:$B,AA759)))</f>
        <v>0</v>
      </c>
      <c r="X759" s="37">
        <f>IF(OR(V759="non comm",V759="nil",J759=0),0,IF(V759="SBM 2.1 IIPS",J759*VLOOKUP(N759,'[2]NGP%'!$C:$E,3,FALSE),J759*SUMIFS('[2]NGP%'!$E:$E,'[2]NGP%'!$A:$A,V759,'[2]NGP%'!$B:$B,AA759)))</f>
        <v>0</v>
      </c>
      <c r="Y759" s="32"/>
      <c r="Z759" s="54" t="str">
        <f>IF(MID(H759,1,4)="Item","Nil",IF(G759="contract_cover",VLOOKUP(I759,'svc type'!C:D,2,FALSE),VLOOKUP(G759,'svc type'!A:D,4,FALSE)))</f>
        <v>SVC</v>
      </c>
      <c r="AA759" s="4" t="str">
        <f>IF(B759="","",VLOOKUP(B759,Sector!C:D,2,FALSE))</f>
        <v/>
      </c>
      <c r="AB759" s="4">
        <f t="shared" si="23"/>
        <v>0</v>
      </c>
      <c r="AC759" s="4"/>
      <c r="AD759" s="4"/>
      <c r="AE759" s="4"/>
      <c r="AF759" s="4"/>
      <c r="AG759" s="4"/>
    </row>
    <row r="760" spans="1:33" x14ac:dyDescent="0.25">
      <c r="A760" s="57">
        <v>42253.070985335646</v>
      </c>
      <c r="B760" s="32"/>
      <c r="C760" s="32" t="s">
        <v>56</v>
      </c>
      <c r="D760" s="32" t="s">
        <v>57</v>
      </c>
      <c r="E760" s="32" t="s">
        <v>6705</v>
      </c>
      <c r="F760" s="32" t="s">
        <v>6706</v>
      </c>
      <c r="G760" s="32" t="s">
        <v>58</v>
      </c>
      <c r="H760" s="32" t="s">
        <v>59</v>
      </c>
      <c r="I760" s="32" t="s">
        <v>2006</v>
      </c>
      <c r="J760" s="35">
        <v>0</v>
      </c>
      <c r="K760" s="35">
        <v>0</v>
      </c>
      <c r="L760" s="35">
        <v>0</v>
      </c>
      <c r="M760" s="35">
        <v>0</v>
      </c>
      <c r="N760" s="32" t="s">
        <v>17</v>
      </c>
      <c r="O760" s="32" t="s">
        <v>319</v>
      </c>
      <c r="P760" s="32">
        <v>0</v>
      </c>
      <c r="Q760" s="32"/>
      <c r="R760" s="39">
        <f t="shared" si="22"/>
        <v>1509</v>
      </c>
      <c r="S760" s="5" t="s">
        <v>51</v>
      </c>
      <c r="T760" s="5" t="s">
        <v>64</v>
      </c>
      <c r="U760" s="2"/>
      <c r="V760" s="2" t="str">
        <f>IF($J760+$L760=0,"nil",IF(OR($B760="TCU-WS",$B760=""),"non comm",IF(OR($G760="contract_cover",$H760="fixed price"),VLOOKUP($I760,'[1]mapping 2015'!$A:$B,2,FALSE),VLOOKUP($G760,'[1]mapping 2015'!$A:$B,2,FALSE))))</f>
        <v>nil</v>
      </c>
      <c r="W760" s="37">
        <f>IF(OR(V760="non comm",V760="nil",J760=0),0,IF(V760="SBM 2.1 IIPS",J760*VLOOKUP(N760,'[2]NGP%'!$C:$D,2,FALSE),J760*SUMIFS('[2]NGP%'!$D:$D,'[2]NGP%'!$A:$A,V760,'[2]NGP%'!$B:$B,AA760)))</f>
        <v>0</v>
      </c>
      <c r="X760" s="37">
        <f>IF(OR(V760="non comm",V760="nil",J760=0),0,IF(V760="SBM 2.1 IIPS",J760*VLOOKUP(N760,'[2]NGP%'!$C:$E,3,FALSE),J760*SUMIFS('[2]NGP%'!$E:$E,'[2]NGP%'!$A:$A,V760,'[2]NGP%'!$B:$B,AA760)))</f>
        <v>0</v>
      </c>
      <c r="Y760" s="32"/>
      <c r="Z760" s="54" t="str">
        <f>IF(MID(H760,1,4)="Item","Nil",IF(G760="contract_cover",VLOOKUP(I760,'svc type'!C:D,2,FALSE),VLOOKUP(G760,'svc type'!A:D,4,FALSE)))</f>
        <v>SVC</v>
      </c>
      <c r="AA760" s="4" t="str">
        <f>IF(B760="","",VLOOKUP(B760,Sector!C:D,2,FALSE))</f>
        <v/>
      </c>
      <c r="AB760" s="4">
        <f t="shared" si="23"/>
        <v>0</v>
      </c>
      <c r="AC760" s="4"/>
      <c r="AD760" s="4"/>
      <c r="AE760" s="4"/>
      <c r="AF760" s="4"/>
      <c r="AG760" s="4"/>
    </row>
    <row r="761" spans="1:33" x14ac:dyDescent="0.25">
      <c r="A761" s="57">
        <v>42253.073256053241</v>
      </c>
      <c r="B761" s="32"/>
      <c r="C761" s="32" t="s">
        <v>56</v>
      </c>
      <c r="D761" s="32" t="s">
        <v>57</v>
      </c>
      <c r="E761" s="32" t="s">
        <v>6707</v>
      </c>
      <c r="F761" s="32" t="s">
        <v>6708</v>
      </c>
      <c r="G761" s="32" t="s">
        <v>58</v>
      </c>
      <c r="H761" s="32" t="s">
        <v>59</v>
      </c>
      <c r="I761" s="32" t="s">
        <v>2006</v>
      </c>
      <c r="J761" s="35">
        <v>0</v>
      </c>
      <c r="K761" s="35">
        <v>0</v>
      </c>
      <c r="L761" s="35">
        <v>0</v>
      </c>
      <c r="M761" s="35">
        <v>0</v>
      </c>
      <c r="N761" s="32" t="s">
        <v>17</v>
      </c>
      <c r="O761" s="32" t="s">
        <v>319</v>
      </c>
      <c r="P761" s="32">
        <v>0</v>
      </c>
      <c r="Q761" s="32"/>
      <c r="R761" s="39">
        <f t="shared" si="22"/>
        <v>1509</v>
      </c>
      <c r="S761" s="5" t="s">
        <v>51</v>
      </c>
      <c r="T761" s="5" t="s">
        <v>64</v>
      </c>
      <c r="U761" s="2"/>
      <c r="V761" s="2" t="str">
        <f>IF($J761+$L761=0,"nil",IF(OR($B761="TCU-WS",$B761=""),"non comm",IF(OR($G761="contract_cover",$H761="fixed price"),VLOOKUP($I761,'[1]mapping 2015'!$A:$B,2,FALSE),VLOOKUP($G761,'[1]mapping 2015'!$A:$B,2,FALSE))))</f>
        <v>nil</v>
      </c>
      <c r="W761" s="37">
        <f>IF(OR(V761="non comm",V761="nil",J761=0),0,IF(V761="SBM 2.1 IIPS",J761*VLOOKUP(N761,'[2]NGP%'!$C:$D,2,FALSE),J761*SUMIFS('[2]NGP%'!$D:$D,'[2]NGP%'!$A:$A,V761,'[2]NGP%'!$B:$B,AA761)))</f>
        <v>0</v>
      </c>
      <c r="X761" s="37">
        <f>IF(OR(V761="non comm",V761="nil",J761=0),0,IF(V761="SBM 2.1 IIPS",J761*VLOOKUP(N761,'[2]NGP%'!$C:$E,3,FALSE),J761*SUMIFS('[2]NGP%'!$E:$E,'[2]NGP%'!$A:$A,V761,'[2]NGP%'!$B:$B,AA761)))</f>
        <v>0</v>
      </c>
      <c r="Y761" s="32"/>
      <c r="Z761" s="54" t="str">
        <f>IF(MID(H761,1,4)="Item","Nil",IF(G761="contract_cover",VLOOKUP(I761,'svc type'!C:D,2,FALSE),VLOOKUP(G761,'svc type'!A:D,4,FALSE)))</f>
        <v>SVC</v>
      </c>
      <c r="AA761" s="4" t="str">
        <f>IF(B761="","",VLOOKUP(B761,Sector!C:D,2,FALSE))</f>
        <v/>
      </c>
      <c r="AB761" s="4">
        <f t="shared" si="23"/>
        <v>0</v>
      </c>
      <c r="AC761" s="4"/>
      <c r="AD761" s="4"/>
      <c r="AE761" s="4"/>
      <c r="AF761" s="4"/>
      <c r="AG761" s="4"/>
    </row>
    <row r="762" spans="1:33" x14ac:dyDescent="0.25">
      <c r="A762" s="57">
        <v>42253.074351817129</v>
      </c>
      <c r="B762" s="32"/>
      <c r="C762" s="32" t="s">
        <v>56</v>
      </c>
      <c r="D762" s="32" t="s">
        <v>57</v>
      </c>
      <c r="E762" s="32" t="s">
        <v>6709</v>
      </c>
      <c r="F762" s="32" t="s">
        <v>6710</v>
      </c>
      <c r="G762" s="32" t="s">
        <v>58</v>
      </c>
      <c r="H762" s="32" t="s">
        <v>59</v>
      </c>
      <c r="I762" s="32" t="s">
        <v>2006</v>
      </c>
      <c r="J762" s="35">
        <v>0</v>
      </c>
      <c r="K762" s="35">
        <v>0</v>
      </c>
      <c r="L762" s="35">
        <v>0</v>
      </c>
      <c r="M762" s="35">
        <v>0</v>
      </c>
      <c r="N762" s="32" t="s">
        <v>17</v>
      </c>
      <c r="O762" s="32" t="s">
        <v>319</v>
      </c>
      <c r="P762" s="32">
        <v>0</v>
      </c>
      <c r="Q762" s="32"/>
      <c r="R762" s="39">
        <f t="shared" si="22"/>
        <v>1509</v>
      </c>
      <c r="S762" s="5" t="s">
        <v>51</v>
      </c>
      <c r="T762" s="5" t="s">
        <v>64</v>
      </c>
      <c r="U762" s="2"/>
      <c r="V762" s="2" t="str">
        <f>IF($J762+$L762=0,"nil",IF(OR($B762="TCU-WS",$B762=""),"non comm",IF(OR($G762="contract_cover",$H762="fixed price"),VLOOKUP($I762,'[1]mapping 2015'!$A:$B,2,FALSE),VLOOKUP($G762,'[1]mapping 2015'!$A:$B,2,FALSE))))</f>
        <v>nil</v>
      </c>
      <c r="W762" s="37">
        <f>IF(OR(V762="non comm",V762="nil",J762=0),0,IF(V762="SBM 2.1 IIPS",J762*VLOOKUP(N762,'[2]NGP%'!$C:$D,2,FALSE),J762*SUMIFS('[2]NGP%'!$D:$D,'[2]NGP%'!$A:$A,V762,'[2]NGP%'!$B:$B,AA762)))</f>
        <v>0</v>
      </c>
      <c r="X762" s="37">
        <f>IF(OR(V762="non comm",V762="nil",J762=0),0,IF(V762="SBM 2.1 IIPS",J762*VLOOKUP(N762,'[2]NGP%'!$C:$E,3,FALSE),J762*SUMIFS('[2]NGP%'!$E:$E,'[2]NGP%'!$A:$A,V762,'[2]NGP%'!$B:$B,AA762)))</f>
        <v>0</v>
      </c>
      <c r="Y762" s="32"/>
      <c r="Z762" s="54" t="str">
        <f>IF(MID(H762,1,4)="Item","Nil",IF(G762="contract_cover",VLOOKUP(I762,'svc type'!C:D,2,FALSE),VLOOKUP(G762,'svc type'!A:D,4,FALSE)))</f>
        <v>SVC</v>
      </c>
      <c r="AA762" s="4" t="str">
        <f>IF(B762="","",VLOOKUP(B762,Sector!C:D,2,FALSE))</f>
        <v/>
      </c>
      <c r="AB762" s="4">
        <f t="shared" si="23"/>
        <v>0</v>
      </c>
      <c r="AC762" s="4"/>
      <c r="AD762" s="4"/>
      <c r="AE762" s="4"/>
      <c r="AF762" s="4"/>
      <c r="AG762" s="4"/>
    </row>
    <row r="763" spans="1:33" x14ac:dyDescent="0.25">
      <c r="A763" s="57">
        <v>42253.075593136571</v>
      </c>
      <c r="B763" s="32"/>
      <c r="C763" s="32" t="s">
        <v>56</v>
      </c>
      <c r="D763" s="32" t="s">
        <v>57</v>
      </c>
      <c r="E763" s="32" t="s">
        <v>6711</v>
      </c>
      <c r="F763" s="32" t="s">
        <v>6712</v>
      </c>
      <c r="G763" s="32" t="s">
        <v>58</v>
      </c>
      <c r="H763" s="32" t="s">
        <v>59</v>
      </c>
      <c r="I763" s="32" t="s">
        <v>2006</v>
      </c>
      <c r="J763" s="35">
        <v>0</v>
      </c>
      <c r="K763" s="35">
        <v>0</v>
      </c>
      <c r="L763" s="35">
        <v>0</v>
      </c>
      <c r="M763" s="35">
        <v>0</v>
      </c>
      <c r="N763" s="32" t="s">
        <v>17</v>
      </c>
      <c r="O763" s="32" t="s">
        <v>319</v>
      </c>
      <c r="P763" s="32">
        <v>0</v>
      </c>
      <c r="Q763" s="32"/>
      <c r="R763" s="39">
        <f t="shared" si="22"/>
        <v>1509</v>
      </c>
      <c r="S763" s="5" t="s">
        <v>51</v>
      </c>
      <c r="T763" s="5" t="s">
        <v>64</v>
      </c>
      <c r="U763" s="2"/>
      <c r="V763" s="2" t="str">
        <f>IF($J763+$L763=0,"nil",IF(OR($B763="TCU-WS",$B763=""),"non comm",IF(OR($G763="contract_cover",$H763="fixed price"),VLOOKUP($I763,'[1]mapping 2015'!$A:$B,2,FALSE),VLOOKUP($G763,'[1]mapping 2015'!$A:$B,2,FALSE))))</f>
        <v>nil</v>
      </c>
      <c r="W763" s="37">
        <f>IF(OR(V763="non comm",V763="nil",J763=0),0,IF(V763="SBM 2.1 IIPS",J763*VLOOKUP(N763,'[2]NGP%'!$C:$D,2,FALSE),J763*SUMIFS('[2]NGP%'!$D:$D,'[2]NGP%'!$A:$A,V763,'[2]NGP%'!$B:$B,AA763)))</f>
        <v>0</v>
      </c>
      <c r="X763" s="37">
        <f>IF(OR(V763="non comm",V763="nil",J763=0),0,IF(V763="SBM 2.1 IIPS",J763*VLOOKUP(N763,'[2]NGP%'!$C:$E,3,FALSE),J763*SUMIFS('[2]NGP%'!$E:$E,'[2]NGP%'!$A:$A,V763,'[2]NGP%'!$B:$B,AA763)))</f>
        <v>0</v>
      </c>
      <c r="Y763" s="32"/>
      <c r="Z763" s="54" t="str">
        <f>IF(MID(H763,1,4)="Item","Nil",IF(G763="contract_cover",VLOOKUP(I763,'svc type'!C:D,2,FALSE),VLOOKUP(G763,'svc type'!A:D,4,FALSE)))</f>
        <v>SVC</v>
      </c>
      <c r="AA763" s="4" t="str">
        <f>IF(B763="","",VLOOKUP(B763,Sector!C:D,2,FALSE))</f>
        <v/>
      </c>
      <c r="AB763" s="4">
        <f t="shared" si="23"/>
        <v>0</v>
      </c>
      <c r="AC763" s="4"/>
      <c r="AD763" s="4"/>
      <c r="AE763" s="4"/>
      <c r="AF763" s="4"/>
      <c r="AG763" s="4"/>
    </row>
    <row r="764" spans="1:33" x14ac:dyDescent="0.25">
      <c r="A764" s="57">
        <v>42253.076889467593</v>
      </c>
      <c r="B764" s="32"/>
      <c r="C764" s="32" t="s">
        <v>56</v>
      </c>
      <c r="D764" s="32" t="s">
        <v>57</v>
      </c>
      <c r="E764" s="32" t="s">
        <v>6713</v>
      </c>
      <c r="F764" s="32" t="s">
        <v>6714</v>
      </c>
      <c r="G764" s="32" t="s">
        <v>58</v>
      </c>
      <c r="H764" s="32" t="s">
        <v>59</v>
      </c>
      <c r="I764" s="32" t="s">
        <v>2006</v>
      </c>
      <c r="J764" s="35">
        <v>0</v>
      </c>
      <c r="K764" s="35">
        <v>0</v>
      </c>
      <c r="L764" s="35">
        <v>0</v>
      </c>
      <c r="M764" s="35">
        <v>0</v>
      </c>
      <c r="N764" s="32" t="s">
        <v>17</v>
      </c>
      <c r="O764" s="32" t="s">
        <v>319</v>
      </c>
      <c r="P764" s="32">
        <v>0</v>
      </c>
      <c r="Q764" s="32"/>
      <c r="R764" s="39">
        <f t="shared" si="22"/>
        <v>1509</v>
      </c>
      <c r="S764" s="5" t="s">
        <v>51</v>
      </c>
      <c r="T764" s="5" t="s">
        <v>64</v>
      </c>
      <c r="U764" s="2"/>
      <c r="V764" s="2" t="str">
        <f>IF($J764+$L764=0,"nil",IF(OR($B764="TCU-WS",$B764=""),"non comm",IF(OR($G764="contract_cover",$H764="fixed price"),VLOOKUP($I764,'[1]mapping 2015'!$A:$B,2,FALSE),VLOOKUP($G764,'[1]mapping 2015'!$A:$B,2,FALSE))))</f>
        <v>nil</v>
      </c>
      <c r="W764" s="37">
        <f>IF(OR(V764="non comm",V764="nil",J764=0),0,IF(V764="SBM 2.1 IIPS",J764*VLOOKUP(N764,'[2]NGP%'!$C:$D,2,FALSE),J764*SUMIFS('[2]NGP%'!$D:$D,'[2]NGP%'!$A:$A,V764,'[2]NGP%'!$B:$B,AA764)))</f>
        <v>0</v>
      </c>
      <c r="X764" s="37">
        <f>IF(OR(V764="non comm",V764="nil",J764=0),0,IF(V764="SBM 2.1 IIPS",J764*VLOOKUP(N764,'[2]NGP%'!$C:$E,3,FALSE),J764*SUMIFS('[2]NGP%'!$E:$E,'[2]NGP%'!$A:$A,V764,'[2]NGP%'!$B:$B,AA764)))</f>
        <v>0</v>
      </c>
      <c r="Y764" s="32"/>
      <c r="Z764" s="54" t="str">
        <f>IF(MID(H764,1,4)="Item","Nil",IF(G764="contract_cover",VLOOKUP(I764,'svc type'!C:D,2,FALSE),VLOOKUP(G764,'svc type'!A:D,4,FALSE)))</f>
        <v>SVC</v>
      </c>
      <c r="AA764" s="4" t="str">
        <f>IF(B764="","",VLOOKUP(B764,Sector!C:D,2,FALSE))</f>
        <v/>
      </c>
      <c r="AB764" s="4">
        <f t="shared" si="23"/>
        <v>0</v>
      </c>
      <c r="AC764" s="4"/>
      <c r="AD764" s="4"/>
      <c r="AE764" s="4"/>
      <c r="AF764" s="4"/>
      <c r="AG764" s="4"/>
    </row>
    <row r="765" spans="1:33" x14ac:dyDescent="0.25">
      <c r="A765" s="57">
        <v>42253.078161192127</v>
      </c>
      <c r="B765" s="32"/>
      <c r="C765" s="32" t="s">
        <v>56</v>
      </c>
      <c r="D765" s="32" t="s">
        <v>57</v>
      </c>
      <c r="E765" s="32" t="s">
        <v>6715</v>
      </c>
      <c r="F765" s="32" t="s">
        <v>6716</v>
      </c>
      <c r="G765" s="32" t="s">
        <v>58</v>
      </c>
      <c r="H765" s="32" t="s">
        <v>59</v>
      </c>
      <c r="I765" s="32" t="s">
        <v>2006</v>
      </c>
      <c r="J765" s="35">
        <v>0</v>
      </c>
      <c r="K765" s="35">
        <v>0</v>
      </c>
      <c r="L765" s="35">
        <v>0</v>
      </c>
      <c r="M765" s="35">
        <v>0</v>
      </c>
      <c r="N765" s="32" t="s">
        <v>17</v>
      </c>
      <c r="O765" s="32" t="s">
        <v>319</v>
      </c>
      <c r="P765" s="32">
        <v>0</v>
      </c>
      <c r="Q765" s="32"/>
      <c r="R765" s="39">
        <f t="shared" si="22"/>
        <v>1509</v>
      </c>
      <c r="S765" s="5" t="s">
        <v>51</v>
      </c>
      <c r="T765" s="5" t="s">
        <v>64</v>
      </c>
      <c r="U765" s="2"/>
      <c r="V765" s="2" t="str">
        <f>IF($J765+$L765=0,"nil",IF(OR($B765="TCU-WS",$B765=""),"non comm",IF(OR($G765="contract_cover",$H765="fixed price"),VLOOKUP($I765,'[1]mapping 2015'!$A:$B,2,FALSE),VLOOKUP($G765,'[1]mapping 2015'!$A:$B,2,FALSE))))</f>
        <v>nil</v>
      </c>
      <c r="W765" s="37">
        <f>IF(OR(V765="non comm",V765="nil",J765=0),0,IF(V765="SBM 2.1 IIPS",J765*VLOOKUP(N765,'[2]NGP%'!$C:$D,2,FALSE),J765*SUMIFS('[2]NGP%'!$D:$D,'[2]NGP%'!$A:$A,V765,'[2]NGP%'!$B:$B,AA765)))</f>
        <v>0</v>
      </c>
      <c r="X765" s="37">
        <f>IF(OR(V765="non comm",V765="nil",J765=0),0,IF(V765="SBM 2.1 IIPS",J765*VLOOKUP(N765,'[2]NGP%'!$C:$E,3,FALSE),J765*SUMIFS('[2]NGP%'!$E:$E,'[2]NGP%'!$A:$A,V765,'[2]NGP%'!$B:$B,AA765)))</f>
        <v>0</v>
      </c>
      <c r="Y765" s="32"/>
      <c r="Z765" s="54" t="str">
        <f>IF(MID(H765,1,4)="Item","Nil",IF(G765="contract_cover",VLOOKUP(I765,'svc type'!C:D,2,FALSE),VLOOKUP(G765,'svc type'!A:D,4,FALSE)))</f>
        <v>SVC</v>
      </c>
      <c r="AA765" s="4" t="str">
        <f>IF(B765="","",VLOOKUP(B765,Sector!C:D,2,FALSE))</f>
        <v/>
      </c>
      <c r="AB765" s="4">
        <f t="shared" si="23"/>
        <v>0</v>
      </c>
      <c r="AC765" s="4"/>
      <c r="AD765" s="4"/>
      <c r="AE765" s="4"/>
      <c r="AF765" s="4"/>
      <c r="AG765" s="4"/>
    </row>
    <row r="766" spans="1:33" x14ac:dyDescent="0.25">
      <c r="A766" s="57">
        <v>42253.079938738425</v>
      </c>
      <c r="B766" s="32"/>
      <c r="C766" s="32" t="s">
        <v>56</v>
      </c>
      <c r="D766" s="32" t="s">
        <v>57</v>
      </c>
      <c r="E766" s="32" t="s">
        <v>6717</v>
      </c>
      <c r="F766" s="32" t="s">
        <v>6718</v>
      </c>
      <c r="G766" s="32" t="s">
        <v>58</v>
      </c>
      <c r="H766" s="32" t="s">
        <v>59</v>
      </c>
      <c r="I766" s="32" t="s">
        <v>2006</v>
      </c>
      <c r="J766" s="35">
        <v>0</v>
      </c>
      <c r="K766" s="35">
        <v>0</v>
      </c>
      <c r="L766" s="35">
        <v>0</v>
      </c>
      <c r="M766" s="35">
        <v>0</v>
      </c>
      <c r="N766" s="32" t="s">
        <v>17</v>
      </c>
      <c r="O766" s="32" t="s">
        <v>319</v>
      </c>
      <c r="P766" s="32">
        <v>0</v>
      </c>
      <c r="Q766" s="32"/>
      <c r="R766" s="39">
        <f t="shared" si="22"/>
        <v>1509</v>
      </c>
      <c r="S766" s="5" t="s">
        <v>51</v>
      </c>
      <c r="T766" s="5" t="s">
        <v>64</v>
      </c>
      <c r="U766" s="2"/>
      <c r="V766" s="2" t="str">
        <f>IF($J766+$L766=0,"nil",IF(OR($B766="TCU-WS",$B766=""),"non comm",IF(OR($G766="contract_cover",$H766="fixed price"),VLOOKUP($I766,'[1]mapping 2015'!$A:$B,2,FALSE),VLOOKUP($G766,'[1]mapping 2015'!$A:$B,2,FALSE))))</f>
        <v>nil</v>
      </c>
      <c r="W766" s="37">
        <f>IF(OR(V766="non comm",V766="nil",J766=0),0,IF(V766="SBM 2.1 IIPS",J766*VLOOKUP(N766,'[2]NGP%'!$C:$D,2,FALSE),J766*SUMIFS('[2]NGP%'!$D:$D,'[2]NGP%'!$A:$A,V766,'[2]NGP%'!$B:$B,AA766)))</f>
        <v>0</v>
      </c>
      <c r="X766" s="37">
        <f>IF(OR(V766="non comm",V766="nil",J766=0),0,IF(V766="SBM 2.1 IIPS",J766*VLOOKUP(N766,'[2]NGP%'!$C:$E,3,FALSE),J766*SUMIFS('[2]NGP%'!$E:$E,'[2]NGP%'!$A:$A,V766,'[2]NGP%'!$B:$B,AA766)))</f>
        <v>0</v>
      </c>
      <c r="Y766" s="32"/>
      <c r="Z766" s="54" t="str">
        <f>IF(MID(H766,1,4)="Item","Nil",IF(G766="contract_cover",VLOOKUP(I766,'svc type'!C:D,2,FALSE),VLOOKUP(G766,'svc type'!A:D,4,FALSE)))</f>
        <v>SVC</v>
      </c>
      <c r="AA766" s="4" t="str">
        <f>IF(B766="","",VLOOKUP(B766,Sector!C:D,2,FALSE))</f>
        <v/>
      </c>
      <c r="AB766" s="4">
        <f t="shared" si="23"/>
        <v>0</v>
      </c>
      <c r="AC766" s="4"/>
      <c r="AD766" s="4"/>
      <c r="AE766" s="4"/>
      <c r="AF766" s="4"/>
      <c r="AG766" s="4"/>
    </row>
    <row r="767" spans="1:33" x14ac:dyDescent="0.25">
      <c r="A767" s="57">
        <v>42253.081179513887</v>
      </c>
      <c r="B767" s="32"/>
      <c r="C767" s="32" t="s">
        <v>56</v>
      </c>
      <c r="D767" s="32" t="s">
        <v>57</v>
      </c>
      <c r="E767" s="32" t="s">
        <v>6719</v>
      </c>
      <c r="F767" s="32" t="s">
        <v>6720</v>
      </c>
      <c r="G767" s="32" t="s">
        <v>58</v>
      </c>
      <c r="H767" s="32" t="s">
        <v>59</v>
      </c>
      <c r="I767" s="32" t="s">
        <v>2006</v>
      </c>
      <c r="J767" s="35">
        <v>0</v>
      </c>
      <c r="K767" s="35">
        <v>0</v>
      </c>
      <c r="L767" s="35">
        <v>0</v>
      </c>
      <c r="M767" s="35">
        <v>0</v>
      </c>
      <c r="N767" s="32" t="s">
        <v>17</v>
      </c>
      <c r="O767" s="32" t="s">
        <v>319</v>
      </c>
      <c r="P767" s="32">
        <v>0</v>
      </c>
      <c r="Q767" s="32"/>
      <c r="R767" s="39">
        <f t="shared" si="22"/>
        <v>1509</v>
      </c>
      <c r="S767" s="5" t="s">
        <v>51</v>
      </c>
      <c r="T767" s="5" t="s">
        <v>64</v>
      </c>
      <c r="U767" s="2"/>
      <c r="V767" s="2" t="str">
        <f>IF($J767+$L767=0,"nil",IF(OR($B767="TCU-WS",$B767=""),"non comm",IF(OR($G767="contract_cover",$H767="fixed price"),VLOOKUP($I767,'[1]mapping 2015'!$A:$B,2,FALSE),VLOOKUP($G767,'[1]mapping 2015'!$A:$B,2,FALSE))))</f>
        <v>nil</v>
      </c>
      <c r="W767" s="37">
        <f>IF(OR(V767="non comm",V767="nil",J767=0),0,IF(V767="SBM 2.1 IIPS",J767*VLOOKUP(N767,'[2]NGP%'!$C:$D,2,FALSE),J767*SUMIFS('[2]NGP%'!$D:$D,'[2]NGP%'!$A:$A,V767,'[2]NGP%'!$B:$B,AA767)))</f>
        <v>0</v>
      </c>
      <c r="X767" s="37">
        <f>IF(OR(V767="non comm",V767="nil",J767=0),0,IF(V767="SBM 2.1 IIPS",J767*VLOOKUP(N767,'[2]NGP%'!$C:$E,3,FALSE),J767*SUMIFS('[2]NGP%'!$E:$E,'[2]NGP%'!$A:$A,V767,'[2]NGP%'!$B:$B,AA767)))</f>
        <v>0</v>
      </c>
      <c r="Y767" s="32"/>
      <c r="Z767" s="54" t="str">
        <f>IF(MID(H767,1,4)="Item","Nil",IF(G767="contract_cover",VLOOKUP(I767,'svc type'!C:D,2,FALSE),VLOOKUP(G767,'svc type'!A:D,4,FALSE)))</f>
        <v>SVC</v>
      </c>
      <c r="AA767" s="4" t="str">
        <f>IF(B767="","",VLOOKUP(B767,Sector!C:D,2,FALSE))</f>
        <v/>
      </c>
      <c r="AB767" s="4">
        <f t="shared" si="23"/>
        <v>0</v>
      </c>
      <c r="AC767" s="4"/>
      <c r="AD767" s="4"/>
      <c r="AE767" s="4"/>
      <c r="AF767" s="4"/>
      <c r="AG767" s="4"/>
    </row>
    <row r="768" spans="1:33" x14ac:dyDescent="0.25">
      <c r="A768" s="57">
        <v>42253.082772222224</v>
      </c>
      <c r="B768" s="32"/>
      <c r="C768" s="32" t="s">
        <v>56</v>
      </c>
      <c r="D768" s="32" t="s">
        <v>57</v>
      </c>
      <c r="E768" s="32" t="s">
        <v>6721</v>
      </c>
      <c r="F768" s="32" t="s">
        <v>6722</v>
      </c>
      <c r="G768" s="32" t="s">
        <v>58</v>
      </c>
      <c r="H768" s="32" t="s">
        <v>59</v>
      </c>
      <c r="I768" s="32" t="s">
        <v>2006</v>
      </c>
      <c r="J768" s="35">
        <v>0</v>
      </c>
      <c r="K768" s="35">
        <v>0</v>
      </c>
      <c r="L768" s="35">
        <v>0</v>
      </c>
      <c r="M768" s="35">
        <v>0</v>
      </c>
      <c r="N768" s="32" t="s">
        <v>17</v>
      </c>
      <c r="O768" s="32" t="s">
        <v>319</v>
      </c>
      <c r="P768" s="32">
        <v>0</v>
      </c>
      <c r="Q768" s="32"/>
      <c r="R768" s="39">
        <f t="shared" si="22"/>
        <v>1509</v>
      </c>
      <c r="S768" s="5" t="s">
        <v>51</v>
      </c>
      <c r="T768" s="5" t="s">
        <v>64</v>
      </c>
      <c r="U768" s="2"/>
      <c r="V768" s="2" t="str">
        <f>IF($J768+$L768=0,"nil",IF(OR($B768="TCU-WS",$B768=""),"non comm",IF(OR($G768="contract_cover",$H768="fixed price"),VLOOKUP($I768,'[1]mapping 2015'!$A:$B,2,FALSE),VLOOKUP($G768,'[1]mapping 2015'!$A:$B,2,FALSE))))</f>
        <v>nil</v>
      </c>
      <c r="W768" s="37">
        <f>IF(OR(V768="non comm",V768="nil",J768=0),0,IF(V768="SBM 2.1 IIPS",J768*VLOOKUP(N768,'[2]NGP%'!$C:$D,2,FALSE),J768*SUMIFS('[2]NGP%'!$D:$D,'[2]NGP%'!$A:$A,V768,'[2]NGP%'!$B:$B,AA768)))</f>
        <v>0</v>
      </c>
      <c r="X768" s="37">
        <f>IF(OR(V768="non comm",V768="nil",J768=0),0,IF(V768="SBM 2.1 IIPS",J768*VLOOKUP(N768,'[2]NGP%'!$C:$E,3,FALSE),J768*SUMIFS('[2]NGP%'!$E:$E,'[2]NGP%'!$A:$A,V768,'[2]NGP%'!$B:$B,AA768)))</f>
        <v>0</v>
      </c>
      <c r="Y768" s="32"/>
      <c r="Z768" s="54" t="str">
        <f>IF(MID(H768,1,4)="Item","Nil",IF(G768="contract_cover",VLOOKUP(I768,'svc type'!C:D,2,FALSE),VLOOKUP(G768,'svc type'!A:D,4,FALSE)))</f>
        <v>SVC</v>
      </c>
      <c r="AA768" s="4" t="str">
        <f>IF(B768="","",VLOOKUP(B768,Sector!C:D,2,FALSE))</f>
        <v/>
      </c>
      <c r="AB768" s="4">
        <f t="shared" si="23"/>
        <v>0</v>
      </c>
      <c r="AC768" s="4"/>
      <c r="AD768" s="4"/>
      <c r="AE768" s="4"/>
      <c r="AF768" s="4"/>
      <c r="AG768" s="4"/>
    </row>
    <row r="769" spans="1:33" x14ac:dyDescent="0.25">
      <c r="A769" s="57">
        <v>42253.084034722226</v>
      </c>
      <c r="B769" s="32"/>
      <c r="C769" s="32" t="s">
        <v>56</v>
      </c>
      <c r="D769" s="32" t="s">
        <v>57</v>
      </c>
      <c r="E769" s="32" t="s">
        <v>6723</v>
      </c>
      <c r="F769" s="32" t="s">
        <v>6724</v>
      </c>
      <c r="G769" s="32" t="s">
        <v>58</v>
      </c>
      <c r="H769" s="32" t="s">
        <v>59</v>
      </c>
      <c r="I769" s="32" t="s">
        <v>2006</v>
      </c>
      <c r="J769" s="35">
        <v>0</v>
      </c>
      <c r="K769" s="35">
        <v>0</v>
      </c>
      <c r="L769" s="35">
        <v>0</v>
      </c>
      <c r="M769" s="35">
        <v>0</v>
      </c>
      <c r="N769" s="32" t="s">
        <v>17</v>
      </c>
      <c r="O769" s="32" t="s">
        <v>319</v>
      </c>
      <c r="P769" s="32">
        <v>0</v>
      </c>
      <c r="Q769" s="32"/>
      <c r="R769" s="39">
        <f t="shared" si="22"/>
        <v>1509</v>
      </c>
      <c r="S769" s="5" t="s">
        <v>51</v>
      </c>
      <c r="T769" s="5" t="s">
        <v>64</v>
      </c>
      <c r="U769" s="2"/>
      <c r="V769" s="2" t="str">
        <f>IF($J769+$L769=0,"nil",IF(OR($B769="TCU-WS",$B769=""),"non comm",IF(OR($G769="contract_cover",$H769="fixed price"),VLOOKUP($I769,'[1]mapping 2015'!$A:$B,2,FALSE),VLOOKUP($G769,'[1]mapping 2015'!$A:$B,2,FALSE))))</f>
        <v>nil</v>
      </c>
      <c r="W769" s="37">
        <f>IF(OR(V769="non comm",V769="nil",J769=0),0,IF(V769="SBM 2.1 IIPS",J769*VLOOKUP(N769,'[2]NGP%'!$C:$D,2,FALSE),J769*SUMIFS('[2]NGP%'!$D:$D,'[2]NGP%'!$A:$A,V769,'[2]NGP%'!$B:$B,AA769)))</f>
        <v>0</v>
      </c>
      <c r="X769" s="37">
        <f>IF(OR(V769="non comm",V769="nil",J769=0),0,IF(V769="SBM 2.1 IIPS",J769*VLOOKUP(N769,'[2]NGP%'!$C:$E,3,FALSE),J769*SUMIFS('[2]NGP%'!$E:$E,'[2]NGP%'!$A:$A,V769,'[2]NGP%'!$B:$B,AA769)))</f>
        <v>0</v>
      </c>
      <c r="Y769" s="32"/>
      <c r="Z769" s="54" t="str">
        <f>IF(MID(H769,1,4)="Item","Nil",IF(G769="contract_cover",VLOOKUP(I769,'svc type'!C:D,2,FALSE),VLOOKUP(G769,'svc type'!A:D,4,FALSE)))</f>
        <v>SVC</v>
      </c>
      <c r="AA769" s="4" t="str">
        <f>IF(B769="","",VLOOKUP(B769,Sector!C:D,2,FALSE))</f>
        <v/>
      </c>
      <c r="AB769" s="4">
        <f t="shared" si="23"/>
        <v>0</v>
      </c>
      <c r="AC769" s="4"/>
      <c r="AD769" s="4"/>
      <c r="AE769" s="4"/>
      <c r="AF769" s="4"/>
      <c r="AG769" s="4"/>
    </row>
    <row r="770" spans="1:33" x14ac:dyDescent="0.25">
      <c r="A770" s="57">
        <v>42253.085731979168</v>
      </c>
      <c r="B770" s="32"/>
      <c r="C770" s="32" t="s">
        <v>56</v>
      </c>
      <c r="D770" s="32" t="s">
        <v>57</v>
      </c>
      <c r="E770" s="32" t="s">
        <v>6725</v>
      </c>
      <c r="F770" s="32" t="s">
        <v>6726</v>
      </c>
      <c r="G770" s="32" t="s">
        <v>58</v>
      </c>
      <c r="H770" s="32" t="s">
        <v>59</v>
      </c>
      <c r="I770" s="32" t="s">
        <v>2006</v>
      </c>
      <c r="J770" s="35">
        <v>0</v>
      </c>
      <c r="K770" s="35">
        <v>0</v>
      </c>
      <c r="L770" s="35">
        <v>0</v>
      </c>
      <c r="M770" s="35">
        <v>0</v>
      </c>
      <c r="N770" s="32" t="s">
        <v>17</v>
      </c>
      <c r="O770" s="32" t="s">
        <v>319</v>
      </c>
      <c r="P770" s="32">
        <v>0</v>
      </c>
      <c r="Q770" s="32"/>
      <c r="R770" s="39">
        <f t="shared" si="22"/>
        <v>1509</v>
      </c>
      <c r="S770" s="5" t="s">
        <v>51</v>
      </c>
      <c r="T770" s="5" t="s">
        <v>64</v>
      </c>
      <c r="U770" s="2"/>
      <c r="V770" s="2" t="str">
        <f>IF($J770+$L770=0,"nil",IF(OR($B770="TCU-WS",$B770=""),"non comm",IF(OR($G770="contract_cover",$H770="fixed price"),VLOOKUP($I770,'[1]mapping 2015'!$A:$B,2,FALSE),VLOOKUP($G770,'[1]mapping 2015'!$A:$B,2,FALSE))))</f>
        <v>nil</v>
      </c>
      <c r="W770" s="37">
        <f>IF(OR(V770="non comm",V770="nil",J770=0),0,IF(V770="SBM 2.1 IIPS",J770*VLOOKUP(N770,'[2]NGP%'!$C:$D,2,FALSE),J770*SUMIFS('[2]NGP%'!$D:$D,'[2]NGP%'!$A:$A,V770,'[2]NGP%'!$B:$B,AA770)))</f>
        <v>0</v>
      </c>
      <c r="X770" s="37">
        <f>IF(OR(V770="non comm",V770="nil",J770=0),0,IF(V770="SBM 2.1 IIPS",J770*VLOOKUP(N770,'[2]NGP%'!$C:$E,3,FALSE),J770*SUMIFS('[2]NGP%'!$E:$E,'[2]NGP%'!$A:$A,V770,'[2]NGP%'!$B:$B,AA770)))</f>
        <v>0</v>
      </c>
      <c r="Y770" s="32"/>
      <c r="Z770" s="54" t="str">
        <f>IF(MID(H770,1,4)="Item","Nil",IF(G770="contract_cover",VLOOKUP(I770,'svc type'!C:D,2,FALSE),VLOOKUP(G770,'svc type'!A:D,4,FALSE)))</f>
        <v>SVC</v>
      </c>
      <c r="AA770" s="4" t="str">
        <f>IF(B770="","",VLOOKUP(B770,Sector!C:D,2,FALSE))</f>
        <v/>
      </c>
      <c r="AB770" s="4">
        <f t="shared" si="23"/>
        <v>0</v>
      </c>
      <c r="AC770" s="4"/>
      <c r="AD770" s="4"/>
      <c r="AE770" s="4"/>
      <c r="AF770" s="4"/>
      <c r="AG770" s="4"/>
    </row>
    <row r="771" spans="1:33" x14ac:dyDescent="0.25">
      <c r="A771" s="57">
        <v>42253.086795370371</v>
      </c>
      <c r="B771" s="32"/>
      <c r="C771" s="32" t="s">
        <v>56</v>
      </c>
      <c r="D771" s="32" t="s">
        <v>57</v>
      </c>
      <c r="E771" s="32" t="s">
        <v>6727</v>
      </c>
      <c r="F771" s="32" t="s">
        <v>6728</v>
      </c>
      <c r="G771" s="32" t="s">
        <v>58</v>
      </c>
      <c r="H771" s="32" t="s">
        <v>59</v>
      </c>
      <c r="I771" s="32" t="s">
        <v>2006</v>
      </c>
      <c r="J771" s="35">
        <v>0</v>
      </c>
      <c r="K771" s="35">
        <v>0</v>
      </c>
      <c r="L771" s="35">
        <v>0</v>
      </c>
      <c r="M771" s="35">
        <v>0</v>
      </c>
      <c r="N771" s="32" t="s">
        <v>17</v>
      </c>
      <c r="O771" s="32" t="s">
        <v>319</v>
      </c>
      <c r="P771" s="32">
        <v>0</v>
      </c>
      <c r="Q771" s="32"/>
      <c r="R771" s="39">
        <f t="shared" ref="R771:R834" si="24">R770</f>
        <v>1509</v>
      </c>
      <c r="S771" s="5" t="s">
        <v>51</v>
      </c>
      <c r="T771" s="5" t="s">
        <v>64</v>
      </c>
      <c r="U771" s="2"/>
      <c r="V771" s="2" t="str">
        <f>IF($J771+$L771=0,"nil",IF(OR($B771="TCU-WS",$B771=""),"non comm",IF(OR($G771="contract_cover",$H771="fixed price"),VLOOKUP($I771,'[1]mapping 2015'!$A:$B,2,FALSE),VLOOKUP($G771,'[1]mapping 2015'!$A:$B,2,FALSE))))</f>
        <v>nil</v>
      </c>
      <c r="W771" s="37">
        <f>IF(OR(V771="non comm",V771="nil",J771=0),0,IF(V771="SBM 2.1 IIPS",J771*VLOOKUP(N771,'[2]NGP%'!$C:$D,2,FALSE),J771*SUMIFS('[2]NGP%'!$D:$D,'[2]NGP%'!$A:$A,V771,'[2]NGP%'!$B:$B,AA771)))</f>
        <v>0</v>
      </c>
      <c r="X771" s="37">
        <f>IF(OR(V771="non comm",V771="nil",J771=0),0,IF(V771="SBM 2.1 IIPS",J771*VLOOKUP(N771,'[2]NGP%'!$C:$E,3,FALSE),J771*SUMIFS('[2]NGP%'!$E:$E,'[2]NGP%'!$A:$A,V771,'[2]NGP%'!$B:$B,AA771)))</f>
        <v>0</v>
      </c>
      <c r="Y771" s="32"/>
      <c r="Z771" s="54" t="str">
        <f>IF(MID(H771,1,4)="Item","Nil",IF(G771="contract_cover",VLOOKUP(I771,'svc type'!C:D,2,FALSE),VLOOKUP(G771,'svc type'!A:D,4,FALSE)))</f>
        <v>SVC</v>
      </c>
      <c r="AA771" s="4" t="str">
        <f>IF(B771="","",VLOOKUP(B771,Sector!C:D,2,FALSE))</f>
        <v/>
      </c>
      <c r="AB771" s="4">
        <f t="shared" ref="AB771:AB834" si="25">B771</f>
        <v>0</v>
      </c>
      <c r="AC771" s="4"/>
      <c r="AD771" s="4"/>
      <c r="AE771" s="4"/>
      <c r="AF771" s="4"/>
      <c r="AG771" s="4"/>
    </row>
    <row r="772" spans="1:33" x14ac:dyDescent="0.25">
      <c r="A772" s="57">
        <v>42253.087851504628</v>
      </c>
      <c r="B772" s="32"/>
      <c r="C772" s="32" t="s">
        <v>56</v>
      </c>
      <c r="D772" s="32" t="s">
        <v>57</v>
      </c>
      <c r="E772" s="32" t="s">
        <v>6729</v>
      </c>
      <c r="F772" s="32" t="s">
        <v>6730</v>
      </c>
      <c r="G772" s="32" t="s">
        <v>58</v>
      </c>
      <c r="H772" s="32" t="s">
        <v>59</v>
      </c>
      <c r="I772" s="32" t="s">
        <v>2006</v>
      </c>
      <c r="J772" s="35">
        <v>0</v>
      </c>
      <c r="K772" s="35">
        <v>0</v>
      </c>
      <c r="L772" s="35">
        <v>0</v>
      </c>
      <c r="M772" s="35">
        <v>0</v>
      </c>
      <c r="N772" s="32" t="s">
        <v>17</v>
      </c>
      <c r="O772" s="32" t="s">
        <v>319</v>
      </c>
      <c r="P772" s="32">
        <v>0</v>
      </c>
      <c r="Q772" s="32"/>
      <c r="R772" s="39">
        <f t="shared" si="24"/>
        <v>1509</v>
      </c>
      <c r="S772" s="5" t="s">
        <v>51</v>
      </c>
      <c r="T772" s="5" t="s">
        <v>64</v>
      </c>
      <c r="U772" s="2"/>
      <c r="V772" s="2" t="str">
        <f>IF($J772+$L772=0,"nil",IF(OR($B772="TCU-WS",$B772=""),"non comm",IF(OR($G772="contract_cover",$H772="fixed price"),VLOOKUP($I772,'[1]mapping 2015'!$A:$B,2,FALSE),VLOOKUP($G772,'[1]mapping 2015'!$A:$B,2,FALSE))))</f>
        <v>nil</v>
      </c>
      <c r="W772" s="37">
        <f>IF(OR(V772="non comm",V772="nil",J772=0),0,IF(V772="SBM 2.1 IIPS",J772*VLOOKUP(N772,'[2]NGP%'!$C:$D,2,FALSE),J772*SUMIFS('[2]NGP%'!$D:$D,'[2]NGP%'!$A:$A,V772,'[2]NGP%'!$B:$B,AA772)))</f>
        <v>0</v>
      </c>
      <c r="X772" s="37">
        <f>IF(OR(V772="non comm",V772="nil",J772=0),0,IF(V772="SBM 2.1 IIPS",J772*VLOOKUP(N772,'[2]NGP%'!$C:$E,3,FALSE),J772*SUMIFS('[2]NGP%'!$E:$E,'[2]NGP%'!$A:$A,V772,'[2]NGP%'!$B:$B,AA772)))</f>
        <v>0</v>
      </c>
      <c r="Y772" s="32"/>
      <c r="Z772" s="54" t="str">
        <f>IF(MID(H772,1,4)="Item","Nil",IF(G772="contract_cover",VLOOKUP(I772,'svc type'!C:D,2,FALSE),VLOOKUP(G772,'svc type'!A:D,4,FALSE)))</f>
        <v>SVC</v>
      </c>
      <c r="AA772" s="4" t="str">
        <f>IF(B772="","",VLOOKUP(B772,Sector!C:D,2,FALSE))</f>
        <v/>
      </c>
      <c r="AB772" s="4">
        <f t="shared" si="25"/>
        <v>0</v>
      </c>
      <c r="AC772" s="4"/>
      <c r="AD772" s="4"/>
      <c r="AE772" s="4"/>
      <c r="AF772" s="4"/>
      <c r="AG772" s="4"/>
    </row>
    <row r="773" spans="1:33" x14ac:dyDescent="0.25">
      <c r="A773" s="57">
        <v>42253.136802893518</v>
      </c>
      <c r="B773" s="32"/>
      <c r="C773" s="32" t="s">
        <v>56</v>
      </c>
      <c r="D773" s="32" t="s">
        <v>57</v>
      </c>
      <c r="E773" s="32" t="s">
        <v>6731</v>
      </c>
      <c r="F773" s="32" t="s">
        <v>6732</v>
      </c>
      <c r="G773" s="32" t="s">
        <v>58</v>
      </c>
      <c r="H773" s="32" t="s">
        <v>59</v>
      </c>
      <c r="I773" s="32" t="s">
        <v>2006</v>
      </c>
      <c r="J773" s="35">
        <v>0</v>
      </c>
      <c r="K773" s="35">
        <v>0</v>
      </c>
      <c r="L773" s="35">
        <v>0</v>
      </c>
      <c r="M773" s="35">
        <v>0</v>
      </c>
      <c r="N773" s="32" t="s">
        <v>17</v>
      </c>
      <c r="O773" s="32" t="s">
        <v>319</v>
      </c>
      <c r="P773" s="32">
        <v>0</v>
      </c>
      <c r="Q773" s="32"/>
      <c r="R773" s="39">
        <f t="shared" si="24"/>
        <v>1509</v>
      </c>
      <c r="S773" s="5" t="s">
        <v>51</v>
      </c>
      <c r="T773" s="5" t="s">
        <v>64</v>
      </c>
      <c r="U773" s="2"/>
      <c r="V773" s="2" t="str">
        <f>IF($J773+$L773=0,"nil",IF(OR($B773="TCU-WS",$B773=""),"non comm",IF(OR($G773="contract_cover",$H773="fixed price"),VLOOKUP($I773,'[1]mapping 2015'!$A:$B,2,FALSE),VLOOKUP($G773,'[1]mapping 2015'!$A:$B,2,FALSE))))</f>
        <v>nil</v>
      </c>
      <c r="W773" s="37">
        <f>IF(OR(V773="non comm",V773="nil",J773=0),0,IF(V773="SBM 2.1 IIPS",J773*VLOOKUP(N773,'[2]NGP%'!$C:$D,2,FALSE),J773*SUMIFS('[2]NGP%'!$D:$D,'[2]NGP%'!$A:$A,V773,'[2]NGP%'!$B:$B,AA773)))</f>
        <v>0</v>
      </c>
      <c r="X773" s="37">
        <f>IF(OR(V773="non comm",V773="nil",J773=0),0,IF(V773="SBM 2.1 IIPS",J773*VLOOKUP(N773,'[2]NGP%'!$C:$E,3,FALSE),J773*SUMIFS('[2]NGP%'!$E:$E,'[2]NGP%'!$A:$A,V773,'[2]NGP%'!$B:$B,AA773)))</f>
        <v>0</v>
      </c>
      <c r="Y773" s="32"/>
      <c r="Z773" s="54" t="str">
        <f>IF(MID(H773,1,4)="Item","Nil",IF(G773="contract_cover",VLOOKUP(I773,'svc type'!C:D,2,FALSE),VLOOKUP(G773,'svc type'!A:D,4,FALSE)))</f>
        <v>SVC</v>
      </c>
      <c r="AA773" s="4" t="str">
        <f>IF(B773="","",VLOOKUP(B773,Sector!C:D,2,FALSE))</f>
        <v/>
      </c>
      <c r="AB773" s="4">
        <f t="shared" si="25"/>
        <v>0</v>
      </c>
      <c r="AC773" s="4"/>
      <c r="AD773" s="4"/>
      <c r="AE773" s="4"/>
      <c r="AF773" s="4"/>
      <c r="AG773" s="4"/>
    </row>
    <row r="774" spans="1:33" x14ac:dyDescent="0.25">
      <c r="A774" s="57">
        <v>42253.138191284721</v>
      </c>
      <c r="B774" s="32"/>
      <c r="C774" s="32" t="s">
        <v>56</v>
      </c>
      <c r="D774" s="32" t="s">
        <v>57</v>
      </c>
      <c r="E774" s="32" t="s">
        <v>6733</v>
      </c>
      <c r="F774" s="32" t="s">
        <v>6734</v>
      </c>
      <c r="G774" s="32" t="s">
        <v>58</v>
      </c>
      <c r="H774" s="32" t="s">
        <v>59</v>
      </c>
      <c r="I774" s="32" t="s">
        <v>2006</v>
      </c>
      <c r="J774" s="35">
        <v>0</v>
      </c>
      <c r="K774" s="35">
        <v>0</v>
      </c>
      <c r="L774" s="35">
        <v>0</v>
      </c>
      <c r="M774" s="35">
        <v>0</v>
      </c>
      <c r="N774" s="32" t="s">
        <v>17</v>
      </c>
      <c r="O774" s="32" t="s">
        <v>319</v>
      </c>
      <c r="P774" s="32">
        <v>0</v>
      </c>
      <c r="Q774" s="32"/>
      <c r="R774" s="39">
        <f t="shared" si="24"/>
        <v>1509</v>
      </c>
      <c r="S774" s="5" t="s">
        <v>51</v>
      </c>
      <c r="T774" s="5" t="s">
        <v>64</v>
      </c>
      <c r="U774" s="2"/>
      <c r="V774" s="2" t="str">
        <f>IF($J774+$L774=0,"nil",IF(OR($B774="TCU-WS",$B774=""),"non comm",IF(OR($G774="contract_cover",$H774="fixed price"),VLOOKUP($I774,'[1]mapping 2015'!$A:$B,2,FALSE),VLOOKUP($G774,'[1]mapping 2015'!$A:$B,2,FALSE))))</f>
        <v>nil</v>
      </c>
      <c r="W774" s="37">
        <f>IF(OR(V774="non comm",V774="nil",J774=0),0,IF(V774="SBM 2.1 IIPS",J774*VLOOKUP(N774,'[2]NGP%'!$C:$D,2,FALSE),J774*SUMIFS('[2]NGP%'!$D:$D,'[2]NGP%'!$A:$A,V774,'[2]NGP%'!$B:$B,AA774)))</f>
        <v>0</v>
      </c>
      <c r="X774" s="37">
        <f>IF(OR(V774="non comm",V774="nil",J774=0),0,IF(V774="SBM 2.1 IIPS",J774*VLOOKUP(N774,'[2]NGP%'!$C:$E,3,FALSE),J774*SUMIFS('[2]NGP%'!$E:$E,'[2]NGP%'!$A:$A,V774,'[2]NGP%'!$B:$B,AA774)))</f>
        <v>0</v>
      </c>
      <c r="Y774" s="32"/>
      <c r="Z774" s="54" t="str">
        <f>IF(MID(H774,1,4)="Item","Nil",IF(G774="contract_cover",VLOOKUP(I774,'svc type'!C:D,2,FALSE),VLOOKUP(G774,'svc type'!A:D,4,FALSE)))</f>
        <v>SVC</v>
      </c>
      <c r="AA774" s="4" t="str">
        <f>IF(B774="","",VLOOKUP(B774,Sector!C:D,2,FALSE))</f>
        <v/>
      </c>
      <c r="AB774" s="4">
        <f t="shared" si="25"/>
        <v>0</v>
      </c>
      <c r="AC774" s="4"/>
      <c r="AD774" s="4"/>
      <c r="AE774" s="4"/>
      <c r="AF774" s="4"/>
      <c r="AG774" s="4"/>
    </row>
    <row r="775" spans="1:33" x14ac:dyDescent="0.25">
      <c r="A775" s="57">
        <v>42253.139354664352</v>
      </c>
      <c r="B775" s="32"/>
      <c r="C775" s="32" t="s">
        <v>56</v>
      </c>
      <c r="D775" s="32" t="s">
        <v>57</v>
      </c>
      <c r="E775" s="32" t="s">
        <v>6735</v>
      </c>
      <c r="F775" s="32" t="s">
        <v>6736</v>
      </c>
      <c r="G775" s="32" t="s">
        <v>58</v>
      </c>
      <c r="H775" s="32" t="s">
        <v>59</v>
      </c>
      <c r="I775" s="32" t="s">
        <v>2006</v>
      </c>
      <c r="J775" s="35">
        <v>0</v>
      </c>
      <c r="K775" s="35">
        <v>0</v>
      </c>
      <c r="L775" s="35">
        <v>0</v>
      </c>
      <c r="M775" s="35">
        <v>0</v>
      </c>
      <c r="N775" s="32" t="s">
        <v>17</v>
      </c>
      <c r="O775" s="32" t="s">
        <v>319</v>
      </c>
      <c r="P775" s="32">
        <v>0</v>
      </c>
      <c r="Q775" s="32"/>
      <c r="R775" s="39">
        <f t="shared" si="24"/>
        <v>1509</v>
      </c>
      <c r="S775" s="5" t="s">
        <v>51</v>
      </c>
      <c r="T775" s="5" t="s">
        <v>64</v>
      </c>
      <c r="U775" s="2"/>
      <c r="V775" s="2" t="str">
        <f>IF($J775+$L775=0,"nil",IF(OR($B775="TCU-WS",$B775=""),"non comm",IF(OR($G775="contract_cover",$H775="fixed price"),VLOOKUP($I775,'[1]mapping 2015'!$A:$B,2,FALSE),VLOOKUP($G775,'[1]mapping 2015'!$A:$B,2,FALSE))))</f>
        <v>nil</v>
      </c>
      <c r="W775" s="37">
        <f>IF(OR(V775="non comm",V775="nil",J775=0),0,IF(V775="SBM 2.1 IIPS",J775*VLOOKUP(N775,'[2]NGP%'!$C:$D,2,FALSE),J775*SUMIFS('[2]NGP%'!$D:$D,'[2]NGP%'!$A:$A,V775,'[2]NGP%'!$B:$B,AA775)))</f>
        <v>0</v>
      </c>
      <c r="X775" s="37">
        <f>IF(OR(V775="non comm",V775="nil",J775=0),0,IF(V775="SBM 2.1 IIPS",J775*VLOOKUP(N775,'[2]NGP%'!$C:$E,3,FALSE),J775*SUMIFS('[2]NGP%'!$E:$E,'[2]NGP%'!$A:$A,V775,'[2]NGP%'!$B:$B,AA775)))</f>
        <v>0</v>
      </c>
      <c r="Y775" s="32"/>
      <c r="Z775" s="54" t="str">
        <f>IF(MID(H775,1,4)="Item","Nil",IF(G775="contract_cover",VLOOKUP(I775,'svc type'!C:D,2,FALSE),VLOOKUP(G775,'svc type'!A:D,4,FALSE)))</f>
        <v>SVC</v>
      </c>
      <c r="AA775" s="4" t="str">
        <f>IF(B775="","",VLOOKUP(B775,Sector!C:D,2,FALSE))</f>
        <v/>
      </c>
      <c r="AB775" s="4">
        <f t="shared" si="25"/>
        <v>0</v>
      </c>
      <c r="AC775" s="4"/>
      <c r="AD775" s="4"/>
      <c r="AE775" s="4"/>
      <c r="AF775" s="4"/>
      <c r="AG775" s="4"/>
    </row>
    <row r="776" spans="1:33" x14ac:dyDescent="0.25">
      <c r="A776" s="57">
        <v>42253.140418946758</v>
      </c>
      <c r="B776" s="32"/>
      <c r="C776" s="32" t="s">
        <v>56</v>
      </c>
      <c r="D776" s="32" t="s">
        <v>57</v>
      </c>
      <c r="E776" s="32" t="s">
        <v>6737</v>
      </c>
      <c r="F776" s="32" t="s">
        <v>6738</v>
      </c>
      <c r="G776" s="32" t="s">
        <v>58</v>
      </c>
      <c r="H776" s="32" t="s">
        <v>59</v>
      </c>
      <c r="I776" s="32" t="s">
        <v>2006</v>
      </c>
      <c r="J776" s="35">
        <v>0</v>
      </c>
      <c r="K776" s="35">
        <v>0</v>
      </c>
      <c r="L776" s="35">
        <v>0</v>
      </c>
      <c r="M776" s="35">
        <v>0</v>
      </c>
      <c r="N776" s="32" t="s">
        <v>17</v>
      </c>
      <c r="O776" s="32" t="s">
        <v>319</v>
      </c>
      <c r="P776" s="32">
        <v>0</v>
      </c>
      <c r="Q776" s="32"/>
      <c r="R776" s="39">
        <f t="shared" si="24"/>
        <v>1509</v>
      </c>
      <c r="S776" s="5" t="s">
        <v>51</v>
      </c>
      <c r="T776" s="5" t="s">
        <v>64</v>
      </c>
      <c r="U776" s="2"/>
      <c r="V776" s="2" t="str">
        <f>IF($J776+$L776=0,"nil",IF(OR($B776="TCU-WS",$B776=""),"non comm",IF(OR($G776="contract_cover",$H776="fixed price"),VLOOKUP($I776,'[1]mapping 2015'!$A:$B,2,FALSE),VLOOKUP($G776,'[1]mapping 2015'!$A:$B,2,FALSE))))</f>
        <v>nil</v>
      </c>
      <c r="W776" s="37">
        <f>IF(OR(V776="non comm",V776="nil",J776=0),0,IF(V776="SBM 2.1 IIPS",J776*VLOOKUP(N776,'[2]NGP%'!$C:$D,2,FALSE),J776*SUMIFS('[2]NGP%'!$D:$D,'[2]NGP%'!$A:$A,V776,'[2]NGP%'!$B:$B,AA776)))</f>
        <v>0</v>
      </c>
      <c r="X776" s="37">
        <f>IF(OR(V776="non comm",V776="nil",J776=0),0,IF(V776="SBM 2.1 IIPS",J776*VLOOKUP(N776,'[2]NGP%'!$C:$E,3,FALSE),J776*SUMIFS('[2]NGP%'!$E:$E,'[2]NGP%'!$A:$A,V776,'[2]NGP%'!$B:$B,AA776)))</f>
        <v>0</v>
      </c>
      <c r="Y776" s="32"/>
      <c r="Z776" s="54" t="str">
        <f>IF(MID(H776,1,4)="Item","Nil",IF(G776="contract_cover",VLOOKUP(I776,'svc type'!C:D,2,FALSE),VLOOKUP(G776,'svc type'!A:D,4,FALSE)))</f>
        <v>SVC</v>
      </c>
      <c r="AA776" s="4" t="str">
        <f>IF(B776="","",VLOOKUP(B776,Sector!C:D,2,FALSE))</f>
        <v/>
      </c>
      <c r="AB776" s="4">
        <f t="shared" si="25"/>
        <v>0</v>
      </c>
      <c r="AC776" s="4"/>
      <c r="AD776" s="4"/>
      <c r="AE776" s="4"/>
      <c r="AF776" s="4"/>
      <c r="AG776" s="4"/>
    </row>
    <row r="777" spans="1:33" x14ac:dyDescent="0.25">
      <c r="A777" s="57">
        <v>42253.145948495374</v>
      </c>
      <c r="B777" s="32"/>
      <c r="C777" s="32" t="s">
        <v>56</v>
      </c>
      <c r="D777" s="32" t="s">
        <v>57</v>
      </c>
      <c r="E777" s="32" t="s">
        <v>6739</v>
      </c>
      <c r="F777" s="32" t="s">
        <v>6740</v>
      </c>
      <c r="G777" s="32" t="s">
        <v>58</v>
      </c>
      <c r="H777" s="32" t="s">
        <v>59</v>
      </c>
      <c r="I777" s="32" t="s">
        <v>2006</v>
      </c>
      <c r="J777" s="35">
        <v>0</v>
      </c>
      <c r="K777" s="35">
        <v>0</v>
      </c>
      <c r="L777" s="35">
        <v>0</v>
      </c>
      <c r="M777" s="35">
        <v>0</v>
      </c>
      <c r="N777" s="32" t="s">
        <v>17</v>
      </c>
      <c r="O777" s="32" t="s">
        <v>319</v>
      </c>
      <c r="P777" s="32">
        <v>0</v>
      </c>
      <c r="Q777" s="32"/>
      <c r="R777" s="39">
        <f t="shared" si="24"/>
        <v>1509</v>
      </c>
      <c r="S777" s="5" t="s">
        <v>51</v>
      </c>
      <c r="T777" s="5" t="s">
        <v>64</v>
      </c>
      <c r="U777" s="2"/>
      <c r="V777" s="2" t="str">
        <f>IF($J777+$L777=0,"nil",IF(OR($B777="TCU-WS",$B777=""),"non comm",IF(OR($G777="contract_cover",$H777="fixed price"),VLOOKUP($I777,'[1]mapping 2015'!$A:$B,2,FALSE),VLOOKUP($G777,'[1]mapping 2015'!$A:$B,2,FALSE))))</f>
        <v>nil</v>
      </c>
      <c r="W777" s="37">
        <f>IF(OR(V777="non comm",V777="nil",J777=0),0,IF(V777="SBM 2.1 IIPS",J777*VLOOKUP(N777,'[2]NGP%'!$C:$D,2,FALSE),J777*SUMIFS('[2]NGP%'!$D:$D,'[2]NGP%'!$A:$A,V777,'[2]NGP%'!$B:$B,AA777)))</f>
        <v>0</v>
      </c>
      <c r="X777" s="37">
        <f>IF(OR(V777="non comm",V777="nil",J777=0),0,IF(V777="SBM 2.1 IIPS",J777*VLOOKUP(N777,'[2]NGP%'!$C:$E,3,FALSE),J777*SUMIFS('[2]NGP%'!$E:$E,'[2]NGP%'!$A:$A,V777,'[2]NGP%'!$B:$B,AA777)))</f>
        <v>0</v>
      </c>
      <c r="Y777" s="32"/>
      <c r="Z777" s="54" t="str">
        <f>IF(MID(H777,1,4)="Item","Nil",IF(G777="contract_cover",VLOOKUP(I777,'svc type'!C:D,2,FALSE),VLOOKUP(G777,'svc type'!A:D,4,FALSE)))</f>
        <v>SVC</v>
      </c>
      <c r="AA777" s="4" t="str">
        <f>IF(B777="","",VLOOKUP(B777,Sector!C:D,2,FALSE))</f>
        <v/>
      </c>
      <c r="AB777" s="4">
        <f t="shared" si="25"/>
        <v>0</v>
      </c>
      <c r="AC777" s="4"/>
      <c r="AD777" s="4"/>
      <c r="AE777" s="4"/>
      <c r="AF777" s="4"/>
      <c r="AG777" s="4"/>
    </row>
    <row r="778" spans="1:33" x14ac:dyDescent="0.25">
      <c r="A778" s="57">
        <v>42253.147133067127</v>
      </c>
      <c r="B778" s="32"/>
      <c r="C778" s="32" t="s">
        <v>56</v>
      </c>
      <c r="D778" s="32" t="s">
        <v>57</v>
      </c>
      <c r="E778" s="32" t="s">
        <v>6741</v>
      </c>
      <c r="F778" s="32" t="s">
        <v>6742</v>
      </c>
      <c r="G778" s="32" t="s">
        <v>58</v>
      </c>
      <c r="H778" s="32" t="s">
        <v>59</v>
      </c>
      <c r="I778" s="32" t="s">
        <v>2006</v>
      </c>
      <c r="J778" s="35">
        <v>0</v>
      </c>
      <c r="K778" s="35">
        <v>0</v>
      </c>
      <c r="L778" s="35">
        <v>0</v>
      </c>
      <c r="M778" s="35">
        <v>0</v>
      </c>
      <c r="N778" s="32" t="s">
        <v>17</v>
      </c>
      <c r="O778" s="32" t="s">
        <v>319</v>
      </c>
      <c r="P778" s="32">
        <v>0</v>
      </c>
      <c r="Q778" s="32"/>
      <c r="R778" s="39">
        <f t="shared" si="24"/>
        <v>1509</v>
      </c>
      <c r="S778" s="5" t="s">
        <v>51</v>
      </c>
      <c r="T778" s="5" t="s">
        <v>64</v>
      </c>
      <c r="U778" s="2"/>
      <c r="V778" s="2" t="str">
        <f>IF($J778+$L778=0,"nil",IF(OR($B778="TCU-WS",$B778=""),"non comm",IF(OR($G778="contract_cover",$H778="fixed price"),VLOOKUP($I778,'[1]mapping 2015'!$A:$B,2,FALSE),VLOOKUP($G778,'[1]mapping 2015'!$A:$B,2,FALSE))))</f>
        <v>nil</v>
      </c>
      <c r="W778" s="37">
        <f>IF(OR(V778="non comm",V778="nil",J778=0),0,IF(V778="SBM 2.1 IIPS",J778*VLOOKUP(N778,'[2]NGP%'!$C:$D,2,FALSE),J778*SUMIFS('[2]NGP%'!$D:$D,'[2]NGP%'!$A:$A,V778,'[2]NGP%'!$B:$B,AA778)))</f>
        <v>0</v>
      </c>
      <c r="X778" s="37">
        <f>IF(OR(V778="non comm",V778="nil",J778=0),0,IF(V778="SBM 2.1 IIPS",J778*VLOOKUP(N778,'[2]NGP%'!$C:$E,3,FALSE),J778*SUMIFS('[2]NGP%'!$E:$E,'[2]NGP%'!$A:$A,V778,'[2]NGP%'!$B:$B,AA778)))</f>
        <v>0</v>
      </c>
      <c r="Y778" s="32"/>
      <c r="Z778" s="54" t="str">
        <f>IF(MID(H778,1,4)="Item","Nil",IF(G778="contract_cover",VLOOKUP(I778,'svc type'!C:D,2,FALSE),VLOOKUP(G778,'svc type'!A:D,4,FALSE)))</f>
        <v>SVC</v>
      </c>
      <c r="AA778" s="4" t="str">
        <f>IF(B778="","",VLOOKUP(B778,Sector!C:D,2,FALSE))</f>
        <v/>
      </c>
      <c r="AB778" s="4">
        <f t="shared" si="25"/>
        <v>0</v>
      </c>
      <c r="AC778" s="4"/>
      <c r="AD778" s="4"/>
      <c r="AE778" s="4"/>
      <c r="AF778" s="4"/>
      <c r="AG778" s="4"/>
    </row>
    <row r="779" spans="1:33" x14ac:dyDescent="0.25">
      <c r="A779" s="57">
        <v>42253.148395949072</v>
      </c>
      <c r="B779" s="32"/>
      <c r="C779" s="32" t="s">
        <v>56</v>
      </c>
      <c r="D779" s="32" t="s">
        <v>57</v>
      </c>
      <c r="E779" s="32" t="s">
        <v>6743</v>
      </c>
      <c r="F779" s="32" t="s">
        <v>6744</v>
      </c>
      <c r="G779" s="32" t="s">
        <v>58</v>
      </c>
      <c r="H779" s="32" t="s">
        <v>59</v>
      </c>
      <c r="I779" s="32" t="s">
        <v>2006</v>
      </c>
      <c r="J779" s="35">
        <v>0</v>
      </c>
      <c r="K779" s="35">
        <v>0</v>
      </c>
      <c r="L779" s="35">
        <v>0</v>
      </c>
      <c r="M779" s="35">
        <v>0</v>
      </c>
      <c r="N779" s="32" t="s">
        <v>17</v>
      </c>
      <c r="O779" s="32" t="s">
        <v>319</v>
      </c>
      <c r="P779" s="32">
        <v>0</v>
      </c>
      <c r="Q779" s="32"/>
      <c r="R779" s="39">
        <f t="shared" si="24"/>
        <v>1509</v>
      </c>
      <c r="S779" s="5" t="s">
        <v>51</v>
      </c>
      <c r="T779" s="5" t="s">
        <v>64</v>
      </c>
      <c r="U779" s="2"/>
      <c r="V779" s="2" t="str">
        <f>IF($J779+$L779=0,"nil",IF(OR($B779="TCU-WS",$B779=""),"non comm",IF(OR($G779="contract_cover",$H779="fixed price"),VLOOKUP($I779,'[1]mapping 2015'!$A:$B,2,FALSE),VLOOKUP($G779,'[1]mapping 2015'!$A:$B,2,FALSE))))</f>
        <v>nil</v>
      </c>
      <c r="W779" s="37">
        <f>IF(OR(V779="non comm",V779="nil",J779=0),0,IF(V779="SBM 2.1 IIPS",J779*VLOOKUP(N779,'[2]NGP%'!$C:$D,2,FALSE),J779*SUMIFS('[2]NGP%'!$D:$D,'[2]NGP%'!$A:$A,V779,'[2]NGP%'!$B:$B,AA779)))</f>
        <v>0</v>
      </c>
      <c r="X779" s="37">
        <f>IF(OR(V779="non comm",V779="nil",J779=0),0,IF(V779="SBM 2.1 IIPS",J779*VLOOKUP(N779,'[2]NGP%'!$C:$E,3,FALSE),J779*SUMIFS('[2]NGP%'!$E:$E,'[2]NGP%'!$A:$A,V779,'[2]NGP%'!$B:$B,AA779)))</f>
        <v>0</v>
      </c>
      <c r="Y779" s="32"/>
      <c r="Z779" s="54" t="str">
        <f>IF(MID(H779,1,4)="Item","Nil",IF(G779="contract_cover",VLOOKUP(I779,'svc type'!C:D,2,FALSE),VLOOKUP(G779,'svc type'!A:D,4,FALSE)))</f>
        <v>SVC</v>
      </c>
      <c r="AA779" s="4" t="str">
        <f>IF(B779="","",VLOOKUP(B779,Sector!C:D,2,FALSE))</f>
        <v/>
      </c>
      <c r="AB779" s="4">
        <f t="shared" si="25"/>
        <v>0</v>
      </c>
      <c r="AC779" s="4"/>
      <c r="AD779" s="4"/>
      <c r="AE779" s="4"/>
      <c r="AF779" s="4"/>
      <c r="AG779" s="4"/>
    </row>
    <row r="780" spans="1:33" x14ac:dyDescent="0.25">
      <c r="A780" s="57">
        <v>42253.149470173608</v>
      </c>
      <c r="B780" s="32"/>
      <c r="C780" s="32" t="s">
        <v>56</v>
      </c>
      <c r="D780" s="32" t="s">
        <v>57</v>
      </c>
      <c r="E780" s="32" t="s">
        <v>6745</v>
      </c>
      <c r="F780" s="32" t="s">
        <v>6746</v>
      </c>
      <c r="G780" s="32" t="s">
        <v>58</v>
      </c>
      <c r="H780" s="32" t="s">
        <v>59</v>
      </c>
      <c r="I780" s="32" t="s">
        <v>2006</v>
      </c>
      <c r="J780" s="35">
        <v>0</v>
      </c>
      <c r="K780" s="35">
        <v>0</v>
      </c>
      <c r="L780" s="35">
        <v>0</v>
      </c>
      <c r="M780" s="35">
        <v>0</v>
      </c>
      <c r="N780" s="32" t="s">
        <v>17</v>
      </c>
      <c r="O780" s="32" t="s">
        <v>319</v>
      </c>
      <c r="P780" s="32">
        <v>0</v>
      </c>
      <c r="Q780" s="32"/>
      <c r="R780" s="39">
        <f t="shared" si="24"/>
        <v>1509</v>
      </c>
      <c r="S780" s="5" t="s">
        <v>51</v>
      </c>
      <c r="T780" s="5" t="s">
        <v>64</v>
      </c>
      <c r="U780" s="2"/>
      <c r="V780" s="2" t="str">
        <f>IF($J780+$L780=0,"nil",IF(OR($B780="TCU-WS",$B780=""),"non comm",IF(OR($G780="contract_cover",$H780="fixed price"),VLOOKUP($I780,'[1]mapping 2015'!$A:$B,2,FALSE),VLOOKUP($G780,'[1]mapping 2015'!$A:$B,2,FALSE))))</f>
        <v>nil</v>
      </c>
      <c r="W780" s="37">
        <f>IF(OR(V780="non comm",V780="nil",J780=0),0,IF(V780="SBM 2.1 IIPS",J780*VLOOKUP(N780,'[2]NGP%'!$C:$D,2,FALSE),J780*SUMIFS('[2]NGP%'!$D:$D,'[2]NGP%'!$A:$A,V780,'[2]NGP%'!$B:$B,AA780)))</f>
        <v>0</v>
      </c>
      <c r="X780" s="37">
        <f>IF(OR(V780="non comm",V780="nil",J780=0),0,IF(V780="SBM 2.1 IIPS",J780*VLOOKUP(N780,'[2]NGP%'!$C:$E,3,FALSE),J780*SUMIFS('[2]NGP%'!$E:$E,'[2]NGP%'!$A:$A,V780,'[2]NGP%'!$B:$B,AA780)))</f>
        <v>0</v>
      </c>
      <c r="Y780" s="32"/>
      <c r="Z780" s="54" t="str">
        <f>IF(MID(H780,1,4)="Item","Nil",IF(G780="contract_cover",VLOOKUP(I780,'svc type'!C:D,2,FALSE),VLOOKUP(G780,'svc type'!A:D,4,FALSE)))</f>
        <v>SVC</v>
      </c>
      <c r="AA780" s="4" t="str">
        <f>IF(B780="","",VLOOKUP(B780,Sector!C:D,2,FALSE))</f>
        <v/>
      </c>
      <c r="AB780" s="4">
        <f t="shared" si="25"/>
        <v>0</v>
      </c>
      <c r="AC780" s="4"/>
      <c r="AD780" s="4"/>
      <c r="AE780" s="4"/>
      <c r="AF780" s="4"/>
      <c r="AG780" s="4"/>
    </row>
    <row r="781" spans="1:33" x14ac:dyDescent="0.25">
      <c r="A781" s="57">
        <v>42253.15071840278</v>
      </c>
      <c r="B781" s="32"/>
      <c r="C781" s="32" t="s">
        <v>56</v>
      </c>
      <c r="D781" s="32" t="s">
        <v>57</v>
      </c>
      <c r="E781" s="32" t="s">
        <v>6747</v>
      </c>
      <c r="F781" s="32" t="s">
        <v>6748</v>
      </c>
      <c r="G781" s="32" t="s">
        <v>58</v>
      </c>
      <c r="H781" s="32" t="s">
        <v>59</v>
      </c>
      <c r="I781" s="32" t="s">
        <v>2006</v>
      </c>
      <c r="J781" s="35">
        <v>0</v>
      </c>
      <c r="K781" s="35">
        <v>0</v>
      </c>
      <c r="L781" s="35">
        <v>0</v>
      </c>
      <c r="M781" s="35">
        <v>0</v>
      </c>
      <c r="N781" s="32" t="s">
        <v>17</v>
      </c>
      <c r="O781" s="32" t="s">
        <v>319</v>
      </c>
      <c r="P781" s="32">
        <v>0</v>
      </c>
      <c r="Q781" s="32"/>
      <c r="R781" s="39">
        <f t="shared" si="24"/>
        <v>1509</v>
      </c>
      <c r="S781" s="5" t="s">
        <v>51</v>
      </c>
      <c r="T781" s="5" t="s">
        <v>64</v>
      </c>
      <c r="U781" s="2"/>
      <c r="V781" s="2" t="str">
        <f>IF($J781+$L781=0,"nil",IF(OR($B781="TCU-WS",$B781=""),"non comm",IF(OR($G781="contract_cover",$H781="fixed price"),VLOOKUP($I781,'[1]mapping 2015'!$A:$B,2,FALSE),VLOOKUP($G781,'[1]mapping 2015'!$A:$B,2,FALSE))))</f>
        <v>nil</v>
      </c>
      <c r="W781" s="37">
        <f>IF(OR(V781="non comm",V781="nil",J781=0),0,IF(V781="SBM 2.1 IIPS",J781*VLOOKUP(N781,'[2]NGP%'!$C:$D,2,FALSE),J781*SUMIFS('[2]NGP%'!$D:$D,'[2]NGP%'!$A:$A,V781,'[2]NGP%'!$B:$B,AA781)))</f>
        <v>0</v>
      </c>
      <c r="X781" s="37">
        <f>IF(OR(V781="non comm",V781="nil",J781=0),0,IF(V781="SBM 2.1 IIPS",J781*VLOOKUP(N781,'[2]NGP%'!$C:$E,3,FALSE),J781*SUMIFS('[2]NGP%'!$E:$E,'[2]NGP%'!$A:$A,V781,'[2]NGP%'!$B:$B,AA781)))</f>
        <v>0</v>
      </c>
      <c r="Y781" s="32"/>
      <c r="Z781" s="54" t="str">
        <f>IF(MID(H781,1,4)="Item","Nil",IF(G781="contract_cover",VLOOKUP(I781,'svc type'!C:D,2,FALSE),VLOOKUP(G781,'svc type'!A:D,4,FALSE)))</f>
        <v>SVC</v>
      </c>
      <c r="AA781" s="4" t="str">
        <f>IF(B781="","",VLOOKUP(B781,Sector!C:D,2,FALSE))</f>
        <v/>
      </c>
      <c r="AB781" s="4">
        <f t="shared" si="25"/>
        <v>0</v>
      </c>
      <c r="AC781" s="4"/>
      <c r="AD781" s="4"/>
      <c r="AE781" s="4"/>
      <c r="AF781" s="4"/>
      <c r="AG781" s="4"/>
    </row>
    <row r="782" spans="1:33" x14ac:dyDescent="0.25">
      <c r="A782" s="57">
        <v>42253.151758645836</v>
      </c>
      <c r="B782" s="32"/>
      <c r="C782" s="32" t="s">
        <v>56</v>
      </c>
      <c r="D782" s="32" t="s">
        <v>57</v>
      </c>
      <c r="E782" s="32" t="s">
        <v>6749</v>
      </c>
      <c r="F782" s="32" t="s">
        <v>6750</v>
      </c>
      <c r="G782" s="32" t="s">
        <v>58</v>
      </c>
      <c r="H782" s="32" t="s">
        <v>59</v>
      </c>
      <c r="I782" s="32" t="s">
        <v>2006</v>
      </c>
      <c r="J782" s="35">
        <v>0</v>
      </c>
      <c r="K782" s="35">
        <v>0</v>
      </c>
      <c r="L782" s="35">
        <v>0</v>
      </c>
      <c r="M782" s="35">
        <v>0</v>
      </c>
      <c r="N782" s="32" t="s">
        <v>17</v>
      </c>
      <c r="O782" s="32" t="s">
        <v>319</v>
      </c>
      <c r="P782" s="32">
        <v>0</v>
      </c>
      <c r="Q782" s="32"/>
      <c r="R782" s="39">
        <f t="shared" si="24"/>
        <v>1509</v>
      </c>
      <c r="S782" s="5" t="s">
        <v>51</v>
      </c>
      <c r="T782" s="5" t="s">
        <v>64</v>
      </c>
      <c r="U782" s="2"/>
      <c r="V782" s="2" t="str">
        <f>IF($J782+$L782=0,"nil",IF(OR($B782="TCU-WS",$B782=""),"non comm",IF(OR($G782="contract_cover",$H782="fixed price"),VLOOKUP($I782,'[1]mapping 2015'!$A:$B,2,FALSE),VLOOKUP($G782,'[1]mapping 2015'!$A:$B,2,FALSE))))</f>
        <v>nil</v>
      </c>
      <c r="W782" s="37">
        <f>IF(OR(V782="non comm",V782="nil",J782=0),0,IF(V782="SBM 2.1 IIPS",J782*VLOOKUP(N782,'[2]NGP%'!$C:$D,2,FALSE),J782*SUMIFS('[2]NGP%'!$D:$D,'[2]NGP%'!$A:$A,V782,'[2]NGP%'!$B:$B,AA782)))</f>
        <v>0</v>
      </c>
      <c r="X782" s="37">
        <f>IF(OR(V782="non comm",V782="nil",J782=0),0,IF(V782="SBM 2.1 IIPS",J782*VLOOKUP(N782,'[2]NGP%'!$C:$E,3,FALSE),J782*SUMIFS('[2]NGP%'!$E:$E,'[2]NGP%'!$A:$A,V782,'[2]NGP%'!$B:$B,AA782)))</f>
        <v>0</v>
      </c>
      <c r="Y782" s="32"/>
      <c r="Z782" s="54" t="str">
        <f>IF(MID(H782,1,4)="Item","Nil",IF(G782="contract_cover",VLOOKUP(I782,'svc type'!C:D,2,FALSE),VLOOKUP(G782,'svc type'!A:D,4,FALSE)))</f>
        <v>SVC</v>
      </c>
      <c r="AA782" s="4" t="str">
        <f>IF(B782="","",VLOOKUP(B782,Sector!C:D,2,FALSE))</f>
        <v/>
      </c>
      <c r="AB782" s="4">
        <f t="shared" si="25"/>
        <v>0</v>
      </c>
      <c r="AC782" s="4"/>
      <c r="AD782" s="4"/>
      <c r="AE782" s="4"/>
      <c r="AF782" s="4"/>
      <c r="AG782" s="4"/>
    </row>
    <row r="783" spans="1:33" x14ac:dyDescent="0.25">
      <c r="A783" s="57">
        <v>42253.15294753472</v>
      </c>
      <c r="B783" s="32"/>
      <c r="C783" s="32" t="s">
        <v>56</v>
      </c>
      <c r="D783" s="32" t="s">
        <v>57</v>
      </c>
      <c r="E783" s="32" t="s">
        <v>6751</v>
      </c>
      <c r="F783" s="32" t="s">
        <v>6752</v>
      </c>
      <c r="G783" s="32" t="s">
        <v>58</v>
      </c>
      <c r="H783" s="32" t="s">
        <v>59</v>
      </c>
      <c r="I783" s="32" t="s">
        <v>2006</v>
      </c>
      <c r="J783" s="35">
        <v>0</v>
      </c>
      <c r="K783" s="35">
        <v>0</v>
      </c>
      <c r="L783" s="35">
        <v>0</v>
      </c>
      <c r="M783" s="35">
        <v>0</v>
      </c>
      <c r="N783" s="32" t="s">
        <v>17</v>
      </c>
      <c r="O783" s="32" t="s">
        <v>319</v>
      </c>
      <c r="P783" s="32">
        <v>0</v>
      </c>
      <c r="Q783" s="32"/>
      <c r="R783" s="39">
        <f t="shared" si="24"/>
        <v>1509</v>
      </c>
      <c r="S783" s="5" t="s">
        <v>51</v>
      </c>
      <c r="T783" s="5" t="s">
        <v>64</v>
      </c>
      <c r="U783" s="2"/>
      <c r="V783" s="2" t="str">
        <f>IF($J783+$L783=0,"nil",IF(OR($B783="TCU-WS",$B783=""),"non comm",IF(OR($G783="contract_cover",$H783="fixed price"),VLOOKUP($I783,'[1]mapping 2015'!$A:$B,2,FALSE),VLOOKUP($G783,'[1]mapping 2015'!$A:$B,2,FALSE))))</f>
        <v>nil</v>
      </c>
      <c r="W783" s="37">
        <f>IF(OR(V783="non comm",V783="nil",J783=0),0,IF(V783="SBM 2.1 IIPS",J783*VLOOKUP(N783,'[2]NGP%'!$C:$D,2,FALSE),J783*SUMIFS('[2]NGP%'!$D:$D,'[2]NGP%'!$A:$A,V783,'[2]NGP%'!$B:$B,AA783)))</f>
        <v>0</v>
      </c>
      <c r="X783" s="37">
        <f>IF(OR(V783="non comm",V783="nil",J783=0),0,IF(V783="SBM 2.1 IIPS",J783*VLOOKUP(N783,'[2]NGP%'!$C:$E,3,FALSE),J783*SUMIFS('[2]NGP%'!$E:$E,'[2]NGP%'!$A:$A,V783,'[2]NGP%'!$B:$B,AA783)))</f>
        <v>0</v>
      </c>
      <c r="Y783" s="32"/>
      <c r="Z783" s="54" t="str">
        <f>IF(MID(H783,1,4)="Item","Nil",IF(G783="contract_cover",VLOOKUP(I783,'svc type'!C:D,2,FALSE),VLOOKUP(G783,'svc type'!A:D,4,FALSE)))</f>
        <v>SVC</v>
      </c>
      <c r="AA783" s="4" t="str">
        <f>IF(B783="","",VLOOKUP(B783,Sector!C:D,2,FALSE))</f>
        <v/>
      </c>
      <c r="AB783" s="4">
        <f t="shared" si="25"/>
        <v>0</v>
      </c>
      <c r="AC783" s="4"/>
      <c r="AD783" s="4"/>
      <c r="AE783" s="4"/>
      <c r="AF783" s="4"/>
      <c r="AG783" s="4"/>
    </row>
    <row r="784" spans="1:33" x14ac:dyDescent="0.25">
      <c r="A784" s="57">
        <v>42253.154118715276</v>
      </c>
      <c r="B784" s="32"/>
      <c r="C784" s="32" t="s">
        <v>56</v>
      </c>
      <c r="D784" s="32" t="s">
        <v>57</v>
      </c>
      <c r="E784" s="32" t="s">
        <v>6753</v>
      </c>
      <c r="F784" s="32" t="s">
        <v>6754</v>
      </c>
      <c r="G784" s="32" t="s">
        <v>58</v>
      </c>
      <c r="H784" s="32" t="s">
        <v>59</v>
      </c>
      <c r="I784" s="32" t="s">
        <v>2006</v>
      </c>
      <c r="J784" s="35">
        <v>0</v>
      </c>
      <c r="K784" s="35">
        <v>0</v>
      </c>
      <c r="L784" s="35">
        <v>0</v>
      </c>
      <c r="M784" s="35">
        <v>0</v>
      </c>
      <c r="N784" s="32" t="s">
        <v>17</v>
      </c>
      <c r="O784" s="32" t="s">
        <v>319</v>
      </c>
      <c r="P784" s="32">
        <v>0</v>
      </c>
      <c r="Q784" s="32"/>
      <c r="R784" s="39">
        <f t="shared" si="24"/>
        <v>1509</v>
      </c>
      <c r="S784" s="5" t="s">
        <v>51</v>
      </c>
      <c r="T784" s="5" t="s">
        <v>64</v>
      </c>
      <c r="U784" s="2"/>
      <c r="V784" s="2" t="str">
        <f>IF($J784+$L784=0,"nil",IF(OR($B784="TCU-WS",$B784=""),"non comm",IF(OR($G784="contract_cover",$H784="fixed price"),VLOOKUP($I784,'[1]mapping 2015'!$A:$B,2,FALSE),VLOOKUP($G784,'[1]mapping 2015'!$A:$B,2,FALSE))))</f>
        <v>nil</v>
      </c>
      <c r="W784" s="37">
        <f>IF(OR(V784="non comm",V784="nil",J784=0),0,IF(V784="SBM 2.1 IIPS",J784*VLOOKUP(N784,'[2]NGP%'!$C:$D,2,FALSE),J784*SUMIFS('[2]NGP%'!$D:$D,'[2]NGP%'!$A:$A,V784,'[2]NGP%'!$B:$B,AA784)))</f>
        <v>0</v>
      </c>
      <c r="X784" s="37">
        <f>IF(OR(V784="non comm",V784="nil",J784=0),0,IF(V784="SBM 2.1 IIPS",J784*VLOOKUP(N784,'[2]NGP%'!$C:$E,3,FALSE),J784*SUMIFS('[2]NGP%'!$E:$E,'[2]NGP%'!$A:$A,V784,'[2]NGP%'!$B:$B,AA784)))</f>
        <v>0</v>
      </c>
      <c r="Y784" s="32"/>
      <c r="Z784" s="54" t="str">
        <f>IF(MID(H784,1,4)="Item","Nil",IF(G784="contract_cover",VLOOKUP(I784,'svc type'!C:D,2,FALSE),VLOOKUP(G784,'svc type'!A:D,4,FALSE)))</f>
        <v>SVC</v>
      </c>
      <c r="AA784" s="4" t="str">
        <f>IF(B784="","",VLOOKUP(B784,Sector!C:D,2,FALSE))</f>
        <v/>
      </c>
      <c r="AB784" s="4">
        <f t="shared" si="25"/>
        <v>0</v>
      </c>
      <c r="AC784" s="4"/>
      <c r="AD784" s="4"/>
      <c r="AE784" s="4"/>
      <c r="AF784" s="4"/>
      <c r="AG784" s="4"/>
    </row>
    <row r="785" spans="1:33" x14ac:dyDescent="0.25">
      <c r="A785" s="57">
        <v>42254.350996331021</v>
      </c>
      <c r="B785" s="32"/>
      <c r="C785" s="32" t="s">
        <v>463</v>
      </c>
      <c r="D785" s="32" t="s">
        <v>462</v>
      </c>
      <c r="E785" s="32" t="s">
        <v>6755</v>
      </c>
      <c r="F785" s="32" t="s">
        <v>6756</v>
      </c>
      <c r="G785" s="32" t="s">
        <v>58</v>
      </c>
      <c r="H785" s="32" t="s">
        <v>59</v>
      </c>
      <c r="I785" s="32" t="s">
        <v>2006</v>
      </c>
      <c r="J785" s="35">
        <v>0</v>
      </c>
      <c r="K785" s="35">
        <v>0</v>
      </c>
      <c r="L785" s="35">
        <v>0</v>
      </c>
      <c r="M785" s="35">
        <v>0</v>
      </c>
      <c r="N785" s="32" t="s">
        <v>19</v>
      </c>
      <c r="O785" s="32" t="s">
        <v>32</v>
      </c>
      <c r="P785" s="32">
        <v>5</v>
      </c>
      <c r="Q785" s="32"/>
      <c r="R785" s="39">
        <f t="shared" si="24"/>
        <v>1509</v>
      </c>
      <c r="S785" s="5" t="s">
        <v>51</v>
      </c>
      <c r="T785" s="5" t="s">
        <v>64</v>
      </c>
      <c r="U785" s="2"/>
      <c r="V785" s="2" t="str">
        <f>IF($J785+$L785=0,"nil",IF(OR($B785="TCU-WS",$B785=""),"non comm",IF(OR($G785="contract_cover",$H785="fixed price"),VLOOKUP($I785,'[1]mapping 2015'!$A:$B,2,FALSE),VLOOKUP($G785,'[1]mapping 2015'!$A:$B,2,FALSE))))</f>
        <v>nil</v>
      </c>
      <c r="W785" s="37">
        <f>IF(OR(V785="non comm",V785="nil",J785=0),0,IF(V785="SBM 2.1 IIPS",J785*VLOOKUP(N785,'[2]NGP%'!$C:$D,2,FALSE),J785*SUMIFS('[2]NGP%'!$D:$D,'[2]NGP%'!$A:$A,V785,'[2]NGP%'!$B:$B,AA785)))</f>
        <v>0</v>
      </c>
      <c r="X785" s="37">
        <f>IF(OR(V785="non comm",V785="nil",J785=0),0,IF(V785="SBM 2.1 IIPS",J785*VLOOKUP(N785,'[2]NGP%'!$C:$E,3,FALSE),J785*SUMIFS('[2]NGP%'!$E:$E,'[2]NGP%'!$A:$A,V785,'[2]NGP%'!$B:$B,AA785)))</f>
        <v>0</v>
      </c>
      <c r="Y785" s="32"/>
      <c r="Z785" s="54" t="str">
        <f>IF(MID(H785,1,4)="Item","Nil",IF(G785="contract_cover",VLOOKUP(I785,'svc type'!C:D,2,FALSE),VLOOKUP(G785,'svc type'!A:D,4,FALSE)))</f>
        <v>SVC</v>
      </c>
      <c r="AA785" s="4" t="str">
        <f>IF(B785="","",VLOOKUP(B785,Sector!C:D,2,FALSE))</f>
        <v/>
      </c>
      <c r="AB785" s="4">
        <f t="shared" si="25"/>
        <v>0</v>
      </c>
      <c r="AC785" s="4"/>
      <c r="AD785" s="4"/>
      <c r="AE785" s="4"/>
      <c r="AF785" s="4"/>
      <c r="AG785" s="4"/>
    </row>
    <row r="786" spans="1:33" x14ac:dyDescent="0.25">
      <c r="A786" s="57">
        <v>42254.40451172454</v>
      </c>
      <c r="B786" s="32" t="s">
        <v>22</v>
      </c>
      <c r="C786" s="32" t="s">
        <v>6757</v>
      </c>
      <c r="D786" s="32" t="s">
        <v>6758</v>
      </c>
      <c r="E786" s="32" t="s">
        <v>6759</v>
      </c>
      <c r="F786" s="32" t="s">
        <v>6760</v>
      </c>
      <c r="G786" s="32" t="s">
        <v>329</v>
      </c>
      <c r="H786" s="32" t="s">
        <v>328</v>
      </c>
      <c r="I786" s="32" t="s">
        <v>2006</v>
      </c>
      <c r="J786" s="35">
        <v>0</v>
      </c>
      <c r="K786" s="35">
        <v>0</v>
      </c>
      <c r="L786" s="35">
        <v>0</v>
      </c>
      <c r="M786" s="35">
        <v>0</v>
      </c>
      <c r="N786" s="32" t="s">
        <v>19</v>
      </c>
      <c r="O786" s="32" t="s">
        <v>27</v>
      </c>
      <c r="P786" s="32">
        <v>0</v>
      </c>
      <c r="Q786" s="32"/>
      <c r="R786" s="39">
        <f t="shared" si="24"/>
        <v>1509</v>
      </c>
      <c r="S786" s="5" t="s">
        <v>51</v>
      </c>
      <c r="T786" s="5" t="s">
        <v>64</v>
      </c>
      <c r="U786" s="2"/>
      <c r="V786" s="2" t="str">
        <f>IF($J786+$L786=0,"nil",IF(OR($B786="TCU-WS",$B786=""),"non comm",IF(OR($G786="contract_cover",$H786="fixed price"),VLOOKUP($I786,'[1]mapping 2015'!$A:$B,2,FALSE),VLOOKUP($G786,'[1]mapping 2015'!$A:$B,2,FALSE))))</f>
        <v>nil</v>
      </c>
      <c r="W786" s="37">
        <f>IF(OR(V786="non comm",V786="nil",J786=0),0,IF(V786="SBM 2.1 IIPS",J786*VLOOKUP(N786,'[2]NGP%'!$C:$D,2,FALSE),J786*SUMIFS('[2]NGP%'!$D:$D,'[2]NGP%'!$A:$A,V786,'[2]NGP%'!$B:$B,AA786)))</f>
        <v>0</v>
      </c>
      <c r="X786" s="37">
        <f>IF(OR(V786="non comm",V786="nil",J786=0),0,IF(V786="SBM 2.1 IIPS",J786*VLOOKUP(N786,'[2]NGP%'!$C:$E,3,FALSE),J786*SUMIFS('[2]NGP%'!$E:$E,'[2]NGP%'!$A:$A,V786,'[2]NGP%'!$B:$B,AA786)))</f>
        <v>0</v>
      </c>
      <c r="Y786" s="32"/>
      <c r="Z786" s="54" t="str">
        <f>IF(MID(H786,1,4)="Item","Nil",IF(G786="contract_cover",VLOOKUP(I786,'svc type'!C:D,2,FALSE),VLOOKUP(G786,'svc type'!A:D,4,FALSE)))</f>
        <v>SVC</v>
      </c>
      <c r="AA786" s="4" t="str">
        <f>IF(B786="","",VLOOKUP(B786,Sector!C:D,2,FALSE))</f>
        <v>OTH</v>
      </c>
      <c r="AB786" s="4" t="str">
        <f t="shared" si="25"/>
        <v>TCU-WS</v>
      </c>
      <c r="AC786" s="4"/>
      <c r="AD786" s="4"/>
      <c r="AE786" s="4"/>
      <c r="AF786" s="4"/>
      <c r="AG786" s="4"/>
    </row>
    <row r="787" spans="1:33" x14ac:dyDescent="0.25">
      <c r="A787" s="57">
        <v>42254.40451172454</v>
      </c>
      <c r="B787" s="32" t="s">
        <v>22</v>
      </c>
      <c r="C787" s="32" t="s">
        <v>6757</v>
      </c>
      <c r="D787" s="32" t="s">
        <v>6758</v>
      </c>
      <c r="E787" s="32" t="s">
        <v>6759</v>
      </c>
      <c r="F787" s="32" t="s">
        <v>6760</v>
      </c>
      <c r="G787" s="32" t="s">
        <v>25</v>
      </c>
      <c r="H787" s="32" t="s">
        <v>26</v>
      </c>
      <c r="I787" s="32" t="s">
        <v>2006</v>
      </c>
      <c r="J787" s="35">
        <v>0</v>
      </c>
      <c r="K787" s="35">
        <v>0</v>
      </c>
      <c r="L787" s="35">
        <v>0</v>
      </c>
      <c r="M787" s="35">
        <v>0</v>
      </c>
      <c r="N787" s="32" t="s">
        <v>19</v>
      </c>
      <c r="O787" s="32" t="s">
        <v>27</v>
      </c>
      <c r="P787" s="32">
        <v>0.5</v>
      </c>
      <c r="Q787" s="32"/>
      <c r="R787" s="39">
        <f t="shared" si="24"/>
        <v>1509</v>
      </c>
      <c r="S787" s="5" t="s">
        <v>51</v>
      </c>
      <c r="T787" s="5" t="s">
        <v>64</v>
      </c>
      <c r="U787" s="2"/>
      <c r="V787" s="2" t="str">
        <f>IF($J787+$L787=0,"nil",IF(OR($B787="TCU-WS",$B787=""),"non comm",IF(OR($G787="contract_cover",$H787="fixed price"),VLOOKUP($I787,'[1]mapping 2015'!$A:$B,2,FALSE),VLOOKUP($G787,'[1]mapping 2015'!$A:$B,2,FALSE))))</f>
        <v>nil</v>
      </c>
      <c r="W787" s="37">
        <f>IF(OR(V787="non comm",V787="nil",J787=0),0,IF(V787="SBM 2.1 IIPS",J787*VLOOKUP(N787,'[2]NGP%'!$C:$D,2,FALSE),J787*SUMIFS('[2]NGP%'!$D:$D,'[2]NGP%'!$A:$A,V787,'[2]NGP%'!$B:$B,AA787)))</f>
        <v>0</v>
      </c>
      <c r="X787" s="37">
        <f>IF(OR(V787="non comm",V787="nil",J787=0),0,IF(V787="SBM 2.1 IIPS",J787*VLOOKUP(N787,'[2]NGP%'!$C:$E,3,FALSE),J787*SUMIFS('[2]NGP%'!$E:$E,'[2]NGP%'!$A:$A,V787,'[2]NGP%'!$B:$B,AA787)))</f>
        <v>0</v>
      </c>
      <c r="Y787" s="32"/>
      <c r="Z787" s="54" t="str">
        <f>IF(MID(H787,1,4)="Item","Nil",IF(G787="contract_cover",VLOOKUP(I787,'svc type'!C:D,2,FALSE),VLOOKUP(G787,'svc type'!A:D,4,FALSE)))</f>
        <v>IIPS</v>
      </c>
      <c r="AA787" s="4" t="str">
        <f>IF(B787="","",VLOOKUP(B787,Sector!C:D,2,FALSE))</f>
        <v>OTH</v>
      </c>
      <c r="AB787" s="4" t="str">
        <f t="shared" si="25"/>
        <v>TCU-WS</v>
      </c>
      <c r="AC787" s="4"/>
      <c r="AD787" s="4"/>
      <c r="AE787" s="4"/>
      <c r="AF787" s="4"/>
      <c r="AG787" s="4"/>
    </row>
    <row r="788" spans="1:33" x14ac:dyDescent="0.25">
      <c r="A788" s="57">
        <v>42254.405650000001</v>
      </c>
      <c r="B788" s="32" t="s">
        <v>22</v>
      </c>
      <c r="C788" s="32" t="s">
        <v>2449</v>
      </c>
      <c r="D788" s="32" t="s">
        <v>2450</v>
      </c>
      <c r="E788" s="32" t="s">
        <v>6761</v>
      </c>
      <c r="F788" s="32" t="s">
        <v>6762</v>
      </c>
      <c r="G788" s="32" t="s">
        <v>25</v>
      </c>
      <c r="H788" s="32" t="s">
        <v>26</v>
      </c>
      <c r="I788" s="32" t="s">
        <v>2006</v>
      </c>
      <c r="J788" s="35">
        <v>0</v>
      </c>
      <c r="K788" s="35">
        <v>0</v>
      </c>
      <c r="L788" s="35">
        <v>0</v>
      </c>
      <c r="M788" s="35">
        <v>0</v>
      </c>
      <c r="N788" s="32" t="s">
        <v>19</v>
      </c>
      <c r="O788" s="32" t="s">
        <v>27</v>
      </c>
      <c r="P788" s="32">
        <v>1.25</v>
      </c>
      <c r="Q788" s="32"/>
      <c r="R788" s="39">
        <f t="shared" si="24"/>
        <v>1509</v>
      </c>
      <c r="S788" s="5" t="s">
        <v>51</v>
      </c>
      <c r="T788" s="5" t="s">
        <v>64</v>
      </c>
      <c r="U788" s="2"/>
      <c r="V788" s="2" t="str">
        <f>IF($J788+$L788=0,"nil",IF(OR($B788="TCU-WS",$B788=""),"non comm",IF(OR($G788="contract_cover",$H788="fixed price"),VLOOKUP($I788,'[1]mapping 2015'!$A:$B,2,FALSE),VLOOKUP($G788,'[1]mapping 2015'!$A:$B,2,FALSE))))</f>
        <v>nil</v>
      </c>
      <c r="W788" s="37">
        <f>IF(OR(V788="non comm",V788="nil",J788=0),0,IF(V788="SBM 2.1 IIPS",J788*VLOOKUP(N788,'[2]NGP%'!$C:$D,2,FALSE),J788*SUMIFS('[2]NGP%'!$D:$D,'[2]NGP%'!$A:$A,V788,'[2]NGP%'!$B:$B,AA788)))</f>
        <v>0</v>
      </c>
      <c r="X788" s="37">
        <f>IF(OR(V788="non comm",V788="nil",J788=0),0,IF(V788="SBM 2.1 IIPS",J788*VLOOKUP(N788,'[2]NGP%'!$C:$E,3,FALSE),J788*SUMIFS('[2]NGP%'!$E:$E,'[2]NGP%'!$A:$A,V788,'[2]NGP%'!$B:$B,AA788)))</f>
        <v>0</v>
      </c>
      <c r="Y788" s="32"/>
      <c r="Z788" s="54" t="str">
        <f>IF(MID(H788,1,4)="Item","Nil",IF(G788="contract_cover",VLOOKUP(I788,'svc type'!C:D,2,FALSE),VLOOKUP(G788,'svc type'!A:D,4,FALSE)))</f>
        <v>IIPS</v>
      </c>
      <c r="AA788" s="4" t="str">
        <f>IF(B788="","",VLOOKUP(B788,Sector!C:D,2,FALSE))</f>
        <v>OTH</v>
      </c>
      <c r="AB788" s="4" t="str">
        <f t="shared" si="25"/>
        <v>TCU-WS</v>
      </c>
      <c r="AC788" s="4"/>
      <c r="AD788" s="4"/>
      <c r="AE788" s="4"/>
      <c r="AF788" s="4"/>
      <c r="AG788" s="4"/>
    </row>
    <row r="789" spans="1:33" x14ac:dyDescent="0.25">
      <c r="A789" s="57">
        <v>42254.405650000001</v>
      </c>
      <c r="B789" s="32" t="s">
        <v>22</v>
      </c>
      <c r="C789" s="32" t="s">
        <v>2449</v>
      </c>
      <c r="D789" s="32" t="s">
        <v>2450</v>
      </c>
      <c r="E789" s="32" t="s">
        <v>6761</v>
      </c>
      <c r="F789" s="32" t="s">
        <v>6762</v>
      </c>
      <c r="G789" s="32" t="s">
        <v>35</v>
      </c>
      <c r="H789" s="32" t="s">
        <v>38</v>
      </c>
      <c r="I789" s="32" t="s">
        <v>2006</v>
      </c>
      <c r="J789" s="35">
        <v>0</v>
      </c>
      <c r="K789" s="35">
        <v>0</v>
      </c>
      <c r="L789" s="35">
        <v>0</v>
      </c>
      <c r="M789" s="35">
        <v>18.649999999999999</v>
      </c>
      <c r="N789" s="32" t="s">
        <v>19</v>
      </c>
      <c r="O789" s="32" t="s">
        <v>27</v>
      </c>
      <c r="P789" s="32">
        <v>1</v>
      </c>
      <c r="Q789" s="32"/>
      <c r="R789" s="39">
        <f t="shared" si="24"/>
        <v>1509</v>
      </c>
      <c r="S789" s="5" t="s">
        <v>51</v>
      </c>
      <c r="T789" s="5" t="s">
        <v>64</v>
      </c>
      <c r="U789" s="2"/>
      <c r="V789" s="2" t="str">
        <f>IF($J789+$L789=0,"nil",IF(OR($B789="TCU-WS",$B789=""),"non comm",IF(OR($G789="contract_cover",$H789="fixed price"),VLOOKUP($I789,'[1]mapping 2015'!$A:$B,2,FALSE),VLOOKUP($G789,'[1]mapping 2015'!$A:$B,2,FALSE))))</f>
        <v>nil</v>
      </c>
      <c r="W789" s="37">
        <f>IF(OR(V789="non comm",V789="nil",J789=0),0,IF(V789="SBM 2.1 IIPS",J789*VLOOKUP(N789,'[2]NGP%'!$C:$D,2,FALSE),J789*SUMIFS('[2]NGP%'!$D:$D,'[2]NGP%'!$A:$A,V789,'[2]NGP%'!$B:$B,AA789)))</f>
        <v>0</v>
      </c>
      <c r="X789" s="37">
        <f>IF(OR(V789="non comm",V789="nil",J789=0),0,IF(V789="SBM 2.1 IIPS",J789*VLOOKUP(N789,'[2]NGP%'!$C:$E,3,FALSE),J789*SUMIFS('[2]NGP%'!$E:$E,'[2]NGP%'!$A:$A,V789,'[2]NGP%'!$B:$B,AA789)))</f>
        <v>0</v>
      </c>
      <c r="Y789" s="32"/>
      <c r="Z789" s="54" t="str">
        <f>IF(MID(H789,1,4)="Item","Nil",IF(G789="contract_cover",VLOOKUP(I789,'svc type'!C:D,2,FALSE),VLOOKUP(G789,'svc type'!A:D,4,FALSE)))</f>
        <v>Exp</v>
      </c>
      <c r="AA789" s="4" t="str">
        <f>IF(B789="","",VLOOKUP(B789,Sector!C:D,2,FALSE))</f>
        <v>OTH</v>
      </c>
      <c r="AB789" s="4" t="str">
        <f t="shared" si="25"/>
        <v>TCU-WS</v>
      </c>
      <c r="AC789" s="4"/>
      <c r="AD789" s="4"/>
      <c r="AE789" s="4"/>
      <c r="AF789" s="4"/>
      <c r="AG789" s="4"/>
    </row>
    <row r="790" spans="1:33" x14ac:dyDescent="0.25">
      <c r="A790" s="57">
        <v>42254.408721331019</v>
      </c>
      <c r="B790" s="32" t="s">
        <v>22</v>
      </c>
      <c r="C790" s="32" t="s">
        <v>392</v>
      </c>
      <c r="D790" s="32" t="s">
        <v>391</v>
      </c>
      <c r="E790" s="32" t="s">
        <v>6763</v>
      </c>
      <c r="F790" s="32" t="s">
        <v>6764</v>
      </c>
      <c r="G790" s="32" t="s">
        <v>258</v>
      </c>
      <c r="H790" s="32" t="s">
        <v>257</v>
      </c>
      <c r="I790" s="32" t="s">
        <v>2006</v>
      </c>
      <c r="J790" s="35">
        <v>0</v>
      </c>
      <c r="K790" s="35">
        <v>0</v>
      </c>
      <c r="L790" s="35">
        <v>0</v>
      </c>
      <c r="M790" s="35">
        <v>0</v>
      </c>
      <c r="N790" s="32" t="s">
        <v>17</v>
      </c>
      <c r="O790" s="32" t="s">
        <v>27</v>
      </c>
      <c r="P790" s="32">
        <v>6</v>
      </c>
      <c r="Q790" s="32"/>
      <c r="R790" s="39">
        <f t="shared" si="24"/>
        <v>1509</v>
      </c>
      <c r="S790" s="5" t="s">
        <v>51</v>
      </c>
      <c r="T790" s="5" t="s">
        <v>64</v>
      </c>
      <c r="U790" s="2"/>
      <c r="V790" s="2" t="str">
        <f>IF($J790+$L790=0,"nil",IF(OR($B790="TCU-WS",$B790=""),"non comm",IF(OR($G790="contract_cover",$H790="fixed price"),VLOOKUP($I790,'[1]mapping 2015'!$A:$B,2,FALSE),VLOOKUP($G790,'[1]mapping 2015'!$A:$B,2,FALSE))))</f>
        <v>nil</v>
      </c>
      <c r="W790" s="37">
        <f>IF(OR(V790="non comm",V790="nil",J790=0),0,IF(V790="SBM 2.1 IIPS",J790*VLOOKUP(N790,'[2]NGP%'!$C:$D,2,FALSE),J790*SUMIFS('[2]NGP%'!$D:$D,'[2]NGP%'!$A:$A,V790,'[2]NGP%'!$B:$B,AA790)))</f>
        <v>0</v>
      </c>
      <c r="X790" s="37">
        <f>IF(OR(V790="non comm",V790="nil",J790=0),0,IF(V790="SBM 2.1 IIPS",J790*VLOOKUP(N790,'[2]NGP%'!$C:$E,3,FALSE),J790*SUMIFS('[2]NGP%'!$E:$E,'[2]NGP%'!$A:$A,V790,'[2]NGP%'!$B:$B,AA790)))</f>
        <v>0</v>
      </c>
      <c r="Y790" s="32"/>
      <c r="Z790" s="54" t="str">
        <f>IF(MID(H790,1,4)="Item","Nil",IF(G790="contract_cover",VLOOKUP(I790,'svc type'!C:D,2,FALSE),VLOOKUP(G790,'svc type'!A:D,4,FALSE)))</f>
        <v>SVC</v>
      </c>
      <c r="AA790" s="4" t="str">
        <f>IF(B790="","",VLOOKUP(B790,Sector!C:D,2,FALSE))</f>
        <v>OTH</v>
      </c>
      <c r="AB790" s="4" t="str">
        <f t="shared" si="25"/>
        <v>TCU-WS</v>
      </c>
      <c r="AC790" s="4"/>
      <c r="AD790" s="4"/>
      <c r="AE790" s="4"/>
      <c r="AF790" s="4"/>
      <c r="AG790" s="4"/>
    </row>
    <row r="791" spans="1:33" x14ac:dyDescent="0.25">
      <c r="A791" s="57">
        <v>42254.408721331019</v>
      </c>
      <c r="B791" s="32" t="s">
        <v>22</v>
      </c>
      <c r="C791" s="32" t="s">
        <v>392</v>
      </c>
      <c r="D791" s="32" t="s">
        <v>391</v>
      </c>
      <c r="E791" s="32" t="s">
        <v>6763</v>
      </c>
      <c r="F791" s="32" t="s">
        <v>6764</v>
      </c>
      <c r="G791" s="32" t="s">
        <v>258</v>
      </c>
      <c r="H791" s="32" t="s">
        <v>257</v>
      </c>
      <c r="I791" s="32" t="s">
        <v>2006</v>
      </c>
      <c r="J791" s="35">
        <v>0</v>
      </c>
      <c r="K791" s="35">
        <v>0</v>
      </c>
      <c r="L791" s="35">
        <v>0</v>
      </c>
      <c r="M791" s="35">
        <v>0</v>
      </c>
      <c r="N791" s="32" t="s">
        <v>17</v>
      </c>
      <c r="O791" s="32" t="s">
        <v>27</v>
      </c>
      <c r="P791" s="32">
        <v>7</v>
      </c>
      <c r="Q791" s="32"/>
      <c r="R791" s="39">
        <f t="shared" si="24"/>
        <v>1509</v>
      </c>
      <c r="S791" s="5" t="s">
        <v>51</v>
      </c>
      <c r="T791" s="5" t="s">
        <v>64</v>
      </c>
      <c r="U791" s="2"/>
      <c r="V791" s="2" t="str">
        <f>IF($J791+$L791=0,"nil",IF(OR($B791="TCU-WS",$B791=""),"non comm",IF(OR($G791="contract_cover",$H791="fixed price"),VLOOKUP($I791,'[1]mapping 2015'!$A:$B,2,FALSE),VLOOKUP($G791,'[1]mapping 2015'!$A:$B,2,FALSE))))</f>
        <v>nil</v>
      </c>
      <c r="W791" s="37">
        <f>IF(OR(V791="non comm",V791="nil",J791=0),0,IF(V791="SBM 2.1 IIPS",J791*VLOOKUP(N791,'[2]NGP%'!$C:$D,2,FALSE),J791*SUMIFS('[2]NGP%'!$D:$D,'[2]NGP%'!$A:$A,V791,'[2]NGP%'!$B:$B,AA791)))</f>
        <v>0</v>
      </c>
      <c r="X791" s="37">
        <f>IF(OR(V791="non comm",V791="nil",J791=0),0,IF(V791="SBM 2.1 IIPS",J791*VLOOKUP(N791,'[2]NGP%'!$C:$E,3,FALSE),J791*SUMIFS('[2]NGP%'!$E:$E,'[2]NGP%'!$A:$A,V791,'[2]NGP%'!$B:$B,AA791)))</f>
        <v>0</v>
      </c>
      <c r="Y791" s="32"/>
      <c r="Z791" s="54" t="str">
        <f>IF(MID(H791,1,4)="Item","Nil",IF(G791="contract_cover",VLOOKUP(I791,'svc type'!C:D,2,FALSE),VLOOKUP(G791,'svc type'!A:D,4,FALSE)))</f>
        <v>SVC</v>
      </c>
      <c r="AA791" s="4" t="str">
        <f>IF(B791="","",VLOOKUP(B791,Sector!C:D,2,FALSE))</f>
        <v>OTH</v>
      </c>
      <c r="AB791" s="4" t="str">
        <f t="shared" si="25"/>
        <v>TCU-WS</v>
      </c>
      <c r="AC791" s="4"/>
      <c r="AD791" s="4"/>
      <c r="AE791" s="4"/>
      <c r="AF791" s="4"/>
      <c r="AG791" s="4"/>
    </row>
    <row r="792" spans="1:33" x14ac:dyDescent="0.25">
      <c r="A792" s="57">
        <v>42254.408721331019</v>
      </c>
      <c r="B792" s="32" t="s">
        <v>22</v>
      </c>
      <c r="C792" s="32" t="s">
        <v>392</v>
      </c>
      <c r="D792" s="32" t="s">
        <v>391</v>
      </c>
      <c r="E792" s="32" t="s">
        <v>6763</v>
      </c>
      <c r="F792" s="32" t="s">
        <v>6764</v>
      </c>
      <c r="G792" s="32" t="s">
        <v>258</v>
      </c>
      <c r="H792" s="32" t="s">
        <v>257</v>
      </c>
      <c r="I792" s="32" t="s">
        <v>2006</v>
      </c>
      <c r="J792" s="35">
        <v>0</v>
      </c>
      <c r="K792" s="35">
        <v>0</v>
      </c>
      <c r="L792" s="35">
        <v>0</v>
      </c>
      <c r="M792" s="35">
        <v>0</v>
      </c>
      <c r="N792" s="32" t="s">
        <v>17</v>
      </c>
      <c r="O792" s="32" t="s">
        <v>27</v>
      </c>
      <c r="P792" s="32">
        <v>10.5</v>
      </c>
      <c r="Q792" s="32"/>
      <c r="R792" s="39">
        <f t="shared" si="24"/>
        <v>1509</v>
      </c>
      <c r="S792" s="5" t="s">
        <v>51</v>
      </c>
      <c r="T792" s="5" t="s">
        <v>64</v>
      </c>
      <c r="U792" s="2"/>
      <c r="V792" s="2" t="str">
        <f>IF($J792+$L792=0,"nil",IF(OR($B792="TCU-WS",$B792=""),"non comm",IF(OR($G792="contract_cover",$H792="fixed price"),VLOOKUP($I792,'[1]mapping 2015'!$A:$B,2,FALSE),VLOOKUP($G792,'[1]mapping 2015'!$A:$B,2,FALSE))))</f>
        <v>nil</v>
      </c>
      <c r="W792" s="37">
        <f>IF(OR(V792="non comm",V792="nil",J792=0),0,IF(V792="SBM 2.1 IIPS",J792*VLOOKUP(N792,'[2]NGP%'!$C:$D,2,FALSE),J792*SUMIFS('[2]NGP%'!$D:$D,'[2]NGP%'!$A:$A,V792,'[2]NGP%'!$B:$B,AA792)))</f>
        <v>0</v>
      </c>
      <c r="X792" s="37">
        <f>IF(OR(V792="non comm",V792="nil",J792=0),0,IF(V792="SBM 2.1 IIPS",J792*VLOOKUP(N792,'[2]NGP%'!$C:$E,3,FALSE),J792*SUMIFS('[2]NGP%'!$E:$E,'[2]NGP%'!$A:$A,V792,'[2]NGP%'!$B:$B,AA792)))</f>
        <v>0</v>
      </c>
      <c r="Y792" s="32"/>
      <c r="Z792" s="54" t="str">
        <f>IF(MID(H792,1,4)="Item","Nil",IF(G792="contract_cover",VLOOKUP(I792,'svc type'!C:D,2,FALSE),VLOOKUP(G792,'svc type'!A:D,4,FALSE)))</f>
        <v>SVC</v>
      </c>
      <c r="AA792" s="4" t="str">
        <f>IF(B792="","",VLOOKUP(B792,Sector!C:D,2,FALSE))</f>
        <v>OTH</v>
      </c>
      <c r="AB792" s="4" t="str">
        <f t="shared" si="25"/>
        <v>TCU-WS</v>
      </c>
      <c r="AC792" s="4"/>
      <c r="AD792" s="4"/>
      <c r="AE792" s="4"/>
      <c r="AF792" s="4"/>
      <c r="AG792" s="4"/>
    </row>
    <row r="793" spans="1:33" x14ac:dyDescent="0.25">
      <c r="A793" s="57">
        <v>42254.414405983793</v>
      </c>
      <c r="B793" s="32" t="s">
        <v>22</v>
      </c>
      <c r="C793" s="32" t="s">
        <v>2020</v>
      </c>
      <c r="D793" s="32" t="s">
        <v>2021</v>
      </c>
      <c r="E793" s="32" t="s">
        <v>6765</v>
      </c>
      <c r="F793" s="32" t="s">
        <v>6766</v>
      </c>
      <c r="G793" s="32" t="s">
        <v>25</v>
      </c>
      <c r="H793" s="32" t="s">
        <v>26</v>
      </c>
      <c r="I793" s="32" t="s">
        <v>2006</v>
      </c>
      <c r="J793" s="35">
        <v>0</v>
      </c>
      <c r="K793" s="35">
        <v>0</v>
      </c>
      <c r="L793" s="35">
        <v>11.25</v>
      </c>
      <c r="M793" s="35">
        <v>0</v>
      </c>
      <c r="N793" s="32" t="s">
        <v>19</v>
      </c>
      <c r="O793" s="32" t="s">
        <v>325</v>
      </c>
      <c r="P793" s="32">
        <v>2</v>
      </c>
      <c r="Q793" s="32"/>
      <c r="R793" s="39">
        <f t="shared" si="24"/>
        <v>1509</v>
      </c>
      <c r="S793" s="5" t="s">
        <v>51</v>
      </c>
      <c r="T793" s="5" t="s">
        <v>64</v>
      </c>
      <c r="U793" s="2"/>
      <c r="V793" s="2" t="str">
        <f>IF($J793+$L793=0,"nil",IF(OR($B793="TCU-WS",$B793=""),"non comm",IF(OR($G793="contract_cover",$H793="fixed price"),VLOOKUP($I793,'[1]mapping 2015'!$A:$B,2,FALSE),VLOOKUP($G793,'[1]mapping 2015'!$A:$B,2,FALSE))))</f>
        <v>non comm</v>
      </c>
      <c r="W793" s="37">
        <f>IF(OR(V793="non comm",V793="nil",J793=0),0,IF(V793="SBM 2.1 IIPS",J793*VLOOKUP(N793,'[2]NGP%'!$C:$D,2,FALSE),J793*SUMIFS('[2]NGP%'!$D:$D,'[2]NGP%'!$A:$A,V793,'[2]NGP%'!$B:$B,AA793)))</f>
        <v>0</v>
      </c>
      <c r="X793" s="37">
        <f>IF(OR(V793="non comm",V793="nil",J793=0),0,IF(V793="SBM 2.1 IIPS",J793*VLOOKUP(N793,'[2]NGP%'!$C:$E,3,FALSE),J793*SUMIFS('[2]NGP%'!$E:$E,'[2]NGP%'!$A:$A,V793,'[2]NGP%'!$B:$B,AA793)))</f>
        <v>0</v>
      </c>
      <c r="Y793" s="32"/>
      <c r="Z793" s="54" t="str">
        <f>IF(MID(H793,1,4)="Item","Nil",IF(G793="contract_cover",VLOOKUP(I793,'svc type'!C:D,2,FALSE),VLOOKUP(G793,'svc type'!A:D,4,FALSE)))</f>
        <v>IIPS</v>
      </c>
      <c r="AA793" s="4" t="str">
        <f>IF(B793="","",VLOOKUP(B793,Sector!C:D,2,FALSE))</f>
        <v>OTH</v>
      </c>
      <c r="AB793" s="4" t="str">
        <f t="shared" si="25"/>
        <v>TCU-WS</v>
      </c>
      <c r="AC793" s="4"/>
      <c r="AD793" s="4"/>
      <c r="AE793" s="4"/>
      <c r="AF793" s="4"/>
      <c r="AG793" s="4"/>
    </row>
    <row r="794" spans="1:33" x14ac:dyDescent="0.25">
      <c r="A794" s="57">
        <v>42254.416874039351</v>
      </c>
      <c r="B794" s="32" t="s">
        <v>22</v>
      </c>
      <c r="C794" s="32" t="s">
        <v>5389</v>
      </c>
      <c r="D794" s="32" t="s">
        <v>5390</v>
      </c>
      <c r="E794" s="32" t="s">
        <v>6767</v>
      </c>
      <c r="F794" s="32" t="s">
        <v>6768</v>
      </c>
      <c r="G794" s="32" t="s">
        <v>25</v>
      </c>
      <c r="H794" s="32" t="s">
        <v>26</v>
      </c>
      <c r="I794" s="32" t="s">
        <v>2006</v>
      </c>
      <c r="J794" s="35">
        <v>0</v>
      </c>
      <c r="K794" s="35">
        <v>0</v>
      </c>
      <c r="L794" s="35">
        <v>0</v>
      </c>
      <c r="M794" s="35">
        <v>0</v>
      </c>
      <c r="N794" s="32" t="s">
        <v>19</v>
      </c>
      <c r="O794" s="32" t="s">
        <v>24</v>
      </c>
      <c r="P794" s="32">
        <v>0.5</v>
      </c>
      <c r="Q794" s="32"/>
      <c r="R794" s="39">
        <f t="shared" si="24"/>
        <v>1509</v>
      </c>
      <c r="S794" s="5" t="s">
        <v>51</v>
      </c>
      <c r="T794" s="5" t="s">
        <v>64</v>
      </c>
      <c r="U794" s="2"/>
      <c r="V794" s="2" t="str">
        <f>IF($J794+$L794=0,"nil",IF(OR($B794="TCU-WS",$B794=""),"non comm",IF(OR($G794="contract_cover",$H794="fixed price"),VLOOKUP($I794,'[1]mapping 2015'!$A:$B,2,FALSE),VLOOKUP($G794,'[1]mapping 2015'!$A:$B,2,FALSE))))</f>
        <v>nil</v>
      </c>
      <c r="W794" s="37">
        <f>IF(OR(V794="non comm",V794="nil",J794=0),0,IF(V794="SBM 2.1 IIPS",J794*VLOOKUP(N794,'[2]NGP%'!$C:$D,2,FALSE),J794*SUMIFS('[2]NGP%'!$D:$D,'[2]NGP%'!$A:$A,V794,'[2]NGP%'!$B:$B,AA794)))</f>
        <v>0</v>
      </c>
      <c r="X794" s="37">
        <f>IF(OR(V794="non comm",V794="nil",J794=0),0,IF(V794="SBM 2.1 IIPS",J794*VLOOKUP(N794,'[2]NGP%'!$C:$E,3,FALSE),J794*SUMIFS('[2]NGP%'!$E:$E,'[2]NGP%'!$A:$A,V794,'[2]NGP%'!$B:$B,AA794)))</f>
        <v>0</v>
      </c>
      <c r="Y794" s="32"/>
      <c r="Z794" s="54" t="str">
        <f>IF(MID(H794,1,4)="Item","Nil",IF(G794="contract_cover",VLOOKUP(I794,'svc type'!C:D,2,FALSE),VLOOKUP(G794,'svc type'!A:D,4,FALSE)))</f>
        <v>IIPS</v>
      </c>
      <c r="AA794" s="4" t="str">
        <f>IF(B794="","",VLOOKUP(B794,Sector!C:D,2,FALSE))</f>
        <v>OTH</v>
      </c>
      <c r="AB794" s="4" t="str">
        <f t="shared" si="25"/>
        <v>TCU-WS</v>
      </c>
      <c r="AC794" s="4"/>
      <c r="AD794" s="4"/>
      <c r="AE794" s="4"/>
      <c r="AF794" s="4"/>
      <c r="AG794" s="4"/>
    </row>
    <row r="795" spans="1:33" x14ac:dyDescent="0.25">
      <c r="A795" s="57">
        <v>42254.416874039351</v>
      </c>
      <c r="B795" s="32" t="s">
        <v>22</v>
      </c>
      <c r="C795" s="32" t="s">
        <v>5389</v>
      </c>
      <c r="D795" s="32" t="s">
        <v>5390</v>
      </c>
      <c r="E795" s="32" t="s">
        <v>6767</v>
      </c>
      <c r="F795" s="32" t="s">
        <v>6768</v>
      </c>
      <c r="G795" s="32" t="s">
        <v>479</v>
      </c>
      <c r="H795" s="32" t="s">
        <v>478</v>
      </c>
      <c r="I795" s="32" t="s">
        <v>2006</v>
      </c>
      <c r="J795" s="35">
        <v>0</v>
      </c>
      <c r="K795" s="35">
        <v>59</v>
      </c>
      <c r="L795" s="35">
        <v>0</v>
      </c>
      <c r="M795" s="35">
        <v>0</v>
      </c>
      <c r="N795" s="32" t="s">
        <v>19</v>
      </c>
      <c r="O795" s="32" t="s">
        <v>24</v>
      </c>
      <c r="P795" s="32">
        <v>1</v>
      </c>
      <c r="Q795" s="32"/>
      <c r="R795" s="39">
        <f t="shared" si="24"/>
        <v>1509</v>
      </c>
      <c r="S795" s="5" t="s">
        <v>51</v>
      </c>
      <c r="T795" s="5" t="s">
        <v>64</v>
      </c>
      <c r="U795" s="2"/>
      <c r="V795" s="2" t="str">
        <f>IF($J795+$L795=0,"nil",IF(OR($B795="TCU-WS",$B795=""),"non comm",IF(OR($G795="contract_cover",$H795="fixed price"),VLOOKUP($I795,'[1]mapping 2015'!$A:$B,2,FALSE),VLOOKUP($G795,'[1]mapping 2015'!$A:$B,2,FALSE))))</f>
        <v>nil</v>
      </c>
      <c r="W795" s="37">
        <f>IF(OR(V795="non comm",V795="nil",J795=0),0,IF(V795="SBM 2.1 IIPS",J795*VLOOKUP(N795,'[2]NGP%'!$C:$D,2,FALSE),J795*SUMIFS('[2]NGP%'!$D:$D,'[2]NGP%'!$A:$A,V795,'[2]NGP%'!$B:$B,AA795)))</f>
        <v>0</v>
      </c>
      <c r="X795" s="37">
        <f>IF(OR(V795="non comm",V795="nil",J795=0),0,IF(V795="SBM 2.1 IIPS",J795*VLOOKUP(N795,'[2]NGP%'!$C:$E,3,FALSE),J795*SUMIFS('[2]NGP%'!$E:$E,'[2]NGP%'!$A:$A,V795,'[2]NGP%'!$B:$B,AA795)))</f>
        <v>0</v>
      </c>
      <c r="Y795" s="32"/>
      <c r="Z795" s="54" t="str">
        <f>IF(MID(H795,1,4)="Item","Nil",IF(G795="contract_cover",VLOOKUP(I795,'svc type'!C:D,2,FALSE),VLOOKUP(G795,'svc type'!A:D,4,FALSE)))</f>
        <v>Part</v>
      </c>
      <c r="AA795" s="4" t="str">
        <f>IF(B795="","",VLOOKUP(B795,Sector!C:D,2,FALSE))</f>
        <v>OTH</v>
      </c>
      <c r="AB795" s="4" t="str">
        <f t="shared" si="25"/>
        <v>TCU-WS</v>
      </c>
      <c r="AC795" s="4"/>
      <c r="AD795" s="4"/>
      <c r="AE795" s="4"/>
      <c r="AF795" s="4"/>
      <c r="AG795" s="4"/>
    </row>
    <row r="796" spans="1:33" x14ac:dyDescent="0.25">
      <c r="A796" s="57">
        <v>42254.416874039351</v>
      </c>
      <c r="B796" s="32" t="s">
        <v>22</v>
      </c>
      <c r="C796" s="32" t="s">
        <v>5389</v>
      </c>
      <c r="D796" s="32" t="s">
        <v>5390</v>
      </c>
      <c r="E796" s="32" t="s">
        <v>6767</v>
      </c>
      <c r="F796" s="32" t="s">
        <v>6768</v>
      </c>
      <c r="G796" s="32" t="s">
        <v>29</v>
      </c>
      <c r="H796" s="32" t="s">
        <v>30</v>
      </c>
      <c r="I796" s="32" t="s">
        <v>2006</v>
      </c>
      <c r="J796" s="35">
        <v>0</v>
      </c>
      <c r="K796" s="35">
        <v>0</v>
      </c>
      <c r="L796" s="35">
        <v>0</v>
      </c>
      <c r="M796" s="35">
        <v>5.24</v>
      </c>
      <c r="N796" s="32" t="s">
        <v>19</v>
      </c>
      <c r="O796" s="32" t="s">
        <v>24</v>
      </c>
      <c r="P796" s="32">
        <v>1</v>
      </c>
      <c r="Q796" s="32"/>
      <c r="R796" s="39">
        <f t="shared" si="24"/>
        <v>1509</v>
      </c>
      <c r="S796" s="5" t="s">
        <v>51</v>
      </c>
      <c r="T796" s="5" t="s">
        <v>64</v>
      </c>
      <c r="U796" s="2"/>
      <c r="V796" s="2" t="str">
        <f>IF($J796+$L796=0,"nil",IF(OR($B796="TCU-WS",$B796=""),"non comm",IF(OR($G796="contract_cover",$H796="fixed price"),VLOOKUP($I796,'[1]mapping 2015'!$A:$B,2,FALSE),VLOOKUP($G796,'[1]mapping 2015'!$A:$B,2,FALSE))))</f>
        <v>nil</v>
      </c>
      <c r="W796" s="37">
        <f>IF(OR(V796="non comm",V796="nil",J796=0),0,IF(V796="SBM 2.1 IIPS",J796*VLOOKUP(N796,'[2]NGP%'!$C:$D,2,FALSE),J796*SUMIFS('[2]NGP%'!$D:$D,'[2]NGP%'!$A:$A,V796,'[2]NGP%'!$B:$B,AA796)))</f>
        <v>0</v>
      </c>
      <c r="X796" s="37">
        <f>IF(OR(V796="non comm",V796="nil",J796=0),0,IF(V796="SBM 2.1 IIPS",J796*VLOOKUP(N796,'[2]NGP%'!$C:$E,3,FALSE),J796*SUMIFS('[2]NGP%'!$E:$E,'[2]NGP%'!$A:$A,V796,'[2]NGP%'!$B:$B,AA796)))</f>
        <v>0</v>
      </c>
      <c r="Y796" s="32"/>
      <c r="Z796" s="54" t="str">
        <f>IF(MID(H796,1,4)="Item","Nil",IF(G796="contract_cover",VLOOKUP(I796,'svc type'!C:D,2,FALSE),VLOOKUP(G796,'svc type'!A:D,4,FALSE)))</f>
        <v>Exp</v>
      </c>
      <c r="AA796" s="4" t="str">
        <f>IF(B796="","",VLOOKUP(B796,Sector!C:D,2,FALSE))</f>
        <v>OTH</v>
      </c>
      <c r="AB796" s="4" t="str">
        <f t="shared" si="25"/>
        <v>TCU-WS</v>
      </c>
      <c r="AC796" s="4"/>
      <c r="AD796" s="4"/>
      <c r="AE796" s="4"/>
      <c r="AF796" s="4"/>
      <c r="AG796" s="4"/>
    </row>
    <row r="797" spans="1:33" x14ac:dyDescent="0.25">
      <c r="A797" s="57">
        <v>42254.416874039351</v>
      </c>
      <c r="B797" s="32" t="s">
        <v>22</v>
      </c>
      <c r="C797" s="32" t="s">
        <v>5389</v>
      </c>
      <c r="D797" s="32" t="s">
        <v>5390</v>
      </c>
      <c r="E797" s="32" t="s">
        <v>6767</v>
      </c>
      <c r="F797" s="32" t="s">
        <v>6768</v>
      </c>
      <c r="G797" s="32" t="s">
        <v>380</v>
      </c>
      <c r="H797" s="32" t="s">
        <v>379</v>
      </c>
      <c r="I797" s="32" t="s">
        <v>2006</v>
      </c>
      <c r="J797" s="35">
        <v>0</v>
      </c>
      <c r="K797" s="35">
        <v>0</v>
      </c>
      <c r="L797" s="35">
        <v>0</v>
      </c>
      <c r="M797" s="35">
        <v>2</v>
      </c>
      <c r="N797" s="32" t="s">
        <v>19</v>
      </c>
      <c r="O797" s="32" t="s">
        <v>24</v>
      </c>
      <c r="P797" s="32">
        <v>1</v>
      </c>
      <c r="Q797" s="32"/>
      <c r="R797" s="39">
        <f t="shared" si="24"/>
        <v>1509</v>
      </c>
      <c r="S797" s="5" t="s">
        <v>51</v>
      </c>
      <c r="T797" s="5" t="s">
        <v>64</v>
      </c>
      <c r="U797" s="2"/>
      <c r="V797" s="2" t="str">
        <f>IF($J797+$L797=0,"nil",IF(OR($B797="TCU-WS",$B797=""),"non comm",IF(OR($G797="contract_cover",$H797="fixed price"),VLOOKUP($I797,'[1]mapping 2015'!$A:$B,2,FALSE),VLOOKUP($G797,'[1]mapping 2015'!$A:$B,2,FALSE))))</f>
        <v>nil</v>
      </c>
      <c r="W797" s="37">
        <f>IF(OR(V797="non comm",V797="nil",J797=0),0,IF(V797="SBM 2.1 IIPS",J797*VLOOKUP(N797,'[2]NGP%'!$C:$D,2,FALSE),J797*SUMIFS('[2]NGP%'!$D:$D,'[2]NGP%'!$A:$A,V797,'[2]NGP%'!$B:$B,AA797)))</f>
        <v>0</v>
      </c>
      <c r="X797" s="37">
        <f>IF(OR(V797="non comm",V797="nil",J797=0),0,IF(V797="SBM 2.1 IIPS",J797*VLOOKUP(N797,'[2]NGP%'!$C:$E,3,FALSE),J797*SUMIFS('[2]NGP%'!$E:$E,'[2]NGP%'!$A:$A,V797,'[2]NGP%'!$B:$B,AA797)))</f>
        <v>0</v>
      </c>
      <c r="Y797" s="32"/>
      <c r="Z797" s="54" t="str">
        <f>IF(MID(H797,1,4)="Item","Nil",IF(G797="contract_cover",VLOOKUP(I797,'svc type'!C:D,2,FALSE),VLOOKUP(G797,'svc type'!A:D,4,FALSE)))</f>
        <v>Exp</v>
      </c>
      <c r="AA797" s="4" t="str">
        <f>IF(B797="","",VLOOKUP(B797,Sector!C:D,2,FALSE))</f>
        <v>OTH</v>
      </c>
      <c r="AB797" s="4" t="str">
        <f t="shared" si="25"/>
        <v>TCU-WS</v>
      </c>
      <c r="AC797" s="4"/>
      <c r="AD797" s="4"/>
      <c r="AE797" s="4"/>
      <c r="AF797" s="4"/>
      <c r="AG797" s="4"/>
    </row>
    <row r="798" spans="1:33" x14ac:dyDescent="0.25">
      <c r="A798" s="57">
        <v>42254.424566666668</v>
      </c>
      <c r="B798" s="32"/>
      <c r="C798" s="32" t="s">
        <v>4989</v>
      </c>
      <c r="D798" s="32" t="s">
        <v>334</v>
      </c>
      <c r="E798" s="32" t="s">
        <v>6769</v>
      </c>
      <c r="F798" s="32" t="s">
        <v>6770</v>
      </c>
      <c r="G798" s="32" t="s">
        <v>58</v>
      </c>
      <c r="H798" s="32" t="s">
        <v>59</v>
      </c>
      <c r="I798" s="32" t="s">
        <v>2006</v>
      </c>
      <c r="J798" s="35">
        <v>0</v>
      </c>
      <c r="K798" s="35">
        <v>0</v>
      </c>
      <c r="L798" s="35">
        <v>0</v>
      </c>
      <c r="M798" s="35">
        <v>0</v>
      </c>
      <c r="N798" s="32" t="s">
        <v>19</v>
      </c>
      <c r="O798" s="32" t="s">
        <v>322</v>
      </c>
      <c r="P798" s="32">
        <v>0</v>
      </c>
      <c r="Q798" s="32"/>
      <c r="R798" s="39">
        <f t="shared" si="24"/>
        <v>1509</v>
      </c>
      <c r="S798" s="5" t="s">
        <v>51</v>
      </c>
      <c r="T798" s="5" t="s">
        <v>64</v>
      </c>
      <c r="U798" s="2"/>
      <c r="V798" s="2" t="str">
        <f>IF($J798+$L798=0,"nil",IF(OR($B798="TCU-WS",$B798=""),"non comm",IF(OR($G798="contract_cover",$H798="fixed price"),VLOOKUP($I798,'[1]mapping 2015'!$A:$B,2,FALSE),VLOOKUP($G798,'[1]mapping 2015'!$A:$B,2,FALSE))))</f>
        <v>nil</v>
      </c>
      <c r="W798" s="37">
        <f>IF(OR(V798="non comm",V798="nil",J798=0),0,IF(V798="SBM 2.1 IIPS",J798*VLOOKUP(N798,'[2]NGP%'!$C:$D,2,FALSE),J798*SUMIFS('[2]NGP%'!$D:$D,'[2]NGP%'!$A:$A,V798,'[2]NGP%'!$B:$B,AA798)))</f>
        <v>0</v>
      </c>
      <c r="X798" s="37">
        <f>IF(OR(V798="non comm",V798="nil",J798=0),0,IF(V798="SBM 2.1 IIPS",J798*VLOOKUP(N798,'[2]NGP%'!$C:$E,3,FALSE),J798*SUMIFS('[2]NGP%'!$E:$E,'[2]NGP%'!$A:$A,V798,'[2]NGP%'!$B:$B,AA798)))</f>
        <v>0</v>
      </c>
      <c r="Y798" s="32"/>
      <c r="Z798" s="54" t="str">
        <f>IF(MID(H798,1,4)="Item","Nil",IF(G798="contract_cover",VLOOKUP(I798,'svc type'!C:D,2,FALSE),VLOOKUP(G798,'svc type'!A:D,4,FALSE)))</f>
        <v>SVC</v>
      </c>
      <c r="AA798" s="4" t="str">
        <f>IF(B798="","",VLOOKUP(B798,Sector!C:D,2,FALSE))</f>
        <v/>
      </c>
      <c r="AB798" s="4">
        <f t="shared" si="25"/>
        <v>0</v>
      </c>
      <c r="AC798" s="4"/>
      <c r="AD798" s="4"/>
      <c r="AE798" s="4"/>
      <c r="AF798" s="4"/>
      <c r="AG798" s="4"/>
    </row>
    <row r="799" spans="1:33" x14ac:dyDescent="0.25">
      <c r="A799" s="57">
        <v>42254.435012881942</v>
      </c>
      <c r="B799" s="32" t="s">
        <v>22</v>
      </c>
      <c r="C799" s="32" t="s">
        <v>283</v>
      </c>
      <c r="D799" s="32" t="s">
        <v>282</v>
      </c>
      <c r="E799" s="32" t="s">
        <v>6771</v>
      </c>
      <c r="F799" s="32" t="s">
        <v>6772</v>
      </c>
      <c r="G799" s="32" t="s">
        <v>25</v>
      </c>
      <c r="H799" s="32" t="s">
        <v>26</v>
      </c>
      <c r="I799" s="32" t="s">
        <v>2006</v>
      </c>
      <c r="J799" s="35">
        <v>0</v>
      </c>
      <c r="K799" s="35">
        <v>0</v>
      </c>
      <c r="L799" s="35">
        <v>0</v>
      </c>
      <c r="M799" s="35">
        <v>0</v>
      </c>
      <c r="N799" s="32" t="s">
        <v>19</v>
      </c>
      <c r="O799" s="32" t="s">
        <v>24</v>
      </c>
      <c r="P799" s="32">
        <v>1</v>
      </c>
      <c r="Q799" s="32"/>
      <c r="R799" s="39">
        <f t="shared" si="24"/>
        <v>1509</v>
      </c>
      <c r="S799" s="5" t="s">
        <v>51</v>
      </c>
      <c r="T799" s="5" t="s">
        <v>64</v>
      </c>
      <c r="U799" s="2"/>
      <c r="V799" s="2" t="str">
        <f>IF($J799+$L799=0,"nil",IF(OR($B799="TCU-WS",$B799=""),"non comm",IF(OR($G799="contract_cover",$H799="fixed price"),VLOOKUP($I799,'[1]mapping 2015'!$A:$B,2,FALSE),VLOOKUP($G799,'[1]mapping 2015'!$A:$B,2,FALSE))))</f>
        <v>nil</v>
      </c>
      <c r="W799" s="37">
        <f>IF(OR(V799="non comm",V799="nil",J799=0),0,IF(V799="SBM 2.1 IIPS",J799*VLOOKUP(N799,'[2]NGP%'!$C:$D,2,FALSE),J799*SUMIFS('[2]NGP%'!$D:$D,'[2]NGP%'!$A:$A,V799,'[2]NGP%'!$B:$B,AA799)))</f>
        <v>0</v>
      </c>
      <c r="X799" s="37">
        <f>IF(OR(V799="non comm",V799="nil",J799=0),0,IF(V799="SBM 2.1 IIPS",J799*VLOOKUP(N799,'[2]NGP%'!$C:$E,3,FALSE),J799*SUMIFS('[2]NGP%'!$E:$E,'[2]NGP%'!$A:$A,V799,'[2]NGP%'!$B:$B,AA799)))</f>
        <v>0</v>
      </c>
      <c r="Y799" s="32"/>
      <c r="Z799" s="54" t="str">
        <f>IF(MID(H799,1,4)="Item","Nil",IF(G799="contract_cover",VLOOKUP(I799,'svc type'!C:D,2,FALSE),VLOOKUP(G799,'svc type'!A:D,4,FALSE)))</f>
        <v>IIPS</v>
      </c>
      <c r="AA799" s="4" t="str">
        <f>IF(B799="","",VLOOKUP(B799,Sector!C:D,2,FALSE))</f>
        <v>OTH</v>
      </c>
      <c r="AB799" s="4" t="str">
        <f t="shared" si="25"/>
        <v>TCU-WS</v>
      </c>
      <c r="AC799" s="4"/>
      <c r="AD799" s="4"/>
      <c r="AE799" s="4"/>
      <c r="AF799" s="4"/>
      <c r="AG799" s="4"/>
    </row>
    <row r="800" spans="1:33" x14ac:dyDescent="0.25">
      <c r="A800" s="57">
        <v>42254.435012881942</v>
      </c>
      <c r="B800" s="32" t="s">
        <v>22</v>
      </c>
      <c r="C800" s="32" t="s">
        <v>283</v>
      </c>
      <c r="D800" s="32" t="s">
        <v>282</v>
      </c>
      <c r="E800" s="32" t="s">
        <v>6771</v>
      </c>
      <c r="F800" s="32" t="s">
        <v>6772</v>
      </c>
      <c r="G800" s="32" t="s">
        <v>29</v>
      </c>
      <c r="H800" s="32" t="s">
        <v>30</v>
      </c>
      <c r="I800" s="32" t="s">
        <v>2006</v>
      </c>
      <c r="J800" s="35">
        <v>0</v>
      </c>
      <c r="K800" s="35">
        <v>0</v>
      </c>
      <c r="L800" s="35">
        <v>0</v>
      </c>
      <c r="M800" s="35">
        <v>3.6</v>
      </c>
      <c r="N800" s="32" t="s">
        <v>19</v>
      </c>
      <c r="O800" s="32" t="s">
        <v>24</v>
      </c>
      <c r="P800" s="32">
        <v>1</v>
      </c>
      <c r="Q800" s="32"/>
      <c r="R800" s="39">
        <f t="shared" si="24"/>
        <v>1509</v>
      </c>
      <c r="S800" s="5" t="s">
        <v>51</v>
      </c>
      <c r="T800" s="5" t="s">
        <v>64</v>
      </c>
      <c r="U800" s="2"/>
      <c r="V800" s="2" t="str">
        <f>IF($J800+$L800=0,"nil",IF(OR($B800="TCU-WS",$B800=""),"non comm",IF(OR($G800="contract_cover",$H800="fixed price"),VLOOKUP($I800,'[1]mapping 2015'!$A:$B,2,FALSE),VLOOKUP($G800,'[1]mapping 2015'!$A:$B,2,FALSE))))</f>
        <v>nil</v>
      </c>
      <c r="W800" s="37">
        <f>IF(OR(V800="non comm",V800="nil",J800=0),0,IF(V800="SBM 2.1 IIPS",J800*VLOOKUP(N800,'[2]NGP%'!$C:$D,2,FALSE),J800*SUMIFS('[2]NGP%'!$D:$D,'[2]NGP%'!$A:$A,V800,'[2]NGP%'!$B:$B,AA800)))</f>
        <v>0</v>
      </c>
      <c r="X800" s="37">
        <f>IF(OR(V800="non comm",V800="nil",J800=0),0,IF(V800="SBM 2.1 IIPS",J800*VLOOKUP(N800,'[2]NGP%'!$C:$E,3,FALSE),J800*SUMIFS('[2]NGP%'!$E:$E,'[2]NGP%'!$A:$A,V800,'[2]NGP%'!$B:$B,AA800)))</f>
        <v>0</v>
      </c>
      <c r="Y800" s="32"/>
      <c r="Z800" s="54" t="str">
        <f>IF(MID(H800,1,4)="Item","Nil",IF(G800="contract_cover",VLOOKUP(I800,'svc type'!C:D,2,FALSE),VLOOKUP(G800,'svc type'!A:D,4,FALSE)))</f>
        <v>Exp</v>
      </c>
      <c r="AA800" s="4" t="str">
        <f>IF(B800="","",VLOOKUP(B800,Sector!C:D,2,FALSE))</f>
        <v>OTH</v>
      </c>
      <c r="AB800" s="4" t="str">
        <f t="shared" si="25"/>
        <v>TCU-WS</v>
      </c>
      <c r="AC800" s="4"/>
      <c r="AD800" s="4"/>
      <c r="AE800" s="4"/>
      <c r="AF800" s="4"/>
      <c r="AG800" s="4"/>
    </row>
    <row r="801" spans="1:33" x14ac:dyDescent="0.25">
      <c r="A801" s="57">
        <v>42254.435012881942</v>
      </c>
      <c r="B801" s="32" t="s">
        <v>22</v>
      </c>
      <c r="C801" s="32" t="s">
        <v>283</v>
      </c>
      <c r="D801" s="32" t="s">
        <v>282</v>
      </c>
      <c r="E801" s="32" t="s">
        <v>6771</v>
      </c>
      <c r="F801" s="32" t="s">
        <v>6772</v>
      </c>
      <c r="G801" s="32" t="s">
        <v>759</v>
      </c>
      <c r="H801" s="32" t="s">
        <v>758</v>
      </c>
      <c r="I801" s="32" t="s">
        <v>2006</v>
      </c>
      <c r="J801" s="35">
        <v>0</v>
      </c>
      <c r="K801" s="35">
        <v>182.55</v>
      </c>
      <c r="L801" s="35">
        <v>0</v>
      </c>
      <c r="M801" s="35">
        <v>0</v>
      </c>
      <c r="N801" s="32" t="s">
        <v>19</v>
      </c>
      <c r="O801" s="32" t="s">
        <v>24</v>
      </c>
      <c r="P801" s="32">
        <v>1</v>
      </c>
      <c r="Q801" s="32"/>
      <c r="R801" s="39">
        <f t="shared" si="24"/>
        <v>1509</v>
      </c>
      <c r="S801" s="5" t="s">
        <v>51</v>
      </c>
      <c r="T801" s="5" t="s">
        <v>64</v>
      </c>
      <c r="U801" s="2"/>
      <c r="V801" s="2" t="str">
        <f>IF($J801+$L801=0,"nil",IF(OR($B801="TCU-WS",$B801=""),"non comm",IF(OR($G801="contract_cover",$H801="fixed price"),VLOOKUP($I801,'[1]mapping 2015'!$A:$B,2,FALSE),VLOOKUP($G801,'[1]mapping 2015'!$A:$B,2,FALSE))))</f>
        <v>nil</v>
      </c>
      <c r="W801" s="37">
        <f>IF(OR(V801="non comm",V801="nil",J801=0),0,IF(V801="SBM 2.1 IIPS",J801*VLOOKUP(N801,'[2]NGP%'!$C:$D,2,FALSE),J801*SUMIFS('[2]NGP%'!$D:$D,'[2]NGP%'!$A:$A,V801,'[2]NGP%'!$B:$B,AA801)))</f>
        <v>0</v>
      </c>
      <c r="X801" s="37">
        <f>IF(OR(V801="non comm",V801="nil",J801=0),0,IF(V801="SBM 2.1 IIPS",J801*VLOOKUP(N801,'[2]NGP%'!$C:$E,3,FALSE),J801*SUMIFS('[2]NGP%'!$E:$E,'[2]NGP%'!$A:$A,V801,'[2]NGP%'!$B:$B,AA801)))</f>
        <v>0</v>
      </c>
      <c r="Y801" s="32"/>
      <c r="Z801" s="54" t="str">
        <f>IF(MID(H801,1,4)="Item","Nil",IF(G801="contract_cover",VLOOKUP(I801,'svc type'!C:D,2,FALSE),VLOOKUP(G801,'svc type'!A:D,4,FALSE)))</f>
        <v>Part</v>
      </c>
      <c r="AA801" s="4" t="str">
        <f>IF(B801="","",VLOOKUP(B801,Sector!C:D,2,FALSE))</f>
        <v>OTH</v>
      </c>
      <c r="AB801" s="4" t="str">
        <f t="shared" si="25"/>
        <v>TCU-WS</v>
      </c>
      <c r="AC801" s="4"/>
      <c r="AD801" s="4"/>
      <c r="AE801" s="4"/>
      <c r="AF801" s="4"/>
      <c r="AG801" s="4"/>
    </row>
    <row r="802" spans="1:33" x14ac:dyDescent="0.25">
      <c r="A802" s="57">
        <v>42254.437029363427</v>
      </c>
      <c r="B802" s="32" t="s">
        <v>22</v>
      </c>
      <c r="C802" s="32" t="s">
        <v>5566</v>
      </c>
      <c r="D802" s="32" t="s">
        <v>5567</v>
      </c>
      <c r="E802" s="32" t="s">
        <v>6773</v>
      </c>
      <c r="F802" s="32" t="s">
        <v>6774</v>
      </c>
      <c r="G802" s="32" t="s">
        <v>25</v>
      </c>
      <c r="H802" s="32" t="s">
        <v>26</v>
      </c>
      <c r="I802" s="32" t="s">
        <v>2006</v>
      </c>
      <c r="J802" s="35">
        <v>0</v>
      </c>
      <c r="K802" s="35">
        <v>0</v>
      </c>
      <c r="L802" s="35">
        <v>0</v>
      </c>
      <c r="M802" s="35">
        <v>0</v>
      </c>
      <c r="N802" s="32" t="s">
        <v>19</v>
      </c>
      <c r="O802" s="32" t="s">
        <v>357</v>
      </c>
      <c r="P802" s="32">
        <v>1.25</v>
      </c>
      <c r="Q802" s="32"/>
      <c r="R802" s="39">
        <f t="shared" si="24"/>
        <v>1509</v>
      </c>
      <c r="S802" s="5" t="s">
        <v>51</v>
      </c>
      <c r="T802" s="5" t="s">
        <v>64</v>
      </c>
      <c r="U802" s="2"/>
      <c r="V802" s="2" t="str">
        <f>IF($J802+$L802=0,"nil",IF(OR($B802="TCU-WS",$B802=""),"non comm",IF(OR($G802="contract_cover",$H802="fixed price"),VLOOKUP($I802,'[1]mapping 2015'!$A:$B,2,FALSE),VLOOKUP($G802,'[1]mapping 2015'!$A:$B,2,FALSE))))</f>
        <v>nil</v>
      </c>
      <c r="W802" s="37">
        <f>IF(OR(V802="non comm",V802="nil",J802=0),0,IF(V802="SBM 2.1 IIPS",J802*VLOOKUP(N802,'[2]NGP%'!$C:$D,2,FALSE),J802*SUMIFS('[2]NGP%'!$D:$D,'[2]NGP%'!$A:$A,V802,'[2]NGP%'!$B:$B,AA802)))</f>
        <v>0</v>
      </c>
      <c r="X802" s="37">
        <f>IF(OR(V802="non comm",V802="nil",J802=0),0,IF(V802="SBM 2.1 IIPS",J802*VLOOKUP(N802,'[2]NGP%'!$C:$E,3,FALSE),J802*SUMIFS('[2]NGP%'!$E:$E,'[2]NGP%'!$A:$A,V802,'[2]NGP%'!$B:$B,AA802)))</f>
        <v>0</v>
      </c>
      <c r="Y802" s="32"/>
      <c r="Z802" s="54" t="str">
        <f>IF(MID(H802,1,4)="Item","Nil",IF(G802="contract_cover",VLOOKUP(I802,'svc type'!C:D,2,FALSE),VLOOKUP(G802,'svc type'!A:D,4,FALSE)))</f>
        <v>IIPS</v>
      </c>
      <c r="AA802" s="4" t="str">
        <f>IF(B802="","",VLOOKUP(B802,Sector!C:D,2,FALSE))</f>
        <v>OTH</v>
      </c>
      <c r="AB802" s="4" t="str">
        <f t="shared" si="25"/>
        <v>TCU-WS</v>
      </c>
      <c r="AC802" s="4"/>
      <c r="AD802" s="4"/>
      <c r="AE802" s="4"/>
      <c r="AF802" s="4"/>
      <c r="AG802" s="4"/>
    </row>
    <row r="803" spans="1:33" x14ac:dyDescent="0.25">
      <c r="A803" s="57">
        <v>42254.437029363427</v>
      </c>
      <c r="B803" s="32" t="s">
        <v>22</v>
      </c>
      <c r="C803" s="32" t="s">
        <v>5566</v>
      </c>
      <c r="D803" s="32" t="s">
        <v>5567</v>
      </c>
      <c r="E803" s="32" t="s">
        <v>6773</v>
      </c>
      <c r="F803" s="32" t="s">
        <v>6774</v>
      </c>
      <c r="G803" s="32" t="s">
        <v>380</v>
      </c>
      <c r="H803" s="32" t="s">
        <v>379</v>
      </c>
      <c r="I803" s="32" t="s">
        <v>2006</v>
      </c>
      <c r="J803" s="35">
        <v>0</v>
      </c>
      <c r="K803" s="35">
        <v>0</v>
      </c>
      <c r="L803" s="35">
        <v>0</v>
      </c>
      <c r="M803" s="35">
        <v>1</v>
      </c>
      <c r="N803" s="32" t="s">
        <v>19</v>
      </c>
      <c r="O803" s="32" t="s">
        <v>357</v>
      </c>
      <c r="P803" s="32">
        <v>1</v>
      </c>
      <c r="Q803" s="32"/>
      <c r="R803" s="39">
        <f t="shared" si="24"/>
        <v>1509</v>
      </c>
      <c r="S803" s="5" t="s">
        <v>51</v>
      </c>
      <c r="T803" s="5" t="s">
        <v>64</v>
      </c>
      <c r="U803" s="2"/>
      <c r="V803" s="2" t="str">
        <f>IF($J803+$L803=0,"nil",IF(OR($B803="TCU-WS",$B803=""),"non comm",IF(OR($G803="contract_cover",$H803="fixed price"),VLOOKUP($I803,'[1]mapping 2015'!$A:$B,2,FALSE),VLOOKUP($G803,'[1]mapping 2015'!$A:$B,2,FALSE))))</f>
        <v>nil</v>
      </c>
      <c r="W803" s="37">
        <f>IF(OR(V803="non comm",V803="nil",J803=0),0,IF(V803="SBM 2.1 IIPS",J803*VLOOKUP(N803,'[2]NGP%'!$C:$D,2,FALSE),J803*SUMIFS('[2]NGP%'!$D:$D,'[2]NGP%'!$A:$A,V803,'[2]NGP%'!$B:$B,AA803)))</f>
        <v>0</v>
      </c>
      <c r="X803" s="37">
        <f>IF(OR(V803="non comm",V803="nil",J803=0),0,IF(V803="SBM 2.1 IIPS",J803*VLOOKUP(N803,'[2]NGP%'!$C:$E,3,FALSE),J803*SUMIFS('[2]NGP%'!$E:$E,'[2]NGP%'!$A:$A,V803,'[2]NGP%'!$B:$B,AA803)))</f>
        <v>0</v>
      </c>
      <c r="Y803" s="32"/>
      <c r="Z803" s="54" t="str">
        <f>IF(MID(H803,1,4)="Item","Nil",IF(G803="contract_cover",VLOOKUP(I803,'svc type'!C:D,2,FALSE),VLOOKUP(G803,'svc type'!A:D,4,FALSE)))</f>
        <v>Exp</v>
      </c>
      <c r="AA803" s="4" t="str">
        <f>IF(B803="","",VLOOKUP(B803,Sector!C:D,2,FALSE))</f>
        <v>OTH</v>
      </c>
      <c r="AB803" s="4" t="str">
        <f t="shared" si="25"/>
        <v>TCU-WS</v>
      </c>
      <c r="AC803" s="4"/>
      <c r="AD803" s="4"/>
      <c r="AE803" s="4"/>
      <c r="AF803" s="4"/>
      <c r="AG803" s="4"/>
    </row>
    <row r="804" spans="1:33" x14ac:dyDescent="0.25">
      <c r="A804" s="57">
        <v>42254.437029363427</v>
      </c>
      <c r="B804" s="32" t="s">
        <v>22</v>
      </c>
      <c r="C804" s="32" t="s">
        <v>5566</v>
      </c>
      <c r="D804" s="32" t="s">
        <v>5567</v>
      </c>
      <c r="E804" s="32" t="s">
        <v>6773</v>
      </c>
      <c r="F804" s="32" t="s">
        <v>6774</v>
      </c>
      <c r="G804" s="32" t="s">
        <v>380</v>
      </c>
      <c r="H804" s="32" t="s">
        <v>379</v>
      </c>
      <c r="I804" s="32" t="s">
        <v>2006</v>
      </c>
      <c r="J804" s="35">
        <v>0</v>
      </c>
      <c r="K804" s="35">
        <v>0</v>
      </c>
      <c r="L804" s="35">
        <v>0</v>
      </c>
      <c r="M804" s="35">
        <v>4</v>
      </c>
      <c r="N804" s="32" t="s">
        <v>19</v>
      </c>
      <c r="O804" s="32" t="s">
        <v>357</v>
      </c>
      <c r="P804" s="32">
        <v>1</v>
      </c>
      <c r="Q804" s="32"/>
      <c r="R804" s="39">
        <f t="shared" si="24"/>
        <v>1509</v>
      </c>
      <c r="S804" s="5" t="s">
        <v>51</v>
      </c>
      <c r="T804" s="5" t="s">
        <v>64</v>
      </c>
      <c r="U804" s="2"/>
      <c r="V804" s="2" t="str">
        <f>IF($J804+$L804=0,"nil",IF(OR($B804="TCU-WS",$B804=""),"non comm",IF(OR($G804="contract_cover",$H804="fixed price"),VLOOKUP($I804,'[1]mapping 2015'!$A:$B,2,FALSE),VLOOKUP($G804,'[1]mapping 2015'!$A:$B,2,FALSE))))</f>
        <v>nil</v>
      </c>
      <c r="W804" s="37">
        <f>IF(OR(V804="non comm",V804="nil",J804=0),0,IF(V804="SBM 2.1 IIPS",J804*VLOOKUP(N804,'[2]NGP%'!$C:$D,2,FALSE),J804*SUMIFS('[2]NGP%'!$D:$D,'[2]NGP%'!$A:$A,V804,'[2]NGP%'!$B:$B,AA804)))</f>
        <v>0</v>
      </c>
      <c r="X804" s="37">
        <f>IF(OR(V804="non comm",V804="nil",J804=0),0,IF(V804="SBM 2.1 IIPS",J804*VLOOKUP(N804,'[2]NGP%'!$C:$E,3,FALSE),J804*SUMIFS('[2]NGP%'!$E:$E,'[2]NGP%'!$A:$A,V804,'[2]NGP%'!$B:$B,AA804)))</f>
        <v>0</v>
      </c>
      <c r="Y804" s="32"/>
      <c r="Z804" s="54" t="str">
        <f>IF(MID(H804,1,4)="Item","Nil",IF(G804="contract_cover",VLOOKUP(I804,'svc type'!C:D,2,FALSE),VLOOKUP(G804,'svc type'!A:D,4,FALSE)))</f>
        <v>Exp</v>
      </c>
      <c r="AA804" s="4" t="str">
        <f>IF(B804="","",VLOOKUP(B804,Sector!C:D,2,FALSE))</f>
        <v>OTH</v>
      </c>
      <c r="AB804" s="4" t="str">
        <f t="shared" si="25"/>
        <v>TCU-WS</v>
      </c>
      <c r="AC804" s="4"/>
      <c r="AD804" s="4"/>
      <c r="AE804" s="4"/>
      <c r="AF804" s="4"/>
      <c r="AG804" s="4"/>
    </row>
    <row r="805" spans="1:33" x14ac:dyDescent="0.25">
      <c r="A805" s="57">
        <v>42254.437029363427</v>
      </c>
      <c r="B805" s="32" t="s">
        <v>22</v>
      </c>
      <c r="C805" s="32" t="s">
        <v>5566</v>
      </c>
      <c r="D805" s="32" t="s">
        <v>5567</v>
      </c>
      <c r="E805" s="32" t="s">
        <v>6773</v>
      </c>
      <c r="F805" s="32" t="s">
        <v>6774</v>
      </c>
      <c r="G805" s="32" t="s">
        <v>29</v>
      </c>
      <c r="H805" s="32" t="s">
        <v>30</v>
      </c>
      <c r="I805" s="32" t="s">
        <v>2006</v>
      </c>
      <c r="J805" s="35">
        <v>0</v>
      </c>
      <c r="K805" s="35">
        <v>0</v>
      </c>
      <c r="L805" s="35">
        <v>0</v>
      </c>
      <c r="M805" s="35">
        <v>4.43</v>
      </c>
      <c r="N805" s="32" t="s">
        <v>19</v>
      </c>
      <c r="O805" s="32" t="s">
        <v>357</v>
      </c>
      <c r="P805" s="32">
        <v>1</v>
      </c>
      <c r="Q805" s="32"/>
      <c r="R805" s="39">
        <f t="shared" si="24"/>
        <v>1509</v>
      </c>
      <c r="S805" s="5" t="s">
        <v>51</v>
      </c>
      <c r="T805" s="5" t="s">
        <v>64</v>
      </c>
      <c r="U805" s="2"/>
      <c r="V805" s="2" t="str">
        <f>IF($J805+$L805=0,"nil",IF(OR($B805="TCU-WS",$B805=""),"non comm",IF(OR($G805="contract_cover",$H805="fixed price"),VLOOKUP($I805,'[1]mapping 2015'!$A:$B,2,FALSE),VLOOKUP($G805,'[1]mapping 2015'!$A:$B,2,FALSE))))</f>
        <v>nil</v>
      </c>
      <c r="W805" s="37">
        <f>IF(OR(V805="non comm",V805="nil",J805=0),0,IF(V805="SBM 2.1 IIPS",J805*VLOOKUP(N805,'[2]NGP%'!$C:$D,2,FALSE),J805*SUMIFS('[2]NGP%'!$D:$D,'[2]NGP%'!$A:$A,V805,'[2]NGP%'!$B:$B,AA805)))</f>
        <v>0</v>
      </c>
      <c r="X805" s="37">
        <f>IF(OR(V805="non comm",V805="nil",J805=0),0,IF(V805="SBM 2.1 IIPS",J805*VLOOKUP(N805,'[2]NGP%'!$C:$E,3,FALSE),J805*SUMIFS('[2]NGP%'!$E:$E,'[2]NGP%'!$A:$A,V805,'[2]NGP%'!$B:$B,AA805)))</f>
        <v>0</v>
      </c>
      <c r="Y805" s="32"/>
      <c r="Z805" s="54" t="str">
        <f>IF(MID(H805,1,4)="Item","Nil",IF(G805="contract_cover",VLOOKUP(I805,'svc type'!C:D,2,FALSE),VLOOKUP(G805,'svc type'!A:D,4,FALSE)))</f>
        <v>Exp</v>
      </c>
      <c r="AA805" s="4" t="str">
        <f>IF(B805="","",VLOOKUP(B805,Sector!C:D,2,FALSE))</f>
        <v>OTH</v>
      </c>
      <c r="AB805" s="4" t="str">
        <f t="shared" si="25"/>
        <v>TCU-WS</v>
      </c>
      <c r="AC805" s="4"/>
      <c r="AD805" s="4"/>
      <c r="AE805" s="4"/>
      <c r="AF805" s="4"/>
      <c r="AG805" s="4"/>
    </row>
    <row r="806" spans="1:33" x14ac:dyDescent="0.25">
      <c r="A806" s="57">
        <v>42254.45297445602</v>
      </c>
      <c r="B806" s="32" t="s">
        <v>4333</v>
      </c>
      <c r="C806" s="32" t="s">
        <v>335</v>
      </c>
      <c r="D806" s="32" t="s">
        <v>334</v>
      </c>
      <c r="E806" s="32" t="s">
        <v>5914</v>
      </c>
      <c r="F806" s="32" t="s">
        <v>6775</v>
      </c>
      <c r="G806" s="32" t="s">
        <v>25</v>
      </c>
      <c r="H806" s="32" t="s">
        <v>26</v>
      </c>
      <c r="I806" s="32" t="s">
        <v>2006</v>
      </c>
      <c r="J806" s="35">
        <v>0</v>
      </c>
      <c r="K806" s="35">
        <v>0</v>
      </c>
      <c r="L806" s="35">
        <v>0</v>
      </c>
      <c r="M806" s="35">
        <v>0</v>
      </c>
      <c r="N806" s="32" t="s">
        <v>19</v>
      </c>
      <c r="O806" s="32" t="s">
        <v>41</v>
      </c>
      <c r="P806" s="32">
        <v>1</v>
      </c>
      <c r="Q806" s="32" t="s">
        <v>6776</v>
      </c>
      <c r="R806" s="39">
        <f t="shared" si="24"/>
        <v>1509</v>
      </c>
      <c r="S806" s="5" t="s">
        <v>51</v>
      </c>
      <c r="T806" s="5" t="s">
        <v>64</v>
      </c>
      <c r="U806" s="2"/>
      <c r="V806" s="2" t="str">
        <f>IF($J806+$L806=0,"nil",IF(OR($B806="TCU-WS",$B806=""),"non comm",IF(OR($G806="contract_cover",$H806="fixed price"),VLOOKUP($I806,'[1]mapping 2015'!$A:$B,2,FALSE),VLOOKUP($G806,'[1]mapping 2015'!$A:$B,2,FALSE))))</f>
        <v>nil</v>
      </c>
      <c r="W806" s="37">
        <f>IF(OR(V806="non comm",V806="nil",J806=0),0,IF(V806="SBM 2.1 IIPS",J806*VLOOKUP(N806,'[2]NGP%'!$C:$D,2,FALSE),J806*SUMIFS('[2]NGP%'!$D:$D,'[2]NGP%'!$A:$A,V806,'[2]NGP%'!$B:$B,AA806)))</f>
        <v>0</v>
      </c>
      <c r="X806" s="37">
        <f>IF(OR(V806="non comm",V806="nil",J806=0),0,IF(V806="SBM 2.1 IIPS",J806*VLOOKUP(N806,'[2]NGP%'!$C:$E,3,FALSE),J806*SUMIFS('[2]NGP%'!$E:$E,'[2]NGP%'!$A:$A,V806,'[2]NGP%'!$B:$B,AA806)))</f>
        <v>0</v>
      </c>
      <c r="Y806" s="32"/>
      <c r="Z806" s="54" t="str">
        <f>IF(MID(H806,1,4)="Item","Nil",IF(G806="contract_cover",VLOOKUP(I806,'svc type'!C:D,2,FALSE),VLOOKUP(G806,'svc type'!A:D,4,FALSE)))</f>
        <v>IIPS</v>
      </c>
      <c r="AA806" s="4" t="str">
        <f>IF(B806="","",VLOOKUP(B806,Sector!C:D,2,FALSE))</f>
        <v>PUB</v>
      </c>
      <c r="AB806" s="4" t="str">
        <f t="shared" si="25"/>
        <v>ronnie.lim</v>
      </c>
      <c r="AC806" s="4"/>
      <c r="AD806" s="4"/>
      <c r="AE806" s="4"/>
      <c r="AF806" s="4"/>
      <c r="AG806" s="4"/>
    </row>
    <row r="807" spans="1:33" x14ac:dyDescent="0.25">
      <c r="A807" s="57">
        <v>42254.45297445602</v>
      </c>
      <c r="B807" s="32" t="s">
        <v>4333</v>
      </c>
      <c r="C807" s="32" t="s">
        <v>335</v>
      </c>
      <c r="D807" s="32" t="s">
        <v>334</v>
      </c>
      <c r="E807" s="32" t="s">
        <v>5914</v>
      </c>
      <c r="F807" s="32" t="s">
        <v>6775</v>
      </c>
      <c r="G807" s="32" t="s">
        <v>367</v>
      </c>
      <c r="H807" s="32" t="s">
        <v>366</v>
      </c>
      <c r="I807" s="32" t="s">
        <v>2006</v>
      </c>
      <c r="J807" s="35">
        <v>0</v>
      </c>
      <c r="K807" s="35">
        <v>0</v>
      </c>
      <c r="L807" s="35">
        <v>14.25</v>
      </c>
      <c r="M807" s="35">
        <v>0</v>
      </c>
      <c r="N807" s="32" t="s">
        <v>19</v>
      </c>
      <c r="O807" s="32" t="s">
        <v>41</v>
      </c>
      <c r="P807" s="32">
        <v>1</v>
      </c>
      <c r="Q807" s="32" t="s">
        <v>6776</v>
      </c>
      <c r="R807" s="39">
        <f t="shared" si="24"/>
        <v>1509</v>
      </c>
      <c r="S807" s="5" t="s">
        <v>51</v>
      </c>
      <c r="T807" s="5" t="s">
        <v>64</v>
      </c>
      <c r="U807" s="2"/>
      <c r="V807" s="2" t="str">
        <f>IF($J807+$L807=0,"nil",IF(OR($B807="TCU-WS",$B807=""),"non comm",IF(OR($G807="contract_cover",$H807="fixed price"),VLOOKUP($I807,'[1]mapping 2015'!$A:$B,2,FALSE),VLOOKUP($G807,'[1]mapping 2015'!$A:$B,2,FALSE))))</f>
        <v>SBM 2.1 IIPS</v>
      </c>
      <c r="W807" s="37">
        <f>IF(OR(V807="non comm",V807="nil",J807=0),0,IF(V807="SBM 2.1 IIPS",J807*VLOOKUP(N807,'[2]NGP%'!$C:$D,2,FALSE),J807*SUMIFS('[2]NGP%'!$D:$D,'[2]NGP%'!$A:$A,V807,'[2]NGP%'!$B:$B,AA807)))</f>
        <v>0</v>
      </c>
      <c r="X807" s="37">
        <f>IF(OR(V807="non comm",V807="nil",J807=0),0,IF(V807="SBM 2.1 IIPS",J807*VLOOKUP(N807,'[2]NGP%'!$C:$E,3,FALSE),J807*SUMIFS('[2]NGP%'!$E:$E,'[2]NGP%'!$A:$A,V807,'[2]NGP%'!$B:$B,AA807)))</f>
        <v>0</v>
      </c>
      <c r="Y807" s="32"/>
      <c r="Z807" s="54" t="str">
        <f>IF(MID(H807,1,4)="Item","Nil",IF(G807="contract_cover",VLOOKUP(I807,'svc type'!C:D,2,FALSE),VLOOKUP(G807,'svc type'!A:D,4,FALSE)))</f>
        <v>IIPS</v>
      </c>
      <c r="AA807" s="4" t="str">
        <f>IF(B807="","",VLOOKUP(B807,Sector!C:D,2,FALSE))</f>
        <v>PUB</v>
      </c>
      <c r="AB807" s="4" t="str">
        <f t="shared" si="25"/>
        <v>ronnie.lim</v>
      </c>
      <c r="AC807" s="4"/>
      <c r="AD807" s="4"/>
      <c r="AE807" s="4"/>
      <c r="AF807" s="4"/>
      <c r="AG807" s="4"/>
    </row>
    <row r="808" spans="1:33" x14ac:dyDescent="0.25">
      <c r="A808" s="57">
        <v>42254.457189548608</v>
      </c>
      <c r="B808" s="32" t="s">
        <v>21</v>
      </c>
      <c r="C808" s="32" t="s">
        <v>6777</v>
      </c>
      <c r="D808" s="32" t="s">
        <v>334</v>
      </c>
      <c r="E808" s="32" t="s">
        <v>5849</v>
      </c>
      <c r="F808" s="32" t="s">
        <v>6778</v>
      </c>
      <c r="G808" s="32" t="s">
        <v>367</v>
      </c>
      <c r="H808" s="32" t="s">
        <v>366</v>
      </c>
      <c r="I808" s="32" t="s">
        <v>2007</v>
      </c>
      <c r="J808" s="35">
        <v>0</v>
      </c>
      <c r="K808" s="35">
        <v>0</v>
      </c>
      <c r="L808" s="35">
        <v>0</v>
      </c>
      <c r="M808" s="35">
        <v>0</v>
      </c>
      <c r="N808" s="32" t="s">
        <v>19</v>
      </c>
      <c r="O808" s="32" t="s">
        <v>41</v>
      </c>
      <c r="P808" s="32">
        <v>1</v>
      </c>
      <c r="Q808" s="32" t="s">
        <v>6779</v>
      </c>
      <c r="R808" s="39">
        <f t="shared" si="24"/>
        <v>1509</v>
      </c>
      <c r="S808" s="5" t="s">
        <v>51</v>
      </c>
      <c r="T808" s="5" t="s">
        <v>64</v>
      </c>
      <c r="U808" s="2"/>
      <c r="V808" s="2" t="str">
        <f>IF($J808+$L808=0,"nil",IF(OR($B808="TCU-WS",$B808=""),"non comm",IF(OR($G808="contract_cover",$H808="fixed price"),VLOOKUP($I808,'[1]mapping 2015'!$A:$B,2,FALSE),VLOOKUP($G808,'[1]mapping 2015'!$A:$B,2,FALSE))))</f>
        <v>nil</v>
      </c>
      <c r="W808" s="37">
        <f>IF(OR(V808="non comm",V808="nil",J808=0),0,IF(V808="SBM 2.1 IIPS",J808*VLOOKUP(N808,'[2]NGP%'!$C:$D,2,FALSE),J808*SUMIFS('[2]NGP%'!$D:$D,'[2]NGP%'!$A:$A,V808,'[2]NGP%'!$B:$B,AA808)))</f>
        <v>0</v>
      </c>
      <c r="X808" s="37">
        <f>IF(OR(V808="non comm",V808="nil",J808=0),0,IF(V808="SBM 2.1 IIPS",J808*VLOOKUP(N808,'[2]NGP%'!$C:$E,3,FALSE),J808*SUMIFS('[2]NGP%'!$E:$E,'[2]NGP%'!$A:$A,V808,'[2]NGP%'!$B:$B,AA808)))</f>
        <v>0</v>
      </c>
      <c r="Y808" s="32"/>
      <c r="Z808" s="54" t="str">
        <f>IF(MID(H808,1,4)="Item","Nil",IF(G808="contract_cover",VLOOKUP(I808,'svc type'!C:D,2,FALSE),VLOOKUP(G808,'svc type'!A:D,4,FALSE)))</f>
        <v>IIPS</v>
      </c>
      <c r="AA808" s="4" t="str">
        <f>IF(B808="","",VLOOKUP(B808,Sector!C:D,2,FALSE))</f>
        <v>PUB</v>
      </c>
      <c r="AB808" s="4" t="str">
        <f t="shared" si="25"/>
        <v>wangchee.ng</v>
      </c>
      <c r="AC808" s="4"/>
      <c r="AD808" s="4"/>
      <c r="AE808" s="4"/>
      <c r="AF808" s="4"/>
      <c r="AG808" s="4"/>
    </row>
    <row r="809" spans="1:33" x14ac:dyDescent="0.25">
      <c r="A809" s="57">
        <v>42254.457189548608</v>
      </c>
      <c r="B809" s="32" t="s">
        <v>21</v>
      </c>
      <c r="C809" s="32" t="s">
        <v>6777</v>
      </c>
      <c r="D809" s="32" t="s">
        <v>334</v>
      </c>
      <c r="E809" s="32" t="s">
        <v>5849</v>
      </c>
      <c r="F809" s="32" t="s">
        <v>6778</v>
      </c>
      <c r="G809" s="32" t="s">
        <v>367</v>
      </c>
      <c r="H809" s="32" t="s">
        <v>366</v>
      </c>
      <c r="I809" s="32" t="s">
        <v>2007</v>
      </c>
      <c r="J809" s="35">
        <v>0</v>
      </c>
      <c r="K809" s="35">
        <v>0</v>
      </c>
      <c r="L809" s="35">
        <v>14.25</v>
      </c>
      <c r="M809" s="35">
        <v>0</v>
      </c>
      <c r="N809" s="32" t="s">
        <v>19</v>
      </c>
      <c r="O809" s="32" t="s">
        <v>41</v>
      </c>
      <c r="P809" s="32">
        <v>1</v>
      </c>
      <c r="Q809" s="32" t="s">
        <v>6779</v>
      </c>
      <c r="R809" s="39">
        <f t="shared" si="24"/>
        <v>1509</v>
      </c>
      <c r="S809" s="5" t="s">
        <v>51</v>
      </c>
      <c r="T809" s="5" t="s">
        <v>64</v>
      </c>
      <c r="U809" s="2"/>
      <c r="V809" s="2" t="str">
        <f>IF($J809+$L809=0,"nil",IF(OR($B809="TCU-WS",$B809=""),"non comm",IF(OR($G809="contract_cover",$H809="fixed price"),VLOOKUP($I809,'[1]mapping 2015'!$A:$B,2,FALSE),VLOOKUP($G809,'[1]mapping 2015'!$A:$B,2,FALSE))))</f>
        <v>SBM 2.1 IIPS</v>
      </c>
      <c r="W809" s="37">
        <f>IF(OR(V809="non comm",V809="nil",J809=0),0,IF(V809="SBM 2.1 IIPS",J809*VLOOKUP(N809,'[2]NGP%'!$C:$D,2,FALSE),J809*SUMIFS('[2]NGP%'!$D:$D,'[2]NGP%'!$A:$A,V809,'[2]NGP%'!$B:$B,AA809)))</f>
        <v>0</v>
      </c>
      <c r="X809" s="37">
        <f>IF(OR(V809="non comm",V809="nil",J809=0),0,IF(V809="SBM 2.1 IIPS",J809*VLOOKUP(N809,'[2]NGP%'!$C:$E,3,FALSE),J809*SUMIFS('[2]NGP%'!$E:$E,'[2]NGP%'!$A:$A,V809,'[2]NGP%'!$B:$B,AA809)))</f>
        <v>0</v>
      </c>
      <c r="Y809" s="32"/>
      <c r="Z809" s="54" t="str">
        <f>IF(MID(H809,1,4)="Item","Nil",IF(G809="contract_cover",VLOOKUP(I809,'svc type'!C:D,2,FALSE),VLOOKUP(G809,'svc type'!A:D,4,FALSE)))</f>
        <v>IIPS</v>
      </c>
      <c r="AA809" s="4" t="str">
        <f>IF(B809="","",VLOOKUP(B809,Sector!C:D,2,FALSE))</f>
        <v>PUB</v>
      </c>
      <c r="AB809" s="4" t="str">
        <f t="shared" si="25"/>
        <v>wangchee.ng</v>
      </c>
      <c r="AC809" s="4"/>
      <c r="AD809" s="4"/>
      <c r="AE809" s="4"/>
      <c r="AF809" s="4"/>
      <c r="AG809" s="4"/>
    </row>
    <row r="810" spans="1:33" x14ac:dyDescent="0.25">
      <c r="A810" s="57">
        <v>42254.457189548608</v>
      </c>
      <c r="B810" s="32" t="s">
        <v>21</v>
      </c>
      <c r="C810" s="32" t="s">
        <v>6777</v>
      </c>
      <c r="D810" s="32" t="s">
        <v>334</v>
      </c>
      <c r="E810" s="32" t="s">
        <v>5849</v>
      </c>
      <c r="F810" s="32" t="s">
        <v>6778</v>
      </c>
      <c r="G810" s="32" t="s">
        <v>367</v>
      </c>
      <c r="H810" s="32" t="s">
        <v>366</v>
      </c>
      <c r="I810" s="32" t="s">
        <v>2007</v>
      </c>
      <c r="J810" s="35">
        <v>0</v>
      </c>
      <c r="K810" s="35">
        <v>0</v>
      </c>
      <c r="L810" s="35">
        <v>14.25</v>
      </c>
      <c r="M810" s="35">
        <v>0</v>
      </c>
      <c r="N810" s="32" t="s">
        <v>19</v>
      </c>
      <c r="O810" s="32" t="s">
        <v>41</v>
      </c>
      <c r="P810" s="32">
        <v>1</v>
      </c>
      <c r="Q810" s="32" t="s">
        <v>6779</v>
      </c>
      <c r="R810" s="39">
        <f t="shared" si="24"/>
        <v>1509</v>
      </c>
      <c r="S810" s="5" t="s">
        <v>51</v>
      </c>
      <c r="T810" s="5" t="s">
        <v>64</v>
      </c>
      <c r="U810" s="2"/>
      <c r="V810" s="2" t="str">
        <f>IF($J810+$L810=0,"nil",IF(OR($B810="TCU-WS",$B810=""),"non comm",IF(OR($G810="contract_cover",$H810="fixed price"),VLOOKUP($I810,'[1]mapping 2015'!$A:$B,2,FALSE),VLOOKUP($G810,'[1]mapping 2015'!$A:$B,2,FALSE))))</f>
        <v>SBM 2.1 IIPS</v>
      </c>
      <c r="W810" s="37">
        <f>IF(OR(V810="non comm",V810="nil",J810=0),0,IF(V810="SBM 2.1 IIPS",J810*VLOOKUP(N810,'[2]NGP%'!$C:$D,2,FALSE),J810*SUMIFS('[2]NGP%'!$D:$D,'[2]NGP%'!$A:$A,V810,'[2]NGP%'!$B:$B,AA810)))</f>
        <v>0</v>
      </c>
      <c r="X810" s="37">
        <f>IF(OR(V810="non comm",V810="nil",J810=0),0,IF(V810="SBM 2.1 IIPS",J810*VLOOKUP(N810,'[2]NGP%'!$C:$E,3,FALSE),J810*SUMIFS('[2]NGP%'!$E:$E,'[2]NGP%'!$A:$A,V810,'[2]NGP%'!$B:$B,AA810)))</f>
        <v>0</v>
      </c>
      <c r="Y810" s="32"/>
      <c r="Z810" s="54" t="str">
        <f>IF(MID(H810,1,4)="Item","Nil",IF(G810="contract_cover",VLOOKUP(I810,'svc type'!C:D,2,FALSE),VLOOKUP(G810,'svc type'!A:D,4,FALSE)))</f>
        <v>IIPS</v>
      </c>
      <c r="AA810" s="4" t="str">
        <f>IF(B810="","",VLOOKUP(B810,Sector!C:D,2,FALSE))</f>
        <v>PUB</v>
      </c>
      <c r="AB810" s="4" t="str">
        <f t="shared" si="25"/>
        <v>wangchee.ng</v>
      </c>
      <c r="AC810" s="4"/>
      <c r="AD810" s="4"/>
      <c r="AE810" s="4"/>
      <c r="AF810" s="4"/>
      <c r="AG810" s="4"/>
    </row>
    <row r="811" spans="1:33" x14ac:dyDescent="0.25">
      <c r="A811" s="57">
        <v>42254.457189548608</v>
      </c>
      <c r="B811" s="32" t="s">
        <v>21</v>
      </c>
      <c r="C811" s="32" t="s">
        <v>6777</v>
      </c>
      <c r="D811" s="32" t="s">
        <v>334</v>
      </c>
      <c r="E811" s="32" t="s">
        <v>5849</v>
      </c>
      <c r="F811" s="32" t="s">
        <v>6778</v>
      </c>
      <c r="G811" s="32" t="s">
        <v>367</v>
      </c>
      <c r="H811" s="32" t="s">
        <v>366</v>
      </c>
      <c r="I811" s="32" t="s">
        <v>2007</v>
      </c>
      <c r="J811" s="35">
        <v>0</v>
      </c>
      <c r="K811" s="35">
        <v>0</v>
      </c>
      <c r="L811" s="35">
        <v>14.25</v>
      </c>
      <c r="M811" s="35">
        <v>0</v>
      </c>
      <c r="N811" s="32" t="s">
        <v>19</v>
      </c>
      <c r="O811" s="32" t="s">
        <v>41</v>
      </c>
      <c r="P811" s="32">
        <v>1</v>
      </c>
      <c r="Q811" s="32" t="s">
        <v>6779</v>
      </c>
      <c r="R811" s="39">
        <f t="shared" si="24"/>
        <v>1509</v>
      </c>
      <c r="S811" s="5" t="s">
        <v>51</v>
      </c>
      <c r="T811" s="5" t="s">
        <v>64</v>
      </c>
      <c r="U811" s="2"/>
      <c r="V811" s="2" t="str">
        <f>IF($J811+$L811=0,"nil",IF(OR($B811="TCU-WS",$B811=""),"non comm",IF(OR($G811="contract_cover",$H811="fixed price"),VLOOKUP($I811,'[1]mapping 2015'!$A:$B,2,FALSE),VLOOKUP($G811,'[1]mapping 2015'!$A:$B,2,FALSE))))</f>
        <v>SBM 2.1 IIPS</v>
      </c>
      <c r="W811" s="37">
        <f>IF(OR(V811="non comm",V811="nil",J811=0),0,IF(V811="SBM 2.1 IIPS",J811*VLOOKUP(N811,'[2]NGP%'!$C:$D,2,FALSE),J811*SUMIFS('[2]NGP%'!$D:$D,'[2]NGP%'!$A:$A,V811,'[2]NGP%'!$B:$B,AA811)))</f>
        <v>0</v>
      </c>
      <c r="X811" s="37">
        <f>IF(OR(V811="non comm",V811="nil",J811=0),0,IF(V811="SBM 2.1 IIPS",J811*VLOOKUP(N811,'[2]NGP%'!$C:$E,3,FALSE),J811*SUMIFS('[2]NGP%'!$E:$E,'[2]NGP%'!$A:$A,V811,'[2]NGP%'!$B:$B,AA811)))</f>
        <v>0</v>
      </c>
      <c r="Y811" s="32"/>
      <c r="Z811" s="54" t="str">
        <f>IF(MID(H811,1,4)="Item","Nil",IF(G811="contract_cover",VLOOKUP(I811,'svc type'!C:D,2,FALSE),VLOOKUP(G811,'svc type'!A:D,4,FALSE)))</f>
        <v>IIPS</v>
      </c>
      <c r="AA811" s="4" t="str">
        <f>IF(B811="","",VLOOKUP(B811,Sector!C:D,2,FALSE))</f>
        <v>PUB</v>
      </c>
      <c r="AB811" s="4" t="str">
        <f t="shared" si="25"/>
        <v>wangchee.ng</v>
      </c>
      <c r="AC811" s="4"/>
      <c r="AD811" s="4"/>
      <c r="AE811" s="4"/>
      <c r="AF811" s="4"/>
      <c r="AG811" s="4"/>
    </row>
    <row r="812" spans="1:33" x14ac:dyDescent="0.25">
      <c r="A812" s="57">
        <v>42254.457189548608</v>
      </c>
      <c r="B812" s="32" t="s">
        <v>21</v>
      </c>
      <c r="C812" s="32" t="s">
        <v>6777</v>
      </c>
      <c r="D812" s="32" t="s">
        <v>334</v>
      </c>
      <c r="E812" s="32" t="s">
        <v>5849</v>
      </c>
      <c r="F812" s="32" t="s">
        <v>6778</v>
      </c>
      <c r="G812" s="32" t="s">
        <v>367</v>
      </c>
      <c r="H812" s="32" t="s">
        <v>366</v>
      </c>
      <c r="I812" s="32" t="s">
        <v>2007</v>
      </c>
      <c r="J812" s="35">
        <v>0</v>
      </c>
      <c r="K812" s="35">
        <v>0</v>
      </c>
      <c r="L812" s="35">
        <v>14.25</v>
      </c>
      <c r="M812" s="35">
        <v>0</v>
      </c>
      <c r="N812" s="32" t="s">
        <v>19</v>
      </c>
      <c r="O812" s="32" t="s">
        <v>41</v>
      </c>
      <c r="P812" s="32">
        <v>1</v>
      </c>
      <c r="Q812" s="32" t="s">
        <v>6779</v>
      </c>
      <c r="R812" s="39">
        <f t="shared" si="24"/>
        <v>1509</v>
      </c>
      <c r="S812" s="5" t="s">
        <v>51</v>
      </c>
      <c r="T812" s="5" t="s">
        <v>64</v>
      </c>
      <c r="U812" s="2"/>
      <c r="V812" s="2" t="str">
        <f>IF($J812+$L812=0,"nil",IF(OR($B812="TCU-WS",$B812=""),"non comm",IF(OR($G812="contract_cover",$H812="fixed price"),VLOOKUP($I812,'[1]mapping 2015'!$A:$B,2,FALSE),VLOOKUP($G812,'[1]mapping 2015'!$A:$B,2,FALSE))))</f>
        <v>SBM 2.1 IIPS</v>
      </c>
      <c r="W812" s="37">
        <f>IF(OR(V812="non comm",V812="nil",J812=0),0,IF(V812="SBM 2.1 IIPS",J812*VLOOKUP(N812,'[2]NGP%'!$C:$D,2,FALSE),J812*SUMIFS('[2]NGP%'!$D:$D,'[2]NGP%'!$A:$A,V812,'[2]NGP%'!$B:$B,AA812)))</f>
        <v>0</v>
      </c>
      <c r="X812" s="37">
        <f>IF(OR(V812="non comm",V812="nil",J812=0),0,IF(V812="SBM 2.1 IIPS",J812*VLOOKUP(N812,'[2]NGP%'!$C:$E,3,FALSE),J812*SUMIFS('[2]NGP%'!$E:$E,'[2]NGP%'!$A:$A,V812,'[2]NGP%'!$B:$B,AA812)))</f>
        <v>0</v>
      </c>
      <c r="Y812" s="32"/>
      <c r="Z812" s="54" t="str">
        <f>IF(MID(H812,1,4)="Item","Nil",IF(G812="contract_cover",VLOOKUP(I812,'svc type'!C:D,2,FALSE),VLOOKUP(G812,'svc type'!A:D,4,FALSE)))</f>
        <v>IIPS</v>
      </c>
      <c r="AA812" s="4" t="str">
        <f>IF(B812="","",VLOOKUP(B812,Sector!C:D,2,FALSE))</f>
        <v>PUB</v>
      </c>
      <c r="AB812" s="4" t="str">
        <f t="shared" si="25"/>
        <v>wangchee.ng</v>
      </c>
      <c r="AC812" s="4"/>
      <c r="AD812" s="4"/>
      <c r="AE812" s="4"/>
      <c r="AF812" s="4"/>
      <c r="AG812" s="4"/>
    </row>
    <row r="813" spans="1:33" x14ac:dyDescent="0.25">
      <c r="A813" s="57">
        <v>42254.457189548608</v>
      </c>
      <c r="B813" s="32" t="s">
        <v>21</v>
      </c>
      <c r="C813" s="32" t="s">
        <v>6777</v>
      </c>
      <c r="D813" s="32" t="s">
        <v>334</v>
      </c>
      <c r="E813" s="32" t="s">
        <v>5849</v>
      </c>
      <c r="F813" s="32" t="s">
        <v>6778</v>
      </c>
      <c r="G813" s="32" t="s">
        <v>367</v>
      </c>
      <c r="H813" s="32" t="s">
        <v>366</v>
      </c>
      <c r="I813" s="32" t="s">
        <v>2007</v>
      </c>
      <c r="J813" s="35">
        <v>0</v>
      </c>
      <c r="K813" s="35">
        <v>0</v>
      </c>
      <c r="L813" s="35">
        <v>14.25</v>
      </c>
      <c r="M813" s="35">
        <v>0</v>
      </c>
      <c r="N813" s="32" t="s">
        <v>19</v>
      </c>
      <c r="O813" s="32" t="s">
        <v>41</v>
      </c>
      <c r="P813" s="32">
        <v>1</v>
      </c>
      <c r="Q813" s="32" t="s">
        <v>6779</v>
      </c>
      <c r="R813" s="39">
        <f t="shared" si="24"/>
        <v>1509</v>
      </c>
      <c r="S813" s="5" t="s">
        <v>51</v>
      </c>
      <c r="T813" s="5" t="s">
        <v>64</v>
      </c>
      <c r="U813" s="2"/>
      <c r="V813" s="2" t="str">
        <f>IF($J813+$L813=0,"nil",IF(OR($B813="TCU-WS",$B813=""),"non comm",IF(OR($G813="contract_cover",$H813="fixed price"),VLOOKUP($I813,'[1]mapping 2015'!$A:$B,2,FALSE),VLOOKUP($G813,'[1]mapping 2015'!$A:$B,2,FALSE))))</f>
        <v>SBM 2.1 IIPS</v>
      </c>
      <c r="W813" s="37">
        <f>IF(OR(V813="non comm",V813="nil",J813=0),0,IF(V813="SBM 2.1 IIPS",J813*VLOOKUP(N813,'[2]NGP%'!$C:$D,2,FALSE),J813*SUMIFS('[2]NGP%'!$D:$D,'[2]NGP%'!$A:$A,V813,'[2]NGP%'!$B:$B,AA813)))</f>
        <v>0</v>
      </c>
      <c r="X813" s="37">
        <f>IF(OR(V813="non comm",V813="nil",J813=0),0,IF(V813="SBM 2.1 IIPS",J813*VLOOKUP(N813,'[2]NGP%'!$C:$E,3,FALSE),J813*SUMIFS('[2]NGP%'!$E:$E,'[2]NGP%'!$A:$A,V813,'[2]NGP%'!$B:$B,AA813)))</f>
        <v>0</v>
      </c>
      <c r="Y813" s="32"/>
      <c r="Z813" s="54" t="str">
        <f>IF(MID(H813,1,4)="Item","Nil",IF(G813="contract_cover",VLOOKUP(I813,'svc type'!C:D,2,FALSE),VLOOKUP(G813,'svc type'!A:D,4,FALSE)))</f>
        <v>IIPS</v>
      </c>
      <c r="AA813" s="4" t="str">
        <f>IF(B813="","",VLOOKUP(B813,Sector!C:D,2,FALSE))</f>
        <v>PUB</v>
      </c>
      <c r="AB813" s="4" t="str">
        <f t="shared" si="25"/>
        <v>wangchee.ng</v>
      </c>
      <c r="AC813" s="4"/>
      <c r="AD813" s="4"/>
      <c r="AE813" s="4"/>
      <c r="AF813" s="4"/>
      <c r="AG813" s="4"/>
    </row>
    <row r="814" spans="1:33" x14ac:dyDescent="0.25">
      <c r="A814" s="57">
        <v>42254.457189548608</v>
      </c>
      <c r="B814" s="32" t="s">
        <v>21</v>
      </c>
      <c r="C814" s="32" t="s">
        <v>6777</v>
      </c>
      <c r="D814" s="32" t="s">
        <v>334</v>
      </c>
      <c r="E814" s="32" t="s">
        <v>5849</v>
      </c>
      <c r="F814" s="32" t="s">
        <v>6778</v>
      </c>
      <c r="G814" s="32" t="s">
        <v>367</v>
      </c>
      <c r="H814" s="32" t="s">
        <v>366</v>
      </c>
      <c r="I814" s="32" t="s">
        <v>2007</v>
      </c>
      <c r="J814" s="35">
        <v>0</v>
      </c>
      <c r="K814" s="35">
        <v>0</v>
      </c>
      <c r="L814" s="35">
        <v>14.25</v>
      </c>
      <c r="M814" s="35">
        <v>0</v>
      </c>
      <c r="N814" s="32" t="s">
        <v>19</v>
      </c>
      <c r="O814" s="32" t="s">
        <v>41</v>
      </c>
      <c r="P814" s="32">
        <v>1</v>
      </c>
      <c r="Q814" s="32" t="s">
        <v>6779</v>
      </c>
      <c r="R814" s="39">
        <f t="shared" si="24"/>
        <v>1509</v>
      </c>
      <c r="S814" s="5" t="s">
        <v>51</v>
      </c>
      <c r="T814" s="5" t="s">
        <v>64</v>
      </c>
      <c r="U814" s="2"/>
      <c r="V814" s="2" t="str">
        <f>IF($J814+$L814=0,"nil",IF(OR($B814="TCU-WS",$B814=""),"non comm",IF(OR($G814="contract_cover",$H814="fixed price"),VLOOKUP($I814,'[1]mapping 2015'!$A:$B,2,FALSE),VLOOKUP($G814,'[1]mapping 2015'!$A:$B,2,FALSE))))</f>
        <v>SBM 2.1 IIPS</v>
      </c>
      <c r="W814" s="37">
        <f>IF(OR(V814="non comm",V814="nil",J814=0),0,IF(V814="SBM 2.1 IIPS",J814*VLOOKUP(N814,'[2]NGP%'!$C:$D,2,FALSE),J814*SUMIFS('[2]NGP%'!$D:$D,'[2]NGP%'!$A:$A,V814,'[2]NGP%'!$B:$B,AA814)))</f>
        <v>0</v>
      </c>
      <c r="X814" s="37">
        <f>IF(OR(V814="non comm",V814="nil",J814=0),0,IF(V814="SBM 2.1 IIPS",J814*VLOOKUP(N814,'[2]NGP%'!$C:$E,3,FALSE),J814*SUMIFS('[2]NGP%'!$E:$E,'[2]NGP%'!$A:$A,V814,'[2]NGP%'!$B:$B,AA814)))</f>
        <v>0</v>
      </c>
      <c r="Y814" s="32"/>
      <c r="Z814" s="54" t="str">
        <f>IF(MID(H814,1,4)="Item","Nil",IF(G814="contract_cover",VLOOKUP(I814,'svc type'!C:D,2,FALSE),VLOOKUP(G814,'svc type'!A:D,4,FALSE)))</f>
        <v>IIPS</v>
      </c>
      <c r="AA814" s="4" t="str">
        <f>IF(B814="","",VLOOKUP(B814,Sector!C:D,2,FALSE))</f>
        <v>PUB</v>
      </c>
      <c r="AB814" s="4" t="str">
        <f t="shared" si="25"/>
        <v>wangchee.ng</v>
      </c>
      <c r="AC814" s="4"/>
      <c r="AD814" s="4"/>
      <c r="AE814" s="4"/>
      <c r="AF814" s="4"/>
      <c r="AG814" s="4"/>
    </row>
    <row r="815" spans="1:33" x14ac:dyDescent="0.25">
      <c r="A815" s="57">
        <v>42254.457189548608</v>
      </c>
      <c r="B815" s="32" t="s">
        <v>21</v>
      </c>
      <c r="C815" s="32" t="s">
        <v>6777</v>
      </c>
      <c r="D815" s="32" t="s">
        <v>334</v>
      </c>
      <c r="E815" s="32" t="s">
        <v>5849</v>
      </c>
      <c r="F815" s="32" t="s">
        <v>6778</v>
      </c>
      <c r="G815" s="32" t="s">
        <v>367</v>
      </c>
      <c r="H815" s="32" t="s">
        <v>366</v>
      </c>
      <c r="I815" s="32" t="s">
        <v>2007</v>
      </c>
      <c r="J815" s="35">
        <v>0</v>
      </c>
      <c r="K815" s="35">
        <v>0</v>
      </c>
      <c r="L815" s="35">
        <v>14.25</v>
      </c>
      <c r="M815" s="35">
        <v>0</v>
      </c>
      <c r="N815" s="32" t="s">
        <v>19</v>
      </c>
      <c r="O815" s="32" t="s">
        <v>41</v>
      </c>
      <c r="P815" s="32">
        <v>1</v>
      </c>
      <c r="Q815" s="32" t="s">
        <v>6779</v>
      </c>
      <c r="R815" s="39">
        <f t="shared" si="24"/>
        <v>1509</v>
      </c>
      <c r="S815" s="5" t="s">
        <v>51</v>
      </c>
      <c r="T815" s="5" t="s">
        <v>64</v>
      </c>
      <c r="U815" s="2"/>
      <c r="V815" s="2" t="str">
        <f>IF($J815+$L815=0,"nil",IF(OR($B815="TCU-WS",$B815=""),"non comm",IF(OR($G815="contract_cover",$H815="fixed price"),VLOOKUP($I815,'[1]mapping 2015'!$A:$B,2,FALSE),VLOOKUP($G815,'[1]mapping 2015'!$A:$B,2,FALSE))))</f>
        <v>SBM 2.1 IIPS</v>
      </c>
      <c r="W815" s="37">
        <f>IF(OR(V815="non comm",V815="nil",J815=0),0,IF(V815="SBM 2.1 IIPS",J815*VLOOKUP(N815,'[2]NGP%'!$C:$D,2,FALSE),J815*SUMIFS('[2]NGP%'!$D:$D,'[2]NGP%'!$A:$A,V815,'[2]NGP%'!$B:$B,AA815)))</f>
        <v>0</v>
      </c>
      <c r="X815" s="37">
        <f>IF(OR(V815="non comm",V815="nil",J815=0),0,IF(V815="SBM 2.1 IIPS",J815*VLOOKUP(N815,'[2]NGP%'!$C:$E,3,FALSE),J815*SUMIFS('[2]NGP%'!$E:$E,'[2]NGP%'!$A:$A,V815,'[2]NGP%'!$B:$B,AA815)))</f>
        <v>0</v>
      </c>
      <c r="Y815" s="32"/>
      <c r="Z815" s="54" t="str">
        <f>IF(MID(H815,1,4)="Item","Nil",IF(G815="contract_cover",VLOOKUP(I815,'svc type'!C:D,2,FALSE),VLOOKUP(G815,'svc type'!A:D,4,FALSE)))</f>
        <v>IIPS</v>
      </c>
      <c r="AA815" s="4" t="str">
        <f>IF(B815="","",VLOOKUP(B815,Sector!C:D,2,FALSE))</f>
        <v>PUB</v>
      </c>
      <c r="AB815" s="4" t="str">
        <f t="shared" si="25"/>
        <v>wangchee.ng</v>
      </c>
      <c r="AC815" s="4"/>
      <c r="AD815" s="4"/>
      <c r="AE815" s="4"/>
      <c r="AF815" s="4"/>
      <c r="AG815" s="4"/>
    </row>
    <row r="816" spans="1:33" x14ac:dyDescent="0.25">
      <c r="A816" s="57">
        <v>42254.457189548608</v>
      </c>
      <c r="B816" s="32" t="s">
        <v>21</v>
      </c>
      <c r="C816" s="32" t="s">
        <v>6777</v>
      </c>
      <c r="D816" s="32" t="s">
        <v>334</v>
      </c>
      <c r="E816" s="32" t="s">
        <v>5849</v>
      </c>
      <c r="F816" s="32" t="s">
        <v>6778</v>
      </c>
      <c r="G816" s="32" t="s">
        <v>367</v>
      </c>
      <c r="H816" s="32" t="s">
        <v>366</v>
      </c>
      <c r="I816" s="32" t="s">
        <v>2007</v>
      </c>
      <c r="J816" s="35">
        <v>0</v>
      </c>
      <c r="K816" s="35">
        <v>0</v>
      </c>
      <c r="L816" s="35">
        <v>14.25</v>
      </c>
      <c r="M816" s="35">
        <v>0</v>
      </c>
      <c r="N816" s="32" t="s">
        <v>19</v>
      </c>
      <c r="O816" s="32" t="s">
        <v>41</v>
      </c>
      <c r="P816" s="32">
        <v>1</v>
      </c>
      <c r="Q816" s="32" t="s">
        <v>6779</v>
      </c>
      <c r="R816" s="39">
        <f t="shared" si="24"/>
        <v>1509</v>
      </c>
      <c r="S816" s="5" t="s">
        <v>51</v>
      </c>
      <c r="T816" s="5" t="s">
        <v>64</v>
      </c>
      <c r="U816" s="2"/>
      <c r="V816" s="2" t="str">
        <f>IF($J816+$L816=0,"nil",IF(OR($B816="TCU-WS",$B816=""),"non comm",IF(OR($G816="contract_cover",$H816="fixed price"),VLOOKUP($I816,'[1]mapping 2015'!$A:$B,2,FALSE),VLOOKUP($G816,'[1]mapping 2015'!$A:$B,2,FALSE))))</f>
        <v>SBM 2.1 IIPS</v>
      </c>
      <c r="W816" s="37">
        <f>IF(OR(V816="non comm",V816="nil",J816=0),0,IF(V816="SBM 2.1 IIPS",J816*VLOOKUP(N816,'[2]NGP%'!$C:$D,2,FALSE),J816*SUMIFS('[2]NGP%'!$D:$D,'[2]NGP%'!$A:$A,V816,'[2]NGP%'!$B:$B,AA816)))</f>
        <v>0</v>
      </c>
      <c r="X816" s="37">
        <f>IF(OR(V816="non comm",V816="nil",J816=0),0,IF(V816="SBM 2.1 IIPS",J816*VLOOKUP(N816,'[2]NGP%'!$C:$E,3,FALSE),J816*SUMIFS('[2]NGP%'!$E:$E,'[2]NGP%'!$A:$A,V816,'[2]NGP%'!$B:$B,AA816)))</f>
        <v>0</v>
      </c>
      <c r="Y816" s="32"/>
      <c r="Z816" s="54" t="str">
        <f>IF(MID(H816,1,4)="Item","Nil",IF(G816="contract_cover",VLOOKUP(I816,'svc type'!C:D,2,FALSE),VLOOKUP(G816,'svc type'!A:D,4,FALSE)))</f>
        <v>IIPS</v>
      </c>
      <c r="AA816" s="4" t="str">
        <f>IF(B816="","",VLOOKUP(B816,Sector!C:D,2,FALSE))</f>
        <v>PUB</v>
      </c>
      <c r="AB816" s="4" t="str">
        <f t="shared" si="25"/>
        <v>wangchee.ng</v>
      </c>
      <c r="AC816" s="4"/>
      <c r="AD816" s="4"/>
      <c r="AE816" s="4"/>
      <c r="AF816" s="4"/>
      <c r="AG816" s="4"/>
    </row>
    <row r="817" spans="1:33" x14ac:dyDescent="0.25">
      <c r="A817" s="57">
        <v>42254.457189548608</v>
      </c>
      <c r="B817" s="32" t="s">
        <v>21</v>
      </c>
      <c r="C817" s="32" t="s">
        <v>6777</v>
      </c>
      <c r="D817" s="32" t="s">
        <v>334</v>
      </c>
      <c r="E817" s="32" t="s">
        <v>5849</v>
      </c>
      <c r="F817" s="32" t="s">
        <v>6778</v>
      </c>
      <c r="G817" s="32" t="s">
        <v>367</v>
      </c>
      <c r="H817" s="32" t="s">
        <v>366</v>
      </c>
      <c r="I817" s="32" t="s">
        <v>2007</v>
      </c>
      <c r="J817" s="35">
        <v>0</v>
      </c>
      <c r="K817" s="35">
        <v>0</v>
      </c>
      <c r="L817" s="35">
        <v>14.25</v>
      </c>
      <c r="M817" s="35">
        <v>0</v>
      </c>
      <c r="N817" s="32" t="s">
        <v>19</v>
      </c>
      <c r="O817" s="32" t="s">
        <v>41</v>
      </c>
      <c r="P817" s="32">
        <v>1</v>
      </c>
      <c r="Q817" s="32" t="s">
        <v>6779</v>
      </c>
      <c r="R817" s="39">
        <f t="shared" si="24"/>
        <v>1509</v>
      </c>
      <c r="S817" s="5" t="s">
        <v>51</v>
      </c>
      <c r="T817" s="5" t="s">
        <v>64</v>
      </c>
      <c r="U817" s="2"/>
      <c r="V817" s="2" t="str">
        <f>IF($J817+$L817=0,"nil",IF(OR($B817="TCU-WS",$B817=""),"non comm",IF(OR($G817="contract_cover",$H817="fixed price"),VLOOKUP($I817,'[1]mapping 2015'!$A:$B,2,FALSE),VLOOKUP($G817,'[1]mapping 2015'!$A:$B,2,FALSE))))</f>
        <v>SBM 2.1 IIPS</v>
      </c>
      <c r="W817" s="37">
        <f>IF(OR(V817="non comm",V817="nil",J817=0),0,IF(V817="SBM 2.1 IIPS",J817*VLOOKUP(N817,'[2]NGP%'!$C:$D,2,FALSE),J817*SUMIFS('[2]NGP%'!$D:$D,'[2]NGP%'!$A:$A,V817,'[2]NGP%'!$B:$B,AA817)))</f>
        <v>0</v>
      </c>
      <c r="X817" s="37">
        <f>IF(OR(V817="non comm",V817="nil",J817=0),0,IF(V817="SBM 2.1 IIPS",J817*VLOOKUP(N817,'[2]NGP%'!$C:$E,3,FALSE),J817*SUMIFS('[2]NGP%'!$E:$E,'[2]NGP%'!$A:$A,V817,'[2]NGP%'!$B:$B,AA817)))</f>
        <v>0</v>
      </c>
      <c r="Y817" s="32"/>
      <c r="Z817" s="54" t="str">
        <f>IF(MID(H817,1,4)="Item","Nil",IF(G817="contract_cover",VLOOKUP(I817,'svc type'!C:D,2,FALSE),VLOOKUP(G817,'svc type'!A:D,4,FALSE)))</f>
        <v>IIPS</v>
      </c>
      <c r="AA817" s="4" t="str">
        <f>IF(B817="","",VLOOKUP(B817,Sector!C:D,2,FALSE))</f>
        <v>PUB</v>
      </c>
      <c r="AB817" s="4" t="str">
        <f t="shared" si="25"/>
        <v>wangchee.ng</v>
      </c>
      <c r="AC817" s="4"/>
      <c r="AD817" s="4"/>
      <c r="AE817" s="4"/>
      <c r="AF817" s="4"/>
      <c r="AG817" s="4"/>
    </row>
    <row r="818" spans="1:33" x14ac:dyDescent="0.25">
      <c r="A818" s="57">
        <v>42254.457189548608</v>
      </c>
      <c r="B818" s="32" t="s">
        <v>21</v>
      </c>
      <c r="C818" s="32" t="s">
        <v>6777</v>
      </c>
      <c r="D818" s="32" t="s">
        <v>334</v>
      </c>
      <c r="E818" s="32" t="s">
        <v>5849</v>
      </c>
      <c r="F818" s="32" t="s">
        <v>6778</v>
      </c>
      <c r="G818" s="32" t="s">
        <v>367</v>
      </c>
      <c r="H818" s="32" t="s">
        <v>366</v>
      </c>
      <c r="I818" s="32" t="s">
        <v>2007</v>
      </c>
      <c r="J818" s="35">
        <v>0</v>
      </c>
      <c r="K818" s="35">
        <v>0</v>
      </c>
      <c r="L818" s="35">
        <v>14.25</v>
      </c>
      <c r="M818" s="35">
        <v>0</v>
      </c>
      <c r="N818" s="32" t="s">
        <v>19</v>
      </c>
      <c r="O818" s="32" t="s">
        <v>41</v>
      </c>
      <c r="P818" s="32">
        <v>1</v>
      </c>
      <c r="Q818" s="32" t="s">
        <v>6779</v>
      </c>
      <c r="R818" s="39">
        <f t="shared" si="24"/>
        <v>1509</v>
      </c>
      <c r="S818" s="5" t="s">
        <v>51</v>
      </c>
      <c r="T818" s="5" t="s">
        <v>64</v>
      </c>
      <c r="U818" s="2"/>
      <c r="V818" s="2" t="str">
        <f>IF($J818+$L818=0,"nil",IF(OR($B818="TCU-WS",$B818=""),"non comm",IF(OR($G818="contract_cover",$H818="fixed price"),VLOOKUP($I818,'[1]mapping 2015'!$A:$B,2,FALSE),VLOOKUP($G818,'[1]mapping 2015'!$A:$B,2,FALSE))))</f>
        <v>SBM 2.1 IIPS</v>
      </c>
      <c r="W818" s="37">
        <f>IF(OR(V818="non comm",V818="nil",J818=0),0,IF(V818="SBM 2.1 IIPS",J818*VLOOKUP(N818,'[2]NGP%'!$C:$D,2,FALSE),J818*SUMIFS('[2]NGP%'!$D:$D,'[2]NGP%'!$A:$A,V818,'[2]NGP%'!$B:$B,AA818)))</f>
        <v>0</v>
      </c>
      <c r="X818" s="37">
        <f>IF(OR(V818="non comm",V818="nil",J818=0),0,IF(V818="SBM 2.1 IIPS",J818*VLOOKUP(N818,'[2]NGP%'!$C:$E,3,FALSE),J818*SUMIFS('[2]NGP%'!$E:$E,'[2]NGP%'!$A:$A,V818,'[2]NGP%'!$B:$B,AA818)))</f>
        <v>0</v>
      </c>
      <c r="Y818" s="32"/>
      <c r="Z818" s="54" t="str">
        <f>IF(MID(H818,1,4)="Item","Nil",IF(G818="contract_cover",VLOOKUP(I818,'svc type'!C:D,2,FALSE),VLOOKUP(G818,'svc type'!A:D,4,FALSE)))</f>
        <v>IIPS</v>
      </c>
      <c r="AA818" s="4" t="str">
        <f>IF(B818="","",VLOOKUP(B818,Sector!C:D,2,FALSE))</f>
        <v>PUB</v>
      </c>
      <c r="AB818" s="4" t="str">
        <f t="shared" si="25"/>
        <v>wangchee.ng</v>
      </c>
      <c r="AC818" s="4"/>
      <c r="AD818" s="4"/>
      <c r="AE818" s="4"/>
      <c r="AF818" s="4"/>
      <c r="AG818" s="4"/>
    </row>
    <row r="819" spans="1:33" x14ac:dyDescent="0.25">
      <c r="A819" s="57">
        <v>42254.457189548608</v>
      </c>
      <c r="B819" s="32" t="s">
        <v>21</v>
      </c>
      <c r="C819" s="32" t="s">
        <v>6777</v>
      </c>
      <c r="D819" s="32" t="s">
        <v>334</v>
      </c>
      <c r="E819" s="32" t="s">
        <v>5849</v>
      </c>
      <c r="F819" s="32" t="s">
        <v>6778</v>
      </c>
      <c r="G819" s="32" t="s">
        <v>367</v>
      </c>
      <c r="H819" s="32" t="s">
        <v>366</v>
      </c>
      <c r="I819" s="32" t="s">
        <v>2007</v>
      </c>
      <c r="J819" s="35">
        <v>0</v>
      </c>
      <c r="K819" s="35">
        <v>0</v>
      </c>
      <c r="L819" s="35">
        <v>14.25</v>
      </c>
      <c r="M819" s="35">
        <v>0</v>
      </c>
      <c r="N819" s="32" t="s">
        <v>19</v>
      </c>
      <c r="O819" s="32" t="s">
        <v>41</v>
      </c>
      <c r="P819" s="32">
        <v>1</v>
      </c>
      <c r="Q819" s="32" t="s">
        <v>6779</v>
      </c>
      <c r="R819" s="39">
        <f t="shared" si="24"/>
        <v>1509</v>
      </c>
      <c r="S819" s="5" t="s">
        <v>51</v>
      </c>
      <c r="T819" s="5" t="s">
        <v>64</v>
      </c>
      <c r="U819" s="2"/>
      <c r="V819" s="2" t="str">
        <f>IF($J819+$L819=0,"nil",IF(OR($B819="TCU-WS",$B819=""),"non comm",IF(OR($G819="contract_cover",$H819="fixed price"),VLOOKUP($I819,'[1]mapping 2015'!$A:$B,2,FALSE),VLOOKUP($G819,'[1]mapping 2015'!$A:$B,2,FALSE))))</f>
        <v>SBM 2.1 IIPS</v>
      </c>
      <c r="W819" s="37">
        <f>IF(OR(V819="non comm",V819="nil",J819=0),0,IF(V819="SBM 2.1 IIPS",J819*VLOOKUP(N819,'[2]NGP%'!$C:$D,2,FALSE),J819*SUMIFS('[2]NGP%'!$D:$D,'[2]NGP%'!$A:$A,V819,'[2]NGP%'!$B:$B,AA819)))</f>
        <v>0</v>
      </c>
      <c r="X819" s="37">
        <f>IF(OR(V819="non comm",V819="nil",J819=0),0,IF(V819="SBM 2.1 IIPS",J819*VLOOKUP(N819,'[2]NGP%'!$C:$E,3,FALSE),J819*SUMIFS('[2]NGP%'!$E:$E,'[2]NGP%'!$A:$A,V819,'[2]NGP%'!$B:$B,AA819)))</f>
        <v>0</v>
      </c>
      <c r="Y819" s="32"/>
      <c r="Z819" s="54" t="str">
        <f>IF(MID(H819,1,4)="Item","Nil",IF(G819="contract_cover",VLOOKUP(I819,'svc type'!C:D,2,FALSE),VLOOKUP(G819,'svc type'!A:D,4,FALSE)))</f>
        <v>IIPS</v>
      </c>
      <c r="AA819" s="4" t="str">
        <f>IF(B819="","",VLOOKUP(B819,Sector!C:D,2,FALSE))</f>
        <v>PUB</v>
      </c>
      <c r="AB819" s="4" t="str">
        <f t="shared" si="25"/>
        <v>wangchee.ng</v>
      </c>
      <c r="AC819" s="4"/>
      <c r="AD819" s="4"/>
      <c r="AE819" s="4"/>
      <c r="AF819" s="4"/>
      <c r="AG819" s="4"/>
    </row>
    <row r="820" spans="1:33" x14ac:dyDescent="0.25">
      <c r="A820" s="57">
        <v>42254.457189548608</v>
      </c>
      <c r="B820" s="32" t="s">
        <v>21</v>
      </c>
      <c r="C820" s="32" t="s">
        <v>6777</v>
      </c>
      <c r="D820" s="32" t="s">
        <v>334</v>
      </c>
      <c r="E820" s="32" t="s">
        <v>5849</v>
      </c>
      <c r="F820" s="32" t="s">
        <v>6778</v>
      </c>
      <c r="G820" s="32" t="s">
        <v>367</v>
      </c>
      <c r="H820" s="32" t="s">
        <v>366</v>
      </c>
      <c r="I820" s="32" t="s">
        <v>2007</v>
      </c>
      <c r="J820" s="35">
        <v>0</v>
      </c>
      <c r="K820" s="35">
        <v>0</v>
      </c>
      <c r="L820" s="35">
        <v>14.25</v>
      </c>
      <c r="M820" s="35">
        <v>0</v>
      </c>
      <c r="N820" s="32" t="s">
        <v>19</v>
      </c>
      <c r="O820" s="32" t="s">
        <v>41</v>
      </c>
      <c r="P820" s="32">
        <v>1</v>
      </c>
      <c r="Q820" s="32" t="s">
        <v>6779</v>
      </c>
      <c r="R820" s="39">
        <f t="shared" si="24"/>
        <v>1509</v>
      </c>
      <c r="S820" s="5" t="s">
        <v>51</v>
      </c>
      <c r="T820" s="5" t="s">
        <v>64</v>
      </c>
      <c r="U820" s="2"/>
      <c r="V820" s="2" t="str">
        <f>IF($J820+$L820=0,"nil",IF(OR($B820="TCU-WS",$B820=""),"non comm",IF(OR($G820="contract_cover",$H820="fixed price"),VLOOKUP($I820,'[1]mapping 2015'!$A:$B,2,FALSE),VLOOKUP($G820,'[1]mapping 2015'!$A:$B,2,FALSE))))</f>
        <v>SBM 2.1 IIPS</v>
      </c>
      <c r="W820" s="37">
        <f>IF(OR(V820="non comm",V820="nil",J820=0),0,IF(V820="SBM 2.1 IIPS",J820*VLOOKUP(N820,'[2]NGP%'!$C:$D,2,FALSE),J820*SUMIFS('[2]NGP%'!$D:$D,'[2]NGP%'!$A:$A,V820,'[2]NGP%'!$B:$B,AA820)))</f>
        <v>0</v>
      </c>
      <c r="X820" s="37">
        <f>IF(OR(V820="non comm",V820="nil",J820=0),0,IF(V820="SBM 2.1 IIPS",J820*VLOOKUP(N820,'[2]NGP%'!$C:$E,3,FALSE),J820*SUMIFS('[2]NGP%'!$E:$E,'[2]NGP%'!$A:$A,V820,'[2]NGP%'!$B:$B,AA820)))</f>
        <v>0</v>
      </c>
      <c r="Y820" s="32"/>
      <c r="Z820" s="54" t="str">
        <f>IF(MID(H820,1,4)="Item","Nil",IF(G820="contract_cover",VLOOKUP(I820,'svc type'!C:D,2,FALSE),VLOOKUP(G820,'svc type'!A:D,4,FALSE)))</f>
        <v>IIPS</v>
      </c>
      <c r="AA820" s="4" t="str">
        <f>IF(B820="","",VLOOKUP(B820,Sector!C:D,2,FALSE))</f>
        <v>PUB</v>
      </c>
      <c r="AB820" s="4" t="str">
        <f t="shared" si="25"/>
        <v>wangchee.ng</v>
      </c>
      <c r="AC820" s="4"/>
      <c r="AD820" s="4"/>
      <c r="AE820" s="4"/>
      <c r="AF820" s="4"/>
      <c r="AG820" s="4"/>
    </row>
    <row r="821" spans="1:33" x14ac:dyDescent="0.25">
      <c r="A821" s="57">
        <v>42254.457189548608</v>
      </c>
      <c r="B821" s="32" t="s">
        <v>21</v>
      </c>
      <c r="C821" s="32" t="s">
        <v>6777</v>
      </c>
      <c r="D821" s="32" t="s">
        <v>334</v>
      </c>
      <c r="E821" s="32" t="s">
        <v>5849</v>
      </c>
      <c r="F821" s="32" t="s">
        <v>6778</v>
      </c>
      <c r="G821" s="32" t="s">
        <v>367</v>
      </c>
      <c r="H821" s="32" t="s">
        <v>366</v>
      </c>
      <c r="I821" s="32" t="s">
        <v>2007</v>
      </c>
      <c r="J821" s="35">
        <v>0</v>
      </c>
      <c r="K821" s="35">
        <v>0</v>
      </c>
      <c r="L821" s="35">
        <v>14.25</v>
      </c>
      <c r="M821" s="35">
        <v>0</v>
      </c>
      <c r="N821" s="32" t="s">
        <v>19</v>
      </c>
      <c r="O821" s="32" t="s">
        <v>41</v>
      </c>
      <c r="P821" s="32">
        <v>1</v>
      </c>
      <c r="Q821" s="32" t="s">
        <v>6779</v>
      </c>
      <c r="R821" s="39">
        <f t="shared" si="24"/>
        <v>1509</v>
      </c>
      <c r="S821" s="5" t="s">
        <v>51</v>
      </c>
      <c r="T821" s="5" t="s">
        <v>64</v>
      </c>
      <c r="U821" s="2"/>
      <c r="V821" s="2" t="str">
        <f>IF($J821+$L821=0,"nil",IF(OR($B821="TCU-WS",$B821=""),"non comm",IF(OR($G821="contract_cover",$H821="fixed price"),VLOOKUP($I821,'[1]mapping 2015'!$A:$B,2,FALSE),VLOOKUP($G821,'[1]mapping 2015'!$A:$B,2,FALSE))))</f>
        <v>SBM 2.1 IIPS</v>
      </c>
      <c r="W821" s="37">
        <f>IF(OR(V821="non comm",V821="nil",J821=0),0,IF(V821="SBM 2.1 IIPS",J821*VLOOKUP(N821,'[2]NGP%'!$C:$D,2,FALSE),J821*SUMIFS('[2]NGP%'!$D:$D,'[2]NGP%'!$A:$A,V821,'[2]NGP%'!$B:$B,AA821)))</f>
        <v>0</v>
      </c>
      <c r="X821" s="37">
        <f>IF(OR(V821="non comm",V821="nil",J821=0),0,IF(V821="SBM 2.1 IIPS",J821*VLOOKUP(N821,'[2]NGP%'!$C:$E,3,FALSE),J821*SUMIFS('[2]NGP%'!$E:$E,'[2]NGP%'!$A:$A,V821,'[2]NGP%'!$B:$B,AA821)))</f>
        <v>0</v>
      </c>
      <c r="Y821" s="32"/>
      <c r="Z821" s="54" t="str">
        <f>IF(MID(H821,1,4)="Item","Nil",IF(G821="contract_cover",VLOOKUP(I821,'svc type'!C:D,2,FALSE),VLOOKUP(G821,'svc type'!A:D,4,FALSE)))</f>
        <v>IIPS</v>
      </c>
      <c r="AA821" s="4" t="str">
        <f>IF(B821="","",VLOOKUP(B821,Sector!C:D,2,FALSE))</f>
        <v>PUB</v>
      </c>
      <c r="AB821" s="4" t="str">
        <f t="shared" si="25"/>
        <v>wangchee.ng</v>
      </c>
      <c r="AC821" s="4"/>
      <c r="AD821" s="4"/>
      <c r="AE821" s="4"/>
      <c r="AF821" s="4"/>
      <c r="AG821" s="4"/>
    </row>
    <row r="822" spans="1:33" x14ac:dyDescent="0.25">
      <c r="A822" s="57">
        <v>42254.457189548608</v>
      </c>
      <c r="B822" s="32" t="s">
        <v>21</v>
      </c>
      <c r="C822" s="32" t="s">
        <v>6777</v>
      </c>
      <c r="D822" s="32" t="s">
        <v>334</v>
      </c>
      <c r="E822" s="32" t="s">
        <v>5849</v>
      </c>
      <c r="F822" s="32" t="s">
        <v>6778</v>
      </c>
      <c r="G822" s="32" t="s">
        <v>367</v>
      </c>
      <c r="H822" s="32" t="s">
        <v>366</v>
      </c>
      <c r="I822" s="32" t="s">
        <v>2007</v>
      </c>
      <c r="J822" s="35">
        <v>0</v>
      </c>
      <c r="K822" s="35">
        <v>0</v>
      </c>
      <c r="L822" s="35">
        <v>14.25</v>
      </c>
      <c r="M822" s="35">
        <v>0</v>
      </c>
      <c r="N822" s="32" t="s">
        <v>19</v>
      </c>
      <c r="O822" s="32" t="s">
        <v>41</v>
      </c>
      <c r="P822" s="32">
        <v>1</v>
      </c>
      <c r="Q822" s="32" t="s">
        <v>6779</v>
      </c>
      <c r="R822" s="39">
        <f t="shared" si="24"/>
        <v>1509</v>
      </c>
      <c r="S822" s="5" t="s">
        <v>51</v>
      </c>
      <c r="T822" s="5" t="s">
        <v>64</v>
      </c>
      <c r="U822" s="2"/>
      <c r="V822" s="2" t="str">
        <f>IF($J822+$L822=0,"nil",IF(OR($B822="TCU-WS",$B822=""),"non comm",IF(OR($G822="contract_cover",$H822="fixed price"),VLOOKUP($I822,'[1]mapping 2015'!$A:$B,2,FALSE),VLOOKUP($G822,'[1]mapping 2015'!$A:$B,2,FALSE))))</f>
        <v>SBM 2.1 IIPS</v>
      </c>
      <c r="W822" s="37">
        <f>IF(OR(V822="non comm",V822="nil",J822=0),0,IF(V822="SBM 2.1 IIPS",J822*VLOOKUP(N822,'[2]NGP%'!$C:$D,2,FALSE),J822*SUMIFS('[2]NGP%'!$D:$D,'[2]NGP%'!$A:$A,V822,'[2]NGP%'!$B:$B,AA822)))</f>
        <v>0</v>
      </c>
      <c r="X822" s="37">
        <f>IF(OR(V822="non comm",V822="nil",J822=0),0,IF(V822="SBM 2.1 IIPS",J822*VLOOKUP(N822,'[2]NGP%'!$C:$E,3,FALSE),J822*SUMIFS('[2]NGP%'!$E:$E,'[2]NGP%'!$A:$A,V822,'[2]NGP%'!$B:$B,AA822)))</f>
        <v>0</v>
      </c>
      <c r="Y822" s="32"/>
      <c r="Z822" s="54" t="str">
        <f>IF(MID(H822,1,4)="Item","Nil",IF(G822="contract_cover",VLOOKUP(I822,'svc type'!C:D,2,FALSE),VLOOKUP(G822,'svc type'!A:D,4,FALSE)))</f>
        <v>IIPS</v>
      </c>
      <c r="AA822" s="4" t="str">
        <f>IF(B822="","",VLOOKUP(B822,Sector!C:D,2,FALSE))</f>
        <v>PUB</v>
      </c>
      <c r="AB822" s="4" t="str">
        <f t="shared" si="25"/>
        <v>wangchee.ng</v>
      </c>
      <c r="AC822" s="4"/>
      <c r="AD822" s="4"/>
      <c r="AE822" s="4"/>
      <c r="AF822" s="4"/>
      <c r="AG822" s="4"/>
    </row>
    <row r="823" spans="1:33" x14ac:dyDescent="0.25">
      <c r="A823" s="57">
        <v>42254.458202511574</v>
      </c>
      <c r="B823" s="32"/>
      <c r="C823" s="32" t="s">
        <v>340</v>
      </c>
      <c r="D823" s="32" t="s">
        <v>334</v>
      </c>
      <c r="E823" s="32" t="s">
        <v>6780</v>
      </c>
      <c r="F823" s="32" t="s">
        <v>6781</v>
      </c>
      <c r="G823" s="32" t="s">
        <v>58</v>
      </c>
      <c r="H823" s="32" t="s">
        <v>59</v>
      </c>
      <c r="I823" s="32" t="s">
        <v>2006</v>
      </c>
      <c r="J823" s="35">
        <v>0</v>
      </c>
      <c r="K823" s="35">
        <v>0</v>
      </c>
      <c r="L823" s="35">
        <v>0</v>
      </c>
      <c r="M823" s="35">
        <v>0</v>
      </c>
      <c r="N823" s="32" t="s">
        <v>19</v>
      </c>
      <c r="O823" s="32" t="s">
        <v>322</v>
      </c>
      <c r="P823" s="32">
        <v>0</v>
      </c>
      <c r="Q823" s="32"/>
      <c r="R823" s="39">
        <f t="shared" si="24"/>
        <v>1509</v>
      </c>
      <c r="S823" s="5" t="s">
        <v>51</v>
      </c>
      <c r="T823" s="5" t="s">
        <v>64</v>
      </c>
      <c r="U823" s="2"/>
      <c r="V823" s="2" t="str">
        <f>IF($J823+$L823=0,"nil",IF(OR($B823="TCU-WS",$B823=""),"non comm",IF(OR($G823="contract_cover",$H823="fixed price"),VLOOKUP($I823,'[1]mapping 2015'!$A:$B,2,FALSE),VLOOKUP($G823,'[1]mapping 2015'!$A:$B,2,FALSE))))</f>
        <v>nil</v>
      </c>
      <c r="W823" s="37">
        <f>IF(OR(V823="non comm",V823="nil",J823=0),0,IF(V823="SBM 2.1 IIPS",J823*VLOOKUP(N823,'[2]NGP%'!$C:$D,2,FALSE),J823*SUMIFS('[2]NGP%'!$D:$D,'[2]NGP%'!$A:$A,V823,'[2]NGP%'!$B:$B,AA823)))</f>
        <v>0</v>
      </c>
      <c r="X823" s="37">
        <f>IF(OR(V823="non comm",V823="nil",J823=0),0,IF(V823="SBM 2.1 IIPS",J823*VLOOKUP(N823,'[2]NGP%'!$C:$E,3,FALSE),J823*SUMIFS('[2]NGP%'!$E:$E,'[2]NGP%'!$A:$A,V823,'[2]NGP%'!$B:$B,AA823)))</f>
        <v>0</v>
      </c>
      <c r="Y823" s="32"/>
      <c r="Z823" s="54" t="str">
        <f>IF(MID(H823,1,4)="Item","Nil",IF(G823="contract_cover",VLOOKUP(I823,'svc type'!C:D,2,FALSE),VLOOKUP(G823,'svc type'!A:D,4,FALSE)))</f>
        <v>SVC</v>
      </c>
      <c r="AA823" s="4" t="str">
        <f>IF(B823="","",VLOOKUP(B823,Sector!C:D,2,FALSE))</f>
        <v/>
      </c>
      <c r="AB823" s="4">
        <f t="shared" si="25"/>
        <v>0</v>
      </c>
      <c r="AC823" s="4"/>
      <c r="AD823" s="4"/>
      <c r="AE823" s="4"/>
      <c r="AF823" s="4"/>
      <c r="AG823" s="4"/>
    </row>
    <row r="824" spans="1:33" x14ac:dyDescent="0.25">
      <c r="A824" s="57">
        <v>42254.460786805554</v>
      </c>
      <c r="B824" s="32" t="s">
        <v>44</v>
      </c>
      <c r="C824" s="32" t="s">
        <v>6782</v>
      </c>
      <c r="D824" s="32" t="s">
        <v>334</v>
      </c>
      <c r="E824" s="32" t="s">
        <v>5875</v>
      </c>
      <c r="F824" s="32" t="s">
        <v>6783</v>
      </c>
      <c r="G824" s="32" t="s">
        <v>25</v>
      </c>
      <c r="H824" s="32" t="s">
        <v>26</v>
      </c>
      <c r="I824" s="32" t="s">
        <v>2006</v>
      </c>
      <c r="J824" s="35">
        <v>0</v>
      </c>
      <c r="K824" s="35">
        <v>0</v>
      </c>
      <c r="L824" s="35">
        <v>0</v>
      </c>
      <c r="M824" s="35">
        <v>0</v>
      </c>
      <c r="N824" s="32" t="s">
        <v>19</v>
      </c>
      <c r="O824" s="32" t="s">
        <v>41</v>
      </c>
      <c r="P824" s="32">
        <v>1</v>
      </c>
      <c r="Q824" s="32" t="s">
        <v>6784</v>
      </c>
      <c r="R824" s="39">
        <f t="shared" si="24"/>
        <v>1509</v>
      </c>
      <c r="S824" s="5" t="s">
        <v>51</v>
      </c>
      <c r="T824" s="5" t="s">
        <v>64</v>
      </c>
      <c r="U824" s="2"/>
      <c r="V824" s="2" t="str">
        <f>IF($J824+$L824=0,"nil",IF(OR($B824="TCU-WS",$B824=""),"non comm",IF(OR($G824="contract_cover",$H824="fixed price"),VLOOKUP($I824,'[1]mapping 2015'!$A:$B,2,FALSE),VLOOKUP($G824,'[1]mapping 2015'!$A:$B,2,FALSE))))</f>
        <v>nil</v>
      </c>
      <c r="W824" s="37">
        <f>IF(OR(V824="non comm",V824="nil",J824=0),0,IF(V824="SBM 2.1 IIPS",J824*VLOOKUP(N824,'[2]NGP%'!$C:$D,2,FALSE),J824*SUMIFS('[2]NGP%'!$D:$D,'[2]NGP%'!$A:$A,V824,'[2]NGP%'!$B:$B,AA824)))</f>
        <v>0</v>
      </c>
      <c r="X824" s="37">
        <f>IF(OR(V824="non comm",V824="nil",J824=0),0,IF(V824="SBM 2.1 IIPS",J824*VLOOKUP(N824,'[2]NGP%'!$C:$E,3,FALSE),J824*SUMIFS('[2]NGP%'!$E:$E,'[2]NGP%'!$A:$A,V824,'[2]NGP%'!$B:$B,AA824)))</f>
        <v>0</v>
      </c>
      <c r="Y824" s="32"/>
      <c r="Z824" s="54" t="str">
        <f>IF(MID(H824,1,4)="Item","Nil",IF(G824="contract_cover",VLOOKUP(I824,'svc type'!C:D,2,FALSE),VLOOKUP(G824,'svc type'!A:D,4,FALSE)))</f>
        <v>IIPS</v>
      </c>
      <c r="AA824" s="4" t="str">
        <f>IF(B824="","",VLOOKUP(B824,Sector!C:D,2,FALSE))</f>
        <v>PUB</v>
      </c>
      <c r="AB824" s="4" t="str">
        <f t="shared" si="25"/>
        <v>ong.yilin</v>
      </c>
      <c r="AC824" s="4"/>
      <c r="AD824" s="4"/>
      <c r="AE824" s="4"/>
      <c r="AF824" s="4"/>
      <c r="AG824" s="4"/>
    </row>
    <row r="825" spans="1:33" x14ac:dyDescent="0.25">
      <c r="A825" s="57">
        <v>42254.460786805554</v>
      </c>
      <c r="B825" s="32" t="s">
        <v>44</v>
      </c>
      <c r="C825" s="32" t="s">
        <v>6782</v>
      </c>
      <c r="D825" s="32" t="s">
        <v>334</v>
      </c>
      <c r="E825" s="32" t="s">
        <v>5875</v>
      </c>
      <c r="F825" s="32" t="s">
        <v>6783</v>
      </c>
      <c r="G825" s="32" t="s">
        <v>367</v>
      </c>
      <c r="H825" s="32" t="s">
        <v>366</v>
      </c>
      <c r="I825" s="32" t="s">
        <v>2006</v>
      </c>
      <c r="J825" s="35">
        <v>0</v>
      </c>
      <c r="K825" s="35">
        <v>0</v>
      </c>
      <c r="L825" s="35">
        <v>14.25</v>
      </c>
      <c r="M825" s="35">
        <v>0</v>
      </c>
      <c r="N825" s="32" t="s">
        <v>19</v>
      </c>
      <c r="O825" s="32" t="s">
        <v>41</v>
      </c>
      <c r="P825" s="32">
        <v>1</v>
      </c>
      <c r="Q825" s="32" t="s">
        <v>6784</v>
      </c>
      <c r="R825" s="39">
        <f t="shared" si="24"/>
        <v>1509</v>
      </c>
      <c r="S825" s="5" t="s">
        <v>51</v>
      </c>
      <c r="T825" s="5" t="s">
        <v>64</v>
      </c>
      <c r="U825" s="2"/>
      <c r="V825" s="2" t="str">
        <f>IF($J825+$L825=0,"nil",IF(OR($B825="TCU-WS",$B825=""),"non comm",IF(OR($G825="contract_cover",$H825="fixed price"),VLOOKUP($I825,'[1]mapping 2015'!$A:$B,2,FALSE),VLOOKUP($G825,'[1]mapping 2015'!$A:$B,2,FALSE))))</f>
        <v>SBM 2.1 IIPS</v>
      </c>
      <c r="W825" s="37">
        <f>IF(OR(V825="non comm",V825="nil",J825=0),0,IF(V825="SBM 2.1 IIPS",J825*VLOOKUP(N825,'[2]NGP%'!$C:$D,2,FALSE),J825*SUMIFS('[2]NGP%'!$D:$D,'[2]NGP%'!$A:$A,V825,'[2]NGP%'!$B:$B,AA825)))</f>
        <v>0</v>
      </c>
      <c r="X825" s="37">
        <f>IF(OR(V825="non comm",V825="nil",J825=0),0,IF(V825="SBM 2.1 IIPS",J825*VLOOKUP(N825,'[2]NGP%'!$C:$E,3,FALSE),J825*SUMIFS('[2]NGP%'!$E:$E,'[2]NGP%'!$A:$A,V825,'[2]NGP%'!$B:$B,AA825)))</f>
        <v>0</v>
      </c>
      <c r="Y825" s="32"/>
      <c r="Z825" s="54" t="str">
        <f>IF(MID(H825,1,4)="Item","Nil",IF(G825="contract_cover",VLOOKUP(I825,'svc type'!C:D,2,FALSE),VLOOKUP(G825,'svc type'!A:D,4,FALSE)))</f>
        <v>IIPS</v>
      </c>
      <c r="AA825" s="4" t="str">
        <f>IF(B825="","",VLOOKUP(B825,Sector!C:D,2,FALSE))</f>
        <v>PUB</v>
      </c>
      <c r="AB825" s="4" t="str">
        <f t="shared" si="25"/>
        <v>ong.yilin</v>
      </c>
      <c r="AC825" s="4"/>
      <c r="AD825" s="4"/>
      <c r="AE825" s="4"/>
      <c r="AF825" s="4"/>
      <c r="AG825" s="4"/>
    </row>
    <row r="826" spans="1:33" x14ac:dyDescent="0.25">
      <c r="A826" s="57">
        <v>42254.468153935188</v>
      </c>
      <c r="B826" s="32" t="s">
        <v>22</v>
      </c>
      <c r="C826" s="32" t="s">
        <v>47</v>
      </c>
      <c r="D826" s="32" t="s">
        <v>48</v>
      </c>
      <c r="E826" s="32" t="s">
        <v>6785</v>
      </c>
      <c r="F826" s="32" t="s">
        <v>6786</v>
      </c>
      <c r="G826" s="32" t="s">
        <v>25</v>
      </c>
      <c r="H826" s="32" t="s">
        <v>26</v>
      </c>
      <c r="I826" s="32" t="s">
        <v>2006</v>
      </c>
      <c r="J826" s="35">
        <v>0</v>
      </c>
      <c r="K826" s="35">
        <v>0</v>
      </c>
      <c r="L826" s="35">
        <v>0</v>
      </c>
      <c r="M826" s="35">
        <v>0</v>
      </c>
      <c r="N826" s="32" t="s">
        <v>19</v>
      </c>
      <c r="O826" s="32" t="s">
        <v>27</v>
      </c>
      <c r="P826" s="32">
        <v>2.67</v>
      </c>
      <c r="Q826" s="32"/>
      <c r="R826" s="39">
        <f t="shared" si="24"/>
        <v>1509</v>
      </c>
      <c r="S826" s="5" t="s">
        <v>51</v>
      </c>
      <c r="T826" s="5" t="s">
        <v>64</v>
      </c>
      <c r="U826" s="2"/>
      <c r="V826" s="2" t="str">
        <f>IF($J826+$L826=0,"nil",IF(OR($B826="TCU-WS",$B826=""),"non comm",IF(OR($G826="contract_cover",$H826="fixed price"),VLOOKUP($I826,'[1]mapping 2015'!$A:$B,2,FALSE),VLOOKUP($G826,'[1]mapping 2015'!$A:$B,2,FALSE))))</f>
        <v>nil</v>
      </c>
      <c r="W826" s="37">
        <f>IF(OR(V826="non comm",V826="nil",J826=0),0,IF(V826="SBM 2.1 IIPS",J826*VLOOKUP(N826,'[2]NGP%'!$C:$D,2,FALSE),J826*SUMIFS('[2]NGP%'!$D:$D,'[2]NGP%'!$A:$A,V826,'[2]NGP%'!$B:$B,AA826)))</f>
        <v>0</v>
      </c>
      <c r="X826" s="37">
        <f>IF(OR(V826="non comm",V826="nil",J826=0),0,IF(V826="SBM 2.1 IIPS",J826*VLOOKUP(N826,'[2]NGP%'!$C:$E,3,FALSE),J826*SUMIFS('[2]NGP%'!$E:$E,'[2]NGP%'!$A:$A,V826,'[2]NGP%'!$B:$B,AA826)))</f>
        <v>0</v>
      </c>
      <c r="Y826" s="32"/>
      <c r="Z826" s="54" t="str">
        <f>IF(MID(H826,1,4)="Item","Nil",IF(G826="contract_cover",VLOOKUP(I826,'svc type'!C:D,2,FALSE),VLOOKUP(G826,'svc type'!A:D,4,FALSE)))</f>
        <v>IIPS</v>
      </c>
      <c r="AA826" s="4" t="str">
        <f>IF(B826="","",VLOOKUP(B826,Sector!C:D,2,FALSE))</f>
        <v>OTH</v>
      </c>
      <c r="AB826" s="4" t="str">
        <f t="shared" si="25"/>
        <v>TCU-WS</v>
      </c>
      <c r="AC826" s="4"/>
      <c r="AD826" s="4"/>
      <c r="AE826" s="4"/>
      <c r="AF826" s="4"/>
      <c r="AG826" s="4"/>
    </row>
    <row r="827" spans="1:33" x14ac:dyDescent="0.25">
      <c r="A827" s="57">
        <v>42254.468153935188</v>
      </c>
      <c r="B827" s="32" t="s">
        <v>22</v>
      </c>
      <c r="C827" s="32" t="s">
        <v>47</v>
      </c>
      <c r="D827" s="32" t="s">
        <v>48</v>
      </c>
      <c r="E827" s="32" t="s">
        <v>6785</v>
      </c>
      <c r="F827" s="32" t="s">
        <v>6786</v>
      </c>
      <c r="G827" s="32" t="s">
        <v>380</v>
      </c>
      <c r="H827" s="32" t="s">
        <v>379</v>
      </c>
      <c r="I827" s="32" t="s">
        <v>2006</v>
      </c>
      <c r="J827" s="35">
        <v>0</v>
      </c>
      <c r="K827" s="35">
        <v>0</v>
      </c>
      <c r="L827" s="35">
        <v>0</v>
      </c>
      <c r="M827" s="35">
        <v>2</v>
      </c>
      <c r="N827" s="32" t="s">
        <v>19</v>
      </c>
      <c r="O827" s="32" t="s">
        <v>27</v>
      </c>
      <c r="P827" s="32">
        <v>1</v>
      </c>
      <c r="Q827" s="32"/>
      <c r="R827" s="39">
        <f t="shared" si="24"/>
        <v>1509</v>
      </c>
      <c r="S827" s="5" t="s">
        <v>51</v>
      </c>
      <c r="T827" s="5" t="s">
        <v>64</v>
      </c>
      <c r="U827" s="2"/>
      <c r="V827" s="2" t="str">
        <f>IF($J827+$L827=0,"nil",IF(OR($B827="TCU-WS",$B827=""),"non comm",IF(OR($G827="contract_cover",$H827="fixed price"),VLOOKUP($I827,'[1]mapping 2015'!$A:$B,2,FALSE),VLOOKUP($G827,'[1]mapping 2015'!$A:$B,2,FALSE))))</f>
        <v>nil</v>
      </c>
      <c r="W827" s="37">
        <f>IF(OR(V827="non comm",V827="nil",J827=0),0,IF(V827="SBM 2.1 IIPS",J827*VLOOKUP(N827,'[2]NGP%'!$C:$D,2,FALSE),J827*SUMIFS('[2]NGP%'!$D:$D,'[2]NGP%'!$A:$A,V827,'[2]NGP%'!$B:$B,AA827)))</f>
        <v>0</v>
      </c>
      <c r="X827" s="37">
        <f>IF(OR(V827="non comm",V827="nil",J827=0),0,IF(V827="SBM 2.1 IIPS",J827*VLOOKUP(N827,'[2]NGP%'!$C:$E,3,FALSE),J827*SUMIFS('[2]NGP%'!$E:$E,'[2]NGP%'!$A:$A,V827,'[2]NGP%'!$B:$B,AA827)))</f>
        <v>0</v>
      </c>
      <c r="Y827" s="32"/>
      <c r="Z827" s="54" t="str">
        <f>IF(MID(H827,1,4)="Item","Nil",IF(G827="contract_cover",VLOOKUP(I827,'svc type'!C:D,2,FALSE),VLOOKUP(G827,'svc type'!A:D,4,FALSE)))</f>
        <v>Exp</v>
      </c>
      <c r="AA827" s="4" t="str">
        <f>IF(B827="","",VLOOKUP(B827,Sector!C:D,2,FALSE))</f>
        <v>OTH</v>
      </c>
      <c r="AB827" s="4" t="str">
        <f t="shared" si="25"/>
        <v>TCU-WS</v>
      </c>
      <c r="AC827" s="4"/>
      <c r="AD827" s="4"/>
      <c r="AE827" s="4"/>
      <c r="AF827" s="4"/>
      <c r="AG827" s="4"/>
    </row>
    <row r="828" spans="1:33" x14ac:dyDescent="0.25">
      <c r="A828" s="57">
        <v>42254.468153935188</v>
      </c>
      <c r="B828" s="32" t="s">
        <v>22</v>
      </c>
      <c r="C828" s="32" t="s">
        <v>47</v>
      </c>
      <c r="D828" s="32" t="s">
        <v>48</v>
      </c>
      <c r="E828" s="32" t="s">
        <v>6785</v>
      </c>
      <c r="F828" s="32" t="s">
        <v>6786</v>
      </c>
      <c r="G828" s="32" t="s">
        <v>29</v>
      </c>
      <c r="H828" s="32" t="s">
        <v>30</v>
      </c>
      <c r="I828" s="32" t="s">
        <v>2006</v>
      </c>
      <c r="J828" s="35">
        <v>0</v>
      </c>
      <c r="K828" s="35">
        <v>0</v>
      </c>
      <c r="L828" s="35">
        <v>0</v>
      </c>
      <c r="M828" s="35">
        <v>2.88</v>
      </c>
      <c r="N828" s="32" t="s">
        <v>19</v>
      </c>
      <c r="O828" s="32" t="s">
        <v>27</v>
      </c>
      <c r="P828" s="32">
        <v>1</v>
      </c>
      <c r="Q828" s="32"/>
      <c r="R828" s="39">
        <f t="shared" si="24"/>
        <v>1509</v>
      </c>
      <c r="S828" s="5" t="s">
        <v>51</v>
      </c>
      <c r="T828" s="5" t="s">
        <v>64</v>
      </c>
      <c r="U828" s="2"/>
      <c r="V828" s="2" t="str">
        <f>IF($J828+$L828=0,"nil",IF(OR($B828="TCU-WS",$B828=""),"non comm",IF(OR($G828="contract_cover",$H828="fixed price"),VLOOKUP($I828,'[1]mapping 2015'!$A:$B,2,FALSE),VLOOKUP($G828,'[1]mapping 2015'!$A:$B,2,FALSE))))</f>
        <v>nil</v>
      </c>
      <c r="W828" s="37">
        <f>IF(OR(V828="non comm",V828="nil",J828=0),0,IF(V828="SBM 2.1 IIPS",J828*VLOOKUP(N828,'[2]NGP%'!$C:$D,2,FALSE),J828*SUMIFS('[2]NGP%'!$D:$D,'[2]NGP%'!$A:$A,V828,'[2]NGP%'!$B:$B,AA828)))</f>
        <v>0</v>
      </c>
      <c r="X828" s="37">
        <f>IF(OR(V828="non comm",V828="nil",J828=0),0,IF(V828="SBM 2.1 IIPS",J828*VLOOKUP(N828,'[2]NGP%'!$C:$E,3,FALSE),J828*SUMIFS('[2]NGP%'!$E:$E,'[2]NGP%'!$A:$A,V828,'[2]NGP%'!$B:$B,AA828)))</f>
        <v>0</v>
      </c>
      <c r="Y828" s="32"/>
      <c r="Z828" s="54" t="str">
        <f>IF(MID(H828,1,4)="Item","Nil",IF(G828="contract_cover",VLOOKUP(I828,'svc type'!C:D,2,FALSE),VLOOKUP(G828,'svc type'!A:D,4,FALSE)))</f>
        <v>Exp</v>
      </c>
      <c r="AA828" s="4" t="str">
        <f>IF(B828="","",VLOOKUP(B828,Sector!C:D,2,FALSE))</f>
        <v>OTH</v>
      </c>
      <c r="AB828" s="4" t="str">
        <f t="shared" si="25"/>
        <v>TCU-WS</v>
      </c>
      <c r="AC828" s="4"/>
      <c r="AD828" s="4"/>
      <c r="AE828" s="4"/>
      <c r="AF828" s="4"/>
      <c r="AG828" s="4"/>
    </row>
    <row r="829" spans="1:33" x14ac:dyDescent="0.25">
      <c r="A829" s="57">
        <v>42254.468153935188</v>
      </c>
      <c r="B829" s="32" t="s">
        <v>22</v>
      </c>
      <c r="C829" s="32" t="s">
        <v>47</v>
      </c>
      <c r="D829" s="32" t="s">
        <v>48</v>
      </c>
      <c r="E829" s="32" t="s">
        <v>6785</v>
      </c>
      <c r="F829" s="32" t="s">
        <v>6786</v>
      </c>
      <c r="G829" s="32" t="s">
        <v>25</v>
      </c>
      <c r="H829" s="32" t="s">
        <v>26</v>
      </c>
      <c r="I829" s="32" t="s">
        <v>2006</v>
      </c>
      <c r="J829" s="35">
        <v>0</v>
      </c>
      <c r="K829" s="35">
        <v>0</v>
      </c>
      <c r="L829" s="35">
        <v>0</v>
      </c>
      <c r="M829" s="35">
        <v>0</v>
      </c>
      <c r="N829" s="32" t="s">
        <v>19</v>
      </c>
      <c r="O829" s="32" t="s">
        <v>27</v>
      </c>
      <c r="P829" s="32">
        <v>3</v>
      </c>
      <c r="Q829" s="32"/>
      <c r="R829" s="39">
        <f t="shared" si="24"/>
        <v>1509</v>
      </c>
      <c r="S829" s="5" t="s">
        <v>51</v>
      </c>
      <c r="T829" s="5" t="s">
        <v>64</v>
      </c>
      <c r="U829" s="2"/>
      <c r="V829" s="2" t="str">
        <f>IF($J829+$L829=0,"nil",IF(OR($B829="TCU-WS",$B829=""),"non comm",IF(OR($G829="contract_cover",$H829="fixed price"),VLOOKUP($I829,'[1]mapping 2015'!$A:$B,2,FALSE),VLOOKUP($G829,'[1]mapping 2015'!$A:$B,2,FALSE))))</f>
        <v>nil</v>
      </c>
      <c r="W829" s="37">
        <f>IF(OR(V829="non comm",V829="nil",J829=0),0,IF(V829="SBM 2.1 IIPS",J829*VLOOKUP(N829,'[2]NGP%'!$C:$D,2,FALSE),J829*SUMIFS('[2]NGP%'!$D:$D,'[2]NGP%'!$A:$A,V829,'[2]NGP%'!$B:$B,AA829)))</f>
        <v>0</v>
      </c>
      <c r="X829" s="37">
        <f>IF(OR(V829="non comm",V829="nil",J829=0),0,IF(V829="SBM 2.1 IIPS",J829*VLOOKUP(N829,'[2]NGP%'!$C:$E,3,FALSE),J829*SUMIFS('[2]NGP%'!$E:$E,'[2]NGP%'!$A:$A,V829,'[2]NGP%'!$B:$B,AA829)))</f>
        <v>0</v>
      </c>
      <c r="Y829" s="32"/>
      <c r="Z829" s="54" t="str">
        <f>IF(MID(H829,1,4)="Item","Nil",IF(G829="contract_cover",VLOOKUP(I829,'svc type'!C:D,2,FALSE),VLOOKUP(G829,'svc type'!A:D,4,FALSE)))</f>
        <v>IIPS</v>
      </c>
      <c r="AA829" s="4" t="str">
        <f>IF(B829="","",VLOOKUP(B829,Sector!C:D,2,FALSE))</f>
        <v>OTH</v>
      </c>
      <c r="AB829" s="4" t="str">
        <f t="shared" si="25"/>
        <v>TCU-WS</v>
      </c>
      <c r="AC829" s="4"/>
      <c r="AD829" s="4"/>
      <c r="AE829" s="4"/>
      <c r="AF829" s="4"/>
      <c r="AG829" s="4"/>
    </row>
    <row r="830" spans="1:33" x14ac:dyDescent="0.25">
      <c r="A830" s="57">
        <v>42254.499708020834</v>
      </c>
      <c r="B830" s="32"/>
      <c r="C830" s="32" t="s">
        <v>655</v>
      </c>
      <c r="D830" s="32" t="s">
        <v>334</v>
      </c>
      <c r="E830" s="32" t="s">
        <v>6787</v>
      </c>
      <c r="F830" s="32" t="s">
        <v>6788</v>
      </c>
      <c r="G830" s="32" t="s">
        <v>58</v>
      </c>
      <c r="H830" s="32" t="s">
        <v>59</v>
      </c>
      <c r="I830" s="32" t="s">
        <v>2006</v>
      </c>
      <c r="J830" s="35">
        <v>0</v>
      </c>
      <c r="K830" s="35">
        <v>0</v>
      </c>
      <c r="L830" s="35">
        <v>0</v>
      </c>
      <c r="M830" s="35">
        <v>0</v>
      </c>
      <c r="N830" s="32" t="s">
        <v>19</v>
      </c>
      <c r="O830" s="32" t="s">
        <v>322</v>
      </c>
      <c r="P830" s="32">
        <v>0</v>
      </c>
      <c r="Q830" s="32"/>
      <c r="R830" s="39">
        <f t="shared" si="24"/>
        <v>1509</v>
      </c>
      <c r="S830" s="5" t="s">
        <v>51</v>
      </c>
      <c r="T830" s="5" t="s">
        <v>64</v>
      </c>
      <c r="U830" s="2"/>
      <c r="V830" s="2" t="str">
        <f>IF($J830+$L830=0,"nil",IF(OR($B830="TCU-WS",$B830=""),"non comm",IF(OR($G830="contract_cover",$H830="fixed price"),VLOOKUP($I830,'[1]mapping 2015'!$A:$B,2,FALSE),VLOOKUP($G830,'[1]mapping 2015'!$A:$B,2,FALSE))))</f>
        <v>nil</v>
      </c>
      <c r="W830" s="37">
        <f>IF(OR(V830="non comm",V830="nil",J830=0),0,IF(V830="SBM 2.1 IIPS",J830*VLOOKUP(N830,'[2]NGP%'!$C:$D,2,FALSE),J830*SUMIFS('[2]NGP%'!$D:$D,'[2]NGP%'!$A:$A,V830,'[2]NGP%'!$B:$B,AA830)))</f>
        <v>0</v>
      </c>
      <c r="X830" s="37">
        <f>IF(OR(V830="non comm",V830="nil",J830=0),0,IF(V830="SBM 2.1 IIPS",J830*VLOOKUP(N830,'[2]NGP%'!$C:$E,3,FALSE),J830*SUMIFS('[2]NGP%'!$E:$E,'[2]NGP%'!$A:$A,V830,'[2]NGP%'!$B:$B,AA830)))</f>
        <v>0</v>
      </c>
      <c r="Y830" s="32"/>
      <c r="Z830" s="54" t="str">
        <f>IF(MID(H830,1,4)="Item","Nil",IF(G830="contract_cover",VLOOKUP(I830,'svc type'!C:D,2,FALSE),VLOOKUP(G830,'svc type'!A:D,4,FALSE)))</f>
        <v>SVC</v>
      </c>
      <c r="AA830" s="4" t="str">
        <f>IF(B830="","",VLOOKUP(B830,Sector!C:D,2,FALSE))</f>
        <v/>
      </c>
      <c r="AB830" s="4">
        <f t="shared" si="25"/>
        <v>0</v>
      </c>
      <c r="AC830" s="4"/>
      <c r="AD830" s="4"/>
      <c r="AE830" s="4"/>
      <c r="AF830" s="4"/>
      <c r="AG830" s="4"/>
    </row>
    <row r="831" spans="1:33" x14ac:dyDescent="0.25">
      <c r="A831" s="57">
        <v>42254.510552662039</v>
      </c>
      <c r="B831" s="32"/>
      <c r="C831" s="32" t="s">
        <v>819</v>
      </c>
      <c r="D831" s="32" t="s">
        <v>334</v>
      </c>
      <c r="E831" s="32" t="s">
        <v>6789</v>
      </c>
      <c r="F831" s="32" t="s">
        <v>6790</v>
      </c>
      <c r="G831" s="32" t="s">
        <v>58</v>
      </c>
      <c r="H831" s="32" t="s">
        <v>59</v>
      </c>
      <c r="I831" s="32" t="s">
        <v>2006</v>
      </c>
      <c r="J831" s="35">
        <v>0</v>
      </c>
      <c r="K831" s="35">
        <v>0</v>
      </c>
      <c r="L831" s="35">
        <v>0</v>
      </c>
      <c r="M831" s="35">
        <v>0</v>
      </c>
      <c r="N831" s="32" t="s">
        <v>19</v>
      </c>
      <c r="O831" s="32" t="s">
        <v>322</v>
      </c>
      <c r="P831" s="32">
        <v>0</v>
      </c>
      <c r="Q831" s="32"/>
      <c r="R831" s="39">
        <f t="shared" si="24"/>
        <v>1509</v>
      </c>
      <c r="S831" s="5" t="s">
        <v>51</v>
      </c>
      <c r="T831" s="5" t="s">
        <v>64</v>
      </c>
      <c r="U831" s="2"/>
      <c r="V831" s="2" t="str">
        <f>IF($J831+$L831=0,"nil",IF(OR($B831="TCU-WS",$B831=""),"non comm",IF(OR($G831="contract_cover",$H831="fixed price"),VLOOKUP($I831,'[1]mapping 2015'!$A:$B,2,FALSE),VLOOKUP($G831,'[1]mapping 2015'!$A:$B,2,FALSE))))</f>
        <v>nil</v>
      </c>
      <c r="W831" s="37">
        <f>IF(OR(V831="non comm",V831="nil",J831=0),0,IF(V831="SBM 2.1 IIPS",J831*VLOOKUP(N831,'[2]NGP%'!$C:$D,2,FALSE),J831*SUMIFS('[2]NGP%'!$D:$D,'[2]NGP%'!$A:$A,V831,'[2]NGP%'!$B:$B,AA831)))</f>
        <v>0</v>
      </c>
      <c r="X831" s="37">
        <f>IF(OR(V831="non comm",V831="nil",J831=0),0,IF(V831="SBM 2.1 IIPS",J831*VLOOKUP(N831,'[2]NGP%'!$C:$E,3,FALSE),J831*SUMIFS('[2]NGP%'!$E:$E,'[2]NGP%'!$A:$A,V831,'[2]NGP%'!$B:$B,AA831)))</f>
        <v>0</v>
      </c>
      <c r="Y831" s="32"/>
      <c r="Z831" s="54" t="str">
        <f>IF(MID(H831,1,4)="Item","Nil",IF(G831="contract_cover",VLOOKUP(I831,'svc type'!C:D,2,FALSE),VLOOKUP(G831,'svc type'!A:D,4,FALSE)))</f>
        <v>SVC</v>
      </c>
      <c r="AA831" s="4" t="str">
        <f>IF(B831="","",VLOOKUP(B831,Sector!C:D,2,FALSE))</f>
        <v/>
      </c>
      <c r="AB831" s="4">
        <f t="shared" si="25"/>
        <v>0</v>
      </c>
      <c r="AC831" s="4"/>
      <c r="AD831" s="4"/>
      <c r="AE831" s="4"/>
      <c r="AF831" s="4"/>
      <c r="AG831" s="4"/>
    </row>
    <row r="832" spans="1:33" x14ac:dyDescent="0.25">
      <c r="A832" s="57">
        <v>42254.564582673614</v>
      </c>
      <c r="B832" s="32"/>
      <c r="C832" s="32" t="s">
        <v>2475</v>
      </c>
      <c r="D832" s="32" t="s">
        <v>334</v>
      </c>
      <c r="E832" s="32" t="s">
        <v>6791</v>
      </c>
      <c r="F832" s="32" t="s">
        <v>6792</v>
      </c>
      <c r="G832" s="32" t="s">
        <v>58</v>
      </c>
      <c r="H832" s="32" t="s">
        <v>59</v>
      </c>
      <c r="I832" s="32" t="s">
        <v>2006</v>
      </c>
      <c r="J832" s="35">
        <v>0</v>
      </c>
      <c r="K832" s="35">
        <v>0</v>
      </c>
      <c r="L832" s="35">
        <v>0</v>
      </c>
      <c r="M832" s="35">
        <v>0</v>
      </c>
      <c r="N832" s="32" t="s">
        <v>19</v>
      </c>
      <c r="O832" s="32" t="s">
        <v>322</v>
      </c>
      <c r="P832" s="32">
        <v>0</v>
      </c>
      <c r="Q832" s="32"/>
      <c r="R832" s="39">
        <f t="shared" si="24"/>
        <v>1509</v>
      </c>
      <c r="S832" s="5" t="s">
        <v>51</v>
      </c>
      <c r="T832" s="5" t="s">
        <v>64</v>
      </c>
      <c r="U832" s="2"/>
      <c r="V832" s="2" t="str">
        <f>IF($J832+$L832=0,"nil",IF(OR($B832="TCU-WS",$B832=""),"non comm",IF(OR($G832="contract_cover",$H832="fixed price"),VLOOKUP($I832,'[1]mapping 2015'!$A:$B,2,FALSE),VLOOKUP($G832,'[1]mapping 2015'!$A:$B,2,FALSE))))</f>
        <v>nil</v>
      </c>
      <c r="W832" s="37">
        <f>IF(OR(V832="non comm",V832="nil",J832=0),0,IF(V832="SBM 2.1 IIPS",J832*VLOOKUP(N832,'[2]NGP%'!$C:$D,2,FALSE),J832*SUMIFS('[2]NGP%'!$D:$D,'[2]NGP%'!$A:$A,V832,'[2]NGP%'!$B:$B,AA832)))</f>
        <v>0</v>
      </c>
      <c r="X832" s="37">
        <f>IF(OR(V832="non comm",V832="nil",J832=0),0,IF(V832="SBM 2.1 IIPS",J832*VLOOKUP(N832,'[2]NGP%'!$C:$E,3,FALSE),J832*SUMIFS('[2]NGP%'!$E:$E,'[2]NGP%'!$A:$A,V832,'[2]NGP%'!$B:$B,AA832)))</f>
        <v>0</v>
      </c>
      <c r="Y832" s="32"/>
      <c r="Z832" s="54" t="str">
        <f>IF(MID(H832,1,4)="Item","Nil",IF(G832="contract_cover",VLOOKUP(I832,'svc type'!C:D,2,FALSE),VLOOKUP(G832,'svc type'!A:D,4,FALSE)))</f>
        <v>SVC</v>
      </c>
      <c r="AA832" s="4" t="str">
        <f>IF(B832="","",VLOOKUP(B832,Sector!C:D,2,FALSE))</f>
        <v/>
      </c>
      <c r="AB832" s="4">
        <f t="shared" si="25"/>
        <v>0</v>
      </c>
      <c r="AC832" s="4"/>
      <c r="AD832" s="4"/>
      <c r="AE832" s="4"/>
      <c r="AF832" s="4"/>
      <c r="AG832" s="4"/>
    </row>
    <row r="833" spans="1:33" x14ac:dyDescent="0.25">
      <c r="A833" s="57">
        <v>42254.569230208333</v>
      </c>
      <c r="B833" s="32" t="s">
        <v>22</v>
      </c>
      <c r="C833" s="32" t="s">
        <v>4960</v>
      </c>
      <c r="D833" s="32" t="s">
        <v>4961</v>
      </c>
      <c r="E833" s="32" t="s">
        <v>6793</v>
      </c>
      <c r="F833" s="32" t="s">
        <v>6794</v>
      </c>
      <c r="G833" s="32" t="s">
        <v>25</v>
      </c>
      <c r="H833" s="32" t="s">
        <v>26</v>
      </c>
      <c r="I833" s="32" t="s">
        <v>2006</v>
      </c>
      <c r="J833" s="35">
        <v>0</v>
      </c>
      <c r="K833" s="35">
        <v>0</v>
      </c>
      <c r="L833" s="35">
        <v>0</v>
      </c>
      <c r="M833" s="35">
        <v>0</v>
      </c>
      <c r="N833" s="32" t="s">
        <v>19</v>
      </c>
      <c r="O833" s="32" t="s">
        <v>27</v>
      </c>
      <c r="P833" s="32">
        <v>4.5</v>
      </c>
      <c r="Q833" s="32"/>
      <c r="R833" s="39">
        <f t="shared" si="24"/>
        <v>1509</v>
      </c>
      <c r="S833" s="5" t="s">
        <v>51</v>
      </c>
      <c r="T833" s="5" t="s">
        <v>64</v>
      </c>
      <c r="U833" s="2"/>
      <c r="V833" s="2" t="str">
        <f>IF($J833+$L833=0,"nil",IF(OR($B833="TCU-WS",$B833=""),"non comm",IF(OR($G833="contract_cover",$H833="fixed price"),VLOOKUP($I833,'[1]mapping 2015'!$A:$B,2,FALSE),VLOOKUP($G833,'[1]mapping 2015'!$A:$B,2,FALSE))))</f>
        <v>nil</v>
      </c>
      <c r="W833" s="37">
        <f>IF(OR(V833="non comm",V833="nil",J833=0),0,IF(V833="SBM 2.1 IIPS",J833*VLOOKUP(N833,'[2]NGP%'!$C:$D,2,FALSE),J833*SUMIFS('[2]NGP%'!$D:$D,'[2]NGP%'!$A:$A,V833,'[2]NGP%'!$B:$B,AA833)))</f>
        <v>0</v>
      </c>
      <c r="X833" s="37">
        <f>IF(OR(V833="non comm",V833="nil",J833=0),0,IF(V833="SBM 2.1 IIPS",J833*VLOOKUP(N833,'[2]NGP%'!$C:$E,3,FALSE),J833*SUMIFS('[2]NGP%'!$E:$E,'[2]NGP%'!$A:$A,V833,'[2]NGP%'!$B:$B,AA833)))</f>
        <v>0</v>
      </c>
      <c r="Y833" s="32"/>
      <c r="Z833" s="54" t="str">
        <f>IF(MID(H833,1,4)="Item","Nil",IF(G833="contract_cover",VLOOKUP(I833,'svc type'!C:D,2,FALSE),VLOOKUP(G833,'svc type'!A:D,4,FALSE)))</f>
        <v>IIPS</v>
      </c>
      <c r="AA833" s="4" t="str">
        <f>IF(B833="","",VLOOKUP(B833,Sector!C:D,2,FALSE))</f>
        <v>OTH</v>
      </c>
      <c r="AB833" s="4" t="str">
        <f t="shared" si="25"/>
        <v>TCU-WS</v>
      </c>
      <c r="AC833" s="4"/>
      <c r="AD833" s="4"/>
      <c r="AE833" s="4"/>
      <c r="AF833" s="4"/>
      <c r="AG833" s="4"/>
    </row>
    <row r="834" spans="1:33" x14ac:dyDescent="0.25">
      <c r="A834" s="57">
        <v>42254.569230208333</v>
      </c>
      <c r="B834" s="32" t="s">
        <v>22</v>
      </c>
      <c r="C834" s="32" t="s">
        <v>4960</v>
      </c>
      <c r="D834" s="32" t="s">
        <v>4961</v>
      </c>
      <c r="E834" s="32" t="s">
        <v>6793</v>
      </c>
      <c r="F834" s="32" t="s">
        <v>6794</v>
      </c>
      <c r="G834" s="32" t="s">
        <v>29</v>
      </c>
      <c r="H834" s="32" t="s">
        <v>30</v>
      </c>
      <c r="I834" s="32" t="s">
        <v>2006</v>
      </c>
      <c r="J834" s="35">
        <v>0</v>
      </c>
      <c r="K834" s="35">
        <v>0</v>
      </c>
      <c r="L834" s="35">
        <v>0</v>
      </c>
      <c r="M834" s="35">
        <v>5.5</v>
      </c>
      <c r="N834" s="32" t="s">
        <v>19</v>
      </c>
      <c r="O834" s="32" t="s">
        <v>27</v>
      </c>
      <c r="P834" s="32">
        <v>1</v>
      </c>
      <c r="Q834" s="32"/>
      <c r="R834" s="39">
        <f t="shared" si="24"/>
        <v>1509</v>
      </c>
      <c r="S834" s="5" t="s">
        <v>51</v>
      </c>
      <c r="T834" s="5" t="s">
        <v>64</v>
      </c>
      <c r="U834" s="2"/>
      <c r="V834" s="2" t="str">
        <f>IF($J834+$L834=0,"nil",IF(OR($B834="TCU-WS",$B834=""),"non comm",IF(OR($G834="contract_cover",$H834="fixed price"),VLOOKUP($I834,'[1]mapping 2015'!$A:$B,2,FALSE),VLOOKUP($G834,'[1]mapping 2015'!$A:$B,2,FALSE))))</f>
        <v>nil</v>
      </c>
      <c r="W834" s="37">
        <f>IF(OR(V834="non comm",V834="nil",J834=0),0,IF(V834="SBM 2.1 IIPS",J834*VLOOKUP(N834,'[2]NGP%'!$C:$D,2,FALSE),J834*SUMIFS('[2]NGP%'!$D:$D,'[2]NGP%'!$A:$A,V834,'[2]NGP%'!$B:$B,AA834)))</f>
        <v>0</v>
      </c>
      <c r="X834" s="37">
        <f>IF(OR(V834="non comm",V834="nil",J834=0),0,IF(V834="SBM 2.1 IIPS",J834*VLOOKUP(N834,'[2]NGP%'!$C:$E,3,FALSE),J834*SUMIFS('[2]NGP%'!$E:$E,'[2]NGP%'!$A:$A,V834,'[2]NGP%'!$B:$B,AA834)))</f>
        <v>0</v>
      </c>
      <c r="Y834" s="32"/>
      <c r="Z834" s="54" t="str">
        <f>IF(MID(H834,1,4)="Item","Nil",IF(G834="contract_cover",VLOOKUP(I834,'svc type'!C:D,2,FALSE),VLOOKUP(G834,'svc type'!A:D,4,FALSE)))</f>
        <v>Exp</v>
      </c>
      <c r="AA834" s="4" t="str">
        <f>IF(B834="","",VLOOKUP(B834,Sector!C:D,2,FALSE))</f>
        <v>OTH</v>
      </c>
      <c r="AB834" s="4" t="str">
        <f t="shared" si="25"/>
        <v>TCU-WS</v>
      </c>
      <c r="AC834" s="4"/>
      <c r="AD834" s="4"/>
      <c r="AE834" s="4"/>
      <c r="AF834" s="4"/>
      <c r="AG834" s="4"/>
    </row>
    <row r="835" spans="1:33" x14ac:dyDescent="0.25">
      <c r="A835" s="57">
        <v>42254.569230208333</v>
      </c>
      <c r="B835" s="32" t="s">
        <v>22</v>
      </c>
      <c r="C835" s="32" t="s">
        <v>4960</v>
      </c>
      <c r="D835" s="32" t="s">
        <v>4961</v>
      </c>
      <c r="E835" s="32" t="s">
        <v>6793</v>
      </c>
      <c r="F835" s="32" t="s">
        <v>6794</v>
      </c>
      <c r="G835" s="32" t="s">
        <v>25</v>
      </c>
      <c r="H835" s="32" t="s">
        <v>26</v>
      </c>
      <c r="I835" s="32" t="s">
        <v>2006</v>
      </c>
      <c r="J835" s="35">
        <v>0</v>
      </c>
      <c r="K835" s="35">
        <v>0</v>
      </c>
      <c r="L835" s="35">
        <v>0</v>
      </c>
      <c r="M835" s="35">
        <v>0</v>
      </c>
      <c r="N835" s="32" t="s">
        <v>19</v>
      </c>
      <c r="O835" s="32" t="s">
        <v>27</v>
      </c>
      <c r="P835" s="32">
        <v>4.5</v>
      </c>
      <c r="Q835" s="32"/>
      <c r="R835" s="39">
        <f t="shared" ref="R835:R898" si="26">R834</f>
        <v>1509</v>
      </c>
      <c r="S835" s="5" t="s">
        <v>51</v>
      </c>
      <c r="T835" s="5" t="s">
        <v>64</v>
      </c>
      <c r="U835" s="2"/>
      <c r="V835" s="2" t="str">
        <f>IF($J835+$L835=0,"nil",IF(OR($B835="TCU-WS",$B835=""),"non comm",IF(OR($G835="contract_cover",$H835="fixed price"),VLOOKUP($I835,'[1]mapping 2015'!$A:$B,2,FALSE),VLOOKUP($G835,'[1]mapping 2015'!$A:$B,2,FALSE))))</f>
        <v>nil</v>
      </c>
      <c r="W835" s="37">
        <f>IF(OR(V835="non comm",V835="nil",J835=0),0,IF(V835="SBM 2.1 IIPS",J835*VLOOKUP(N835,'[2]NGP%'!$C:$D,2,FALSE),J835*SUMIFS('[2]NGP%'!$D:$D,'[2]NGP%'!$A:$A,V835,'[2]NGP%'!$B:$B,AA835)))</f>
        <v>0</v>
      </c>
      <c r="X835" s="37">
        <f>IF(OR(V835="non comm",V835="nil",J835=0),0,IF(V835="SBM 2.1 IIPS",J835*VLOOKUP(N835,'[2]NGP%'!$C:$E,3,FALSE),J835*SUMIFS('[2]NGP%'!$E:$E,'[2]NGP%'!$A:$A,V835,'[2]NGP%'!$B:$B,AA835)))</f>
        <v>0</v>
      </c>
      <c r="Y835" s="32"/>
      <c r="Z835" s="54" t="str">
        <f>IF(MID(H835,1,4)="Item","Nil",IF(G835="contract_cover",VLOOKUP(I835,'svc type'!C:D,2,FALSE),VLOOKUP(G835,'svc type'!A:D,4,FALSE)))</f>
        <v>IIPS</v>
      </c>
      <c r="AA835" s="4" t="str">
        <f>IF(B835="","",VLOOKUP(B835,Sector!C:D,2,FALSE))</f>
        <v>OTH</v>
      </c>
      <c r="AB835" s="4" t="str">
        <f t="shared" ref="AB835:AB898" si="27">B835</f>
        <v>TCU-WS</v>
      </c>
      <c r="AC835" s="4"/>
      <c r="AD835" s="4"/>
      <c r="AE835" s="4"/>
      <c r="AF835" s="4"/>
      <c r="AG835" s="4"/>
    </row>
    <row r="836" spans="1:33" x14ac:dyDescent="0.25">
      <c r="A836" s="57">
        <v>42254.569230208333</v>
      </c>
      <c r="B836" s="32" t="s">
        <v>22</v>
      </c>
      <c r="C836" s="32" t="s">
        <v>4960</v>
      </c>
      <c r="D836" s="32" t="s">
        <v>4961</v>
      </c>
      <c r="E836" s="32" t="s">
        <v>6793</v>
      </c>
      <c r="F836" s="32" t="s">
        <v>6794</v>
      </c>
      <c r="G836" s="32" t="s">
        <v>29</v>
      </c>
      <c r="H836" s="32" t="s">
        <v>30</v>
      </c>
      <c r="I836" s="32" t="s">
        <v>2006</v>
      </c>
      <c r="J836" s="35">
        <v>0</v>
      </c>
      <c r="K836" s="35">
        <v>0</v>
      </c>
      <c r="L836" s="35">
        <v>0</v>
      </c>
      <c r="M836" s="35">
        <v>6.1</v>
      </c>
      <c r="N836" s="32" t="s">
        <v>19</v>
      </c>
      <c r="O836" s="32" t="s">
        <v>27</v>
      </c>
      <c r="P836" s="32">
        <v>1</v>
      </c>
      <c r="Q836" s="32"/>
      <c r="R836" s="39">
        <f t="shared" si="26"/>
        <v>1509</v>
      </c>
      <c r="S836" s="5" t="s">
        <v>51</v>
      </c>
      <c r="T836" s="5" t="s">
        <v>64</v>
      </c>
      <c r="U836" s="2"/>
      <c r="V836" s="2" t="str">
        <f>IF($J836+$L836=0,"nil",IF(OR($B836="TCU-WS",$B836=""),"non comm",IF(OR($G836="contract_cover",$H836="fixed price"),VLOOKUP($I836,'[1]mapping 2015'!$A:$B,2,FALSE),VLOOKUP($G836,'[1]mapping 2015'!$A:$B,2,FALSE))))</f>
        <v>nil</v>
      </c>
      <c r="W836" s="37">
        <f>IF(OR(V836="non comm",V836="nil",J836=0),0,IF(V836="SBM 2.1 IIPS",J836*VLOOKUP(N836,'[2]NGP%'!$C:$D,2,FALSE),J836*SUMIFS('[2]NGP%'!$D:$D,'[2]NGP%'!$A:$A,V836,'[2]NGP%'!$B:$B,AA836)))</f>
        <v>0</v>
      </c>
      <c r="X836" s="37">
        <f>IF(OR(V836="non comm",V836="nil",J836=0),0,IF(V836="SBM 2.1 IIPS",J836*VLOOKUP(N836,'[2]NGP%'!$C:$E,3,FALSE),J836*SUMIFS('[2]NGP%'!$E:$E,'[2]NGP%'!$A:$A,V836,'[2]NGP%'!$B:$B,AA836)))</f>
        <v>0</v>
      </c>
      <c r="Y836" s="32"/>
      <c r="Z836" s="54" t="str">
        <f>IF(MID(H836,1,4)="Item","Nil",IF(G836="contract_cover",VLOOKUP(I836,'svc type'!C:D,2,FALSE),VLOOKUP(G836,'svc type'!A:D,4,FALSE)))</f>
        <v>Exp</v>
      </c>
      <c r="AA836" s="4" t="str">
        <f>IF(B836="","",VLOOKUP(B836,Sector!C:D,2,FALSE))</f>
        <v>OTH</v>
      </c>
      <c r="AB836" s="4" t="str">
        <f t="shared" si="27"/>
        <v>TCU-WS</v>
      </c>
      <c r="AC836" s="4"/>
      <c r="AD836" s="4"/>
      <c r="AE836" s="4"/>
      <c r="AF836" s="4"/>
      <c r="AG836" s="4"/>
    </row>
    <row r="837" spans="1:33" x14ac:dyDescent="0.25">
      <c r="A837" s="57">
        <v>42254.569230208333</v>
      </c>
      <c r="B837" s="32" t="s">
        <v>22</v>
      </c>
      <c r="C837" s="32" t="s">
        <v>4960</v>
      </c>
      <c r="D837" s="32" t="s">
        <v>4961</v>
      </c>
      <c r="E837" s="32" t="s">
        <v>6793</v>
      </c>
      <c r="F837" s="32" t="s">
        <v>6794</v>
      </c>
      <c r="G837" s="32" t="s">
        <v>380</v>
      </c>
      <c r="H837" s="32" t="s">
        <v>379</v>
      </c>
      <c r="I837" s="32" t="s">
        <v>2006</v>
      </c>
      <c r="J837" s="35">
        <v>0</v>
      </c>
      <c r="K837" s="35">
        <v>0</v>
      </c>
      <c r="L837" s="35">
        <v>0</v>
      </c>
      <c r="M837" s="35">
        <v>2</v>
      </c>
      <c r="N837" s="32" t="s">
        <v>19</v>
      </c>
      <c r="O837" s="32" t="s">
        <v>27</v>
      </c>
      <c r="P837" s="32">
        <v>1</v>
      </c>
      <c r="Q837" s="32"/>
      <c r="R837" s="39">
        <f t="shared" si="26"/>
        <v>1509</v>
      </c>
      <c r="S837" s="5" t="s">
        <v>51</v>
      </c>
      <c r="T837" s="5" t="s">
        <v>64</v>
      </c>
      <c r="U837" s="2"/>
      <c r="V837" s="2" t="str">
        <f>IF($J837+$L837=0,"nil",IF(OR($B837="TCU-WS",$B837=""),"non comm",IF(OR($G837="contract_cover",$H837="fixed price"),VLOOKUP($I837,'[1]mapping 2015'!$A:$B,2,FALSE),VLOOKUP($G837,'[1]mapping 2015'!$A:$B,2,FALSE))))</f>
        <v>nil</v>
      </c>
      <c r="W837" s="37">
        <f>IF(OR(V837="non comm",V837="nil",J837=0),0,IF(V837="SBM 2.1 IIPS",J837*VLOOKUP(N837,'[2]NGP%'!$C:$D,2,FALSE),J837*SUMIFS('[2]NGP%'!$D:$D,'[2]NGP%'!$A:$A,V837,'[2]NGP%'!$B:$B,AA837)))</f>
        <v>0</v>
      </c>
      <c r="X837" s="37">
        <f>IF(OR(V837="non comm",V837="nil",J837=0),0,IF(V837="SBM 2.1 IIPS",J837*VLOOKUP(N837,'[2]NGP%'!$C:$E,3,FALSE),J837*SUMIFS('[2]NGP%'!$E:$E,'[2]NGP%'!$A:$A,V837,'[2]NGP%'!$B:$B,AA837)))</f>
        <v>0</v>
      </c>
      <c r="Y837" s="32"/>
      <c r="Z837" s="54" t="str">
        <f>IF(MID(H837,1,4)="Item","Nil",IF(G837="contract_cover",VLOOKUP(I837,'svc type'!C:D,2,FALSE),VLOOKUP(G837,'svc type'!A:D,4,FALSE)))</f>
        <v>Exp</v>
      </c>
      <c r="AA837" s="4" t="str">
        <f>IF(B837="","",VLOOKUP(B837,Sector!C:D,2,FALSE))</f>
        <v>OTH</v>
      </c>
      <c r="AB837" s="4" t="str">
        <f t="shared" si="27"/>
        <v>TCU-WS</v>
      </c>
      <c r="AC837" s="4"/>
      <c r="AD837" s="4"/>
      <c r="AE837" s="4"/>
      <c r="AF837" s="4"/>
      <c r="AG837" s="4"/>
    </row>
    <row r="838" spans="1:33" x14ac:dyDescent="0.25">
      <c r="A838" s="57">
        <v>42254.569230208333</v>
      </c>
      <c r="B838" s="32" t="s">
        <v>22</v>
      </c>
      <c r="C838" s="32" t="s">
        <v>4960</v>
      </c>
      <c r="D838" s="32" t="s">
        <v>4961</v>
      </c>
      <c r="E838" s="32" t="s">
        <v>6793</v>
      </c>
      <c r="F838" s="32" t="s">
        <v>6794</v>
      </c>
      <c r="G838" s="32" t="s">
        <v>380</v>
      </c>
      <c r="H838" s="32" t="s">
        <v>379</v>
      </c>
      <c r="I838" s="32" t="s">
        <v>2006</v>
      </c>
      <c r="J838" s="35">
        <v>0</v>
      </c>
      <c r="K838" s="35">
        <v>0</v>
      </c>
      <c r="L838" s="35">
        <v>0</v>
      </c>
      <c r="M838" s="35">
        <v>1</v>
      </c>
      <c r="N838" s="32" t="s">
        <v>19</v>
      </c>
      <c r="O838" s="32" t="s">
        <v>27</v>
      </c>
      <c r="P838" s="32">
        <v>1</v>
      </c>
      <c r="Q838" s="32"/>
      <c r="R838" s="39">
        <f t="shared" si="26"/>
        <v>1509</v>
      </c>
      <c r="S838" s="5" t="s">
        <v>51</v>
      </c>
      <c r="T838" s="5" t="s">
        <v>64</v>
      </c>
      <c r="U838" s="2"/>
      <c r="V838" s="2" t="str">
        <f>IF($J838+$L838=0,"nil",IF(OR($B838="TCU-WS",$B838=""),"non comm",IF(OR($G838="contract_cover",$H838="fixed price"),VLOOKUP($I838,'[1]mapping 2015'!$A:$B,2,FALSE),VLOOKUP($G838,'[1]mapping 2015'!$A:$B,2,FALSE))))</f>
        <v>nil</v>
      </c>
      <c r="W838" s="37">
        <f>IF(OR(V838="non comm",V838="nil",J838=0),0,IF(V838="SBM 2.1 IIPS",J838*VLOOKUP(N838,'[2]NGP%'!$C:$D,2,FALSE),J838*SUMIFS('[2]NGP%'!$D:$D,'[2]NGP%'!$A:$A,V838,'[2]NGP%'!$B:$B,AA838)))</f>
        <v>0</v>
      </c>
      <c r="X838" s="37">
        <f>IF(OR(V838="non comm",V838="nil",J838=0),0,IF(V838="SBM 2.1 IIPS",J838*VLOOKUP(N838,'[2]NGP%'!$C:$E,3,FALSE),J838*SUMIFS('[2]NGP%'!$E:$E,'[2]NGP%'!$A:$A,V838,'[2]NGP%'!$B:$B,AA838)))</f>
        <v>0</v>
      </c>
      <c r="Y838" s="32"/>
      <c r="Z838" s="54" t="str">
        <f>IF(MID(H838,1,4)="Item","Nil",IF(G838="contract_cover",VLOOKUP(I838,'svc type'!C:D,2,FALSE),VLOOKUP(G838,'svc type'!A:D,4,FALSE)))</f>
        <v>Exp</v>
      </c>
      <c r="AA838" s="4" t="str">
        <f>IF(B838="","",VLOOKUP(B838,Sector!C:D,2,FALSE))</f>
        <v>OTH</v>
      </c>
      <c r="AB838" s="4" t="str">
        <f t="shared" si="27"/>
        <v>TCU-WS</v>
      </c>
      <c r="AC838" s="4"/>
      <c r="AD838" s="4"/>
      <c r="AE838" s="4"/>
      <c r="AF838" s="4"/>
      <c r="AG838" s="4"/>
    </row>
    <row r="839" spans="1:33" x14ac:dyDescent="0.25">
      <c r="A839" s="57">
        <v>42254.575182673609</v>
      </c>
      <c r="B839" s="32" t="s">
        <v>22</v>
      </c>
      <c r="C839" s="32" t="s">
        <v>5377</v>
      </c>
      <c r="D839" s="32" t="s">
        <v>1080</v>
      </c>
      <c r="E839" s="32" t="s">
        <v>6795</v>
      </c>
      <c r="F839" s="32" t="s">
        <v>6796</v>
      </c>
      <c r="G839" s="32" t="s">
        <v>25</v>
      </c>
      <c r="H839" s="32" t="s">
        <v>26</v>
      </c>
      <c r="I839" s="32" t="s">
        <v>2006</v>
      </c>
      <c r="J839" s="35">
        <v>0</v>
      </c>
      <c r="K839" s="35">
        <v>0</v>
      </c>
      <c r="L839" s="35">
        <v>0</v>
      </c>
      <c r="M839" s="35">
        <v>0</v>
      </c>
      <c r="N839" s="32" t="s">
        <v>19</v>
      </c>
      <c r="O839" s="32" t="s">
        <v>24</v>
      </c>
      <c r="P839" s="32">
        <v>1</v>
      </c>
      <c r="Q839" s="32"/>
      <c r="R839" s="39">
        <f t="shared" si="26"/>
        <v>1509</v>
      </c>
      <c r="S839" s="5" t="s">
        <v>51</v>
      </c>
      <c r="T839" s="5" t="s">
        <v>64</v>
      </c>
      <c r="U839" s="2"/>
      <c r="V839" s="2" t="str">
        <f>IF($J839+$L839=0,"nil",IF(OR($B839="TCU-WS",$B839=""),"non comm",IF(OR($G839="contract_cover",$H839="fixed price"),VLOOKUP($I839,'[1]mapping 2015'!$A:$B,2,FALSE),VLOOKUP($G839,'[1]mapping 2015'!$A:$B,2,FALSE))))</f>
        <v>nil</v>
      </c>
      <c r="W839" s="37">
        <f>IF(OR(V839="non comm",V839="nil",J839=0),0,IF(V839="SBM 2.1 IIPS",J839*VLOOKUP(N839,'[2]NGP%'!$C:$D,2,FALSE),J839*SUMIFS('[2]NGP%'!$D:$D,'[2]NGP%'!$A:$A,V839,'[2]NGP%'!$B:$B,AA839)))</f>
        <v>0</v>
      </c>
      <c r="X839" s="37">
        <f>IF(OR(V839="non comm",V839="nil",J839=0),0,IF(V839="SBM 2.1 IIPS",J839*VLOOKUP(N839,'[2]NGP%'!$C:$E,3,FALSE),J839*SUMIFS('[2]NGP%'!$E:$E,'[2]NGP%'!$A:$A,V839,'[2]NGP%'!$B:$B,AA839)))</f>
        <v>0</v>
      </c>
      <c r="Y839" s="32"/>
      <c r="Z839" s="54" t="str">
        <f>IF(MID(H839,1,4)="Item","Nil",IF(G839="contract_cover",VLOOKUP(I839,'svc type'!C:D,2,FALSE),VLOOKUP(G839,'svc type'!A:D,4,FALSE)))</f>
        <v>IIPS</v>
      </c>
      <c r="AA839" s="4" t="str">
        <f>IF(B839="","",VLOOKUP(B839,Sector!C:D,2,FALSE))</f>
        <v>OTH</v>
      </c>
      <c r="AB839" s="4" t="str">
        <f t="shared" si="27"/>
        <v>TCU-WS</v>
      </c>
      <c r="AC839" s="4"/>
      <c r="AD839" s="4"/>
      <c r="AE839" s="4"/>
      <c r="AF839" s="4"/>
      <c r="AG839" s="4"/>
    </row>
    <row r="840" spans="1:33" x14ac:dyDescent="0.25">
      <c r="A840" s="57">
        <v>42254.581650034721</v>
      </c>
      <c r="B840" s="32" t="s">
        <v>22</v>
      </c>
      <c r="C840" s="32" t="s">
        <v>5494</v>
      </c>
      <c r="D840" s="32" t="s">
        <v>5495</v>
      </c>
      <c r="E840" s="32" t="s">
        <v>6797</v>
      </c>
      <c r="F840" s="32" t="s">
        <v>6798</v>
      </c>
      <c r="G840" s="32" t="s">
        <v>25</v>
      </c>
      <c r="H840" s="32" t="s">
        <v>26</v>
      </c>
      <c r="I840" s="32" t="s">
        <v>2006</v>
      </c>
      <c r="J840" s="35">
        <v>0</v>
      </c>
      <c r="K840" s="35">
        <v>0</v>
      </c>
      <c r="L840" s="35">
        <v>0</v>
      </c>
      <c r="M840" s="35">
        <v>0</v>
      </c>
      <c r="N840" s="32" t="s">
        <v>19</v>
      </c>
      <c r="O840" s="32" t="s">
        <v>24</v>
      </c>
      <c r="P840" s="32">
        <v>0.67</v>
      </c>
      <c r="Q840" s="32"/>
      <c r="R840" s="39">
        <f t="shared" si="26"/>
        <v>1509</v>
      </c>
      <c r="S840" s="5" t="s">
        <v>51</v>
      </c>
      <c r="T840" s="5" t="s">
        <v>64</v>
      </c>
      <c r="U840" s="2"/>
      <c r="V840" s="2" t="str">
        <f>IF($J840+$L840=0,"nil",IF(OR($B840="TCU-WS",$B840=""),"non comm",IF(OR($G840="contract_cover",$H840="fixed price"),VLOOKUP($I840,'[1]mapping 2015'!$A:$B,2,FALSE),VLOOKUP($G840,'[1]mapping 2015'!$A:$B,2,FALSE))))</f>
        <v>nil</v>
      </c>
      <c r="W840" s="37">
        <f>IF(OR(V840="non comm",V840="nil",J840=0),0,IF(V840="SBM 2.1 IIPS",J840*VLOOKUP(N840,'[2]NGP%'!$C:$D,2,FALSE),J840*SUMIFS('[2]NGP%'!$D:$D,'[2]NGP%'!$A:$A,V840,'[2]NGP%'!$B:$B,AA840)))</f>
        <v>0</v>
      </c>
      <c r="X840" s="37">
        <f>IF(OR(V840="non comm",V840="nil",J840=0),0,IF(V840="SBM 2.1 IIPS",J840*VLOOKUP(N840,'[2]NGP%'!$C:$E,3,FALSE),J840*SUMIFS('[2]NGP%'!$E:$E,'[2]NGP%'!$A:$A,V840,'[2]NGP%'!$B:$B,AA840)))</f>
        <v>0</v>
      </c>
      <c r="Y840" s="32"/>
      <c r="Z840" s="54" t="str">
        <f>IF(MID(H840,1,4)="Item","Nil",IF(G840="contract_cover",VLOOKUP(I840,'svc type'!C:D,2,FALSE),VLOOKUP(G840,'svc type'!A:D,4,FALSE)))</f>
        <v>IIPS</v>
      </c>
      <c r="AA840" s="4" t="str">
        <f>IF(B840="","",VLOOKUP(B840,Sector!C:D,2,FALSE))</f>
        <v>OTH</v>
      </c>
      <c r="AB840" s="4" t="str">
        <f t="shared" si="27"/>
        <v>TCU-WS</v>
      </c>
      <c r="AC840" s="4"/>
      <c r="AD840" s="4"/>
      <c r="AE840" s="4"/>
      <c r="AF840" s="4"/>
      <c r="AG840" s="4"/>
    </row>
    <row r="841" spans="1:33" x14ac:dyDescent="0.25">
      <c r="A841" s="57">
        <v>42254.581650034721</v>
      </c>
      <c r="B841" s="32" t="s">
        <v>22</v>
      </c>
      <c r="C841" s="32" t="s">
        <v>5494</v>
      </c>
      <c r="D841" s="32" t="s">
        <v>5495</v>
      </c>
      <c r="E841" s="32" t="s">
        <v>6797</v>
      </c>
      <c r="F841" s="32" t="s">
        <v>6798</v>
      </c>
      <c r="G841" s="32" t="s">
        <v>2063</v>
      </c>
      <c r="H841" s="32" t="s">
        <v>2064</v>
      </c>
      <c r="I841" s="32" t="s">
        <v>2006</v>
      </c>
      <c r="J841" s="35">
        <v>0</v>
      </c>
      <c r="K841" s="35">
        <v>140.37</v>
      </c>
      <c r="L841" s="35">
        <v>0</v>
      </c>
      <c r="M841" s="35">
        <v>0</v>
      </c>
      <c r="N841" s="32" t="s">
        <v>19</v>
      </c>
      <c r="O841" s="32" t="s">
        <v>24</v>
      </c>
      <c r="P841" s="32">
        <v>1</v>
      </c>
      <c r="Q841" s="32"/>
      <c r="R841" s="39">
        <f t="shared" si="26"/>
        <v>1509</v>
      </c>
      <c r="S841" s="5" t="s">
        <v>51</v>
      </c>
      <c r="T841" s="5" t="s">
        <v>64</v>
      </c>
      <c r="U841" s="2"/>
      <c r="V841" s="2" t="str">
        <f>IF($J841+$L841=0,"nil",IF(OR($B841="TCU-WS",$B841=""),"non comm",IF(OR($G841="contract_cover",$H841="fixed price"),VLOOKUP($I841,'[1]mapping 2015'!$A:$B,2,FALSE),VLOOKUP($G841,'[1]mapping 2015'!$A:$B,2,FALSE))))</f>
        <v>nil</v>
      </c>
      <c r="W841" s="37">
        <f>IF(OR(V841="non comm",V841="nil",J841=0),0,IF(V841="SBM 2.1 IIPS",J841*VLOOKUP(N841,'[2]NGP%'!$C:$D,2,FALSE),J841*SUMIFS('[2]NGP%'!$D:$D,'[2]NGP%'!$A:$A,V841,'[2]NGP%'!$B:$B,AA841)))</f>
        <v>0</v>
      </c>
      <c r="X841" s="37">
        <f>IF(OR(V841="non comm",V841="nil",J841=0),0,IF(V841="SBM 2.1 IIPS",J841*VLOOKUP(N841,'[2]NGP%'!$C:$E,3,FALSE),J841*SUMIFS('[2]NGP%'!$E:$E,'[2]NGP%'!$A:$A,V841,'[2]NGP%'!$B:$B,AA841)))</f>
        <v>0</v>
      </c>
      <c r="Y841" s="32"/>
      <c r="Z841" s="54" t="str">
        <f>IF(MID(H841,1,4)="Item","Nil",IF(G841="contract_cover",VLOOKUP(I841,'svc type'!C:D,2,FALSE),VLOOKUP(G841,'svc type'!A:D,4,FALSE)))</f>
        <v>Part</v>
      </c>
      <c r="AA841" s="4" t="str">
        <f>IF(B841="","",VLOOKUP(B841,Sector!C:D,2,FALSE))</f>
        <v>OTH</v>
      </c>
      <c r="AB841" s="4" t="str">
        <f t="shared" si="27"/>
        <v>TCU-WS</v>
      </c>
      <c r="AC841" s="4"/>
      <c r="AD841" s="4"/>
      <c r="AE841" s="4"/>
      <c r="AF841" s="4"/>
      <c r="AG841" s="4"/>
    </row>
    <row r="842" spans="1:33" x14ac:dyDescent="0.25">
      <c r="A842" s="57">
        <v>42254.586192789349</v>
      </c>
      <c r="B842" s="32" t="s">
        <v>22</v>
      </c>
      <c r="C842" s="32" t="s">
        <v>81</v>
      </c>
      <c r="D842" s="32" t="s">
        <v>266</v>
      </c>
      <c r="E842" s="32" t="s">
        <v>6799</v>
      </c>
      <c r="F842" s="32" t="s">
        <v>6800</v>
      </c>
      <c r="G842" s="32" t="s">
        <v>329</v>
      </c>
      <c r="H842" s="32" t="s">
        <v>328</v>
      </c>
      <c r="I842" s="32" t="s">
        <v>2006</v>
      </c>
      <c r="J842" s="35">
        <v>0</v>
      </c>
      <c r="K842" s="35">
        <v>0</v>
      </c>
      <c r="L842" s="35">
        <v>0</v>
      </c>
      <c r="M842" s="35">
        <v>0</v>
      </c>
      <c r="N842" s="32" t="s">
        <v>19</v>
      </c>
      <c r="O842" s="32" t="s">
        <v>508</v>
      </c>
      <c r="P842" s="32">
        <v>0</v>
      </c>
      <c r="Q842" s="32"/>
      <c r="R842" s="39">
        <f t="shared" si="26"/>
        <v>1509</v>
      </c>
      <c r="S842" s="5" t="s">
        <v>51</v>
      </c>
      <c r="T842" s="5" t="s">
        <v>64</v>
      </c>
      <c r="U842" s="2"/>
      <c r="V842" s="2" t="str">
        <f>IF($J842+$L842=0,"nil",IF(OR($B842="TCU-WS",$B842=""),"non comm",IF(OR($G842="contract_cover",$H842="fixed price"),VLOOKUP($I842,'[1]mapping 2015'!$A:$B,2,FALSE),VLOOKUP($G842,'[1]mapping 2015'!$A:$B,2,FALSE))))</f>
        <v>nil</v>
      </c>
      <c r="W842" s="37">
        <f>IF(OR(V842="non comm",V842="nil",J842=0),0,IF(V842="SBM 2.1 IIPS",J842*VLOOKUP(N842,'[2]NGP%'!$C:$D,2,FALSE),J842*SUMIFS('[2]NGP%'!$D:$D,'[2]NGP%'!$A:$A,V842,'[2]NGP%'!$B:$B,AA842)))</f>
        <v>0</v>
      </c>
      <c r="X842" s="37">
        <f>IF(OR(V842="non comm",V842="nil",J842=0),0,IF(V842="SBM 2.1 IIPS",J842*VLOOKUP(N842,'[2]NGP%'!$C:$E,3,FALSE),J842*SUMIFS('[2]NGP%'!$E:$E,'[2]NGP%'!$A:$A,V842,'[2]NGP%'!$B:$B,AA842)))</f>
        <v>0</v>
      </c>
      <c r="Y842" s="32"/>
      <c r="Z842" s="54" t="str">
        <f>IF(MID(H842,1,4)="Item","Nil",IF(G842="contract_cover",VLOOKUP(I842,'svc type'!C:D,2,FALSE),VLOOKUP(G842,'svc type'!A:D,4,FALSE)))</f>
        <v>SVC</v>
      </c>
      <c r="AA842" s="4" t="str">
        <f>IF(B842="","",VLOOKUP(B842,Sector!C:D,2,FALSE))</f>
        <v>OTH</v>
      </c>
      <c r="AB842" s="4" t="str">
        <f t="shared" si="27"/>
        <v>TCU-WS</v>
      </c>
      <c r="AC842" s="4"/>
      <c r="AD842" s="4"/>
      <c r="AE842" s="4"/>
      <c r="AF842" s="4"/>
      <c r="AG842" s="4"/>
    </row>
    <row r="843" spans="1:33" x14ac:dyDescent="0.25">
      <c r="A843" s="57">
        <v>42254.586192789349</v>
      </c>
      <c r="B843" s="32" t="s">
        <v>22</v>
      </c>
      <c r="C843" s="32" t="s">
        <v>81</v>
      </c>
      <c r="D843" s="32" t="s">
        <v>266</v>
      </c>
      <c r="E843" s="32" t="s">
        <v>6799</v>
      </c>
      <c r="F843" s="32" t="s">
        <v>6800</v>
      </c>
      <c r="G843" s="32" t="s">
        <v>25</v>
      </c>
      <c r="H843" s="32" t="s">
        <v>26</v>
      </c>
      <c r="I843" s="32" t="s">
        <v>2006</v>
      </c>
      <c r="J843" s="35">
        <v>0</v>
      </c>
      <c r="K843" s="35">
        <v>0</v>
      </c>
      <c r="L843" s="35">
        <v>0</v>
      </c>
      <c r="M843" s="35">
        <v>0</v>
      </c>
      <c r="N843" s="32" t="s">
        <v>19</v>
      </c>
      <c r="O843" s="32" t="s">
        <v>508</v>
      </c>
      <c r="P843" s="32">
        <v>2</v>
      </c>
      <c r="Q843" s="32"/>
      <c r="R843" s="39">
        <f t="shared" si="26"/>
        <v>1509</v>
      </c>
      <c r="S843" s="5" t="s">
        <v>51</v>
      </c>
      <c r="T843" s="5" t="s">
        <v>64</v>
      </c>
      <c r="U843" s="2"/>
      <c r="V843" s="2" t="str">
        <f>IF($J843+$L843=0,"nil",IF(OR($B843="TCU-WS",$B843=""),"non comm",IF(OR($G843="contract_cover",$H843="fixed price"),VLOOKUP($I843,'[1]mapping 2015'!$A:$B,2,FALSE),VLOOKUP($G843,'[1]mapping 2015'!$A:$B,2,FALSE))))</f>
        <v>nil</v>
      </c>
      <c r="W843" s="37">
        <f>IF(OR(V843="non comm",V843="nil",J843=0),0,IF(V843="SBM 2.1 IIPS",J843*VLOOKUP(N843,'[2]NGP%'!$C:$D,2,FALSE),J843*SUMIFS('[2]NGP%'!$D:$D,'[2]NGP%'!$A:$A,V843,'[2]NGP%'!$B:$B,AA843)))</f>
        <v>0</v>
      </c>
      <c r="X843" s="37">
        <f>IF(OR(V843="non comm",V843="nil",J843=0),0,IF(V843="SBM 2.1 IIPS",J843*VLOOKUP(N843,'[2]NGP%'!$C:$E,3,FALSE),J843*SUMIFS('[2]NGP%'!$E:$E,'[2]NGP%'!$A:$A,V843,'[2]NGP%'!$B:$B,AA843)))</f>
        <v>0</v>
      </c>
      <c r="Y843" s="32"/>
      <c r="Z843" s="54" t="str">
        <f>IF(MID(H843,1,4)="Item","Nil",IF(G843="contract_cover",VLOOKUP(I843,'svc type'!C:D,2,FALSE),VLOOKUP(G843,'svc type'!A:D,4,FALSE)))</f>
        <v>IIPS</v>
      </c>
      <c r="AA843" s="4" t="str">
        <f>IF(B843="","",VLOOKUP(B843,Sector!C:D,2,FALSE))</f>
        <v>OTH</v>
      </c>
      <c r="AB843" s="4" t="str">
        <f t="shared" si="27"/>
        <v>TCU-WS</v>
      </c>
      <c r="AC843" s="4"/>
      <c r="AD843" s="4"/>
      <c r="AE843" s="4"/>
      <c r="AF843" s="4"/>
      <c r="AG843" s="4"/>
    </row>
    <row r="844" spans="1:33" x14ac:dyDescent="0.25">
      <c r="A844" s="57">
        <v>42254.588055358799</v>
      </c>
      <c r="B844" s="32" t="s">
        <v>22</v>
      </c>
      <c r="C844" s="32" t="s">
        <v>6080</v>
      </c>
      <c r="D844" s="32" t="s">
        <v>6081</v>
      </c>
      <c r="E844" s="32" t="s">
        <v>6801</v>
      </c>
      <c r="F844" s="32" t="s">
        <v>6802</v>
      </c>
      <c r="G844" s="32" t="s">
        <v>329</v>
      </c>
      <c r="H844" s="32" t="s">
        <v>328</v>
      </c>
      <c r="I844" s="32" t="s">
        <v>2006</v>
      </c>
      <c r="J844" s="35">
        <v>0</v>
      </c>
      <c r="K844" s="35">
        <v>0</v>
      </c>
      <c r="L844" s="35">
        <v>0</v>
      </c>
      <c r="M844" s="35">
        <v>0</v>
      </c>
      <c r="N844" s="32" t="s">
        <v>17</v>
      </c>
      <c r="O844" s="32" t="s">
        <v>6803</v>
      </c>
      <c r="P844" s="32">
        <v>0</v>
      </c>
      <c r="Q844" s="32"/>
      <c r="R844" s="39">
        <f t="shared" si="26"/>
        <v>1509</v>
      </c>
      <c r="S844" s="5" t="s">
        <v>51</v>
      </c>
      <c r="T844" s="5" t="s">
        <v>64</v>
      </c>
      <c r="U844" s="2"/>
      <c r="V844" s="2" t="str">
        <f>IF($J844+$L844=0,"nil",IF(OR($B844="TCU-WS",$B844=""),"non comm",IF(OR($G844="contract_cover",$H844="fixed price"),VLOOKUP($I844,'[1]mapping 2015'!$A:$B,2,FALSE),VLOOKUP($G844,'[1]mapping 2015'!$A:$B,2,FALSE))))</f>
        <v>nil</v>
      </c>
      <c r="W844" s="37">
        <f>IF(OR(V844="non comm",V844="nil",J844=0),0,IF(V844="SBM 2.1 IIPS",J844*VLOOKUP(N844,'[2]NGP%'!$C:$D,2,FALSE),J844*SUMIFS('[2]NGP%'!$D:$D,'[2]NGP%'!$A:$A,V844,'[2]NGP%'!$B:$B,AA844)))</f>
        <v>0</v>
      </c>
      <c r="X844" s="37">
        <f>IF(OR(V844="non comm",V844="nil",J844=0),0,IF(V844="SBM 2.1 IIPS",J844*VLOOKUP(N844,'[2]NGP%'!$C:$E,3,FALSE),J844*SUMIFS('[2]NGP%'!$E:$E,'[2]NGP%'!$A:$A,V844,'[2]NGP%'!$B:$B,AA844)))</f>
        <v>0</v>
      </c>
      <c r="Y844" s="32"/>
      <c r="Z844" s="54" t="str">
        <f>IF(MID(H844,1,4)="Item","Nil",IF(G844="contract_cover",VLOOKUP(I844,'svc type'!C:D,2,FALSE),VLOOKUP(G844,'svc type'!A:D,4,FALSE)))</f>
        <v>SVC</v>
      </c>
      <c r="AA844" s="4" t="str">
        <f>IF(B844="","",VLOOKUP(B844,Sector!C:D,2,FALSE))</f>
        <v>OTH</v>
      </c>
      <c r="AB844" s="4" t="str">
        <f t="shared" si="27"/>
        <v>TCU-WS</v>
      </c>
      <c r="AC844" s="4"/>
      <c r="AD844" s="4"/>
      <c r="AE844" s="4"/>
      <c r="AF844" s="4"/>
      <c r="AG844" s="4"/>
    </row>
    <row r="845" spans="1:33" x14ac:dyDescent="0.25">
      <c r="A845" s="57">
        <v>42254.588055358799</v>
      </c>
      <c r="B845" s="32" t="s">
        <v>22</v>
      </c>
      <c r="C845" s="32" t="s">
        <v>6080</v>
      </c>
      <c r="D845" s="32" t="s">
        <v>6081</v>
      </c>
      <c r="E845" s="32" t="s">
        <v>6801</v>
      </c>
      <c r="F845" s="32" t="s">
        <v>6802</v>
      </c>
      <c r="G845" s="32" t="s">
        <v>1096</v>
      </c>
      <c r="H845" s="32" t="s">
        <v>1096</v>
      </c>
      <c r="I845" s="32" t="s">
        <v>2006</v>
      </c>
      <c r="J845" s="35">
        <v>0</v>
      </c>
      <c r="K845" s="35">
        <v>0</v>
      </c>
      <c r="L845" s="35">
        <v>800</v>
      </c>
      <c r="M845" s="35">
        <v>0</v>
      </c>
      <c r="N845" s="32" t="s">
        <v>17</v>
      </c>
      <c r="O845" s="32" t="s">
        <v>6803</v>
      </c>
      <c r="P845" s="32">
        <v>2</v>
      </c>
      <c r="Q845" s="32"/>
      <c r="R845" s="39">
        <f t="shared" si="26"/>
        <v>1509</v>
      </c>
      <c r="S845" s="5" t="s">
        <v>51</v>
      </c>
      <c r="T845" s="5" t="s">
        <v>64</v>
      </c>
      <c r="U845" s="2"/>
      <c r="V845" s="2" t="str">
        <f>IF($J845+$L845=0,"nil",IF(OR($B845="TCU-WS",$B845=""),"non comm",IF(OR($G845="contract_cover",$H845="fixed price"),VLOOKUP($I845,'[1]mapping 2015'!$A:$B,2,FALSE),VLOOKUP($G845,'[1]mapping 2015'!$A:$B,2,FALSE))))</f>
        <v>non comm</v>
      </c>
      <c r="W845" s="37">
        <f>IF(OR(V845="non comm",V845="nil",J845=0),0,IF(V845="SBM 2.1 IIPS",J845*VLOOKUP(N845,'[2]NGP%'!$C:$D,2,FALSE),J845*SUMIFS('[2]NGP%'!$D:$D,'[2]NGP%'!$A:$A,V845,'[2]NGP%'!$B:$B,AA845)))</f>
        <v>0</v>
      </c>
      <c r="X845" s="37">
        <f>IF(OR(V845="non comm",V845="nil",J845=0),0,IF(V845="SBM 2.1 IIPS",J845*VLOOKUP(N845,'[2]NGP%'!$C:$E,3,FALSE),J845*SUMIFS('[2]NGP%'!$E:$E,'[2]NGP%'!$A:$A,V845,'[2]NGP%'!$B:$B,AA845)))</f>
        <v>0</v>
      </c>
      <c r="Y845" s="32"/>
      <c r="Z845" s="54" t="str">
        <f>IF(MID(H845,1,4)="Item","Nil",IF(G845="contract_cover",VLOOKUP(I845,'svc type'!C:D,2,FALSE),VLOOKUP(G845,'svc type'!A:D,4,FALSE)))</f>
        <v>SVC</v>
      </c>
      <c r="AA845" s="4" t="str">
        <f>IF(B845="","",VLOOKUP(B845,Sector!C:D,2,FALSE))</f>
        <v>OTH</v>
      </c>
      <c r="AB845" s="4" t="str">
        <f t="shared" si="27"/>
        <v>TCU-WS</v>
      </c>
      <c r="AC845" s="4"/>
      <c r="AD845" s="4"/>
      <c r="AE845" s="4"/>
      <c r="AF845" s="4"/>
      <c r="AG845" s="4"/>
    </row>
    <row r="846" spans="1:33" x14ac:dyDescent="0.25">
      <c r="A846" s="57">
        <v>42254.588055358799</v>
      </c>
      <c r="B846" s="32" t="s">
        <v>22</v>
      </c>
      <c r="C846" s="32" t="s">
        <v>6080</v>
      </c>
      <c r="D846" s="32" t="s">
        <v>6081</v>
      </c>
      <c r="E846" s="32" t="s">
        <v>6801</v>
      </c>
      <c r="F846" s="32" t="s">
        <v>6802</v>
      </c>
      <c r="G846" s="32" t="s">
        <v>25</v>
      </c>
      <c r="H846" s="32" t="s">
        <v>26</v>
      </c>
      <c r="I846" s="32" t="s">
        <v>2006</v>
      </c>
      <c r="J846" s="35">
        <v>0</v>
      </c>
      <c r="K846" s="35">
        <v>0</v>
      </c>
      <c r="L846" s="35">
        <v>0</v>
      </c>
      <c r="M846" s="35">
        <v>0</v>
      </c>
      <c r="N846" s="32" t="s">
        <v>17</v>
      </c>
      <c r="O846" s="32" t="s">
        <v>6803</v>
      </c>
      <c r="P846" s="32">
        <v>11.5</v>
      </c>
      <c r="Q846" s="32"/>
      <c r="R846" s="39">
        <f t="shared" si="26"/>
        <v>1509</v>
      </c>
      <c r="S846" s="5" t="s">
        <v>51</v>
      </c>
      <c r="T846" s="5" t="s">
        <v>64</v>
      </c>
      <c r="U846" s="2"/>
      <c r="V846" s="2" t="str">
        <f>IF($J846+$L846=0,"nil",IF(OR($B846="TCU-WS",$B846=""),"non comm",IF(OR($G846="contract_cover",$H846="fixed price"),VLOOKUP($I846,'[1]mapping 2015'!$A:$B,2,FALSE),VLOOKUP($G846,'[1]mapping 2015'!$A:$B,2,FALSE))))</f>
        <v>nil</v>
      </c>
      <c r="W846" s="37">
        <f>IF(OR(V846="non comm",V846="nil",J846=0),0,IF(V846="SBM 2.1 IIPS",J846*VLOOKUP(N846,'[2]NGP%'!$C:$D,2,FALSE),J846*SUMIFS('[2]NGP%'!$D:$D,'[2]NGP%'!$A:$A,V846,'[2]NGP%'!$B:$B,AA846)))</f>
        <v>0</v>
      </c>
      <c r="X846" s="37">
        <f>IF(OR(V846="non comm",V846="nil",J846=0),0,IF(V846="SBM 2.1 IIPS",J846*VLOOKUP(N846,'[2]NGP%'!$C:$E,3,FALSE),J846*SUMIFS('[2]NGP%'!$E:$E,'[2]NGP%'!$A:$A,V846,'[2]NGP%'!$B:$B,AA846)))</f>
        <v>0</v>
      </c>
      <c r="Y846" s="32"/>
      <c r="Z846" s="54" t="str">
        <f>IF(MID(H846,1,4)="Item","Nil",IF(G846="contract_cover",VLOOKUP(I846,'svc type'!C:D,2,FALSE),VLOOKUP(G846,'svc type'!A:D,4,FALSE)))</f>
        <v>IIPS</v>
      </c>
      <c r="AA846" s="4" t="str">
        <f>IF(B846="","",VLOOKUP(B846,Sector!C:D,2,FALSE))</f>
        <v>OTH</v>
      </c>
      <c r="AB846" s="4" t="str">
        <f t="shared" si="27"/>
        <v>TCU-WS</v>
      </c>
      <c r="AC846" s="4"/>
      <c r="AD846" s="4"/>
      <c r="AE846" s="4"/>
      <c r="AF846" s="4"/>
      <c r="AG846" s="4"/>
    </row>
    <row r="847" spans="1:33" x14ac:dyDescent="0.25">
      <c r="A847" s="57">
        <v>42254.588055358799</v>
      </c>
      <c r="B847" s="32" t="s">
        <v>22</v>
      </c>
      <c r="C847" s="32" t="s">
        <v>6080</v>
      </c>
      <c r="D847" s="32" t="s">
        <v>6081</v>
      </c>
      <c r="E847" s="32" t="s">
        <v>6801</v>
      </c>
      <c r="F847" s="32" t="s">
        <v>6802</v>
      </c>
      <c r="G847" s="32" t="s">
        <v>25</v>
      </c>
      <c r="H847" s="32" t="s">
        <v>26</v>
      </c>
      <c r="I847" s="32" t="s">
        <v>2006</v>
      </c>
      <c r="J847" s="35">
        <v>0</v>
      </c>
      <c r="K847" s="35">
        <v>0</v>
      </c>
      <c r="L847" s="35">
        <v>0</v>
      </c>
      <c r="M847" s="35">
        <v>0</v>
      </c>
      <c r="N847" s="32" t="s">
        <v>17</v>
      </c>
      <c r="O847" s="32" t="s">
        <v>6803</v>
      </c>
      <c r="P847" s="32">
        <v>11.5</v>
      </c>
      <c r="Q847" s="32"/>
      <c r="R847" s="39">
        <f t="shared" si="26"/>
        <v>1509</v>
      </c>
      <c r="S847" s="5" t="s">
        <v>51</v>
      </c>
      <c r="T847" s="5" t="s">
        <v>64</v>
      </c>
      <c r="U847" s="2"/>
      <c r="V847" s="2" t="str">
        <f>IF($J847+$L847=0,"nil",IF(OR($B847="TCU-WS",$B847=""),"non comm",IF(OR($G847="contract_cover",$H847="fixed price"),VLOOKUP($I847,'[1]mapping 2015'!$A:$B,2,FALSE),VLOOKUP($G847,'[1]mapping 2015'!$A:$B,2,FALSE))))</f>
        <v>nil</v>
      </c>
      <c r="W847" s="37">
        <f>IF(OR(V847="non comm",V847="nil",J847=0),0,IF(V847="SBM 2.1 IIPS",J847*VLOOKUP(N847,'[2]NGP%'!$C:$D,2,FALSE),J847*SUMIFS('[2]NGP%'!$D:$D,'[2]NGP%'!$A:$A,V847,'[2]NGP%'!$B:$B,AA847)))</f>
        <v>0</v>
      </c>
      <c r="X847" s="37">
        <f>IF(OR(V847="non comm",V847="nil",J847=0),0,IF(V847="SBM 2.1 IIPS",J847*VLOOKUP(N847,'[2]NGP%'!$C:$E,3,FALSE),J847*SUMIFS('[2]NGP%'!$E:$E,'[2]NGP%'!$A:$A,V847,'[2]NGP%'!$B:$B,AA847)))</f>
        <v>0</v>
      </c>
      <c r="Y847" s="32"/>
      <c r="Z847" s="54" t="str">
        <f>IF(MID(H847,1,4)="Item","Nil",IF(G847="contract_cover",VLOOKUP(I847,'svc type'!C:D,2,FALSE),VLOOKUP(G847,'svc type'!A:D,4,FALSE)))</f>
        <v>IIPS</v>
      </c>
      <c r="AA847" s="4" t="str">
        <f>IF(B847="","",VLOOKUP(B847,Sector!C:D,2,FALSE))</f>
        <v>OTH</v>
      </c>
      <c r="AB847" s="4" t="str">
        <f t="shared" si="27"/>
        <v>TCU-WS</v>
      </c>
      <c r="AC847" s="4"/>
      <c r="AD847" s="4"/>
      <c r="AE847" s="4"/>
      <c r="AF847" s="4"/>
      <c r="AG847" s="4"/>
    </row>
    <row r="848" spans="1:33" x14ac:dyDescent="0.25">
      <c r="A848" s="57">
        <v>42254.599945868053</v>
      </c>
      <c r="B848" s="32"/>
      <c r="C848" s="32" t="s">
        <v>396</v>
      </c>
      <c r="D848" s="32" t="s">
        <v>334</v>
      </c>
      <c r="E848" s="32" t="s">
        <v>6804</v>
      </c>
      <c r="F848" s="32" t="s">
        <v>6805</v>
      </c>
      <c r="G848" s="32" t="s">
        <v>58</v>
      </c>
      <c r="H848" s="32" t="s">
        <v>59</v>
      </c>
      <c r="I848" s="32" t="s">
        <v>2006</v>
      </c>
      <c r="J848" s="35">
        <v>0</v>
      </c>
      <c r="K848" s="35">
        <v>0</v>
      </c>
      <c r="L848" s="35">
        <v>0</v>
      </c>
      <c r="M848" s="35">
        <v>0</v>
      </c>
      <c r="N848" s="32" t="s">
        <v>19</v>
      </c>
      <c r="O848" s="32" t="s">
        <v>322</v>
      </c>
      <c r="P848" s="32">
        <v>0</v>
      </c>
      <c r="Q848" s="32"/>
      <c r="R848" s="39">
        <f t="shared" si="26"/>
        <v>1509</v>
      </c>
      <c r="S848" s="5" t="s">
        <v>51</v>
      </c>
      <c r="T848" s="5" t="s">
        <v>64</v>
      </c>
      <c r="U848" s="2"/>
      <c r="V848" s="2" t="str">
        <f>IF($J848+$L848=0,"nil",IF(OR($B848="TCU-WS",$B848=""),"non comm",IF(OR($G848="contract_cover",$H848="fixed price"),VLOOKUP($I848,'[1]mapping 2015'!$A:$B,2,FALSE),VLOOKUP($G848,'[1]mapping 2015'!$A:$B,2,FALSE))))</f>
        <v>nil</v>
      </c>
      <c r="W848" s="37">
        <f>IF(OR(V848="non comm",V848="nil",J848=0),0,IF(V848="SBM 2.1 IIPS",J848*VLOOKUP(N848,'[2]NGP%'!$C:$D,2,FALSE),J848*SUMIFS('[2]NGP%'!$D:$D,'[2]NGP%'!$A:$A,V848,'[2]NGP%'!$B:$B,AA848)))</f>
        <v>0</v>
      </c>
      <c r="X848" s="37">
        <f>IF(OR(V848="non comm",V848="nil",J848=0),0,IF(V848="SBM 2.1 IIPS",J848*VLOOKUP(N848,'[2]NGP%'!$C:$E,3,FALSE),J848*SUMIFS('[2]NGP%'!$E:$E,'[2]NGP%'!$A:$A,V848,'[2]NGP%'!$B:$B,AA848)))</f>
        <v>0</v>
      </c>
      <c r="Y848" s="32"/>
      <c r="Z848" s="54" t="str">
        <f>IF(MID(H848,1,4)="Item","Nil",IF(G848="contract_cover",VLOOKUP(I848,'svc type'!C:D,2,FALSE),VLOOKUP(G848,'svc type'!A:D,4,FALSE)))</f>
        <v>SVC</v>
      </c>
      <c r="AA848" s="4" t="str">
        <f>IF(B848="","",VLOOKUP(B848,Sector!C:D,2,FALSE))</f>
        <v/>
      </c>
      <c r="AB848" s="4">
        <f t="shared" si="27"/>
        <v>0</v>
      </c>
      <c r="AC848" s="4"/>
      <c r="AD848" s="4"/>
      <c r="AE848" s="4"/>
      <c r="AF848" s="4"/>
      <c r="AG848" s="4"/>
    </row>
    <row r="849" spans="1:33" x14ac:dyDescent="0.25">
      <c r="A849" s="57">
        <v>42254.601288078702</v>
      </c>
      <c r="B849" s="32"/>
      <c r="C849" s="32" t="s">
        <v>819</v>
      </c>
      <c r="D849" s="32" t="s">
        <v>334</v>
      </c>
      <c r="E849" s="32" t="s">
        <v>6806</v>
      </c>
      <c r="F849" s="32" t="s">
        <v>6807</v>
      </c>
      <c r="G849" s="32" t="s">
        <v>58</v>
      </c>
      <c r="H849" s="32" t="s">
        <v>59</v>
      </c>
      <c r="I849" s="32" t="s">
        <v>2006</v>
      </c>
      <c r="J849" s="35">
        <v>0</v>
      </c>
      <c r="K849" s="35">
        <v>0</v>
      </c>
      <c r="L849" s="35">
        <v>0</v>
      </c>
      <c r="M849" s="35">
        <v>0</v>
      </c>
      <c r="N849" s="32" t="s">
        <v>19</v>
      </c>
      <c r="O849" s="32"/>
      <c r="P849" s="32">
        <v>0</v>
      </c>
      <c r="Q849" s="32"/>
      <c r="R849" s="39">
        <f t="shared" si="26"/>
        <v>1509</v>
      </c>
      <c r="S849" s="5" t="s">
        <v>51</v>
      </c>
      <c r="T849" s="5" t="s">
        <v>64</v>
      </c>
      <c r="U849" s="2"/>
      <c r="V849" s="2" t="str">
        <f>IF($J849+$L849=0,"nil",IF(OR($B849="TCU-WS",$B849=""),"non comm",IF(OR($G849="contract_cover",$H849="fixed price"),VLOOKUP($I849,'[1]mapping 2015'!$A:$B,2,FALSE),VLOOKUP($G849,'[1]mapping 2015'!$A:$B,2,FALSE))))</f>
        <v>nil</v>
      </c>
      <c r="W849" s="37">
        <f>IF(OR(V849="non comm",V849="nil",J849=0),0,IF(V849="SBM 2.1 IIPS",J849*VLOOKUP(N849,'[2]NGP%'!$C:$D,2,FALSE),J849*SUMIFS('[2]NGP%'!$D:$D,'[2]NGP%'!$A:$A,V849,'[2]NGP%'!$B:$B,AA849)))</f>
        <v>0</v>
      </c>
      <c r="X849" s="37">
        <f>IF(OR(V849="non comm",V849="nil",J849=0),0,IF(V849="SBM 2.1 IIPS",J849*VLOOKUP(N849,'[2]NGP%'!$C:$E,3,FALSE),J849*SUMIFS('[2]NGP%'!$E:$E,'[2]NGP%'!$A:$A,V849,'[2]NGP%'!$B:$B,AA849)))</f>
        <v>0</v>
      </c>
      <c r="Y849" s="32"/>
      <c r="Z849" s="54" t="str">
        <f>IF(MID(H849,1,4)="Item","Nil",IF(G849="contract_cover",VLOOKUP(I849,'svc type'!C:D,2,FALSE),VLOOKUP(G849,'svc type'!A:D,4,FALSE)))</f>
        <v>SVC</v>
      </c>
      <c r="AA849" s="4" t="str">
        <f>IF(B849="","",VLOOKUP(B849,Sector!C:D,2,FALSE))</f>
        <v/>
      </c>
      <c r="AB849" s="4">
        <f t="shared" si="27"/>
        <v>0</v>
      </c>
      <c r="AC849" s="4"/>
      <c r="AD849" s="4"/>
      <c r="AE849" s="4"/>
      <c r="AF849" s="4"/>
      <c r="AG849" s="4"/>
    </row>
    <row r="850" spans="1:33" x14ac:dyDescent="0.25">
      <c r="A850" s="57">
        <v>42254.605791817128</v>
      </c>
      <c r="B850" s="32"/>
      <c r="C850" s="32" t="s">
        <v>375</v>
      </c>
      <c r="D850" s="32" t="s">
        <v>334</v>
      </c>
      <c r="E850" s="32" t="s">
        <v>6808</v>
      </c>
      <c r="F850" s="32" t="s">
        <v>6809</v>
      </c>
      <c r="G850" s="32" t="s">
        <v>58</v>
      </c>
      <c r="H850" s="32" t="s">
        <v>59</v>
      </c>
      <c r="I850" s="32" t="s">
        <v>2006</v>
      </c>
      <c r="J850" s="35">
        <v>0</v>
      </c>
      <c r="K850" s="35">
        <v>0</v>
      </c>
      <c r="L850" s="35">
        <v>0</v>
      </c>
      <c r="M850" s="35">
        <v>0</v>
      </c>
      <c r="N850" s="32" t="s">
        <v>19</v>
      </c>
      <c r="O850" s="32" t="s">
        <v>322</v>
      </c>
      <c r="P850" s="32">
        <v>0</v>
      </c>
      <c r="Q850" s="32"/>
      <c r="R850" s="39">
        <f t="shared" si="26"/>
        <v>1509</v>
      </c>
      <c r="S850" s="5" t="s">
        <v>51</v>
      </c>
      <c r="T850" s="5" t="s">
        <v>64</v>
      </c>
      <c r="U850" s="2"/>
      <c r="V850" s="2" t="str">
        <f>IF($J850+$L850=0,"nil",IF(OR($B850="TCU-WS",$B850=""),"non comm",IF(OR($G850="contract_cover",$H850="fixed price"),VLOOKUP($I850,'[1]mapping 2015'!$A:$B,2,FALSE),VLOOKUP($G850,'[1]mapping 2015'!$A:$B,2,FALSE))))</f>
        <v>nil</v>
      </c>
      <c r="W850" s="37">
        <f>IF(OR(V850="non comm",V850="nil",J850=0),0,IF(V850="SBM 2.1 IIPS",J850*VLOOKUP(N850,'[2]NGP%'!$C:$D,2,FALSE),J850*SUMIFS('[2]NGP%'!$D:$D,'[2]NGP%'!$A:$A,V850,'[2]NGP%'!$B:$B,AA850)))</f>
        <v>0</v>
      </c>
      <c r="X850" s="37">
        <f>IF(OR(V850="non comm",V850="nil",J850=0),0,IF(V850="SBM 2.1 IIPS",J850*VLOOKUP(N850,'[2]NGP%'!$C:$E,3,FALSE),J850*SUMIFS('[2]NGP%'!$E:$E,'[2]NGP%'!$A:$A,V850,'[2]NGP%'!$B:$B,AA850)))</f>
        <v>0</v>
      </c>
      <c r="Y850" s="32"/>
      <c r="Z850" s="54" t="str">
        <f>IF(MID(H850,1,4)="Item","Nil",IF(G850="contract_cover",VLOOKUP(I850,'svc type'!C:D,2,FALSE),VLOOKUP(G850,'svc type'!A:D,4,FALSE)))</f>
        <v>SVC</v>
      </c>
      <c r="AA850" s="4" t="str">
        <f>IF(B850="","",VLOOKUP(B850,Sector!C:D,2,FALSE))</f>
        <v/>
      </c>
      <c r="AB850" s="4">
        <f t="shared" si="27"/>
        <v>0</v>
      </c>
      <c r="AC850" s="4"/>
      <c r="AD850" s="4"/>
      <c r="AE850" s="4"/>
      <c r="AF850" s="4"/>
      <c r="AG850" s="4"/>
    </row>
    <row r="851" spans="1:33" x14ac:dyDescent="0.25">
      <c r="A851" s="57">
        <v>42254.608807673612</v>
      </c>
      <c r="B851" s="32" t="s">
        <v>22</v>
      </c>
      <c r="C851" s="32" t="s">
        <v>6810</v>
      </c>
      <c r="D851" s="32" t="s">
        <v>6811</v>
      </c>
      <c r="E851" s="32" t="s">
        <v>6812</v>
      </c>
      <c r="F851" s="32" t="s">
        <v>6813</v>
      </c>
      <c r="G851" s="32" t="s">
        <v>329</v>
      </c>
      <c r="H851" s="32" t="s">
        <v>328</v>
      </c>
      <c r="I851" s="32" t="s">
        <v>2006</v>
      </c>
      <c r="J851" s="35">
        <v>0</v>
      </c>
      <c r="K851" s="35">
        <v>0</v>
      </c>
      <c r="L851" s="35">
        <v>0</v>
      </c>
      <c r="M851" s="35">
        <v>0</v>
      </c>
      <c r="N851" s="32" t="s">
        <v>19</v>
      </c>
      <c r="O851" s="32" t="s">
        <v>4609</v>
      </c>
      <c r="P851" s="32">
        <v>0</v>
      </c>
      <c r="Q851" s="32"/>
      <c r="R851" s="39">
        <f t="shared" si="26"/>
        <v>1509</v>
      </c>
      <c r="S851" s="5" t="s">
        <v>51</v>
      </c>
      <c r="T851" s="5" t="s">
        <v>64</v>
      </c>
      <c r="U851" s="2"/>
      <c r="V851" s="2" t="str">
        <f>IF($J851+$L851=0,"nil",IF(OR($B851="TCU-WS",$B851=""),"non comm",IF(OR($G851="contract_cover",$H851="fixed price"),VLOOKUP($I851,'[1]mapping 2015'!$A:$B,2,FALSE),VLOOKUP($G851,'[1]mapping 2015'!$A:$B,2,FALSE))))</f>
        <v>nil</v>
      </c>
      <c r="W851" s="37">
        <f>IF(OR(V851="non comm",V851="nil",J851=0),0,IF(V851="SBM 2.1 IIPS",J851*VLOOKUP(N851,'[2]NGP%'!$C:$D,2,FALSE),J851*SUMIFS('[2]NGP%'!$D:$D,'[2]NGP%'!$A:$A,V851,'[2]NGP%'!$B:$B,AA851)))</f>
        <v>0</v>
      </c>
      <c r="X851" s="37">
        <f>IF(OR(V851="non comm",V851="nil",J851=0),0,IF(V851="SBM 2.1 IIPS",J851*VLOOKUP(N851,'[2]NGP%'!$C:$E,3,FALSE),J851*SUMIFS('[2]NGP%'!$E:$E,'[2]NGP%'!$A:$A,V851,'[2]NGP%'!$B:$B,AA851)))</f>
        <v>0</v>
      </c>
      <c r="Y851" s="32"/>
      <c r="Z851" s="54" t="str">
        <f>IF(MID(H851,1,4)="Item","Nil",IF(G851="contract_cover",VLOOKUP(I851,'svc type'!C:D,2,FALSE),VLOOKUP(G851,'svc type'!A:D,4,FALSE)))</f>
        <v>SVC</v>
      </c>
      <c r="AA851" s="4" t="str">
        <f>IF(B851="","",VLOOKUP(B851,Sector!C:D,2,FALSE))</f>
        <v>OTH</v>
      </c>
      <c r="AB851" s="4" t="str">
        <f t="shared" si="27"/>
        <v>TCU-WS</v>
      </c>
      <c r="AC851" s="4"/>
      <c r="AD851" s="4"/>
      <c r="AE851" s="4"/>
      <c r="AF851" s="4"/>
      <c r="AG851" s="4"/>
    </row>
    <row r="852" spans="1:33" x14ac:dyDescent="0.25">
      <c r="A852" s="57">
        <v>42254.608807673612</v>
      </c>
      <c r="B852" s="32" t="s">
        <v>22</v>
      </c>
      <c r="C852" s="32" t="s">
        <v>6810</v>
      </c>
      <c r="D852" s="32" t="s">
        <v>6811</v>
      </c>
      <c r="E852" s="32" t="s">
        <v>6812</v>
      </c>
      <c r="F852" s="32" t="s">
        <v>6813</v>
      </c>
      <c r="G852" s="32" t="s">
        <v>25</v>
      </c>
      <c r="H852" s="32" t="s">
        <v>26</v>
      </c>
      <c r="I852" s="32" t="s">
        <v>2006</v>
      </c>
      <c r="J852" s="35">
        <v>0</v>
      </c>
      <c r="K852" s="35">
        <v>0</v>
      </c>
      <c r="L852" s="35">
        <v>0</v>
      </c>
      <c r="M852" s="35">
        <v>0</v>
      </c>
      <c r="N852" s="32" t="s">
        <v>19</v>
      </c>
      <c r="O852" s="32" t="s">
        <v>4609</v>
      </c>
      <c r="P852" s="32">
        <v>5.5</v>
      </c>
      <c r="Q852" s="32"/>
      <c r="R852" s="39">
        <f t="shared" si="26"/>
        <v>1509</v>
      </c>
      <c r="S852" s="5" t="s">
        <v>51</v>
      </c>
      <c r="T852" s="5" t="s">
        <v>64</v>
      </c>
      <c r="U852" s="2"/>
      <c r="V852" s="2" t="str">
        <f>IF($J852+$L852=0,"nil",IF(OR($B852="TCU-WS",$B852=""),"non comm",IF(OR($G852="contract_cover",$H852="fixed price"),VLOOKUP($I852,'[1]mapping 2015'!$A:$B,2,FALSE),VLOOKUP($G852,'[1]mapping 2015'!$A:$B,2,FALSE))))</f>
        <v>nil</v>
      </c>
      <c r="W852" s="37">
        <f>IF(OR(V852="non comm",V852="nil",J852=0),0,IF(V852="SBM 2.1 IIPS",J852*VLOOKUP(N852,'[2]NGP%'!$C:$D,2,FALSE),J852*SUMIFS('[2]NGP%'!$D:$D,'[2]NGP%'!$A:$A,V852,'[2]NGP%'!$B:$B,AA852)))</f>
        <v>0</v>
      </c>
      <c r="X852" s="37">
        <f>IF(OR(V852="non comm",V852="nil",J852=0),0,IF(V852="SBM 2.1 IIPS",J852*VLOOKUP(N852,'[2]NGP%'!$C:$E,3,FALSE),J852*SUMIFS('[2]NGP%'!$E:$E,'[2]NGP%'!$A:$A,V852,'[2]NGP%'!$B:$B,AA852)))</f>
        <v>0</v>
      </c>
      <c r="Y852" s="32"/>
      <c r="Z852" s="54" t="str">
        <f>IF(MID(H852,1,4)="Item","Nil",IF(G852="contract_cover",VLOOKUP(I852,'svc type'!C:D,2,FALSE),VLOOKUP(G852,'svc type'!A:D,4,FALSE)))</f>
        <v>IIPS</v>
      </c>
      <c r="AA852" s="4" t="str">
        <f>IF(B852="","",VLOOKUP(B852,Sector!C:D,2,FALSE))</f>
        <v>OTH</v>
      </c>
      <c r="AB852" s="4" t="str">
        <f t="shared" si="27"/>
        <v>TCU-WS</v>
      </c>
      <c r="AC852" s="4"/>
      <c r="AD852" s="4"/>
      <c r="AE852" s="4"/>
      <c r="AF852" s="4"/>
      <c r="AG852" s="4"/>
    </row>
    <row r="853" spans="1:33" x14ac:dyDescent="0.25">
      <c r="A853" s="57">
        <v>42254.611662037038</v>
      </c>
      <c r="B853" s="32" t="s">
        <v>22</v>
      </c>
      <c r="C853" s="32" t="s">
        <v>2335</v>
      </c>
      <c r="D853" s="32" t="s">
        <v>2336</v>
      </c>
      <c r="E853" s="32" t="s">
        <v>6814</v>
      </c>
      <c r="F853" s="32" t="s">
        <v>6815</v>
      </c>
      <c r="G853" s="32" t="s">
        <v>329</v>
      </c>
      <c r="H853" s="32" t="s">
        <v>328</v>
      </c>
      <c r="I853" s="32" t="s">
        <v>2006</v>
      </c>
      <c r="J853" s="35">
        <v>0</v>
      </c>
      <c r="K853" s="35">
        <v>0</v>
      </c>
      <c r="L853" s="35">
        <v>0</v>
      </c>
      <c r="M853" s="35">
        <v>0</v>
      </c>
      <c r="N853" s="32" t="s">
        <v>19</v>
      </c>
      <c r="O853" s="32" t="s">
        <v>27</v>
      </c>
      <c r="P853" s="32">
        <v>0</v>
      </c>
      <c r="Q853" s="32"/>
      <c r="R853" s="39">
        <f t="shared" si="26"/>
        <v>1509</v>
      </c>
      <c r="S853" s="5" t="s">
        <v>51</v>
      </c>
      <c r="T853" s="5" t="s">
        <v>64</v>
      </c>
      <c r="U853" s="2"/>
      <c r="V853" s="2" t="str">
        <f>IF($J853+$L853=0,"nil",IF(OR($B853="TCU-WS",$B853=""),"non comm",IF(OR($G853="contract_cover",$H853="fixed price"),VLOOKUP($I853,'[1]mapping 2015'!$A:$B,2,FALSE),VLOOKUP($G853,'[1]mapping 2015'!$A:$B,2,FALSE))))</f>
        <v>nil</v>
      </c>
      <c r="W853" s="37">
        <f>IF(OR(V853="non comm",V853="nil",J853=0),0,IF(V853="SBM 2.1 IIPS",J853*VLOOKUP(N853,'[2]NGP%'!$C:$D,2,FALSE),J853*SUMIFS('[2]NGP%'!$D:$D,'[2]NGP%'!$A:$A,V853,'[2]NGP%'!$B:$B,AA853)))</f>
        <v>0</v>
      </c>
      <c r="X853" s="37">
        <f>IF(OR(V853="non comm",V853="nil",J853=0),0,IF(V853="SBM 2.1 IIPS",J853*VLOOKUP(N853,'[2]NGP%'!$C:$E,3,FALSE),J853*SUMIFS('[2]NGP%'!$E:$E,'[2]NGP%'!$A:$A,V853,'[2]NGP%'!$B:$B,AA853)))</f>
        <v>0</v>
      </c>
      <c r="Y853" s="32"/>
      <c r="Z853" s="54" t="str">
        <f>IF(MID(H853,1,4)="Item","Nil",IF(G853="contract_cover",VLOOKUP(I853,'svc type'!C:D,2,FALSE),VLOOKUP(G853,'svc type'!A:D,4,FALSE)))</f>
        <v>SVC</v>
      </c>
      <c r="AA853" s="4" t="str">
        <f>IF(B853="","",VLOOKUP(B853,Sector!C:D,2,FALSE))</f>
        <v>OTH</v>
      </c>
      <c r="AB853" s="4" t="str">
        <f t="shared" si="27"/>
        <v>TCU-WS</v>
      </c>
      <c r="AC853" s="4"/>
      <c r="AD853" s="4"/>
      <c r="AE853" s="4"/>
      <c r="AF853" s="4"/>
      <c r="AG853" s="4"/>
    </row>
    <row r="854" spans="1:33" x14ac:dyDescent="0.25">
      <c r="A854" s="57">
        <v>42254.611662037038</v>
      </c>
      <c r="B854" s="32" t="s">
        <v>22</v>
      </c>
      <c r="C854" s="32" t="s">
        <v>2335</v>
      </c>
      <c r="D854" s="32" t="s">
        <v>2336</v>
      </c>
      <c r="E854" s="32" t="s">
        <v>6814</v>
      </c>
      <c r="F854" s="32" t="s">
        <v>6815</v>
      </c>
      <c r="G854" s="32" t="s">
        <v>329</v>
      </c>
      <c r="H854" s="32" t="s">
        <v>328</v>
      </c>
      <c r="I854" s="32" t="s">
        <v>2006</v>
      </c>
      <c r="J854" s="35">
        <v>0</v>
      </c>
      <c r="K854" s="35">
        <v>0</v>
      </c>
      <c r="L854" s="35">
        <v>0</v>
      </c>
      <c r="M854" s="35">
        <v>0</v>
      </c>
      <c r="N854" s="32" t="s">
        <v>19</v>
      </c>
      <c r="O854" s="32" t="s">
        <v>27</v>
      </c>
      <c r="P854" s="32">
        <v>3</v>
      </c>
      <c r="Q854" s="32"/>
      <c r="R854" s="39">
        <f t="shared" si="26"/>
        <v>1509</v>
      </c>
      <c r="S854" s="5" t="s">
        <v>51</v>
      </c>
      <c r="T854" s="5" t="s">
        <v>64</v>
      </c>
      <c r="U854" s="2"/>
      <c r="V854" s="2" t="str">
        <f>IF($J854+$L854=0,"nil",IF(OR($B854="TCU-WS",$B854=""),"non comm",IF(OR($G854="contract_cover",$H854="fixed price"),VLOOKUP($I854,'[1]mapping 2015'!$A:$B,2,FALSE),VLOOKUP($G854,'[1]mapping 2015'!$A:$B,2,FALSE))))</f>
        <v>nil</v>
      </c>
      <c r="W854" s="37">
        <f>IF(OR(V854="non comm",V854="nil",J854=0),0,IF(V854="SBM 2.1 IIPS",J854*VLOOKUP(N854,'[2]NGP%'!$C:$D,2,FALSE),J854*SUMIFS('[2]NGP%'!$D:$D,'[2]NGP%'!$A:$A,V854,'[2]NGP%'!$B:$B,AA854)))</f>
        <v>0</v>
      </c>
      <c r="X854" s="37">
        <f>IF(OR(V854="non comm",V854="nil",J854=0),0,IF(V854="SBM 2.1 IIPS",J854*VLOOKUP(N854,'[2]NGP%'!$C:$E,3,FALSE),J854*SUMIFS('[2]NGP%'!$E:$E,'[2]NGP%'!$A:$A,V854,'[2]NGP%'!$B:$B,AA854)))</f>
        <v>0</v>
      </c>
      <c r="Y854" s="32"/>
      <c r="Z854" s="54" t="str">
        <f>IF(MID(H854,1,4)="Item","Nil",IF(G854="contract_cover",VLOOKUP(I854,'svc type'!C:D,2,FALSE),VLOOKUP(G854,'svc type'!A:D,4,FALSE)))</f>
        <v>SVC</v>
      </c>
      <c r="AA854" s="4" t="str">
        <f>IF(B854="","",VLOOKUP(B854,Sector!C:D,2,FALSE))</f>
        <v>OTH</v>
      </c>
      <c r="AB854" s="4" t="str">
        <f t="shared" si="27"/>
        <v>TCU-WS</v>
      </c>
      <c r="AC854" s="4"/>
      <c r="AD854" s="4"/>
      <c r="AE854" s="4"/>
      <c r="AF854" s="4"/>
      <c r="AG854" s="4"/>
    </row>
    <row r="855" spans="1:33" x14ac:dyDescent="0.25">
      <c r="A855" s="57">
        <v>42254.613478472224</v>
      </c>
      <c r="B855" s="32" t="s">
        <v>22</v>
      </c>
      <c r="C855" s="32" t="s">
        <v>6816</v>
      </c>
      <c r="D855" s="32" t="s">
        <v>6817</v>
      </c>
      <c r="E855" s="32" t="s">
        <v>6818</v>
      </c>
      <c r="F855" s="32" t="s">
        <v>6819</v>
      </c>
      <c r="G855" s="32" t="s">
        <v>329</v>
      </c>
      <c r="H855" s="32" t="s">
        <v>328</v>
      </c>
      <c r="I855" s="32" t="s">
        <v>2006</v>
      </c>
      <c r="J855" s="35">
        <v>0</v>
      </c>
      <c r="K855" s="35">
        <v>0</v>
      </c>
      <c r="L855" s="35">
        <v>0</v>
      </c>
      <c r="M855" s="35">
        <v>0</v>
      </c>
      <c r="N855" s="32" t="s">
        <v>19</v>
      </c>
      <c r="O855" s="32" t="s">
        <v>27</v>
      </c>
      <c r="P855" s="32">
        <v>0</v>
      </c>
      <c r="Q855" s="32"/>
      <c r="R855" s="39">
        <f t="shared" si="26"/>
        <v>1509</v>
      </c>
      <c r="S855" s="5" t="s">
        <v>51</v>
      </c>
      <c r="T855" s="5" t="s">
        <v>64</v>
      </c>
      <c r="U855" s="2"/>
      <c r="V855" s="2" t="str">
        <f>IF($J855+$L855=0,"nil",IF(OR($B855="TCU-WS",$B855=""),"non comm",IF(OR($G855="contract_cover",$H855="fixed price"),VLOOKUP($I855,'[1]mapping 2015'!$A:$B,2,FALSE),VLOOKUP($G855,'[1]mapping 2015'!$A:$B,2,FALSE))))</f>
        <v>nil</v>
      </c>
      <c r="W855" s="37">
        <f>IF(OR(V855="non comm",V855="nil",J855=0),0,IF(V855="SBM 2.1 IIPS",J855*VLOOKUP(N855,'[2]NGP%'!$C:$D,2,FALSE),J855*SUMIFS('[2]NGP%'!$D:$D,'[2]NGP%'!$A:$A,V855,'[2]NGP%'!$B:$B,AA855)))</f>
        <v>0</v>
      </c>
      <c r="X855" s="37">
        <f>IF(OR(V855="non comm",V855="nil",J855=0),0,IF(V855="SBM 2.1 IIPS",J855*VLOOKUP(N855,'[2]NGP%'!$C:$E,3,FALSE),J855*SUMIFS('[2]NGP%'!$E:$E,'[2]NGP%'!$A:$A,V855,'[2]NGP%'!$B:$B,AA855)))</f>
        <v>0</v>
      </c>
      <c r="Y855" s="32"/>
      <c r="Z855" s="54" t="str">
        <f>IF(MID(H855,1,4)="Item","Nil",IF(G855="contract_cover",VLOOKUP(I855,'svc type'!C:D,2,FALSE),VLOOKUP(G855,'svc type'!A:D,4,FALSE)))</f>
        <v>SVC</v>
      </c>
      <c r="AA855" s="4" t="str">
        <f>IF(B855="","",VLOOKUP(B855,Sector!C:D,2,FALSE))</f>
        <v>OTH</v>
      </c>
      <c r="AB855" s="4" t="str">
        <f t="shared" si="27"/>
        <v>TCU-WS</v>
      </c>
      <c r="AC855" s="4"/>
      <c r="AD855" s="4"/>
      <c r="AE855" s="4"/>
      <c r="AF855" s="4"/>
      <c r="AG855" s="4"/>
    </row>
    <row r="856" spans="1:33" x14ac:dyDescent="0.25">
      <c r="A856" s="57">
        <v>42254.613478472224</v>
      </c>
      <c r="B856" s="32" t="s">
        <v>22</v>
      </c>
      <c r="C856" s="32" t="s">
        <v>6816</v>
      </c>
      <c r="D856" s="32" t="s">
        <v>6817</v>
      </c>
      <c r="E856" s="32" t="s">
        <v>6818</v>
      </c>
      <c r="F856" s="32" t="s">
        <v>6819</v>
      </c>
      <c r="G856" s="32" t="s">
        <v>258</v>
      </c>
      <c r="H856" s="32" t="s">
        <v>257</v>
      </c>
      <c r="I856" s="32" t="s">
        <v>2006</v>
      </c>
      <c r="J856" s="35">
        <v>0</v>
      </c>
      <c r="K856" s="35">
        <v>0</v>
      </c>
      <c r="L856" s="35">
        <v>0</v>
      </c>
      <c r="M856" s="35">
        <v>0</v>
      </c>
      <c r="N856" s="32" t="s">
        <v>19</v>
      </c>
      <c r="O856" s="32" t="s">
        <v>27</v>
      </c>
      <c r="P856" s="32">
        <v>0.5</v>
      </c>
      <c r="Q856" s="32"/>
      <c r="R856" s="39">
        <f t="shared" si="26"/>
        <v>1509</v>
      </c>
      <c r="S856" s="5" t="s">
        <v>51</v>
      </c>
      <c r="T856" s="5" t="s">
        <v>64</v>
      </c>
      <c r="U856" s="2"/>
      <c r="V856" s="2" t="str">
        <f>IF($J856+$L856=0,"nil",IF(OR($B856="TCU-WS",$B856=""),"non comm",IF(OR($G856="contract_cover",$H856="fixed price"),VLOOKUP($I856,'[1]mapping 2015'!$A:$B,2,FALSE),VLOOKUP($G856,'[1]mapping 2015'!$A:$B,2,FALSE))))</f>
        <v>nil</v>
      </c>
      <c r="W856" s="37">
        <f>IF(OR(V856="non comm",V856="nil",J856=0),0,IF(V856="SBM 2.1 IIPS",J856*VLOOKUP(N856,'[2]NGP%'!$C:$D,2,FALSE),J856*SUMIFS('[2]NGP%'!$D:$D,'[2]NGP%'!$A:$A,V856,'[2]NGP%'!$B:$B,AA856)))</f>
        <v>0</v>
      </c>
      <c r="X856" s="37">
        <f>IF(OR(V856="non comm",V856="nil",J856=0),0,IF(V856="SBM 2.1 IIPS",J856*VLOOKUP(N856,'[2]NGP%'!$C:$E,3,FALSE),J856*SUMIFS('[2]NGP%'!$E:$E,'[2]NGP%'!$A:$A,V856,'[2]NGP%'!$B:$B,AA856)))</f>
        <v>0</v>
      </c>
      <c r="Y856" s="32"/>
      <c r="Z856" s="54" t="str">
        <f>IF(MID(H856,1,4)="Item","Nil",IF(G856="contract_cover",VLOOKUP(I856,'svc type'!C:D,2,FALSE),VLOOKUP(G856,'svc type'!A:D,4,FALSE)))</f>
        <v>SVC</v>
      </c>
      <c r="AA856" s="4" t="str">
        <f>IF(B856="","",VLOOKUP(B856,Sector!C:D,2,FALSE))</f>
        <v>OTH</v>
      </c>
      <c r="AB856" s="4" t="str">
        <f t="shared" si="27"/>
        <v>TCU-WS</v>
      </c>
      <c r="AC856" s="4"/>
      <c r="AD856" s="4"/>
      <c r="AE856" s="4"/>
      <c r="AF856" s="4"/>
      <c r="AG856" s="4"/>
    </row>
    <row r="857" spans="1:33" x14ac:dyDescent="0.25">
      <c r="A857" s="57">
        <v>42254.615228391202</v>
      </c>
      <c r="B857" s="32" t="s">
        <v>22</v>
      </c>
      <c r="C857" s="32" t="s">
        <v>5814</v>
      </c>
      <c r="D857" s="32" t="s">
        <v>5815</v>
      </c>
      <c r="E857" s="32" t="s">
        <v>6820</v>
      </c>
      <c r="F857" s="32" t="s">
        <v>6821</v>
      </c>
      <c r="G857" s="32" t="s">
        <v>329</v>
      </c>
      <c r="H857" s="32" t="s">
        <v>328</v>
      </c>
      <c r="I857" s="32" t="s">
        <v>2006</v>
      </c>
      <c r="J857" s="35">
        <v>0</v>
      </c>
      <c r="K857" s="35">
        <v>0</v>
      </c>
      <c r="L857" s="35">
        <v>0</v>
      </c>
      <c r="M857" s="35">
        <v>0</v>
      </c>
      <c r="N857" s="32" t="s">
        <v>19</v>
      </c>
      <c r="O857" s="32" t="s">
        <v>27</v>
      </c>
      <c r="P857" s="32">
        <v>0</v>
      </c>
      <c r="Q857" s="32"/>
      <c r="R857" s="39">
        <f t="shared" si="26"/>
        <v>1509</v>
      </c>
      <c r="S857" s="5" t="s">
        <v>51</v>
      </c>
      <c r="T857" s="5" t="s">
        <v>64</v>
      </c>
      <c r="U857" s="2"/>
      <c r="V857" s="2" t="str">
        <f>IF($J857+$L857=0,"nil",IF(OR($B857="TCU-WS",$B857=""),"non comm",IF(OR($G857="contract_cover",$H857="fixed price"),VLOOKUP($I857,'[1]mapping 2015'!$A:$B,2,FALSE),VLOOKUP($G857,'[1]mapping 2015'!$A:$B,2,FALSE))))</f>
        <v>nil</v>
      </c>
      <c r="W857" s="37">
        <f>IF(OR(V857="non comm",V857="nil",J857=0),0,IF(V857="SBM 2.1 IIPS",J857*VLOOKUP(N857,'[2]NGP%'!$C:$D,2,FALSE),J857*SUMIFS('[2]NGP%'!$D:$D,'[2]NGP%'!$A:$A,V857,'[2]NGP%'!$B:$B,AA857)))</f>
        <v>0</v>
      </c>
      <c r="X857" s="37">
        <f>IF(OR(V857="non comm",V857="nil",J857=0),0,IF(V857="SBM 2.1 IIPS",J857*VLOOKUP(N857,'[2]NGP%'!$C:$E,3,FALSE),J857*SUMIFS('[2]NGP%'!$E:$E,'[2]NGP%'!$A:$A,V857,'[2]NGP%'!$B:$B,AA857)))</f>
        <v>0</v>
      </c>
      <c r="Y857" s="32"/>
      <c r="Z857" s="54" t="str">
        <f>IF(MID(H857,1,4)="Item","Nil",IF(G857="contract_cover",VLOOKUP(I857,'svc type'!C:D,2,FALSE),VLOOKUP(G857,'svc type'!A:D,4,FALSE)))</f>
        <v>SVC</v>
      </c>
      <c r="AA857" s="4" t="str">
        <f>IF(B857="","",VLOOKUP(B857,Sector!C:D,2,FALSE))</f>
        <v>OTH</v>
      </c>
      <c r="AB857" s="4" t="str">
        <f t="shared" si="27"/>
        <v>TCU-WS</v>
      </c>
      <c r="AC857" s="4"/>
      <c r="AD857" s="4"/>
      <c r="AE857" s="4"/>
      <c r="AF857" s="4"/>
      <c r="AG857" s="4"/>
    </row>
    <row r="858" spans="1:33" x14ac:dyDescent="0.25">
      <c r="A858" s="57">
        <v>42254.615228391202</v>
      </c>
      <c r="B858" s="32" t="s">
        <v>22</v>
      </c>
      <c r="C858" s="32" t="s">
        <v>5814</v>
      </c>
      <c r="D858" s="32" t="s">
        <v>5815</v>
      </c>
      <c r="E858" s="32" t="s">
        <v>6820</v>
      </c>
      <c r="F858" s="32" t="s">
        <v>6821</v>
      </c>
      <c r="G858" s="32" t="s">
        <v>25</v>
      </c>
      <c r="H858" s="32" t="s">
        <v>26</v>
      </c>
      <c r="I858" s="32" t="s">
        <v>2006</v>
      </c>
      <c r="J858" s="35">
        <v>0</v>
      </c>
      <c r="K858" s="35">
        <v>0</v>
      </c>
      <c r="L858" s="35">
        <v>0</v>
      </c>
      <c r="M858" s="35">
        <v>0</v>
      </c>
      <c r="N858" s="32" t="s">
        <v>19</v>
      </c>
      <c r="O858" s="32" t="s">
        <v>27</v>
      </c>
      <c r="P858" s="32">
        <v>4</v>
      </c>
      <c r="Q858" s="32"/>
      <c r="R858" s="39">
        <f t="shared" si="26"/>
        <v>1509</v>
      </c>
      <c r="S858" s="5" t="s">
        <v>51</v>
      </c>
      <c r="T858" s="5" t="s">
        <v>64</v>
      </c>
      <c r="U858" s="2"/>
      <c r="V858" s="2" t="str">
        <f>IF($J858+$L858=0,"nil",IF(OR($B858="TCU-WS",$B858=""),"non comm",IF(OR($G858="contract_cover",$H858="fixed price"),VLOOKUP($I858,'[1]mapping 2015'!$A:$B,2,FALSE),VLOOKUP($G858,'[1]mapping 2015'!$A:$B,2,FALSE))))</f>
        <v>nil</v>
      </c>
      <c r="W858" s="37">
        <f>IF(OR(V858="non comm",V858="nil",J858=0),0,IF(V858="SBM 2.1 IIPS",J858*VLOOKUP(N858,'[2]NGP%'!$C:$D,2,FALSE),J858*SUMIFS('[2]NGP%'!$D:$D,'[2]NGP%'!$A:$A,V858,'[2]NGP%'!$B:$B,AA858)))</f>
        <v>0</v>
      </c>
      <c r="X858" s="37">
        <f>IF(OR(V858="non comm",V858="nil",J858=0),0,IF(V858="SBM 2.1 IIPS",J858*VLOOKUP(N858,'[2]NGP%'!$C:$E,3,FALSE),J858*SUMIFS('[2]NGP%'!$E:$E,'[2]NGP%'!$A:$A,V858,'[2]NGP%'!$B:$B,AA858)))</f>
        <v>0</v>
      </c>
      <c r="Y858" s="32"/>
      <c r="Z858" s="54" t="str">
        <f>IF(MID(H858,1,4)="Item","Nil",IF(G858="contract_cover",VLOOKUP(I858,'svc type'!C:D,2,FALSE),VLOOKUP(G858,'svc type'!A:D,4,FALSE)))</f>
        <v>IIPS</v>
      </c>
      <c r="AA858" s="4" t="str">
        <f>IF(B858="","",VLOOKUP(B858,Sector!C:D,2,FALSE))</f>
        <v>OTH</v>
      </c>
      <c r="AB858" s="4" t="str">
        <f t="shared" si="27"/>
        <v>TCU-WS</v>
      </c>
      <c r="AC858" s="4"/>
      <c r="AD858" s="4"/>
      <c r="AE858" s="4"/>
      <c r="AF858" s="4"/>
      <c r="AG858" s="4"/>
    </row>
    <row r="859" spans="1:33" x14ac:dyDescent="0.25">
      <c r="A859" s="57">
        <v>42254.61778576389</v>
      </c>
      <c r="B859" s="32" t="s">
        <v>22</v>
      </c>
      <c r="C859" s="32" t="s">
        <v>6822</v>
      </c>
      <c r="D859" s="32" t="s">
        <v>6823</v>
      </c>
      <c r="E859" s="32" t="s">
        <v>6824</v>
      </c>
      <c r="F859" s="32" t="s">
        <v>6825</v>
      </c>
      <c r="G859" s="32" t="s">
        <v>329</v>
      </c>
      <c r="H859" s="32" t="s">
        <v>328</v>
      </c>
      <c r="I859" s="32" t="s">
        <v>2006</v>
      </c>
      <c r="J859" s="35">
        <v>0</v>
      </c>
      <c r="K859" s="35">
        <v>0</v>
      </c>
      <c r="L859" s="35">
        <v>0</v>
      </c>
      <c r="M859" s="35">
        <v>0</v>
      </c>
      <c r="N859" s="32" t="s">
        <v>17</v>
      </c>
      <c r="O859" s="32" t="s">
        <v>27</v>
      </c>
      <c r="P859" s="32">
        <v>0</v>
      </c>
      <c r="Q859" s="32"/>
      <c r="R859" s="39">
        <f t="shared" si="26"/>
        <v>1509</v>
      </c>
      <c r="S859" s="5" t="s">
        <v>51</v>
      </c>
      <c r="T859" s="5" t="s">
        <v>64</v>
      </c>
      <c r="U859" s="2"/>
      <c r="V859" s="2" t="str">
        <f>IF($J859+$L859=0,"nil",IF(OR($B859="TCU-WS",$B859=""),"non comm",IF(OR($G859="contract_cover",$H859="fixed price"),VLOOKUP($I859,'[1]mapping 2015'!$A:$B,2,FALSE),VLOOKUP($G859,'[1]mapping 2015'!$A:$B,2,FALSE))))</f>
        <v>nil</v>
      </c>
      <c r="W859" s="37">
        <f>IF(OR(V859="non comm",V859="nil",J859=0),0,IF(V859="SBM 2.1 IIPS",J859*VLOOKUP(N859,'[2]NGP%'!$C:$D,2,FALSE),J859*SUMIFS('[2]NGP%'!$D:$D,'[2]NGP%'!$A:$A,V859,'[2]NGP%'!$B:$B,AA859)))</f>
        <v>0</v>
      </c>
      <c r="X859" s="37">
        <f>IF(OR(V859="non comm",V859="nil",J859=0),0,IF(V859="SBM 2.1 IIPS",J859*VLOOKUP(N859,'[2]NGP%'!$C:$E,3,FALSE),J859*SUMIFS('[2]NGP%'!$E:$E,'[2]NGP%'!$A:$A,V859,'[2]NGP%'!$B:$B,AA859)))</f>
        <v>0</v>
      </c>
      <c r="Y859" s="32"/>
      <c r="Z859" s="54" t="str">
        <f>IF(MID(H859,1,4)="Item","Nil",IF(G859="contract_cover",VLOOKUP(I859,'svc type'!C:D,2,FALSE),VLOOKUP(G859,'svc type'!A:D,4,FALSE)))</f>
        <v>SVC</v>
      </c>
      <c r="AA859" s="4" t="str">
        <f>IF(B859="","",VLOOKUP(B859,Sector!C:D,2,FALSE))</f>
        <v>OTH</v>
      </c>
      <c r="AB859" s="4" t="str">
        <f t="shared" si="27"/>
        <v>TCU-WS</v>
      </c>
      <c r="AC859" s="4"/>
      <c r="AD859" s="4"/>
      <c r="AE859" s="4"/>
      <c r="AF859" s="4"/>
      <c r="AG859" s="4"/>
    </row>
    <row r="860" spans="1:33" x14ac:dyDescent="0.25">
      <c r="A860" s="57">
        <v>42254.61778576389</v>
      </c>
      <c r="B860" s="32" t="s">
        <v>22</v>
      </c>
      <c r="C860" s="32" t="s">
        <v>6822</v>
      </c>
      <c r="D860" s="32" t="s">
        <v>6823</v>
      </c>
      <c r="E860" s="32" t="s">
        <v>6824</v>
      </c>
      <c r="F860" s="32" t="s">
        <v>6825</v>
      </c>
      <c r="G860" s="32" t="s">
        <v>25</v>
      </c>
      <c r="H860" s="32" t="s">
        <v>26</v>
      </c>
      <c r="I860" s="32" t="s">
        <v>2006</v>
      </c>
      <c r="J860" s="35">
        <v>0</v>
      </c>
      <c r="K860" s="35">
        <v>0</v>
      </c>
      <c r="L860" s="35">
        <v>0</v>
      </c>
      <c r="M860" s="35">
        <v>0</v>
      </c>
      <c r="N860" s="32" t="s">
        <v>17</v>
      </c>
      <c r="O860" s="32" t="s">
        <v>27</v>
      </c>
      <c r="P860" s="32">
        <v>2.5</v>
      </c>
      <c r="Q860" s="32"/>
      <c r="R860" s="39">
        <f t="shared" si="26"/>
        <v>1509</v>
      </c>
      <c r="S860" s="5" t="s">
        <v>51</v>
      </c>
      <c r="T860" s="5" t="s">
        <v>64</v>
      </c>
      <c r="U860" s="2"/>
      <c r="V860" s="2" t="str">
        <f>IF($J860+$L860=0,"nil",IF(OR($B860="TCU-WS",$B860=""),"non comm",IF(OR($G860="contract_cover",$H860="fixed price"),VLOOKUP($I860,'[1]mapping 2015'!$A:$B,2,FALSE),VLOOKUP($G860,'[1]mapping 2015'!$A:$B,2,FALSE))))</f>
        <v>nil</v>
      </c>
      <c r="W860" s="37">
        <f>IF(OR(V860="non comm",V860="nil",J860=0),0,IF(V860="SBM 2.1 IIPS",J860*VLOOKUP(N860,'[2]NGP%'!$C:$D,2,FALSE),J860*SUMIFS('[2]NGP%'!$D:$D,'[2]NGP%'!$A:$A,V860,'[2]NGP%'!$B:$B,AA860)))</f>
        <v>0</v>
      </c>
      <c r="X860" s="37">
        <f>IF(OR(V860="non comm",V860="nil",J860=0),0,IF(V860="SBM 2.1 IIPS",J860*VLOOKUP(N860,'[2]NGP%'!$C:$E,3,FALSE),J860*SUMIFS('[2]NGP%'!$E:$E,'[2]NGP%'!$A:$A,V860,'[2]NGP%'!$B:$B,AA860)))</f>
        <v>0</v>
      </c>
      <c r="Y860" s="32"/>
      <c r="Z860" s="54" t="str">
        <f>IF(MID(H860,1,4)="Item","Nil",IF(G860="contract_cover",VLOOKUP(I860,'svc type'!C:D,2,FALSE),VLOOKUP(G860,'svc type'!A:D,4,FALSE)))</f>
        <v>IIPS</v>
      </c>
      <c r="AA860" s="4" t="str">
        <f>IF(B860="","",VLOOKUP(B860,Sector!C:D,2,FALSE))</f>
        <v>OTH</v>
      </c>
      <c r="AB860" s="4" t="str">
        <f t="shared" si="27"/>
        <v>TCU-WS</v>
      </c>
      <c r="AC860" s="4"/>
      <c r="AD860" s="4"/>
      <c r="AE860" s="4"/>
      <c r="AF860" s="4"/>
      <c r="AG860" s="4"/>
    </row>
    <row r="861" spans="1:33" x14ac:dyDescent="0.25">
      <c r="A861" s="57">
        <v>42254.61778576389</v>
      </c>
      <c r="B861" s="32" t="s">
        <v>22</v>
      </c>
      <c r="C861" s="32" t="s">
        <v>6822</v>
      </c>
      <c r="D861" s="32" t="s">
        <v>6823</v>
      </c>
      <c r="E861" s="32" t="s">
        <v>6824</v>
      </c>
      <c r="F861" s="32" t="s">
        <v>6825</v>
      </c>
      <c r="G861" s="32" t="s">
        <v>25</v>
      </c>
      <c r="H861" s="32" t="s">
        <v>26</v>
      </c>
      <c r="I861" s="32" t="s">
        <v>2006</v>
      </c>
      <c r="J861" s="35">
        <v>0</v>
      </c>
      <c r="K861" s="35">
        <v>0</v>
      </c>
      <c r="L861" s="35">
        <v>0</v>
      </c>
      <c r="M861" s="35">
        <v>0</v>
      </c>
      <c r="N861" s="32" t="s">
        <v>17</v>
      </c>
      <c r="O861" s="32" t="s">
        <v>27</v>
      </c>
      <c r="P861" s="32">
        <v>2</v>
      </c>
      <c r="Q861" s="32"/>
      <c r="R861" s="39">
        <f t="shared" si="26"/>
        <v>1509</v>
      </c>
      <c r="S861" s="5" t="s">
        <v>51</v>
      </c>
      <c r="T861" s="5" t="s">
        <v>64</v>
      </c>
      <c r="U861" s="2"/>
      <c r="V861" s="2" t="str">
        <f>IF($J861+$L861=0,"nil",IF(OR($B861="TCU-WS",$B861=""),"non comm",IF(OR($G861="contract_cover",$H861="fixed price"),VLOOKUP($I861,'[1]mapping 2015'!$A:$B,2,FALSE),VLOOKUP($G861,'[1]mapping 2015'!$A:$B,2,FALSE))))</f>
        <v>nil</v>
      </c>
      <c r="W861" s="37">
        <f>IF(OR(V861="non comm",V861="nil",J861=0),0,IF(V861="SBM 2.1 IIPS",J861*VLOOKUP(N861,'[2]NGP%'!$C:$D,2,FALSE),J861*SUMIFS('[2]NGP%'!$D:$D,'[2]NGP%'!$A:$A,V861,'[2]NGP%'!$B:$B,AA861)))</f>
        <v>0</v>
      </c>
      <c r="X861" s="37">
        <f>IF(OR(V861="non comm",V861="nil",J861=0),0,IF(V861="SBM 2.1 IIPS",J861*VLOOKUP(N861,'[2]NGP%'!$C:$E,3,FALSE),J861*SUMIFS('[2]NGP%'!$E:$E,'[2]NGP%'!$A:$A,V861,'[2]NGP%'!$B:$B,AA861)))</f>
        <v>0</v>
      </c>
      <c r="Y861" s="32"/>
      <c r="Z861" s="54" t="str">
        <f>IF(MID(H861,1,4)="Item","Nil",IF(G861="contract_cover",VLOOKUP(I861,'svc type'!C:D,2,FALSE),VLOOKUP(G861,'svc type'!A:D,4,FALSE)))</f>
        <v>IIPS</v>
      </c>
      <c r="AA861" s="4" t="str">
        <f>IF(B861="","",VLOOKUP(B861,Sector!C:D,2,FALSE))</f>
        <v>OTH</v>
      </c>
      <c r="AB861" s="4" t="str">
        <f t="shared" si="27"/>
        <v>TCU-WS</v>
      </c>
      <c r="AC861" s="4"/>
      <c r="AD861" s="4"/>
      <c r="AE861" s="4"/>
      <c r="AF861" s="4"/>
      <c r="AG861" s="4"/>
    </row>
    <row r="862" spans="1:33" x14ac:dyDescent="0.25">
      <c r="A862" s="57">
        <v>42254.61966802083</v>
      </c>
      <c r="B862" s="32"/>
      <c r="C862" s="32"/>
      <c r="D862" s="32"/>
      <c r="E862" s="32" t="s">
        <v>6826</v>
      </c>
      <c r="F862" s="32" t="s">
        <v>6827</v>
      </c>
      <c r="G862" s="32" t="s">
        <v>333</v>
      </c>
      <c r="H862" s="32" t="s">
        <v>332</v>
      </c>
      <c r="I862" s="32" t="s">
        <v>2006</v>
      </c>
      <c r="J862" s="35">
        <v>0</v>
      </c>
      <c r="K862" s="35">
        <v>0</v>
      </c>
      <c r="L862" s="35">
        <v>0</v>
      </c>
      <c r="M862" s="35">
        <v>0</v>
      </c>
      <c r="N862" s="32" t="s">
        <v>19</v>
      </c>
      <c r="O862" s="32"/>
      <c r="P862" s="32">
        <v>0.5</v>
      </c>
      <c r="Q862" s="32"/>
      <c r="R862" s="39">
        <f t="shared" si="26"/>
        <v>1509</v>
      </c>
      <c r="S862" s="5" t="s">
        <v>51</v>
      </c>
      <c r="T862" s="5" t="s">
        <v>64</v>
      </c>
      <c r="U862" s="2"/>
      <c r="V862" s="2" t="str">
        <f>IF($J862+$L862=0,"nil",IF(OR($B862="TCU-WS",$B862=""),"non comm",IF(OR($G862="contract_cover",$H862="fixed price"),VLOOKUP($I862,'[1]mapping 2015'!$A:$B,2,FALSE),VLOOKUP($G862,'[1]mapping 2015'!$A:$B,2,FALSE))))</f>
        <v>nil</v>
      </c>
      <c r="W862" s="37">
        <f>IF(OR(V862="non comm",V862="nil",J862=0),0,IF(V862="SBM 2.1 IIPS",J862*VLOOKUP(N862,'[2]NGP%'!$C:$D,2,FALSE),J862*SUMIFS('[2]NGP%'!$D:$D,'[2]NGP%'!$A:$A,V862,'[2]NGP%'!$B:$B,AA862)))</f>
        <v>0</v>
      </c>
      <c r="X862" s="37">
        <f>IF(OR(V862="non comm",V862="nil",J862=0),0,IF(V862="SBM 2.1 IIPS",J862*VLOOKUP(N862,'[2]NGP%'!$C:$E,3,FALSE),J862*SUMIFS('[2]NGP%'!$E:$E,'[2]NGP%'!$A:$A,V862,'[2]NGP%'!$B:$B,AA862)))</f>
        <v>0</v>
      </c>
      <c r="Y862" s="32"/>
      <c r="Z862" s="54" t="str">
        <f>IF(MID(H862,1,4)="Item","Nil",IF(G862="contract_cover",VLOOKUP(I862,'svc type'!C:D,2,FALSE),VLOOKUP(G862,'svc type'!A:D,4,FALSE)))</f>
        <v>SVC</v>
      </c>
      <c r="AA862" s="4" t="str">
        <f>IF(B862="","",VLOOKUP(B862,Sector!C:D,2,FALSE))</f>
        <v/>
      </c>
      <c r="AB862" s="4">
        <f t="shared" si="27"/>
        <v>0</v>
      </c>
      <c r="AC862" s="4"/>
      <c r="AD862" s="4"/>
      <c r="AE862" s="4"/>
      <c r="AF862" s="4"/>
      <c r="AG862" s="4"/>
    </row>
    <row r="863" spans="1:33" x14ac:dyDescent="0.25">
      <c r="A863" s="57">
        <v>42254.62144383102</v>
      </c>
      <c r="B863" s="32" t="s">
        <v>22</v>
      </c>
      <c r="C863" s="32" t="s">
        <v>339</v>
      </c>
      <c r="D863" s="32" t="s">
        <v>338</v>
      </c>
      <c r="E863" s="32" t="s">
        <v>6828</v>
      </c>
      <c r="F863" s="32" t="s">
        <v>6829</v>
      </c>
      <c r="G863" s="32" t="s">
        <v>329</v>
      </c>
      <c r="H863" s="32" t="s">
        <v>328</v>
      </c>
      <c r="I863" s="32" t="s">
        <v>2006</v>
      </c>
      <c r="J863" s="35">
        <v>0</v>
      </c>
      <c r="K863" s="35">
        <v>0</v>
      </c>
      <c r="L863" s="35">
        <v>0</v>
      </c>
      <c r="M863" s="35">
        <v>0</v>
      </c>
      <c r="N863" s="32" t="s">
        <v>19</v>
      </c>
      <c r="O863" s="32" t="s">
        <v>27</v>
      </c>
      <c r="P863" s="32">
        <v>0</v>
      </c>
      <c r="Q863" s="32"/>
      <c r="R863" s="39">
        <f t="shared" si="26"/>
        <v>1509</v>
      </c>
      <c r="S863" s="5" t="s">
        <v>51</v>
      </c>
      <c r="T863" s="5" t="s">
        <v>64</v>
      </c>
      <c r="U863" s="2"/>
      <c r="V863" s="2" t="str">
        <f>IF($J863+$L863=0,"nil",IF(OR($B863="TCU-WS",$B863=""),"non comm",IF(OR($G863="contract_cover",$H863="fixed price"),VLOOKUP($I863,'[1]mapping 2015'!$A:$B,2,FALSE),VLOOKUP($G863,'[1]mapping 2015'!$A:$B,2,FALSE))))</f>
        <v>nil</v>
      </c>
      <c r="W863" s="37">
        <f>IF(OR(V863="non comm",V863="nil",J863=0),0,IF(V863="SBM 2.1 IIPS",J863*VLOOKUP(N863,'[2]NGP%'!$C:$D,2,FALSE),J863*SUMIFS('[2]NGP%'!$D:$D,'[2]NGP%'!$A:$A,V863,'[2]NGP%'!$B:$B,AA863)))</f>
        <v>0</v>
      </c>
      <c r="X863" s="37">
        <f>IF(OR(V863="non comm",V863="nil",J863=0),0,IF(V863="SBM 2.1 IIPS",J863*VLOOKUP(N863,'[2]NGP%'!$C:$E,3,FALSE),J863*SUMIFS('[2]NGP%'!$E:$E,'[2]NGP%'!$A:$A,V863,'[2]NGP%'!$B:$B,AA863)))</f>
        <v>0</v>
      </c>
      <c r="Y863" s="32"/>
      <c r="Z863" s="54" t="str">
        <f>IF(MID(H863,1,4)="Item","Nil",IF(G863="contract_cover",VLOOKUP(I863,'svc type'!C:D,2,FALSE),VLOOKUP(G863,'svc type'!A:D,4,FALSE)))</f>
        <v>SVC</v>
      </c>
      <c r="AA863" s="4" t="str">
        <f>IF(B863="","",VLOOKUP(B863,Sector!C:D,2,FALSE))</f>
        <v>OTH</v>
      </c>
      <c r="AB863" s="4" t="str">
        <f t="shared" si="27"/>
        <v>TCU-WS</v>
      </c>
      <c r="AC863" s="4"/>
      <c r="AD863" s="4"/>
      <c r="AE863" s="4"/>
      <c r="AF863" s="4"/>
      <c r="AG863" s="4"/>
    </row>
    <row r="864" spans="1:33" x14ac:dyDescent="0.25">
      <c r="A864" s="57">
        <v>42254.62144383102</v>
      </c>
      <c r="B864" s="32" t="s">
        <v>22</v>
      </c>
      <c r="C864" s="32" t="s">
        <v>339</v>
      </c>
      <c r="D864" s="32" t="s">
        <v>338</v>
      </c>
      <c r="E864" s="32" t="s">
        <v>6828</v>
      </c>
      <c r="F864" s="32" t="s">
        <v>6829</v>
      </c>
      <c r="G864" s="32" t="s">
        <v>25</v>
      </c>
      <c r="H864" s="32" t="s">
        <v>26</v>
      </c>
      <c r="I864" s="32" t="s">
        <v>2006</v>
      </c>
      <c r="J864" s="35">
        <v>0</v>
      </c>
      <c r="K864" s="35">
        <v>0</v>
      </c>
      <c r="L864" s="35">
        <v>0</v>
      </c>
      <c r="M864" s="35">
        <v>0</v>
      </c>
      <c r="N864" s="32" t="s">
        <v>19</v>
      </c>
      <c r="O864" s="32" t="s">
        <v>27</v>
      </c>
      <c r="P864" s="32">
        <v>4</v>
      </c>
      <c r="Q864" s="32"/>
      <c r="R864" s="39">
        <f t="shared" si="26"/>
        <v>1509</v>
      </c>
      <c r="S864" s="5" t="s">
        <v>51</v>
      </c>
      <c r="T864" s="5" t="s">
        <v>64</v>
      </c>
      <c r="U864" s="2"/>
      <c r="V864" s="2" t="str">
        <f>IF($J864+$L864=0,"nil",IF(OR($B864="TCU-WS",$B864=""),"non comm",IF(OR($G864="contract_cover",$H864="fixed price"),VLOOKUP($I864,'[1]mapping 2015'!$A:$B,2,FALSE),VLOOKUP($G864,'[1]mapping 2015'!$A:$B,2,FALSE))))</f>
        <v>nil</v>
      </c>
      <c r="W864" s="37">
        <f>IF(OR(V864="non comm",V864="nil",J864=0),0,IF(V864="SBM 2.1 IIPS",J864*VLOOKUP(N864,'[2]NGP%'!$C:$D,2,FALSE),J864*SUMIFS('[2]NGP%'!$D:$D,'[2]NGP%'!$A:$A,V864,'[2]NGP%'!$B:$B,AA864)))</f>
        <v>0</v>
      </c>
      <c r="X864" s="37">
        <f>IF(OR(V864="non comm",V864="nil",J864=0),0,IF(V864="SBM 2.1 IIPS",J864*VLOOKUP(N864,'[2]NGP%'!$C:$E,3,FALSE),J864*SUMIFS('[2]NGP%'!$E:$E,'[2]NGP%'!$A:$A,V864,'[2]NGP%'!$B:$B,AA864)))</f>
        <v>0</v>
      </c>
      <c r="Y864" s="32"/>
      <c r="Z864" s="54" t="str">
        <f>IF(MID(H864,1,4)="Item","Nil",IF(G864="contract_cover",VLOOKUP(I864,'svc type'!C:D,2,FALSE),VLOOKUP(G864,'svc type'!A:D,4,FALSE)))</f>
        <v>IIPS</v>
      </c>
      <c r="AA864" s="4" t="str">
        <f>IF(B864="","",VLOOKUP(B864,Sector!C:D,2,FALSE))</f>
        <v>OTH</v>
      </c>
      <c r="AB864" s="4" t="str">
        <f t="shared" si="27"/>
        <v>TCU-WS</v>
      </c>
      <c r="AC864" s="4"/>
      <c r="AD864" s="4"/>
      <c r="AE864" s="4"/>
      <c r="AF864" s="4"/>
      <c r="AG864" s="4"/>
    </row>
    <row r="865" spans="1:33" x14ac:dyDescent="0.25">
      <c r="A865" s="57">
        <v>42254.62298591435</v>
      </c>
      <c r="B865" s="32" t="s">
        <v>22</v>
      </c>
      <c r="C865" s="32" t="s">
        <v>5000</v>
      </c>
      <c r="D865" s="32" t="s">
        <v>5001</v>
      </c>
      <c r="E865" s="32" t="s">
        <v>6830</v>
      </c>
      <c r="F865" s="32" t="s">
        <v>6831</v>
      </c>
      <c r="G865" s="32" t="s">
        <v>25</v>
      </c>
      <c r="H865" s="32" t="s">
        <v>26</v>
      </c>
      <c r="I865" s="32" t="s">
        <v>2006</v>
      </c>
      <c r="J865" s="35">
        <v>0</v>
      </c>
      <c r="K865" s="35">
        <v>0</v>
      </c>
      <c r="L865" s="35">
        <v>0</v>
      </c>
      <c r="M865" s="35">
        <v>0</v>
      </c>
      <c r="N865" s="32" t="s">
        <v>17</v>
      </c>
      <c r="O865" s="32" t="s">
        <v>27</v>
      </c>
      <c r="P865" s="32">
        <v>3</v>
      </c>
      <c r="Q865" s="32"/>
      <c r="R865" s="39">
        <f t="shared" si="26"/>
        <v>1509</v>
      </c>
      <c r="S865" s="5" t="s">
        <v>51</v>
      </c>
      <c r="T865" s="5" t="s">
        <v>64</v>
      </c>
      <c r="U865" s="2"/>
      <c r="V865" s="2" t="str">
        <f>IF($J865+$L865=0,"nil",IF(OR($B865="TCU-WS",$B865=""),"non comm",IF(OR($G865="contract_cover",$H865="fixed price"),VLOOKUP($I865,'[1]mapping 2015'!$A:$B,2,FALSE),VLOOKUP($G865,'[1]mapping 2015'!$A:$B,2,FALSE))))</f>
        <v>nil</v>
      </c>
      <c r="W865" s="37">
        <f>IF(OR(V865="non comm",V865="nil",J865=0),0,IF(V865="SBM 2.1 IIPS",J865*VLOOKUP(N865,'[2]NGP%'!$C:$D,2,FALSE),J865*SUMIFS('[2]NGP%'!$D:$D,'[2]NGP%'!$A:$A,V865,'[2]NGP%'!$B:$B,AA865)))</f>
        <v>0</v>
      </c>
      <c r="X865" s="37">
        <f>IF(OR(V865="non comm",V865="nil",J865=0),0,IF(V865="SBM 2.1 IIPS",J865*VLOOKUP(N865,'[2]NGP%'!$C:$E,3,FALSE),J865*SUMIFS('[2]NGP%'!$E:$E,'[2]NGP%'!$A:$A,V865,'[2]NGP%'!$B:$B,AA865)))</f>
        <v>0</v>
      </c>
      <c r="Y865" s="32"/>
      <c r="Z865" s="54" t="str">
        <f>IF(MID(H865,1,4)="Item","Nil",IF(G865="contract_cover",VLOOKUP(I865,'svc type'!C:D,2,FALSE),VLOOKUP(G865,'svc type'!A:D,4,FALSE)))</f>
        <v>IIPS</v>
      </c>
      <c r="AA865" s="4" t="str">
        <f>IF(B865="","",VLOOKUP(B865,Sector!C:D,2,FALSE))</f>
        <v>OTH</v>
      </c>
      <c r="AB865" s="4" t="str">
        <f t="shared" si="27"/>
        <v>TCU-WS</v>
      </c>
      <c r="AC865" s="4"/>
      <c r="AD865" s="4"/>
      <c r="AE865" s="4"/>
      <c r="AF865" s="4"/>
      <c r="AG865" s="4"/>
    </row>
    <row r="866" spans="1:33" x14ac:dyDescent="0.25">
      <c r="A866" s="57">
        <v>42254.62298591435</v>
      </c>
      <c r="B866" s="32" t="s">
        <v>22</v>
      </c>
      <c r="C866" s="32" t="s">
        <v>5000</v>
      </c>
      <c r="D866" s="32" t="s">
        <v>5001</v>
      </c>
      <c r="E866" s="32" t="s">
        <v>6830</v>
      </c>
      <c r="F866" s="32" t="s">
        <v>6831</v>
      </c>
      <c r="G866" s="32" t="s">
        <v>25</v>
      </c>
      <c r="H866" s="32" t="s">
        <v>26</v>
      </c>
      <c r="I866" s="32" t="s">
        <v>2006</v>
      </c>
      <c r="J866" s="35">
        <v>0</v>
      </c>
      <c r="K866" s="35">
        <v>0</v>
      </c>
      <c r="L866" s="35">
        <v>0</v>
      </c>
      <c r="M866" s="35">
        <v>0</v>
      </c>
      <c r="N866" s="32" t="s">
        <v>17</v>
      </c>
      <c r="O866" s="32" t="s">
        <v>27</v>
      </c>
      <c r="P866" s="32">
        <v>2</v>
      </c>
      <c r="Q866" s="32"/>
      <c r="R866" s="39">
        <f t="shared" si="26"/>
        <v>1509</v>
      </c>
      <c r="S866" s="5" t="s">
        <v>51</v>
      </c>
      <c r="T866" s="5" t="s">
        <v>64</v>
      </c>
      <c r="U866" s="2"/>
      <c r="V866" s="2" t="str">
        <f>IF($J866+$L866=0,"nil",IF(OR($B866="TCU-WS",$B866=""),"non comm",IF(OR($G866="contract_cover",$H866="fixed price"),VLOOKUP($I866,'[1]mapping 2015'!$A:$B,2,FALSE),VLOOKUP($G866,'[1]mapping 2015'!$A:$B,2,FALSE))))</f>
        <v>nil</v>
      </c>
      <c r="W866" s="37">
        <f>IF(OR(V866="non comm",V866="nil",J866=0),0,IF(V866="SBM 2.1 IIPS",J866*VLOOKUP(N866,'[2]NGP%'!$C:$D,2,FALSE),J866*SUMIFS('[2]NGP%'!$D:$D,'[2]NGP%'!$A:$A,V866,'[2]NGP%'!$B:$B,AA866)))</f>
        <v>0</v>
      </c>
      <c r="X866" s="37">
        <f>IF(OR(V866="non comm",V866="nil",J866=0),0,IF(V866="SBM 2.1 IIPS",J866*VLOOKUP(N866,'[2]NGP%'!$C:$E,3,FALSE),J866*SUMIFS('[2]NGP%'!$E:$E,'[2]NGP%'!$A:$A,V866,'[2]NGP%'!$B:$B,AA866)))</f>
        <v>0</v>
      </c>
      <c r="Y866" s="32"/>
      <c r="Z866" s="54" t="str">
        <f>IF(MID(H866,1,4)="Item","Nil",IF(G866="contract_cover",VLOOKUP(I866,'svc type'!C:D,2,FALSE),VLOOKUP(G866,'svc type'!A:D,4,FALSE)))</f>
        <v>IIPS</v>
      </c>
      <c r="AA866" s="4" t="str">
        <f>IF(B866="","",VLOOKUP(B866,Sector!C:D,2,FALSE))</f>
        <v>OTH</v>
      </c>
      <c r="AB866" s="4" t="str">
        <f t="shared" si="27"/>
        <v>TCU-WS</v>
      </c>
      <c r="AC866" s="4"/>
      <c r="AD866" s="4"/>
      <c r="AE866" s="4"/>
      <c r="AF866" s="4"/>
      <c r="AG866" s="4"/>
    </row>
    <row r="867" spans="1:33" x14ac:dyDescent="0.25">
      <c r="A867" s="57">
        <v>42254.624420949076</v>
      </c>
      <c r="B867" s="32" t="s">
        <v>22</v>
      </c>
      <c r="C867" s="32" t="s">
        <v>5786</v>
      </c>
      <c r="D867" s="32" t="s">
        <v>5787</v>
      </c>
      <c r="E867" s="32" t="s">
        <v>6832</v>
      </c>
      <c r="F867" s="32" t="s">
        <v>6833</v>
      </c>
      <c r="G867" s="32" t="s">
        <v>329</v>
      </c>
      <c r="H867" s="32" t="s">
        <v>328</v>
      </c>
      <c r="I867" s="32" t="s">
        <v>2006</v>
      </c>
      <c r="J867" s="35">
        <v>0</v>
      </c>
      <c r="K867" s="35">
        <v>0</v>
      </c>
      <c r="L867" s="35">
        <v>0</v>
      </c>
      <c r="M867" s="35">
        <v>0</v>
      </c>
      <c r="N867" s="32" t="s">
        <v>19</v>
      </c>
      <c r="O867" s="32" t="s">
        <v>27</v>
      </c>
      <c r="P867" s="32">
        <v>0</v>
      </c>
      <c r="Q867" s="32"/>
      <c r="R867" s="39">
        <f t="shared" si="26"/>
        <v>1509</v>
      </c>
      <c r="S867" s="5" t="s">
        <v>51</v>
      </c>
      <c r="T867" s="5" t="s">
        <v>64</v>
      </c>
      <c r="U867" s="2"/>
      <c r="V867" s="2" t="str">
        <f>IF($J867+$L867=0,"nil",IF(OR($B867="TCU-WS",$B867=""),"non comm",IF(OR($G867="contract_cover",$H867="fixed price"),VLOOKUP($I867,'[1]mapping 2015'!$A:$B,2,FALSE),VLOOKUP($G867,'[1]mapping 2015'!$A:$B,2,FALSE))))</f>
        <v>nil</v>
      </c>
      <c r="W867" s="37">
        <f>IF(OR(V867="non comm",V867="nil",J867=0),0,IF(V867="SBM 2.1 IIPS",J867*VLOOKUP(N867,'[2]NGP%'!$C:$D,2,FALSE),J867*SUMIFS('[2]NGP%'!$D:$D,'[2]NGP%'!$A:$A,V867,'[2]NGP%'!$B:$B,AA867)))</f>
        <v>0</v>
      </c>
      <c r="X867" s="37">
        <f>IF(OR(V867="non comm",V867="nil",J867=0),0,IF(V867="SBM 2.1 IIPS",J867*VLOOKUP(N867,'[2]NGP%'!$C:$E,3,FALSE),J867*SUMIFS('[2]NGP%'!$E:$E,'[2]NGP%'!$A:$A,V867,'[2]NGP%'!$B:$B,AA867)))</f>
        <v>0</v>
      </c>
      <c r="Y867" s="32"/>
      <c r="Z867" s="54" t="str">
        <f>IF(MID(H867,1,4)="Item","Nil",IF(G867="contract_cover",VLOOKUP(I867,'svc type'!C:D,2,FALSE),VLOOKUP(G867,'svc type'!A:D,4,FALSE)))</f>
        <v>SVC</v>
      </c>
      <c r="AA867" s="4" t="str">
        <f>IF(B867="","",VLOOKUP(B867,Sector!C:D,2,FALSE))</f>
        <v>OTH</v>
      </c>
      <c r="AB867" s="4" t="str">
        <f t="shared" si="27"/>
        <v>TCU-WS</v>
      </c>
      <c r="AC867" s="4"/>
      <c r="AD867" s="4"/>
      <c r="AE867" s="4"/>
      <c r="AF867" s="4"/>
      <c r="AG867" s="4"/>
    </row>
    <row r="868" spans="1:33" x14ac:dyDescent="0.25">
      <c r="A868" s="57">
        <v>42254.624420949076</v>
      </c>
      <c r="B868" s="32" t="s">
        <v>22</v>
      </c>
      <c r="C868" s="32" t="s">
        <v>5786</v>
      </c>
      <c r="D868" s="32" t="s">
        <v>5787</v>
      </c>
      <c r="E868" s="32" t="s">
        <v>6832</v>
      </c>
      <c r="F868" s="32" t="s">
        <v>6833</v>
      </c>
      <c r="G868" s="32" t="s">
        <v>258</v>
      </c>
      <c r="H868" s="32" t="s">
        <v>257</v>
      </c>
      <c r="I868" s="32" t="s">
        <v>2006</v>
      </c>
      <c r="J868" s="35">
        <v>0</v>
      </c>
      <c r="K868" s="35">
        <v>0</v>
      </c>
      <c r="L868" s="35">
        <v>0</v>
      </c>
      <c r="M868" s="35">
        <v>0</v>
      </c>
      <c r="N868" s="32" t="s">
        <v>19</v>
      </c>
      <c r="O868" s="32" t="s">
        <v>27</v>
      </c>
      <c r="P868" s="32">
        <v>2</v>
      </c>
      <c r="Q868" s="32"/>
      <c r="R868" s="39">
        <f t="shared" si="26"/>
        <v>1509</v>
      </c>
      <c r="S868" s="5" t="s">
        <v>51</v>
      </c>
      <c r="T868" s="5" t="s">
        <v>64</v>
      </c>
      <c r="U868" s="2"/>
      <c r="V868" s="2" t="str">
        <f>IF($J868+$L868=0,"nil",IF(OR($B868="TCU-WS",$B868=""),"non comm",IF(OR($G868="contract_cover",$H868="fixed price"),VLOOKUP($I868,'[1]mapping 2015'!$A:$B,2,FALSE),VLOOKUP($G868,'[1]mapping 2015'!$A:$B,2,FALSE))))</f>
        <v>nil</v>
      </c>
      <c r="W868" s="37">
        <f>IF(OR(V868="non comm",V868="nil",J868=0),0,IF(V868="SBM 2.1 IIPS",J868*VLOOKUP(N868,'[2]NGP%'!$C:$D,2,FALSE),J868*SUMIFS('[2]NGP%'!$D:$D,'[2]NGP%'!$A:$A,V868,'[2]NGP%'!$B:$B,AA868)))</f>
        <v>0</v>
      </c>
      <c r="X868" s="37">
        <f>IF(OR(V868="non comm",V868="nil",J868=0),0,IF(V868="SBM 2.1 IIPS",J868*VLOOKUP(N868,'[2]NGP%'!$C:$E,3,FALSE),J868*SUMIFS('[2]NGP%'!$E:$E,'[2]NGP%'!$A:$A,V868,'[2]NGP%'!$B:$B,AA868)))</f>
        <v>0</v>
      </c>
      <c r="Y868" s="32"/>
      <c r="Z868" s="54" t="str">
        <f>IF(MID(H868,1,4)="Item","Nil",IF(G868="contract_cover",VLOOKUP(I868,'svc type'!C:D,2,FALSE),VLOOKUP(G868,'svc type'!A:D,4,FALSE)))</f>
        <v>SVC</v>
      </c>
      <c r="AA868" s="4" t="str">
        <f>IF(B868="","",VLOOKUP(B868,Sector!C:D,2,FALSE))</f>
        <v>OTH</v>
      </c>
      <c r="AB868" s="4" t="str">
        <f t="shared" si="27"/>
        <v>TCU-WS</v>
      </c>
      <c r="AC868" s="4"/>
      <c r="AD868" s="4"/>
      <c r="AE868" s="4"/>
      <c r="AF868" s="4"/>
      <c r="AG868" s="4"/>
    </row>
    <row r="869" spans="1:33" x14ac:dyDescent="0.25">
      <c r="A869" s="57">
        <v>42254.625807175929</v>
      </c>
      <c r="B869" s="32" t="s">
        <v>22</v>
      </c>
      <c r="C869" s="32" t="s">
        <v>6834</v>
      </c>
      <c r="D869" s="32" t="s">
        <v>6835</v>
      </c>
      <c r="E869" s="32" t="s">
        <v>6836</v>
      </c>
      <c r="F869" s="32" t="s">
        <v>6837</v>
      </c>
      <c r="G869" s="32" t="s">
        <v>329</v>
      </c>
      <c r="H869" s="32" t="s">
        <v>328</v>
      </c>
      <c r="I869" s="32" t="s">
        <v>2006</v>
      </c>
      <c r="J869" s="35">
        <v>0</v>
      </c>
      <c r="K869" s="35">
        <v>0</v>
      </c>
      <c r="L869" s="35">
        <v>0</v>
      </c>
      <c r="M869" s="35">
        <v>0</v>
      </c>
      <c r="N869" s="32" t="s">
        <v>19</v>
      </c>
      <c r="O869" s="32" t="s">
        <v>27</v>
      </c>
      <c r="P869" s="32">
        <v>0</v>
      </c>
      <c r="Q869" s="32"/>
      <c r="R869" s="39">
        <f t="shared" si="26"/>
        <v>1509</v>
      </c>
      <c r="S869" s="5" t="s">
        <v>51</v>
      </c>
      <c r="T869" s="5" t="s">
        <v>64</v>
      </c>
      <c r="U869" s="2"/>
      <c r="V869" s="2" t="str">
        <f>IF($J869+$L869=0,"nil",IF(OR($B869="TCU-WS",$B869=""),"non comm",IF(OR($G869="contract_cover",$H869="fixed price"),VLOOKUP($I869,'[1]mapping 2015'!$A:$B,2,FALSE),VLOOKUP($G869,'[1]mapping 2015'!$A:$B,2,FALSE))))</f>
        <v>nil</v>
      </c>
      <c r="W869" s="37">
        <f>IF(OR(V869="non comm",V869="nil",J869=0),0,IF(V869="SBM 2.1 IIPS",J869*VLOOKUP(N869,'[2]NGP%'!$C:$D,2,FALSE),J869*SUMIFS('[2]NGP%'!$D:$D,'[2]NGP%'!$A:$A,V869,'[2]NGP%'!$B:$B,AA869)))</f>
        <v>0</v>
      </c>
      <c r="X869" s="37">
        <f>IF(OR(V869="non comm",V869="nil",J869=0),0,IF(V869="SBM 2.1 IIPS",J869*VLOOKUP(N869,'[2]NGP%'!$C:$E,3,FALSE),J869*SUMIFS('[2]NGP%'!$E:$E,'[2]NGP%'!$A:$A,V869,'[2]NGP%'!$B:$B,AA869)))</f>
        <v>0</v>
      </c>
      <c r="Y869" s="32"/>
      <c r="Z869" s="54" t="str">
        <f>IF(MID(H869,1,4)="Item","Nil",IF(G869="contract_cover",VLOOKUP(I869,'svc type'!C:D,2,FALSE),VLOOKUP(G869,'svc type'!A:D,4,FALSE)))</f>
        <v>SVC</v>
      </c>
      <c r="AA869" s="4" t="str">
        <f>IF(B869="","",VLOOKUP(B869,Sector!C:D,2,FALSE))</f>
        <v>OTH</v>
      </c>
      <c r="AB869" s="4" t="str">
        <f t="shared" si="27"/>
        <v>TCU-WS</v>
      </c>
      <c r="AC869" s="4"/>
      <c r="AD869" s="4"/>
      <c r="AE869" s="4"/>
      <c r="AF869" s="4"/>
      <c r="AG869" s="4"/>
    </row>
    <row r="870" spans="1:33" x14ac:dyDescent="0.25">
      <c r="A870" s="57">
        <v>42254.625807175929</v>
      </c>
      <c r="B870" s="32" t="s">
        <v>22</v>
      </c>
      <c r="C870" s="32" t="s">
        <v>6834</v>
      </c>
      <c r="D870" s="32" t="s">
        <v>6835</v>
      </c>
      <c r="E870" s="32" t="s">
        <v>6836</v>
      </c>
      <c r="F870" s="32" t="s">
        <v>6837</v>
      </c>
      <c r="G870" s="32" t="s">
        <v>258</v>
      </c>
      <c r="H870" s="32" t="s">
        <v>257</v>
      </c>
      <c r="I870" s="32" t="s">
        <v>2006</v>
      </c>
      <c r="J870" s="35">
        <v>0</v>
      </c>
      <c r="K870" s="35">
        <v>0</v>
      </c>
      <c r="L870" s="35">
        <v>0</v>
      </c>
      <c r="M870" s="35">
        <v>0</v>
      </c>
      <c r="N870" s="32" t="s">
        <v>19</v>
      </c>
      <c r="O870" s="32" t="s">
        <v>27</v>
      </c>
      <c r="P870" s="32">
        <v>0.5</v>
      </c>
      <c r="Q870" s="32"/>
      <c r="R870" s="39">
        <f t="shared" si="26"/>
        <v>1509</v>
      </c>
      <c r="S870" s="5" t="s">
        <v>51</v>
      </c>
      <c r="T870" s="5" t="s">
        <v>64</v>
      </c>
      <c r="U870" s="2"/>
      <c r="V870" s="2" t="str">
        <f>IF($J870+$L870=0,"nil",IF(OR($B870="TCU-WS",$B870=""),"non comm",IF(OR($G870="contract_cover",$H870="fixed price"),VLOOKUP($I870,'[1]mapping 2015'!$A:$B,2,FALSE),VLOOKUP($G870,'[1]mapping 2015'!$A:$B,2,FALSE))))</f>
        <v>nil</v>
      </c>
      <c r="W870" s="37">
        <f>IF(OR(V870="non comm",V870="nil",J870=0),0,IF(V870="SBM 2.1 IIPS",J870*VLOOKUP(N870,'[2]NGP%'!$C:$D,2,FALSE),J870*SUMIFS('[2]NGP%'!$D:$D,'[2]NGP%'!$A:$A,V870,'[2]NGP%'!$B:$B,AA870)))</f>
        <v>0</v>
      </c>
      <c r="X870" s="37">
        <f>IF(OR(V870="non comm",V870="nil",J870=0),0,IF(V870="SBM 2.1 IIPS",J870*VLOOKUP(N870,'[2]NGP%'!$C:$E,3,FALSE),J870*SUMIFS('[2]NGP%'!$E:$E,'[2]NGP%'!$A:$A,V870,'[2]NGP%'!$B:$B,AA870)))</f>
        <v>0</v>
      </c>
      <c r="Y870" s="32"/>
      <c r="Z870" s="54" t="str">
        <f>IF(MID(H870,1,4)="Item","Nil",IF(G870="contract_cover",VLOOKUP(I870,'svc type'!C:D,2,FALSE),VLOOKUP(G870,'svc type'!A:D,4,FALSE)))</f>
        <v>SVC</v>
      </c>
      <c r="AA870" s="4" t="str">
        <f>IF(B870="","",VLOOKUP(B870,Sector!C:D,2,FALSE))</f>
        <v>OTH</v>
      </c>
      <c r="AB870" s="4" t="str">
        <f t="shared" si="27"/>
        <v>TCU-WS</v>
      </c>
      <c r="AC870" s="4"/>
      <c r="AD870" s="4"/>
      <c r="AE870" s="4"/>
      <c r="AF870" s="4"/>
      <c r="AG870" s="4"/>
    </row>
    <row r="871" spans="1:33" x14ac:dyDescent="0.25">
      <c r="A871" s="57">
        <v>42254.627612962962</v>
      </c>
      <c r="B871" s="32" t="s">
        <v>22</v>
      </c>
      <c r="C871" s="32" t="s">
        <v>2335</v>
      </c>
      <c r="D871" s="32" t="s">
        <v>2336</v>
      </c>
      <c r="E871" s="32" t="s">
        <v>6838</v>
      </c>
      <c r="F871" s="32" t="s">
        <v>6839</v>
      </c>
      <c r="G871" s="32" t="s">
        <v>329</v>
      </c>
      <c r="H871" s="32" t="s">
        <v>328</v>
      </c>
      <c r="I871" s="32" t="s">
        <v>2006</v>
      </c>
      <c r="J871" s="35">
        <v>0</v>
      </c>
      <c r="K871" s="35">
        <v>0</v>
      </c>
      <c r="L871" s="35">
        <v>0</v>
      </c>
      <c r="M871" s="35">
        <v>0</v>
      </c>
      <c r="N871" s="32" t="s">
        <v>19</v>
      </c>
      <c r="O871" s="32" t="s">
        <v>27</v>
      </c>
      <c r="P871" s="32">
        <v>0</v>
      </c>
      <c r="Q871" s="32"/>
      <c r="R871" s="39">
        <f t="shared" si="26"/>
        <v>1509</v>
      </c>
      <c r="S871" s="5" t="s">
        <v>51</v>
      </c>
      <c r="T871" s="5" t="s">
        <v>64</v>
      </c>
      <c r="U871" s="2"/>
      <c r="V871" s="2" t="str">
        <f>IF($J871+$L871=0,"nil",IF(OR($B871="TCU-WS",$B871=""),"non comm",IF(OR($G871="contract_cover",$H871="fixed price"),VLOOKUP($I871,'[1]mapping 2015'!$A:$B,2,FALSE),VLOOKUP($G871,'[1]mapping 2015'!$A:$B,2,FALSE))))</f>
        <v>nil</v>
      </c>
      <c r="W871" s="37">
        <f>IF(OR(V871="non comm",V871="nil",J871=0),0,IF(V871="SBM 2.1 IIPS",J871*VLOOKUP(N871,'[2]NGP%'!$C:$D,2,FALSE),J871*SUMIFS('[2]NGP%'!$D:$D,'[2]NGP%'!$A:$A,V871,'[2]NGP%'!$B:$B,AA871)))</f>
        <v>0</v>
      </c>
      <c r="X871" s="37">
        <f>IF(OR(V871="non comm",V871="nil",J871=0),0,IF(V871="SBM 2.1 IIPS",J871*VLOOKUP(N871,'[2]NGP%'!$C:$E,3,FALSE),J871*SUMIFS('[2]NGP%'!$E:$E,'[2]NGP%'!$A:$A,V871,'[2]NGP%'!$B:$B,AA871)))</f>
        <v>0</v>
      </c>
      <c r="Y871" s="32"/>
      <c r="Z871" s="54" t="str">
        <f>IF(MID(H871,1,4)="Item","Nil",IF(G871="contract_cover",VLOOKUP(I871,'svc type'!C:D,2,FALSE),VLOOKUP(G871,'svc type'!A:D,4,FALSE)))</f>
        <v>SVC</v>
      </c>
      <c r="AA871" s="4" t="str">
        <f>IF(B871="","",VLOOKUP(B871,Sector!C:D,2,FALSE))</f>
        <v>OTH</v>
      </c>
      <c r="AB871" s="4" t="str">
        <f t="shared" si="27"/>
        <v>TCU-WS</v>
      </c>
      <c r="AC871" s="4"/>
      <c r="AD871" s="4"/>
      <c r="AE871" s="4"/>
      <c r="AF871" s="4"/>
      <c r="AG871" s="4"/>
    </row>
    <row r="872" spans="1:33" x14ac:dyDescent="0.25">
      <c r="A872" s="57">
        <v>42254.627612962962</v>
      </c>
      <c r="B872" s="32" t="s">
        <v>22</v>
      </c>
      <c r="C872" s="32" t="s">
        <v>2335</v>
      </c>
      <c r="D872" s="32" t="s">
        <v>2336</v>
      </c>
      <c r="E872" s="32" t="s">
        <v>6838</v>
      </c>
      <c r="F872" s="32" t="s">
        <v>6839</v>
      </c>
      <c r="G872" s="32" t="s">
        <v>258</v>
      </c>
      <c r="H872" s="32" t="s">
        <v>257</v>
      </c>
      <c r="I872" s="32" t="s">
        <v>2006</v>
      </c>
      <c r="J872" s="35">
        <v>0</v>
      </c>
      <c r="K872" s="35">
        <v>0</v>
      </c>
      <c r="L872" s="35">
        <v>0</v>
      </c>
      <c r="M872" s="35">
        <v>0</v>
      </c>
      <c r="N872" s="32" t="s">
        <v>19</v>
      </c>
      <c r="O872" s="32" t="s">
        <v>27</v>
      </c>
      <c r="P872" s="32">
        <v>3</v>
      </c>
      <c r="Q872" s="32"/>
      <c r="R872" s="39">
        <f t="shared" si="26"/>
        <v>1509</v>
      </c>
      <c r="S872" s="5" t="s">
        <v>51</v>
      </c>
      <c r="T872" s="5" t="s">
        <v>64</v>
      </c>
      <c r="U872" s="2"/>
      <c r="V872" s="2" t="str">
        <f>IF($J872+$L872=0,"nil",IF(OR($B872="TCU-WS",$B872=""),"non comm",IF(OR($G872="contract_cover",$H872="fixed price"),VLOOKUP($I872,'[1]mapping 2015'!$A:$B,2,FALSE),VLOOKUP($G872,'[1]mapping 2015'!$A:$B,2,FALSE))))</f>
        <v>nil</v>
      </c>
      <c r="W872" s="37">
        <f>IF(OR(V872="non comm",V872="nil",J872=0),0,IF(V872="SBM 2.1 IIPS",J872*VLOOKUP(N872,'[2]NGP%'!$C:$D,2,FALSE),J872*SUMIFS('[2]NGP%'!$D:$D,'[2]NGP%'!$A:$A,V872,'[2]NGP%'!$B:$B,AA872)))</f>
        <v>0</v>
      </c>
      <c r="X872" s="37">
        <f>IF(OR(V872="non comm",V872="nil",J872=0),0,IF(V872="SBM 2.1 IIPS",J872*VLOOKUP(N872,'[2]NGP%'!$C:$E,3,FALSE),J872*SUMIFS('[2]NGP%'!$E:$E,'[2]NGP%'!$A:$A,V872,'[2]NGP%'!$B:$B,AA872)))</f>
        <v>0</v>
      </c>
      <c r="Y872" s="32"/>
      <c r="Z872" s="54" t="str">
        <f>IF(MID(H872,1,4)="Item","Nil",IF(G872="contract_cover",VLOOKUP(I872,'svc type'!C:D,2,FALSE),VLOOKUP(G872,'svc type'!A:D,4,FALSE)))</f>
        <v>SVC</v>
      </c>
      <c r="AA872" s="4" t="str">
        <f>IF(B872="","",VLOOKUP(B872,Sector!C:D,2,FALSE))</f>
        <v>OTH</v>
      </c>
      <c r="AB872" s="4" t="str">
        <f t="shared" si="27"/>
        <v>TCU-WS</v>
      </c>
      <c r="AC872" s="4"/>
      <c r="AD872" s="4"/>
      <c r="AE872" s="4"/>
      <c r="AF872" s="4"/>
      <c r="AG872" s="4"/>
    </row>
    <row r="873" spans="1:33" x14ac:dyDescent="0.25">
      <c r="A873" s="57">
        <v>42254.629642094907</v>
      </c>
      <c r="B873" s="32" t="s">
        <v>22</v>
      </c>
      <c r="C873" s="32" t="s">
        <v>2335</v>
      </c>
      <c r="D873" s="32" t="s">
        <v>2336</v>
      </c>
      <c r="E873" s="32" t="s">
        <v>6840</v>
      </c>
      <c r="F873" s="32" t="s">
        <v>6841</v>
      </c>
      <c r="G873" s="32" t="s">
        <v>329</v>
      </c>
      <c r="H873" s="32" t="s">
        <v>328</v>
      </c>
      <c r="I873" s="32" t="s">
        <v>2006</v>
      </c>
      <c r="J873" s="35">
        <v>0</v>
      </c>
      <c r="K873" s="35">
        <v>0</v>
      </c>
      <c r="L873" s="35">
        <v>0</v>
      </c>
      <c r="M873" s="35">
        <v>0</v>
      </c>
      <c r="N873" s="32" t="s">
        <v>17</v>
      </c>
      <c r="O873" s="32" t="s">
        <v>27</v>
      </c>
      <c r="P873" s="32">
        <v>0</v>
      </c>
      <c r="Q873" s="32"/>
      <c r="R873" s="39">
        <f t="shared" si="26"/>
        <v>1509</v>
      </c>
      <c r="S873" s="5" t="s">
        <v>51</v>
      </c>
      <c r="T873" s="5" t="s">
        <v>64</v>
      </c>
      <c r="U873" s="2"/>
      <c r="V873" s="2" t="str">
        <f>IF($J873+$L873=0,"nil",IF(OR($B873="TCU-WS",$B873=""),"non comm",IF(OR($G873="contract_cover",$H873="fixed price"),VLOOKUP($I873,'[1]mapping 2015'!$A:$B,2,FALSE),VLOOKUP($G873,'[1]mapping 2015'!$A:$B,2,FALSE))))</f>
        <v>nil</v>
      </c>
      <c r="W873" s="37">
        <f>IF(OR(V873="non comm",V873="nil",J873=0),0,IF(V873="SBM 2.1 IIPS",J873*VLOOKUP(N873,'[2]NGP%'!$C:$D,2,FALSE),J873*SUMIFS('[2]NGP%'!$D:$D,'[2]NGP%'!$A:$A,V873,'[2]NGP%'!$B:$B,AA873)))</f>
        <v>0</v>
      </c>
      <c r="X873" s="37">
        <f>IF(OR(V873="non comm",V873="nil",J873=0),0,IF(V873="SBM 2.1 IIPS",J873*VLOOKUP(N873,'[2]NGP%'!$C:$E,3,FALSE),J873*SUMIFS('[2]NGP%'!$E:$E,'[2]NGP%'!$A:$A,V873,'[2]NGP%'!$B:$B,AA873)))</f>
        <v>0</v>
      </c>
      <c r="Y873" s="32"/>
      <c r="Z873" s="54" t="str">
        <f>IF(MID(H873,1,4)="Item","Nil",IF(G873="contract_cover",VLOOKUP(I873,'svc type'!C:D,2,FALSE),VLOOKUP(G873,'svc type'!A:D,4,FALSE)))</f>
        <v>SVC</v>
      </c>
      <c r="AA873" s="4" t="str">
        <f>IF(B873="","",VLOOKUP(B873,Sector!C:D,2,FALSE))</f>
        <v>OTH</v>
      </c>
      <c r="AB873" s="4" t="str">
        <f t="shared" si="27"/>
        <v>TCU-WS</v>
      </c>
      <c r="AC873" s="4"/>
      <c r="AD873" s="4"/>
      <c r="AE873" s="4"/>
      <c r="AF873" s="4"/>
      <c r="AG873" s="4"/>
    </row>
    <row r="874" spans="1:33" x14ac:dyDescent="0.25">
      <c r="A874" s="57">
        <v>42254.629642094907</v>
      </c>
      <c r="B874" s="32" t="s">
        <v>22</v>
      </c>
      <c r="C874" s="32" t="s">
        <v>2335</v>
      </c>
      <c r="D874" s="32" t="s">
        <v>2336</v>
      </c>
      <c r="E874" s="32" t="s">
        <v>6840</v>
      </c>
      <c r="F874" s="32" t="s">
        <v>6841</v>
      </c>
      <c r="G874" s="32" t="s">
        <v>329</v>
      </c>
      <c r="H874" s="32" t="s">
        <v>328</v>
      </c>
      <c r="I874" s="32" t="s">
        <v>2006</v>
      </c>
      <c r="J874" s="35">
        <v>0</v>
      </c>
      <c r="K874" s="35">
        <v>0</v>
      </c>
      <c r="L874" s="35">
        <v>0</v>
      </c>
      <c r="M874" s="35">
        <v>0</v>
      </c>
      <c r="N874" s="32" t="s">
        <v>17</v>
      </c>
      <c r="O874" s="32" t="s">
        <v>27</v>
      </c>
      <c r="P874" s="32">
        <v>3</v>
      </c>
      <c r="Q874" s="32"/>
      <c r="R874" s="39">
        <f t="shared" si="26"/>
        <v>1509</v>
      </c>
      <c r="S874" s="5" t="s">
        <v>51</v>
      </c>
      <c r="T874" s="5" t="s">
        <v>64</v>
      </c>
      <c r="U874" s="2"/>
      <c r="V874" s="2" t="str">
        <f>IF($J874+$L874=0,"nil",IF(OR($B874="TCU-WS",$B874=""),"non comm",IF(OR($G874="contract_cover",$H874="fixed price"),VLOOKUP($I874,'[1]mapping 2015'!$A:$B,2,FALSE),VLOOKUP($G874,'[1]mapping 2015'!$A:$B,2,FALSE))))</f>
        <v>nil</v>
      </c>
      <c r="W874" s="37">
        <f>IF(OR(V874="non comm",V874="nil",J874=0),0,IF(V874="SBM 2.1 IIPS",J874*VLOOKUP(N874,'[2]NGP%'!$C:$D,2,FALSE),J874*SUMIFS('[2]NGP%'!$D:$D,'[2]NGP%'!$A:$A,V874,'[2]NGP%'!$B:$B,AA874)))</f>
        <v>0</v>
      </c>
      <c r="X874" s="37">
        <f>IF(OR(V874="non comm",V874="nil",J874=0),0,IF(V874="SBM 2.1 IIPS",J874*VLOOKUP(N874,'[2]NGP%'!$C:$E,3,FALSE),J874*SUMIFS('[2]NGP%'!$E:$E,'[2]NGP%'!$A:$A,V874,'[2]NGP%'!$B:$B,AA874)))</f>
        <v>0</v>
      </c>
      <c r="Y874" s="32"/>
      <c r="Z874" s="54" t="str">
        <f>IF(MID(H874,1,4)="Item","Nil",IF(G874="contract_cover",VLOOKUP(I874,'svc type'!C:D,2,FALSE),VLOOKUP(G874,'svc type'!A:D,4,FALSE)))</f>
        <v>SVC</v>
      </c>
      <c r="AA874" s="4" t="str">
        <f>IF(B874="","",VLOOKUP(B874,Sector!C:D,2,FALSE))</f>
        <v>OTH</v>
      </c>
      <c r="AB874" s="4" t="str">
        <f t="shared" si="27"/>
        <v>TCU-WS</v>
      </c>
      <c r="AC874" s="4"/>
      <c r="AD874" s="4"/>
      <c r="AE874" s="4"/>
      <c r="AF874" s="4"/>
      <c r="AG874" s="4"/>
    </row>
    <row r="875" spans="1:33" x14ac:dyDescent="0.25">
      <c r="A875" s="57">
        <v>42254.63090945602</v>
      </c>
      <c r="B875" s="32"/>
      <c r="C875" s="32"/>
      <c r="D875" s="32"/>
      <c r="E875" s="32" t="s">
        <v>6842</v>
      </c>
      <c r="F875" s="32" t="s">
        <v>6843</v>
      </c>
      <c r="G875" s="32" t="s">
        <v>333</v>
      </c>
      <c r="H875" s="32" t="s">
        <v>332</v>
      </c>
      <c r="I875" s="32" t="s">
        <v>2006</v>
      </c>
      <c r="J875" s="35">
        <v>0</v>
      </c>
      <c r="K875" s="35">
        <v>0</v>
      </c>
      <c r="L875" s="35">
        <v>0</v>
      </c>
      <c r="M875" s="35">
        <v>0</v>
      </c>
      <c r="N875" s="32" t="s">
        <v>19</v>
      </c>
      <c r="O875" s="32"/>
      <c r="P875" s="32">
        <v>0.5</v>
      </c>
      <c r="Q875" s="32"/>
      <c r="R875" s="39">
        <f t="shared" si="26"/>
        <v>1509</v>
      </c>
      <c r="S875" s="5" t="s">
        <v>51</v>
      </c>
      <c r="T875" s="5" t="s">
        <v>64</v>
      </c>
      <c r="U875" s="2"/>
      <c r="V875" s="2" t="str">
        <f>IF($J875+$L875=0,"nil",IF(OR($B875="TCU-WS",$B875=""),"non comm",IF(OR($G875="contract_cover",$H875="fixed price"),VLOOKUP($I875,'[1]mapping 2015'!$A:$B,2,FALSE),VLOOKUP($G875,'[1]mapping 2015'!$A:$B,2,FALSE))))</f>
        <v>nil</v>
      </c>
      <c r="W875" s="37">
        <f>IF(OR(V875="non comm",V875="nil",J875=0),0,IF(V875="SBM 2.1 IIPS",J875*VLOOKUP(N875,'[2]NGP%'!$C:$D,2,FALSE),J875*SUMIFS('[2]NGP%'!$D:$D,'[2]NGP%'!$A:$A,V875,'[2]NGP%'!$B:$B,AA875)))</f>
        <v>0</v>
      </c>
      <c r="X875" s="37">
        <f>IF(OR(V875="non comm",V875="nil",J875=0),0,IF(V875="SBM 2.1 IIPS",J875*VLOOKUP(N875,'[2]NGP%'!$C:$E,3,FALSE),J875*SUMIFS('[2]NGP%'!$E:$E,'[2]NGP%'!$A:$A,V875,'[2]NGP%'!$B:$B,AA875)))</f>
        <v>0</v>
      </c>
      <c r="Y875" s="32"/>
      <c r="Z875" s="54" t="str">
        <f>IF(MID(H875,1,4)="Item","Nil",IF(G875="contract_cover",VLOOKUP(I875,'svc type'!C:D,2,FALSE),VLOOKUP(G875,'svc type'!A:D,4,FALSE)))</f>
        <v>SVC</v>
      </c>
      <c r="AA875" s="4" t="str">
        <f>IF(B875="","",VLOOKUP(B875,Sector!C:D,2,FALSE))</f>
        <v/>
      </c>
      <c r="AB875" s="4">
        <f t="shared" si="27"/>
        <v>0</v>
      </c>
      <c r="AC875" s="4"/>
      <c r="AD875" s="4"/>
      <c r="AE875" s="4"/>
      <c r="AF875" s="4"/>
      <c r="AG875" s="4"/>
    </row>
    <row r="876" spans="1:33" x14ac:dyDescent="0.25">
      <c r="A876" s="57">
        <v>42254.635370104166</v>
      </c>
      <c r="B876" s="32"/>
      <c r="C876" s="32"/>
      <c r="D876" s="32"/>
      <c r="E876" s="32" t="s">
        <v>6844</v>
      </c>
      <c r="F876" s="32" t="s">
        <v>6845</v>
      </c>
      <c r="G876" s="32" t="s">
        <v>333</v>
      </c>
      <c r="H876" s="32" t="s">
        <v>332</v>
      </c>
      <c r="I876" s="32" t="s">
        <v>2006</v>
      </c>
      <c r="J876" s="35">
        <v>0</v>
      </c>
      <c r="K876" s="35">
        <v>0</v>
      </c>
      <c r="L876" s="35">
        <v>0</v>
      </c>
      <c r="M876" s="35">
        <v>0</v>
      </c>
      <c r="N876" s="32" t="s">
        <v>19</v>
      </c>
      <c r="O876" s="32"/>
      <c r="P876" s="32">
        <v>0.5</v>
      </c>
      <c r="Q876" s="32"/>
      <c r="R876" s="39">
        <f t="shared" si="26"/>
        <v>1509</v>
      </c>
      <c r="S876" s="5" t="s">
        <v>51</v>
      </c>
      <c r="T876" s="5" t="s">
        <v>64</v>
      </c>
      <c r="U876" s="2"/>
      <c r="V876" s="2" t="str">
        <f>IF($J876+$L876=0,"nil",IF(OR($B876="TCU-WS",$B876=""),"non comm",IF(OR($G876="contract_cover",$H876="fixed price"),VLOOKUP($I876,'[1]mapping 2015'!$A:$B,2,FALSE),VLOOKUP($G876,'[1]mapping 2015'!$A:$B,2,FALSE))))</f>
        <v>nil</v>
      </c>
      <c r="W876" s="37">
        <f>IF(OR(V876="non comm",V876="nil",J876=0),0,IF(V876="SBM 2.1 IIPS",J876*VLOOKUP(N876,'[2]NGP%'!$C:$D,2,FALSE),J876*SUMIFS('[2]NGP%'!$D:$D,'[2]NGP%'!$A:$A,V876,'[2]NGP%'!$B:$B,AA876)))</f>
        <v>0</v>
      </c>
      <c r="X876" s="37">
        <f>IF(OR(V876="non comm",V876="nil",J876=0),0,IF(V876="SBM 2.1 IIPS",J876*VLOOKUP(N876,'[2]NGP%'!$C:$E,3,FALSE),J876*SUMIFS('[2]NGP%'!$E:$E,'[2]NGP%'!$A:$A,V876,'[2]NGP%'!$B:$B,AA876)))</f>
        <v>0</v>
      </c>
      <c r="Y876" s="32"/>
      <c r="Z876" s="54" t="str">
        <f>IF(MID(H876,1,4)="Item","Nil",IF(G876="contract_cover",VLOOKUP(I876,'svc type'!C:D,2,FALSE),VLOOKUP(G876,'svc type'!A:D,4,FALSE)))</f>
        <v>SVC</v>
      </c>
      <c r="AA876" s="4" t="str">
        <f>IF(B876="","",VLOOKUP(B876,Sector!C:D,2,FALSE))</f>
        <v/>
      </c>
      <c r="AB876" s="4">
        <f t="shared" si="27"/>
        <v>0</v>
      </c>
      <c r="AC876" s="4"/>
      <c r="AD876" s="4"/>
      <c r="AE876" s="4"/>
      <c r="AF876" s="4"/>
      <c r="AG876" s="4"/>
    </row>
    <row r="877" spans="1:33" x14ac:dyDescent="0.25">
      <c r="A877" s="57">
        <v>42254.641525150466</v>
      </c>
      <c r="B877" s="32"/>
      <c r="C877" s="32" t="s">
        <v>655</v>
      </c>
      <c r="D877" s="32" t="s">
        <v>334</v>
      </c>
      <c r="E877" s="32" t="s">
        <v>6846</v>
      </c>
      <c r="F877" s="32" t="s">
        <v>6847</v>
      </c>
      <c r="G877" s="32" t="s">
        <v>58</v>
      </c>
      <c r="H877" s="32" t="s">
        <v>59</v>
      </c>
      <c r="I877" s="32" t="s">
        <v>2006</v>
      </c>
      <c r="J877" s="35">
        <v>0</v>
      </c>
      <c r="K877" s="35">
        <v>0</v>
      </c>
      <c r="L877" s="35">
        <v>0</v>
      </c>
      <c r="M877" s="35">
        <v>0</v>
      </c>
      <c r="N877" s="32" t="s">
        <v>19</v>
      </c>
      <c r="O877" s="32" t="s">
        <v>322</v>
      </c>
      <c r="P877" s="32">
        <v>0</v>
      </c>
      <c r="Q877" s="32"/>
      <c r="R877" s="39">
        <f t="shared" si="26"/>
        <v>1509</v>
      </c>
      <c r="S877" s="5" t="s">
        <v>51</v>
      </c>
      <c r="T877" s="5" t="s">
        <v>64</v>
      </c>
      <c r="U877" s="2"/>
      <c r="V877" s="2" t="str">
        <f>IF($J877+$L877=0,"nil",IF(OR($B877="TCU-WS",$B877=""),"non comm",IF(OR($G877="contract_cover",$H877="fixed price"),VLOOKUP($I877,'[1]mapping 2015'!$A:$B,2,FALSE),VLOOKUP($G877,'[1]mapping 2015'!$A:$B,2,FALSE))))</f>
        <v>nil</v>
      </c>
      <c r="W877" s="37">
        <f>IF(OR(V877="non comm",V877="nil",J877=0),0,IF(V877="SBM 2.1 IIPS",J877*VLOOKUP(N877,'[2]NGP%'!$C:$D,2,FALSE),J877*SUMIFS('[2]NGP%'!$D:$D,'[2]NGP%'!$A:$A,V877,'[2]NGP%'!$B:$B,AA877)))</f>
        <v>0</v>
      </c>
      <c r="X877" s="37">
        <f>IF(OR(V877="non comm",V877="nil",J877=0),0,IF(V877="SBM 2.1 IIPS",J877*VLOOKUP(N877,'[2]NGP%'!$C:$E,3,FALSE),J877*SUMIFS('[2]NGP%'!$E:$E,'[2]NGP%'!$A:$A,V877,'[2]NGP%'!$B:$B,AA877)))</f>
        <v>0</v>
      </c>
      <c r="Y877" s="32"/>
      <c r="Z877" s="54" t="str">
        <f>IF(MID(H877,1,4)="Item","Nil",IF(G877="contract_cover",VLOOKUP(I877,'svc type'!C:D,2,FALSE),VLOOKUP(G877,'svc type'!A:D,4,FALSE)))</f>
        <v>SVC</v>
      </c>
      <c r="AA877" s="4" t="str">
        <f>IF(B877="","",VLOOKUP(B877,Sector!C:D,2,FALSE))</f>
        <v/>
      </c>
      <c r="AB877" s="4">
        <f t="shared" si="27"/>
        <v>0</v>
      </c>
      <c r="AC877" s="4"/>
      <c r="AD877" s="4"/>
      <c r="AE877" s="4"/>
      <c r="AF877" s="4"/>
      <c r="AG877" s="4"/>
    </row>
    <row r="878" spans="1:33" x14ac:dyDescent="0.25">
      <c r="A878" s="57">
        <v>42254.642637766206</v>
      </c>
      <c r="B878" s="32"/>
      <c r="C878" s="32" t="s">
        <v>655</v>
      </c>
      <c r="D878" s="32" t="s">
        <v>334</v>
      </c>
      <c r="E878" s="32" t="s">
        <v>6848</v>
      </c>
      <c r="F878" s="32" t="s">
        <v>6849</v>
      </c>
      <c r="G878" s="32" t="s">
        <v>58</v>
      </c>
      <c r="H878" s="32" t="s">
        <v>59</v>
      </c>
      <c r="I878" s="32" t="s">
        <v>2006</v>
      </c>
      <c r="J878" s="35">
        <v>0</v>
      </c>
      <c r="K878" s="35">
        <v>0</v>
      </c>
      <c r="L878" s="35">
        <v>0</v>
      </c>
      <c r="M878" s="35">
        <v>0</v>
      </c>
      <c r="N878" s="32" t="s">
        <v>19</v>
      </c>
      <c r="O878" s="32" t="s">
        <v>322</v>
      </c>
      <c r="P878" s="32">
        <v>0</v>
      </c>
      <c r="Q878" s="32"/>
      <c r="R878" s="39">
        <f t="shared" si="26"/>
        <v>1509</v>
      </c>
      <c r="S878" s="5" t="s">
        <v>51</v>
      </c>
      <c r="T878" s="5" t="s">
        <v>64</v>
      </c>
      <c r="U878" s="2"/>
      <c r="V878" s="2" t="str">
        <f>IF($J878+$L878=0,"nil",IF(OR($B878="TCU-WS",$B878=""),"non comm",IF(OR($G878="contract_cover",$H878="fixed price"),VLOOKUP($I878,'[1]mapping 2015'!$A:$B,2,FALSE),VLOOKUP($G878,'[1]mapping 2015'!$A:$B,2,FALSE))))</f>
        <v>nil</v>
      </c>
      <c r="W878" s="37">
        <f>IF(OR(V878="non comm",V878="nil",J878=0),0,IF(V878="SBM 2.1 IIPS",J878*VLOOKUP(N878,'[2]NGP%'!$C:$D,2,FALSE),J878*SUMIFS('[2]NGP%'!$D:$D,'[2]NGP%'!$A:$A,V878,'[2]NGP%'!$B:$B,AA878)))</f>
        <v>0</v>
      </c>
      <c r="X878" s="37">
        <f>IF(OR(V878="non comm",V878="nil",J878=0),0,IF(V878="SBM 2.1 IIPS",J878*VLOOKUP(N878,'[2]NGP%'!$C:$E,3,FALSE),J878*SUMIFS('[2]NGP%'!$E:$E,'[2]NGP%'!$A:$A,V878,'[2]NGP%'!$B:$B,AA878)))</f>
        <v>0</v>
      </c>
      <c r="Y878" s="32"/>
      <c r="Z878" s="54" t="str">
        <f>IF(MID(H878,1,4)="Item","Nil",IF(G878="contract_cover",VLOOKUP(I878,'svc type'!C:D,2,FALSE),VLOOKUP(G878,'svc type'!A:D,4,FALSE)))</f>
        <v>SVC</v>
      </c>
      <c r="AA878" s="4" t="str">
        <f>IF(B878="","",VLOOKUP(B878,Sector!C:D,2,FALSE))</f>
        <v/>
      </c>
      <c r="AB878" s="4">
        <f t="shared" si="27"/>
        <v>0</v>
      </c>
      <c r="AC878" s="4"/>
      <c r="AD878" s="4"/>
      <c r="AE878" s="4"/>
      <c r="AF878" s="4"/>
      <c r="AG878" s="4"/>
    </row>
    <row r="879" spans="1:33" x14ac:dyDescent="0.25">
      <c r="A879" s="57">
        <v>42254.651335960647</v>
      </c>
      <c r="B879" s="32"/>
      <c r="C879" s="32" t="s">
        <v>454</v>
      </c>
      <c r="D879" s="32" t="s">
        <v>334</v>
      </c>
      <c r="E879" s="32" t="s">
        <v>6850</v>
      </c>
      <c r="F879" s="32" t="s">
        <v>6851</v>
      </c>
      <c r="G879" s="32" t="s">
        <v>58</v>
      </c>
      <c r="H879" s="32" t="s">
        <v>59</v>
      </c>
      <c r="I879" s="32" t="s">
        <v>2006</v>
      </c>
      <c r="J879" s="35">
        <v>0</v>
      </c>
      <c r="K879" s="35">
        <v>0</v>
      </c>
      <c r="L879" s="35">
        <v>0</v>
      </c>
      <c r="M879" s="35">
        <v>0</v>
      </c>
      <c r="N879" s="32" t="s">
        <v>19</v>
      </c>
      <c r="O879" s="32" t="s">
        <v>322</v>
      </c>
      <c r="P879" s="32">
        <v>0</v>
      </c>
      <c r="Q879" s="32"/>
      <c r="R879" s="39">
        <f t="shared" si="26"/>
        <v>1509</v>
      </c>
      <c r="S879" s="5" t="s">
        <v>51</v>
      </c>
      <c r="T879" s="5" t="s">
        <v>64</v>
      </c>
      <c r="U879" s="2"/>
      <c r="V879" s="2" t="str">
        <f>IF($J879+$L879=0,"nil",IF(OR($B879="TCU-WS",$B879=""),"non comm",IF(OR($G879="contract_cover",$H879="fixed price"),VLOOKUP($I879,'[1]mapping 2015'!$A:$B,2,FALSE),VLOOKUP($G879,'[1]mapping 2015'!$A:$B,2,FALSE))))</f>
        <v>nil</v>
      </c>
      <c r="W879" s="37">
        <f>IF(OR(V879="non comm",V879="nil",J879=0),0,IF(V879="SBM 2.1 IIPS",J879*VLOOKUP(N879,'[2]NGP%'!$C:$D,2,FALSE),J879*SUMIFS('[2]NGP%'!$D:$D,'[2]NGP%'!$A:$A,V879,'[2]NGP%'!$B:$B,AA879)))</f>
        <v>0</v>
      </c>
      <c r="X879" s="37">
        <f>IF(OR(V879="non comm",V879="nil",J879=0),0,IF(V879="SBM 2.1 IIPS",J879*VLOOKUP(N879,'[2]NGP%'!$C:$E,3,FALSE),J879*SUMIFS('[2]NGP%'!$E:$E,'[2]NGP%'!$A:$A,V879,'[2]NGP%'!$B:$B,AA879)))</f>
        <v>0</v>
      </c>
      <c r="Y879" s="32"/>
      <c r="Z879" s="54" t="str">
        <f>IF(MID(H879,1,4)="Item","Nil",IF(G879="contract_cover",VLOOKUP(I879,'svc type'!C:D,2,FALSE),VLOOKUP(G879,'svc type'!A:D,4,FALSE)))</f>
        <v>SVC</v>
      </c>
      <c r="AA879" s="4" t="str">
        <f>IF(B879="","",VLOOKUP(B879,Sector!C:D,2,FALSE))</f>
        <v/>
      </c>
      <c r="AB879" s="4">
        <f t="shared" si="27"/>
        <v>0</v>
      </c>
      <c r="AC879" s="4"/>
      <c r="AD879" s="4"/>
      <c r="AE879" s="4"/>
      <c r="AF879" s="4"/>
      <c r="AG879" s="4"/>
    </row>
    <row r="880" spans="1:33" x14ac:dyDescent="0.25">
      <c r="A880" s="57">
        <v>42254.654258483795</v>
      </c>
      <c r="B880" s="32"/>
      <c r="C880" s="32" t="s">
        <v>345</v>
      </c>
      <c r="D880" s="32" t="s">
        <v>334</v>
      </c>
      <c r="E880" s="32" t="s">
        <v>6852</v>
      </c>
      <c r="F880" s="32" t="s">
        <v>6853</v>
      </c>
      <c r="G880" s="32" t="s">
        <v>58</v>
      </c>
      <c r="H880" s="32" t="s">
        <v>59</v>
      </c>
      <c r="I880" s="32" t="s">
        <v>2006</v>
      </c>
      <c r="J880" s="35">
        <v>0</v>
      </c>
      <c r="K880" s="35">
        <v>0</v>
      </c>
      <c r="L880" s="35">
        <v>0</v>
      </c>
      <c r="M880" s="35">
        <v>0</v>
      </c>
      <c r="N880" s="32" t="s">
        <v>19</v>
      </c>
      <c r="O880" s="32" t="s">
        <v>322</v>
      </c>
      <c r="P880" s="32">
        <v>0</v>
      </c>
      <c r="Q880" s="32"/>
      <c r="R880" s="39">
        <f t="shared" si="26"/>
        <v>1509</v>
      </c>
      <c r="S880" s="5" t="s">
        <v>51</v>
      </c>
      <c r="T880" s="5" t="s">
        <v>64</v>
      </c>
      <c r="U880" s="2"/>
      <c r="V880" s="2" t="str">
        <f>IF($J880+$L880=0,"nil",IF(OR($B880="TCU-WS",$B880=""),"non comm",IF(OR($G880="contract_cover",$H880="fixed price"),VLOOKUP($I880,'[1]mapping 2015'!$A:$B,2,FALSE),VLOOKUP($G880,'[1]mapping 2015'!$A:$B,2,FALSE))))</f>
        <v>nil</v>
      </c>
      <c r="W880" s="37">
        <f>IF(OR(V880="non comm",V880="nil",J880=0),0,IF(V880="SBM 2.1 IIPS",J880*VLOOKUP(N880,'[2]NGP%'!$C:$D,2,FALSE),J880*SUMIFS('[2]NGP%'!$D:$D,'[2]NGP%'!$A:$A,V880,'[2]NGP%'!$B:$B,AA880)))</f>
        <v>0</v>
      </c>
      <c r="X880" s="37">
        <f>IF(OR(V880="non comm",V880="nil",J880=0),0,IF(V880="SBM 2.1 IIPS",J880*VLOOKUP(N880,'[2]NGP%'!$C:$E,3,FALSE),J880*SUMIFS('[2]NGP%'!$E:$E,'[2]NGP%'!$A:$A,V880,'[2]NGP%'!$B:$B,AA880)))</f>
        <v>0</v>
      </c>
      <c r="Y880" s="32"/>
      <c r="Z880" s="54" t="str">
        <f>IF(MID(H880,1,4)="Item","Nil",IF(G880="contract_cover",VLOOKUP(I880,'svc type'!C:D,2,FALSE),VLOOKUP(G880,'svc type'!A:D,4,FALSE)))</f>
        <v>SVC</v>
      </c>
      <c r="AA880" s="4" t="str">
        <f>IF(B880="","",VLOOKUP(B880,Sector!C:D,2,FALSE))</f>
        <v/>
      </c>
      <c r="AB880" s="4">
        <f t="shared" si="27"/>
        <v>0</v>
      </c>
      <c r="AC880" s="4"/>
      <c r="AD880" s="4"/>
      <c r="AE880" s="4"/>
      <c r="AF880" s="4"/>
      <c r="AG880" s="4"/>
    </row>
    <row r="881" spans="1:33" x14ac:dyDescent="0.25">
      <c r="A881" s="57">
        <v>42254.655876006946</v>
      </c>
      <c r="B881" s="32"/>
      <c r="C881" s="32" t="s">
        <v>1068</v>
      </c>
      <c r="D881" s="32" t="s">
        <v>334</v>
      </c>
      <c r="E881" s="32" t="s">
        <v>6854</v>
      </c>
      <c r="F881" s="32" t="s">
        <v>6855</v>
      </c>
      <c r="G881" s="32" t="s">
        <v>58</v>
      </c>
      <c r="H881" s="32" t="s">
        <v>59</v>
      </c>
      <c r="I881" s="32" t="s">
        <v>2006</v>
      </c>
      <c r="J881" s="35">
        <v>0</v>
      </c>
      <c r="K881" s="35">
        <v>0</v>
      </c>
      <c r="L881" s="35">
        <v>0</v>
      </c>
      <c r="M881" s="35">
        <v>0</v>
      </c>
      <c r="N881" s="32" t="s">
        <v>19</v>
      </c>
      <c r="O881" s="32" t="s">
        <v>322</v>
      </c>
      <c r="P881" s="32">
        <v>0</v>
      </c>
      <c r="Q881" s="32"/>
      <c r="R881" s="39">
        <f t="shared" si="26"/>
        <v>1509</v>
      </c>
      <c r="S881" s="5" t="s">
        <v>51</v>
      </c>
      <c r="T881" s="5" t="s">
        <v>64</v>
      </c>
      <c r="U881" s="2"/>
      <c r="V881" s="2" t="str">
        <f>IF($J881+$L881=0,"nil",IF(OR($B881="TCU-WS",$B881=""),"non comm",IF(OR($G881="contract_cover",$H881="fixed price"),VLOOKUP($I881,'[1]mapping 2015'!$A:$B,2,FALSE),VLOOKUP($G881,'[1]mapping 2015'!$A:$B,2,FALSE))))</f>
        <v>nil</v>
      </c>
      <c r="W881" s="37">
        <f>IF(OR(V881="non comm",V881="nil",J881=0),0,IF(V881="SBM 2.1 IIPS",J881*VLOOKUP(N881,'[2]NGP%'!$C:$D,2,FALSE),J881*SUMIFS('[2]NGP%'!$D:$D,'[2]NGP%'!$A:$A,V881,'[2]NGP%'!$B:$B,AA881)))</f>
        <v>0</v>
      </c>
      <c r="X881" s="37">
        <f>IF(OR(V881="non comm",V881="nil",J881=0),0,IF(V881="SBM 2.1 IIPS",J881*VLOOKUP(N881,'[2]NGP%'!$C:$E,3,FALSE),J881*SUMIFS('[2]NGP%'!$E:$E,'[2]NGP%'!$A:$A,V881,'[2]NGP%'!$B:$B,AA881)))</f>
        <v>0</v>
      </c>
      <c r="Y881" s="32"/>
      <c r="Z881" s="54" t="str">
        <f>IF(MID(H881,1,4)="Item","Nil",IF(G881="contract_cover",VLOOKUP(I881,'svc type'!C:D,2,FALSE),VLOOKUP(G881,'svc type'!A:D,4,FALSE)))</f>
        <v>SVC</v>
      </c>
      <c r="AA881" s="4" t="str">
        <f>IF(B881="","",VLOOKUP(B881,Sector!C:D,2,FALSE))</f>
        <v/>
      </c>
      <c r="AB881" s="4">
        <f t="shared" si="27"/>
        <v>0</v>
      </c>
      <c r="AC881" s="4"/>
      <c r="AD881" s="4"/>
      <c r="AE881" s="4"/>
      <c r="AF881" s="4"/>
      <c r="AG881" s="4"/>
    </row>
    <row r="882" spans="1:33" x14ac:dyDescent="0.25">
      <c r="A882" s="57">
        <v>42254.698213854164</v>
      </c>
      <c r="B882" s="32"/>
      <c r="C882" s="32" t="s">
        <v>454</v>
      </c>
      <c r="D882" s="32" t="s">
        <v>334</v>
      </c>
      <c r="E882" s="32" t="s">
        <v>6856</v>
      </c>
      <c r="F882" s="32" t="s">
        <v>6857</v>
      </c>
      <c r="G882" s="32" t="s">
        <v>58</v>
      </c>
      <c r="H882" s="32" t="s">
        <v>59</v>
      </c>
      <c r="I882" s="32" t="s">
        <v>2006</v>
      </c>
      <c r="J882" s="35">
        <v>0</v>
      </c>
      <c r="K882" s="35">
        <v>0</v>
      </c>
      <c r="L882" s="35">
        <v>0</v>
      </c>
      <c r="M882" s="35">
        <v>0</v>
      </c>
      <c r="N882" s="32" t="s">
        <v>19</v>
      </c>
      <c r="O882" s="32" t="s">
        <v>322</v>
      </c>
      <c r="P882" s="32">
        <v>0</v>
      </c>
      <c r="Q882" s="32"/>
      <c r="R882" s="39">
        <f t="shared" si="26"/>
        <v>1509</v>
      </c>
      <c r="S882" s="5" t="s">
        <v>51</v>
      </c>
      <c r="T882" s="5" t="s">
        <v>64</v>
      </c>
      <c r="U882" s="2"/>
      <c r="V882" s="2" t="str">
        <f>IF($J882+$L882=0,"nil",IF(OR($B882="TCU-WS",$B882=""),"non comm",IF(OR($G882="contract_cover",$H882="fixed price"),VLOOKUP($I882,'[1]mapping 2015'!$A:$B,2,FALSE),VLOOKUP($G882,'[1]mapping 2015'!$A:$B,2,FALSE))))</f>
        <v>nil</v>
      </c>
      <c r="W882" s="37">
        <f>IF(OR(V882="non comm",V882="nil",J882=0),0,IF(V882="SBM 2.1 IIPS",J882*VLOOKUP(N882,'[2]NGP%'!$C:$D,2,FALSE),J882*SUMIFS('[2]NGP%'!$D:$D,'[2]NGP%'!$A:$A,V882,'[2]NGP%'!$B:$B,AA882)))</f>
        <v>0</v>
      </c>
      <c r="X882" s="37">
        <f>IF(OR(V882="non comm",V882="nil",J882=0),0,IF(V882="SBM 2.1 IIPS",J882*VLOOKUP(N882,'[2]NGP%'!$C:$E,3,FALSE),J882*SUMIFS('[2]NGP%'!$E:$E,'[2]NGP%'!$A:$A,V882,'[2]NGP%'!$B:$B,AA882)))</f>
        <v>0</v>
      </c>
      <c r="Y882" s="32"/>
      <c r="Z882" s="54" t="str">
        <f>IF(MID(H882,1,4)="Item","Nil",IF(G882="contract_cover",VLOOKUP(I882,'svc type'!C:D,2,FALSE),VLOOKUP(G882,'svc type'!A:D,4,FALSE)))</f>
        <v>SVC</v>
      </c>
      <c r="AA882" s="4" t="str">
        <f>IF(B882="","",VLOOKUP(B882,Sector!C:D,2,FALSE))</f>
        <v/>
      </c>
      <c r="AB882" s="4">
        <f t="shared" si="27"/>
        <v>0</v>
      </c>
      <c r="AC882" s="4"/>
      <c r="AD882" s="4"/>
      <c r="AE882" s="4"/>
      <c r="AF882" s="4"/>
      <c r="AG882" s="4"/>
    </row>
    <row r="883" spans="1:33" x14ac:dyDescent="0.25">
      <c r="A883" s="57">
        <v>42254.699782719908</v>
      </c>
      <c r="B883" s="32"/>
      <c r="C883" s="32" t="s">
        <v>736</v>
      </c>
      <c r="D883" s="32" t="s">
        <v>334</v>
      </c>
      <c r="E883" s="32" t="s">
        <v>6858</v>
      </c>
      <c r="F883" s="32" t="s">
        <v>6859</v>
      </c>
      <c r="G883" s="32" t="s">
        <v>58</v>
      </c>
      <c r="H883" s="32" t="s">
        <v>59</v>
      </c>
      <c r="I883" s="32" t="s">
        <v>2006</v>
      </c>
      <c r="J883" s="35">
        <v>0</v>
      </c>
      <c r="K883" s="35">
        <v>0</v>
      </c>
      <c r="L883" s="35">
        <v>0</v>
      </c>
      <c r="M883" s="35">
        <v>0</v>
      </c>
      <c r="N883" s="32" t="s">
        <v>19</v>
      </c>
      <c r="O883" s="32" t="s">
        <v>322</v>
      </c>
      <c r="P883" s="32">
        <v>0</v>
      </c>
      <c r="Q883" s="32"/>
      <c r="R883" s="39">
        <f t="shared" si="26"/>
        <v>1509</v>
      </c>
      <c r="S883" s="5" t="s">
        <v>51</v>
      </c>
      <c r="T883" s="5" t="s">
        <v>64</v>
      </c>
      <c r="U883" s="2"/>
      <c r="V883" s="2" t="str">
        <f>IF($J883+$L883=0,"nil",IF(OR($B883="TCU-WS",$B883=""),"non comm",IF(OR($G883="contract_cover",$H883="fixed price"),VLOOKUP($I883,'[1]mapping 2015'!$A:$B,2,FALSE),VLOOKUP($G883,'[1]mapping 2015'!$A:$B,2,FALSE))))</f>
        <v>nil</v>
      </c>
      <c r="W883" s="37">
        <f>IF(OR(V883="non comm",V883="nil",J883=0),0,IF(V883="SBM 2.1 IIPS",J883*VLOOKUP(N883,'[2]NGP%'!$C:$D,2,FALSE),J883*SUMIFS('[2]NGP%'!$D:$D,'[2]NGP%'!$A:$A,V883,'[2]NGP%'!$B:$B,AA883)))</f>
        <v>0</v>
      </c>
      <c r="X883" s="37">
        <f>IF(OR(V883="non comm",V883="nil",J883=0),0,IF(V883="SBM 2.1 IIPS",J883*VLOOKUP(N883,'[2]NGP%'!$C:$E,3,FALSE),J883*SUMIFS('[2]NGP%'!$E:$E,'[2]NGP%'!$A:$A,V883,'[2]NGP%'!$B:$B,AA883)))</f>
        <v>0</v>
      </c>
      <c r="Y883" s="32"/>
      <c r="Z883" s="54" t="str">
        <f>IF(MID(H883,1,4)="Item","Nil",IF(G883="contract_cover",VLOOKUP(I883,'svc type'!C:D,2,FALSE),VLOOKUP(G883,'svc type'!A:D,4,FALSE)))</f>
        <v>SVC</v>
      </c>
      <c r="AA883" s="4" t="str">
        <f>IF(B883="","",VLOOKUP(B883,Sector!C:D,2,FALSE))</f>
        <v/>
      </c>
      <c r="AB883" s="4">
        <f t="shared" si="27"/>
        <v>0</v>
      </c>
      <c r="AC883" s="4"/>
      <c r="AD883" s="4"/>
      <c r="AE883" s="4"/>
      <c r="AF883" s="4"/>
      <c r="AG883" s="4"/>
    </row>
    <row r="884" spans="1:33" x14ac:dyDescent="0.25">
      <c r="A884" s="57">
        <v>42254.710451886574</v>
      </c>
      <c r="B884" s="32"/>
      <c r="C884" s="32" t="s">
        <v>463</v>
      </c>
      <c r="D884" s="32" t="s">
        <v>462</v>
      </c>
      <c r="E884" s="32" t="s">
        <v>6860</v>
      </c>
      <c r="F884" s="32" t="s">
        <v>6861</v>
      </c>
      <c r="G884" s="32" t="s">
        <v>58</v>
      </c>
      <c r="H884" s="32" t="s">
        <v>59</v>
      </c>
      <c r="I884" s="32" t="s">
        <v>2006</v>
      </c>
      <c r="J884" s="35">
        <v>0</v>
      </c>
      <c r="K884" s="35">
        <v>0</v>
      </c>
      <c r="L884" s="35">
        <v>0</v>
      </c>
      <c r="M884" s="35">
        <v>0</v>
      </c>
      <c r="N884" s="32" t="s">
        <v>19</v>
      </c>
      <c r="O884" s="32" t="s">
        <v>32</v>
      </c>
      <c r="P884" s="32">
        <v>4.33</v>
      </c>
      <c r="Q884" s="32"/>
      <c r="R884" s="39">
        <f t="shared" si="26"/>
        <v>1509</v>
      </c>
      <c r="S884" s="5" t="s">
        <v>51</v>
      </c>
      <c r="T884" s="5" t="s">
        <v>64</v>
      </c>
      <c r="U884" s="2"/>
      <c r="V884" s="2" t="str">
        <f>IF($J884+$L884=0,"nil",IF(OR($B884="TCU-WS",$B884=""),"non comm",IF(OR($G884="contract_cover",$H884="fixed price"),VLOOKUP($I884,'[1]mapping 2015'!$A:$B,2,FALSE),VLOOKUP($G884,'[1]mapping 2015'!$A:$B,2,FALSE))))</f>
        <v>nil</v>
      </c>
      <c r="W884" s="37">
        <f>IF(OR(V884="non comm",V884="nil",J884=0),0,IF(V884="SBM 2.1 IIPS",J884*VLOOKUP(N884,'[2]NGP%'!$C:$D,2,FALSE),J884*SUMIFS('[2]NGP%'!$D:$D,'[2]NGP%'!$A:$A,V884,'[2]NGP%'!$B:$B,AA884)))</f>
        <v>0</v>
      </c>
      <c r="X884" s="37">
        <f>IF(OR(V884="non comm",V884="nil",J884=0),0,IF(V884="SBM 2.1 IIPS",J884*VLOOKUP(N884,'[2]NGP%'!$C:$E,3,FALSE),J884*SUMIFS('[2]NGP%'!$E:$E,'[2]NGP%'!$A:$A,V884,'[2]NGP%'!$B:$B,AA884)))</f>
        <v>0</v>
      </c>
      <c r="Y884" s="32"/>
      <c r="Z884" s="54" t="str">
        <f>IF(MID(H884,1,4)="Item","Nil",IF(G884="contract_cover",VLOOKUP(I884,'svc type'!C:D,2,FALSE),VLOOKUP(G884,'svc type'!A:D,4,FALSE)))</f>
        <v>SVC</v>
      </c>
      <c r="AA884" s="4" t="str">
        <f>IF(B884="","",VLOOKUP(B884,Sector!C:D,2,FALSE))</f>
        <v/>
      </c>
      <c r="AB884" s="4">
        <f t="shared" si="27"/>
        <v>0</v>
      </c>
      <c r="AC884" s="4"/>
      <c r="AD884" s="4"/>
      <c r="AE884" s="4"/>
      <c r="AF884" s="4"/>
      <c r="AG884" s="4"/>
    </row>
    <row r="885" spans="1:33" x14ac:dyDescent="0.25">
      <c r="A885" s="57">
        <v>42254.710451886574</v>
      </c>
      <c r="B885" s="32"/>
      <c r="C885" s="32" t="s">
        <v>463</v>
      </c>
      <c r="D885" s="32" t="s">
        <v>462</v>
      </c>
      <c r="E885" s="32" t="s">
        <v>6860</v>
      </c>
      <c r="F885" s="32" t="s">
        <v>6861</v>
      </c>
      <c r="G885" s="32" t="s">
        <v>2086</v>
      </c>
      <c r="H885" s="32" t="s">
        <v>2087</v>
      </c>
      <c r="I885" s="32" t="s">
        <v>2006</v>
      </c>
      <c r="J885" s="35">
        <v>0</v>
      </c>
      <c r="K885" s="35">
        <v>0</v>
      </c>
      <c r="L885" s="35">
        <v>0</v>
      </c>
      <c r="M885" s="35">
        <v>0</v>
      </c>
      <c r="N885" s="32" t="s">
        <v>19</v>
      </c>
      <c r="O885" s="32" t="s">
        <v>32</v>
      </c>
      <c r="P885" s="32">
        <v>1.4E-2</v>
      </c>
      <c r="Q885" s="32"/>
      <c r="R885" s="39">
        <f t="shared" si="26"/>
        <v>1509</v>
      </c>
      <c r="S885" s="5" t="s">
        <v>51</v>
      </c>
      <c r="T885" s="5" t="s">
        <v>64</v>
      </c>
      <c r="U885" s="2"/>
      <c r="V885" s="2" t="str">
        <f>IF($J885+$L885=0,"nil",IF(OR($B885="TCU-WS",$B885=""),"non comm",IF(OR($G885="contract_cover",$H885="fixed price"),VLOOKUP($I885,'[1]mapping 2015'!$A:$B,2,FALSE),VLOOKUP($G885,'[1]mapping 2015'!$A:$B,2,FALSE))))</f>
        <v>nil</v>
      </c>
      <c r="W885" s="37">
        <f>IF(OR(V885="non comm",V885="nil",J885=0),0,IF(V885="SBM 2.1 IIPS",J885*VLOOKUP(N885,'[2]NGP%'!$C:$D,2,FALSE),J885*SUMIFS('[2]NGP%'!$D:$D,'[2]NGP%'!$A:$A,V885,'[2]NGP%'!$B:$B,AA885)))</f>
        <v>0</v>
      </c>
      <c r="X885" s="37">
        <f>IF(OR(V885="non comm",V885="nil",J885=0),0,IF(V885="SBM 2.1 IIPS",J885*VLOOKUP(N885,'[2]NGP%'!$C:$E,3,FALSE),J885*SUMIFS('[2]NGP%'!$E:$E,'[2]NGP%'!$A:$A,V885,'[2]NGP%'!$B:$B,AA885)))</f>
        <v>0</v>
      </c>
      <c r="Y885" s="32"/>
      <c r="Z885" s="54" t="str">
        <f>IF(MID(H885,1,4)="Item","Nil",IF(G885="contract_cover",VLOOKUP(I885,'svc type'!C:D,2,FALSE),VLOOKUP(G885,'svc type'!A:D,4,FALSE)))</f>
        <v>SVC</v>
      </c>
      <c r="AA885" s="4" t="str">
        <f>IF(B885="","",VLOOKUP(B885,Sector!C:D,2,FALSE))</f>
        <v/>
      </c>
      <c r="AB885" s="4">
        <f t="shared" si="27"/>
        <v>0</v>
      </c>
      <c r="AC885" s="4"/>
      <c r="AD885" s="4"/>
      <c r="AE885" s="4"/>
      <c r="AF885" s="4"/>
      <c r="AG885" s="4"/>
    </row>
    <row r="886" spans="1:33" x14ac:dyDescent="0.25">
      <c r="A886" s="57">
        <v>42254.729363738428</v>
      </c>
      <c r="B886" s="32"/>
      <c r="C886" s="32" t="s">
        <v>345</v>
      </c>
      <c r="D886" s="32" t="s">
        <v>334</v>
      </c>
      <c r="E886" s="32" t="s">
        <v>6862</v>
      </c>
      <c r="F886" s="32" t="s">
        <v>6863</v>
      </c>
      <c r="G886" s="32" t="s">
        <v>58</v>
      </c>
      <c r="H886" s="32" t="s">
        <v>59</v>
      </c>
      <c r="I886" s="32" t="s">
        <v>2006</v>
      </c>
      <c r="J886" s="35">
        <v>0</v>
      </c>
      <c r="K886" s="35">
        <v>0</v>
      </c>
      <c r="L886" s="35">
        <v>0</v>
      </c>
      <c r="M886" s="35">
        <v>0</v>
      </c>
      <c r="N886" s="32" t="s">
        <v>19</v>
      </c>
      <c r="O886" s="32" t="s">
        <v>322</v>
      </c>
      <c r="P886" s="32">
        <v>0</v>
      </c>
      <c r="Q886" s="32"/>
      <c r="R886" s="39">
        <f t="shared" si="26"/>
        <v>1509</v>
      </c>
      <c r="S886" s="5" t="s">
        <v>51</v>
      </c>
      <c r="T886" s="5" t="s">
        <v>64</v>
      </c>
      <c r="U886" s="2"/>
      <c r="V886" s="2" t="str">
        <f>IF($J886+$L886=0,"nil",IF(OR($B886="TCU-WS",$B886=""),"non comm",IF(OR($G886="contract_cover",$H886="fixed price"),VLOOKUP($I886,'[1]mapping 2015'!$A:$B,2,FALSE),VLOOKUP($G886,'[1]mapping 2015'!$A:$B,2,FALSE))))</f>
        <v>nil</v>
      </c>
      <c r="W886" s="37">
        <f>IF(OR(V886="non comm",V886="nil",J886=0),0,IF(V886="SBM 2.1 IIPS",J886*VLOOKUP(N886,'[2]NGP%'!$C:$D,2,FALSE),J886*SUMIFS('[2]NGP%'!$D:$D,'[2]NGP%'!$A:$A,V886,'[2]NGP%'!$B:$B,AA886)))</f>
        <v>0</v>
      </c>
      <c r="X886" s="37">
        <f>IF(OR(V886="non comm",V886="nil",J886=0),0,IF(V886="SBM 2.1 IIPS",J886*VLOOKUP(N886,'[2]NGP%'!$C:$E,3,FALSE),J886*SUMIFS('[2]NGP%'!$E:$E,'[2]NGP%'!$A:$A,V886,'[2]NGP%'!$B:$B,AA886)))</f>
        <v>0</v>
      </c>
      <c r="Y886" s="32"/>
      <c r="Z886" s="54" t="str">
        <f>IF(MID(H886,1,4)="Item","Nil",IF(G886="contract_cover",VLOOKUP(I886,'svc type'!C:D,2,FALSE),VLOOKUP(G886,'svc type'!A:D,4,FALSE)))</f>
        <v>SVC</v>
      </c>
      <c r="AA886" s="4" t="str">
        <f>IF(B886="","",VLOOKUP(B886,Sector!C:D,2,FALSE))</f>
        <v/>
      </c>
      <c r="AB886" s="4">
        <f t="shared" si="27"/>
        <v>0</v>
      </c>
      <c r="AC886" s="4"/>
      <c r="AD886" s="4"/>
      <c r="AE886" s="4"/>
      <c r="AF886" s="4"/>
      <c r="AG886" s="4"/>
    </row>
    <row r="887" spans="1:33" x14ac:dyDescent="0.25">
      <c r="A887" s="57">
        <v>42254.746935613424</v>
      </c>
      <c r="B887" s="32"/>
      <c r="C887" s="32" t="s">
        <v>506</v>
      </c>
      <c r="D887" s="32" t="s">
        <v>334</v>
      </c>
      <c r="E887" s="32" t="s">
        <v>6864</v>
      </c>
      <c r="F887" s="32" t="s">
        <v>6865</v>
      </c>
      <c r="G887" s="32" t="s">
        <v>58</v>
      </c>
      <c r="H887" s="32" t="s">
        <v>59</v>
      </c>
      <c r="I887" s="32" t="s">
        <v>2006</v>
      </c>
      <c r="J887" s="35">
        <v>0</v>
      </c>
      <c r="K887" s="35">
        <v>0</v>
      </c>
      <c r="L887" s="35">
        <v>0</v>
      </c>
      <c r="M887" s="35">
        <v>0</v>
      </c>
      <c r="N887" s="32" t="s">
        <v>19</v>
      </c>
      <c r="O887" s="32" t="s">
        <v>322</v>
      </c>
      <c r="P887" s="32">
        <v>0</v>
      </c>
      <c r="Q887" s="32"/>
      <c r="R887" s="39">
        <f t="shared" si="26"/>
        <v>1509</v>
      </c>
      <c r="S887" s="5" t="s">
        <v>51</v>
      </c>
      <c r="T887" s="5" t="s">
        <v>64</v>
      </c>
      <c r="U887" s="2"/>
      <c r="V887" s="2" t="str">
        <f>IF($J887+$L887=0,"nil",IF(OR($B887="TCU-WS",$B887=""),"non comm",IF(OR($G887="contract_cover",$H887="fixed price"),VLOOKUP($I887,'[1]mapping 2015'!$A:$B,2,FALSE),VLOOKUP($G887,'[1]mapping 2015'!$A:$B,2,FALSE))))</f>
        <v>nil</v>
      </c>
      <c r="W887" s="37">
        <f>IF(OR(V887="non comm",V887="nil",J887=0),0,IF(V887="SBM 2.1 IIPS",J887*VLOOKUP(N887,'[2]NGP%'!$C:$D,2,FALSE),J887*SUMIFS('[2]NGP%'!$D:$D,'[2]NGP%'!$A:$A,V887,'[2]NGP%'!$B:$B,AA887)))</f>
        <v>0</v>
      </c>
      <c r="X887" s="37">
        <f>IF(OR(V887="non comm",V887="nil",J887=0),0,IF(V887="SBM 2.1 IIPS",J887*VLOOKUP(N887,'[2]NGP%'!$C:$E,3,FALSE),J887*SUMIFS('[2]NGP%'!$E:$E,'[2]NGP%'!$A:$A,V887,'[2]NGP%'!$B:$B,AA887)))</f>
        <v>0</v>
      </c>
      <c r="Y887" s="32"/>
      <c r="Z887" s="54" t="str">
        <f>IF(MID(H887,1,4)="Item","Nil",IF(G887="contract_cover",VLOOKUP(I887,'svc type'!C:D,2,FALSE),VLOOKUP(G887,'svc type'!A:D,4,FALSE)))</f>
        <v>SVC</v>
      </c>
      <c r="AA887" s="4" t="str">
        <f>IF(B887="","",VLOOKUP(B887,Sector!C:D,2,FALSE))</f>
        <v/>
      </c>
      <c r="AB887" s="4">
        <f t="shared" si="27"/>
        <v>0</v>
      </c>
      <c r="AC887" s="4"/>
      <c r="AD887" s="4"/>
      <c r="AE887" s="4"/>
      <c r="AF887" s="4"/>
      <c r="AG887" s="4"/>
    </row>
    <row r="888" spans="1:33" x14ac:dyDescent="0.25">
      <c r="A888" s="57">
        <v>42254.990279895836</v>
      </c>
      <c r="B888" s="32"/>
      <c r="C888" s="32" t="s">
        <v>463</v>
      </c>
      <c r="D888" s="32" t="s">
        <v>462</v>
      </c>
      <c r="E888" s="32" t="s">
        <v>6866</v>
      </c>
      <c r="F888" s="32" t="s">
        <v>6867</v>
      </c>
      <c r="G888" s="32" t="s">
        <v>58</v>
      </c>
      <c r="H888" s="32" t="s">
        <v>59</v>
      </c>
      <c r="I888" s="32" t="s">
        <v>2006</v>
      </c>
      <c r="J888" s="35">
        <v>0</v>
      </c>
      <c r="K888" s="35">
        <v>0</v>
      </c>
      <c r="L888" s="35">
        <v>0</v>
      </c>
      <c r="M888" s="35">
        <v>0</v>
      </c>
      <c r="N888" s="32" t="s">
        <v>19</v>
      </c>
      <c r="O888" s="32" t="s">
        <v>32</v>
      </c>
      <c r="P888" s="32">
        <v>6.33</v>
      </c>
      <c r="Q888" s="32"/>
      <c r="R888" s="39">
        <f t="shared" si="26"/>
        <v>1509</v>
      </c>
      <c r="S888" s="5" t="s">
        <v>51</v>
      </c>
      <c r="T888" s="5" t="s">
        <v>64</v>
      </c>
      <c r="U888" s="2"/>
      <c r="V888" s="2" t="str">
        <f>IF($J888+$L888=0,"nil",IF(OR($B888="TCU-WS",$B888=""),"non comm",IF(OR($G888="contract_cover",$H888="fixed price"),VLOOKUP($I888,'[1]mapping 2015'!$A:$B,2,FALSE),VLOOKUP($G888,'[1]mapping 2015'!$A:$B,2,FALSE))))</f>
        <v>nil</v>
      </c>
      <c r="W888" s="37">
        <f>IF(OR(V888="non comm",V888="nil",J888=0),0,IF(V888="SBM 2.1 IIPS",J888*VLOOKUP(N888,'[2]NGP%'!$C:$D,2,FALSE),J888*SUMIFS('[2]NGP%'!$D:$D,'[2]NGP%'!$A:$A,V888,'[2]NGP%'!$B:$B,AA888)))</f>
        <v>0</v>
      </c>
      <c r="X888" s="37">
        <f>IF(OR(V888="non comm",V888="nil",J888=0),0,IF(V888="SBM 2.1 IIPS",J888*VLOOKUP(N888,'[2]NGP%'!$C:$E,3,FALSE),J888*SUMIFS('[2]NGP%'!$E:$E,'[2]NGP%'!$A:$A,V888,'[2]NGP%'!$B:$B,AA888)))</f>
        <v>0</v>
      </c>
      <c r="Y888" s="32"/>
      <c r="Z888" s="54" t="str">
        <f>IF(MID(H888,1,4)="Item","Nil",IF(G888="contract_cover",VLOOKUP(I888,'svc type'!C:D,2,FALSE),VLOOKUP(G888,'svc type'!A:D,4,FALSE)))</f>
        <v>SVC</v>
      </c>
      <c r="AA888" s="4" t="str">
        <f>IF(B888="","",VLOOKUP(B888,Sector!C:D,2,FALSE))</f>
        <v/>
      </c>
      <c r="AB888" s="4">
        <f t="shared" si="27"/>
        <v>0</v>
      </c>
      <c r="AC888" s="4"/>
      <c r="AD888" s="4"/>
      <c r="AE888" s="4"/>
      <c r="AF888" s="4"/>
      <c r="AG888" s="4"/>
    </row>
    <row r="889" spans="1:33" x14ac:dyDescent="0.25">
      <c r="A889" s="57">
        <v>42254.990279895836</v>
      </c>
      <c r="B889" s="32"/>
      <c r="C889" s="32" t="s">
        <v>463</v>
      </c>
      <c r="D889" s="32" t="s">
        <v>462</v>
      </c>
      <c r="E889" s="32" t="s">
        <v>6866</v>
      </c>
      <c r="F889" s="32" t="s">
        <v>6867</v>
      </c>
      <c r="G889" s="32" t="s">
        <v>2086</v>
      </c>
      <c r="H889" s="32" t="s">
        <v>2087</v>
      </c>
      <c r="I889" s="32" t="s">
        <v>2006</v>
      </c>
      <c r="J889" s="35">
        <v>0</v>
      </c>
      <c r="K889" s="35">
        <v>0</v>
      </c>
      <c r="L889" s="35">
        <v>0</v>
      </c>
      <c r="M889" s="35">
        <v>0</v>
      </c>
      <c r="N889" s="32" t="s">
        <v>19</v>
      </c>
      <c r="O889" s="32" t="s">
        <v>32</v>
      </c>
      <c r="P889" s="32">
        <v>5.1999999999999998E-2</v>
      </c>
      <c r="Q889" s="32"/>
      <c r="R889" s="39">
        <f t="shared" si="26"/>
        <v>1509</v>
      </c>
      <c r="S889" s="5" t="s">
        <v>51</v>
      </c>
      <c r="T889" s="5" t="s">
        <v>64</v>
      </c>
      <c r="U889" s="2"/>
      <c r="V889" s="2" t="str">
        <f>IF($J889+$L889=0,"nil",IF(OR($B889="TCU-WS",$B889=""),"non comm",IF(OR($G889="contract_cover",$H889="fixed price"),VLOOKUP($I889,'[1]mapping 2015'!$A:$B,2,FALSE),VLOOKUP($G889,'[1]mapping 2015'!$A:$B,2,FALSE))))</f>
        <v>nil</v>
      </c>
      <c r="W889" s="37">
        <f>IF(OR(V889="non comm",V889="nil",J889=0),0,IF(V889="SBM 2.1 IIPS",J889*VLOOKUP(N889,'[2]NGP%'!$C:$D,2,FALSE),J889*SUMIFS('[2]NGP%'!$D:$D,'[2]NGP%'!$A:$A,V889,'[2]NGP%'!$B:$B,AA889)))</f>
        <v>0</v>
      </c>
      <c r="X889" s="37">
        <f>IF(OR(V889="non comm",V889="nil",J889=0),0,IF(V889="SBM 2.1 IIPS",J889*VLOOKUP(N889,'[2]NGP%'!$C:$E,3,FALSE),J889*SUMIFS('[2]NGP%'!$E:$E,'[2]NGP%'!$A:$A,V889,'[2]NGP%'!$B:$B,AA889)))</f>
        <v>0</v>
      </c>
      <c r="Y889" s="32"/>
      <c r="Z889" s="54" t="str">
        <f>IF(MID(H889,1,4)="Item","Nil",IF(G889="contract_cover",VLOOKUP(I889,'svc type'!C:D,2,FALSE),VLOOKUP(G889,'svc type'!A:D,4,FALSE)))</f>
        <v>SVC</v>
      </c>
      <c r="AA889" s="4" t="str">
        <f>IF(B889="","",VLOOKUP(B889,Sector!C:D,2,FALSE))</f>
        <v/>
      </c>
      <c r="AB889" s="4">
        <f t="shared" si="27"/>
        <v>0</v>
      </c>
      <c r="AC889" s="4"/>
      <c r="AD889" s="4"/>
      <c r="AE889" s="4"/>
      <c r="AF889" s="4"/>
      <c r="AG889" s="4"/>
    </row>
    <row r="890" spans="1:33" x14ac:dyDescent="0.25">
      <c r="A890" s="57">
        <v>42254.994212997684</v>
      </c>
      <c r="B890" s="32"/>
      <c r="C890" s="32" t="s">
        <v>463</v>
      </c>
      <c r="D890" s="32" t="s">
        <v>462</v>
      </c>
      <c r="E890" s="32" t="s">
        <v>6868</v>
      </c>
      <c r="F890" s="32" t="s">
        <v>6869</v>
      </c>
      <c r="G890" s="32" t="s">
        <v>58</v>
      </c>
      <c r="H890" s="32" t="s">
        <v>59</v>
      </c>
      <c r="I890" s="32" t="s">
        <v>2006</v>
      </c>
      <c r="J890" s="35">
        <v>0</v>
      </c>
      <c r="K890" s="35">
        <v>0</v>
      </c>
      <c r="L890" s="35">
        <v>0</v>
      </c>
      <c r="M890" s="35">
        <v>0</v>
      </c>
      <c r="N890" s="32" t="s">
        <v>19</v>
      </c>
      <c r="O890" s="32" t="s">
        <v>32</v>
      </c>
      <c r="P890" s="32">
        <v>9.83</v>
      </c>
      <c r="Q890" s="32"/>
      <c r="R890" s="39">
        <f t="shared" si="26"/>
        <v>1509</v>
      </c>
      <c r="S890" s="5" t="s">
        <v>51</v>
      </c>
      <c r="T890" s="5" t="s">
        <v>64</v>
      </c>
      <c r="U890" s="2"/>
      <c r="V890" s="2" t="str">
        <f>IF($J890+$L890=0,"nil",IF(OR($B890="TCU-WS",$B890=""),"non comm",IF(OR($G890="contract_cover",$H890="fixed price"),VLOOKUP($I890,'[1]mapping 2015'!$A:$B,2,FALSE),VLOOKUP($G890,'[1]mapping 2015'!$A:$B,2,FALSE))))</f>
        <v>nil</v>
      </c>
      <c r="W890" s="37">
        <f>IF(OR(V890="non comm",V890="nil",J890=0),0,IF(V890="SBM 2.1 IIPS",J890*VLOOKUP(N890,'[2]NGP%'!$C:$D,2,FALSE),J890*SUMIFS('[2]NGP%'!$D:$D,'[2]NGP%'!$A:$A,V890,'[2]NGP%'!$B:$B,AA890)))</f>
        <v>0</v>
      </c>
      <c r="X890" s="37">
        <f>IF(OR(V890="non comm",V890="nil",J890=0),0,IF(V890="SBM 2.1 IIPS",J890*VLOOKUP(N890,'[2]NGP%'!$C:$E,3,FALSE),J890*SUMIFS('[2]NGP%'!$E:$E,'[2]NGP%'!$A:$A,V890,'[2]NGP%'!$B:$B,AA890)))</f>
        <v>0</v>
      </c>
      <c r="Y890" s="32"/>
      <c r="Z890" s="54" t="str">
        <f>IF(MID(H890,1,4)="Item","Nil",IF(G890="contract_cover",VLOOKUP(I890,'svc type'!C:D,2,FALSE),VLOOKUP(G890,'svc type'!A:D,4,FALSE)))</f>
        <v>SVC</v>
      </c>
      <c r="AA890" s="4" t="str">
        <f>IF(B890="","",VLOOKUP(B890,Sector!C:D,2,FALSE))</f>
        <v/>
      </c>
      <c r="AB890" s="4">
        <f t="shared" si="27"/>
        <v>0</v>
      </c>
      <c r="AC890" s="4"/>
      <c r="AD890" s="4"/>
      <c r="AE890" s="4"/>
      <c r="AF890" s="4"/>
      <c r="AG890" s="4"/>
    </row>
    <row r="891" spans="1:33" x14ac:dyDescent="0.25">
      <c r="A891" s="57">
        <v>42254.994212997684</v>
      </c>
      <c r="B891" s="32"/>
      <c r="C891" s="32" t="s">
        <v>463</v>
      </c>
      <c r="D891" s="32" t="s">
        <v>462</v>
      </c>
      <c r="E891" s="32" t="s">
        <v>6868</v>
      </c>
      <c r="F891" s="32" t="s">
        <v>6869</v>
      </c>
      <c r="G891" s="32" t="s">
        <v>2086</v>
      </c>
      <c r="H891" s="32" t="s">
        <v>2087</v>
      </c>
      <c r="I891" s="32" t="s">
        <v>2006</v>
      </c>
      <c r="J891" s="35">
        <v>0</v>
      </c>
      <c r="K891" s="35">
        <v>0</v>
      </c>
      <c r="L891" s="35">
        <v>0</v>
      </c>
      <c r="M891" s="35">
        <v>0</v>
      </c>
      <c r="N891" s="32" t="s">
        <v>19</v>
      </c>
      <c r="O891" s="32" t="s">
        <v>32</v>
      </c>
      <c r="P891" s="32">
        <v>8.0000000000000002E-3</v>
      </c>
      <c r="Q891" s="32"/>
      <c r="R891" s="39">
        <f t="shared" si="26"/>
        <v>1509</v>
      </c>
      <c r="S891" s="5" t="s">
        <v>51</v>
      </c>
      <c r="T891" s="5" t="s">
        <v>64</v>
      </c>
      <c r="U891" s="2"/>
      <c r="V891" s="2" t="str">
        <f>IF($J891+$L891=0,"nil",IF(OR($B891="TCU-WS",$B891=""),"non comm",IF(OR($G891="contract_cover",$H891="fixed price"),VLOOKUP($I891,'[1]mapping 2015'!$A:$B,2,FALSE),VLOOKUP($G891,'[1]mapping 2015'!$A:$B,2,FALSE))))</f>
        <v>nil</v>
      </c>
      <c r="W891" s="37">
        <f>IF(OR(V891="non comm",V891="nil",J891=0),0,IF(V891="SBM 2.1 IIPS",J891*VLOOKUP(N891,'[2]NGP%'!$C:$D,2,FALSE),J891*SUMIFS('[2]NGP%'!$D:$D,'[2]NGP%'!$A:$A,V891,'[2]NGP%'!$B:$B,AA891)))</f>
        <v>0</v>
      </c>
      <c r="X891" s="37">
        <f>IF(OR(V891="non comm",V891="nil",J891=0),0,IF(V891="SBM 2.1 IIPS",J891*VLOOKUP(N891,'[2]NGP%'!$C:$E,3,FALSE),J891*SUMIFS('[2]NGP%'!$E:$E,'[2]NGP%'!$A:$A,V891,'[2]NGP%'!$B:$B,AA891)))</f>
        <v>0</v>
      </c>
      <c r="Y891" s="32"/>
      <c r="Z891" s="54" t="str">
        <f>IF(MID(H891,1,4)="Item","Nil",IF(G891="contract_cover",VLOOKUP(I891,'svc type'!C:D,2,FALSE),VLOOKUP(G891,'svc type'!A:D,4,FALSE)))</f>
        <v>SVC</v>
      </c>
      <c r="AA891" s="4" t="str">
        <f>IF(B891="","",VLOOKUP(B891,Sector!C:D,2,FALSE))</f>
        <v/>
      </c>
      <c r="AB891" s="4">
        <f t="shared" si="27"/>
        <v>0</v>
      </c>
      <c r="AC891" s="4"/>
      <c r="AD891" s="4"/>
      <c r="AE891" s="4"/>
      <c r="AF891" s="4"/>
      <c r="AG891" s="4"/>
    </row>
    <row r="892" spans="1:33" x14ac:dyDescent="0.25">
      <c r="A892" s="57">
        <v>42254.999827314816</v>
      </c>
      <c r="B892" s="32"/>
      <c r="C892" s="32" t="s">
        <v>463</v>
      </c>
      <c r="D892" s="32" t="s">
        <v>462</v>
      </c>
      <c r="E892" s="32" t="s">
        <v>6870</v>
      </c>
      <c r="F892" s="32" t="s">
        <v>6871</v>
      </c>
      <c r="G892" s="32" t="s">
        <v>58</v>
      </c>
      <c r="H892" s="32" t="s">
        <v>59</v>
      </c>
      <c r="I892" s="32" t="s">
        <v>2006</v>
      </c>
      <c r="J892" s="35">
        <v>0</v>
      </c>
      <c r="K892" s="35">
        <v>0</v>
      </c>
      <c r="L892" s="35">
        <v>0</v>
      </c>
      <c r="M892" s="35">
        <v>0</v>
      </c>
      <c r="N892" s="32" t="s">
        <v>19</v>
      </c>
      <c r="O892" s="32" t="s">
        <v>32</v>
      </c>
      <c r="P892" s="32">
        <v>7.33</v>
      </c>
      <c r="Q892" s="32"/>
      <c r="R892" s="39">
        <f t="shared" si="26"/>
        <v>1509</v>
      </c>
      <c r="S892" s="5" t="s">
        <v>51</v>
      </c>
      <c r="T892" s="5" t="s">
        <v>64</v>
      </c>
      <c r="U892" s="2"/>
      <c r="V892" s="2" t="str">
        <f>IF($J892+$L892=0,"nil",IF(OR($B892="TCU-WS",$B892=""),"non comm",IF(OR($G892="contract_cover",$H892="fixed price"),VLOOKUP($I892,'[1]mapping 2015'!$A:$B,2,FALSE),VLOOKUP($G892,'[1]mapping 2015'!$A:$B,2,FALSE))))</f>
        <v>nil</v>
      </c>
      <c r="W892" s="37">
        <f>IF(OR(V892="non comm",V892="nil",J892=0),0,IF(V892="SBM 2.1 IIPS",J892*VLOOKUP(N892,'[2]NGP%'!$C:$D,2,FALSE),J892*SUMIFS('[2]NGP%'!$D:$D,'[2]NGP%'!$A:$A,V892,'[2]NGP%'!$B:$B,AA892)))</f>
        <v>0</v>
      </c>
      <c r="X892" s="37">
        <f>IF(OR(V892="non comm",V892="nil",J892=0),0,IF(V892="SBM 2.1 IIPS",J892*VLOOKUP(N892,'[2]NGP%'!$C:$E,3,FALSE),J892*SUMIFS('[2]NGP%'!$E:$E,'[2]NGP%'!$A:$A,V892,'[2]NGP%'!$B:$B,AA892)))</f>
        <v>0</v>
      </c>
      <c r="Y892" s="32"/>
      <c r="Z892" s="54" t="str">
        <f>IF(MID(H892,1,4)="Item","Nil",IF(G892="contract_cover",VLOOKUP(I892,'svc type'!C:D,2,FALSE),VLOOKUP(G892,'svc type'!A:D,4,FALSE)))</f>
        <v>SVC</v>
      </c>
      <c r="AA892" s="4" t="str">
        <f>IF(B892="","",VLOOKUP(B892,Sector!C:D,2,FALSE))</f>
        <v/>
      </c>
      <c r="AB892" s="4">
        <f t="shared" si="27"/>
        <v>0</v>
      </c>
      <c r="AC892" s="4"/>
      <c r="AD892" s="4"/>
      <c r="AE892" s="4"/>
      <c r="AF892" s="4"/>
      <c r="AG892" s="4"/>
    </row>
    <row r="893" spans="1:33" x14ac:dyDescent="0.25">
      <c r="A893" s="57">
        <v>42254.999827314816</v>
      </c>
      <c r="B893" s="32"/>
      <c r="C893" s="32" t="s">
        <v>463</v>
      </c>
      <c r="D893" s="32" t="s">
        <v>462</v>
      </c>
      <c r="E893" s="32" t="s">
        <v>6870</v>
      </c>
      <c r="F893" s="32" t="s">
        <v>6871</v>
      </c>
      <c r="G893" s="32" t="s">
        <v>2086</v>
      </c>
      <c r="H893" s="32" t="s">
        <v>2087</v>
      </c>
      <c r="I893" s="32" t="s">
        <v>2006</v>
      </c>
      <c r="J893" s="35">
        <v>0</v>
      </c>
      <c r="K893" s="35">
        <v>0</v>
      </c>
      <c r="L893" s="35">
        <v>0</v>
      </c>
      <c r="M893" s="35">
        <v>0</v>
      </c>
      <c r="N893" s="32" t="s">
        <v>19</v>
      </c>
      <c r="O893" s="32" t="s">
        <v>32</v>
      </c>
      <c r="P893" s="32">
        <v>1.2E-2</v>
      </c>
      <c r="Q893" s="32"/>
      <c r="R893" s="39">
        <f t="shared" si="26"/>
        <v>1509</v>
      </c>
      <c r="S893" s="5" t="s">
        <v>51</v>
      </c>
      <c r="T893" s="5" t="s">
        <v>64</v>
      </c>
      <c r="U893" s="2"/>
      <c r="V893" s="2" t="str">
        <f>IF($J893+$L893=0,"nil",IF(OR($B893="TCU-WS",$B893=""),"non comm",IF(OR($G893="contract_cover",$H893="fixed price"),VLOOKUP($I893,'[1]mapping 2015'!$A:$B,2,FALSE),VLOOKUP($G893,'[1]mapping 2015'!$A:$B,2,FALSE))))</f>
        <v>nil</v>
      </c>
      <c r="W893" s="37">
        <f>IF(OR(V893="non comm",V893="nil",J893=0),0,IF(V893="SBM 2.1 IIPS",J893*VLOOKUP(N893,'[2]NGP%'!$C:$D,2,FALSE),J893*SUMIFS('[2]NGP%'!$D:$D,'[2]NGP%'!$A:$A,V893,'[2]NGP%'!$B:$B,AA893)))</f>
        <v>0</v>
      </c>
      <c r="X893" s="37">
        <f>IF(OR(V893="non comm",V893="nil",J893=0),0,IF(V893="SBM 2.1 IIPS",J893*VLOOKUP(N893,'[2]NGP%'!$C:$E,3,FALSE),J893*SUMIFS('[2]NGP%'!$E:$E,'[2]NGP%'!$A:$A,V893,'[2]NGP%'!$B:$B,AA893)))</f>
        <v>0</v>
      </c>
      <c r="Y893" s="32"/>
      <c r="Z893" s="54" t="str">
        <f>IF(MID(H893,1,4)="Item","Nil",IF(G893="contract_cover",VLOOKUP(I893,'svc type'!C:D,2,FALSE),VLOOKUP(G893,'svc type'!A:D,4,FALSE)))</f>
        <v>SVC</v>
      </c>
      <c r="AA893" s="4" t="str">
        <f>IF(B893="","",VLOOKUP(B893,Sector!C:D,2,FALSE))</f>
        <v/>
      </c>
      <c r="AB893" s="4">
        <f t="shared" si="27"/>
        <v>0</v>
      </c>
      <c r="AC893" s="4"/>
      <c r="AD893" s="4"/>
      <c r="AE893" s="4"/>
      <c r="AF893" s="4"/>
      <c r="AG893" s="4"/>
    </row>
    <row r="894" spans="1:33" x14ac:dyDescent="0.25">
      <c r="A894" s="57">
        <v>42254.999827314816</v>
      </c>
      <c r="B894" s="32"/>
      <c r="C894" s="32" t="s">
        <v>463</v>
      </c>
      <c r="D894" s="32" t="s">
        <v>462</v>
      </c>
      <c r="E894" s="32" t="s">
        <v>6870</v>
      </c>
      <c r="F894" s="32" t="s">
        <v>6871</v>
      </c>
      <c r="G894" s="32" t="s">
        <v>58</v>
      </c>
      <c r="H894" s="32" t="s">
        <v>59</v>
      </c>
      <c r="I894" s="32" t="s">
        <v>2006</v>
      </c>
      <c r="J894" s="35">
        <v>0</v>
      </c>
      <c r="K894" s="35">
        <v>0</v>
      </c>
      <c r="L894" s="35">
        <v>0</v>
      </c>
      <c r="M894" s="35">
        <v>0</v>
      </c>
      <c r="N894" s="32" t="s">
        <v>19</v>
      </c>
      <c r="O894" s="32" t="s">
        <v>32</v>
      </c>
      <c r="P894" s="32">
        <v>6.67</v>
      </c>
      <c r="Q894" s="32"/>
      <c r="R894" s="39">
        <f t="shared" si="26"/>
        <v>1509</v>
      </c>
      <c r="S894" s="5" t="s">
        <v>51</v>
      </c>
      <c r="T894" s="5" t="s">
        <v>64</v>
      </c>
      <c r="U894" s="2"/>
      <c r="V894" s="2" t="str">
        <f>IF($J894+$L894=0,"nil",IF(OR($B894="TCU-WS",$B894=""),"non comm",IF(OR($G894="contract_cover",$H894="fixed price"),VLOOKUP($I894,'[1]mapping 2015'!$A:$B,2,FALSE),VLOOKUP($G894,'[1]mapping 2015'!$A:$B,2,FALSE))))</f>
        <v>nil</v>
      </c>
      <c r="W894" s="37">
        <f>IF(OR(V894="non comm",V894="nil",J894=0),0,IF(V894="SBM 2.1 IIPS",J894*VLOOKUP(N894,'[2]NGP%'!$C:$D,2,FALSE),J894*SUMIFS('[2]NGP%'!$D:$D,'[2]NGP%'!$A:$A,V894,'[2]NGP%'!$B:$B,AA894)))</f>
        <v>0</v>
      </c>
      <c r="X894" s="37">
        <f>IF(OR(V894="non comm",V894="nil",J894=0),0,IF(V894="SBM 2.1 IIPS",J894*VLOOKUP(N894,'[2]NGP%'!$C:$E,3,FALSE),J894*SUMIFS('[2]NGP%'!$E:$E,'[2]NGP%'!$A:$A,V894,'[2]NGP%'!$B:$B,AA894)))</f>
        <v>0</v>
      </c>
      <c r="Y894" s="32"/>
      <c r="Z894" s="54" t="str">
        <f>IF(MID(H894,1,4)="Item","Nil",IF(G894="contract_cover",VLOOKUP(I894,'svc type'!C:D,2,FALSE),VLOOKUP(G894,'svc type'!A:D,4,FALSE)))</f>
        <v>SVC</v>
      </c>
      <c r="AA894" s="4" t="str">
        <f>IF(B894="","",VLOOKUP(B894,Sector!C:D,2,FALSE))</f>
        <v/>
      </c>
      <c r="AB894" s="4">
        <f t="shared" si="27"/>
        <v>0</v>
      </c>
      <c r="AC894" s="4"/>
      <c r="AD894" s="4"/>
      <c r="AE894" s="4"/>
      <c r="AF894" s="4"/>
      <c r="AG894" s="4"/>
    </row>
    <row r="895" spans="1:33" x14ac:dyDescent="0.25">
      <c r="A895" s="57">
        <v>42255.022349224535</v>
      </c>
      <c r="B895" s="32"/>
      <c r="C895" s="32" t="s">
        <v>47</v>
      </c>
      <c r="D895" s="32" t="s">
        <v>48</v>
      </c>
      <c r="E895" s="32" t="s">
        <v>6872</v>
      </c>
      <c r="F895" s="32" t="s">
        <v>6873</v>
      </c>
      <c r="G895" s="32" t="s">
        <v>58</v>
      </c>
      <c r="H895" s="32" t="s">
        <v>59</v>
      </c>
      <c r="I895" s="32" t="s">
        <v>2006</v>
      </c>
      <c r="J895" s="35">
        <v>0</v>
      </c>
      <c r="K895" s="35">
        <v>0</v>
      </c>
      <c r="L895" s="35">
        <v>0</v>
      </c>
      <c r="M895" s="35">
        <v>0</v>
      </c>
      <c r="N895" s="32" t="s">
        <v>19</v>
      </c>
      <c r="O895" s="32" t="s">
        <v>32</v>
      </c>
      <c r="P895" s="32">
        <v>1.5</v>
      </c>
      <c r="Q895" s="32"/>
      <c r="R895" s="39">
        <f t="shared" si="26"/>
        <v>1509</v>
      </c>
      <c r="S895" s="5" t="s">
        <v>51</v>
      </c>
      <c r="T895" s="5" t="s">
        <v>64</v>
      </c>
      <c r="U895" s="2"/>
      <c r="V895" s="2" t="str">
        <f>IF($J895+$L895=0,"nil",IF(OR($B895="TCU-WS",$B895=""),"non comm",IF(OR($G895="contract_cover",$H895="fixed price"),VLOOKUP($I895,'[1]mapping 2015'!$A:$B,2,FALSE),VLOOKUP($G895,'[1]mapping 2015'!$A:$B,2,FALSE))))</f>
        <v>nil</v>
      </c>
      <c r="W895" s="37">
        <f>IF(OR(V895="non comm",V895="nil",J895=0),0,IF(V895="SBM 2.1 IIPS",J895*VLOOKUP(N895,'[2]NGP%'!$C:$D,2,FALSE),J895*SUMIFS('[2]NGP%'!$D:$D,'[2]NGP%'!$A:$A,V895,'[2]NGP%'!$B:$B,AA895)))</f>
        <v>0</v>
      </c>
      <c r="X895" s="37">
        <f>IF(OR(V895="non comm",V895="nil",J895=0),0,IF(V895="SBM 2.1 IIPS",J895*VLOOKUP(N895,'[2]NGP%'!$C:$E,3,FALSE),J895*SUMIFS('[2]NGP%'!$E:$E,'[2]NGP%'!$A:$A,V895,'[2]NGP%'!$B:$B,AA895)))</f>
        <v>0</v>
      </c>
      <c r="Y895" s="32"/>
      <c r="Z895" s="54" t="str">
        <f>IF(MID(H895,1,4)="Item","Nil",IF(G895="contract_cover",VLOOKUP(I895,'svc type'!C:D,2,FALSE),VLOOKUP(G895,'svc type'!A:D,4,FALSE)))</f>
        <v>SVC</v>
      </c>
      <c r="AA895" s="4" t="str">
        <f>IF(B895="","",VLOOKUP(B895,Sector!C:D,2,FALSE))</f>
        <v/>
      </c>
      <c r="AB895" s="4">
        <f t="shared" si="27"/>
        <v>0</v>
      </c>
      <c r="AC895" s="4"/>
      <c r="AD895" s="4"/>
      <c r="AE895" s="4"/>
      <c r="AF895" s="4"/>
      <c r="AG895" s="4"/>
    </row>
    <row r="896" spans="1:33" x14ac:dyDescent="0.25">
      <c r="A896" s="57">
        <v>42255.022349224535</v>
      </c>
      <c r="B896" s="32"/>
      <c r="C896" s="32" t="s">
        <v>47</v>
      </c>
      <c r="D896" s="32" t="s">
        <v>48</v>
      </c>
      <c r="E896" s="32" t="s">
        <v>6872</v>
      </c>
      <c r="F896" s="32" t="s">
        <v>6873</v>
      </c>
      <c r="G896" s="32" t="s">
        <v>58</v>
      </c>
      <c r="H896" s="32" t="s">
        <v>59</v>
      </c>
      <c r="I896" s="32" t="s">
        <v>2006</v>
      </c>
      <c r="J896" s="35">
        <v>0</v>
      </c>
      <c r="K896" s="35">
        <v>0</v>
      </c>
      <c r="L896" s="35">
        <v>0</v>
      </c>
      <c r="M896" s="35">
        <v>0</v>
      </c>
      <c r="N896" s="32" t="s">
        <v>19</v>
      </c>
      <c r="O896" s="32" t="s">
        <v>32</v>
      </c>
      <c r="P896" s="32">
        <v>1</v>
      </c>
      <c r="Q896" s="32"/>
      <c r="R896" s="39">
        <f t="shared" si="26"/>
        <v>1509</v>
      </c>
      <c r="S896" s="5" t="s">
        <v>51</v>
      </c>
      <c r="T896" s="5" t="s">
        <v>64</v>
      </c>
      <c r="U896" s="2"/>
      <c r="V896" s="2" t="str">
        <f>IF($J896+$L896=0,"nil",IF(OR($B896="TCU-WS",$B896=""),"non comm",IF(OR($G896="contract_cover",$H896="fixed price"),VLOOKUP($I896,'[1]mapping 2015'!$A:$B,2,FALSE),VLOOKUP($G896,'[1]mapping 2015'!$A:$B,2,FALSE))))</f>
        <v>nil</v>
      </c>
      <c r="W896" s="37">
        <f>IF(OR(V896="non comm",V896="nil",J896=0),0,IF(V896="SBM 2.1 IIPS",J896*VLOOKUP(N896,'[2]NGP%'!$C:$D,2,FALSE),J896*SUMIFS('[2]NGP%'!$D:$D,'[2]NGP%'!$A:$A,V896,'[2]NGP%'!$B:$B,AA896)))</f>
        <v>0</v>
      </c>
      <c r="X896" s="37">
        <f>IF(OR(V896="non comm",V896="nil",J896=0),0,IF(V896="SBM 2.1 IIPS",J896*VLOOKUP(N896,'[2]NGP%'!$C:$E,3,FALSE),J896*SUMIFS('[2]NGP%'!$E:$E,'[2]NGP%'!$A:$A,V896,'[2]NGP%'!$B:$B,AA896)))</f>
        <v>0</v>
      </c>
      <c r="Y896" s="32"/>
      <c r="Z896" s="54" t="str">
        <f>IF(MID(H896,1,4)="Item","Nil",IF(G896="contract_cover",VLOOKUP(I896,'svc type'!C:D,2,FALSE),VLOOKUP(G896,'svc type'!A:D,4,FALSE)))</f>
        <v>SVC</v>
      </c>
      <c r="AA896" s="4" t="str">
        <f>IF(B896="","",VLOOKUP(B896,Sector!C:D,2,FALSE))</f>
        <v/>
      </c>
      <c r="AB896" s="4">
        <f t="shared" si="27"/>
        <v>0</v>
      </c>
      <c r="AC896" s="4"/>
      <c r="AD896" s="4"/>
      <c r="AE896" s="4"/>
      <c r="AF896" s="4"/>
      <c r="AG896" s="4"/>
    </row>
    <row r="897" spans="1:33" x14ac:dyDescent="0.25">
      <c r="A897" s="57">
        <v>42255.029057094907</v>
      </c>
      <c r="B897" s="32"/>
      <c r="C897" s="32" t="s">
        <v>463</v>
      </c>
      <c r="D897" s="32" t="s">
        <v>462</v>
      </c>
      <c r="E897" s="32" t="s">
        <v>6874</v>
      </c>
      <c r="F897" s="32" t="s">
        <v>6875</v>
      </c>
      <c r="G897" s="32" t="s">
        <v>58</v>
      </c>
      <c r="H897" s="32" t="s">
        <v>59</v>
      </c>
      <c r="I897" s="32" t="s">
        <v>2006</v>
      </c>
      <c r="J897" s="35">
        <v>0</v>
      </c>
      <c r="K897" s="35">
        <v>0</v>
      </c>
      <c r="L897" s="35">
        <v>0</v>
      </c>
      <c r="M897" s="35">
        <v>0</v>
      </c>
      <c r="N897" s="32" t="s">
        <v>19</v>
      </c>
      <c r="O897" s="32" t="s">
        <v>32</v>
      </c>
      <c r="P897" s="32">
        <v>7</v>
      </c>
      <c r="Q897" s="32"/>
      <c r="R897" s="39">
        <f t="shared" si="26"/>
        <v>1509</v>
      </c>
      <c r="S897" s="5" t="s">
        <v>51</v>
      </c>
      <c r="T897" s="5" t="s">
        <v>64</v>
      </c>
      <c r="U897" s="2"/>
      <c r="V897" s="2" t="str">
        <f>IF($J897+$L897=0,"nil",IF(OR($B897="TCU-WS",$B897=""),"non comm",IF(OR($G897="contract_cover",$H897="fixed price"),VLOOKUP($I897,'[1]mapping 2015'!$A:$B,2,FALSE),VLOOKUP($G897,'[1]mapping 2015'!$A:$B,2,FALSE))))</f>
        <v>nil</v>
      </c>
      <c r="W897" s="37">
        <f>IF(OR(V897="non comm",V897="nil",J897=0),0,IF(V897="SBM 2.1 IIPS",J897*VLOOKUP(N897,'[2]NGP%'!$C:$D,2,FALSE),J897*SUMIFS('[2]NGP%'!$D:$D,'[2]NGP%'!$A:$A,V897,'[2]NGP%'!$B:$B,AA897)))</f>
        <v>0</v>
      </c>
      <c r="X897" s="37">
        <f>IF(OR(V897="non comm",V897="nil",J897=0),0,IF(V897="SBM 2.1 IIPS",J897*VLOOKUP(N897,'[2]NGP%'!$C:$E,3,FALSE),J897*SUMIFS('[2]NGP%'!$E:$E,'[2]NGP%'!$A:$A,V897,'[2]NGP%'!$B:$B,AA897)))</f>
        <v>0</v>
      </c>
      <c r="Y897" s="32"/>
      <c r="Z897" s="54" t="str">
        <f>IF(MID(H897,1,4)="Item","Nil",IF(G897="contract_cover",VLOOKUP(I897,'svc type'!C:D,2,FALSE),VLOOKUP(G897,'svc type'!A:D,4,FALSE)))</f>
        <v>SVC</v>
      </c>
      <c r="AA897" s="4" t="str">
        <f>IF(B897="","",VLOOKUP(B897,Sector!C:D,2,FALSE))</f>
        <v/>
      </c>
      <c r="AB897" s="4">
        <f t="shared" si="27"/>
        <v>0</v>
      </c>
      <c r="AC897" s="4"/>
      <c r="AD897" s="4"/>
      <c r="AE897" s="4"/>
      <c r="AF897" s="4"/>
      <c r="AG897" s="4"/>
    </row>
    <row r="898" spans="1:33" x14ac:dyDescent="0.25">
      <c r="A898" s="57">
        <v>42255.029057094907</v>
      </c>
      <c r="B898" s="32"/>
      <c r="C898" s="32" t="s">
        <v>463</v>
      </c>
      <c r="D898" s="32" t="s">
        <v>462</v>
      </c>
      <c r="E898" s="32" t="s">
        <v>6874</v>
      </c>
      <c r="F898" s="32" t="s">
        <v>6875</v>
      </c>
      <c r="G898" s="32" t="s">
        <v>2086</v>
      </c>
      <c r="H898" s="32" t="s">
        <v>2087</v>
      </c>
      <c r="I898" s="32" t="s">
        <v>2006</v>
      </c>
      <c r="J898" s="35">
        <v>0</v>
      </c>
      <c r="K898" s="35">
        <v>0</v>
      </c>
      <c r="L898" s="35">
        <v>0</v>
      </c>
      <c r="M898" s="35">
        <v>0</v>
      </c>
      <c r="N898" s="32" t="s">
        <v>19</v>
      </c>
      <c r="O898" s="32" t="s">
        <v>32</v>
      </c>
      <c r="P898" s="32">
        <v>4.8000000000000001E-2</v>
      </c>
      <c r="Q898" s="32"/>
      <c r="R898" s="39">
        <f t="shared" si="26"/>
        <v>1509</v>
      </c>
      <c r="S898" s="5" t="s">
        <v>51</v>
      </c>
      <c r="T898" s="5" t="s">
        <v>64</v>
      </c>
      <c r="U898" s="2"/>
      <c r="V898" s="2" t="str">
        <f>IF($J898+$L898=0,"nil",IF(OR($B898="TCU-WS",$B898=""),"non comm",IF(OR($G898="contract_cover",$H898="fixed price"),VLOOKUP($I898,'[1]mapping 2015'!$A:$B,2,FALSE),VLOOKUP($G898,'[1]mapping 2015'!$A:$B,2,FALSE))))</f>
        <v>nil</v>
      </c>
      <c r="W898" s="37">
        <f>IF(OR(V898="non comm",V898="nil",J898=0),0,IF(V898="SBM 2.1 IIPS",J898*VLOOKUP(N898,'[2]NGP%'!$C:$D,2,FALSE),J898*SUMIFS('[2]NGP%'!$D:$D,'[2]NGP%'!$A:$A,V898,'[2]NGP%'!$B:$B,AA898)))</f>
        <v>0</v>
      </c>
      <c r="X898" s="37">
        <f>IF(OR(V898="non comm",V898="nil",J898=0),0,IF(V898="SBM 2.1 IIPS",J898*VLOOKUP(N898,'[2]NGP%'!$C:$E,3,FALSE),J898*SUMIFS('[2]NGP%'!$E:$E,'[2]NGP%'!$A:$A,V898,'[2]NGP%'!$B:$B,AA898)))</f>
        <v>0</v>
      </c>
      <c r="Y898" s="32"/>
      <c r="Z898" s="54" t="str">
        <f>IF(MID(H898,1,4)="Item","Nil",IF(G898="contract_cover",VLOOKUP(I898,'svc type'!C:D,2,FALSE),VLOOKUP(G898,'svc type'!A:D,4,FALSE)))</f>
        <v>SVC</v>
      </c>
      <c r="AA898" s="4" t="str">
        <f>IF(B898="","",VLOOKUP(B898,Sector!C:D,2,FALSE))</f>
        <v/>
      </c>
      <c r="AB898" s="4">
        <f t="shared" si="27"/>
        <v>0</v>
      </c>
      <c r="AC898" s="4"/>
      <c r="AD898" s="4"/>
      <c r="AE898" s="4"/>
      <c r="AF898" s="4"/>
      <c r="AG898" s="4"/>
    </row>
    <row r="899" spans="1:33" x14ac:dyDescent="0.25">
      <c r="A899" s="57">
        <v>42255.034716284725</v>
      </c>
      <c r="B899" s="32"/>
      <c r="C899" s="32" t="s">
        <v>47</v>
      </c>
      <c r="D899" s="32" t="s">
        <v>48</v>
      </c>
      <c r="E899" s="32" t="s">
        <v>6876</v>
      </c>
      <c r="F899" s="32" t="s">
        <v>6877</v>
      </c>
      <c r="G899" s="32" t="s">
        <v>58</v>
      </c>
      <c r="H899" s="32" t="s">
        <v>59</v>
      </c>
      <c r="I899" s="32" t="s">
        <v>2006</v>
      </c>
      <c r="J899" s="35">
        <v>0</v>
      </c>
      <c r="K899" s="35">
        <v>0</v>
      </c>
      <c r="L899" s="35">
        <v>0</v>
      </c>
      <c r="M899" s="35">
        <v>0</v>
      </c>
      <c r="N899" s="32" t="s">
        <v>19</v>
      </c>
      <c r="O899" s="32" t="s">
        <v>32</v>
      </c>
      <c r="P899" s="32">
        <v>3</v>
      </c>
      <c r="Q899" s="32"/>
      <c r="R899" s="39">
        <f t="shared" ref="R899:R962" si="28">R898</f>
        <v>1509</v>
      </c>
      <c r="S899" s="5" t="s">
        <v>51</v>
      </c>
      <c r="T899" s="5" t="s">
        <v>64</v>
      </c>
      <c r="U899" s="2"/>
      <c r="V899" s="2" t="str">
        <f>IF($J899+$L899=0,"nil",IF(OR($B899="TCU-WS",$B899=""),"non comm",IF(OR($G899="contract_cover",$H899="fixed price"),VLOOKUP($I899,'[1]mapping 2015'!$A:$B,2,FALSE),VLOOKUP($G899,'[1]mapping 2015'!$A:$B,2,FALSE))))</f>
        <v>nil</v>
      </c>
      <c r="W899" s="37">
        <f>IF(OR(V899="non comm",V899="nil",J899=0),0,IF(V899="SBM 2.1 IIPS",J899*VLOOKUP(N899,'[2]NGP%'!$C:$D,2,FALSE),J899*SUMIFS('[2]NGP%'!$D:$D,'[2]NGP%'!$A:$A,V899,'[2]NGP%'!$B:$B,AA899)))</f>
        <v>0</v>
      </c>
      <c r="X899" s="37">
        <f>IF(OR(V899="non comm",V899="nil",J899=0),0,IF(V899="SBM 2.1 IIPS",J899*VLOOKUP(N899,'[2]NGP%'!$C:$E,3,FALSE),J899*SUMIFS('[2]NGP%'!$E:$E,'[2]NGP%'!$A:$A,V899,'[2]NGP%'!$B:$B,AA899)))</f>
        <v>0</v>
      </c>
      <c r="Y899" s="32"/>
      <c r="Z899" s="54" t="str">
        <f>IF(MID(H899,1,4)="Item","Nil",IF(G899="contract_cover",VLOOKUP(I899,'svc type'!C:D,2,FALSE),VLOOKUP(G899,'svc type'!A:D,4,FALSE)))</f>
        <v>SVC</v>
      </c>
      <c r="AA899" s="4" t="str">
        <f>IF(B899="","",VLOOKUP(B899,Sector!C:D,2,FALSE))</f>
        <v/>
      </c>
      <c r="AB899" s="4">
        <f t="shared" ref="AB899:AB962" si="29">B899</f>
        <v>0</v>
      </c>
      <c r="AC899" s="4"/>
      <c r="AD899" s="4"/>
      <c r="AE899" s="4"/>
      <c r="AF899" s="4"/>
      <c r="AG899" s="4"/>
    </row>
    <row r="900" spans="1:33" x14ac:dyDescent="0.25">
      <c r="A900" s="57">
        <v>42255.362834687498</v>
      </c>
      <c r="B900" s="32" t="s">
        <v>280</v>
      </c>
      <c r="C900" s="32" t="s">
        <v>6878</v>
      </c>
      <c r="D900" s="32" t="s">
        <v>6879</v>
      </c>
      <c r="E900" s="32" t="s">
        <v>6880</v>
      </c>
      <c r="F900" s="32" t="s">
        <v>6881</v>
      </c>
      <c r="G900" s="32" t="s">
        <v>15</v>
      </c>
      <c r="H900" s="32" t="s">
        <v>16</v>
      </c>
      <c r="I900" s="32" t="s">
        <v>260</v>
      </c>
      <c r="J900" s="35">
        <v>2450</v>
      </c>
      <c r="K900" s="35">
        <v>0</v>
      </c>
      <c r="L900" s="35">
        <v>0</v>
      </c>
      <c r="M900" s="35">
        <v>0</v>
      </c>
      <c r="N900" s="32" t="s">
        <v>17</v>
      </c>
      <c r="O900" s="32" t="s">
        <v>18</v>
      </c>
      <c r="P900" s="32">
        <v>1</v>
      </c>
      <c r="Q900" s="32"/>
      <c r="R900" s="39">
        <f t="shared" si="28"/>
        <v>1509</v>
      </c>
      <c r="S900" s="5" t="s">
        <v>51</v>
      </c>
      <c r="T900" s="5" t="s">
        <v>64</v>
      </c>
      <c r="U900" s="2"/>
      <c r="V900" s="2" t="str">
        <f>IF($J900+$L900=0,"nil",IF(OR($B900="TCU-WS",$B900=""),"non comm",IF(OR($G900="contract_cover",$H900="fixed price"),VLOOKUP($I900,'[1]mapping 2015'!$A:$B,2,FALSE),VLOOKUP($G900,'[1]mapping 2015'!$A:$B,2,FALSE))))</f>
        <v>SBM 2.2 HMA</v>
      </c>
      <c r="W900" s="37">
        <f>IF(OR(V900="non comm",V900="nil",J900=0),0,IF(V900="SBM 2.1 IIPS",J900*VLOOKUP(N900,'[2]NGP%'!$C:$D,2,FALSE),J900*SUMIFS('[2]NGP%'!$D:$D,'[2]NGP%'!$A:$A,V900,'[2]NGP%'!$B:$B,AA900)))</f>
        <v>1200.5</v>
      </c>
      <c r="X900" s="37">
        <f>IF(OR(V900="non comm",V900="nil",J900=0),0,IF(V900="SBM 2.1 IIPS",J900*VLOOKUP(N900,'[2]NGP%'!$C:$E,3,FALSE),J900*SUMIFS('[2]NGP%'!$E:$E,'[2]NGP%'!$A:$A,V900,'[2]NGP%'!$B:$B,AA900)))</f>
        <v>1200.5</v>
      </c>
      <c r="Y900" s="32"/>
      <c r="Z900" s="54" t="str">
        <f>IF(MID(H900,1,4)="Item","Nil",IF(G900="contract_cover",VLOOKUP(I900,'svc type'!C:D,2,FALSE),VLOOKUP(G900,'svc type'!A:D,4,FALSE)))</f>
        <v>HMA</v>
      </c>
      <c r="AA900" s="4" t="str">
        <f>IF(B900="","",VLOOKUP(B900,Sector!C:D,2,FALSE))</f>
        <v>STC</v>
      </c>
      <c r="AB900" s="4" t="str">
        <f t="shared" si="29"/>
        <v>david.koh</v>
      </c>
      <c r="AC900" s="4"/>
      <c r="AD900" s="4"/>
      <c r="AE900" s="4"/>
      <c r="AF900" s="4"/>
      <c r="AG900" s="4"/>
    </row>
    <row r="901" spans="1:33" x14ac:dyDescent="0.25">
      <c r="A901" s="57">
        <v>42255.362834687498</v>
      </c>
      <c r="B901" s="32" t="s">
        <v>280</v>
      </c>
      <c r="C901" s="32" t="s">
        <v>6878</v>
      </c>
      <c r="D901" s="32" t="s">
        <v>6879</v>
      </c>
      <c r="E901" s="32" t="s">
        <v>6880</v>
      </c>
      <c r="F901" s="32" t="s">
        <v>6881</v>
      </c>
      <c r="G901" s="32" t="s">
        <v>2166</v>
      </c>
      <c r="H901" s="32" t="s">
        <v>6882</v>
      </c>
      <c r="I901" s="32" t="s">
        <v>260</v>
      </c>
      <c r="J901" s="35">
        <v>0</v>
      </c>
      <c r="K901" s="35">
        <v>0</v>
      </c>
      <c r="L901" s="35">
        <v>0</v>
      </c>
      <c r="M901" s="35">
        <v>0</v>
      </c>
      <c r="N901" s="32" t="s">
        <v>17</v>
      </c>
      <c r="O901" s="32" t="s">
        <v>18</v>
      </c>
      <c r="P901" s="32">
        <v>1</v>
      </c>
      <c r="Q901" s="32"/>
      <c r="R901" s="39">
        <f t="shared" si="28"/>
        <v>1509</v>
      </c>
      <c r="S901" s="5" t="s">
        <v>51</v>
      </c>
      <c r="T901" s="5" t="s">
        <v>64</v>
      </c>
      <c r="U901" s="2"/>
      <c r="V901" s="2" t="str">
        <f>IF($J901+$L901=0,"nil",IF(OR($B901="TCU-WS",$B901=""),"non comm",IF(OR($G901="contract_cover",$H901="fixed price"),VLOOKUP($I901,'[1]mapping 2015'!$A:$B,2,FALSE),VLOOKUP($G901,'[1]mapping 2015'!$A:$B,2,FALSE))))</f>
        <v>nil</v>
      </c>
      <c r="W901" s="37">
        <f>IF(OR(V901="non comm",V901="nil",J901=0),0,IF(V901="SBM 2.1 IIPS",J901*VLOOKUP(N901,'[2]NGP%'!$C:$D,2,FALSE),J901*SUMIFS('[2]NGP%'!$D:$D,'[2]NGP%'!$A:$A,V901,'[2]NGP%'!$B:$B,AA901)))</f>
        <v>0</v>
      </c>
      <c r="X901" s="37">
        <f>IF(OR(V901="non comm",V901="nil",J901=0),0,IF(V901="SBM 2.1 IIPS",J901*VLOOKUP(N901,'[2]NGP%'!$C:$E,3,FALSE),J901*SUMIFS('[2]NGP%'!$E:$E,'[2]NGP%'!$A:$A,V901,'[2]NGP%'!$B:$B,AA901)))</f>
        <v>0</v>
      </c>
      <c r="Y901" s="32"/>
      <c r="Z901" s="54" t="str">
        <f>IF(MID(H901,1,4)="Item","Nil",IF(G901="contract_cover",VLOOKUP(I901,'svc type'!C:D,2,FALSE),VLOOKUP(G901,'svc type'!A:D,4,FALSE)))</f>
        <v>Nil</v>
      </c>
      <c r="AA901" s="4" t="str">
        <f>IF(B901="","",VLOOKUP(B901,Sector!C:D,2,FALSE))</f>
        <v>STC</v>
      </c>
      <c r="AB901" s="4" t="str">
        <f t="shared" si="29"/>
        <v>david.koh</v>
      </c>
      <c r="AC901" s="4"/>
      <c r="AD901" s="4"/>
      <c r="AE901" s="4"/>
      <c r="AF901" s="4"/>
      <c r="AG901" s="4"/>
    </row>
    <row r="902" spans="1:33" x14ac:dyDescent="0.25">
      <c r="A902" s="57">
        <v>42255.362834687498</v>
      </c>
      <c r="B902" s="32" t="s">
        <v>280</v>
      </c>
      <c r="C902" s="32" t="s">
        <v>6878</v>
      </c>
      <c r="D902" s="32" t="s">
        <v>6879</v>
      </c>
      <c r="E902" s="32" t="s">
        <v>6880</v>
      </c>
      <c r="F902" s="32" t="s">
        <v>6881</v>
      </c>
      <c r="G902" s="32" t="s">
        <v>381</v>
      </c>
      <c r="H902" s="32" t="s">
        <v>6883</v>
      </c>
      <c r="I902" s="32" t="s">
        <v>260</v>
      </c>
      <c r="J902" s="35">
        <v>0</v>
      </c>
      <c r="K902" s="35">
        <v>0</v>
      </c>
      <c r="L902" s="35">
        <v>0</v>
      </c>
      <c r="M902" s="35">
        <v>0</v>
      </c>
      <c r="N902" s="32" t="s">
        <v>17</v>
      </c>
      <c r="O902" s="32" t="s">
        <v>18</v>
      </c>
      <c r="P902" s="32">
        <v>1</v>
      </c>
      <c r="Q902" s="32"/>
      <c r="R902" s="39">
        <f t="shared" si="28"/>
        <v>1509</v>
      </c>
      <c r="S902" s="5" t="s">
        <v>51</v>
      </c>
      <c r="T902" s="5" t="s">
        <v>64</v>
      </c>
      <c r="U902" s="2"/>
      <c r="V902" s="2" t="str">
        <f>IF($J902+$L902=0,"nil",IF(OR($B902="TCU-WS",$B902=""),"non comm",IF(OR($G902="contract_cover",$H902="fixed price"),VLOOKUP($I902,'[1]mapping 2015'!$A:$B,2,FALSE),VLOOKUP($G902,'[1]mapping 2015'!$A:$B,2,FALSE))))</f>
        <v>nil</v>
      </c>
      <c r="W902" s="37">
        <f>IF(OR(V902="non comm",V902="nil",J902=0),0,IF(V902="SBM 2.1 IIPS",J902*VLOOKUP(N902,'[2]NGP%'!$C:$D,2,FALSE),J902*SUMIFS('[2]NGP%'!$D:$D,'[2]NGP%'!$A:$A,V902,'[2]NGP%'!$B:$B,AA902)))</f>
        <v>0</v>
      </c>
      <c r="X902" s="37">
        <f>IF(OR(V902="non comm",V902="nil",J902=0),0,IF(V902="SBM 2.1 IIPS",J902*VLOOKUP(N902,'[2]NGP%'!$C:$E,3,FALSE),J902*SUMIFS('[2]NGP%'!$E:$E,'[2]NGP%'!$A:$A,V902,'[2]NGP%'!$B:$B,AA902)))</f>
        <v>0</v>
      </c>
      <c r="Y902" s="32"/>
      <c r="Z902" s="54" t="str">
        <f>IF(MID(H902,1,4)="Item","Nil",IF(G902="contract_cover",VLOOKUP(I902,'svc type'!C:D,2,FALSE),VLOOKUP(G902,'svc type'!A:D,4,FALSE)))</f>
        <v>Nil</v>
      </c>
      <c r="AA902" s="4" t="str">
        <f>IF(B902="","",VLOOKUP(B902,Sector!C:D,2,FALSE))</f>
        <v>STC</v>
      </c>
      <c r="AB902" s="4" t="str">
        <f t="shared" si="29"/>
        <v>david.koh</v>
      </c>
      <c r="AC902" s="4"/>
      <c r="AD902" s="4"/>
      <c r="AE902" s="4"/>
      <c r="AF902" s="4"/>
      <c r="AG902" s="4"/>
    </row>
    <row r="903" spans="1:33" x14ac:dyDescent="0.25">
      <c r="A903" s="57">
        <v>42255.362834687498</v>
      </c>
      <c r="B903" s="32" t="s">
        <v>280</v>
      </c>
      <c r="C903" s="32" t="s">
        <v>6878</v>
      </c>
      <c r="D903" s="32" t="s">
        <v>6879</v>
      </c>
      <c r="E903" s="32" t="s">
        <v>6880</v>
      </c>
      <c r="F903" s="32" t="s">
        <v>6881</v>
      </c>
      <c r="G903" s="32" t="s">
        <v>6884</v>
      </c>
      <c r="H903" s="32" t="s">
        <v>6885</v>
      </c>
      <c r="I903" s="32" t="s">
        <v>260</v>
      </c>
      <c r="J903" s="35">
        <v>0</v>
      </c>
      <c r="K903" s="35">
        <v>0</v>
      </c>
      <c r="L903" s="35">
        <v>0</v>
      </c>
      <c r="M903" s="35">
        <v>0</v>
      </c>
      <c r="N903" s="32" t="s">
        <v>17</v>
      </c>
      <c r="O903" s="32" t="s">
        <v>18</v>
      </c>
      <c r="P903" s="32">
        <v>1</v>
      </c>
      <c r="Q903" s="32"/>
      <c r="R903" s="39">
        <f t="shared" si="28"/>
        <v>1509</v>
      </c>
      <c r="S903" s="5" t="s">
        <v>51</v>
      </c>
      <c r="T903" s="5" t="s">
        <v>64</v>
      </c>
      <c r="U903" s="2"/>
      <c r="V903" s="2" t="str">
        <f>IF($J903+$L903=0,"nil",IF(OR($B903="TCU-WS",$B903=""),"non comm",IF(OR($G903="contract_cover",$H903="fixed price"),VLOOKUP($I903,'[1]mapping 2015'!$A:$B,2,FALSE),VLOOKUP($G903,'[1]mapping 2015'!$A:$B,2,FALSE))))</f>
        <v>nil</v>
      </c>
      <c r="W903" s="37">
        <f>IF(OR(V903="non comm",V903="nil",J903=0),0,IF(V903="SBM 2.1 IIPS",J903*VLOOKUP(N903,'[2]NGP%'!$C:$D,2,FALSE),J903*SUMIFS('[2]NGP%'!$D:$D,'[2]NGP%'!$A:$A,V903,'[2]NGP%'!$B:$B,AA903)))</f>
        <v>0</v>
      </c>
      <c r="X903" s="37">
        <f>IF(OR(V903="non comm",V903="nil",J903=0),0,IF(V903="SBM 2.1 IIPS",J903*VLOOKUP(N903,'[2]NGP%'!$C:$E,3,FALSE),J903*SUMIFS('[2]NGP%'!$E:$E,'[2]NGP%'!$A:$A,V903,'[2]NGP%'!$B:$B,AA903)))</f>
        <v>0</v>
      </c>
      <c r="Y903" s="32"/>
      <c r="Z903" s="54" t="str">
        <f>IF(MID(H903,1,4)="Item","Nil",IF(G903="contract_cover",VLOOKUP(I903,'svc type'!C:D,2,FALSE),VLOOKUP(G903,'svc type'!A:D,4,FALSE)))</f>
        <v>Nil</v>
      </c>
      <c r="AA903" s="4" t="str">
        <f>IF(B903="","",VLOOKUP(B903,Sector!C:D,2,FALSE))</f>
        <v>STC</v>
      </c>
      <c r="AB903" s="4" t="str">
        <f t="shared" si="29"/>
        <v>david.koh</v>
      </c>
      <c r="AC903" s="4"/>
      <c r="AD903" s="4"/>
      <c r="AE903" s="4"/>
      <c r="AF903" s="4"/>
      <c r="AG903" s="4"/>
    </row>
    <row r="904" spans="1:33" x14ac:dyDescent="0.25">
      <c r="A904" s="57">
        <v>42255.362834687498</v>
      </c>
      <c r="B904" s="32" t="s">
        <v>280</v>
      </c>
      <c r="C904" s="32" t="s">
        <v>6878</v>
      </c>
      <c r="D904" s="32" t="s">
        <v>6879</v>
      </c>
      <c r="E904" s="32" t="s">
        <v>6880</v>
      </c>
      <c r="F904" s="32" t="s">
        <v>6881</v>
      </c>
      <c r="G904" s="32" t="s">
        <v>6886</v>
      </c>
      <c r="H904" s="32" t="s">
        <v>6887</v>
      </c>
      <c r="I904" s="32" t="s">
        <v>260</v>
      </c>
      <c r="J904" s="35">
        <v>0</v>
      </c>
      <c r="K904" s="35">
        <v>0</v>
      </c>
      <c r="L904" s="35">
        <v>0</v>
      </c>
      <c r="M904" s="35">
        <v>0</v>
      </c>
      <c r="N904" s="32" t="s">
        <v>17</v>
      </c>
      <c r="O904" s="32" t="s">
        <v>18</v>
      </c>
      <c r="P904" s="32">
        <v>1</v>
      </c>
      <c r="Q904" s="32"/>
      <c r="R904" s="39">
        <f t="shared" si="28"/>
        <v>1509</v>
      </c>
      <c r="S904" s="5" t="s">
        <v>51</v>
      </c>
      <c r="T904" s="5" t="s">
        <v>64</v>
      </c>
      <c r="U904" s="2"/>
      <c r="V904" s="2" t="str">
        <f>IF($J904+$L904=0,"nil",IF(OR($B904="TCU-WS",$B904=""),"non comm",IF(OR($G904="contract_cover",$H904="fixed price"),VLOOKUP($I904,'[1]mapping 2015'!$A:$B,2,FALSE),VLOOKUP($G904,'[1]mapping 2015'!$A:$B,2,FALSE))))</f>
        <v>nil</v>
      </c>
      <c r="W904" s="37">
        <f>IF(OR(V904="non comm",V904="nil",J904=0),0,IF(V904="SBM 2.1 IIPS",J904*VLOOKUP(N904,'[2]NGP%'!$C:$D,2,FALSE),J904*SUMIFS('[2]NGP%'!$D:$D,'[2]NGP%'!$A:$A,V904,'[2]NGP%'!$B:$B,AA904)))</f>
        <v>0</v>
      </c>
      <c r="X904" s="37">
        <f>IF(OR(V904="non comm",V904="nil",J904=0),0,IF(V904="SBM 2.1 IIPS",J904*VLOOKUP(N904,'[2]NGP%'!$C:$E,3,FALSE),J904*SUMIFS('[2]NGP%'!$E:$E,'[2]NGP%'!$A:$A,V904,'[2]NGP%'!$B:$B,AA904)))</f>
        <v>0</v>
      </c>
      <c r="Y904" s="32"/>
      <c r="Z904" s="54" t="str">
        <f>IF(MID(H904,1,4)="Item","Nil",IF(G904="contract_cover",VLOOKUP(I904,'svc type'!C:D,2,FALSE),VLOOKUP(G904,'svc type'!A:D,4,FALSE)))</f>
        <v>Nil</v>
      </c>
      <c r="AA904" s="4" t="str">
        <f>IF(B904="","",VLOOKUP(B904,Sector!C:D,2,FALSE))</f>
        <v>STC</v>
      </c>
      <c r="AB904" s="4" t="str">
        <f t="shared" si="29"/>
        <v>david.koh</v>
      </c>
      <c r="AC904" s="4"/>
      <c r="AD904" s="4"/>
      <c r="AE904" s="4"/>
      <c r="AF904" s="4"/>
      <c r="AG904" s="4"/>
    </row>
    <row r="905" spans="1:33" x14ac:dyDescent="0.25">
      <c r="A905" s="57">
        <v>42255.365863541665</v>
      </c>
      <c r="B905" s="32" t="s">
        <v>337</v>
      </c>
      <c r="C905" s="32" t="s">
        <v>5761</v>
      </c>
      <c r="D905" s="32" t="s">
        <v>5762</v>
      </c>
      <c r="E905" s="32" t="s">
        <v>6888</v>
      </c>
      <c r="F905" s="32" t="s">
        <v>6889</v>
      </c>
      <c r="G905" s="32" t="s">
        <v>28</v>
      </c>
      <c r="H905" s="32" t="s">
        <v>6890</v>
      </c>
      <c r="I905" s="32" t="s">
        <v>265</v>
      </c>
      <c r="J905" s="35">
        <v>0</v>
      </c>
      <c r="K905" s="35">
        <v>0</v>
      </c>
      <c r="L905" s="35">
        <v>0</v>
      </c>
      <c r="M905" s="35">
        <v>0</v>
      </c>
      <c r="N905" s="32" t="s">
        <v>17</v>
      </c>
      <c r="O905" s="32" t="s">
        <v>18</v>
      </c>
      <c r="P905" s="32">
        <v>1</v>
      </c>
      <c r="Q905" s="32" t="s">
        <v>5763</v>
      </c>
      <c r="R905" s="39">
        <f t="shared" si="28"/>
        <v>1509</v>
      </c>
      <c r="S905" s="5" t="s">
        <v>51</v>
      </c>
      <c r="T905" s="5" t="s">
        <v>64</v>
      </c>
      <c r="U905" s="2"/>
      <c r="V905" s="2" t="str">
        <f>IF($J905+$L905=0,"nil",IF(OR($B905="TCU-WS",$B905=""),"non comm",IF(OR($G905="contract_cover",$H905="fixed price"),VLOOKUP($I905,'[1]mapping 2015'!$A:$B,2,FALSE),VLOOKUP($G905,'[1]mapping 2015'!$A:$B,2,FALSE))))</f>
        <v>nil</v>
      </c>
      <c r="W905" s="37">
        <f>IF(OR(V905="non comm",V905="nil",J905=0),0,IF(V905="SBM 2.1 IIPS",J905*VLOOKUP(N905,'[2]NGP%'!$C:$D,2,FALSE),J905*SUMIFS('[2]NGP%'!$D:$D,'[2]NGP%'!$A:$A,V905,'[2]NGP%'!$B:$B,AA905)))</f>
        <v>0</v>
      </c>
      <c r="X905" s="37">
        <f>IF(OR(V905="non comm",V905="nil",J905=0),0,IF(V905="SBM 2.1 IIPS",J905*VLOOKUP(N905,'[2]NGP%'!$C:$E,3,FALSE),J905*SUMIFS('[2]NGP%'!$E:$E,'[2]NGP%'!$A:$A,V905,'[2]NGP%'!$B:$B,AA905)))</f>
        <v>0</v>
      </c>
      <c r="Y905" s="32"/>
      <c r="Z905" s="54" t="str">
        <f>IF(MID(H905,1,4)="Item","Nil",IF(G905="contract_cover",VLOOKUP(I905,'svc type'!C:D,2,FALSE),VLOOKUP(G905,'svc type'!A:D,4,FALSE)))</f>
        <v>Nil</v>
      </c>
      <c r="AA905" s="4" t="str">
        <f>IF(B905="","",VLOOKUP(B905,Sector!C:D,2,FALSE))</f>
        <v>ENT</v>
      </c>
      <c r="AB905" s="4" t="str">
        <f t="shared" si="29"/>
        <v>herman.widjaja</v>
      </c>
      <c r="AC905" s="4"/>
      <c r="AD905" s="4"/>
      <c r="AE905" s="4"/>
      <c r="AF905" s="4"/>
      <c r="AG905" s="4"/>
    </row>
    <row r="906" spans="1:33" x14ac:dyDescent="0.25">
      <c r="A906" s="57">
        <v>42255.365863541665</v>
      </c>
      <c r="B906" s="32" t="s">
        <v>337</v>
      </c>
      <c r="C906" s="32" t="s">
        <v>5761</v>
      </c>
      <c r="D906" s="32" t="s">
        <v>5762</v>
      </c>
      <c r="E906" s="32" t="s">
        <v>6888</v>
      </c>
      <c r="F906" s="32" t="s">
        <v>6889</v>
      </c>
      <c r="G906" s="32" t="s">
        <v>6891</v>
      </c>
      <c r="H906" s="32" t="s">
        <v>6892</v>
      </c>
      <c r="I906" s="32" t="s">
        <v>265</v>
      </c>
      <c r="J906" s="35">
        <v>0</v>
      </c>
      <c r="K906" s="35">
        <v>0</v>
      </c>
      <c r="L906" s="35">
        <v>0</v>
      </c>
      <c r="M906" s="35">
        <v>0</v>
      </c>
      <c r="N906" s="32" t="s">
        <v>17</v>
      </c>
      <c r="O906" s="32" t="s">
        <v>18</v>
      </c>
      <c r="P906" s="32">
        <v>1</v>
      </c>
      <c r="Q906" s="32" t="s">
        <v>5763</v>
      </c>
      <c r="R906" s="39">
        <f t="shared" si="28"/>
        <v>1509</v>
      </c>
      <c r="S906" s="5" t="s">
        <v>51</v>
      </c>
      <c r="T906" s="5" t="s">
        <v>64</v>
      </c>
      <c r="U906" s="2"/>
      <c r="V906" s="2" t="str">
        <f>IF($J906+$L906=0,"nil",IF(OR($B906="TCU-WS",$B906=""),"non comm",IF(OR($G906="contract_cover",$H906="fixed price"),VLOOKUP($I906,'[1]mapping 2015'!$A:$B,2,FALSE),VLOOKUP($G906,'[1]mapping 2015'!$A:$B,2,FALSE))))</f>
        <v>nil</v>
      </c>
      <c r="W906" s="37">
        <f>IF(OR(V906="non comm",V906="nil",J906=0),0,IF(V906="SBM 2.1 IIPS",J906*VLOOKUP(N906,'[2]NGP%'!$C:$D,2,FALSE),J906*SUMIFS('[2]NGP%'!$D:$D,'[2]NGP%'!$A:$A,V906,'[2]NGP%'!$B:$B,AA906)))</f>
        <v>0</v>
      </c>
      <c r="X906" s="37">
        <f>IF(OR(V906="non comm",V906="nil",J906=0),0,IF(V906="SBM 2.1 IIPS",J906*VLOOKUP(N906,'[2]NGP%'!$C:$E,3,FALSE),J906*SUMIFS('[2]NGP%'!$E:$E,'[2]NGP%'!$A:$A,V906,'[2]NGP%'!$B:$B,AA906)))</f>
        <v>0</v>
      </c>
      <c r="Y906" s="32"/>
      <c r="Z906" s="54" t="str">
        <f>IF(MID(H906,1,4)="Item","Nil",IF(G906="contract_cover",VLOOKUP(I906,'svc type'!C:D,2,FALSE),VLOOKUP(G906,'svc type'!A:D,4,FALSE)))</f>
        <v>Nil</v>
      </c>
      <c r="AA906" s="4" t="str">
        <f>IF(B906="","",VLOOKUP(B906,Sector!C:D,2,FALSE))</f>
        <v>ENT</v>
      </c>
      <c r="AB906" s="4" t="str">
        <f t="shared" si="29"/>
        <v>herman.widjaja</v>
      </c>
      <c r="AC906" s="4"/>
      <c r="AD906" s="4"/>
      <c r="AE906" s="4"/>
      <c r="AF906" s="4"/>
      <c r="AG906" s="4"/>
    </row>
    <row r="907" spans="1:33" x14ac:dyDescent="0.25">
      <c r="A907" s="57">
        <v>42255.365863541665</v>
      </c>
      <c r="B907" s="32" t="s">
        <v>337</v>
      </c>
      <c r="C907" s="32" t="s">
        <v>5761</v>
      </c>
      <c r="D907" s="32" t="s">
        <v>5762</v>
      </c>
      <c r="E907" s="32" t="s">
        <v>6888</v>
      </c>
      <c r="F907" s="32" t="s">
        <v>6889</v>
      </c>
      <c r="G907" s="32" t="s">
        <v>6891</v>
      </c>
      <c r="H907" s="32" t="s">
        <v>6893</v>
      </c>
      <c r="I907" s="32" t="s">
        <v>265</v>
      </c>
      <c r="J907" s="35">
        <v>0</v>
      </c>
      <c r="K907" s="35">
        <v>0</v>
      </c>
      <c r="L907" s="35">
        <v>0</v>
      </c>
      <c r="M907" s="35">
        <v>0</v>
      </c>
      <c r="N907" s="32" t="s">
        <v>17</v>
      </c>
      <c r="O907" s="32" t="s">
        <v>18</v>
      </c>
      <c r="P907" s="32">
        <v>1</v>
      </c>
      <c r="Q907" s="32" t="s">
        <v>5763</v>
      </c>
      <c r="R907" s="39">
        <f t="shared" si="28"/>
        <v>1509</v>
      </c>
      <c r="S907" s="5" t="s">
        <v>51</v>
      </c>
      <c r="T907" s="5" t="s">
        <v>64</v>
      </c>
      <c r="U907" s="2"/>
      <c r="V907" s="2" t="str">
        <f>IF($J907+$L907=0,"nil",IF(OR($B907="TCU-WS",$B907=""),"non comm",IF(OR($G907="contract_cover",$H907="fixed price"),VLOOKUP($I907,'[1]mapping 2015'!$A:$B,2,FALSE),VLOOKUP($G907,'[1]mapping 2015'!$A:$B,2,FALSE))))</f>
        <v>nil</v>
      </c>
      <c r="W907" s="37">
        <f>IF(OR(V907="non comm",V907="nil",J907=0),0,IF(V907="SBM 2.1 IIPS",J907*VLOOKUP(N907,'[2]NGP%'!$C:$D,2,FALSE),J907*SUMIFS('[2]NGP%'!$D:$D,'[2]NGP%'!$A:$A,V907,'[2]NGP%'!$B:$B,AA907)))</f>
        <v>0</v>
      </c>
      <c r="X907" s="37">
        <f>IF(OR(V907="non comm",V907="nil",J907=0),0,IF(V907="SBM 2.1 IIPS",J907*VLOOKUP(N907,'[2]NGP%'!$C:$E,3,FALSE),J907*SUMIFS('[2]NGP%'!$E:$E,'[2]NGP%'!$A:$A,V907,'[2]NGP%'!$B:$B,AA907)))</f>
        <v>0</v>
      </c>
      <c r="Y907" s="32"/>
      <c r="Z907" s="54" t="str">
        <f>IF(MID(H907,1,4)="Item","Nil",IF(G907="contract_cover",VLOOKUP(I907,'svc type'!C:D,2,FALSE),VLOOKUP(G907,'svc type'!A:D,4,FALSE)))</f>
        <v>Nil</v>
      </c>
      <c r="AA907" s="4" t="str">
        <f>IF(B907="","",VLOOKUP(B907,Sector!C:D,2,FALSE))</f>
        <v>ENT</v>
      </c>
      <c r="AB907" s="4" t="str">
        <f t="shared" si="29"/>
        <v>herman.widjaja</v>
      </c>
      <c r="AC907" s="4"/>
      <c r="AD907" s="4"/>
      <c r="AE907" s="4"/>
      <c r="AF907" s="4"/>
      <c r="AG907" s="4"/>
    </row>
    <row r="908" spans="1:33" x14ac:dyDescent="0.25">
      <c r="A908" s="57">
        <v>42255.365863541665</v>
      </c>
      <c r="B908" s="32" t="s">
        <v>337</v>
      </c>
      <c r="C908" s="32" t="s">
        <v>5761</v>
      </c>
      <c r="D908" s="32" t="s">
        <v>5762</v>
      </c>
      <c r="E908" s="32" t="s">
        <v>6888</v>
      </c>
      <c r="F908" s="32" t="s">
        <v>6889</v>
      </c>
      <c r="G908" s="32" t="s">
        <v>6894</v>
      </c>
      <c r="H908" s="32" t="s">
        <v>6895</v>
      </c>
      <c r="I908" s="32" t="s">
        <v>265</v>
      </c>
      <c r="J908" s="35">
        <v>0</v>
      </c>
      <c r="K908" s="35">
        <v>0</v>
      </c>
      <c r="L908" s="35">
        <v>0</v>
      </c>
      <c r="M908" s="35">
        <v>0</v>
      </c>
      <c r="N908" s="32" t="s">
        <v>17</v>
      </c>
      <c r="O908" s="32" t="s">
        <v>18</v>
      </c>
      <c r="P908" s="32">
        <v>1</v>
      </c>
      <c r="Q908" s="32" t="s">
        <v>5763</v>
      </c>
      <c r="R908" s="39">
        <f t="shared" si="28"/>
        <v>1509</v>
      </c>
      <c r="S908" s="5" t="s">
        <v>51</v>
      </c>
      <c r="T908" s="5" t="s">
        <v>64</v>
      </c>
      <c r="U908" s="2"/>
      <c r="V908" s="2" t="str">
        <f>IF($J908+$L908=0,"nil",IF(OR($B908="TCU-WS",$B908=""),"non comm",IF(OR($G908="contract_cover",$H908="fixed price"),VLOOKUP($I908,'[1]mapping 2015'!$A:$B,2,FALSE),VLOOKUP($G908,'[1]mapping 2015'!$A:$B,2,FALSE))))</f>
        <v>nil</v>
      </c>
      <c r="W908" s="37">
        <f>IF(OR(V908="non comm",V908="nil",J908=0),0,IF(V908="SBM 2.1 IIPS",J908*VLOOKUP(N908,'[2]NGP%'!$C:$D,2,FALSE),J908*SUMIFS('[2]NGP%'!$D:$D,'[2]NGP%'!$A:$A,V908,'[2]NGP%'!$B:$B,AA908)))</f>
        <v>0</v>
      </c>
      <c r="X908" s="37">
        <f>IF(OR(V908="non comm",V908="nil",J908=0),0,IF(V908="SBM 2.1 IIPS",J908*VLOOKUP(N908,'[2]NGP%'!$C:$E,3,FALSE),J908*SUMIFS('[2]NGP%'!$E:$E,'[2]NGP%'!$A:$A,V908,'[2]NGP%'!$B:$B,AA908)))</f>
        <v>0</v>
      </c>
      <c r="Y908" s="32"/>
      <c r="Z908" s="54" t="str">
        <f>IF(MID(H908,1,4)="Item","Nil",IF(G908="contract_cover",VLOOKUP(I908,'svc type'!C:D,2,FALSE),VLOOKUP(G908,'svc type'!A:D,4,FALSE)))</f>
        <v>Nil</v>
      </c>
      <c r="AA908" s="4" t="str">
        <f>IF(B908="","",VLOOKUP(B908,Sector!C:D,2,FALSE))</f>
        <v>ENT</v>
      </c>
      <c r="AB908" s="4" t="str">
        <f t="shared" si="29"/>
        <v>herman.widjaja</v>
      </c>
      <c r="AC908" s="4"/>
      <c r="AD908" s="4"/>
      <c r="AE908" s="4"/>
      <c r="AF908" s="4"/>
      <c r="AG908" s="4"/>
    </row>
    <row r="909" spans="1:33" x14ac:dyDescent="0.25">
      <c r="A909" s="57">
        <v>42255.365863541665</v>
      </c>
      <c r="B909" s="32" t="s">
        <v>337</v>
      </c>
      <c r="C909" s="32" t="s">
        <v>5761</v>
      </c>
      <c r="D909" s="32" t="s">
        <v>5762</v>
      </c>
      <c r="E909" s="32" t="s">
        <v>6888</v>
      </c>
      <c r="F909" s="32" t="s">
        <v>6889</v>
      </c>
      <c r="G909" s="32" t="s">
        <v>6894</v>
      </c>
      <c r="H909" s="32" t="s">
        <v>6896</v>
      </c>
      <c r="I909" s="32" t="s">
        <v>265</v>
      </c>
      <c r="J909" s="35">
        <v>0</v>
      </c>
      <c r="K909" s="35">
        <v>0</v>
      </c>
      <c r="L909" s="35">
        <v>0</v>
      </c>
      <c r="M909" s="35">
        <v>0</v>
      </c>
      <c r="N909" s="32" t="s">
        <v>17</v>
      </c>
      <c r="O909" s="32" t="s">
        <v>18</v>
      </c>
      <c r="P909" s="32">
        <v>1</v>
      </c>
      <c r="Q909" s="32" t="s">
        <v>5763</v>
      </c>
      <c r="R909" s="39">
        <f t="shared" si="28"/>
        <v>1509</v>
      </c>
      <c r="S909" s="5" t="s">
        <v>51</v>
      </c>
      <c r="T909" s="5" t="s">
        <v>64</v>
      </c>
      <c r="U909" s="2"/>
      <c r="V909" s="2" t="str">
        <f>IF($J909+$L909=0,"nil",IF(OR($B909="TCU-WS",$B909=""),"non comm",IF(OR($G909="contract_cover",$H909="fixed price"),VLOOKUP($I909,'[1]mapping 2015'!$A:$B,2,FALSE),VLOOKUP($G909,'[1]mapping 2015'!$A:$B,2,FALSE))))</f>
        <v>nil</v>
      </c>
      <c r="W909" s="37">
        <f>IF(OR(V909="non comm",V909="nil",J909=0),0,IF(V909="SBM 2.1 IIPS",J909*VLOOKUP(N909,'[2]NGP%'!$C:$D,2,FALSE),J909*SUMIFS('[2]NGP%'!$D:$D,'[2]NGP%'!$A:$A,V909,'[2]NGP%'!$B:$B,AA909)))</f>
        <v>0</v>
      </c>
      <c r="X909" s="37">
        <f>IF(OR(V909="non comm",V909="nil",J909=0),0,IF(V909="SBM 2.1 IIPS",J909*VLOOKUP(N909,'[2]NGP%'!$C:$E,3,FALSE),J909*SUMIFS('[2]NGP%'!$E:$E,'[2]NGP%'!$A:$A,V909,'[2]NGP%'!$B:$B,AA909)))</f>
        <v>0</v>
      </c>
      <c r="Y909" s="32"/>
      <c r="Z909" s="54" t="str">
        <f>IF(MID(H909,1,4)="Item","Nil",IF(G909="contract_cover",VLOOKUP(I909,'svc type'!C:D,2,FALSE),VLOOKUP(G909,'svc type'!A:D,4,FALSE)))</f>
        <v>Nil</v>
      </c>
      <c r="AA909" s="4" t="str">
        <f>IF(B909="","",VLOOKUP(B909,Sector!C:D,2,FALSE))</f>
        <v>ENT</v>
      </c>
      <c r="AB909" s="4" t="str">
        <f t="shared" si="29"/>
        <v>herman.widjaja</v>
      </c>
      <c r="AC909" s="4"/>
      <c r="AD909" s="4"/>
      <c r="AE909" s="4"/>
      <c r="AF909" s="4"/>
      <c r="AG909" s="4"/>
    </row>
    <row r="910" spans="1:33" x14ac:dyDescent="0.25">
      <c r="A910" s="57">
        <v>42255.365863541665</v>
      </c>
      <c r="B910" s="32" t="s">
        <v>337</v>
      </c>
      <c r="C910" s="32" t="s">
        <v>5761</v>
      </c>
      <c r="D910" s="32" t="s">
        <v>5762</v>
      </c>
      <c r="E910" s="32" t="s">
        <v>6888</v>
      </c>
      <c r="F910" s="32" t="s">
        <v>6889</v>
      </c>
      <c r="G910" s="32" t="s">
        <v>6897</v>
      </c>
      <c r="H910" s="32" t="s">
        <v>6898</v>
      </c>
      <c r="I910" s="32" t="s">
        <v>265</v>
      </c>
      <c r="J910" s="35">
        <v>0</v>
      </c>
      <c r="K910" s="35">
        <v>0</v>
      </c>
      <c r="L910" s="35">
        <v>0</v>
      </c>
      <c r="M910" s="35">
        <v>0</v>
      </c>
      <c r="N910" s="32" t="s">
        <v>17</v>
      </c>
      <c r="O910" s="32" t="s">
        <v>18</v>
      </c>
      <c r="P910" s="32">
        <v>1</v>
      </c>
      <c r="Q910" s="32" t="s">
        <v>5763</v>
      </c>
      <c r="R910" s="39">
        <f t="shared" si="28"/>
        <v>1509</v>
      </c>
      <c r="S910" s="5" t="s">
        <v>51</v>
      </c>
      <c r="T910" s="5" t="s">
        <v>64</v>
      </c>
      <c r="U910" s="2"/>
      <c r="V910" s="2" t="str">
        <f>IF($J910+$L910=0,"nil",IF(OR($B910="TCU-WS",$B910=""),"non comm",IF(OR($G910="contract_cover",$H910="fixed price"),VLOOKUP($I910,'[1]mapping 2015'!$A:$B,2,FALSE),VLOOKUP($G910,'[1]mapping 2015'!$A:$B,2,FALSE))))</f>
        <v>nil</v>
      </c>
      <c r="W910" s="37">
        <f>IF(OR(V910="non comm",V910="nil",J910=0),0,IF(V910="SBM 2.1 IIPS",J910*VLOOKUP(N910,'[2]NGP%'!$C:$D,2,FALSE),J910*SUMIFS('[2]NGP%'!$D:$D,'[2]NGP%'!$A:$A,V910,'[2]NGP%'!$B:$B,AA910)))</f>
        <v>0</v>
      </c>
      <c r="X910" s="37">
        <f>IF(OR(V910="non comm",V910="nil",J910=0),0,IF(V910="SBM 2.1 IIPS",J910*VLOOKUP(N910,'[2]NGP%'!$C:$E,3,FALSE),J910*SUMIFS('[2]NGP%'!$E:$E,'[2]NGP%'!$A:$A,V910,'[2]NGP%'!$B:$B,AA910)))</f>
        <v>0</v>
      </c>
      <c r="Y910" s="32"/>
      <c r="Z910" s="54" t="str">
        <f>IF(MID(H910,1,4)="Item","Nil",IF(G910="contract_cover",VLOOKUP(I910,'svc type'!C:D,2,FALSE),VLOOKUP(G910,'svc type'!A:D,4,FALSE)))</f>
        <v>Nil</v>
      </c>
      <c r="AA910" s="4" t="str">
        <f>IF(B910="","",VLOOKUP(B910,Sector!C:D,2,FALSE))</f>
        <v>ENT</v>
      </c>
      <c r="AB910" s="4" t="str">
        <f t="shared" si="29"/>
        <v>herman.widjaja</v>
      </c>
      <c r="AC910" s="4"/>
      <c r="AD910" s="4"/>
      <c r="AE910" s="4"/>
      <c r="AF910" s="4"/>
      <c r="AG910" s="4"/>
    </row>
    <row r="911" spans="1:33" x14ac:dyDescent="0.25">
      <c r="A911" s="57">
        <v>42255.365863541665</v>
      </c>
      <c r="B911" s="32" t="s">
        <v>337</v>
      </c>
      <c r="C911" s="32" t="s">
        <v>5761</v>
      </c>
      <c r="D911" s="32" t="s">
        <v>5762</v>
      </c>
      <c r="E911" s="32" t="s">
        <v>6888</v>
      </c>
      <c r="F911" s="32" t="s">
        <v>6889</v>
      </c>
      <c r="G911" s="32" t="s">
        <v>6897</v>
      </c>
      <c r="H911" s="32" t="s">
        <v>6899</v>
      </c>
      <c r="I911" s="32" t="s">
        <v>265</v>
      </c>
      <c r="J911" s="35">
        <v>0</v>
      </c>
      <c r="K911" s="35">
        <v>0</v>
      </c>
      <c r="L911" s="35">
        <v>0</v>
      </c>
      <c r="M911" s="35">
        <v>0</v>
      </c>
      <c r="N911" s="32" t="s">
        <v>17</v>
      </c>
      <c r="O911" s="32" t="s">
        <v>18</v>
      </c>
      <c r="P911" s="32">
        <v>1</v>
      </c>
      <c r="Q911" s="32" t="s">
        <v>5763</v>
      </c>
      <c r="R911" s="39">
        <f t="shared" si="28"/>
        <v>1509</v>
      </c>
      <c r="S911" s="5" t="s">
        <v>51</v>
      </c>
      <c r="T911" s="5" t="s">
        <v>64</v>
      </c>
      <c r="U911" s="2"/>
      <c r="V911" s="2" t="str">
        <f>IF($J911+$L911=0,"nil",IF(OR($B911="TCU-WS",$B911=""),"non comm",IF(OR($G911="contract_cover",$H911="fixed price"),VLOOKUP($I911,'[1]mapping 2015'!$A:$B,2,FALSE),VLOOKUP($G911,'[1]mapping 2015'!$A:$B,2,FALSE))))</f>
        <v>nil</v>
      </c>
      <c r="W911" s="37">
        <f>IF(OR(V911="non comm",V911="nil",J911=0),0,IF(V911="SBM 2.1 IIPS",J911*VLOOKUP(N911,'[2]NGP%'!$C:$D,2,FALSE),J911*SUMIFS('[2]NGP%'!$D:$D,'[2]NGP%'!$A:$A,V911,'[2]NGP%'!$B:$B,AA911)))</f>
        <v>0</v>
      </c>
      <c r="X911" s="37">
        <f>IF(OR(V911="non comm",V911="nil",J911=0),0,IF(V911="SBM 2.1 IIPS",J911*VLOOKUP(N911,'[2]NGP%'!$C:$E,3,FALSE),J911*SUMIFS('[2]NGP%'!$E:$E,'[2]NGP%'!$A:$A,V911,'[2]NGP%'!$B:$B,AA911)))</f>
        <v>0</v>
      </c>
      <c r="Y911" s="32"/>
      <c r="Z911" s="54" t="str">
        <f>IF(MID(H911,1,4)="Item","Nil",IF(G911="contract_cover",VLOOKUP(I911,'svc type'!C:D,2,FALSE),VLOOKUP(G911,'svc type'!A:D,4,FALSE)))</f>
        <v>Nil</v>
      </c>
      <c r="AA911" s="4" t="str">
        <f>IF(B911="","",VLOOKUP(B911,Sector!C:D,2,FALSE))</f>
        <v>ENT</v>
      </c>
      <c r="AB911" s="4" t="str">
        <f t="shared" si="29"/>
        <v>herman.widjaja</v>
      </c>
      <c r="AC911" s="4"/>
      <c r="AD911" s="4"/>
      <c r="AE911" s="4"/>
      <c r="AF911" s="4"/>
      <c r="AG911" s="4"/>
    </row>
    <row r="912" spans="1:33" x14ac:dyDescent="0.25">
      <c r="A912" s="57">
        <v>42255.365863541665</v>
      </c>
      <c r="B912" s="32" t="s">
        <v>337</v>
      </c>
      <c r="C912" s="32" t="s">
        <v>5761</v>
      </c>
      <c r="D912" s="32" t="s">
        <v>5762</v>
      </c>
      <c r="E912" s="32" t="s">
        <v>6888</v>
      </c>
      <c r="F912" s="32" t="s">
        <v>6889</v>
      </c>
      <c r="G912" s="32" t="s">
        <v>6900</v>
      </c>
      <c r="H912" s="32" t="s">
        <v>6901</v>
      </c>
      <c r="I912" s="32" t="s">
        <v>265</v>
      </c>
      <c r="J912" s="35">
        <v>0</v>
      </c>
      <c r="K912" s="35">
        <v>0</v>
      </c>
      <c r="L912" s="35">
        <v>0</v>
      </c>
      <c r="M912" s="35">
        <v>0</v>
      </c>
      <c r="N912" s="32" t="s">
        <v>17</v>
      </c>
      <c r="O912" s="32" t="s">
        <v>18</v>
      </c>
      <c r="P912" s="32">
        <v>1</v>
      </c>
      <c r="Q912" s="32" t="s">
        <v>5763</v>
      </c>
      <c r="R912" s="39">
        <f t="shared" si="28"/>
        <v>1509</v>
      </c>
      <c r="S912" s="5" t="s">
        <v>51</v>
      </c>
      <c r="T912" s="5" t="s">
        <v>64</v>
      </c>
      <c r="U912" s="2"/>
      <c r="V912" s="2" t="str">
        <f>IF($J912+$L912=0,"nil",IF(OR($B912="TCU-WS",$B912=""),"non comm",IF(OR($G912="contract_cover",$H912="fixed price"),VLOOKUP($I912,'[1]mapping 2015'!$A:$B,2,FALSE),VLOOKUP($G912,'[1]mapping 2015'!$A:$B,2,FALSE))))</f>
        <v>nil</v>
      </c>
      <c r="W912" s="37">
        <f>IF(OR(V912="non comm",V912="nil",J912=0),0,IF(V912="SBM 2.1 IIPS",J912*VLOOKUP(N912,'[2]NGP%'!$C:$D,2,FALSE),J912*SUMIFS('[2]NGP%'!$D:$D,'[2]NGP%'!$A:$A,V912,'[2]NGP%'!$B:$B,AA912)))</f>
        <v>0</v>
      </c>
      <c r="X912" s="37">
        <f>IF(OR(V912="non comm",V912="nil",J912=0),0,IF(V912="SBM 2.1 IIPS",J912*VLOOKUP(N912,'[2]NGP%'!$C:$E,3,FALSE),J912*SUMIFS('[2]NGP%'!$E:$E,'[2]NGP%'!$A:$A,V912,'[2]NGP%'!$B:$B,AA912)))</f>
        <v>0</v>
      </c>
      <c r="Y912" s="32"/>
      <c r="Z912" s="54" t="str">
        <f>IF(MID(H912,1,4)="Item","Nil",IF(G912="contract_cover",VLOOKUP(I912,'svc type'!C:D,2,FALSE),VLOOKUP(G912,'svc type'!A:D,4,FALSE)))</f>
        <v>Nil</v>
      </c>
      <c r="AA912" s="4" t="str">
        <f>IF(B912="","",VLOOKUP(B912,Sector!C:D,2,FALSE))</f>
        <v>ENT</v>
      </c>
      <c r="AB912" s="4" t="str">
        <f t="shared" si="29"/>
        <v>herman.widjaja</v>
      </c>
      <c r="AC912" s="4"/>
      <c r="AD912" s="4"/>
      <c r="AE912" s="4"/>
      <c r="AF912" s="4"/>
      <c r="AG912" s="4"/>
    </row>
    <row r="913" spans="1:33" x14ac:dyDescent="0.25">
      <c r="A913" s="57">
        <v>42255.365863541665</v>
      </c>
      <c r="B913" s="32" t="s">
        <v>337</v>
      </c>
      <c r="C913" s="32" t="s">
        <v>5761</v>
      </c>
      <c r="D913" s="32" t="s">
        <v>5762</v>
      </c>
      <c r="E913" s="32" t="s">
        <v>6888</v>
      </c>
      <c r="F913" s="32" t="s">
        <v>6889</v>
      </c>
      <c r="G913" s="32" t="s">
        <v>6900</v>
      </c>
      <c r="H913" s="32" t="s">
        <v>6902</v>
      </c>
      <c r="I913" s="32" t="s">
        <v>265</v>
      </c>
      <c r="J913" s="35">
        <v>0</v>
      </c>
      <c r="K913" s="35">
        <v>0</v>
      </c>
      <c r="L913" s="35">
        <v>0</v>
      </c>
      <c r="M913" s="35">
        <v>0</v>
      </c>
      <c r="N913" s="32" t="s">
        <v>17</v>
      </c>
      <c r="O913" s="32" t="s">
        <v>18</v>
      </c>
      <c r="P913" s="32">
        <v>1</v>
      </c>
      <c r="Q913" s="32" t="s">
        <v>5763</v>
      </c>
      <c r="R913" s="39">
        <f t="shared" si="28"/>
        <v>1509</v>
      </c>
      <c r="S913" s="5" t="s">
        <v>51</v>
      </c>
      <c r="T913" s="5" t="s">
        <v>64</v>
      </c>
      <c r="U913" s="2"/>
      <c r="V913" s="2" t="str">
        <f>IF($J913+$L913=0,"nil",IF(OR($B913="TCU-WS",$B913=""),"non comm",IF(OR($G913="contract_cover",$H913="fixed price"),VLOOKUP($I913,'[1]mapping 2015'!$A:$B,2,FALSE),VLOOKUP($G913,'[1]mapping 2015'!$A:$B,2,FALSE))))</f>
        <v>nil</v>
      </c>
      <c r="W913" s="37">
        <f>IF(OR(V913="non comm",V913="nil",J913=0),0,IF(V913="SBM 2.1 IIPS",J913*VLOOKUP(N913,'[2]NGP%'!$C:$D,2,FALSE),J913*SUMIFS('[2]NGP%'!$D:$D,'[2]NGP%'!$A:$A,V913,'[2]NGP%'!$B:$B,AA913)))</f>
        <v>0</v>
      </c>
      <c r="X913" s="37">
        <f>IF(OR(V913="non comm",V913="nil",J913=0),0,IF(V913="SBM 2.1 IIPS",J913*VLOOKUP(N913,'[2]NGP%'!$C:$E,3,FALSE),J913*SUMIFS('[2]NGP%'!$E:$E,'[2]NGP%'!$A:$A,V913,'[2]NGP%'!$B:$B,AA913)))</f>
        <v>0</v>
      </c>
      <c r="Y913" s="32"/>
      <c r="Z913" s="54" t="str">
        <f>IF(MID(H913,1,4)="Item","Nil",IF(G913="contract_cover",VLOOKUP(I913,'svc type'!C:D,2,FALSE),VLOOKUP(G913,'svc type'!A:D,4,FALSE)))</f>
        <v>Nil</v>
      </c>
      <c r="AA913" s="4" t="str">
        <f>IF(B913="","",VLOOKUP(B913,Sector!C:D,2,FALSE))</f>
        <v>ENT</v>
      </c>
      <c r="AB913" s="4" t="str">
        <f t="shared" si="29"/>
        <v>herman.widjaja</v>
      </c>
      <c r="AC913" s="4"/>
      <c r="AD913" s="4"/>
      <c r="AE913" s="4"/>
      <c r="AF913" s="4"/>
      <c r="AG913" s="4"/>
    </row>
    <row r="914" spans="1:33" x14ac:dyDescent="0.25">
      <c r="A914" s="57">
        <v>42255.365863541665</v>
      </c>
      <c r="B914" s="32" t="s">
        <v>337</v>
      </c>
      <c r="C914" s="32" t="s">
        <v>5761</v>
      </c>
      <c r="D914" s="32" t="s">
        <v>5762</v>
      </c>
      <c r="E914" s="32" t="s">
        <v>6888</v>
      </c>
      <c r="F914" s="32" t="s">
        <v>6889</v>
      </c>
      <c r="G914" s="32" t="s">
        <v>6903</v>
      </c>
      <c r="H914" s="32" t="s">
        <v>6904</v>
      </c>
      <c r="I914" s="32" t="s">
        <v>265</v>
      </c>
      <c r="J914" s="35">
        <v>0</v>
      </c>
      <c r="K914" s="35">
        <v>0</v>
      </c>
      <c r="L914" s="35">
        <v>0</v>
      </c>
      <c r="M914" s="35">
        <v>0</v>
      </c>
      <c r="N914" s="32" t="s">
        <v>17</v>
      </c>
      <c r="O914" s="32" t="s">
        <v>18</v>
      </c>
      <c r="P914" s="32">
        <v>1</v>
      </c>
      <c r="Q914" s="32" t="s">
        <v>5763</v>
      </c>
      <c r="R914" s="39">
        <f t="shared" si="28"/>
        <v>1509</v>
      </c>
      <c r="S914" s="5" t="s">
        <v>51</v>
      </c>
      <c r="T914" s="5" t="s">
        <v>64</v>
      </c>
      <c r="U914" s="2"/>
      <c r="V914" s="2" t="str">
        <f>IF($J914+$L914=0,"nil",IF(OR($B914="TCU-WS",$B914=""),"non comm",IF(OR($G914="contract_cover",$H914="fixed price"),VLOOKUP($I914,'[1]mapping 2015'!$A:$B,2,FALSE),VLOOKUP($G914,'[1]mapping 2015'!$A:$B,2,FALSE))))</f>
        <v>nil</v>
      </c>
      <c r="W914" s="37">
        <f>IF(OR(V914="non comm",V914="nil",J914=0),0,IF(V914="SBM 2.1 IIPS",J914*VLOOKUP(N914,'[2]NGP%'!$C:$D,2,FALSE),J914*SUMIFS('[2]NGP%'!$D:$D,'[2]NGP%'!$A:$A,V914,'[2]NGP%'!$B:$B,AA914)))</f>
        <v>0</v>
      </c>
      <c r="X914" s="37">
        <f>IF(OR(V914="non comm",V914="nil",J914=0),0,IF(V914="SBM 2.1 IIPS",J914*VLOOKUP(N914,'[2]NGP%'!$C:$E,3,FALSE),J914*SUMIFS('[2]NGP%'!$E:$E,'[2]NGP%'!$A:$A,V914,'[2]NGP%'!$B:$B,AA914)))</f>
        <v>0</v>
      </c>
      <c r="Y914" s="32"/>
      <c r="Z914" s="54" t="str">
        <f>IF(MID(H914,1,4)="Item","Nil",IF(G914="contract_cover",VLOOKUP(I914,'svc type'!C:D,2,FALSE),VLOOKUP(G914,'svc type'!A:D,4,FALSE)))</f>
        <v>Nil</v>
      </c>
      <c r="AA914" s="4" t="str">
        <f>IF(B914="","",VLOOKUP(B914,Sector!C:D,2,FALSE))</f>
        <v>ENT</v>
      </c>
      <c r="AB914" s="4" t="str">
        <f t="shared" si="29"/>
        <v>herman.widjaja</v>
      </c>
      <c r="AC914" s="4"/>
      <c r="AD914" s="4"/>
      <c r="AE914" s="4"/>
      <c r="AF914" s="4"/>
      <c r="AG914" s="4"/>
    </row>
    <row r="915" spans="1:33" x14ac:dyDescent="0.25">
      <c r="A915" s="57">
        <v>42255.365863541665</v>
      </c>
      <c r="B915" s="32" t="s">
        <v>337</v>
      </c>
      <c r="C915" s="32" t="s">
        <v>5761</v>
      </c>
      <c r="D915" s="32" t="s">
        <v>5762</v>
      </c>
      <c r="E915" s="32" t="s">
        <v>6888</v>
      </c>
      <c r="F915" s="32" t="s">
        <v>6889</v>
      </c>
      <c r="G915" s="32" t="s">
        <v>6903</v>
      </c>
      <c r="H915" s="32" t="s">
        <v>6905</v>
      </c>
      <c r="I915" s="32" t="s">
        <v>265</v>
      </c>
      <c r="J915" s="35">
        <v>0</v>
      </c>
      <c r="K915" s="35">
        <v>0</v>
      </c>
      <c r="L915" s="35">
        <v>0</v>
      </c>
      <c r="M915" s="35">
        <v>0</v>
      </c>
      <c r="N915" s="32" t="s">
        <v>17</v>
      </c>
      <c r="O915" s="32" t="s">
        <v>18</v>
      </c>
      <c r="P915" s="32">
        <v>1</v>
      </c>
      <c r="Q915" s="32" t="s">
        <v>5763</v>
      </c>
      <c r="R915" s="39">
        <f t="shared" si="28"/>
        <v>1509</v>
      </c>
      <c r="S915" s="5" t="s">
        <v>51</v>
      </c>
      <c r="T915" s="5" t="s">
        <v>64</v>
      </c>
      <c r="U915" s="2"/>
      <c r="V915" s="2" t="str">
        <f>IF($J915+$L915=0,"nil",IF(OR($B915="TCU-WS",$B915=""),"non comm",IF(OR($G915="contract_cover",$H915="fixed price"),VLOOKUP($I915,'[1]mapping 2015'!$A:$B,2,FALSE),VLOOKUP($G915,'[1]mapping 2015'!$A:$B,2,FALSE))))</f>
        <v>nil</v>
      </c>
      <c r="W915" s="37">
        <f>IF(OR(V915="non comm",V915="nil",J915=0),0,IF(V915="SBM 2.1 IIPS",J915*VLOOKUP(N915,'[2]NGP%'!$C:$D,2,FALSE),J915*SUMIFS('[2]NGP%'!$D:$D,'[2]NGP%'!$A:$A,V915,'[2]NGP%'!$B:$B,AA915)))</f>
        <v>0</v>
      </c>
      <c r="X915" s="37">
        <f>IF(OR(V915="non comm",V915="nil",J915=0),0,IF(V915="SBM 2.1 IIPS",J915*VLOOKUP(N915,'[2]NGP%'!$C:$E,3,FALSE),J915*SUMIFS('[2]NGP%'!$E:$E,'[2]NGP%'!$A:$A,V915,'[2]NGP%'!$B:$B,AA915)))</f>
        <v>0</v>
      </c>
      <c r="Y915" s="32"/>
      <c r="Z915" s="54" t="str">
        <f>IF(MID(H915,1,4)="Item","Nil",IF(G915="contract_cover",VLOOKUP(I915,'svc type'!C:D,2,FALSE),VLOOKUP(G915,'svc type'!A:D,4,FALSE)))</f>
        <v>Nil</v>
      </c>
      <c r="AA915" s="4" t="str">
        <f>IF(B915="","",VLOOKUP(B915,Sector!C:D,2,FALSE))</f>
        <v>ENT</v>
      </c>
      <c r="AB915" s="4" t="str">
        <f t="shared" si="29"/>
        <v>herman.widjaja</v>
      </c>
      <c r="AC915" s="4"/>
      <c r="AD915" s="4"/>
      <c r="AE915" s="4"/>
      <c r="AF915" s="4"/>
      <c r="AG915" s="4"/>
    </row>
    <row r="916" spans="1:33" x14ac:dyDescent="0.25">
      <c r="A916" s="57">
        <v>42255.365863541665</v>
      </c>
      <c r="B916" s="32" t="s">
        <v>337</v>
      </c>
      <c r="C916" s="32" t="s">
        <v>5761</v>
      </c>
      <c r="D916" s="32" t="s">
        <v>5762</v>
      </c>
      <c r="E916" s="32" t="s">
        <v>6888</v>
      </c>
      <c r="F916" s="32" t="s">
        <v>6889</v>
      </c>
      <c r="G916" s="32" t="s">
        <v>6906</v>
      </c>
      <c r="H916" s="32" t="s">
        <v>6907</v>
      </c>
      <c r="I916" s="32" t="s">
        <v>265</v>
      </c>
      <c r="J916" s="35">
        <v>0</v>
      </c>
      <c r="K916" s="35">
        <v>0</v>
      </c>
      <c r="L916" s="35">
        <v>0</v>
      </c>
      <c r="M916" s="35">
        <v>0</v>
      </c>
      <c r="N916" s="32" t="s">
        <v>17</v>
      </c>
      <c r="O916" s="32" t="s">
        <v>18</v>
      </c>
      <c r="P916" s="32">
        <v>1</v>
      </c>
      <c r="Q916" s="32" t="s">
        <v>5763</v>
      </c>
      <c r="R916" s="39">
        <f t="shared" si="28"/>
        <v>1509</v>
      </c>
      <c r="S916" s="5" t="s">
        <v>51</v>
      </c>
      <c r="T916" s="5" t="s">
        <v>64</v>
      </c>
      <c r="U916" s="2"/>
      <c r="V916" s="2" t="str">
        <f>IF($J916+$L916=0,"nil",IF(OR($B916="TCU-WS",$B916=""),"non comm",IF(OR($G916="contract_cover",$H916="fixed price"),VLOOKUP($I916,'[1]mapping 2015'!$A:$B,2,FALSE),VLOOKUP($G916,'[1]mapping 2015'!$A:$B,2,FALSE))))</f>
        <v>nil</v>
      </c>
      <c r="W916" s="37">
        <f>IF(OR(V916="non comm",V916="nil",J916=0),0,IF(V916="SBM 2.1 IIPS",J916*VLOOKUP(N916,'[2]NGP%'!$C:$D,2,FALSE),J916*SUMIFS('[2]NGP%'!$D:$D,'[2]NGP%'!$A:$A,V916,'[2]NGP%'!$B:$B,AA916)))</f>
        <v>0</v>
      </c>
      <c r="X916" s="37">
        <f>IF(OR(V916="non comm",V916="nil",J916=0),0,IF(V916="SBM 2.1 IIPS",J916*VLOOKUP(N916,'[2]NGP%'!$C:$E,3,FALSE),J916*SUMIFS('[2]NGP%'!$E:$E,'[2]NGP%'!$A:$A,V916,'[2]NGP%'!$B:$B,AA916)))</f>
        <v>0</v>
      </c>
      <c r="Y916" s="32"/>
      <c r="Z916" s="54" t="str">
        <f>IF(MID(H916,1,4)="Item","Nil",IF(G916="contract_cover",VLOOKUP(I916,'svc type'!C:D,2,FALSE),VLOOKUP(G916,'svc type'!A:D,4,FALSE)))</f>
        <v>Nil</v>
      </c>
      <c r="AA916" s="4" t="str">
        <f>IF(B916="","",VLOOKUP(B916,Sector!C:D,2,FALSE))</f>
        <v>ENT</v>
      </c>
      <c r="AB916" s="4" t="str">
        <f t="shared" si="29"/>
        <v>herman.widjaja</v>
      </c>
      <c r="AC916" s="4"/>
      <c r="AD916" s="4"/>
      <c r="AE916" s="4"/>
      <c r="AF916" s="4"/>
      <c r="AG916" s="4"/>
    </row>
    <row r="917" spans="1:33" x14ac:dyDescent="0.25">
      <c r="A917" s="57">
        <v>42255.365863541665</v>
      </c>
      <c r="B917" s="32" t="s">
        <v>337</v>
      </c>
      <c r="C917" s="32" t="s">
        <v>5761</v>
      </c>
      <c r="D917" s="32" t="s">
        <v>5762</v>
      </c>
      <c r="E917" s="32" t="s">
        <v>6888</v>
      </c>
      <c r="F917" s="32" t="s">
        <v>6889</v>
      </c>
      <c r="G917" s="32" t="s">
        <v>6906</v>
      </c>
      <c r="H917" s="32" t="s">
        <v>6908</v>
      </c>
      <c r="I917" s="32" t="s">
        <v>265</v>
      </c>
      <c r="J917" s="35">
        <v>0</v>
      </c>
      <c r="K917" s="35">
        <v>0</v>
      </c>
      <c r="L917" s="35">
        <v>0</v>
      </c>
      <c r="M917" s="35">
        <v>0</v>
      </c>
      <c r="N917" s="32" t="s">
        <v>17</v>
      </c>
      <c r="O917" s="32" t="s">
        <v>18</v>
      </c>
      <c r="P917" s="32">
        <v>1</v>
      </c>
      <c r="Q917" s="32" t="s">
        <v>5763</v>
      </c>
      <c r="R917" s="39">
        <f t="shared" si="28"/>
        <v>1509</v>
      </c>
      <c r="S917" s="5" t="s">
        <v>51</v>
      </c>
      <c r="T917" s="5" t="s">
        <v>64</v>
      </c>
      <c r="U917" s="2"/>
      <c r="V917" s="2" t="str">
        <f>IF($J917+$L917=0,"nil",IF(OR($B917="TCU-WS",$B917=""),"non comm",IF(OR($G917="contract_cover",$H917="fixed price"),VLOOKUP($I917,'[1]mapping 2015'!$A:$B,2,FALSE),VLOOKUP($G917,'[1]mapping 2015'!$A:$B,2,FALSE))))</f>
        <v>nil</v>
      </c>
      <c r="W917" s="37">
        <f>IF(OR(V917="non comm",V917="nil",J917=0),0,IF(V917="SBM 2.1 IIPS",J917*VLOOKUP(N917,'[2]NGP%'!$C:$D,2,FALSE),J917*SUMIFS('[2]NGP%'!$D:$D,'[2]NGP%'!$A:$A,V917,'[2]NGP%'!$B:$B,AA917)))</f>
        <v>0</v>
      </c>
      <c r="X917" s="37">
        <f>IF(OR(V917="non comm",V917="nil",J917=0),0,IF(V917="SBM 2.1 IIPS",J917*VLOOKUP(N917,'[2]NGP%'!$C:$E,3,FALSE),J917*SUMIFS('[2]NGP%'!$E:$E,'[2]NGP%'!$A:$A,V917,'[2]NGP%'!$B:$B,AA917)))</f>
        <v>0</v>
      </c>
      <c r="Y917" s="32"/>
      <c r="Z917" s="54" t="str">
        <f>IF(MID(H917,1,4)="Item","Nil",IF(G917="contract_cover",VLOOKUP(I917,'svc type'!C:D,2,FALSE),VLOOKUP(G917,'svc type'!A:D,4,FALSE)))</f>
        <v>Nil</v>
      </c>
      <c r="AA917" s="4" t="str">
        <f>IF(B917="","",VLOOKUP(B917,Sector!C:D,2,FALSE))</f>
        <v>ENT</v>
      </c>
      <c r="AB917" s="4" t="str">
        <f t="shared" si="29"/>
        <v>herman.widjaja</v>
      </c>
      <c r="AC917" s="4"/>
      <c r="AD917" s="4"/>
      <c r="AE917" s="4"/>
      <c r="AF917" s="4"/>
      <c r="AG917" s="4"/>
    </row>
    <row r="918" spans="1:33" x14ac:dyDescent="0.25">
      <c r="A918" s="57">
        <v>42255.372346446762</v>
      </c>
      <c r="B918" s="32"/>
      <c r="C918" s="32" t="s">
        <v>1068</v>
      </c>
      <c r="D918" s="32" t="s">
        <v>334</v>
      </c>
      <c r="E918" s="32" t="s">
        <v>6909</v>
      </c>
      <c r="F918" s="32" t="s">
        <v>6910</v>
      </c>
      <c r="G918" s="32" t="s">
        <v>58</v>
      </c>
      <c r="H918" s="32" t="s">
        <v>59</v>
      </c>
      <c r="I918" s="32" t="s">
        <v>2006</v>
      </c>
      <c r="J918" s="35">
        <v>0</v>
      </c>
      <c r="K918" s="35">
        <v>0</v>
      </c>
      <c r="L918" s="35">
        <v>0</v>
      </c>
      <c r="M918" s="35">
        <v>0</v>
      </c>
      <c r="N918" s="32" t="s">
        <v>19</v>
      </c>
      <c r="O918" s="32" t="s">
        <v>322</v>
      </c>
      <c r="P918" s="32">
        <v>0</v>
      </c>
      <c r="Q918" s="32"/>
      <c r="R918" s="39">
        <f t="shared" si="28"/>
        <v>1509</v>
      </c>
      <c r="S918" s="5" t="s">
        <v>51</v>
      </c>
      <c r="T918" s="5" t="s">
        <v>64</v>
      </c>
      <c r="U918" s="2"/>
      <c r="V918" s="2" t="str">
        <f>IF($J918+$L918=0,"nil",IF(OR($B918="TCU-WS",$B918=""),"non comm",IF(OR($G918="contract_cover",$H918="fixed price"),VLOOKUP($I918,'[1]mapping 2015'!$A:$B,2,FALSE),VLOOKUP($G918,'[1]mapping 2015'!$A:$B,2,FALSE))))</f>
        <v>nil</v>
      </c>
      <c r="W918" s="37">
        <f>IF(OR(V918="non comm",V918="nil",J918=0),0,IF(V918="SBM 2.1 IIPS",J918*VLOOKUP(N918,'[2]NGP%'!$C:$D,2,FALSE),J918*SUMIFS('[2]NGP%'!$D:$D,'[2]NGP%'!$A:$A,V918,'[2]NGP%'!$B:$B,AA918)))</f>
        <v>0</v>
      </c>
      <c r="X918" s="37">
        <f>IF(OR(V918="non comm",V918="nil",J918=0),0,IF(V918="SBM 2.1 IIPS",J918*VLOOKUP(N918,'[2]NGP%'!$C:$E,3,FALSE),J918*SUMIFS('[2]NGP%'!$E:$E,'[2]NGP%'!$A:$A,V918,'[2]NGP%'!$B:$B,AA918)))</f>
        <v>0</v>
      </c>
      <c r="Y918" s="32"/>
      <c r="Z918" s="54" t="str">
        <f>IF(MID(H918,1,4)="Item","Nil",IF(G918="contract_cover",VLOOKUP(I918,'svc type'!C:D,2,FALSE),VLOOKUP(G918,'svc type'!A:D,4,FALSE)))</f>
        <v>SVC</v>
      </c>
      <c r="AA918" s="4" t="str">
        <f>IF(B918="","",VLOOKUP(B918,Sector!C:D,2,FALSE))</f>
        <v/>
      </c>
      <c r="AB918" s="4">
        <f t="shared" si="29"/>
        <v>0</v>
      </c>
      <c r="AC918" s="4"/>
      <c r="AD918" s="4"/>
      <c r="AE918" s="4"/>
      <c r="AF918" s="4"/>
      <c r="AG918" s="4"/>
    </row>
    <row r="919" spans="1:33" x14ac:dyDescent="0.25">
      <c r="A919" s="57">
        <v>42255.406448692127</v>
      </c>
      <c r="B919" s="32" t="s">
        <v>22</v>
      </c>
      <c r="C919" s="32" t="s">
        <v>283</v>
      </c>
      <c r="D919" s="32" t="s">
        <v>282</v>
      </c>
      <c r="E919" s="32" t="s">
        <v>6911</v>
      </c>
      <c r="F919" s="32" t="s">
        <v>6912</v>
      </c>
      <c r="G919" s="32" t="s">
        <v>25</v>
      </c>
      <c r="H919" s="32" t="s">
        <v>26</v>
      </c>
      <c r="I919" s="32" t="s">
        <v>2006</v>
      </c>
      <c r="J919" s="35">
        <v>0</v>
      </c>
      <c r="K919" s="35">
        <v>0</v>
      </c>
      <c r="L919" s="35">
        <v>0</v>
      </c>
      <c r="M919" s="35">
        <v>0</v>
      </c>
      <c r="N919" s="32" t="s">
        <v>19</v>
      </c>
      <c r="O919" s="32" t="s">
        <v>24</v>
      </c>
      <c r="P919" s="32">
        <v>1</v>
      </c>
      <c r="Q919" s="32"/>
      <c r="R919" s="39">
        <f t="shared" si="28"/>
        <v>1509</v>
      </c>
      <c r="S919" s="5" t="s">
        <v>51</v>
      </c>
      <c r="T919" s="5" t="s">
        <v>64</v>
      </c>
      <c r="U919" s="2"/>
      <c r="V919" s="2" t="str">
        <f>IF($J919+$L919=0,"nil",IF(OR($B919="TCU-WS",$B919=""),"non comm",IF(OR($G919="contract_cover",$H919="fixed price"),VLOOKUP($I919,'[1]mapping 2015'!$A:$B,2,FALSE),VLOOKUP($G919,'[1]mapping 2015'!$A:$B,2,FALSE))))</f>
        <v>nil</v>
      </c>
      <c r="W919" s="37">
        <f>IF(OR(V919="non comm",V919="nil",J919=0),0,IF(V919="SBM 2.1 IIPS",J919*VLOOKUP(N919,'[2]NGP%'!$C:$D,2,FALSE),J919*SUMIFS('[2]NGP%'!$D:$D,'[2]NGP%'!$A:$A,V919,'[2]NGP%'!$B:$B,AA919)))</f>
        <v>0</v>
      </c>
      <c r="X919" s="37">
        <f>IF(OR(V919="non comm",V919="nil",J919=0),0,IF(V919="SBM 2.1 IIPS",J919*VLOOKUP(N919,'[2]NGP%'!$C:$E,3,FALSE),J919*SUMIFS('[2]NGP%'!$E:$E,'[2]NGP%'!$A:$A,V919,'[2]NGP%'!$B:$B,AA919)))</f>
        <v>0</v>
      </c>
      <c r="Y919" s="32"/>
      <c r="Z919" s="54" t="str">
        <f>IF(MID(H919,1,4)="Item","Nil",IF(G919="contract_cover",VLOOKUP(I919,'svc type'!C:D,2,FALSE),VLOOKUP(G919,'svc type'!A:D,4,FALSE)))</f>
        <v>IIPS</v>
      </c>
      <c r="AA919" s="4" t="str">
        <f>IF(B919="","",VLOOKUP(B919,Sector!C:D,2,FALSE))</f>
        <v>OTH</v>
      </c>
      <c r="AB919" s="4" t="str">
        <f t="shared" si="29"/>
        <v>TCU-WS</v>
      </c>
      <c r="AC919" s="4"/>
      <c r="AD919" s="4"/>
      <c r="AE919" s="4"/>
      <c r="AF919" s="4"/>
      <c r="AG919" s="4"/>
    </row>
    <row r="920" spans="1:33" x14ac:dyDescent="0.25">
      <c r="A920" s="57">
        <v>42255.406448692127</v>
      </c>
      <c r="B920" s="32" t="s">
        <v>22</v>
      </c>
      <c r="C920" s="32" t="s">
        <v>283</v>
      </c>
      <c r="D920" s="32" t="s">
        <v>282</v>
      </c>
      <c r="E920" s="32" t="s">
        <v>6911</v>
      </c>
      <c r="F920" s="32" t="s">
        <v>6912</v>
      </c>
      <c r="G920" s="32" t="s">
        <v>2063</v>
      </c>
      <c r="H920" s="32" t="s">
        <v>2064</v>
      </c>
      <c r="I920" s="32" t="s">
        <v>2006</v>
      </c>
      <c r="J920" s="35">
        <v>0</v>
      </c>
      <c r="K920" s="35">
        <v>140.37</v>
      </c>
      <c r="L920" s="35">
        <v>0</v>
      </c>
      <c r="M920" s="35">
        <v>0</v>
      </c>
      <c r="N920" s="32" t="s">
        <v>19</v>
      </c>
      <c r="O920" s="32" t="s">
        <v>24</v>
      </c>
      <c r="P920" s="32">
        <v>1</v>
      </c>
      <c r="Q920" s="32"/>
      <c r="R920" s="39">
        <f t="shared" si="28"/>
        <v>1509</v>
      </c>
      <c r="S920" s="5" t="s">
        <v>51</v>
      </c>
      <c r="T920" s="5" t="s">
        <v>64</v>
      </c>
      <c r="U920" s="2"/>
      <c r="V920" s="2" t="str">
        <f>IF($J920+$L920=0,"nil",IF(OR($B920="TCU-WS",$B920=""),"non comm",IF(OR($G920="contract_cover",$H920="fixed price"),VLOOKUP($I920,'[1]mapping 2015'!$A:$B,2,FALSE),VLOOKUP($G920,'[1]mapping 2015'!$A:$B,2,FALSE))))</f>
        <v>nil</v>
      </c>
      <c r="W920" s="37">
        <f>IF(OR(V920="non comm",V920="nil",J920=0),0,IF(V920="SBM 2.1 IIPS",J920*VLOOKUP(N920,'[2]NGP%'!$C:$D,2,FALSE),J920*SUMIFS('[2]NGP%'!$D:$D,'[2]NGP%'!$A:$A,V920,'[2]NGP%'!$B:$B,AA920)))</f>
        <v>0</v>
      </c>
      <c r="X920" s="37">
        <f>IF(OR(V920="non comm",V920="nil",J920=0),0,IF(V920="SBM 2.1 IIPS",J920*VLOOKUP(N920,'[2]NGP%'!$C:$E,3,FALSE),J920*SUMIFS('[2]NGP%'!$E:$E,'[2]NGP%'!$A:$A,V920,'[2]NGP%'!$B:$B,AA920)))</f>
        <v>0</v>
      </c>
      <c r="Y920" s="32"/>
      <c r="Z920" s="54" t="str">
        <f>IF(MID(H920,1,4)="Item","Nil",IF(G920="contract_cover",VLOOKUP(I920,'svc type'!C:D,2,FALSE),VLOOKUP(G920,'svc type'!A:D,4,FALSE)))</f>
        <v>Part</v>
      </c>
      <c r="AA920" s="4" t="str">
        <f>IF(B920="","",VLOOKUP(B920,Sector!C:D,2,FALSE))</f>
        <v>OTH</v>
      </c>
      <c r="AB920" s="4" t="str">
        <f t="shared" si="29"/>
        <v>TCU-WS</v>
      </c>
      <c r="AC920" s="4"/>
      <c r="AD920" s="4"/>
      <c r="AE920" s="4"/>
      <c r="AF920" s="4"/>
      <c r="AG920" s="4"/>
    </row>
    <row r="921" spans="1:33" x14ac:dyDescent="0.25">
      <c r="A921" s="57">
        <v>42255.406448692127</v>
      </c>
      <c r="B921" s="32" t="s">
        <v>22</v>
      </c>
      <c r="C921" s="32" t="s">
        <v>283</v>
      </c>
      <c r="D921" s="32" t="s">
        <v>282</v>
      </c>
      <c r="E921" s="32" t="s">
        <v>6911</v>
      </c>
      <c r="F921" s="32" t="s">
        <v>6912</v>
      </c>
      <c r="G921" s="32" t="s">
        <v>29</v>
      </c>
      <c r="H921" s="32" t="s">
        <v>30</v>
      </c>
      <c r="I921" s="32" t="s">
        <v>2006</v>
      </c>
      <c r="J921" s="35">
        <v>0</v>
      </c>
      <c r="K921" s="35">
        <v>0</v>
      </c>
      <c r="L921" s="35">
        <v>0</v>
      </c>
      <c r="M921" s="35">
        <v>4.92</v>
      </c>
      <c r="N921" s="32" t="s">
        <v>19</v>
      </c>
      <c r="O921" s="32" t="s">
        <v>24</v>
      </c>
      <c r="P921" s="32">
        <v>1</v>
      </c>
      <c r="Q921" s="32"/>
      <c r="R921" s="39">
        <f t="shared" si="28"/>
        <v>1509</v>
      </c>
      <c r="S921" s="5" t="s">
        <v>51</v>
      </c>
      <c r="T921" s="5" t="s">
        <v>64</v>
      </c>
      <c r="U921" s="2"/>
      <c r="V921" s="2" t="str">
        <f>IF($J921+$L921=0,"nil",IF(OR($B921="TCU-WS",$B921=""),"non comm",IF(OR($G921="contract_cover",$H921="fixed price"),VLOOKUP($I921,'[1]mapping 2015'!$A:$B,2,FALSE),VLOOKUP($G921,'[1]mapping 2015'!$A:$B,2,FALSE))))</f>
        <v>nil</v>
      </c>
      <c r="W921" s="37">
        <f>IF(OR(V921="non comm",V921="nil",J921=0),0,IF(V921="SBM 2.1 IIPS",J921*VLOOKUP(N921,'[2]NGP%'!$C:$D,2,FALSE),J921*SUMIFS('[2]NGP%'!$D:$D,'[2]NGP%'!$A:$A,V921,'[2]NGP%'!$B:$B,AA921)))</f>
        <v>0</v>
      </c>
      <c r="X921" s="37">
        <f>IF(OR(V921="non comm",V921="nil",J921=0),0,IF(V921="SBM 2.1 IIPS",J921*VLOOKUP(N921,'[2]NGP%'!$C:$E,3,FALSE),J921*SUMIFS('[2]NGP%'!$E:$E,'[2]NGP%'!$A:$A,V921,'[2]NGP%'!$B:$B,AA921)))</f>
        <v>0</v>
      </c>
      <c r="Y921" s="32"/>
      <c r="Z921" s="54" t="str">
        <f>IF(MID(H921,1,4)="Item","Nil",IF(G921="contract_cover",VLOOKUP(I921,'svc type'!C:D,2,FALSE),VLOOKUP(G921,'svc type'!A:D,4,FALSE)))</f>
        <v>Exp</v>
      </c>
      <c r="AA921" s="4" t="str">
        <f>IF(B921="","",VLOOKUP(B921,Sector!C:D,2,FALSE))</f>
        <v>OTH</v>
      </c>
      <c r="AB921" s="4" t="str">
        <f t="shared" si="29"/>
        <v>TCU-WS</v>
      </c>
      <c r="AC921" s="4"/>
      <c r="AD921" s="4"/>
      <c r="AE921" s="4"/>
      <c r="AF921" s="4"/>
      <c r="AG921" s="4"/>
    </row>
    <row r="922" spans="1:33" x14ac:dyDescent="0.25">
      <c r="A922" s="57">
        <v>42255.406448692127</v>
      </c>
      <c r="B922" s="32" t="s">
        <v>22</v>
      </c>
      <c r="C922" s="32" t="s">
        <v>283</v>
      </c>
      <c r="D922" s="32" t="s">
        <v>282</v>
      </c>
      <c r="E922" s="32" t="s">
        <v>6911</v>
      </c>
      <c r="F922" s="32" t="s">
        <v>6912</v>
      </c>
      <c r="G922" s="32" t="s">
        <v>380</v>
      </c>
      <c r="H922" s="32" t="s">
        <v>379</v>
      </c>
      <c r="I922" s="32" t="s">
        <v>2006</v>
      </c>
      <c r="J922" s="35">
        <v>0</v>
      </c>
      <c r="K922" s="35">
        <v>0</v>
      </c>
      <c r="L922" s="35">
        <v>0</v>
      </c>
      <c r="M922" s="35">
        <v>1</v>
      </c>
      <c r="N922" s="32" t="s">
        <v>19</v>
      </c>
      <c r="O922" s="32" t="s">
        <v>24</v>
      </c>
      <c r="P922" s="32">
        <v>1</v>
      </c>
      <c r="Q922" s="32"/>
      <c r="R922" s="39">
        <f t="shared" si="28"/>
        <v>1509</v>
      </c>
      <c r="S922" s="5" t="s">
        <v>51</v>
      </c>
      <c r="T922" s="5" t="s">
        <v>64</v>
      </c>
      <c r="U922" s="2"/>
      <c r="V922" s="2" t="str">
        <f>IF($J922+$L922=0,"nil",IF(OR($B922="TCU-WS",$B922=""),"non comm",IF(OR($G922="contract_cover",$H922="fixed price"),VLOOKUP($I922,'[1]mapping 2015'!$A:$B,2,FALSE),VLOOKUP($G922,'[1]mapping 2015'!$A:$B,2,FALSE))))</f>
        <v>nil</v>
      </c>
      <c r="W922" s="37">
        <f>IF(OR(V922="non comm",V922="nil",J922=0),0,IF(V922="SBM 2.1 IIPS",J922*VLOOKUP(N922,'[2]NGP%'!$C:$D,2,FALSE),J922*SUMIFS('[2]NGP%'!$D:$D,'[2]NGP%'!$A:$A,V922,'[2]NGP%'!$B:$B,AA922)))</f>
        <v>0</v>
      </c>
      <c r="X922" s="37">
        <f>IF(OR(V922="non comm",V922="nil",J922=0),0,IF(V922="SBM 2.1 IIPS",J922*VLOOKUP(N922,'[2]NGP%'!$C:$E,3,FALSE),J922*SUMIFS('[2]NGP%'!$E:$E,'[2]NGP%'!$A:$A,V922,'[2]NGP%'!$B:$B,AA922)))</f>
        <v>0</v>
      </c>
      <c r="Y922" s="32"/>
      <c r="Z922" s="54" t="str">
        <f>IF(MID(H922,1,4)="Item","Nil",IF(G922="contract_cover",VLOOKUP(I922,'svc type'!C:D,2,FALSE),VLOOKUP(G922,'svc type'!A:D,4,FALSE)))</f>
        <v>Exp</v>
      </c>
      <c r="AA922" s="4" t="str">
        <f>IF(B922="","",VLOOKUP(B922,Sector!C:D,2,FALSE))</f>
        <v>OTH</v>
      </c>
      <c r="AB922" s="4" t="str">
        <f t="shared" si="29"/>
        <v>TCU-WS</v>
      </c>
      <c r="AC922" s="4"/>
      <c r="AD922" s="4"/>
      <c r="AE922" s="4"/>
      <c r="AF922" s="4"/>
      <c r="AG922" s="4"/>
    </row>
    <row r="923" spans="1:33" x14ac:dyDescent="0.25">
      <c r="A923" s="57">
        <v>42255.408867557868</v>
      </c>
      <c r="B923" s="32" t="s">
        <v>22</v>
      </c>
      <c r="C923" s="32" t="s">
        <v>456</v>
      </c>
      <c r="D923" s="32" t="s">
        <v>455</v>
      </c>
      <c r="E923" s="32" t="s">
        <v>6913</v>
      </c>
      <c r="F923" s="32" t="s">
        <v>6914</v>
      </c>
      <c r="G923" s="32" t="s">
        <v>25</v>
      </c>
      <c r="H923" s="32" t="s">
        <v>26</v>
      </c>
      <c r="I923" s="32" t="s">
        <v>2006</v>
      </c>
      <c r="J923" s="35">
        <v>0</v>
      </c>
      <c r="K923" s="35">
        <v>0</v>
      </c>
      <c r="L923" s="35">
        <v>0</v>
      </c>
      <c r="M923" s="35">
        <v>0</v>
      </c>
      <c r="N923" s="32" t="s">
        <v>19</v>
      </c>
      <c r="O923" s="32" t="s">
        <v>27</v>
      </c>
      <c r="P923" s="32">
        <v>0.5</v>
      </c>
      <c r="Q923" s="32"/>
      <c r="R923" s="39">
        <f t="shared" si="28"/>
        <v>1509</v>
      </c>
      <c r="S923" s="5" t="s">
        <v>51</v>
      </c>
      <c r="T923" s="5" t="s">
        <v>64</v>
      </c>
      <c r="U923" s="2"/>
      <c r="V923" s="2" t="str">
        <f>IF($J923+$L923=0,"nil",IF(OR($B923="TCU-WS",$B923=""),"non comm",IF(OR($G923="contract_cover",$H923="fixed price"),VLOOKUP($I923,'[1]mapping 2015'!$A:$B,2,FALSE),VLOOKUP($G923,'[1]mapping 2015'!$A:$B,2,FALSE))))</f>
        <v>nil</v>
      </c>
      <c r="W923" s="37">
        <f>IF(OR(V923="non comm",V923="nil",J923=0),0,IF(V923="SBM 2.1 IIPS",J923*VLOOKUP(N923,'[2]NGP%'!$C:$D,2,FALSE),J923*SUMIFS('[2]NGP%'!$D:$D,'[2]NGP%'!$A:$A,V923,'[2]NGP%'!$B:$B,AA923)))</f>
        <v>0</v>
      </c>
      <c r="X923" s="37">
        <f>IF(OR(V923="non comm",V923="nil",J923=0),0,IF(V923="SBM 2.1 IIPS",J923*VLOOKUP(N923,'[2]NGP%'!$C:$E,3,FALSE),J923*SUMIFS('[2]NGP%'!$E:$E,'[2]NGP%'!$A:$A,V923,'[2]NGP%'!$B:$B,AA923)))</f>
        <v>0</v>
      </c>
      <c r="Y923" s="32"/>
      <c r="Z923" s="54" t="str">
        <f>IF(MID(H923,1,4)="Item","Nil",IF(G923="contract_cover",VLOOKUP(I923,'svc type'!C:D,2,FALSE),VLOOKUP(G923,'svc type'!A:D,4,FALSE)))</f>
        <v>IIPS</v>
      </c>
      <c r="AA923" s="4" t="str">
        <f>IF(B923="","",VLOOKUP(B923,Sector!C:D,2,FALSE))</f>
        <v>OTH</v>
      </c>
      <c r="AB923" s="4" t="str">
        <f t="shared" si="29"/>
        <v>TCU-WS</v>
      </c>
      <c r="AC923" s="4"/>
      <c r="AD923" s="4"/>
      <c r="AE923" s="4"/>
      <c r="AF923" s="4"/>
      <c r="AG923" s="4"/>
    </row>
    <row r="924" spans="1:33" x14ac:dyDescent="0.25">
      <c r="A924" s="57">
        <v>42255.408867557868</v>
      </c>
      <c r="B924" s="32" t="s">
        <v>22</v>
      </c>
      <c r="C924" s="32" t="s">
        <v>456</v>
      </c>
      <c r="D924" s="32" t="s">
        <v>455</v>
      </c>
      <c r="E924" s="32" t="s">
        <v>6913</v>
      </c>
      <c r="F924" s="32" t="s">
        <v>6914</v>
      </c>
      <c r="G924" s="32" t="s">
        <v>35</v>
      </c>
      <c r="H924" s="32" t="s">
        <v>38</v>
      </c>
      <c r="I924" s="32" t="s">
        <v>2006</v>
      </c>
      <c r="J924" s="35">
        <v>0</v>
      </c>
      <c r="K924" s="35">
        <v>0</v>
      </c>
      <c r="L924" s="35">
        <v>0</v>
      </c>
      <c r="M924" s="35">
        <v>14.45</v>
      </c>
      <c r="N924" s="32" t="s">
        <v>19</v>
      </c>
      <c r="O924" s="32" t="s">
        <v>27</v>
      </c>
      <c r="P924" s="32">
        <v>1</v>
      </c>
      <c r="Q924" s="32"/>
      <c r="R924" s="39">
        <f t="shared" si="28"/>
        <v>1509</v>
      </c>
      <c r="S924" s="5" t="s">
        <v>51</v>
      </c>
      <c r="T924" s="5" t="s">
        <v>64</v>
      </c>
      <c r="U924" s="2"/>
      <c r="V924" s="2" t="str">
        <f>IF($J924+$L924=0,"nil",IF(OR($B924="TCU-WS",$B924=""),"non comm",IF(OR($G924="contract_cover",$H924="fixed price"),VLOOKUP($I924,'[1]mapping 2015'!$A:$B,2,FALSE),VLOOKUP($G924,'[1]mapping 2015'!$A:$B,2,FALSE))))</f>
        <v>nil</v>
      </c>
      <c r="W924" s="37">
        <f>IF(OR(V924="non comm",V924="nil",J924=0),0,IF(V924="SBM 2.1 IIPS",J924*VLOOKUP(N924,'[2]NGP%'!$C:$D,2,FALSE),J924*SUMIFS('[2]NGP%'!$D:$D,'[2]NGP%'!$A:$A,V924,'[2]NGP%'!$B:$B,AA924)))</f>
        <v>0</v>
      </c>
      <c r="X924" s="37">
        <f>IF(OR(V924="non comm",V924="nil",J924=0),0,IF(V924="SBM 2.1 IIPS",J924*VLOOKUP(N924,'[2]NGP%'!$C:$E,3,FALSE),J924*SUMIFS('[2]NGP%'!$E:$E,'[2]NGP%'!$A:$A,V924,'[2]NGP%'!$B:$B,AA924)))</f>
        <v>0</v>
      </c>
      <c r="Y924" s="32"/>
      <c r="Z924" s="54" t="str">
        <f>IF(MID(H924,1,4)="Item","Nil",IF(G924="contract_cover",VLOOKUP(I924,'svc type'!C:D,2,FALSE),VLOOKUP(G924,'svc type'!A:D,4,FALSE)))</f>
        <v>Exp</v>
      </c>
      <c r="AA924" s="4" t="str">
        <f>IF(B924="","",VLOOKUP(B924,Sector!C:D,2,FALSE))</f>
        <v>OTH</v>
      </c>
      <c r="AB924" s="4" t="str">
        <f t="shared" si="29"/>
        <v>TCU-WS</v>
      </c>
      <c r="AC924" s="4"/>
      <c r="AD924" s="4"/>
      <c r="AE924" s="4"/>
      <c r="AF924" s="4"/>
      <c r="AG924" s="4"/>
    </row>
    <row r="925" spans="1:33" x14ac:dyDescent="0.25">
      <c r="A925" s="57">
        <v>42255.412229016205</v>
      </c>
      <c r="B925" s="32" t="s">
        <v>22</v>
      </c>
      <c r="C925" s="32" t="s">
        <v>456</v>
      </c>
      <c r="D925" s="32" t="s">
        <v>455</v>
      </c>
      <c r="E925" s="32" t="s">
        <v>6915</v>
      </c>
      <c r="F925" s="32" t="s">
        <v>6916</v>
      </c>
      <c r="G925" s="32" t="s">
        <v>25</v>
      </c>
      <c r="H925" s="32" t="s">
        <v>26</v>
      </c>
      <c r="I925" s="32" t="s">
        <v>2006</v>
      </c>
      <c r="J925" s="35">
        <v>0</v>
      </c>
      <c r="K925" s="35">
        <v>0</v>
      </c>
      <c r="L925" s="35">
        <v>0</v>
      </c>
      <c r="M925" s="35">
        <v>0</v>
      </c>
      <c r="N925" s="32" t="s">
        <v>19</v>
      </c>
      <c r="O925" s="32" t="s">
        <v>27</v>
      </c>
      <c r="P925" s="32">
        <v>3.17</v>
      </c>
      <c r="Q925" s="32"/>
      <c r="R925" s="39">
        <f t="shared" si="28"/>
        <v>1509</v>
      </c>
      <c r="S925" s="5" t="s">
        <v>51</v>
      </c>
      <c r="T925" s="5" t="s">
        <v>64</v>
      </c>
      <c r="U925" s="2"/>
      <c r="V925" s="2" t="str">
        <f>IF($J925+$L925=0,"nil",IF(OR($B925="TCU-WS",$B925=""),"non comm",IF(OR($G925="contract_cover",$H925="fixed price"),VLOOKUP($I925,'[1]mapping 2015'!$A:$B,2,FALSE),VLOOKUP($G925,'[1]mapping 2015'!$A:$B,2,FALSE))))</f>
        <v>nil</v>
      </c>
      <c r="W925" s="37">
        <f>IF(OR(V925="non comm",V925="nil",J925=0),0,IF(V925="SBM 2.1 IIPS",J925*VLOOKUP(N925,'[2]NGP%'!$C:$D,2,FALSE),J925*SUMIFS('[2]NGP%'!$D:$D,'[2]NGP%'!$A:$A,V925,'[2]NGP%'!$B:$B,AA925)))</f>
        <v>0</v>
      </c>
      <c r="X925" s="37">
        <f>IF(OR(V925="non comm",V925="nil",J925=0),0,IF(V925="SBM 2.1 IIPS",J925*VLOOKUP(N925,'[2]NGP%'!$C:$E,3,FALSE),J925*SUMIFS('[2]NGP%'!$E:$E,'[2]NGP%'!$A:$A,V925,'[2]NGP%'!$B:$B,AA925)))</f>
        <v>0</v>
      </c>
      <c r="Y925" s="32"/>
      <c r="Z925" s="54" t="str">
        <f>IF(MID(H925,1,4)="Item","Nil",IF(G925="contract_cover",VLOOKUP(I925,'svc type'!C:D,2,FALSE),VLOOKUP(G925,'svc type'!A:D,4,FALSE)))</f>
        <v>IIPS</v>
      </c>
      <c r="AA925" s="4" t="str">
        <f>IF(B925="","",VLOOKUP(B925,Sector!C:D,2,FALSE))</f>
        <v>OTH</v>
      </c>
      <c r="AB925" s="4" t="str">
        <f t="shared" si="29"/>
        <v>TCU-WS</v>
      </c>
      <c r="AC925" s="4"/>
      <c r="AD925" s="4"/>
      <c r="AE925" s="4"/>
      <c r="AF925" s="4"/>
      <c r="AG925" s="4"/>
    </row>
    <row r="926" spans="1:33" x14ac:dyDescent="0.25">
      <c r="A926" s="57">
        <v>42255.412229016205</v>
      </c>
      <c r="B926" s="32" t="s">
        <v>22</v>
      </c>
      <c r="C926" s="32" t="s">
        <v>456</v>
      </c>
      <c r="D926" s="32" t="s">
        <v>455</v>
      </c>
      <c r="E926" s="32" t="s">
        <v>6915</v>
      </c>
      <c r="F926" s="32" t="s">
        <v>6916</v>
      </c>
      <c r="G926" s="32" t="s">
        <v>25</v>
      </c>
      <c r="H926" s="32" t="s">
        <v>26</v>
      </c>
      <c r="I926" s="32" t="s">
        <v>2006</v>
      </c>
      <c r="J926" s="35">
        <v>0</v>
      </c>
      <c r="K926" s="35">
        <v>0</v>
      </c>
      <c r="L926" s="35">
        <v>0</v>
      </c>
      <c r="M926" s="35">
        <v>0</v>
      </c>
      <c r="N926" s="32" t="s">
        <v>19</v>
      </c>
      <c r="O926" s="32" t="s">
        <v>27</v>
      </c>
      <c r="P926" s="32">
        <v>3.17</v>
      </c>
      <c r="Q926" s="32"/>
      <c r="R926" s="39">
        <f t="shared" si="28"/>
        <v>1509</v>
      </c>
      <c r="S926" s="5" t="s">
        <v>51</v>
      </c>
      <c r="T926" s="5" t="s">
        <v>64</v>
      </c>
      <c r="U926" s="2"/>
      <c r="V926" s="2" t="str">
        <f>IF($J926+$L926=0,"nil",IF(OR($B926="TCU-WS",$B926=""),"non comm",IF(OR($G926="contract_cover",$H926="fixed price"),VLOOKUP($I926,'[1]mapping 2015'!$A:$B,2,FALSE),VLOOKUP($G926,'[1]mapping 2015'!$A:$B,2,FALSE))))</f>
        <v>nil</v>
      </c>
      <c r="W926" s="37">
        <f>IF(OR(V926="non comm",V926="nil",J926=0),0,IF(V926="SBM 2.1 IIPS",J926*VLOOKUP(N926,'[2]NGP%'!$C:$D,2,FALSE),J926*SUMIFS('[2]NGP%'!$D:$D,'[2]NGP%'!$A:$A,V926,'[2]NGP%'!$B:$B,AA926)))</f>
        <v>0</v>
      </c>
      <c r="X926" s="37">
        <f>IF(OR(V926="non comm",V926="nil",J926=0),0,IF(V926="SBM 2.1 IIPS",J926*VLOOKUP(N926,'[2]NGP%'!$C:$E,3,FALSE),J926*SUMIFS('[2]NGP%'!$E:$E,'[2]NGP%'!$A:$A,V926,'[2]NGP%'!$B:$B,AA926)))</f>
        <v>0</v>
      </c>
      <c r="Y926" s="32"/>
      <c r="Z926" s="54" t="str">
        <f>IF(MID(H926,1,4)="Item","Nil",IF(G926="contract_cover",VLOOKUP(I926,'svc type'!C:D,2,FALSE),VLOOKUP(G926,'svc type'!A:D,4,FALSE)))</f>
        <v>IIPS</v>
      </c>
      <c r="AA926" s="4" t="str">
        <f>IF(B926="","",VLOOKUP(B926,Sector!C:D,2,FALSE))</f>
        <v>OTH</v>
      </c>
      <c r="AB926" s="4" t="str">
        <f t="shared" si="29"/>
        <v>TCU-WS</v>
      </c>
      <c r="AC926" s="4"/>
      <c r="AD926" s="4"/>
      <c r="AE926" s="4"/>
      <c r="AF926" s="4"/>
      <c r="AG926" s="4"/>
    </row>
    <row r="927" spans="1:33" x14ac:dyDescent="0.25">
      <c r="A927" s="57">
        <v>42255.412229016205</v>
      </c>
      <c r="B927" s="32" t="s">
        <v>22</v>
      </c>
      <c r="C927" s="32" t="s">
        <v>456</v>
      </c>
      <c r="D927" s="32" t="s">
        <v>455</v>
      </c>
      <c r="E927" s="32" t="s">
        <v>6915</v>
      </c>
      <c r="F927" s="32" t="s">
        <v>6916</v>
      </c>
      <c r="G927" s="32" t="s">
        <v>35</v>
      </c>
      <c r="H927" s="32" t="s">
        <v>38</v>
      </c>
      <c r="I927" s="32" t="s">
        <v>2006</v>
      </c>
      <c r="J927" s="35">
        <v>0</v>
      </c>
      <c r="K927" s="35">
        <v>0</v>
      </c>
      <c r="L927" s="35">
        <v>0</v>
      </c>
      <c r="M927" s="35">
        <v>9.5</v>
      </c>
      <c r="N927" s="32" t="s">
        <v>19</v>
      </c>
      <c r="O927" s="32" t="s">
        <v>27</v>
      </c>
      <c r="P927" s="32">
        <v>1</v>
      </c>
      <c r="Q927" s="32"/>
      <c r="R927" s="39">
        <f t="shared" si="28"/>
        <v>1509</v>
      </c>
      <c r="S927" s="5" t="s">
        <v>51</v>
      </c>
      <c r="T927" s="5" t="s">
        <v>64</v>
      </c>
      <c r="U927" s="2"/>
      <c r="V927" s="2" t="str">
        <f>IF($J927+$L927=0,"nil",IF(OR($B927="TCU-WS",$B927=""),"non comm",IF(OR($G927="contract_cover",$H927="fixed price"),VLOOKUP($I927,'[1]mapping 2015'!$A:$B,2,FALSE),VLOOKUP($G927,'[1]mapping 2015'!$A:$B,2,FALSE))))</f>
        <v>nil</v>
      </c>
      <c r="W927" s="37">
        <f>IF(OR(V927="non comm",V927="nil",J927=0),0,IF(V927="SBM 2.1 IIPS",J927*VLOOKUP(N927,'[2]NGP%'!$C:$D,2,FALSE),J927*SUMIFS('[2]NGP%'!$D:$D,'[2]NGP%'!$A:$A,V927,'[2]NGP%'!$B:$B,AA927)))</f>
        <v>0</v>
      </c>
      <c r="X927" s="37">
        <f>IF(OR(V927="non comm",V927="nil",J927=0),0,IF(V927="SBM 2.1 IIPS",J927*VLOOKUP(N927,'[2]NGP%'!$C:$E,3,FALSE),J927*SUMIFS('[2]NGP%'!$E:$E,'[2]NGP%'!$A:$A,V927,'[2]NGP%'!$B:$B,AA927)))</f>
        <v>0</v>
      </c>
      <c r="Y927" s="32"/>
      <c r="Z927" s="54" t="str">
        <f>IF(MID(H927,1,4)="Item","Nil",IF(G927="contract_cover",VLOOKUP(I927,'svc type'!C:D,2,FALSE),VLOOKUP(G927,'svc type'!A:D,4,FALSE)))</f>
        <v>Exp</v>
      </c>
      <c r="AA927" s="4" t="str">
        <f>IF(B927="","",VLOOKUP(B927,Sector!C:D,2,FALSE))</f>
        <v>OTH</v>
      </c>
      <c r="AB927" s="4" t="str">
        <f t="shared" si="29"/>
        <v>TCU-WS</v>
      </c>
      <c r="AC927" s="4"/>
      <c r="AD927" s="4"/>
      <c r="AE927" s="4"/>
      <c r="AF927" s="4"/>
      <c r="AG927" s="4"/>
    </row>
    <row r="928" spans="1:33" x14ac:dyDescent="0.25">
      <c r="A928" s="57">
        <v>42255.412229016205</v>
      </c>
      <c r="B928" s="32" t="s">
        <v>22</v>
      </c>
      <c r="C928" s="32" t="s">
        <v>456</v>
      </c>
      <c r="D928" s="32" t="s">
        <v>455</v>
      </c>
      <c r="E928" s="32" t="s">
        <v>6915</v>
      </c>
      <c r="F928" s="32" t="s">
        <v>6916</v>
      </c>
      <c r="G928" s="32" t="s">
        <v>35</v>
      </c>
      <c r="H928" s="32" t="s">
        <v>38</v>
      </c>
      <c r="I928" s="32" t="s">
        <v>2006</v>
      </c>
      <c r="J928" s="35">
        <v>0</v>
      </c>
      <c r="K928" s="35">
        <v>0</v>
      </c>
      <c r="L928" s="35">
        <v>0</v>
      </c>
      <c r="M928" s="35">
        <v>7.5</v>
      </c>
      <c r="N928" s="32" t="s">
        <v>19</v>
      </c>
      <c r="O928" s="32" t="s">
        <v>27</v>
      </c>
      <c r="P928" s="32">
        <v>1</v>
      </c>
      <c r="Q928" s="32"/>
      <c r="R928" s="39">
        <f t="shared" si="28"/>
        <v>1509</v>
      </c>
      <c r="S928" s="5" t="s">
        <v>51</v>
      </c>
      <c r="T928" s="5" t="s">
        <v>64</v>
      </c>
      <c r="U928" s="2"/>
      <c r="V928" s="2" t="str">
        <f>IF($J928+$L928=0,"nil",IF(OR($B928="TCU-WS",$B928=""),"non comm",IF(OR($G928="contract_cover",$H928="fixed price"),VLOOKUP($I928,'[1]mapping 2015'!$A:$B,2,FALSE),VLOOKUP($G928,'[1]mapping 2015'!$A:$B,2,FALSE))))</f>
        <v>nil</v>
      </c>
      <c r="W928" s="37">
        <f>IF(OR(V928="non comm",V928="nil",J928=0),0,IF(V928="SBM 2.1 IIPS",J928*VLOOKUP(N928,'[2]NGP%'!$C:$D,2,FALSE),J928*SUMIFS('[2]NGP%'!$D:$D,'[2]NGP%'!$A:$A,V928,'[2]NGP%'!$B:$B,AA928)))</f>
        <v>0</v>
      </c>
      <c r="X928" s="37">
        <f>IF(OR(V928="non comm",V928="nil",J928=0),0,IF(V928="SBM 2.1 IIPS",J928*VLOOKUP(N928,'[2]NGP%'!$C:$E,3,FALSE),J928*SUMIFS('[2]NGP%'!$E:$E,'[2]NGP%'!$A:$A,V928,'[2]NGP%'!$B:$B,AA928)))</f>
        <v>0</v>
      </c>
      <c r="Y928" s="32"/>
      <c r="Z928" s="54" t="str">
        <f>IF(MID(H928,1,4)="Item","Nil",IF(G928="contract_cover",VLOOKUP(I928,'svc type'!C:D,2,FALSE),VLOOKUP(G928,'svc type'!A:D,4,FALSE)))</f>
        <v>Exp</v>
      </c>
      <c r="AA928" s="4" t="str">
        <f>IF(B928="","",VLOOKUP(B928,Sector!C:D,2,FALSE))</f>
        <v>OTH</v>
      </c>
      <c r="AB928" s="4" t="str">
        <f t="shared" si="29"/>
        <v>TCU-WS</v>
      </c>
      <c r="AC928" s="4"/>
      <c r="AD928" s="4"/>
      <c r="AE928" s="4"/>
      <c r="AF928" s="4"/>
      <c r="AG928" s="4"/>
    </row>
    <row r="929" spans="1:33" x14ac:dyDescent="0.25">
      <c r="A929" s="57">
        <v>42255.412229016205</v>
      </c>
      <c r="B929" s="32" t="s">
        <v>22</v>
      </c>
      <c r="C929" s="32" t="s">
        <v>456</v>
      </c>
      <c r="D929" s="32" t="s">
        <v>455</v>
      </c>
      <c r="E929" s="32" t="s">
        <v>6915</v>
      </c>
      <c r="F929" s="32" t="s">
        <v>6916</v>
      </c>
      <c r="G929" s="32" t="s">
        <v>35</v>
      </c>
      <c r="H929" s="32" t="s">
        <v>38</v>
      </c>
      <c r="I929" s="32" t="s">
        <v>2006</v>
      </c>
      <c r="J929" s="35">
        <v>0</v>
      </c>
      <c r="K929" s="35">
        <v>0</v>
      </c>
      <c r="L929" s="35">
        <v>0</v>
      </c>
      <c r="M929" s="35">
        <v>22.95</v>
      </c>
      <c r="N929" s="32" t="s">
        <v>19</v>
      </c>
      <c r="O929" s="32" t="s">
        <v>27</v>
      </c>
      <c r="P929" s="32">
        <v>1</v>
      </c>
      <c r="Q929" s="32"/>
      <c r="R929" s="39">
        <f t="shared" si="28"/>
        <v>1509</v>
      </c>
      <c r="S929" s="5" t="s">
        <v>51</v>
      </c>
      <c r="T929" s="5" t="s">
        <v>64</v>
      </c>
      <c r="U929" s="2"/>
      <c r="V929" s="2" t="str">
        <f>IF($J929+$L929=0,"nil",IF(OR($B929="TCU-WS",$B929=""),"non comm",IF(OR($G929="contract_cover",$H929="fixed price"),VLOOKUP($I929,'[1]mapping 2015'!$A:$B,2,FALSE),VLOOKUP($G929,'[1]mapping 2015'!$A:$B,2,FALSE))))</f>
        <v>nil</v>
      </c>
      <c r="W929" s="37">
        <f>IF(OR(V929="non comm",V929="nil",J929=0),0,IF(V929="SBM 2.1 IIPS",J929*VLOOKUP(N929,'[2]NGP%'!$C:$D,2,FALSE),J929*SUMIFS('[2]NGP%'!$D:$D,'[2]NGP%'!$A:$A,V929,'[2]NGP%'!$B:$B,AA929)))</f>
        <v>0</v>
      </c>
      <c r="X929" s="37">
        <f>IF(OR(V929="non comm",V929="nil",J929=0),0,IF(V929="SBM 2.1 IIPS",J929*VLOOKUP(N929,'[2]NGP%'!$C:$E,3,FALSE),J929*SUMIFS('[2]NGP%'!$E:$E,'[2]NGP%'!$A:$A,V929,'[2]NGP%'!$B:$B,AA929)))</f>
        <v>0</v>
      </c>
      <c r="Y929" s="32"/>
      <c r="Z929" s="54" t="str">
        <f>IF(MID(H929,1,4)="Item","Nil",IF(G929="contract_cover",VLOOKUP(I929,'svc type'!C:D,2,FALSE),VLOOKUP(G929,'svc type'!A:D,4,FALSE)))</f>
        <v>Exp</v>
      </c>
      <c r="AA929" s="4" t="str">
        <f>IF(B929="","",VLOOKUP(B929,Sector!C:D,2,FALSE))</f>
        <v>OTH</v>
      </c>
      <c r="AB929" s="4" t="str">
        <f t="shared" si="29"/>
        <v>TCU-WS</v>
      </c>
      <c r="AC929" s="4"/>
      <c r="AD929" s="4"/>
      <c r="AE929" s="4"/>
      <c r="AF929" s="4"/>
      <c r="AG929" s="4"/>
    </row>
    <row r="930" spans="1:33" x14ac:dyDescent="0.25">
      <c r="A930" s="57">
        <v>42255.412229016205</v>
      </c>
      <c r="B930" s="32" t="s">
        <v>22</v>
      </c>
      <c r="C930" s="32" t="s">
        <v>456</v>
      </c>
      <c r="D930" s="32" t="s">
        <v>455</v>
      </c>
      <c r="E930" s="32" t="s">
        <v>6915</v>
      </c>
      <c r="F930" s="32" t="s">
        <v>6916</v>
      </c>
      <c r="G930" s="32" t="s">
        <v>35</v>
      </c>
      <c r="H930" s="32" t="s">
        <v>38</v>
      </c>
      <c r="I930" s="32" t="s">
        <v>2006</v>
      </c>
      <c r="J930" s="35">
        <v>0</v>
      </c>
      <c r="K930" s="35">
        <v>0</v>
      </c>
      <c r="L930" s="35">
        <v>0</v>
      </c>
      <c r="M930" s="35">
        <v>11.95</v>
      </c>
      <c r="N930" s="32" t="s">
        <v>19</v>
      </c>
      <c r="O930" s="32" t="s">
        <v>27</v>
      </c>
      <c r="P930" s="32">
        <v>1</v>
      </c>
      <c r="Q930" s="32"/>
      <c r="R930" s="39">
        <f t="shared" si="28"/>
        <v>1509</v>
      </c>
      <c r="S930" s="5" t="s">
        <v>51</v>
      </c>
      <c r="T930" s="5" t="s">
        <v>64</v>
      </c>
      <c r="U930" s="2"/>
      <c r="V930" s="2" t="str">
        <f>IF($J930+$L930=0,"nil",IF(OR($B930="TCU-WS",$B930=""),"non comm",IF(OR($G930="contract_cover",$H930="fixed price"),VLOOKUP($I930,'[1]mapping 2015'!$A:$B,2,FALSE),VLOOKUP($G930,'[1]mapping 2015'!$A:$B,2,FALSE))))</f>
        <v>nil</v>
      </c>
      <c r="W930" s="37">
        <f>IF(OR(V930="non comm",V930="nil",J930=0),0,IF(V930="SBM 2.1 IIPS",J930*VLOOKUP(N930,'[2]NGP%'!$C:$D,2,FALSE),J930*SUMIFS('[2]NGP%'!$D:$D,'[2]NGP%'!$A:$A,V930,'[2]NGP%'!$B:$B,AA930)))</f>
        <v>0</v>
      </c>
      <c r="X930" s="37">
        <f>IF(OR(V930="non comm",V930="nil",J930=0),0,IF(V930="SBM 2.1 IIPS",J930*VLOOKUP(N930,'[2]NGP%'!$C:$E,3,FALSE),J930*SUMIFS('[2]NGP%'!$E:$E,'[2]NGP%'!$A:$A,V930,'[2]NGP%'!$B:$B,AA930)))</f>
        <v>0</v>
      </c>
      <c r="Y930" s="32"/>
      <c r="Z930" s="54" t="str">
        <f>IF(MID(H930,1,4)="Item","Nil",IF(G930="contract_cover",VLOOKUP(I930,'svc type'!C:D,2,FALSE),VLOOKUP(G930,'svc type'!A:D,4,FALSE)))</f>
        <v>Exp</v>
      </c>
      <c r="AA930" s="4" t="str">
        <f>IF(B930="","",VLOOKUP(B930,Sector!C:D,2,FALSE))</f>
        <v>OTH</v>
      </c>
      <c r="AB930" s="4" t="str">
        <f t="shared" si="29"/>
        <v>TCU-WS</v>
      </c>
      <c r="AC930" s="4"/>
      <c r="AD930" s="4"/>
      <c r="AE930" s="4"/>
      <c r="AF930" s="4"/>
      <c r="AG930" s="4"/>
    </row>
    <row r="931" spans="1:33" x14ac:dyDescent="0.25">
      <c r="A931" s="57">
        <v>42255.412229016205</v>
      </c>
      <c r="B931" s="32" t="s">
        <v>22</v>
      </c>
      <c r="C931" s="32" t="s">
        <v>456</v>
      </c>
      <c r="D931" s="32" t="s">
        <v>455</v>
      </c>
      <c r="E931" s="32" t="s">
        <v>6915</v>
      </c>
      <c r="F931" s="32" t="s">
        <v>6916</v>
      </c>
      <c r="G931" s="32" t="s">
        <v>35</v>
      </c>
      <c r="H931" s="32" t="s">
        <v>38</v>
      </c>
      <c r="I931" s="32" t="s">
        <v>2006</v>
      </c>
      <c r="J931" s="35">
        <v>0</v>
      </c>
      <c r="K931" s="35">
        <v>0</v>
      </c>
      <c r="L931" s="35">
        <v>0</v>
      </c>
      <c r="M931" s="35">
        <v>27.35</v>
      </c>
      <c r="N931" s="32" t="s">
        <v>19</v>
      </c>
      <c r="O931" s="32" t="s">
        <v>27</v>
      </c>
      <c r="P931" s="32">
        <v>1</v>
      </c>
      <c r="Q931" s="32"/>
      <c r="R931" s="39">
        <f t="shared" si="28"/>
        <v>1509</v>
      </c>
      <c r="S931" s="5" t="s">
        <v>51</v>
      </c>
      <c r="T931" s="5" t="s">
        <v>64</v>
      </c>
      <c r="U931" s="2"/>
      <c r="V931" s="2" t="str">
        <f>IF($J931+$L931=0,"nil",IF(OR($B931="TCU-WS",$B931=""),"non comm",IF(OR($G931="contract_cover",$H931="fixed price"),VLOOKUP($I931,'[1]mapping 2015'!$A:$B,2,FALSE),VLOOKUP($G931,'[1]mapping 2015'!$A:$B,2,FALSE))))</f>
        <v>nil</v>
      </c>
      <c r="W931" s="37">
        <f>IF(OR(V931="non comm",V931="nil",J931=0),0,IF(V931="SBM 2.1 IIPS",J931*VLOOKUP(N931,'[2]NGP%'!$C:$D,2,FALSE),J931*SUMIFS('[2]NGP%'!$D:$D,'[2]NGP%'!$A:$A,V931,'[2]NGP%'!$B:$B,AA931)))</f>
        <v>0</v>
      </c>
      <c r="X931" s="37">
        <f>IF(OR(V931="non comm",V931="nil",J931=0),0,IF(V931="SBM 2.1 IIPS",J931*VLOOKUP(N931,'[2]NGP%'!$C:$E,3,FALSE),J931*SUMIFS('[2]NGP%'!$E:$E,'[2]NGP%'!$A:$A,V931,'[2]NGP%'!$B:$B,AA931)))</f>
        <v>0</v>
      </c>
      <c r="Y931" s="32"/>
      <c r="Z931" s="54" t="str">
        <f>IF(MID(H931,1,4)="Item","Nil",IF(G931="contract_cover",VLOOKUP(I931,'svc type'!C:D,2,FALSE),VLOOKUP(G931,'svc type'!A:D,4,FALSE)))</f>
        <v>Exp</v>
      </c>
      <c r="AA931" s="4" t="str">
        <f>IF(B931="","",VLOOKUP(B931,Sector!C:D,2,FALSE))</f>
        <v>OTH</v>
      </c>
      <c r="AB931" s="4" t="str">
        <f t="shared" si="29"/>
        <v>TCU-WS</v>
      </c>
      <c r="AC931" s="4"/>
      <c r="AD931" s="4"/>
      <c r="AE931" s="4"/>
      <c r="AF931" s="4"/>
      <c r="AG931" s="4"/>
    </row>
    <row r="932" spans="1:33" x14ac:dyDescent="0.25">
      <c r="A932" s="57">
        <v>42255.413500844908</v>
      </c>
      <c r="B932" s="32" t="s">
        <v>22</v>
      </c>
      <c r="C932" s="32" t="s">
        <v>4638</v>
      </c>
      <c r="D932" s="32" t="s">
        <v>4639</v>
      </c>
      <c r="E932" s="32" t="s">
        <v>6917</v>
      </c>
      <c r="F932" s="32" t="s">
        <v>6918</v>
      </c>
      <c r="G932" s="32" t="s">
        <v>25</v>
      </c>
      <c r="H932" s="32" t="s">
        <v>26</v>
      </c>
      <c r="I932" s="32" t="s">
        <v>2006</v>
      </c>
      <c r="J932" s="35">
        <v>0</v>
      </c>
      <c r="K932" s="35">
        <v>0</v>
      </c>
      <c r="L932" s="35">
        <v>8.49</v>
      </c>
      <c r="M932" s="35">
        <v>0</v>
      </c>
      <c r="N932" s="32" t="s">
        <v>19</v>
      </c>
      <c r="O932" s="32" t="s">
        <v>24</v>
      </c>
      <c r="P932" s="32">
        <v>0.5</v>
      </c>
      <c r="Q932" s="32"/>
      <c r="R932" s="39">
        <f t="shared" si="28"/>
        <v>1509</v>
      </c>
      <c r="S932" s="5" t="s">
        <v>51</v>
      </c>
      <c r="T932" s="5" t="s">
        <v>64</v>
      </c>
      <c r="U932" s="2"/>
      <c r="V932" s="2" t="str">
        <f>IF($J932+$L932=0,"nil",IF(OR($B932="TCU-WS",$B932=""),"non comm",IF(OR($G932="contract_cover",$H932="fixed price"),VLOOKUP($I932,'[1]mapping 2015'!$A:$B,2,FALSE),VLOOKUP($G932,'[1]mapping 2015'!$A:$B,2,FALSE))))</f>
        <v>non comm</v>
      </c>
      <c r="W932" s="37">
        <f>IF(OR(V932="non comm",V932="nil",J932=0),0,IF(V932="SBM 2.1 IIPS",J932*VLOOKUP(N932,'[2]NGP%'!$C:$D,2,FALSE),J932*SUMIFS('[2]NGP%'!$D:$D,'[2]NGP%'!$A:$A,V932,'[2]NGP%'!$B:$B,AA932)))</f>
        <v>0</v>
      </c>
      <c r="X932" s="37">
        <f>IF(OR(V932="non comm",V932="nil",J932=0),0,IF(V932="SBM 2.1 IIPS",J932*VLOOKUP(N932,'[2]NGP%'!$C:$E,3,FALSE),J932*SUMIFS('[2]NGP%'!$E:$E,'[2]NGP%'!$A:$A,V932,'[2]NGP%'!$B:$B,AA932)))</f>
        <v>0</v>
      </c>
      <c r="Y932" s="32"/>
      <c r="Z932" s="54" t="str">
        <f>IF(MID(H932,1,4)="Item","Nil",IF(G932="contract_cover",VLOOKUP(I932,'svc type'!C:D,2,FALSE),VLOOKUP(G932,'svc type'!A:D,4,FALSE)))</f>
        <v>IIPS</v>
      </c>
      <c r="AA932" s="4" t="str">
        <f>IF(B932="","",VLOOKUP(B932,Sector!C:D,2,FALSE))</f>
        <v>OTH</v>
      </c>
      <c r="AB932" s="4" t="str">
        <f t="shared" si="29"/>
        <v>TCU-WS</v>
      </c>
      <c r="AC932" s="4"/>
      <c r="AD932" s="4"/>
      <c r="AE932" s="4"/>
      <c r="AF932" s="4"/>
      <c r="AG932" s="4"/>
    </row>
    <row r="933" spans="1:33" x14ac:dyDescent="0.25">
      <c r="A933" s="57">
        <v>42255.413500844908</v>
      </c>
      <c r="B933" s="32" t="s">
        <v>22</v>
      </c>
      <c r="C933" s="32" t="s">
        <v>4638</v>
      </c>
      <c r="D933" s="32" t="s">
        <v>4639</v>
      </c>
      <c r="E933" s="32" t="s">
        <v>6917</v>
      </c>
      <c r="F933" s="32" t="s">
        <v>6918</v>
      </c>
      <c r="G933" s="32" t="s">
        <v>6919</v>
      </c>
      <c r="H933" s="32" t="s">
        <v>6920</v>
      </c>
      <c r="I933" s="32" t="s">
        <v>2006</v>
      </c>
      <c r="J933" s="35">
        <v>0</v>
      </c>
      <c r="K933" s="35">
        <v>399.34</v>
      </c>
      <c r="L933" s="35">
        <v>0</v>
      </c>
      <c r="M933" s="35">
        <v>0</v>
      </c>
      <c r="N933" s="32" t="s">
        <v>19</v>
      </c>
      <c r="O933" s="32" t="s">
        <v>24</v>
      </c>
      <c r="P933" s="32">
        <v>1</v>
      </c>
      <c r="Q933" s="32"/>
      <c r="R933" s="39">
        <f t="shared" si="28"/>
        <v>1509</v>
      </c>
      <c r="S933" s="5" t="s">
        <v>51</v>
      </c>
      <c r="T933" s="5" t="s">
        <v>64</v>
      </c>
      <c r="U933" s="2"/>
      <c r="V933" s="2" t="str">
        <f>IF($J933+$L933=0,"nil",IF(OR($B933="TCU-WS",$B933=""),"non comm",IF(OR($G933="contract_cover",$H933="fixed price"),VLOOKUP($I933,'[1]mapping 2015'!$A:$B,2,FALSE),VLOOKUP($G933,'[1]mapping 2015'!$A:$B,2,FALSE))))</f>
        <v>nil</v>
      </c>
      <c r="W933" s="37">
        <f>IF(OR(V933="non comm",V933="nil",J933=0),0,IF(V933="SBM 2.1 IIPS",J933*VLOOKUP(N933,'[2]NGP%'!$C:$D,2,FALSE),J933*SUMIFS('[2]NGP%'!$D:$D,'[2]NGP%'!$A:$A,V933,'[2]NGP%'!$B:$B,AA933)))</f>
        <v>0</v>
      </c>
      <c r="X933" s="37">
        <f>IF(OR(V933="non comm",V933="nil",J933=0),0,IF(V933="SBM 2.1 IIPS",J933*VLOOKUP(N933,'[2]NGP%'!$C:$E,3,FALSE),J933*SUMIFS('[2]NGP%'!$E:$E,'[2]NGP%'!$A:$A,V933,'[2]NGP%'!$B:$B,AA933)))</f>
        <v>0</v>
      </c>
      <c r="Y933" s="32"/>
      <c r="Z933" s="54" t="str">
        <f>IF(MID(H933,1,4)="Item","Nil",IF(G933="contract_cover",VLOOKUP(I933,'svc type'!C:D,2,FALSE),VLOOKUP(G933,'svc type'!A:D,4,FALSE)))</f>
        <v>Part</v>
      </c>
      <c r="AA933" s="4" t="str">
        <f>IF(B933="","",VLOOKUP(B933,Sector!C:D,2,FALSE))</f>
        <v>OTH</v>
      </c>
      <c r="AB933" s="4" t="str">
        <f t="shared" si="29"/>
        <v>TCU-WS</v>
      </c>
      <c r="AC933" s="4"/>
      <c r="AD933" s="4"/>
      <c r="AE933" s="4"/>
      <c r="AF933" s="4"/>
      <c r="AG933" s="4"/>
    </row>
    <row r="934" spans="1:33" x14ac:dyDescent="0.25">
      <c r="A934" s="57">
        <v>42255.413500844908</v>
      </c>
      <c r="B934" s="32" t="s">
        <v>22</v>
      </c>
      <c r="C934" s="32" t="s">
        <v>4638</v>
      </c>
      <c r="D934" s="32" t="s">
        <v>4639</v>
      </c>
      <c r="E934" s="32" t="s">
        <v>6917</v>
      </c>
      <c r="F934" s="32" t="s">
        <v>6918</v>
      </c>
      <c r="G934" s="32" t="s">
        <v>35</v>
      </c>
      <c r="H934" s="32" t="s">
        <v>38</v>
      </c>
      <c r="I934" s="32" t="s">
        <v>2006</v>
      </c>
      <c r="J934" s="35">
        <v>0</v>
      </c>
      <c r="K934" s="35">
        <v>0</v>
      </c>
      <c r="L934" s="35">
        <v>0</v>
      </c>
      <c r="M934" s="35">
        <v>7.35</v>
      </c>
      <c r="N934" s="32" t="s">
        <v>19</v>
      </c>
      <c r="O934" s="32" t="s">
        <v>24</v>
      </c>
      <c r="P934" s="32">
        <v>1</v>
      </c>
      <c r="Q934" s="32"/>
      <c r="R934" s="39">
        <f t="shared" si="28"/>
        <v>1509</v>
      </c>
      <c r="S934" s="5" t="s">
        <v>51</v>
      </c>
      <c r="T934" s="5" t="s">
        <v>64</v>
      </c>
      <c r="U934" s="2"/>
      <c r="V934" s="2" t="str">
        <f>IF($J934+$L934=0,"nil",IF(OR($B934="TCU-WS",$B934=""),"non comm",IF(OR($G934="contract_cover",$H934="fixed price"),VLOOKUP($I934,'[1]mapping 2015'!$A:$B,2,FALSE),VLOOKUP($G934,'[1]mapping 2015'!$A:$B,2,FALSE))))</f>
        <v>nil</v>
      </c>
      <c r="W934" s="37">
        <f>IF(OR(V934="non comm",V934="nil",J934=0),0,IF(V934="SBM 2.1 IIPS",J934*VLOOKUP(N934,'[2]NGP%'!$C:$D,2,FALSE),J934*SUMIFS('[2]NGP%'!$D:$D,'[2]NGP%'!$A:$A,V934,'[2]NGP%'!$B:$B,AA934)))</f>
        <v>0</v>
      </c>
      <c r="X934" s="37">
        <f>IF(OR(V934="non comm",V934="nil",J934=0),0,IF(V934="SBM 2.1 IIPS",J934*VLOOKUP(N934,'[2]NGP%'!$C:$E,3,FALSE),J934*SUMIFS('[2]NGP%'!$E:$E,'[2]NGP%'!$A:$A,V934,'[2]NGP%'!$B:$B,AA934)))</f>
        <v>0</v>
      </c>
      <c r="Y934" s="32"/>
      <c r="Z934" s="54" t="str">
        <f>IF(MID(H934,1,4)="Item","Nil",IF(G934="contract_cover",VLOOKUP(I934,'svc type'!C:D,2,FALSE),VLOOKUP(G934,'svc type'!A:D,4,FALSE)))</f>
        <v>Exp</v>
      </c>
      <c r="AA934" s="4" t="str">
        <f>IF(B934="","",VLOOKUP(B934,Sector!C:D,2,FALSE))</f>
        <v>OTH</v>
      </c>
      <c r="AB934" s="4" t="str">
        <f t="shared" si="29"/>
        <v>TCU-WS</v>
      </c>
      <c r="AC934" s="4"/>
      <c r="AD934" s="4"/>
      <c r="AE934" s="4"/>
      <c r="AF934" s="4"/>
      <c r="AG934" s="4"/>
    </row>
    <row r="935" spans="1:33" x14ac:dyDescent="0.25">
      <c r="A935" s="57">
        <v>42255.413500844908</v>
      </c>
      <c r="B935" s="32" t="s">
        <v>22</v>
      </c>
      <c r="C935" s="32" t="s">
        <v>4638</v>
      </c>
      <c r="D935" s="32" t="s">
        <v>4639</v>
      </c>
      <c r="E935" s="32" t="s">
        <v>6917</v>
      </c>
      <c r="F935" s="32" t="s">
        <v>6918</v>
      </c>
      <c r="G935" s="32" t="s">
        <v>35</v>
      </c>
      <c r="H935" s="32" t="s">
        <v>38</v>
      </c>
      <c r="I935" s="32" t="s">
        <v>2006</v>
      </c>
      <c r="J935" s="35">
        <v>0</v>
      </c>
      <c r="K935" s="35">
        <v>0</v>
      </c>
      <c r="L935" s="35">
        <v>0</v>
      </c>
      <c r="M935" s="35">
        <v>6.72</v>
      </c>
      <c r="N935" s="32" t="s">
        <v>19</v>
      </c>
      <c r="O935" s="32" t="s">
        <v>24</v>
      </c>
      <c r="P935" s="32">
        <v>1</v>
      </c>
      <c r="Q935" s="32"/>
      <c r="R935" s="39">
        <f t="shared" si="28"/>
        <v>1509</v>
      </c>
      <c r="S935" s="5" t="s">
        <v>51</v>
      </c>
      <c r="T935" s="5" t="s">
        <v>64</v>
      </c>
      <c r="U935" s="2"/>
      <c r="V935" s="2" t="str">
        <f>IF($J935+$L935=0,"nil",IF(OR($B935="TCU-WS",$B935=""),"non comm",IF(OR($G935="contract_cover",$H935="fixed price"),VLOOKUP($I935,'[1]mapping 2015'!$A:$B,2,FALSE),VLOOKUP($G935,'[1]mapping 2015'!$A:$B,2,FALSE))))</f>
        <v>nil</v>
      </c>
      <c r="W935" s="37">
        <f>IF(OR(V935="non comm",V935="nil",J935=0),0,IF(V935="SBM 2.1 IIPS",J935*VLOOKUP(N935,'[2]NGP%'!$C:$D,2,FALSE),J935*SUMIFS('[2]NGP%'!$D:$D,'[2]NGP%'!$A:$A,V935,'[2]NGP%'!$B:$B,AA935)))</f>
        <v>0</v>
      </c>
      <c r="X935" s="37">
        <f>IF(OR(V935="non comm",V935="nil",J935=0),0,IF(V935="SBM 2.1 IIPS",J935*VLOOKUP(N935,'[2]NGP%'!$C:$E,3,FALSE),J935*SUMIFS('[2]NGP%'!$E:$E,'[2]NGP%'!$A:$A,V935,'[2]NGP%'!$B:$B,AA935)))</f>
        <v>0</v>
      </c>
      <c r="Y935" s="32"/>
      <c r="Z935" s="54" t="str">
        <f>IF(MID(H935,1,4)="Item","Nil",IF(G935="contract_cover",VLOOKUP(I935,'svc type'!C:D,2,FALSE),VLOOKUP(G935,'svc type'!A:D,4,FALSE)))</f>
        <v>Exp</v>
      </c>
      <c r="AA935" s="4" t="str">
        <f>IF(B935="","",VLOOKUP(B935,Sector!C:D,2,FALSE))</f>
        <v>OTH</v>
      </c>
      <c r="AB935" s="4" t="str">
        <f t="shared" si="29"/>
        <v>TCU-WS</v>
      </c>
      <c r="AC935" s="4"/>
      <c r="AD935" s="4"/>
      <c r="AE935" s="4"/>
      <c r="AF935" s="4"/>
      <c r="AG935" s="4"/>
    </row>
    <row r="936" spans="1:33" x14ac:dyDescent="0.25">
      <c r="A936" s="57">
        <v>42255.414469988427</v>
      </c>
      <c r="B936" s="32" t="s">
        <v>22</v>
      </c>
      <c r="C936" s="32" t="s">
        <v>456</v>
      </c>
      <c r="D936" s="32" t="s">
        <v>455</v>
      </c>
      <c r="E936" s="32" t="s">
        <v>6921</v>
      </c>
      <c r="F936" s="32" t="s">
        <v>6922</v>
      </c>
      <c r="G936" s="32" t="s">
        <v>25</v>
      </c>
      <c r="H936" s="32" t="s">
        <v>26</v>
      </c>
      <c r="I936" s="32" t="s">
        <v>2006</v>
      </c>
      <c r="J936" s="35">
        <v>0</v>
      </c>
      <c r="K936" s="35">
        <v>0</v>
      </c>
      <c r="L936" s="35">
        <v>38.229999999999997</v>
      </c>
      <c r="M936" s="35">
        <v>0</v>
      </c>
      <c r="N936" s="32" t="s">
        <v>19</v>
      </c>
      <c r="O936" s="32" t="s">
        <v>27</v>
      </c>
      <c r="P936" s="32">
        <v>1.5</v>
      </c>
      <c r="Q936" s="32"/>
      <c r="R936" s="39">
        <f t="shared" si="28"/>
        <v>1509</v>
      </c>
      <c r="S936" s="5" t="s">
        <v>51</v>
      </c>
      <c r="T936" s="5" t="s">
        <v>64</v>
      </c>
      <c r="U936" s="2"/>
      <c r="V936" s="2" t="str">
        <f>IF($J936+$L936=0,"nil",IF(OR($B936="TCU-WS",$B936=""),"non comm",IF(OR($G936="contract_cover",$H936="fixed price"),VLOOKUP($I936,'[1]mapping 2015'!$A:$B,2,FALSE),VLOOKUP($G936,'[1]mapping 2015'!$A:$B,2,FALSE))))</f>
        <v>non comm</v>
      </c>
      <c r="W936" s="37">
        <f>IF(OR(V936="non comm",V936="nil",J936=0),0,IF(V936="SBM 2.1 IIPS",J936*VLOOKUP(N936,'[2]NGP%'!$C:$D,2,FALSE),J936*SUMIFS('[2]NGP%'!$D:$D,'[2]NGP%'!$A:$A,V936,'[2]NGP%'!$B:$B,AA936)))</f>
        <v>0</v>
      </c>
      <c r="X936" s="37">
        <f>IF(OR(V936="non comm",V936="nil",J936=0),0,IF(V936="SBM 2.1 IIPS",J936*VLOOKUP(N936,'[2]NGP%'!$C:$E,3,FALSE),J936*SUMIFS('[2]NGP%'!$E:$E,'[2]NGP%'!$A:$A,V936,'[2]NGP%'!$B:$B,AA936)))</f>
        <v>0</v>
      </c>
      <c r="Y936" s="32"/>
      <c r="Z936" s="54" t="str">
        <f>IF(MID(H936,1,4)="Item","Nil",IF(G936="contract_cover",VLOOKUP(I936,'svc type'!C:D,2,FALSE),VLOOKUP(G936,'svc type'!A:D,4,FALSE)))</f>
        <v>IIPS</v>
      </c>
      <c r="AA936" s="4" t="str">
        <f>IF(B936="","",VLOOKUP(B936,Sector!C:D,2,FALSE))</f>
        <v>OTH</v>
      </c>
      <c r="AB936" s="4" t="str">
        <f t="shared" si="29"/>
        <v>TCU-WS</v>
      </c>
      <c r="AC936" s="4"/>
      <c r="AD936" s="4"/>
      <c r="AE936" s="4"/>
      <c r="AF936" s="4"/>
      <c r="AG936" s="4"/>
    </row>
    <row r="937" spans="1:33" x14ac:dyDescent="0.25">
      <c r="A937" s="57">
        <v>42255.414469988427</v>
      </c>
      <c r="B937" s="32" t="s">
        <v>22</v>
      </c>
      <c r="C937" s="32" t="s">
        <v>456</v>
      </c>
      <c r="D937" s="32" t="s">
        <v>455</v>
      </c>
      <c r="E937" s="32" t="s">
        <v>6921</v>
      </c>
      <c r="F937" s="32" t="s">
        <v>6922</v>
      </c>
      <c r="G937" s="32" t="s">
        <v>35</v>
      </c>
      <c r="H937" s="32" t="s">
        <v>38</v>
      </c>
      <c r="I937" s="32" t="s">
        <v>2006</v>
      </c>
      <c r="J937" s="35">
        <v>0</v>
      </c>
      <c r="K937" s="35">
        <v>0</v>
      </c>
      <c r="L937" s="35">
        <v>0</v>
      </c>
      <c r="M937" s="35">
        <v>21.55</v>
      </c>
      <c r="N937" s="32" t="s">
        <v>19</v>
      </c>
      <c r="O937" s="32" t="s">
        <v>27</v>
      </c>
      <c r="P937" s="32">
        <v>1</v>
      </c>
      <c r="Q937" s="32"/>
      <c r="R937" s="39">
        <f t="shared" si="28"/>
        <v>1509</v>
      </c>
      <c r="S937" s="5" t="s">
        <v>51</v>
      </c>
      <c r="T937" s="5" t="s">
        <v>64</v>
      </c>
      <c r="U937" s="2"/>
      <c r="V937" s="2" t="str">
        <f>IF($J937+$L937=0,"nil",IF(OR($B937="TCU-WS",$B937=""),"non comm",IF(OR($G937="contract_cover",$H937="fixed price"),VLOOKUP($I937,'[1]mapping 2015'!$A:$B,2,FALSE),VLOOKUP($G937,'[1]mapping 2015'!$A:$B,2,FALSE))))</f>
        <v>nil</v>
      </c>
      <c r="W937" s="37">
        <f>IF(OR(V937="non comm",V937="nil",J937=0),0,IF(V937="SBM 2.1 IIPS",J937*VLOOKUP(N937,'[2]NGP%'!$C:$D,2,FALSE),J937*SUMIFS('[2]NGP%'!$D:$D,'[2]NGP%'!$A:$A,V937,'[2]NGP%'!$B:$B,AA937)))</f>
        <v>0</v>
      </c>
      <c r="X937" s="37">
        <f>IF(OR(V937="non comm",V937="nil",J937=0),0,IF(V937="SBM 2.1 IIPS",J937*VLOOKUP(N937,'[2]NGP%'!$C:$E,3,FALSE),J937*SUMIFS('[2]NGP%'!$E:$E,'[2]NGP%'!$A:$A,V937,'[2]NGP%'!$B:$B,AA937)))</f>
        <v>0</v>
      </c>
      <c r="Y937" s="32"/>
      <c r="Z937" s="54" t="str">
        <f>IF(MID(H937,1,4)="Item","Nil",IF(G937="contract_cover",VLOOKUP(I937,'svc type'!C:D,2,FALSE),VLOOKUP(G937,'svc type'!A:D,4,FALSE)))</f>
        <v>Exp</v>
      </c>
      <c r="AA937" s="4" t="str">
        <f>IF(B937="","",VLOOKUP(B937,Sector!C:D,2,FALSE))</f>
        <v>OTH</v>
      </c>
      <c r="AB937" s="4" t="str">
        <f t="shared" si="29"/>
        <v>TCU-WS</v>
      </c>
      <c r="AC937" s="4"/>
      <c r="AD937" s="4"/>
      <c r="AE937" s="4"/>
      <c r="AF937" s="4"/>
      <c r="AG937" s="4"/>
    </row>
    <row r="938" spans="1:33" x14ac:dyDescent="0.25">
      <c r="A938" s="57">
        <v>42255.414469988427</v>
      </c>
      <c r="B938" s="32" t="s">
        <v>22</v>
      </c>
      <c r="C938" s="32" t="s">
        <v>456</v>
      </c>
      <c r="D938" s="32" t="s">
        <v>455</v>
      </c>
      <c r="E938" s="32" t="s">
        <v>6921</v>
      </c>
      <c r="F938" s="32" t="s">
        <v>6922</v>
      </c>
      <c r="G938" s="32" t="s">
        <v>35</v>
      </c>
      <c r="H938" s="32" t="s">
        <v>38</v>
      </c>
      <c r="I938" s="32" t="s">
        <v>2006</v>
      </c>
      <c r="J938" s="35">
        <v>0</v>
      </c>
      <c r="K938" s="35">
        <v>0</v>
      </c>
      <c r="L938" s="35">
        <v>0</v>
      </c>
      <c r="M938" s="35">
        <v>16.62</v>
      </c>
      <c r="N938" s="32" t="s">
        <v>19</v>
      </c>
      <c r="O938" s="32" t="s">
        <v>27</v>
      </c>
      <c r="P938" s="32">
        <v>1</v>
      </c>
      <c r="Q938" s="32"/>
      <c r="R938" s="39">
        <f t="shared" si="28"/>
        <v>1509</v>
      </c>
      <c r="S938" s="5" t="s">
        <v>51</v>
      </c>
      <c r="T938" s="5" t="s">
        <v>64</v>
      </c>
      <c r="U938" s="2"/>
      <c r="V938" s="2" t="str">
        <f>IF($J938+$L938=0,"nil",IF(OR($B938="TCU-WS",$B938=""),"non comm",IF(OR($G938="contract_cover",$H938="fixed price"),VLOOKUP($I938,'[1]mapping 2015'!$A:$B,2,FALSE),VLOOKUP($G938,'[1]mapping 2015'!$A:$B,2,FALSE))))</f>
        <v>nil</v>
      </c>
      <c r="W938" s="37">
        <f>IF(OR(V938="non comm",V938="nil",J938=0),0,IF(V938="SBM 2.1 IIPS",J938*VLOOKUP(N938,'[2]NGP%'!$C:$D,2,FALSE),J938*SUMIFS('[2]NGP%'!$D:$D,'[2]NGP%'!$A:$A,V938,'[2]NGP%'!$B:$B,AA938)))</f>
        <v>0</v>
      </c>
      <c r="X938" s="37">
        <f>IF(OR(V938="non comm",V938="nil",J938=0),0,IF(V938="SBM 2.1 IIPS",J938*VLOOKUP(N938,'[2]NGP%'!$C:$E,3,FALSE),J938*SUMIFS('[2]NGP%'!$E:$E,'[2]NGP%'!$A:$A,V938,'[2]NGP%'!$B:$B,AA938)))</f>
        <v>0</v>
      </c>
      <c r="Y938" s="32"/>
      <c r="Z938" s="54" t="str">
        <f>IF(MID(H938,1,4)="Item","Nil",IF(G938="contract_cover",VLOOKUP(I938,'svc type'!C:D,2,FALSE),VLOOKUP(G938,'svc type'!A:D,4,FALSE)))</f>
        <v>Exp</v>
      </c>
      <c r="AA938" s="4" t="str">
        <f>IF(B938="","",VLOOKUP(B938,Sector!C:D,2,FALSE))</f>
        <v>OTH</v>
      </c>
      <c r="AB938" s="4" t="str">
        <f t="shared" si="29"/>
        <v>TCU-WS</v>
      </c>
      <c r="AC938" s="4"/>
      <c r="AD938" s="4"/>
      <c r="AE938" s="4"/>
      <c r="AF938" s="4"/>
      <c r="AG938" s="4"/>
    </row>
    <row r="939" spans="1:33" x14ac:dyDescent="0.25">
      <c r="A939" s="57">
        <v>42255.414469988427</v>
      </c>
      <c r="B939" s="32" t="s">
        <v>22</v>
      </c>
      <c r="C939" s="32" t="s">
        <v>456</v>
      </c>
      <c r="D939" s="32" t="s">
        <v>455</v>
      </c>
      <c r="E939" s="32" t="s">
        <v>6921</v>
      </c>
      <c r="F939" s="32" t="s">
        <v>6922</v>
      </c>
      <c r="G939" s="32" t="s">
        <v>25</v>
      </c>
      <c r="H939" s="32" t="s">
        <v>26</v>
      </c>
      <c r="I939" s="32" t="s">
        <v>2006</v>
      </c>
      <c r="J939" s="35">
        <v>0</v>
      </c>
      <c r="K939" s="35">
        <v>0</v>
      </c>
      <c r="L939" s="35">
        <v>89.2</v>
      </c>
      <c r="M939" s="35">
        <v>0</v>
      </c>
      <c r="N939" s="32" t="s">
        <v>19</v>
      </c>
      <c r="O939" s="32" t="s">
        <v>27</v>
      </c>
      <c r="P939" s="32">
        <v>3</v>
      </c>
      <c r="Q939" s="32"/>
      <c r="R939" s="39">
        <f t="shared" si="28"/>
        <v>1509</v>
      </c>
      <c r="S939" s="5" t="s">
        <v>51</v>
      </c>
      <c r="T939" s="5" t="s">
        <v>64</v>
      </c>
      <c r="U939" s="2"/>
      <c r="V939" s="2" t="str">
        <f>IF($J939+$L939=0,"nil",IF(OR($B939="TCU-WS",$B939=""),"non comm",IF(OR($G939="contract_cover",$H939="fixed price"),VLOOKUP($I939,'[1]mapping 2015'!$A:$B,2,FALSE),VLOOKUP($G939,'[1]mapping 2015'!$A:$B,2,FALSE))))</f>
        <v>non comm</v>
      </c>
      <c r="W939" s="37">
        <f>IF(OR(V939="non comm",V939="nil",J939=0),0,IF(V939="SBM 2.1 IIPS",J939*VLOOKUP(N939,'[2]NGP%'!$C:$D,2,FALSE),J939*SUMIFS('[2]NGP%'!$D:$D,'[2]NGP%'!$A:$A,V939,'[2]NGP%'!$B:$B,AA939)))</f>
        <v>0</v>
      </c>
      <c r="X939" s="37">
        <f>IF(OR(V939="non comm",V939="nil",J939=0),0,IF(V939="SBM 2.1 IIPS",J939*VLOOKUP(N939,'[2]NGP%'!$C:$E,3,FALSE),J939*SUMIFS('[2]NGP%'!$E:$E,'[2]NGP%'!$A:$A,V939,'[2]NGP%'!$B:$B,AA939)))</f>
        <v>0</v>
      </c>
      <c r="Y939" s="32"/>
      <c r="Z939" s="54" t="str">
        <f>IF(MID(H939,1,4)="Item","Nil",IF(G939="contract_cover",VLOOKUP(I939,'svc type'!C:D,2,FALSE),VLOOKUP(G939,'svc type'!A:D,4,FALSE)))</f>
        <v>IIPS</v>
      </c>
      <c r="AA939" s="4" t="str">
        <f>IF(B939="","",VLOOKUP(B939,Sector!C:D,2,FALSE))</f>
        <v>OTH</v>
      </c>
      <c r="AB939" s="4" t="str">
        <f t="shared" si="29"/>
        <v>TCU-WS</v>
      </c>
      <c r="AC939" s="4"/>
      <c r="AD939" s="4"/>
      <c r="AE939" s="4"/>
      <c r="AF939" s="4"/>
      <c r="AG939" s="4"/>
    </row>
    <row r="940" spans="1:33" x14ac:dyDescent="0.25">
      <c r="A940" s="57">
        <v>42255.414469988427</v>
      </c>
      <c r="B940" s="32" t="s">
        <v>22</v>
      </c>
      <c r="C940" s="32" t="s">
        <v>456</v>
      </c>
      <c r="D940" s="32" t="s">
        <v>455</v>
      </c>
      <c r="E940" s="32" t="s">
        <v>6921</v>
      </c>
      <c r="F940" s="32" t="s">
        <v>6922</v>
      </c>
      <c r="G940" s="32" t="s">
        <v>25</v>
      </c>
      <c r="H940" s="32" t="s">
        <v>26</v>
      </c>
      <c r="I940" s="32" t="s">
        <v>2006</v>
      </c>
      <c r="J940" s="35">
        <v>0</v>
      </c>
      <c r="K940" s="35">
        <v>0</v>
      </c>
      <c r="L940" s="35">
        <v>0</v>
      </c>
      <c r="M940" s="35">
        <v>0</v>
      </c>
      <c r="N940" s="32" t="s">
        <v>19</v>
      </c>
      <c r="O940" s="32" t="s">
        <v>27</v>
      </c>
      <c r="P940" s="32">
        <v>3</v>
      </c>
      <c r="Q940" s="32"/>
      <c r="R940" s="39">
        <f t="shared" si="28"/>
        <v>1509</v>
      </c>
      <c r="S940" s="5" t="s">
        <v>51</v>
      </c>
      <c r="T940" s="5" t="s">
        <v>64</v>
      </c>
      <c r="U940" s="2"/>
      <c r="V940" s="2" t="str">
        <f>IF($J940+$L940=0,"nil",IF(OR($B940="TCU-WS",$B940=""),"non comm",IF(OR($G940="contract_cover",$H940="fixed price"),VLOOKUP($I940,'[1]mapping 2015'!$A:$B,2,FALSE),VLOOKUP($G940,'[1]mapping 2015'!$A:$B,2,FALSE))))</f>
        <v>nil</v>
      </c>
      <c r="W940" s="37">
        <f>IF(OR(V940="non comm",V940="nil",J940=0),0,IF(V940="SBM 2.1 IIPS",J940*VLOOKUP(N940,'[2]NGP%'!$C:$D,2,FALSE),J940*SUMIFS('[2]NGP%'!$D:$D,'[2]NGP%'!$A:$A,V940,'[2]NGP%'!$B:$B,AA940)))</f>
        <v>0</v>
      </c>
      <c r="X940" s="37">
        <f>IF(OR(V940="non comm",V940="nil",J940=0),0,IF(V940="SBM 2.1 IIPS",J940*VLOOKUP(N940,'[2]NGP%'!$C:$E,3,FALSE),J940*SUMIFS('[2]NGP%'!$E:$E,'[2]NGP%'!$A:$A,V940,'[2]NGP%'!$B:$B,AA940)))</f>
        <v>0</v>
      </c>
      <c r="Y940" s="32"/>
      <c r="Z940" s="54" t="str">
        <f>IF(MID(H940,1,4)="Item","Nil",IF(G940="contract_cover",VLOOKUP(I940,'svc type'!C:D,2,FALSE),VLOOKUP(G940,'svc type'!A:D,4,FALSE)))</f>
        <v>IIPS</v>
      </c>
      <c r="AA940" s="4" t="str">
        <f>IF(B940="","",VLOOKUP(B940,Sector!C:D,2,FALSE))</f>
        <v>OTH</v>
      </c>
      <c r="AB940" s="4" t="str">
        <f t="shared" si="29"/>
        <v>TCU-WS</v>
      </c>
      <c r="AC940" s="4"/>
      <c r="AD940" s="4"/>
      <c r="AE940" s="4"/>
      <c r="AF940" s="4"/>
      <c r="AG940" s="4"/>
    </row>
    <row r="941" spans="1:33" x14ac:dyDescent="0.25">
      <c r="A941" s="57">
        <v>42255.414469988427</v>
      </c>
      <c r="B941" s="32" t="s">
        <v>22</v>
      </c>
      <c r="C941" s="32" t="s">
        <v>456</v>
      </c>
      <c r="D941" s="32" t="s">
        <v>455</v>
      </c>
      <c r="E941" s="32" t="s">
        <v>6921</v>
      </c>
      <c r="F941" s="32" t="s">
        <v>6922</v>
      </c>
      <c r="G941" s="32" t="s">
        <v>35</v>
      </c>
      <c r="H941" s="32" t="s">
        <v>38</v>
      </c>
      <c r="I941" s="32" t="s">
        <v>2006</v>
      </c>
      <c r="J941" s="35">
        <v>0</v>
      </c>
      <c r="K941" s="35">
        <v>0</v>
      </c>
      <c r="L941" s="35">
        <v>0</v>
      </c>
      <c r="M941" s="35">
        <v>10.67</v>
      </c>
      <c r="N941" s="32" t="s">
        <v>19</v>
      </c>
      <c r="O941" s="32" t="s">
        <v>27</v>
      </c>
      <c r="P941" s="32">
        <v>1</v>
      </c>
      <c r="Q941" s="32"/>
      <c r="R941" s="39">
        <f t="shared" si="28"/>
        <v>1509</v>
      </c>
      <c r="S941" s="5" t="s">
        <v>51</v>
      </c>
      <c r="T941" s="5" t="s">
        <v>64</v>
      </c>
      <c r="U941" s="2"/>
      <c r="V941" s="2" t="str">
        <f>IF($J941+$L941=0,"nil",IF(OR($B941="TCU-WS",$B941=""),"non comm",IF(OR($G941="contract_cover",$H941="fixed price"),VLOOKUP($I941,'[1]mapping 2015'!$A:$B,2,FALSE),VLOOKUP($G941,'[1]mapping 2015'!$A:$B,2,FALSE))))</f>
        <v>nil</v>
      </c>
      <c r="W941" s="37">
        <f>IF(OR(V941="non comm",V941="nil",J941=0),0,IF(V941="SBM 2.1 IIPS",J941*VLOOKUP(N941,'[2]NGP%'!$C:$D,2,FALSE),J941*SUMIFS('[2]NGP%'!$D:$D,'[2]NGP%'!$A:$A,V941,'[2]NGP%'!$B:$B,AA941)))</f>
        <v>0</v>
      </c>
      <c r="X941" s="37">
        <f>IF(OR(V941="non comm",V941="nil",J941=0),0,IF(V941="SBM 2.1 IIPS",J941*VLOOKUP(N941,'[2]NGP%'!$C:$E,3,FALSE),J941*SUMIFS('[2]NGP%'!$E:$E,'[2]NGP%'!$A:$A,V941,'[2]NGP%'!$B:$B,AA941)))</f>
        <v>0</v>
      </c>
      <c r="Y941" s="32"/>
      <c r="Z941" s="54" t="str">
        <f>IF(MID(H941,1,4)="Item","Nil",IF(G941="contract_cover",VLOOKUP(I941,'svc type'!C:D,2,FALSE),VLOOKUP(G941,'svc type'!A:D,4,FALSE)))</f>
        <v>Exp</v>
      </c>
      <c r="AA941" s="4" t="str">
        <f>IF(B941="","",VLOOKUP(B941,Sector!C:D,2,FALSE))</f>
        <v>OTH</v>
      </c>
      <c r="AB941" s="4" t="str">
        <f t="shared" si="29"/>
        <v>TCU-WS</v>
      </c>
      <c r="AC941" s="4"/>
      <c r="AD941" s="4"/>
      <c r="AE941" s="4"/>
      <c r="AF941" s="4"/>
      <c r="AG941" s="4"/>
    </row>
    <row r="942" spans="1:33" x14ac:dyDescent="0.25">
      <c r="A942" s="57">
        <v>42255.414469988427</v>
      </c>
      <c r="B942" s="32" t="s">
        <v>22</v>
      </c>
      <c r="C942" s="32" t="s">
        <v>456</v>
      </c>
      <c r="D942" s="32" t="s">
        <v>455</v>
      </c>
      <c r="E942" s="32" t="s">
        <v>6921</v>
      </c>
      <c r="F942" s="32" t="s">
        <v>6922</v>
      </c>
      <c r="G942" s="32" t="s">
        <v>35</v>
      </c>
      <c r="H942" s="32" t="s">
        <v>38</v>
      </c>
      <c r="I942" s="32" t="s">
        <v>2006</v>
      </c>
      <c r="J942" s="35">
        <v>0</v>
      </c>
      <c r="K942" s="35">
        <v>0</v>
      </c>
      <c r="L942" s="35">
        <v>0</v>
      </c>
      <c r="M942" s="35">
        <v>8.1</v>
      </c>
      <c r="N942" s="32" t="s">
        <v>19</v>
      </c>
      <c r="O942" s="32" t="s">
        <v>27</v>
      </c>
      <c r="P942" s="32">
        <v>1</v>
      </c>
      <c r="Q942" s="32"/>
      <c r="R942" s="39">
        <f t="shared" si="28"/>
        <v>1509</v>
      </c>
      <c r="S942" s="5" t="s">
        <v>51</v>
      </c>
      <c r="T942" s="5" t="s">
        <v>64</v>
      </c>
      <c r="U942" s="2"/>
      <c r="V942" s="2" t="str">
        <f>IF($J942+$L942=0,"nil",IF(OR($B942="TCU-WS",$B942=""),"non comm",IF(OR($G942="contract_cover",$H942="fixed price"),VLOOKUP($I942,'[1]mapping 2015'!$A:$B,2,FALSE),VLOOKUP($G942,'[1]mapping 2015'!$A:$B,2,FALSE))))</f>
        <v>nil</v>
      </c>
      <c r="W942" s="37">
        <f>IF(OR(V942="non comm",V942="nil",J942=0),0,IF(V942="SBM 2.1 IIPS",J942*VLOOKUP(N942,'[2]NGP%'!$C:$D,2,FALSE),J942*SUMIFS('[2]NGP%'!$D:$D,'[2]NGP%'!$A:$A,V942,'[2]NGP%'!$B:$B,AA942)))</f>
        <v>0</v>
      </c>
      <c r="X942" s="37">
        <f>IF(OR(V942="non comm",V942="nil",J942=0),0,IF(V942="SBM 2.1 IIPS",J942*VLOOKUP(N942,'[2]NGP%'!$C:$E,3,FALSE),J942*SUMIFS('[2]NGP%'!$E:$E,'[2]NGP%'!$A:$A,V942,'[2]NGP%'!$B:$B,AA942)))</f>
        <v>0</v>
      </c>
      <c r="Y942" s="32"/>
      <c r="Z942" s="54" t="str">
        <f>IF(MID(H942,1,4)="Item","Nil",IF(G942="contract_cover",VLOOKUP(I942,'svc type'!C:D,2,FALSE),VLOOKUP(G942,'svc type'!A:D,4,FALSE)))</f>
        <v>Exp</v>
      </c>
      <c r="AA942" s="4" t="str">
        <f>IF(B942="","",VLOOKUP(B942,Sector!C:D,2,FALSE))</f>
        <v>OTH</v>
      </c>
      <c r="AB942" s="4" t="str">
        <f t="shared" si="29"/>
        <v>TCU-WS</v>
      </c>
      <c r="AC942" s="4"/>
      <c r="AD942" s="4"/>
      <c r="AE942" s="4"/>
      <c r="AF942" s="4"/>
      <c r="AG942" s="4"/>
    </row>
    <row r="943" spans="1:33" x14ac:dyDescent="0.25">
      <c r="A943" s="57">
        <v>42255.424139699076</v>
      </c>
      <c r="B943" s="32" t="s">
        <v>22</v>
      </c>
      <c r="C943" s="32" t="s">
        <v>4397</v>
      </c>
      <c r="D943" s="32" t="s">
        <v>4398</v>
      </c>
      <c r="E943" s="32" t="s">
        <v>6923</v>
      </c>
      <c r="F943" s="32" t="s">
        <v>6924</v>
      </c>
      <c r="G943" s="32" t="s">
        <v>25</v>
      </c>
      <c r="H943" s="32" t="s">
        <v>26</v>
      </c>
      <c r="I943" s="32" t="s">
        <v>2006</v>
      </c>
      <c r="J943" s="35">
        <v>0</v>
      </c>
      <c r="K943" s="35">
        <v>0</v>
      </c>
      <c r="L943" s="35">
        <v>0</v>
      </c>
      <c r="M943" s="35">
        <v>0</v>
      </c>
      <c r="N943" s="32" t="s">
        <v>19</v>
      </c>
      <c r="O943" s="32" t="s">
        <v>27</v>
      </c>
      <c r="P943" s="32">
        <v>1</v>
      </c>
      <c r="Q943" s="32"/>
      <c r="R943" s="39">
        <f t="shared" si="28"/>
        <v>1509</v>
      </c>
      <c r="S943" s="5" t="s">
        <v>51</v>
      </c>
      <c r="T943" s="5" t="s">
        <v>64</v>
      </c>
      <c r="U943" s="2"/>
      <c r="V943" s="2" t="str">
        <f>IF($J943+$L943=0,"nil",IF(OR($B943="TCU-WS",$B943=""),"non comm",IF(OR($G943="contract_cover",$H943="fixed price"),VLOOKUP($I943,'[1]mapping 2015'!$A:$B,2,FALSE),VLOOKUP($G943,'[1]mapping 2015'!$A:$B,2,FALSE))))</f>
        <v>nil</v>
      </c>
      <c r="W943" s="37">
        <f>IF(OR(V943="non comm",V943="nil",J943=0),0,IF(V943="SBM 2.1 IIPS",J943*VLOOKUP(N943,'[2]NGP%'!$C:$D,2,FALSE),J943*SUMIFS('[2]NGP%'!$D:$D,'[2]NGP%'!$A:$A,V943,'[2]NGP%'!$B:$B,AA943)))</f>
        <v>0</v>
      </c>
      <c r="X943" s="37">
        <f>IF(OR(V943="non comm",V943="nil",J943=0),0,IF(V943="SBM 2.1 IIPS",J943*VLOOKUP(N943,'[2]NGP%'!$C:$E,3,FALSE),J943*SUMIFS('[2]NGP%'!$E:$E,'[2]NGP%'!$A:$A,V943,'[2]NGP%'!$B:$B,AA943)))</f>
        <v>0</v>
      </c>
      <c r="Y943" s="32"/>
      <c r="Z943" s="54" t="str">
        <f>IF(MID(H943,1,4)="Item","Nil",IF(G943="contract_cover",VLOOKUP(I943,'svc type'!C:D,2,FALSE),VLOOKUP(G943,'svc type'!A:D,4,FALSE)))</f>
        <v>IIPS</v>
      </c>
      <c r="AA943" s="4" t="str">
        <f>IF(B943="","",VLOOKUP(B943,Sector!C:D,2,FALSE))</f>
        <v>OTH</v>
      </c>
      <c r="AB943" s="4" t="str">
        <f t="shared" si="29"/>
        <v>TCU-WS</v>
      </c>
      <c r="AC943" s="4"/>
      <c r="AD943" s="4"/>
      <c r="AE943" s="4"/>
      <c r="AF943" s="4"/>
      <c r="AG943" s="4"/>
    </row>
    <row r="944" spans="1:33" x14ac:dyDescent="0.25">
      <c r="A944" s="57">
        <v>42255.424139699076</v>
      </c>
      <c r="B944" s="32" t="s">
        <v>22</v>
      </c>
      <c r="C944" s="32" t="s">
        <v>4397</v>
      </c>
      <c r="D944" s="32" t="s">
        <v>4398</v>
      </c>
      <c r="E944" s="32" t="s">
        <v>6923</v>
      </c>
      <c r="F944" s="32" t="s">
        <v>6924</v>
      </c>
      <c r="G944" s="32" t="s">
        <v>35</v>
      </c>
      <c r="H944" s="32" t="s">
        <v>38</v>
      </c>
      <c r="I944" s="32" t="s">
        <v>2006</v>
      </c>
      <c r="J944" s="35">
        <v>0</v>
      </c>
      <c r="K944" s="35">
        <v>0</v>
      </c>
      <c r="L944" s="35">
        <v>0</v>
      </c>
      <c r="M944" s="35">
        <v>9.76</v>
      </c>
      <c r="N944" s="32" t="s">
        <v>19</v>
      </c>
      <c r="O944" s="32" t="s">
        <v>27</v>
      </c>
      <c r="P944" s="32">
        <v>1</v>
      </c>
      <c r="Q944" s="32"/>
      <c r="R944" s="39">
        <f t="shared" si="28"/>
        <v>1509</v>
      </c>
      <c r="S944" s="5" t="s">
        <v>51</v>
      </c>
      <c r="T944" s="5" t="s">
        <v>64</v>
      </c>
      <c r="U944" s="2"/>
      <c r="V944" s="2" t="str">
        <f>IF($J944+$L944=0,"nil",IF(OR($B944="TCU-WS",$B944=""),"non comm",IF(OR($G944="contract_cover",$H944="fixed price"),VLOOKUP($I944,'[1]mapping 2015'!$A:$B,2,FALSE),VLOOKUP($G944,'[1]mapping 2015'!$A:$B,2,FALSE))))</f>
        <v>nil</v>
      </c>
      <c r="W944" s="37">
        <f>IF(OR(V944="non comm",V944="nil",J944=0),0,IF(V944="SBM 2.1 IIPS",J944*VLOOKUP(N944,'[2]NGP%'!$C:$D,2,FALSE),J944*SUMIFS('[2]NGP%'!$D:$D,'[2]NGP%'!$A:$A,V944,'[2]NGP%'!$B:$B,AA944)))</f>
        <v>0</v>
      </c>
      <c r="X944" s="37">
        <f>IF(OR(V944="non comm",V944="nil",J944=0),0,IF(V944="SBM 2.1 IIPS",J944*VLOOKUP(N944,'[2]NGP%'!$C:$E,3,FALSE),J944*SUMIFS('[2]NGP%'!$E:$E,'[2]NGP%'!$A:$A,V944,'[2]NGP%'!$B:$B,AA944)))</f>
        <v>0</v>
      </c>
      <c r="Y944" s="32"/>
      <c r="Z944" s="54" t="str">
        <f>IF(MID(H944,1,4)="Item","Nil",IF(G944="contract_cover",VLOOKUP(I944,'svc type'!C:D,2,FALSE),VLOOKUP(G944,'svc type'!A:D,4,FALSE)))</f>
        <v>Exp</v>
      </c>
      <c r="AA944" s="4" t="str">
        <f>IF(B944="","",VLOOKUP(B944,Sector!C:D,2,FALSE))</f>
        <v>OTH</v>
      </c>
      <c r="AB944" s="4" t="str">
        <f t="shared" si="29"/>
        <v>TCU-WS</v>
      </c>
      <c r="AC944" s="4"/>
      <c r="AD944" s="4"/>
      <c r="AE944" s="4"/>
      <c r="AF944" s="4"/>
      <c r="AG944" s="4"/>
    </row>
    <row r="945" spans="1:33" x14ac:dyDescent="0.25">
      <c r="A945" s="57">
        <v>42255.424139699076</v>
      </c>
      <c r="B945" s="32" t="s">
        <v>22</v>
      </c>
      <c r="C945" s="32" t="s">
        <v>4397</v>
      </c>
      <c r="D945" s="32" t="s">
        <v>4398</v>
      </c>
      <c r="E945" s="32" t="s">
        <v>6923</v>
      </c>
      <c r="F945" s="32" t="s">
        <v>6924</v>
      </c>
      <c r="G945" s="32" t="s">
        <v>35</v>
      </c>
      <c r="H945" s="32" t="s">
        <v>38</v>
      </c>
      <c r="I945" s="32" t="s">
        <v>2006</v>
      </c>
      <c r="J945" s="35">
        <v>0</v>
      </c>
      <c r="K945" s="35">
        <v>0</v>
      </c>
      <c r="L945" s="35">
        <v>0</v>
      </c>
      <c r="M945" s="35">
        <v>18.149999999999999</v>
      </c>
      <c r="N945" s="32" t="s">
        <v>19</v>
      </c>
      <c r="O945" s="32" t="s">
        <v>27</v>
      </c>
      <c r="P945" s="32">
        <v>1</v>
      </c>
      <c r="Q945" s="32"/>
      <c r="R945" s="39">
        <f t="shared" si="28"/>
        <v>1509</v>
      </c>
      <c r="S945" s="5" t="s">
        <v>51</v>
      </c>
      <c r="T945" s="5" t="s">
        <v>64</v>
      </c>
      <c r="U945" s="2"/>
      <c r="V945" s="2" t="str">
        <f>IF($J945+$L945=0,"nil",IF(OR($B945="TCU-WS",$B945=""),"non comm",IF(OR($G945="contract_cover",$H945="fixed price"),VLOOKUP($I945,'[1]mapping 2015'!$A:$B,2,FALSE),VLOOKUP($G945,'[1]mapping 2015'!$A:$B,2,FALSE))))</f>
        <v>nil</v>
      </c>
      <c r="W945" s="37">
        <f>IF(OR(V945="non comm",V945="nil",J945=0),0,IF(V945="SBM 2.1 IIPS",J945*VLOOKUP(N945,'[2]NGP%'!$C:$D,2,FALSE),J945*SUMIFS('[2]NGP%'!$D:$D,'[2]NGP%'!$A:$A,V945,'[2]NGP%'!$B:$B,AA945)))</f>
        <v>0</v>
      </c>
      <c r="X945" s="37">
        <f>IF(OR(V945="non comm",V945="nil",J945=0),0,IF(V945="SBM 2.1 IIPS",J945*VLOOKUP(N945,'[2]NGP%'!$C:$E,3,FALSE),J945*SUMIFS('[2]NGP%'!$E:$E,'[2]NGP%'!$A:$A,V945,'[2]NGP%'!$B:$B,AA945)))</f>
        <v>0</v>
      </c>
      <c r="Y945" s="32"/>
      <c r="Z945" s="54" t="str">
        <f>IF(MID(H945,1,4)="Item","Nil",IF(G945="contract_cover",VLOOKUP(I945,'svc type'!C:D,2,FALSE),VLOOKUP(G945,'svc type'!A:D,4,FALSE)))</f>
        <v>Exp</v>
      </c>
      <c r="AA945" s="4" t="str">
        <f>IF(B945="","",VLOOKUP(B945,Sector!C:D,2,FALSE))</f>
        <v>OTH</v>
      </c>
      <c r="AB945" s="4" t="str">
        <f t="shared" si="29"/>
        <v>TCU-WS</v>
      </c>
      <c r="AC945" s="4"/>
      <c r="AD945" s="4"/>
      <c r="AE945" s="4"/>
      <c r="AF945" s="4"/>
      <c r="AG945" s="4"/>
    </row>
    <row r="946" spans="1:33" x14ac:dyDescent="0.25">
      <c r="A946" s="57">
        <v>42255.424252696757</v>
      </c>
      <c r="B946" s="32" t="s">
        <v>22</v>
      </c>
      <c r="C946" s="32" t="s">
        <v>4397</v>
      </c>
      <c r="D946" s="32" t="s">
        <v>4398</v>
      </c>
      <c r="E946" s="32" t="s">
        <v>6925</v>
      </c>
      <c r="F946" s="32" t="s">
        <v>6926</v>
      </c>
      <c r="G946" s="32" t="s">
        <v>25</v>
      </c>
      <c r="H946" s="32" t="s">
        <v>26</v>
      </c>
      <c r="I946" s="32" t="s">
        <v>2006</v>
      </c>
      <c r="J946" s="35">
        <v>0</v>
      </c>
      <c r="K946" s="35">
        <v>0</v>
      </c>
      <c r="L946" s="35">
        <v>0</v>
      </c>
      <c r="M946" s="35">
        <v>0</v>
      </c>
      <c r="N946" s="32" t="s">
        <v>19</v>
      </c>
      <c r="O946" s="32" t="s">
        <v>27</v>
      </c>
      <c r="P946" s="32">
        <v>2.67</v>
      </c>
      <c r="Q946" s="32"/>
      <c r="R946" s="39">
        <f t="shared" si="28"/>
        <v>1509</v>
      </c>
      <c r="S946" s="5" t="s">
        <v>51</v>
      </c>
      <c r="T946" s="5" t="s">
        <v>64</v>
      </c>
      <c r="U946" s="2"/>
      <c r="V946" s="2" t="str">
        <f>IF($J946+$L946=0,"nil",IF(OR($B946="TCU-WS",$B946=""),"non comm",IF(OR($G946="contract_cover",$H946="fixed price"),VLOOKUP($I946,'[1]mapping 2015'!$A:$B,2,FALSE),VLOOKUP($G946,'[1]mapping 2015'!$A:$B,2,FALSE))))</f>
        <v>nil</v>
      </c>
      <c r="W946" s="37">
        <f>IF(OR(V946="non comm",V946="nil",J946=0),0,IF(V946="SBM 2.1 IIPS",J946*VLOOKUP(N946,'[2]NGP%'!$C:$D,2,FALSE),J946*SUMIFS('[2]NGP%'!$D:$D,'[2]NGP%'!$A:$A,V946,'[2]NGP%'!$B:$B,AA946)))</f>
        <v>0</v>
      </c>
      <c r="X946" s="37">
        <f>IF(OR(V946="non comm",V946="nil",J946=0),0,IF(V946="SBM 2.1 IIPS",J946*VLOOKUP(N946,'[2]NGP%'!$C:$E,3,FALSE),J946*SUMIFS('[2]NGP%'!$E:$E,'[2]NGP%'!$A:$A,V946,'[2]NGP%'!$B:$B,AA946)))</f>
        <v>0</v>
      </c>
      <c r="Y946" s="32"/>
      <c r="Z946" s="54" t="str">
        <f>IF(MID(H946,1,4)="Item","Nil",IF(G946="contract_cover",VLOOKUP(I946,'svc type'!C:D,2,FALSE),VLOOKUP(G946,'svc type'!A:D,4,FALSE)))</f>
        <v>IIPS</v>
      </c>
      <c r="AA946" s="4" t="str">
        <f>IF(B946="","",VLOOKUP(B946,Sector!C:D,2,FALSE))</f>
        <v>OTH</v>
      </c>
      <c r="AB946" s="4" t="str">
        <f t="shared" si="29"/>
        <v>TCU-WS</v>
      </c>
      <c r="AC946" s="4"/>
      <c r="AD946" s="4"/>
      <c r="AE946" s="4"/>
      <c r="AF946" s="4"/>
      <c r="AG946" s="4"/>
    </row>
    <row r="947" spans="1:33" x14ac:dyDescent="0.25">
      <c r="A947" s="57">
        <v>42255.424252696757</v>
      </c>
      <c r="B947" s="32" t="s">
        <v>22</v>
      </c>
      <c r="C947" s="32" t="s">
        <v>4397</v>
      </c>
      <c r="D947" s="32" t="s">
        <v>4398</v>
      </c>
      <c r="E947" s="32" t="s">
        <v>6925</v>
      </c>
      <c r="F947" s="32" t="s">
        <v>6926</v>
      </c>
      <c r="G947" s="32" t="s">
        <v>33</v>
      </c>
      <c r="H947" s="32" t="s">
        <v>34</v>
      </c>
      <c r="I947" s="32" t="s">
        <v>2006</v>
      </c>
      <c r="J947" s="35">
        <v>0</v>
      </c>
      <c r="K947" s="35">
        <v>0</v>
      </c>
      <c r="L947" s="35">
        <v>0</v>
      </c>
      <c r="M947" s="35">
        <v>3</v>
      </c>
      <c r="N947" s="32" t="s">
        <v>19</v>
      </c>
      <c r="O947" s="32" t="s">
        <v>27</v>
      </c>
      <c r="P947" s="32">
        <v>1</v>
      </c>
      <c r="Q947" s="32"/>
      <c r="R947" s="39">
        <f t="shared" si="28"/>
        <v>1509</v>
      </c>
      <c r="S947" s="5" t="s">
        <v>51</v>
      </c>
      <c r="T947" s="5" t="s">
        <v>64</v>
      </c>
      <c r="U947" s="2"/>
      <c r="V947" s="2" t="str">
        <f>IF($J947+$L947=0,"nil",IF(OR($B947="TCU-WS",$B947=""),"non comm",IF(OR($G947="contract_cover",$H947="fixed price"),VLOOKUP($I947,'[1]mapping 2015'!$A:$B,2,FALSE),VLOOKUP($G947,'[1]mapping 2015'!$A:$B,2,FALSE))))</f>
        <v>nil</v>
      </c>
      <c r="W947" s="37">
        <f>IF(OR(V947="non comm",V947="nil",J947=0),0,IF(V947="SBM 2.1 IIPS",J947*VLOOKUP(N947,'[2]NGP%'!$C:$D,2,FALSE),J947*SUMIFS('[2]NGP%'!$D:$D,'[2]NGP%'!$A:$A,V947,'[2]NGP%'!$B:$B,AA947)))</f>
        <v>0</v>
      </c>
      <c r="X947" s="37">
        <f>IF(OR(V947="non comm",V947="nil",J947=0),0,IF(V947="SBM 2.1 IIPS",J947*VLOOKUP(N947,'[2]NGP%'!$C:$E,3,FALSE),J947*SUMIFS('[2]NGP%'!$E:$E,'[2]NGP%'!$A:$A,V947,'[2]NGP%'!$B:$B,AA947)))</f>
        <v>0</v>
      </c>
      <c r="Y947" s="32"/>
      <c r="Z947" s="54" t="str">
        <f>IF(MID(H947,1,4)="Item","Nil",IF(G947="contract_cover",VLOOKUP(I947,'svc type'!C:D,2,FALSE),VLOOKUP(G947,'svc type'!A:D,4,FALSE)))</f>
        <v>Exp</v>
      </c>
      <c r="AA947" s="4" t="str">
        <f>IF(B947="","",VLOOKUP(B947,Sector!C:D,2,FALSE))</f>
        <v>OTH</v>
      </c>
      <c r="AB947" s="4" t="str">
        <f t="shared" si="29"/>
        <v>TCU-WS</v>
      </c>
      <c r="AC947" s="4"/>
      <c r="AD947" s="4"/>
      <c r="AE947" s="4"/>
      <c r="AF947" s="4"/>
      <c r="AG947" s="4"/>
    </row>
    <row r="948" spans="1:33" x14ac:dyDescent="0.25">
      <c r="A948" s="57">
        <v>42255.4243559838</v>
      </c>
      <c r="B948" s="32" t="s">
        <v>22</v>
      </c>
      <c r="C948" s="32" t="s">
        <v>4397</v>
      </c>
      <c r="D948" s="32" t="s">
        <v>4398</v>
      </c>
      <c r="E948" s="32" t="s">
        <v>6927</v>
      </c>
      <c r="F948" s="32" t="s">
        <v>6928</v>
      </c>
      <c r="G948" s="32" t="s">
        <v>25</v>
      </c>
      <c r="H948" s="32" t="s">
        <v>26</v>
      </c>
      <c r="I948" s="32" t="s">
        <v>2006</v>
      </c>
      <c r="J948" s="35">
        <v>0</v>
      </c>
      <c r="K948" s="35">
        <v>0</v>
      </c>
      <c r="L948" s="35">
        <v>0</v>
      </c>
      <c r="M948" s="35">
        <v>0</v>
      </c>
      <c r="N948" s="32" t="s">
        <v>19</v>
      </c>
      <c r="O948" s="32" t="s">
        <v>27</v>
      </c>
      <c r="P948" s="32">
        <v>1</v>
      </c>
      <c r="Q948" s="32"/>
      <c r="R948" s="39">
        <f t="shared" si="28"/>
        <v>1509</v>
      </c>
      <c r="S948" s="5" t="s">
        <v>51</v>
      </c>
      <c r="T948" s="5" t="s">
        <v>64</v>
      </c>
      <c r="U948" s="2"/>
      <c r="V948" s="2" t="str">
        <f>IF($J948+$L948=0,"nil",IF(OR($B948="TCU-WS",$B948=""),"non comm",IF(OR($G948="contract_cover",$H948="fixed price"),VLOOKUP($I948,'[1]mapping 2015'!$A:$B,2,FALSE),VLOOKUP($G948,'[1]mapping 2015'!$A:$B,2,FALSE))))</f>
        <v>nil</v>
      </c>
      <c r="W948" s="37">
        <f>IF(OR(V948="non comm",V948="nil",J948=0),0,IF(V948="SBM 2.1 IIPS",J948*VLOOKUP(N948,'[2]NGP%'!$C:$D,2,FALSE),J948*SUMIFS('[2]NGP%'!$D:$D,'[2]NGP%'!$A:$A,V948,'[2]NGP%'!$B:$B,AA948)))</f>
        <v>0</v>
      </c>
      <c r="X948" s="37">
        <f>IF(OR(V948="non comm",V948="nil",J948=0),0,IF(V948="SBM 2.1 IIPS",J948*VLOOKUP(N948,'[2]NGP%'!$C:$E,3,FALSE),J948*SUMIFS('[2]NGP%'!$E:$E,'[2]NGP%'!$A:$A,V948,'[2]NGP%'!$B:$B,AA948)))</f>
        <v>0</v>
      </c>
      <c r="Y948" s="32"/>
      <c r="Z948" s="54" t="str">
        <f>IF(MID(H948,1,4)="Item","Nil",IF(G948="contract_cover",VLOOKUP(I948,'svc type'!C:D,2,FALSE),VLOOKUP(G948,'svc type'!A:D,4,FALSE)))</f>
        <v>IIPS</v>
      </c>
      <c r="AA948" s="4" t="str">
        <f>IF(B948="","",VLOOKUP(B948,Sector!C:D,2,FALSE))</f>
        <v>OTH</v>
      </c>
      <c r="AB948" s="4" t="str">
        <f t="shared" si="29"/>
        <v>TCU-WS</v>
      </c>
      <c r="AC948" s="4"/>
      <c r="AD948" s="4"/>
      <c r="AE948" s="4"/>
      <c r="AF948" s="4"/>
      <c r="AG948" s="4"/>
    </row>
    <row r="949" spans="1:33" x14ac:dyDescent="0.25">
      <c r="A949" s="57">
        <v>42255.4243559838</v>
      </c>
      <c r="B949" s="32" t="s">
        <v>22</v>
      </c>
      <c r="C949" s="32" t="s">
        <v>4397</v>
      </c>
      <c r="D949" s="32" t="s">
        <v>4398</v>
      </c>
      <c r="E949" s="32" t="s">
        <v>6927</v>
      </c>
      <c r="F949" s="32" t="s">
        <v>6928</v>
      </c>
      <c r="G949" s="32" t="s">
        <v>25</v>
      </c>
      <c r="H949" s="32" t="s">
        <v>26</v>
      </c>
      <c r="I949" s="32" t="s">
        <v>2006</v>
      </c>
      <c r="J949" s="35">
        <v>0</v>
      </c>
      <c r="K949" s="35">
        <v>0</v>
      </c>
      <c r="L949" s="35">
        <v>0</v>
      </c>
      <c r="M949" s="35">
        <v>0</v>
      </c>
      <c r="N949" s="32" t="s">
        <v>19</v>
      </c>
      <c r="O949" s="32" t="s">
        <v>27</v>
      </c>
      <c r="P949" s="32">
        <v>2</v>
      </c>
      <c r="Q949" s="32"/>
      <c r="R949" s="39">
        <f t="shared" si="28"/>
        <v>1509</v>
      </c>
      <c r="S949" s="5" t="s">
        <v>51</v>
      </c>
      <c r="T949" s="5" t="s">
        <v>64</v>
      </c>
      <c r="U949" s="2"/>
      <c r="V949" s="2" t="str">
        <f>IF($J949+$L949=0,"nil",IF(OR($B949="TCU-WS",$B949=""),"non comm",IF(OR($G949="contract_cover",$H949="fixed price"),VLOOKUP($I949,'[1]mapping 2015'!$A:$B,2,FALSE),VLOOKUP($G949,'[1]mapping 2015'!$A:$B,2,FALSE))))</f>
        <v>nil</v>
      </c>
      <c r="W949" s="37">
        <f>IF(OR(V949="non comm",V949="nil",J949=0),0,IF(V949="SBM 2.1 IIPS",J949*VLOOKUP(N949,'[2]NGP%'!$C:$D,2,FALSE),J949*SUMIFS('[2]NGP%'!$D:$D,'[2]NGP%'!$A:$A,V949,'[2]NGP%'!$B:$B,AA949)))</f>
        <v>0</v>
      </c>
      <c r="X949" s="37">
        <f>IF(OR(V949="non comm",V949="nil",J949=0),0,IF(V949="SBM 2.1 IIPS",J949*VLOOKUP(N949,'[2]NGP%'!$C:$E,3,FALSE),J949*SUMIFS('[2]NGP%'!$E:$E,'[2]NGP%'!$A:$A,V949,'[2]NGP%'!$B:$B,AA949)))</f>
        <v>0</v>
      </c>
      <c r="Y949" s="32"/>
      <c r="Z949" s="54" t="str">
        <f>IF(MID(H949,1,4)="Item","Nil",IF(G949="contract_cover",VLOOKUP(I949,'svc type'!C:D,2,FALSE),VLOOKUP(G949,'svc type'!A:D,4,FALSE)))</f>
        <v>IIPS</v>
      </c>
      <c r="AA949" s="4" t="str">
        <f>IF(B949="","",VLOOKUP(B949,Sector!C:D,2,FALSE))</f>
        <v>OTH</v>
      </c>
      <c r="AB949" s="4" t="str">
        <f t="shared" si="29"/>
        <v>TCU-WS</v>
      </c>
      <c r="AC949" s="4"/>
      <c r="AD949" s="4"/>
      <c r="AE949" s="4"/>
      <c r="AF949" s="4"/>
      <c r="AG949" s="4"/>
    </row>
    <row r="950" spans="1:33" x14ac:dyDescent="0.25">
      <c r="A950" s="57">
        <v>42255.4243559838</v>
      </c>
      <c r="B950" s="32" t="s">
        <v>22</v>
      </c>
      <c r="C950" s="32" t="s">
        <v>4397</v>
      </c>
      <c r="D950" s="32" t="s">
        <v>4398</v>
      </c>
      <c r="E950" s="32" t="s">
        <v>6927</v>
      </c>
      <c r="F950" s="32" t="s">
        <v>6928</v>
      </c>
      <c r="G950" s="32" t="s">
        <v>33</v>
      </c>
      <c r="H950" s="32" t="s">
        <v>34</v>
      </c>
      <c r="I950" s="32" t="s">
        <v>2006</v>
      </c>
      <c r="J950" s="35">
        <v>0</v>
      </c>
      <c r="K950" s="35">
        <v>0</v>
      </c>
      <c r="L950" s="35">
        <v>0</v>
      </c>
      <c r="M950" s="35">
        <v>3</v>
      </c>
      <c r="N950" s="32" t="s">
        <v>19</v>
      </c>
      <c r="O950" s="32" t="s">
        <v>27</v>
      </c>
      <c r="P950" s="32">
        <v>1</v>
      </c>
      <c r="Q950" s="32"/>
      <c r="R950" s="39">
        <f t="shared" si="28"/>
        <v>1509</v>
      </c>
      <c r="S950" s="5" t="s">
        <v>51</v>
      </c>
      <c r="T950" s="5" t="s">
        <v>64</v>
      </c>
      <c r="U950" s="2"/>
      <c r="V950" s="2" t="str">
        <f>IF($J950+$L950=0,"nil",IF(OR($B950="TCU-WS",$B950=""),"non comm",IF(OR($G950="contract_cover",$H950="fixed price"),VLOOKUP($I950,'[1]mapping 2015'!$A:$B,2,FALSE),VLOOKUP($G950,'[1]mapping 2015'!$A:$B,2,FALSE))))</f>
        <v>nil</v>
      </c>
      <c r="W950" s="37">
        <f>IF(OR(V950="non comm",V950="nil",J950=0),0,IF(V950="SBM 2.1 IIPS",J950*VLOOKUP(N950,'[2]NGP%'!$C:$D,2,FALSE),J950*SUMIFS('[2]NGP%'!$D:$D,'[2]NGP%'!$A:$A,V950,'[2]NGP%'!$B:$B,AA950)))</f>
        <v>0</v>
      </c>
      <c r="X950" s="37">
        <f>IF(OR(V950="non comm",V950="nil",J950=0),0,IF(V950="SBM 2.1 IIPS",J950*VLOOKUP(N950,'[2]NGP%'!$C:$E,3,FALSE),J950*SUMIFS('[2]NGP%'!$E:$E,'[2]NGP%'!$A:$A,V950,'[2]NGP%'!$B:$B,AA950)))</f>
        <v>0</v>
      </c>
      <c r="Y950" s="32"/>
      <c r="Z950" s="54" t="str">
        <f>IF(MID(H950,1,4)="Item","Nil",IF(G950="contract_cover",VLOOKUP(I950,'svc type'!C:D,2,FALSE),VLOOKUP(G950,'svc type'!A:D,4,FALSE)))</f>
        <v>Exp</v>
      </c>
      <c r="AA950" s="4" t="str">
        <f>IF(B950="","",VLOOKUP(B950,Sector!C:D,2,FALSE))</f>
        <v>OTH</v>
      </c>
      <c r="AB950" s="4" t="str">
        <f t="shared" si="29"/>
        <v>TCU-WS</v>
      </c>
      <c r="AC950" s="4"/>
      <c r="AD950" s="4"/>
      <c r="AE950" s="4"/>
      <c r="AF950" s="4"/>
      <c r="AG950" s="4"/>
    </row>
    <row r="951" spans="1:33" x14ac:dyDescent="0.25">
      <c r="A951" s="57">
        <v>42255.4243559838</v>
      </c>
      <c r="B951" s="32" t="s">
        <v>22</v>
      </c>
      <c r="C951" s="32" t="s">
        <v>4397</v>
      </c>
      <c r="D951" s="32" t="s">
        <v>4398</v>
      </c>
      <c r="E951" s="32" t="s">
        <v>6927</v>
      </c>
      <c r="F951" s="32" t="s">
        <v>6928</v>
      </c>
      <c r="G951" s="32" t="s">
        <v>33</v>
      </c>
      <c r="H951" s="32" t="s">
        <v>34</v>
      </c>
      <c r="I951" s="32" t="s">
        <v>2006</v>
      </c>
      <c r="J951" s="35">
        <v>0</v>
      </c>
      <c r="K951" s="35">
        <v>0</v>
      </c>
      <c r="L951" s="35">
        <v>0</v>
      </c>
      <c r="M951" s="35">
        <v>3</v>
      </c>
      <c r="N951" s="32" t="s">
        <v>19</v>
      </c>
      <c r="O951" s="32" t="s">
        <v>27</v>
      </c>
      <c r="P951" s="32">
        <v>1</v>
      </c>
      <c r="Q951" s="32"/>
      <c r="R951" s="39">
        <f t="shared" si="28"/>
        <v>1509</v>
      </c>
      <c r="S951" s="5" t="s">
        <v>51</v>
      </c>
      <c r="T951" s="5" t="s">
        <v>64</v>
      </c>
      <c r="U951" s="2"/>
      <c r="V951" s="2" t="str">
        <f>IF($J951+$L951=0,"nil",IF(OR($B951="TCU-WS",$B951=""),"non comm",IF(OR($G951="contract_cover",$H951="fixed price"),VLOOKUP($I951,'[1]mapping 2015'!$A:$B,2,FALSE),VLOOKUP($G951,'[1]mapping 2015'!$A:$B,2,FALSE))))</f>
        <v>nil</v>
      </c>
      <c r="W951" s="37">
        <f>IF(OR(V951="non comm",V951="nil",J951=0),0,IF(V951="SBM 2.1 IIPS",J951*VLOOKUP(N951,'[2]NGP%'!$C:$D,2,FALSE),J951*SUMIFS('[2]NGP%'!$D:$D,'[2]NGP%'!$A:$A,V951,'[2]NGP%'!$B:$B,AA951)))</f>
        <v>0</v>
      </c>
      <c r="X951" s="37">
        <f>IF(OR(V951="non comm",V951="nil",J951=0),0,IF(V951="SBM 2.1 IIPS",J951*VLOOKUP(N951,'[2]NGP%'!$C:$E,3,FALSE),J951*SUMIFS('[2]NGP%'!$E:$E,'[2]NGP%'!$A:$A,V951,'[2]NGP%'!$B:$B,AA951)))</f>
        <v>0</v>
      </c>
      <c r="Y951" s="32"/>
      <c r="Z951" s="54" t="str">
        <f>IF(MID(H951,1,4)="Item","Nil",IF(G951="contract_cover",VLOOKUP(I951,'svc type'!C:D,2,FALSE),VLOOKUP(G951,'svc type'!A:D,4,FALSE)))</f>
        <v>Exp</v>
      </c>
      <c r="AA951" s="4" t="str">
        <f>IF(B951="","",VLOOKUP(B951,Sector!C:D,2,FALSE))</f>
        <v>OTH</v>
      </c>
      <c r="AB951" s="4" t="str">
        <f t="shared" si="29"/>
        <v>TCU-WS</v>
      </c>
      <c r="AC951" s="4"/>
      <c r="AD951" s="4"/>
      <c r="AE951" s="4"/>
      <c r="AF951" s="4"/>
      <c r="AG951" s="4"/>
    </row>
    <row r="952" spans="1:33" x14ac:dyDescent="0.25">
      <c r="A952" s="57">
        <v>42255.425161307867</v>
      </c>
      <c r="B952" s="32" t="s">
        <v>22</v>
      </c>
      <c r="C952" s="32" t="s">
        <v>4397</v>
      </c>
      <c r="D952" s="32" t="s">
        <v>4398</v>
      </c>
      <c r="E952" s="32" t="s">
        <v>6929</v>
      </c>
      <c r="F952" s="32" t="s">
        <v>6930</v>
      </c>
      <c r="G952" s="32" t="s">
        <v>25</v>
      </c>
      <c r="H952" s="32" t="s">
        <v>26</v>
      </c>
      <c r="I952" s="32" t="s">
        <v>2006</v>
      </c>
      <c r="J952" s="35">
        <v>0</v>
      </c>
      <c r="K952" s="35">
        <v>0</v>
      </c>
      <c r="L952" s="35">
        <v>0</v>
      </c>
      <c r="M952" s="35">
        <v>0</v>
      </c>
      <c r="N952" s="32" t="s">
        <v>19</v>
      </c>
      <c r="O952" s="32" t="s">
        <v>27</v>
      </c>
      <c r="P952" s="32">
        <v>0.5</v>
      </c>
      <c r="Q952" s="32"/>
      <c r="R952" s="39">
        <f t="shared" si="28"/>
        <v>1509</v>
      </c>
      <c r="S952" s="5" t="s">
        <v>51</v>
      </c>
      <c r="T952" s="5" t="s">
        <v>64</v>
      </c>
      <c r="U952" s="2"/>
      <c r="V952" s="2" t="str">
        <f>IF($J952+$L952=0,"nil",IF(OR($B952="TCU-WS",$B952=""),"non comm",IF(OR($G952="contract_cover",$H952="fixed price"),VLOOKUP($I952,'[1]mapping 2015'!$A:$B,2,FALSE),VLOOKUP($G952,'[1]mapping 2015'!$A:$B,2,FALSE))))</f>
        <v>nil</v>
      </c>
      <c r="W952" s="37">
        <f>IF(OR(V952="non comm",V952="nil",J952=0),0,IF(V952="SBM 2.1 IIPS",J952*VLOOKUP(N952,'[2]NGP%'!$C:$D,2,FALSE),J952*SUMIFS('[2]NGP%'!$D:$D,'[2]NGP%'!$A:$A,V952,'[2]NGP%'!$B:$B,AA952)))</f>
        <v>0</v>
      </c>
      <c r="X952" s="37">
        <f>IF(OR(V952="non comm",V952="nil",J952=0),0,IF(V952="SBM 2.1 IIPS",J952*VLOOKUP(N952,'[2]NGP%'!$C:$E,3,FALSE),J952*SUMIFS('[2]NGP%'!$E:$E,'[2]NGP%'!$A:$A,V952,'[2]NGP%'!$B:$B,AA952)))</f>
        <v>0</v>
      </c>
      <c r="Y952" s="32"/>
      <c r="Z952" s="54" t="str">
        <f>IF(MID(H952,1,4)="Item","Nil",IF(G952="contract_cover",VLOOKUP(I952,'svc type'!C:D,2,FALSE),VLOOKUP(G952,'svc type'!A:D,4,FALSE)))</f>
        <v>IIPS</v>
      </c>
      <c r="AA952" s="4" t="str">
        <f>IF(B952="","",VLOOKUP(B952,Sector!C:D,2,FALSE))</f>
        <v>OTH</v>
      </c>
      <c r="AB952" s="4" t="str">
        <f t="shared" si="29"/>
        <v>TCU-WS</v>
      </c>
      <c r="AC952" s="4"/>
      <c r="AD952" s="4"/>
      <c r="AE952" s="4"/>
      <c r="AF952" s="4"/>
      <c r="AG952" s="4"/>
    </row>
    <row r="953" spans="1:33" x14ac:dyDescent="0.25">
      <c r="A953" s="57">
        <v>42255.425628090277</v>
      </c>
      <c r="B953" s="32" t="s">
        <v>22</v>
      </c>
      <c r="C953" s="32" t="s">
        <v>447</v>
      </c>
      <c r="D953" s="32" t="s">
        <v>446</v>
      </c>
      <c r="E953" s="32" t="s">
        <v>6931</v>
      </c>
      <c r="F953" s="32" t="s">
        <v>6932</v>
      </c>
      <c r="G953" s="32" t="s">
        <v>329</v>
      </c>
      <c r="H953" s="32" t="s">
        <v>328</v>
      </c>
      <c r="I953" s="32" t="s">
        <v>2006</v>
      </c>
      <c r="J953" s="35">
        <v>0</v>
      </c>
      <c r="K953" s="35">
        <v>0</v>
      </c>
      <c r="L953" s="35">
        <v>0</v>
      </c>
      <c r="M953" s="35">
        <v>0</v>
      </c>
      <c r="N953" s="32" t="s">
        <v>17</v>
      </c>
      <c r="O953" s="32" t="s">
        <v>27</v>
      </c>
      <c r="P953" s="32">
        <v>0</v>
      </c>
      <c r="Q953" s="32"/>
      <c r="R953" s="39">
        <f t="shared" si="28"/>
        <v>1509</v>
      </c>
      <c r="S953" s="5" t="s">
        <v>51</v>
      </c>
      <c r="T953" s="5" t="s">
        <v>64</v>
      </c>
      <c r="U953" s="2"/>
      <c r="V953" s="2" t="str">
        <f>IF($J953+$L953=0,"nil",IF(OR($B953="TCU-WS",$B953=""),"non comm",IF(OR($G953="contract_cover",$H953="fixed price"),VLOOKUP($I953,'[1]mapping 2015'!$A:$B,2,FALSE),VLOOKUP($G953,'[1]mapping 2015'!$A:$B,2,FALSE))))</f>
        <v>nil</v>
      </c>
      <c r="W953" s="37">
        <f>IF(OR(V953="non comm",V953="nil",J953=0),0,IF(V953="SBM 2.1 IIPS",J953*VLOOKUP(N953,'[2]NGP%'!$C:$D,2,FALSE),J953*SUMIFS('[2]NGP%'!$D:$D,'[2]NGP%'!$A:$A,V953,'[2]NGP%'!$B:$B,AA953)))</f>
        <v>0</v>
      </c>
      <c r="X953" s="37">
        <f>IF(OR(V953="non comm",V953="nil",J953=0),0,IF(V953="SBM 2.1 IIPS",J953*VLOOKUP(N953,'[2]NGP%'!$C:$E,3,FALSE),J953*SUMIFS('[2]NGP%'!$E:$E,'[2]NGP%'!$A:$A,V953,'[2]NGP%'!$B:$B,AA953)))</f>
        <v>0</v>
      </c>
      <c r="Y953" s="32"/>
      <c r="Z953" s="54" t="str">
        <f>IF(MID(H953,1,4)="Item","Nil",IF(G953="contract_cover",VLOOKUP(I953,'svc type'!C:D,2,FALSE),VLOOKUP(G953,'svc type'!A:D,4,FALSE)))</f>
        <v>SVC</v>
      </c>
      <c r="AA953" s="4" t="str">
        <f>IF(B953="","",VLOOKUP(B953,Sector!C:D,2,FALSE))</f>
        <v>OTH</v>
      </c>
      <c r="AB953" s="4" t="str">
        <f t="shared" si="29"/>
        <v>TCU-WS</v>
      </c>
      <c r="AC953" s="4"/>
      <c r="AD953" s="4"/>
      <c r="AE953" s="4"/>
      <c r="AF953" s="4"/>
      <c r="AG953" s="4"/>
    </row>
    <row r="954" spans="1:33" x14ac:dyDescent="0.25">
      <c r="A954" s="57">
        <v>42255.425628090277</v>
      </c>
      <c r="B954" s="32" t="s">
        <v>22</v>
      </c>
      <c r="C954" s="32" t="s">
        <v>447</v>
      </c>
      <c r="D954" s="32" t="s">
        <v>446</v>
      </c>
      <c r="E954" s="32" t="s">
        <v>6931</v>
      </c>
      <c r="F954" s="32" t="s">
        <v>6932</v>
      </c>
      <c r="G954" s="32" t="s">
        <v>258</v>
      </c>
      <c r="H954" s="32" t="s">
        <v>257</v>
      </c>
      <c r="I954" s="32" t="s">
        <v>2006</v>
      </c>
      <c r="J954" s="35">
        <v>0</v>
      </c>
      <c r="K954" s="35">
        <v>0</v>
      </c>
      <c r="L954" s="35">
        <v>0</v>
      </c>
      <c r="M954" s="35">
        <v>0</v>
      </c>
      <c r="N954" s="32" t="s">
        <v>17</v>
      </c>
      <c r="O954" s="32" t="s">
        <v>27</v>
      </c>
      <c r="P954" s="32">
        <v>8</v>
      </c>
      <c r="Q954" s="32"/>
      <c r="R954" s="39">
        <f t="shared" si="28"/>
        <v>1509</v>
      </c>
      <c r="S954" s="5" t="s">
        <v>51</v>
      </c>
      <c r="T954" s="5" t="s">
        <v>64</v>
      </c>
      <c r="U954" s="2"/>
      <c r="V954" s="2" t="str">
        <f>IF($J954+$L954=0,"nil",IF(OR($B954="TCU-WS",$B954=""),"non comm",IF(OR($G954="contract_cover",$H954="fixed price"),VLOOKUP($I954,'[1]mapping 2015'!$A:$B,2,FALSE),VLOOKUP($G954,'[1]mapping 2015'!$A:$B,2,FALSE))))</f>
        <v>nil</v>
      </c>
      <c r="W954" s="37">
        <f>IF(OR(V954="non comm",V954="nil",J954=0),0,IF(V954="SBM 2.1 IIPS",J954*VLOOKUP(N954,'[2]NGP%'!$C:$D,2,FALSE),J954*SUMIFS('[2]NGP%'!$D:$D,'[2]NGP%'!$A:$A,V954,'[2]NGP%'!$B:$B,AA954)))</f>
        <v>0</v>
      </c>
      <c r="X954" s="37">
        <f>IF(OR(V954="non comm",V954="nil",J954=0),0,IF(V954="SBM 2.1 IIPS",J954*VLOOKUP(N954,'[2]NGP%'!$C:$E,3,FALSE),J954*SUMIFS('[2]NGP%'!$E:$E,'[2]NGP%'!$A:$A,V954,'[2]NGP%'!$B:$B,AA954)))</f>
        <v>0</v>
      </c>
      <c r="Y954" s="32"/>
      <c r="Z954" s="54" t="str">
        <f>IF(MID(H954,1,4)="Item","Nil",IF(G954="contract_cover",VLOOKUP(I954,'svc type'!C:D,2,FALSE),VLOOKUP(G954,'svc type'!A:D,4,FALSE)))</f>
        <v>SVC</v>
      </c>
      <c r="AA954" s="4" t="str">
        <f>IF(B954="","",VLOOKUP(B954,Sector!C:D,2,FALSE))</f>
        <v>OTH</v>
      </c>
      <c r="AB954" s="4" t="str">
        <f t="shared" si="29"/>
        <v>TCU-WS</v>
      </c>
      <c r="AC954" s="4"/>
      <c r="AD954" s="4"/>
      <c r="AE954" s="4"/>
      <c r="AF954" s="4"/>
      <c r="AG954" s="4"/>
    </row>
    <row r="955" spans="1:33" x14ac:dyDescent="0.25">
      <c r="A955" s="57">
        <v>42255.425628090277</v>
      </c>
      <c r="B955" s="32" t="s">
        <v>22</v>
      </c>
      <c r="C955" s="32" t="s">
        <v>447</v>
      </c>
      <c r="D955" s="32" t="s">
        <v>446</v>
      </c>
      <c r="E955" s="32" t="s">
        <v>6931</v>
      </c>
      <c r="F955" s="32" t="s">
        <v>6932</v>
      </c>
      <c r="G955" s="32" t="s">
        <v>258</v>
      </c>
      <c r="H955" s="32" t="s">
        <v>257</v>
      </c>
      <c r="I955" s="32" t="s">
        <v>2006</v>
      </c>
      <c r="J955" s="35">
        <v>0</v>
      </c>
      <c r="K955" s="35">
        <v>0</v>
      </c>
      <c r="L955" s="35">
        <v>0</v>
      </c>
      <c r="M955" s="35">
        <v>0</v>
      </c>
      <c r="N955" s="32" t="s">
        <v>17</v>
      </c>
      <c r="O955" s="32" t="s">
        <v>27</v>
      </c>
      <c r="P955" s="32">
        <v>3</v>
      </c>
      <c r="Q955" s="32"/>
      <c r="R955" s="39">
        <f t="shared" si="28"/>
        <v>1509</v>
      </c>
      <c r="S955" s="5" t="s">
        <v>51</v>
      </c>
      <c r="T955" s="5" t="s">
        <v>64</v>
      </c>
      <c r="U955" s="2"/>
      <c r="V955" s="2" t="str">
        <f>IF($J955+$L955=0,"nil",IF(OR($B955="TCU-WS",$B955=""),"non comm",IF(OR($G955="contract_cover",$H955="fixed price"),VLOOKUP($I955,'[1]mapping 2015'!$A:$B,2,FALSE),VLOOKUP($G955,'[1]mapping 2015'!$A:$B,2,FALSE))))</f>
        <v>nil</v>
      </c>
      <c r="W955" s="37">
        <f>IF(OR(V955="non comm",V955="nil",J955=0),0,IF(V955="SBM 2.1 IIPS",J955*VLOOKUP(N955,'[2]NGP%'!$C:$D,2,FALSE),J955*SUMIFS('[2]NGP%'!$D:$D,'[2]NGP%'!$A:$A,V955,'[2]NGP%'!$B:$B,AA955)))</f>
        <v>0</v>
      </c>
      <c r="X955" s="37">
        <f>IF(OR(V955="non comm",V955="nil",J955=0),0,IF(V955="SBM 2.1 IIPS",J955*VLOOKUP(N955,'[2]NGP%'!$C:$E,3,FALSE),J955*SUMIFS('[2]NGP%'!$E:$E,'[2]NGP%'!$A:$A,V955,'[2]NGP%'!$B:$B,AA955)))</f>
        <v>0</v>
      </c>
      <c r="Y955" s="32"/>
      <c r="Z955" s="54" t="str">
        <f>IF(MID(H955,1,4)="Item","Nil",IF(G955="contract_cover",VLOOKUP(I955,'svc type'!C:D,2,FALSE),VLOOKUP(G955,'svc type'!A:D,4,FALSE)))</f>
        <v>SVC</v>
      </c>
      <c r="AA955" s="4" t="str">
        <f>IF(B955="","",VLOOKUP(B955,Sector!C:D,2,FALSE))</f>
        <v>OTH</v>
      </c>
      <c r="AB955" s="4" t="str">
        <f t="shared" si="29"/>
        <v>TCU-WS</v>
      </c>
      <c r="AC955" s="4"/>
      <c r="AD955" s="4"/>
      <c r="AE955" s="4"/>
      <c r="AF955" s="4"/>
      <c r="AG955" s="4"/>
    </row>
    <row r="956" spans="1:33" x14ac:dyDescent="0.25">
      <c r="A956" s="57">
        <v>42255.425628090277</v>
      </c>
      <c r="B956" s="32" t="s">
        <v>22</v>
      </c>
      <c r="C956" s="32" t="s">
        <v>447</v>
      </c>
      <c r="D956" s="32" t="s">
        <v>446</v>
      </c>
      <c r="E956" s="32" t="s">
        <v>6931</v>
      </c>
      <c r="F956" s="32" t="s">
        <v>6932</v>
      </c>
      <c r="G956" s="32" t="s">
        <v>258</v>
      </c>
      <c r="H956" s="32" t="s">
        <v>257</v>
      </c>
      <c r="I956" s="32" t="s">
        <v>2006</v>
      </c>
      <c r="J956" s="35">
        <v>0</v>
      </c>
      <c r="K956" s="35">
        <v>0</v>
      </c>
      <c r="L956" s="35">
        <v>0</v>
      </c>
      <c r="M956" s="35">
        <v>0</v>
      </c>
      <c r="N956" s="32" t="s">
        <v>17</v>
      </c>
      <c r="O956" s="32" t="s">
        <v>27</v>
      </c>
      <c r="P956" s="32">
        <v>6</v>
      </c>
      <c r="Q956" s="32"/>
      <c r="R956" s="39">
        <f t="shared" si="28"/>
        <v>1509</v>
      </c>
      <c r="S956" s="5" t="s">
        <v>51</v>
      </c>
      <c r="T956" s="5" t="s">
        <v>64</v>
      </c>
      <c r="U956" s="2"/>
      <c r="V956" s="2" t="str">
        <f>IF($J956+$L956=0,"nil",IF(OR($B956="TCU-WS",$B956=""),"non comm",IF(OR($G956="contract_cover",$H956="fixed price"),VLOOKUP($I956,'[1]mapping 2015'!$A:$B,2,FALSE),VLOOKUP($G956,'[1]mapping 2015'!$A:$B,2,FALSE))))</f>
        <v>nil</v>
      </c>
      <c r="W956" s="37">
        <f>IF(OR(V956="non comm",V956="nil",J956=0),0,IF(V956="SBM 2.1 IIPS",J956*VLOOKUP(N956,'[2]NGP%'!$C:$D,2,FALSE),J956*SUMIFS('[2]NGP%'!$D:$D,'[2]NGP%'!$A:$A,V956,'[2]NGP%'!$B:$B,AA956)))</f>
        <v>0</v>
      </c>
      <c r="X956" s="37">
        <f>IF(OR(V956="non comm",V956="nil",J956=0),0,IF(V956="SBM 2.1 IIPS",J956*VLOOKUP(N956,'[2]NGP%'!$C:$E,3,FALSE),J956*SUMIFS('[2]NGP%'!$E:$E,'[2]NGP%'!$A:$A,V956,'[2]NGP%'!$B:$B,AA956)))</f>
        <v>0</v>
      </c>
      <c r="Y956" s="32"/>
      <c r="Z956" s="54" t="str">
        <f>IF(MID(H956,1,4)="Item","Nil",IF(G956="contract_cover",VLOOKUP(I956,'svc type'!C:D,2,FALSE),VLOOKUP(G956,'svc type'!A:D,4,FALSE)))</f>
        <v>SVC</v>
      </c>
      <c r="AA956" s="4" t="str">
        <f>IF(B956="","",VLOOKUP(B956,Sector!C:D,2,FALSE))</f>
        <v>OTH</v>
      </c>
      <c r="AB956" s="4" t="str">
        <f t="shared" si="29"/>
        <v>TCU-WS</v>
      </c>
      <c r="AC956" s="4"/>
      <c r="AD956" s="4"/>
      <c r="AE956" s="4"/>
      <c r="AF956" s="4"/>
      <c r="AG956" s="4"/>
    </row>
    <row r="957" spans="1:33" x14ac:dyDescent="0.25">
      <c r="A957" s="57">
        <v>42255.425628090277</v>
      </c>
      <c r="B957" s="32" t="s">
        <v>22</v>
      </c>
      <c r="C957" s="32" t="s">
        <v>447</v>
      </c>
      <c r="D957" s="32" t="s">
        <v>446</v>
      </c>
      <c r="E957" s="32" t="s">
        <v>6931</v>
      </c>
      <c r="F957" s="32" t="s">
        <v>6932</v>
      </c>
      <c r="G957" s="32" t="s">
        <v>258</v>
      </c>
      <c r="H957" s="32" t="s">
        <v>257</v>
      </c>
      <c r="I957" s="32" t="s">
        <v>2006</v>
      </c>
      <c r="J957" s="35">
        <v>0</v>
      </c>
      <c r="K957" s="35">
        <v>0</v>
      </c>
      <c r="L957" s="35">
        <v>0</v>
      </c>
      <c r="M957" s="35">
        <v>0</v>
      </c>
      <c r="N957" s="32" t="s">
        <v>17</v>
      </c>
      <c r="O957" s="32" t="s">
        <v>27</v>
      </c>
      <c r="P957" s="32">
        <v>3</v>
      </c>
      <c r="Q957" s="32"/>
      <c r="R957" s="39">
        <f t="shared" si="28"/>
        <v>1509</v>
      </c>
      <c r="S957" s="5" t="s">
        <v>51</v>
      </c>
      <c r="T957" s="5" t="s">
        <v>64</v>
      </c>
      <c r="U957" s="2"/>
      <c r="V957" s="2" t="str">
        <f>IF($J957+$L957=0,"nil",IF(OR($B957="TCU-WS",$B957=""),"non comm",IF(OR($G957="contract_cover",$H957="fixed price"),VLOOKUP($I957,'[1]mapping 2015'!$A:$B,2,FALSE),VLOOKUP($G957,'[1]mapping 2015'!$A:$B,2,FALSE))))</f>
        <v>nil</v>
      </c>
      <c r="W957" s="37">
        <f>IF(OR(V957="non comm",V957="nil",J957=0),0,IF(V957="SBM 2.1 IIPS",J957*VLOOKUP(N957,'[2]NGP%'!$C:$D,2,FALSE),J957*SUMIFS('[2]NGP%'!$D:$D,'[2]NGP%'!$A:$A,V957,'[2]NGP%'!$B:$B,AA957)))</f>
        <v>0</v>
      </c>
      <c r="X957" s="37">
        <f>IF(OR(V957="non comm",V957="nil",J957=0),0,IF(V957="SBM 2.1 IIPS",J957*VLOOKUP(N957,'[2]NGP%'!$C:$E,3,FALSE),J957*SUMIFS('[2]NGP%'!$E:$E,'[2]NGP%'!$A:$A,V957,'[2]NGP%'!$B:$B,AA957)))</f>
        <v>0</v>
      </c>
      <c r="Y957" s="32"/>
      <c r="Z957" s="54" t="str">
        <f>IF(MID(H957,1,4)="Item","Nil",IF(G957="contract_cover",VLOOKUP(I957,'svc type'!C:D,2,FALSE),VLOOKUP(G957,'svc type'!A:D,4,FALSE)))</f>
        <v>SVC</v>
      </c>
      <c r="AA957" s="4" t="str">
        <f>IF(B957="","",VLOOKUP(B957,Sector!C:D,2,FALSE))</f>
        <v>OTH</v>
      </c>
      <c r="AB957" s="4" t="str">
        <f t="shared" si="29"/>
        <v>TCU-WS</v>
      </c>
      <c r="AC957" s="4"/>
      <c r="AD957" s="4"/>
      <c r="AE957" s="4"/>
      <c r="AF957" s="4"/>
      <c r="AG957" s="4"/>
    </row>
    <row r="958" spans="1:33" x14ac:dyDescent="0.25">
      <c r="A958" s="57">
        <v>42255.425628090277</v>
      </c>
      <c r="B958" s="32" t="s">
        <v>22</v>
      </c>
      <c r="C958" s="32" t="s">
        <v>447</v>
      </c>
      <c r="D958" s="32" t="s">
        <v>446</v>
      </c>
      <c r="E958" s="32" t="s">
        <v>6931</v>
      </c>
      <c r="F958" s="32" t="s">
        <v>6932</v>
      </c>
      <c r="G958" s="32" t="s">
        <v>258</v>
      </c>
      <c r="H958" s="32" t="s">
        <v>257</v>
      </c>
      <c r="I958" s="32" t="s">
        <v>2006</v>
      </c>
      <c r="J958" s="35">
        <v>0</v>
      </c>
      <c r="K958" s="35">
        <v>0</v>
      </c>
      <c r="L958" s="35">
        <v>0</v>
      </c>
      <c r="M958" s="35">
        <v>0</v>
      </c>
      <c r="N958" s="32" t="s">
        <v>17</v>
      </c>
      <c r="O958" s="32" t="s">
        <v>27</v>
      </c>
      <c r="P958" s="32">
        <v>3</v>
      </c>
      <c r="Q958" s="32"/>
      <c r="R958" s="39">
        <f t="shared" si="28"/>
        <v>1509</v>
      </c>
      <c r="S958" s="5" t="s">
        <v>51</v>
      </c>
      <c r="T958" s="5" t="s">
        <v>64</v>
      </c>
      <c r="U958" s="2"/>
      <c r="V958" s="2" t="str">
        <f>IF($J958+$L958=0,"nil",IF(OR($B958="TCU-WS",$B958=""),"non comm",IF(OR($G958="contract_cover",$H958="fixed price"),VLOOKUP($I958,'[1]mapping 2015'!$A:$B,2,FALSE),VLOOKUP($G958,'[1]mapping 2015'!$A:$B,2,FALSE))))</f>
        <v>nil</v>
      </c>
      <c r="W958" s="37">
        <f>IF(OR(V958="non comm",V958="nil",J958=0),0,IF(V958="SBM 2.1 IIPS",J958*VLOOKUP(N958,'[2]NGP%'!$C:$D,2,FALSE),J958*SUMIFS('[2]NGP%'!$D:$D,'[2]NGP%'!$A:$A,V958,'[2]NGP%'!$B:$B,AA958)))</f>
        <v>0</v>
      </c>
      <c r="X958" s="37">
        <f>IF(OR(V958="non comm",V958="nil",J958=0),0,IF(V958="SBM 2.1 IIPS",J958*VLOOKUP(N958,'[2]NGP%'!$C:$E,3,FALSE),J958*SUMIFS('[2]NGP%'!$E:$E,'[2]NGP%'!$A:$A,V958,'[2]NGP%'!$B:$B,AA958)))</f>
        <v>0</v>
      </c>
      <c r="Y958" s="32"/>
      <c r="Z958" s="54" t="str">
        <f>IF(MID(H958,1,4)="Item","Nil",IF(G958="contract_cover",VLOOKUP(I958,'svc type'!C:D,2,FALSE),VLOOKUP(G958,'svc type'!A:D,4,FALSE)))</f>
        <v>SVC</v>
      </c>
      <c r="AA958" s="4" t="str">
        <f>IF(B958="","",VLOOKUP(B958,Sector!C:D,2,FALSE))</f>
        <v>OTH</v>
      </c>
      <c r="AB958" s="4" t="str">
        <f t="shared" si="29"/>
        <v>TCU-WS</v>
      </c>
      <c r="AC958" s="4"/>
      <c r="AD958" s="4"/>
      <c r="AE958" s="4"/>
      <c r="AF958" s="4"/>
      <c r="AG958" s="4"/>
    </row>
    <row r="959" spans="1:33" x14ac:dyDescent="0.25">
      <c r="A959" s="57">
        <v>42255.42575829861</v>
      </c>
      <c r="B959" s="32" t="s">
        <v>22</v>
      </c>
      <c r="C959" s="32" t="s">
        <v>4397</v>
      </c>
      <c r="D959" s="32" t="s">
        <v>4398</v>
      </c>
      <c r="E959" s="32" t="s">
        <v>6933</v>
      </c>
      <c r="F959" s="32" t="s">
        <v>6934</v>
      </c>
      <c r="G959" s="32" t="s">
        <v>365</v>
      </c>
      <c r="H959" s="32" t="s">
        <v>364</v>
      </c>
      <c r="I959" s="32" t="s">
        <v>2006</v>
      </c>
      <c r="J959" s="35">
        <v>0</v>
      </c>
      <c r="K959" s="35">
        <v>0</v>
      </c>
      <c r="L959" s="35">
        <v>0</v>
      </c>
      <c r="M959" s="35">
        <v>0</v>
      </c>
      <c r="N959" s="32" t="s">
        <v>19</v>
      </c>
      <c r="O959" s="32" t="s">
        <v>27</v>
      </c>
      <c r="P959" s="32">
        <v>0</v>
      </c>
      <c r="Q959" s="32"/>
      <c r="R959" s="39">
        <f t="shared" si="28"/>
        <v>1509</v>
      </c>
      <c r="S959" s="5" t="s">
        <v>51</v>
      </c>
      <c r="T959" s="5" t="s">
        <v>64</v>
      </c>
      <c r="U959" s="2"/>
      <c r="V959" s="2" t="str">
        <f>IF($J959+$L959=0,"nil",IF(OR($B959="TCU-WS",$B959=""),"non comm",IF(OR($G959="contract_cover",$H959="fixed price"),VLOOKUP($I959,'[1]mapping 2015'!$A:$B,2,FALSE),VLOOKUP($G959,'[1]mapping 2015'!$A:$B,2,FALSE))))</f>
        <v>nil</v>
      </c>
      <c r="W959" s="37">
        <f>IF(OR(V959="non comm",V959="nil",J959=0),0,IF(V959="SBM 2.1 IIPS",J959*VLOOKUP(N959,'[2]NGP%'!$C:$D,2,FALSE),J959*SUMIFS('[2]NGP%'!$D:$D,'[2]NGP%'!$A:$A,V959,'[2]NGP%'!$B:$B,AA959)))</f>
        <v>0</v>
      </c>
      <c r="X959" s="37">
        <f>IF(OR(V959="non comm",V959="nil",J959=0),0,IF(V959="SBM 2.1 IIPS",J959*VLOOKUP(N959,'[2]NGP%'!$C:$E,3,FALSE),J959*SUMIFS('[2]NGP%'!$E:$E,'[2]NGP%'!$A:$A,V959,'[2]NGP%'!$B:$B,AA959)))</f>
        <v>0</v>
      </c>
      <c r="Y959" s="32"/>
      <c r="Z959" s="54" t="str">
        <f>IF(MID(H959,1,4)="Item","Nil",IF(G959="contract_cover",VLOOKUP(I959,'svc type'!C:D,2,FALSE),VLOOKUP(G959,'svc type'!A:D,4,FALSE)))</f>
        <v>SVC</v>
      </c>
      <c r="AA959" s="4" t="str">
        <f>IF(B959="","",VLOOKUP(B959,Sector!C:D,2,FALSE))</f>
        <v>OTH</v>
      </c>
      <c r="AB959" s="4" t="str">
        <f t="shared" si="29"/>
        <v>TCU-WS</v>
      </c>
      <c r="AC959" s="4"/>
      <c r="AD959" s="4"/>
      <c r="AE959" s="4"/>
      <c r="AF959" s="4"/>
      <c r="AG959" s="4"/>
    </row>
    <row r="960" spans="1:33" x14ac:dyDescent="0.25">
      <c r="A960" s="57">
        <v>42255.426087812499</v>
      </c>
      <c r="B960" s="32" t="s">
        <v>22</v>
      </c>
      <c r="C960" s="32" t="s">
        <v>863</v>
      </c>
      <c r="D960" s="32" t="s">
        <v>864</v>
      </c>
      <c r="E960" s="32" t="s">
        <v>6935</v>
      </c>
      <c r="F960" s="32" t="s">
        <v>6936</v>
      </c>
      <c r="G960" s="32" t="s">
        <v>25</v>
      </c>
      <c r="H960" s="32" t="s">
        <v>26</v>
      </c>
      <c r="I960" s="32" t="s">
        <v>2006</v>
      </c>
      <c r="J960" s="35">
        <v>0</v>
      </c>
      <c r="K960" s="35">
        <v>0</v>
      </c>
      <c r="L960" s="35">
        <v>0</v>
      </c>
      <c r="M960" s="35">
        <v>0</v>
      </c>
      <c r="N960" s="32" t="s">
        <v>19</v>
      </c>
      <c r="O960" s="32" t="s">
        <v>24</v>
      </c>
      <c r="P960" s="32">
        <v>0.5</v>
      </c>
      <c r="Q960" s="32"/>
      <c r="R960" s="39">
        <f t="shared" si="28"/>
        <v>1509</v>
      </c>
      <c r="S960" s="5" t="s">
        <v>51</v>
      </c>
      <c r="T960" s="5" t="s">
        <v>64</v>
      </c>
      <c r="U960" s="2"/>
      <c r="V960" s="2" t="str">
        <f>IF($J960+$L960=0,"nil",IF(OR($B960="TCU-WS",$B960=""),"non comm",IF(OR($G960="contract_cover",$H960="fixed price"),VLOOKUP($I960,'[1]mapping 2015'!$A:$B,2,FALSE),VLOOKUP($G960,'[1]mapping 2015'!$A:$B,2,FALSE))))</f>
        <v>nil</v>
      </c>
      <c r="W960" s="37">
        <f>IF(OR(V960="non comm",V960="nil",J960=0),0,IF(V960="SBM 2.1 IIPS",J960*VLOOKUP(N960,'[2]NGP%'!$C:$D,2,FALSE),J960*SUMIFS('[2]NGP%'!$D:$D,'[2]NGP%'!$A:$A,V960,'[2]NGP%'!$B:$B,AA960)))</f>
        <v>0</v>
      </c>
      <c r="X960" s="37">
        <f>IF(OR(V960="non comm",V960="nil",J960=0),0,IF(V960="SBM 2.1 IIPS",J960*VLOOKUP(N960,'[2]NGP%'!$C:$E,3,FALSE),J960*SUMIFS('[2]NGP%'!$E:$E,'[2]NGP%'!$A:$A,V960,'[2]NGP%'!$B:$B,AA960)))</f>
        <v>0</v>
      </c>
      <c r="Y960" s="32"/>
      <c r="Z960" s="54" t="str">
        <f>IF(MID(H960,1,4)="Item","Nil",IF(G960="contract_cover",VLOOKUP(I960,'svc type'!C:D,2,FALSE),VLOOKUP(G960,'svc type'!A:D,4,FALSE)))</f>
        <v>IIPS</v>
      </c>
      <c r="AA960" s="4" t="str">
        <f>IF(B960="","",VLOOKUP(B960,Sector!C:D,2,FALSE))</f>
        <v>OTH</v>
      </c>
      <c r="AB960" s="4" t="str">
        <f t="shared" si="29"/>
        <v>TCU-WS</v>
      </c>
      <c r="AC960" s="4"/>
      <c r="AD960" s="4"/>
      <c r="AE960" s="4"/>
      <c r="AF960" s="4"/>
      <c r="AG960" s="4"/>
    </row>
    <row r="961" spans="1:33" x14ac:dyDescent="0.25">
      <c r="A961" s="57">
        <v>42255.426087812499</v>
      </c>
      <c r="B961" s="32" t="s">
        <v>22</v>
      </c>
      <c r="C961" s="32" t="s">
        <v>863</v>
      </c>
      <c r="D961" s="32" t="s">
        <v>864</v>
      </c>
      <c r="E961" s="32" t="s">
        <v>6935</v>
      </c>
      <c r="F961" s="32" t="s">
        <v>6936</v>
      </c>
      <c r="G961" s="32" t="s">
        <v>6937</v>
      </c>
      <c r="H961" s="32" t="s">
        <v>6938</v>
      </c>
      <c r="I961" s="32" t="s">
        <v>2006</v>
      </c>
      <c r="J961" s="35">
        <v>0</v>
      </c>
      <c r="K961" s="35">
        <v>170</v>
      </c>
      <c r="L961" s="35">
        <v>0</v>
      </c>
      <c r="M961" s="35">
        <v>0</v>
      </c>
      <c r="N961" s="32" t="s">
        <v>19</v>
      </c>
      <c r="O961" s="32" t="s">
        <v>24</v>
      </c>
      <c r="P961" s="32">
        <v>1</v>
      </c>
      <c r="Q961" s="32"/>
      <c r="R961" s="39">
        <f t="shared" si="28"/>
        <v>1509</v>
      </c>
      <c r="S961" s="5" t="s">
        <v>51</v>
      </c>
      <c r="T961" s="5" t="s">
        <v>64</v>
      </c>
      <c r="U961" s="2"/>
      <c r="V961" s="2" t="str">
        <f>IF($J961+$L961=0,"nil",IF(OR($B961="TCU-WS",$B961=""),"non comm",IF(OR($G961="contract_cover",$H961="fixed price"),VLOOKUP($I961,'[1]mapping 2015'!$A:$B,2,FALSE),VLOOKUP($G961,'[1]mapping 2015'!$A:$B,2,FALSE))))</f>
        <v>nil</v>
      </c>
      <c r="W961" s="37">
        <f>IF(OR(V961="non comm",V961="nil",J961=0),0,IF(V961="SBM 2.1 IIPS",J961*VLOOKUP(N961,'[2]NGP%'!$C:$D,2,FALSE),J961*SUMIFS('[2]NGP%'!$D:$D,'[2]NGP%'!$A:$A,V961,'[2]NGP%'!$B:$B,AA961)))</f>
        <v>0</v>
      </c>
      <c r="X961" s="37">
        <f>IF(OR(V961="non comm",V961="nil",J961=0),0,IF(V961="SBM 2.1 IIPS",J961*VLOOKUP(N961,'[2]NGP%'!$C:$E,3,FALSE),J961*SUMIFS('[2]NGP%'!$E:$E,'[2]NGP%'!$A:$A,V961,'[2]NGP%'!$B:$B,AA961)))</f>
        <v>0</v>
      </c>
      <c r="Y961" s="32"/>
      <c r="Z961" s="54" t="str">
        <f>IF(MID(H961,1,4)="Item","Nil",IF(G961="contract_cover",VLOOKUP(I961,'svc type'!C:D,2,FALSE),VLOOKUP(G961,'svc type'!A:D,4,FALSE)))</f>
        <v>Part</v>
      </c>
      <c r="AA961" s="4" t="str">
        <f>IF(B961="","",VLOOKUP(B961,Sector!C:D,2,FALSE))</f>
        <v>OTH</v>
      </c>
      <c r="AB961" s="4" t="str">
        <f t="shared" si="29"/>
        <v>TCU-WS</v>
      </c>
      <c r="AC961" s="4"/>
      <c r="AD961" s="4"/>
      <c r="AE961" s="4"/>
      <c r="AF961" s="4"/>
      <c r="AG961" s="4"/>
    </row>
    <row r="962" spans="1:33" x14ac:dyDescent="0.25">
      <c r="A962" s="57">
        <v>42255.426087812499</v>
      </c>
      <c r="B962" s="32" t="s">
        <v>22</v>
      </c>
      <c r="C962" s="32" t="s">
        <v>863</v>
      </c>
      <c r="D962" s="32" t="s">
        <v>864</v>
      </c>
      <c r="E962" s="32" t="s">
        <v>6935</v>
      </c>
      <c r="F962" s="32" t="s">
        <v>6936</v>
      </c>
      <c r="G962" s="32" t="s">
        <v>35</v>
      </c>
      <c r="H962" s="32" t="s">
        <v>38</v>
      </c>
      <c r="I962" s="32" t="s">
        <v>2006</v>
      </c>
      <c r="J962" s="35">
        <v>0</v>
      </c>
      <c r="K962" s="35">
        <v>0</v>
      </c>
      <c r="L962" s="35">
        <v>0</v>
      </c>
      <c r="M962" s="35">
        <v>4.5</v>
      </c>
      <c r="N962" s="32" t="s">
        <v>19</v>
      </c>
      <c r="O962" s="32" t="s">
        <v>24</v>
      </c>
      <c r="P962" s="32">
        <v>1</v>
      </c>
      <c r="Q962" s="32"/>
      <c r="R962" s="39">
        <f t="shared" si="28"/>
        <v>1509</v>
      </c>
      <c r="S962" s="5" t="s">
        <v>51</v>
      </c>
      <c r="T962" s="5" t="s">
        <v>64</v>
      </c>
      <c r="U962" s="2"/>
      <c r="V962" s="2" t="str">
        <f>IF($J962+$L962=0,"nil",IF(OR($B962="TCU-WS",$B962=""),"non comm",IF(OR($G962="contract_cover",$H962="fixed price"),VLOOKUP($I962,'[1]mapping 2015'!$A:$B,2,FALSE),VLOOKUP($G962,'[1]mapping 2015'!$A:$B,2,FALSE))))</f>
        <v>nil</v>
      </c>
      <c r="W962" s="37">
        <f>IF(OR(V962="non comm",V962="nil",J962=0),0,IF(V962="SBM 2.1 IIPS",J962*VLOOKUP(N962,'[2]NGP%'!$C:$D,2,FALSE),J962*SUMIFS('[2]NGP%'!$D:$D,'[2]NGP%'!$A:$A,V962,'[2]NGP%'!$B:$B,AA962)))</f>
        <v>0</v>
      </c>
      <c r="X962" s="37">
        <f>IF(OR(V962="non comm",V962="nil",J962=0),0,IF(V962="SBM 2.1 IIPS",J962*VLOOKUP(N962,'[2]NGP%'!$C:$E,3,FALSE),J962*SUMIFS('[2]NGP%'!$E:$E,'[2]NGP%'!$A:$A,V962,'[2]NGP%'!$B:$B,AA962)))</f>
        <v>0</v>
      </c>
      <c r="Y962" s="32"/>
      <c r="Z962" s="54" t="str">
        <f>IF(MID(H962,1,4)="Item","Nil",IF(G962="contract_cover",VLOOKUP(I962,'svc type'!C:D,2,FALSE),VLOOKUP(G962,'svc type'!A:D,4,FALSE)))</f>
        <v>Exp</v>
      </c>
      <c r="AA962" s="4" t="str">
        <f>IF(B962="","",VLOOKUP(B962,Sector!C:D,2,FALSE))</f>
        <v>OTH</v>
      </c>
      <c r="AB962" s="4" t="str">
        <f t="shared" si="29"/>
        <v>TCU-WS</v>
      </c>
      <c r="AC962" s="4"/>
      <c r="AD962" s="4"/>
      <c r="AE962" s="4"/>
      <c r="AF962" s="4"/>
      <c r="AG962" s="4"/>
    </row>
    <row r="963" spans="1:33" x14ac:dyDescent="0.25">
      <c r="A963" s="57">
        <v>42255.426087812499</v>
      </c>
      <c r="B963" s="32" t="s">
        <v>22</v>
      </c>
      <c r="C963" s="32" t="s">
        <v>863</v>
      </c>
      <c r="D963" s="32" t="s">
        <v>864</v>
      </c>
      <c r="E963" s="32" t="s">
        <v>6935</v>
      </c>
      <c r="F963" s="32" t="s">
        <v>6936</v>
      </c>
      <c r="G963" s="32" t="s">
        <v>35</v>
      </c>
      <c r="H963" s="32" t="s">
        <v>38</v>
      </c>
      <c r="I963" s="32" t="s">
        <v>2006</v>
      </c>
      <c r="J963" s="35">
        <v>0</v>
      </c>
      <c r="K963" s="35">
        <v>0</v>
      </c>
      <c r="L963" s="35">
        <v>0</v>
      </c>
      <c r="M963" s="35">
        <v>5.4</v>
      </c>
      <c r="N963" s="32" t="s">
        <v>19</v>
      </c>
      <c r="O963" s="32" t="s">
        <v>24</v>
      </c>
      <c r="P963" s="32">
        <v>1</v>
      </c>
      <c r="Q963" s="32"/>
      <c r="R963" s="39">
        <f t="shared" ref="R963:R1026" si="30">R962</f>
        <v>1509</v>
      </c>
      <c r="S963" s="5" t="s">
        <v>51</v>
      </c>
      <c r="T963" s="5" t="s">
        <v>64</v>
      </c>
      <c r="U963" s="2"/>
      <c r="V963" s="2" t="str">
        <f>IF($J963+$L963=0,"nil",IF(OR($B963="TCU-WS",$B963=""),"non comm",IF(OR($G963="contract_cover",$H963="fixed price"),VLOOKUP($I963,'[1]mapping 2015'!$A:$B,2,FALSE),VLOOKUP($G963,'[1]mapping 2015'!$A:$B,2,FALSE))))</f>
        <v>nil</v>
      </c>
      <c r="W963" s="37">
        <f>IF(OR(V963="non comm",V963="nil",J963=0),0,IF(V963="SBM 2.1 IIPS",J963*VLOOKUP(N963,'[2]NGP%'!$C:$D,2,FALSE),J963*SUMIFS('[2]NGP%'!$D:$D,'[2]NGP%'!$A:$A,V963,'[2]NGP%'!$B:$B,AA963)))</f>
        <v>0</v>
      </c>
      <c r="X963" s="37">
        <f>IF(OR(V963="non comm",V963="nil",J963=0),0,IF(V963="SBM 2.1 IIPS",J963*VLOOKUP(N963,'[2]NGP%'!$C:$E,3,FALSE),J963*SUMIFS('[2]NGP%'!$E:$E,'[2]NGP%'!$A:$A,V963,'[2]NGP%'!$B:$B,AA963)))</f>
        <v>0</v>
      </c>
      <c r="Y963" s="32"/>
      <c r="Z963" s="54" t="str">
        <f>IF(MID(H963,1,4)="Item","Nil",IF(G963="contract_cover",VLOOKUP(I963,'svc type'!C:D,2,FALSE),VLOOKUP(G963,'svc type'!A:D,4,FALSE)))</f>
        <v>Exp</v>
      </c>
      <c r="AA963" s="4" t="str">
        <f>IF(B963="","",VLOOKUP(B963,Sector!C:D,2,FALSE))</f>
        <v>OTH</v>
      </c>
      <c r="AB963" s="4" t="str">
        <f t="shared" ref="AB963:AB1026" si="31">B963</f>
        <v>TCU-WS</v>
      </c>
      <c r="AC963" s="4"/>
      <c r="AD963" s="4"/>
      <c r="AE963" s="4"/>
      <c r="AF963" s="4"/>
      <c r="AG963" s="4"/>
    </row>
    <row r="964" spans="1:33" x14ac:dyDescent="0.25">
      <c r="A964" s="57">
        <v>42255.427038738424</v>
      </c>
      <c r="B964" s="32" t="s">
        <v>22</v>
      </c>
      <c r="C964" s="32" t="s">
        <v>4397</v>
      </c>
      <c r="D964" s="32" t="s">
        <v>4398</v>
      </c>
      <c r="E964" s="32" t="s">
        <v>6939</v>
      </c>
      <c r="F964" s="32" t="s">
        <v>6940</v>
      </c>
      <c r="G964" s="32" t="s">
        <v>25</v>
      </c>
      <c r="H964" s="32" t="s">
        <v>26</v>
      </c>
      <c r="I964" s="32" t="s">
        <v>2006</v>
      </c>
      <c r="J964" s="35">
        <v>0</v>
      </c>
      <c r="K964" s="35">
        <v>0</v>
      </c>
      <c r="L964" s="35">
        <v>0</v>
      </c>
      <c r="M964" s="35">
        <v>0</v>
      </c>
      <c r="N964" s="32" t="s">
        <v>19</v>
      </c>
      <c r="O964" s="32" t="s">
        <v>27</v>
      </c>
      <c r="P964" s="32">
        <v>7.5</v>
      </c>
      <c r="Q964" s="32"/>
      <c r="R964" s="39">
        <f t="shared" si="30"/>
        <v>1509</v>
      </c>
      <c r="S964" s="5" t="s">
        <v>51</v>
      </c>
      <c r="T964" s="5" t="s">
        <v>64</v>
      </c>
      <c r="U964" s="2"/>
      <c r="V964" s="2" t="str">
        <f>IF($J964+$L964=0,"nil",IF(OR($B964="TCU-WS",$B964=""),"non comm",IF(OR($G964="contract_cover",$H964="fixed price"),VLOOKUP($I964,'[1]mapping 2015'!$A:$B,2,FALSE),VLOOKUP($G964,'[1]mapping 2015'!$A:$B,2,FALSE))))</f>
        <v>nil</v>
      </c>
      <c r="W964" s="37">
        <f>IF(OR(V964="non comm",V964="nil",J964=0),0,IF(V964="SBM 2.1 IIPS",J964*VLOOKUP(N964,'[2]NGP%'!$C:$D,2,FALSE),J964*SUMIFS('[2]NGP%'!$D:$D,'[2]NGP%'!$A:$A,V964,'[2]NGP%'!$B:$B,AA964)))</f>
        <v>0</v>
      </c>
      <c r="X964" s="37">
        <f>IF(OR(V964="non comm",V964="nil",J964=0),0,IF(V964="SBM 2.1 IIPS",J964*VLOOKUP(N964,'[2]NGP%'!$C:$E,3,FALSE),J964*SUMIFS('[2]NGP%'!$E:$E,'[2]NGP%'!$A:$A,V964,'[2]NGP%'!$B:$B,AA964)))</f>
        <v>0</v>
      </c>
      <c r="Y964" s="32"/>
      <c r="Z964" s="54" t="str">
        <f>IF(MID(H964,1,4)="Item","Nil",IF(G964="contract_cover",VLOOKUP(I964,'svc type'!C:D,2,FALSE),VLOOKUP(G964,'svc type'!A:D,4,FALSE)))</f>
        <v>IIPS</v>
      </c>
      <c r="AA964" s="4" t="str">
        <f>IF(B964="","",VLOOKUP(B964,Sector!C:D,2,FALSE))</f>
        <v>OTH</v>
      </c>
      <c r="AB964" s="4" t="str">
        <f t="shared" si="31"/>
        <v>TCU-WS</v>
      </c>
      <c r="AC964" s="4"/>
      <c r="AD964" s="4"/>
      <c r="AE964" s="4"/>
      <c r="AF964" s="4"/>
      <c r="AG964" s="4"/>
    </row>
    <row r="965" spans="1:33" x14ac:dyDescent="0.25">
      <c r="A965" s="57">
        <v>42255.427038738424</v>
      </c>
      <c r="B965" s="32" t="s">
        <v>22</v>
      </c>
      <c r="C965" s="32" t="s">
        <v>4397</v>
      </c>
      <c r="D965" s="32" t="s">
        <v>4398</v>
      </c>
      <c r="E965" s="32" t="s">
        <v>6939</v>
      </c>
      <c r="F965" s="32" t="s">
        <v>6940</v>
      </c>
      <c r="G965" s="32" t="s">
        <v>25</v>
      </c>
      <c r="H965" s="32" t="s">
        <v>26</v>
      </c>
      <c r="I965" s="32" t="s">
        <v>2006</v>
      </c>
      <c r="J965" s="35">
        <v>0</v>
      </c>
      <c r="K965" s="35">
        <v>0</v>
      </c>
      <c r="L965" s="35">
        <v>0</v>
      </c>
      <c r="M965" s="35">
        <v>0</v>
      </c>
      <c r="N965" s="32" t="s">
        <v>19</v>
      </c>
      <c r="O965" s="32" t="s">
        <v>27</v>
      </c>
      <c r="P965" s="32">
        <v>2.25</v>
      </c>
      <c r="Q965" s="32"/>
      <c r="R965" s="39">
        <f t="shared" si="30"/>
        <v>1509</v>
      </c>
      <c r="S965" s="5" t="s">
        <v>51</v>
      </c>
      <c r="T965" s="5" t="s">
        <v>64</v>
      </c>
      <c r="U965" s="2"/>
      <c r="V965" s="2" t="str">
        <f>IF($J965+$L965=0,"nil",IF(OR($B965="TCU-WS",$B965=""),"non comm",IF(OR($G965="contract_cover",$H965="fixed price"),VLOOKUP($I965,'[1]mapping 2015'!$A:$B,2,FALSE),VLOOKUP($G965,'[1]mapping 2015'!$A:$B,2,FALSE))))</f>
        <v>nil</v>
      </c>
      <c r="W965" s="37">
        <f>IF(OR(V965="non comm",V965="nil",J965=0),0,IF(V965="SBM 2.1 IIPS",J965*VLOOKUP(N965,'[2]NGP%'!$C:$D,2,FALSE),J965*SUMIFS('[2]NGP%'!$D:$D,'[2]NGP%'!$A:$A,V965,'[2]NGP%'!$B:$B,AA965)))</f>
        <v>0</v>
      </c>
      <c r="X965" s="37">
        <f>IF(OR(V965="non comm",V965="nil",J965=0),0,IF(V965="SBM 2.1 IIPS",J965*VLOOKUP(N965,'[2]NGP%'!$C:$E,3,FALSE),J965*SUMIFS('[2]NGP%'!$E:$E,'[2]NGP%'!$A:$A,V965,'[2]NGP%'!$B:$B,AA965)))</f>
        <v>0</v>
      </c>
      <c r="Y965" s="32"/>
      <c r="Z965" s="54" t="str">
        <f>IF(MID(H965,1,4)="Item","Nil",IF(G965="contract_cover",VLOOKUP(I965,'svc type'!C:D,2,FALSE),VLOOKUP(G965,'svc type'!A:D,4,FALSE)))</f>
        <v>IIPS</v>
      </c>
      <c r="AA965" s="4" t="str">
        <f>IF(B965="","",VLOOKUP(B965,Sector!C:D,2,FALSE))</f>
        <v>OTH</v>
      </c>
      <c r="AB965" s="4" t="str">
        <f t="shared" si="31"/>
        <v>TCU-WS</v>
      </c>
      <c r="AC965" s="4"/>
      <c r="AD965" s="4"/>
      <c r="AE965" s="4"/>
      <c r="AF965" s="4"/>
      <c r="AG965" s="4"/>
    </row>
    <row r="966" spans="1:33" x14ac:dyDescent="0.25">
      <c r="A966" s="57">
        <v>42255.427038738424</v>
      </c>
      <c r="B966" s="32" t="s">
        <v>22</v>
      </c>
      <c r="C966" s="32" t="s">
        <v>4397</v>
      </c>
      <c r="D966" s="32" t="s">
        <v>4398</v>
      </c>
      <c r="E966" s="32" t="s">
        <v>6939</v>
      </c>
      <c r="F966" s="32" t="s">
        <v>6940</v>
      </c>
      <c r="G966" s="32" t="s">
        <v>35</v>
      </c>
      <c r="H966" s="32" t="s">
        <v>38</v>
      </c>
      <c r="I966" s="32" t="s">
        <v>2006</v>
      </c>
      <c r="J966" s="35">
        <v>0</v>
      </c>
      <c r="K966" s="35">
        <v>0</v>
      </c>
      <c r="L966" s="35">
        <v>0</v>
      </c>
      <c r="M966" s="35">
        <v>16</v>
      </c>
      <c r="N966" s="32" t="s">
        <v>19</v>
      </c>
      <c r="O966" s="32" t="s">
        <v>27</v>
      </c>
      <c r="P966" s="32">
        <v>1</v>
      </c>
      <c r="Q966" s="32"/>
      <c r="R966" s="39">
        <f t="shared" si="30"/>
        <v>1509</v>
      </c>
      <c r="S966" s="5" t="s">
        <v>51</v>
      </c>
      <c r="T966" s="5" t="s">
        <v>64</v>
      </c>
      <c r="U966" s="2"/>
      <c r="V966" s="2" t="str">
        <f>IF($J966+$L966=0,"nil",IF(OR($B966="TCU-WS",$B966=""),"non comm",IF(OR($G966="contract_cover",$H966="fixed price"),VLOOKUP($I966,'[1]mapping 2015'!$A:$B,2,FALSE),VLOOKUP($G966,'[1]mapping 2015'!$A:$B,2,FALSE))))</f>
        <v>nil</v>
      </c>
      <c r="W966" s="37">
        <f>IF(OR(V966="non comm",V966="nil",J966=0),0,IF(V966="SBM 2.1 IIPS",J966*VLOOKUP(N966,'[2]NGP%'!$C:$D,2,FALSE),J966*SUMIFS('[2]NGP%'!$D:$D,'[2]NGP%'!$A:$A,V966,'[2]NGP%'!$B:$B,AA966)))</f>
        <v>0</v>
      </c>
      <c r="X966" s="37">
        <f>IF(OR(V966="non comm",V966="nil",J966=0),0,IF(V966="SBM 2.1 IIPS",J966*VLOOKUP(N966,'[2]NGP%'!$C:$E,3,FALSE),J966*SUMIFS('[2]NGP%'!$E:$E,'[2]NGP%'!$A:$A,V966,'[2]NGP%'!$B:$B,AA966)))</f>
        <v>0</v>
      </c>
      <c r="Y966" s="32"/>
      <c r="Z966" s="54" t="str">
        <f>IF(MID(H966,1,4)="Item","Nil",IF(G966="contract_cover",VLOOKUP(I966,'svc type'!C:D,2,FALSE),VLOOKUP(G966,'svc type'!A:D,4,FALSE)))</f>
        <v>Exp</v>
      </c>
      <c r="AA966" s="4" t="str">
        <f>IF(B966="","",VLOOKUP(B966,Sector!C:D,2,FALSE))</f>
        <v>OTH</v>
      </c>
      <c r="AB966" s="4" t="str">
        <f t="shared" si="31"/>
        <v>TCU-WS</v>
      </c>
      <c r="AC966" s="4"/>
      <c r="AD966" s="4"/>
      <c r="AE966" s="4"/>
      <c r="AF966" s="4"/>
      <c r="AG966" s="4"/>
    </row>
    <row r="967" spans="1:33" x14ac:dyDescent="0.25">
      <c r="A967" s="57">
        <v>42255.427038738424</v>
      </c>
      <c r="B967" s="32" t="s">
        <v>22</v>
      </c>
      <c r="C967" s="32" t="s">
        <v>4397</v>
      </c>
      <c r="D967" s="32" t="s">
        <v>4398</v>
      </c>
      <c r="E967" s="32" t="s">
        <v>6939</v>
      </c>
      <c r="F967" s="32" t="s">
        <v>6940</v>
      </c>
      <c r="G967" s="32" t="s">
        <v>35</v>
      </c>
      <c r="H967" s="32" t="s">
        <v>38</v>
      </c>
      <c r="I967" s="32" t="s">
        <v>2006</v>
      </c>
      <c r="J967" s="35">
        <v>0</v>
      </c>
      <c r="K967" s="35">
        <v>0</v>
      </c>
      <c r="L967" s="35">
        <v>0</v>
      </c>
      <c r="M967" s="35">
        <v>17.649999999999999</v>
      </c>
      <c r="N967" s="32" t="s">
        <v>19</v>
      </c>
      <c r="O967" s="32" t="s">
        <v>27</v>
      </c>
      <c r="P967" s="32">
        <v>1</v>
      </c>
      <c r="Q967" s="32"/>
      <c r="R967" s="39">
        <f t="shared" si="30"/>
        <v>1509</v>
      </c>
      <c r="S967" s="5" t="s">
        <v>51</v>
      </c>
      <c r="T967" s="5" t="s">
        <v>64</v>
      </c>
      <c r="U967" s="2"/>
      <c r="V967" s="2" t="str">
        <f>IF($J967+$L967=0,"nil",IF(OR($B967="TCU-WS",$B967=""),"non comm",IF(OR($G967="contract_cover",$H967="fixed price"),VLOOKUP($I967,'[1]mapping 2015'!$A:$B,2,FALSE),VLOOKUP($G967,'[1]mapping 2015'!$A:$B,2,FALSE))))</f>
        <v>nil</v>
      </c>
      <c r="W967" s="37">
        <f>IF(OR(V967="non comm",V967="nil",J967=0),0,IF(V967="SBM 2.1 IIPS",J967*VLOOKUP(N967,'[2]NGP%'!$C:$D,2,FALSE),J967*SUMIFS('[2]NGP%'!$D:$D,'[2]NGP%'!$A:$A,V967,'[2]NGP%'!$B:$B,AA967)))</f>
        <v>0</v>
      </c>
      <c r="X967" s="37">
        <f>IF(OR(V967="non comm",V967="nil",J967=0),0,IF(V967="SBM 2.1 IIPS",J967*VLOOKUP(N967,'[2]NGP%'!$C:$E,3,FALSE),J967*SUMIFS('[2]NGP%'!$E:$E,'[2]NGP%'!$A:$A,V967,'[2]NGP%'!$B:$B,AA967)))</f>
        <v>0</v>
      </c>
      <c r="Y967" s="32"/>
      <c r="Z967" s="54" t="str">
        <f>IF(MID(H967,1,4)="Item","Nil",IF(G967="contract_cover",VLOOKUP(I967,'svc type'!C:D,2,FALSE),VLOOKUP(G967,'svc type'!A:D,4,FALSE)))</f>
        <v>Exp</v>
      </c>
      <c r="AA967" s="4" t="str">
        <f>IF(B967="","",VLOOKUP(B967,Sector!C:D,2,FALSE))</f>
        <v>OTH</v>
      </c>
      <c r="AB967" s="4" t="str">
        <f t="shared" si="31"/>
        <v>TCU-WS</v>
      </c>
      <c r="AC967" s="4"/>
      <c r="AD967" s="4"/>
      <c r="AE967" s="4"/>
      <c r="AF967" s="4"/>
      <c r="AG967" s="4"/>
    </row>
    <row r="968" spans="1:33" x14ac:dyDescent="0.25">
      <c r="A968" s="57">
        <v>42255.42764927083</v>
      </c>
      <c r="B968" s="32" t="s">
        <v>22</v>
      </c>
      <c r="C968" s="32" t="s">
        <v>4397</v>
      </c>
      <c r="D968" s="32" t="s">
        <v>4398</v>
      </c>
      <c r="E968" s="32" t="s">
        <v>6941</v>
      </c>
      <c r="F968" s="32" t="s">
        <v>6942</v>
      </c>
      <c r="G968" s="32" t="s">
        <v>25</v>
      </c>
      <c r="H968" s="32" t="s">
        <v>26</v>
      </c>
      <c r="I968" s="32" t="s">
        <v>2006</v>
      </c>
      <c r="J968" s="35">
        <v>0</v>
      </c>
      <c r="K968" s="35">
        <v>0</v>
      </c>
      <c r="L968" s="35">
        <v>0</v>
      </c>
      <c r="M968" s="35">
        <v>0</v>
      </c>
      <c r="N968" s="32" t="s">
        <v>19</v>
      </c>
      <c r="O968" s="32" t="s">
        <v>27</v>
      </c>
      <c r="P968" s="32">
        <v>0.92</v>
      </c>
      <c r="Q968" s="32"/>
      <c r="R968" s="39">
        <f t="shared" si="30"/>
        <v>1509</v>
      </c>
      <c r="S968" s="5" t="s">
        <v>51</v>
      </c>
      <c r="T968" s="5" t="s">
        <v>64</v>
      </c>
      <c r="U968" s="2"/>
      <c r="V968" s="2" t="str">
        <f>IF($J968+$L968=0,"nil",IF(OR($B968="TCU-WS",$B968=""),"non comm",IF(OR($G968="contract_cover",$H968="fixed price"),VLOOKUP($I968,'[1]mapping 2015'!$A:$B,2,FALSE),VLOOKUP($G968,'[1]mapping 2015'!$A:$B,2,FALSE))))</f>
        <v>nil</v>
      </c>
      <c r="W968" s="37">
        <f>IF(OR(V968="non comm",V968="nil",J968=0),0,IF(V968="SBM 2.1 IIPS",J968*VLOOKUP(N968,'[2]NGP%'!$C:$D,2,FALSE),J968*SUMIFS('[2]NGP%'!$D:$D,'[2]NGP%'!$A:$A,V968,'[2]NGP%'!$B:$B,AA968)))</f>
        <v>0</v>
      </c>
      <c r="X968" s="37">
        <f>IF(OR(V968="non comm",V968="nil",J968=0),0,IF(V968="SBM 2.1 IIPS",J968*VLOOKUP(N968,'[2]NGP%'!$C:$E,3,FALSE),J968*SUMIFS('[2]NGP%'!$E:$E,'[2]NGP%'!$A:$A,V968,'[2]NGP%'!$B:$B,AA968)))</f>
        <v>0</v>
      </c>
      <c r="Y968" s="32"/>
      <c r="Z968" s="54" t="str">
        <f>IF(MID(H968,1,4)="Item","Nil",IF(G968="contract_cover",VLOOKUP(I968,'svc type'!C:D,2,FALSE),VLOOKUP(G968,'svc type'!A:D,4,FALSE)))</f>
        <v>IIPS</v>
      </c>
      <c r="AA968" s="4" t="str">
        <f>IF(B968="","",VLOOKUP(B968,Sector!C:D,2,FALSE))</f>
        <v>OTH</v>
      </c>
      <c r="AB968" s="4" t="str">
        <f t="shared" si="31"/>
        <v>TCU-WS</v>
      </c>
      <c r="AC968" s="4"/>
      <c r="AD968" s="4"/>
      <c r="AE968" s="4"/>
      <c r="AF968" s="4"/>
      <c r="AG968" s="4"/>
    </row>
    <row r="969" spans="1:33" x14ac:dyDescent="0.25">
      <c r="A969" s="57">
        <v>42255.42764927083</v>
      </c>
      <c r="B969" s="32" t="s">
        <v>22</v>
      </c>
      <c r="C969" s="32" t="s">
        <v>4397</v>
      </c>
      <c r="D969" s="32" t="s">
        <v>4398</v>
      </c>
      <c r="E969" s="32" t="s">
        <v>6941</v>
      </c>
      <c r="F969" s="32" t="s">
        <v>6942</v>
      </c>
      <c r="G969" s="32" t="s">
        <v>35</v>
      </c>
      <c r="H969" s="32" t="s">
        <v>38</v>
      </c>
      <c r="I969" s="32" t="s">
        <v>2006</v>
      </c>
      <c r="J969" s="35">
        <v>0</v>
      </c>
      <c r="K969" s="35">
        <v>0</v>
      </c>
      <c r="L969" s="35">
        <v>0</v>
      </c>
      <c r="M969" s="35">
        <v>19.88</v>
      </c>
      <c r="N969" s="32" t="s">
        <v>19</v>
      </c>
      <c r="O969" s="32" t="s">
        <v>27</v>
      </c>
      <c r="P969" s="32">
        <v>1</v>
      </c>
      <c r="Q969" s="32"/>
      <c r="R969" s="39">
        <f t="shared" si="30"/>
        <v>1509</v>
      </c>
      <c r="S969" s="5" t="s">
        <v>51</v>
      </c>
      <c r="T969" s="5" t="s">
        <v>64</v>
      </c>
      <c r="U969" s="2"/>
      <c r="V969" s="2" t="str">
        <f>IF($J969+$L969=0,"nil",IF(OR($B969="TCU-WS",$B969=""),"non comm",IF(OR($G969="contract_cover",$H969="fixed price"),VLOOKUP($I969,'[1]mapping 2015'!$A:$B,2,FALSE),VLOOKUP($G969,'[1]mapping 2015'!$A:$B,2,FALSE))))</f>
        <v>nil</v>
      </c>
      <c r="W969" s="37">
        <f>IF(OR(V969="non comm",V969="nil",J969=0),0,IF(V969="SBM 2.1 IIPS",J969*VLOOKUP(N969,'[2]NGP%'!$C:$D,2,FALSE),J969*SUMIFS('[2]NGP%'!$D:$D,'[2]NGP%'!$A:$A,V969,'[2]NGP%'!$B:$B,AA969)))</f>
        <v>0</v>
      </c>
      <c r="X969" s="37">
        <f>IF(OR(V969="non comm",V969="nil",J969=0),0,IF(V969="SBM 2.1 IIPS",J969*VLOOKUP(N969,'[2]NGP%'!$C:$E,3,FALSE),J969*SUMIFS('[2]NGP%'!$E:$E,'[2]NGP%'!$A:$A,V969,'[2]NGP%'!$B:$B,AA969)))</f>
        <v>0</v>
      </c>
      <c r="Y969" s="32"/>
      <c r="Z969" s="54" t="str">
        <f>IF(MID(H969,1,4)="Item","Nil",IF(G969="contract_cover",VLOOKUP(I969,'svc type'!C:D,2,FALSE),VLOOKUP(G969,'svc type'!A:D,4,FALSE)))</f>
        <v>Exp</v>
      </c>
      <c r="AA969" s="4" t="str">
        <f>IF(B969="","",VLOOKUP(B969,Sector!C:D,2,FALSE))</f>
        <v>OTH</v>
      </c>
      <c r="AB969" s="4" t="str">
        <f t="shared" si="31"/>
        <v>TCU-WS</v>
      </c>
      <c r="AC969" s="4"/>
      <c r="AD969" s="4"/>
      <c r="AE969" s="4"/>
      <c r="AF969" s="4"/>
      <c r="AG969" s="4"/>
    </row>
    <row r="970" spans="1:33" x14ac:dyDescent="0.25">
      <c r="A970" s="57">
        <v>42255.42764927083</v>
      </c>
      <c r="B970" s="32" t="s">
        <v>22</v>
      </c>
      <c r="C970" s="32" t="s">
        <v>4397</v>
      </c>
      <c r="D970" s="32" t="s">
        <v>4398</v>
      </c>
      <c r="E970" s="32" t="s">
        <v>6941</v>
      </c>
      <c r="F970" s="32" t="s">
        <v>6942</v>
      </c>
      <c r="G970" s="32" t="s">
        <v>25</v>
      </c>
      <c r="H970" s="32" t="s">
        <v>26</v>
      </c>
      <c r="I970" s="32" t="s">
        <v>2006</v>
      </c>
      <c r="J970" s="35">
        <v>0</v>
      </c>
      <c r="K970" s="35">
        <v>0</v>
      </c>
      <c r="L970" s="35">
        <v>0</v>
      </c>
      <c r="M970" s="35">
        <v>0</v>
      </c>
      <c r="N970" s="32" t="s">
        <v>19</v>
      </c>
      <c r="O970" s="32" t="s">
        <v>27</v>
      </c>
      <c r="P970" s="32">
        <v>0.5</v>
      </c>
      <c r="Q970" s="32"/>
      <c r="R970" s="39">
        <f t="shared" si="30"/>
        <v>1509</v>
      </c>
      <c r="S970" s="5" t="s">
        <v>51</v>
      </c>
      <c r="T970" s="5" t="s">
        <v>64</v>
      </c>
      <c r="U970" s="2"/>
      <c r="V970" s="2" t="str">
        <f>IF($J970+$L970=0,"nil",IF(OR($B970="TCU-WS",$B970=""),"non comm",IF(OR($G970="contract_cover",$H970="fixed price"),VLOOKUP($I970,'[1]mapping 2015'!$A:$B,2,FALSE),VLOOKUP($G970,'[1]mapping 2015'!$A:$B,2,FALSE))))</f>
        <v>nil</v>
      </c>
      <c r="W970" s="37">
        <f>IF(OR(V970="non comm",V970="nil",J970=0),0,IF(V970="SBM 2.1 IIPS",J970*VLOOKUP(N970,'[2]NGP%'!$C:$D,2,FALSE),J970*SUMIFS('[2]NGP%'!$D:$D,'[2]NGP%'!$A:$A,V970,'[2]NGP%'!$B:$B,AA970)))</f>
        <v>0</v>
      </c>
      <c r="X970" s="37">
        <f>IF(OR(V970="non comm",V970="nil",J970=0),0,IF(V970="SBM 2.1 IIPS",J970*VLOOKUP(N970,'[2]NGP%'!$C:$E,3,FALSE),J970*SUMIFS('[2]NGP%'!$E:$E,'[2]NGP%'!$A:$A,V970,'[2]NGP%'!$B:$B,AA970)))</f>
        <v>0</v>
      </c>
      <c r="Y970" s="32"/>
      <c r="Z970" s="54" t="str">
        <f>IF(MID(H970,1,4)="Item","Nil",IF(G970="contract_cover",VLOOKUP(I970,'svc type'!C:D,2,FALSE),VLOOKUP(G970,'svc type'!A:D,4,FALSE)))</f>
        <v>IIPS</v>
      </c>
      <c r="AA970" s="4" t="str">
        <f>IF(B970="","",VLOOKUP(B970,Sector!C:D,2,FALSE))</f>
        <v>OTH</v>
      </c>
      <c r="AB970" s="4" t="str">
        <f t="shared" si="31"/>
        <v>TCU-WS</v>
      </c>
      <c r="AC970" s="4"/>
      <c r="AD970" s="4"/>
      <c r="AE970" s="4"/>
      <c r="AF970" s="4"/>
      <c r="AG970" s="4"/>
    </row>
    <row r="971" spans="1:33" x14ac:dyDescent="0.25">
      <c r="A971" s="57">
        <v>42255.42764927083</v>
      </c>
      <c r="B971" s="32" t="s">
        <v>22</v>
      </c>
      <c r="C971" s="32" t="s">
        <v>4397</v>
      </c>
      <c r="D971" s="32" t="s">
        <v>4398</v>
      </c>
      <c r="E971" s="32" t="s">
        <v>6941</v>
      </c>
      <c r="F971" s="32" t="s">
        <v>6942</v>
      </c>
      <c r="G971" s="32" t="s">
        <v>35</v>
      </c>
      <c r="H971" s="32" t="s">
        <v>38</v>
      </c>
      <c r="I971" s="32" t="s">
        <v>2006</v>
      </c>
      <c r="J971" s="35">
        <v>0</v>
      </c>
      <c r="K971" s="35">
        <v>0</v>
      </c>
      <c r="L971" s="35">
        <v>0</v>
      </c>
      <c r="M971" s="35">
        <v>20.350000000000001</v>
      </c>
      <c r="N971" s="32" t="s">
        <v>19</v>
      </c>
      <c r="O971" s="32" t="s">
        <v>27</v>
      </c>
      <c r="P971" s="32">
        <v>1</v>
      </c>
      <c r="Q971" s="32"/>
      <c r="R971" s="39">
        <f t="shared" si="30"/>
        <v>1509</v>
      </c>
      <c r="S971" s="5" t="s">
        <v>51</v>
      </c>
      <c r="T971" s="5" t="s">
        <v>64</v>
      </c>
      <c r="U971" s="2"/>
      <c r="V971" s="2" t="str">
        <f>IF($J971+$L971=0,"nil",IF(OR($B971="TCU-WS",$B971=""),"non comm",IF(OR($G971="contract_cover",$H971="fixed price"),VLOOKUP($I971,'[1]mapping 2015'!$A:$B,2,FALSE),VLOOKUP($G971,'[1]mapping 2015'!$A:$B,2,FALSE))))</f>
        <v>nil</v>
      </c>
      <c r="W971" s="37">
        <f>IF(OR(V971="non comm",V971="nil",J971=0),0,IF(V971="SBM 2.1 IIPS",J971*VLOOKUP(N971,'[2]NGP%'!$C:$D,2,FALSE),J971*SUMIFS('[2]NGP%'!$D:$D,'[2]NGP%'!$A:$A,V971,'[2]NGP%'!$B:$B,AA971)))</f>
        <v>0</v>
      </c>
      <c r="X971" s="37">
        <f>IF(OR(V971="non comm",V971="nil",J971=0),0,IF(V971="SBM 2.1 IIPS",J971*VLOOKUP(N971,'[2]NGP%'!$C:$E,3,FALSE),J971*SUMIFS('[2]NGP%'!$E:$E,'[2]NGP%'!$A:$A,V971,'[2]NGP%'!$B:$B,AA971)))</f>
        <v>0</v>
      </c>
      <c r="Y971" s="32"/>
      <c r="Z971" s="54" t="str">
        <f>IF(MID(H971,1,4)="Item","Nil",IF(G971="contract_cover",VLOOKUP(I971,'svc type'!C:D,2,FALSE),VLOOKUP(G971,'svc type'!A:D,4,FALSE)))</f>
        <v>Exp</v>
      </c>
      <c r="AA971" s="4" t="str">
        <f>IF(B971="","",VLOOKUP(B971,Sector!C:D,2,FALSE))</f>
        <v>OTH</v>
      </c>
      <c r="AB971" s="4" t="str">
        <f t="shared" si="31"/>
        <v>TCU-WS</v>
      </c>
      <c r="AC971" s="4"/>
      <c r="AD971" s="4"/>
      <c r="AE971" s="4"/>
      <c r="AF971" s="4"/>
      <c r="AG971" s="4"/>
    </row>
    <row r="972" spans="1:33" x14ac:dyDescent="0.25">
      <c r="A972" s="57">
        <v>42255.42764927083</v>
      </c>
      <c r="B972" s="32" t="s">
        <v>22</v>
      </c>
      <c r="C972" s="32" t="s">
        <v>4397</v>
      </c>
      <c r="D972" s="32" t="s">
        <v>4398</v>
      </c>
      <c r="E972" s="32" t="s">
        <v>6941</v>
      </c>
      <c r="F972" s="32" t="s">
        <v>6942</v>
      </c>
      <c r="G972" s="32" t="s">
        <v>35</v>
      </c>
      <c r="H972" s="32" t="s">
        <v>38</v>
      </c>
      <c r="I972" s="32" t="s">
        <v>2006</v>
      </c>
      <c r="J972" s="35">
        <v>0</v>
      </c>
      <c r="K972" s="35">
        <v>0</v>
      </c>
      <c r="L972" s="35">
        <v>0</v>
      </c>
      <c r="M972" s="35">
        <v>26.5</v>
      </c>
      <c r="N972" s="32" t="s">
        <v>19</v>
      </c>
      <c r="O972" s="32" t="s">
        <v>27</v>
      </c>
      <c r="P972" s="32">
        <v>1</v>
      </c>
      <c r="Q972" s="32"/>
      <c r="R972" s="39">
        <f t="shared" si="30"/>
        <v>1509</v>
      </c>
      <c r="S972" s="5" t="s">
        <v>51</v>
      </c>
      <c r="T972" s="5" t="s">
        <v>64</v>
      </c>
      <c r="U972" s="2"/>
      <c r="V972" s="2" t="str">
        <f>IF($J972+$L972=0,"nil",IF(OR($B972="TCU-WS",$B972=""),"non comm",IF(OR($G972="contract_cover",$H972="fixed price"),VLOOKUP($I972,'[1]mapping 2015'!$A:$B,2,FALSE),VLOOKUP($G972,'[1]mapping 2015'!$A:$B,2,FALSE))))</f>
        <v>nil</v>
      </c>
      <c r="W972" s="37">
        <f>IF(OR(V972="non comm",V972="nil",J972=0),0,IF(V972="SBM 2.1 IIPS",J972*VLOOKUP(N972,'[2]NGP%'!$C:$D,2,FALSE),J972*SUMIFS('[2]NGP%'!$D:$D,'[2]NGP%'!$A:$A,V972,'[2]NGP%'!$B:$B,AA972)))</f>
        <v>0</v>
      </c>
      <c r="X972" s="37">
        <f>IF(OR(V972="non comm",V972="nil",J972=0),0,IF(V972="SBM 2.1 IIPS",J972*VLOOKUP(N972,'[2]NGP%'!$C:$E,3,FALSE),J972*SUMIFS('[2]NGP%'!$E:$E,'[2]NGP%'!$A:$A,V972,'[2]NGP%'!$B:$B,AA972)))</f>
        <v>0</v>
      </c>
      <c r="Y972" s="32"/>
      <c r="Z972" s="54" t="str">
        <f>IF(MID(H972,1,4)="Item","Nil",IF(G972="contract_cover",VLOOKUP(I972,'svc type'!C:D,2,FALSE),VLOOKUP(G972,'svc type'!A:D,4,FALSE)))</f>
        <v>Exp</v>
      </c>
      <c r="AA972" s="4" t="str">
        <f>IF(B972="","",VLOOKUP(B972,Sector!C:D,2,FALSE))</f>
        <v>OTH</v>
      </c>
      <c r="AB972" s="4" t="str">
        <f t="shared" si="31"/>
        <v>TCU-WS</v>
      </c>
      <c r="AC972" s="4"/>
      <c r="AD972" s="4"/>
      <c r="AE972" s="4"/>
      <c r="AF972" s="4"/>
      <c r="AG972" s="4"/>
    </row>
    <row r="973" spans="1:33" x14ac:dyDescent="0.25">
      <c r="A973" s="57">
        <v>42255.572661493054</v>
      </c>
      <c r="B973" s="32"/>
      <c r="C973" s="32" t="s">
        <v>655</v>
      </c>
      <c r="D973" s="32" t="s">
        <v>334</v>
      </c>
      <c r="E973" s="32" t="s">
        <v>6943</v>
      </c>
      <c r="F973" s="32" t="s">
        <v>6944</v>
      </c>
      <c r="G973" s="32" t="s">
        <v>58</v>
      </c>
      <c r="H973" s="32" t="s">
        <v>59</v>
      </c>
      <c r="I973" s="32" t="s">
        <v>2006</v>
      </c>
      <c r="J973" s="35">
        <v>0</v>
      </c>
      <c r="K973" s="35">
        <v>0</v>
      </c>
      <c r="L973" s="35">
        <v>0</v>
      </c>
      <c r="M973" s="35">
        <v>0</v>
      </c>
      <c r="N973" s="32" t="s">
        <v>19</v>
      </c>
      <c r="O973" s="32" t="s">
        <v>322</v>
      </c>
      <c r="P973" s="32">
        <v>0</v>
      </c>
      <c r="Q973" s="32"/>
      <c r="R973" s="39">
        <f t="shared" si="30"/>
        <v>1509</v>
      </c>
      <c r="S973" s="5" t="s">
        <v>51</v>
      </c>
      <c r="T973" s="5" t="s">
        <v>64</v>
      </c>
      <c r="U973" s="2"/>
      <c r="V973" s="2" t="str">
        <f>IF($J973+$L973=0,"nil",IF(OR($B973="TCU-WS",$B973=""),"non comm",IF(OR($G973="contract_cover",$H973="fixed price"),VLOOKUP($I973,'[1]mapping 2015'!$A:$B,2,FALSE),VLOOKUP($G973,'[1]mapping 2015'!$A:$B,2,FALSE))))</f>
        <v>nil</v>
      </c>
      <c r="W973" s="37">
        <f>IF(OR(V973="non comm",V973="nil",J973=0),0,IF(V973="SBM 2.1 IIPS",J973*VLOOKUP(N973,'[2]NGP%'!$C:$D,2,FALSE),J973*SUMIFS('[2]NGP%'!$D:$D,'[2]NGP%'!$A:$A,V973,'[2]NGP%'!$B:$B,AA973)))</f>
        <v>0</v>
      </c>
      <c r="X973" s="37">
        <f>IF(OR(V973="non comm",V973="nil",J973=0),0,IF(V973="SBM 2.1 IIPS",J973*VLOOKUP(N973,'[2]NGP%'!$C:$E,3,FALSE),J973*SUMIFS('[2]NGP%'!$E:$E,'[2]NGP%'!$A:$A,V973,'[2]NGP%'!$B:$B,AA973)))</f>
        <v>0</v>
      </c>
      <c r="Y973" s="32"/>
      <c r="Z973" s="54" t="str">
        <f>IF(MID(H973,1,4)="Item","Nil",IF(G973="contract_cover",VLOOKUP(I973,'svc type'!C:D,2,FALSE),VLOOKUP(G973,'svc type'!A:D,4,FALSE)))</f>
        <v>SVC</v>
      </c>
      <c r="AA973" s="4" t="str">
        <f>IF(B973="","",VLOOKUP(B973,Sector!C:D,2,FALSE))</f>
        <v/>
      </c>
      <c r="AB973" s="4">
        <f t="shared" si="31"/>
        <v>0</v>
      </c>
      <c r="AC973" s="4"/>
      <c r="AD973" s="4"/>
      <c r="AE973" s="4"/>
      <c r="AF973" s="4"/>
      <c r="AG973" s="4"/>
    </row>
    <row r="974" spans="1:33" x14ac:dyDescent="0.25">
      <c r="A974" s="57">
        <v>42255.572925729168</v>
      </c>
      <c r="B974" s="32"/>
      <c r="C974" s="32" t="s">
        <v>655</v>
      </c>
      <c r="D974" s="32" t="s">
        <v>334</v>
      </c>
      <c r="E974" s="32" t="s">
        <v>6945</v>
      </c>
      <c r="F974" s="32" t="s">
        <v>6946</v>
      </c>
      <c r="G974" s="32" t="s">
        <v>58</v>
      </c>
      <c r="H974" s="32" t="s">
        <v>59</v>
      </c>
      <c r="I974" s="32" t="s">
        <v>2006</v>
      </c>
      <c r="J974" s="35">
        <v>0</v>
      </c>
      <c r="K974" s="35">
        <v>0</v>
      </c>
      <c r="L974" s="35">
        <v>0</v>
      </c>
      <c r="M974" s="35">
        <v>0</v>
      </c>
      <c r="N974" s="32" t="s">
        <v>19</v>
      </c>
      <c r="O974" s="32" t="s">
        <v>322</v>
      </c>
      <c r="P974" s="32">
        <v>0</v>
      </c>
      <c r="Q974" s="32"/>
      <c r="R974" s="39">
        <f t="shared" si="30"/>
        <v>1509</v>
      </c>
      <c r="S974" s="5" t="s">
        <v>51</v>
      </c>
      <c r="T974" s="5" t="s">
        <v>64</v>
      </c>
      <c r="U974" s="2"/>
      <c r="V974" s="2" t="str">
        <f>IF($J974+$L974=0,"nil",IF(OR($B974="TCU-WS",$B974=""),"non comm",IF(OR($G974="contract_cover",$H974="fixed price"),VLOOKUP($I974,'[1]mapping 2015'!$A:$B,2,FALSE),VLOOKUP($G974,'[1]mapping 2015'!$A:$B,2,FALSE))))</f>
        <v>nil</v>
      </c>
      <c r="W974" s="37">
        <f>IF(OR(V974="non comm",V974="nil",J974=0),0,IF(V974="SBM 2.1 IIPS",J974*VLOOKUP(N974,'[2]NGP%'!$C:$D,2,FALSE),J974*SUMIFS('[2]NGP%'!$D:$D,'[2]NGP%'!$A:$A,V974,'[2]NGP%'!$B:$B,AA974)))</f>
        <v>0</v>
      </c>
      <c r="X974" s="37">
        <f>IF(OR(V974="non comm",V974="nil",J974=0),0,IF(V974="SBM 2.1 IIPS",J974*VLOOKUP(N974,'[2]NGP%'!$C:$E,3,FALSE),J974*SUMIFS('[2]NGP%'!$E:$E,'[2]NGP%'!$A:$A,V974,'[2]NGP%'!$B:$B,AA974)))</f>
        <v>0</v>
      </c>
      <c r="Y974" s="32"/>
      <c r="Z974" s="54" t="str">
        <f>IF(MID(H974,1,4)="Item","Nil",IF(G974="contract_cover",VLOOKUP(I974,'svc type'!C:D,2,FALSE),VLOOKUP(G974,'svc type'!A:D,4,FALSE)))</f>
        <v>SVC</v>
      </c>
      <c r="AA974" s="4" t="str">
        <f>IF(B974="","",VLOOKUP(B974,Sector!C:D,2,FALSE))</f>
        <v/>
      </c>
      <c r="AB974" s="4">
        <f t="shared" si="31"/>
        <v>0</v>
      </c>
      <c r="AC974" s="4"/>
      <c r="AD974" s="4"/>
      <c r="AE974" s="4"/>
      <c r="AF974" s="4"/>
      <c r="AG974" s="4"/>
    </row>
    <row r="975" spans="1:33" x14ac:dyDescent="0.25">
      <c r="A975" s="57">
        <v>42255.584054131941</v>
      </c>
      <c r="B975" s="32" t="s">
        <v>22</v>
      </c>
      <c r="C975" s="32" t="s">
        <v>6947</v>
      </c>
      <c r="D975" s="32" t="s">
        <v>6948</v>
      </c>
      <c r="E975" s="32" t="s">
        <v>6949</v>
      </c>
      <c r="F975" s="32" t="s">
        <v>6950</v>
      </c>
      <c r="G975" s="32" t="s">
        <v>329</v>
      </c>
      <c r="H975" s="32" t="s">
        <v>328</v>
      </c>
      <c r="I975" s="32" t="s">
        <v>2006</v>
      </c>
      <c r="J975" s="35">
        <v>0</v>
      </c>
      <c r="K975" s="35">
        <v>0</v>
      </c>
      <c r="L975" s="35">
        <v>0</v>
      </c>
      <c r="M975" s="35">
        <v>0</v>
      </c>
      <c r="N975" s="32" t="s">
        <v>19</v>
      </c>
      <c r="O975" s="32" t="s">
        <v>27</v>
      </c>
      <c r="P975" s="32">
        <v>0</v>
      </c>
      <c r="Q975" s="32"/>
      <c r="R975" s="39">
        <f t="shared" si="30"/>
        <v>1509</v>
      </c>
      <c r="S975" s="5" t="s">
        <v>51</v>
      </c>
      <c r="T975" s="5" t="s">
        <v>64</v>
      </c>
      <c r="U975" s="2"/>
      <c r="V975" s="2" t="str">
        <f>IF($J975+$L975=0,"nil",IF(OR($B975="TCU-WS",$B975=""),"non comm",IF(OR($G975="contract_cover",$H975="fixed price"),VLOOKUP($I975,'[1]mapping 2015'!$A:$B,2,FALSE),VLOOKUP($G975,'[1]mapping 2015'!$A:$B,2,FALSE))))</f>
        <v>nil</v>
      </c>
      <c r="W975" s="37">
        <f>IF(OR(V975="non comm",V975="nil",J975=0),0,IF(V975="SBM 2.1 IIPS",J975*VLOOKUP(N975,'[2]NGP%'!$C:$D,2,FALSE),J975*SUMIFS('[2]NGP%'!$D:$D,'[2]NGP%'!$A:$A,V975,'[2]NGP%'!$B:$B,AA975)))</f>
        <v>0</v>
      </c>
      <c r="X975" s="37">
        <f>IF(OR(V975="non comm",V975="nil",J975=0),0,IF(V975="SBM 2.1 IIPS",J975*VLOOKUP(N975,'[2]NGP%'!$C:$E,3,FALSE),J975*SUMIFS('[2]NGP%'!$E:$E,'[2]NGP%'!$A:$A,V975,'[2]NGP%'!$B:$B,AA975)))</f>
        <v>0</v>
      </c>
      <c r="Y975" s="32"/>
      <c r="Z975" s="54" t="str">
        <f>IF(MID(H975,1,4)="Item","Nil",IF(G975="contract_cover",VLOOKUP(I975,'svc type'!C:D,2,FALSE),VLOOKUP(G975,'svc type'!A:D,4,FALSE)))</f>
        <v>SVC</v>
      </c>
      <c r="AA975" s="4" t="str">
        <f>IF(B975="","",VLOOKUP(B975,Sector!C:D,2,FALSE))</f>
        <v>OTH</v>
      </c>
      <c r="AB975" s="4" t="str">
        <f t="shared" si="31"/>
        <v>TCU-WS</v>
      </c>
      <c r="AC975" s="4"/>
      <c r="AD975" s="4"/>
      <c r="AE975" s="4"/>
      <c r="AF975" s="4"/>
      <c r="AG975" s="4"/>
    </row>
    <row r="976" spans="1:33" x14ac:dyDescent="0.25">
      <c r="A976" s="57">
        <v>42255.584054131941</v>
      </c>
      <c r="B976" s="32" t="s">
        <v>22</v>
      </c>
      <c r="C976" s="32" t="s">
        <v>6947</v>
      </c>
      <c r="D976" s="32" t="s">
        <v>6948</v>
      </c>
      <c r="E976" s="32" t="s">
        <v>6949</v>
      </c>
      <c r="F976" s="32" t="s">
        <v>6950</v>
      </c>
      <c r="G976" s="32" t="s">
        <v>329</v>
      </c>
      <c r="H976" s="32" t="s">
        <v>328</v>
      </c>
      <c r="I976" s="32" t="s">
        <v>2006</v>
      </c>
      <c r="J976" s="35">
        <v>0</v>
      </c>
      <c r="K976" s="35">
        <v>0</v>
      </c>
      <c r="L976" s="35">
        <v>0</v>
      </c>
      <c r="M976" s="35">
        <v>0</v>
      </c>
      <c r="N976" s="32" t="s">
        <v>19</v>
      </c>
      <c r="O976" s="32" t="s">
        <v>27</v>
      </c>
      <c r="P976" s="32">
        <v>2</v>
      </c>
      <c r="Q976" s="32"/>
      <c r="R976" s="39">
        <f t="shared" si="30"/>
        <v>1509</v>
      </c>
      <c r="S976" s="5" t="s">
        <v>51</v>
      </c>
      <c r="T976" s="5" t="s">
        <v>64</v>
      </c>
      <c r="U976" s="2"/>
      <c r="V976" s="2" t="str">
        <f>IF($J976+$L976=0,"nil",IF(OR($B976="TCU-WS",$B976=""),"non comm",IF(OR($G976="contract_cover",$H976="fixed price"),VLOOKUP($I976,'[1]mapping 2015'!$A:$B,2,FALSE),VLOOKUP($G976,'[1]mapping 2015'!$A:$B,2,FALSE))))</f>
        <v>nil</v>
      </c>
      <c r="W976" s="37">
        <f>IF(OR(V976="non comm",V976="nil",J976=0),0,IF(V976="SBM 2.1 IIPS",J976*VLOOKUP(N976,'[2]NGP%'!$C:$D,2,FALSE),J976*SUMIFS('[2]NGP%'!$D:$D,'[2]NGP%'!$A:$A,V976,'[2]NGP%'!$B:$B,AA976)))</f>
        <v>0</v>
      </c>
      <c r="X976" s="37">
        <f>IF(OR(V976="non comm",V976="nil",J976=0),0,IF(V976="SBM 2.1 IIPS",J976*VLOOKUP(N976,'[2]NGP%'!$C:$E,3,FALSE),J976*SUMIFS('[2]NGP%'!$E:$E,'[2]NGP%'!$A:$A,V976,'[2]NGP%'!$B:$B,AA976)))</f>
        <v>0</v>
      </c>
      <c r="Y976" s="32"/>
      <c r="Z976" s="54" t="str">
        <f>IF(MID(H976,1,4)="Item","Nil",IF(G976="contract_cover",VLOOKUP(I976,'svc type'!C:D,2,FALSE),VLOOKUP(G976,'svc type'!A:D,4,FALSE)))</f>
        <v>SVC</v>
      </c>
      <c r="AA976" s="4" t="str">
        <f>IF(B976="","",VLOOKUP(B976,Sector!C:D,2,FALSE))</f>
        <v>OTH</v>
      </c>
      <c r="AB976" s="4" t="str">
        <f t="shared" si="31"/>
        <v>TCU-WS</v>
      </c>
      <c r="AC976" s="4"/>
      <c r="AD976" s="4"/>
      <c r="AE976" s="4"/>
      <c r="AF976" s="4"/>
      <c r="AG976" s="4"/>
    </row>
    <row r="977" spans="1:33" x14ac:dyDescent="0.25">
      <c r="A977" s="57">
        <v>42255.584054131941</v>
      </c>
      <c r="B977" s="32" t="s">
        <v>22</v>
      </c>
      <c r="C977" s="32" t="s">
        <v>6947</v>
      </c>
      <c r="D977" s="32" t="s">
        <v>6948</v>
      </c>
      <c r="E977" s="32" t="s">
        <v>6949</v>
      </c>
      <c r="F977" s="32" t="s">
        <v>6950</v>
      </c>
      <c r="G977" s="32" t="s">
        <v>25</v>
      </c>
      <c r="H977" s="32" t="s">
        <v>26</v>
      </c>
      <c r="I977" s="32" t="s">
        <v>2006</v>
      </c>
      <c r="J977" s="35">
        <v>0</v>
      </c>
      <c r="K977" s="35">
        <v>0</v>
      </c>
      <c r="L977" s="35">
        <v>0</v>
      </c>
      <c r="M977" s="35">
        <v>0</v>
      </c>
      <c r="N977" s="32" t="s">
        <v>19</v>
      </c>
      <c r="O977" s="32" t="s">
        <v>27</v>
      </c>
      <c r="P977" s="32">
        <v>3.5</v>
      </c>
      <c r="Q977" s="32"/>
      <c r="R977" s="39">
        <f t="shared" si="30"/>
        <v>1509</v>
      </c>
      <c r="S977" s="5" t="s">
        <v>51</v>
      </c>
      <c r="T977" s="5" t="s">
        <v>64</v>
      </c>
      <c r="U977" s="2"/>
      <c r="V977" s="2" t="str">
        <f>IF($J977+$L977=0,"nil",IF(OR($B977="TCU-WS",$B977=""),"non comm",IF(OR($G977="contract_cover",$H977="fixed price"),VLOOKUP($I977,'[1]mapping 2015'!$A:$B,2,FALSE),VLOOKUP($G977,'[1]mapping 2015'!$A:$B,2,FALSE))))</f>
        <v>nil</v>
      </c>
      <c r="W977" s="37">
        <f>IF(OR(V977="non comm",V977="nil",J977=0),0,IF(V977="SBM 2.1 IIPS",J977*VLOOKUP(N977,'[2]NGP%'!$C:$D,2,FALSE),J977*SUMIFS('[2]NGP%'!$D:$D,'[2]NGP%'!$A:$A,V977,'[2]NGP%'!$B:$B,AA977)))</f>
        <v>0</v>
      </c>
      <c r="X977" s="37">
        <f>IF(OR(V977="non comm",V977="nil",J977=0),0,IF(V977="SBM 2.1 IIPS",J977*VLOOKUP(N977,'[2]NGP%'!$C:$E,3,FALSE),J977*SUMIFS('[2]NGP%'!$E:$E,'[2]NGP%'!$A:$A,V977,'[2]NGP%'!$B:$B,AA977)))</f>
        <v>0</v>
      </c>
      <c r="Y977" s="32"/>
      <c r="Z977" s="54" t="str">
        <f>IF(MID(H977,1,4)="Item","Nil",IF(G977="contract_cover",VLOOKUP(I977,'svc type'!C:D,2,FALSE),VLOOKUP(G977,'svc type'!A:D,4,FALSE)))</f>
        <v>IIPS</v>
      </c>
      <c r="AA977" s="4" t="str">
        <f>IF(B977="","",VLOOKUP(B977,Sector!C:D,2,FALSE))</f>
        <v>OTH</v>
      </c>
      <c r="AB977" s="4" t="str">
        <f t="shared" si="31"/>
        <v>TCU-WS</v>
      </c>
      <c r="AC977" s="4"/>
      <c r="AD977" s="4"/>
      <c r="AE977" s="4"/>
      <c r="AF977" s="4"/>
      <c r="AG977" s="4"/>
    </row>
    <row r="978" spans="1:33" x14ac:dyDescent="0.25">
      <c r="A978" s="57">
        <v>42255.584248726853</v>
      </c>
      <c r="B978" s="32"/>
      <c r="C978" s="32" t="s">
        <v>5973</v>
      </c>
      <c r="D978" s="32" t="s">
        <v>5974</v>
      </c>
      <c r="E978" s="32" t="s">
        <v>6951</v>
      </c>
      <c r="F978" s="32" t="s">
        <v>6952</v>
      </c>
      <c r="G978" s="32" t="s">
        <v>39</v>
      </c>
      <c r="H978" s="32" t="s">
        <v>40</v>
      </c>
      <c r="I978" s="32" t="s">
        <v>2013</v>
      </c>
      <c r="J978" s="35">
        <v>0</v>
      </c>
      <c r="K978" s="35">
        <v>0</v>
      </c>
      <c r="L978" s="35">
        <v>0</v>
      </c>
      <c r="M978" s="35">
        <v>0</v>
      </c>
      <c r="N978" s="32" t="s">
        <v>17</v>
      </c>
      <c r="O978" s="32" t="s">
        <v>41</v>
      </c>
      <c r="P978" s="32">
        <v>1</v>
      </c>
      <c r="Q978" s="32"/>
      <c r="R978" s="39">
        <f t="shared" si="30"/>
        <v>1509</v>
      </c>
      <c r="S978" s="5" t="s">
        <v>51</v>
      </c>
      <c r="T978" s="5" t="s">
        <v>64</v>
      </c>
      <c r="U978" s="2"/>
      <c r="V978" s="2" t="str">
        <f>IF($J978+$L978=0,"nil",IF(OR($B978="TCU-WS",$B978=""),"non comm",IF(OR($G978="contract_cover",$H978="fixed price"),VLOOKUP($I978,'[1]mapping 2015'!$A:$B,2,FALSE),VLOOKUP($G978,'[1]mapping 2015'!$A:$B,2,FALSE))))</f>
        <v>nil</v>
      </c>
      <c r="W978" s="37">
        <f>IF(OR(V978="non comm",V978="nil",J978=0),0,IF(V978="SBM 2.1 IIPS",J978*VLOOKUP(N978,'[2]NGP%'!$C:$D,2,FALSE),J978*SUMIFS('[2]NGP%'!$D:$D,'[2]NGP%'!$A:$A,V978,'[2]NGP%'!$B:$B,AA978)))</f>
        <v>0</v>
      </c>
      <c r="X978" s="37">
        <f>IF(OR(V978="non comm",V978="nil",J978=0),0,IF(V978="SBM 2.1 IIPS",J978*VLOOKUP(N978,'[2]NGP%'!$C:$E,3,FALSE),J978*SUMIFS('[2]NGP%'!$E:$E,'[2]NGP%'!$A:$A,V978,'[2]NGP%'!$B:$B,AA978)))</f>
        <v>0</v>
      </c>
      <c r="Y978" s="32"/>
      <c r="Z978" s="54" t="str">
        <f>IF(MID(H978,1,4)="Item","Nil",IF(G978="contract_cover",VLOOKUP(I978,'svc type'!C:D,2,FALSE),VLOOKUP(G978,'svc type'!A:D,4,FALSE)))</f>
        <v>IIPS</v>
      </c>
      <c r="AA978" s="4" t="str">
        <f>IF(B978="","",VLOOKUP(B978,Sector!C:D,2,FALSE))</f>
        <v/>
      </c>
      <c r="AB978" s="4">
        <f t="shared" si="31"/>
        <v>0</v>
      </c>
      <c r="AC978" s="4"/>
      <c r="AD978" s="4"/>
      <c r="AE978" s="4"/>
      <c r="AF978" s="4"/>
      <c r="AG978" s="4"/>
    </row>
    <row r="979" spans="1:33" x14ac:dyDescent="0.25">
      <c r="A979" s="57">
        <v>42255.588804664352</v>
      </c>
      <c r="B979" s="32"/>
      <c r="C979" s="32" t="s">
        <v>5355</v>
      </c>
      <c r="D979" s="32" t="s">
        <v>323</v>
      </c>
      <c r="E979" s="32" t="s">
        <v>6953</v>
      </c>
      <c r="F979" s="32" t="s">
        <v>6954</v>
      </c>
      <c r="G979" s="32" t="s">
        <v>58</v>
      </c>
      <c r="H979" s="32" t="s">
        <v>59</v>
      </c>
      <c r="I979" s="32" t="s">
        <v>2006</v>
      </c>
      <c r="J979" s="35">
        <v>0</v>
      </c>
      <c r="K979" s="35">
        <v>0</v>
      </c>
      <c r="L979" s="35">
        <v>0</v>
      </c>
      <c r="M979" s="35">
        <v>0</v>
      </c>
      <c r="N979" s="32" t="s">
        <v>19</v>
      </c>
      <c r="O979" s="32" t="s">
        <v>322</v>
      </c>
      <c r="P979" s="32">
        <v>0</v>
      </c>
      <c r="Q979" s="32"/>
      <c r="R979" s="39">
        <f t="shared" si="30"/>
        <v>1509</v>
      </c>
      <c r="S979" s="5" t="s">
        <v>51</v>
      </c>
      <c r="T979" s="5" t="s">
        <v>64</v>
      </c>
      <c r="U979" s="2"/>
      <c r="V979" s="2" t="str">
        <f>IF($J979+$L979=0,"nil",IF(OR($B979="TCU-WS",$B979=""),"non comm",IF(OR($G979="contract_cover",$H979="fixed price"),VLOOKUP($I979,'[1]mapping 2015'!$A:$B,2,FALSE),VLOOKUP($G979,'[1]mapping 2015'!$A:$B,2,FALSE))))</f>
        <v>nil</v>
      </c>
      <c r="W979" s="37">
        <f>IF(OR(V979="non comm",V979="nil",J979=0),0,IF(V979="SBM 2.1 IIPS",J979*VLOOKUP(N979,'[2]NGP%'!$C:$D,2,FALSE),J979*SUMIFS('[2]NGP%'!$D:$D,'[2]NGP%'!$A:$A,V979,'[2]NGP%'!$B:$B,AA979)))</f>
        <v>0</v>
      </c>
      <c r="X979" s="37">
        <f>IF(OR(V979="non comm",V979="nil",J979=0),0,IF(V979="SBM 2.1 IIPS",J979*VLOOKUP(N979,'[2]NGP%'!$C:$E,3,FALSE),J979*SUMIFS('[2]NGP%'!$E:$E,'[2]NGP%'!$A:$A,V979,'[2]NGP%'!$B:$B,AA979)))</f>
        <v>0</v>
      </c>
      <c r="Y979" s="32"/>
      <c r="Z979" s="54" t="str">
        <f>IF(MID(H979,1,4)="Item","Nil",IF(G979="contract_cover",VLOOKUP(I979,'svc type'!C:D,2,FALSE),VLOOKUP(G979,'svc type'!A:D,4,FALSE)))</f>
        <v>SVC</v>
      </c>
      <c r="AA979" s="4" t="str">
        <f>IF(B979="","",VLOOKUP(B979,Sector!C:D,2,FALSE))</f>
        <v/>
      </c>
      <c r="AB979" s="4">
        <f t="shared" si="31"/>
        <v>0</v>
      </c>
      <c r="AC979" s="4"/>
      <c r="AD979" s="4"/>
      <c r="AE979" s="4"/>
      <c r="AF979" s="4"/>
      <c r="AG979" s="4"/>
    </row>
    <row r="980" spans="1:33" x14ac:dyDescent="0.25">
      <c r="A980" s="57">
        <v>42255.590431944445</v>
      </c>
      <c r="B980" s="32"/>
      <c r="C980" s="32" t="s">
        <v>736</v>
      </c>
      <c r="D980" s="32" t="s">
        <v>334</v>
      </c>
      <c r="E980" s="32" t="s">
        <v>6955</v>
      </c>
      <c r="F980" s="32" t="s">
        <v>6956</v>
      </c>
      <c r="G980" s="32" t="s">
        <v>58</v>
      </c>
      <c r="H980" s="32" t="s">
        <v>59</v>
      </c>
      <c r="I980" s="32" t="s">
        <v>2006</v>
      </c>
      <c r="J980" s="35">
        <v>0</v>
      </c>
      <c r="K980" s="35">
        <v>0</v>
      </c>
      <c r="L980" s="35">
        <v>0</v>
      </c>
      <c r="M980" s="35">
        <v>0</v>
      </c>
      <c r="N980" s="32" t="s">
        <v>19</v>
      </c>
      <c r="O980" s="32" t="s">
        <v>322</v>
      </c>
      <c r="P980" s="32">
        <v>0</v>
      </c>
      <c r="Q980" s="32"/>
      <c r="R980" s="39">
        <f t="shared" si="30"/>
        <v>1509</v>
      </c>
      <c r="S980" s="5" t="s">
        <v>51</v>
      </c>
      <c r="T980" s="5" t="s">
        <v>64</v>
      </c>
      <c r="U980" s="2"/>
      <c r="V980" s="2" t="str">
        <f>IF($J980+$L980=0,"nil",IF(OR($B980="TCU-WS",$B980=""),"non comm",IF(OR($G980="contract_cover",$H980="fixed price"),VLOOKUP($I980,'[1]mapping 2015'!$A:$B,2,FALSE),VLOOKUP($G980,'[1]mapping 2015'!$A:$B,2,FALSE))))</f>
        <v>nil</v>
      </c>
      <c r="W980" s="37">
        <f>IF(OR(V980="non comm",V980="nil",J980=0),0,IF(V980="SBM 2.1 IIPS",J980*VLOOKUP(N980,'[2]NGP%'!$C:$D,2,FALSE),J980*SUMIFS('[2]NGP%'!$D:$D,'[2]NGP%'!$A:$A,V980,'[2]NGP%'!$B:$B,AA980)))</f>
        <v>0</v>
      </c>
      <c r="X980" s="37">
        <f>IF(OR(V980="non comm",V980="nil",J980=0),0,IF(V980="SBM 2.1 IIPS",J980*VLOOKUP(N980,'[2]NGP%'!$C:$E,3,FALSE),J980*SUMIFS('[2]NGP%'!$E:$E,'[2]NGP%'!$A:$A,V980,'[2]NGP%'!$B:$B,AA980)))</f>
        <v>0</v>
      </c>
      <c r="Y980" s="32"/>
      <c r="Z980" s="54" t="str">
        <f>IF(MID(H980,1,4)="Item","Nil",IF(G980="contract_cover",VLOOKUP(I980,'svc type'!C:D,2,FALSE),VLOOKUP(G980,'svc type'!A:D,4,FALSE)))</f>
        <v>SVC</v>
      </c>
      <c r="AA980" s="4" t="str">
        <f>IF(B980="","",VLOOKUP(B980,Sector!C:D,2,FALSE))</f>
        <v/>
      </c>
      <c r="AB980" s="4">
        <f t="shared" si="31"/>
        <v>0</v>
      </c>
      <c r="AC980" s="4"/>
      <c r="AD980" s="4"/>
      <c r="AE980" s="4"/>
      <c r="AF980" s="4"/>
      <c r="AG980" s="4"/>
    </row>
    <row r="981" spans="1:33" x14ac:dyDescent="0.25">
      <c r="A981" s="57">
        <v>42255.603743749998</v>
      </c>
      <c r="B981" s="32"/>
      <c r="C981" s="32" t="s">
        <v>736</v>
      </c>
      <c r="D981" s="32" t="s">
        <v>334</v>
      </c>
      <c r="E981" s="32" t="s">
        <v>6957</v>
      </c>
      <c r="F981" s="32" t="s">
        <v>6958</v>
      </c>
      <c r="G981" s="32" t="s">
        <v>58</v>
      </c>
      <c r="H981" s="32" t="s">
        <v>59</v>
      </c>
      <c r="I981" s="32" t="s">
        <v>2006</v>
      </c>
      <c r="J981" s="35">
        <v>0</v>
      </c>
      <c r="K981" s="35">
        <v>0</v>
      </c>
      <c r="L981" s="35">
        <v>0</v>
      </c>
      <c r="M981" s="35">
        <v>0</v>
      </c>
      <c r="N981" s="32" t="s">
        <v>19</v>
      </c>
      <c r="O981" s="32" t="s">
        <v>322</v>
      </c>
      <c r="P981" s="32">
        <v>0</v>
      </c>
      <c r="Q981" s="32"/>
      <c r="R981" s="39">
        <f t="shared" si="30"/>
        <v>1509</v>
      </c>
      <c r="S981" s="5" t="s">
        <v>51</v>
      </c>
      <c r="T981" s="5" t="s">
        <v>64</v>
      </c>
      <c r="U981" s="2"/>
      <c r="V981" s="2" t="str">
        <f>IF($J981+$L981=0,"nil",IF(OR($B981="TCU-WS",$B981=""),"non comm",IF(OR($G981="contract_cover",$H981="fixed price"),VLOOKUP($I981,'[1]mapping 2015'!$A:$B,2,FALSE),VLOOKUP($G981,'[1]mapping 2015'!$A:$B,2,FALSE))))</f>
        <v>nil</v>
      </c>
      <c r="W981" s="37">
        <f>IF(OR(V981="non comm",V981="nil",J981=0),0,IF(V981="SBM 2.1 IIPS",J981*VLOOKUP(N981,'[2]NGP%'!$C:$D,2,FALSE),J981*SUMIFS('[2]NGP%'!$D:$D,'[2]NGP%'!$A:$A,V981,'[2]NGP%'!$B:$B,AA981)))</f>
        <v>0</v>
      </c>
      <c r="X981" s="37">
        <f>IF(OR(V981="non comm",V981="nil",J981=0),0,IF(V981="SBM 2.1 IIPS",J981*VLOOKUP(N981,'[2]NGP%'!$C:$E,3,FALSE),J981*SUMIFS('[2]NGP%'!$E:$E,'[2]NGP%'!$A:$A,V981,'[2]NGP%'!$B:$B,AA981)))</f>
        <v>0</v>
      </c>
      <c r="Y981" s="32"/>
      <c r="Z981" s="54" t="str">
        <f>IF(MID(H981,1,4)="Item","Nil",IF(G981="contract_cover",VLOOKUP(I981,'svc type'!C:D,2,FALSE),VLOOKUP(G981,'svc type'!A:D,4,FALSE)))</f>
        <v>SVC</v>
      </c>
      <c r="AA981" s="4" t="str">
        <f>IF(B981="","",VLOOKUP(B981,Sector!C:D,2,FALSE))</f>
        <v/>
      </c>
      <c r="AB981" s="4">
        <f t="shared" si="31"/>
        <v>0</v>
      </c>
      <c r="AC981" s="4"/>
      <c r="AD981" s="4"/>
      <c r="AE981" s="4"/>
      <c r="AF981" s="4"/>
      <c r="AG981" s="4"/>
    </row>
    <row r="982" spans="1:33" x14ac:dyDescent="0.25">
      <c r="A982" s="57">
        <v>42255.639828472224</v>
      </c>
      <c r="B982" s="32"/>
      <c r="C982" s="32" t="s">
        <v>5973</v>
      </c>
      <c r="D982" s="32" t="s">
        <v>5974</v>
      </c>
      <c r="E982" s="32" t="s">
        <v>6951</v>
      </c>
      <c r="F982" s="32" t="s">
        <v>6959</v>
      </c>
      <c r="G982" s="32" t="s">
        <v>39</v>
      </c>
      <c r="H982" s="32" t="s">
        <v>40</v>
      </c>
      <c r="I982" s="32" t="s">
        <v>2013</v>
      </c>
      <c r="J982" s="35">
        <v>0</v>
      </c>
      <c r="K982" s="35">
        <v>0</v>
      </c>
      <c r="L982" s="35">
        <v>0</v>
      </c>
      <c r="M982" s="35">
        <v>0</v>
      </c>
      <c r="N982" s="32" t="s">
        <v>17</v>
      </c>
      <c r="O982" s="32" t="s">
        <v>41</v>
      </c>
      <c r="P982" s="32">
        <v>1</v>
      </c>
      <c r="Q982" s="32"/>
      <c r="R982" s="39">
        <f t="shared" si="30"/>
        <v>1509</v>
      </c>
      <c r="S982" s="5" t="s">
        <v>51</v>
      </c>
      <c r="T982" s="5" t="s">
        <v>64</v>
      </c>
      <c r="U982" s="2"/>
      <c r="V982" s="2" t="str">
        <f>IF($J982+$L982=0,"nil",IF(OR($B982="TCU-WS",$B982=""),"non comm",IF(OR($G982="contract_cover",$H982="fixed price"),VLOOKUP($I982,'[1]mapping 2015'!$A:$B,2,FALSE),VLOOKUP($G982,'[1]mapping 2015'!$A:$B,2,FALSE))))</f>
        <v>nil</v>
      </c>
      <c r="W982" s="37">
        <f>IF(OR(V982="non comm",V982="nil",J982=0),0,IF(V982="SBM 2.1 IIPS",J982*VLOOKUP(N982,'[2]NGP%'!$C:$D,2,FALSE),J982*SUMIFS('[2]NGP%'!$D:$D,'[2]NGP%'!$A:$A,V982,'[2]NGP%'!$B:$B,AA982)))</f>
        <v>0</v>
      </c>
      <c r="X982" s="37">
        <f>IF(OR(V982="non comm",V982="nil",J982=0),0,IF(V982="SBM 2.1 IIPS",J982*VLOOKUP(N982,'[2]NGP%'!$C:$E,3,FALSE),J982*SUMIFS('[2]NGP%'!$E:$E,'[2]NGP%'!$A:$A,V982,'[2]NGP%'!$B:$B,AA982)))</f>
        <v>0</v>
      </c>
      <c r="Y982" s="32"/>
      <c r="Z982" s="54" t="str">
        <f>IF(MID(H982,1,4)="Item","Nil",IF(G982="contract_cover",VLOOKUP(I982,'svc type'!C:D,2,FALSE),VLOOKUP(G982,'svc type'!A:D,4,FALSE)))</f>
        <v>IIPS</v>
      </c>
      <c r="AA982" s="4" t="str">
        <f>IF(B982="","",VLOOKUP(B982,Sector!C:D,2,FALSE))</f>
        <v/>
      </c>
      <c r="AB982" s="4">
        <f t="shared" si="31"/>
        <v>0</v>
      </c>
      <c r="AC982" s="4"/>
      <c r="AD982" s="4"/>
      <c r="AE982" s="4"/>
      <c r="AF982" s="4"/>
      <c r="AG982" s="4"/>
    </row>
    <row r="983" spans="1:33" x14ac:dyDescent="0.25">
      <c r="A983" s="57">
        <v>42255.646344872686</v>
      </c>
      <c r="B983" s="32" t="s">
        <v>22</v>
      </c>
      <c r="C983" s="32" t="s">
        <v>5973</v>
      </c>
      <c r="D983" s="32" t="s">
        <v>5974</v>
      </c>
      <c r="E983" s="32" t="s">
        <v>6951</v>
      </c>
      <c r="F983" s="32" t="s">
        <v>6960</v>
      </c>
      <c r="G983" s="32" t="s">
        <v>39</v>
      </c>
      <c r="H983" s="32" t="s">
        <v>40</v>
      </c>
      <c r="I983" s="32" t="s">
        <v>2013</v>
      </c>
      <c r="J983" s="35">
        <v>0</v>
      </c>
      <c r="K983" s="35">
        <v>0</v>
      </c>
      <c r="L983" s="35">
        <v>0</v>
      </c>
      <c r="M983" s="35">
        <v>0</v>
      </c>
      <c r="N983" s="32" t="s">
        <v>17</v>
      </c>
      <c r="O983" s="32" t="s">
        <v>41</v>
      </c>
      <c r="P983" s="32">
        <v>1</v>
      </c>
      <c r="Q983" s="32"/>
      <c r="R983" s="39">
        <f t="shared" si="30"/>
        <v>1509</v>
      </c>
      <c r="S983" s="5" t="s">
        <v>51</v>
      </c>
      <c r="T983" s="5" t="s">
        <v>64</v>
      </c>
      <c r="U983" s="2"/>
      <c r="V983" s="2" t="str">
        <f>IF($J983+$L983=0,"nil",IF(OR($B983="TCU-WS",$B983=""),"non comm",IF(OR($G983="contract_cover",$H983="fixed price"),VLOOKUP($I983,'[1]mapping 2015'!$A:$B,2,FALSE),VLOOKUP($G983,'[1]mapping 2015'!$A:$B,2,FALSE))))</f>
        <v>nil</v>
      </c>
      <c r="W983" s="37">
        <f>IF(OR(V983="non comm",V983="nil",J983=0),0,IF(V983="SBM 2.1 IIPS",J983*VLOOKUP(N983,'[2]NGP%'!$C:$D,2,FALSE),J983*SUMIFS('[2]NGP%'!$D:$D,'[2]NGP%'!$A:$A,V983,'[2]NGP%'!$B:$B,AA983)))</f>
        <v>0</v>
      </c>
      <c r="X983" s="37">
        <f>IF(OR(V983="non comm",V983="nil",J983=0),0,IF(V983="SBM 2.1 IIPS",J983*VLOOKUP(N983,'[2]NGP%'!$C:$E,3,FALSE),J983*SUMIFS('[2]NGP%'!$E:$E,'[2]NGP%'!$A:$A,V983,'[2]NGP%'!$B:$B,AA983)))</f>
        <v>0</v>
      </c>
      <c r="Y983" s="32"/>
      <c r="Z983" s="54" t="str">
        <f>IF(MID(H983,1,4)="Item","Nil",IF(G983="contract_cover",VLOOKUP(I983,'svc type'!C:D,2,FALSE),VLOOKUP(G983,'svc type'!A:D,4,FALSE)))</f>
        <v>IIPS</v>
      </c>
      <c r="AA983" s="4" t="str">
        <f>IF(B983="","",VLOOKUP(B983,Sector!C:D,2,FALSE))</f>
        <v>OTH</v>
      </c>
      <c r="AB983" s="4" t="str">
        <f t="shared" si="31"/>
        <v>TCU-WS</v>
      </c>
      <c r="AC983" s="4"/>
      <c r="AD983" s="4"/>
      <c r="AE983" s="4"/>
      <c r="AF983" s="4"/>
      <c r="AG983" s="4"/>
    </row>
    <row r="984" spans="1:33" x14ac:dyDescent="0.25">
      <c r="A984" s="57">
        <v>42255.666947025464</v>
      </c>
      <c r="B984" s="32"/>
      <c r="C984" s="32" t="s">
        <v>454</v>
      </c>
      <c r="D984" s="32" t="s">
        <v>334</v>
      </c>
      <c r="E984" s="32" t="s">
        <v>6961</v>
      </c>
      <c r="F984" s="32" t="s">
        <v>6962</v>
      </c>
      <c r="G984" s="32" t="s">
        <v>58</v>
      </c>
      <c r="H984" s="32" t="s">
        <v>59</v>
      </c>
      <c r="I984" s="32" t="s">
        <v>2006</v>
      </c>
      <c r="J984" s="35">
        <v>0</v>
      </c>
      <c r="K984" s="35">
        <v>0</v>
      </c>
      <c r="L984" s="35">
        <v>0</v>
      </c>
      <c r="M984" s="35">
        <v>0</v>
      </c>
      <c r="N984" s="32" t="s">
        <v>19</v>
      </c>
      <c r="O984" s="32" t="s">
        <v>322</v>
      </c>
      <c r="P984" s="32">
        <v>0</v>
      </c>
      <c r="Q984" s="32"/>
      <c r="R984" s="39">
        <f t="shared" si="30"/>
        <v>1509</v>
      </c>
      <c r="S984" s="5" t="s">
        <v>51</v>
      </c>
      <c r="T984" s="5" t="s">
        <v>64</v>
      </c>
      <c r="U984" s="2"/>
      <c r="V984" s="2" t="str">
        <f>IF($J984+$L984=0,"nil",IF(OR($B984="TCU-WS",$B984=""),"non comm",IF(OR($G984="contract_cover",$H984="fixed price"),VLOOKUP($I984,'[1]mapping 2015'!$A:$B,2,FALSE),VLOOKUP($G984,'[1]mapping 2015'!$A:$B,2,FALSE))))</f>
        <v>nil</v>
      </c>
      <c r="W984" s="37">
        <f>IF(OR(V984="non comm",V984="nil",J984=0),0,IF(V984="SBM 2.1 IIPS",J984*VLOOKUP(N984,'[2]NGP%'!$C:$D,2,FALSE),J984*SUMIFS('[2]NGP%'!$D:$D,'[2]NGP%'!$A:$A,V984,'[2]NGP%'!$B:$B,AA984)))</f>
        <v>0</v>
      </c>
      <c r="X984" s="37">
        <f>IF(OR(V984="non comm",V984="nil",J984=0),0,IF(V984="SBM 2.1 IIPS",J984*VLOOKUP(N984,'[2]NGP%'!$C:$E,3,FALSE),J984*SUMIFS('[2]NGP%'!$E:$E,'[2]NGP%'!$A:$A,V984,'[2]NGP%'!$B:$B,AA984)))</f>
        <v>0</v>
      </c>
      <c r="Y984" s="32"/>
      <c r="Z984" s="54" t="str">
        <f>IF(MID(H984,1,4)="Item","Nil",IF(G984="contract_cover",VLOOKUP(I984,'svc type'!C:D,2,FALSE),VLOOKUP(G984,'svc type'!A:D,4,FALSE)))</f>
        <v>SVC</v>
      </c>
      <c r="AA984" s="4" t="str">
        <f>IF(B984="","",VLOOKUP(B984,Sector!C:D,2,FALSE))</f>
        <v/>
      </c>
      <c r="AB984" s="4">
        <f t="shared" si="31"/>
        <v>0</v>
      </c>
      <c r="AC984" s="4"/>
      <c r="AD984" s="4"/>
      <c r="AE984" s="4"/>
      <c r="AF984" s="4"/>
      <c r="AG984" s="4"/>
    </row>
    <row r="985" spans="1:33" x14ac:dyDescent="0.25">
      <c r="A985" s="57">
        <v>42255.674602002313</v>
      </c>
      <c r="B985" s="32"/>
      <c r="C985" s="32" t="s">
        <v>740</v>
      </c>
      <c r="D985" s="32" t="s">
        <v>334</v>
      </c>
      <c r="E985" s="32" t="s">
        <v>6963</v>
      </c>
      <c r="F985" s="32" t="s">
        <v>6964</v>
      </c>
      <c r="G985" s="32" t="s">
        <v>58</v>
      </c>
      <c r="H985" s="32" t="s">
        <v>59</v>
      </c>
      <c r="I985" s="32" t="s">
        <v>2006</v>
      </c>
      <c r="J985" s="35">
        <v>0</v>
      </c>
      <c r="K985" s="35">
        <v>0</v>
      </c>
      <c r="L985" s="35">
        <v>0</v>
      </c>
      <c r="M985" s="35">
        <v>0</v>
      </c>
      <c r="N985" s="32" t="s">
        <v>19</v>
      </c>
      <c r="O985" s="32" t="s">
        <v>322</v>
      </c>
      <c r="P985" s="32">
        <v>0</v>
      </c>
      <c r="Q985" s="32"/>
      <c r="R985" s="39">
        <f t="shared" si="30"/>
        <v>1509</v>
      </c>
      <c r="S985" s="5" t="s">
        <v>51</v>
      </c>
      <c r="T985" s="5" t="s">
        <v>64</v>
      </c>
      <c r="U985" s="2"/>
      <c r="V985" s="2" t="str">
        <f>IF($J985+$L985=0,"nil",IF(OR($B985="TCU-WS",$B985=""),"non comm",IF(OR($G985="contract_cover",$H985="fixed price"),VLOOKUP($I985,'[1]mapping 2015'!$A:$B,2,FALSE),VLOOKUP($G985,'[1]mapping 2015'!$A:$B,2,FALSE))))</f>
        <v>nil</v>
      </c>
      <c r="W985" s="37">
        <f>IF(OR(V985="non comm",V985="nil",J985=0),0,IF(V985="SBM 2.1 IIPS",J985*VLOOKUP(N985,'[2]NGP%'!$C:$D,2,FALSE),J985*SUMIFS('[2]NGP%'!$D:$D,'[2]NGP%'!$A:$A,V985,'[2]NGP%'!$B:$B,AA985)))</f>
        <v>0</v>
      </c>
      <c r="X985" s="37">
        <f>IF(OR(V985="non comm",V985="nil",J985=0),0,IF(V985="SBM 2.1 IIPS",J985*VLOOKUP(N985,'[2]NGP%'!$C:$E,3,FALSE),J985*SUMIFS('[2]NGP%'!$E:$E,'[2]NGP%'!$A:$A,V985,'[2]NGP%'!$B:$B,AA985)))</f>
        <v>0</v>
      </c>
      <c r="Y985" s="32"/>
      <c r="Z985" s="54" t="str">
        <f>IF(MID(H985,1,4)="Item","Nil",IF(G985="contract_cover",VLOOKUP(I985,'svc type'!C:D,2,FALSE),VLOOKUP(G985,'svc type'!A:D,4,FALSE)))</f>
        <v>SVC</v>
      </c>
      <c r="AA985" s="4" t="str">
        <f>IF(B985="","",VLOOKUP(B985,Sector!C:D,2,FALSE))</f>
        <v/>
      </c>
      <c r="AB985" s="4">
        <f t="shared" si="31"/>
        <v>0</v>
      </c>
      <c r="AC985" s="4"/>
      <c r="AD985" s="4"/>
      <c r="AE985" s="4"/>
      <c r="AF985" s="4"/>
      <c r="AG985" s="4"/>
    </row>
    <row r="986" spans="1:33" x14ac:dyDescent="0.25">
      <c r="A986" s="57">
        <v>42255.690022488423</v>
      </c>
      <c r="B986" s="32"/>
      <c r="C986" s="32" t="s">
        <v>4728</v>
      </c>
      <c r="D986" s="32" t="s">
        <v>4729</v>
      </c>
      <c r="E986" s="32" t="s">
        <v>6965</v>
      </c>
      <c r="F986" s="32" t="s">
        <v>6966</v>
      </c>
      <c r="G986" s="32" t="s">
        <v>58</v>
      </c>
      <c r="H986" s="32" t="s">
        <v>59</v>
      </c>
      <c r="I986" s="32" t="s">
        <v>2006</v>
      </c>
      <c r="J986" s="35">
        <v>0</v>
      </c>
      <c r="K986" s="35">
        <v>0</v>
      </c>
      <c r="L986" s="35">
        <v>0</v>
      </c>
      <c r="M986" s="35">
        <v>0</v>
      </c>
      <c r="N986" s="32" t="s">
        <v>19</v>
      </c>
      <c r="O986" s="32" t="s">
        <v>318</v>
      </c>
      <c r="P986" s="32">
        <v>0</v>
      </c>
      <c r="Q986" s="32"/>
      <c r="R986" s="39">
        <f t="shared" si="30"/>
        <v>1509</v>
      </c>
      <c r="S986" s="5" t="s">
        <v>51</v>
      </c>
      <c r="T986" s="5" t="s">
        <v>64</v>
      </c>
      <c r="U986" s="2"/>
      <c r="V986" s="2" t="str">
        <f>IF($J986+$L986=0,"nil",IF(OR($B986="TCU-WS",$B986=""),"non comm",IF(OR($G986="contract_cover",$H986="fixed price"),VLOOKUP($I986,'[1]mapping 2015'!$A:$B,2,FALSE),VLOOKUP($G986,'[1]mapping 2015'!$A:$B,2,FALSE))))</f>
        <v>nil</v>
      </c>
      <c r="W986" s="37">
        <f>IF(OR(V986="non comm",V986="nil",J986=0),0,IF(V986="SBM 2.1 IIPS",J986*VLOOKUP(N986,'[2]NGP%'!$C:$D,2,FALSE),J986*SUMIFS('[2]NGP%'!$D:$D,'[2]NGP%'!$A:$A,V986,'[2]NGP%'!$B:$B,AA986)))</f>
        <v>0</v>
      </c>
      <c r="X986" s="37">
        <f>IF(OR(V986="non comm",V986="nil",J986=0),0,IF(V986="SBM 2.1 IIPS",J986*VLOOKUP(N986,'[2]NGP%'!$C:$E,3,FALSE),J986*SUMIFS('[2]NGP%'!$E:$E,'[2]NGP%'!$A:$A,V986,'[2]NGP%'!$B:$B,AA986)))</f>
        <v>0</v>
      </c>
      <c r="Y986" s="32"/>
      <c r="Z986" s="54" t="str">
        <f>IF(MID(H986,1,4)="Item","Nil",IF(G986="contract_cover",VLOOKUP(I986,'svc type'!C:D,2,FALSE),VLOOKUP(G986,'svc type'!A:D,4,FALSE)))</f>
        <v>SVC</v>
      </c>
      <c r="AA986" s="4" t="str">
        <f>IF(B986="","",VLOOKUP(B986,Sector!C:D,2,FALSE))</f>
        <v/>
      </c>
      <c r="AB986" s="4">
        <f t="shared" si="31"/>
        <v>0</v>
      </c>
      <c r="AC986" s="4"/>
      <c r="AD986" s="4"/>
      <c r="AE986" s="4"/>
      <c r="AF986" s="4"/>
      <c r="AG986" s="4"/>
    </row>
    <row r="987" spans="1:33" x14ac:dyDescent="0.25">
      <c r="A987" s="57">
        <v>42255.700013194444</v>
      </c>
      <c r="B987" s="32"/>
      <c r="C987" s="32" t="s">
        <v>1068</v>
      </c>
      <c r="D987" s="32" t="s">
        <v>334</v>
      </c>
      <c r="E987" s="32" t="s">
        <v>6967</v>
      </c>
      <c r="F987" s="32" t="s">
        <v>6968</v>
      </c>
      <c r="G987" s="32" t="s">
        <v>58</v>
      </c>
      <c r="H987" s="32" t="s">
        <v>59</v>
      </c>
      <c r="I987" s="32" t="s">
        <v>2006</v>
      </c>
      <c r="J987" s="35">
        <v>0</v>
      </c>
      <c r="K987" s="35">
        <v>0</v>
      </c>
      <c r="L987" s="35">
        <v>0</v>
      </c>
      <c r="M987" s="35">
        <v>0</v>
      </c>
      <c r="N987" s="32" t="s">
        <v>19</v>
      </c>
      <c r="O987" s="32" t="s">
        <v>322</v>
      </c>
      <c r="P987" s="32">
        <v>0</v>
      </c>
      <c r="Q987" s="32"/>
      <c r="R987" s="39">
        <f t="shared" si="30"/>
        <v>1509</v>
      </c>
      <c r="S987" s="5" t="s">
        <v>51</v>
      </c>
      <c r="T987" s="5" t="s">
        <v>64</v>
      </c>
      <c r="U987" s="2"/>
      <c r="V987" s="2" t="str">
        <f>IF($J987+$L987=0,"nil",IF(OR($B987="TCU-WS",$B987=""),"non comm",IF(OR($G987="contract_cover",$H987="fixed price"),VLOOKUP($I987,'[1]mapping 2015'!$A:$B,2,FALSE),VLOOKUP($G987,'[1]mapping 2015'!$A:$B,2,FALSE))))</f>
        <v>nil</v>
      </c>
      <c r="W987" s="37">
        <f>IF(OR(V987="non comm",V987="nil",J987=0),0,IF(V987="SBM 2.1 IIPS",J987*VLOOKUP(N987,'[2]NGP%'!$C:$D,2,FALSE),J987*SUMIFS('[2]NGP%'!$D:$D,'[2]NGP%'!$A:$A,V987,'[2]NGP%'!$B:$B,AA987)))</f>
        <v>0</v>
      </c>
      <c r="X987" s="37">
        <f>IF(OR(V987="non comm",V987="nil",J987=0),0,IF(V987="SBM 2.1 IIPS",J987*VLOOKUP(N987,'[2]NGP%'!$C:$E,3,FALSE),J987*SUMIFS('[2]NGP%'!$E:$E,'[2]NGP%'!$A:$A,V987,'[2]NGP%'!$B:$B,AA987)))</f>
        <v>0</v>
      </c>
      <c r="Y987" s="32"/>
      <c r="Z987" s="54" t="str">
        <f>IF(MID(H987,1,4)="Item","Nil",IF(G987="contract_cover",VLOOKUP(I987,'svc type'!C:D,2,FALSE),VLOOKUP(G987,'svc type'!A:D,4,FALSE)))</f>
        <v>SVC</v>
      </c>
      <c r="AA987" s="4" t="str">
        <f>IF(B987="","",VLOOKUP(B987,Sector!C:D,2,FALSE))</f>
        <v/>
      </c>
      <c r="AB987" s="4">
        <f t="shared" si="31"/>
        <v>0</v>
      </c>
      <c r="AC987" s="4"/>
      <c r="AD987" s="4"/>
      <c r="AE987" s="4"/>
      <c r="AF987" s="4"/>
      <c r="AG987" s="4"/>
    </row>
    <row r="988" spans="1:33" x14ac:dyDescent="0.25">
      <c r="A988" s="57">
        <v>42255.711141087966</v>
      </c>
      <c r="B988" s="32"/>
      <c r="C988" s="32" t="s">
        <v>2475</v>
      </c>
      <c r="D988" s="32" t="s">
        <v>334</v>
      </c>
      <c r="E988" s="32" t="s">
        <v>6969</v>
      </c>
      <c r="F988" s="32" t="s">
        <v>6970</v>
      </c>
      <c r="G988" s="32" t="s">
        <v>58</v>
      </c>
      <c r="H988" s="32" t="s">
        <v>59</v>
      </c>
      <c r="I988" s="32" t="s">
        <v>2006</v>
      </c>
      <c r="J988" s="35">
        <v>0</v>
      </c>
      <c r="K988" s="35">
        <v>0</v>
      </c>
      <c r="L988" s="35">
        <v>0</v>
      </c>
      <c r="M988" s="35">
        <v>0</v>
      </c>
      <c r="N988" s="32" t="s">
        <v>19</v>
      </c>
      <c r="O988" s="32" t="s">
        <v>322</v>
      </c>
      <c r="P988" s="32">
        <v>0</v>
      </c>
      <c r="Q988" s="32"/>
      <c r="R988" s="39">
        <f t="shared" si="30"/>
        <v>1509</v>
      </c>
      <c r="S988" s="5" t="s">
        <v>51</v>
      </c>
      <c r="T988" s="5" t="s">
        <v>64</v>
      </c>
      <c r="U988" s="2"/>
      <c r="V988" s="2" t="str">
        <f>IF($J988+$L988=0,"nil",IF(OR($B988="TCU-WS",$B988=""),"non comm",IF(OR($G988="contract_cover",$H988="fixed price"),VLOOKUP($I988,'[1]mapping 2015'!$A:$B,2,FALSE),VLOOKUP($G988,'[1]mapping 2015'!$A:$B,2,FALSE))))</f>
        <v>nil</v>
      </c>
      <c r="W988" s="37">
        <f>IF(OR(V988="non comm",V988="nil",J988=0),0,IF(V988="SBM 2.1 IIPS",J988*VLOOKUP(N988,'[2]NGP%'!$C:$D,2,FALSE),J988*SUMIFS('[2]NGP%'!$D:$D,'[2]NGP%'!$A:$A,V988,'[2]NGP%'!$B:$B,AA988)))</f>
        <v>0</v>
      </c>
      <c r="X988" s="37">
        <f>IF(OR(V988="non comm",V988="nil",J988=0),0,IF(V988="SBM 2.1 IIPS",J988*VLOOKUP(N988,'[2]NGP%'!$C:$E,3,FALSE),J988*SUMIFS('[2]NGP%'!$E:$E,'[2]NGP%'!$A:$A,V988,'[2]NGP%'!$B:$B,AA988)))</f>
        <v>0</v>
      </c>
      <c r="Y988" s="32"/>
      <c r="Z988" s="54" t="str">
        <f>IF(MID(H988,1,4)="Item","Nil",IF(G988="contract_cover",VLOOKUP(I988,'svc type'!C:D,2,FALSE),VLOOKUP(G988,'svc type'!A:D,4,FALSE)))</f>
        <v>SVC</v>
      </c>
      <c r="AA988" s="4" t="str">
        <f>IF(B988="","",VLOOKUP(B988,Sector!C:D,2,FALSE))</f>
        <v/>
      </c>
      <c r="AB988" s="4">
        <f t="shared" si="31"/>
        <v>0</v>
      </c>
      <c r="AC988" s="4"/>
      <c r="AD988" s="4"/>
      <c r="AE988" s="4"/>
      <c r="AF988" s="4"/>
      <c r="AG988" s="4"/>
    </row>
    <row r="989" spans="1:33" x14ac:dyDescent="0.25">
      <c r="A989" s="57">
        <v>42255.715578043979</v>
      </c>
      <c r="B989" s="32"/>
      <c r="C989" s="32" t="s">
        <v>722</v>
      </c>
      <c r="D989" s="32" t="s">
        <v>334</v>
      </c>
      <c r="E989" s="32" t="s">
        <v>6971</v>
      </c>
      <c r="F989" s="32" t="s">
        <v>6972</v>
      </c>
      <c r="G989" s="32" t="s">
        <v>58</v>
      </c>
      <c r="H989" s="32" t="s">
        <v>59</v>
      </c>
      <c r="I989" s="32" t="s">
        <v>2006</v>
      </c>
      <c r="J989" s="35">
        <v>0</v>
      </c>
      <c r="K989" s="35">
        <v>0</v>
      </c>
      <c r="L989" s="35">
        <v>0</v>
      </c>
      <c r="M989" s="35">
        <v>0</v>
      </c>
      <c r="N989" s="32" t="s">
        <v>19</v>
      </c>
      <c r="O989" s="32" t="s">
        <v>322</v>
      </c>
      <c r="P989" s="32">
        <v>0</v>
      </c>
      <c r="Q989" s="32"/>
      <c r="R989" s="39">
        <f t="shared" si="30"/>
        <v>1509</v>
      </c>
      <c r="S989" s="5" t="s">
        <v>51</v>
      </c>
      <c r="T989" s="5" t="s">
        <v>64</v>
      </c>
      <c r="U989" s="2"/>
      <c r="V989" s="2" t="str">
        <f>IF($J989+$L989=0,"nil",IF(OR($B989="TCU-WS",$B989=""),"non comm",IF(OR($G989="contract_cover",$H989="fixed price"),VLOOKUP($I989,'[1]mapping 2015'!$A:$B,2,FALSE),VLOOKUP($G989,'[1]mapping 2015'!$A:$B,2,FALSE))))</f>
        <v>nil</v>
      </c>
      <c r="W989" s="37">
        <f>IF(OR(V989="non comm",V989="nil",J989=0),0,IF(V989="SBM 2.1 IIPS",J989*VLOOKUP(N989,'[2]NGP%'!$C:$D,2,FALSE),J989*SUMIFS('[2]NGP%'!$D:$D,'[2]NGP%'!$A:$A,V989,'[2]NGP%'!$B:$B,AA989)))</f>
        <v>0</v>
      </c>
      <c r="X989" s="37">
        <f>IF(OR(V989="non comm",V989="nil",J989=0),0,IF(V989="SBM 2.1 IIPS",J989*VLOOKUP(N989,'[2]NGP%'!$C:$E,3,FALSE),J989*SUMIFS('[2]NGP%'!$E:$E,'[2]NGP%'!$A:$A,V989,'[2]NGP%'!$B:$B,AA989)))</f>
        <v>0</v>
      </c>
      <c r="Y989" s="32"/>
      <c r="Z989" s="54" t="str">
        <f>IF(MID(H989,1,4)="Item","Nil",IF(G989="contract_cover",VLOOKUP(I989,'svc type'!C:D,2,FALSE),VLOOKUP(G989,'svc type'!A:D,4,FALSE)))</f>
        <v>SVC</v>
      </c>
      <c r="AA989" s="4" t="str">
        <f>IF(B989="","",VLOOKUP(B989,Sector!C:D,2,FALSE))</f>
        <v/>
      </c>
      <c r="AB989" s="4">
        <f t="shared" si="31"/>
        <v>0</v>
      </c>
      <c r="AC989" s="4"/>
      <c r="AD989" s="4"/>
      <c r="AE989" s="4"/>
      <c r="AF989" s="4"/>
      <c r="AG989" s="4"/>
    </row>
    <row r="990" spans="1:33" x14ac:dyDescent="0.25">
      <c r="A990" s="57">
        <v>42255.730213657407</v>
      </c>
      <c r="B990" s="32"/>
      <c r="C990" s="32" t="s">
        <v>375</v>
      </c>
      <c r="D990" s="32" t="s">
        <v>334</v>
      </c>
      <c r="E990" s="32" t="s">
        <v>6973</v>
      </c>
      <c r="F990" s="32" t="s">
        <v>6974</v>
      </c>
      <c r="G990" s="32" t="s">
        <v>58</v>
      </c>
      <c r="H990" s="32" t="s">
        <v>59</v>
      </c>
      <c r="I990" s="32" t="s">
        <v>2006</v>
      </c>
      <c r="J990" s="35">
        <v>0</v>
      </c>
      <c r="K990" s="35">
        <v>0</v>
      </c>
      <c r="L990" s="35">
        <v>0</v>
      </c>
      <c r="M990" s="35">
        <v>0</v>
      </c>
      <c r="N990" s="32" t="s">
        <v>19</v>
      </c>
      <c r="O990" s="32" t="s">
        <v>322</v>
      </c>
      <c r="P990" s="32">
        <v>0</v>
      </c>
      <c r="Q990" s="32"/>
      <c r="R990" s="39">
        <f t="shared" si="30"/>
        <v>1509</v>
      </c>
      <c r="S990" s="5" t="s">
        <v>51</v>
      </c>
      <c r="T990" s="5" t="s">
        <v>64</v>
      </c>
      <c r="U990" s="2"/>
      <c r="V990" s="2" t="str">
        <f>IF($J990+$L990=0,"nil",IF(OR($B990="TCU-WS",$B990=""),"non comm",IF(OR($G990="contract_cover",$H990="fixed price"),VLOOKUP($I990,'[1]mapping 2015'!$A:$B,2,FALSE),VLOOKUP($G990,'[1]mapping 2015'!$A:$B,2,FALSE))))</f>
        <v>nil</v>
      </c>
      <c r="W990" s="37">
        <f>IF(OR(V990="non comm",V990="nil",J990=0),0,IF(V990="SBM 2.1 IIPS",J990*VLOOKUP(N990,'[2]NGP%'!$C:$D,2,FALSE),J990*SUMIFS('[2]NGP%'!$D:$D,'[2]NGP%'!$A:$A,V990,'[2]NGP%'!$B:$B,AA990)))</f>
        <v>0</v>
      </c>
      <c r="X990" s="37">
        <f>IF(OR(V990="non comm",V990="nil",J990=0),0,IF(V990="SBM 2.1 IIPS",J990*VLOOKUP(N990,'[2]NGP%'!$C:$E,3,FALSE),J990*SUMIFS('[2]NGP%'!$E:$E,'[2]NGP%'!$A:$A,V990,'[2]NGP%'!$B:$B,AA990)))</f>
        <v>0</v>
      </c>
      <c r="Y990" s="32"/>
      <c r="Z990" s="54" t="str">
        <f>IF(MID(H990,1,4)="Item","Nil",IF(G990="contract_cover",VLOOKUP(I990,'svc type'!C:D,2,FALSE),VLOOKUP(G990,'svc type'!A:D,4,FALSE)))</f>
        <v>SVC</v>
      </c>
      <c r="AA990" s="4" t="str">
        <f>IF(B990="","",VLOOKUP(B990,Sector!C:D,2,FALSE))</f>
        <v/>
      </c>
      <c r="AB990" s="4">
        <f t="shared" si="31"/>
        <v>0</v>
      </c>
      <c r="AC990" s="4"/>
      <c r="AD990" s="4"/>
      <c r="AE990" s="4"/>
      <c r="AF990" s="4"/>
      <c r="AG990" s="4"/>
    </row>
    <row r="991" spans="1:33" x14ac:dyDescent="0.25">
      <c r="A991" s="57">
        <v>42255.744617395831</v>
      </c>
      <c r="B991" s="32"/>
      <c r="C991" s="32" t="s">
        <v>722</v>
      </c>
      <c r="D991" s="32" t="s">
        <v>334</v>
      </c>
      <c r="E991" s="32" t="s">
        <v>6975</v>
      </c>
      <c r="F991" s="32" t="s">
        <v>6976</v>
      </c>
      <c r="G991" s="32" t="s">
        <v>58</v>
      </c>
      <c r="H991" s="32" t="s">
        <v>59</v>
      </c>
      <c r="I991" s="32" t="s">
        <v>2006</v>
      </c>
      <c r="J991" s="35">
        <v>0</v>
      </c>
      <c r="K991" s="35">
        <v>0</v>
      </c>
      <c r="L991" s="35">
        <v>0</v>
      </c>
      <c r="M991" s="35">
        <v>0</v>
      </c>
      <c r="N991" s="32" t="s">
        <v>19</v>
      </c>
      <c r="O991" s="32" t="s">
        <v>322</v>
      </c>
      <c r="P991" s="32">
        <v>0</v>
      </c>
      <c r="Q991" s="32"/>
      <c r="R991" s="39">
        <f t="shared" si="30"/>
        <v>1509</v>
      </c>
      <c r="S991" s="5" t="s">
        <v>51</v>
      </c>
      <c r="T991" s="5" t="s">
        <v>64</v>
      </c>
      <c r="U991" s="2"/>
      <c r="V991" s="2" t="str">
        <f>IF($J991+$L991=0,"nil",IF(OR($B991="TCU-WS",$B991=""),"non comm",IF(OR($G991="contract_cover",$H991="fixed price"),VLOOKUP($I991,'[1]mapping 2015'!$A:$B,2,FALSE),VLOOKUP($G991,'[1]mapping 2015'!$A:$B,2,FALSE))))</f>
        <v>nil</v>
      </c>
      <c r="W991" s="37">
        <f>IF(OR(V991="non comm",V991="nil",J991=0),0,IF(V991="SBM 2.1 IIPS",J991*VLOOKUP(N991,'[2]NGP%'!$C:$D,2,FALSE),J991*SUMIFS('[2]NGP%'!$D:$D,'[2]NGP%'!$A:$A,V991,'[2]NGP%'!$B:$B,AA991)))</f>
        <v>0</v>
      </c>
      <c r="X991" s="37">
        <f>IF(OR(V991="non comm",V991="nil",J991=0),0,IF(V991="SBM 2.1 IIPS",J991*VLOOKUP(N991,'[2]NGP%'!$C:$E,3,FALSE),J991*SUMIFS('[2]NGP%'!$E:$E,'[2]NGP%'!$A:$A,V991,'[2]NGP%'!$B:$B,AA991)))</f>
        <v>0</v>
      </c>
      <c r="Y991" s="32"/>
      <c r="Z991" s="54" t="str">
        <f>IF(MID(H991,1,4)="Item","Nil",IF(G991="contract_cover",VLOOKUP(I991,'svc type'!C:D,2,FALSE),VLOOKUP(G991,'svc type'!A:D,4,FALSE)))</f>
        <v>SVC</v>
      </c>
      <c r="AA991" s="4" t="str">
        <f>IF(B991="","",VLOOKUP(B991,Sector!C:D,2,FALSE))</f>
        <v/>
      </c>
      <c r="AB991" s="4">
        <f t="shared" si="31"/>
        <v>0</v>
      </c>
      <c r="AC991" s="4"/>
      <c r="AD991" s="4"/>
      <c r="AE991" s="4"/>
      <c r="AF991" s="4"/>
      <c r="AG991" s="4"/>
    </row>
    <row r="992" spans="1:33" x14ac:dyDescent="0.25">
      <c r="A992" s="57">
        <v>42255.748990706015</v>
      </c>
      <c r="B992" s="32"/>
      <c r="C992" s="32" t="s">
        <v>739</v>
      </c>
      <c r="D992" s="32" t="s">
        <v>334</v>
      </c>
      <c r="E992" s="32" t="s">
        <v>6977</v>
      </c>
      <c r="F992" s="32" t="s">
        <v>6978</v>
      </c>
      <c r="G992" s="32" t="s">
        <v>58</v>
      </c>
      <c r="H992" s="32" t="s">
        <v>59</v>
      </c>
      <c r="I992" s="32" t="s">
        <v>2006</v>
      </c>
      <c r="J992" s="35">
        <v>0</v>
      </c>
      <c r="K992" s="35">
        <v>0</v>
      </c>
      <c r="L992" s="35">
        <v>0</v>
      </c>
      <c r="M992" s="35">
        <v>0</v>
      </c>
      <c r="N992" s="32" t="s">
        <v>19</v>
      </c>
      <c r="O992" s="32" t="s">
        <v>322</v>
      </c>
      <c r="P992" s="32">
        <v>0</v>
      </c>
      <c r="Q992" s="32"/>
      <c r="R992" s="39">
        <f t="shared" si="30"/>
        <v>1509</v>
      </c>
      <c r="S992" s="5" t="s">
        <v>51</v>
      </c>
      <c r="T992" s="5" t="s">
        <v>64</v>
      </c>
      <c r="U992" s="2"/>
      <c r="V992" s="2" t="str">
        <f>IF($J992+$L992=0,"nil",IF(OR($B992="TCU-WS",$B992=""),"non comm",IF(OR($G992="contract_cover",$H992="fixed price"),VLOOKUP($I992,'[1]mapping 2015'!$A:$B,2,FALSE),VLOOKUP($G992,'[1]mapping 2015'!$A:$B,2,FALSE))))</f>
        <v>nil</v>
      </c>
      <c r="W992" s="37">
        <f>IF(OR(V992="non comm",V992="nil",J992=0),0,IF(V992="SBM 2.1 IIPS",J992*VLOOKUP(N992,'[2]NGP%'!$C:$D,2,FALSE),J992*SUMIFS('[2]NGP%'!$D:$D,'[2]NGP%'!$A:$A,V992,'[2]NGP%'!$B:$B,AA992)))</f>
        <v>0</v>
      </c>
      <c r="X992" s="37">
        <f>IF(OR(V992="non comm",V992="nil",J992=0),0,IF(V992="SBM 2.1 IIPS",J992*VLOOKUP(N992,'[2]NGP%'!$C:$E,3,FALSE),J992*SUMIFS('[2]NGP%'!$E:$E,'[2]NGP%'!$A:$A,V992,'[2]NGP%'!$B:$B,AA992)))</f>
        <v>0</v>
      </c>
      <c r="Y992" s="32"/>
      <c r="Z992" s="54" t="str">
        <f>IF(MID(H992,1,4)="Item","Nil",IF(G992="contract_cover",VLOOKUP(I992,'svc type'!C:D,2,FALSE),VLOOKUP(G992,'svc type'!A:D,4,FALSE)))</f>
        <v>SVC</v>
      </c>
      <c r="AA992" s="4" t="str">
        <f>IF(B992="","",VLOOKUP(B992,Sector!C:D,2,FALSE))</f>
        <v/>
      </c>
      <c r="AB992" s="4">
        <f t="shared" si="31"/>
        <v>0</v>
      </c>
      <c r="AC992" s="4"/>
      <c r="AD992" s="4"/>
      <c r="AE992" s="4"/>
      <c r="AF992" s="4"/>
      <c r="AG992" s="4"/>
    </row>
    <row r="993" spans="1:33" x14ac:dyDescent="0.25">
      <c r="A993" s="57">
        <v>42255.756808796294</v>
      </c>
      <c r="B993" s="32"/>
      <c r="C993" s="32" t="s">
        <v>340</v>
      </c>
      <c r="D993" s="32" t="s">
        <v>334</v>
      </c>
      <c r="E993" s="32" t="s">
        <v>6979</v>
      </c>
      <c r="F993" s="32" t="s">
        <v>6980</v>
      </c>
      <c r="G993" s="32" t="s">
        <v>58</v>
      </c>
      <c r="H993" s="32" t="s">
        <v>59</v>
      </c>
      <c r="I993" s="32" t="s">
        <v>2006</v>
      </c>
      <c r="J993" s="35">
        <v>0</v>
      </c>
      <c r="K993" s="35">
        <v>0</v>
      </c>
      <c r="L993" s="35">
        <v>0</v>
      </c>
      <c r="M993" s="35">
        <v>0</v>
      </c>
      <c r="N993" s="32" t="s">
        <v>19</v>
      </c>
      <c r="O993" s="32" t="s">
        <v>322</v>
      </c>
      <c r="P993" s="32">
        <v>0</v>
      </c>
      <c r="Q993" s="32"/>
      <c r="R993" s="39">
        <f t="shared" si="30"/>
        <v>1509</v>
      </c>
      <c r="S993" s="5" t="s">
        <v>51</v>
      </c>
      <c r="T993" s="5" t="s">
        <v>64</v>
      </c>
      <c r="U993" s="2"/>
      <c r="V993" s="2" t="str">
        <f>IF($J993+$L993=0,"nil",IF(OR($B993="TCU-WS",$B993=""),"non comm",IF(OR($G993="contract_cover",$H993="fixed price"),VLOOKUP($I993,'[1]mapping 2015'!$A:$B,2,FALSE),VLOOKUP($G993,'[1]mapping 2015'!$A:$B,2,FALSE))))</f>
        <v>nil</v>
      </c>
      <c r="W993" s="37">
        <f>IF(OR(V993="non comm",V993="nil",J993=0),0,IF(V993="SBM 2.1 IIPS",J993*VLOOKUP(N993,'[2]NGP%'!$C:$D,2,FALSE),J993*SUMIFS('[2]NGP%'!$D:$D,'[2]NGP%'!$A:$A,V993,'[2]NGP%'!$B:$B,AA993)))</f>
        <v>0</v>
      </c>
      <c r="X993" s="37">
        <f>IF(OR(V993="non comm",V993="nil",J993=0),0,IF(V993="SBM 2.1 IIPS",J993*VLOOKUP(N993,'[2]NGP%'!$C:$E,3,FALSE),J993*SUMIFS('[2]NGP%'!$E:$E,'[2]NGP%'!$A:$A,V993,'[2]NGP%'!$B:$B,AA993)))</f>
        <v>0</v>
      </c>
      <c r="Y993" s="32"/>
      <c r="Z993" s="54" t="str">
        <f>IF(MID(H993,1,4)="Item","Nil",IF(G993="contract_cover",VLOOKUP(I993,'svc type'!C:D,2,FALSE),VLOOKUP(G993,'svc type'!A:D,4,FALSE)))</f>
        <v>SVC</v>
      </c>
      <c r="AA993" s="4" t="str">
        <f>IF(B993="","",VLOOKUP(B993,Sector!C:D,2,FALSE))</f>
        <v/>
      </c>
      <c r="AB993" s="4">
        <f t="shared" si="31"/>
        <v>0</v>
      </c>
      <c r="AC993" s="4"/>
      <c r="AD993" s="4"/>
      <c r="AE993" s="4"/>
      <c r="AF993" s="4"/>
      <c r="AG993" s="4"/>
    </row>
    <row r="994" spans="1:33" x14ac:dyDescent="0.25">
      <c r="A994" s="57">
        <v>42255.772852314818</v>
      </c>
      <c r="B994" s="32"/>
      <c r="C994" s="32" t="s">
        <v>335</v>
      </c>
      <c r="D994" s="32" t="s">
        <v>334</v>
      </c>
      <c r="E994" s="32" t="s">
        <v>6981</v>
      </c>
      <c r="F994" s="32" t="s">
        <v>6982</v>
      </c>
      <c r="G994" s="32" t="s">
        <v>58</v>
      </c>
      <c r="H994" s="32" t="s">
        <v>59</v>
      </c>
      <c r="I994" s="32" t="s">
        <v>2006</v>
      </c>
      <c r="J994" s="35">
        <v>0</v>
      </c>
      <c r="K994" s="35">
        <v>0</v>
      </c>
      <c r="L994" s="35">
        <v>0</v>
      </c>
      <c r="M994" s="35">
        <v>0</v>
      </c>
      <c r="N994" s="32" t="s">
        <v>19</v>
      </c>
      <c r="O994" s="32" t="s">
        <v>322</v>
      </c>
      <c r="P994" s="32">
        <v>0</v>
      </c>
      <c r="Q994" s="32"/>
      <c r="R994" s="39">
        <f t="shared" si="30"/>
        <v>1509</v>
      </c>
      <c r="S994" s="5" t="s">
        <v>51</v>
      </c>
      <c r="T994" s="5" t="s">
        <v>64</v>
      </c>
      <c r="U994" s="2"/>
      <c r="V994" s="2" t="str">
        <f>IF($J994+$L994=0,"nil",IF(OR($B994="TCU-WS",$B994=""),"non comm",IF(OR($G994="contract_cover",$H994="fixed price"),VLOOKUP($I994,'[1]mapping 2015'!$A:$B,2,FALSE),VLOOKUP($G994,'[1]mapping 2015'!$A:$B,2,FALSE))))</f>
        <v>nil</v>
      </c>
      <c r="W994" s="37">
        <f>IF(OR(V994="non comm",V994="nil",J994=0),0,IF(V994="SBM 2.1 IIPS",J994*VLOOKUP(N994,'[2]NGP%'!$C:$D,2,FALSE),J994*SUMIFS('[2]NGP%'!$D:$D,'[2]NGP%'!$A:$A,V994,'[2]NGP%'!$B:$B,AA994)))</f>
        <v>0</v>
      </c>
      <c r="X994" s="37">
        <f>IF(OR(V994="non comm",V994="nil",J994=0),0,IF(V994="SBM 2.1 IIPS",J994*VLOOKUP(N994,'[2]NGP%'!$C:$E,3,FALSE),J994*SUMIFS('[2]NGP%'!$E:$E,'[2]NGP%'!$A:$A,V994,'[2]NGP%'!$B:$B,AA994)))</f>
        <v>0</v>
      </c>
      <c r="Y994" s="32"/>
      <c r="Z994" s="54" t="str">
        <f>IF(MID(H994,1,4)="Item","Nil",IF(G994="contract_cover",VLOOKUP(I994,'svc type'!C:D,2,FALSE),VLOOKUP(G994,'svc type'!A:D,4,FALSE)))</f>
        <v>SVC</v>
      </c>
      <c r="AA994" s="4" t="str">
        <f>IF(B994="","",VLOOKUP(B994,Sector!C:D,2,FALSE))</f>
        <v/>
      </c>
      <c r="AB994" s="4">
        <f t="shared" si="31"/>
        <v>0</v>
      </c>
      <c r="AC994" s="4"/>
      <c r="AD994" s="4"/>
      <c r="AE994" s="4"/>
      <c r="AF994" s="4"/>
      <c r="AG994" s="4"/>
    </row>
    <row r="995" spans="1:33" x14ac:dyDescent="0.25">
      <c r="A995" s="57">
        <v>42255.777854247688</v>
      </c>
      <c r="B995" s="32"/>
      <c r="C995" s="32" t="s">
        <v>5771</v>
      </c>
      <c r="D995" s="32" t="s">
        <v>334</v>
      </c>
      <c r="E995" s="32" t="s">
        <v>6983</v>
      </c>
      <c r="F995" s="32" t="s">
        <v>6984</v>
      </c>
      <c r="G995" s="32" t="s">
        <v>58</v>
      </c>
      <c r="H995" s="32" t="s">
        <v>59</v>
      </c>
      <c r="I995" s="32" t="s">
        <v>2006</v>
      </c>
      <c r="J995" s="35">
        <v>0</v>
      </c>
      <c r="K995" s="35">
        <v>0</v>
      </c>
      <c r="L995" s="35">
        <v>0</v>
      </c>
      <c r="M995" s="35">
        <v>0</v>
      </c>
      <c r="N995" s="32" t="s">
        <v>19</v>
      </c>
      <c r="O995" s="32" t="s">
        <v>322</v>
      </c>
      <c r="P995" s="32">
        <v>0</v>
      </c>
      <c r="Q995" s="32"/>
      <c r="R995" s="39">
        <f t="shared" si="30"/>
        <v>1509</v>
      </c>
      <c r="S995" s="5" t="s">
        <v>51</v>
      </c>
      <c r="T995" s="5" t="s">
        <v>64</v>
      </c>
      <c r="U995" s="2"/>
      <c r="V995" s="2" t="str">
        <f>IF($J995+$L995=0,"nil",IF(OR($B995="TCU-WS",$B995=""),"non comm",IF(OR($G995="contract_cover",$H995="fixed price"),VLOOKUP($I995,'[1]mapping 2015'!$A:$B,2,FALSE),VLOOKUP($G995,'[1]mapping 2015'!$A:$B,2,FALSE))))</f>
        <v>nil</v>
      </c>
      <c r="W995" s="37">
        <f>IF(OR(V995="non comm",V995="nil",J995=0),0,IF(V995="SBM 2.1 IIPS",J995*VLOOKUP(N995,'[2]NGP%'!$C:$D,2,FALSE),J995*SUMIFS('[2]NGP%'!$D:$D,'[2]NGP%'!$A:$A,V995,'[2]NGP%'!$B:$B,AA995)))</f>
        <v>0</v>
      </c>
      <c r="X995" s="37">
        <f>IF(OR(V995="non comm",V995="nil",J995=0),0,IF(V995="SBM 2.1 IIPS",J995*VLOOKUP(N995,'[2]NGP%'!$C:$E,3,FALSE),J995*SUMIFS('[2]NGP%'!$E:$E,'[2]NGP%'!$A:$A,V995,'[2]NGP%'!$B:$B,AA995)))</f>
        <v>0</v>
      </c>
      <c r="Y995" s="32"/>
      <c r="Z995" s="54" t="str">
        <f>IF(MID(H995,1,4)="Item","Nil",IF(G995="contract_cover",VLOOKUP(I995,'svc type'!C:D,2,FALSE),VLOOKUP(G995,'svc type'!A:D,4,FALSE)))</f>
        <v>SVC</v>
      </c>
      <c r="AA995" s="4" t="str">
        <f>IF(B995="","",VLOOKUP(B995,Sector!C:D,2,FALSE))</f>
        <v/>
      </c>
      <c r="AB995" s="4">
        <f t="shared" si="31"/>
        <v>0</v>
      </c>
      <c r="AC995" s="4"/>
      <c r="AD995" s="4"/>
      <c r="AE995" s="4"/>
      <c r="AF995" s="4"/>
      <c r="AG995" s="4"/>
    </row>
    <row r="996" spans="1:33" x14ac:dyDescent="0.25">
      <c r="A996" s="57">
        <v>42255.796339085646</v>
      </c>
      <c r="B996" s="32"/>
      <c r="C996" s="32" t="s">
        <v>454</v>
      </c>
      <c r="D996" s="32" t="s">
        <v>334</v>
      </c>
      <c r="E996" s="32" t="s">
        <v>6985</v>
      </c>
      <c r="F996" s="32" t="s">
        <v>6986</v>
      </c>
      <c r="G996" s="32" t="s">
        <v>58</v>
      </c>
      <c r="H996" s="32" t="s">
        <v>59</v>
      </c>
      <c r="I996" s="32" t="s">
        <v>2006</v>
      </c>
      <c r="J996" s="35">
        <v>0</v>
      </c>
      <c r="K996" s="35">
        <v>0</v>
      </c>
      <c r="L996" s="35">
        <v>0</v>
      </c>
      <c r="M996" s="35">
        <v>0</v>
      </c>
      <c r="N996" s="32" t="s">
        <v>19</v>
      </c>
      <c r="O996" s="32" t="s">
        <v>322</v>
      </c>
      <c r="P996" s="32">
        <v>0</v>
      </c>
      <c r="Q996" s="32"/>
      <c r="R996" s="39">
        <f t="shared" si="30"/>
        <v>1509</v>
      </c>
      <c r="S996" s="5" t="s">
        <v>51</v>
      </c>
      <c r="T996" s="5" t="s">
        <v>64</v>
      </c>
      <c r="U996" s="2"/>
      <c r="V996" s="2" t="str">
        <f>IF($J996+$L996=0,"nil",IF(OR($B996="TCU-WS",$B996=""),"non comm",IF(OR($G996="contract_cover",$H996="fixed price"),VLOOKUP($I996,'[1]mapping 2015'!$A:$B,2,FALSE),VLOOKUP($G996,'[1]mapping 2015'!$A:$B,2,FALSE))))</f>
        <v>nil</v>
      </c>
      <c r="W996" s="37">
        <f>IF(OR(V996="non comm",V996="nil",J996=0),0,IF(V996="SBM 2.1 IIPS",J996*VLOOKUP(N996,'[2]NGP%'!$C:$D,2,FALSE),J996*SUMIFS('[2]NGP%'!$D:$D,'[2]NGP%'!$A:$A,V996,'[2]NGP%'!$B:$B,AA996)))</f>
        <v>0</v>
      </c>
      <c r="X996" s="37">
        <f>IF(OR(V996="non comm",V996="nil",J996=0),0,IF(V996="SBM 2.1 IIPS",J996*VLOOKUP(N996,'[2]NGP%'!$C:$E,3,FALSE),J996*SUMIFS('[2]NGP%'!$E:$E,'[2]NGP%'!$A:$A,V996,'[2]NGP%'!$B:$B,AA996)))</f>
        <v>0</v>
      </c>
      <c r="Y996" s="32"/>
      <c r="Z996" s="54" t="str">
        <f>IF(MID(H996,1,4)="Item","Nil",IF(G996="contract_cover",VLOOKUP(I996,'svc type'!C:D,2,FALSE),VLOOKUP(G996,'svc type'!A:D,4,FALSE)))</f>
        <v>SVC</v>
      </c>
      <c r="AA996" s="4" t="str">
        <f>IF(B996="","",VLOOKUP(B996,Sector!C:D,2,FALSE))</f>
        <v/>
      </c>
      <c r="AB996" s="4">
        <f t="shared" si="31"/>
        <v>0</v>
      </c>
      <c r="AC996" s="4"/>
      <c r="AD996" s="4"/>
      <c r="AE996" s="4"/>
      <c r="AF996" s="4"/>
      <c r="AG996" s="4"/>
    </row>
    <row r="997" spans="1:33" x14ac:dyDescent="0.25">
      <c r="A997" s="57">
        <v>42255.79677202546</v>
      </c>
      <c r="B997" s="32"/>
      <c r="C997" s="32" t="s">
        <v>736</v>
      </c>
      <c r="D997" s="32" t="s">
        <v>334</v>
      </c>
      <c r="E997" s="32" t="s">
        <v>6987</v>
      </c>
      <c r="F997" s="32" t="s">
        <v>6988</v>
      </c>
      <c r="G997" s="32" t="s">
        <v>58</v>
      </c>
      <c r="H997" s="32" t="s">
        <v>59</v>
      </c>
      <c r="I997" s="32" t="s">
        <v>2006</v>
      </c>
      <c r="J997" s="35">
        <v>0</v>
      </c>
      <c r="K997" s="35">
        <v>0</v>
      </c>
      <c r="L997" s="35">
        <v>0</v>
      </c>
      <c r="M997" s="35">
        <v>0</v>
      </c>
      <c r="N997" s="32" t="s">
        <v>19</v>
      </c>
      <c r="O997" s="32" t="s">
        <v>322</v>
      </c>
      <c r="P997" s="32">
        <v>0</v>
      </c>
      <c r="Q997" s="32"/>
      <c r="R997" s="39">
        <f t="shared" si="30"/>
        <v>1509</v>
      </c>
      <c r="S997" s="5" t="s">
        <v>51</v>
      </c>
      <c r="T997" s="5" t="s">
        <v>64</v>
      </c>
      <c r="U997" s="2"/>
      <c r="V997" s="2" t="str">
        <f>IF($J997+$L997=0,"nil",IF(OR($B997="TCU-WS",$B997=""),"non comm",IF(OR($G997="contract_cover",$H997="fixed price"),VLOOKUP($I997,'[1]mapping 2015'!$A:$B,2,FALSE),VLOOKUP($G997,'[1]mapping 2015'!$A:$B,2,FALSE))))</f>
        <v>nil</v>
      </c>
      <c r="W997" s="37">
        <f>IF(OR(V997="non comm",V997="nil",J997=0),0,IF(V997="SBM 2.1 IIPS",J997*VLOOKUP(N997,'[2]NGP%'!$C:$D,2,FALSE),J997*SUMIFS('[2]NGP%'!$D:$D,'[2]NGP%'!$A:$A,V997,'[2]NGP%'!$B:$B,AA997)))</f>
        <v>0</v>
      </c>
      <c r="X997" s="37">
        <f>IF(OR(V997="non comm",V997="nil",J997=0),0,IF(V997="SBM 2.1 IIPS",J997*VLOOKUP(N997,'[2]NGP%'!$C:$E,3,FALSE),J997*SUMIFS('[2]NGP%'!$E:$E,'[2]NGP%'!$A:$A,V997,'[2]NGP%'!$B:$B,AA997)))</f>
        <v>0</v>
      </c>
      <c r="Y997" s="32"/>
      <c r="Z997" s="54" t="str">
        <f>IF(MID(H997,1,4)="Item","Nil",IF(G997="contract_cover",VLOOKUP(I997,'svc type'!C:D,2,FALSE),VLOOKUP(G997,'svc type'!A:D,4,FALSE)))</f>
        <v>SVC</v>
      </c>
      <c r="AA997" s="4" t="str">
        <f>IF(B997="","",VLOOKUP(B997,Sector!C:D,2,FALSE))</f>
        <v/>
      </c>
      <c r="AB997" s="4">
        <f t="shared" si="31"/>
        <v>0</v>
      </c>
      <c r="AC997" s="4"/>
      <c r="AD997" s="4"/>
      <c r="AE997" s="4"/>
      <c r="AF997" s="4"/>
      <c r="AG997" s="4"/>
    </row>
    <row r="998" spans="1:33" x14ac:dyDescent="0.25">
      <c r="A998" s="57">
        <v>42256.391741516207</v>
      </c>
      <c r="B998" s="32"/>
      <c r="C998" s="32" t="s">
        <v>47</v>
      </c>
      <c r="D998" s="32" t="s">
        <v>48</v>
      </c>
      <c r="E998" s="32" t="s">
        <v>6989</v>
      </c>
      <c r="F998" s="32" t="s">
        <v>6990</v>
      </c>
      <c r="G998" s="32" t="s">
        <v>58</v>
      </c>
      <c r="H998" s="32" t="s">
        <v>59</v>
      </c>
      <c r="I998" s="32" t="s">
        <v>2006</v>
      </c>
      <c r="J998" s="35">
        <v>0</v>
      </c>
      <c r="K998" s="35">
        <v>0</v>
      </c>
      <c r="L998" s="35">
        <v>0</v>
      </c>
      <c r="M998" s="35">
        <v>0</v>
      </c>
      <c r="N998" s="32" t="s">
        <v>19</v>
      </c>
      <c r="O998" s="32" t="s">
        <v>32</v>
      </c>
      <c r="P998" s="32">
        <v>2</v>
      </c>
      <c r="Q998" s="32"/>
      <c r="R998" s="39">
        <f t="shared" si="30"/>
        <v>1509</v>
      </c>
      <c r="S998" s="5" t="s">
        <v>51</v>
      </c>
      <c r="T998" s="5" t="s">
        <v>64</v>
      </c>
      <c r="U998" s="2"/>
      <c r="V998" s="2" t="str">
        <f>IF($J998+$L998=0,"nil",IF(OR($B998="TCU-WS",$B998=""),"non comm",IF(OR($G998="contract_cover",$H998="fixed price"),VLOOKUP($I998,'[1]mapping 2015'!$A:$B,2,FALSE),VLOOKUP($G998,'[1]mapping 2015'!$A:$B,2,FALSE))))</f>
        <v>nil</v>
      </c>
      <c r="W998" s="37">
        <f>IF(OR(V998="non comm",V998="nil",J998=0),0,IF(V998="SBM 2.1 IIPS",J998*VLOOKUP(N998,'[2]NGP%'!$C:$D,2,FALSE),J998*SUMIFS('[2]NGP%'!$D:$D,'[2]NGP%'!$A:$A,V998,'[2]NGP%'!$B:$B,AA998)))</f>
        <v>0</v>
      </c>
      <c r="X998" s="37">
        <f>IF(OR(V998="non comm",V998="nil",J998=0),0,IF(V998="SBM 2.1 IIPS",J998*VLOOKUP(N998,'[2]NGP%'!$C:$E,3,FALSE),J998*SUMIFS('[2]NGP%'!$E:$E,'[2]NGP%'!$A:$A,V998,'[2]NGP%'!$B:$B,AA998)))</f>
        <v>0</v>
      </c>
      <c r="Y998" s="32"/>
      <c r="Z998" s="54" t="str">
        <f>IF(MID(H998,1,4)="Item","Nil",IF(G998="contract_cover",VLOOKUP(I998,'svc type'!C:D,2,FALSE),VLOOKUP(G998,'svc type'!A:D,4,FALSE)))</f>
        <v>SVC</v>
      </c>
      <c r="AA998" s="4" t="str">
        <f>IF(B998="","",VLOOKUP(B998,Sector!C:D,2,FALSE))</f>
        <v/>
      </c>
      <c r="AB998" s="4">
        <f t="shared" si="31"/>
        <v>0</v>
      </c>
      <c r="AC998" s="4"/>
      <c r="AD998" s="4"/>
      <c r="AE998" s="4"/>
      <c r="AF998" s="4"/>
      <c r="AG998" s="4"/>
    </row>
    <row r="999" spans="1:33" x14ac:dyDescent="0.25">
      <c r="A999" s="57">
        <v>42256.426217939814</v>
      </c>
      <c r="B999" s="32" t="s">
        <v>22</v>
      </c>
      <c r="C999" s="32" t="s">
        <v>5382</v>
      </c>
      <c r="D999" s="32" t="s">
        <v>5383</v>
      </c>
      <c r="E999" s="32" t="s">
        <v>6991</v>
      </c>
      <c r="F999" s="32" t="s">
        <v>6992</v>
      </c>
      <c r="G999" s="32" t="s">
        <v>25</v>
      </c>
      <c r="H999" s="32" t="s">
        <v>26</v>
      </c>
      <c r="I999" s="32" t="s">
        <v>2006</v>
      </c>
      <c r="J999" s="35">
        <v>0</v>
      </c>
      <c r="K999" s="35">
        <v>0</v>
      </c>
      <c r="L999" s="35">
        <v>12.74</v>
      </c>
      <c r="M999" s="35">
        <v>0</v>
      </c>
      <c r="N999" s="32" t="s">
        <v>19</v>
      </c>
      <c r="O999" s="32" t="s">
        <v>24</v>
      </c>
      <c r="P999" s="32">
        <v>0.75</v>
      </c>
      <c r="Q999" s="32"/>
      <c r="R999" s="39">
        <f t="shared" si="30"/>
        <v>1509</v>
      </c>
      <c r="S999" s="5" t="s">
        <v>51</v>
      </c>
      <c r="T999" s="5" t="s">
        <v>64</v>
      </c>
      <c r="U999" s="2"/>
      <c r="V999" s="2" t="str">
        <f>IF($J999+$L999=0,"nil",IF(OR($B999="TCU-WS",$B999=""),"non comm",IF(OR($G999="contract_cover",$H999="fixed price"),VLOOKUP($I999,'[1]mapping 2015'!$A:$B,2,FALSE),VLOOKUP($G999,'[1]mapping 2015'!$A:$B,2,FALSE))))</f>
        <v>non comm</v>
      </c>
      <c r="W999" s="37">
        <f>IF(OR(V999="non comm",V999="nil",J999=0),0,IF(V999="SBM 2.1 IIPS",J999*VLOOKUP(N999,'[2]NGP%'!$C:$D,2,FALSE),J999*SUMIFS('[2]NGP%'!$D:$D,'[2]NGP%'!$A:$A,V999,'[2]NGP%'!$B:$B,AA999)))</f>
        <v>0</v>
      </c>
      <c r="X999" s="37">
        <f>IF(OR(V999="non comm",V999="nil",J999=0),0,IF(V999="SBM 2.1 IIPS",J999*VLOOKUP(N999,'[2]NGP%'!$C:$E,3,FALSE),J999*SUMIFS('[2]NGP%'!$E:$E,'[2]NGP%'!$A:$A,V999,'[2]NGP%'!$B:$B,AA999)))</f>
        <v>0</v>
      </c>
      <c r="Y999" s="32"/>
      <c r="Z999" s="54" t="str">
        <f>IF(MID(H999,1,4)="Item","Nil",IF(G999="contract_cover",VLOOKUP(I999,'svc type'!C:D,2,FALSE),VLOOKUP(G999,'svc type'!A:D,4,FALSE)))</f>
        <v>IIPS</v>
      </c>
      <c r="AA999" s="4" t="str">
        <f>IF(B999="","",VLOOKUP(B999,Sector!C:D,2,FALSE))</f>
        <v>OTH</v>
      </c>
      <c r="AB999" s="4" t="str">
        <f t="shared" si="31"/>
        <v>TCU-WS</v>
      </c>
      <c r="AC999" s="4"/>
      <c r="AD999" s="4"/>
      <c r="AE999" s="4"/>
      <c r="AF999" s="4"/>
      <c r="AG999" s="4"/>
    </row>
    <row r="1000" spans="1:33" x14ac:dyDescent="0.25">
      <c r="A1000" s="57">
        <v>42256.426217939814</v>
      </c>
      <c r="B1000" s="32" t="s">
        <v>22</v>
      </c>
      <c r="C1000" s="32" t="s">
        <v>5382</v>
      </c>
      <c r="D1000" s="32" t="s">
        <v>5383</v>
      </c>
      <c r="E1000" s="32" t="s">
        <v>6991</v>
      </c>
      <c r="F1000" s="32" t="s">
        <v>6992</v>
      </c>
      <c r="G1000" s="32" t="s">
        <v>5385</v>
      </c>
      <c r="H1000" s="32" t="s">
        <v>5386</v>
      </c>
      <c r="I1000" s="32" t="s">
        <v>2006</v>
      </c>
      <c r="J1000" s="35">
        <v>0</v>
      </c>
      <c r="K1000" s="35">
        <v>125</v>
      </c>
      <c r="L1000" s="35">
        <v>0</v>
      </c>
      <c r="M1000" s="35">
        <v>0</v>
      </c>
      <c r="N1000" s="32" t="s">
        <v>19</v>
      </c>
      <c r="O1000" s="32" t="s">
        <v>24</v>
      </c>
      <c r="P1000" s="32">
        <v>1</v>
      </c>
      <c r="Q1000" s="32"/>
      <c r="R1000" s="39">
        <f t="shared" si="30"/>
        <v>1509</v>
      </c>
      <c r="S1000" s="5" t="s">
        <v>51</v>
      </c>
      <c r="T1000" s="5" t="s">
        <v>64</v>
      </c>
      <c r="U1000" s="2"/>
      <c r="V1000" s="2" t="str">
        <f>IF($J1000+$L1000=0,"nil",IF(OR($B1000="TCU-WS",$B1000=""),"non comm",IF(OR($G1000="contract_cover",$H1000="fixed price"),VLOOKUP($I1000,'[1]mapping 2015'!$A:$B,2,FALSE),VLOOKUP($G1000,'[1]mapping 2015'!$A:$B,2,FALSE))))</f>
        <v>nil</v>
      </c>
      <c r="W1000" s="37">
        <f>IF(OR(V1000="non comm",V1000="nil",J1000=0),0,IF(V1000="SBM 2.1 IIPS",J1000*VLOOKUP(N1000,'[2]NGP%'!$C:$D,2,FALSE),J1000*SUMIFS('[2]NGP%'!$D:$D,'[2]NGP%'!$A:$A,V1000,'[2]NGP%'!$B:$B,AA1000)))</f>
        <v>0</v>
      </c>
      <c r="X1000" s="37">
        <f>IF(OR(V1000="non comm",V1000="nil",J1000=0),0,IF(V1000="SBM 2.1 IIPS",J1000*VLOOKUP(N1000,'[2]NGP%'!$C:$E,3,FALSE),J1000*SUMIFS('[2]NGP%'!$E:$E,'[2]NGP%'!$A:$A,V1000,'[2]NGP%'!$B:$B,AA1000)))</f>
        <v>0</v>
      </c>
      <c r="Y1000" s="32"/>
      <c r="Z1000" s="54" t="str">
        <f>IF(MID(H1000,1,4)="Item","Nil",IF(G1000="contract_cover",VLOOKUP(I1000,'svc type'!C:D,2,FALSE),VLOOKUP(G1000,'svc type'!A:D,4,FALSE)))</f>
        <v>Part</v>
      </c>
      <c r="AA1000" s="4" t="str">
        <f>IF(B1000="","",VLOOKUP(B1000,Sector!C:D,2,FALSE))</f>
        <v>OTH</v>
      </c>
      <c r="AB1000" s="4" t="str">
        <f t="shared" si="31"/>
        <v>TCU-WS</v>
      </c>
      <c r="AC1000" s="4"/>
      <c r="AD1000" s="4"/>
      <c r="AE1000" s="4"/>
      <c r="AF1000" s="4"/>
      <c r="AG1000" s="4"/>
    </row>
    <row r="1001" spans="1:33" x14ac:dyDescent="0.25">
      <c r="A1001" s="57">
        <v>42256.426217939814</v>
      </c>
      <c r="B1001" s="32" t="s">
        <v>22</v>
      </c>
      <c r="C1001" s="32" t="s">
        <v>5382</v>
      </c>
      <c r="D1001" s="32" t="s">
        <v>5383</v>
      </c>
      <c r="E1001" s="32" t="s">
        <v>6991</v>
      </c>
      <c r="F1001" s="32" t="s">
        <v>6992</v>
      </c>
      <c r="G1001" s="32" t="s">
        <v>33</v>
      </c>
      <c r="H1001" s="32" t="s">
        <v>34</v>
      </c>
      <c r="I1001" s="32" t="s">
        <v>2006</v>
      </c>
      <c r="J1001" s="35">
        <v>0</v>
      </c>
      <c r="K1001" s="35">
        <v>0</v>
      </c>
      <c r="L1001" s="35">
        <v>0</v>
      </c>
      <c r="M1001" s="35">
        <v>3</v>
      </c>
      <c r="N1001" s="32" t="s">
        <v>19</v>
      </c>
      <c r="O1001" s="32" t="s">
        <v>24</v>
      </c>
      <c r="P1001" s="32">
        <v>1</v>
      </c>
      <c r="Q1001" s="32"/>
      <c r="R1001" s="39">
        <f t="shared" si="30"/>
        <v>1509</v>
      </c>
      <c r="S1001" s="5" t="s">
        <v>51</v>
      </c>
      <c r="T1001" s="5" t="s">
        <v>64</v>
      </c>
      <c r="U1001" s="2"/>
      <c r="V1001" s="2" t="str">
        <f>IF($J1001+$L1001=0,"nil",IF(OR($B1001="TCU-WS",$B1001=""),"non comm",IF(OR($G1001="contract_cover",$H1001="fixed price"),VLOOKUP($I1001,'[1]mapping 2015'!$A:$B,2,FALSE),VLOOKUP($G1001,'[1]mapping 2015'!$A:$B,2,FALSE))))</f>
        <v>nil</v>
      </c>
      <c r="W1001" s="37">
        <f>IF(OR(V1001="non comm",V1001="nil",J1001=0),0,IF(V1001="SBM 2.1 IIPS",J1001*VLOOKUP(N1001,'[2]NGP%'!$C:$D,2,FALSE),J1001*SUMIFS('[2]NGP%'!$D:$D,'[2]NGP%'!$A:$A,V1001,'[2]NGP%'!$B:$B,AA1001)))</f>
        <v>0</v>
      </c>
      <c r="X1001" s="37">
        <f>IF(OR(V1001="non comm",V1001="nil",J1001=0),0,IF(V1001="SBM 2.1 IIPS",J1001*VLOOKUP(N1001,'[2]NGP%'!$C:$E,3,FALSE),J1001*SUMIFS('[2]NGP%'!$E:$E,'[2]NGP%'!$A:$A,V1001,'[2]NGP%'!$B:$B,AA1001)))</f>
        <v>0</v>
      </c>
      <c r="Y1001" s="32"/>
      <c r="Z1001" s="54" t="str">
        <f>IF(MID(H1001,1,4)="Item","Nil",IF(G1001="contract_cover",VLOOKUP(I1001,'svc type'!C:D,2,FALSE),VLOOKUP(G1001,'svc type'!A:D,4,FALSE)))</f>
        <v>Exp</v>
      </c>
      <c r="AA1001" s="4" t="str">
        <f>IF(B1001="","",VLOOKUP(B1001,Sector!C:D,2,FALSE))</f>
        <v>OTH</v>
      </c>
      <c r="AB1001" s="4" t="str">
        <f t="shared" si="31"/>
        <v>TCU-WS</v>
      </c>
      <c r="AC1001" s="4"/>
      <c r="AD1001" s="4"/>
      <c r="AE1001" s="4"/>
      <c r="AF1001" s="4"/>
      <c r="AG1001" s="4"/>
    </row>
    <row r="1002" spans="1:33" x14ac:dyDescent="0.25">
      <c r="A1002" s="57">
        <v>42256.428244212962</v>
      </c>
      <c r="B1002" s="32" t="s">
        <v>22</v>
      </c>
      <c r="C1002" s="32" t="s">
        <v>2270</v>
      </c>
      <c r="D1002" s="32" t="s">
        <v>2271</v>
      </c>
      <c r="E1002" s="32" t="s">
        <v>6993</v>
      </c>
      <c r="F1002" s="32" t="s">
        <v>6994</v>
      </c>
      <c r="G1002" s="32" t="s">
        <v>25</v>
      </c>
      <c r="H1002" s="32" t="s">
        <v>26</v>
      </c>
      <c r="I1002" s="32" t="s">
        <v>2006</v>
      </c>
      <c r="J1002" s="35">
        <v>0</v>
      </c>
      <c r="K1002" s="35">
        <v>0</v>
      </c>
      <c r="L1002" s="35">
        <v>0</v>
      </c>
      <c r="M1002" s="35">
        <v>0</v>
      </c>
      <c r="N1002" s="32" t="s">
        <v>19</v>
      </c>
      <c r="O1002" s="32" t="s">
        <v>24</v>
      </c>
      <c r="P1002" s="32">
        <v>0.5</v>
      </c>
      <c r="Q1002" s="32"/>
      <c r="R1002" s="39">
        <f t="shared" si="30"/>
        <v>1509</v>
      </c>
      <c r="S1002" s="5" t="s">
        <v>51</v>
      </c>
      <c r="T1002" s="5" t="s">
        <v>64</v>
      </c>
      <c r="U1002" s="2"/>
      <c r="V1002" s="2" t="str">
        <f>IF($J1002+$L1002=0,"nil",IF(OR($B1002="TCU-WS",$B1002=""),"non comm",IF(OR($G1002="contract_cover",$H1002="fixed price"),VLOOKUP($I1002,'[1]mapping 2015'!$A:$B,2,FALSE),VLOOKUP($G1002,'[1]mapping 2015'!$A:$B,2,FALSE))))</f>
        <v>nil</v>
      </c>
      <c r="W1002" s="37">
        <f>IF(OR(V1002="non comm",V1002="nil",J1002=0),0,IF(V1002="SBM 2.1 IIPS",J1002*VLOOKUP(N1002,'[2]NGP%'!$C:$D,2,FALSE),J1002*SUMIFS('[2]NGP%'!$D:$D,'[2]NGP%'!$A:$A,V1002,'[2]NGP%'!$B:$B,AA1002)))</f>
        <v>0</v>
      </c>
      <c r="X1002" s="37">
        <f>IF(OR(V1002="non comm",V1002="nil",J1002=0),0,IF(V1002="SBM 2.1 IIPS",J1002*VLOOKUP(N1002,'[2]NGP%'!$C:$E,3,FALSE),J1002*SUMIFS('[2]NGP%'!$E:$E,'[2]NGP%'!$A:$A,V1002,'[2]NGP%'!$B:$B,AA1002)))</f>
        <v>0</v>
      </c>
      <c r="Y1002" s="32"/>
      <c r="Z1002" s="54" t="str">
        <f>IF(MID(H1002,1,4)="Item","Nil",IF(G1002="contract_cover",VLOOKUP(I1002,'svc type'!C:D,2,FALSE),VLOOKUP(G1002,'svc type'!A:D,4,FALSE)))</f>
        <v>IIPS</v>
      </c>
      <c r="AA1002" s="4" t="str">
        <f>IF(B1002="","",VLOOKUP(B1002,Sector!C:D,2,FALSE))</f>
        <v>OTH</v>
      </c>
      <c r="AB1002" s="4" t="str">
        <f t="shared" si="31"/>
        <v>TCU-WS</v>
      </c>
      <c r="AC1002" s="4"/>
      <c r="AD1002" s="4"/>
      <c r="AE1002" s="4"/>
      <c r="AF1002" s="4"/>
      <c r="AG1002" s="4"/>
    </row>
    <row r="1003" spans="1:33" x14ac:dyDescent="0.25">
      <c r="A1003" s="57">
        <v>42256.428244212962</v>
      </c>
      <c r="B1003" s="32" t="s">
        <v>22</v>
      </c>
      <c r="C1003" s="32" t="s">
        <v>2270</v>
      </c>
      <c r="D1003" s="32" t="s">
        <v>2271</v>
      </c>
      <c r="E1003" s="32" t="s">
        <v>6993</v>
      </c>
      <c r="F1003" s="32" t="s">
        <v>6994</v>
      </c>
      <c r="G1003" s="32" t="s">
        <v>2555</v>
      </c>
      <c r="H1003" s="32" t="s">
        <v>2556</v>
      </c>
      <c r="I1003" s="32" t="s">
        <v>2006</v>
      </c>
      <c r="J1003" s="35">
        <v>0</v>
      </c>
      <c r="K1003" s="35">
        <v>127.97</v>
      </c>
      <c r="L1003" s="35">
        <v>0</v>
      </c>
      <c r="M1003" s="35">
        <v>0</v>
      </c>
      <c r="N1003" s="32" t="s">
        <v>19</v>
      </c>
      <c r="O1003" s="32" t="s">
        <v>24</v>
      </c>
      <c r="P1003" s="32">
        <v>1</v>
      </c>
      <c r="Q1003" s="32"/>
      <c r="R1003" s="39">
        <f t="shared" si="30"/>
        <v>1509</v>
      </c>
      <c r="S1003" s="5" t="s">
        <v>51</v>
      </c>
      <c r="T1003" s="5" t="s">
        <v>64</v>
      </c>
      <c r="U1003" s="2"/>
      <c r="V1003" s="2" t="str">
        <f>IF($J1003+$L1003=0,"nil",IF(OR($B1003="TCU-WS",$B1003=""),"non comm",IF(OR($G1003="contract_cover",$H1003="fixed price"),VLOOKUP($I1003,'[1]mapping 2015'!$A:$B,2,FALSE),VLOOKUP($G1003,'[1]mapping 2015'!$A:$B,2,FALSE))))</f>
        <v>nil</v>
      </c>
      <c r="W1003" s="37">
        <f>IF(OR(V1003="non comm",V1003="nil",J1003=0),0,IF(V1003="SBM 2.1 IIPS",J1003*VLOOKUP(N1003,'[2]NGP%'!$C:$D,2,FALSE),J1003*SUMIFS('[2]NGP%'!$D:$D,'[2]NGP%'!$A:$A,V1003,'[2]NGP%'!$B:$B,AA1003)))</f>
        <v>0</v>
      </c>
      <c r="X1003" s="37">
        <f>IF(OR(V1003="non comm",V1003="nil",J1003=0),0,IF(V1003="SBM 2.1 IIPS",J1003*VLOOKUP(N1003,'[2]NGP%'!$C:$E,3,FALSE),J1003*SUMIFS('[2]NGP%'!$E:$E,'[2]NGP%'!$A:$A,V1003,'[2]NGP%'!$B:$B,AA1003)))</f>
        <v>0</v>
      </c>
      <c r="Y1003" s="32"/>
      <c r="Z1003" s="54" t="str">
        <f>IF(MID(H1003,1,4)="Item","Nil",IF(G1003="contract_cover",VLOOKUP(I1003,'svc type'!C:D,2,FALSE),VLOOKUP(G1003,'svc type'!A:D,4,FALSE)))</f>
        <v>Part</v>
      </c>
      <c r="AA1003" s="4" t="str">
        <f>IF(B1003="","",VLOOKUP(B1003,Sector!C:D,2,FALSE))</f>
        <v>OTH</v>
      </c>
      <c r="AB1003" s="4" t="str">
        <f t="shared" si="31"/>
        <v>TCU-WS</v>
      </c>
      <c r="AC1003" s="4"/>
      <c r="AD1003" s="4"/>
      <c r="AE1003" s="4"/>
      <c r="AF1003" s="4"/>
      <c r="AG1003" s="4"/>
    </row>
    <row r="1004" spans="1:33" x14ac:dyDescent="0.25">
      <c r="A1004" s="57">
        <v>42256.428244212962</v>
      </c>
      <c r="B1004" s="32" t="s">
        <v>22</v>
      </c>
      <c r="C1004" s="32" t="s">
        <v>2270</v>
      </c>
      <c r="D1004" s="32" t="s">
        <v>2271</v>
      </c>
      <c r="E1004" s="32" t="s">
        <v>6993</v>
      </c>
      <c r="F1004" s="32" t="s">
        <v>6994</v>
      </c>
      <c r="G1004" s="32" t="s">
        <v>35</v>
      </c>
      <c r="H1004" s="32" t="s">
        <v>38</v>
      </c>
      <c r="I1004" s="32" t="s">
        <v>2006</v>
      </c>
      <c r="J1004" s="35">
        <v>0</v>
      </c>
      <c r="K1004" s="35">
        <v>0</v>
      </c>
      <c r="L1004" s="35">
        <v>0</v>
      </c>
      <c r="M1004" s="35">
        <v>9.6199999999999992</v>
      </c>
      <c r="N1004" s="32" t="s">
        <v>19</v>
      </c>
      <c r="O1004" s="32" t="s">
        <v>24</v>
      </c>
      <c r="P1004" s="32">
        <v>1</v>
      </c>
      <c r="Q1004" s="32"/>
      <c r="R1004" s="39">
        <f t="shared" si="30"/>
        <v>1509</v>
      </c>
      <c r="S1004" s="5" t="s">
        <v>51</v>
      </c>
      <c r="T1004" s="5" t="s">
        <v>64</v>
      </c>
      <c r="U1004" s="2"/>
      <c r="V1004" s="2" t="str">
        <f>IF($J1004+$L1004=0,"nil",IF(OR($B1004="TCU-WS",$B1004=""),"non comm",IF(OR($G1004="contract_cover",$H1004="fixed price"),VLOOKUP($I1004,'[1]mapping 2015'!$A:$B,2,FALSE),VLOOKUP($G1004,'[1]mapping 2015'!$A:$B,2,FALSE))))</f>
        <v>nil</v>
      </c>
      <c r="W1004" s="37">
        <f>IF(OR(V1004="non comm",V1004="nil",J1004=0),0,IF(V1004="SBM 2.1 IIPS",J1004*VLOOKUP(N1004,'[2]NGP%'!$C:$D,2,FALSE),J1004*SUMIFS('[2]NGP%'!$D:$D,'[2]NGP%'!$A:$A,V1004,'[2]NGP%'!$B:$B,AA1004)))</f>
        <v>0</v>
      </c>
      <c r="X1004" s="37">
        <f>IF(OR(V1004="non comm",V1004="nil",J1004=0),0,IF(V1004="SBM 2.1 IIPS",J1004*VLOOKUP(N1004,'[2]NGP%'!$C:$E,3,FALSE),J1004*SUMIFS('[2]NGP%'!$E:$E,'[2]NGP%'!$A:$A,V1004,'[2]NGP%'!$B:$B,AA1004)))</f>
        <v>0</v>
      </c>
      <c r="Y1004" s="32"/>
      <c r="Z1004" s="54" t="str">
        <f>IF(MID(H1004,1,4)="Item","Nil",IF(G1004="contract_cover",VLOOKUP(I1004,'svc type'!C:D,2,FALSE),VLOOKUP(G1004,'svc type'!A:D,4,FALSE)))</f>
        <v>Exp</v>
      </c>
      <c r="AA1004" s="4" t="str">
        <f>IF(B1004="","",VLOOKUP(B1004,Sector!C:D,2,FALSE))</f>
        <v>OTH</v>
      </c>
      <c r="AB1004" s="4" t="str">
        <f t="shared" si="31"/>
        <v>TCU-WS</v>
      </c>
      <c r="AC1004" s="4"/>
      <c r="AD1004" s="4"/>
      <c r="AE1004" s="4"/>
      <c r="AF1004" s="4"/>
      <c r="AG1004" s="4"/>
    </row>
    <row r="1005" spans="1:33" x14ac:dyDescent="0.25">
      <c r="A1005" s="57">
        <v>42256.428244212962</v>
      </c>
      <c r="B1005" s="32" t="s">
        <v>22</v>
      </c>
      <c r="C1005" s="32" t="s">
        <v>2270</v>
      </c>
      <c r="D1005" s="32" t="s">
        <v>2271</v>
      </c>
      <c r="E1005" s="32" t="s">
        <v>6993</v>
      </c>
      <c r="F1005" s="32" t="s">
        <v>6994</v>
      </c>
      <c r="G1005" s="32" t="s">
        <v>35</v>
      </c>
      <c r="H1005" s="32" t="s">
        <v>38</v>
      </c>
      <c r="I1005" s="32" t="s">
        <v>2006</v>
      </c>
      <c r="J1005" s="35">
        <v>0</v>
      </c>
      <c r="K1005" s="35">
        <v>0</v>
      </c>
      <c r="L1005" s="35">
        <v>0</v>
      </c>
      <c r="M1005" s="35">
        <v>9.1</v>
      </c>
      <c r="N1005" s="32" t="s">
        <v>19</v>
      </c>
      <c r="O1005" s="32" t="s">
        <v>24</v>
      </c>
      <c r="P1005" s="32">
        <v>1</v>
      </c>
      <c r="Q1005" s="32"/>
      <c r="R1005" s="39">
        <f t="shared" si="30"/>
        <v>1509</v>
      </c>
      <c r="S1005" s="5" t="s">
        <v>51</v>
      </c>
      <c r="T1005" s="5" t="s">
        <v>64</v>
      </c>
      <c r="U1005" s="2"/>
      <c r="V1005" s="2" t="str">
        <f>IF($J1005+$L1005=0,"nil",IF(OR($B1005="TCU-WS",$B1005=""),"non comm",IF(OR($G1005="contract_cover",$H1005="fixed price"),VLOOKUP($I1005,'[1]mapping 2015'!$A:$B,2,FALSE),VLOOKUP($G1005,'[1]mapping 2015'!$A:$B,2,FALSE))))</f>
        <v>nil</v>
      </c>
      <c r="W1005" s="37">
        <f>IF(OR(V1005="non comm",V1005="nil",J1005=0),0,IF(V1005="SBM 2.1 IIPS",J1005*VLOOKUP(N1005,'[2]NGP%'!$C:$D,2,FALSE),J1005*SUMIFS('[2]NGP%'!$D:$D,'[2]NGP%'!$A:$A,V1005,'[2]NGP%'!$B:$B,AA1005)))</f>
        <v>0</v>
      </c>
      <c r="X1005" s="37">
        <f>IF(OR(V1005="non comm",V1005="nil",J1005=0),0,IF(V1005="SBM 2.1 IIPS",J1005*VLOOKUP(N1005,'[2]NGP%'!$C:$E,3,FALSE),J1005*SUMIFS('[2]NGP%'!$E:$E,'[2]NGP%'!$A:$A,V1005,'[2]NGP%'!$B:$B,AA1005)))</f>
        <v>0</v>
      </c>
      <c r="Y1005" s="32"/>
      <c r="Z1005" s="54" t="str">
        <f>IF(MID(H1005,1,4)="Item","Nil",IF(G1005="contract_cover",VLOOKUP(I1005,'svc type'!C:D,2,FALSE),VLOOKUP(G1005,'svc type'!A:D,4,FALSE)))</f>
        <v>Exp</v>
      </c>
      <c r="AA1005" s="4" t="str">
        <f>IF(B1005="","",VLOOKUP(B1005,Sector!C:D,2,FALSE))</f>
        <v>OTH</v>
      </c>
      <c r="AB1005" s="4" t="str">
        <f t="shared" si="31"/>
        <v>TCU-WS</v>
      </c>
      <c r="AC1005" s="4"/>
      <c r="AD1005" s="4"/>
      <c r="AE1005" s="4"/>
      <c r="AF1005" s="4"/>
      <c r="AG1005" s="4"/>
    </row>
    <row r="1006" spans="1:33" x14ac:dyDescent="0.25">
      <c r="A1006" s="57">
        <v>42256.430185069446</v>
      </c>
      <c r="B1006" s="32" t="s">
        <v>22</v>
      </c>
      <c r="C1006" s="32" t="s">
        <v>5479</v>
      </c>
      <c r="D1006" s="32" t="s">
        <v>5480</v>
      </c>
      <c r="E1006" s="32" t="s">
        <v>6995</v>
      </c>
      <c r="F1006" s="32" t="s">
        <v>6996</v>
      </c>
      <c r="G1006" s="32" t="s">
        <v>25</v>
      </c>
      <c r="H1006" s="32" t="s">
        <v>26</v>
      </c>
      <c r="I1006" s="32" t="s">
        <v>2006</v>
      </c>
      <c r="J1006" s="35">
        <v>0</v>
      </c>
      <c r="K1006" s="35">
        <v>0</v>
      </c>
      <c r="L1006" s="35">
        <v>2.83</v>
      </c>
      <c r="M1006" s="35">
        <v>0</v>
      </c>
      <c r="N1006" s="32" t="s">
        <v>19</v>
      </c>
      <c r="O1006" s="32" t="s">
        <v>24</v>
      </c>
      <c r="P1006" s="32">
        <v>0.17</v>
      </c>
      <c r="Q1006" s="32"/>
      <c r="R1006" s="39">
        <f t="shared" si="30"/>
        <v>1509</v>
      </c>
      <c r="S1006" s="5" t="s">
        <v>51</v>
      </c>
      <c r="T1006" s="5" t="s">
        <v>64</v>
      </c>
      <c r="U1006" s="2"/>
      <c r="V1006" s="2" t="str">
        <f>IF($J1006+$L1006=0,"nil",IF(OR($B1006="TCU-WS",$B1006=""),"non comm",IF(OR($G1006="contract_cover",$H1006="fixed price"),VLOOKUP($I1006,'[1]mapping 2015'!$A:$B,2,FALSE),VLOOKUP($G1006,'[1]mapping 2015'!$A:$B,2,FALSE))))</f>
        <v>non comm</v>
      </c>
      <c r="W1006" s="37">
        <f>IF(OR(V1006="non comm",V1006="nil",J1006=0),0,IF(V1006="SBM 2.1 IIPS",J1006*VLOOKUP(N1006,'[2]NGP%'!$C:$D,2,FALSE),J1006*SUMIFS('[2]NGP%'!$D:$D,'[2]NGP%'!$A:$A,V1006,'[2]NGP%'!$B:$B,AA1006)))</f>
        <v>0</v>
      </c>
      <c r="X1006" s="37">
        <f>IF(OR(V1006="non comm",V1006="nil",J1006=0),0,IF(V1006="SBM 2.1 IIPS",J1006*VLOOKUP(N1006,'[2]NGP%'!$C:$E,3,FALSE),J1006*SUMIFS('[2]NGP%'!$E:$E,'[2]NGP%'!$A:$A,V1006,'[2]NGP%'!$B:$B,AA1006)))</f>
        <v>0</v>
      </c>
      <c r="Y1006" s="32"/>
      <c r="Z1006" s="54" t="str">
        <f>IF(MID(H1006,1,4)="Item","Nil",IF(G1006="contract_cover",VLOOKUP(I1006,'svc type'!C:D,2,FALSE),VLOOKUP(G1006,'svc type'!A:D,4,FALSE)))</f>
        <v>IIPS</v>
      </c>
      <c r="AA1006" s="4" t="str">
        <f>IF(B1006="","",VLOOKUP(B1006,Sector!C:D,2,FALSE))</f>
        <v>OTH</v>
      </c>
      <c r="AB1006" s="4" t="str">
        <f t="shared" si="31"/>
        <v>TCU-WS</v>
      </c>
      <c r="AC1006" s="4"/>
      <c r="AD1006" s="4"/>
      <c r="AE1006" s="4"/>
      <c r="AF1006" s="4"/>
      <c r="AG1006" s="4"/>
    </row>
    <row r="1007" spans="1:33" x14ac:dyDescent="0.25">
      <c r="A1007" s="57">
        <v>42256.430185069446</v>
      </c>
      <c r="B1007" s="32" t="s">
        <v>22</v>
      </c>
      <c r="C1007" s="32" t="s">
        <v>5479</v>
      </c>
      <c r="D1007" s="32" t="s">
        <v>5480</v>
      </c>
      <c r="E1007" s="32" t="s">
        <v>6995</v>
      </c>
      <c r="F1007" s="32" t="s">
        <v>6996</v>
      </c>
      <c r="G1007" s="32" t="s">
        <v>2080</v>
      </c>
      <c r="H1007" s="32" t="s">
        <v>2081</v>
      </c>
      <c r="I1007" s="32" t="s">
        <v>2006</v>
      </c>
      <c r="J1007" s="35">
        <v>0</v>
      </c>
      <c r="K1007" s="35">
        <v>86.36</v>
      </c>
      <c r="L1007" s="35">
        <v>0</v>
      </c>
      <c r="M1007" s="35">
        <v>0</v>
      </c>
      <c r="N1007" s="32" t="s">
        <v>19</v>
      </c>
      <c r="O1007" s="32" t="s">
        <v>24</v>
      </c>
      <c r="P1007" s="32">
        <v>1</v>
      </c>
      <c r="Q1007" s="32"/>
      <c r="R1007" s="39">
        <f t="shared" si="30"/>
        <v>1509</v>
      </c>
      <c r="S1007" s="5" t="s">
        <v>51</v>
      </c>
      <c r="T1007" s="5" t="s">
        <v>64</v>
      </c>
      <c r="U1007" s="2"/>
      <c r="V1007" s="2" t="str">
        <f>IF($J1007+$L1007=0,"nil",IF(OR($B1007="TCU-WS",$B1007=""),"non comm",IF(OR($G1007="contract_cover",$H1007="fixed price"),VLOOKUP($I1007,'[1]mapping 2015'!$A:$B,2,FALSE),VLOOKUP($G1007,'[1]mapping 2015'!$A:$B,2,FALSE))))</f>
        <v>nil</v>
      </c>
      <c r="W1007" s="37">
        <f>IF(OR(V1007="non comm",V1007="nil",J1007=0),0,IF(V1007="SBM 2.1 IIPS",J1007*VLOOKUP(N1007,'[2]NGP%'!$C:$D,2,FALSE),J1007*SUMIFS('[2]NGP%'!$D:$D,'[2]NGP%'!$A:$A,V1007,'[2]NGP%'!$B:$B,AA1007)))</f>
        <v>0</v>
      </c>
      <c r="X1007" s="37">
        <f>IF(OR(V1007="non comm",V1007="nil",J1007=0),0,IF(V1007="SBM 2.1 IIPS",J1007*VLOOKUP(N1007,'[2]NGP%'!$C:$E,3,FALSE),J1007*SUMIFS('[2]NGP%'!$E:$E,'[2]NGP%'!$A:$A,V1007,'[2]NGP%'!$B:$B,AA1007)))</f>
        <v>0</v>
      </c>
      <c r="Y1007" s="32"/>
      <c r="Z1007" s="54" t="str">
        <f>IF(MID(H1007,1,4)="Item","Nil",IF(G1007="contract_cover",VLOOKUP(I1007,'svc type'!C:D,2,FALSE),VLOOKUP(G1007,'svc type'!A:D,4,FALSE)))</f>
        <v>Part</v>
      </c>
      <c r="AA1007" s="4" t="str">
        <f>IF(B1007="","",VLOOKUP(B1007,Sector!C:D,2,FALSE))</f>
        <v>OTH</v>
      </c>
      <c r="AB1007" s="4" t="str">
        <f t="shared" si="31"/>
        <v>TCU-WS</v>
      </c>
      <c r="AC1007" s="4"/>
      <c r="AD1007" s="4"/>
      <c r="AE1007" s="4"/>
      <c r="AF1007" s="4"/>
      <c r="AG1007" s="4"/>
    </row>
    <row r="1008" spans="1:33" x14ac:dyDescent="0.25">
      <c r="A1008" s="57">
        <v>42256.430185069446</v>
      </c>
      <c r="B1008" s="32" t="s">
        <v>22</v>
      </c>
      <c r="C1008" s="32" t="s">
        <v>5479</v>
      </c>
      <c r="D1008" s="32" t="s">
        <v>5480</v>
      </c>
      <c r="E1008" s="32" t="s">
        <v>6995</v>
      </c>
      <c r="F1008" s="32" t="s">
        <v>6996</v>
      </c>
      <c r="G1008" s="32" t="s">
        <v>35</v>
      </c>
      <c r="H1008" s="32" t="s">
        <v>38</v>
      </c>
      <c r="I1008" s="32" t="s">
        <v>2006</v>
      </c>
      <c r="J1008" s="35">
        <v>0</v>
      </c>
      <c r="K1008" s="35">
        <v>0</v>
      </c>
      <c r="L1008" s="35">
        <v>0</v>
      </c>
      <c r="M1008" s="35">
        <v>24.26</v>
      </c>
      <c r="N1008" s="32" t="s">
        <v>19</v>
      </c>
      <c r="O1008" s="32" t="s">
        <v>24</v>
      </c>
      <c r="P1008" s="32">
        <v>1</v>
      </c>
      <c r="Q1008" s="32"/>
      <c r="R1008" s="39">
        <f t="shared" si="30"/>
        <v>1509</v>
      </c>
      <c r="S1008" s="5" t="s">
        <v>51</v>
      </c>
      <c r="T1008" s="5" t="s">
        <v>64</v>
      </c>
      <c r="U1008" s="2"/>
      <c r="V1008" s="2" t="str">
        <f>IF($J1008+$L1008=0,"nil",IF(OR($B1008="TCU-WS",$B1008=""),"non comm",IF(OR($G1008="contract_cover",$H1008="fixed price"),VLOOKUP($I1008,'[1]mapping 2015'!$A:$B,2,FALSE),VLOOKUP($G1008,'[1]mapping 2015'!$A:$B,2,FALSE))))</f>
        <v>nil</v>
      </c>
      <c r="W1008" s="37">
        <f>IF(OR(V1008="non comm",V1008="nil",J1008=0),0,IF(V1008="SBM 2.1 IIPS",J1008*VLOOKUP(N1008,'[2]NGP%'!$C:$D,2,FALSE),J1008*SUMIFS('[2]NGP%'!$D:$D,'[2]NGP%'!$A:$A,V1008,'[2]NGP%'!$B:$B,AA1008)))</f>
        <v>0</v>
      </c>
      <c r="X1008" s="37">
        <f>IF(OR(V1008="non comm",V1008="nil",J1008=0),0,IF(V1008="SBM 2.1 IIPS",J1008*VLOOKUP(N1008,'[2]NGP%'!$C:$E,3,FALSE),J1008*SUMIFS('[2]NGP%'!$E:$E,'[2]NGP%'!$A:$A,V1008,'[2]NGP%'!$B:$B,AA1008)))</f>
        <v>0</v>
      </c>
      <c r="Y1008" s="32"/>
      <c r="Z1008" s="54" t="str">
        <f>IF(MID(H1008,1,4)="Item","Nil",IF(G1008="contract_cover",VLOOKUP(I1008,'svc type'!C:D,2,FALSE),VLOOKUP(G1008,'svc type'!A:D,4,FALSE)))</f>
        <v>Exp</v>
      </c>
      <c r="AA1008" s="4" t="str">
        <f>IF(B1008="","",VLOOKUP(B1008,Sector!C:D,2,FALSE))</f>
        <v>OTH</v>
      </c>
      <c r="AB1008" s="4" t="str">
        <f t="shared" si="31"/>
        <v>TCU-WS</v>
      </c>
      <c r="AC1008" s="4"/>
      <c r="AD1008" s="4"/>
      <c r="AE1008" s="4"/>
      <c r="AF1008" s="4"/>
      <c r="AG1008" s="4"/>
    </row>
    <row r="1009" spans="1:33" x14ac:dyDescent="0.25">
      <c r="A1009" s="57">
        <v>42256.430185069446</v>
      </c>
      <c r="B1009" s="32" t="s">
        <v>22</v>
      </c>
      <c r="C1009" s="32" t="s">
        <v>5479</v>
      </c>
      <c r="D1009" s="32" t="s">
        <v>5480</v>
      </c>
      <c r="E1009" s="32" t="s">
        <v>6995</v>
      </c>
      <c r="F1009" s="32" t="s">
        <v>6996</v>
      </c>
      <c r="G1009" s="32" t="s">
        <v>35</v>
      </c>
      <c r="H1009" s="32" t="s">
        <v>38</v>
      </c>
      <c r="I1009" s="32" t="s">
        <v>2006</v>
      </c>
      <c r="J1009" s="35">
        <v>0</v>
      </c>
      <c r="K1009" s="35">
        <v>0</v>
      </c>
      <c r="L1009" s="35">
        <v>0</v>
      </c>
      <c r="M1009" s="35">
        <v>24.15</v>
      </c>
      <c r="N1009" s="32" t="s">
        <v>19</v>
      </c>
      <c r="O1009" s="32" t="s">
        <v>24</v>
      </c>
      <c r="P1009" s="32">
        <v>1</v>
      </c>
      <c r="Q1009" s="32"/>
      <c r="R1009" s="39">
        <f t="shared" si="30"/>
        <v>1509</v>
      </c>
      <c r="S1009" s="5" t="s">
        <v>51</v>
      </c>
      <c r="T1009" s="5" t="s">
        <v>64</v>
      </c>
      <c r="U1009" s="2"/>
      <c r="V1009" s="2" t="str">
        <f>IF($J1009+$L1009=0,"nil",IF(OR($B1009="TCU-WS",$B1009=""),"non comm",IF(OR($G1009="contract_cover",$H1009="fixed price"),VLOOKUP($I1009,'[1]mapping 2015'!$A:$B,2,FALSE),VLOOKUP($G1009,'[1]mapping 2015'!$A:$B,2,FALSE))))</f>
        <v>nil</v>
      </c>
      <c r="W1009" s="37">
        <f>IF(OR(V1009="non comm",V1009="nil",J1009=0),0,IF(V1009="SBM 2.1 IIPS",J1009*VLOOKUP(N1009,'[2]NGP%'!$C:$D,2,FALSE),J1009*SUMIFS('[2]NGP%'!$D:$D,'[2]NGP%'!$A:$A,V1009,'[2]NGP%'!$B:$B,AA1009)))</f>
        <v>0</v>
      </c>
      <c r="X1009" s="37">
        <f>IF(OR(V1009="non comm",V1009="nil",J1009=0),0,IF(V1009="SBM 2.1 IIPS",J1009*VLOOKUP(N1009,'[2]NGP%'!$C:$E,3,FALSE),J1009*SUMIFS('[2]NGP%'!$E:$E,'[2]NGP%'!$A:$A,V1009,'[2]NGP%'!$B:$B,AA1009)))</f>
        <v>0</v>
      </c>
      <c r="Y1009" s="32"/>
      <c r="Z1009" s="54" t="str">
        <f>IF(MID(H1009,1,4)="Item","Nil",IF(G1009="contract_cover",VLOOKUP(I1009,'svc type'!C:D,2,FALSE),VLOOKUP(G1009,'svc type'!A:D,4,FALSE)))</f>
        <v>Exp</v>
      </c>
      <c r="AA1009" s="4" t="str">
        <f>IF(B1009="","",VLOOKUP(B1009,Sector!C:D,2,FALSE))</f>
        <v>OTH</v>
      </c>
      <c r="AB1009" s="4" t="str">
        <f t="shared" si="31"/>
        <v>TCU-WS</v>
      </c>
      <c r="AC1009" s="4"/>
      <c r="AD1009" s="4"/>
      <c r="AE1009" s="4"/>
      <c r="AF1009" s="4"/>
      <c r="AG1009" s="4"/>
    </row>
    <row r="1010" spans="1:33" x14ac:dyDescent="0.25">
      <c r="A1010" s="57">
        <v>42256.432593252313</v>
      </c>
      <c r="B1010" s="32" t="s">
        <v>22</v>
      </c>
      <c r="C1010" s="32" t="s">
        <v>392</v>
      </c>
      <c r="D1010" s="32" t="s">
        <v>391</v>
      </c>
      <c r="E1010" s="32" t="s">
        <v>6997</v>
      </c>
      <c r="F1010" s="32" t="s">
        <v>6998</v>
      </c>
      <c r="G1010" s="32" t="s">
        <v>25</v>
      </c>
      <c r="H1010" s="32" t="s">
        <v>26</v>
      </c>
      <c r="I1010" s="32" t="s">
        <v>2006</v>
      </c>
      <c r="J1010" s="35">
        <v>0</v>
      </c>
      <c r="K1010" s="35">
        <v>0</v>
      </c>
      <c r="L1010" s="35">
        <v>0</v>
      </c>
      <c r="M1010" s="35">
        <v>0</v>
      </c>
      <c r="N1010" s="32" t="s">
        <v>19</v>
      </c>
      <c r="O1010" s="32" t="s">
        <v>27</v>
      </c>
      <c r="P1010" s="32">
        <v>9</v>
      </c>
      <c r="Q1010" s="32"/>
      <c r="R1010" s="39">
        <f t="shared" si="30"/>
        <v>1509</v>
      </c>
      <c r="S1010" s="5" t="s">
        <v>51</v>
      </c>
      <c r="T1010" s="5" t="s">
        <v>64</v>
      </c>
      <c r="U1010" s="2"/>
      <c r="V1010" s="2" t="str">
        <f>IF($J1010+$L1010=0,"nil",IF(OR($B1010="TCU-WS",$B1010=""),"non comm",IF(OR($G1010="contract_cover",$H1010="fixed price"),VLOOKUP($I1010,'[1]mapping 2015'!$A:$B,2,FALSE),VLOOKUP($G1010,'[1]mapping 2015'!$A:$B,2,FALSE))))</f>
        <v>nil</v>
      </c>
      <c r="W1010" s="37">
        <f>IF(OR(V1010="non comm",V1010="nil",J1010=0),0,IF(V1010="SBM 2.1 IIPS",J1010*VLOOKUP(N1010,'[2]NGP%'!$C:$D,2,FALSE),J1010*SUMIFS('[2]NGP%'!$D:$D,'[2]NGP%'!$A:$A,V1010,'[2]NGP%'!$B:$B,AA1010)))</f>
        <v>0</v>
      </c>
      <c r="X1010" s="37">
        <f>IF(OR(V1010="non comm",V1010="nil",J1010=0),0,IF(V1010="SBM 2.1 IIPS",J1010*VLOOKUP(N1010,'[2]NGP%'!$C:$E,3,FALSE),J1010*SUMIFS('[2]NGP%'!$E:$E,'[2]NGP%'!$A:$A,V1010,'[2]NGP%'!$B:$B,AA1010)))</f>
        <v>0</v>
      </c>
      <c r="Y1010" s="32"/>
      <c r="Z1010" s="54" t="str">
        <f>IF(MID(H1010,1,4)="Item","Nil",IF(G1010="contract_cover",VLOOKUP(I1010,'svc type'!C:D,2,FALSE),VLOOKUP(G1010,'svc type'!A:D,4,FALSE)))</f>
        <v>IIPS</v>
      </c>
      <c r="AA1010" s="4" t="str">
        <f>IF(B1010="","",VLOOKUP(B1010,Sector!C:D,2,FALSE))</f>
        <v>OTH</v>
      </c>
      <c r="AB1010" s="4" t="str">
        <f t="shared" si="31"/>
        <v>TCU-WS</v>
      </c>
      <c r="AC1010" s="4"/>
      <c r="AD1010" s="4"/>
      <c r="AE1010" s="4"/>
      <c r="AF1010" s="4"/>
      <c r="AG1010" s="4"/>
    </row>
    <row r="1011" spans="1:33" x14ac:dyDescent="0.25">
      <c r="A1011" s="57">
        <v>42256.432593252313</v>
      </c>
      <c r="B1011" s="32" t="s">
        <v>22</v>
      </c>
      <c r="C1011" s="32" t="s">
        <v>392</v>
      </c>
      <c r="D1011" s="32" t="s">
        <v>391</v>
      </c>
      <c r="E1011" s="32" t="s">
        <v>6997</v>
      </c>
      <c r="F1011" s="32" t="s">
        <v>6998</v>
      </c>
      <c r="G1011" s="32" t="s">
        <v>380</v>
      </c>
      <c r="H1011" s="32" t="s">
        <v>379</v>
      </c>
      <c r="I1011" s="32" t="s">
        <v>2006</v>
      </c>
      <c r="J1011" s="35">
        <v>0</v>
      </c>
      <c r="K1011" s="35">
        <v>0</v>
      </c>
      <c r="L1011" s="35">
        <v>0</v>
      </c>
      <c r="M1011" s="35">
        <v>0.5</v>
      </c>
      <c r="N1011" s="32" t="s">
        <v>19</v>
      </c>
      <c r="O1011" s="32" t="s">
        <v>27</v>
      </c>
      <c r="P1011" s="32">
        <v>1</v>
      </c>
      <c r="Q1011" s="32"/>
      <c r="R1011" s="39">
        <f t="shared" si="30"/>
        <v>1509</v>
      </c>
      <c r="S1011" s="5" t="s">
        <v>51</v>
      </c>
      <c r="T1011" s="5" t="s">
        <v>64</v>
      </c>
      <c r="U1011" s="2"/>
      <c r="V1011" s="2" t="str">
        <f>IF($J1011+$L1011=0,"nil",IF(OR($B1011="TCU-WS",$B1011=""),"non comm",IF(OR($G1011="contract_cover",$H1011="fixed price"),VLOOKUP($I1011,'[1]mapping 2015'!$A:$B,2,FALSE),VLOOKUP($G1011,'[1]mapping 2015'!$A:$B,2,FALSE))))</f>
        <v>nil</v>
      </c>
      <c r="W1011" s="37">
        <f>IF(OR(V1011="non comm",V1011="nil",J1011=0),0,IF(V1011="SBM 2.1 IIPS",J1011*VLOOKUP(N1011,'[2]NGP%'!$C:$D,2,FALSE),J1011*SUMIFS('[2]NGP%'!$D:$D,'[2]NGP%'!$A:$A,V1011,'[2]NGP%'!$B:$B,AA1011)))</f>
        <v>0</v>
      </c>
      <c r="X1011" s="37">
        <f>IF(OR(V1011="non comm",V1011="nil",J1011=0),0,IF(V1011="SBM 2.1 IIPS",J1011*VLOOKUP(N1011,'[2]NGP%'!$C:$E,3,FALSE),J1011*SUMIFS('[2]NGP%'!$E:$E,'[2]NGP%'!$A:$A,V1011,'[2]NGP%'!$B:$B,AA1011)))</f>
        <v>0</v>
      </c>
      <c r="Y1011" s="32"/>
      <c r="Z1011" s="54" t="str">
        <f>IF(MID(H1011,1,4)="Item","Nil",IF(G1011="contract_cover",VLOOKUP(I1011,'svc type'!C:D,2,FALSE),VLOOKUP(G1011,'svc type'!A:D,4,FALSE)))</f>
        <v>Exp</v>
      </c>
      <c r="AA1011" s="4" t="str">
        <f>IF(B1011="","",VLOOKUP(B1011,Sector!C:D,2,FALSE))</f>
        <v>OTH</v>
      </c>
      <c r="AB1011" s="4" t="str">
        <f t="shared" si="31"/>
        <v>TCU-WS</v>
      </c>
      <c r="AC1011" s="4"/>
      <c r="AD1011" s="4"/>
      <c r="AE1011" s="4"/>
      <c r="AF1011" s="4"/>
      <c r="AG1011" s="4"/>
    </row>
    <row r="1012" spans="1:33" x14ac:dyDescent="0.25">
      <c r="A1012" s="57">
        <v>42256.432593252313</v>
      </c>
      <c r="B1012" s="32" t="s">
        <v>22</v>
      </c>
      <c r="C1012" s="32" t="s">
        <v>392</v>
      </c>
      <c r="D1012" s="32" t="s">
        <v>391</v>
      </c>
      <c r="E1012" s="32" t="s">
        <v>6997</v>
      </c>
      <c r="F1012" s="32" t="s">
        <v>6998</v>
      </c>
      <c r="G1012" s="32" t="s">
        <v>380</v>
      </c>
      <c r="H1012" s="32" t="s">
        <v>379</v>
      </c>
      <c r="I1012" s="32" t="s">
        <v>2006</v>
      </c>
      <c r="J1012" s="35">
        <v>0</v>
      </c>
      <c r="K1012" s="35">
        <v>0</v>
      </c>
      <c r="L1012" s="35">
        <v>0</v>
      </c>
      <c r="M1012" s="35">
        <v>1</v>
      </c>
      <c r="N1012" s="32" t="s">
        <v>19</v>
      </c>
      <c r="O1012" s="32" t="s">
        <v>27</v>
      </c>
      <c r="P1012" s="32">
        <v>1</v>
      </c>
      <c r="Q1012" s="32"/>
      <c r="R1012" s="39">
        <f t="shared" si="30"/>
        <v>1509</v>
      </c>
      <c r="S1012" s="5" t="s">
        <v>51</v>
      </c>
      <c r="T1012" s="5" t="s">
        <v>64</v>
      </c>
      <c r="U1012" s="2"/>
      <c r="V1012" s="2" t="str">
        <f>IF($J1012+$L1012=0,"nil",IF(OR($B1012="TCU-WS",$B1012=""),"non comm",IF(OR($G1012="contract_cover",$H1012="fixed price"),VLOOKUP($I1012,'[1]mapping 2015'!$A:$B,2,FALSE),VLOOKUP($G1012,'[1]mapping 2015'!$A:$B,2,FALSE))))</f>
        <v>nil</v>
      </c>
      <c r="W1012" s="37">
        <f>IF(OR(V1012="non comm",V1012="nil",J1012=0),0,IF(V1012="SBM 2.1 IIPS",J1012*VLOOKUP(N1012,'[2]NGP%'!$C:$D,2,FALSE),J1012*SUMIFS('[2]NGP%'!$D:$D,'[2]NGP%'!$A:$A,V1012,'[2]NGP%'!$B:$B,AA1012)))</f>
        <v>0</v>
      </c>
      <c r="X1012" s="37">
        <f>IF(OR(V1012="non comm",V1012="nil",J1012=0),0,IF(V1012="SBM 2.1 IIPS",J1012*VLOOKUP(N1012,'[2]NGP%'!$C:$E,3,FALSE),J1012*SUMIFS('[2]NGP%'!$E:$E,'[2]NGP%'!$A:$A,V1012,'[2]NGP%'!$B:$B,AA1012)))</f>
        <v>0</v>
      </c>
      <c r="Y1012" s="32"/>
      <c r="Z1012" s="54" t="str">
        <f>IF(MID(H1012,1,4)="Item","Nil",IF(G1012="contract_cover",VLOOKUP(I1012,'svc type'!C:D,2,FALSE),VLOOKUP(G1012,'svc type'!A:D,4,FALSE)))</f>
        <v>Exp</v>
      </c>
      <c r="AA1012" s="4" t="str">
        <f>IF(B1012="","",VLOOKUP(B1012,Sector!C:D,2,FALSE))</f>
        <v>OTH</v>
      </c>
      <c r="AB1012" s="4" t="str">
        <f t="shared" si="31"/>
        <v>TCU-WS</v>
      </c>
      <c r="AC1012" s="4"/>
      <c r="AD1012" s="4"/>
      <c r="AE1012" s="4"/>
      <c r="AF1012" s="4"/>
      <c r="AG1012" s="4"/>
    </row>
    <row r="1013" spans="1:33" x14ac:dyDescent="0.25">
      <c r="A1013" s="57">
        <v>42256.432593252313</v>
      </c>
      <c r="B1013" s="32" t="s">
        <v>22</v>
      </c>
      <c r="C1013" s="32" t="s">
        <v>392</v>
      </c>
      <c r="D1013" s="32" t="s">
        <v>391</v>
      </c>
      <c r="E1013" s="32" t="s">
        <v>6997</v>
      </c>
      <c r="F1013" s="32" t="s">
        <v>6998</v>
      </c>
      <c r="G1013" s="32" t="s">
        <v>380</v>
      </c>
      <c r="H1013" s="32" t="s">
        <v>379</v>
      </c>
      <c r="I1013" s="32" t="s">
        <v>2006</v>
      </c>
      <c r="J1013" s="35">
        <v>0</v>
      </c>
      <c r="K1013" s="35">
        <v>0</v>
      </c>
      <c r="L1013" s="35">
        <v>0</v>
      </c>
      <c r="M1013" s="35">
        <v>0.5</v>
      </c>
      <c r="N1013" s="32" t="s">
        <v>19</v>
      </c>
      <c r="O1013" s="32" t="s">
        <v>27</v>
      </c>
      <c r="P1013" s="32">
        <v>1</v>
      </c>
      <c r="Q1013" s="32"/>
      <c r="R1013" s="39">
        <f t="shared" si="30"/>
        <v>1509</v>
      </c>
      <c r="S1013" s="5" t="s">
        <v>51</v>
      </c>
      <c r="T1013" s="5" t="s">
        <v>64</v>
      </c>
      <c r="U1013" s="2"/>
      <c r="V1013" s="2" t="str">
        <f>IF($J1013+$L1013=0,"nil",IF(OR($B1013="TCU-WS",$B1013=""),"non comm",IF(OR($G1013="contract_cover",$H1013="fixed price"),VLOOKUP($I1013,'[1]mapping 2015'!$A:$B,2,FALSE),VLOOKUP($G1013,'[1]mapping 2015'!$A:$B,2,FALSE))))</f>
        <v>nil</v>
      </c>
      <c r="W1013" s="37">
        <f>IF(OR(V1013="non comm",V1013="nil",J1013=0),0,IF(V1013="SBM 2.1 IIPS",J1013*VLOOKUP(N1013,'[2]NGP%'!$C:$D,2,FALSE),J1013*SUMIFS('[2]NGP%'!$D:$D,'[2]NGP%'!$A:$A,V1013,'[2]NGP%'!$B:$B,AA1013)))</f>
        <v>0</v>
      </c>
      <c r="X1013" s="37">
        <f>IF(OR(V1013="non comm",V1013="nil",J1013=0),0,IF(V1013="SBM 2.1 IIPS",J1013*VLOOKUP(N1013,'[2]NGP%'!$C:$E,3,FALSE),J1013*SUMIFS('[2]NGP%'!$E:$E,'[2]NGP%'!$A:$A,V1013,'[2]NGP%'!$B:$B,AA1013)))</f>
        <v>0</v>
      </c>
      <c r="Y1013" s="32"/>
      <c r="Z1013" s="54" t="str">
        <f>IF(MID(H1013,1,4)="Item","Nil",IF(G1013="contract_cover",VLOOKUP(I1013,'svc type'!C:D,2,FALSE),VLOOKUP(G1013,'svc type'!A:D,4,FALSE)))</f>
        <v>Exp</v>
      </c>
      <c r="AA1013" s="4" t="str">
        <f>IF(B1013="","",VLOOKUP(B1013,Sector!C:D,2,FALSE))</f>
        <v>OTH</v>
      </c>
      <c r="AB1013" s="4" t="str">
        <f t="shared" si="31"/>
        <v>TCU-WS</v>
      </c>
      <c r="AC1013" s="4"/>
      <c r="AD1013" s="4"/>
      <c r="AE1013" s="4"/>
      <c r="AF1013" s="4"/>
      <c r="AG1013" s="4"/>
    </row>
    <row r="1014" spans="1:33" x14ac:dyDescent="0.25">
      <c r="A1014" s="57">
        <v>42256.432593252313</v>
      </c>
      <c r="B1014" s="32" t="s">
        <v>22</v>
      </c>
      <c r="C1014" s="32" t="s">
        <v>392</v>
      </c>
      <c r="D1014" s="32" t="s">
        <v>391</v>
      </c>
      <c r="E1014" s="32" t="s">
        <v>6997</v>
      </c>
      <c r="F1014" s="32" t="s">
        <v>6998</v>
      </c>
      <c r="G1014" s="32" t="s">
        <v>380</v>
      </c>
      <c r="H1014" s="32" t="s">
        <v>379</v>
      </c>
      <c r="I1014" s="32" t="s">
        <v>2006</v>
      </c>
      <c r="J1014" s="35">
        <v>0</v>
      </c>
      <c r="K1014" s="35">
        <v>0</v>
      </c>
      <c r="L1014" s="35">
        <v>0</v>
      </c>
      <c r="M1014" s="35">
        <v>2</v>
      </c>
      <c r="N1014" s="32" t="s">
        <v>19</v>
      </c>
      <c r="O1014" s="32" t="s">
        <v>27</v>
      </c>
      <c r="P1014" s="32">
        <v>1</v>
      </c>
      <c r="Q1014" s="32"/>
      <c r="R1014" s="39">
        <f t="shared" si="30"/>
        <v>1509</v>
      </c>
      <c r="S1014" s="5" t="s">
        <v>51</v>
      </c>
      <c r="T1014" s="5" t="s">
        <v>64</v>
      </c>
      <c r="U1014" s="2"/>
      <c r="V1014" s="2" t="str">
        <f>IF($J1014+$L1014=0,"nil",IF(OR($B1014="TCU-WS",$B1014=""),"non comm",IF(OR($G1014="contract_cover",$H1014="fixed price"),VLOOKUP($I1014,'[1]mapping 2015'!$A:$B,2,FALSE),VLOOKUP($G1014,'[1]mapping 2015'!$A:$B,2,FALSE))))</f>
        <v>nil</v>
      </c>
      <c r="W1014" s="37">
        <f>IF(OR(V1014="non comm",V1014="nil",J1014=0),0,IF(V1014="SBM 2.1 IIPS",J1014*VLOOKUP(N1014,'[2]NGP%'!$C:$D,2,FALSE),J1014*SUMIFS('[2]NGP%'!$D:$D,'[2]NGP%'!$A:$A,V1014,'[2]NGP%'!$B:$B,AA1014)))</f>
        <v>0</v>
      </c>
      <c r="X1014" s="37">
        <f>IF(OR(V1014="non comm",V1014="nil",J1014=0),0,IF(V1014="SBM 2.1 IIPS",J1014*VLOOKUP(N1014,'[2]NGP%'!$C:$E,3,FALSE),J1014*SUMIFS('[2]NGP%'!$E:$E,'[2]NGP%'!$A:$A,V1014,'[2]NGP%'!$B:$B,AA1014)))</f>
        <v>0</v>
      </c>
      <c r="Y1014" s="32"/>
      <c r="Z1014" s="54" t="str">
        <f>IF(MID(H1014,1,4)="Item","Nil",IF(G1014="contract_cover",VLOOKUP(I1014,'svc type'!C:D,2,FALSE),VLOOKUP(G1014,'svc type'!A:D,4,FALSE)))</f>
        <v>Exp</v>
      </c>
      <c r="AA1014" s="4" t="str">
        <f>IF(B1014="","",VLOOKUP(B1014,Sector!C:D,2,FALSE))</f>
        <v>OTH</v>
      </c>
      <c r="AB1014" s="4" t="str">
        <f t="shared" si="31"/>
        <v>TCU-WS</v>
      </c>
      <c r="AC1014" s="4"/>
      <c r="AD1014" s="4"/>
      <c r="AE1014" s="4"/>
      <c r="AF1014" s="4"/>
      <c r="AG1014" s="4"/>
    </row>
    <row r="1015" spans="1:33" x14ac:dyDescent="0.25">
      <c r="A1015" s="57">
        <v>42256.432593252313</v>
      </c>
      <c r="B1015" s="32" t="s">
        <v>22</v>
      </c>
      <c r="C1015" s="32" t="s">
        <v>392</v>
      </c>
      <c r="D1015" s="32" t="s">
        <v>391</v>
      </c>
      <c r="E1015" s="32" t="s">
        <v>6997</v>
      </c>
      <c r="F1015" s="32" t="s">
        <v>6998</v>
      </c>
      <c r="G1015" s="32" t="s">
        <v>380</v>
      </c>
      <c r="H1015" s="32" t="s">
        <v>379</v>
      </c>
      <c r="I1015" s="32" t="s">
        <v>2006</v>
      </c>
      <c r="J1015" s="35">
        <v>0</v>
      </c>
      <c r="K1015" s="35">
        <v>0</v>
      </c>
      <c r="L1015" s="35">
        <v>0</v>
      </c>
      <c r="M1015" s="35">
        <v>0.5</v>
      </c>
      <c r="N1015" s="32" t="s">
        <v>19</v>
      </c>
      <c r="O1015" s="32" t="s">
        <v>27</v>
      </c>
      <c r="P1015" s="32">
        <v>1</v>
      </c>
      <c r="Q1015" s="32"/>
      <c r="R1015" s="39">
        <f t="shared" si="30"/>
        <v>1509</v>
      </c>
      <c r="S1015" s="5" t="s">
        <v>51</v>
      </c>
      <c r="T1015" s="5" t="s">
        <v>64</v>
      </c>
      <c r="U1015" s="2"/>
      <c r="V1015" s="2" t="str">
        <f>IF($J1015+$L1015=0,"nil",IF(OR($B1015="TCU-WS",$B1015=""),"non comm",IF(OR($G1015="contract_cover",$H1015="fixed price"),VLOOKUP($I1015,'[1]mapping 2015'!$A:$B,2,FALSE),VLOOKUP($G1015,'[1]mapping 2015'!$A:$B,2,FALSE))))</f>
        <v>nil</v>
      </c>
      <c r="W1015" s="37">
        <f>IF(OR(V1015="non comm",V1015="nil",J1015=0),0,IF(V1015="SBM 2.1 IIPS",J1015*VLOOKUP(N1015,'[2]NGP%'!$C:$D,2,FALSE),J1015*SUMIFS('[2]NGP%'!$D:$D,'[2]NGP%'!$A:$A,V1015,'[2]NGP%'!$B:$B,AA1015)))</f>
        <v>0</v>
      </c>
      <c r="X1015" s="37">
        <f>IF(OR(V1015="non comm",V1015="nil",J1015=0),0,IF(V1015="SBM 2.1 IIPS",J1015*VLOOKUP(N1015,'[2]NGP%'!$C:$E,3,FALSE),J1015*SUMIFS('[2]NGP%'!$E:$E,'[2]NGP%'!$A:$A,V1015,'[2]NGP%'!$B:$B,AA1015)))</f>
        <v>0</v>
      </c>
      <c r="Y1015" s="32"/>
      <c r="Z1015" s="54" t="str">
        <f>IF(MID(H1015,1,4)="Item","Nil",IF(G1015="contract_cover",VLOOKUP(I1015,'svc type'!C:D,2,FALSE),VLOOKUP(G1015,'svc type'!A:D,4,FALSE)))</f>
        <v>Exp</v>
      </c>
      <c r="AA1015" s="4" t="str">
        <f>IF(B1015="","",VLOOKUP(B1015,Sector!C:D,2,FALSE))</f>
        <v>OTH</v>
      </c>
      <c r="AB1015" s="4" t="str">
        <f t="shared" si="31"/>
        <v>TCU-WS</v>
      </c>
      <c r="AC1015" s="4"/>
      <c r="AD1015" s="4"/>
      <c r="AE1015" s="4"/>
      <c r="AF1015" s="4"/>
      <c r="AG1015" s="4"/>
    </row>
    <row r="1016" spans="1:33" x14ac:dyDescent="0.25">
      <c r="A1016" s="57">
        <v>42256.432593252313</v>
      </c>
      <c r="B1016" s="32" t="s">
        <v>22</v>
      </c>
      <c r="C1016" s="32" t="s">
        <v>392</v>
      </c>
      <c r="D1016" s="32" t="s">
        <v>391</v>
      </c>
      <c r="E1016" s="32" t="s">
        <v>6997</v>
      </c>
      <c r="F1016" s="32" t="s">
        <v>6998</v>
      </c>
      <c r="G1016" s="32" t="s">
        <v>380</v>
      </c>
      <c r="H1016" s="32" t="s">
        <v>379</v>
      </c>
      <c r="I1016" s="32" t="s">
        <v>2006</v>
      </c>
      <c r="J1016" s="35">
        <v>0</v>
      </c>
      <c r="K1016" s="35">
        <v>0</v>
      </c>
      <c r="L1016" s="35">
        <v>0</v>
      </c>
      <c r="M1016" s="35">
        <v>2</v>
      </c>
      <c r="N1016" s="32" t="s">
        <v>19</v>
      </c>
      <c r="O1016" s="32" t="s">
        <v>27</v>
      </c>
      <c r="P1016" s="32">
        <v>1</v>
      </c>
      <c r="Q1016" s="32"/>
      <c r="R1016" s="39">
        <f t="shared" si="30"/>
        <v>1509</v>
      </c>
      <c r="S1016" s="5" t="s">
        <v>51</v>
      </c>
      <c r="T1016" s="5" t="s">
        <v>64</v>
      </c>
      <c r="U1016" s="2"/>
      <c r="V1016" s="2" t="str">
        <f>IF($J1016+$L1016=0,"nil",IF(OR($B1016="TCU-WS",$B1016=""),"non comm",IF(OR($G1016="contract_cover",$H1016="fixed price"),VLOOKUP($I1016,'[1]mapping 2015'!$A:$B,2,FALSE),VLOOKUP($G1016,'[1]mapping 2015'!$A:$B,2,FALSE))))</f>
        <v>nil</v>
      </c>
      <c r="W1016" s="37">
        <f>IF(OR(V1016="non comm",V1016="nil",J1016=0),0,IF(V1016="SBM 2.1 IIPS",J1016*VLOOKUP(N1016,'[2]NGP%'!$C:$D,2,FALSE),J1016*SUMIFS('[2]NGP%'!$D:$D,'[2]NGP%'!$A:$A,V1016,'[2]NGP%'!$B:$B,AA1016)))</f>
        <v>0</v>
      </c>
      <c r="X1016" s="37">
        <f>IF(OR(V1016="non comm",V1016="nil",J1016=0),0,IF(V1016="SBM 2.1 IIPS",J1016*VLOOKUP(N1016,'[2]NGP%'!$C:$E,3,FALSE),J1016*SUMIFS('[2]NGP%'!$E:$E,'[2]NGP%'!$A:$A,V1016,'[2]NGP%'!$B:$B,AA1016)))</f>
        <v>0</v>
      </c>
      <c r="Y1016" s="32"/>
      <c r="Z1016" s="54" t="str">
        <f>IF(MID(H1016,1,4)="Item","Nil",IF(G1016="contract_cover",VLOOKUP(I1016,'svc type'!C:D,2,FALSE),VLOOKUP(G1016,'svc type'!A:D,4,FALSE)))</f>
        <v>Exp</v>
      </c>
      <c r="AA1016" s="4" t="str">
        <f>IF(B1016="","",VLOOKUP(B1016,Sector!C:D,2,FALSE))</f>
        <v>OTH</v>
      </c>
      <c r="AB1016" s="4" t="str">
        <f t="shared" si="31"/>
        <v>TCU-WS</v>
      </c>
      <c r="AC1016" s="4"/>
      <c r="AD1016" s="4"/>
      <c r="AE1016" s="4"/>
      <c r="AF1016" s="4"/>
      <c r="AG1016" s="4"/>
    </row>
    <row r="1017" spans="1:33" x14ac:dyDescent="0.25">
      <c r="A1017" s="57">
        <v>42256.432593252313</v>
      </c>
      <c r="B1017" s="32" t="s">
        <v>22</v>
      </c>
      <c r="C1017" s="32" t="s">
        <v>392</v>
      </c>
      <c r="D1017" s="32" t="s">
        <v>391</v>
      </c>
      <c r="E1017" s="32" t="s">
        <v>6997</v>
      </c>
      <c r="F1017" s="32" t="s">
        <v>6998</v>
      </c>
      <c r="G1017" s="32" t="s">
        <v>380</v>
      </c>
      <c r="H1017" s="32" t="s">
        <v>379</v>
      </c>
      <c r="I1017" s="32" t="s">
        <v>2006</v>
      </c>
      <c r="J1017" s="35">
        <v>0</v>
      </c>
      <c r="K1017" s="35">
        <v>0</v>
      </c>
      <c r="L1017" s="35">
        <v>0</v>
      </c>
      <c r="M1017" s="35">
        <v>1</v>
      </c>
      <c r="N1017" s="32" t="s">
        <v>19</v>
      </c>
      <c r="O1017" s="32" t="s">
        <v>27</v>
      </c>
      <c r="P1017" s="32">
        <v>1</v>
      </c>
      <c r="Q1017" s="32"/>
      <c r="R1017" s="39">
        <f t="shared" si="30"/>
        <v>1509</v>
      </c>
      <c r="S1017" s="5" t="s">
        <v>51</v>
      </c>
      <c r="T1017" s="5" t="s">
        <v>64</v>
      </c>
      <c r="U1017" s="2"/>
      <c r="V1017" s="2" t="str">
        <f>IF($J1017+$L1017=0,"nil",IF(OR($B1017="TCU-WS",$B1017=""),"non comm",IF(OR($G1017="contract_cover",$H1017="fixed price"),VLOOKUP($I1017,'[1]mapping 2015'!$A:$B,2,FALSE),VLOOKUP($G1017,'[1]mapping 2015'!$A:$B,2,FALSE))))</f>
        <v>nil</v>
      </c>
      <c r="W1017" s="37">
        <f>IF(OR(V1017="non comm",V1017="nil",J1017=0),0,IF(V1017="SBM 2.1 IIPS",J1017*VLOOKUP(N1017,'[2]NGP%'!$C:$D,2,FALSE),J1017*SUMIFS('[2]NGP%'!$D:$D,'[2]NGP%'!$A:$A,V1017,'[2]NGP%'!$B:$B,AA1017)))</f>
        <v>0</v>
      </c>
      <c r="X1017" s="37">
        <f>IF(OR(V1017="non comm",V1017="nil",J1017=0),0,IF(V1017="SBM 2.1 IIPS",J1017*VLOOKUP(N1017,'[2]NGP%'!$C:$E,3,FALSE),J1017*SUMIFS('[2]NGP%'!$E:$E,'[2]NGP%'!$A:$A,V1017,'[2]NGP%'!$B:$B,AA1017)))</f>
        <v>0</v>
      </c>
      <c r="Y1017" s="32"/>
      <c r="Z1017" s="54" t="str">
        <f>IF(MID(H1017,1,4)="Item","Nil",IF(G1017="contract_cover",VLOOKUP(I1017,'svc type'!C:D,2,FALSE),VLOOKUP(G1017,'svc type'!A:D,4,FALSE)))</f>
        <v>Exp</v>
      </c>
      <c r="AA1017" s="4" t="str">
        <f>IF(B1017="","",VLOOKUP(B1017,Sector!C:D,2,FALSE))</f>
        <v>OTH</v>
      </c>
      <c r="AB1017" s="4" t="str">
        <f t="shared" si="31"/>
        <v>TCU-WS</v>
      </c>
      <c r="AC1017" s="4"/>
      <c r="AD1017" s="4"/>
      <c r="AE1017" s="4"/>
      <c r="AF1017" s="4"/>
      <c r="AG1017" s="4"/>
    </row>
    <row r="1018" spans="1:33" x14ac:dyDescent="0.25">
      <c r="A1018" s="57">
        <v>42256.432593252313</v>
      </c>
      <c r="B1018" s="32" t="s">
        <v>22</v>
      </c>
      <c r="C1018" s="32" t="s">
        <v>392</v>
      </c>
      <c r="D1018" s="32" t="s">
        <v>391</v>
      </c>
      <c r="E1018" s="32" t="s">
        <v>6997</v>
      </c>
      <c r="F1018" s="32" t="s">
        <v>6998</v>
      </c>
      <c r="G1018" s="32" t="s">
        <v>380</v>
      </c>
      <c r="H1018" s="32" t="s">
        <v>379</v>
      </c>
      <c r="I1018" s="32" t="s">
        <v>2006</v>
      </c>
      <c r="J1018" s="35">
        <v>0</v>
      </c>
      <c r="K1018" s="35">
        <v>0</v>
      </c>
      <c r="L1018" s="35">
        <v>0</v>
      </c>
      <c r="M1018" s="35">
        <v>6</v>
      </c>
      <c r="N1018" s="32" t="s">
        <v>19</v>
      </c>
      <c r="O1018" s="32" t="s">
        <v>27</v>
      </c>
      <c r="P1018" s="32">
        <v>1</v>
      </c>
      <c r="Q1018" s="32"/>
      <c r="R1018" s="39">
        <f t="shared" si="30"/>
        <v>1509</v>
      </c>
      <c r="S1018" s="5" t="s">
        <v>51</v>
      </c>
      <c r="T1018" s="5" t="s">
        <v>64</v>
      </c>
      <c r="U1018" s="2"/>
      <c r="V1018" s="2" t="str">
        <f>IF($J1018+$L1018=0,"nil",IF(OR($B1018="TCU-WS",$B1018=""),"non comm",IF(OR($G1018="contract_cover",$H1018="fixed price"),VLOOKUP($I1018,'[1]mapping 2015'!$A:$B,2,FALSE),VLOOKUP($G1018,'[1]mapping 2015'!$A:$B,2,FALSE))))</f>
        <v>nil</v>
      </c>
      <c r="W1018" s="37">
        <f>IF(OR(V1018="non comm",V1018="nil",J1018=0),0,IF(V1018="SBM 2.1 IIPS",J1018*VLOOKUP(N1018,'[2]NGP%'!$C:$D,2,FALSE),J1018*SUMIFS('[2]NGP%'!$D:$D,'[2]NGP%'!$A:$A,V1018,'[2]NGP%'!$B:$B,AA1018)))</f>
        <v>0</v>
      </c>
      <c r="X1018" s="37">
        <f>IF(OR(V1018="non comm",V1018="nil",J1018=0),0,IF(V1018="SBM 2.1 IIPS",J1018*VLOOKUP(N1018,'[2]NGP%'!$C:$E,3,FALSE),J1018*SUMIFS('[2]NGP%'!$E:$E,'[2]NGP%'!$A:$A,V1018,'[2]NGP%'!$B:$B,AA1018)))</f>
        <v>0</v>
      </c>
      <c r="Y1018" s="32"/>
      <c r="Z1018" s="54" t="str">
        <f>IF(MID(H1018,1,4)="Item","Nil",IF(G1018="contract_cover",VLOOKUP(I1018,'svc type'!C:D,2,FALSE),VLOOKUP(G1018,'svc type'!A:D,4,FALSE)))</f>
        <v>Exp</v>
      </c>
      <c r="AA1018" s="4" t="str">
        <f>IF(B1018="","",VLOOKUP(B1018,Sector!C:D,2,FALSE))</f>
        <v>OTH</v>
      </c>
      <c r="AB1018" s="4" t="str">
        <f t="shared" si="31"/>
        <v>TCU-WS</v>
      </c>
      <c r="AC1018" s="4"/>
      <c r="AD1018" s="4"/>
      <c r="AE1018" s="4"/>
      <c r="AF1018" s="4"/>
      <c r="AG1018" s="4"/>
    </row>
    <row r="1019" spans="1:33" x14ac:dyDescent="0.25">
      <c r="A1019" s="57">
        <v>42256.432593252313</v>
      </c>
      <c r="B1019" s="32" t="s">
        <v>22</v>
      </c>
      <c r="C1019" s="32" t="s">
        <v>392</v>
      </c>
      <c r="D1019" s="32" t="s">
        <v>391</v>
      </c>
      <c r="E1019" s="32" t="s">
        <v>6997</v>
      </c>
      <c r="F1019" s="32" t="s">
        <v>6998</v>
      </c>
      <c r="G1019" s="32" t="s">
        <v>380</v>
      </c>
      <c r="H1019" s="32" t="s">
        <v>379</v>
      </c>
      <c r="I1019" s="32" t="s">
        <v>2006</v>
      </c>
      <c r="J1019" s="35">
        <v>0</v>
      </c>
      <c r="K1019" s="35">
        <v>0</v>
      </c>
      <c r="L1019" s="35">
        <v>0</v>
      </c>
      <c r="M1019" s="35">
        <v>2</v>
      </c>
      <c r="N1019" s="32" t="s">
        <v>19</v>
      </c>
      <c r="O1019" s="32" t="s">
        <v>27</v>
      </c>
      <c r="P1019" s="32">
        <v>1</v>
      </c>
      <c r="Q1019" s="32"/>
      <c r="R1019" s="39">
        <f t="shared" si="30"/>
        <v>1509</v>
      </c>
      <c r="S1019" s="5" t="s">
        <v>51</v>
      </c>
      <c r="T1019" s="5" t="s">
        <v>64</v>
      </c>
      <c r="U1019" s="2"/>
      <c r="V1019" s="2" t="str">
        <f>IF($J1019+$L1019=0,"nil",IF(OR($B1019="TCU-WS",$B1019=""),"non comm",IF(OR($G1019="contract_cover",$H1019="fixed price"),VLOOKUP($I1019,'[1]mapping 2015'!$A:$B,2,FALSE),VLOOKUP($G1019,'[1]mapping 2015'!$A:$B,2,FALSE))))</f>
        <v>nil</v>
      </c>
      <c r="W1019" s="37">
        <f>IF(OR(V1019="non comm",V1019="nil",J1019=0),0,IF(V1019="SBM 2.1 IIPS",J1019*VLOOKUP(N1019,'[2]NGP%'!$C:$D,2,FALSE),J1019*SUMIFS('[2]NGP%'!$D:$D,'[2]NGP%'!$A:$A,V1019,'[2]NGP%'!$B:$B,AA1019)))</f>
        <v>0</v>
      </c>
      <c r="X1019" s="37">
        <f>IF(OR(V1019="non comm",V1019="nil",J1019=0),0,IF(V1019="SBM 2.1 IIPS",J1019*VLOOKUP(N1019,'[2]NGP%'!$C:$E,3,FALSE),J1019*SUMIFS('[2]NGP%'!$E:$E,'[2]NGP%'!$A:$A,V1019,'[2]NGP%'!$B:$B,AA1019)))</f>
        <v>0</v>
      </c>
      <c r="Y1019" s="32"/>
      <c r="Z1019" s="54" t="str">
        <f>IF(MID(H1019,1,4)="Item","Nil",IF(G1019="contract_cover",VLOOKUP(I1019,'svc type'!C:D,2,FALSE),VLOOKUP(G1019,'svc type'!A:D,4,FALSE)))</f>
        <v>Exp</v>
      </c>
      <c r="AA1019" s="4" t="str">
        <f>IF(B1019="","",VLOOKUP(B1019,Sector!C:D,2,FALSE))</f>
        <v>OTH</v>
      </c>
      <c r="AB1019" s="4" t="str">
        <f t="shared" si="31"/>
        <v>TCU-WS</v>
      </c>
      <c r="AC1019" s="4"/>
      <c r="AD1019" s="4"/>
      <c r="AE1019" s="4"/>
      <c r="AF1019" s="4"/>
      <c r="AG1019" s="4"/>
    </row>
    <row r="1020" spans="1:33" x14ac:dyDescent="0.25">
      <c r="A1020" s="57">
        <v>42256.432593252313</v>
      </c>
      <c r="B1020" s="32" t="s">
        <v>22</v>
      </c>
      <c r="C1020" s="32" t="s">
        <v>392</v>
      </c>
      <c r="D1020" s="32" t="s">
        <v>391</v>
      </c>
      <c r="E1020" s="32" t="s">
        <v>6997</v>
      </c>
      <c r="F1020" s="32" t="s">
        <v>6998</v>
      </c>
      <c r="G1020" s="32" t="s">
        <v>380</v>
      </c>
      <c r="H1020" s="32" t="s">
        <v>379</v>
      </c>
      <c r="I1020" s="32" t="s">
        <v>2006</v>
      </c>
      <c r="J1020" s="35">
        <v>0</v>
      </c>
      <c r="K1020" s="35">
        <v>0</v>
      </c>
      <c r="L1020" s="35">
        <v>0</v>
      </c>
      <c r="M1020" s="35">
        <v>0.5</v>
      </c>
      <c r="N1020" s="32" t="s">
        <v>19</v>
      </c>
      <c r="O1020" s="32" t="s">
        <v>27</v>
      </c>
      <c r="P1020" s="32">
        <v>1</v>
      </c>
      <c r="Q1020" s="32"/>
      <c r="R1020" s="39">
        <f t="shared" si="30"/>
        <v>1509</v>
      </c>
      <c r="S1020" s="5" t="s">
        <v>51</v>
      </c>
      <c r="T1020" s="5" t="s">
        <v>64</v>
      </c>
      <c r="U1020" s="2"/>
      <c r="V1020" s="2" t="str">
        <f>IF($J1020+$L1020=0,"nil",IF(OR($B1020="TCU-WS",$B1020=""),"non comm",IF(OR($G1020="contract_cover",$H1020="fixed price"),VLOOKUP($I1020,'[1]mapping 2015'!$A:$B,2,FALSE),VLOOKUP($G1020,'[1]mapping 2015'!$A:$B,2,FALSE))))</f>
        <v>nil</v>
      </c>
      <c r="W1020" s="37">
        <f>IF(OR(V1020="non comm",V1020="nil",J1020=0),0,IF(V1020="SBM 2.1 IIPS",J1020*VLOOKUP(N1020,'[2]NGP%'!$C:$D,2,FALSE),J1020*SUMIFS('[2]NGP%'!$D:$D,'[2]NGP%'!$A:$A,V1020,'[2]NGP%'!$B:$B,AA1020)))</f>
        <v>0</v>
      </c>
      <c r="X1020" s="37">
        <f>IF(OR(V1020="non comm",V1020="nil",J1020=0),0,IF(V1020="SBM 2.1 IIPS",J1020*VLOOKUP(N1020,'[2]NGP%'!$C:$E,3,FALSE),J1020*SUMIFS('[2]NGP%'!$E:$E,'[2]NGP%'!$A:$A,V1020,'[2]NGP%'!$B:$B,AA1020)))</f>
        <v>0</v>
      </c>
      <c r="Y1020" s="32"/>
      <c r="Z1020" s="54" t="str">
        <f>IF(MID(H1020,1,4)="Item","Nil",IF(G1020="contract_cover",VLOOKUP(I1020,'svc type'!C:D,2,FALSE),VLOOKUP(G1020,'svc type'!A:D,4,FALSE)))</f>
        <v>Exp</v>
      </c>
      <c r="AA1020" s="4" t="str">
        <f>IF(B1020="","",VLOOKUP(B1020,Sector!C:D,2,FALSE))</f>
        <v>OTH</v>
      </c>
      <c r="AB1020" s="4" t="str">
        <f t="shared" si="31"/>
        <v>TCU-WS</v>
      </c>
      <c r="AC1020" s="4"/>
      <c r="AD1020" s="4"/>
      <c r="AE1020" s="4"/>
      <c r="AF1020" s="4"/>
      <c r="AG1020" s="4"/>
    </row>
    <row r="1021" spans="1:33" x14ac:dyDescent="0.25">
      <c r="A1021" s="57">
        <v>42256.432593252313</v>
      </c>
      <c r="B1021" s="32" t="s">
        <v>22</v>
      </c>
      <c r="C1021" s="32" t="s">
        <v>392</v>
      </c>
      <c r="D1021" s="32" t="s">
        <v>391</v>
      </c>
      <c r="E1021" s="32" t="s">
        <v>6997</v>
      </c>
      <c r="F1021" s="32" t="s">
        <v>6998</v>
      </c>
      <c r="G1021" s="32" t="s">
        <v>380</v>
      </c>
      <c r="H1021" s="32" t="s">
        <v>379</v>
      </c>
      <c r="I1021" s="32" t="s">
        <v>2006</v>
      </c>
      <c r="J1021" s="35">
        <v>0</v>
      </c>
      <c r="K1021" s="35">
        <v>0</v>
      </c>
      <c r="L1021" s="35">
        <v>0</v>
      </c>
      <c r="M1021" s="35">
        <v>2</v>
      </c>
      <c r="N1021" s="32" t="s">
        <v>19</v>
      </c>
      <c r="O1021" s="32" t="s">
        <v>27</v>
      </c>
      <c r="P1021" s="32">
        <v>1</v>
      </c>
      <c r="Q1021" s="32"/>
      <c r="R1021" s="39">
        <f t="shared" si="30"/>
        <v>1509</v>
      </c>
      <c r="S1021" s="5" t="s">
        <v>51</v>
      </c>
      <c r="T1021" s="5" t="s">
        <v>64</v>
      </c>
      <c r="U1021" s="2"/>
      <c r="V1021" s="2" t="str">
        <f>IF($J1021+$L1021=0,"nil",IF(OR($B1021="TCU-WS",$B1021=""),"non comm",IF(OR($G1021="contract_cover",$H1021="fixed price"),VLOOKUP($I1021,'[1]mapping 2015'!$A:$B,2,FALSE),VLOOKUP($G1021,'[1]mapping 2015'!$A:$B,2,FALSE))))</f>
        <v>nil</v>
      </c>
      <c r="W1021" s="37">
        <f>IF(OR(V1021="non comm",V1021="nil",J1021=0),0,IF(V1021="SBM 2.1 IIPS",J1021*VLOOKUP(N1021,'[2]NGP%'!$C:$D,2,FALSE),J1021*SUMIFS('[2]NGP%'!$D:$D,'[2]NGP%'!$A:$A,V1021,'[2]NGP%'!$B:$B,AA1021)))</f>
        <v>0</v>
      </c>
      <c r="X1021" s="37">
        <f>IF(OR(V1021="non comm",V1021="nil",J1021=0),0,IF(V1021="SBM 2.1 IIPS",J1021*VLOOKUP(N1021,'[2]NGP%'!$C:$E,3,FALSE),J1021*SUMIFS('[2]NGP%'!$E:$E,'[2]NGP%'!$A:$A,V1021,'[2]NGP%'!$B:$B,AA1021)))</f>
        <v>0</v>
      </c>
      <c r="Y1021" s="32"/>
      <c r="Z1021" s="54" t="str">
        <f>IF(MID(H1021,1,4)="Item","Nil",IF(G1021="contract_cover",VLOOKUP(I1021,'svc type'!C:D,2,FALSE),VLOOKUP(G1021,'svc type'!A:D,4,FALSE)))</f>
        <v>Exp</v>
      </c>
      <c r="AA1021" s="4" t="str">
        <f>IF(B1021="","",VLOOKUP(B1021,Sector!C:D,2,FALSE))</f>
        <v>OTH</v>
      </c>
      <c r="AB1021" s="4" t="str">
        <f t="shared" si="31"/>
        <v>TCU-WS</v>
      </c>
      <c r="AC1021" s="4"/>
      <c r="AD1021" s="4"/>
      <c r="AE1021" s="4"/>
      <c r="AF1021" s="4"/>
      <c r="AG1021" s="4"/>
    </row>
    <row r="1022" spans="1:33" x14ac:dyDescent="0.25">
      <c r="A1022" s="57">
        <v>42256.432593252313</v>
      </c>
      <c r="B1022" s="32" t="s">
        <v>22</v>
      </c>
      <c r="C1022" s="32" t="s">
        <v>392</v>
      </c>
      <c r="D1022" s="32" t="s">
        <v>391</v>
      </c>
      <c r="E1022" s="32" t="s">
        <v>6997</v>
      </c>
      <c r="F1022" s="32" t="s">
        <v>6998</v>
      </c>
      <c r="G1022" s="32" t="s">
        <v>380</v>
      </c>
      <c r="H1022" s="32" t="s">
        <v>379</v>
      </c>
      <c r="I1022" s="32" t="s">
        <v>2006</v>
      </c>
      <c r="J1022" s="35">
        <v>0</v>
      </c>
      <c r="K1022" s="35">
        <v>0</v>
      </c>
      <c r="L1022" s="35">
        <v>0</v>
      </c>
      <c r="M1022" s="35">
        <v>2</v>
      </c>
      <c r="N1022" s="32" t="s">
        <v>19</v>
      </c>
      <c r="O1022" s="32" t="s">
        <v>27</v>
      </c>
      <c r="P1022" s="32">
        <v>1</v>
      </c>
      <c r="Q1022" s="32"/>
      <c r="R1022" s="39">
        <f t="shared" si="30"/>
        <v>1509</v>
      </c>
      <c r="S1022" s="5" t="s">
        <v>51</v>
      </c>
      <c r="T1022" s="5" t="s">
        <v>64</v>
      </c>
      <c r="U1022" s="2"/>
      <c r="V1022" s="2" t="str">
        <f>IF($J1022+$L1022=0,"nil",IF(OR($B1022="TCU-WS",$B1022=""),"non comm",IF(OR($G1022="contract_cover",$H1022="fixed price"),VLOOKUP($I1022,'[1]mapping 2015'!$A:$B,2,FALSE),VLOOKUP($G1022,'[1]mapping 2015'!$A:$B,2,FALSE))))</f>
        <v>nil</v>
      </c>
      <c r="W1022" s="37">
        <f>IF(OR(V1022="non comm",V1022="nil",J1022=0),0,IF(V1022="SBM 2.1 IIPS",J1022*VLOOKUP(N1022,'[2]NGP%'!$C:$D,2,FALSE),J1022*SUMIFS('[2]NGP%'!$D:$D,'[2]NGP%'!$A:$A,V1022,'[2]NGP%'!$B:$B,AA1022)))</f>
        <v>0</v>
      </c>
      <c r="X1022" s="37">
        <f>IF(OR(V1022="non comm",V1022="nil",J1022=0),0,IF(V1022="SBM 2.1 IIPS",J1022*VLOOKUP(N1022,'[2]NGP%'!$C:$E,3,FALSE),J1022*SUMIFS('[2]NGP%'!$E:$E,'[2]NGP%'!$A:$A,V1022,'[2]NGP%'!$B:$B,AA1022)))</f>
        <v>0</v>
      </c>
      <c r="Y1022" s="32"/>
      <c r="Z1022" s="54" t="str">
        <f>IF(MID(H1022,1,4)="Item","Nil",IF(G1022="contract_cover",VLOOKUP(I1022,'svc type'!C:D,2,FALSE),VLOOKUP(G1022,'svc type'!A:D,4,FALSE)))</f>
        <v>Exp</v>
      </c>
      <c r="AA1022" s="4" t="str">
        <f>IF(B1022="","",VLOOKUP(B1022,Sector!C:D,2,FALSE))</f>
        <v>OTH</v>
      </c>
      <c r="AB1022" s="4" t="str">
        <f t="shared" si="31"/>
        <v>TCU-WS</v>
      </c>
      <c r="AC1022" s="4"/>
      <c r="AD1022" s="4"/>
      <c r="AE1022" s="4"/>
      <c r="AF1022" s="4"/>
      <c r="AG1022" s="4"/>
    </row>
    <row r="1023" spans="1:33" x14ac:dyDescent="0.25">
      <c r="A1023" s="57">
        <v>42256.432593252313</v>
      </c>
      <c r="B1023" s="32" t="s">
        <v>22</v>
      </c>
      <c r="C1023" s="32" t="s">
        <v>392</v>
      </c>
      <c r="D1023" s="32" t="s">
        <v>391</v>
      </c>
      <c r="E1023" s="32" t="s">
        <v>6997</v>
      </c>
      <c r="F1023" s="32" t="s">
        <v>6998</v>
      </c>
      <c r="G1023" s="32" t="s">
        <v>380</v>
      </c>
      <c r="H1023" s="32" t="s">
        <v>379</v>
      </c>
      <c r="I1023" s="32" t="s">
        <v>2006</v>
      </c>
      <c r="J1023" s="35">
        <v>0</v>
      </c>
      <c r="K1023" s="35">
        <v>0</v>
      </c>
      <c r="L1023" s="35">
        <v>0</v>
      </c>
      <c r="M1023" s="35">
        <v>1</v>
      </c>
      <c r="N1023" s="32" t="s">
        <v>19</v>
      </c>
      <c r="O1023" s="32" t="s">
        <v>27</v>
      </c>
      <c r="P1023" s="32">
        <v>1</v>
      </c>
      <c r="Q1023" s="32"/>
      <c r="R1023" s="39">
        <f t="shared" si="30"/>
        <v>1509</v>
      </c>
      <c r="S1023" s="5" t="s">
        <v>51</v>
      </c>
      <c r="T1023" s="5" t="s">
        <v>64</v>
      </c>
      <c r="U1023" s="2"/>
      <c r="V1023" s="2" t="str">
        <f>IF($J1023+$L1023=0,"nil",IF(OR($B1023="TCU-WS",$B1023=""),"non comm",IF(OR($G1023="contract_cover",$H1023="fixed price"),VLOOKUP($I1023,'[1]mapping 2015'!$A:$B,2,FALSE),VLOOKUP($G1023,'[1]mapping 2015'!$A:$B,2,FALSE))))</f>
        <v>nil</v>
      </c>
      <c r="W1023" s="37">
        <f>IF(OR(V1023="non comm",V1023="nil",J1023=0),0,IF(V1023="SBM 2.1 IIPS",J1023*VLOOKUP(N1023,'[2]NGP%'!$C:$D,2,FALSE),J1023*SUMIFS('[2]NGP%'!$D:$D,'[2]NGP%'!$A:$A,V1023,'[2]NGP%'!$B:$B,AA1023)))</f>
        <v>0</v>
      </c>
      <c r="X1023" s="37">
        <f>IF(OR(V1023="non comm",V1023="nil",J1023=0),0,IF(V1023="SBM 2.1 IIPS",J1023*VLOOKUP(N1023,'[2]NGP%'!$C:$E,3,FALSE),J1023*SUMIFS('[2]NGP%'!$E:$E,'[2]NGP%'!$A:$A,V1023,'[2]NGP%'!$B:$B,AA1023)))</f>
        <v>0</v>
      </c>
      <c r="Y1023" s="32"/>
      <c r="Z1023" s="54" t="str">
        <f>IF(MID(H1023,1,4)="Item","Nil",IF(G1023="contract_cover",VLOOKUP(I1023,'svc type'!C:D,2,FALSE),VLOOKUP(G1023,'svc type'!A:D,4,FALSE)))</f>
        <v>Exp</v>
      </c>
      <c r="AA1023" s="4" t="str">
        <f>IF(B1023="","",VLOOKUP(B1023,Sector!C:D,2,FALSE))</f>
        <v>OTH</v>
      </c>
      <c r="AB1023" s="4" t="str">
        <f t="shared" si="31"/>
        <v>TCU-WS</v>
      </c>
      <c r="AC1023" s="4"/>
      <c r="AD1023" s="4"/>
      <c r="AE1023" s="4"/>
      <c r="AF1023" s="4"/>
      <c r="AG1023" s="4"/>
    </row>
    <row r="1024" spans="1:33" x14ac:dyDescent="0.25">
      <c r="A1024" s="57">
        <v>42256.432593252313</v>
      </c>
      <c r="B1024" s="32" t="s">
        <v>22</v>
      </c>
      <c r="C1024" s="32" t="s">
        <v>392</v>
      </c>
      <c r="D1024" s="32" t="s">
        <v>391</v>
      </c>
      <c r="E1024" s="32" t="s">
        <v>6997</v>
      </c>
      <c r="F1024" s="32" t="s">
        <v>6998</v>
      </c>
      <c r="G1024" s="32" t="s">
        <v>380</v>
      </c>
      <c r="H1024" s="32" t="s">
        <v>379</v>
      </c>
      <c r="I1024" s="32" t="s">
        <v>2006</v>
      </c>
      <c r="J1024" s="35">
        <v>0</v>
      </c>
      <c r="K1024" s="35">
        <v>0</v>
      </c>
      <c r="L1024" s="35">
        <v>0</v>
      </c>
      <c r="M1024" s="35">
        <v>0.5</v>
      </c>
      <c r="N1024" s="32" t="s">
        <v>19</v>
      </c>
      <c r="O1024" s="32" t="s">
        <v>27</v>
      </c>
      <c r="P1024" s="32">
        <v>1</v>
      </c>
      <c r="Q1024" s="32"/>
      <c r="R1024" s="39">
        <f t="shared" si="30"/>
        <v>1509</v>
      </c>
      <c r="S1024" s="5" t="s">
        <v>51</v>
      </c>
      <c r="T1024" s="5" t="s">
        <v>64</v>
      </c>
      <c r="U1024" s="2"/>
      <c r="V1024" s="2" t="str">
        <f>IF($J1024+$L1024=0,"nil",IF(OR($B1024="TCU-WS",$B1024=""),"non comm",IF(OR($G1024="contract_cover",$H1024="fixed price"),VLOOKUP($I1024,'[1]mapping 2015'!$A:$B,2,FALSE),VLOOKUP($G1024,'[1]mapping 2015'!$A:$B,2,FALSE))))</f>
        <v>nil</v>
      </c>
      <c r="W1024" s="37">
        <f>IF(OR(V1024="non comm",V1024="nil",J1024=0),0,IF(V1024="SBM 2.1 IIPS",J1024*VLOOKUP(N1024,'[2]NGP%'!$C:$D,2,FALSE),J1024*SUMIFS('[2]NGP%'!$D:$D,'[2]NGP%'!$A:$A,V1024,'[2]NGP%'!$B:$B,AA1024)))</f>
        <v>0</v>
      </c>
      <c r="X1024" s="37">
        <f>IF(OR(V1024="non comm",V1024="nil",J1024=0),0,IF(V1024="SBM 2.1 IIPS",J1024*VLOOKUP(N1024,'[2]NGP%'!$C:$E,3,FALSE),J1024*SUMIFS('[2]NGP%'!$E:$E,'[2]NGP%'!$A:$A,V1024,'[2]NGP%'!$B:$B,AA1024)))</f>
        <v>0</v>
      </c>
      <c r="Y1024" s="32"/>
      <c r="Z1024" s="54" t="str">
        <f>IF(MID(H1024,1,4)="Item","Nil",IF(G1024="contract_cover",VLOOKUP(I1024,'svc type'!C:D,2,FALSE),VLOOKUP(G1024,'svc type'!A:D,4,FALSE)))</f>
        <v>Exp</v>
      </c>
      <c r="AA1024" s="4" t="str">
        <f>IF(B1024="","",VLOOKUP(B1024,Sector!C:D,2,FALSE))</f>
        <v>OTH</v>
      </c>
      <c r="AB1024" s="4" t="str">
        <f t="shared" si="31"/>
        <v>TCU-WS</v>
      </c>
      <c r="AC1024" s="4"/>
      <c r="AD1024" s="4"/>
      <c r="AE1024" s="4"/>
      <c r="AF1024" s="4"/>
      <c r="AG1024" s="4"/>
    </row>
    <row r="1025" spans="1:33" x14ac:dyDescent="0.25">
      <c r="A1025" s="57">
        <v>42256.432593252313</v>
      </c>
      <c r="B1025" s="32" t="s">
        <v>22</v>
      </c>
      <c r="C1025" s="32" t="s">
        <v>392</v>
      </c>
      <c r="D1025" s="32" t="s">
        <v>391</v>
      </c>
      <c r="E1025" s="32" t="s">
        <v>6997</v>
      </c>
      <c r="F1025" s="32" t="s">
        <v>6998</v>
      </c>
      <c r="G1025" s="32" t="s">
        <v>380</v>
      </c>
      <c r="H1025" s="32" t="s">
        <v>379</v>
      </c>
      <c r="I1025" s="32" t="s">
        <v>2006</v>
      </c>
      <c r="J1025" s="35">
        <v>0</v>
      </c>
      <c r="K1025" s="35">
        <v>0</v>
      </c>
      <c r="L1025" s="35">
        <v>0</v>
      </c>
      <c r="M1025" s="35">
        <v>2</v>
      </c>
      <c r="N1025" s="32" t="s">
        <v>19</v>
      </c>
      <c r="O1025" s="32" t="s">
        <v>27</v>
      </c>
      <c r="P1025" s="32">
        <v>1</v>
      </c>
      <c r="Q1025" s="32"/>
      <c r="R1025" s="39">
        <f t="shared" si="30"/>
        <v>1509</v>
      </c>
      <c r="S1025" s="5" t="s">
        <v>51</v>
      </c>
      <c r="T1025" s="5" t="s">
        <v>64</v>
      </c>
      <c r="U1025" s="2"/>
      <c r="V1025" s="2" t="str">
        <f>IF($J1025+$L1025=0,"nil",IF(OR($B1025="TCU-WS",$B1025=""),"non comm",IF(OR($G1025="contract_cover",$H1025="fixed price"),VLOOKUP($I1025,'[1]mapping 2015'!$A:$B,2,FALSE),VLOOKUP($G1025,'[1]mapping 2015'!$A:$B,2,FALSE))))</f>
        <v>nil</v>
      </c>
      <c r="W1025" s="37">
        <f>IF(OR(V1025="non comm",V1025="nil",J1025=0),0,IF(V1025="SBM 2.1 IIPS",J1025*VLOOKUP(N1025,'[2]NGP%'!$C:$D,2,FALSE),J1025*SUMIFS('[2]NGP%'!$D:$D,'[2]NGP%'!$A:$A,V1025,'[2]NGP%'!$B:$B,AA1025)))</f>
        <v>0</v>
      </c>
      <c r="X1025" s="37">
        <f>IF(OR(V1025="non comm",V1025="nil",J1025=0),0,IF(V1025="SBM 2.1 IIPS",J1025*VLOOKUP(N1025,'[2]NGP%'!$C:$E,3,FALSE),J1025*SUMIFS('[2]NGP%'!$E:$E,'[2]NGP%'!$A:$A,V1025,'[2]NGP%'!$B:$B,AA1025)))</f>
        <v>0</v>
      </c>
      <c r="Y1025" s="32"/>
      <c r="Z1025" s="54" t="str">
        <f>IF(MID(H1025,1,4)="Item","Nil",IF(G1025="contract_cover",VLOOKUP(I1025,'svc type'!C:D,2,FALSE),VLOOKUP(G1025,'svc type'!A:D,4,FALSE)))</f>
        <v>Exp</v>
      </c>
      <c r="AA1025" s="4" t="str">
        <f>IF(B1025="","",VLOOKUP(B1025,Sector!C:D,2,FALSE))</f>
        <v>OTH</v>
      </c>
      <c r="AB1025" s="4" t="str">
        <f t="shared" si="31"/>
        <v>TCU-WS</v>
      </c>
      <c r="AC1025" s="4"/>
      <c r="AD1025" s="4"/>
      <c r="AE1025" s="4"/>
      <c r="AF1025" s="4"/>
      <c r="AG1025" s="4"/>
    </row>
    <row r="1026" spans="1:33" x14ac:dyDescent="0.25">
      <c r="A1026" s="57">
        <v>42256.432593252313</v>
      </c>
      <c r="B1026" s="32" t="s">
        <v>22</v>
      </c>
      <c r="C1026" s="32" t="s">
        <v>392</v>
      </c>
      <c r="D1026" s="32" t="s">
        <v>391</v>
      </c>
      <c r="E1026" s="32" t="s">
        <v>6997</v>
      </c>
      <c r="F1026" s="32" t="s">
        <v>6998</v>
      </c>
      <c r="G1026" s="32" t="s">
        <v>380</v>
      </c>
      <c r="H1026" s="32" t="s">
        <v>379</v>
      </c>
      <c r="I1026" s="32" t="s">
        <v>2006</v>
      </c>
      <c r="J1026" s="35">
        <v>0</v>
      </c>
      <c r="K1026" s="35">
        <v>0</v>
      </c>
      <c r="L1026" s="35">
        <v>0</v>
      </c>
      <c r="M1026" s="35">
        <v>0.5</v>
      </c>
      <c r="N1026" s="32" t="s">
        <v>19</v>
      </c>
      <c r="O1026" s="32" t="s">
        <v>27</v>
      </c>
      <c r="P1026" s="32">
        <v>1</v>
      </c>
      <c r="Q1026" s="32"/>
      <c r="R1026" s="39">
        <f t="shared" si="30"/>
        <v>1509</v>
      </c>
      <c r="S1026" s="5" t="s">
        <v>51</v>
      </c>
      <c r="T1026" s="5" t="s">
        <v>64</v>
      </c>
      <c r="U1026" s="2"/>
      <c r="V1026" s="2" t="str">
        <f>IF($J1026+$L1026=0,"nil",IF(OR($B1026="TCU-WS",$B1026=""),"non comm",IF(OR($G1026="contract_cover",$H1026="fixed price"),VLOOKUP($I1026,'[1]mapping 2015'!$A:$B,2,FALSE),VLOOKUP($G1026,'[1]mapping 2015'!$A:$B,2,FALSE))))</f>
        <v>nil</v>
      </c>
      <c r="W1026" s="37">
        <f>IF(OR(V1026="non comm",V1026="nil",J1026=0),0,IF(V1026="SBM 2.1 IIPS",J1026*VLOOKUP(N1026,'[2]NGP%'!$C:$D,2,FALSE),J1026*SUMIFS('[2]NGP%'!$D:$D,'[2]NGP%'!$A:$A,V1026,'[2]NGP%'!$B:$B,AA1026)))</f>
        <v>0</v>
      </c>
      <c r="X1026" s="37">
        <f>IF(OR(V1026="non comm",V1026="nil",J1026=0),0,IF(V1026="SBM 2.1 IIPS",J1026*VLOOKUP(N1026,'[2]NGP%'!$C:$E,3,FALSE),J1026*SUMIFS('[2]NGP%'!$E:$E,'[2]NGP%'!$A:$A,V1026,'[2]NGP%'!$B:$B,AA1026)))</f>
        <v>0</v>
      </c>
      <c r="Y1026" s="32"/>
      <c r="Z1026" s="54" t="str">
        <f>IF(MID(H1026,1,4)="Item","Nil",IF(G1026="contract_cover",VLOOKUP(I1026,'svc type'!C:D,2,FALSE),VLOOKUP(G1026,'svc type'!A:D,4,FALSE)))</f>
        <v>Exp</v>
      </c>
      <c r="AA1026" s="4" t="str">
        <f>IF(B1026="","",VLOOKUP(B1026,Sector!C:D,2,FALSE))</f>
        <v>OTH</v>
      </c>
      <c r="AB1026" s="4" t="str">
        <f t="shared" si="31"/>
        <v>TCU-WS</v>
      </c>
      <c r="AC1026" s="4"/>
      <c r="AD1026" s="4"/>
      <c r="AE1026" s="4"/>
      <c r="AF1026" s="4"/>
      <c r="AG1026" s="4"/>
    </row>
    <row r="1027" spans="1:33" x14ac:dyDescent="0.25">
      <c r="A1027" s="57">
        <v>42256.432593252313</v>
      </c>
      <c r="B1027" s="32" t="s">
        <v>22</v>
      </c>
      <c r="C1027" s="32" t="s">
        <v>392</v>
      </c>
      <c r="D1027" s="32" t="s">
        <v>391</v>
      </c>
      <c r="E1027" s="32" t="s">
        <v>6997</v>
      </c>
      <c r="F1027" s="32" t="s">
        <v>6998</v>
      </c>
      <c r="G1027" s="32" t="s">
        <v>29</v>
      </c>
      <c r="H1027" s="32" t="s">
        <v>30</v>
      </c>
      <c r="I1027" s="32" t="s">
        <v>2006</v>
      </c>
      <c r="J1027" s="35">
        <v>0</v>
      </c>
      <c r="K1027" s="35">
        <v>0</v>
      </c>
      <c r="L1027" s="35">
        <v>0</v>
      </c>
      <c r="M1027" s="35">
        <v>6.8</v>
      </c>
      <c r="N1027" s="32" t="s">
        <v>19</v>
      </c>
      <c r="O1027" s="32" t="s">
        <v>27</v>
      </c>
      <c r="P1027" s="32">
        <v>1</v>
      </c>
      <c r="Q1027" s="32"/>
      <c r="R1027" s="39">
        <f t="shared" ref="R1027:R1090" si="32">R1026</f>
        <v>1509</v>
      </c>
      <c r="S1027" s="5" t="s">
        <v>51</v>
      </c>
      <c r="T1027" s="5" t="s">
        <v>64</v>
      </c>
      <c r="U1027" s="2"/>
      <c r="V1027" s="2" t="str">
        <f>IF($J1027+$L1027=0,"nil",IF(OR($B1027="TCU-WS",$B1027=""),"non comm",IF(OR($G1027="contract_cover",$H1027="fixed price"),VLOOKUP($I1027,'[1]mapping 2015'!$A:$B,2,FALSE),VLOOKUP($G1027,'[1]mapping 2015'!$A:$B,2,FALSE))))</f>
        <v>nil</v>
      </c>
      <c r="W1027" s="37">
        <f>IF(OR(V1027="non comm",V1027="nil",J1027=0),0,IF(V1027="SBM 2.1 IIPS",J1027*VLOOKUP(N1027,'[2]NGP%'!$C:$D,2,FALSE),J1027*SUMIFS('[2]NGP%'!$D:$D,'[2]NGP%'!$A:$A,V1027,'[2]NGP%'!$B:$B,AA1027)))</f>
        <v>0</v>
      </c>
      <c r="X1027" s="37">
        <f>IF(OR(V1027="non comm",V1027="nil",J1027=0),0,IF(V1027="SBM 2.1 IIPS",J1027*VLOOKUP(N1027,'[2]NGP%'!$C:$E,3,FALSE),J1027*SUMIFS('[2]NGP%'!$E:$E,'[2]NGP%'!$A:$A,V1027,'[2]NGP%'!$B:$B,AA1027)))</f>
        <v>0</v>
      </c>
      <c r="Y1027" s="32"/>
      <c r="Z1027" s="54" t="str">
        <f>IF(MID(H1027,1,4)="Item","Nil",IF(G1027="contract_cover",VLOOKUP(I1027,'svc type'!C:D,2,FALSE),VLOOKUP(G1027,'svc type'!A:D,4,FALSE)))</f>
        <v>Exp</v>
      </c>
      <c r="AA1027" s="4" t="str">
        <f>IF(B1027="","",VLOOKUP(B1027,Sector!C:D,2,FALSE))</f>
        <v>OTH</v>
      </c>
      <c r="AB1027" s="4" t="str">
        <f t="shared" ref="AB1027:AB1090" si="33">B1027</f>
        <v>TCU-WS</v>
      </c>
      <c r="AC1027" s="4"/>
      <c r="AD1027" s="4"/>
      <c r="AE1027" s="4"/>
      <c r="AF1027" s="4"/>
      <c r="AG1027" s="4"/>
    </row>
    <row r="1028" spans="1:33" x14ac:dyDescent="0.25">
      <c r="A1028" s="57">
        <v>42256.432593252313</v>
      </c>
      <c r="B1028" s="32" t="s">
        <v>22</v>
      </c>
      <c r="C1028" s="32" t="s">
        <v>392</v>
      </c>
      <c r="D1028" s="32" t="s">
        <v>391</v>
      </c>
      <c r="E1028" s="32" t="s">
        <v>6997</v>
      </c>
      <c r="F1028" s="32" t="s">
        <v>6998</v>
      </c>
      <c r="G1028" s="32" t="s">
        <v>380</v>
      </c>
      <c r="H1028" s="32" t="s">
        <v>379</v>
      </c>
      <c r="I1028" s="32" t="s">
        <v>2006</v>
      </c>
      <c r="J1028" s="35">
        <v>0</v>
      </c>
      <c r="K1028" s="35">
        <v>0</v>
      </c>
      <c r="L1028" s="35">
        <v>0</v>
      </c>
      <c r="M1028" s="35">
        <v>0.5</v>
      </c>
      <c r="N1028" s="32" t="s">
        <v>19</v>
      </c>
      <c r="O1028" s="32" t="s">
        <v>27</v>
      </c>
      <c r="P1028" s="32">
        <v>1</v>
      </c>
      <c r="Q1028" s="32"/>
      <c r="R1028" s="39">
        <f t="shared" si="32"/>
        <v>1509</v>
      </c>
      <c r="S1028" s="5" t="s">
        <v>51</v>
      </c>
      <c r="T1028" s="5" t="s">
        <v>64</v>
      </c>
      <c r="U1028" s="2"/>
      <c r="V1028" s="2" t="str">
        <f>IF($J1028+$L1028=0,"nil",IF(OR($B1028="TCU-WS",$B1028=""),"non comm",IF(OR($G1028="contract_cover",$H1028="fixed price"),VLOOKUP($I1028,'[1]mapping 2015'!$A:$B,2,FALSE),VLOOKUP($G1028,'[1]mapping 2015'!$A:$B,2,FALSE))))</f>
        <v>nil</v>
      </c>
      <c r="W1028" s="37">
        <f>IF(OR(V1028="non comm",V1028="nil",J1028=0),0,IF(V1028="SBM 2.1 IIPS",J1028*VLOOKUP(N1028,'[2]NGP%'!$C:$D,2,FALSE),J1028*SUMIFS('[2]NGP%'!$D:$D,'[2]NGP%'!$A:$A,V1028,'[2]NGP%'!$B:$B,AA1028)))</f>
        <v>0</v>
      </c>
      <c r="X1028" s="37">
        <f>IF(OR(V1028="non comm",V1028="nil",J1028=0),0,IF(V1028="SBM 2.1 IIPS",J1028*VLOOKUP(N1028,'[2]NGP%'!$C:$E,3,FALSE),J1028*SUMIFS('[2]NGP%'!$E:$E,'[2]NGP%'!$A:$A,V1028,'[2]NGP%'!$B:$B,AA1028)))</f>
        <v>0</v>
      </c>
      <c r="Y1028" s="32"/>
      <c r="Z1028" s="54" t="str">
        <f>IF(MID(H1028,1,4)="Item","Nil",IF(G1028="contract_cover",VLOOKUP(I1028,'svc type'!C:D,2,FALSE),VLOOKUP(G1028,'svc type'!A:D,4,FALSE)))</f>
        <v>Exp</v>
      </c>
      <c r="AA1028" s="4" t="str">
        <f>IF(B1028="","",VLOOKUP(B1028,Sector!C:D,2,FALSE))</f>
        <v>OTH</v>
      </c>
      <c r="AB1028" s="4" t="str">
        <f t="shared" si="33"/>
        <v>TCU-WS</v>
      </c>
      <c r="AC1028" s="4"/>
      <c r="AD1028" s="4"/>
      <c r="AE1028" s="4"/>
      <c r="AF1028" s="4"/>
      <c r="AG1028" s="4"/>
    </row>
    <row r="1029" spans="1:33" x14ac:dyDescent="0.25">
      <c r="A1029" s="57">
        <v>42256.432593252313</v>
      </c>
      <c r="B1029" s="32" t="s">
        <v>22</v>
      </c>
      <c r="C1029" s="32" t="s">
        <v>392</v>
      </c>
      <c r="D1029" s="32" t="s">
        <v>391</v>
      </c>
      <c r="E1029" s="32" t="s">
        <v>6997</v>
      </c>
      <c r="F1029" s="32" t="s">
        <v>6998</v>
      </c>
      <c r="G1029" s="32" t="s">
        <v>380</v>
      </c>
      <c r="H1029" s="32" t="s">
        <v>379</v>
      </c>
      <c r="I1029" s="32" t="s">
        <v>2006</v>
      </c>
      <c r="J1029" s="35">
        <v>0</v>
      </c>
      <c r="K1029" s="35">
        <v>0</v>
      </c>
      <c r="L1029" s="35">
        <v>0</v>
      </c>
      <c r="M1029" s="35">
        <v>2</v>
      </c>
      <c r="N1029" s="32" t="s">
        <v>19</v>
      </c>
      <c r="O1029" s="32" t="s">
        <v>27</v>
      </c>
      <c r="P1029" s="32">
        <v>1</v>
      </c>
      <c r="Q1029" s="32"/>
      <c r="R1029" s="39">
        <f t="shared" si="32"/>
        <v>1509</v>
      </c>
      <c r="S1029" s="5" t="s">
        <v>51</v>
      </c>
      <c r="T1029" s="5" t="s">
        <v>64</v>
      </c>
      <c r="U1029" s="2"/>
      <c r="V1029" s="2" t="str">
        <f>IF($J1029+$L1029=0,"nil",IF(OR($B1029="TCU-WS",$B1029=""),"non comm",IF(OR($G1029="contract_cover",$H1029="fixed price"),VLOOKUP($I1029,'[1]mapping 2015'!$A:$B,2,FALSE),VLOOKUP($G1029,'[1]mapping 2015'!$A:$B,2,FALSE))))</f>
        <v>nil</v>
      </c>
      <c r="W1029" s="37">
        <f>IF(OR(V1029="non comm",V1029="nil",J1029=0),0,IF(V1029="SBM 2.1 IIPS",J1029*VLOOKUP(N1029,'[2]NGP%'!$C:$D,2,FALSE),J1029*SUMIFS('[2]NGP%'!$D:$D,'[2]NGP%'!$A:$A,V1029,'[2]NGP%'!$B:$B,AA1029)))</f>
        <v>0</v>
      </c>
      <c r="X1029" s="37">
        <f>IF(OR(V1029="non comm",V1029="nil",J1029=0),0,IF(V1029="SBM 2.1 IIPS",J1029*VLOOKUP(N1029,'[2]NGP%'!$C:$E,3,FALSE),J1029*SUMIFS('[2]NGP%'!$E:$E,'[2]NGP%'!$A:$A,V1029,'[2]NGP%'!$B:$B,AA1029)))</f>
        <v>0</v>
      </c>
      <c r="Y1029" s="32"/>
      <c r="Z1029" s="54" t="str">
        <f>IF(MID(H1029,1,4)="Item","Nil",IF(G1029="contract_cover",VLOOKUP(I1029,'svc type'!C:D,2,FALSE),VLOOKUP(G1029,'svc type'!A:D,4,FALSE)))</f>
        <v>Exp</v>
      </c>
      <c r="AA1029" s="4" t="str">
        <f>IF(B1029="","",VLOOKUP(B1029,Sector!C:D,2,FALSE))</f>
        <v>OTH</v>
      </c>
      <c r="AB1029" s="4" t="str">
        <f t="shared" si="33"/>
        <v>TCU-WS</v>
      </c>
      <c r="AC1029" s="4"/>
      <c r="AD1029" s="4"/>
      <c r="AE1029" s="4"/>
      <c r="AF1029" s="4"/>
      <c r="AG1029" s="4"/>
    </row>
    <row r="1030" spans="1:33" x14ac:dyDescent="0.25">
      <c r="A1030" s="57">
        <v>42256.432593252313</v>
      </c>
      <c r="B1030" s="32" t="s">
        <v>22</v>
      </c>
      <c r="C1030" s="32" t="s">
        <v>392</v>
      </c>
      <c r="D1030" s="32" t="s">
        <v>391</v>
      </c>
      <c r="E1030" s="32" t="s">
        <v>6997</v>
      </c>
      <c r="F1030" s="32" t="s">
        <v>6998</v>
      </c>
      <c r="G1030" s="32" t="s">
        <v>29</v>
      </c>
      <c r="H1030" s="32" t="s">
        <v>30</v>
      </c>
      <c r="I1030" s="32" t="s">
        <v>2006</v>
      </c>
      <c r="J1030" s="35">
        <v>0</v>
      </c>
      <c r="K1030" s="35">
        <v>0</v>
      </c>
      <c r="L1030" s="35">
        <v>0</v>
      </c>
      <c r="M1030" s="35">
        <v>1</v>
      </c>
      <c r="N1030" s="32" t="s">
        <v>19</v>
      </c>
      <c r="O1030" s="32" t="s">
        <v>27</v>
      </c>
      <c r="P1030" s="32">
        <v>1</v>
      </c>
      <c r="Q1030" s="32"/>
      <c r="R1030" s="39">
        <f t="shared" si="32"/>
        <v>1509</v>
      </c>
      <c r="S1030" s="5" t="s">
        <v>51</v>
      </c>
      <c r="T1030" s="5" t="s">
        <v>64</v>
      </c>
      <c r="U1030" s="2"/>
      <c r="V1030" s="2" t="str">
        <f>IF($J1030+$L1030=0,"nil",IF(OR($B1030="TCU-WS",$B1030=""),"non comm",IF(OR($G1030="contract_cover",$H1030="fixed price"),VLOOKUP($I1030,'[1]mapping 2015'!$A:$B,2,FALSE),VLOOKUP($G1030,'[1]mapping 2015'!$A:$B,2,FALSE))))</f>
        <v>nil</v>
      </c>
      <c r="W1030" s="37">
        <f>IF(OR(V1030="non comm",V1030="nil",J1030=0),0,IF(V1030="SBM 2.1 IIPS",J1030*VLOOKUP(N1030,'[2]NGP%'!$C:$D,2,FALSE),J1030*SUMIFS('[2]NGP%'!$D:$D,'[2]NGP%'!$A:$A,V1030,'[2]NGP%'!$B:$B,AA1030)))</f>
        <v>0</v>
      </c>
      <c r="X1030" s="37">
        <f>IF(OR(V1030="non comm",V1030="nil",J1030=0),0,IF(V1030="SBM 2.1 IIPS",J1030*VLOOKUP(N1030,'[2]NGP%'!$C:$E,3,FALSE),J1030*SUMIFS('[2]NGP%'!$E:$E,'[2]NGP%'!$A:$A,V1030,'[2]NGP%'!$B:$B,AA1030)))</f>
        <v>0</v>
      </c>
      <c r="Y1030" s="32"/>
      <c r="Z1030" s="54" t="str">
        <f>IF(MID(H1030,1,4)="Item","Nil",IF(G1030="contract_cover",VLOOKUP(I1030,'svc type'!C:D,2,FALSE),VLOOKUP(G1030,'svc type'!A:D,4,FALSE)))</f>
        <v>Exp</v>
      </c>
      <c r="AA1030" s="4" t="str">
        <f>IF(B1030="","",VLOOKUP(B1030,Sector!C:D,2,FALSE))</f>
        <v>OTH</v>
      </c>
      <c r="AB1030" s="4" t="str">
        <f t="shared" si="33"/>
        <v>TCU-WS</v>
      </c>
      <c r="AC1030" s="4"/>
      <c r="AD1030" s="4"/>
      <c r="AE1030" s="4"/>
      <c r="AF1030" s="4"/>
      <c r="AG1030" s="4"/>
    </row>
    <row r="1031" spans="1:33" x14ac:dyDescent="0.25">
      <c r="A1031" s="57">
        <v>42256.432593252313</v>
      </c>
      <c r="B1031" s="32" t="s">
        <v>22</v>
      </c>
      <c r="C1031" s="32" t="s">
        <v>392</v>
      </c>
      <c r="D1031" s="32" t="s">
        <v>391</v>
      </c>
      <c r="E1031" s="32" t="s">
        <v>6997</v>
      </c>
      <c r="F1031" s="32" t="s">
        <v>6998</v>
      </c>
      <c r="G1031" s="32" t="s">
        <v>29</v>
      </c>
      <c r="H1031" s="32" t="s">
        <v>30</v>
      </c>
      <c r="I1031" s="32" t="s">
        <v>2006</v>
      </c>
      <c r="J1031" s="35">
        <v>0</v>
      </c>
      <c r="K1031" s="35">
        <v>0</v>
      </c>
      <c r="L1031" s="35">
        <v>0</v>
      </c>
      <c r="M1031" s="35">
        <v>0.5</v>
      </c>
      <c r="N1031" s="32" t="s">
        <v>19</v>
      </c>
      <c r="O1031" s="32" t="s">
        <v>27</v>
      </c>
      <c r="P1031" s="32">
        <v>1</v>
      </c>
      <c r="Q1031" s="32"/>
      <c r="R1031" s="39">
        <f t="shared" si="32"/>
        <v>1509</v>
      </c>
      <c r="S1031" s="5" t="s">
        <v>51</v>
      </c>
      <c r="T1031" s="5" t="s">
        <v>64</v>
      </c>
      <c r="U1031" s="2"/>
      <c r="V1031" s="2" t="str">
        <f>IF($J1031+$L1031=0,"nil",IF(OR($B1031="TCU-WS",$B1031=""),"non comm",IF(OR($G1031="contract_cover",$H1031="fixed price"),VLOOKUP($I1031,'[1]mapping 2015'!$A:$B,2,FALSE),VLOOKUP($G1031,'[1]mapping 2015'!$A:$B,2,FALSE))))</f>
        <v>nil</v>
      </c>
      <c r="W1031" s="37">
        <f>IF(OR(V1031="non comm",V1031="nil",J1031=0),0,IF(V1031="SBM 2.1 IIPS",J1031*VLOOKUP(N1031,'[2]NGP%'!$C:$D,2,FALSE),J1031*SUMIFS('[2]NGP%'!$D:$D,'[2]NGP%'!$A:$A,V1031,'[2]NGP%'!$B:$B,AA1031)))</f>
        <v>0</v>
      </c>
      <c r="X1031" s="37">
        <f>IF(OR(V1031="non comm",V1031="nil",J1031=0),0,IF(V1031="SBM 2.1 IIPS",J1031*VLOOKUP(N1031,'[2]NGP%'!$C:$E,3,FALSE),J1031*SUMIFS('[2]NGP%'!$E:$E,'[2]NGP%'!$A:$A,V1031,'[2]NGP%'!$B:$B,AA1031)))</f>
        <v>0</v>
      </c>
      <c r="Y1031" s="32"/>
      <c r="Z1031" s="54" t="str">
        <f>IF(MID(H1031,1,4)="Item","Nil",IF(G1031="contract_cover",VLOOKUP(I1031,'svc type'!C:D,2,FALSE),VLOOKUP(G1031,'svc type'!A:D,4,FALSE)))</f>
        <v>Exp</v>
      </c>
      <c r="AA1031" s="4" t="str">
        <f>IF(B1031="","",VLOOKUP(B1031,Sector!C:D,2,FALSE))</f>
        <v>OTH</v>
      </c>
      <c r="AB1031" s="4" t="str">
        <f t="shared" si="33"/>
        <v>TCU-WS</v>
      </c>
      <c r="AC1031" s="4"/>
      <c r="AD1031" s="4"/>
      <c r="AE1031" s="4"/>
      <c r="AF1031" s="4"/>
      <c r="AG1031" s="4"/>
    </row>
    <row r="1032" spans="1:33" x14ac:dyDescent="0.25">
      <c r="A1032" s="57">
        <v>42256.435438194443</v>
      </c>
      <c r="B1032" s="32" t="s">
        <v>22</v>
      </c>
      <c r="C1032" s="32" t="s">
        <v>2335</v>
      </c>
      <c r="D1032" s="32" t="s">
        <v>2336</v>
      </c>
      <c r="E1032" s="32" t="s">
        <v>6999</v>
      </c>
      <c r="F1032" s="32" t="s">
        <v>7000</v>
      </c>
      <c r="G1032" s="32" t="s">
        <v>329</v>
      </c>
      <c r="H1032" s="32" t="s">
        <v>328</v>
      </c>
      <c r="I1032" s="32" t="s">
        <v>2006</v>
      </c>
      <c r="J1032" s="35">
        <v>0</v>
      </c>
      <c r="K1032" s="35">
        <v>0</v>
      </c>
      <c r="L1032" s="35">
        <v>0</v>
      </c>
      <c r="M1032" s="35">
        <v>0</v>
      </c>
      <c r="N1032" s="32" t="s">
        <v>19</v>
      </c>
      <c r="O1032" s="32" t="s">
        <v>27</v>
      </c>
      <c r="P1032" s="32">
        <v>0</v>
      </c>
      <c r="Q1032" s="32"/>
      <c r="R1032" s="39">
        <f t="shared" si="32"/>
        <v>1509</v>
      </c>
      <c r="S1032" s="5" t="s">
        <v>51</v>
      </c>
      <c r="T1032" s="5" t="s">
        <v>64</v>
      </c>
      <c r="U1032" s="2"/>
      <c r="V1032" s="2" t="str">
        <f>IF($J1032+$L1032=0,"nil",IF(OR($B1032="TCU-WS",$B1032=""),"non comm",IF(OR($G1032="contract_cover",$H1032="fixed price"),VLOOKUP($I1032,'[1]mapping 2015'!$A:$B,2,FALSE),VLOOKUP($G1032,'[1]mapping 2015'!$A:$B,2,FALSE))))</f>
        <v>nil</v>
      </c>
      <c r="W1032" s="37">
        <f>IF(OR(V1032="non comm",V1032="nil",J1032=0),0,IF(V1032="SBM 2.1 IIPS",J1032*VLOOKUP(N1032,'[2]NGP%'!$C:$D,2,FALSE),J1032*SUMIFS('[2]NGP%'!$D:$D,'[2]NGP%'!$A:$A,V1032,'[2]NGP%'!$B:$B,AA1032)))</f>
        <v>0</v>
      </c>
      <c r="X1032" s="37">
        <f>IF(OR(V1032="non comm",V1032="nil",J1032=0),0,IF(V1032="SBM 2.1 IIPS",J1032*VLOOKUP(N1032,'[2]NGP%'!$C:$E,3,FALSE),J1032*SUMIFS('[2]NGP%'!$E:$E,'[2]NGP%'!$A:$A,V1032,'[2]NGP%'!$B:$B,AA1032)))</f>
        <v>0</v>
      </c>
      <c r="Y1032" s="32"/>
      <c r="Z1032" s="54" t="str">
        <f>IF(MID(H1032,1,4)="Item","Nil",IF(G1032="contract_cover",VLOOKUP(I1032,'svc type'!C:D,2,FALSE),VLOOKUP(G1032,'svc type'!A:D,4,FALSE)))</f>
        <v>SVC</v>
      </c>
      <c r="AA1032" s="4" t="str">
        <f>IF(B1032="","",VLOOKUP(B1032,Sector!C:D,2,FALSE))</f>
        <v>OTH</v>
      </c>
      <c r="AB1032" s="4" t="str">
        <f t="shared" si="33"/>
        <v>TCU-WS</v>
      </c>
      <c r="AC1032" s="4"/>
      <c r="AD1032" s="4"/>
      <c r="AE1032" s="4"/>
      <c r="AF1032" s="4"/>
      <c r="AG1032" s="4"/>
    </row>
    <row r="1033" spans="1:33" x14ac:dyDescent="0.25">
      <c r="A1033" s="57">
        <v>42256.435438194443</v>
      </c>
      <c r="B1033" s="32" t="s">
        <v>22</v>
      </c>
      <c r="C1033" s="32" t="s">
        <v>2335</v>
      </c>
      <c r="D1033" s="32" t="s">
        <v>2336</v>
      </c>
      <c r="E1033" s="32" t="s">
        <v>6999</v>
      </c>
      <c r="F1033" s="32" t="s">
        <v>7000</v>
      </c>
      <c r="G1033" s="32" t="s">
        <v>25</v>
      </c>
      <c r="H1033" s="32" t="s">
        <v>26</v>
      </c>
      <c r="I1033" s="32" t="s">
        <v>2006</v>
      </c>
      <c r="J1033" s="35">
        <v>0</v>
      </c>
      <c r="K1033" s="35">
        <v>0</v>
      </c>
      <c r="L1033" s="35">
        <v>0</v>
      </c>
      <c r="M1033" s="35">
        <v>0</v>
      </c>
      <c r="N1033" s="32" t="s">
        <v>19</v>
      </c>
      <c r="O1033" s="32" t="s">
        <v>27</v>
      </c>
      <c r="P1033" s="32">
        <v>2</v>
      </c>
      <c r="Q1033" s="32"/>
      <c r="R1033" s="39">
        <f t="shared" si="32"/>
        <v>1509</v>
      </c>
      <c r="S1033" s="5" t="s">
        <v>51</v>
      </c>
      <c r="T1033" s="5" t="s">
        <v>64</v>
      </c>
      <c r="U1033" s="2"/>
      <c r="V1033" s="2" t="str">
        <f>IF($J1033+$L1033=0,"nil",IF(OR($B1033="TCU-WS",$B1033=""),"non comm",IF(OR($G1033="contract_cover",$H1033="fixed price"),VLOOKUP($I1033,'[1]mapping 2015'!$A:$B,2,FALSE),VLOOKUP($G1033,'[1]mapping 2015'!$A:$B,2,FALSE))))</f>
        <v>nil</v>
      </c>
      <c r="W1033" s="37">
        <f>IF(OR(V1033="non comm",V1033="nil",J1033=0),0,IF(V1033="SBM 2.1 IIPS",J1033*VLOOKUP(N1033,'[2]NGP%'!$C:$D,2,FALSE),J1033*SUMIFS('[2]NGP%'!$D:$D,'[2]NGP%'!$A:$A,V1033,'[2]NGP%'!$B:$B,AA1033)))</f>
        <v>0</v>
      </c>
      <c r="X1033" s="37">
        <f>IF(OR(V1033="non comm",V1033="nil",J1033=0),0,IF(V1033="SBM 2.1 IIPS",J1033*VLOOKUP(N1033,'[2]NGP%'!$C:$E,3,FALSE),J1033*SUMIFS('[2]NGP%'!$E:$E,'[2]NGP%'!$A:$A,V1033,'[2]NGP%'!$B:$B,AA1033)))</f>
        <v>0</v>
      </c>
      <c r="Y1033" s="32"/>
      <c r="Z1033" s="54" t="str">
        <f>IF(MID(H1033,1,4)="Item","Nil",IF(G1033="contract_cover",VLOOKUP(I1033,'svc type'!C:D,2,FALSE),VLOOKUP(G1033,'svc type'!A:D,4,FALSE)))</f>
        <v>IIPS</v>
      </c>
      <c r="AA1033" s="4" t="str">
        <f>IF(B1033="","",VLOOKUP(B1033,Sector!C:D,2,FALSE))</f>
        <v>OTH</v>
      </c>
      <c r="AB1033" s="4" t="str">
        <f t="shared" si="33"/>
        <v>TCU-WS</v>
      </c>
      <c r="AC1033" s="4"/>
      <c r="AD1033" s="4"/>
      <c r="AE1033" s="4"/>
      <c r="AF1033" s="4"/>
      <c r="AG1033" s="4"/>
    </row>
    <row r="1034" spans="1:33" x14ac:dyDescent="0.25">
      <c r="A1034" s="57">
        <v>42256.441364085651</v>
      </c>
      <c r="B1034" s="32"/>
      <c r="C1034" s="32" t="s">
        <v>74</v>
      </c>
      <c r="D1034" s="32" t="s">
        <v>73</v>
      </c>
      <c r="E1034" s="32" t="s">
        <v>7001</v>
      </c>
      <c r="F1034" s="32" t="s">
        <v>7002</v>
      </c>
      <c r="G1034" s="32" t="s">
        <v>58</v>
      </c>
      <c r="H1034" s="32" t="s">
        <v>59</v>
      </c>
      <c r="I1034" s="32" t="s">
        <v>2006</v>
      </c>
      <c r="J1034" s="35">
        <v>0</v>
      </c>
      <c r="K1034" s="35">
        <v>0</v>
      </c>
      <c r="L1034" s="35">
        <v>0</v>
      </c>
      <c r="M1034" s="35">
        <v>0</v>
      </c>
      <c r="N1034" s="32" t="s">
        <v>19</v>
      </c>
      <c r="O1034" s="32" t="s">
        <v>32</v>
      </c>
      <c r="P1034" s="32">
        <v>1.75</v>
      </c>
      <c r="Q1034" s="32"/>
      <c r="R1034" s="39">
        <f t="shared" si="32"/>
        <v>1509</v>
      </c>
      <c r="S1034" s="5" t="s">
        <v>51</v>
      </c>
      <c r="T1034" s="5" t="s">
        <v>64</v>
      </c>
      <c r="U1034" s="2"/>
      <c r="V1034" s="2" t="str">
        <f>IF($J1034+$L1034=0,"nil",IF(OR($B1034="TCU-WS",$B1034=""),"non comm",IF(OR($G1034="contract_cover",$H1034="fixed price"),VLOOKUP($I1034,'[1]mapping 2015'!$A:$B,2,FALSE),VLOOKUP($G1034,'[1]mapping 2015'!$A:$B,2,FALSE))))</f>
        <v>nil</v>
      </c>
      <c r="W1034" s="37">
        <f>IF(OR(V1034="non comm",V1034="nil",J1034=0),0,IF(V1034="SBM 2.1 IIPS",J1034*VLOOKUP(N1034,'[2]NGP%'!$C:$D,2,FALSE),J1034*SUMIFS('[2]NGP%'!$D:$D,'[2]NGP%'!$A:$A,V1034,'[2]NGP%'!$B:$B,AA1034)))</f>
        <v>0</v>
      </c>
      <c r="X1034" s="37">
        <f>IF(OR(V1034="non comm",V1034="nil",J1034=0),0,IF(V1034="SBM 2.1 IIPS",J1034*VLOOKUP(N1034,'[2]NGP%'!$C:$E,3,FALSE),J1034*SUMIFS('[2]NGP%'!$E:$E,'[2]NGP%'!$A:$A,V1034,'[2]NGP%'!$B:$B,AA1034)))</f>
        <v>0</v>
      </c>
      <c r="Y1034" s="32"/>
      <c r="Z1034" s="54" t="str">
        <f>IF(MID(H1034,1,4)="Item","Nil",IF(G1034="contract_cover",VLOOKUP(I1034,'svc type'!C:D,2,FALSE),VLOOKUP(G1034,'svc type'!A:D,4,FALSE)))</f>
        <v>SVC</v>
      </c>
      <c r="AA1034" s="4" t="str">
        <f>IF(B1034="","",VLOOKUP(B1034,Sector!C:D,2,FALSE))</f>
        <v/>
      </c>
      <c r="AB1034" s="4">
        <f t="shared" si="33"/>
        <v>0</v>
      </c>
      <c r="AC1034" s="4"/>
      <c r="AD1034" s="4"/>
      <c r="AE1034" s="4"/>
      <c r="AF1034" s="4"/>
      <c r="AG1034" s="4"/>
    </row>
    <row r="1035" spans="1:33" x14ac:dyDescent="0.25">
      <c r="A1035" s="57">
        <v>42256.441364085651</v>
      </c>
      <c r="B1035" s="32"/>
      <c r="C1035" s="32" t="s">
        <v>74</v>
      </c>
      <c r="D1035" s="32" t="s">
        <v>73</v>
      </c>
      <c r="E1035" s="32" t="s">
        <v>7001</v>
      </c>
      <c r="F1035" s="32" t="s">
        <v>7002</v>
      </c>
      <c r="G1035" s="32" t="s">
        <v>2086</v>
      </c>
      <c r="H1035" s="32" t="s">
        <v>2087</v>
      </c>
      <c r="I1035" s="32" t="s">
        <v>2006</v>
      </c>
      <c r="J1035" s="35">
        <v>0</v>
      </c>
      <c r="K1035" s="35">
        <v>0</v>
      </c>
      <c r="L1035" s="35">
        <v>0</v>
      </c>
      <c r="M1035" s="35">
        <v>0</v>
      </c>
      <c r="N1035" s="32" t="s">
        <v>19</v>
      </c>
      <c r="O1035" s="32" t="s">
        <v>32</v>
      </c>
      <c r="P1035" s="32">
        <v>5.3999999999999999E-2</v>
      </c>
      <c r="Q1035" s="32"/>
      <c r="R1035" s="39">
        <f t="shared" si="32"/>
        <v>1509</v>
      </c>
      <c r="S1035" s="5" t="s">
        <v>51</v>
      </c>
      <c r="T1035" s="5" t="s">
        <v>64</v>
      </c>
      <c r="U1035" s="2"/>
      <c r="V1035" s="2" t="str">
        <f>IF($J1035+$L1035=0,"nil",IF(OR($B1035="TCU-WS",$B1035=""),"non comm",IF(OR($G1035="contract_cover",$H1035="fixed price"),VLOOKUP($I1035,'[1]mapping 2015'!$A:$B,2,FALSE),VLOOKUP($G1035,'[1]mapping 2015'!$A:$B,2,FALSE))))</f>
        <v>nil</v>
      </c>
      <c r="W1035" s="37">
        <f>IF(OR(V1035="non comm",V1035="nil",J1035=0),0,IF(V1035="SBM 2.1 IIPS",J1035*VLOOKUP(N1035,'[2]NGP%'!$C:$D,2,FALSE),J1035*SUMIFS('[2]NGP%'!$D:$D,'[2]NGP%'!$A:$A,V1035,'[2]NGP%'!$B:$B,AA1035)))</f>
        <v>0</v>
      </c>
      <c r="X1035" s="37">
        <f>IF(OR(V1035="non comm",V1035="nil",J1035=0),0,IF(V1035="SBM 2.1 IIPS",J1035*VLOOKUP(N1035,'[2]NGP%'!$C:$E,3,FALSE),J1035*SUMIFS('[2]NGP%'!$E:$E,'[2]NGP%'!$A:$A,V1035,'[2]NGP%'!$B:$B,AA1035)))</f>
        <v>0</v>
      </c>
      <c r="Y1035" s="32"/>
      <c r="Z1035" s="54" t="str">
        <f>IF(MID(H1035,1,4)="Item","Nil",IF(G1035="contract_cover",VLOOKUP(I1035,'svc type'!C:D,2,FALSE),VLOOKUP(G1035,'svc type'!A:D,4,FALSE)))</f>
        <v>SVC</v>
      </c>
      <c r="AA1035" s="4" t="str">
        <f>IF(B1035="","",VLOOKUP(B1035,Sector!C:D,2,FALSE))</f>
        <v/>
      </c>
      <c r="AB1035" s="4">
        <f t="shared" si="33"/>
        <v>0</v>
      </c>
      <c r="AC1035" s="4"/>
      <c r="AD1035" s="4"/>
      <c r="AE1035" s="4"/>
      <c r="AF1035" s="4"/>
      <c r="AG1035" s="4"/>
    </row>
    <row r="1036" spans="1:33" x14ac:dyDescent="0.25">
      <c r="A1036" s="57">
        <v>42256.441364085651</v>
      </c>
      <c r="B1036" s="32"/>
      <c r="C1036" s="32" t="s">
        <v>74</v>
      </c>
      <c r="D1036" s="32" t="s">
        <v>73</v>
      </c>
      <c r="E1036" s="32" t="s">
        <v>7001</v>
      </c>
      <c r="F1036" s="32" t="s">
        <v>7002</v>
      </c>
      <c r="G1036" s="32" t="s">
        <v>58</v>
      </c>
      <c r="H1036" s="32" t="s">
        <v>59</v>
      </c>
      <c r="I1036" s="32" t="s">
        <v>2006</v>
      </c>
      <c r="J1036" s="35">
        <v>0</v>
      </c>
      <c r="K1036" s="35">
        <v>0</v>
      </c>
      <c r="L1036" s="35">
        <v>0</v>
      </c>
      <c r="M1036" s="35">
        <v>0</v>
      </c>
      <c r="N1036" s="32" t="s">
        <v>19</v>
      </c>
      <c r="O1036" s="32" t="s">
        <v>32</v>
      </c>
      <c r="P1036" s="32">
        <v>1.5</v>
      </c>
      <c r="Q1036" s="32"/>
      <c r="R1036" s="39">
        <f t="shared" si="32"/>
        <v>1509</v>
      </c>
      <c r="S1036" s="5" t="s">
        <v>51</v>
      </c>
      <c r="T1036" s="5" t="s">
        <v>64</v>
      </c>
      <c r="U1036" s="2"/>
      <c r="V1036" s="2" t="str">
        <f>IF($J1036+$L1036=0,"nil",IF(OR($B1036="TCU-WS",$B1036=""),"non comm",IF(OR($G1036="contract_cover",$H1036="fixed price"),VLOOKUP($I1036,'[1]mapping 2015'!$A:$B,2,FALSE),VLOOKUP($G1036,'[1]mapping 2015'!$A:$B,2,FALSE))))</f>
        <v>nil</v>
      </c>
      <c r="W1036" s="37">
        <f>IF(OR(V1036="non comm",V1036="nil",J1036=0),0,IF(V1036="SBM 2.1 IIPS",J1036*VLOOKUP(N1036,'[2]NGP%'!$C:$D,2,FALSE),J1036*SUMIFS('[2]NGP%'!$D:$D,'[2]NGP%'!$A:$A,V1036,'[2]NGP%'!$B:$B,AA1036)))</f>
        <v>0</v>
      </c>
      <c r="X1036" s="37">
        <f>IF(OR(V1036="non comm",V1036="nil",J1036=0),0,IF(V1036="SBM 2.1 IIPS",J1036*VLOOKUP(N1036,'[2]NGP%'!$C:$E,3,FALSE),J1036*SUMIFS('[2]NGP%'!$E:$E,'[2]NGP%'!$A:$A,V1036,'[2]NGP%'!$B:$B,AA1036)))</f>
        <v>0</v>
      </c>
      <c r="Y1036" s="32"/>
      <c r="Z1036" s="54" t="str">
        <f>IF(MID(H1036,1,4)="Item","Nil",IF(G1036="contract_cover",VLOOKUP(I1036,'svc type'!C:D,2,FALSE),VLOOKUP(G1036,'svc type'!A:D,4,FALSE)))</f>
        <v>SVC</v>
      </c>
      <c r="AA1036" s="4" t="str">
        <f>IF(B1036="","",VLOOKUP(B1036,Sector!C:D,2,FALSE))</f>
        <v/>
      </c>
      <c r="AB1036" s="4">
        <f t="shared" si="33"/>
        <v>0</v>
      </c>
      <c r="AC1036" s="4"/>
      <c r="AD1036" s="4"/>
      <c r="AE1036" s="4"/>
      <c r="AF1036" s="4"/>
      <c r="AG1036" s="4"/>
    </row>
    <row r="1037" spans="1:33" x14ac:dyDescent="0.25">
      <c r="A1037" s="57">
        <v>42256.4445647338</v>
      </c>
      <c r="B1037" s="32"/>
      <c r="C1037" s="32" t="s">
        <v>74</v>
      </c>
      <c r="D1037" s="32" t="s">
        <v>73</v>
      </c>
      <c r="E1037" s="32" t="s">
        <v>7003</v>
      </c>
      <c r="F1037" s="32" t="s">
        <v>7004</v>
      </c>
      <c r="G1037" s="32" t="s">
        <v>58</v>
      </c>
      <c r="H1037" s="32" t="s">
        <v>59</v>
      </c>
      <c r="I1037" s="32" t="s">
        <v>2006</v>
      </c>
      <c r="J1037" s="35">
        <v>0</v>
      </c>
      <c r="K1037" s="35">
        <v>0</v>
      </c>
      <c r="L1037" s="35">
        <v>0</v>
      </c>
      <c r="M1037" s="35">
        <v>0</v>
      </c>
      <c r="N1037" s="32" t="s">
        <v>19</v>
      </c>
      <c r="O1037" s="32" t="s">
        <v>32</v>
      </c>
      <c r="P1037" s="32">
        <v>2.5</v>
      </c>
      <c r="Q1037" s="32"/>
      <c r="R1037" s="39">
        <f t="shared" si="32"/>
        <v>1509</v>
      </c>
      <c r="S1037" s="5" t="s">
        <v>51</v>
      </c>
      <c r="T1037" s="5" t="s">
        <v>64</v>
      </c>
      <c r="U1037" s="2"/>
      <c r="V1037" s="2" t="str">
        <f>IF($J1037+$L1037=0,"nil",IF(OR($B1037="TCU-WS",$B1037=""),"non comm",IF(OR($G1037="contract_cover",$H1037="fixed price"),VLOOKUP($I1037,'[1]mapping 2015'!$A:$B,2,FALSE),VLOOKUP($G1037,'[1]mapping 2015'!$A:$B,2,FALSE))))</f>
        <v>nil</v>
      </c>
      <c r="W1037" s="37">
        <f>IF(OR(V1037="non comm",V1037="nil",J1037=0),0,IF(V1037="SBM 2.1 IIPS",J1037*VLOOKUP(N1037,'[2]NGP%'!$C:$D,2,FALSE),J1037*SUMIFS('[2]NGP%'!$D:$D,'[2]NGP%'!$A:$A,V1037,'[2]NGP%'!$B:$B,AA1037)))</f>
        <v>0</v>
      </c>
      <c r="X1037" s="37">
        <f>IF(OR(V1037="non comm",V1037="nil",J1037=0),0,IF(V1037="SBM 2.1 IIPS",J1037*VLOOKUP(N1037,'[2]NGP%'!$C:$E,3,FALSE),J1037*SUMIFS('[2]NGP%'!$E:$E,'[2]NGP%'!$A:$A,V1037,'[2]NGP%'!$B:$B,AA1037)))</f>
        <v>0</v>
      </c>
      <c r="Y1037" s="32"/>
      <c r="Z1037" s="54" t="str">
        <f>IF(MID(H1037,1,4)="Item","Nil",IF(G1037="contract_cover",VLOOKUP(I1037,'svc type'!C:D,2,FALSE),VLOOKUP(G1037,'svc type'!A:D,4,FALSE)))</f>
        <v>SVC</v>
      </c>
      <c r="AA1037" s="4" t="str">
        <f>IF(B1037="","",VLOOKUP(B1037,Sector!C:D,2,FALSE))</f>
        <v/>
      </c>
      <c r="AB1037" s="4">
        <f t="shared" si="33"/>
        <v>0</v>
      </c>
      <c r="AC1037" s="4"/>
      <c r="AD1037" s="4"/>
      <c r="AE1037" s="4"/>
      <c r="AF1037" s="4"/>
      <c r="AG1037" s="4"/>
    </row>
    <row r="1038" spans="1:33" x14ac:dyDescent="0.25">
      <c r="A1038" s="57">
        <v>42256.4445647338</v>
      </c>
      <c r="B1038" s="32"/>
      <c r="C1038" s="32" t="s">
        <v>74</v>
      </c>
      <c r="D1038" s="32" t="s">
        <v>73</v>
      </c>
      <c r="E1038" s="32" t="s">
        <v>7003</v>
      </c>
      <c r="F1038" s="32" t="s">
        <v>7004</v>
      </c>
      <c r="G1038" s="32" t="s">
        <v>2086</v>
      </c>
      <c r="H1038" s="32" t="s">
        <v>2087</v>
      </c>
      <c r="I1038" s="32" t="s">
        <v>2006</v>
      </c>
      <c r="J1038" s="35">
        <v>0</v>
      </c>
      <c r="K1038" s="35">
        <v>0</v>
      </c>
      <c r="L1038" s="35">
        <v>0</v>
      </c>
      <c r="M1038" s="35">
        <v>0</v>
      </c>
      <c r="N1038" s="32" t="s">
        <v>19</v>
      </c>
      <c r="O1038" s="32" t="s">
        <v>32</v>
      </c>
      <c r="P1038" s="32">
        <v>3.3000000000000002E-2</v>
      </c>
      <c r="Q1038" s="32"/>
      <c r="R1038" s="39">
        <f t="shared" si="32"/>
        <v>1509</v>
      </c>
      <c r="S1038" s="5" t="s">
        <v>51</v>
      </c>
      <c r="T1038" s="5" t="s">
        <v>64</v>
      </c>
      <c r="U1038" s="2"/>
      <c r="V1038" s="2" t="str">
        <f>IF($J1038+$L1038=0,"nil",IF(OR($B1038="TCU-WS",$B1038=""),"non comm",IF(OR($G1038="contract_cover",$H1038="fixed price"),VLOOKUP($I1038,'[1]mapping 2015'!$A:$B,2,FALSE),VLOOKUP($G1038,'[1]mapping 2015'!$A:$B,2,FALSE))))</f>
        <v>nil</v>
      </c>
      <c r="W1038" s="37">
        <f>IF(OR(V1038="non comm",V1038="nil",J1038=0),0,IF(V1038="SBM 2.1 IIPS",J1038*VLOOKUP(N1038,'[2]NGP%'!$C:$D,2,FALSE),J1038*SUMIFS('[2]NGP%'!$D:$D,'[2]NGP%'!$A:$A,V1038,'[2]NGP%'!$B:$B,AA1038)))</f>
        <v>0</v>
      </c>
      <c r="X1038" s="37">
        <f>IF(OR(V1038="non comm",V1038="nil",J1038=0),0,IF(V1038="SBM 2.1 IIPS",J1038*VLOOKUP(N1038,'[2]NGP%'!$C:$E,3,FALSE),J1038*SUMIFS('[2]NGP%'!$E:$E,'[2]NGP%'!$A:$A,V1038,'[2]NGP%'!$B:$B,AA1038)))</f>
        <v>0</v>
      </c>
      <c r="Y1038" s="32"/>
      <c r="Z1038" s="54" t="str">
        <f>IF(MID(H1038,1,4)="Item","Nil",IF(G1038="contract_cover",VLOOKUP(I1038,'svc type'!C:D,2,FALSE),VLOOKUP(G1038,'svc type'!A:D,4,FALSE)))</f>
        <v>SVC</v>
      </c>
      <c r="AA1038" s="4" t="str">
        <f>IF(B1038="","",VLOOKUP(B1038,Sector!C:D,2,FALSE))</f>
        <v/>
      </c>
      <c r="AB1038" s="4">
        <f t="shared" si="33"/>
        <v>0</v>
      </c>
      <c r="AC1038" s="4"/>
      <c r="AD1038" s="4"/>
      <c r="AE1038" s="4"/>
      <c r="AF1038" s="4"/>
      <c r="AG1038" s="4"/>
    </row>
    <row r="1039" spans="1:33" x14ac:dyDescent="0.25">
      <c r="A1039" s="57">
        <v>42256.4445647338</v>
      </c>
      <c r="B1039" s="32"/>
      <c r="C1039" s="32" t="s">
        <v>74</v>
      </c>
      <c r="D1039" s="32" t="s">
        <v>73</v>
      </c>
      <c r="E1039" s="32" t="s">
        <v>7003</v>
      </c>
      <c r="F1039" s="32" t="s">
        <v>7004</v>
      </c>
      <c r="G1039" s="32" t="s">
        <v>58</v>
      </c>
      <c r="H1039" s="32" t="s">
        <v>59</v>
      </c>
      <c r="I1039" s="32" t="s">
        <v>2006</v>
      </c>
      <c r="J1039" s="35">
        <v>0</v>
      </c>
      <c r="K1039" s="35">
        <v>0</v>
      </c>
      <c r="L1039" s="35">
        <v>0</v>
      </c>
      <c r="M1039" s="35">
        <v>0</v>
      </c>
      <c r="N1039" s="32" t="s">
        <v>19</v>
      </c>
      <c r="O1039" s="32" t="s">
        <v>32</v>
      </c>
      <c r="P1039" s="32">
        <v>3.5</v>
      </c>
      <c r="Q1039" s="32"/>
      <c r="R1039" s="39">
        <f t="shared" si="32"/>
        <v>1509</v>
      </c>
      <c r="S1039" s="5" t="s">
        <v>51</v>
      </c>
      <c r="T1039" s="5" t="s">
        <v>64</v>
      </c>
      <c r="U1039" s="2"/>
      <c r="V1039" s="2" t="str">
        <f>IF($J1039+$L1039=0,"nil",IF(OR($B1039="TCU-WS",$B1039=""),"non comm",IF(OR($G1039="contract_cover",$H1039="fixed price"),VLOOKUP($I1039,'[1]mapping 2015'!$A:$B,2,FALSE),VLOOKUP($G1039,'[1]mapping 2015'!$A:$B,2,FALSE))))</f>
        <v>nil</v>
      </c>
      <c r="W1039" s="37">
        <f>IF(OR(V1039="non comm",V1039="nil",J1039=0),0,IF(V1039="SBM 2.1 IIPS",J1039*VLOOKUP(N1039,'[2]NGP%'!$C:$D,2,FALSE),J1039*SUMIFS('[2]NGP%'!$D:$D,'[2]NGP%'!$A:$A,V1039,'[2]NGP%'!$B:$B,AA1039)))</f>
        <v>0</v>
      </c>
      <c r="X1039" s="37">
        <f>IF(OR(V1039="non comm",V1039="nil",J1039=0),0,IF(V1039="SBM 2.1 IIPS",J1039*VLOOKUP(N1039,'[2]NGP%'!$C:$E,3,FALSE),J1039*SUMIFS('[2]NGP%'!$E:$E,'[2]NGP%'!$A:$A,V1039,'[2]NGP%'!$B:$B,AA1039)))</f>
        <v>0</v>
      </c>
      <c r="Y1039" s="32"/>
      <c r="Z1039" s="54" t="str">
        <f>IF(MID(H1039,1,4)="Item","Nil",IF(G1039="contract_cover",VLOOKUP(I1039,'svc type'!C:D,2,FALSE),VLOOKUP(G1039,'svc type'!A:D,4,FALSE)))</f>
        <v>SVC</v>
      </c>
      <c r="AA1039" s="4" t="str">
        <f>IF(B1039="","",VLOOKUP(B1039,Sector!C:D,2,FALSE))</f>
        <v/>
      </c>
      <c r="AB1039" s="4">
        <f t="shared" si="33"/>
        <v>0</v>
      </c>
      <c r="AC1039" s="4"/>
      <c r="AD1039" s="4"/>
      <c r="AE1039" s="4"/>
      <c r="AF1039" s="4"/>
      <c r="AG1039" s="4"/>
    </row>
    <row r="1040" spans="1:33" x14ac:dyDescent="0.25">
      <c r="A1040" s="57">
        <v>42256.4445647338</v>
      </c>
      <c r="B1040" s="32"/>
      <c r="C1040" s="32" t="s">
        <v>74</v>
      </c>
      <c r="D1040" s="32" t="s">
        <v>73</v>
      </c>
      <c r="E1040" s="32" t="s">
        <v>7003</v>
      </c>
      <c r="F1040" s="32" t="s">
        <v>7004</v>
      </c>
      <c r="G1040" s="32" t="s">
        <v>58</v>
      </c>
      <c r="H1040" s="32" t="s">
        <v>59</v>
      </c>
      <c r="I1040" s="32" t="s">
        <v>2006</v>
      </c>
      <c r="J1040" s="35">
        <v>0</v>
      </c>
      <c r="K1040" s="35">
        <v>0</v>
      </c>
      <c r="L1040" s="35">
        <v>0</v>
      </c>
      <c r="M1040" s="35">
        <v>0</v>
      </c>
      <c r="N1040" s="32" t="s">
        <v>19</v>
      </c>
      <c r="O1040" s="32" t="s">
        <v>32</v>
      </c>
      <c r="P1040" s="32">
        <v>5.5</v>
      </c>
      <c r="Q1040" s="32"/>
      <c r="R1040" s="39">
        <f t="shared" si="32"/>
        <v>1509</v>
      </c>
      <c r="S1040" s="5" t="s">
        <v>51</v>
      </c>
      <c r="T1040" s="5" t="s">
        <v>64</v>
      </c>
      <c r="U1040" s="2"/>
      <c r="V1040" s="2" t="str">
        <f>IF($J1040+$L1040=0,"nil",IF(OR($B1040="TCU-WS",$B1040=""),"non comm",IF(OR($G1040="contract_cover",$H1040="fixed price"),VLOOKUP($I1040,'[1]mapping 2015'!$A:$B,2,FALSE),VLOOKUP($G1040,'[1]mapping 2015'!$A:$B,2,FALSE))))</f>
        <v>nil</v>
      </c>
      <c r="W1040" s="37">
        <f>IF(OR(V1040="non comm",V1040="nil",J1040=0),0,IF(V1040="SBM 2.1 IIPS",J1040*VLOOKUP(N1040,'[2]NGP%'!$C:$D,2,FALSE),J1040*SUMIFS('[2]NGP%'!$D:$D,'[2]NGP%'!$A:$A,V1040,'[2]NGP%'!$B:$B,AA1040)))</f>
        <v>0</v>
      </c>
      <c r="X1040" s="37">
        <f>IF(OR(V1040="non comm",V1040="nil",J1040=0),0,IF(V1040="SBM 2.1 IIPS",J1040*VLOOKUP(N1040,'[2]NGP%'!$C:$E,3,FALSE),J1040*SUMIFS('[2]NGP%'!$E:$E,'[2]NGP%'!$A:$A,V1040,'[2]NGP%'!$B:$B,AA1040)))</f>
        <v>0</v>
      </c>
      <c r="Y1040" s="32"/>
      <c r="Z1040" s="54" t="str">
        <f>IF(MID(H1040,1,4)="Item","Nil",IF(G1040="contract_cover",VLOOKUP(I1040,'svc type'!C:D,2,FALSE),VLOOKUP(G1040,'svc type'!A:D,4,FALSE)))</f>
        <v>SVC</v>
      </c>
      <c r="AA1040" s="4" t="str">
        <f>IF(B1040="","",VLOOKUP(B1040,Sector!C:D,2,FALSE))</f>
        <v/>
      </c>
      <c r="AB1040" s="4">
        <f t="shared" si="33"/>
        <v>0</v>
      </c>
      <c r="AC1040" s="4"/>
      <c r="AD1040" s="4"/>
      <c r="AE1040" s="4"/>
      <c r="AF1040" s="4"/>
      <c r="AG1040" s="4"/>
    </row>
    <row r="1041" spans="1:33" x14ac:dyDescent="0.25">
      <c r="A1041" s="57">
        <v>42256.448020104166</v>
      </c>
      <c r="B1041" s="32"/>
      <c r="C1041" s="32" t="s">
        <v>2302</v>
      </c>
      <c r="D1041" s="32" t="s">
        <v>334</v>
      </c>
      <c r="E1041" s="32" t="s">
        <v>7005</v>
      </c>
      <c r="F1041" s="32" t="s">
        <v>7006</v>
      </c>
      <c r="G1041" s="32" t="s">
        <v>58</v>
      </c>
      <c r="H1041" s="32" t="s">
        <v>59</v>
      </c>
      <c r="I1041" s="32" t="s">
        <v>2006</v>
      </c>
      <c r="J1041" s="35">
        <v>0</v>
      </c>
      <c r="K1041" s="35">
        <v>0</v>
      </c>
      <c r="L1041" s="35">
        <v>0</v>
      </c>
      <c r="M1041" s="35">
        <v>0</v>
      </c>
      <c r="N1041" s="32" t="s">
        <v>19</v>
      </c>
      <c r="O1041" s="32" t="s">
        <v>322</v>
      </c>
      <c r="P1041" s="32">
        <v>0</v>
      </c>
      <c r="Q1041" s="32"/>
      <c r="R1041" s="39">
        <f t="shared" si="32"/>
        <v>1509</v>
      </c>
      <c r="S1041" s="5" t="s">
        <v>51</v>
      </c>
      <c r="T1041" s="5" t="s">
        <v>64</v>
      </c>
      <c r="U1041" s="2"/>
      <c r="V1041" s="2" t="str">
        <f>IF($J1041+$L1041=0,"nil",IF(OR($B1041="TCU-WS",$B1041=""),"non comm",IF(OR($G1041="contract_cover",$H1041="fixed price"),VLOOKUP($I1041,'[1]mapping 2015'!$A:$B,2,FALSE),VLOOKUP($G1041,'[1]mapping 2015'!$A:$B,2,FALSE))))</f>
        <v>nil</v>
      </c>
      <c r="W1041" s="37">
        <f>IF(OR(V1041="non comm",V1041="nil",J1041=0),0,IF(V1041="SBM 2.1 IIPS",J1041*VLOOKUP(N1041,'[2]NGP%'!$C:$D,2,FALSE),J1041*SUMIFS('[2]NGP%'!$D:$D,'[2]NGP%'!$A:$A,V1041,'[2]NGP%'!$B:$B,AA1041)))</f>
        <v>0</v>
      </c>
      <c r="X1041" s="37">
        <f>IF(OR(V1041="non comm",V1041="nil",J1041=0),0,IF(V1041="SBM 2.1 IIPS",J1041*VLOOKUP(N1041,'[2]NGP%'!$C:$E,3,FALSE),J1041*SUMIFS('[2]NGP%'!$E:$E,'[2]NGP%'!$A:$A,V1041,'[2]NGP%'!$B:$B,AA1041)))</f>
        <v>0</v>
      </c>
      <c r="Y1041" s="32"/>
      <c r="Z1041" s="54" t="str">
        <f>IF(MID(H1041,1,4)="Item","Nil",IF(G1041="contract_cover",VLOOKUP(I1041,'svc type'!C:D,2,FALSE),VLOOKUP(G1041,'svc type'!A:D,4,FALSE)))</f>
        <v>SVC</v>
      </c>
      <c r="AA1041" s="4" t="str">
        <f>IF(B1041="","",VLOOKUP(B1041,Sector!C:D,2,FALSE))</f>
        <v/>
      </c>
      <c r="AB1041" s="4">
        <f t="shared" si="33"/>
        <v>0</v>
      </c>
      <c r="AC1041" s="4"/>
      <c r="AD1041" s="4"/>
      <c r="AE1041" s="4"/>
      <c r="AF1041" s="4"/>
      <c r="AG1041" s="4"/>
    </row>
    <row r="1042" spans="1:33" x14ac:dyDescent="0.25">
      <c r="A1042" s="57">
        <v>42256.455944363428</v>
      </c>
      <c r="B1042" s="32" t="s">
        <v>67</v>
      </c>
      <c r="C1042" s="32" t="s">
        <v>6816</v>
      </c>
      <c r="D1042" s="32" t="s">
        <v>6817</v>
      </c>
      <c r="E1042" s="32" t="s">
        <v>7007</v>
      </c>
      <c r="F1042" s="32" t="s">
        <v>7008</v>
      </c>
      <c r="G1042" s="32" t="s">
        <v>15</v>
      </c>
      <c r="H1042" s="32" t="s">
        <v>16</v>
      </c>
      <c r="I1042" s="32" t="s">
        <v>263</v>
      </c>
      <c r="J1042" s="35">
        <v>3900</v>
      </c>
      <c r="K1042" s="35">
        <v>0</v>
      </c>
      <c r="L1042" s="35">
        <v>0</v>
      </c>
      <c r="M1042" s="35">
        <v>0</v>
      </c>
      <c r="N1042" s="32" t="s">
        <v>17</v>
      </c>
      <c r="O1042" s="32" t="s">
        <v>18</v>
      </c>
      <c r="P1042" s="32">
        <v>1</v>
      </c>
      <c r="Q1042" s="32"/>
      <c r="R1042" s="39">
        <f t="shared" si="32"/>
        <v>1509</v>
      </c>
      <c r="S1042" s="5" t="s">
        <v>51</v>
      </c>
      <c r="T1042" s="5" t="s">
        <v>64</v>
      </c>
      <c r="U1042" s="2"/>
      <c r="V1042" s="2" t="str">
        <f>IF($J1042+$L1042=0,"nil",IF(OR($B1042="TCU-WS",$B1042=""),"non comm",IF(OR($G1042="contract_cover",$H1042="fixed price"),VLOOKUP($I1042,'[1]mapping 2015'!$A:$B,2,FALSE),VLOOKUP($G1042,'[1]mapping 2015'!$A:$B,2,FALSE))))</f>
        <v>SBM 2.3 SMA</v>
      </c>
      <c r="W1042" s="37">
        <f>IF(OR(V1042="non comm",V1042="nil",J1042=0),0,IF(V1042="SBM 2.1 IIPS",J1042*VLOOKUP(N1042,'[2]NGP%'!$C:$D,2,FALSE),J1042*SUMIFS('[2]NGP%'!$D:$D,'[2]NGP%'!$A:$A,V1042,'[2]NGP%'!$B:$B,AA1042)))</f>
        <v>1755</v>
      </c>
      <c r="X1042" s="37">
        <f>IF(OR(V1042="non comm",V1042="nil",J1042=0),0,IF(V1042="SBM 2.1 IIPS",J1042*VLOOKUP(N1042,'[2]NGP%'!$C:$E,3,FALSE),J1042*SUMIFS('[2]NGP%'!$E:$E,'[2]NGP%'!$A:$A,V1042,'[2]NGP%'!$B:$B,AA1042)))</f>
        <v>1755</v>
      </c>
      <c r="Y1042" s="32"/>
      <c r="Z1042" s="54" t="str">
        <f>IF(MID(H1042,1,4)="Item","Nil",IF(G1042="contract_cover",VLOOKUP(I1042,'svc type'!C:D,2,FALSE),VLOOKUP(G1042,'svc type'!A:D,4,FALSE)))</f>
        <v>SMA</v>
      </c>
      <c r="AA1042" s="4" t="str">
        <f>IF(B1042="","",VLOOKUP(B1042,Sector!C:D,2,FALSE))</f>
        <v>STC</v>
      </c>
      <c r="AB1042" s="4" t="str">
        <f t="shared" si="33"/>
        <v>shirley.phee</v>
      </c>
      <c r="AC1042" s="4"/>
      <c r="AD1042" s="4"/>
      <c r="AE1042" s="4"/>
      <c r="AF1042" s="4"/>
      <c r="AG1042" s="4"/>
    </row>
    <row r="1043" spans="1:33" x14ac:dyDescent="0.25">
      <c r="A1043" s="57">
        <v>42256.455944363428</v>
      </c>
      <c r="B1043" s="32" t="s">
        <v>67</v>
      </c>
      <c r="C1043" s="32" t="s">
        <v>6816</v>
      </c>
      <c r="D1043" s="32" t="s">
        <v>6817</v>
      </c>
      <c r="E1043" s="32" t="s">
        <v>7007</v>
      </c>
      <c r="F1043" s="32" t="s">
        <v>7008</v>
      </c>
      <c r="G1043" s="32" t="s">
        <v>28</v>
      </c>
      <c r="H1043" s="32" t="s">
        <v>7009</v>
      </c>
      <c r="I1043" s="32" t="s">
        <v>263</v>
      </c>
      <c r="J1043" s="35">
        <v>0</v>
      </c>
      <c r="K1043" s="35">
        <v>0</v>
      </c>
      <c r="L1043" s="35">
        <v>0</v>
      </c>
      <c r="M1043" s="35">
        <v>0</v>
      </c>
      <c r="N1043" s="32" t="s">
        <v>17</v>
      </c>
      <c r="O1043" s="32" t="s">
        <v>18</v>
      </c>
      <c r="P1043" s="32">
        <v>1</v>
      </c>
      <c r="Q1043" s="32"/>
      <c r="R1043" s="39">
        <f t="shared" si="32"/>
        <v>1509</v>
      </c>
      <c r="S1043" s="5" t="s">
        <v>51</v>
      </c>
      <c r="T1043" s="5" t="s">
        <v>64</v>
      </c>
      <c r="U1043" s="2"/>
      <c r="V1043" s="2" t="str">
        <f>IF($J1043+$L1043=0,"nil",IF(OR($B1043="TCU-WS",$B1043=""),"non comm",IF(OR($G1043="contract_cover",$H1043="fixed price"),VLOOKUP($I1043,'[1]mapping 2015'!$A:$B,2,FALSE),VLOOKUP($G1043,'[1]mapping 2015'!$A:$B,2,FALSE))))</f>
        <v>nil</v>
      </c>
      <c r="W1043" s="37">
        <f>IF(OR(V1043="non comm",V1043="nil",J1043=0),0,IF(V1043="SBM 2.1 IIPS",J1043*VLOOKUP(N1043,'[2]NGP%'!$C:$D,2,FALSE),J1043*SUMIFS('[2]NGP%'!$D:$D,'[2]NGP%'!$A:$A,V1043,'[2]NGP%'!$B:$B,AA1043)))</f>
        <v>0</v>
      </c>
      <c r="X1043" s="37">
        <f>IF(OR(V1043="non comm",V1043="nil",J1043=0),0,IF(V1043="SBM 2.1 IIPS",J1043*VLOOKUP(N1043,'[2]NGP%'!$C:$E,3,FALSE),J1043*SUMIFS('[2]NGP%'!$E:$E,'[2]NGP%'!$A:$A,V1043,'[2]NGP%'!$B:$B,AA1043)))</f>
        <v>0</v>
      </c>
      <c r="Y1043" s="32"/>
      <c r="Z1043" s="54" t="str">
        <f>IF(MID(H1043,1,4)="Item","Nil",IF(G1043="contract_cover",VLOOKUP(I1043,'svc type'!C:D,2,FALSE),VLOOKUP(G1043,'svc type'!A:D,4,FALSE)))</f>
        <v>Nil</v>
      </c>
      <c r="AA1043" s="4" t="str">
        <f>IF(B1043="","",VLOOKUP(B1043,Sector!C:D,2,FALSE))</f>
        <v>STC</v>
      </c>
      <c r="AB1043" s="4" t="str">
        <f t="shared" si="33"/>
        <v>shirley.phee</v>
      </c>
      <c r="AC1043" s="4"/>
      <c r="AD1043" s="4"/>
      <c r="AE1043" s="4"/>
      <c r="AF1043" s="4"/>
      <c r="AG1043" s="4"/>
    </row>
    <row r="1044" spans="1:33" x14ac:dyDescent="0.25">
      <c r="A1044" s="57">
        <v>42256.467524733795</v>
      </c>
      <c r="B1044" s="32" t="s">
        <v>267</v>
      </c>
      <c r="C1044" s="32" t="s">
        <v>81</v>
      </c>
      <c r="D1044" s="32" t="s">
        <v>266</v>
      </c>
      <c r="E1044" s="32" t="s">
        <v>7010</v>
      </c>
      <c r="F1044" s="32" t="s">
        <v>7011</v>
      </c>
      <c r="G1044" s="32" t="s">
        <v>39</v>
      </c>
      <c r="H1044" s="32" t="s">
        <v>40</v>
      </c>
      <c r="I1044" s="32" t="s">
        <v>2013</v>
      </c>
      <c r="J1044" s="35">
        <v>7500</v>
      </c>
      <c r="K1044" s="35">
        <v>0</v>
      </c>
      <c r="L1044" s="35">
        <v>5.66</v>
      </c>
      <c r="M1044" s="35">
        <v>0</v>
      </c>
      <c r="N1044" s="32" t="s">
        <v>19</v>
      </c>
      <c r="O1044" s="32" t="s">
        <v>41</v>
      </c>
      <c r="P1044" s="32">
        <v>1</v>
      </c>
      <c r="Q1044" s="32" t="s">
        <v>7012</v>
      </c>
      <c r="R1044" s="39">
        <f t="shared" si="32"/>
        <v>1509</v>
      </c>
      <c r="S1044" s="5" t="s">
        <v>51</v>
      </c>
      <c r="T1044" s="5" t="s">
        <v>64</v>
      </c>
      <c r="U1044" s="2"/>
      <c r="V1044" s="2" t="str">
        <f>IF($J1044+$L1044=0,"nil",IF(OR($B1044="TCU-WS",$B1044=""),"non comm",IF(OR($G1044="contract_cover",$H1044="fixed price"),VLOOKUP($I1044,'[1]mapping 2015'!$A:$B,2,FALSE),VLOOKUP($G1044,'[1]mapping 2015'!$A:$B,2,FALSE))))</f>
        <v>SBM 2.1 IIPS</v>
      </c>
      <c r="W1044" s="37">
        <f>IF(OR(V1044="non comm",V1044="nil",J1044=0),0,IF(V1044="SBM 2.1 IIPS",J1044*VLOOKUP(N1044,'[2]NGP%'!$C:$D,2,FALSE),J1044*SUMIFS('[2]NGP%'!$D:$D,'[2]NGP%'!$A:$A,V1044,'[2]NGP%'!$B:$B,AA1044)))</f>
        <v>2325</v>
      </c>
      <c r="X1044" s="37">
        <f>IF(OR(V1044="non comm",V1044="nil",J1044=0),0,IF(V1044="SBM 2.1 IIPS",J1044*VLOOKUP(N1044,'[2]NGP%'!$C:$E,3,FALSE),J1044*SUMIFS('[2]NGP%'!$E:$E,'[2]NGP%'!$A:$A,V1044,'[2]NGP%'!$B:$B,AA1044)))</f>
        <v>2400</v>
      </c>
      <c r="Y1044" s="32"/>
      <c r="Z1044" s="54" t="str">
        <f>IF(MID(H1044,1,4)="Item","Nil",IF(G1044="contract_cover",VLOOKUP(I1044,'svc type'!C:D,2,FALSE),VLOOKUP(G1044,'svc type'!A:D,4,FALSE)))</f>
        <v>IIPS</v>
      </c>
      <c r="AA1044" s="4" t="str">
        <f>IF(B1044="","",VLOOKUP(B1044,Sector!C:D,2,FALSE))</f>
        <v>OTH</v>
      </c>
      <c r="AB1044" s="4" t="str">
        <f t="shared" si="33"/>
        <v>TCU-PS</v>
      </c>
      <c r="AC1044" s="4"/>
      <c r="AD1044" s="4"/>
      <c r="AE1044" s="4"/>
      <c r="AF1044" s="4"/>
      <c r="AG1044" s="4"/>
    </row>
    <row r="1045" spans="1:33" x14ac:dyDescent="0.25">
      <c r="A1045" s="57">
        <v>42256.467524733795</v>
      </c>
      <c r="B1045" s="32" t="s">
        <v>267</v>
      </c>
      <c r="C1045" s="32" t="s">
        <v>81</v>
      </c>
      <c r="D1045" s="32" t="s">
        <v>266</v>
      </c>
      <c r="E1045" s="32" t="s">
        <v>7010</v>
      </c>
      <c r="F1045" s="32" t="s">
        <v>7011</v>
      </c>
      <c r="G1045" s="32" t="s">
        <v>33</v>
      </c>
      <c r="H1045" s="32" t="s">
        <v>34</v>
      </c>
      <c r="I1045" s="32" t="s">
        <v>2013</v>
      </c>
      <c r="J1045" s="35">
        <v>0</v>
      </c>
      <c r="K1045" s="35">
        <v>0</v>
      </c>
      <c r="L1045" s="35">
        <v>0</v>
      </c>
      <c r="M1045" s="35">
        <v>3</v>
      </c>
      <c r="N1045" s="32" t="s">
        <v>19</v>
      </c>
      <c r="O1045" s="32" t="s">
        <v>41</v>
      </c>
      <c r="P1045" s="32">
        <v>1</v>
      </c>
      <c r="Q1045" s="32" t="s">
        <v>7012</v>
      </c>
      <c r="R1045" s="39">
        <f t="shared" si="32"/>
        <v>1509</v>
      </c>
      <c r="S1045" s="5" t="s">
        <v>51</v>
      </c>
      <c r="T1045" s="5" t="s">
        <v>64</v>
      </c>
      <c r="U1045" s="2"/>
      <c r="V1045" s="2" t="str">
        <f>IF($J1045+$L1045=0,"nil",IF(OR($B1045="TCU-WS",$B1045=""),"non comm",IF(OR($G1045="contract_cover",$H1045="fixed price"),VLOOKUP($I1045,'[1]mapping 2015'!$A:$B,2,FALSE),VLOOKUP($G1045,'[1]mapping 2015'!$A:$B,2,FALSE))))</f>
        <v>nil</v>
      </c>
      <c r="W1045" s="37">
        <f>IF(OR(V1045="non comm",V1045="nil",J1045=0),0,IF(V1045="SBM 2.1 IIPS",J1045*VLOOKUP(N1045,'[2]NGP%'!$C:$D,2,FALSE),J1045*SUMIFS('[2]NGP%'!$D:$D,'[2]NGP%'!$A:$A,V1045,'[2]NGP%'!$B:$B,AA1045)))</f>
        <v>0</v>
      </c>
      <c r="X1045" s="37">
        <f>IF(OR(V1045="non comm",V1045="nil",J1045=0),0,IF(V1045="SBM 2.1 IIPS",J1045*VLOOKUP(N1045,'[2]NGP%'!$C:$E,3,FALSE),J1045*SUMIFS('[2]NGP%'!$E:$E,'[2]NGP%'!$A:$A,V1045,'[2]NGP%'!$B:$B,AA1045)))</f>
        <v>0</v>
      </c>
      <c r="Y1045" s="32"/>
      <c r="Z1045" s="54" t="str">
        <f>IF(MID(H1045,1,4)="Item","Nil",IF(G1045="contract_cover",VLOOKUP(I1045,'svc type'!C:D,2,FALSE),VLOOKUP(G1045,'svc type'!A:D,4,FALSE)))</f>
        <v>Exp</v>
      </c>
      <c r="AA1045" s="4" t="str">
        <f>IF(B1045="","",VLOOKUP(B1045,Sector!C:D,2,FALSE))</f>
        <v>OTH</v>
      </c>
      <c r="AB1045" s="4" t="str">
        <f t="shared" si="33"/>
        <v>TCU-PS</v>
      </c>
      <c r="AC1045" s="4"/>
      <c r="AD1045" s="4"/>
      <c r="AE1045" s="4"/>
      <c r="AF1045" s="4"/>
      <c r="AG1045" s="4"/>
    </row>
    <row r="1046" spans="1:33" x14ac:dyDescent="0.25">
      <c r="A1046" s="57">
        <v>42256.467524733795</v>
      </c>
      <c r="B1046" s="32" t="s">
        <v>267</v>
      </c>
      <c r="C1046" s="32" t="s">
        <v>81</v>
      </c>
      <c r="D1046" s="32" t="s">
        <v>266</v>
      </c>
      <c r="E1046" s="32" t="s">
        <v>7010</v>
      </c>
      <c r="F1046" s="32" t="s">
        <v>7011</v>
      </c>
      <c r="G1046" s="32" t="s">
        <v>7013</v>
      </c>
      <c r="H1046" s="32" t="s">
        <v>7014</v>
      </c>
      <c r="I1046" s="32" t="s">
        <v>2013</v>
      </c>
      <c r="J1046" s="35">
        <v>0</v>
      </c>
      <c r="K1046" s="35">
        <v>3361.92</v>
      </c>
      <c r="L1046" s="35">
        <v>0</v>
      </c>
      <c r="M1046" s="35">
        <v>0</v>
      </c>
      <c r="N1046" s="32" t="s">
        <v>19</v>
      </c>
      <c r="O1046" s="32" t="s">
        <v>41</v>
      </c>
      <c r="P1046" s="32">
        <v>16</v>
      </c>
      <c r="Q1046" s="32" t="s">
        <v>7012</v>
      </c>
      <c r="R1046" s="39">
        <f t="shared" si="32"/>
        <v>1509</v>
      </c>
      <c r="S1046" s="5" t="s">
        <v>51</v>
      </c>
      <c r="T1046" s="5" t="s">
        <v>64</v>
      </c>
      <c r="U1046" s="2"/>
      <c r="V1046" s="2" t="str">
        <f>IF($J1046+$L1046=0,"nil",IF(OR($B1046="TCU-WS",$B1046=""),"non comm",IF(OR($G1046="contract_cover",$H1046="fixed price"),VLOOKUP($I1046,'[1]mapping 2015'!$A:$B,2,FALSE),VLOOKUP($G1046,'[1]mapping 2015'!$A:$B,2,FALSE))))</f>
        <v>nil</v>
      </c>
      <c r="W1046" s="37">
        <f>IF(OR(V1046="non comm",V1046="nil",J1046=0),0,IF(V1046="SBM 2.1 IIPS",J1046*VLOOKUP(N1046,'[2]NGP%'!$C:$D,2,FALSE),J1046*SUMIFS('[2]NGP%'!$D:$D,'[2]NGP%'!$A:$A,V1046,'[2]NGP%'!$B:$B,AA1046)))</f>
        <v>0</v>
      </c>
      <c r="X1046" s="37">
        <f>IF(OR(V1046="non comm",V1046="nil",J1046=0),0,IF(V1046="SBM 2.1 IIPS",J1046*VLOOKUP(N1046,'[2]NGP%'!$C:$E,3,FALSE),J1046*SUMIFS('[2]NGP%'!$E:$E,'[2]NGP%'!$A:$A,V1046,'[2]NGP%'!$B:$B,AA1046)))</f>
        <v>0</v>
      </c>
      <c r="Y1046" s="32"/>
      <c r="Z1046" s="54" t="str">
        <f>IF(MID(H1046,1,4)="Item","Nil",IF(G1046="contract_cover",VLOOKUP(I1046,'svc type'!C:D,2,FALSE),VLOOKUP(G1046,'svc type'!A:D,4,FALSE)))</f>
        <v>Part</v>
      </c>
      <c r="AA1046" s="4" t="str">
        <f>IF(B1046="","",VLOOKUP(B1046,Sector!C:D,2,FALSE))</f>
        <v>OTH</v>
      </c>
      <c r="AB1046" s="4" t="str">
        <f t="shared" si="33"/>
        <v>TCU-PS</v>
      </c>
      <c r="AC1046" s="4"/>
      <c r="AD1046" s="4"/>
      <c r="AE1046" s="4"/>
      <c r="AF1046" s="4"/>
      <c r="AG1046" s="4"/>
    </row>
    <row r="1047" spans="1:33" x14ac:dyDescent="0.25">
      <c r="A1047" s="57">
        <v>42256.467524733795</v>
      </c>
      <c r="B1047" s="32" t="s">
        <v>267</v>
      </c>
      <c r="C1047" s="32" t="s">
        <v>81</v>
      </c>
      <c r="D1047" s="32" t="s">
        <v>266</v>
      </c>
      <c r="E1047" s="32" t="s">
        <v>7010</v>
      </c>
      <c r="F1047" s="32" t="s">
        <v>7011</v>
      </c>
      <c r="G1047" s="32" t="s">
        <v>39</v>
      </c>
      <c r="H1047" s="32" t="s">
        <v>40</v>
      </c>
      <c r="I1047" s="32" t="s">
        <v>2013</v>
      </c>
      <c r="J1047" s="35">
        <v>0</v>
      </c>
      <c r="K1047" s="35">
        <v>0</v>
      </c>
      <c r="L1047" s="35">
        <v>0</v>
      </c>
      <c r="M1047" s="35">
        <v>0</v>
      </c>
      <c r="N1047" s="32" t="s">
        <v>19</v>
      </c>
      <c r="O1047" s="32" t="s">
        <v>41</v>
      </c>
      <c r="P1047" s="32">
        <v>2.5</v>
      </c>
      <c r="Q1047" s="32" t="s">
        <v>7012</v>
      </c>
      <c r="R1047" s="39">
        <f t="shared" si="32"/>
        <v>1509</v>
      </c>
      <c r="S1047" s="5" t="s">
        <v>51</v>
      </c>
      <c r="T1047" s="5" t="s">
        <v>64</v>
      </c>
      <c r="U1047" s="2"/>
      <c r="V1047" s="2" t="str">
        <f>IF($J1047+$L1047=0,"nil",IF(OR($B1047="TCU-WS",$B1047=""),"non comm",IF(OR($G1047="contract_cover",$H1047="fixed price"),VLOOKUP($I1047,'[1]mapping 2015'!$A:$B,2,FALSE),VLOOKUP($G1047,'[1]mapping 2015'!$A:$B,2,FALSE))))</f>
        <v>nil</v>
      </c>
      <c r="W1047" s="37">
        <f>IF(OR(V1047="non comm",V1047="nil",J1047=0),0,IF(V1047="SBM 2.1 IIPS",J1047*VLOOKUP(N1047,'[2]NGP%'!$C:$D,2,FALSE),J1047*SUMIFS('[2]NGP%'!$D:$D,'[2]NGP%'!$A:$A,V1047,'[2]NGP%'!$B:$B,AA1047)))</f>
        <v>0</v>
      </c>
      <c r="X1047" s="37">
        <f>IF(OR(V1047="non comm",V1047="nil",J1047=0),0,IF(V1047="SBM 2.1 IIPS",J1047*VLOOKUP(N1047,'[2]NGP%'!$C:$E,3,FALSE),J1047*SUMIFS('[2]NGP%'!$E:$E,'[2]NGP%'!$A:$A,V1047,'[2]NGP%'!$B:$B,AA1047)))</f>
        <v>0</v>
      </c>
      <c r="Y1047" s="32"/>
      <c r="Z1047" s="54" t="str">
        <f>IF(MID(H1047,1,4)="Item","Nil",IF(G1047="contract_cover",VLOOKUP(I1047,'svc type'!C:D,2,FALSE),VLOOKUP(G1047,'svc type'!A:D,4,FALSE)))</f>
        <v>IIPS</v>
      </c>
      <c r="AA1047" s="4" t="str">
        <f>IF(B1047="","",VLOOKUP(B1047,Sector!C:D,2,FALSE))</f>
        <v>OTH</v>
      </c>
      <c r="AB1047" s="4" t="str">
        <f t="shared" si="33"/>
        <v>TCU-PS</v>
      </c>
      <c r="AC1047" s="4"/>
      <c r="AD1047" s="4"/>
      <c r="AE1047" s="4"/>
      <c r="AF1047" s="4"/>
      <c r="AG1047" s="4"/>
    </row>
    <row r="1048" spans="1:33" x14ac:dyDescent="0.25">
      <c r="A1048" s="57">
        <v>42256.467524733795</v>
      </c>
      <c r="B1048" s="32" t="s">
        <v>267</v>
      </c>
      <c r="C1048" s="32" t="s">
        <v>81</v>
      </c>
      <c r="D1048" s="32" t="s">
        <v>266</v>
      </c>
      <c r="E1048" s="32" t="s">
        <v>7010</v>
      </c>
      <c r="F1048" s="32" t="s">
        <v>7011</v>
      </c>
      <c r="G1048" s="32" t="s">
        <v>39</v>
      </c>
      <c r="H1048" s="32" t="s">
        <v>40</v>
      </c>
      <c r="I1048" s="32" t="s">
        <v>2013</v>
      </c>
      <c r="J1048" s="35">
        <v>0</v>
      </c>
      <c r="K1048" s="35">
        <v>0</v>
      </c>
      <c r="L1048" s="35">
        <v>0</v>
      </c>
      <c r="M1048" s="35">
        <v>0</v>
      </c>
      <c r="N1048" s="32" t="s">
        <v>19</v>
      </c>
      <c r="O1048" s="32" t="s">
        <v>41</v>
      </c>
      <c r="P1048" s="32">
        <v>2.5</v>
      </c>
      <c r="Q1048" s="32" t="s">
        <v>7012</v>
      </c>
      <c r="R1048" s="39">
        <f t="shared" si="32"/>
        <v>1509</v>
      </c>
      <c r="S1048" s="5" t="s">
        <v>51</v>
      </c>
      <c r="T1048" s="5" t="s">
        <v>64</v>
      </c>
      <c r="U1048" s="2"/>
      <c r="V1048" s="2" t="str">
        <f>IF($J1048+$L1048=0,"nil",IF(OR($B1048="TCU-WS",$B1048=""),"non comm",IF(OR($G1048="contract_cover",$H1048="fixed price"),VLOOKUP($I1048,'[1]mapping 2015'!$A:$B,2,FALSE),VLOOKUP($G1048,'[1]mapping 2015'!$A:$B,2,FALSE))))</f>
        <v>nil</v>
      </c>
      <c r="W1048" s="37">
        <f>IF(OR(V1048="non comm",V1048="nil",J1048=0),0,IF(V1048="SBM 2.1 IIPS",J1048*VLOOKUP(N1048,'[2]NGP%'!$C:$D,2,FALSE),J1048*SUMIFS('[2]NGP%'!$D:$D,'[2]NGP%'!$A:$A,V1048,'[2]NGP%'!$B:$B,AA1048)))</f>
        <v>0</v>
      </c>
      <c r="X1048" s="37">
        <f>IF(OR(V1048="non comm",V1048="nil",J1048=0),0,IF(V1048="SBM 2.1 IIPS",J1048*VLOOKUP(N1048,'[2]NGP%'!$C:$E,3,FALSE),J1048*SUMIFS('[2]NGP%'!$E:$E,'[2]NGP%'!$A:$A,V1048,'[2]NGP%'!$B:$B,AA1048)))</f>
        <v>0</v>
      </c>
      <c r="Y1048" s="32"/>
      <c r="Z1048" s="54" t="str">
        <f>IF(MID(H1048,1,4)="Item","Nil",IF(G1048="contract_cover",VLOOKUP(I1048,'svc type'!C:D,2,FALSE),VLOOKUP(G1048,'svc type'!A:D,4,FALSE)))</f>
        <v>IIPS</v>
      </c>
      <c r="AA1048" s="4" t="str">
        <f>IF(B1048="","",VLOOKUP(B1048,Sector!C:D,2,FALSE))</f>
        <v>OTH</v>
      </c>
      <c r="AB1048" s="4" t="str">
        <f t="shared" si="33"/>
        <v>TCU-PS</v>
      </c>
      <c r="AC1048" s="4"/>
      <c r="AD1048" s="4"/>
      <c r="AE1048" s="4"/>
      <c r="AF1048" s="4"/>
      <c r="AG1048" s="4"/>
    </row>
    <row r="1049" spans="1:33" x14ac:dyDescent="0.25">
      <c r="A1049" s="57">
        <v>42256.471323761572</v>
      </c>
      <c r="B1049" s="32"/>
      <c r="C1049" s="32" t="s">
        <v>739</v>
      </c>
      <c r="D1049" s="32" t="s">
        <v>334</v>
      </c>
      <c r="E1049" s="32" t="s">
        <v>7015</v>
      </c>
      <c r="F1049" s="32" t="s">
        <v>7016</v>
      </c>
      <c r="G1049" s="32" t="s">
        <v>58</v>
      </c>
      <c r="H1049" s="32" t="s">
        <v>59</v>
      </c>
      <c r="I1049" s="32" t="s">
        <v>2006</v>
      </c>
      <c r="J1049" s="35">
        <v>0</v>
      </c>
      <c r="K1049" s="35">
        <v>0</v>
      </c>
      <c r="L1049" s="35">
        <v>0</v>
      </c>
      <c r="M1049" s="35">
        <v>0</v>
      </c>
      <c r="N1049" s="32" t="s">
        <v>19</v>
      </c>
      <c r="O1049" s="32" t="s">
        <v>322</v>
      </c>
      <c r="P1049" s="32">
        <v>0</v>
      </c>
      <c r="Q1049" s="32"/>
      <c r="R1049" s="39">
        <f t="shared" si="32"/>
        <v>1509</v>
      </c>
      <c r="S1049" s="5" t="s">
        <v>51</v>
      </c>
      <c r="T1049" s="5" t="s">
        <v>64</v>
      </c>
      <c r="U1049" s="2"/>
      <c r="V1049" s="2" t="str">
        <f>IF($J1049+$L1049=0,"nil",IF(OR($B1049="TCU-WS",$B1049=""),"non comm",IF(OR($G1049="contract_cover",$H1049="fixed price"),VLOOKUP($I1049,'[1]mapping 2015'!$A:$B,2,FALSE),VLOOKUP($G1049,'[1]mapping 2015'!$A:$B,2,FALSE))))</f>
        <v>nil</v>
      </c>
      <c r="W1049" s="37">
        <f>IF(OR(V1049="non comm",V1049="nil",J1049=0),0,IF(V1049="SBM 2.1 IIPS",J1049*VLOOKUP(N1049,'[2]NGP%'!$C:$D,2,FALSE),J1049*SUMIFS('[2]NGP%'!$D:$D,'[2]NGP%'!$A:$A,V1049,'[2]NGP%'!$B:$B,AA1049)))</f>
        <v>0</v>
      </c>
      <c r="X1049" s="37">
        <f>IF(OR(V1049="non comm",V1049="nil",J1049=0),0,IF(V1049="SBM 2.1 IIPS",J1049*VLOOKUP(N1049,'[2]NGP%'!$C:$E,3,FALSE),J1049*SUMIFS('[2]NGP%'!$E:$E,'[2]NGP%'!$A:$A,V1049,'[2]NGP%'!$B:$B,AA1049)))</f>
        <v>0</v>
      </c>
      <c r="Y1049" s="32"/>
      <c r="Z1049" s="54" t="str">
        <f>IF(MID(H1049,1,4)="Item","Nil",IF(G1049="contract_cover",VLOOKUP(I1049,'svc type'!C:D,2,FALSE),VLOOKUP(G1049,'svc type'!A:D,4,FALSE)))</f>
        <v>SVC</v>
      </c>
      <c r="AA1049" s="4" t="str">
        <f>IF(B1049="","",VLOOKUP(B1049,Sector!C:D,2,FALSE))</f>
        <v/>
      </c>
      <c r="AB1049" s="4">
        <f t="shared" si="33"/>
        <v>0</v>
      </c>
      <c r="AC1049" s="4"/>
      <c r="AD1049" s="4"/>
      <c r="AE1049" s="4"/>
      <c r="AF1049" s="4"/>
      <c r="AG1049" s="4"/>
    </row>
    <row r="1050" spans="1:33" x14ac:dyDescent="0.25">
      <c r="A1050" s="57">
        <v>42256.474967164351</v>
      </c>
      <c r="B1050" s="32"/>
      <c r="C1050" s="32" t="s">
        <v>4989</v>
      </c>
      <c r="D1050" s="32" t="s">
        <v>334</v>
      </c>
      <c r="E1050" s="32" t="s">
        <v>7017</v>
      </c>
      <c r="F1050" s="32" t="s">
        <v>7018</v>
      </c>
      <c r="G1050" s="32" t="s">
        <v>58</v>
      </c>
      <c r="H1050" s="32" t="s">
        <v>59</v>
      </c>
      <c r="I1050" s="32" t="s">
        <v>2006</v>
      </c>
      <c r="J1050" s="35">
        <v>0</v>
      </c>
      <c r="K1050" s="35">
        <v>0</v>
      </c>
      <c r="L1050" s="35">
        <v>0</v>
      </c>
      <c r="M1050" s="35">
        <v>0</v>
      </c>
      <c r="N1050" s="32" t="s">
        <v>19</v>
      </c>
      <c r="O1050" s="32" t="s">
        <v>322</v>
      </c>
      <c r="P1050" s="32">
        <v>0</v>
      </c>
      <c r="Q1050" s="32"/>
      <c r="R1050" s="39">
        <f t="shared" si="32"/>
        <v>1509</v>
      </c>
      <c r="S1050" s="5" t="s">
        <v>51</v>
      </c>
      <c r="T1050" s="5" t="s">
        <v>64</v>
      </c>
      <c r="U1050" s="2"/>
      <c r="V1050" s="2" t="str">
        <f>IF($J1050+$L1050=0,"nil",IF(OR($B1050="TCU-WS",$B1050=""),"non comm",IF(OR($G1050="contract_cover",$H1050="fixed price"),VLOOKUP($I1050,'[1]mapping 2015'!$A:$B,2,FALSE),VLOOKUP($G1050,'[1]mapping 2015'!$A:$B,2,FALSE))))</f>
        <v>nil</v>
      </c>
      <c r="W1050" s="37">
        <f>IF(OR(V1050="non comm",V1050="nil",J1050=0),0,IF(V1050="SBM 2.1 IIPS",J1050*VLOOKUP(N1050,'[2]NGP%'!$C:$D,2,FALSE),J1050*SUMIFS('[2]NGP%'!$D:$D,'[2]NGP%'!$A:$A,V1050,'[2]NGP%'!$B:$B,AA1050)))</f>
        <v>0</v>
      </c>
      <c r="X1050" s="37">
        <f>IF(OR(V1050="non comm",V1050="nil",J1050=0),0,IF(V1050="SBM 2.1 IIPS",J1050*VLOOKUP(N1050,'[2]NGP%'!$C:$E,3,FALSE),J1050*SUMIFS('[2]NGP%'!$E:$E,'[2]NGP%'!$A:$A,V1050,'[2]NGP%'!$B:$B,AA1050)))</f>
        <v>0</v>
      </c>
      <c r="Y1050" s="32"/>
      <c r="Z1050" s="54" t="str">
        <f>IF(MID(H1050,1,4)="Item","Nil",IF(G1050="contract_cover",VLOOKUP(I1050,'svc type'!C:D,2,FALSE),VLOOKUP(G1050,'svc type'!A:D,4,FALSE)))</f>
        <v>SVC</v>
      </c>
      <c r="AA1050" s="4" t="str">
        <f>IF(B1050="","",VLOOKUP(B1050,Sector!C:D,2,FALSE))</f>
        <v/>
      </c>
      <c r="AB1050" s="4">
        <f t="shared" si="33"/>
        <v>0</v>
      </c>
      <c r="AC1050" s="4"/>
      <c r="AD1050" s="4"/>
      <c r="AE1050" s="4"/>
      <c r="AF1050" s="4"/>
      <c r="AG1050" s="4"/>
    </row>
    <row r="1051" spans="1:33" x14ac:dyDescent="0.25">
      <c r="A1051" s="57">
        <v>42256.47828541667</v>
      </c>
      <c r="B1051" s="32"/>
      <c r="C1051" s="32" t="s">
        <v>345</v>
      </c>
      <c r="D1051" s="32" t="s">
        <v>334</v>
      </c>
      <c r="E1051" s="32" t="s">
        <v>7019</v>
      </c>
      <c r="F1051" s="32" t="s">
        <v>7020</v>
      </c>
      <c r="G1051" s="32" t="s">
        <v>58</v>
      </c>
      <c r="H1051" s="32" t="s">
        <v>59</v>
      </c>
      <c r="I1051" s="32" t="s">
        <v>2006</v>
      </c>
      <c r="J1051" s="35">
        <v>0</v>
      </c>
      <c r="K1051" s="35">
        <v>0</v>
      </c>
      <c r="L1051" s="35">
        <v>0</v>
      </c>
      <c r="M1051" s="35">
        <v>0</v>
      </c>
      <c r="N1051" s="32" t="s">
        <v>19</v>
      </c>
      <c r="O1051" s="32" t="s">
        <v>322</v>
      </c>
      <c r="P1051" s="32">
        <v>0</v>
      </c>
      <c r="Q1051" s="32"/>
      <c r="R1051" s="39">
        <f t="shared" si="32"/>
        <v>1509</v>
      </c>
      <c r="S1051" s="5" t="s">
        <v>51</v>
      </c>
      <c r="T1051" s="5" t="s">
        <v>64</v>
      </c>
      <c r="U1051" s="2"/>
      <c r="V1051" s="2" t="str">
        <f>IF($J1051+$L1051=0,"nil",IF(OR($B1051="TCU-WS",$B1051=""),"non comm",IF(OR($G1051="contract_cover",$H1051="fixed price"),VLOOKUP($I1051,'[1]mapping 2015'!$A:$B,2,FALSE),VLOOKUP($G1051,'[1]mapping 2015'!$A:$B,2,FALSE))))</f>
        <v>nil</v>
      </c>
      <c r="W1051" s="37">
        <f>IF(OR(V1051="non comm",V1051="nil",J1051=0),0,IF(V1051="SBM 2.1 IIPS",J1051*VLOOKUP(N1051,'[2]NGP%'!$C:$D,2,FALSE),J1051*SUMIFS('[2]NGP%'!$D:$D,'[2]NGP%'!$A:$A,V1051,'[2]NGP%'!$B:$B,AA1051)))</f>
        <v>0</v>
      </c>
      <c r="X1051" s="37">
        <f>IF(OR(V1051="non comm",V1051="nil",J1051=0),0,IF(V1051="SBM 2.1 IIPS",J1051*VLOOKUP(N1051,'[2]NGP%'!$C:$E,3,FALSE),J1051*SUMIFS('[2]NGP%'!$E:$E,'[2]NGP%'!$A:$A,V1051,'[2]NGP%'!$B:$B,AA1051)))</f>
        <v>0</v>
      </c>
      <c r="Y1051" s="32"/>
      <c r="Z1051" s="54" t="str">
        <f>IF(MID(H1051,1,4)="Item","Nil",IF(G1051="contract_cover",VLOOKUP(I1051,'svc type'!C:D,2,FALSE),VLOOKUP(G1051,'svc type'!A:D,4,FALSE)))</f>
        <v>SVC</v>
      </c>
      <c r="AA1051" s="4" t="str">
        <f>IF(B1051="","",VLOOKUP(B1051,Sector!C:D,2,FALSE))</f>
        <v/>
      </c>
      <c r="AB1051" s="4">
        <f t="shared" si="33"/>
        <v>0</v>
      </c>
      <c r="AC1051" s="4"/>
      <c r="AD1051" s="4"/>
      <c r="AE1051" s="4"/>
      <c r="AF1051" s="4"/>
      <c r="AG1051" s="4"/>
    </row>
    <row r="1052" spans="1:33" x14ac:dyDescent="0.25">
      <c r="A1052" s="57">
        <v>42256.482273530091</v>
      </c>
      <c r="B1052" s="32"/>
      <c r="C1052" s="32" t="s">
        <v>655</v>
      </c>
      <c r="D1052" s="32" t="s">
        <v>334</v>
      </c>
      <c r="E1052" s="32" t="s">
        <v>7021</v>
      </c>
      <c r="F1052" s="32" t="s">
        <v>7022</v>
      </c>
      <c r="G1052" s="32" t="s">
        <v>58</v>
      </c>
      <c r="H1052" s="32" t="s">
        <v>59</v>
      </c>
      <c r="I1052" s="32" t="s">
        <v>2006</v>
      </c>
      <c r="J1052" s="35">
        <v>0</v>
      </c>
      <c r="K1052" s="35">
        <v>0</v>
      </c>
      <c r="L1052" s="35">
        <v>0</v>
      </c>
      <c r="M1052" s="35">
        <v>0</v>
      </c>
      <c r="N1052" s="32" t="s">
        <v>2197</v>
      </c>
      <c r="O1052" s="32" t="s">
        <v>322</v>
      </c>
      <c r="P1052" s="32">
        <v>0</v>
      </c>
      <c r="Q1052" s="32"/>
      <c r="R1052" s="39">
        <f t="shared" si="32"/>
        <v>1509</v>
      </c>
      <c r="S1052" s="5" t="s">
        <v>51</v>
      </c>
      <c r="T1052" s="5" t="s">
        <v>64</v>
      </c>
      <c r="U1052" s="2"/>
      <c r="V1052" s="2" t="str">
        <f>IF($J1052+$L1052=0,"nil",IF(OR($B1052="TCU-WS",$B1052=""),"non comm",IF(OR($G1052="contract_cover",$H1052="fixed price"),VLOOKUP($I1052,'[1]mapping 2015'!$A:$B,2,FALSE),VLOOKUP($G1052,'[1]mapping 2015'!$A:$B,2,FALSE))))</f>
        <v>nil</v>
      </c>
      <c r="W1052" s="37">
        <f>IF(OR(V1052="non comm",V1052="nil",J1052=0),0,IF(V1052="SBM 2.1 IIPS",J1052*VLOOKUP(N1052,'[2]NGP%'!$C:$D,2,FALSE),J1052*SUMIFS('[2]NGP%'!$D:$D,'[2]NGP%'!$A:$A,V1052,'[2]NGP%'!$B:$B,AA1052)))</f>
        <v>0</v>
      </c>
      <c r="X1052" s="37">
        <f>IF(OR(V1052="non comm",V1052="nil",J1052=0),0,IF(V1052="SBM 2.1 IIPS",J1052*VLOOKUP(N1052,'[2]NGP%'!$C:$E,3,FALSE),J1052*SUMIFS('[2]NGP%'!$E:$E,'[2]NGP%'!$A:$A,V1052,'[2]NGP%'!$B:$B,AA1052)))</f>
        <v>0</v>
      </c>
      <c r="Y1052" s="32"/>
      <c r="Z1052" s="54" t="str">
        <f>IF(MID(H1052,1,4)="Item","Nil",IF(G1052="contract_cover",VLOOKUP(I1052,'svc type'!C:D,2,FALSE),VLOOKUP(G1052,'svc type'!A:D,4,FALSE)))</f>
        <v>SVC</v>
      </c>
      <c r="AA1052" s="4" t="str">
        <f>IF(B1052="","",VLOOKUP(B1052,Sector!C:D,2,FALSE))</f>
        <v/>
      </c>
      <c r="AB1052" s="4">
        <f t="shared" si="33"/>
        <v>0</v>
      </c>
      <c r="AC1052" s="4"/>
      <c r="AD1052" s="4"/>
      <c r="AE1052" s="4"/>
      <c r="AF1052" s="4"/>
      <c r="AG1052" s="4"/>
    </row>
    <row r="1053" spans="1:33" x14ac:dyDescent="0.25">
      <c r="A1053" s="57">
        <v>42256.483391747686</v>
      </c>
      <c r="B1053" s="32"/>
      <c r="C1053" s="32" t="s">
        <v>655</v>
      </c>
      <c r="D1053" s="32" t="s">
        <v>334</v>
      </c>
      <c r="E1053" s="32" t="s">
        <v>7023</v>
      </c>
      <c r="F1053" s="32" t="s">
        <v>7024</v>
      </c>
      <c r="G1053" s="32" t="s">
        <v>58</v>
      </c>
      <c r="H1053" s="32" t="s">
        <v>59</v>
      </c>
      <c r="I1053" s="32" t="s">
        <v>2006</v>
      </c>
      <c r="J1053" s="35">
        <v>0</v>
      </c>
      <c r="K1053" s="35">
        <v>0</v>
      </c>
      <c r="L1053" s="35">
        <v>0</v>
      </c>
      <c r="M1053" s="35">
        <v>0</v>
      </c>
      <c r="N1053" s="32" t="s">
        <v>19</v>
      </c>
      <c r="O1053" s="32" t="s">
        <v>322</v>
      </c>
      <c r="P1053" s="32">
        <v>0</v>
      </c>
      <c r="Q1053" s="32"/>
      <c r="R1053" s="39">
        <f t="shared" si="32"/>
        <v>1509</v>
      </c>
      <c r="S1053" s="5" t="s">
        <v>51</v>
      </c>
      <c r="T1053" s="5" t="s">
        <v>64</v>
      </c>
      <c r="U1053" s="2"/>
      <c r="V1053" s="2" t="str">
        <f>IF($J1053+$L1053=0,"nil",IF(OR($B1053="TCU-WS",$B1053=""),"non comm",IF(OR($G1053="contract_cover",$H1053="fixed price"),VLOOKUP($I1053,'[1]mapping 2015'!$A:$B,2,FALSE),VLOOKUP($G1053,'[1]mapping 2015'!$A:$B,2,FALSE))))</f>
        <v>nil</v>
      </c>
      <c r="W1053" s="37">
        <f>IF(OR(V1053="non comm",V1053="nil",J1053=0),0,IF(V1053="SBM 2.1 IIPS",J1053*VLOOKUP(N1053,'[2]NGP%'!$C:$D,2,FALSE),J1053*SUMIFS('[2]NGP%'!$D:$D,'[2]NGP%'!$A:$A,V1053,'[2]NGP%'!$B:$B,AA1053)))</f>
        <v>0</v>
      </c>
      <c r="X1053" s="37">
        <f>IF(OR(V1053="non comm",V1053="nil",J1053=0),0,IF(V1053="SBM 2.1 IIPS",J1053*VLOOKUP(N1053,'[2]NGP%'!$C:$E,3,FALSE),J1053*SUMIFS('[2]NGP%'!$E:$E,'[2]NGP%'!$A:$A,V1053,'[2]NGP%'!$B:$B,AA1053)))</f>
        <v>0</v>
      </c>
      <c r="Y1053" s="32"/>
      <c r="Z1053" s="54" t="str">
        <f>IF(MID(H1053,1,4)="Item","Nil",IF(G1053="contract_cover",VLOOKUP(I1053,'svc type'!C:D,2,FALSE),VLOOKUP(G1053,'svc type'!A:D,4,FALSE)))</f>
        <v>SVC</v>
      </c>
      <c r="AA1053" s="4" t="str">
        <f>IF(B1053="","",VLOOKUP(B1053,Sector!C:D,2,FALSE))</f>
        <v/>
      </c>
      <c r="AB1053" s="4">
        <f t="shared" si="33"/>
        <v>0</v>
      </c>
      <c r="AC1053" s="4"/>
      <c r="AD1053" s="4"/>
      <c r="AE1053" s="4"/>
      <c r="AF1053" s="4"/>
      <c r="AG1053" s="4"/>
    </row>
    <row r="1054" spans="1:33" x14ac:dyDescent="0.25">
      <c r="A1054" s="57">
        <v>42256.484673761574</v>
      </c>
      <c r="B1054" s="32"/>
      <c r="C1054" s="32" t="s">
        <v>655</v>
      </c>
      <c r="D1054" s="32" t="s">
        <v>334</v>
      </c>
      <c r="E1054" s="32" t="s">
        <v>7025</v>
      </c>
      <c r="F1054" s="32" t="s">
        <v>7026</v>
      </c>
      <c r="G1054" s="32" t="s">
        <v>58</v>
      </c>
      <c r="H1054" s="32" t="s">
        <v>59</v>
      </c>
      <c r="I1054" s="32" t="s">
        <v>2006</v>
      </c>
      <c r="J1054" s="35">
        <v>0</v>
      </c>
      <c r="K1054" s="35">
        <v>0</v>
      </c>
      <c r="L1054" s="35">
        <v>0</v>
      </c>
      <c r="M1054" s="35">
        <v>0</v>
      </c>
      <c r="N1054" s="32" t="s">
        <v>19</v>
      </c>
      <c r="O1054" s="32" t="s">
        <v>322</v>
      </c>
      <c r="P1054" s="32">
        <v>0</v>
      </c>
      <c r="Q1054" s="32"/>
      <c r="R1054" s="39">
        <f t="shared" si="32"/>
        <v>1509</v>
      </c>
      <c r="S1054" s="5" t="s">
        <v>51</v>
      </c>
      <c r="T1054" s="5" t="s">
        <v>64</v>
      </c>
      <c r="U1054" s="2"/>
      <c r="V1054" s="2" t="str">
        <f>IF($J1054+$L1054=0,"nil",IF(OR($B1054="TCU-WS",$B1054=""),"non comm",IF(OR($G1054="contract_cover",$H1054="fixed price"),VLOOKUP($I1054,'[1]mapping 2015'!$A:$B,2,FALSE),VLOOKUP($G1054,'[1]mapping 2015'!$A:$B,2,FALSE))))</f>
        <v>nil</v>
      </c>
      <c r="W1054" s="37">
        <f>IF(OR(V1054="non comm",V1054="nil",J1054=0),0,IF(V1054="SBM 2.1 IIPS",J1054*VLOOKUP(N1054,'[2]NGP%'!$C:$D,2,FALSE),J1054*SUMIFS('[2]NGP%'!$D:$D,'[2]NGP%'!$A:$A,V1054,'[2]NGP%'!$B:$B,AA1054)))</f>
        <v>0</v>
      </c>
      <c r="X1054" s="37">
        <f>IF(OR(V1054="non comm",V1054="nil",J1054=0),0,IF(V1054="SBM 2.1 IIPS",J1054*VLOOKUP(N1054,'[2]NGP%'!$C:$E,3,FALSE),J1054*SUMIFS('[2]NGP%'!$E:$E,'[2]NGP%'!$A:$A,V1054,'[2]NGP%'!$B:$B,AA1054)))</f>
        <v>0</v>
      </c>
      <c r="Y1054" s="32"/>
      <c r="Z1054" s="54" t="str">
        <f>IF(MID(H1054,1,4)="Item","Nil",IF(G1054="contract_cover",VLOOKUP(I1054,'svc type'!C:D,2,FALSE),VLOOKUP(G1054,'svc type'!A:D,4,FALSE)))</f>
        <v>SVC</v>
      </c>
      <c r="AA1054" s="4" t="str">
        <f>IF(B1054="","",VLOOKUP(B1054,Sector!C:D,2,FALSE))</f>
        <v/>
      </c>
      <c r="AB1054" s="4">
        <f t="shared" si="33"/>
        <v>0</v>
      </c>
      <c r="AC1054" s="4"/>
      <c r="AD1054" s="4"/>
      <c r="AE1054" s="4"/>
      <c r="AF1054" s="4"/>
      <c r="AG1054" s="4"/>
    </row>
    <row r="1055" spans="1:33" x14ac:dyDescent="0.25">
      <c r="A1055" s="57">
        <v>42256.484746608796</v>
      </c>
      <c r="B1055" s="32"/>
      <c r="C1055" s="32" t="s">
        <v>7027</v>
      </c>
      <c r="D1055" s="32" t="s">
        <v>334</v>
      </c>
      <c r="E1055" s="32" t="s">
        <v>7028</v>
      </c>
      <c r="F1055" s="32" t="s">
        <v>7029</v>
      </c>
      <c r="G1055" s="32" t="s">
        <v>58</v>
      </c>
      <c r="H1055" s="32" t="s">
        <v>59</v>
      </c>
      <c r="I1055" s="32" t="s">
        <v>2006</v>
      </c>
      <c r="J1055" s="35">
        <v>0</v>
      </c>
      <c r="K1055" s="35">
        <v>0</v>
      </c>
      <c r="L1055" s="35">
        <v>0</v>
      </c>
      <c r="M1055" s="35">
        <v>0</v>
      </c>
      <c r="N1055" s="32" t="s">
        <v>19</v>
      </c>
      <c r="O1055" s="32" t="s">
        <v>322</v>
      </c>
      <c r="P1055" s="32">
        <v>0</v>
      </c>
      <c r="Q1055" s="32"/>
      <c r="R1055" s="39">
        <f t="shared" si="32"/>
        <v>1509</v>
      </c>
      <c r="S1055" s="5" t="s">
        <v>51</v>
      </c>
      <c r="T1055" s="5" t="s">
        <v>64</v>
      </c>
      <c r="U1055" s="2"/>
      <c r="V1055" s="2" t="str">
        <f>IF($J1055+$L1055=0,"nil",IF(OR($B1055="TCU-WS",$B1055=""),"non comm",IF(OR($G1055="contract_cover",$H1055="fixed price"),VLOOKUP($I1055,'[1]mapping 2015'!$A:$B,2,FALSE),VLOOKUP($G1055,'[1]mapping 2015'!$A:$B,2,FALSE))))</f>
        <v>nil</v>
      </c>
      <c r="W1055" s="37">
        <f>IF(OR(V1055="non comm",V1055="nil",J1055=0),0,IF(V1055="SBM 2.1 IIPS",J1055*VLOOKUP(N1055,'[2]NGP%'!$C:$D,2,FALSE),J1055*SUMIFS('[2]NGP%'!$D:$D,'[2]NGP%'!$A:$A,V1055,'[2]NGP%'!$B:$B,AA1055)))</f>
        <v>0</v>
      </c>
      <c r="X1055" s="37">
        <f>IF(OR(V1055="non comm",V1055="nil",J1055=0),0,IF(V1055="SBM 2.1 IIPS",J1055*VLOOKUP(N1055,'[2]NGP%'!$C:$E,3,FALSE),J1055*SUMIFS('[2]NGP%'!$E:$E,'[2]NGP%'!$A:$A,V1055,'[2]NGP%'!$B:$B,AA1055)))</f>
        <v>0</v>
      </c>
      <c r="Y1055" s="32"/>
      <c r="Z1055" s="54" t="str">
        <f>IF(MID(H1055,1,4)="Item","Nil",IF(G1055="contract_cover",VLOOKUP(I1055,'svc type'!C:D,2,FALSE),VLOOKUP(G1055,'svc type'!A:D,4,FALSE)))</f>
        <v>SVC</v>
      </c>
      <c r="AA1055" s="4" t="str">
        <f>IF(B1055="","",VLOOKUP(B1055,Sector!C:D,2,FALSE))</f>
        <v/>
      </c>
      <c r="AB1055" s="4">
        <f t="shared" si="33"/>
        <v>0</v>
      </c>
      <c r="AC1055" s="4"/>
      <c r="AD1055" s="4"/>
      <c r="AE1055" s="4"/>
      <c r="AF1055" s="4"/>
      <c r="AG1055" s="4"/>
    </row>
    <row r="1056" spans="1:33" x14ac:dyDescent="0.25">
      <c r="A1056" s="57">
        <v>42256.491034259256</v>
      </c>
      <c r="B1056" s="32" t="s">
        <v>284</v>
      </c>
      <c r="C1056" s="32" t="s">
        <v>7030</v>
      </c>
      <c r="D1056" s="32" t="s">
        <v>7031</v>
      </c>
      <c r="E1056" s="32" t="s">
        <v>7032</v>
      </c>
      <c r="F1056" s="32" t="s">
        <v>7033</v>
      </c>
      <c r="G1056" s="32" t="s">
        <v>15</v>
      </c>
      <c r="H1056" s="32" t="s">
        <v>16</v>
      </c>
      <c r="I1056" s="32" t="s">
        <v>260</v>
      </c>
      <c r="J1056" s="35">
        <v>2900</v>
      </c>
      <c r="K1056" s="35">
        <v>0</v>
      </c>
      <c r="L1056" s="35">
        <v>0</v>
      </c>
      <c r="M1056" s="35">
        <v>0</v>
      </c>
      <c r="N1056" s="32" t="s">
        <v>17</v>
      </c>
      <c r="O1056" s="32" t="s">
        <v>20</v>
      </c>
      <c r="P1056" s="32">
        <v>1</v>
      </c>
      <c r="Q1056" s="32"/>
      <c r="R1056" s="39">
        <f t="shared" si="32"/>
        <v>1509</v>
      </c>
      <c r="S1056" s="5" t="s">
        <v>51</v>
      </c>
      <c r="T1056" s="5" t="s">
        <v>64</v>
      </c>
      <c r="U1056" s="2"/>
      <c r="V1056" s="2" t="str">
        <f>IF($J1056+$L1056=0,"nil",IF(OR($B1056="TCU-WS",$B1056=""),"non comm",IF(OR($G1056="contract_cover",$H1056="fixed price"),VLOOKUP($I1056,'[1]mapping 2015'!$A:$B,2,FALSE),VLOOKUP($G1056,'[1]mapping 2015'!$A:$B,2,FALSE))))</f>
        <v>SBM 2.2 HMA</v>
      </c>
      <c r="W1056" s="37">
        <f>IF(OR(V1056="non comm",V1056="nil",J1056=0),0,IF(V1056="SBM 2.1 IIPS",J1056*VLOOKUP(N1056,'[2]NGP%'!$C:$D,2,FALSE),J1056*SUMIFS('[2]NGP%'!$D:$D,'[2]NGP%'!$A:$A,V1056,'[2]NGP%'!$B:$B,AA1056)))</f>
        <v>1421</v>
      </c>
      <c r="X1056" s="37">
        <f>IF(OR(V1056="non comm",V1056="nil",J1056=0),0,IF(V1056="SBM 2.1 IIPS",J1056*VLOOKUP(N1056,'[2]NGP%'!$C:$E,3,FALSE),J1056*SUMIFS('[2]NGP%'!$E:$E,'[2]NGP%'!$A:$A,V1056,'[2]NGP%'!$B:$B,AA1056)))</f>
        <v>1421</v>
      </c>
      <c r="Y1056" s="32"/>
      <c r="Z1056" s="54" t="str">
        <f>IF(MID(H1056,1,4)="Item","Nil",IF(G1056="contract_cover",VLOOKUP(I1056,'svc type'!C:D,2,FALSE),VLOOKUP(G1056,'svc type'!A:D,4,FALSE)))</f>
        <v>HMA</v>
      </c>
      <c r="AA1056" s="4" t="str">
        <f>IF(B1056="","",VLOOKUP(B1056,Sector!C:D,2,FALSE))</f>
        <v>COM</v>
      </c>
      <c r="AB1056" s="4" t="str">
        <f t="shared" si="33"/>
        <v>kermann.luo</v>
      </c>
      <c r="AC1056" s="4"/>
      <c r="AD1056" s="4"/>
      <c r="AE1056" s="4"/>
      <c r="AF1056" s="4"/>
      <c r="AG1056" s="4"/>
    </row>
    <row r="1057" spans="1:33" x14ac:dyDescent="0.25">
      <c r="A1057" s="57">
        <v>42256.513682719909</v>
      </c>
      <c r="B1057" s="32"/>
      <c r="C1057" s="32" t="s">
        <v>739</v>
      </c>
      <c r="D1057" s="32" t="s">
        <v>334</v>
      </c>
      <c r="E1057" s="32" t="s">
        <v>7034</v>
      </c>
      <c r="F1057" s="32" t="s">
        <v>7035</v>
      </c>
      <c r="G1057" s="32" t="s">
        <v>58</v>
      </c>
      <c r="H1057" s="32" t="s">
        <v>59</v>
      </c>
      <c r="I1057" s="32" t="s">
        <v>2006</v>
      </c>
      <c r="J1057" s="35">
        <v>0</v>
      </c>
      <c r="K1057" s="35">
        <v>0</v>
      </c>
      <c r="L1057" s="35">
        <v>0</v>
      </c>
      <c r="M1057" s="35">
        <v>0</v>
      </c>
      <c r="N1057" s="32" t="s">
        <v>19</v>
      </c>
      <c r="O1057" s="32" t="s">
        <v>322</v>
      </c>
      <c r="P1057" s="32">
        <v>0</v>
      </c>
      <c r="Q1057" s="32"/>
      <c r="R1057" s="39">
        <f t="shared" si="32"/>
        <v>1509</v>
      </c>
      <c r="S1057" s="5" t="s">
        <v>51</v>
      </c>
      <c r="T1057" s="5" t="s">
        <v>64</v>
      </c>
      <c r="U1057" s="2"/>
      <c r="V1057" s="2" t="str">
        <f>IF($J1057+$L1057=0,"nil",IF(OR($B1057="TCU-WS",$B1057=""),"non comm",IF(OR($G1057="contract_cover",$H1057="fixed price"),VLOOKUP($I1057,'[1]mapping 2015'!$A:$B,2,FALSE),VLOOKUP($G1057,'[1]mapping 2015'!$A:$B,2,FALSE))))</f>
        <v>nil</v>
      </c>
      <c r="W1057" s="37">
        <f>IF(OR(V1057="non comm",V1057="nil",J1057=0),0,IF(V1057="SBM 2.1 IIPS",J1057*VLOOKUP(N1057,'[2]NGP%'!$C:$D,2,FALSE),J1057*SUMIFS('[2]NGP%'!$D:$D,'[2]NGP%'!$A:$A,V1057,'[2]NGP%'!$B:$B,AA1057)))</f>
        <v>0</v>
      </c>
      <c r="X1057" s="37">
        <f>IF(OR(V1057="non comm",V1057="nil",J1057=0),0,IF(V1057="SBM 2.1 IIPS",J1057*VLOOKUP(N1057,'[2]NGP%'!$C:$E,3,FALSE),J1057*SUMIFS('[2]NGP%'!$E:$E,'[2]NGP%'!$A:$A,V1057,'[2]NGP%'!$B:$B,AA1057)))</f>
        <v>0</v>
      </c>
      <c r="Y1057" s="32"/>
      <c r="Z1057" s="54" t="str">
        <f>IF(MID(H1057,1,4)="Item","Nil",IF(G1057="contract_cover",VLOOKUP(I1057,'svc type'!C:D,2,FALSE),VLOOKUP(G1057,'svc type'!A:D,4,FALSE)))</f>
        <v>SVC</v>
      </c>
      <c r="AA1057" s="4" t="str">
        <f>IF(B1057="","",VLOOKUP(B1057,Sector!C:D,2,FALSE))</f>
        <v/>
      </c>
      <c r="AB1057" s="4">
        <f t="shared" si="33"/>
        <v>0</v>
      </c>
      <c r="AC1057" s="4"/>
      <c r="AD1057" s="4"/>
      <c r="AE1057" s="4"/>
      <c r="AF1057" s="4"/>
      <c r="AG1057" s="4"/>
    </row>
    <row r="1058" spans="1:33" x14ac:dyDescent="0.25">
      <c r="A1058" s="57">
        <v>42256.532732719905</v>
      </c>
      <c r="B1058" s="32"/>
      <c r="C1058" s="32" t="s">
        <v>345</v>
      </c>
      <c r="D1058" s="32" t="s">
        <v>334</v>
      </c>
      <c r="E1058" s="32" t="s">
        <v>7036</v>
      </c>
      <c r="F1058" s="32" t="s">
        <v>7037</v>
      </c>
      <c r="G1058" s="32" t="s">
        <v>58</v>
      </c>
      <c r="H1058" s="32" t="s">
        <v>59</v>
      </c>
      <c r="I1058" s="32" t="s">
        <v>2006</v>
      </c>
      <c r="J1058" s="35">
        <v>0</v>
      </c>
      <c r="K1058" s="35">
        <v>0</v>
      </c>
      <c r="L1058" s="35">
        <v>0</v>
      </c>
      <c r="M1058" s="35">
        <v>0</v>
      </c>
      <c r="N1058" s="32" t="s">
        <v>19</v>
      </c>
      <c r="O1058" s="32" t="s">
        <v>322</v>
      </c>
      <c r="P1058" s="32">
        <v>0</v>
      </c>
      <c r="Q1058" s="32"/>
      <c r="R1058" s="39">
        <f t="shared" si="32"/>
        <v>1509</v>
      </c>
      <c r="S1058" s="5" t="s">
        <v>51</v>
      </c>
      <c r="T1058" s="5" t="s">
        <v>64</v>
      </c>
      <c r="U1058" s="2"/>
      <c r="V1058" s="2" t="str">
        <f>IF($J1058+$L1058=0,"nil",IF(OR($B1058="TCU-WS",$B1058=""),"non comm",IF(OR($G1058="contract_cover",$H1058="fixed price"),VLOOKUP($I1058,'[1]mapping 2015'!$A:$B,2,FALSE),VLOOKUP($G1058,'[1]mapping 2015'!$A:$B,2,FALSE))))</f>
        <v>nil</v>
      </c>
      <c r="W1058" s="37">
        <f>IF(OR(V1058="non comm",V1058="nil",J1058=0),0,IF(V1058="SBM 2.1 IIPS",J1058*VLOOKUP(N1058,'[2]NGP%'!$C:$D,2,FALSE),J1058*SUMIFS('[2]NGP%'!$D:$D,'[2]NGP%'!$A:$A,V1058,'[2]NGP%'!$B:$B,AA1058)))</f>
        <v>0</v>
      </c>
      <c r="X1058" s="37">
        <f>IF(OR(V1058="non comm",V1058="nil",J1058=0),0,IF(V1058="SBM 2.1 IIPS",J1058*VLOOKUP(N1058,'[2]NGP%'!$C:$E,3,FALSE),J1058*SUMIFS('[2]NGP%'!$E:$E,'[2]NGP%'!$A:$A,V1058,'[2]NGP%'!$B:$B,AA1058)))</f>
        <v>0</v>
      </c>
      <c r="Y1058" s="32"/>
      <c r="Z1058" s="54" t="str">
        <f>IF(MID(H1058,1,4)="Item","Nil",IF(G1058="contract_cover",VLOOKUP(I1058,'svc type'!C:D,2,FALSE),VLOOKUP(G1058,'svc type'!A:D,4,FALSE)))</f>
        <v>SVC</v>
      </c>
      <c r="AA1058" s="4" t="str">
        <f>IF(B1058="","",VLOOKUP(B1058,Sector!C:D,2,FALSE))</f>
        <v/>
      </c>
      <c r="AB1058" s="4">
        <f t="shared" si="33"/>
        <v>0</v>
      </c>
      <c r="AC1058" s="4"/>
      <c r="AD1058" s="4"/>
      <c r="AE1058" s="4"/>
      <c r="AF1058" s="4"/>
      <c r="AG1058" s="4"/>
    </row>
    <row r="1059" spans="1:33" x14ac:dyDescent="0.25">
      <c r="A1059" s="57">
        <v>42256.546236539354</v>
      </c>
      <c r="B1059" s="32"/>
      <c r="C1059" s="32" t="s">
        <v>392</v>
      </c>
      <c r="D1059" s="32" t="s">
        <v>391</v>
      </c>
      <c r="E1059" s="32" t="s">
        <v>7038</v>
      </c>
      <c r="F1059" s="32" t="s">
        <v>7039</v>
      </c>
      <c r="G1059" s="32" t="s">
        <v>58</v>
      </c>
      <c r="H1059" s="32" t="s">
        <v>59</v>
      </c>
      <c r="I1059" s="32" t="s">
        <v>2006</v>
      </c>
      <c r="J1059" s="35">
        <v>0</v>
      </c>
      <c r="K1059" s="35">
        <v>0</v>
      </c>
      <c r="L1059" s="35">
        <v>0</v>
      </c>
      <c r="M1059" s="35">
        <v>0</v>
      </c>
      <c r="N1059" s="32" t="s">
        <v>19</v>
      </c>
      <c r="O1059" s="32" t="s">
        <v>27</v>
      </c>
      <c r="P1059" s="32">
        <v>0</v>
      </c>
      <c r="Q1059" s="32"/>
      <c r="R1059" s="39">
        <f t="shared" si="32"/>
        <v>1509</v>
      </c>
      <c r="S1059" s="5" t="s">
        <v>51</v>
      </c>
      <c r="T1059" s="5" t="s">
        <v>64</v>
      </c>
      <c r="U1059" s="2"/>
      <c r="V1059" s="2" t="str">
        <f>IF($J1059+$L1059=0,"nil",IF(OR($B1059="TCU-WS",$B1059=""),"non comm",IF(OR($G1059="contract_cover",$H1059="fixed price"),VLOOKUP($I1059,'[1]mapping 2015'!$A:$B,2,FALSE),VLOOKUP($G1059,'[1]mapping 2015'!$A:$B,2,FALSE))))</f>
        <v>nil</v>
      </c>
      <c r="W1059" s="37">
        <f>IF(OR(V1059="non comm",V1059="nil",J1059=0),0,IF(V1059="SBM 2.1 IIPS",J1059*VLOOKUP(N1059,'[2]NGP%'!$C:$D,2,FALSE),J1059*SUMIFS('[2]NGP%'!$D:$D,'[2]NGP%'!$A:$A,V1059,'[2]NGP%'!$B:$B,AA1059)))</f>
        <v>0</v>
      </c>
      <c r="X1059" s="37">
        <f>IF(OR(V1059="non comm",V1059="nil",J1059=0),0,IF(V1059="SBM 2.1 IIPS",J1059*VLOOKUP(N1059,'[2]NGP%'!$C:$E,3,FALSE),J1059*SUMIFS('[2]NGP%'!$E:$E,'[2]NGP%'!$A:$A,V1059,'[2]NGP%'!$B:$B,AA1059)))</f>
        <v>0</v>
      </c>
      <c r="Y1059" s="32"/>
      <c r="Z1059" s="54" t="str">
        <f>IF(MID(H1059,1,4)="Item","Nil",IF(G1059="contract_cover",VLOOKUP(I1059,'svc type'!C:D,2,FALSE),VLOOKUP(G1059,'svc type'!A:D,4,FALSE)))</f>
        <v>SVC</v>
      </c>
      <c r="AA1059" s="4" t="str">
        <f>IF(B1059="","",VLOOKUP(B1059,Sector!C:D,2,FALSE))</f>
        <v/>
      </c>
      <c r="AB1059" s="4">
        <f t="shared" si="33"/>
        <v>0</v>
      </c>
      <c r="AC1059" s="4"/>
      <c r="AD1059" s="4"/>
      <c r="AE1059" s="4"/>
      <c r="AF1059" s="4"/>
      <c r="AG1059" s="4"/>
    </row>
    <row r="1060" spans="1:33" x14ac:dyDescent="0.25">
      <c r="A1060" s="57">
        <v>42256.555906284724</v>
      </c>
      <c r="B1060" s="32"/>
      <c r="C1060" s="32" t="s">
        <v>47</v>
      </c>
      <c r="D1060" s="32" t="s">
        <v>48</v>
      </c>
      <c r="E1060" s="32" t="s">
        <v>7040</v>
      </c>
      <c r="F1060" s="32" t="s">
        <v>7041</v>
      </c>
      <c r="G1060" s="32" t="s">
        <v>58</v>
      </c>
      <c r="H1060" s="32" t="s">
        <v>59</v>
      </c>
      <c r="I1060" s="32" t="s">
        <v>2006</v>
      </c>
      <c r="J1060" s="35">
        <v>0</v>
      </c>
      <c r="K1060" s="35">
        <v>0</v>
      </c>
      <c r="L1060" s="35">
        <v>0</v>
      </c>
      <c r="M1060" s="35">
        <v>0</v>
      </c>
      <c r="N1060" s="32" t="s">
        <v>19</v>
      </c>
      <c r="O1060" s="32" t="s">
        <v>32</v>
      </c>
      <c r="P1060" s="32">
        <v>3</v>
      </c>
      <c r="Q1060" s="32"/>
      <c r="R1060" s="39">
        <f t="shared" si="32"/>
        <v>1509</v>
      </c>
      <c r="S1060" s="5" t="s">
        <v>51</v>
      </c>
      <c r="T1060" s="5" t="s">
        <v>64</v>
      </c>
      <c r="U1060" s="2"/>
      <c r="V1060" s="2" t="str">
        <f>IF($J1060+$L1060=0,"nil",IF(OR($B1060="TCU-WS",$B1060=""),"non comm",IF(OR($G1060="contract_cover",$H1060="fixed price"),VLOOKUP($I1060,'[1]mapping 2015'!$A:$B,2,FALSE),VLOOKUP($G1060,'[1]mapping 2015'!$A:$B,2,FALSE))))</f>
        <v>nil</v>
      </c>
      <c r="W1060" s="37">
        <f>IF(OR(V1060="non comm",V1060="nil",J1060=0),0,IF(V1060="SBM 2.1 IIPS",J1060*VLOOKUP(N1060,'[2]NGP%'!$C:$D,2,FALSE),J1060*SUMIFS('[2]NGP%'!$D:$D,'[2]NGP%'!$A:$A,V1060,'[2]NGP%'!$B:$B,AA1060)))</f>
        <v>0</v>
      </c>
      <c r="X1060" s="37">
        <f>IF(OR(V1060="non comm",V1060="nil",J1060=0),0,IF(V1060="SBM 2.1 IIPS",J1060*VLOOKUP(N1060,'[2]NGP%'!$C:$E,3,FALSE),J1060*SUMIFS('[2]NGP%'!$E:$E,'[2]NGP%'!$A:$A,V1060,'[2]NGP%'!$B:$B,AA1060)))</f>
        <v>0</v>
      </c>
      <c r="Y1060" s="32"/>
      <c r="Z1060" s="54" t="str">
        <f>IF(MID(H1060,1,4)="Item","Nil",IF(G1060="contract_cover",VLOOKUP(I1060,'svc type'!C:D,2,FALSE),VLOOKUP(G1060,'svc type'!A:D,4,FALSE)))</f>
        <v>SVC</v>
      </c>
      <c r="AA1060" s="4" t="str">
        <f>IF(B1060="","",VLOOKUP(B1060,Sector!C:D,2,FALSE))</f>
        <v/>
      </c>
      <c r="AB1060" s="4">
        <f t="shared" si="33"/>
        <v>0</v>
      </c>
      <c r="AC1060" s="4"/>
      <c r="AD1060" s="4"/>
      <c r="AE1060" s="4"/>
      <c r="AF1060" s="4"/>
      <c r="AG1060" s="4"/>
    </row>
    <row r="1061" spans="1:33" x14ac:dyDescent="0.25">
      <c r="A1061" s="57">
        <v>42256.555981168982</v>
      </c>
      <c r="B1061" s="32"/>
      <c r="C1061" s="32" t="s">
        <v>47</v>
      </c>
      <c r="D1061" s="32" t="s">
        <v>48</v>
      </c>
      <c r="E1061" s="32" t="s">
        <v>7042</v>
      </c>
      <c r="F1061" s="32" t="s">
        <v>7043</v>
      </c>
      <c r="G1061" s="32" t="s">
        <v>58</v>
      </c>
      <c r="H1061" s="32" t="s">
        <v>59</v>
      </c>
      <c r="I1061" s="32" t="s">
        <v>2006</v>
      </c>
      <c r="J1061" s="35">
        <v>0</v>
      </c>
      <c r="K1061" s="35">
        <v>0</v>
      </c>
      <c r="L1061" s="35">
        <v>0</v>
      </c>
      <c r="M1061" s="35">
        <v>0</v>
      </c>
      <c r="N1061" s="32" t="s">
        <v>19</v>
      </c>
      <c r="O1061" s="32" t="s">
        <v>32</v>
      </c>
      <c r="P1061" s="32">
        <v>2.75</v>
      </c>
      <c r="Q1061" s="32"/>
      <c r="R1061" s="39">
        <f t="shared" si="32"/>
        <v>1509</v>
      </c>
      <c r="S1061" s="5" t="s">
        <v>51</v>
      </c>
      <c r="T1061" s="5" t="s">
        <v>64</v>
      </c>
      <c r="U1061" s="2"/>
      <c r="V1061" s="2" t="str">
        <f>IF($J1061+$L1061=0,"nil",IF(OR($B1061="TCU-WS",$B1061=""),"non comm",IF(OR($G1061="contract_cover",$H1061="fixed price"),VLOOKUP($I1061,'[1]mapping 2015'!$A:$B,2,FALSE),VLOOKUP($G1061,'[1]mapping 2015'!$A:$B,2,FALSE))))</f>
        <v>nil</v>
      </c>
      <c r="W1061" s="37">
        <f>IF(OR(V1061="non comm",V1061="nil",J1061=0),0,IF(V1061="SBM 2.1 IIPS",J1061*VLOOKUP(N1061,'[2]NGP%'!$C:$D,2,FALSE),J1061*SUMIFS('[2]NGP%'!$D:$D,'[2]NGP%'!$A:$A,V1061,'[2]NGP%'!$B:$B,AA1061)))</f>
        <v>0</v>
      </c>
      <c r="X1061" s="37">
        <f>IF(OR(V1061="non comm",V1061="nil",J1061=0),0,IF(V1061="SBM 2.1 IIPS",J1061*VLOOKUP(N1061,'[2]NGP%'!$C:$E,3,FALSE),J1061*SUMIFS('[2]NGP%'!$E:$E,'[2]NGP%'!$A:$A,V1061,'[2]NGP%'!$B:$B,AA1061)))</f>
        <v>0</v>
      </c>
      <c r="Y1061" s="32"/>
      <c r="Z1061" s="54" t="str">
        <f>IF(MID(H1061,1,4)="Item","Nil",IF(G1061="contract_cover",VLOOKUP(I1061,'svc type'!C:D,2,FALSE),VLOOKUP(G1061,'svc type'!A:D,4,FALSE)))</f>
        <v>SVC</v>
      </c>
      <c r="AA1061" s="4" t="str">
        <f>IF(B1061="","",VLOOKUP(B1061,Sector!C:D,2,FALSE))</f>
        <v/>
      </c>
      <c r="AB1061" s="4">
        <f t="shared" si="33"/>
        <v>0</v>
      </c>
      <c r="AC1061" s="4"/>
      <c r="AD1061" s="4"/>
      <c r="AE1061" s="4"/>
      <c r="AF1061" s="4"/>
      <c r="AG1061" s="4"/>
    </row>
    <row r="1062" spans="1:33" x14ac:dyDescent="0.25">
      <c r="A1062" s="57">
        <v>42256.556043402779</v>
      </c>
      <c r="B1062" s="32"/>
      <c r="C1062" s="32" t="s">
        <v>47</v>
      </c>
      <c r="D1062" s="32" t="s">
        <v>48</v>
      </c>
      <c r="E1062" s="32" t="s">
        <v>7044</v>
      </c>
      <c r="F1062" s="32" t="s">
        <v>7045</v>
      </c>
      <c r="G1062" s="32" t="s">
        <v>58</v>
      </c>
      <c r="H1062" s="32" t="s">
        <v>59</v>
      </c>
      <c r="I1062" s="32" t="s">
        <v>2006</v>
      </c>
      <c r="J1062" s="35">
        <v>0</v>
      </c>
      <c r="K1062" s="35">
        <v>0</v>
      </c>
      <c r="L1062" s="35">
        <v>0</v>
      </c>
      <c r="M1062" s="35">
        <v>0</v>
      </c>
      <c r="N1062" s="32" t="s">
        <v>19</v>
      </c>
      <c r="O1062" s="32" t="s">
        <v>32</v>
      </c>
      <c r="P1062" s="32">
        <v>0</v>
      </c>
      <c r="Q1062" s="32"/>
      <c r="R1062" s="39">
        <f t="shared" si="32"/>
        <v>1509</v>
      </c>
      <c r="S1062" s="5" t="s">
        <v>51</v>
      </c>
      <c r="T1062" s="5" t="s">
        <v>64</v>
      </c>
      <c r="U1062" s="2"/>
      <c r="V1062" s="2" t="str">
        <f>IF($J1062+$L1062=0,"nil",IF(OR($B1062="TCU-WS",$B1062=""),"non comm",IF(OR($G1062="contract_cover",$H1062="fixed price"),VLOOKUP($I1062,'[1]mapping 2015'!$A:$B,2,FALSE),VLOOKUP($G1062,'[1]mapping 2015'!$A:$B,2,FALSE))))</f>
        <v>nil</v>
      </c>
      <c r="W1062" s="37">
        <f>IF(OR(V1062="non comm",V1062="nil",J1062=0),0,IF(V1062="SBM 2.1 IIPS",J1062*VLOOKUP(N1062,'[2]NGP%'!$C:$D,2,FALSE),J1062*SUMIFS('[2]NGP%'!$D:$D,'[2]NGP%'!$A:$A,V1062,'[2]NGP%'!$B:$B,AA1062)))</f>
        <v>0</v>
      </c>
      <c r="X1062" s="37">
        <f>IF(OR(V1062="non comm",V1062="nil",J1062=0),0,IF(V1062="SBM 2.1 IIPS",J1062*VLOOKUP(N1062,'[2]NGP%'!$C:$E,3,FALSE),J1062*SUMIFS('[2]NGP%'!$E:$E,'[2]NGP%'!$A:$A,V1062,'[2]NGP%'!$B:$B,AA1062)))</f>
        <v>0</v>
      </c>
      <c r="Y1062" s="32"/>
      <c r="Z1062" s="54" t="str">
        <f>IF(MID(H1062,1,4)="Item","Nil",IF(G1062="contract_cover",VLOOKUP(I1062,'svc type'!C:D,2,FALSE),VLOOKUP(G1062,'svc type'!A:D,4,FALSE)))</f>
        <v>SVC</v>
      </c>
      <c r="AA1062" s="4" t="str">
        <f>IF(B1062="","",VLOOKUP(B1062,Sector!C:D,2,FALSE))</f>
        <v/>
      </c>
      <c r="AB1062" s="4">
        <f t="shared" si="33"/>
        <v>0</v>
      </c>
      <c r="AC1062" s="4"/>
      <c r="AD1062" s="4"/>
      <c r="AE1062" s="4"/>
      <c r="AF1062" s="4"/>
      <c r="AG1062" s="4"/>
    </row>
    <row r="1063" spans="1:33" x14ac:dyDescent="0.25">
      <c r="A1063" s="57">
        <v>42256.556105787036</v>
      </c>
      <c r="B1063" s="32"/>
      <c r="C1063" s="32" t="s">
        <v>463</v>
      </c>
      <c r="D1063" s="32" t="s">
        <v>462</v>
      </c>
      <c r="E1063" s="32" t="s">
        <v>7046</v>
      </c>
      <c r="F1063" s="32" t="s">
        <v>7047</v>
      </c>
      <c r="G1063" s="32" t="s">
        <v>58</v>
      </c>
      <c r="H1063" s="32" t="s">
        <v>59</v>
      </c>
      <c r="I1063" s="32" t="s">
        <v>2006</v>
      </c>
      <c r="J1063" s="35">
        <v>0</v>
      </c>
      <c r="K1063" s="35">
        <v>0</v>
      </c>
      <c r="L1063" s="35">
        <v>0</v>
      </c>
      <c r="M1063" s="35">
        <v>0</v>
      </c>
      <c r="N1063" s="32" t="s">
        <v>19</v>
      </c>
      <c r="O1063" s="32" t="s">
        <v>32</v>
      </c>
      <c r="P1063" s="32">
        <v>2.25</v>
      </c>
      <c r="Q1063" s="32"/>
      <c r="R1063" s="39">
        <f t="shared" si="32"/>
        <v>1509</v>
      </c>
      <c r="S1063" s="5" t="s">
        <v>51</v>
      </c>
      <c r="T1063" s="5" t="s">
        <v>64</v>
      </c>
      <c r="U1063" s="2"/>
      <c r="V1063" s="2" t="str">
        <f>IF($J1063+$L1063=0,"nil",IF(OR($B1063="TCU-WS",$B1063=""),"non comm",IF(OR($G1063="contract_cover",$H1063="fixed price"),VLOOKUP($I1063,'[1]mapping 2015'!$A:$B,2,FALSE),VLOOKUP($G1063,'[1]mapping 2015'!$A:$B,2,FALSE))))</f>
        <v>nil</v>
      </c>
      <c r="W1063" s="37">
        <f>IF(OR(V1063="non comm",V1063="nil",J1063=0),0,IF(V1063="SBM 2.1 IIPS",J1063*VLOOKUP(N1063,'[2]NGP%'!$C:$D,2,FALSE),J1063*SUMIFS('[2]NGP%'!$D:$D,'[2]NGP%'!$A:$A,V1063,'[2]NGP%'!$B:$B,AA1063)))</f>
        <v>0</v>
      </c>
      <c r="X1063" s="37">
        <f>IF(OR(V1063="non comm",V1063="nil",J1063=0),0,IF(V1063="SBM 2.1 IIPS",J1063*VLOOKUP(N1063,'[2]NGP%'!$C:$E,3,FALSE),J1063*SUMIFS('[2]NGP%'!$E:$E,'[2]NGP%'!$A:$A,V1063,'[2]NGP%'!$B:$B,AA1063)))</f>
        <v>0</v>
      </c>
      <c r="Y1063" s="32"/>
      <c r="Z1063" s="54" t="str">
        <f>IF(MID(H1063,1,4)="Item","Nil",IF(G1063="contract_cover",VLOOKUP(I1063,'svc type'!C:D,2,FALSE),VLOOKUP(G1063,'svc type'!A:D,4,FALSE)))</f>
        <v>SVC</v>
      </c>
      <c r="AA1063" s="4" t="str">
        <f>IF(B1063="","",VLOOKUP(B1063,Sector!C:D,2,FALSE))</f>
        <v/>
      </c>
      <c r="AB1063" s="4">
        <f t="shared" si="33"/>
        <v>0</v>
      </c>
      <c r="AC1063" s="4"/>
      <c r="AD1063" s="4"/>
      <c r="AE1063" s="4"/>
      <c r="AF1063" s="4"/>
      <c r="AG1063" s="4"/>
    </row>
    <row r="1064" spans="1:33" x14ac:dyDescent="0.25">
      <c r="A1064" s="57">
        <v>42256.556170914351</v>
      </c>
      <c r="B1064" s="32"/>
      <c r="C1064" s="32" t="s">
        <v>463</v>
      </c>
      <c r="D1064" s="32" t="s">
        <v>462</v>
      </c>
      <c r="E1064" s="32" t="s">
        <v>7048</v>
      </c>
      <c r="F1064" s="32" t="s">
        <v>7049</v>
      </c>
      <c r="G1064" s="32" t="s">
        <v>58</v>
      </c>
      <c r="H1064" s="32" t="s">
        <v>59</v>
      </c>
      <c r="I1064" s="32" t="s">
        <v>2006</v>
      </c>
      <c r="J1064" s="35">
        <v>0</v>
      </c>
      <c r="K1064" s="35">
        <v>0</v>
      </c>
      <c r="L1064" s="35">
        <v>0</v>
      </c>
      <c r="M1064" s="35">
        <v>0</v>
      </c>
      <c r="N1064" s="32" t="s">
        <v>19</v>
      </c>
      <c r="O1064" s="32" t="s">
        <v>32</v>
      </c>
      <c r="P1064" s="32">
        <v>1</v>
      </c>
      <c r="Q1064" s="32"/>
      <c r="R1064" s="39">
        <f t="shared" si="32"/>
        <v>1509</v>
      </c>
      <c r="S1064" s="5" t="s">
        <v>51</v>
      </c>
      <c r="T1064" s="5" t="s">
        <v>64</v>
      </c>
      <c r="U1064" s="2"/>
      <c r="V1064" s="2" t="str">
        <f>IF($J1064+$L1064=0,"nil",IF(OR($B1064="TCU-WS",$B1064=""),"non comm",IF(OR($G1064="contract_cover",$H1064="fixed price"),VLOOKUP($I1064,'[1]mapping 2015'!$A:$B,2,FALSE),VLOOKUP($G1064,'[1]mapping 2015'!$A:$B,2,FALSE))))</f>
        <v>nil</v>
      </c>
      <c r="W1064" s="37">
        <f>IF(OR(V1064="non comm",V1064="nil",J1064=0),0,IF(V1064="SBM 2.1 IIPS",J1064*VLOOKUP(N1064,'[2]NGP%'!$C:$D,2,FALSE),J1064*SUMIFS('[2]NGP%'!$D:$D,'[2]NGP%'!$A:$A,V1064,'[2]NGP%'!$B:$B,AA1064)))</f>
        <v>0</v>
      </c>
      <c r="X1064" s="37">
        <f>IF(OR(V1064="non comm",V1064="nil",J1064=0),0,IF(V1064="SBM 2.1 IIPS",J1064*VLOOKUP(N1064,'[2]NGP%'!$C:$E,3,FALSE),J1064*SUMIFS('[2]NGP%'!$E:$E,'[2]NGP%'!$A:$A,V1064,'[2]NGP%'!$B:$B,AA1064)))</f>
        <v>0</v>
      </c>
      <c r="Y1064" s="32"/>
      <c r="Z1064" s="54" t="str">
        <f>IF(MID(H1064,1,4)="Item","Nil",IF(G1064="contract_cover",VLOOKUP(I1064,'svc type'!C:D,2,FALSE),VLOOKUP(G1064,'svc type'!A:D,4,FALSE)))</f>
        <v>SVC</v>
      </c>
      <c r="AA1064" s="4" t="str">
        <f>IF(B1064="","",VLOOKUP(B1064,Sector!C:D,2,FALSE))</f>
        <v/>
      </c>
      <c r="AB1064" s="4">
        <f t="shared" si="33"/>
        <v>0</v>
      </c>
      <c r="AC1064" s="4"/>
      <c r="AD1064" s="4"/>
      <c r="AE1064" s="4"/>
      <c r="AF1064" s="4"/>
      <c r="AG1064" s="4"/>
    </row>
    <row r="1065" spans="1:33" x14ac:dyDescent="0.25">
      <c r="A1065" s="57">
        <v>42256.556244872685</v>
      </c>
      <c r="B1065" s="32"/>
      <c r="C1065" s="32" t="s">
        <v>74</v>
      </c>
      <c r="D1065" s="32" t="s">
        <v>73</v>
      </c>
      <c r="E1065" s="32" t="s">
        <v>7050</v>
      </c>
      <c r="F1065" s="32" t="s">
        <v>7051</v>
      </c>
      <c r="G1065" s="32" t="s">
        <v>58</v>
      </c>
      <c r="H1065" s="32" t="s">
        <v>59</v>
      </c>
      <c r="I1065" s="32" t="s">
        <v>2006</v>
      </c>
      <c r="J1065" s="35">
        <v>0</v>
      </c>
      <c r="K1065" s="35">
        <v>0</v>
      </c>
      <c r="L1065" s="35">
        <v>0</v>
      </c>
      <c r="M1065" s="35">
        <v>0</v>
      </c>
      <c r="N1065" s="32" t="s">
        <v>19</v>
      </c>
      <c r="O1065" s="32" t="s">
        <v>32</v>
      </c>
      <c r="P1065" s="32">
        <v>9</v>
      </c>
      <c r="Q1065" s="32"/>
      <c r="R1065" s="39">
        <f t="shared" si="32"/>
        <v>1509</v>
      </c>
      <c r="S1065" s="5" t="s">
        <v>51</v>
      </c>
      <c r="T1065" s="5" t="s">
        <v>64</v>
      </c>
      <c r="U1065" s="2"/>
      <c r="V1065" s="2" t="str">
        <f>IF($J1065+$L1065=0,"nil",IF(OR($B1065="TCU-WS",$B1065=""),"non comm",IF(OR($G1065="contract_cover",$H1065="fixed price"),VLOOKUP($I1065,'[1]mapping 2015'!$A:$B,2,FALSE),VLOOKUP($G1065,'[1]mapping 2015'!$A:$B,2,FALSE))))</f>
        <v>nil</v>
      </c>
      <c r="W1065" s="37">
        <f>IF(OR(V1065="non comm",V1065="nil",J1065=0),0,IF(V1065="SBM 2.1 IIPS",J1065*VLOOKUP(N1065,'[2]NGP%'!$C:$D,2,FALSE),J1065*SUMIFS('[2]NGP%'!$D:$D,'[2]NGP%'!$A:$A,V1065,'[2]NGP%'!$B:$B,AA1065)))</f>
        <v>0</v>
      </c>
      <c r="X1065" s="37">
        <f>IF(OR(V1065="non comm",V1065="nil",J1065=0),0,IF(V1065="SBM 2.1 IIPS",J1065*VLOOKUP(N1065,'[2]NGP%'!$C:$E,3,FALSE),J1065*SUMIFS('[2]NGP%'!$E:$E,'[2]NGP%'!$A:$A,V1065,'[2]NGP%'!$B:$B,AA1065)))</f>
        <v>0</v>
      </c>
      <c r="Y1065" s="32"/>
      <c r="Z1065" s="54" t="str">
        <f>IF(MID(H1065,1,4)="Item","Nil",IF(G1065="contract_cover",VLOOKUP(I1065,'svc type'!C:D,2,FALSE),VLOOKUP(G1065,'svc type'!A:D,4,FALSE)))</f>
        <v>SVC</v>
      </c>
      <c r="AA1065" s="4" t="str">
        <f>IF(B1065="","",VLOOKUP(B1065,Sector!C:D,2,FALSE))</f>
        <v/>
      </c>
      <c r="AB1065" s="4">
        <f t="shared" si="33"/>
        <v>0</v>
      </c>
      <c r="AC1065" s="4"/>
      <c r="AD1065" s="4"/>
      <c r="AE1065" s="4"/>
      <c r="AF1065" s="4"/>
      <c r="AG1065" s="4"/>
    </row>
    <row r="1066" spans="1:33" x14ac:dyDescent="0.25">
      <c r="A1066" s="57">
        <v>42256.556244872685</v>
      </c>
      <c r="B1066" s="32"/>
      <c r="C1066" s="32" t="s">
        <v>74</v>
      </c>
      <c r="D1066" s="32" t="s">
        <v>73</v>
      </c>
      <c r="E1066" s="32" t="s">
        <v>7050</v>
      </c>
      <c r="F1066" s="32" t="s">
        <v>7051</v>
      </c>
      <c r="G1066" s="32" t="s">
        <v>58</v>
      </c>
      <c r="H1066" s="32" t="s">
        <v>59</v>
      </c>
      <c r="I1066" s="32" t="s">
        <v>2006</v>
      </c>
      <c r="J1066" s="35">
        <v>0</v>
      </c>
      <c r="K1066" s="35">
        <v>0</v>
      </c>
      <c r="L1066" s="35">
        <v>0</v>
      </c>
      <c r="M1066" s="35">
        <v>0</v>
      </c>
      <c r="N1066" s="32" t="s">
        <v>19</v>
      </c>
      <c r="O1066" s="32" t="s">
        <v>32</v>
      </c>
      <c r="P1066" s="32">
        <v>9</v>
      </c>
      <c r="Q1066" s="32"/>
      <c r="R1066" s="39">
        <f t="shared" si="32"/>
        <v>1509</v>
      </c>
      <c r="S1066" s="5" t="s">
        <v>51</v>
      </c>
      <c r="T1066" s="5" t="s">
        <v>64</v>
      </c>
      <c r="U1066" s="2"/>
      <c r="V1066" s="2" t="str">
        <f>IF($J1066+$L1066=0,"nil",IF(OR($B1066="TCU-WS",$B1066=""),"non comm",IF(OR($G1066="contract_cover",$H1066="fixed price"),VLOOKUP($I1066,'[1]mapping 2015'!$A:$B,2,FALSE),VLOOKUP($G1066,'[1]mapping 2015'!$A:$B,2,FALSE))))</f>
        <v>nil</v>
      </c>
      <c r="W1066" s="37">
        <f>IF(OR(V1066="non comm",V1066="nil",J1066=0),0,IF(V1066="SBM 2.1 IIPS",J1066*VLOOKUP(N1066,'[2]NGP%'!$C:$D,2,FALSE),J1066*SUMIFS('[2]NGP%'!$D:$D,'[2]NGP%'!$A:$A,V1066,'[2]NGP%'!$B:$B,AA1066)))</f>
        <v>0</v>
      </c>
      <c r="X1066" s="37">
        <f>IF(OR(V1066="non comm",V1066="nil",J1066=0),0,IF(V1066="SBM 2.1 IIPS",J1066*VLOOKUP(N1066,'[2]NGP%'!$C:$E,3,FALSE),J1066*SUMIFS('[2]NGP%'!$E:$E,'[2]NGP%'!$A:$A,V1066,'[2]NGP%'!$B:$B,AA1066)))</f>
        <v>0</v>
      </c>
      <c r="Y1066" s="32"/>
      <c r="Z1066" s="54" t="str">
        <f>IF(MID(H1066,1,4)="Item","Nil",IF(G1066="contract_cover",VLOOKUP(I1066,'svc type'!C:D,2,FALSE),VLOOKUP(G1066,'svc type'!A:D,4,FALSE)))</f>
        <v>SVC</v>
      </c>
      <c r="AA1066" s="4" t="str">
        <f>IF(B1066="","",VLOOKUP(B1066,Sector!C:D,2,FALSE))</f>
        <v/>
      </c>
      <c r="AB1066" s="4">
        <f t="shared" si="33"/>
        <v>0</v>
      </c>
      <c r="AC1066" s="4"/>
      <c r="AD1066" s="4"/>
      <c r="AE1066" s="4"/>
      <c r="AF1066" s="4"/>
      <c r="AG1066" s="4"/>
    </row>
    <row r="1067" spans="1:33" x14ac:dyDescent="0.25">
      <c r="A1067" s="57">
        <v>42256.556306365739</v>
      </c>
      <c r="B1067" s="32"/>
      <c r="C1067" s="32" t="s">
        <v>47</v>
      </c>
      <c r="D1067" s="32" t="s">
        <v>48</v>
      </c>
      <c r="E1067" s="32" t="s">
        <v>7052</v>
      </c>
      <c r="F1067" s="32" t="s">
        <v>7053</v>
      </c>
      <c r="G1067" s="32" t="s">
        <v>58</v>
      </c>
      <c r="H1067" s="32" t="s">
        <v>59</v>
      </c>
      <c r="I1067" s="32" t="s">
        <v>2006</v>
      </c>
      <c r="J1067" s="35">
        <v>0</v>
      </c>
      <c r="K1067" s="35">
        <v>0</v>
      </c>
      <c r="L1067" s="35">
        <v>0</v>
      </c>
      <c r="M1067" s="35">
        <v>0</v>
      </c>
      <c r="N1067" s="32" t="s">
        <v>19</v>
      </c>
      <c r="O1067" s="32" t="s">
        <v>32</v>
      </c>
      <c r="P1067" s="32">
        <v>0</v>
      </c>
      <c r="Q1067" s="32"/>
      <c r="R1067" s="39">
        <f t="shared" si="32"/>
        <v>1509</v>
      </c>
      <c r="S1067" s="5" t="s">
        <v>51</v>
      </c>
      <c r="T1067" s="5" t="s">
        <v>64</v>
      </c>
      <c r="U1067" s="2"/>
      <c r="V1067" s="2" t="str">
        <f>IF($J1067+$L1067=0,"nil",IF(OR($B1067="TCU-WS",$B1067=""),"non comm",IF(OR($G1067="contract_cover",$H1067="fixed price"),VLOOKUP($I1067,'[1]mapping 2015'!$A:$B,2,FALSE),VLOOKUP($G1067,'[1]mapping 2015'!$A:$B,2,FALSE))))</f>
        <v>nil</v>
      </c>
      <c r="W1067" s="37">
        <f>IF(OR(V1067="non comm",V1067="nil",J1067=0),0,IF(V1067="SBM 2.1 IIPS",J1067*VLOOKUP(N1067,'[2]NGP%'!$C:$D,2,FALSE),J1067*SUMIFS('[2]NGP%'!$D:$D,'[2]NGP%'!$A:$A,V1067,'[2]NGP%'!$B:$B,AA1067)))</f>
        <v>0</v>
      </c>
      <c r="X1067" s="37">
        <f>IF(OR(V1067="non comm",V1067="nil",J1067=0),0,IF(V1067="SBM 2.1 IIPS",J1067*VLOOKUP(N1067,'[2]NGP%'!$C:$E,3,FALSE),J1067*SUMIFS('[2]NGP%'!$E:$E,'[2]NGP%'!$A:$A,V1067,'[2]NGP%'!$B:$B,AA1067)))</f>
        <v>0</v>
      </c>
      <c r="Y1067" s="32"/>
      <c r="Z1067" s="54" t="str">
        <f>IF(MID(H1067,1,4)="Item","Nil",IF(G1067="contract_cover",VLOOKUP(I1067,'svc type'!C:D,2,FALSE),VLOOKUP(G1067,'svc type'!A:D,4,FALSE)))</f>
        <v>SVC</v>
      </c>
      <c r="AA1067" s="4" t="str">
        <f>IF(B1067="","",VLOOKUP(B1067,Sector!C:D,2,FALSE))</f>
        <v/>
      </c>
      <c r="AB1067" s="4">
        <f t="shared" si="33"/>
        <v>0</v>
      </c>
      <c r="AC1067" s="4"/>
      <c r="AD1067" s="4"/>
      <c r="AE1067" s="4"/>
      <c r="AF1067" s="4"/>
      <c r="AG1067" s="4"/>
    </row>
    <row r="1068" spans="1:33" x14ac:dyDescent="0.25">
      <c r="A1068" s="57">
        <v>42256.556369293983</v>
      </c>
      <c r="B1068" s="32"/>
      <c r="C1068" s="32" t="s">
        <v>47</v>
      </c>
      <c r="D1068" s="32" t="s">
        <v>48</v>
      </c>
      <c r="E1068" s="32" t="s">
        <v>7054</v>
      </c>
      <c r="F1068" s="32" t="s">
        <v>7055</v>
      </c>
      <c r="G1068" s="32" t="s">
        <v>58</v>
      </c>
      <c r="H1068" s="32" t="s">
        <v>59</v>
      </c>
      <c r="I1068" s="32" t="s">
        <v>2006</v>
      </c>
      <c r="J1068" s="35">
        <v>0</v>
      </c>
      <c r="K1068" s="35">
        <v>0</v>
      </c>
      <c r="L1068" s="35">
        <v>0</v>
      </c>
      <c r="M1068" s="35">
        <v>0</v>
      </c>
      <c r="N1068" s="32" t="s">
        <v>19</v>
      </c>
      <c r="O1068" s="32" t="s">
        <v>32</v>
      </c>
      <c r="P1068" s="32">
        <v>0</v>
      </c>
      <c r="Q1068" s="32"/>
      <c r="R1068" s="39">
        <f t="shared" si="32"/>
        <v>1509</v>
      </c>
      <c r="S1068" s="5" t="s">
        <v>51</v>
      </c>
      <c r="T1068" s="5" t="s">
        <v>64</v>
      </c>
      <c r="U1068" s="2"/>
      <c r="V1068" s="2" t="str">
        <f>IF($J1068+$L1068=0,"nil",IF(OR($B1068="TCU-WS",$B1068=""),"non comm",IF(OR($G1068="contract_cover",$H1068="fixed price"),VLOOKUP($I1068,'[1]mapping 2015'!$A:$B,2,FALSE),VLOOKUP($G1068,'[1]mapping 2015'!$A:$B,2,FALSE))))</f>
        <v>nil</v>
      </c>
      <c r="W1068" s="37">
        <f>IF(OR(V1068="non comm",V1068="nil",J1068=0),0,IF(V1068="SBM 2.1 IIPS",J1068*VLOOKUP(N1068,'[2]NGP%'!$C:$D,2,FALSE),J1068*SUMIFS('[2]NGP%'!$D:$D,'[2]NGP%'!$A:$A,V1068,'[2]NGP%'!$B:$B,AA1068)))</f>
        <v>0</v>
      </c>
      <c r="X1068" s="37">
        <f>IF(OR(V1068="non comm",V1068="nil",J1068=0),0,IF(V1068="SBM 2.1 IIPS",J1068*VLOOKUP(N1068,'[2]NGP%'!$C:$E,3,FALSE),J1068*SUMIFS('[2]NGP%'!$E:$E,'[2]NGP%'!$A:$A,V1068,'[2]NGP%'!$B:$B,AA1068)))</f>
        <v>0</v>
      </c>
      <c r="Y1068" s="32"/>
      <c r="Z1068" s="54" t="str">
        <f>IF(MID(H1068,1,4)="Item","Nil",IF(G1068="contract_cover",VLOOKUP(I1068,'svc type'!C:D,2,FALSE),VLOOKUP(G1068,'svc type'!A:D,4,FALSE)))</f>
        <v>SVC</v>
      </c>
      <c r="AA1068" s="4" t="str">
        <f>IF(B1068="","",VLOOKUP(B1068,Sector!C:D,2,FALSE))</f>
        <v/>
      </c>
      <c r="AB1068" s="4">
        <f t="shared" si="33"/>
        <v>0</v>
      </c>
      <c r="AC1068" s="4"/>
      <c r="AD1068" s="4"/>
      <c r="AE1068" s="4"/>
      <c r="AF1068" s="4"/>
      <c r="AG1068" s="4"/>
    </row>
    <row r="1069" spans="1:33" x14ac:dyDescent="0.25">
      <c r="A1069" s="57">
        <v>42256.594091979168</v>
      </c>
      <c r="B1069" s="32"/>
      <c r="C1069" s="32" t="s">
        <v>506</v>
      </c>
      <c r="D1069" s="32" t="s">
        <v>334</v>
      </c>
      <c r="E1069" s="32" t="s">
        <v>7056</v>
      </c>
      <c r="F1069" s="32" t="s">
        <v>7057</v>
      </c>
      <c r="G1069" s="32" t="s">
        <v>58</v>
      </c>
      <c r="H1069" s="32" t="s">
        <v>59</v>
      </c>
      <c r="I1069" s="32" t="s">
        <v>2006</v>
      </c>
      <c r="J1069" s="35">
        <v>0</v>
      </c>
      <c r="K1069" s="35">
        <v>0</v>
      </c>
      <c r="L1069" s="35">
        <v>0</v>
      </c>
      <c r="M1069" s="35">
        <v>0</v>
      </c>
      <c r="N1069" s="32" t="s">
        <v>19</v>
      </c>
      <c r="O1069" s="32" t="s">
        <v>322</v>
      </c>
      <c r="P1069" s="32">
        <v>0</v>
      </c>
      <c r="Q1069" s="32"/>
      <c r="R1069" s="39">
        <f t="shared" si="32"/>
        <v>1509</v>
      </c>
      <c r="S1069" s="5" t="s">
        <v>51</v>
      </c>
      <c r="T1069" s="5" t="s">
        <v>64</v>
      </c>
      <c r="U1069" s="2"/>
      <c r="V1069" s="2" t="str">
        <f>IF($J1069+$L1069=0,"nil",IF(OR($B1069="TCU-WS",$B1069=""),"non comm",IF(OR($G1069="contract_cover",$H1069="fixed price"),VLOOKUP($I1069,'[1]mapping 2015'!$A:$B,2,FALSE),VLOOKUP($G1069,'[1]mapping 2015'!$A:$B,2,FALSE))))</f>
        <v>nil</v>
      </c>
      <c r="W1069" s="37">
        <f>IF(OR(V1069="non comm",V1069="nil",J1069=0),0,IF(V1069="SBM 2.1 IIPS",J1069*VLOOKUP(N1069,'[2]NGP%'!$C:$D,2,FALSE),J1069*SUMIFS('[2]NGP%'!$D:$D,'[2]NGP%'!$A:$A,V1069,'[2]NGP%'!$B:$B,AA1069)))</f>
        <v>0</v>
      </c>
      <c r="X1069" s="37">
        <f>IF(OR(V1069="non comm",V1069="nil",J1069=0),0,IF(V1069="SBM 2.1 IIPS",J1069*VLOOKUP(N1069,'[2]NGP%'!$C:$E,3,FALSE),J1069*SUMIFS('[2]NGP%'!$E:$E,'[2]NGP%'!$A:$A,V1069,'[2]NGP%'!$B:$B,AA1069)))</f>
        <v>0</v>
      </c>
      <c r="Y1069" s="32"/>
      <c r="Z1069" s="54" t="str">
        <f>IF(MID(H1069,1,4)="Item","Nil",IF(G1069="contract_cover",VLOOKUP(I1069,'svc type'!C:D,2,FALSE),VLOOKUP(G1069,'svc type'!A:D,4,FALSE)))</f>
        <v>SVC</v>
      </c>
      <c r="AA1069" s="4" t="str">
        <f>IF(B1069="","",VLOOKUP(B1069,Sector!C:D,2,FALSE))</f>
        <v/>
      </c>
      <c r="AB1069" s="4">
        <f t="shared" si="33"/>
        <v>0</v>
      </c>
      <c r="AC1069" s="4"/>
      <c r="AD1069" s="4"/>
      <c r="AE1069" s="4"/>
      <c r="AF1069" s="4"/>
      <c r="AG1069" s="4"/>
    </row>
    <row r="1070" spans="1:33" x14ac:dyDescent="0.25">
      <c r="A1070" s="57">
        <v>42256.597083564811</v>
      </c>
      <c r="B1070" s="32"/>
      <c r="C1070" s="32" t="s">
        <v>655</v>
      </c>
      <c r="D1070" s="32" t="s">
        <v>334</v>
      </c>
      <c r="E1070" s="32" t="s">
        <v>7058</v>
      </c>
      <c r="F1070" s="32" t="s">
        <v>7059</v>
      </c>
      <c r="G1070" s="32" t="s">
        <v>58</v>
      </c>
      <c r="H1070" s="32" t="s">
        <v>59</v>
      </c>
      <c r="I1070" s="32" t="s">
        <v>2006</v>
      </c>
      <c r="J1070" s="35">
        <v>0</v>
      </c>
      <c r="K1070" s="35">
        <v>0</v>
      </c>
      <c r="L1070" s="35">
        <v>0</v>
      </c>
      <c r="M1070" s="35">
        <v>0</v>
      </c>
      <c r="N1070" s="32" t="s">
        <v>19</v>
      </c>
      <c r="O1070" s="32" t="s">
        <v>322</v>
      </c>
      <c r="P1070" s="32">
        <v>0</v>
      </c>
      <c r="Q1070" s="32"/>
      <c r="R1070" s="39">
        <f t="shared" si="32"/>
        <v>1509</v>
      </c>
      <c r="S1070" s="5" t="s">
        <v>51</v>
      </c>
      <c r="T1070" s="5" t="s">
        <v>64</v>
      </c>
      <c r="U1070" s="2"/>
      <c r="V1070" s="2" t="str">
        <f>IF($J1070+$L1070=0,"nil",IF(OR($B1070="TCU-WS",$B1070=""),"non comm",IF(OR($G1070="contract_cover",$H1070="fixed price"),VLOOKUP($I1070,'[1]mapping 2015'!$A:$B,2,FALSE),VLOOKUP($G1070,'[1]mapping 2015'!$A:$B,2,FALSE))))</f>
        <v>nil</v>
      </c>
      <c r="W1070" s="37">
        <f>IF(OR(V1070="non comm",V1070="nil",J1070=0),0,IF(V1070="SBM 2.1 IIPS",J1070*VLOOKUP(N1070,'[2]NGP%'!$C:$D,2,FALSE),J1070*SUMIFS('[2]NGP%'!$D:$D,'[2]NGP%'!$A:$A,V1070,'[2]NGP%'!$B:$B,AA1070)))</f>
        <v>0</v>
      </c>
      <c r="X1070" s="37">
        <f>IF(OR(V1070="non comm",V1070="nil",J1070=0),0,IF(V1070="SBM 2.1 IIPS",J1070*VLOOKUP(N1070,'[2]NGP%'!$C:$E,3,FALSE),J1070*SUMIFS('[2]NGP%'!$E:$E,'[2]NGP%'!$A:$A,V1070,'[2]NGP%'!$B:$B,AA1070)))</f>
        <v>0</v>
      </c>
      <c r="Y1070" s="32"/>
      <c r="Z1070" s="54" t="str">
        <f>IF(MID(H1070,1,4)="Item","Nil",IF(G1070="contract_cover",VLOOKUP(I1070,'svc type'!C:D,2,FALSE),VLOOKUP(G1070,'svc type'!A:D,4,FALSE)))</f>
        <v>SVC</v>
      </c>
      <c r="AA1070" s="4" t="str">
        <f>IF(B1070="","",VLOOKUP(B1070,Sector!C:D,2,FALSE))</f>
        <v/>
      </c>
      <c r="AB1070" s="4">
        <f t="shared" si="33"/>
        <v>0</v>
      </c>
      <c r="AC1070" s="4"/>
      <c r="AD1070" s="4"/>
      <c r="AE1070" s="4"/>
      <c r="AF1070" s="4"/>
      <c r="AG1070" s="4"/>
    </row>
    <row r="1071" spans="1:33" x14ac:dyDescent="0.25">
      <c r="A1071" s="57">
        <v>42256.605731053241</v>
      </c>
      <c r="B1071" s="32"/>
      <c r="C1071" s="32" t="s">
        <v>655</v>
      </c>
      <c r="D1071" s="32" t="s">
        <v>334</v>
      </c>
      <c r="E1071" s="32" t="s">
        <v>7060</v>
      </c>
      <c r="F1071" s="32" t="s">
        <v>7061</v>
      </c>
      <c r="G1071" s="32" t="s">
        <v>58</v>
      </c>
      <c r="H1071" s="32" t="s">
        <v>59</v>
      </c>
      <c r="I1071" s="32" t="s">
        <v>2006</v>
      </c>
      <c r="J1071" s="35">
        <v>0</v>
      </c>
      <c r="K1071" s="35">
        <v>0</v>
      </c>
      <c r="L1071" s="35">
        <v>0</v>
      </c>
      <c r="M1071" s="35">
        <v>0</v>
      </c>
      <c r="N1071" s="32" t="s">
        <v>19</v>
      </c>
      <c r="O1071" s="32" t="s">
        <v>322</v>
      </c>
      <c r="P1071" s="32">
        <v>0</v>
      </c>
      <c r="Q1071" s="32"/>
      <c r="R1071" s="39">
        <f t="shared" si="32"/>
        <v>1509</v>
      </c>
      <c r="S1071" s="5" t="s">
        <v>51</v>
      </c>
      <c r="T1071" s="5" t="s">
        <v>64</v>
      </c>
      <c r="U1071" s="2"/>
      <c r="V1071" s="2" t="str">
        <f>IF($J1071+$L1071=0,"nil",IF(OR($B1071="TCU-WS",$B1071=""),"non comm",IF(OR($G1071="contract_cover",$H1071="fixed price"),VLOOKUP($I1071,'[1]mapping 2015'!$A:$B,2,FALSE),VLOOKUP($G1071,'[1]mapping 2015'!$A:$B,2,FALSE))))</f>
        <v>nil</v>
      </c>
      <c r="W1071" s="37">
        <f>IF(OR(V1071="non comm",V1071="nil",J1071=0),0,IF(V1071="SBM 2.1 IIPS",J1071*VLOOKUP(N1071,'[2]NGP%'!$C:$D,2,FALSE),J1071*SUMIFS('[2]NGP%'!$D:$D,'[2]NGP%'!$A:$A,V1071,'[2]NGP%'!$B:$B,AA1071)))</f>
        <v>0</v>
      </c>
      <c r="X1071" s="37">
        <f>IF(OR(V1071="non comm",V1071="nil",J1071=0),0,IF(V1071="SBM 2.1 IIPS",J1071*VLOOKUP(N1071,'[2]NGP%'!$C:$E,3,FALSE),J1071*SUMIFS('[2]NGP%'!$E:$E,'[2]NGP%'!$A:$A,V1071,'[2]NGP%'!$B:$B,AA1071)))</f>
        <v>0</v>
      </c>
      <c r="Y1071" s="32"/>
      <c r="Z1071" s="54" t="str">
        <f>IF(MID(H1071,1,4)="Item","Nil",IF(G1071="contract_cover",VLOOKUP(I1071,'svc type'!C:D,2,FALSE),VLOOKUP(G1071,'svc type'!A:D,4,FALSE)))</f>
        <v>SVC</v>
      </c>
      <c r="AA1071" s="4" t="str">
        <f>IF(B1071="","",VLOOKUP(B1071,Sector!C:D,2,FALSE))</f>
        <v/>
      </c>
      <c r="AB1071" s="4">
        <f t="shared" si="33"/>
        <v>0</v>
      </c>
      <c r="AC1071" s="4"/>
      <c r="AD1071" s="4"/>
      <c r="AE1071" s="4"/>
      <c r="AF1071" s="4"/>
      <c r="AG1071" s="4"/>
    </row>
    <row r="1072" spans="1:33" x14ac:dyDescent="0.25">
      <c r="A1072" s="57">
        <v>42256.615821990737</v>
      </c>
      <c r="B1072" s="32" t="s">
        <v>22</v>
      </c>
      <c r="C1072" s="32" t="s">
        <v>7062</v>
      </c>
      <c r="D1072" s="32" t="s">
        <v>7063</v>
      </c>
      <c r="E1072" s="32" t="s">
        <v>7064</v>
      </c>
      <c r="F1072" s="32" t="s">
        <v>7065</v>
      </c>
      <c r="G1072" s="32" t="s">
        <v>25</v>
      </c>
      <c r="H1072" s="32" t="s">
        <v>26</v>
      </c>
      <c r="I1072" s="32" t="s">
        <v>2006</v>
      </c>
      <c r="J1072" s="35">
        <v>450</v>
      </c>
      <c r="K1072" s="35">
        <v>0</v>
      </c>
      <c r="L1072" s="35">
        <v>0</v>
      </c>
      <c r="M1072" s="35">
        <v>0</v>
      </c>
      <c r="N1072" s="32" t="s">
        <v>19</v>
      </c>
      <c r="O1072" s="32" t="s">
        <v>37</v>
      </c>
      <c r="P1072" s="32">
        <v>1</v>
      </c>
      <c r="Q1072" s="32"/>
      <c r="R1072" s="39">
        <f t="shared" si="32"/>
        <v>1509</v>
      </c>
      <c r="S1072" s="5" t="s">
        <v>51</v>
      </c>
      <c r="T1072" s="5" t="s">
        <v>64</v>
      </c>
      <c r="U1072" s="2"/>
      <c r="V1072" s="2" t="str">
        <f>IF($J1072+$L1072=0,"nil",IF(OR($B1072="TCU-WS",$B1072=""),"non comm",IF(OR($G1072="contract_cover",$H1072="fixed price"),VLOOKUP($I1072,'[1]mapping 2015'!$A:$B,2,FALSE),VLOOKUP($G1072,'[1]mapping 2015'!$A:$B,2,FALSE))))</f>
        <v>non comm</v>
      </c>
      <c r="W1072" s="37">
        <f>IF(OR(V1072="non comm",V1072="nil",J1072=0),0,IF(V1072="SBM 2.1 IIPS",J1072*VLOOKUP(N1072,'[2]NGP%'!$C:$D,2,FALSE),J1072*SUMIFS('[2]NGP%'!$D:$D,'[2]NGP%'!$A:$A,V1072,'[2]NGP%'!$B:$B,AA1072)))</f>
        <v>0</v>
      </c>
      <c r="X1072" s="37">
        <f>IF(OR(V1072="non comm",V1072="nil",J1072=0),0,IF(V1072="SBM 2.1 IIPS",J1072*VLOOKUP(N1072,'[2]NGP%'!$C:$E,3,FALSE),J1072*SUMIFS('[2]NGP%'!$E:$E,'[2]NGP%'!$A:$A,V1072,'[2]NGP%'!$B:$B,AA1072)))</f>
        <v>0</v>
      </c>
      <c r="Y1072" s="32"/>
      <c r="Z1072" s="54" t="str">
        <f>IF(MID(H1072,1,4)="Item","Nil",IF(G1072="contract_cover",VLOOKUP(I1072,'svc type'!C:D,2,FALSE),VLOOKUP(G1072,'svc type'!A:D,4,FALSE)))</f>
        <v>IIPS</v>
      </c>
      <c r="AA1072" s="4" t="str">
        <f>IF(B1072="","",VLOOKUP(B1072,Sector!C:D,2,FALSE))</f>
        <v>OTH</v>
      </c>
      <c r="AB1072" s="4" t="str">
        <f t="shared" si="33"/>
        <v>TCU-WS</v>
      </c>
      <c r="AC1072" s="4"/>
      <c r="AD1072" s="4"/>
      <c r="AE1072" s="4"/>
      <c r="AF1072" s="4"/>
      <c r="AG1072" s="4"/>
    </row>
    <row r="1073" spans="1:33" x14ac:dyDescent="0.25">
      <c r="A1073" s="57">
        <v>42256.615821990737</v>
      </c>
      <c r="B1073" s="32" t="s">
        <v>22</v>
      </c>
      <c r="C1073" s="32" t="s">
        <v>7062</v>
      </c>
      <c r="D1073" s="32" t="s">
        <v>7063</v>
      </c>
      <c r="E1073" s="32" t="s">
        <v>7064</v>
      </c>
      <c r="F1073" s="32" t="s">
        <v>7065</v>
      </c>
      <c r="G1073" s="32" t="s">
        <v>25</v>
      </c>
      <c r="H1073" s="32" t="s">
        <v>26</v>
      </c>
      <c r="I1073" s="32" t="s">
        <v>2006</v>
      </c>
      <c r="J1073" s="35">
        <v>0</v>
      </c>
      <c r="K1073" s="35">
        <v>0</v>
      </c>
      <c r="L1073" s="35">
        <v>0</v>
      </c>
      <c r="M1073" s="35">
        <v>0</v>
      </c>
      <c r="N1073" s="32" t="s">
        <v>19</v>
      </c>
      <c r="O1073" s="32" t="s">
        <v>37</v>
      </c>
      <c r="P1073" s="32">
        <v>3.5</v>
      </c>
      <c r="Q1073" s="32"/>
      <c r="R1073" s="39">
        <f t="shared" si="32"/>
        <v>1509</v>
      </c>
      <c r="S1073" s="5" t="s">
        <v>51</v>
      </c>
      <c r="T1073" s="5" t="s">
        <v>64</v>
      </c>
      <c r="U1073" s="2"/>
      <c r="V1073" s="2" t="str">
        <f>IF($J1073+$L1073=0,"nil",IF(OR($B1073="TCU-WS",$B1073=""),"non comm",IF(OR($G1073="contract_cover",$H1073="fixed price"),VLOOKUP($I1073,'[1]mapping 2015'!$A:$B,2,FALSE),VLOOKUP($G1073,'[1]mapping 2015'!$A:$B,2,FALSE))))</f>
        <v>nil</v>
      </c>
      <c r="W1073" s="37">
        <f>IF(OR(V1073="non comm",V1073="nil",J1073=0),0,IF(V1073="SBM 2.1 IIPS",J1073*VLOOKUP(N1073,'[2]NGP%'!$C:$D,2,FALSE),J1073*SUMIFS('[2]NGP%'!$D:$D,'[2]NGP%'!$A:$A,V1073,'[2]NGP%'!$B:$B,AA1073)))</f>
        <v>0</v>
      </c>
      <c r="X1073" s="37">
        <f>IF(OR(V1073="non comm",V1073="nil",J1073=0),0,IF(V1073="SBM 2.1 IIPS",J1073*VLOOKUP(N1073,'[2]NGP%'!$C:$E,3,FALSE),J1073*SUMIFS('[2]NGP%'!$E:$E,'[2]NGP%'!$A:$A,V1073,'[2]NGP%'!$B:$B,AA1073)))</f>
        <v>0</v>
      </c>
      <c r="Y1073" s="32"/>
      <c r="Z1073" s="54" t="str">
        <f>IF(MID(H1073,1,4)="Item","Nil",IF(G1073="contract_cover",VLOOKUP(I1073,'svc type'!C:D,2,FALSE),VLOOKUP(G1073,'svc type'!A:D,4,FALSE)))</f>
        <v>IIPS</v>
      </c>
      <c r="AA1073" s="4" t="str">
        <f>IF(B1073="","",VLOOKUP(B1073,Sector!C:D,2,FALSE))</f>
        <v>OTH</v>
      </c>
      <c r="AB1073" s="4" t="str">
        <f t="shared" si="33"/>
        <v>TCU-WS</v>
      </c>
      <c r="AC1073" s="4"/>
      <c r="AD1073" s="4"/>
      <c r="AE1073" s="4"/>
      <c r="AF1073" s="4"/>
      <c r="AG1073" s="4"/>
    </row>
    <row r="1074" spans="1:33" x14ac:dyDescent="0.25">
      <c r="A1074" s="57">
        <v>42256.615821990737</v>
      </c>
      <c r="B1074" s="32" t="s">
        <v>22</v>
      </c>
      <c r="C1074" s="32" t="s">
        <v>7062</v>
      </c>
      <c r="D1074" s="32" t="s">
        <v>7063</v>
      </c>
      <c r="E1074" s="32" t="s">
        <v>7064</v>
      </c>
      <c r="F1074" s="32" t="s">
        <v>7065</v>
      </c>
      <c r="G1074" s="32" t="s">
        <v>365</v>
      </c>
      <c r="H1074" s="32" t="s">
        <v>364</v>
      </c>
      <c r="I1074" s="32" t="s">
        <v>2006</v>
      </c>
      <c r="J1074" s="35">
        <v>0</v>
      </c>
      <c r="K1074" s="35">
        <v>0</v>
      </c>
      <c r="L1074" s="35">
        <v>0</v>
      </c>
      <c r="M1074" s="35">
        <v>0</v>
      </c>
      <c r="N1074" s="32" t="s">
        <v>19</v>
      </c>
      <c r="O1074" s="32" t="s">
        <v>37</v>
      </c>
      <c r="P1074" s="32">
        <v>0</v>
      </c>
      <c r="Q1074" s="32"/>
      <c r="R1074" s="39">
        <f t="shared" si="32"/>
        <v>1509</v>
      </c>
      <c r="S1074" s="5" t="s">
        <v>51</v>
      </c>
      <c r="T1074" s="5" t="s">
        <v>64</v>
      </c>
      <c r="U1074" s="2"/>
      <c r="V1074" s="2" t="str">
        <f>IF($J1074+$L1074=0,"nil",IF(OR($B1074="TCU-WS",$B1074=""),"non comm",IF(OR($G1074="contract_cover",$H1074="fixed price"),VLOOKUP($I1074,'[1]mapping 2015'!$A:$B,2,FALSE),VLOOKUP($G1074,'[1]mapping 2015'!$A:$B,2,FALSE))))</f>
        <v>nil</v>
      </c>
      <c r="W1074" s="37">
        <f>IF(OR(V1074="non comm",V1074="nil",J1074=0),0,IF(V1074="SBM 2.1 IIPS",J1074*VLOOKUP(N1074,'[2]NGP%'!$C:$D,2,FALSE),J1074*SUMIFS('[2]NGP%'!$D:$D,'[2]NGP%'!$A:$A,V1074,'[2]NGP%'!$B:$B,AA1074)))</f>
        <v>0</v>
      </c>
      <c r="X1074" s="37">
        <f>IF(OR(V1074="non comm",V1074="nil",J1074=0),0,IF(V1074="SBM 2.1 IIPS",J1074*VLOOKUP(N1074,'[2]NGP%'!$C:$E,3,FALSE),J1074*SUMIFS('[2]NGP%'!$E:$E,'[2]NGP%'!$A:$A,V1074,'[2]NGP%'!$B:$B,AA1074)))</f>
        <v>0</v>
      </c>
      <c r="Y1074" s="32"/>
      <c r="Z1074" s="54" t="str">
        <f>IF(MID(H1074,1,4)="Item","Nil",IF(G1074="contract_cover",VLOOKUP(I1074,'svc type'!C:D,2,FALSE),VLOOKUP(G1074,'svc type'!A:D,4,FALSE)))</f>
        <v>SVC</v>
      </c>
      <c r="AA1074" s="4" t="str">
        <f>IF(B1074="","",VLOOKUP(B1074,Sector!C:D,2,FALSE))</f>
        <v>OTH</v>
      </c>
      <c r="AB1074" s="4" t="str">
        <f t="shared" si="33"/>
        <v>TCU-WS</v>
      </c>
      <c r="AC1074" s="4"/>
      <c r="AD1074" s="4"/>
      <c r="AE1074" s="4"/>
      <c r="AF1074" s="4"/>
      <c r="AG1074" s="4"/>
    </row>
    <row r="1075" spans="1:33" x14ac:dyDescent="0.25">
      <c r="A1075" s="57">
        <v>42256.62105829861</v>
      </c>
      <c r="B1075" s="32" t="s">
        <v>22</v>
      </c>
      <c r="C1075" s="32" t="s">
        <v>7066</v>
      </c>
      <c r="D1075" s="32" t="s">
        <v>2431</v>
      </c>
      <c r="E1075" s="32" t="s">
        <v>7067</v>
      </c>
      <c r="F1075" s="32" t="s">
        <v>7068</v>
      </c>
      <c r="G1075" s="32" t="s">
        <v>7069</v>
      </c>
      <c r="H1075" s="32" t="s">
        <v>7070</v>
      </c>
      <c r="I1075" s="32" t="s">
        <v>2006</v>
      </c>
      <c r="J1075" s="35">
        <v>337.5</v>
      </c>
      <c r="K1075" s="35">
        <v>300</v>
      </c>
      <c r="L1075" s="35">
        <v>0</v>
      </c>
      <c r="M1075" s="35">
        <v>0</v>
      </c>
      <c r="N1075" s="32" t="s">
        <v>19</v>
      </c>
      <c r="O1075" s="32" t="s">
        <v>37</v>
      </c>
      <c r="P1075" s="32">
        <v>1</v>
      </c>
      <c r="Q1075" s="32"/>
      <c r="R1075" s="39">
        <f t="shared" si="32"/>
        <v>1509</v>
      </c>
      <c r="S1075" s="5" t="s">
        <v>51</v>
      </c>
      <c r="T1075" s="5" t="s">
        <v>64</v>
      </c>
      <c r="U1075" s="2"/>
      <c r="V1075" s="2" t="str">
        <f>IF($J1075+$L1075=0,"nil",IF(OR($B1075="TCU-WS",$B1075=""),"non comm",IF(OR($G1075="contract_cover",$H1075="fixed price"),VLOOKUP($I1075,'[1]mapping 2015'!$A:$B,2,FALSE),VLOOKUP($G1075,'[1]mapping 2015'!$A:$B,2,FALSE))))</f>
        <v>non comm</v>
      </c>
      <c r="W1075" s="37">
        <f>IF(OR(V1075="non comm",V1075="nil",J1075=0),0,IF(V1075="SBM 2.1 IIPS",J1075*VLOOKUP(N1075,'[2]NGP%'!$C:$D,2,FALSE),J1075*SUMIFS('[2]NGP%'!$D:$D,'[2]NGP%'!$A:$A,V1075,'[2]NGP%'!$B:$B,AA1075)))</f>
        <v>0</v>
      </c>
      <c r="X1075" s="37">
        <f>IF(OR(V1075="non comm",V1075="nil",J1075=0),0,IF(V1075="SBM 2.1 IIPS",J1075*VLOOKUP(N1075,'[2]NGP%'!$C:$E,3,FALSE),J1075*SUMIFS('[2]NGP%'!$E:$E,'[2]NGP%'!$A:$A,V1075,'[2]NGP%'!$B:$B,AA1075)))</f>
        <v>0</v>
      </c>
      <c r="Y1075" s="32"/>
      <c r="Z1075" s="54" t="str">
        <f>IF(MID(H1075,1,4)="Item","Nil",IF(G1075="contract_cover",VLOOKUP(I1075,'svc type'!C:D,2,FALSE),VLOOKUP(G1075,'svc type'!A:D,4,FALSE)))</f>
        <v>Part</v>
      </c>
      <c r="AA1075" s="4" t="str">
        <f>IF(B1075="","",VLOOKUP(B1075,Sector!C:D,2,FALSE))</f>
        <v>OTH</v>
      </c>
      <c r="AB1075" s="4" t="str">
        <f t="shared" si="33"/>
        <v>TCU-WS</v>
      </c>
      <c r="AC1075" s="4"/>
      <c r="AD1075" s="4"/>
      <c r="AE1075" s="4"/>
      <c r="AF1075" s="4"/>
      <c r="AG1075" s="4"/>
    </row>
    <row r="1076" spans="1:33" x14ac:dyDescent="0.25">
      <c r="A1076" s="57">
        <v>42256.62105829861</v>
      </c>
      <c r="B1076" s="32" t="s">
        <v>22</v>
      </c>
      <c r="C1076" s="32" t="s">
        <v>7066</v>
      </c>
      <c r="D1076" s="32" t="s">
        <v>2431</v>
      </c>
      <c r="E1076" s="32" t="s">
        <v>7067</v>
      </c>
      <c r="F1076" s="32" t="s">
        <v>7068</v>
      </c>
      <c r="G1076" s="32" t="s">
        <v>25</v>
      </c>
      <c r="H1076" s="32" t="s">
        <v>26</v>
      </c>
      <c r="I1076" s="32" t="s">
        <v>2006</v>
      </c>
      <c r="J1076" s="35">
        <v>500</v>
      </c>
      <c r="K1076" s="35">
        <v>0</v>
      </c>
      <c r="L1076" s="35">
        <v>0</v>
      </c>
      <c r="M1076" s="35">
        <v>0</v>
      </c>
      <c r="N1076" s="32" t="s">
        <v>19</v>
      </c>
      <c r="O1076" s="32" t="s">
        <v>37</v>
      </c>
      <c r="P1076" s="32">
        <v>1</v>
      </c>
      <c r="Q1076" s="32"/>
      <c r="R1076" s="39">
        <f t="shared" si="32"/>
        <v>1509</v>
      </c>
      <c r="S1076" s="5" t="s">
        <v>51</v>
      </c>
      <c r="T1076" s="5" t="s">
        <v>64</v>
      </c>
      <c r="U1076" s="2"/>
      <c r="V1076" s="2" t="str">
        <f>IF($J1076+$L1076=0,"nil",IF(OR($B1076="TCU-WS",$B1076=""),"non comm",IF(OR($G1076="contract_cover",$H1076="fixed price"),VLOOKUP($I1076,'[1]mapping 2015'!$A:$B,2,FALSE),VLOOKUP($G1076,'[1]mapping 2015'!$A:$B,2,FALSE))))</f>
        <v>non comm</v>
      </c>
      <c r="W1076" s="37">
        <f>IF(OR(V1076="non comm",V1076="nil",J1076=0),0,IF(V1076="SBM 2.1 IIPS",J1076*VLOOKUP(N1076,'[2]NGP%'!$C:$D,2,FALSE),J1076*SUMIFS('[2]NGP%'!$D:$D,'[2]NGP%'!$A:$A,V1076,'[2]NGP%'!$B:$B,AA1076)))</f>
        <v>0</v>
      </c>
      <c r="X1076" s="37">
        <f>IF(OR(V1076="non comm",V1076="nil",J1076=0),0,IF(V1076="SBM 2.1 IIPS",J1076*VLOOKUP(N1076,'[2]NGP%'!$C:$E,3,FALSE),J1076*SUMIFS('[2]NGP%'!$E:$E,'[2]NGP%'!$A:$A,V1076,'[2]NGP%'!$B:$B,AA1076)))</f>
        <v>0</v>
      </c>
      <c r="Y1076" s="32"/>
      <c r="Z1076" s="54" t="str">
        <f>IF(MID(H1076,1,4)="Item","Nil",IF(G1076="contract_cover",VLOOKUP(I1076,'svc type'!C:D,2,FALSE),VLOOKUP(G1076,'svc type'!A:D,4,FALSE)))</f>
        <v>IIPS</v>
      </c>
      <c r="AA1076" s="4" t="str">
        <f>IF(B1076="","",VLOOKUP(B1076,Sector!C:D,2,FALSE))</f>
        <v>OTH</v>
      </c>
      <c r="AB1076" s="4" t="str">
        <f t="shared" si="33"/>
        <v>TCU-WS</v>
      </c>
      <c r="AC1076" s="4"/>
      <c r="AD1076" s="4"/>
      <c r="AE1076" s="4"/>
      <c r="AF1076" s="4"/>
      <c r="AG1076" s="4"/>
    </row>
    <row r="1077" spans="1:33" x14ac:dyDescent="0.25">
      <c r="A1077" s="57">
        <v>42256.629532175924</v>
      </c>
      <c r="B1077" s="32" t="s">
        <v>22</v>
      </c>
      <c r="C1077" s="32" t="s">
        <v>4601</v>
      </c>
      <c r="D1077" s="32" t="s">
        <v>4602</v>
      </c>
      <c r="E1077" s="32" t="s">
        <v>7071</v>
      </c>
      <c r="F1077" s="32" t="s">
        <v>7072</v>
      </c>
      <c r="G1077" s="32" t="s">
        <v>25</v>
      </c>
      <c r="H1077" s="32" t="s">
        <v>26</v>
      </c>
      <c r="I1077" s="32" t="s">
        <v>2006</v>
      </c>
      <c r="J1077" s="35">
        <v>360</v>
      </c>
      <c r="K1077" s="35">
        <v>0</v>
      </c>
      <c r="L1077" s="35">
        <v>0</v>
      </c>
      <c r="M1077" s="35">
        <v>0</v>
      </c>
      <c r="N1077" s="32" t="s">
        <v>19</v>
      </c>
      <c r="O1077" s="32" t="s">
        <v>37</v>
      </c>
      <c r="P1077" s="32">
        <v>1</v>
      </c>
      <c r="Q1077" s="32" t="s">
        <v>7073</v>
      </c>
      <c r="R1077" s="39">
        <f t="shared" si="32"/>
        <v>1509</v>
      </c>
      <c r="S1077" s="5" t="s">
        <v>51</v>
      </c>
      <c r="T1077" s="5" t="s">
        <v>64</v>
      </c>
      <c r="U1077" s="2"/>
      <c r="V1077" s="2" t="str">
        <f>IF($J1077+$L1077=0,"nil",IF(OR($B1077="TCU-WS",$B1077=""),"non comm",IF(OR($G1077="contract_cover",$H1077="fixed price"),VLOOKUP($I1077,'[1]mapping 2015'!$A:$B,2,FALSE),VLOOKUP($G1077,'[1]mapping 2015'!$A:$B,2,FALSE))))</f>
        <v>non comm</v>
      </c>
      <c r="W1077" s="37">
        <f>IF(OR(V1077="non comm",V1077="nil",J1077=0),0,IF(V1077="SBM 2.1 IIPS",J1077*VLOOKUP(N1077,'[2]NGP%'!$C:$D,2,FALSE),J1077*SUMIFS('[2]NGP%'!$D:$D,'[2]NGP%'!$A:$A,V1077,'[2]NGP%'!$B:$B,AA1077)))</f>
        <v>0</v>
      </c>
      <c r="X1077" s="37">
        <f>IF(OR(V1077="non comm",V1077="nil",J1077=0),0,IF(V1077="SBM 2.1 IIPS",J1077*VLOOKUP(N1077,'[2]NGP%'!$C:$E,3,FALSE),J1077*SUMIFS('[2]NGP%'!$E:$E,'[2]NGP%'!$A:$A,V1077,'[2]NGP%'!$B:$B,AA1077)))</f>
        <v>0</v>
      </c>
      <c r="Y1077" s="32"/>
      <c r="Z1077" s="54" t="str">
        <f>IF(MID(H1077,1,4)="Item","Nil",IF(G1077="contract_cover",VLOOKUP(I1077,'svc type'!C:D,2,FALSE),VLOOKUP(G1077,'svc type'!A:D,4,FALSE)))</f>
        <v>IIPS</v>
      </c>
      <c r="AA1077" s="4" t="str">
        <f>IF(B1077="","",VLOOKUP(B1077,Sector!C:D,2,FALSE))</f>
        <v>OTH</v>
      </c>
      <c r="AB1077" s="4" t="str">
        <f t="shared" si="33"/>
        <v>TCU-WS</v>
      </c>
      <c r="AC1077" s="4"/>
      <c r="AD1077" s="4"/>
      <c r="AE1077" s="4"/>
      <c r="AF1077" s="4"/>
      <c r="AG1077" s="4"/>
    </row>
    <row r="1078" spans="1:33" x14ac:dyDescent="0.25">
      <c r="A1078" s="57">
        <v>42256.629532175924</v>
      </c>
      <c r="B1078" s="32" t="s">
        <v>22</v>
      </c>
      <c r="C1078" s="32" t="s">
        <v>4601</v>
      </c>
      <c r="D1078" s="32" t="s">
        <v>4602</v>
      </c>
      <c r="E1078" s="32" t="s">
        <v>7071</v>
      </c>
      <c r="F1078" s="32" t="s">
        <v>7072</v>
      </c>
      <c r="G1078" s="32" t="s">
        <v>29</v>
      </c>
      <c r="H1078" s="32" t="s">
        <v>30</v>
      </c>
      <c r="I1078" s="32" t="s">
        <v>2006</v>
      </c>
      <c r="J1078" s="35">
        <v>0</v>
      </c>
      <c r="K1078" s="35">
        <v>0</v>
      </c>
      <c r="L1078" s="35">
        <v>0</v>
      </c>
      <c r="M1078" s="35">
        <v>2.2000000000000002</v>
      </c>
      <c r="N1078" s="32" t="s">
        <v>19</v>
      </c>
      <c r="O1078" s="32" t="s">
        <v>37</v>
      </c>
      <c r="P1078" s="32">
        <v>1</v>
      </c>
      <c r="Q1078" s="32" t="s">
        <v>7073</v>
      </c>
      <c r="R1078" s="39">
        <f t="shared" si="32"/>
        <v>1509</v>
      </c>
      <c r="S1078" s="5" t="s">
        <v>51</v>
      </c>
      <c r="T1078" s="5" t="s">
        <v>64</v>
      </c>
      <c r="U1078" s="2"/>
      <c r="V1078" s="2" t="str">
        <f>IF($J1078+$L1078=0,"nil",IF(OR($B1078="TCU-WS",$B1078=""),"non comm",IF(OR($G1078="contract_cover",$H1078="fixed price"),VLOOKUP($I1078,'[1]mapping 2015'!$A:$B,2,FALSE),VLOOKUP($G1078,'[1]mapping 2015'!$A:$B,2,FALSE))))</f>
        <v>nil</v>
      </c>
      <c r="W1078" s="37">
        <f>IF(OR(V1078="non comm",V1078="nil",J1078=0),0,IF(V1078="SBM 2.1 IIPS",J1078*VLOOKUP(N1078,'[2]NGP%'!$C:$D,2,FALSE),J1078*SUMIFS('[2]NGP%'!$D:$D,'[2]NGP%'!$A:$A,V1078,'[2]NGP%'!$B:$B,AA1078)))</f>
        <v>0</v>
      </c>
      <c r="X1078" s="37">
        <f>IF(OR(V1078="non comm",V1078="nil",J1078=0),0,IF(V1078="SBM 2.1 IIPS",J1078*VLOOKUP(N1078,'[2]NGP%'!$C:$E,3,FALSE),J1078*SUMIFS('[2]NGP%'!$E:$E,'[2]NGP%'!$A:$A,V1078,'[2]NGP%'!$B:$B,AA1078)))</f>
        <v>0</v>
      </c>
      <c r="Y1078" s="32"/>
      <c r="Z1078" s="54" t="str">
        <f>IF(MID(H1078,1,4)="Item","Nil",IF(G1078="contract_cover",VLOOKUP(I1078,'svc type'!C:D,2,FALSE),VLOOKUP(G1078,'svc type'!A:D,4,FALSE)))</f>
        <v>Exp</v>
      </c>
      <c r="AA1078" s="4" t="str">
        <f>IF(B1078="","",VLOOKUP(B1078,Sector!C:D,2,FALSE))</f>
        <v>OTH</v>
      </c>
      <c r="AB1078" s="4" t="str">
        <f t="shared" si="33"/>
        <v>TCU-WS</v>
      </c>
      <c r="AC1078" s="4"/>
      <c r="AD1078" s="4"/>
      <c r="AE1078" s="4"/>
      <c r="AF1078" s="4"/>
      <c r="AG1078" s="4"/>
    </row>
    <row r="1079" spans="1:33" x14ac:dyDescent="0.25">
      <c r="A1079" s="57">
        <v>42256.629532175924</v>
      </c>
      <c r="B1079" s="32" t="s">
        <v>22</v>
      </c>
      <c r="C1079" s="32" t="s">
        <v>4601</v>
      </c>
      <c r="D1079" s="32" t="s">
        <v>4602</v>
      </c>
      <c r="E1079" s="32" t="s">
        <v>7071</v>
      </c>
      <c r="F1079" s="32" t="s">
        <v>7072</v>
      </c>
      <c r="G1079" s="32" t="s">
        <v>29</v>
      </c>
      <c r="H1079" s="32" t="s">
        <v>30</v>
      </c>
      <c r="I1079" s="32" t="s">
        <v>2006</v>
      </c>
      <c r="J1079" s="35">
        <v>0</v>
      </c>
      <c r="K1079" s="35">
        <v>0</v>
      </c>
      <c r="L1079" s="35">
        <v>0</v>
      </c>
      <c r="M1079" s="35">
        <v>3.21</v>
      </c>
      <c r="N1079" s="32" t="s">
        <v>19</v>
      </c>
      <c r="O1079" s="32" t="s">
        <v>37</v>
      </c>
      <c r="P1079" s="32">
        <v>1</v>
      </c>
      <c r="Q1079" s="32" t="s">
        <v>7073</v>
      </c>
      <c r="R1079" s="39">
        <f t="shared" si="32"/>
        <v>1509</v>
      </c>
      <c r="S1079" s="5" t="s">
        <v>51</v>
      </c>
      <c r="T1079" s="5" t="s">
        <v>64</v>
      </c>
      <c r="U1079" s="2"/>
      <c r="V1079" s="2" t="str">
        <f>IF($J1079+$L1079=0,"nil",IF(OR($B1079="TCU-WS",$B1079=""),"non comm",IF(OR($G1079="contract_cover",$H1079="fixed price"),VLOOKUP($I1079,'[1]mapping 2015'!$A:$B,2,FALSE),VLOOKUP($G1079,'[1]mapping 2015'!$A:$B,2,FALSE))))</f>
        <v>nil</v>
      </c>
      <c r="W1079" s="37">
        <f>IF(OR(V1079="non comm",V1079="nil",J1079=0),0,IF(V1079="SBM 2.1 IIPS",J1079*VLOOKUP(N1079,'[2]NGP%'!$C:$D,2,FALSE),J1079*SUMIFS('[2]NGP%'!$D:$D,'[2]NGP%'!$A:$A,V1079,'[2]NGP%'!$B:$B,AA1079)))</f>
        <v>0</v>
      </c>
      <c r="X1079" s="37">
        <f>IF(OR(V1079="non comm",V1079="nil",J1079=0),0,IF(V1079="SBM 2.1 IIPS",J1079*VLOOKUP(N1079,'[2]NGP%'!$C:$E,3,FALSE),J1079*SUMIFS('[2]NGP%'!$E:$E,'[2]NGP%'!$A:$A,V1079,'[2]NGP%'!$B:$B,AA1079)))</f>
        <v>0</v>
      </c>
      <c r="Y1079" s="32"/>
      <c r="Z1079" s="54" t="str">
        <f>IF(MID(H1079,1,4)="Item","Nil",IF(G1079="contract_cover",VLOOKUP(I1079,'svc type'!C:D,2,FALSE),VLOOKUP(G1079,'svc type'!A:D,4,FALSE)))</f>
        <v>Exp</v>
      </c>
      <c r="AA1079" s="4" t="str">
        <f>IF(B1079="","",VLOOKUP(B1079,Sector!C:D,2,FALSE))</f>
        <v>OTH</v>
      </c>
      <c r="AB1079" s="4" t="str">
        <f t="shared" si="33"/>
        <v>TCU-WS</v>
      </c>
      <c r="AC1079" s="4"/>
      <c r="AD1079" s="4"/>
      <c r="AE1079" s="4"/>
      <c r="AF1079" s="4"/>
      <c r="AG1079" s="4"/>
    </row>
    <row r="1080" spans="1:33" x14ac:dyDescent="0.25">
      <c r="A1080" s="57">
        <v>42256.629532175924</v>
      </c>
      <c r="B1080" s="32" t="s">
        <v>22</v>
      </c>
      <c r="C1080" s="32" t="s">
        <v>4601</v>
      </c>
      <c r="D1080" s="32" t="s">
        <v>4602</v>
      </c>
      <c r="E1080" s="32" t="s">
        <v>7071</v>
      </c>
      <c r="F1080" s="32" t="s">
        <v>7072</v>
      </c>
      <c r="G1080" s="32" t="s">
        <v>29</v>
      </c>
      <c r="H1080" s="32" t="s">
        <v>30</v>
      </c>
      <c r="I1080" s="32" t="s">
        <v>2006</v>
      </c>
      <c r="J1080" s="35">
        <v>0</v>
      </c>
      <c r="K1080" s="35">
        <v>0</v>
      </c>
      <c r="L1080" s="35">
        <v>0</v>
      </c>
      <c r="M1080" s="35">
        <v>0.5</v>
      </c>
      <c r="N1080" s="32" t="s">
        <v>19</v>
      </c>
      <c r="O1080" s="32" t="s">
        <v>37</v>
      </c>
      <c r="P1080" s="32">
        <v>1</v>
      </c>
      <c r="Q1080" s="32" t="s">
        <v>7073</v>
      </c>
      <c r="R1080" s="39">
        <f t="shared" si="32"/>
        <v>1509</v>
      </c>
      <c r="S1080" s="5" t="s">
        <v>51</v>
      </c>
      <c r="T1080" s="5" t="s">
        <v>64</v>
      </c>
      <c r="U1080" s="2"/>
      <c r="V1080" s="2" t="str">
        <f>IF($J1080+$L1080=0,"nil",IF(OR($B1080="TCU-WS",$B1080=""),"non comm",IF(OR($G1080="contract_cover",$H1080="fixed price"),VLOOKUP($I1080,'[1]mapping 2015'!$A:$B,2,FALSE),VLOOKUP($G1080,'[1]mapping 2015'!$A:$B,2,FALSE))))</f>
        <v>nil</v>
      </c>
      <c r="W1080" s="37">
        <f>IF(OR(V1080="non comm",V1080="nil",J1080=0),0,IF(V1080="SBM 2.1 IIPS",J1080*VLOOKUP(N1080,'[2]NGP%'!$C:$D,2,FALSE),J1080*SUMIFS('[2]NGP%'!$D:$D,'[2]NGP%'!$A:$A,V1080,'[2]NGP%'!$B:$B,AA1080)))</f>
        <v>0</v>
      </c>
      <c r="X1080" s="37">
        <f>IF(OR(V1080="non comm",V1080="nil",J1080=0),0,IF(V1080="SBM 2.1 IIPS",J1080*VLOOKUP(N1080,'[2]NGP%'!$C:$E,3,FALSE),J1080*SUMIFS('[2]NGP%'!$E:$E,'[2]NGP%'!$A:$A,V1080,'[2]NGP%'!$B:$B,AA1080)))</f>
        <v>0</v>
      </c>
      <c r="Y1080" s="32"/>
      <c r="Z1080" s="54" t="str">
        <f>IF(MID(H1080,1,4)="Item","Nil",IF(G1080="contract_cover",VLOOKUP(I1080,'svc type'!C:D,2,FALSE),VLOOKUP(G1080,'svc type'!A:D,4,FALSE)))</f>
        <v>Exp</v>
      </c>
      <c r="AA1080" s="4" t="str">
        <f>IF(B1080="","",VLOOKUP(B1080,Sector!C:D,2,FALSE))</f>
        <v>OTH</v>
      </c>
      <c r="AB1080" s="4" t="str">
        <f t="shared" si="33"/>
        <v>TCU-WS</v>
      </c>
      <c r="AC1080" s="4"/>
      <c r="AD1080" s="4"/>
      <c r="AE1080" s="4"/>
      <c r="AF1080" s="4"/>
      <c r="AG1080" s="4"/>
    </row>
    <row r="1081" spans="1:33" x14ac:dyDescent="0.25">
      <c r="A1081" s="57">
        <v>42256.629532175924</v>
      </c>
      <c r="B1081" s="32" t="s">
        <v>22</v>
      </c>
      <c r="C1081" s="32" t="s">
        <v>4601</v>
      </c>
      <c r="D1081" s="32" t="s">
        <v>4602</v>
      </c>
      <c r="E1081" s="32" t="s">
        <v>7071</v>
      </c>
      <c r="F1081" s="32" t="s">
        <v>7072</v>
      </c>
      <c r="G1081" s="32" t="s">
        <v>861</v>
      </c>
      <c r="H1081" s="32" t="s">
        <v>862</v>
      </c>
      <c r="I1081" s="32" t="s">
        <v>2006</v>
      </c>
      <c r="J1081" s="35">
        <v>0</v>
      </c>
      <c r="K1081" s="35">
        <v>0</v>
      </c>
      <c r="L1081" s="35">
        <v>403.74</v>
      </c>
      <c r="M1081" s="35">
        <v>0</v>
      </c>
      <c r="N1081" s="32" t="s">
        <v>19</v>
      </c>
      <c r="O1081" s="32" t="s">
        <v>37</v>
      </c>
      <c r="P1081" s="32">
        <v>2</v>
      </c>
      <c r="Q1081" s="32" t="s">
        <v>7073</v>
      </c>
      <c r="R1081" s="39">
        <f t="shared" si="32"/>
        <v>1509</v>
      </c>
      <c r="S1081" s="5" t="s">
        <v>51</v>
      </c>
      <c r="T1081" s="5" t="s">
        <v>64</v>
      </c>
      <c r="U1081" s="2"/>
      <c r="V1081" s="2" t="str">
        <f>IF($J1081+$L1081=0,"nil",IF(OR($B1081="TCU-WS",$B1081=""),"non comm",IF(OR($G1081="contract_cover",$H1081="fixed price"),VLOOKUP($I1081,'[1]mapping 2015'!$A:$B,2,FALSE),VLOOKUP($G1081,'[1]mapping 2015'!$A:$B,2,FALSE))))</f>
        <v>non comm</v>
      </c>
      <c r="W1081" s="37">
        <f>IF(OR(V1081="non comm",V1081="nil",J1081=0),0,IF(V1081="SBM 2.1 IIPS",J1081*VLOOKUP(N1081,'[2]NGP%'!$C:$D,2,FALSE),J1081*SUMIFS('[2]NGP%'!$D:$D,'[2]NGP%'!$A:$A,V1081,'[2]NGP%'!$B:$B,AA1081)))</f>
        <v>0</v>
      </c>
      <c r="X1081" s="37">
        <f>IF(OR(V1081="non comm",V1081="nil",J1081=0),0,IF(V1081="SBM 2.1 IIPS",J1081*VLOOKUP(N1081,'[2]NGP%'!$C:$E,3,FALSE),J1081*SUMIFS('[2]NGP%'!$E:$E,'[2]NGP%'!$A:$A,V1081,'[2]NGP%'!$B:$B,AA1081)))</f>
        <v>0</v>
      </c>
      <c r="Y1081" s="32"/>
      <c r="Z1081" s="54" t="str">
        <f>IF(MID(H1081,1,4)="Item","Nil",IF(G1081="contract_cover",VLOOKUP(I1081,'svc type'!C:D,2,FALSE),VLOOKUP(G1081,'svc type'!A:D,4,FALSE)))</f>
        <v>SVC</v>
      </c>
      <c r="AA1081" s="4" t="str">
        <f>IF(B1081="","",VLOOKUP(B1081,Sector!C:D,2,FALSE))</f>
        <v>OTH</v>
      </c>
      <c r="AB1081" s="4" t="str">
        <f t="shared" si="33"/>
        <v>TCU-WS</v>
      </c>
      <c r="AC1081" s="4"/>
      <c r="AD1081" s="4"/>
      <c r="AE1081" s="4"/>
      <c r="AF1081" s="4"/>
      <c r="AG1081" s="4"/>
    </row>
    <row r="1082" spans="1:33" x14ac:dyDescent="0.25">
      <c r="A1082" s="57">
        <v>42256.632663229168</v>
      </c>
      <c r="B1082" s="32" t="s">
        <v>44</v>
      </c>
      <c r="C1082" s="32" t="s">
        <v>293</v>
      </c>
      <c r="D1082" s="32" t="s">
        <v>292</v>
      </c>
      <c r="E1082" s="32" t="s">
        <v>756</v>
      </c>
      <c r="F1082" s="32" t="s">
        <v>7074</v>
      </c>
      <c r="G1082" s="32" t="s">
        <v>15</v>
      </c>
      <c r="H1082" s="32" t="s">
        <v>16</v>
      </c>
      <c r="I1082" s="32" t="s">
        <v>285</v>
      </c>
      <c r="J1082" s="35">
        <v>16074</v>
      </c>
      <c r="K1082" s="35">
        <v>0</v>
      </c>
      <c r="L1082" s="35">
        <v>0</v>
      </c>
      <c r="M1082" s="35">
        <v>0</v>
      </c>
      <c r="N1082" s="32" t="s">
        <v>19</v>
      </c>
      <c r="O1082" s="32" t="s">
        <v>18</v>
      </c>
      <c r="P1082" s="32">
        <v>1</v>
      </c>
      <c r="Q1082" s="32" t="s">
        <v>2108</v>
      </c>
      <c r="R1082" s="39">
        <f t="shared" si="32"/>
        <v>1509</v>
      </c>
      <c r="S1082" s="5" t="s">
        <v>51</v>
      </c>
      <c r="T1082" s="5" t="s">
        <v>64</v>
      </c>
      <c r="U1082" s="2"/>
      <c r="V1082" s="2" t="str">
        <f>IF($J1082+$L1082=0,"nil",IF(OR($B1082="TCU-WS",$B1082=""),"non comm",IF(OR($G1082="contract_cover",$H1082="fixed price"),VLOOKUP($I1082,'[1]mapping 2015'!$A:$B,2,FALSE),VLOOKUP($G1082,'[1]mapping 2015'!$A:$B,2,FALSE))))</f>
        <v>SBM 2.4 MNS</v>
      </c>
      <c r="W1082" s="173">
        <v>1382.36</v>
      </c>
      <c r="X1082" s="173">
        <v>1382.36</v>
      </c>
      <c r="Y1082" s="32"/>
      <c r="Z1082" s="54" t="str">
        <f>IF(MID(H1082,1,4)="Item","Nil",IF(G1082="contract_cover",VLOOKUP(I1082,'svc type'!C:D,2,FALSE),VLOOKUP(G1082,'svc type'!A:D,4,FALSE)))</f>
        <v>MNS</v>
      </c>
      <c r="AA1082" s="4" t="str">
        <f>IF(B1082="","",VLOOKUP(B1082,Sector!C:D,2,FALSE))</f>
        <v>PUB</v>
      </c>
      <c r="AB1082" s="4" t="str">
        <f t="shared" si="33"/>
        <v>ong.yilin</v>
      </c>
      <c r="AC1082" s="4"/>
      <c r="AD1082" s="4"/>
      <c r="AE1082" s="4"/>
      <c r="AF1082" s="4"/>
      <c r="AG1082" s="4"/>
    </row>
    <row r="1083" spans="1:33" x14ac:dyDescent="0.25">
      <c r="A1083" s="57">
        <v>42256.640730868057</v>
      </c>
      <c r="B1083" s="32" t="s">
        <v>4333</v>
      </c>
      <c r="C1083" s="32" t="s">
        <v>6445</v>
      </c>
      <c r="D1083" s="32" t="s">
        <v>334</v>
      </c>
      <c r="E1083" s="32" t="s">
        <v>5882</v>
      </c>
      <c r="F1083" s="32" t="s">
        <v>7075</v>
      </c>
      <c r="G1083" s="32" t="s">
        <v>367</v>
      </c>
      <c r="H1083" s="32" t="s">
        <v>366</v>
      </c>
      <c r="I1083" s="32" t="s">
        <v>2007</v>
      </c>
      <c r="J1083" s="35">
        <v>0</v>
      </c>
      <c r="K1083" s="35">
        <v>0</v>
      </c>
      <c r="L1083" s="35">
        <v>14.25</v>
      </c>
      <c r="M1083" s="35">
        <v>0</v>
      </c>
      <c r="N1083" s="32" t="s">
        <v>19</v>
      </c>
      <c r="O1083" s="32" t="s">
        <v>41</v>
      </c>
      <c r="P1083" s="32">
        <v>1</v>
      </c>
      <c r="Q1083" s="32" t="s">
        <v>5307</v>
      </c>
      <c r="R1083" s="39">
        <f t="shared" si="32"/>
        <v>1509</v>
      </c>
      <c r="S1083" s="5" t="s">
        <v>51</v>
      </c>
      <c r="T1083" s="5" t="s">
        <v>64</v>
      </c>
      <c r="U1083" s="2"/>
      <c r="V1083" s="2" t="str">
        <f>IF($J1083+$L1083=0,"nil",IF(OR($B1083="TCU-WS",$B1083=""),"non comm",IF(OR($G1083="contract_cover",$H1083="fixed price"),VLOOKUP($I1083,'[1]mapping 2015'!$A:$B,2,FALSE),VLOOKUP($G1083,'[1]mapping 2015'!$A:$B,2,FALSE))))</f>
        <v>SBM 2.1 IIPS</v>
      </c>
      <c r="W1083" s="37">
        <f>IF(OR(V1083="non comm",V1083="nil",J1083=0),0,IF(V1083="SBM 2.1 IIPS",J1083*VLOOKUP(N1083,'[2]NGP%'!$C:$D,2,FALSE),J1083*SUMIFS('[2]NGP%'!$D:$D,'[2]NGP%'!$A:$A,V1083,'[2]NGP%'!$B:$B,AA1083)))</f>
        <v>0</v>
      </c>
      <c r="X1083" s="37">
        <f>IF(OR(V1083="non comm",V1083="nil",J1083=0),0,IF(V1083="SBM 2.1 IIPS",J1083*VLOOKUP(N1083,'[2]NGP%'!$C:$E,3,FALSE),J1083*SUMIFS('[2]NGP%'!$E:$E,'[2]NGP%'!$A:$A,V1083,'[2]NGP%'!$B:$B,AA1083)))</f>
        <v>0</v>
      </c>
      <c r="Y1083" s="32"/>
      <c r="Z1083" s="54" t="str">
        <f>IF(MID(H1083,1,4)="Item","Nil",IF(G1083="contract_cover",VLOOKUP(I1083,'svc type'!C:D,2,FALSE),VLOOKUP(G1083,'svc type'!A:D,4,FALSE)))</f>
        <v>IIPS</v>
      </c>
      <c r="AA1083" s="4" t="str">
        <f>IF(B1083="","",VLOOKUP(B1083,Sector!C:D,2,FALSE))</f>
        <v>PUB</v>
      </c>
      <c r="AB1083" s="4" t="str">
        <f t="shared" si="33"/>
        <v>ronnie.lim</v>
      </c>
      <c r="AC1083" s="4"/>
      <c r="AD1083" s="4"/>
      <c r="AE1083" s="4"/>
      <c r="AF1083" s="4"/>
      <c r="AG1083" s="4"/>
    </row>
    <row r="1084" spans="1:33" x14ac:dyDescent="0.25">
      <c r="A1084" s="57">
        <v>42256.640730868057</v>
      </c>
      <c r="B1084" s="32" t="s">
        <v>4333</v>
      </c>
      <c r="C1084" s="32" t="s">
        <v>6445</v>
      </c>
      <c r="D1084" s="32" t="s">
        <v>334</v>
      </c>
      <c r="E1084" s="32" t="s">
        <v>5882</v>
      </c>
      <c r="F1084" s="32" t="s">
        <v>7075</v>
      </c>
      <c r="G1084" s="32" t="s">
        <v>367</v>
      </c>
      <c r="H1084" s="32" t="s">
        <v>366</v>
      </c>
      <c r="I1084" s="32" t="s">
        <v>2007</v>
      </c>
      <c r="J1084" s="35">
        <v>0</v>
      </c>
      <c r="K1084" s="35">
        <v>0</v>
      </c>
      <c r="L1084" s="35">
        <v>14.25</v>
      </c>
      <c r="M1084" s="35">
        <v>0</v>
      </c>
      <c r="N1084" s="32" t="s">
        <v>19</v>
      </c>
      <c r="O1084" s="32" t="s">
        <v>41</v>
      </c>
      <c r="P1084" s="32">
        <v>1</v>
      </c>
      <c r="Q1084" s="32" t="s">
        <v>5307</v>
      </c>
      <c r="R1084" s="39">
        <f t="shared" si="32"/>
        <v>1509</v>
      </c>
      <c r="S1084" s="5" t="s">
        <v>51</v>
      </c>
      <c r="T1084" s="5" t="s">
        <v>64</v>
      </c>
      <c r="U1084" s="2"/>
      <c r="V1084" s="2" t="str">
        <f>IF($J1084+$L1084=0,"nil",IF(OR($B1084="TCU-WS",$B1084=""),"non comm",IF(OR($G1084="contract_cover",$H1084="fixed price"),VLOOKUP($I1084,'[1]mapping 2015'!$A:$B,2,FALSE),VLOOKUP($G1084,'[1]mapping 2015'!$A:$B,2,FALSE))))</f>
        <v>SBM 2.1 IIPS</v>
      </c>
      <c r="W1084" s="37">
        <f>IF(OR(V1084="non comm",V1084="nil",J1084=0),0,IF(V1084="SBM 2.1 IIPS",J1084*VLOOKUP(N1084,'[2]NGP%'!$C:$D,2,FALSE),J1084*SUMIFS('[2]NGP%'!$D:$D,'[2]NGP%'!$A:$A,V1084,'[2]NGP%'!$B:$B,AA1084)))</f>
        <v>0</v>
      </c>
      <c r="X1084" s="37">
        <f>IF(OR(V1084="non comm",V1084="nil",J1084=0),0,IF(V1084="SBM 2.1 IIPS",J1084*VLOOKUP(N1084,'[2]NGP%'!$C:$E,3,FALSE),J1084*SUMIFS('[2]NGP%'!$E:$E,'[2]NGP%'!$A:$A,V1084,'[2]NGP%'!$B:$B,AA1084)))</f>
        <v>0</v>
      </c>
      <c r="Y1084" s="32"/>
      <c r="Z1084" s="54" t="str">
        <f>IF(MID(H1084,1,4)="Item","Nil",IF(G1084="contract_cover",VLOOKUP(I1084,'svc type'!C:D,2,FALSE),VLOOKUP(G1084,'svc type'!A:D,4,FALSE)))</f>
        <v>IIPS</v>
      </c>
      <c r="AA1084" s="4" t="str">
        <f>IF(B1084="","",VLOOKUP(B1084,Sector!C:D,2,FALSE))</f>
        <v>PUB</v>
      </c>
      <c r="AB1084" s="4" t="str">
        <f t="shared" si="33"/>
        <v>ronnie.lim</v>
      </c>
      <c r="AC1084" s="4"/>
      <c r="AD1084" s="4"/>
      <c r="AE1084" s="4"/>
      <c r="AF1084" s="4"/>
      <c r="AG1084" s="4"/>
    </row>
    <row r="1085" spans="1:33" x14ac:dyDescent="0.25">
      <c r="A1085" s="57">
        <v>42256.645213113428</v>
      </c>
      <c r="B1085" s="32" t="s">
        <v>44</v>
      </c>
      <c r="C1085" s="32" t="s">
        <v>293</v>
      </c>
      <c r="D1085" s="32" t="s">
        <v>292</v>
      </c>
      <c r="E1085" s="32" t="s">
        <v>755</v>
      </c>
      <c r="F1085" s="32" t="s">
        <v>7076</v>
      </c>
      <c r="G1085" s="32" t="s">
        <v>15</v>
      </c>
      <c r="H1085" s="32" t="s">
        <v>16</v>
      </c>
      <c r="I1085" s="32" t="s">
        <v>285</v>
      </c>
      <c r="J1085" s="35">
        <v>16073</v>
      </c>
      <c r="K1085" s="35">
        <v>0</v>
      </c>
      <c r="L1085" s="35">
        <v>0</v>
      </c>
      <c r="M1085" s="35">
        <v>0</v>
      </c>
      <c r="N1085" s="32" t="s">
        <v>19</v>
      </c>
      <c r="O1085" s="32" t="s">
        <v>18</v>
      </c>
      <c r="P1085" s="32">
        <v>1</v>
      </c>
      <c r="Q1085" s="32" t="s">
        <v>2109</v>
      </c>
      <c r="R1085" s="39">
        <f t="shared" si="32"/>
        <v>1509</v>
      </c>
      <c r="S1085" s="5" t="s">
        <v>51</v>
      </c>
      <c r="T1085" s="5" t="s">
        <v>64</v>
      </c>
      <c r="U1085" s="2"/>
      <c r="V1085" s="2" t="str">
        <f>IF($J1085+$L1085=0,"nil",IF(OR($B1085="TCU-WS",$B1085=""),"non comm",IF(OR($G1085="contract_cover",$H1085="fixed price"),VLOOKUP($I1085,'[1]mapping 2015'!$A:$B,2,FALSE),VLOOKUP($G1085,'[1]mapping 2015'!$A:$B,2,FALSE))))</f>
        <v>SBM 2.4 MNS</v>
      </c>
      <c r="W1085" s="173">
        <v>1382.28</v>
      </c>
      <c r="X1085" s="173">
        <v>1382.28</v>
      </c>
      <c r="Y1085" s="32"/>
      <c r="Z1085" s="54" t="str">
        <f>IF(MID(H1085,1,4)="Item","Nil",IF(G1085="contract_cover",VLOOKUP(I1085,'svc type'!C:D,2,FALSE),VLOOKUP(G1085,'svc type'!A:D,4,FALSE)))</f>
        <v>MNS</v>
      </c>
      <c r="AA1085" s="4" t="str">
        <f>IF(B1085="","",VLOOKUP(B1085,Sector!C:D,2,FALSE))</f>
        <v>PUB</v>
      </c>
      <c r="AB1085" s="4" t="str">
        <f t="shared" si="33"/>
        <v>ong.yilin</v>
      </c>
      <c r="AC1085" s="4"/>
      <c r="AD1085" s="4"/>
      <c r="AE1085" s="4"/>
      <c r="AF1085" s="4"/>
      <c r="AG1085" s="4"/>
    </row>
    <row r="1086" spans="1:33" x14ac:dyDescent="0.25">
      <c r="A1086" s="57">
        <v>42256.646413229166</v>
      </c>
      <c r="B1086" s="32" t="s">
        <v>44</v>
      </c>
      <c r="C1086" s="32" t="s">
        <v>293</v>
      </c>
      <c r="D1086" s="32" t="s">
        <v>292</v>
      </c>
      <c r="E1086" s="32" t="s">
        <v>738</v>
      </c>
      <c r="F1086" s="32" t="s">
        <v>7077</v>
      </c>
      <c r="G1086" s="32" t="s">
        <v>15</v>
      </c>
      <c r="H1086" s="32" t="s">
        <v>16</v>
      </c>
      <c r="I1086" s="32" t="s">
        <v>285</v>
      </c>
      <c r="J1086" s="35">
        <v>16073</v>
      </c>
      <c r="K1086" s="35">
        <v>0</v>
      </c>
      <c r="L1086" s="35">
        <v>0</v>
      </c>
      <c r="M1086" s="35">
        <v>0</v>
      </c>
      <c r="N1086" s="32" t="s">
        <v>19</v>
      </c>
      <c r="O1086" s="32" t="s">
        <v>18</v>
      </c>
      <c r="P1086" s="32">
        <v>1</v>
      </c>
      <c r="Q1086" s="32" t="s">
        <v>2110</v>
      </c>
      <c r="R1086" s="39">
        <f t="shared" si="32"/>
        <v>1509</v>
      </c>
      <c r="S1086" s="5" t="s">
        <v>51</v>
      </c>
      <c r="T1086" s="5" t="s">
        <v>64</v>
      </c>
      <c r="U1086" s="2"/>
      <c r="V1086" s="2" t="str">
        <f>IF($J1086+$L1086=0,"nil",IF(OR($B1086="TCU-WS",$B1086=""),"non comm",IF(OR($G1086="contract_cover",$H1086="fixed price"),VLOOKUP($I1086,'[1]mapping 2015'!$A:$B,2,FALSE),VLOOKUP($G1086,'[1]mapping 2015'!$A:$B,2,FALSE))))</f>
        <v>SBM 2.4 MNS</v>
      </c>
      <c r="W1086" s="173">
        <v>1382.28</v>
      </c>
      <c r="X1086" s="173">
        <v>1382.28</v>
      </c>
      <c r="Y1086" s="32"/>
      <c r="Z1086" s="54" t="str">
        <f>IF(MID(H1086,1,4)="Item","Nil",IF(G1086="contract_cover",VLOOKUP(I1086,'svc type'!C:D,2,FALSE),VLOOKUP(G1086,'svc type'!A:D,4,FALSE)))</f>
        <v>MNS</v>
      </c>
      <c r="AA1086" s="4" t="str">
        <f>IF(B1086="","",VLOOKUP(B1086,Sector!C:D,2,FALSE))</f>
        <v>PUB</v>
      </c>
      <c r="AB1086" s="4" t="str">
        <f t="shared" si="33"/>
        <v>ong.yilin</v>
      </c>
      <c r="AC1086" s="4"/>
      <c r="AD1086" s="4"/>
      <c r="AE1086" s="4"/>
      <c r="AF1086" s="4"/>
      <c r="AG1086" s="4"/>
    </row>
    <row r="1087" spans="1:33" x14ac:dyDescent="0.25">
      <c r="A1087" s="57">
        <v>42256.647985682874</v>
      </c>
      <c r="B1087" s="32" t="s">
        <v>44</v>
      </c>
      <c r="C1087" s="32" t="s">
        <v>293</v>
      </c>
      <c r="D1087" s="32" t="s">
        <v>292</v>
      </c>
      <c r="E1087" s="32" t="s">
        <v>1127</v>
      </c>
      <c r="F1087" s="32" t="s">
        <v>7078</v>
      </c>
      <c r="G1087" s="32" t="s">
        <v>15</v>
      </c>
      <c r="H1087" s="32" t="s">
        <v>16</v>
      </c>
      <c r="I1087" s="32" t="s">
        <v>285</v>
      </c>
      <c r="J1087" s="35">
        <v>16074</v>
      </c>
      <c r="K1087" s="35">
        <v>0</v>
      </c>
      <c r="L1087" s="35">
        <v>0</v>
      </c>
      <c r="M1087" s="35">
        <v>0</v>
      </c>
      <c r="N1087" s="32" t="s">
        <v>19</v>
      </c>
      <c r="O1087" s="32" t="s">
        <v>18</v>
      </c>
      <c r="P1087" s="32">
        <v>1</v>
      </c>
      <c r="Q1087" s="32" t="s">
        <v>2111</v>
      </c>
      <c r="R1087" s="39">
        <f t="shared" si="32"/>
        <v>1509</v>
      </c>
      <c r="S1087" s="5" t="s">
        <v>51</v>
      </c>
      <c r="T1087" s="5" t="s">
        <v>64</v>
      </c>
      <c r="U1087" s="2"/>
      <c r="V1087" s="2" t="str">
        <f>IF($J1087+$L1087=0,"nil",IF(OR($B1087="TCU-WS",$B1087=""),"non comm",IF(OR($G1087="contract_cover",$H1087="fixed price"),VLOOKUP($I1087,'[1]mapping 2015'!$A:$B,2,FALSE),VLOOKUP($G1087,'[1]mapping 2015'!$A:$B,2,FALSE))))</f>
        <v>SBM 2.4 MNS</v>
      </c>
      <c r="W1087" s="173">
        <v>1382.36</v>
      </c>
      <c r="X1087" s="173">
        <v>1382.36</v>
      </c>
      <c r="Y1087" s="32"/>
      <c r="Z1087" s="54" t="str">
        <f>IF(MID(H1087,1,4)="Item","Nil",IF(G1087="contract_cover",VLOOKUP(I1087,'svc type'!C:D,2,FALSE),VLOOKUP(G1087,'svc type'!A:D,4,FALSE)))</f>
        <v>MNS</v>
      </c>
      <c r="AA1087" s="4" t="str">
        <f>IF(B1087="","",VLOOKUP(B1087,Sector!C:D,2,FALSE))</f>
        <v>PUB</v>
      </c>
      <c r="AB1087" s="4" t="str">
        <f t="shared" si="33"/>
        <v>ong.yilin</v>
      </c>
      <c r="AC1087" s="4"/>
      <c r="AD1087" s="4"/>
      <c r="AE1087" s="4"/>
      <c r="AF1087" s="4"/>
      <c r="AG1087" s="4"/>
    </row>
    <row r="1088" spans="1:33" x14ac:dyDescent="0.25">
      <c r="A1088" s="57">
        <v>42256.649755324077</v>
      </c>
      <c r="B1088" s="32" t="s">
        <v>44</v>
      </c>
      <c r="C1088" s="32" t="s">
        <v>293</v>
      </c>
      <c r="D1088" s="32" t="s">
        <v>292</v>
      </c>
      <c r="E1088" s="32" t="s">
        <v>1980</v>
      </c>
      <c r="F1088" s="32" t="s">
        <v>7079</v>
      </c>
      <c r="G1088" s="32" t="s">
        <v>15</v>
      </c>
      <c r="H1088" s="32" t="s">
        <v>16</v>
      </c>
      <c r="I1088" s="32" t="s">
        <v>285</v>
      </c>
      <c r="J1088" s="35">
        <v>16073</v>
      </c>
      <c r="K1088" s="35">
        <v>0</v>
      </c>
      <c r="L1088" s="35">
        <v>0</v>
      </c>
      <c r="M1088" s="35">
        <v>0</v>
      </c>
      <c r="N1088" s="32" t="s">
        <v>19</v>
      </c>
      <c r="O1088" s="32" t="s">
        <v>18</v>
      </c>
      <c r="P1088" s="32">
        <v>1</v>
      </c>
      <c r="Q1088" s="32" t="s">
        <v>2112</v>
      </c>
      <c r="R1088" s="39">
        <f t="shared" si="32"/>
        <v>1509</v>
      </c>
      <c r="S1088" s="5" t="s">
        <v>51</v>
      </c>
      <c r="T1088" s="5" t="s">
        <v>64</v>
      </c>
      <c r="U1088" s="2"/>
      <c r="V1088" s="2" t="str">
        <f>IF($J1088+$L1088=0,"nil",IF(OR($B1088="TCU-WS",$B1088=""),"non comm",IF(OR($G1088="contract_cover",$H1088="fixed price"),VLOOKUP($I1088,'[1]mapping 2015'!$A:$B,2,FALSE),VLOOKUP($G1088,'[1]mapping 2015'!$A:$B,2,FALSE))))</f>
        <v>SBM 2.4 MNS</v>
      </c>
      <c r="W1088" s="173">
        <v>1382.28</v>
      </c>
      <c r="X1088" s="173">
        <v>1382.28</v>
      </c>
      <c r="Y1088" s="32"/>
      <c r="Z1088" s="54" t="str">
        <f>IF(MID(H1088,1,4)="Item","Nil",IF(G1088="contract_cover",VLOOKUP(I1088,'svc type'!C:D,2,FALSE),VLOOKUP(G1088,'svc type'!A:D,4,FALSE)))</f>
        <v>MNS</v>
      </c>
      <c r="AA1088" s="4" t="str">
        <f>IF(B1088="","",VLOOKUP(B1088,Sector!C:D,2,FALSE))</f>
        <v>PUB</v>
      </c>
      <c r="AB1088" s="4" t="str">
        <f t="shared" si="33"/>
        <v>ong.yilin</v>
      </c>
      <c r="AC1088" s="4"/>
      <c r="AD1088" s="4"/>
      <c r="AE1088" s="4"/>
      <c r="AF1088" s="4"/>
      <c r="AG1088" s="4"/>
    </row>
    <row r="1089" spans="1:33" x14ac:dyDescent="0.25">
      <c r="A1089" s="57">
        <v>42256.660780243059</v>
      </c>
      <c r="B1089" s="32" t="s">
        <v>44</v>
      </c>
      <c r="C1089" s="32" t="s">
        <v>293</v>
      </c>
      <c r="D1089" s="32" t="s">
        <v>292</v>
      </c>
      <c r="E1089" s="32" t="s">
        <v>2135</v>
      </c>
      <c r="F1089" s="32" t="s">
        <v>7080</v>
      </c>
      <c r="G1089" s="32" t="s">
        <v>15</v>
      </c>
      <c r="H1089" s="32" t="s">
        <v>16</v>
      </c>
      <c r="I1089" s="32" t="s">
        <v>285</v>
      </c>
      <c r="J1089" s="35">
        <v>16073</v>
      </c>
      <c r="K1089" s="35">
        <v>0</v>
      </c>
      <c r="L1089" s="35">
        <v>0</v>
      </c>
      <c r="M1089" s="35">
        <v>0</v>
      </c>
      <c r="N1089" s="32" t="s">
        <v>19</v>
      </c>
      <c r="O1089" s="32" t="s">
        <v>18</v>
      </c>
      <c r="P1089" s="32">
        <v>1</v>
      </c>
      <c r="Q1089" s="32" t="s">
        <v>2136</v>
      </c>
      <c r="R1089" s="39">
        <f t="shared" si="32"/>
        <v>1509</v>
      </c>
      <c r="S1089" s="5" t="s">
        <v>51</v>
      </c>
      <c r="T1089" s="5" t="s">
        <v>64</v>
      </c>
      <c r="U1089" s="2"/>
      <c r="V1089" s="2" t="str">
        <f>IF($J1089+$L1089=0,"nil",IF(OR($B1089="TCU-WS",$B1089=""),"non comm",IF(OR($G1089="contract_cover",$H1089="fixed price"),VLOOKUP($I1089,'[1]mapping 2015'!$A:$B,2,FALSE),VLOOKUP($G1089,'[1]mapping 2015'!$A:$B,2,FALSE))))</f>
        <v>SBM 2.4 MNS</v>
      </c>
      <c r="W1089" s="173">
        <v>1382.28</v>
      </c>
      <c r="X1089" s="173">
        <v>1382.28</v>
      </c>
      <c r="Y1089" s="32"/>
      <c r="Z1089" s="54" t="str">
        <f>IF(MID(H1089,1,4)="Item","Nil",IF(G1089="contract_cover",VLOOKUP(I1089,'svc type'!C:D,2,FALSE),VLOOKUP(G1089,'svc type'!A:D,4,FALSE)))</f>
        <v>MNS</v>
      </c>
      <c r="AA1089" s="4" t="str">
        <f>IF(B1089="","",VLOOKUP(B1089,Sector!C:D,2,FALSE))</f>
        <v>PUB</v>
      </c>
      <c r="AB1089" s="4" t="str">
        <f t="shared" si="33"/>
        <v>ong.yilin</v>
      </c>
      <c r="AC1089" s="4"/>
      <c r="AD1089" s="4"/>
      <c r="AE1089" s="4"/>
      <c r="AF1089" s="4"/>
      <c r="AG1089" s="4"/>
    </row>
    <row r="1090" spans="1:33" x14ac:dyDescent="0.25">
      <c r="A1090" s="57">
        <v>42256.673586956022</v>
      </c>
      <c r="B1090" s="32"/>
      <c r="C1090" s="32" t="s">
        <v>506</v>
      </c>
      <c r="D1090" s="32" t="s">
        <v>334</v>
      </c>
      <c r="E1090" s="32" t="s">
        <v>7081</v>
      </c>
      <c r="F1090" s="32" t="s">
        <v>7082</v>
      </c>
      <c r="G1090" s="32" t="s">
        <v>58</v>
      </c>
      <c r="H1090" s="32" t="s">
        <v>59</v>
      </c>
      <c r="I1090" s="32" t="s">
        <v>2006</v>
      </c>
      <c r="J1090" s="35">
        <v>0</v>
      </c>
      <c r="K1090" s="35">
        <v>0</v>
      </c>
      <c r="L1090" s="35">
        <v>0</v>
      </c>
      <c r="M1090" s="35">
        <v>0</v>
      </c>
      <c r="N1090" s="32" t="s">
        <v>19</v>
      </c>
      <c r="O1090" s="32" t="s">
        <v>322</v>
      </c>
      <c r="P1090" s="32">
        <v>0</v>
      </c>
      <c r="Q1090" s="32"/>
      <c r="R1090" s="39">
        <f t="shared" si="32"/>
        <v>1509</v>
      </c>
      <c r="S1090" s="5" t="s">
        <v>51</v>
      </c>
      <c r="T1090" s="5" t="s">
        <v>64</v>
      </c>
      <c r="U1090" s="2"/>
      <c r="V1090" s="2" t="str">
        <f>IF($J1090+$L1090=0,"nil",IF(OR($B1090="TCU-WS",$B1090=""),"non comm",IF(OR($G1090="contract_cover",$H1090="fixed price"),VLOOKUP($I1090,'[1]mapping 2015'!$A:$B,2,FALSE),VLOOKUP($G1090,'[1]mapping 2015'!$A:$B,2,FALSE))))</f>
        <v>nil</v>
      </c>
      <c r="W1090" s="37">
        <f>IF(OR(V1090="non comm",V1090="nil",J1090=0),0,IF(V1090="SBM 2.1 IIPS",J1090*VLOOKUP(N1090,'[2]NGP%'!$C:$D,2,FALSE),J1090*SUMIFS('[2]NGP%'!$D:$D,'[2]NGP%'!$A:$A,V1090,'[2]NGP%'!$B:$B,AA1090)))</f>
        <v>0</v>
      </c>
      <c r="X1090" s="37">
        <f>IF(OR(V1090="non comm",V1090="nil",J1090=0),0,IF(V1090="SBM 2.1 IIPS",J1090*VLOOKUP(N1090,'[2]NGP%'!$C:$E,3,FALSE),J1090*SUMIFS('[2]NGP%'!$E:$E,'[2]NGP%'!$A:$A,V1090,'[2]NGP%'!$B:$B,AA1090)))</f>
        <v>0</v>
      </c>
      <c r="Y1090" s="32"/>
      <c r="Z1090" s="54" t="str">
        <f>IF(MID(H1090,1,4)="Item","Nil",IF(G1090="contract_cover",VLOOKUP(I1090,'svc type'!C:D,2,FALSE),VLOOKUP(G1090,'svc type'!A:D,4,FALSE)))</f>
        <v>SVC</v>
      </c>
      <c r="AA1090" s="4" t="str">
        <f>IF(B1090="","",VLOOKUP(B1090,Sector!C:D,2,FALSE))</f>
        <v/>
      </c>
      <c r="AB1090" s="4">
        <f t="shared" si="33"/>
        <v>0</v>
      </c>
      <c r="AC1090" s="4"/>
      <c r="AD1090" s="4"/>
      <c r="AE1090" s="4"/>
      <c r="AF1090" s="4"/>
      <c r="AG1090" s="4"/>
    </row>
    <row r="1091" spans="1:33" x14ac:dyDescent="0.25">
      <c r="A1091" s="57">
        <v>42256.680986956017</v>
      </c>
      <c r="B1091" s="32"/>
      <c r="C1091" s="32" t="s">
        <v>457</v>
      </c>
      <c r="D1091" s="32" t="s">
        <v>334</v>
      </c>
      <c r="E1091" s="32" t="s">
        <v>7083</v>
      </c>
      <c r="F1091" s="32" t="s">
        <v>7084</v>
      </c>
      <c r="G1091" s="32" t="s">
        <v>58</v>
      </c>
      <c r="H1091" s="32" t="s">
        <v>59</v>
      </c>
      <c r="I1091" s="32" t="s">
        <v>2006</v>
      </c>
      <c r="J1091" s="35">
        <v>0</v>
      </c>
      <c r="K1091" s="35">
        <v>0</v>
      </c>
      <c r="L1091" s="35">
        <v>0</v>
      </c>
      <c r="M1091" s="35">
        <v>0</v>
      </c>
      <c r="N1091" s="32" t="s">
        <v>19</v>
      </c>
      <c r="O1091" s="32" t="s">
        <v>322</v>
      </c>
      <c r="P1091" s="32">
        <v>0</v>
      </c>
      <c r="Q1091" s="32"/>
      <c r="R1091" s="39">
        <f t="shared" ref="R1091:R1154" si="34">R1090</f>
        <v>1509</v>
      </c>
      <c r="S1091" s="5" t="s">
        <v>51</v>
      </c>
      <c r="T1091" s="5" t="s">
        <v>64</v>
      </c>
      <c r="U1091" s="2"/>
      <c r="V1091" s="2" t="str">
        <f>IF($J1091+$L1091=0,"nil",IF(OR($B1091="TCU-WS",$B1091=""),"non comm",IF(OR($G1091="contract_cover",$H1091="fixed price"),VLOOKUP($I1091,'[1]mapping 2015'!$A:$B,2,FALSE),VLOOKUP($G1091,'[1]mapping 2015'!$A:$B,2,FALSE))))</f>
        <v>nil</v>
      </c>
      <c r="W1091" s="37">
        <f>IF(OR(V1091="non comm",V1091="nil",J1091=0),0,IF(V1091="SBM 2.1 IIPS",J1091*VLOOKUP(N1091,'[2]NGP%'!$C:$D,2,FALSE),J1091*SUMIFS('[2]NGP%'!$D:$D,'[2]NGP%'!$A:$A,V1091,'[2]NGP%'!$B:$B,AA1091)))</f>
        <v>0</v>
      </c>
      <c r="X1091" s="37">
        <f>IF(OR(V1091="non comm",V1091="nil",J1091=0),0,IF(V1091="SBM 2.1 IIPS",J1091*VLOOKUP(N1091,'[2]NGP%'!$C:$E,3,FALSE),J1091*SUMIFS('[2]NGP%'!$E:$E,'[2]NGP%'!$A:$A,V1091,'[2]NGP%'!$B:$B,AA1091)))</f>
        <v>0</v>
      </c>
      <c r="Y1091" s="32"/>
      <c r="Z1091" s="54" t="str">
        <f>IF(MID(H1091,1,4)="Item","Nil",IF(G1091="contract_cover",VLOOKUP(I1091,'svc type'!C:D,2,FALSE),VLOOKUP(G1091,'svc type'!A:D,4,FALSE)))</f>
        <v>SVC</v>
      </c>
      <c r="AA1091" s="4" t="str">
        <f>IF(B1091="","",VLOOKUP(B1091,Sector!C:D,2,FALSE))</f>
        <v/>
      </c>
      <c r="AB1091" s="4">
        <f t="shared" ref="AB1091:AB1154" si="35">B1091</f>
        <v>0</v>
      </c>
      <c r="AC1091" s="4"/>
      <c r="AD1091" s="4"/>
      <c r="AE1091" s="4"/>
      <c r="AF1091" s="4"/>
      <c r="AG1091" s="4"/>
    </row>
    <row r="1092" spans="1:33" x14ac:dyDescent="0.25">
      <c r="A1092" s="57">
        <v>42256.693838622683</v>
      </c>
      <c r="B1092" s="32"/>
      <c r="C1092" s="32" t="s">
        <v>1097</v>
      </c>
      <c r="D1092" s="32" t="s">
        <v>1098</v>
      </c>
      <c r="E1092" s="32" t="s">
        <v>7085</v>
      </c>
      <c r="F1092" s="32" t="s">
        <v>7086</v>
      </c>
      <c r="G1092" s="32" t="s">
        <v>58</v>
      </c>
      <c r="H1092" s="32" t="s">
        <v>59</v>
      </c>
      <c r="I1092" s="32" t="s">
        <v>2006</v>
      </c>
      <c r="J1092" s="35">
        <v>0</v>
      </c>
      <c r="K1092" s="35">
        <v>0</v>
      </c>
      <c r="L1092" s="35">
        <v>0</v>
      </c>
      <c r="M1092" s="35">
        <v>0</v>
      </c>
      <c r="N1092" s="32" t="s">
        <v>19</v>
      </c>
      <c r="O1092" s="32" t="s">
        <v>318</v>
      </c>
      <c r="P1092" s="32">
        <v>0</v>
      </c>
      <c r="Q1092" s="32"/>
      <c r="R1092" s="39">
        <f t="shared" si="34"/>
        <v>1509</v>
      </c>
      <c r="S1092" s="5" t="s">
        <v>51</v>
      </c>
      <c r="T1092" s="5" t="s">
        <v>64</v>
      </c>
      <c r="U1092" s="2"/>
      <c r="V1092" s="2" t="str">
        <f>IF($J1092+$L1092=0,"nil",IF(OR($B1092="TCU-WS",$B1092=""),"non comm",IF(OR($G1092="contract_cover",$H1092="fixed price"),VLOOKUP($I1092,'[1]mapping 2015'!$A:$B,2,FALSE),VLOOKUP($G1092,'[1]mapping 2015'!$A:$B,2,FALSE))))</f>
        <v>nil</v>
      </c>
      <c r="W1092" s="37">
        <f>IF(OR(V1092="non comm",V1092="nil",J1092=0),0,IF(V1092="SBM 2.1 IIPS",J1092*VLOOKUP(N1092,'[2]NGP%'!$C:$D,2,FALSE),J1092*SUMIFS('[2]NGP%'!$D:$D,'[2]NGP%'!$A:$A,V1092,'[2]NGP%'!$B:$B,AA1092)))</f>
        <v>0</v>
      </c>
      <c r="X1092" s="37">
        <f>IF(OR(V1092="non comm",V1092="nil",J1092=0),0,IF(V1092="SBM 2.1 IIPS",J1092*VLOOKUP(N1092,'[2]NGP%'!$C:$E,3,FALSE),J1092*SUMIFS('[2]NGP%'!$E:$E,'[2]NGP%'!$A:$A,V1092,'[2]NGP%'!$B:$B,AA1092)))</f>
        <v>0</v>
      </c>
      <c r="Y1092" s="32"/>
      <c r="Z1092" s="54" t="str">
        <f>IF(MID(H1092,1,4)="Item","Nil",IF(G1092="contract_cover",VLOOKUP(I1092,'svc type'!C:D,2,FALSE),VLOOKUP(G1092,'svc type'!A:D,4,FALSE)))</f>
        <v>SVC</v>
      </c>
      <c r="AA1092" s="4" t="str">
        <f>IF(B1092="","",VLOOKUP(B1092,Sector!C:D,2,FALSE))</f>
        <v/>
      </c>
      <c r="AB1092" s="4">
        <f t="shared" si="35"/>
        <v>0</v>
      </c>
      <c r="AC1092" s="4"/>
      <c r="AD1092" s="4"/>
      <c r="AE1092" s="4"/>
      <c r="AF1092" s="4"/>
      <c r="AG1092" s="4"/>
    </row>
    <row r="1093" spans="1:33" x14ac:dyDescent="0.25">
      <c r="A1093" s="57">
        <v>42256.707136840276</v>
      </c>
      <c r="B1093" s="32"/>
      <c r="C1093" s="32" t="s">
        <v>2214</v>
      </c>
      <c r="D1093" s="32" t="s">
        <v>2215</v>
      </c>
      <c r="E1093" s="32" t="s">
        <v>7087</v>
      </c>
      <c r="F1093" s="32" t="s">
        <v>7088</v>
      </c>
      <c r="G1093" s="32" t="s">
        <v>58</v>
      </c>
      <c r="H1093" s="32" t="s">
        <v>59</v>
      </c>
      <c r="I1093" s="32" t="s">
        <v>2006</v>
      </c>
      <c r="J1093" s="35">
        <v>0</v>
      </c>
      <c r="K1093" s="35">
        <v>0</v>
      </c>
      <c r="L1093" s="35">
        <v>0</v>
      </c>
      <c r="M1093" s="35">
        <v>0</v>
      </c>
      <c r="N1093" s="32" t="s">
        <v>19</v>
      </c>
      <c r="O1093" s="32" t="s">
        <v>32</v>
      </c>
      <c r="P1093" s="32">
        <v>7.75</v>
      </c>
      <c r="Q1093" s="32"/>
      <c r="R1093" s="39">
        <f t="shared" si="34"/>
        <v>1509</v>
      </c>
      <c r="S1093" s="5" t="s">
        <v>51</v>
      </c>
      <c r="T1093" s="5" t="s">
        <v>64</v>
      </c>
      <c r="U1093" s="2"/>
      <c r="V1093" s="2" t="str">
        <f>IF($J1093+$L1093=0,"nil",IF(OR($B1093="TCU-WS",$B1093=""),"non comm",IF(OR($G1093="contract_cover",$H1093="fixed price"),VLOOKUP($I1093,'[1]mapping 2015'!$A:$B,2,FALSE),VLOOKUP($G1093,'[1]mapping 2015'!$A:$B,2,FALSE))))</f>
        <v>nil</v>
      </c>
      <c r="W1093" s="37">
        <f>IF(OR(V1093="non comm",V1093="nil",J1093=0),0,IF(V1093="SBM 2.1 IIPS",J1093*VLOOKUP(N1093,'[2]NGP%'!$C:$D,2,FALSE),J1093*SUMIFS('[2]NGP%'!$D:$D,'[2]NGP%'!$A:$A,V1093,'[2]NGP%'!$B:$B,AA1093)))</f>
        <v>0</v>
      </c>
      <c r="X1093" s="37">
        <f>IF(OR(V1093="non comm",V1093="nil",J1093=0),0,IF(V1093="SBM 2.1 IIPS",J1093*VLOOKUP(N1093,'[2]NGP%'!$C:$E,3,FALSE),J1093*SUMIFS('[2]NGP%'!$E:$E,'[2]NGP%'!$A:$A,V1093,'[2]NGP%'!$B:$B,AA1093)))</f>
        <v>0</v>
      </c>
      <c r="Y1093" s="32"/>
      <c r="Z1093" s="54" t="str">
        <f>IF(MID(H1093,1,4)="Item","Nil",IF(G1093="contract_cover",VLOOKUP(I1093,'svc type'!C:D,2,FALSE),VLOOKUP(G1093,'svc type'!A:D,4,FALSE)))</f>
        <v>SVC</v>
      </c>
      <c r="AA1093" s="4" t="str">
        <f>IF(B1093="","",VLOOKUP(B1093,Sector!C:D,2,FALSE))</f>
        <v/>
      </c>
      <c r="AB1093" s="4">
        <f t="shared" si="35"/>
        <v>0</v>
      </c>
      <c r="AC1093" s="4"/>
      <c r="AD1093" s="4"/>
      <c r="AE1093" s="4"/>
      <c r="AF1093" s="4"/>
      <c r="AG1093" s="4"/>
    </row>
    <row r="1094" spans="1:33" x14ac:dyDescent="0.25">
      <c r="A1094" s="57">
        <v>42256.707136840276</v>
      </c>
      <c r="B1094" s="32"/>
      <c r="C1094" s="32" t="s">
        <v>2214</v>
      </c>
      <c r="D1094" s="32" t="s">
        <v>2215</v>
      </c>
      <c r="E1094" s="32" t="s">
        <v>7087</v>
      </c>
      <c r="F1094" s="32" t="s">
        <v>7088</v>
      </c>
      <c r="G1094" s="32" t="s">
        <v>2086</v>
      </c>
      <c r="H1094" s="32" t="s">
        <v>2087</v>
      </c>
      <c r="I1094" s="32" t="s">
        <v>2006</v>
      </c>
      <c r="J1094" s="35">
        <v>0</v>
      </c>
      <c r="K1094" s="35">
        <v>0</v>
      </c>
      <c r="L1094" s="35">
        <v>0</v>
      </c>
      <c r="M1094" s="35">
        <v>0</v>
      </c>
      <c r="N1094" s="32" t="s">
        <v>19</v>
      </c>
      <c r="O1094" s="32" t="s">
        <v>32</v>
      </c>
      <c r="P1094" s="32">
        <v>4.4999999999999998E-2</v>
      </c>
      <c r="Q1094" s="32"/>
      <c r="R1094" s="39">
        <f t="shared" si="34"/>
        <v>1509</v>
      </c>
      <c r="S1094" s="5" t="s">
        <v>51</v>
      </c>
      <c r="T1094" s="5" t="s">
        <v>64</v>
      </c>
      <c r="U1094" s="2"/>
      <c r="V1094" s="2" t="str">
        <f>IF($J1094+$L1094=0,"nil",IF(OR($B1094="TCU-WS",$B1094=""),"non comm",IF(OR($G1094="contract_cover",$H1094="fixed price"),VLOOKUP($I1094,'[1]mapping 2015'!$A:$B,2,FALSE),VLOOKUP($G1094,'[1]mapping 2015'!$A:$B,2,FALSE))))</f>
        <v>nil</v>
      </c>
      <c r="W1094" s="37">
        <f>IF(OR(V1094="non comm",V1094="nil",J1094=0),0,IF(V1094="SBM 2.1 IIPS",J1094*VLOOKUP(N1094,'[2]NGP%'!$C:$D,2,FALSE),J1094*SUMIFS('[2]NGP%'!$D:$D,'[2]NGP%'!$A:$A,V1094,'[2]NGP%'!$B:$B,AA1094)))</f>
        <v>0</v>
      </c>
      <c r="X1094" s="37">
        <f>IF(OR(V1094="non comm",V1094="nil",J1094=0),0,IF(V1094="SBM 2.1 IIPS",J1094*VLOOKUP(N1094,'[2]NGP%'!$C:$E,3,FALSE),J1094*SUMIFS('[2]NGP%'!$E:$E,'[2]NGP%'!$A:$A,V1094,'[2]NGP%'!$B:$B,AA1094)))</f>
        <v>0</v>
      </c>
      <c r="Y1094" s="32"/>
      <c r="Z1094" s="54" t="str">
        <f>IF(MID(H1094,1,4)="Item","Nil",IF(G1094="contract_cover",VLOOKUP(I1094,'svc type'!C:D,2,FALSE),VLOOKUP(G1094,'svc type'!A:D,4,FALSE)))</f>
        <v>SVC</v>
      </c>
      <c r="AA1094" s="4" t="str">
        <f>IF(B1094="","",VLOOKUP(B1094,Sector!C:D,2,FALSE))</f>
        <v/>
      </c>
      <c r="AB1094" s="4">
        <f t="shared" si="35"/>
        <v>0</v>
      </c>
      <c r="AC1094" s="4"/>
      <c r="AD1094" s="4"/>
      <c r="AE1094" s="4"/>
      <c r="AF1094" s="4"/>
      <c r="AG1094" s="4"/>
    </row>
    <row r="1095" spans="1:33" x14ac:dyDescent="0.25">
      <c r="A1095" s="57">
        <v>42256.707136840276</v>
      </c>
      <c r="B1095" s="32"/>
      <c r="C1095" s="32" t="s">
        <v>2214</v>
      </c>
      <c r="D1095" s="32" t="s">
        <v>2215</v>
      </c>
      <c r="E1095" s="32" t="s">
        <v>7087</v>
      </c>
      <c r="F1095" s="32" t="s">
        <v>7088</v>
      </c>
      <c r="G1095" s="32" t="s">
        <v>58</v>
      </c>
      <c r="H1095" s="32" t="s">
        <v>59</v>
      </c>
      <c r="I1095" s="32" t="s">
        <v>2006</v>
      </c>
      <c r="J1095" s="35">
        <v>0</v>
      </c>
      <c r="K1095" s="35">
        <v>0</v>
      </c>
      <c r="L1095" s="35">
        <v>0</v>
      </c>
      <c r="M1095" s="35">
        <v>0</v>
      </c>
      <c r="N1095" s="32" t="s">
        <v>19</v>
      </c>
      <c r="O1095" s="32" t="s">
        <v>32</v>
      </c>
      <c r="P1095" s="32">
        <v>7.75</v>
      </c>
      <c r="Q1095" s="32"/>
      <c r="R1095" s="39">
        <f t="shared" si="34"/>
        <v>1509</v>
      </c>
      <c r="S1095" s="5" t="s">
        <v>51</v>
      </c>
      <c r="T1095" s="5" t="s">
        <v>64</v>
      </c>
      <c r="U1095" s="2"/>
      <c r="V1095" s="2" t="str">
        <f>IF($J1095+$L1095=0,"nil",IF(OR($B1095="TCU-WS",$B1095=""),"non comm",IF(OR($G1095="contract_cover",$H1095="fixed price"),VLOOKUP($I1095,'[1]mapping 2015'!$A:$B,2,FALSE),VLOOKUP($G1095,'[1]mapping 2015'!$A:$B,2,FALSE))))</f>
        <v>nil</v>
      </c>
      <c r="W1095" s="37">
        <f>IF(OR(V1095="non comm",V1095="nil",J1095=0),0,IF(V1095="SBM 2.1 IIPS",J1095*VLOOKUP(N1095,'[2]NGP%'!$C:$D,2,FALSE),J1095*SUMIFS('[2]NGP%'!$D:$D,'[2]NGP%'!$A:$A,V1095,'[2]NGP%'!$B:$B,AA1095)))</f>
        <v>0</v>
      </c>
      <c r="X1095" s="37">
        <f>IF(OR(V1095="non comm",V1095="nil",J1095=0),0,IF(V1095="SBM 2.1 IIPS",J1095*VLOOKUP(N1095,'[2]NGP%'!$C:$E,3,FALSE),J1095*SUMIFS('[2]NGP%'!$E:$E,'[2]NGP%'!$A:$A,V1095,'[2]NGP%'!$B:$B,AA1095)))</f>
        <v>0</v>
      </c>
      <c r="Y1095" s="32"/>
      <c r="Z1095" s="54" t="str">
        <f>IF(MID(H1095,1,4)="Item","Nil",IF(G1095="contract_cover",VLOOKUP(I1095,'svc type'!C:D,2,FALSE),VLOOKUP(G1095,'svc type'!A:D,4,FALSE)))</f>
        <v>SVC</v>
      </c>
      <c r="AA1095" s="4" t="str">
        <f>IF(B1095="","",VLOOKUP(B1095,Sector!C:D,2,FALSE))</f>
        <v/>
      </c>
      <c r="AB1095" s="4">
        <f t="shared" si="35"/>
        <v>0</v>
      </c>
      <c r="AC1095" s="4"/>
      <c r="AD1095" s="4"/>
      <c r="AE1095" s="4"/>
      <c r="AF1095" s="4"/>
      <c r="AG1095" s="4"/>
    </row>
    <row r="1096" spans="1:33" x14ac:dyDescent="0.25">
      <c r="A1096" s="57">
        <v>42256.707136840276</v>
      </c>
      <c r="B1096" s="32"/>
      <c r="C1096" s="32" t="s">
        <v>2214</v>
      </c>
      <c r="D1096" s="32" t="s">
        <v>2215</v>
      </c>
      <c r="E1096" s="32" t="s">
        <v>7087</v>
      </c>
      <c r="F1096" s="32" t="s">
        <v>7088</v>
      </c>
      <c r="G1096" s="32" t="s">
        <v>58</v>
      </c>
      <c r="H1096" s="32" t="s">
        <v>59</v>
      </c>
      <c r="I1096" s="32" t="s">
        <v>2006</v>
      </c>
      <c r="J1096" s="35">
        <v>0</v>
      </c>
      <c r="K1096" s="35">
        <v>0</v>
      </c>
      <c r="L1096" s="35">
        <v>0</v>
      </c>
      <c r="M1096" s="35">
        <v>0</v>
      </c>
      <c r="N1096" s="32" t="s">
        <v>19</v>
      </c>
      <c r="O1096" s="32" t="s">
        <v>32</v>
      </c>
      <c r="P1096" s="32">
        <v>3.5</v>
      </c>
      <c r="Q1096" s="32"/>
      <c r="R1096" s="39">
        <f t="shared" si="34"/>
        <v>1509</v>
      </c>
      <c r="S1096" s="5" t="s">
        <v>51</v>
      </c>
      <c r="T1096" s="5" t="s">
        <v>64</v>
      </c>
      <c r="U1096" s="2"/>
      <c r="V1096" s="2" t="str">
        <f>IF($J1096+$L1096=0,"nil",IF(OR($B1096="TCU-WS",$B1096=""),"non comm",IF(OR($G1096="contract_cover",$H1096="fixed price"),VLOOKUP($I1096,'[1]mapping 2015'!$A:$B,2,FALSE),VLOOKUP($G1096,'[1]mapping 2015'!$A:$B,2,FALSE))))</f>
        <v>nil</v>
      </c>
      <c r="W1096" s="37">
        <f>IF(OR(V1096="non comm",V1096="nil",J1096=0),0,IF(V1096="SBM 2.1 IIPS",J1096*VLOOKUP(N1096,'[2]NGP%'!$C:$D,2,FALSE),J1096*SUMIFS('[2]NGP%'!$D:$D,'[2]NGP%'!$A:$A,V1096,'[2]NGP%'!$B:$B,AA1096)))</f>
        <v>0</v>
      </c>
      <c r="X1096" s="37">
        <f>IF(OR(V1096="non comm",V1096="nil",J1096=0),0,IF(V1096="SBM 2.1 IIPS",J1096*VLOOKUP(N1096,'[2]NGP%'!$C:$E,3,FALSE),J1096*SUMIFS('[2]NGP%'!$E:$E,'[2]NGP%'!$A:$A,V1096,'[2]NGP%'!$B:$B,AA1096)))</f>
        <v>0</v>
      </c>
      <c r="Y1096" s="32"/>
      <c r="Z1096" s="54" t="str">
        <f>IF(MID(H1096,1,4)="Item","Nil",IF(G1096="contract_cover",VLOOKUP(I1096,'svc type'!C:D,2,FALSE),VLOOKUP(G1096,'svc type'!A:D,4,FALSE)))</f>
        <v>SVC</v>
      </c>
      <c r="AA1096" s="4" t="str">
        <f>IF(B1096="","",VLOOKUP(B1096,Sector!C:D,2,FALSE))</f>
        <v/>
      </c>
      <c r="AB1096" s="4">
        <f t="shared" si="35"/>
        <v>0</v>
      </c>
      <c r="AC1096" s="4"/>
      <c r="AD1096" s="4"/>
      <c r="AE1096" s="4"/>
      <c r="AF1096" s="4"/>
      <c r="AG1096" s="4"/>
    </row>
    <row r="1097" spans="1:33" x14ac:dyDescent="0.25">
      <c r="A1097" s="57">
        <v>42256.774488460651</v>
      </c>
      <c r="B1097" s="32"/>
      <c r="C1097" s="32" t="s">
        <v>74</v>
      </c>
      <c r="D1097" s="32" t="s">
        <v>73</v>
      </c>
      <c r="E1097" s="32" t="s">
        <v>7089</v>
      </c>
      <c r="F1097" s="32" t="s">
        <v>7090</v>
      </c>
      <c r="G1097" s="32" t="s">
        <v>58</v>
      </c>
      <c r="H1097" s="32" t="s">
        <v>59</v>
      </c>
      <c r="I1097" s="32" t="s">
        <v>2006</v>
      </c>
      <c r="J1097" s="35">
        <v>0</v>
      </c>
      <c r="K1097" s="35">
        <v>0</v>
      </c>
      <c r="L1097" s="35">
        <v>0</v>
      </c>
      <c r="M1097" s="35">
        <v>0</v>
      </c>
      <c r="N1097" s="32" t="s">
        <v>19</v>
      </c>
      <c r="O1097" s="32" t="s">
        <v>32</v>
      </c>
      <c r="P1097" s="32">
        <v>1.83</v>
      </c>
      <c r="Q1097" s="32"/>
      <c r="R1097" s="39">
        <f t="shared" si="34"/>
        <v>1509</v>
      </c>
      <c r="S1097" s="5" t="s">
        <v>51</v>
      </c>
      <c r="T1097" s="5" t="s">
        <v>64</v>
      </c>
      <c r="U1097" s="2"/>
      <c r="V1097" s="2" t="str">
        <f>IF($J1097+$L1097=0,"nil",IF(OR($B1097="TCU-WS",$B1097=""),"non comm",IF(OR($G1097="contract_cover",$H1097="fixed price"),VLOOKUP($I1097,'[1]mapping 2015'!$A:$B,2,FALSE),VLOOKUP($G1097,'[1]mapping 2015'!$A:$B,2,FALSE))))</f>
        <v>nil</v>
      </c>
      <c r="W1097" s="37">
        <f>IF(OR(V1097="non comm",V1097="nil",J1097=0),0,IF(V1097="SBM 2.1 IIPS",J1097*VLOOKUP(N1097,'[2]NGP%'!$C:$D,2,FALSE),J1097*SUMIFS('[2]NGP%'!$D:$D,'[2]NGP%'!$A:$A,V1097,'[2]NGP%'!$B:$B,AA1097)))</f>
        <v>0</v>
      </c>
      <c r="X1097" s="37">
        <f>IF(OR(V1097="non comm",V1097="nil",J1097=0),0,IF(V1097="SBM 2.1 IIPS",J1097*VLOOKUP(N1097,'[2]NGP%'!$C:$E,3,FALSE),J1097*SUMIFS('[2]NGP%'!$E:$E,'[2]NGP%'!$A:$A,V1097,'[2]NGP%'!$B:$B,AA1097)))</f>
        <v>0</v>
      </c>
      <c r="Y1097" s="32"/>
      <c r="Z1097" s="54" t="str">
        <f>IF(MID(H1097,1,4)="Item","Nil",IF(G1097="contract_cover",VLOOKUP(I1097,'svc type'!C:D,2,FALSE),VLOOKUP(G1097,'svc type'!A:D,4,FALSE)))</f>
        <v>SVC</v>
      </c>
      <c r="AA1097" s="4" t="str">
        <f>IF(B1097="","",VLOOKUP(B1097,Sector!C:D,2,FALSE))</f>
        <v/>
      </c>
      <c r="AB1097" s="4">
        <f t="shared" si="35"/>
        <v>0</v>
      </c>
      <c r="AC1097" s="4"/>
      <c r="AD1097" s="4"/>
      <c r="AE1097" s="4"/>
      <c r="AF1097" s="4"/>
      <c r="AG1097" s="4"/>
    </row>
    <row r="1098" spans="1:33" x14ac:dyDescent="0.25">
      <c r="A1098" s="57">
        <v>42256.774488460651</v>
      </c>
      <c r="B1098" s="32"/>
      <c r="C1098" s="32" t="s">
        <v>74</v>
      </c>
      <c r="D1098" s="32" t="s">
        <v>73</v>
      </c>
      <c r="E1098" s="32" t="s">
        <v>7089</v>
      </c>
      <c r="F1098" s="32" t="s">
        <v>7090</v>
      </c>
      <c r="G1098" s="32" t="s">
        <v>2086</v>
      </c>
      <c r="H1098" s="32" t="s">
        <v>2087</v>
      </c>
      <c r="I1098" s="32" t="s">
        <v>2006</v>
      </c>
      <c r="J1098" s="35">
        <v>0</v>
      </c>
      <c r="K1098" s="35">
        <v>0</v>
      </c>
      <c r="L1098" s="35">
        <v>0</v>
      </c>
      <c r="M1098" s="35">
        <v>0</v>
      </c>
      <c r="N1098" s="32" t="s">
        <v>19</v>
      </c>
      <c r="O1098" s="32" t="s">
        <v>32</v>
      </c>
      <c r="P1098" s="32">
        <v>6.8000000000000005E-2</v>
      </c>
      <c r="Q1098" s="32"/>
      <c r="R1098" s="39">
        <f t="shared" si="34"/>
        <v>1509</v>
      </c>
      <c r="S1098" s="5" t="s">
        <v>51</v>
      </c>
      <c r="T1098" s="5" t="s">
        <v>64</v>
      </c>
      <c r="U1098" s="2"/>
      <c r="V1098" s="2" t="str">
        <f>IF($J1098+$L1098=0,"nil",IF(OR($B1098="TCU-WS",$B1098=""),"non comm",IF(OR($G1098="contract_cover",$H1098="fixed price"),VLOOKUP($I1098,'[1]mapping 2015'!$A:$B,2,FALSE),VLOOKUP($G1098,'[1]mapping 2015'!$A:$B,2,FALSE))))</f>
        <v>nil</v>
      </c>
      <c r="W1098" s="37">
        <f>IF(OR(V1098="non comm",V1098="nil",J1098=0),0,IF(V1098="SBM 2.1 IIPS",J1098*VLOOKUP(N1098,'[2]NGP%'!$C:$D,2,FALSE),J1098*SUMIFS('[2]NGP%'!$D:$D,'[2]NGP%'!$A:$A,V1098,'[2]NGP%'!$B:$B,AA1098)))</f>
        <v>0</v>
      </c>
      <c r="X1098" s="37">
        <f>IF(OR(V1098="non comm",V1098="nil",J1098=0),0,IF(V1098="SBM 2.1 IIPS",J1098*VLOOKUP(N1098,'[2]NGP%'!$C:$E,3,FALSE),J1098*SUMIFS('[2]NGP%'!$E:$E,'[2]NGP%'!$A:$A,V1098,'[2]NGP%'!$B:$B,AA1098)))</f>
        <v>0</v>
      </c>
      <c r="Y1098" s="32"/>
      <c r="Z1098" s="54" t="str">
        <f>IF(MID(H1098,1,4)="Item","Nil",IF(G1098="contract_cover",VLOOKUP(I1098,'svc type'!C:D,2,FALSE),VLOOKUP(G1098,'svc type'!A:D,4,FALSE)))</f>
        <v>SVC</v>
      </c>
      <c r="AA1098" s="4" t="str">
        <f>IF(B1098="","",VLOOKUP(B1098,Sector!C:D,2,FALSE))</f>
        <v/>
      </c>
      <c r="AB1098" s="4">
        <f t="shared" si="35"/>
        <v>0</v>
      </c>
      <c r="AC1098" s="4"/>
      <c r="AD1098" s="4"/>
      <c r="AE1098" s="4"/>
      <c r="AF1098" s="4"/>
      <c r="AG1098" s="4"/>
    </row>
    <row r="1099" spans="1:33" x14ac:dyDescent="0.25">
      <c r="A1099" s="57">
        <v>42256.774488460651</v>
      </c>
      <c r="B1099" s="32"/>
      <c r="C1099" s="32" t="s">
        <v>74</v>
      </c>
      <c r="D1099" s="32" t="s">
        <v>73</v>
      </c>
      <c r="E1099" s="32" t="s">
        <v>7089</v>
      </c>
      <c r="F1099" s="32" t="s">
        <v>7090</v>
      </c>
      <c r="G1099" s="32" t="s">
        <v>58</v>
      </c>
      <c r="H1099" s="32" t="s">
        <v>59</v>
      </c>
      <c r="I1099" s="32" t="s">
        <v>2006</v>
      </c>
      <c r="J1099" s="35">
        <v>0</v>
      </c>
      <c r="K1099" s="35">
        <v>0</v>
      </c>
      <c r="L1099" s="35">
        <v>0</v>
      </c>
      <c r="M1099" s="35">
        <v>0</v>
      </c>
      <c r="N1099" s="32" t="s">
        <v>19</v>
      </c>
      <c r="O1099" s="32" t="s">
        <v>32</v>
      </c>
      <c r="P1099" s="32">
        <v>3</v>
      </c>
      <c r="Q1099" s="32"/>
      <c r="R1099" s="39">
        <f t="shared" si="34"/>
        <v>1509</v>
      </c>
      <c r="S1099" s="5" t="s">
        <v>51</v>
      </c>
      <c r="T1099" s="5" t="s">
        <v>64</v>
      </c>
      <c r="U1099" s="2"/>
      <c r="V1099" s="2" t="str">
        <f>IF($J1099+$L1099=0,"nil",IF(OR($B1099="TCU-WS",$B1099=""),"non comm",IF(OR($G1099="contract_cover",$H1099="fixed price"),VLOOKUP($I1099,'[1]mapping 2015'!$A:$B,2,FALSE),VLOOKUP($G1099,'[1]mapping 2015'!$A:$B,2,FALSE))))</f>
        <v>nil</v>
      </c>
      <c r="W1099" s="37">
        <f>IF(OR(V1099="non comm",V1099="nil",J1099=0),0,IF(V1099="SBM 2.1 IIPS",J1099*VLOOKUP(N1099,'[2]NGP%'!$C:$D,2,FALSE),J1099*SUMIFS('[2]NGP%'!$D:$D,'[2]NGP%'!$A:$A,V1099,'[2]NGP%'!$B:$B,AA1099)))</f>
        <v>0</v>
      </c>
      <c r="X1099" s="37">
        <f>IF(OR(V1099="non comm",V1099="nil",J1099=0),0,IF(V1099="SBM 2.1 IIPS",J1099*VLOOKUP(N1099,'[2]NGP%'!$C:$E,3,FALSE),J1099*SUMIFS('[2]NGP%'!$E:$E,'[2]NGP%'!$A:$A,V1099,'[2]NGP%'!$B:$B,AA1099)))</f>
        <v>0</v>
      </c>
      <c r="Y1099" s="32"/>
      <c r="Z1099" s="54" t="str">
        <f>IF(MID(H1099,1,4)="Item","Nil",IF(G1099="contract_cover",VLOOKUP(I1099,'svc type'!C:D,2,FALSE),VLOOKUP(G1099,'svc type'!A:D,4,FALSE)))</f>
        <v>SVC</v>
      </c>
      <c r="AA1099" s="4" t="str">
        <f>IF(B1099="","",VLOOKUP(B1099,Sector!C:D,2,FALSE))</f>
        <v/>
      </c>
      <c r="AB1099" s="4">
        <f t="shared" si="35"/>
        <v>0</v>
      </c>
      <c r="AC1099" s="4"/>
      <c r="AD1099" s="4"/>
      <c r="AE1099" s="4"/>
      <c r="AF1099" s="4"/>
      <c r="AG1099" s="4"/>
    </row>
    <row r="1100" spans="1:33" x14ac:dyDescent="0.25">
      <c r="A1100" s="57">
        <v>42257.351651157405</v>
      </c>
      <c r="B1100" s="32" t="s">
        <v>44</v>
      </c>
      <c r="C1100" s="32" t="s">
        <v>293</v>
      </c>
      <c r="D1100" s="32" t="s">
        <v>292</v>
      </c>
      <c r="E1100" s="32" t="s">
        <v>2529</v>
      </c>
      <c r="F1100" s="32" t="s">
        <v>7091</v>
      </c>
      <c r="G1100" s="32" t="s">
        <v>15</v>
      </c>
      <c r="H1100" s="32" t="s">
        <v>16</v>
      </c>
      <c r="I1100" s="32" t="s">
        <v>285</v>
      </c>
      <c r="J1100" s="35">
        <v>4850</v>
      </c>
      <c r="K1100" s="35">
        <v>0</v>
      </c>
      <c r="L1100" s="35">
        <v>0</v>
      </c>
      <c r="M1100" s="35">
        <v>0</v>
      </c>
      <c r="N1100" s="32" t="s">
        <v>17</v>
      </c>
      <c r="O1100" s="32" t="s">
        <v>18</v>
      </c>
      <c r="P1100" s="32">
        <v>1</v>
      </c>
      <c r="Q1100" s="32" t="s">
        <v>2530</v>
      </c>
      <c r="R1100" s="39">
        <f t="shared" si="34"/>
        <v>1509</v>
      </c>
      <c r="S1100" s="5" t="s">
        <v>51</v>
      </c>
      <c r="T1100" s="5" t="s">
        <v>64</v>
      </c>
      <c r="U1100" s="2"/>
      <c r="V1100" s="2" t="str">
        <f>IF($J1100+$L1100=0,"nil",IF(OR($B1100="TCU-WS",$B1100=""),"non comm",IF(OR($G1100="contract_cover",$H1100="fixed price"),VLOOKUP($I1100,'[1]mapping 2015'!$A:$B,2,FALSE),VLOOKUP($G1100,'[1]mapping 2015'!$A:$B,2,FALSE))))</f>
        <v>SBM 2.4 MNS</v>
      </c>
      <c r="W1100" s="173">
        <v>1498.65</v>
      </c>
      <c r="X1100" s="173">
        <v>1498.65</v>
      </c>
      <c r="Y1100" s="32"/>
      <c r="Z1100" s="54" t="str">
        <f>IF(MID(H1100,1,4)="Item","Nil",IF(G1100="contract_cover",VLOOKUP(I1100,'svc type'!C:D,2,FALSE),VLOOKUP(G1100,'svc type'!A:D,4,FALSE)))</f>
        <v>MNS</v>
      </c>
      <c r="AA1100" s="4" t="str">
        <f>IF(B1100="","",VLOOKUP(B1100,Sector!C:D,2,FALSE))</f>
        <v>PUB</v>
      </c>
      <c r="AB1100" s="4" t="str">
        <f t="shared" si="35"/>
        <v>ong.yilin</v>
      </c>
      <c r="AC1100" s="4"/>
      <c r="AD1100" s="4"/>
      <c r="AE1100" s="4"/>
      <c r="AF1100" s="4"/>
      <c r="AG1100" s="4"/>
    </row>
    <row r="1101" spans="1:33" x14ac:dyDescent="0.25">
      <c r="A1101" s="57">
        <v>42257.359084224539</v>
      </c>
      <c r="B1101" s="32" t="s">
        <v>67</v>
      </c>
      <c r="C1101" s="32" t="s">
        <v>374</v>
      </c>
      <c r="D1101" s="32" t="s">
        <v>373</v>
      </c>
      <c r="E1101" s="32" t="s">
        <v>1128</v>
      </c>
      <c r="F1101" s="32" t="s">
        <v>7092</v>
      </c>
      <c r="G1101" s="32" t="s">
        <v>15</v>
      </c>
      <c r="H1101" s="32" t="s">
        <v>16</v>
      </c>
      <c r="I1101" s="32" t="s">
        <v>281</v>
      </c>
      <c r="J1101" s="35">
        <v>7210</v>
      </c>
      <c r="K1101" s="35">
        <v>0</v>
      </c>
      <c r="L1101" s="35">
        <v>0</v>
      </c>
      <c r="M1101" s="35">
        <v>0</v>
      </c>
      <c r="N1101" s="32" t="s">
        <v>19</v>
      </c>
      <c r="O1101" s="32" t="s">
        <v>18</v>
      </c>
      <c r="P1101" s="32">
        <v>1</v>
      </c>
      <c r="Q1101" s="32"/>
      <c r="R1101" s="39">
        <f t="shared" si="34"/>
        <v>1509</v>
      </c>
      <c r="S1101" s="5" t="s">
        <v>51</v>
      </c>
      <c r="T1101" s="5" t="s">
        <v>64</v>
      </c>
      <c r="U1101" s="2"/>
      <c r="V1101" s="2" t="str">
        <f>IF($J1101+$L1101=0,"nil",IF(OR($B1101="TCU-WS",$B1101=""),"non comm",IF(OR($G1101="contract_cover",$H1101="fixed price"),VLOOKUP($I1101,'[1]mapping 2015'!$A:$B,2,FALSE),VLOOKUP($G1101,'[1]mapping 2015'!$A:$B,2,FALSE))))</f>
        <v>SBM 2.5 MOS</v>
      </c>
      <c r="W1101" s="37">
        <f>IF(OR(V1101="non comm",V1101="nil",J1101=0),0,IF(V1101="SBM 2.1 IIPS",J1101*VLOOKUP(N1101,'[2]NGP%'!$C:$D,2,FALSE),J1101*SUMIFS('[2]NGP%'!$D:$D,'[2]NGP%'!$A:$A,V1101,'[2]NGP%'!$B:$B,AA1101)))</f>
        <v>1297.8</v>
      </c>
      <c r="X1101" s="37">
        <f>IF(OR(V1101="non comm",V1101="nil",J1101=0),0,IF(V1101="SBM 2.1 IIPS",J1101*VLOOKUP(N1101,'[2]NGP%'!$C:$E,3,FALSE),J1101*SUMIFS('[2]NGP%'!$E:$E,'[2]NGP%'!$A:$A,V1101,'[2]NGP%'!$B:$B,AA1101)))</f>
        <v>1658.3000000000002</v>
      </c>
      <c r="Y1101" s="32"/>
      <c r="Z1101" s="54" t="str">
        <f>IF(MID(H1101,1,4)="Item","Nil",IF(G1101="contract_cover",VLOOKUP(I1101,'svc type'!C:D,2,FALSE),VLOOKUP(G1101,'svc type'!A:D,4,FALSE)))</f>
        <v>MOS</v>
      </c>
      <c r="AA1101" s="4" t="str">
        <f>IF(B1101="","",VLOOKUP(B1101,Sector!C:D,2,FALSE))</f>
        <v>STC</v>
      </c>
      <c r="AB1101" s="4" t="str">
        <f t="shared" si="35"/>
        <v>shirley.phee</v>
      </c>
      <c r="AC1101" s="4"/>
      <c r="AD1101" s="4"/>
      <c r="AE1101" s="4"/>
      <c r="AF1101" s="4"/>
      <c r="AG1101" s="4"/>
    </row>
    <row r="1102" spans="1:33" x14ac:dyDescent="0.25">
      <c r="A1102" s="57">
        <v>42257.359939317132</v>
      </c>
      <c r="B1102" s="32" t="s">
        <v>67</v>
      </c>
      <c r="C1102" s="32" t="s">
        <v>374</v>
      </c>
      <c r="D1102" s="32" t="s">
        <v>373</v>
      </c>
      <c r="E1102" s="32" t="s">
        <v>1072</v>
      </c>
      <c r="F1102" s="32" t="s">
        <v>7093</v>
      </c>
      <c r="G1102" s="32" t="s">
        <v>15</v>
      </c>
      <c r="H1102" s="32" t="s">
        <v>16</v>
      </c>
      <c r="I1102" s="32" t="s">
        <v>281</v>
      </c>
      <c r="J1102" s="35">
        <v>5974</v>
      </c>
      <c r="K1102" s="35">
        <v>0</v>
      </c>
      <c r="L1102" s="35">
        <v>0</v>
      </c>
      <c r="M1102" s="35">
        <v>0</v>
      </c>
      <c r="N1102" s="32" t="s">
        <v>19</v>
      </c>
      <c r="O1102" s="32" t="s">
        <v>18</v>
      </c>
      <c r="P1102" s="32">
        <v>1</v>
      </c>
      <c r="Q1102" s="32"/>
      <c r="R1102" s="39">
        <f t="shared" si="34"/>
        <v>1509</v>
      </c>
      <c r="S1102" s="5" t="s">
        <v>51</v>
      </c>
      <c r="T1102" s="5" t="s">
        <v>64</v>
      </c>
      <c r="U1102" s="2"/>
      <c r="V1102" s="2" t="str">
        <f>IF($J1102+$L1102=0,"nil",IF(OR($B1102="TCU-WS",$B1102=""),"non comm",IF(OR($G1102="contract_cover",$H1102="fixed price"),VLOOKUP($I1102,'[1]mapping 2015'!$A:$B,2,FALSE),VLOOKUP($G1102,'[1]mapping 2015'!$A:$B,2,FALSE))))</f>
        <v>SBM 2.5 MOS</v>
      </c>
      <c r="W1102" s="37">
        <f>IF(OR(V1102="non comm",V1102="nil",J1102=0),0,IF(V1102="SBM 2.1 IIPS",J1102*VLOOKUP(N1102,'[2]NGP%'!$C:$D,2,FALSE),J1102*SUMIFS('[2]NGP%'!$D:$D,'[2]NGP%'!$A:$A,V1102,'[2]NGP%'!$B:$B,AA1102)))</f>
        <v>1075.32</v>
      </c>
      <c r="X1102" s="37">
        <f>IF(OR(V1102="non comm",V1102="nil",J1102=0),0,IF(V1102="SBM 2.1 IIPS",J1102*VLOOKUP(N1102,'[2]NGP%'!$C:$E,3,FALSE),J1102*SUMIFS('[2]NGP%'!$E:$E,'[2]NGP%'!$A:$A,V1102,'[2]NGP%'!$B:$B,AA1102)))</f>
        <v>1374.02</v>
      </c>
      <c r="Y1102" s="32"/>
      <c r="Z1102" s="54" t="str">
        <f>IF(MID(H1102,1,4)="Item","Nil",IF(G1102="contract_cover",VLOOKUP(I1102,'svc type'!C:D,2,FALSE),VLOOKUP(G1102,'svc type'!A:D,4,FALSE)))</f>
        <v>MOS</v>
      </c>
      <c r="AA1102" s="4" t="str">
        <f>IF(B1102="","",VLOOKUP(B1102,Sector!C:D,2,FALSE))</f>
        <v>STC</v>
      </c>
      <c r="AB1102" s="4" t="str">
        <f t="shared" si="35"/>
        <v>shirley.phee</v>
      </c>
      <c r="AC1102" s="4"/>
      <c r="AD1102" s="4"/>
      <c r="AE1102" s="4"/>
      <c r="AF1102" s="4"/>
      <c r="AG1102" s="4"/>
    </row>
    <row r="1103" spans="1:33" x14ac:dyDescent="0.25">
      <c r="A1103" s="57">
        <v>42257.401273726849</v>
      </c>
      <c r="B1103" s="32"/>
      <c r="C1103" s="32" t="s">
        <v>396</v>
      </c>
      <c r="D1103" s="32" t="s">
        <v>334</v>
      </c>
      <c r="E1103" s="32" t="s">
        <v>7094</v>
      </c>
      <c r="F1103" s="32" t="s">
        <v>7095</v>
      </c>
      <c r="G1103" s="32" t="s">
        <v>58</v>
      </c>
      <c r="H1103" s="32" t="s">
        <v>59</v>
      </c>
      <c r="I1103" s="32" t="s">
        <v>2006</v>
      </c>
      <c r="J1103" s="35">
        <v>0</v>
      </c>
      <c r="K1103" s="35">
        <v>0</v>
      </c>
      <c r="L1103" s="35">
        <v>0</v>
      </c>
      <c r="M1103" s="35">
        <v>0</v>
      </c>
      <c r="N1103" s="32" t="s">
        <v>19</v>
      </c>
      <c r="O1103" s="32" t="s">
        <v>322</v>
      </c>
      <c r="P1103" s="32">
        <v>0</v>
      </c>
      <c r="Q1103" s="32"/>
      <c r="R1103" s="39">
        <f t="shared" si="34"/>
        <v>1509</v>
      </c>
      <c r="S1103" s="5" t="s">
        <v>51</v>
      </c>
      <c r="T1103" s="5" t="s">
        <v>64</v>
      </c>
      <c r="U1103" s="2"/>
      <c r="V1103" s="2" t="str">
        <f>IF($J1103+$L1103=0,"nil",IF(OR($B1103="TCU-WS",$B1103=""),"non comm",IF(OR($G1103="contract_cover",$H1103="fixed price"),VLOOKUP($I1103,'[1]mapping 2015'!$A:$B,2,FALSE),VLOOKUP($G1103,'[1]mapping 2015'!$A:$B,2,FALSE))))</f>
        <v>nil</v>
      </c>
      <c r="W1103" s="37">
        <f>IF(OR(V1103="non comm",V1103="nil",J1103=0),0,IF(V1103="SBM 2.1 IIPS",J1103*VLOOKUP(N1103,'[2]NGP%'!$C:$D,2,FALSE),J1103*SUMIFS('[2]NGP%'!$D:$D,'[2]NGP%'!$A:$A,V1103,'[2]NGP%'!$B:$B,AA1103)))</f>
        <v>0</v>
      </c>
      <c r="X1103" s="37">
        <f>IF(OR(V1103="non comm",V1103="nil",J1103=0),0,IF(V1103="SBM 2.1 IIPS",J1103*VLOOKUP(N1103,'[2]NGP%'!$C:$E,3,FALSE),J1103*SUMIFS('[2]NGP%'!$E:$E,'[2]NGP%'!$A:$A,V1103,'[2]NGP%'!$B:$B,AA1103)))</f>
        <v>0</v>
      </c>
      <c r="Y1103" s="32"/>
      <c r="Z1103" s="54" t="str">
        <f>IF(MID(H1103,1,4)="Item","Nil",IF(G1103="contract_cover",VLOOKUP(I1103,'svc type'!C:D,2,FALSE),VLOOKUP(G1103,'svc type'!A:D,4,FALSE)))</f>
        <v>SVC</v>
      </c>
      <c r="AA1103" s="4" t="str">
        <f>IF(B1103="","",VLOOKUP(B1103,Sector!C:D,2,FALSE))</f>
        <v/>
      </c>
      <c r="AB1103" s="4">
        <f t="shared" si="35"/>
        <v>0</v>
      </c>
      <c r="AC1103" s="4"/>
      <c r="AD1103" s="4"/>
      <c r="AE1103" s="4"/>
      <c r="AF1103" s="4"/>
      <c r="AG1103" s="4"/>
    </row>
    <row r="1104" spans="1:33" x14ac:dyDescent="0.25">
      <c r="A1104" s="57">
        <v>42257.42375170139</v>
      </c>
      <c r="B1104" s="32"/>
      <c r="C1104" s="32" t="s">
        <v>395</v>
      </c>
      <c r="D1104" s="32" t="s">
        <v>394</v>
      </c>
      <c r="E1104" s="32" t="s">
        <v>7096</v>
      </c>
      <c r="F1104" s="32" t="s">
        <v>7097</v>
      </c>
      <c r="G1104" s="32" t="s">
        <v>58</v>
      </c>
      <c r="H1104" s="32" t="s">
        <v>59</v>
      </c>
      <c r="I1104" s="32" t="s">
        <v>2006</v>
      </c>
      <c r="J1104" s="35">
        <v>0</v>
      </c>
      <c r="K1104" s="35">
        <v>0</v>
      </c>
      <c r="L1104" s="35">
        <v>0</v>
      </c>
      <c r="M1104" s="35">
        <v>0</v>
      </c>
      <c r="N1104" s="32" t="s">
        <v>19</v>
      </c>
      <c r="O1104" s="32" t="s">
        <v>32</v>
      </c>
      <c r="P1104" s="32">
        <v>1.92</v>
      </c>
      <c r="Q1104" s="32"/>
      <c r="R1104" s="39">
        <f t="shared" si="34"/>
        <v>1509</v>
      </c>
      <c r="S1104" s="5" t="s">
        <v>51</v>
      </c>
      <c r="T1104" s="5" t="s">
        <v>64</v>
      </c>
      <c r="U1104" s="2"/>
      <c r="V1104" s="2" t="str">
        <f>IF($J1104+$L1104=0,"nil",IF(OR($B1104="TCU-WS",$B1104=""),"non comm",IF(OR($G1104="contract_cover",$H1104="fixed price"),VLOOKUP($I1104,'[1]mapping 2015'!$A:$B,2,FALSE),VLOOKUP($G1104,'[1]mapping 2015'!$A:$B,2,FALSE))))</f>
        <v>nil</v>
      </c>
      <c r="W1104" s="37">
        <f>IF(OR(V1104="non comm",V1104="nil",J1104=0),0,IF(V1104="SBM 2.1 IIPS",J1104*VLOOKUP(N1104,'[2]NGP%'!$C:$D,2,FALSE),J1104*SUMIFS('[2]NGP%'!$D:$D,'[2]NGP%'!$A:$A,V1104,'[2]NGP%'!$B:$B,AA1104)))</f>
        <v>0</v>
      </c>
      <c r="X1104" s="37">
        <f>IF(OR(V1104="non comm",V1104="nil",J1104=0),0,IF(V1104="SBM 2.1 IIPS",J1104*VLOOKUP(N1104,'[2]NGP%'!$C:$E,3,FALSE),J1104*SUMIFS('[2]NGP%'!$E:$E,'[2]NGP%'!$A:$A,V1104,'[2]NGP%'!$B:$B,AA1104)))</f>
        <v>0</v>
      </c>
      <c r="Y1104" s="32"/>
      <c r="Z1104" s="54" t="str">
        <f>IF(MID(H1104,1,4)="Item","Nil",IF(G1104="contract_cover",VLOOKUP(I1104,'svc type'!C:D,2,FALSE),VLOOKUP(G1104,'svc type'!A:D,4,FALSE)))</f>
        <v>SVC</v>
      </c>
      <c r="AA1104" s="4" t="str">
        <f>IF(B1104="","",VLOOKUP(B1104,Sector!C:D,2,FALSE))</f>
        <v/>
      </c>
      <c r="AB1104" s="4">
        <f t="shared" si="35"/>
        <v>0</v>
      </c>
      <c r="AC1104" s="4"/>
      <c r="AD1104" s="4"/>
      <c r="AE1104" s="4"/>
      <c r="AF1104" s="4"/>
      <c r="AG1104" s="4"/>
    </row>
    <row r="1105" spans="1:33" x14ac:dyDescent="0.25">
      <c r="A1105" s="57">
        <v>42257.438529826388</v>
      </c>
      <c r="B1105" s="32" t="s">
        <v>284</v>
      </c>
      <c r="C1105" s="32" t="s">
        <v>7101</v>
      </c>
      <c r="D1105" s="32" t="s">
        <v>7102</v>
      </c>
      <c r="E1105" s="32" t="s">
        <v>7103</v>
      </c>
      <c r="F1105" s="32" t="s">
        <v>7104</v>
      </c>
      <c r="G1105" s="32" t="s">
        <v>15</v>
      </c>
      <c r="H1105" s="32" t="s">
        <v>16</v>
      </c>
      <c r="I1105" s="32" t="s">
        <v>465</v>
      </c>
      <c r="J1105" s="35">
        <v>25745.11</v>
      </c>
      <c r="K1105" s="35">
        <v>0</v>
      </c>
      <c r="L1105" s="35">
        <v>0</v>
      </c>
      <c r="M1105" s="35">
        <v>0</v>
      </c>
      <c r="N1105" s="32" t="s">
        <v>17</v>
      </c>
      <c r="O1105" s="32" t="s">
        <v>18</v>
      </c>
      <c r="P1105" s="32">
        <v>1</v>
      </c>
      <c r="Q1105" s="32" t="s">
        <v>7105</v>
      </c>
      <c r="R1105" s="39">
        <f t="shared" si="34"/>
        <v>1509</v>
      </c>
      <c r="S1105" s="5" t="s">
        <v>51</v>
      </c>
      <c r="T1105" s="5" t="s">
        <v>64</v>
      </c>
      <c r="U1105" s="2"/>
      <c r="V1105" s="2" t="str">
        <f>IF($J1105+$L1105=0,"nil",IF(OR($B1105="TCU-WS",$B1105=""),"non comm",IF(OR($G1105="contract_cover",$H1105="fixed price"),VLOOKUP($I1105,'[1]mapping 2015'!$A:$B,2,FALSE),VLOOKUP($G1105,'[1]mapping 2015'!$A:$B,2,FALSE))))</f>
        <v>SBM 2.7 RSS</v>
      </c>
      <c r="W1105" s="37">
        <f>IF(OR(V1105="non comm",V1105="nil",J1105=0),0,IF(V1105="SBM 2.1 IIPS",J1105*VLOOKUP(N1105,'[2]NGP%'!$C:$D,2,FALSE),J1105*SUMIFS('[2]NGP%'!$D:$D,'[2]NGP%'!$A:$A,V1105,'[2]NGP%'!$B:$B,AA1105)))</f>
        <v>5663.9242000000004</v>
      </c>
      <c r="X1105" s="37">
        <f>IF(OR(V1105="non comm",V1105="nil",J1105=0),0,IF(V1105="SBM 2.1 IIPS",J1105*VLOOKUP(N1105,'[2]NGP%'!$C:$E,3,FALSE),J1105*SUMIFS('[2]NGP%'!$E:$E,'[2]NGP%'!$A:$A,V1105,'[2]NGP%'!$B:$B,AA1105)))</f>
        <v>5663.9242000000004</v>
      </c>
      <c r="Y1105" s="32"/>
      <c r="Z1105" s="54" t="str">
        <f>IF(MID(H1105,1,4)="Item","Nil",IF(G1105="contract_cover",VLOOKUP(I1105,'svc type'!C:D,2,FALSE),VLOOKUP(G1105,'svc type'!A:D,4,FALSE)))</f>
        <v>RS_SMA</v>
      </c>
      <c r="AA1105" s="4" t="str">
        <f>IF(B1105="","",VLOOKUP(B1105,Sector!C:D,2,FALSE))</f>
        <v>COM</v>
      </c>
      <c r="AB1105" s="4" t="str">
        <f t="shared" si="35"/>
        <v>kermann.luo</v>
      </c>
      <c r="AC1105" s="4"/>
      <c r="AD1105" s="4"/>
      <c r="AE1105" s="4"/>
      <c r="AF1105" s="4"/>
      <c r="AG1105" s="4"/>
    </row>
    <row r="1106" spans="1:33" x14ac:dyDescent="0.25">
      <c r="A1106" s="57">
        <v>42257.438529826388</v>
      </c>
      <c r="B1106" s="32" t="s">
        <v>284</v>
      </c>
      <c r="C1106" s="32" t="s">
        <v>7101</v>
      </c>
      <c r="D1106" s="32" t="s">
        <v>7102</v>
      </c>
      <c r="E1106" s="32" t="s">
        <v>7103</v>
      </c>
      <c r="F1106" s="32" t="s">
        <v>7104</v>
      </c>
      <c r="G1106" s="32" t="s">
        <v>28</v>
      </c>
      <c r="H1106" s="32" t="s">
        <v>7106</v>
      </c>
      <c r="I1106" s="32" t="s">
        <v>465</v>
      </c>
      <c r="J1106" s="35">
        <v>0</v>
      </c>
      <c r="K1106" s="35">
        <v>0</v>
      </c>
      <c r="L1106" s="35">
        <v>0</v>
      </c>
      <c r="M1106" s="35">
        <v>0</v>
      </c>
      <c r="N1106" s="32" t="s">
        <v>17</v>
      </c>
      <c r="O1106" s="32" t="s">
        <v>18</v>
      </c>
      <c r="P1106" s="32">
        <v>1</v>
      </c>
      <c r="Q1106" s="32" t="s">
        <v>7105</v>
      </c>
      <c r="R1106" s="39">
        <f t="shared" si="34"/>
        <v>1509</v>
      </c>
      <c r="S1106" s="5" t="s">
        <v>51</v>
      </c>
      <c r="T1106" s="5" t="s">
        <v>64</v>
      </c>
      <c r="U1106" s="2"/>
      <c r="V1106" s="2" t="str">
        <f>IF($J1106+$L1106=0,"nil",IF(OR($B1106="TCU-WS",$B1106=""),"non comm",IF(OR($G1106="contract_cover",$H1106="fixed price"),VLOOKUP($I1106,'[1]mapping 2015'!$A:$B,2,FALSE),VLOOKUP($G1106,'[1]mapping 2015'!$A:$B,2,FALSE))))</f>
        <v>nil</v>
      </c>
      <c r="W1106" s="37">
        <f>IF(OR(V1106="non comm",V1106="nil",J1106=0),0,IF(V1106="SBM 2.1 IIPS",J1106*VLOOKUP(N1106,'[2]NGP%'!$C:$D,2,FALSE),J1106*SUMIFS('[2]NGP%'!$D:$D,'[2]NGP%'!$A:$A,V1106,'[2]NGP%'!$B:$B,AA1106)))</f>
        <v>0</v>
      </c>
      <c r="X1106" s="37">
        <f>IF(OR(V1106="non comm",V1106="nil",J1106=0),0,IF(V1106="SBM 2.1 IIPS",J1106*VLOOKUP(N1106,'[2]NGP%'!$C:$E,3,FALSE),J1106*SUMIFS('[2]NGP%'!$E:$E,'[2]NGP%'!$A:$A,V1106,'[2]NGP%'!$B:$B,AA1106)))</f>
        <v>0</v>
      </c>
      <c r="Y1106" s="32"/>
      <c r="Z1106" s="54" t="str">
        <f>IF(MID(H1106,1,4)="Item","Nil",IF(G1106="contract_cover",VLOOKUP(I1106,'svc type'!C:D,2,FALSE),VLOOKUP(G1106,'svc type'!A:D,4,FALSE)))</f>
        <v>Nil</v>
      </c>
      <c r="AA1106" s="4" t="str">
        <f>IF(B1106="","",VLOOKUP(B1106,Sector!C:D,2,FALSE))</f>
        <v>COM</v>
      </c>
      <c r="AB1106" s="4" t="str">
        <f t="shared" si="35"/>
        <v>kermann.luo</v>
      </c>
      <c r="AC1106" s="4"/>
      <c r="AD1106" s="4"/>
      <c r="AE1106" s="4"/>
      <c r="AF1106" s="4"/>
      <c r="AG1106" s="4"/>
    </row>
    <row r="1107" spans="1:33" x14ac:dyDescent="0.25">
      <c r="A1107" s="57">
        <v>42257.441139120368</v>
      </c>
      <c r="B1107" s="32" t="s">
        <v>22</v>
      </c>
      <c r="C1107" s="32" t="s">
        <v>5384</v>
      </c>
      <c r="D1107" s="32" t="s">
        <v>5383</v>
      </c>
      <c r="E1107" s="32" t="s">
        <v>7107</v>
      </c>
      <c r="F1107" s="32" t="s">
        <v>7108</v>
      </c>
      <c r="G1107" s="32" t="s">
        <v>25</v>
      </c>
      <c r="H1107" s="32" t="s">
        <v>26</v>
      </c>
      <c r="I1107" s="32" t="s">
        <v>2006</v>
      </c>
      <c r="J1107" s="35">
        <v>0</v>
      </c>
      <c r="K1107" s="35">
        <v>0</v>
      </c>
      <c r="L1107" s="35">
        <v>24.04</v>
      </c>
      <c r="M1107" s="35">
        <v>0</v>
      </c>
      <c r="N1107" s="32" t="s">
        <v>19</v>
      </c>
      <c r="O1107" s="32" t="s">
        <v>24</v>
      </c>
      <c r="P1107" s="32">
        <v>1</v>
      </c>
      <c r="Q1107" s="32"/>
      <c r="R1107" s="39">
        <f t="shared" si="34"/>
        <v>1509</v>
      </c>
      <c r="S1107" s="5" t="s">
        <v>51</v>
      </c>
      <c r="T1107" s="5" t="s">
        <v>64</v>
      </c>
      <c r="U1107" s="2"/>
      <c r="V1107" s="2" t="str">
        <f>IF($J1107+$L1107=0,"nil",IF(OR($B1107="TCU-WS",$B1107=""),"non comm",IF(OR($G1107="contract_cover",$H1107="fixed price"),VLOOKUP($I1107,'[1]mapping 2015'!$A:$B,2,FALSE),VLOOKUP($G1107,'[1]mapping 2015'!$A:$B,2,FALSE))))</f>
        <v>non comm</v>
      </c>
      <c r="W1107" s="37">
        <f>IF(OR(V1107="non comm",V1107="nil",J1107=0),0,IF(V1107="SBM 2.1 IIPS",J1107*VLOOKUP(N1107,'[2]NGP%'!$C:$D,2,FALSE),J1107*SUMIFS('[2]NGP%'!$D:$D,'[2]NGP%'!$A:$A,V1107,'[2]NGP%'!$B:$B,AA1107)))</f>
        <v>0</v>
      </c>
      <c r="X1107" s="37">
        <f>IF(OR(V1107="non comm",V1107="nil",J1107=0),0,IF(V1107="SBM 2.1 IIPS",J1107*VLOOKUP(N1107,'[2]NGP%'!$C:$E,3,FALSE),J1107*SUMIFS('[2]NGP%'!$E:$E,'[2]NGP%'!$A:$A,V1107,'[2]NGP%'!$B:$B,AA1107)))</f>
        <v>0</v>
      </c>
      <c r="Y1107" s="32"/>
      <c r="Z1107" s="54" t="str">
        <f>IF(MID(H1107,1,4)="Item","Nil",IF(G1107="contract_cover",VLOOKUP(I1107,'svc type'!C:D,2,FALSE),VLOOKUP(G1107,'svc type'!A:D,4,FALSE)))</f>
        <v>IIPS</v>
      </c>
      <c r="AA1107" s="4" t="str">
        <f>IF(B1107="","",VLOOKUP(B1107,Sector!C:D,2,FALSE))</f>
        <v>OTH</v>
      </c>
      <c r="AB1107" s="4" t="str">
        <f t="shared" si="35"/>
        <v>TCU-WS</v>
      </c>
      <c r="AC1107" s="4"/>
      <c r="AD1107" s="4"/>
      <c r="AE1107" s="4"/>
      <c r="AF1107" s="4"/>
      <c r="AG1107" s="4"/>
    </row>
    <row r="1108" spans="1:33" x14ac:dyDescent="0.25">
      <c r="A1108" s="57">
        <v>42257.441139120368</v>
      </c>
      <c r="B1108" s="32" t="s">
        <v>22</v>
      </c>
      <c r="C1108" s="32" t="s">
        <v>5384</v>
      </c>
      <c r="D1108" s="32" t="s">
        <v>5383</v>
      </c>
      <c r="E1108" s="32" t="s">
        <v>7107</v>
      </c>
      <c r="F1108" s="32" t="s">
        <v>7108</v>
      </c>
      <c r="G1108" s="32" t="s">
        <v>5385</v>
      </c>
      <c r="H1108" s="32" t="s">
        <v>5386</v>
      </c>
      <c r="I1108" s="32" t="s">
        <v>2006</v>
      </c>
      <c r="J1108" s="35">
        <v>0</v>
      </c>
      <c r="K1108" s="35">
        <v>95</v>
      </c>
      <c r="L1108" s="35">
        <v>0</v>
      </c>
      <c r="M1108" s="35">
        <v>0</v>
      </c>
      <c r="N1108" s="32" t="s">
        <v>19</v>
      </c>
      <c r="O1108" s="32" t="s">
        <v>24</v>
      </c>
      <c r="P1108" s="32">
        <v>1</v>
      </c>
      <c r="Q1108" s="32"/>
      <c r="R1108" s="39">
        <f t="shared" si="34"/>
        <v>1509</v>
      </c>
      <c r="S1108" s="5" t="s">
        <v>51</v>
      </c>
      <c r="T1108" s="5" t="s">
        <v>64</v>
      </c>
      <c r="U1108" s="2"/>
      <c r="V1108" s="2" t="str">
        <f>IF($J1108+$L1108=0,"nil",IF(OR($B1108="TCU-WS",$B1108=""),"non comm",IF(OR($G1108="contract_cover",$H1108="fixed price"),VLOOKUP($I1108,'[1]mapping 2015'!$A:$B,2,FALSE),VLOOKUP($G1108,'[1]mapping 2015'!$A:$B,2,FALSE))))</f>
        <v>nil</v>
      </c>
      <c r="W1108" s="37">
        <f>IF(OR(V1108="non comm",V1108="nil",J1108=0),0,IF(V1108="SBM 2.1 IIPS",J1108*VLOOKUP(N1108,'[2]NGP%'!$C:$D,2,FALSE),J1108*SUMIFS('[2]NGP%'!$D:$D,'[2]NGP%'!$A:$A,V1108,'[2]NGP%'!$B:$B,AA1108)))</f>
        <v>0</v>
      </c>
      <c r="X1108" s="37">
        <f>IF(OR(V1108="non comm",V1108="nil",J1108=0),0,IF(V1108="SBM 2.1 IIPS",J1108*VLOOKUP(N1108,'[2]NGP%'!$C:$E,3,FALSE),J1108*SUMIFS('[2]NGP%'!$E:$E,'[2]NGP%'!$A:$A,V1108,'[2]NGP%'!$B:$B,AA1108)))</f>
        <v>0</v>
      </c>
      <c r="Y1108" s="32"/>
      <c r="Z1108" s="54" t="str">
        <f>IF(MID(H1108,1,4)="Item","Nil",IF(G1108="contract_cover",VLOOKUP(I1108,'svc type'!C:D,2,FALSE),VLOOKUP(G1108,'svc type'!A:D,4,FALSE)))</f>
        <v>Part</v>
      </c>
      <c r="AA1108" s="4" t="str">
        <f>IF(B1108="","",VLOOKUP(B1108,Sector!C:D,2,FALSE))</f>
        <v>OTH</v>
      </c>
      <c r="AB1108" s="4" t="str">
        <f t="shared" si="35"/>
        <v>TCU-WS</v>
      </c>
      <c r="AC1108" s="4"/>
      <c r="AD1108" s="4"/>
      <c r="AE1108" s="4"/>
      <c r="AF1108" s="4"/>
      <c r="AG1108" s="4"/>
    </row>
    <row r="1109" spans="1:33" x14ac:dyDescent="0.25">
      <c r="A1109" s="57">
        <v>42257.441139120368</v>
      </c>
      <c r="B1109" s="32" t="s">
        <v>22</v>
      </c>
      <c r="C1109" s="32" t="s">
        <v>5384</v>
      </c>
      <c r="D1109" s="32" t="s">
        <v>5383</v>
      </c>
      <c r="E1109" s="32" t="s">
        <v>7107</v>
      </c>
      <c r="F1109" s="32" t="s">
        <v>7108</v>
      </c>
      <c r="G1109" s="32" t="s">
        <v>35</v>
      </c>
      <c r="H1109" s="32" t="s">
        <v>38</v>
      </c>
      <c r="I1109" s="32" t="s">
        <v>2006</v>
      </c>
      <c r="J1109" s="35">
        <v>0</v>
      </c>
      <c r="K1109" s="35">
        <v>0</v>
      </c>
      <c r="L1109" s="35">
        <v>0</v>
      </c>
      <c r="M1109" s="35">
        <v>14.75</v>
      </c>
      <c r="N1109" s="32" t="s">
        <v>19</v>
      </c>
      <c r="O1109" s="32" t="s">
        <v>24</v>
      </c>
      <c r="P1109" s="32">
        <v>1</v>
      </c>
      <c r="Q1109" s="32"/>
      <c r="R1109" s="39">
        <f t="shared" si="34"/>
        <v>1509</v>
      </c>
      <c r="S1109" s="5" t="s">
        <v>51</v>
      </c>
      <c r="T1109" s="5" t="s">
        <v>64</v>
      </c>
      <c r="U1109" s="2"/>
      <c r="V1109" s="2" t="str">
        <f>IF($J1109+$L1109=0,"nil",IF(OR($B1109="TCU-WS",$B1109=""),"non comm",IF(OR($G1109="contract_cover",$H1109="fixed price"),VLOOKUP($I1109,'[1]mapping 2015'!$A:$B,2,FALSE),VLOOKUP($G1109,'[1]mapping 2015'!$A:$B,2,FALSE))))</f>
        <v>nil</v>
      </c>
      <c r="W1109" s="37">
        <f>IF(OR(V1109="non comm",V1109="nil",J1109=0),0,IF(V1109="SBM 2.1 IIPS",J1109*VLOOKUP(N1109,'[2]NGP%'!$C:$D,2,FALSE),J1109*SUMIFS('[2]NGP%'!$D:$D,'[2]NGP%'!$A:$A,V1109,'[2]NGP%'!$B:$B,AA1109)))</f>
        <v>0</v>
      </c>
      <c r="X1109" s="37">
        <f>IF(OR(V1109="non comm",V1109="nil",J1109=0),0,IF(V1109="SBM 2.1 IIPS",J1109*VLOOKUP(N1109,'[2]NGP%'!$C:$E,3,FALSE),J1109*SUMIFS('[2]NGP%'!$E:$E,'[2]NGP%'!$A:$A,V1109,'[2]NGP%'!$B:$B,AA1109)))</f>
        <v>0</v>
      </c>
      <c r="Y1109" s="32"/>
      <c r="Z1109" s="54" t="str">
        <f>IF(MID(H1109,1,4)="Item","Nil",IF(G1109="contract_cover",VLOOKUP(I1109,'svc type'!C:D,2,FALSE),VLOOKUP(G1109,'svc type'!A:D,4,FALSE)))</f>
        <v>Exp</v>
      </c>
      <c r="AA1109" s="4" t="str">
        <f>IF(B1109="","",VLOOKUP(B1109,Sector!C:D,2,FALSE))</f>
        <v>OTH</v>
      </c>
      <c r="AB1109" s="4" t="str">
        <f t="shared" si="35"/>
        <v>TCU-WS</v>
      </c>
      <c r="AC1109" s="4"/>
      <c r="AD1109" s="4"/>
      <c r="AE1109" s="4"/>
      <c r="AF1109" s="4"/>
      <c r="AG1109" s="4"/>
    </row>
    <row r="1110" spans="1:33" x14ac:dyDescent="0.25">
      <c r="A1110" s="57">
        <v>42257.44216327546</v>
      </c>
      <c r="B1110" s="32" t="s">
        <v>22</v>
      </c>
      <c r="C1110" s="32" t="s">
        <v>784</v>
      </c>
      <c r="D1110" s="32" t="s">
        <v>783</v>
      </c>
      <c r="E1110" s="32" t="s">
        <v>7109</v>
      </c>
      <c r="F1110" s="32" t="s">
        <v>7110</v>
      </c>
      <c r="G1110" s="32" t="s">
        <v>25</v>
      </c>
      <c r="H1110" s="32" t="s">
        <v>26</v>
      </c>
      <c r="I1110" s="32" t="s">
        <v>2006</v>
      </c>
      <c r="J1110" s="35">
        <v>0</v>
      </c>
      <c r="K1110" s="35">
        <v>0</v>
      </c>
      <c r="L1110" s="35">
        <v>0</v>
      </c>
      <c r="M1110" s="35">
        <v>0</v>
      </c>
      <c r="N1110" s="32" t="s">
        <v>19</v>
      </c>
      <c r="O1110" s="32" t="s">
        <v>24</v>
      </c>
      <c r="P1110" s="32">
        <v>1.25</v>
      </c>
      <c r="Q1110" s="32"/>
      <c r="R1110" s="39">
        <f t="shared" si="34"/>
        <v>1509</v>
      </c>
      <c r="S1110" s="5" t="s">
        <v>51</v>
      </c>
      <c r="T1110" s="5" t="s">
        <v>64</v>
      </c>
      <c r="U1110" s="2"/>
      <c r="V1110" s="2" t="str">
        <f>IF($J1110+$L1110=0,"nil",IF(OR($B1110="TCU-WS",$B1110=""),"non comm",IF(OR($G1110="contract_cover",$H1110="fixed price"),VLOOKUP($I1110,'[1]mapping 2015'!$A:$B,2,FALSE),VLOOKUP($G1110,'[1]mapping 2015'!$A:$B,2,FALSE))))</f>
        <v>nil</v>
      </c>
      <c r="W1110" s="37">
        <f>IF(OR(V1110="non comm",V1110="nil",J1110=0),0,IF(V1110="SBM 2.1 IIPS",J1110*VLOOKUP(N1110,'[2]NGP%'!$C:$D,2,FALSE),J1110*SUMIFS('[2]NGP%'!$D:$D,'[2]NGP%'!$A:$A,V1110,'[2]NGP%'!$B:$B,AA1110)))</f>
        <v>0</v>
      </c>
      <c r="X1110" s="37">
        <f>IF(OR(V1110="non comm",V1110="nil",J1110=0),0,IF(V1110="SBM 2.1 IIPS",J1110*VLOOKUP(N1110,'[2]NGP%'!$C:$E,3,FALSE),J1110*SUMIFS('[2]NGP%'!$E:$E,'[2]NGP%'!$A:$A,V1110,'[2]NGP%'!$B:$B,AA1110)))</f>
        <v>0</v>
      </c>
      <c r="Y1110" s="32"/>
      <c r="Z1110" s="54" t="str">
        <f>IF(MID(H1110,1,4)="Item","Nil",IF(G1110="contract_cover",VLOOKUP(I1110,'svc type'!C:D,2,FALSE),VLOOKUP(G1110,'svc type'!A:D,4,FALSE)))</f>
        <v>IIPS</v>
      </c>
      <c r="AA1110" s="4" t="str">
        <f>IF(B1110="","",VLOOKUP(B1110,Sector!C:D,2,FALSE))</f>
        <v>OTH</v>
      </c>
      <c r="AB1110" s="4" t="str">
        <f t="shared" si="35"/>
        <v>TCU-WS</v>
      </c>
      <c r="AC1110" s="4"/>
      <c r="AD1110" s="4"/>
      <c r="AE1110" s="4"/>
      <c r="AF1110" s="4"/>
      <c r="AG1110" s="4"/>
    </row>
    <row r="1111" spans="1:33" x14ac:dyDescent="0.25">
      <c r="A1111" s="57">
        <v>42257.44216327546</v>
      </c>
      <c r="B1111" s="32" t="s">
        <v>22</v>
      </c>
      <c r="C1111" s="32" t="s">
        <v>784</v>
      </c>
      <c r="D1111" s="32" t="s">
        <v>783</v>
      </c>
      <c r="E1111" s="32" t="s">
        <v>7109</v>
      </c>
      <c r="F1111" s="32" t="s">
        <v>7110</v>
      </c>
      <c r="G1111" s="32" t="s">
        <v>1240</v>
      </c>
      <c r="H1111" s="32" t="s">
        <v>1241</v>
      </c>
      <c r="I1111" s="32" t="s">
        <v>2006</v>
      </c>
      <c r="J1111" s="35">
        <v>0</v>
      </c>
      <c r="K1111" s="35">
        <v>253.33</v>
      </c>
      <c r="L1111" s="35">
        <v>0</v>
      </c>
      <c r="M1111" s="35">
        <v>0</v>
      </c>
      <c r="N1111" s="32" t="s">
        <v>19</v>
      </c>
      <c r="O1111" s="32" t="s">
        <v>24</v>
      </c>
      <c r="P1111" s="32">
        <v>1</v>
      </c>
      <c r="Q1111" s="32"/>
      <c r="R1111" s="39">
        <f t="shared" si="34"/>
        <v>1509</v>
      </c>
      <c r="S1111" s="5" t="s">
        <v>51</v>
      </c>
      <c r="T1111" s="5" t="s">
        <v>64</v>
      </c>
      <c r="U1111" s="2"/>
      <c r="V1111" s="2" t="str">
        <f>IF($J1111+$L1111=0,"nil",IF(OR($B1111="TCU-WS",$B1111=""),"non comm",IF(OR($G1111="contract_cover",$H1111="fixed price"),VLOOKUP($I1111,'[1]mapping 2015'!$A:$B,2,FALSE),VLOOKUP($G1111,'[1]mapping 2015'!$A:$B,2,FALSE))))</f>
        <v>nil</v>
      </c>
      <c r="W1111" s="37">
        <f>IF(OR(V1111="non comm",V1111="nil",J1111=0),0,IF(V1111="SBM 2.1 IIPS",J1111*VLOOKUP(N1111,'[2]NGP%'!$C:$D,2,FALSE),J1111*SUMIFS('[2]NGP%'!$D:$D,'[2]NGP%'!$A:$A,V1111,'[2]NGP%'!$B:$B,AA1111)))</f>
        <v>0</v>
      </c>
      <c r="X1111" s="37">
        <f>IF(OR(V1111="non comm",V1111="nil",J1111=0),0,IF(V1111="SBM 2.1 IIPS",J1111*VLOOKUP(N1111,'[2]NGP%'!$C:$E,3,FALSE),J1111*SUMIFS('[2]NGP%'!$E:$E,'[2]NGP%'!$A:$A,V1111,'[2]NGP%'!$B:$B,AA1111)))</f>
        <v>0</v>
      </c>
      <c r="Y1111" s="32"/>
      <c r="Z1111" s="54" t="str">
        <f>IF(MID(H1111,1,4)="Item","Nil",IF(G1111="contract_cover",VLOOKUP(I1111,'svc type'!C:D,2,FALSE),VLOOKUP(G1111,'svc type'!A:D,4,FALSE)))</f>
        <v>Part</v>
      </c>
      <c r="AA1111" s="4" t="str">
        <f>IF(B1111="","",VLOOKUP(B1111,Sector!C:D,2,FALSE))</f>
        <v>OTH</v>
      </c>
      <c r="AB1111" s="4" t="str">
        <f t="shared" si="35"/>
        <v>TCU-WS</v>
      </c>
      <c r="AC1111" s="4"/>
      <c r="AD1111" s="4"/>
      <c r="AE1111" s="4"/>
      <c r="AF1111" s="4"/>
      <c r="AG1111" s="4"/>
    </row>
    <row r="1112" spans="1:33" x14ac:dyDescent="0.25">
      <c r="A1112" s="57">
        <v>42257.44216327546</v>
      </c>
      <c r="B1112" s="32" t="s">
        <v>22</v>
      </c>
      <c r="C1112" s="32" t="s">
        <v>784</v>
      </c>
      <c r="D1112" s="32" t="s">
        <v>783</v>
      </c>
      <c r="E1112" s="32" t="s">
        <v>7109</v>
      </c>
      <c r="F1112" s="32" t="s">
        <v>7110</v>
      </c>
      <c r="G1112" s="32" t="s">
        <v>35</v>
      </c>
      <c r="H1112" s="32" t="s">
        <v>38</v>
      </c>
      <c r="I1112" s="32" t="s">
        <v>2006</v>
      </c>
      <c r="J1112" s="35">
        <v>0</v>
      </c>
      <c r="K1112" s="35">
        <v>0</v>
      </c>
      <c r="L1112" s="35">
        <v>0</v>
      </c>
      <c r="M1112" s="35">
        <v>24.8</v>
      </c>
      <c r="N1112" s="32" t="s">
        <v>19</v>
      </c>
      <c r="O1112" s="32" t="s">
        <v>24</v>
      </c>
      <c r="P1112" s="32">
        <v>1</v>
      </c>
      <c r="Q1112" s="32"/>
      <c r="R1112" s="39">
        <f t="shared" si="34"/>
        <v>1509</v>
      </c>
      <c r="S1112" s="5" t="s">
        <v>51</v>
      </c>
      <c r="T1112" s="5" t="s">
        <v>64</v>
      </c>
      <c r="U1112" s="2"/>
      <c r="V1112" s="2" t="str">
        <f>IF($J1112+$L1112=0,"nil",IF(OR($B1112="TCU-WS",$B1112=""),"non comm",IF(OR($G1112="contract_cover",$H1112="fixed price"),VLOOKUP($I1112,'[1]mapping 2015'!$A:$B,2,FALSE),VLOOKUP($G1112,'[1]mapping 2015'!$A:$B,2,FALSE))))</f>
        <v>nil</v>
      </c>
      <c r="W1112" s="37">
        <f>IF(OR(V1112="non comm",V1112="nil",J1112=0),0,IF(V1112="SBM 2.1 IIPS",J1112*VLOOKUP(N1112,'[2]NGP%'!$C:$D,2,FALSE),J1112*SUMIFS('[2]NGP%'!$D:$D,'[2]NGP%'!$A:$A,V1112,'[2]NGP%'!$B:$B,AA1112)))</f>
        <v>0</v>
      </c>
      <c r="X1112" s="37">
        <f>IF(OR(V1112="non comm",V1112="nil",J1112=0),0,IF(V1112="SBM 2.1 IIPS",J1112*VLOOKUP(N1112,'[2]NGP%'!$C:$E,3,FALSE),J1112*SUMIFS('[2]NGP%'!$E:$E,'[2]NGP%'!$A:$A,V1112,'[2]NGP%'!$B:$B,AA1112)))</f>
        <v>0</v>
      </c>
      <c r="Y1112" s="32"/>
      <c r="Z1112" s="54" t="str">
        <f>IF(MID(H1112,1,4)="Item","Nil",IF(G1112="contract_cover",VLOOKUP(I1112,'svc type'!C:D,2,FALSE),VLOOKUP(G1112,'svc type'!A:D,4,FALSE)))</f>
        <v>Exp</v>
      </c>
      <c r="AA1112" s="4" t="str">
        <f>IF(B1112="","",VLOOKUP(B1112,Sector!C:D,2,FALSE))</f>
        <v>OTH</v>
      </c>
      <c r="AB1112" s="4" t="str">
        <f t="shared" si="35"/>
        <v>TCU-WS</v>
      </c>
      <c r="AC1112" s="4"/>
      <c r="AD1112" s="4"/>
      <c r="AE1112" s="4"/>
      <c r="AF1112" s="4"/>
      <c r="AG1112" s="4"/>
    </row>
    <row r="1113" spans="1:33" x14ac:dyDescent="0.25">
      <c r="A1113" s="57">
        <v>42257.44216327546</v>
      </c>
      <c r="B1113" s="32" t="s">
        <v>22</v>
      </c>
      <c r="C1113" s="32" t="s">
        <v>784</v>
      </c>
      <c r="D1113" s="32" t="s">
        <v>783</v>
      </c>
      <c r="E1113" s="32" t="s">
        <v>7109</v>
      </c>
      <c r="F1113" s="32" t="s">
        <v>7110</v>
      </c>
      <c r="G1113" s="32" t="s">
        <v>35</v>
      </c>
      <c r="H1113" s="32" t="s">
        <v>38</v>
      </c>
      <c r="I1113" s="32" t="s">
        <v>2006</v>
      </c>
      <c r="J1113" s="35">
        <v>0</v>
      </c>
      <c r="K1113" s="35">
        <v>0</v>
      </c>
      <c r="L1113" s="35">
        <v>0</v>
      </c>
      <c r="M1113" s="35">
        <v>19.5</v>
      </c>
      <c r="N1113" s="32" t="s">
        <v>19</v>
      </c>
      <c r="O1113" s="32" t="s">
        <v>24</v>
      </c>
      <c r="P1113" s="32">
        <v>1</v>
      </c>
      <c r="Q1113" s="32"/>
      <c r="R1113" s="39">
        <f t="shared" si="34"/>
        <v>1509</v>
      </c>
      <c r="S1113" s="5" t="s">
        <v>51</v>
      </c>
      <c r="T1113" s="5" t="s">
        <v>64</v>
      </c>
      <c r="U1113" s="2"/>
      <c r="V1113" s="2" t="str">
        <f>IF($J1113+$L1113=0,"nil",IF(OR($B1113="TCU-WS",$B1113=""),"non comm",IF(OR($G1113="contract_cover",$H1113="fixed price"),VLOOKUP($I1113,'[1]mapping 2015'!$A:$B,2,FALSE),VLOOKUP($G1113,'[1]mapping 2015'!$A:$B,2,FALSE))))</f>
        <v>nil</v>
      </c>
      <c r="W1113" s="37">
        <f>IF(OR(V1113="non comm",V1113="nil",J1113=0),0,IF(V1113="SBM 2.1 IIPS",J1113*VLOOKUP(N1113,'[2]NGP%'!$C:$D,2,FALSE),J1113*SUMIFS('[2]NGP%'!$D:$D,'[2]NGP%'!$A:$A,V1113,'[2]NGP%'!$B:$B,AA1113)))</f>
        <v>0</v>
      </c>
      <c r="X1113" s="37">
        <f>IF(OR(V1113="non comm",V1113="nil",J1113=0),0,IF(V1113="SBM 2.1 IIPS",J1113*VLOOKUP(N1113,'[2]NGP%'!$C:$E,3,FALSE),J1113*SUMIFS('[2]NGP%'!$E:$E,'[2]NGP%'!$A:$A,V1113,'[2]NGP%'!$B:$B,AA1113)))</f>
        <v>0</v>
      </c>
      <c r="Y1113" s="32"/>
      <c r="Z1113" s="54" t="str">
        <f>IF(MID(H1113,1,4)="Item","Nil",IF(G1113="contract_cover",VLOOKUP(I1113,'svc type'!C:D,2,FALSE),VLOOKUP(G1113,'svc type'!A:D,4,FALSE)))</f>
        <v>Exp</v>
      </c>
      <c r="AA1113" s="4" t="str">
        <f>IF(B1113="","",VLOOKUP(B1113,Sector!C:D,2,FALSE))</f>
        <v>OTH</v>
      </c>
      <c r="AB1113" s="4" t="str">
        <f t="shared" si="35"/>
        <v>TCU-WS</v>
      </c>
      <c r="AC1113" s="4"/>
      <c r="AD1113" s="4"/>
      <c r="AE1113" s="4"/>
      <c r="AF1113" s="4"/>
      <c r="AG1113" s="4"/>
    </row>
    <row r="1114" spans="1:33" x14ac:dyDescent="0.25">
      <c r="A1114" s="57">
        <v>42257.444117326391</v>
      </c>
      <c r="B1114" s="32" t="s">
        <v>22</v>
      </c>
      <c r="C1114" s="32" t="s">
        <v>78</v>
      </c>
      <c r="D1114" s="32" t="s">
        <v>77</v>
      </c>
      <c r="E1114" s="32" t="s">
        <v>7111</v>
      </c>
      <c r="F1114" s="32" t="s">
        <v>7112</v>
      </c>
      <c r="G1114" s="32" t="s">
        <v>25</v>
      </c>
      <c r="H1114" s="32" t="s">
        <v>26</v>
      </c>
      <c r="I1114" s="32" t="s">
        <v>2006</v>
      </c>
      <c r="J1114" s="35">
        <v>0</v>
      </c>
      <c r="K1114" s="35">
        <v>0</v>
      </c>
      <c r="L1114" s="35">
        <v>0</v>
      </c>
      <c r="M1114" s="35">
        <v>0</v>
      </c>
      <c r="N1114" s="32" t="s">
        <v>19</v>
      </c>
      <c r="O1114" s="32" t="s">
        <v>24</v>
      </c>
      <c r="P1114" s="32">
        <v>1</v>
      </c>
      <c r="Q1114" s="32"/>
      <c r="R1114" s="39">
        <f t="shared" si="34"/>
        <v>1509</v>
      </c>
      <c r="S1114" s="5" t="s">
        <v>51</v>
      </c>
      <c r="T1114" s="5" t="s">
        <v>64</v>
      </c>
      <c r="U1114" s="2"/>
      <c r="V1114" s="2" t="str">
        <f>IF($J1114+$L1114=0,"nil",IF(OR($B1114="TCU-WS",$B1114=""),"non comm",IF(OR($G1114="contract_cover",$H1114="fixed price"),VLOOKUP($I1114,'[1]mapping 2015'!$A:$B,2,FALSE),VLOOKUP($G1114,'[1]mapping 2015'!$A:$B,2,FALSE))))</f>
        <v>nil</v>
      </c>
      <c r="W1114" s="37">
        <f>IF(OR(V1114="non comm",V1114="nil",J1114=0),0,IF(V1114="SBM 2.1 IIPS",J1114*VLOOKUP(N1114,'[2]NGP%'!$C:$D,2,FALSE),J1114*SUMIFS('[2]NGP%'!$D:$D,'[2]NGP%'!$A:$A,V1114,'[2]NGP%'!$B:$B,AA1114)))</f>
        <v>0</v>
      </c>
      <c r="X1114" s="37">
        <f>IF(OR(V1114="non comm",V1114="nil",J1114=0),0,IF(V1114="SBM 2.1 IIPS",J1114*VLOOKUP(N1114,'[2]NGP%'!$C:$E,3,FALSE),J1114*SUMIFS('[2]NGP%'!$E:$E,'[2]NGP%'!$A:$A,V1114,'[2]NGP%'!$B:$B,AA1114)))</f>
        <v>0</v>
      </c>
      <c r="Y1114" s="32"/>
      <c r="Z1114" s="54" t="str">
        <f>IF(MID(H1114,1,4)="Item","Nil",IF(G1114="contract_cover",VLOOKUP(I1114,'svc type'!C:D,2,FALSE),VLOOKUP(G1114,'svc type'!A:D,4,FALSE)))</f>
        <v>IIPS</v>
      </c>
      <c r="AA1114" s="4" t="str">
        <f>IF(B1114="","",VLOOKUP(B1114,Sector!C:D,2,FALSE))</f>
        <v>OTH</v>
      </c>
      <c r="AB1114" s="4" t="str">
        <f t="shared" si="35"/>
        <v>TCU-WS</v>
      </c>
      <c r="AC1114" s="4"/>
      <c r="AD1114" s="4"/>
      <c r="AE1114" s="4"/>
      <c r="AF1114" s="4"/>
      <c r="AG1114" s="4"/>
    </row>
    <row r="1115" spans="1:33" x14ac:dyDescent="0.25">
      <c r="A1115" s="57">
        <v>42257.444117326391</v>
      </c>
      <c r="B1115" s="32" t="s">
        <v>22</v>
      </c>
      <c r="C1115" s="32" t="s">
        <v>78</v>
      </c>
      <c r="D1115" s="32" t="s">
        <v>77</v>
      </c>
      <c r="E1115" s="32" t="s">
        <v>7111</v>
      </c>
      <c r="F1115" s="32" t="s">
        <v>7112</v>
      </c>
      <c r="G1115" s="32" t="s">
        <v>7113</v>
      </c>
      <c r="H1115" s="32" t="s">
        <v>7114</v>
      </c>
      <c r="I1115" s="32" t="s">
        <v>2006</v>
      </c>
      <c r="J1115" s="35">
        <v>0</v>
      </c>
      <c r="K1115" s="35">
        <v>0</v>
      </c>
      <c r="L1115" s="35">
        <v>0</v>
      </c>
      <c r="M1115" s="35">
        <v>0</v>
      </c>
      <c r="N1115" s="32" t="s">
        <v>19</v>
      </c>
      <c r="O1115" s="32" t="s">
        <v>24</v>
      </c>
      <c r="P1115" s="32">
        <v>1</v>
      </c>
      <c r="Q1115" s="32"/>
      <c r="R1115" s="39">
        <f t="shared" si="34"/>
        <v>1509</v>
      </c>
      <c r="S1115" s="5" t="s">
        <v>51</v>
      </c>
      <c r="T1115" s="5" t="s">
        <v>64</v>
      </c>
      <c r="U1115" s="2"/>
      <c r="V1115" s="2" t="str">
        <f>IF($J1115+$L1115=0,"nil",IF(OR($B1115="TCU-WS",$B1115=""),"non comm",IF(OR($G1115="contract_cover",$H1115="fixed price"),VLOOKUP($I1115,'[1]mapping 2015'!$A:$B,2,FALSE),VLOOKUP($G1115,'[1]mapping 2015'!$A:$B,2,FALSE))))</f>
        <v>nil</v>
      </c>
      <c r="W1115" s="37">
        <f>IF(OR(V1115="non comm",V1115="nil",J1115=0),0,IF(V1115="SBM 2.1 IIPS",J1115*VLOOKUP(N1115,'[2]NGP%'!$C:$D,2,FALSE),J1115*SUMIFS('[2]NGP%'!$D:$D,'[2]NGP%'!$A:$A,V1115,'[2]NGP%'!$B:$B,AA1115)))</f>
        <v>0</v>
      </c>
      <c r="X1115" s="37">
        <f>IF(OR(V1115="non comm",V1115="nil",J1115=0),0,IF(V1115="SBM 2.1 IIPS",J1115*VLOOKUP(N1115,'[2]NGP%'!$C:$E,3,FALSE),J1115*SUMIFS('[2]NGP%'!$E:$E,'[2]NGP%'!$A:$A,V1115,'[2]NGP%'!$B:$B,AA1115)))</f>
        <v>0</v>
      </c>
      <c r="Y1115" s="32"/>
      <c r="Z1115" s="54" t="str">
        <f>IF(MID(H1115,1,4)="Item","Nil",IF(G1115="contract_cover",VLOOKUP(I1115,'svc type'!C:D,2,FALSE),VLOOKUP(G1115,'svc type'!A:D,4,FALSE)))</f>
        <v>Part</v>
      </c>
      <c r="AA1115" s="4" t="str">
        <f>IF(B1115="","",VLOOKUP(B1115,Sector!C:D,2,FALSE))</f>
        <v>OTH</v>
      </c>
      <c r="AB1115" s="4" t="str">
        <f t="shared" si="35"/>
        <v>TCU-WS</v>
      </c>
      <c r="AC1115" s="4"/>
      <c r="AD1115" s="4"/>
      <c r="AE1115" s="4"/>
      <c r="AF1115" s="4"/>
      <c r="AG1115" s="4"/>
    </row>
    <row r="1116" spans="1:33" x14ac:dyDescent="0.25">
      <c r="A1116" s="57">
        <v>42257.444117326391</v>
      </c>
      <c r="B1116" s="32" t="s">
        <v>22</v>
      </c>
      <c r="C1116" s="32" t="s">
        <v>78</v>
      </c>
      <c r="D1116" s="32" t="s">
        <v>77</v>
      </c>
      <c r="E1116" s="32" t="s">
        <v>7111</v>
      </c>
      <c r="F1116" s="32" t="s">
        <v>7112</v>
      </c>
      <c r="G1116" s="32" t="s">
        <v>35</v>
      </c>
      <c r="H1116" s="32" t="s">
        <v>38</v>
      </c>
      <c r="I1116" s="32" t="s">
        <v>2006</v>
      </c>
      <c r="J1116" s="35">
        <v>0</v>
      </c>
      <c r="K1116" s="35">
        <v>0</v>
      </c>
      <c r="L1116" s="35">
        <v>0</v>
      </c>
      <c r="M1116" s="35">
        <v>11.7</v>
      </c>
      <c r="N1116" s="32" t="s">
        <v>19</v>
      </c>
      <c r="O1116" s="32" t="s">
        <v>24</v>
      </c>
      <c r="P1116" s="32">
        <v>1</v>
      </c>
      <c r="Q1116" s="32"/>
      <c r="R1116" s="39">
        <f t="shared" si="34"/>
        <v>1509</v>
      </c>
      <c r="S1116" s="5" t="s">
        <v>51</v>
      </c>
      <c r="T1116" s="5" t="s">
        <v>64</v>
      </c>
      <c r="U1116" s="2"/>
      <c r="V1116" s="2" t="str">
        <f>IF($J1116+$L1116=0,"nil",IF(OR($B1116="TCU-WS",$B1116=""),"non comm",IF(OR($G1116="contract_cover",$H1116="fixed price"),VLOOKUP($I1116,'[1]mapping 2015'!$A:$B,2,FALSE),VLOOKUP($G1116,'[1]mapping 2015'!$A:$B,2,FALSE))))</f>
        <v>nil</v>
      </c>
      <c r="W1116" s="37">
        <f>IF(OR(V1116="non comm",V1116="nil",J1116=0),0,IF(V1116="SBM 2.1 IIPS",J1116*VLOOKUP(N1116,'[2]NGP%'!$C:$D,2,FALSE),J1116*SUMIFS('[2]NGP%'!$D:$D,'[2]NGP%'!$A:$A,V1116,'[2]NGP%'!$B:$B,AA1116)))</f>
        <v>0</v>
      </c>
      <c r="X1116" s="37">
        <f>IF(OR(V1116="non comm",V1116="nil",J1116=0),0,IF(V1116="SBM 2.1 IIPS",J1116*VLOOKUP(N1116,'[2]NGP%'!$C:$E,3,FALSE),J1116*SUMIFS('[2]NGP%'!$E:$E,'[2]NGP%'!$A:$A,V1116,'[2]NGP%'!$B:$B,AA1116)))</f>
        <v>0</v>
      </c>
      <c r="Y1116" s="32"/>
      <c r="Z1116" s="54" t="str">
        <f>IF(MID(H1116,1,4)="Item","Nil",IF(G1116="contract_cover",VLOOKUP(I1116,'svc type'!C:D,2,FALSE),VLOOKUP(G1116,'svc type'!A:D,4,FALSE)))</f>
        <v>Exp</v>
      </c>
      <c r="AA1116" s="4" t="str">
        <f>IF(B1116="","",VLOOKUP(B1116,Sector!C:D,2,FALSE))</f>
        <v>OTH</v>
      </c>
      <c r="AB1116" s="4" t="str">
        <f t="shared" si="35"/>
        <v>TCU-WS</v>
      </c>
      <c r="AC1116" s="4"/>
      <c r="AD1116" s="4"/>
      <c r="AE1116" s="4"/>
      <c r="AF1116" s="4"/>
      <c r="AG1116" s="4"/>
    </row>
    <row r="1117" spans="1:33" x14ac:dyDescent="0.25">
      <c r="A1117" s="57">
        <v>42257.444598576389</v>
      </c>
      <c r="B1117" s="32" t="s">
        <v>284</v>
      </c>
      <c r="C1117" s="32" t="s">
        <v>7101</v>
      </c>
      <c r="D1117" s="32" t="s">
        <v>7102</v>
      </c>
      <c r="E1117" s="32" t="s">
        <v>7115</v>
      </c>
      <c r="F1117" s="32" t="s">
        <v>7116</v>
      </c>
      <c r="G1117" s="32" t="s">
        <v>15</v>
      </c>
      <c r="H1117" s="32" t="s">
        <v>16</v>
      </c>
      <c r="I1117" s="32" t="s">
        <v>263</v>
      </c>
      <c r="J1117" s="35">
        <v>4184.5</v>
      </c>
      <c r="K1117" s="35">
        <v>0</v>
      </c>
      <c r="L1117" s="35">
        <v>0</v>
      </c>
      <c r="M1117" s="35">
        <v>0</v>
      </c>
      <c r="N1117" s="32" t="s">
        <v>17</v>
      </c>
      <c r="O1117" s="32" t="s">
        <v>18</v>
      </c>
      <c r="P1117" s="32">
        <v>1</v>
      </c>
      <c r="Q1117" s="32" t="s">
        <v>7105</v>
      </c>
      <c r="R1117" s="39">
        <f t="shared" si="34"/>
        <v>1509</v>
      </c>
      <c r="S1117" s="5" t="s">
        <v>51</v>
      </c>
      <c r="T1117" s="5" t="s">
        <v>64</v>
      </c>
      <c r="U1117" s="2"/>
      <c r="V1117" s="2" t="str">
        <f>IF($J1117+$L1117=0,"nil",IF(OR($B1117="TCU-WS",$B1117=""),"non comm",IF(OR($G1117="contract_cover",$H1117="fixed price"),VLOOKUP($I1117,'[1]mapping 2015'!$A:$B,2,FALSE),VLOOKUP($G1117,'[1]mapping 2015'!$A:$B,2,FALSE))))</f>
        <v>SBM 2.3 SMA</v>
      </c>
      <c r="W1117" s="37">
        <f>IF(OR(V1117="non comm",V1117="nil",J1117=0),0,IF(V1117="SBM 2.1 IIPS",J1117*VLOOKUP(N1117,'[2]NGP%'!$C:$D,2,FALSE),J1117*SUMIFS('[2]NGP%'!$D:$D,'[2]NGP%'!$A:$A,V1117,'[2]NGP%'!$B:$B,AA1117)))</f>
        <v>1883.0250000000001</v>
      </c>
      <c r="X1117" s="37">
        <f>IF(OR(V1117="non comm",V1117="nil",J1117=0),0,IF(V1117="SBM 2.1 IIPS",J1117*VLOOKUP(N1117,'[2]NGP%'!$C:$E,3,FALSE),J1117*SUMIFS('[2]NGP%'!$E:$E,'[2]NGP%'!$A:$A,V1117,'[2]NGP%'!$B:$B,AA1117)))</f>
        <v>1883.0250000000001</v>
      </c>
      <c r="Y1117" s="32"/>
      <c r="Z1117" s="54" t="str">
        <f>IF(MID(H1117,1,4)="Item","Nil",IF(G1117="contract_cover",VLOOKUP(I1117,'svc type'!C:D,2,FALSE),VLOOKUP(G1117,'svc type'!A:D,4,FALSE)))</f>
        <v>SMA</v>
      </c>
      <c r="AA1117" s="4" t="str">
        <f>IF(B1117="","",VLOOKUP(B1117,Sector!C:D,2,FALSE))</f>
        <v>COM</v>
      </c>
      <c r="AB1117" s="4" t="str">
        <f t="shared" si="35"/>
        <v>kermann.luo</v>
      </c>
      <c r="AC1117" s="4"/>
      <c r="AD1117" s="4"/>
      <c r="AE1117" s="4"/>
      <c r="AF1117" s="4"/>
      <c r="AG1117" s="4"/>
    </row>
    <row r="1118" spans="1:33" x14ac:dyDescent="0.25">
      <c r="A1118" s="57">
        <v>42257.446341435185</v>
      </c>
      <c r="B1118" s="32"/>
      <c r="C1118" s="32" t="s">
        <v>47</v>
      </c>
      <c r="D1118" s="32" t="s">
        <v>48</v>
      </c>
      <c r="E1118" s="32" t="s">
        <v>7117</v>
      </c>
      <c r="F1118" s="32" t="s">
        <v>7118</v>
      </c>
      <c r="G1118" s="32" t="s">
        <v>58</v>
      </c>
      <c r="H1118" s="32" t="s">
        <v>59</v>
      </c>
      <c r="I1118" s="32" t="s">
        <v>2006</v>
      </c>
      <c r="J1118" s="35">
        <v>0</v>
      </c>
      <c r="K1118" s="35">
        <v>0</v>
      </c>
      <c r="L1118" s="35">
        <v>0</v>
      </c>
      <c r="M1118" s="35">
        <v>0</v>
      </c>
      <c r="N1118" s="32" t="s">
        <v>19</v>
      </c>
      <c r="O1118" s="32" t="s">
        <v>32</v>
      </c>
      <c r="P1118" s="32">
        <v>3</v>
      </c>
      <c r="Q1118" s="32"/>
      <c r="R1118" s="39">
        <f t="shared" si="34"/>
        <v>1509</v>
      </c>
      <c r="S1118" s="5" t="s">
        <v>51</v>
      </c>
      <c r="T1118" s="5" t="s">
        <v>64</v>
      </c>
      <c r="U1118" s="2"/>
      <c r="V1118" s="2" t="str">
        <f>IF($J1118+$L1118=0,"nil",IF(OR($B1118="TCU-WS",$B1118=""),"non comm",IF(OR($G1118="contract_cover",$H1118="fixed price"),VLOOKUP($I1118,'[1]mapping 2015'!$A:$B,2,FALSE),VLOOKUP($G1118,'[1]mapping 2015'!$A:$B,2,FALSE))))</f>
        <v>nil</v>
      </c>
      <c r="W1118" s="37">
        <f>IF(OR(V1118="non comm",V1118="nil",J1118=0),0,IF(V1118="SBM 2.1 IIPS",J1118*VLOOKUP(N1118,'[2]NGP%'!$C:$D,2,FALSE),J1118*SUMIFS('[2]NGP%'!$D:$D,'[2]NGP%'!$A:$A,V1118,'[2]NGP%'!$B:$B,AA1118)))</f>
        <v>0</v>
      </c>
      <c r="X1118" s="37">
        <f>IF(OR(V1118="non comm",V1118="nil",J1118=0),0,IF(V1118="SBM 2.1 IIPS",J1118*VLOOKUP(N1118,'[2]NGP%'!$C:$E,3,FALSE),J1118*SUMIFS('[2]NGP%'!$E:$E,'[2]NGP%'!$A:$A,V1118,'[2]NGP%'!$B:$B,AA1118)))</f>
        <v>0</v>
      </c>
      <c r="Y1118" s="32"/>
      <c r="Z1118" s="54" t="str">
        <f>IF(MID(H1118,1,4)="Item","Nil",IF(G1118="contract_cover",VLOOKUP(I1118,'svc type'!C:D,2,FALSE),VLOOKUP(G1118,'svc type'!A:D,4,FALSE)))</f>
        <v>SVC</v>
      </c>
      <c r="AA1118" s="4" t="str">
        <f>IF(B1118="","",VLOOKUP(B1118,Sector!C:D,2,FALSE))</f>
        <v/>
      </c>
      <c r="AB1118" s="4">
        <f t="shared" si="35"/>
        <v>0</v>
      </c>
      <c r="AC1118" s="4"/>
      <c r="AD1118" s="4"/>
      <c r="AE1118" s="4"/>
      <c r="AF1118" s="4"/>
      <c r="AG1118" s="4"/>
    </row>
    <row r="1119" spans="1:33" x14ac:dyDescent="0.25">
      <c r="A1119" s="57">
        <v>42257.446637847221</v>
      </c>
      <c r="B1119" s="32" t="s">
        <v>22</v>
      </c>
      <c r="C1119" s="32" t="s">
        <v>352</v>
      </c>
      <c r="D1119" s="32" t="s">
        <v>351</v>
      </c>
      <c r="E1119" s="32" t="s">
        <v>7119</v>
      </c>
      <c r="F1119" s="32" t="s">
        <v>7120</v>
      </c>
      <c r="G1119" s="32" t="s">
        <v>25</v>
      </c>
      <c r="H1119" s="32" t="s">
        <v>26</v>
      </c>
      <c r="I1119" s="32" t="s">
        <v>2006</v>
      </c>
      <c r="J1119" s="35">
        <v>0</v>
      </c>
      <c r="K1119" s="35">
        <v>0</v>
      </c>
      <c r="L1119" s="35">
        <v>8.41</v>
      </c>
      <c r="M1119" s="35">
        <v>0</v>
      </c>
      <c r="N1119" s="32" t="s">
        <v>19</v>
      </c>
      <c r="O1119" s="32" t="s">
        <v>7121</v>
      </c>
      <c r="P1119" s="32">
        <v>0.33</v>
      </c>
      <c r="Q1119" s="32"/>
      <c r="R1119" s="39">
        <f t="shared" si="34"/>
        <v>1509</v>
      </c>
      <c r="S1119" s="5" t="s">
        <v>51</v>
      </c>
      <c r="T1119" s="5" t="s">
        <v>64</v>
      </c>
      <c r="U1119" s="2"/>
      <c r="V1119" s="2" t="str">
        <f>IF($J1119+$L1119=0,"nil",IF(OR($B1119="TCU-WS",$B1119=""),"non comm",IF(OR($G1119="contract_cover",$H1119="fixed price"),VLOOKUP($I1119,'[1]mapping 2015'!$A:$B,2,FALSE),VLOOKUP($G1119,'[1]mapping 2015'!$A:$B,2,FALSE))))</f>
        <v>non comm</v>
      </c>
      <c r="W1119" s="37">
        <f>IF(OR(V1119="non comm",V1119="nil",J1119=0),0,IF(V1119="SBM 2.1 IIPS",J1119*VLOOKUP(N1119,'[2]NGP%'!$C:$D,2,FALSE),J1119*SUMIFS('[2]NGP%'!$D:$D,'[2]NGP%'!$A:$A,V1119,'[2]NGP%'!$B:$B,AA1119)))</f>
        <v>0</v>
      </c>
      <c r="X1119" s="37">
        <f>IF(OR(V1119="non comm",V1119="nil",J1119=0),0,IF(V1119="SBM 2.1 IIPS",J1119*VLOOKUP(N1119,'[2]NGP%'!$C:$E,3,FALSE),J1119*SUMIFS('[2]NGP%'!$E:$E,'[2]NGP%'!$A:$A,V1119,'[2]NGP%'!$B:$B,AA1119)))</f>
        <v>0</v>
      </c>
      <c r="Y1119" s="32"/>
      <c r="Z1119" s="54" t="str">
        <f>IF(MID(H1119,1,4)="Item","Nil",IF(G1119="contract_cover",VLOOKUP(I1119,'svc type'!C:D,2,FALSE),VLOOKUP(G1119,'svc type'!A:D,4,FALSE)))</f>
        <v>IIPS</v>
      </c>
      <c r="AA1119" s="4" t="str">
        <f>IF(B1119="","",VLOOKUP(B1119,Sector!C:D,2,FALSE))</f>
        <v>OTH</v>
      </c>
      <c r="AB1119" s="4" t="str">
        <f t="shared" si="35"/>
        <v>TCU-WS</v>
      </c>
      <c r="AC1119" s="4"/>
      <c r="AD1119" s="4"/>
      <c r="AE1119" s="4"/>
      <c r="AF1119" s="4"/>
      <c r="AG1119" s="4"/>
    </row>
    <row r="1120" spans="1:33" x14ac:dyDescent="0.25">
      <c r="A1120" s="57">
        <v>42257.446637847221</v>
      </c>
      <c r="B1120" s="32" t="s">
        <v>22</v>
      </c>
      <c r="C1120" s="32" t="s">
        <v>352</v>
      </c>
      <c r="D1120" s="32" t="s">
        <v>351</v>
      </c>
      <c r="E1120" s="32" t="s">
        <v>7119</v>
      </c>
      <c r="F1120" s="32" t="s">
        <v>7120</v>
      </c>
      <c r="G1120" s="32" t="s">
        <v>35</v>
      </c>
      <c r="H1120" s="32" t="s">
        <v>38</v>
      </c>
      <c r="I1120" s="32" t="s">
        <v>2006</v>
      </c>
      <c r="J1120" s="35">
        <v>0</v>
      </c>
      <c r="K1120" s="35">
        <v>0</v>
      </c>
      <c r="L1120" s="35">
        <v>0</v>
      </c>
      <c r="M1120" s="35">
        <v>17.32</v>
      </c>
      <c r="N1120" s="32" t="s">
        <v>19</v>
      </c>
      <c r="O1120" s="32" t="s">
        <v>7121</v>
      </c>
      <c r="P1120" s="32">
        <v>1</v>
      </c>
      <c r="Q1120" s="32"/>
      <c r="R1120" s="39">
        <f t="shared" si="34"/>
        <v>1509</v>
      </c>
      <c r="S1120" s="5" t="s">
        <v>51</v>
      </c>
      <c r="T1120" s="5" t="s">
        <v>64</v>
      </c>
      <c r="U1120" s="2"/>
      <c r="V1120" s="2" t="str">
        <f>IF($J1120+$L1120=0,"nil",IF(OR($B1120="TCU-WS",$B1120=""),"non comm",IF(OR($G1120="contract_cover",$H1120="fixed price"),VLOOKUP($I1120,'[1]mapping 2015'!$A:$B,2,FALSE),VLOOKUP($G1120,'[1]mapping 2015'!$A:$B,2,FALSE))))</f>
        <v>nil</v>
      </c>
      <c r="W1120" s="37">
        <f>IF(OR(V1120="non comm",V1120="nil",J1120=0),0,IF(V1120="SBM 2.1 IIPS",J1120*VLOOKUP(N1120,'[2]NGP%'!$C:$D,2,FALSE),J1120*SUMIFS('[2]NGP%'!$D:$D,'[2]NGP%'!$A:$A,V1120,'[2]NGP%'!$B:$B,AA1120)))</f>
        <v>0</v>
      </c>
      <c r="X1120" s="37">
        <f>IF(OR(V1120="non comm",V1120="nil",J1120=0),0,IF(V1120="SBM 2.1 IIPS",J1120*VLOOKUP(N1120,'[2]NGP%'!$C:$E,3,FALSE),J1120*SUMIFS('[2]NGP%'!$E:$E,'[2]NGP%'!$A:$A,V1120,'[2]NGP%'!$B:$B,AA1120)))</f>
        <v>0</v>
      </c>
      <c r="Y1120" s="32"/>
      <c r="Z1120" s="54" t="str">
        <f>IF(MID(H1120,1,4)="Item","Nil",IF(G1120="contract_cover",VLOOKUP(I1120,'svc type'!C:D,2,FALSE),VLOOKUP(G1120,'svc type'!A:D,4,FALSE)))</f>
        <v>Exp</v>
      </c>
      <c r="AA1120" s="4" t="str">
        <f>IF(B1120="","",VLOOKUP(B1120,Sector!C:D,2,FALSE))</f>
        <v>OTH</v>
      </c>
      <c r="AB1120" s="4" t="str">
        <f t="shared" si="35"/>
        <v>TCU-WS</v>
      </c>
      <c r="AC1120" s="4"/>
      <c r="AD1120" s="4"/>
      <c r="AE1120" s="4"/>
      <c r="AF1120" s="4"/>
      <c r="AG1120" s="4"/>
    </row>
    <row r="1121" spans="1:33" x14ac:dyDescent="0.25">
      <c r="A1121" s="57">
        <v>42257.446637847221</v>
      </c>
      <c r="B1121" s="32" t="s">
        <v>22</v>
      </c>
      <c r="C1121" s="32" t="s">
        <v>352</v>
      </c>
      <c r="D1121" s="32" t="s">
        <v>351</v>
      </c>
      <c r="E1121" s="32" t="s">
        <v>7119</v>
      </c>
      <c r="F1121" s="32" t="s">
        <v>7120</v>
      </c>
      <c r="G1121" s="32" t="s">
        <v>361</v>
      </c>
      <c r="H1121" s="32" t="s">
        <v>5993</v>
      </c>
      <c r="I1121" s="32" t="s">
        <v>2006</v>
      </c>
      <c r="J1121" s="35">
        <v>0</v>
      </c>
      <c r="K1121" s="35">
        <v>0</v>
      </c>
      <c r="L1121" s="35">
        <v>0</v>
      </c>
      <c r="M1121" s="35">
        <v>0</v>
      </c>
      <c r="N1121" s="32" t="s">
        <v>19</v>
      </c>
      <c r="O1121" s="32" t="s">
        <v>7121</v>
      </c>
      <c r="P1121" s="32">
        <v>1</v>
      </c>
      <c r="Q1121" s="32"/>
      <c r="R1121" s="39">
        <f t="shared" si="34"/>
        <v>1509</v>
      </c>
      <c r="S1121" s="5" t="s">
        <v>51</v>
      </c>
      <c r="T1121" s="5" t="s">
        <v>64</v>
      </c>
      <c r="U1121" s="2"/>
      <c r="V1121" s="2" t="str">
        <f>IF($J1121+$L1121=0,"nil",IF(OR($B1121="TCU-WS",$B1121=""),"non comm",IF(OR($G1121="contract_cover",$H1121="fixed price"),VLOOKUP($I1121,'[1]mapping 2015'!$A:$B,2,FALSE),VLOOKUP($G1121,'[1]mapping 2015'!$A:$B,2,FALSE))))</f>
        <v>nil</v>
      </c>
      <c r="W1121" s="37">
        <f>IF(OR(V1121="non comm",V1121="nil",J1121=0),0,IF(V1121="SBM 2.1 IIPS",J1121*VLOOKUP(N1121,'[2]NGP%'!$C:$D,2,FALSE),J1121*SUMIFS('[2]NGP%'!$D:$D,'[2]NGP%'!$A:$A,V1121,'[2]NGP%'!$B:$B,AA1121)))</f>
        <v>0</v>
      </c>
      <c r="X1121" s="37">
        <f>IF(OR(V1121="non comm",V1121="nil",J1121=0),0,IF(V1121="SBM 2.1 IIPS",J1121*VLOOKUP(N1121,'[2]NGP%'!$C:$E,3,FALSE),J1121*SUMIFS('[2]NGP%'!$E:$E,'[2]NGP%'!$A:$A,V1121,'[2]NGP%'!$B:$B,AA1121)))</f>
        <v>0</v>
      </c>
      <c r="Y1121" s="32"/>
      <c r="Z1121" s="54" t="str">
        <f>IF(MID(H1121,1,4)="Item","Nil",IF(G1121="contract_cover",VLOOKUP(I1121,'svc type'!C:D,2,FALSE),VLOOKUP(G1121,'svc type'!A:D,4,FALSE)))</f>
        <v>Part</v>
      </c>
      <c r="AA1121" s="4" t="str">
        <f>IF(B1121="","",VLOOKUP(B1121,Sector!C:D,2,FALSE))</f>
        <v>OTH</v>
      </c>
      <c r="AB1121" s="4" t="str">
        <f t="shared" si="35"/>
        <v>TCU-WS</v>
      </c>
      <c r="AC1121" s="4"/>
      <c r="AD1121" s="4"/>
      <c r="AE1121" s="4"/>
      <c r="AF1121" s="4"/>
      <c r="AG1121" s="4"/>
    </row>
    <row r="1122" spans="1:33" x14ac:dyDescent="0.25">
      <c r="A1122" s="57">
        <v>42257.448738425926</v>
      </c>
      <c r="B1122" s="32" t="s">
        <v>22</v>
      </c>
      <c r="C1122" s="32" t="s">
        <v>1779</v>
      </c>
      <c r="D1122" s="32" t="s">
        <v>1780</v>
      </c>
      <c r="E1122" s="32" t="s">
        <v>7122</v>
      </c>
      <c r="F1122" s="32" t="s">
        <v>7123</v>
      </c>
      <c r="G1122" s="32" t="s">
        <v>25</v>
      </c>
      <c r="H1122" s="32" t="s">
        <v>26</v>
      </c>
      <c r="I1122" s="32" t="s">
        <v>2006</v>
      </c>
      <c r="J1122" s="35">
        <v>0</v>
      </c>
      <c r="K1122" s="35">
        <v>0</v>
      </c>
      <c r="L1122" s="35">
        <v>0</v>
      </c>
      <c r="M1122" s="35">
        <v>0</v>
      </c>
      <c r="N1122" s="32" t="s">
        <v>19</v>
      </c>
      <c r="O1122" s="32" t="s">
        <v>24</v>
      </c>
      <c r="P1122" s="32">
        <v>1.5</v>
      </c>
      <c r="Q1122" s="32"/>
      <c r="R1122" s="39">
        <f t="shared" si="34"/>
        <v>1509</v>
      </c>
      <c r="S1122" s="5" t="s">
        <v>51</v>
      </c>
      <c r="T1122" s="5" t="s">
        <v>64</v>
      </c>
      <c r="U1122" s="2"/>
      <c r="V1122" s="2" t="str">
        <f>IF($J1122+$L1122=0,"nil",IF(OR($B1122="TCU-WS",$B1122=""),"non comm",IF(OR($G1122="contract_cover",$H1122="fixed price"),VLOOKUP($I1122,'[1]mapping 2015'!$A:$B,2,FALSE),VLOOKUP($G1122,'[1]mapping 2015'!$A:$B,2,FALSE))))</f>
        <v>nil</v>
      </c>
      <c r="W1122" s="37">
        <f>IF(OR(V1122="non comm",V1122="nil",J1122=0),0,IF(V1122="SBM 2.1 IIPS",J1122*VLOOKUP(N1122,'[2]NGP%'!$C:$D,2,FALSE),J1122*SUMIFS('[2]NGP%'!$D:$D,'[2]NGP%'!$A:$A,V1122,'[2]NGP%'!$B:$B,AA1122)))</f>
        <v>0</v>
      </c>
      <c r="X1122" s="37">
        <f>IF(OR(V1122="non comm",V1122="nil",J1122=0),0,IF(V1122="SBM 2.1 IIPS",J1122*VLOOKUP(N1122,'[2]NGP%'!$C:$E,3,FALSE),J1122*SUMIFS('[2]NGP%'!$E:$E,'[2]NGP%'!$A:$A,V1122,'[2]NGP%'!$B:$B,AA1122)))</f>
        <v>0</v>
      </c>
      <c r="Y1122" s="32"/>
      <c r="Z1122" s="54" t="str">
        <f>IF(MID(H1122,1,4)="Item","Nil",IF(G1122="contract_cover",VLOOKUP(I1122,'svc type'!C:D,2,FALSE),VLOOKUP(G1122,'svc type'!A:D,4,FALSE)))</f>
        <v>IIPS</v>
      </c>
      <c r="AA1122" s="4" t="str">
        <f>IF(B1122="","",VLOOKUP(B1122,Sector!C:D,2,FALSE))</f>
        <v>OTH</v>
      </c>
      <c r="AB1122" s="4" t="str">
        <f t="shared" si="35"/>
        <v>TCU-WS</v>
      </c>
      <c r="AC1122" s="4"/>
      <c r="AD1122" s="4"/>
      <c r="AE1122" s="4"/>
      <c r="AF1122" s="4"/>
      <c r="AG1122" s="4"/>
    </row>
    <row r="1123" spans="1:33" x14ac:dyDescent="0.25">
      <c r="A1123" s="57">
        <v>42257.448738425926</v>
      </c>
      <c r="B1123" s="32" t="s">
        <v>22</v>
      </c>
      <c r="C1123" s="32" t="s">
        <v>1779</v>
      </c>
      <c r="D1123" s="32" t="s">
        <v>1780</v>
      </c>
      <c r="E1123" s="32" t="s">
        <v>7122</v>
      </c>
      <c r="F1123" s="32" t="s">
        <v>7123</v>
      </c>
      <c r="G1123" s="32" t="s">
        <v>7124</v>
      </c>
      <c r="H1123" s="32" t="s">
        <v>7125</v>
      </c>
      <c r="I1123" s="32" t="s">
        <v>2006</v>
      </c>
      <c r="J1123" s="35">
        <v>0</v>
      </c>
      <c r="K1123" s="35">
        <v>0</v>
      </c>
      <c r="L1123" s="35">
        <v>0</v>
      </c>
      <c r="M1123" s="35">
        <v>0</v>
      </c>
      <c r="N1123" s="32" t="s">
        <v>19</v>
      </c>
      <c r="O1123" s="32" t="s">
        <v>24</v>
      </c>
      <c r="P1123" s="32">
        <v>1</v>
      </c>
      <c r="Q1123" s="32"/>
      <c r="R1123" s="39">
        <f t="shared" si="34"/>
        <v>1509</v>
      </c>
      <c r="S1123" s="5" t="s">
        <v>51</v>
      </c>
      <c r="T1123" s="5" t="s">
        <v>64</v>
      </c>
      <c r="U1123" s="2"/>
      <c r="V1123" s="2" t="str">
        <f>IF($J1123+$L1123=0,"nil",IF(OR($B1123="TCU-WS",$B1123=""),"non comm",IF(OR($G1123="contract_cover",$H1123="fixed price"),VLOOKUP($I1123,'[1]mapping 2015'!$A:$B,2,FALSE),VLOOKUP($G1123,'[1]mapping 2015'!$A:$B,2,FALSE))))</f>
        <v>nil</v>
      </c>
      <c r="W1123" s="37">
        <f>IF(OR(V1123="non comm",V1123="nil",J1123=0),0,IF(V1123="SBM 2.1 IIPS",J1123*VLOOKUP(N1123,'[2]NGP%'!$C:$D,2,FALSE),J1123*SUMIFS('[2]NGP%'!$D:$D,'[2]NGP%'!$A:$A,V1123,'[2]NGP%'!$B:$B,AA1123)))</f>
        <v>0</v>
      </c>
      <c r="X1123" s="37">
        <f>IF(OR(V1123="non comm",V1123="nil",J1123=0),0,IF(V1123="SBM 2.1 IIPS",J1123*VLOOKUP(N1123,'[2]NGP%'!$C:$E,3,FALSE),J1123*SUMIFS('[2]NGP%'!$E:$E,'[2]NGP%'!$A:$A,V1123,'[2]NGP%'!$B:$B,AA1123)))</f>
        <v>0</v>
      </c>
      <c r="Y1123" s="32"/>
      <c r="Z1123" s="54" t="str">
        <f>IF(MID(H1123,1,4)="Item","Nil",IF(G1123="contract_cover",VLOOKUP(I1123,'svc type'!C:D,2,FALSE),VLOOKUP(G1123,'svc type'!A:D,4,FALSE)))</f>
        <v>Part</v>
      </c>
      <c r="AA1123" s="4" t="str">
        <f>IF(B1123="","",VLOOKUP(B1123,Sector!C:D,2,FALSE))</f>
        <v>OTH</v>
      </c>
      <c r="AB1123" s="4" t="str">
        <f t="shared" si="35"/>
        <v>TCU-WS</v>
      </c>
      <c r="AC1123" s="4"/>
      <c r="AD1123" s="4"/>
      <c r="AE1123" s="4"/>
      <c r="AF1123" s="4"/>
      <c r="AG1123" s="4"/>
    </row>
    <row r="1124" spans="1:33" x14ac:dyDescent="0.25">
      <c r="A1124" s="57">
        <v>42257.448738425926</v>
      </c>
      <c r="B1124" s="32" t="s">
        <v>22</v>
      </c>
      <c r="C1124" s="32" t="s">
        <v>1779</v>
      </c>
      <c r="D1124" s="32" t="s">
        <v>1780</v>
      </c>
      <c r="E1124" s="32" t="s">
        <v>7122</v>
      </c>
      <c r="F1124" s="32" t="s">
        <v>7123</v>
      </c>
      <c r="G1124" s="32" t="s">
        <v>35</v>
      </c>
      <c r="H1124" s="32" t="s">
        <v>38</v>
      </c>
      <c r="I1124" s="32" t="s">
        <v>2006</v>
      </c>
      <c r="J1124" s="35">
        <v>0</v>
      </c>
      <c r="K1124" s="35">
        <v>0</v>
      </c>
      <c r="L1124" s="35">
        <v>0</v>
      </c>
      <c r="M1124" s="35">
        <v>15.1</v>
      </c>
      <c r="N1124" s="32" t="s">
        <v>19</v>
      </c>
      <c r="O1124" s="32" t="s">
        <v>24</v>
      </c>
      <c r="P1124" s="32">
        <v>1</v>
      </c>
      <c r="Q1124" s="32"/>
      <c r="R1124" s="39">
        <f t="shared" si="34"/>
        <v>1509</v>
      </c>
      <c r="S1124" s="5" t="s">
        <v>51</v>
      </c>
      <c r="T1124" s="5" t="s">
        <v>64</v>
      </c>
      <c r="U1124" s="2"/>
      <c r="V1124" s="2" t="str">
        <f>IF($J1124+$L1124=0,"nil",IF(OR($B1124="TCU-WS",$B1124=""),"non comm",IF(OR($G1124="contract_cover",$H1124="fixed price"),VLOOKUP($I1124,'[1]mapping 2015'!$A:$B,2,FALSE),VLOOKUP($G1124,'[1]mapping 2015'!$A:$B,2,FALSE))))</f>
        <v>nil</v>
      </c>
      <c r="W1124" s="37">
        <f>IF(OR(V1124="non comm",V1124="nil",J1124=0),0,IF(V1124="SBM 2.1 IIPS",J1124*VLOOKUP(N1124,'[2]NGP%'!$C:$D,2,FALSE),J1124*SUMIFS('[2]NGP%'!$D:$D,'[2]NGP%'!$A:$A,V1124,'[2]NGP%'!$B:$B,AA1124)))</f>
        <v>0</v>
      </c>
      <c r="X1124" s="37">
        <f>IF(OR(V1124="non comm",V1124="nil",J1124=0),0,IF(V1124="SBM 2.1 IIPS",J1124*VLOOKUP(N1124,'[2]NGP%'!$C:$E,3,FALSE),J1124*SUMIFS('[2]NGP%'!$E:$E,'[2]NGP%'!$A:$A,V1124,'[2]NGP%'!$B:$B,AA1124)))</f>
        <v>0</v>
      </c>
      <c r="Y1124" s="32"/>
      <c r="Z1124" s="54" t="str">
        <f>IF(MID(H1124,1,4)="Item","Nil",IF(G1124="contract_cover",VLOOKUP(I1124,'svc type'!C:D,2,FALSE),VLOOKUP(G1124,'svc type'!A:D,4,FALSE)))</f>
        <v>Exp</v>
      </c>
      <c r="AA1124" s="4" t="str">
        <f>IF(B1124="","",VLOOKUP(B1124,Sector!C:D,2,FALSE))</f>
        <v>OTH</v>
      </c>
      <c r="AB1124" s="4" t="str">
        <f t="shared" si="35"/>
        <v>TCU-WS</v>
      </c>
      <c r="AC1124" s="4"/>
      <c r="AD1124" s="4"/>
      <c r="AE1124" s="4"/>
      <c r="AF1124" s="4"/>
      <c r="AG1124" s="4"/>
    </row>
    <row r="1125" spans="1:33" x14ac:dyDescent="0.25">
      <c r="A1125" s="57">
        <v>42257.448738425926</v>
      </c>
      <c r="B1125" s="32" t="s">
        <v>22</v>
      </c>
      <c r="C1125" s="32" t="s">
        <v>1779</v>
      </c>
      <c r="D1125" s="32" t="s">
        <v>1780</v>
      </c>
      <c r="E1125" s="32" t="s">
        <v>7122</v>
      </c>
      <c r="F1125" s="32" t="s">
        <v>7123</v>
      </c>
      <c r="G1125" s="32" t="s">
        <v>35</v>
      </c>
      <c r="H1125" s="32" t="s">
        <v>38</v>
      </c>
      <c r="I1125" s="32" t="s">
        <v>2006</v>
      </c>
      <c r="J1125" s="35">
        <v>0</v>
      </c>
      <c r="K1125" s="35">
        <v>0</v>
      </c>
      <c r="L1125" s="35">
        <v>0</v>
      </c>
      <c r="M1125" s="35">
        <v>9.76</v>
      </c>
      <c r="N1125" s="32" t="s">
        <v>19</v>
      </c>
      <c r="O1125" s="32" t="s">
        <v>24</v>
      </c>
      <c r="P1125" s="32">
        <v>1</v>
      </c>
      <c r="Q1125" s="32"/>
      <c r="R1125" s="39">
        <f t="shared" si="34"/>
        <v>1509</v>
      </c>
      <c r="S1125" s="5" t="s">
        <v>51</v>
      </c>
      <c r="T1125" s="5" t="s">
        <v>64</v>
      </c>
      <c r="U1125" s="2"/>
      <c r="V1125" s="2" t="str">
        <f>IF($J1125+$L1125=0,"nil",IF(OR($B1125="TCU-WS",$B1125=""),"non comm",IF(OR($G1125="contract_cover",$H1125="fixed price"),VLOOKUP($I1125,'[1]mapping 2015'!$A:$B,2,FALSE),VLOOKUP($G1125,'[1]mapping 2015'!$A:$B,2,FALSE))))</f>
        <v>nil</v>
      </c>
      <c r="W1125" s="37">
        <f>IF(OR(V1125="non comm",V1125="nil",J1125=0),0,IF(V1125="SBM 2.1 IIPS",J1125*VLOOKUP(N1125,'[2]NGP%'!$C:$D,2,FALSE),J1125*SUMIFS('[2]NGP%'!$D:$D,'[2]NGP%'!$A:$A,V1125,'[2]NGP%'!$B:$B,AA1125)))</f>
        <v>0</v>
      </c>
      <c r="X1125" s="37">
        <f>IF(OR(V1125="non comm",V1125="nil",J1125=0),0,IF(V1125="SBM 2.1 IIPS",J1125*VLOOKUP(N1125,'[2]NGP%'!$C:$E,3,FALSE),J1125*SUMIFS('[2]NGP%'!$E:$E,'[2]NGP%'!$A:$A,V1125,'[2]NGP%'!$B:$B,AA1125)))</f>
        <v>0</v>
      </c>
      <c r="Y1125" s="32"/>
      <c r="Z1125" s="54" t="str">
        <f>IF(MID(H1125,1,4)="Item","Nil",IF(G1125="contract_cover",VLOOKUP(I1125,'svc type'!C:D,2,FALSE),VLOOKUP(G1125,'svc type'!A:D,4,FALSE)))</f>
        <v>Exp</v>
      </c>
      <c r="AA1125" s="4" t="str">
        <f>IF(B1125="","",VLOOKUP(B1125,Sector!C:D,2,FALSE))</f>
        <v>OTH</v>
      </c>
      <c r="AB1125" s="4" t="str">
        <f t="shared" si="35"/>
        <v>TCU-WS</v>
      </c>
      <c r="AC1125" s="4"/>
      <c r="AD1125" s="4"/>
      <c r="AE1125" s="4"/>
      <c r="AF1125" s="4"/>
      <c r="AG1125" s="4"/>
    </row>
    <row r="1126" spans="1:33" x14ac:dyDescent="0.25">
      <c r="A1126" s="57">
        <v>42257.448738425926</v>
      </c>
      <c r="B1126" s="32" t="s">
        <v>22</v>
      </c>
      <c r="C1126" s="32" t="s">
        <v>1779</v>
      </c>
      <c r="D1126" s="32" t="s">
        <v>1780</v>
      </c>
      <c r="E1126" s="32" t="s">
        <v>7122</v>
      </c>
      <c r="F1126" s="32" t="s">
        <v>7123</v>
      </c>
      <c r="G1126" s="32" t="s">
        <v>7126</v>
      </c>
      <c r="H1126" s="32" t="s">
        <v>7127</v>
      </c>
      <c r="I1126" s="32" t="s">
        <v>2006</v>
      </c>
      <c r="J1126" s="35">
        <v>0</v>
      </c>
      <c r="K1126" s="35">
        <v>0</v>
      </c>
      <c r="L1126" s="35">
        <v>0</v>
      </c>
      <c r="M1126" s="35">
        <v>0</v>
      </c>
      <c r="N1126" s="32" t="s">
        <v>19</v>
      </c>
      <c r="O1126" s="32" t="s">
        <v>24</v>
      </c>
      <c r="P1126" s="32">
        <v>1</v>
      </c>
      <c r="Q1126" s="32"/>
      <c r="R1126" s="39">
        <f t="shared" si="34"/>
        <v>1509</v>
      </c>
      <c r="S1126" s="5" t="s">
        <v>51</v>
      </c>
      <c r="T1126" s="5" t="s">
        <v>64</v>
      </c>
      <c r="U1126" s="2"/>
      <c r="V1126" s="2" t="str">
        <f>IF($J1126+$L1126=0,"nil",IF(OR($B1126="TCU-WS",$B1126=""),"non comm",IF(OR($G1126="contract_cover",$H1126="fixed price"),VLOOKUP($I1126,'[1]mapping 2015'!$A:$B,2,FALSE),VLOOKUP($G1126,'[1]mapping 2015'!$A:$B,2,FALSE))))</f>
        <v>nil</v>
      </c>
      <c r="W1126" s="37">
        <f>IF(OR(V1126="non comm",V1126="nil",J1126=0),0,IF(V1126="SBM 2.1 IIPS",J1126*VLOOKUP(N1126,'[2]NGP%'!$C:$D,2,FALSE),J1126*SUMIFS('[2]NGP%'!$D:$D,'[2]NGP%'!$A:$A,V1126,'[2]NGP%'!$B:$B,AA1126)))</f>
        <v>0</v>
      </c>
      <c r="X1126" s="37">
        <f>IF(OR(V1126="non comm",V1126="nil",J1126=0),0,IF(V1126="SBM 2.1 IIPS",J1126*VLOOKUP(N1126,'[2]NGP%'!$C:$E,3,FALSE),J1126*SUMIFS('[2]NGP%'!$E:$E,'[2]NGP%'!$A:$A,V1126,'[2]NGP%'!$B:$B,AA1126)))</f>
        <v>0</v>
      </c>
      <c r="Y1126" s="32"/>
      <c r="Z1126" s="54" t="str">
        <f>IF(MID(H1126,1,4)="Item","Nil",IF(G1126="contract_cover",VLOOKUP(I1126,'svc type'!C:D,2,FALSE),VLOOKUP(G1126,'svc type'!A:D,4,FALSE)))</f>
        <v>Part</v>
      </c>
      <c r="AA1126" s="4" t="str">
        <f>IF(B1126="","",VLOOKUP(B1126,Sector!C:D,2,FALSE))</f>
        <v>OTH</v>
      </c>
      <c r="AB1126" s="4" t="str">
        <f t="shared" si="35"/>
        <v>TCU-WS</v>
      </c>
      <c r="AC1126" s="4"/>
      <c r="AD1126" s="4"/>
      <c r="AE1126" s="4"/>
      <c r="AF1126" s="4"/>
      <c r="AG1126" s="4"/>
    </row>
    <row r="1127" spans="1:33" x14ac:dyDescent="0.25">
      <c r="A1127" s="57">
        <v>42257.451521331015</v>
      </c>
      <c r="B1127" s="32" t="s">
        <v>22</v>
      </c>
      <c r="C1127" s="32" t="s">
        <v>78</v>
      </c>
      <c r="D1127" s="32" t="s">
        <v>77</v>
      </c>
      <c r="E1127" s="32" t="s">
        <v>7128</v>
      </c>
      <c r="F1127" s="32" t="s">
        <v>7129</v>
      </c>
      <c r="G1127" s="32" t="s">
        <v>25</v>
      </c>
      <c r="H1127" s="32" t="s">
        <v>26</v>
      </c>
      <c r="I1127" s="32" t="s">
        <v>2006</v>
      </c>
      <c r="J1127" s="35">
        <v>0</v>
      </c>
      <c r="K1127" s="35">
        <v>0</v>
      </c>
      <c r="L1127" s="35">
        <v>0</v>
      </c>
      <c r="M1127" s="35">
        <v>0</v>
      </c>
      <c r="N1127" s="32" t="s">
        <v>19</v>
      </c>
      <c r="O1127" s="32" t="s">
        <v>24</v>
      </c>
      <c r="P1127" s="32">
        <v>2.5</v>
      </c>
      <c r="Q1127" s="32"/>
      <c r="R1127" s="39">
        <f t="shared" si="34"/>
        <v>1509</v>
      </c>
      <c r="S1127" s="5" t="s">
        <v>51</v>
      </c>
      <c r="T1127" s="5" t="s">
        <v>64</v>
      </c>
      <c r="U1127" s="2"/>
      <c r="V1127" s="2" t="str">
        <f>IF($J1127+$L1127=0,"nil",IF(OR($B1127="TCU-WS",$B1127=""),"non comm",IF(OR($G1127="contract_cover",$H1127="fixed price"),VLOOKUP($I1127,'[1]mapping 2015'!$A:$B,2,FALSE),VLOOKUP($G1127,'[1]mapping 2015'!$A:$B,2,FALSE))))</f>
        <v>nil</v>
      </c>
      <c r="W1127" s="37">
        <f>IF(OR(V1127="non comm",V1127="nil",J1127=0),0,IF(V1127="SBM 2.1 IIPS",J1127*VLOOKUP(N1127,'[2]NGP%'!$C:$D,2,FALSE),J1127*SUMIFS('[2]NGP%'!$D:$D,'[2]NGP%'!$A:$A,V1127,'[2]NGP%'!$B:$B,AA1127)))</f>
        <v>0</v>
      </c>
      <c r="X1127" s="37">
        <f>IF(OR(V1127="non comm",V1127="nil",J1127=0),0,IF(V1127="SBM 2.1 IIPS",J1127*VLOOKUP(N1127,'[2]NGP%'!$C:$E,3,FALSE),J1127*SUMIFS('[2]NGP%'!$E:$E,'[2]NGP%'!$A:$A,V1127,'[2]NGP%'!$B:$B,AA1127)))</f>
        <v>0</v>
      </c>
      <c r="Y1127" s="32"/>
      <c r="Z1127" s="54" t="str">
        <f>IF(MID(H1127,1,4)="Item","Nil",IF(G1127="contract_cover",VLOOKUP(I1127,'svc type'!C:D,2,FALSE),VLOOKUP(G1127,'svc type'!A:D,4,FALSE)))</f>
        <v>IIPS</v>
      </c>
      <c r="AA1127" s="4" t="str">
        <f>IF(B1127="","",VLOOKUP(B1127,Sector!C:D,2,FALSE))</f>
        <v>OTH</v>
      </c>
      <c r="AB1127" s="4" t="str">
        <f t="shared" si="35"/>
        <v>TCU-WS</v>
      </c>
      <c r="AC1127" s="4"/>
      <c r="AD1127" s="4"/>
      <c r="AE1127" s="4"/>
      <c r="AF1127" s="4"/>
      <c r="AG1127" s="4"/>
    </row>
    <row r="1128" spans="1:33" x14ac:dyDescent="0.25">
      <c r="A1128" s="57">
        <v>42257.451521331015</v>
      </c>
      <c r="B1128" s="32" t="s">
        <v>22</v>
      </c>
      <c r="C1128" s="32" t="s">
        <v>78</v>
      </c>
      <c r="D1128" s="32" t="s">
        <v>77</v>
      </c>
      <c r="E1128" s="32" t="s">
        <v>7128</v>
      </c>
      <c r="F1128" s="32" t="s">
        <v>7129</v>
      </c>
      <c r="G1128" s="32" t="s">
        <v>35</v>
      </c>
      <c r="H1128" s="32" t="s">
        <v>38</v>
      </c>
      <c r="I1128" s="32" t="s">
        <v>2006</v>
      </c>
      <c r="J1128" s="35">
        <v>0</v>
      </c>
      <c r="K1128" s="35">
        <v>0</v>
      </c>
      <c r="L1128" s="35">
        <v>0</v>
      </c>
      <c r="M1128" s="35">
        <v>32.299999999999997</v>
      </c>
      <c r="N1128" s="32" t="s">
        <v>19</v>
      </c>
      <c r="O1128" s="32" t="s">
        <v>24</v>
      </c>
      <c r="P1128" s="32">
        <v>1</v>
      </c>
      <c r="Q1128" s="32"/>
      <c r="R1128" s="39">
        <f t="shared" si="34"/>
        <v>1509</v>
      </c>
      <c r="S1128" s="5" t="s">
        <v>51</v>
      </c>
      <c r="T1128" s="5" t="s">
        <v>64</v>
      </c>
      <c r="U1128" s="2"/>
      <c r="V1128" s="2" t="str">
        <f>IF($J1128+$L1128=0,"nil",IF(OR($B1128="TCU-WS",$B1128=""),"non comm",IF(OR($G1128="contract_cover",$H1128="fixed price"),VLOOKUP($I1128,'[1]mapping 2015'!$A:$B,2,FALSE),VLOOKUP($G1128,'[1]mapping 2015'!$A:$B,2,FALSE))))</f>
        <v>nil</v>
      </c>
      <c r="W1128" s="37">
        <f>IF(OR(V1128="non comm",V1128="nil",J1128=0),0,IF(V1128="SBM 2.1 IIPS",J1128*VLOOKUP(N1128,'[2]NGP%'!$C:$D,2,FALSE),J1128*SUMIFS('[2]NGP%'!$D:$D,'[2]NGP%'!$A:$A,V1128,'[2]NGP%'!$B:$B,AA1128)))</f>
        <v>0</v>
      </c>
      <c r="X1128" s="37">
        <f>IF(OR(V1128="non comm",V1128="nil",J1128=0),0,IF(V1128="SBM 2.1 IIPS",J1128*VLOOKUP(N1128,'[2]NGP%'!$C:$E,3,FALSE),J1128*SUMIFS('[2]NGP%'!$E:$E,'[2]NGP%'!$A:$A,V1128,'[2]NGP%'!$B:$B,AA1128)))</f>
        <v>0</v>
      </c>
      <c r="Y1128" s="32"/>
      <c r="Z1128" s="54" t="str">
        <f>IF(MID(H1128,1,4)="Item","Nil",IF(G1128="contract_cover",VLOOKUP(I1128,'svc type'!C:D,2,FALSE),VLOOKUP(G1128,'svc type'!A:D,4,FALSE)))</f>
        <v>Exp</v>
      </c>
      <c r="AA1128" s="4" t="str">
        <f>IF(B1128="","",VLOOKUP(B1128,Sector!C:D,2,FALSE))</f>
        <v>OTH</v>
      </c>
      <c r="AB1128" s="4" t="str">
        <f t="shared" si="35"/>
        <v>TCU-WS</v>
      </c>
      <c r="AC1128" s="4"/>
      <c r="AD1128" s="4"/>
      <c r="AE1128" s="4"/>
      <c r="AF1128" s="4"/>
      <c r="AG1128" s="4"/>
    </row>
    <row r="1129" spans="1:33" x14ac:dyDescent="0.25">
      <c r="A1129" s="57">
        <v>42257.451521331015</v>
      </c>
      <c r="B1129" s="32" t="s">
        <v>22</v>
      </c>
      <c r="C1129" s="32" t="s">
        <v>78</v>
      </c>
      <c r="D1129" s="32" t="s">
        <v>77</v>
      </c>
      <c r="E1129" s="32" t="s">
        <v>7128</v>
      </c>
      <c r="F1129" s="32" t="s">
        <v>7129</v>
      </c>
      <c r="G1129" s="32" t="s">
        <v>25</v>
      </c>
      <c r="H1129" s="32" t="s">
        <v>26</v>
      </c>
      <c r="I1129" s="32" t="s">
        <v>2006</v>
      </c>
      <c r="J1129" s="35">
        <v>0</v>
      </c>
      <c r="K1129" s="35">
        <v>0</v>
      </c>
      <c r="L1129" s="35">
        <v>0</v>
      </c>
      <c r="M1129" s="35">
        <v>0</v>
      </c>
      <c r="N1129" s="32" t="s">
        <v>19</v>
      </c>
      <c r="O1129" s="32" t="s">
        <v>24</v>
      </c>
      <c r="P1129" s="32">
        <v>2.5</v>
      </c>
      <c r="Q1129" s="32"/>
      <c r="R1129" s="39">
        <f t="shared" si="34"/>
        <v>1509</v>
      </c>
      <c r="S1129" s="5" t="s">
        <v>51</v>
      </c>
      <c r="T1129" s="5" t="s">
        <v>64</v>
      </c>
      <c r="U1129" s="2"/>
      <c r="V1129" s="2" t="str">
        <f>IF($J1129+$L1129=0,"nil",IF(OR($B1129="TCU-WS",$B1129=""),"non comm",IF(OR($G1129="contract_cover",$H1129="fixed price"),VLOOKUP($I1129,'[1]mapping 2015'!$A:$B,2,FALSE),VLOOKUP($G1129,'[1]mapping 2015'!$A:$B,2,FALSE))))</f>
        <v>nil</v>
      </c>
      <c r="W1129" s="37">
        <f>IF(OR(V1129="non comm",V1129="nil",J1129=0),0,IF(V1129="SBM 2.1 IIPS",J1129*VLOOKUP(N1129,'[2]NGP%'!$C:$D,2,FALSE),J1129*SUMIFS('[2]NGP%'!$D:$D,'[2]NGP%'!$A:$A,V1129,'[2]NGP%'!$B:$B,AA1129)))</f>
        <v>0</v>
      </c>
      <c r="X1129" s="37">
        <f>IF(OR(V1129="non comm",V1129="nil",J1129=0),0,IF(V1129="SBM 2.1 IIPS",J1129*VLOOKUP(N1129,'[2]NGP%'!$C:$E,3,FALSE),J1129*SUMIFS('[2]NGP%'!$E:$E,'[2]NGP%'!$A:$A,V1129,'[2]NGP%'!$B:$B,AA1129)))</f>
        <v>0</v>
      </c>
      <c r="Y1129" s="32"/>
      <c r="Z1129" s="54" t="str">
        <f>IF(MID(H1129,1,4)="Item","Nil",IF(G1129="contract_cover",VLOOKUP(I1129,'svc type'!C:D,2,FALSE),VLOOKUP(G1129,'svc type'!A:D,4,FALSE)))</f>
        <v>IIPS</v>
      </c>
      <c r="AA1129" s="4" t="str">
        <f>IF(B1129="","",VLOOKUP(B1129,Sector!C:D,2,FALSE))</f>
        <v>OTH</v>
      </c>
      <c r="AB1129" s="4" t="str">
        <f t="shared" si="35"/>
        <v>TCU-WS</v>
      </c>
      <c r="AC1129" s="4"/>
      <c r="AD1129" s="4"/>
      <c r="AE1129" s="4"/>
      <c r="AF1129" s="4"/>
      <c r="AG1129" s="4"/>
    </row>
    <row r="1130" spans="1:33" x14ac:dyDescent="0.25">
      <c r="A1130" s="57">
        <v>42257.451521331015</v>
      </c>
      <c r="B1130" s="32" t="s">
        <v>22</v>
      </c>
      <c r="C1130" s="32" t="s">
        <v>78</v>
      </c>
      <c r="D1130" s="32" t="s">
        <v>77</v>
      </c>
      <c r="E1130" s="32" t="s">
        <v>7128</v>
      </c>
      <c r="F1130" s="32" t="s">
        <v>7129</v>
      </c>
      <c r="G1130" s="32" t="s">
        <v>7130</v>
      </c>
      <c r="H1130" s="32" t="s">
        <v>7131</v>
      </c>
      <c r="I1130" s="32" t="s">
        <v>2006</v>
      </c>
      <c r="J1130" s="35">
        <v>0</v>
      </c>
      <c r="K1130" s="35">
        <v>0</v>
      </c>
      <c r="L1130" s="35">
        <v>0</v>
      </c>
      <c r="M1130" s="35">
        <v>0</v>
      </c>
      <c r="N1130" s="32" t="s">
        <v>19</v>
      </c>
      <c r="O1130" s="32" t="s">
        <v>24</v>
      </c>
      <c r="P1130" s="32">
        <v>1</v>
      </c>
      <c r="Q1130" s="32"/>
      <c r="R1130" s="39">
        <f t="shared" si="34"/>
        <v>1509</v>
      </c>
      <c r="S1130" s="5" t="s">
        <v>51</v>
      </c>
      <c r="T1130" s="5" t="s">
        <v>64</v>
      </c>
      <c r="U1130" s="2"/>
      <c r="V1130" s="2" t="str">
        <f>IF($J1130+$L1130=0,"nil",IF(OR($B1130="TCU-WS",$B1130=""),"non comm",IF(OR($G1130="contract_cover",$H1130="fixed price"),VLOOKUP($I1130,'[1]mapping 2015'!$A:$B,2,FALSE),VLOOKUP($G1130,'[1]mapping 2015'!$A:$B,2,FALSE))))</f>
        <v>nil</v>
      </c>
      <c r="W1130" s="37">
        <f>IF(OR(V1130="non comm",V1130="nil",J1130=0),0,IF(V1130="SBM 2.1 IIPS",J1130*VLOOKUP(N1130,'[2]NGP%'!$C:$D,2,FALSE),J1130*SUMIFS('[2]NGP%'!$D:$D,'[2]NGP%'!$A:$A,V1130,'[2]NGP%'!$B:$B,AA1130)))</f>
        <v>0</v>
      </c>
      <c r="X1130" s="37">
        <f>IF(OR(V1130="non comm",V1130="nil",J1130=0),0,IF(V1130="SBM 2.1 IIPS",J1130*VLOOKUP(N1130,'[2]NGP%'!$C:$E,3,FALSE),J1130*SUMIFS('[2]NGP%'!$E:$E,'[2]NGP%'!$A:$A,V1130,'[2]NGP%'!$B:$B,AA1130)))</f>
        <v>0</v>
      </c>
      <c r="Y1130" s="32"/>
      <c r="Z1130" s="54" t="str">
        <f>IF(MID(H1130,1,4)="Item","Nil",IF(G1130="contract_cover",VLOOKUP(I1130,'svc type'!C:D,2,FALSE),VLOOKUP(G1130,'svc type'!A:D,4,FALSE)))</f>
        <v>Part</v>
      </c>
      <c r="AA1130" s="4" t="str">
        <f>IF(B1130="","",VLOOKUP(B1130,Sector!C:D,2,FALSE))</f>
        <v>OTH</v>
      </c>
      <c r="AB1130" s="4" t="str">
        <f t="shared" si="35"/>
        <v>TCU-WS</v>
      </c>
      <c r="AC1130" s="4"/>
      <c r="AD1130" s="4"/>
      <c r="AE1130" s="4"/>
      <c r="AF1130" s="4"/>
      <c r="AG1130" s="4"/>
    </row>
    <row r="1131" spans="1:33" x14ac:dyDescent="0.25">
      <c r="A1131" s="57">
        <v>42257.451521331015</v>
      </c>
      <c r="B1131" s="32" t="s">
        <v>22</v>
      </c>
      <c r="C1131" s="32" t="s">
        <v>78</v>
      </c>
      <c r="D1131" s="32" t="s">
        <v>77</v>
      </c>
      <c r="E1131" s="32" t="s">
        <v>7128</v>
      </c>
      <c r="F1131" s="32" t="s">
        <v>7129</v>
      </c>
      <c r="G1131" s="32" t="s">
        <v>35</v>
      </c>
      <c r="H1131" s="32" t="s">
        <v>38</v>
      </c>
      <c r="I1131" s="32" t="s">
        <v>2006</v>
      </c>
      <c r="J1131" s="35">
        <v>0</v>
      </c>
      <c r="K1131" s="35">
        <v>0</v>
      </c>
      <c r="L1131" s="35">
        <v>0</v>
      </c>
      <c r="M1131" s="35">
        <v>20.6</v>
      </c>
      <c r="N1131" s="32" t="s">
        <v>19</v>
      </c>
      <c r="O1131" s="32" t="s">
        <v>24</v>
      </c>
      <c r="P1131" s="32">
        <v>1</v>
      </c>
      <c r="Q1131" s="32"/>
      <c r="R1131" s="39">
        <f t="shared" si="34"/>
        <v>1509</v>
      </c>
      <c r="S1131" s="5" t="s">
        <v>51</v>
      </c>
      <c r="T1131" s="5" t="s">
        <v>64</v>
      </c>
      <c r="U1131" s="2"/>
      <c r="V1131" s="2" t="str">
        <f>IF($J1131+$L1131=0,"nil",IF(OR($B1131="TCU-WS",$B1131=""),"non comm",IF(OR($G1131="contract_cover",$H1131="fixed price"),VLOOKUP($I1131,'[1]mapping 2015'!$A:$B,2,FALSE),VLOOKUP($G1131,'[1]mapping 2015'!$A:$B,2,FALSE))))</f>
        <v>nil</v>
      </c>
      <c r="W1131" s="37">
        <f>IF(OR(V1131="non comm",V1131="nil",J1131=0),0,IF(V1131="SBM 2.1 IIPS",J1131*VLOOKUP(N1131,'[2]NGP%'!$C:$D,2,FALSE),J1131*SUMIFS('[2]NGP%'!$D:$D,'[2]NGP%'!$A:$A,V1131,'[2]NGP%'!$B:$B,AA1131)))</f>
        <v>0</v>
      </c>
      <c r="X1131" s="37">
        <f>IF(OR(V1131="non comm",V1131="nil",J1131=0),0,IF(V1131="SBM 2.1 IIPS",J1131*VLOOKUP(N1131,'[2]NGP%'!$C:$E,3,FALSE),J1131*SUMIFS('[2]NGP%'!$E:$E,'[2]NGP%'!$A:$A,V1131,'[2]NGP%'!$B:$B,AA1131)))</f>
        <v>0</v>
      </c>
      <c r="Y1131" s="32"/>
      <c r="Z1131" s="54" t="str">
        <f>IF(MID(H1131,1,4)="Item","Nil",IF(G1131="contract_cover",VLOOKUP(I1131,'svc type'!C:D,2,FALSE),VLOOKUP(G1131,'svc type'!A:D,4,FALSE)))</f>
        <v>Exp</v>
      </c>
      <c r="AA1131" s="4" t="str">
        <f>IF(B1131="","",VLOOKUP(B1131,Sector!C:D,2,FALSE))</f>
        <v>OTH</v>
      </c>
      <c r="AB1131" s="4" t="str">
        <f t="shared" si="35"/>
        <v>TCU-WS</v>
      </c>
      <c r="AC1131" s="4"/>
      <c r="AD1131" s="4"/>
      <c r="AE1131" s="4"/>
      <c r="AF1131" s="4"/>
      <c r="AG1131" s="4"/>
    </row>
    <row r="1132" spans="1:33" x14ac:dyDescent="0.25">
      <c r="A1132" s="57">
        <v>42257.451521331015</v>
      </c>
      <c r="B1132" s="32" t="s">
        <v>22</v>
      </c>
      <c r="C1132" s="32" t="s">
        <v>78</v>
      </c>
      <c r="D1132" s="32" t="s">
        <v>77</v>
      </c>
      <c r="E1132" s="32" t="s">
        <v>7128</v>
      </c>
      <c r="F1132" s="32" t="s">
        <v>7129</v>
      </c>
      <c r="G1132" s="32" t="s">
        <v>35</v>
      </c>
      <c r="H1132" s="32" t="s">
        <v>38</v>
      </c>
      <c r="I1132" s="32" t="s">
        <v>2006</v>
      </c>
      <c r="J1132" s="35">
        <v>0</v>
      </c>
      <c r="K1132" s="35">
        <v>0</v>
      </c>
      <c r="L1132" s="35">
        <v>0</v>
      </c>
      <c r="M1132" s="35">
        <v>19.350000000000001</v>
      </c>
      <c r="N1132" s="32" t="s">
        <v>19</v>
      </c>
      <c r="O1132" s="32" t="s">
        <v>24</v>
      </c>
      <c r="P1132" s="32">
        <v>1</v>
      </c>
      <c r="Q1132" s="32"/>
      <c r="R1132" s="39">
        <f t="shared" si="34"/>
        <v>1509</v>
      </c>
      <c r="S1132" s="5" t="s">
        <v>51</v>
      </c>
      <c r="T1132" s="5" t="s">
        <v>64</v>
      </c>
      <c r="U1132" s="2"/>
      <c r="V1132" s="2" t="str">
        <f>IF($J1132+$L1132=0,"nil",IF(OR($B1132="TCU-WS",$B1132=""),"non comm",IF(OR($G1132="contract_cover",$H1132="fixed price"),VLOOKUP($I1132,'[1]mapping 2015'!$A:$B,2,FALSE),VLOOKUP($G1132,'[1]mapping 2015'!$A:$B,2,FALSE))))</f>
        <v>nil</v>
      </c>
      <c r="W1132" s="37">
        <f>IF(OR(V1132="non comm",V1132="nil",J1132=0),0,IF(V1132="SBM 2.1 IIPS",J1132*VLOOKUP(N1132,'[2]NGP%'!$C:$D,2,FALSE),J1132*SUMIFS('[2]NGP%'!$D:$D,'[2]NGP%'!$A:$A,V1132,'[2]NGP%'!$B:$B,AA1132)))</f>
        <v>0</v>
      </c>
      <c r="X1132" s="37">
        <f>IF(OR(V1132="non comm",V1132="nil",J1132=0),0,IF(V1132="SBM 2.1 IIPS",J1132*VLOOKUP(N1132,'[2]NGP%'!$C:$E,3,FALSE),J1132*SUMIFS('[2]NGP%'!$E:$E,'[2]NGP%'!$A:$A,V1132,'[2]NGP%'!$B:$B,AA1132)))</f>
        <v>0</v>
      </c>
      <c r="Y1132" s="32"/>
      <c r="Z1132" s="54" t="str">
        <f>IF(MID(H1132,1,4)="Item","Nil",IF(G1132="contract_cover",VLOOKUP(I1132,'svc type'!C:D,2,FALSE),VLOOKUP(G1132,'svc type'!A:D,4,FALSE)))</f>
        <v>Exp</v>
      </c>
      <c r="AA1132" s="4" t="str">
        <f>IF(B1132="","",VLOOKUP(B1132,Sector!C:D,2,FALSE))</f>
        <v>OTH</v>
      </c>
      <c r="AB1132" s="4" t="str">
        <f t="shared" si="35"/>
        <v>TCU-WS</v>
      </c>
      <c r="AC1132" s="4"/>
      <c r="AD1132" s="4"/>
      <c r="AE1132" s="4"/>
      <c r="AF1132" s="4"/>
      <c r="AG1132" s="4"/>
    </row>
    <row r="1133" spans="1:33" x14ac:dyDescent="0.25">
      <c r="A1133" s="57">
        <v>42257.451521331015</v>
      </c>
      <c r="B1133" s="32" t="s">
        <v>22</v>
      </c>
      <c r="C1133" s="32" t="s">
        <v>78</v>
      </c>
      <c r="D1133" s="32" t="s">
        <v>77</v>
      </c>
      <c r="E1133" s="32" t="s">
        <v>7128</v>
      </c>
      <c r="F1133" s="32" t="s">
        <v>7129</v>
      </c>
      <c r="G1133" s="32" t="s">
        <v>35</v>
      </c>
      <c r="H1133" s="32" t="s">
        <v>38</v>
      </c>
      <c r="I1133" s="32" t="s">
        <v>2006</v>
      </c>
      <c r="J1133" s="35">
        <v>0</v>
      </c>
      <c r="K1133" s="35">
        <v>0</v>
      </c>
      <c r="L1133" s="35">
        <v>0</v>
      </c>
      <c r="M1133" s="35">
        <v>14.4</v>
      </c>
      <c r="N1133" s="32" t="s">
        <v>19</v>
      </c>
      <c r="O1133" s="32" t="s">
        <v>24</v>
      </c>
      <c r="P1133" s="32">
        <v>1</v>
      </c>
      <c r="Q1133" s="32"/>
      <c r="R1133" s="39">
        <f t="shared" si="34"/>
        <v>1509</v>
      </c>
      <c r="S1133" s="5" t="s">
        <v>51</v>
      </c>
      <c r="T1133" s="5" t="s">
        <v>64</v>
      </c>
      <c r="U1133" s="2"/>
      <c r="V1133" s="2" t="str">
        <f>IF($J1133+$L1133=0,"nil",IF(OR($B1133="TCU-WS",$B1133=""),"non comm",IF(OR($G1133="contract_cover",$H1133="fixed price"),VLOOKUP($I1133,'[1]mapping 2015'!$A:$B,2,FALSE),VLOOKUP($G1133,'[1]mapping 2015'!$A:$B,2,FALSE))))</f>
        <v>nil</v>
      </c>
      <c r="W1133" s="37">
        <f>IF(OR(V1133="non comm",V1133="nil",J1133=0),0,IF(V1133="SBM 2.1 IIPS",J1133*VLOOKUP(N1133,'[2]NGP%'!$C:$D,2,FALSE),J1133*SUMIFS('[2]NGP%'!$D:$D,'[2]NGP%'!$A:$A,V1133,'[2]NGP%'!$B:$B,AA1133)))</f>
        <v>0</v>
      </c>
      <c r="X1133" s="37">
        <f>IF(OR(V1133="non comm",V1133="nil",J1133=0),0,IF(V1133="SBM 2.1 IIPS",J1133*VLOOKUP(N1133,'[2]NGP%'!$C:$E,3,FALSE),J1133*SUMIFS('[2]NGP%'!$E:$E,'[2]NGP%'!$A:$A,V1133,'[2]NGP%'!$B:$B,AA1133)))</f>
        <v>0</v>
      </c>
      <c r="Y1133" s="32"/>
      <c r="Z1133" s="54" t="str">
        <f>IF(MID(H1133,1,4)="Item","Nil",IF(G1133="contract_cover",VLOOKUP(I1133,'svc type'!C:D,2,FALSE),VLOOKUP(G1133,'svc type'!A:D,4,FALSE)))</f>
        <v>Exp</v>
      </c>
      <c r="AA1133" s="4" t="str">
        <f>IF(B1133="","",VLOOKUP(B1133,Sector!C:D,2,FALSE))</f>
        <v>OTH</v>
      </c>
      <c r="AB1133" s="4" t="str">
        <f t="shared" si="35"/>
        <v>TCU-WS</v>
      </c>
      <c r="AC1133" s="4"/>
      <c r="AD1133" s="4"/>
      <c r="AE1133" s="4"/>
      <c r="AF1133" s="4"/>
      <c r="AG1133" s="4"/>
    </row>
    <row r="1134" spans="1:33" x14ac:dyDescent="0.25">
      <c r="A1134" s="57">
        <v>42257.452476932871</v>
      </c>
      <c r="B1134" s="32" t="s">
        <v>22</v>
      </c>
      <c r="C1134" s="32" t="s">
        <v>2449</v>
      </c>
      <c r="D1134" s="32" t="s">
        <v>2450</v>
      </c>
      <c r="E1134" s="32" t="s">
        <v>7132</v>
      </c>
      <c r="F1134" s="32" t="s">
        <v>7133</v>
      </c>
      <c r="G1134" s="32" t="s">
        <v>25</v>
      </c>
      <c r="H1134" s="32" t="s">
        <v>26</v>
      </c>
      <c r="I1134" s="32" t="s">
        <v>2006</v>
      </c>
      <c r="J1134" s="35">
        <v>0</v>
      </c>
      <c r="K1134" s="35">
        <v>0</v>
      </c>
      <c r="L1134" s="35">
        <v>0</v>
      </c>
      <c r="M1134" s="35">
        <v>0</v>
      </c>
      <c r="N1134" s="32" t="s">
        <v>19</v>
      </c>
      <c r="O1134" s="32" t="s">
        <v>27</v>
      </c>
      <c r="P1134" s="32">
        <v>12</v>
      </c>
      <c r="Q1134" s="32"/>
      <c r="R1134" s="39">
        <f t="shared" si="34"/>
        <v>1509</v>
      </c>
      <c r="S1134" s="5" t="s">
        <v>51</v>
      </c>
      <c r="T1134" s="5" t="s">
        <v>64</v>
      </c>
      <c r="U1134" s="2"/>
      <c r="V1134" s="2" t="str">
        <f>IF($J1134+$L1134=0,"nil",IF(OR($B1134="TCU-WS",$B1134=""),"non comm",IF(OR($G1134="contract_cover",$H1134="fixed price"),VLOOKUP($I1134,'[1]mapping 2015'!$A:$B,2,FALSE),VLOOKUP($G1134,'[1]mapping 2015'!$A:$B,2,FALSE))))</f>
        <v>nil</v>
      </c>
      <c r="W1134" s="37">
        <f>IF(OR(V1134="non comm",V1134="nil",J1134=0),0,IF(V1134="SBM 2.1 IIPS",J1134*VLOOKUP(N1134,'[2]NGP%'!$C:$D,2,FALSE),J1134*SUMIFS('[2]NGP%'!$D:$D,'[2]NGP%'!$A:$A,V1134,'[2]NGP%'!$B:$B,AA1134)))</f>
        <v>0</v>
      </c>
      <c r="X1134" s="37">
        <f>IF(OR(V1134="non comm",V1134="nil",J1134=0),0,IF(V1134="SBM 2.1 IIPS",J1134*VLOOKUP(N1134,'[2]NGP%'!$C:$E,3,FALSE),J1134*SUMIFS('[2]NGP%'!$E:$E,'[2]NGP%'!$A:$A,V1134,'[2]NGP%'!$B:$B,AA1134)))</f>
        <v>0</v>
      </c>
      <c r="Y1134" s="32"/>
      <c r="Z1134" s="54" t="str">
        <f>IF(MID(H1134,1,4)="Item","Nil",IF(G1134="contract_cover",VLOOKUP(I1134,'svc type'!C:D,2,FALSE),VLOOKUP(G1134,'svc type'!A:D,4,FALSE)))</f>
        <v>IIPS</v>
      </c>
      <c r="AA1134" s="4" t="str">
        <f>IF(B1134="","",VLOOKUP(B1134,Sector!C:D,2,FALSE))</f>
        <v>OTH</v>
      </c>
      <c r="AB1134" s="4" t="str">
        <f t="shared" si="35"/>
        <v>TCU-WS</v>
      </c>
      <c r="AC1134" s="4"/>
      <c r="AD1134" s="4"/>
      <c r="AE1134" s="4"/>
      <c r="AF1134" s="4"/>
      <c r="AG1134" s="4"/>
    </row>
    <row r="1135" spans="1:33" x14ac:dyDescent="0.25">
      <c r="A1135" s="57">
        <v>42257.452476932871</v>
      </c>
      <c r="B1135" s="32" t="s">
        <v>22</v>
      </c>
      <c r="C1135" s="32" t="s">
        <v>2449</v>
      </c>
      <c r="D1135" s="32" t="s">
        <v>2450</v>
      </c>
      <c r="E1135" s="32" t="s">
        <v>7132</v>
      </c>
      <c r="F1135" s="32" t="s">
        <v>7133</v>
      </c>
      <c r="G1135" s="32" t="s">
        <v>380</v>
      </c>
      <c r="H1135" s="32" t="s">
        <v>379</v>
      </c>
      <c r="I1135" s="32" t="s">
        <v>2006</v>
      </c>
      <c r="J1135" s="35">
        <v>0</v>
      </c>
      <c r="K1135" s="35">
        <v>0</v>
      </c>
      <c r="L1135" s="35">
        <v>0</v>
      </c>
      <c r="M1135" s="35">
        <v>2.5</v>
      </c>
      <c r="N1135" s="32" t="s">
        <v>19</v>
      </c>
      <c r="O1135" s="32" t="s">
        <v>27</v>
      </c>
      <c r="P1135" s="32">
        <v>1</v>
      </c>
      <c r="Q1135" s="32"/>
      <c r="R1135" s="39">
        <f t="shared" si="34"/>
        <v>1509</v>
      </c>
      <c r="S1135" s="5" t="s">
        <v>51</v>
      </c>
      <c r="T1135" s="5" t="s">
        <v>64</v>
      </c>
      <c r="U1135" s="2"/>
      <c r="V1135" s="2" t="str">
        <f>IF($J1135+$L1135=0,"nil",IF(OR($B1135="TCU-WS",$B1135=""),"non comm",IF(OR($G1135="contract_cover",$H1135="fixed price"),VLOOKUP($I1135,'[1]mapping 2015'!$A:$B,2,FALSE),VLOOKUP($G1135,'[1]mapping 2015'!$A:$B,2,FALSE))))</f>
        <v>nil</v>
      </c>
      <c r="W1135" s="37">
        <f>IF(OR(V1135="non comm",V1135="nil",J1135=0),0,IF(V1135="SBM 2.1 IIPS",J1135*VLOOKUP(N1135,'[2]NGP%'!$C:$D,2,FALSE),J1135*SUMIFS('[2]NGP%'!$D:$D,'[2]NGP%'!$A:$A,V1135,'[2]NGP%'!$B:$B,AA1135)))</f>
        <v>0</v>
      </c>
      <c r="X1135" s="37">
        <f>IF(OR(V1135="non comm",V1135="nil",J1135=0),0,IF(V1135="SBM 2.1 IIPS",J1135*VLOOKUP(N1135,'[2]NGP%'!$C:$E,3,FALSE),J1135*SUMIFS('[2]NGP%'!$E:$E,'[2]NGP%'!$A:$A,V1135,'[2]NGP%'!$B:$B,AA1135)))</f>
        <v>0</v>
      </c>
      <c r="Y1135" s="32"/>
      <c r="Z1135" s="54" t="str">
        <f>IF(MID(H1135,1,4)="Item","Nil",IF(G1135="contract_cover",VLOOKUP(I1135,'svc type'!C:D,2,FALSE),VLOOKUP(G1135,'svc type'!A:D,4,FALSE)))</f>
        <v>Exp</v>
      </c>
      <c r="AA1135" s="4" t="str">
        <f>IF(B1135="","",VLOOKUP(B1135,Sector!C:D,2,FALSE))</f>
        <v>OTH</v>
      </c>
      <c r="AB1135" s="4" t="str">
        <f t="shared" si="35"/>
        <v>TCU-WS</v>
      </c>
      <c r="AC1135" s="4"/>
      <c r="AD1135" s="4"/>
      <c r="AE1135" s="4"/>
      <c r="AF1135" s="4"/>
      <c r="AG1135" s="4"/>
    </row>
    <row r="1136" spans="1:33" x14ac:dyDescent="0.25">
      <c r="A1136" s="57">
        <v>42257.452476932871</v>
      </c>
      <c r="B1136" s="32" t="s">
        <v>22</v>
      </c>
      <c r="C1136" s="32" t="s">
        <v>2449</v>
      </c>
      <c r="D1136" s="32" t="s">
        <v>2450</v>
      </c>
      <c r="E1136" s="32" t="s">
        <v>7132</v>
      </c>
      <c r="F1136" s="32" t="s">
        <v>7133</v>
      </c>
      <c r="G1136" s="32" t="s">
        <v>29</v>
      </c>
      <c r="H1136" s="32" t="s">
        <v>30</v>
      </c>
      <c r="I1136" s="32" t="s">
        <v>2006</v>
      </c>
      <c r="J1136" s="35">
        <v>0</v>
      </c>
      <c r="K1136" s="35">
        <v>0</v>
      </c>
      <c r="L1136" s="35">
        <v>0</v>
      </c>
      <c r="M1136" s="35">
        <v>20.9</v>
      </c>
      <c r="N1136" s="32" t="s">
        <v>19</v>
      </c>
      <c r="O1136" s="32" t="s">
        <v>27</v>
      </c>
      <c r="P1136" s="32">
        <v>1</v>
      </c>
      <c r="Q1136" s="32"/>
      <c r="R1136" s="39">
        <f t="shared" si="34"/>
        <v>1509</v>
      </c>
      <c r="S1136" s="5" t="s">
        <v>51</v>
      </c>
      <c r="T1136" s="5" t="s">
        <v>64</v>
      </c>
      <c r="U1136" s="2"/>
      <c r="V1136" s="2" t="str">
        <f>IF($J1136+$L1136=0,"nil",IF(OR($B1136="TCU-WS",$B1136=""),"non comm",IF(OR($G1136="contract_cover",$H1136="fixed price"),VLOOKUP($I1136,'[1]mapping 2015'!$A:$B,2,FALSE),VLOOKUP($G1136,'[1]mapping 2015'!$A:$B,2,FALSE))))</f>
        <v>nil</v>
      </c>
      <c r="W1136" s="37">
        <f>IF(OR(V1136="non comm",V1136="nil",J1136=0),0,IF(V1136="SBM 2.1 IIPS",J1136*VLOOKUP(N1136,'[2]NGP%'!$C:$D,2,FALSE),J1136*SUMIFS('[2]NGP%'!$D:$D,'[2]NGP%'!$A:$A,V1136,'[2]NGP%'!$B:$B,AA1136)))</f>
        <v>0</v>
      </c>
      <c r="X1136" s="37">
        <f>IF(OR(V1136="non comm",V1136="nil",J1136=0),0,IF(V1136="SBM 2.1 IIPS",J1136*VLOOKUP(N1136,'[2]NGP%'!$C:$E,3,FALSE),J1136*SUMIFS('[2]NGP%'!$E:$E,'[2]NGP%'!$A:$A,V1136,'[2]NGP%'!$B:$B,AA1136)))</f>
        <v>0</v>
      </c>
      <c r="Y1136" s="32"/>
      <c r="Z1136" s="54" t="str">
        <f>IF(MID(H1136,1,4)="Item","Nil",IF(G1136="contract_cover",VLOOKUP(I1136,'svc type'!C:D,2,FALSE),VLOOKUP(G1136,'svc type'!A:D,4,FALSE)))</f>
        <v>Exp</v>
      </c>
      <c r="AA1136" s="4" t="str">
        <f>IF(B1136="","",VLOOKUP(B1136,Sector!C:D,2,FALSE))</f>
        <v>OTH</v>
      </c>
      <c r="AB1136" s="4" t="str">
        <f t="shared" si="35"/>
        <v>TCU-WS</v>
      </c>
      <c r="AC1136" s="4"/>
      <c r="AD1136" s="4"/>
      <c r="AE1136" s="4"/>
      <c r="AF1136" s="4"/>
      <c r="AG1136" s="4"/>
    </row>
    <row r="1137" spans="1:33" x14ac:dyDescent="0.25">
      <c r="A1137" s="57">
        <v>42257.452476932871</v>
      </c>
      <c r="B1137" s="32" t="s">
        <v>22</v>
      </c>
      <c r="C1137" s="32" t="s">
        <v>2449</v>
      </c>
      <c r="D1137" s="32" t="s">
        <v>2450</v>
      </c>
      <c r="E1137" s="32" t="s">
        <v>7132</v>
      </c>
      <c r="F1137" s="32" t="s">
        <v>7133</v>
      </c>
      <c r="G1137" s="32" t="s">
        <v>25</v>
      </c>
      <c r="H1137" s="32" t="s">
        <v>26</v>
      </c>
      <c r="I1137" s="32" t="s">
        <v>2006</v>
      </c>
      <c r="J1137" s="35">
        <v>0</v>
      </c>
      <c r="K1137" s="35">
        <v>0</v>
      </c>
      <c r="L1137" s="35">
        <v>0</v>
      </c>
      <c r="M1137" s="35">
        <v>0</v>
      </c>
      <c r="N1137" s="32" t="s">
        <v>19</v>
      </c>
      <c r="O1137" s="32" t="s">
        <v>27</v>
      </c>
      <c r="P1137" s="32">
        <v>12</v>
      </c>
      <c r="Q1137" s="32"/>
      <c r="R1137" s="39">
        <f t="shared" si="34"/>
        <v>1509</v>
      </c>
      <c r="S1137" s="5" t="s">
        <v>51</v>
      </c>
      <c r="T1137" s="5" t="s">
        <v>64</v>
      </c>
      <c r="U1137" s="2"/>
      <c r="V1137" s="2" t="str">
        <f>IF($J1137+$L1137=0,"nil",IF(OR($B1137="TCU-WS",$B1137=""),"non comm",IF(OR($G1137="contract_cover",$H1137="fixed price"),VLOOKUP($I1137,'[1]mapping 2015'!$A:$B,2,FALSE),VLOOKUP($G1137,'[1]mapping 2015'!$A:$B,2,FALSE))))</f>
        <v>nil</v>
      </c>
      <c r="W1137" s="37">
        <f>IF(OR(V1137="non comm",V1137="nil",J1137=0),0,IF(V1137="SBM 2.1 IIPS",J1137*VLOOKUP(N1137,'[2]NGP%'!$C:$D,2,FALSE),J1137*SUMIFS('[2]NGP%'!$D:$D,'[2]NGP%'!$A:$A,V1137,'[2]NGP%'!$B:$B,AA1137)))</f>
        <v>0</v>
      </c>
      <c r="X1137" s="37">
        <f>IF(OR(V1137="non comm",V1137="nil",J1137=0),0,IF(V1137="SBM 2.1 IIPS",J1137*VLOOKUP(N1137,'[2]NGP%'!$C:$E,3,FALSE),J1137*SUMIFS('[2]NGP%'!$E:$E,'[2]NGP%'!$A:$A,V1137,'[2]NGP%'!$B:$B,AA1137)))</f>
        <v>0</v>
      </c>
      <c r="Y1137" s="32"/>
      <c r="Z1137" s="54" t="str">
        <f>IF(MID(H1137,1,4)="Item","Nil",IF(G1137="contract_cover",VLOOKUP(I1137,'svc type'!C:D,2,FALSE),VLOOKUP(G1137,'svc type'!A:D,4,FALSE)))</f>
        <v>IIPS</v>
      </c>
      <c r="AA1137" s="4" t="str">
        <f>IF(B1137="","",VLOOKUP(B1137,Sector!C:D,2,FALSE))</f>
        <v>OTH</v>
      </c>
      <c r="AB1137" s="4" t="str">
        <f t="shared" si="35"/>
        <v>TCU-WS</v>
      </c>
      <c r="AC1137" s="4"/>
      <c r="AD1137" s="4"/>
      <c r="AE1137" s="4"/>
      <c r="AF1137" s="4"/>
      <c r="AG1137" s="4"/>
    </row>
    <row r="1138" spans="1:33" x14ac:dyDescent="0.25">
      <c r="A1138" s="57">
        <v>42257.452476932871</v>
      </c>
      <c r="B1138" s="32" t="s">
        <v>22</v>
      </c>
      <c r="C1138" s="32" t="s">
        <v>2449</v>
      </c>
      <c r="D1138" s="32" t="s">
        <v>2450</v>
      </c>
      <c r="E1138" s="32" t="s">
        <v>7132</v>
      </c>
      <c r="F1138" s="32" t="s">
        <v>7133</v>
      </c>
      <c r="G1138" s="32" t="s">
        <v>35</v>
      </c>
      <c r="H1138" s="32" t="s">
        <v>38</v>
      </c>
      <c r="I1138" s="32" t="s">
        <v>2006</v>
      </c>
      <c r="J1138" s="35">
        <v>0</v>
      </c>
      <c r="K1138" s="35">
        <v>0</v>
      </c>
      <c r="L1138" s="35">
        <v>0</v>
      </c>
      <c r="M1138" s="35">
        <v>31.2</v>
      </c>
      <c r="N1138" s="32" t="s">
        <v>19</v>
      </c>
      <c r="O1138" s="32" t="s">
        <v>27</v>
      </c>
      <c r="P1138" s="32">
        <v>1</v>
      </c>
      <c r="Q1138" s="32"/>
      <c r="R1138" s="39">
        <f t="shared" si="34"/>
        <v>1509</v>
      </c>
      <c r="S1138" s="5" t="s">
        <v>51</v>
      </c>
      <c r="T1138" s="5" t="s">
        <v>64</v>
      </c>
      <c r="U1138" s="2"/>
      <c r="V1138" s="2" t="str">
        <f>IF($J1138+$L1138=0,"nil",IF(OR($B1138="TCU-WS",$B1138=""),"non comm",IF(OR($G1138="contract_cover",$H1138="fixed price"),VLOOKUP($I1138,'[1]mapping 2015'!$A:$B,2,FALSE),VLOOKUP($G1138,'[1]mapping 2015'!$A:$B,2,FALSE))))</f>
        <v>nil</v>
      </c>
      <c r="W1138" s="37">
        <f>IF(OR(V1138="non comm",V1138="nil",J1138=0),0,IF(V1138="SBM 2.1 IIPS",J1138*VLOOKUP(N1138,'[2]NGP%'!$C:$D,2,FALSE),J1138*SUMIFS('[2]NGP%'!$D:$D,'[2]NGP%'!$A:$A,V1138,'[2]NGP%'!$B:$B,AA1138)))</f>
        <v>0</v>
      </c>
      <c r="X1138" s="37">
        <f>IF(OR(V1138="non comm",V1138="nil",J1138=0),0,IF(V1138="SBM 2.1 IIPS",J1138*VLOOKUP(N1138,'[2]NGP%'!$C:$E,3,FALSE),J1138*SUMIFS('[2]NGP%'!$E:$E,'[2]NGP%'!$A:$A,V1138,'[2]NGP%'!$B:$B,AA1138)))</f>
        <v>0</v>
      </c>
      <c r="Y1138" s="32"/>
      <c r="Z1138" s="54" t="str">
        <f>IF(MID(H1138,1,4)="Item","Nil",IF(G1138="contract_cover",VLOOKUP(I1138,'svc type'!C:D,2,FALSE),VLOOKUP(G1138,'svc type'!A:D,4,FALSE)))</f>
        <v>Exp</v>
      </c>
      <c r="AA1138" s="4" t="str">
        <f>IF(B1138="","",VLOOKUP(B1138,Sector!C:D,2,FALSE))</f>
        <v>OTH</v>
      </c>
      <c r="AB1138" s="4" t="str">
        <f t="shared" si="35"/>
        <v>TCU-WS</v>
      </c>
      <c r="AC1138" s="4"/>
      <c r="AD1138" s="4"/>
      <c r="AE1138" s="4"/>
      <c r="AF1138" s="4"/>
      <c r="AG1138" s="4"/>
    </row>
    <row r="1139" spans="1:33" x14ac:dyDescent="0.25">
      <c r="A1139" s="57">
        <v>42257.453374108794</v>
      </c>
      <c r="B1139" s="32" t="s">
        <v>22</v>
      </c>
      <c r="C1139" s="32" t="s">
        <v>2449</v>
      </c>
      <c r="D1139" s="32" t="s">
        <v>2450</v>
      </c>
      <c r="E1139" s="32" t="s">
        <v>7134</v>
      </c>
      <c r="F1139" s="32" t="s">
        <v>7135</v>
      </c>
      <c r="G1139" s="32" t="s">
        <v>25</v>
      </c>
      <c r="H1139" s="32" t="s">
        <v>26</v>
      </c>
      <c r="I1139" s="32" t="s">
        <v>2006</v>
      </c>
      <c r="J1139" s="35">
        <v>0</v>
      </c>
      <c r="K1139" s="35">
        <v>0</v>
      </c>
      <c r="L1139" s="35">
        <v>0</v>
      </c>
      <c r="M1139" s="35">
        <v>0</v>
      </c>
      <c r="N1139" s="32" t="s">
        <v>19</v>
      </c>
      <c r="O1139" s="32" t="s">
        <v>27</v>
      </c>
      <c r="P1139" s="32">
        <v>6.5</v>
      </c>
      <c r="Q1139" s="32"/>
      <c r="R1139" s="39">
        <f t="shared" si="34"/>
        <v>1509</v>
      </c>
      <c r="S1139" s="5" t="s">
        <v>51</v>
      </c>
      <c r="T1139" s="5" t="s">
        <v>64</v>
      </c>
      <c r="U1139" s="2"/>
      <c r="V1139" s="2" t="str">
        <f>IF($J1139+$L1139=0,"nil",IF(OR($B1139="TCU-WS",$B1139=""),"non comm",IF(OR($G1139="contract_cover",$H1139="fixed price"),VLOOKUP($I1139,'[1]mapping 2015'!$A:$B,2,FALSE),VLOOKUP($G1139,'[1]mapping 2015'!$A:$B,2,FALSE))))</f>
        <v>nil</v>
      </c>
      <c r="W1139" s="37">
        <f>IF(OR(V1139="non comm",V1139="nil",J1139=0),0,IF(V1139="SBM 2.1 IIPS",J1139*VLOOKUP(N1139,'[2]NGP%'!$C:$D,2,FALSE),J1139*SUMIFS('[2]NGP%'!$D:$D,'[2]NGP%'!$A:$A,V1139,'[2]NGP%'!$B:$B,AA1139)))</f>
        <v>0</v>
      </c>
      <c r="X1139" s="37">
        <f>IF(OR(V1139="non comm",V1139="nil",J1139=0),0,IF(V1139="SBM 2.1 IIPS",J1139*VLOOKUP(N1139,'[2]NGP%'!$C:$E,3,FALSE),J1139*SUMIFS('[2]NGP%'!$E:$E,'[2]NGP%'!$A:$A,V1139,'[2]NGP%'!$B:$B,AA1139)))</f>
        <v>0</v>
      </c>
      <c r="Y1139" s="32"/>
      <c r="Z1139" s="54" t="str">
        <f>IF(MID(H1139,1,4)="Item","Nil",IF(G1139="contract_cover",VLOOKUP(I1139,'svc type'!C:D,2,FALSE),VLOOKUP(G1139,'svc type'!A:D,4,FALSE)))</f>
        <v>IIPS</v>
      </c>
      <c r="AA1139" s="4" t="str">
        <f>IF(B1139="","",VLOOKUP(B1139,Sector!C:D,2,FALSE))</f>
        <v>OTH</v>
      </c>
      <c r="AB1139" s="4" t="str">
        <f t="shared" si="35"/>
        <v>TCU-WS</v>
      </c>
      <c r="AC1139" s="4"/>
      <c r="AD1139" s="4"/>
      <c r="AE1139" s="4"/>
      <c r="AF1139" s="4"/>
      <c r="AG1139" s="4"/>
    </row>
    <row r="1140" spans="1:33" x14ac:dyDescent="0.25">
      <c r="A1140" s="57">
        <v>42257.453374108794</v>
      </c>
      <c r="B1140" s="32" t="s">
        <v>22</v>
      </c>
      <c r="C1140" s="32" t="s">
        <v>2449</v>
      </c>
      <c r="D1140" s="32" t="s">
        <v>2450</v>
      </c>
      <c r="E1140" s="32" t="s">
        <v>7134</v>
      </c>
      <c r="F1140" s="32" t="s">
        <v>7135</v>
      </c>
      <c r="G1140" s="32" t="s">
        <v>35</v>
      </c>
      <c r="H1140" s="32" t="s">
        <v>38</v>
      </c>
      <c r="I1140" s="32" t="s">
        <v>2006</v>
      </c>
      <c r="J1140" s="35">
        <v>0</v>
      </c>
      <c r="K1140" s="35">
        <v>0</v>
      </c>
      <c r="L1140" s="35">
        <v>0</v>
      </c>
      <c r="M1140" s="35">
        <v>32</v>
      </c>
      <c r="N1140" s="32" t="s">
        <v>19</v>
      </c>
      <c r="O1140" s="32" t="s">
        <v>27</v>
      </c>
      <c r="P1140" s="32">
        <v>1</v>
      </c>
      <c r="Q1140" s="32"/>
      <c r="R1140" s="39">
        <f t="shared" si="34"/>
        <v>1509</v>
      </c>
      <c r="S1140" s="5" t="s">
        <v>51</v>
      </c>
      <c r="T1140" s="5" t="s">
        <v>64</v>
      </c>
      <c r="U1140" s="2"/>
      <c r="V1140" s="2" t="str">
        <f>IF($J1140+$L1140=0,"nil",IF(OR($B1140="TCU-WS",$B1140=""),"non comm",IF(OR($G1140="contract_cover",$H1140="fixed price"),VLOOKUP($I1140,'[1]mapping 2015'!$A:$B,2,FALSE),VLOOKUP($G1140,'[1]mapping 2015'!$A:$B,2,FALSE))))</f>
        <v>nil</v>
      </c>
      <c r="W1140" s="37">
        <f>IF(OR(V1140="non comm",V1140="nil",J1140=0),0,IF(V1140="SBM 2.1 IIPS",J1140*VLOOKUP(N1140,'[2]NGP%'!$C:$D,2,FALSE),J1140*SUMIFS('[2]NGP%'!$D:$D,'[2]NGP%'!$A:$A,V1140,'[2]NGP%'!$B:$B,AA1140)))</f>
        <v>0</v>
      </c>
      <c r="X1140" s="37">
        <f>IF(OR(V1140="non comm",V1140="nil",J1140=0),0,IF(V1140="SBM 2.1 IIPS",J1140*VLOOKUP(N1140,'[2]NGP%'!$C:$E,3,FALSE),J1140*SUMIFS('[2]NGP%'!$E:$E,'[2]NGP%'!$A:$A,V1140,'[2]NGP%'!$B:$B,AA1140)))</f>
        <v>0</v>
      </c>
      <c r="Y1140" s="32"/>
      <c r="Z1140" s="54" t="str">
        <f>IF(MID(H1140,1,4)="Item","Nil",IF(G1140="contract_cover",VLOOKUP(I1140,'svc type'!C:D,2,FALSE),VLOOKUP(G1140,'svc type'!A:D,4,FALSE)))</f>
        <v>Exp</v>
      </c>
      <c r="AA1140" s="4" t="str">
        <f>IF(B1140="","",VLOOKUP(B1140,Sector!C:D,2,FALSE))</f>
        <v>OTH</v>
      </c>
      <c r="AB1140" s="4" t="str">
        <f t="shared" si="35"/>
        <v>TCU-WS</v>
      </c>
      <c r="AC1140" s="4"/>
      <c r="AD1140" s="4"/>
      <c r="AE1140" s="4"/>
      <c r="AF1140" s="4"/>
      <c r="AG1140" s="4"/>
    </row>
    <row r="1141" spans="1:33" x14ac:dyDescent="0.25">
      <c r="A1141" s="57">
        <v>42257.453374108794</v>
      </c>
      <c r="B1141" s="32" t="s">
        <v>22</v>
      </c>
      <c r="C1141" s="32" t="s">
        <v>2449</v>
      </c>
      <c r="D1141" s="32" t="s">
        <v>2450</v>
      </c>
      <c r="E1141" s="32" t="s">
        <v>7134</v>
      </c>
      <c r="F1141" s="32" t="s">
        <v>7135</v>
      </c>
      <c r="G1141" s="32" t="s">
        <v>33</v>
      </c>
      <c r="H1141" s="32" t="s">
        <v>34</v>
      </c>
      <c r="I1141" s="32" t="s">
        <v>2006</v>
      </c>
      <c r="J1141" s="35">
        <v>0</v>
      </c>
      <c r="K1141" s="35">
        <v>0</v>
      </c>
      <c r="L1141" s="35">
        <v>0</v>
      </c>
      <c r="M1141" s="35">
        <v>3</v>
      </c>
      <c r="N1141" s="32" t="s">
        <v>19</v>
      </c>
      <c r="O1141" s="32" t="s">
        <v>27</v>
      </c>
      <c r="P1141" s="32">
        <v>1</v>
      </c>
      <c r="Q1141" s="32"/>
      <c r="R1141" s="39">
        <f t="shared" si="34"/>
        <v>1509</v>
      </c>
      <c r="S1141" s="5" t="s">
        <v>51</v>
      </c>
      <c r="T1141" s="5" t="s">
        <v>64</v>
      </c>
      <c r="U1141" s="2"/>
      <c r="V1141" s="2" t="str">
        <f>IF($J1141+$L1141=0,"nil",IF(OR($B1141="TCU-WS",$B1141=""),"non comm",IF(OR($G1141="contract_cover",$H1141="fixed price"),VLOOKUP($I1141,'[1]mapping 2015'!$A:$B,2,FALSE),VLOOKUP($G1141,'[1]mapping 2015'!$A:$B,2,FALSE))))</f>
        <v>nil</v>
      </c>
      <c r="W1141" s="37">
        <f>IF(OR(V1141="non comm",V1141="nil",J1141=0),0,IF(V1141="SBM 2.1 IIPS",J1141*VLOOKUP(N1141,'[2]NGP%'!$C:$D,2,FALSE),J1141*SUMIFS('[2]NGP%'!$D:$D,'[2]NGP%'!$A:$A,V1141,'[2]NGP%'!$B:$B,AA1141)))</f>
        <v>0</v>
      </c>
      <c r="X1141" s="37">
        <f>IF(OR(V1141="non comm",V1141="nil",J1141=0),0,IF(V1141="SBM 2.1 IIPS",J1141*VLOOKUP(N1141,'[2]NGP%'!$C:$E,3,FALSE),J1141*SUMIFS('[2]NGP%'!$E:$E,'[2]NGP%'!$A:$A,V1141,'[2]NGP%'!$B:$B,AA1141)))</f>
        <v>0</v>
      </c>
      <c r="Y1141" s="32"/>
      <c r="Z1141" s="54" t="str">
        <f>IF(MID(H1141,1,4)="Item","Nil",IF(G1141="contract_cover",VLOOKUP(I1141,'svc type'!C:D,2,FALSE),VLOOKUP(G1141,'svc type'!A:D,4,FALSE)))</f>
        <v>Exp</v>
      </c>
      <c r="AA1141" s="4" t="str">
        <f>IF(B1141="","",VLOOKUP(B1141,Sector!C:D,2,FALSE))</f>
        <v>OTH</v>
      </c>
      <c r="AB1141" s="4" t="str">
        <f t="shared" si="35"/>
        <v>TCU-WS</v>
      </c>
      <c r="AC1141" s="4"/>
      <c r="AD1141" s="4"/>
      <c r="AE1141" s="4"/>
      <c r="AF1141" s="4"/>
      <c r="AG1141" s="4"/>
    </row>
    <row r="1142" spans="1:33" x14ac:dyDescent="0.25">
      <c r="A1142" s="57">
        <v>42257.453374108794</v>
      </c>
      <c r="B1142" s="32" t="s">
        <v>22</v>
      </c>
      <c r="C1142" s="32" t="s">
        <v>2449</v>
      </c>
      <c r="D1142" s="32" t="s">
        <v>2450</v>
      </c>
      <c r="E1142" s="32" t="s">
        <v>7134</v>
      </c>
      <c r="F1142" s="32" t="s">
        <v>7135</v>
      </c>
      <c r="G1142" s="32" t="s">
        <v>29</v>
      </c>
      <c r="H1142" s="32" t="s">
        <v>30</v>
      </c>
      <c r="I1142" s="32" t="s">
        <v>2006</v>
      </c>
      <c r="J1142" s="35">
        <v>0</v>
      </c>
      <c r="K1142" s="35">
        <v>0</v>
      </c>
      <c r="L1142" s="35">
        <v>0</v>
      </c>
      <c r="M1142" s="35">
        <v>7.7</v>
      </c>
      <c r="N1142" s="32" t="s">
        <v>19</v>
      </c>
      <c r="O1142" s="32" t="s">
        <v>27</v>
      </c>
      <c r="P1142" s="32">
        <v>1</v>
      </c>
      <c r="Q1142" s="32"/>
      <c r="R1142" s="39">
        <f t="shared" si="34"/>
        <v>1509</v>
      </c>
      <c r="S1142" s="5" t="s">
        <v>51</v>
      </c>
      <c r="T1142" s="5" t="s">
        <v>64</v>
      </c>
      <c r="U1142" s="2"/>
      <c r="V1142" s="2" t="str">
        <f>IF($J1142+$L1142=0,"nil",IF(OR($B1142="TCU-WS",$B1142=""),"non comm",IF(OR($G1142="contract_cover",$H1142="fixed price"),VLOOKUP($I1142,'[1]mapping 2015'!$A:$B,2,FALSE),VLOOKUP($G1142,'[1]mapping 2015'!$A:$B,2,FALSE))))</f>
        <v>nil</v>
      </c>
      <c r="W1142" s="37">
        <f>IF(OR(V1142="non comm",V1142="nil",J1142=0),0,IF(V1142="SBM 2.1 IIPS",J1142*VLOOKUP(N1142,'[2]NGP%'!$C:$D,2,FALSE),J1142*SUMIFS('[2]NGP%'!$D:$D,'[2]NGP%'!$A:$A,V1142,'[2]NGP%'!$B:$B,AA1142)))</f>
        <v>0</v>
      </c>
      <c r="X1142" s="37">
        <f>IF(OR(V1142="non comm",V1142="nil",J1142=0),0,IF(V1142="SBM 2.1 IIPS",J1142*VLOOKUP(N1142,'[2]NGP%'!$C:$E,3,FALSE),J1142*SUMIFS('[2]NGP%'!$E:$E,'[2]NGP%'!$A:$A,V1142,'[2]NGP%'!$B:$B,AA1142)))</f>
        <v>0</v>
      </c>
      <c r="Y1142" s="32"/>
      <c r="Z1142" s="54" t="str">
        <f>IF(MID(H1142,1,4)="Item","Nil",IF(G1142="contract_cover",VLOOKUP(I1142,'svc type'!C:D,2,FALSE),VLOOKUP(G1142,'svc type'!A:D,4,FALSE)))</f>
        <v>Exp</v>
      </c>
      <c r="AA1142" s="4" t="str">
        <f>IF(B1142="","",VLOOKUP(B1142,Sector!C:D,2,FALSE))</f>
        <v>OTH</v>
      </c>
      <c r="AB1142" s="4" t="str">
        <f t="shared" si="35"/>
        <v>TCU-WS</v>
      </c>
      <c r="AC1142" s="4"/>
      <c r="AD1142" s="4"/>
      <c r="AE1142" s="4"/>
      <c r="AF1142" s="4"/>
      <c r="AG1142" s="4"/>
    </row>
    <row r="1143" spans="1:33" x14ac:dyDescent="0.25">
      <c r="A1143" s="57">
        <v>42257.453374108794</v>
      </c>
      <c r="B1143" s="32" t="s">
        <v>22</v>
      </c>
      <c r="C1143" s="32" t="s">
        <v>2449</v>
      </c>
      <c r="D1143" s="32" t="s">
        <v>2450</v>
      </c>
      <c r="E1143" s="32" t="s">
        <v>7134</v>
      </c>
      <c r="F1143" s="32" t="s">
        <v>7135</v>
      </c>
      <c r="G1143" s="32" t="s">
        <v>25</v>
      </c>
      <c r="H1143" s="32" t="s">
        <v>26</v>
      </c>
      <c r="I1143" s="32" t="s">
        <v>2006</v>
      </c>
      <c r="J1143" s="35">
        <v>0</v>
      </c>
      <c r="K1143" s="35">
        <v>0</v>
      </c>
      <c r="L1143" s="35">
        <v>0</v>
      </c>
      <c r="M1143" s="35">
        <v>0</v>
      </c>
      <c r="N1143" s="32" t="s">
        <v>19</v>
      </c>
      <c r="O1143" s="32" t="s">
        <v>27</v>
      </c>
      <c r="P1143" s="32">
        <v>6.5</v>
      </c>
      <c r="Q1143" s="32"/>
      <c r="R1143" s="39">
        <f t="shared" si="34"/>
        <v>1509</v>
      </c>
      <c r="S1143" s="5" t="s">
        <v>51</v>
      </c>
      <c r="T1143" s="5" t="s">
        <v>64</v>
      </c>
      <c r="U1143" s="2"/>
      <c r="V1143" s="2" t="str">
        <f>IF($J1143+$L1143=0,"nil",IF(OR($B1143="TCU-WS",$B1143=""),"non comm",IF(OR($G1143="contract_cover",$H1143="fixed price"),VLOOKUP($I1143,'[1]mapping 2015'!$A:$B,2,FALSE),VLOOKUP($G1143,'[1]mapping 2015'!$A:$B,2,FALSE))))</f>
        <v>nil</v>
      </c>
      <c r="W1143" s="37">
        <f>IF(OR(V1143="non comm",V1143="nil",J1143=0),0,IF(V1143="SBM 2.1 IIPS",J1143*VLOOKUP(N1143,'[2]NGP%'!$C:$D,2,FALSE),J1143*SUMIFS('[2]NGP%'!$D:$D,'[2]NGP%'!$A:$A,V1143,'[2]NGP%'!$B:$B,AA1143)))</f>
        <v>0</v>
      </c>
      <c r="X1143" s="37">
        <f>IF(OR(V1143="non comm",V1143="nil",J1143=0),0,IF(V1143="SBM 2.1 IIPS",J1143*VLOOKUP(N1143,'[2]NGP%'!$C:$E,3,FALSE),J1143*SUMIFS('[2]NGP%'!$E:$E,'[2]NGP%'!$A:$A,V1143,'[2]NGP%'!$B:$B,AA1143)))</f>
        <v>0</v>
      </c>
      <c r="Y1143" s="32"/>
      <c r="Z1143" s="54" t="str">
        <f>IF(MID(H1143,1,4)="Item","Nil",IF(G1143="contract_cover",VLOOKUP(I1143,'svc type'!C:D,2,FALSE),VLOOKUP(G1143,'svc type'!A:D,4,FALSE)))</f>
        <v>IIPS</v>
      </c>
      <c r="AA1143" s="4" t="str">
        <f>IF(B1143="","",VLOOKUP(B1143,Sector!C:D,2,FALSE))</f>
        <v>OTH</v>
      </c>
      <c r="AB1143" s="4" t="str">
        <f t="shared" si="35"/>
        <v>TCU-WS</v>
      </c>
      <c r="AC1143" s="4"/>
      <c r="AD1143" s="4"/>
      <c r="AE1143" s="4"/>
      <c r="AF1143" s="4"/>
      <c r="AG1143" s="4"/>
    </row>
    <row r="1144" spans="1:33" x14ac:dyDescent="0.25">
      <c r="A1144" s="57">
        <v>42257.453374108794</v>
      </c>
      <c r="B1144" s="32" t="s">
        <v>22</v>
      </c>
      <c r="C1144" s="32" t="s">
        <v>2449</v>
      </c>
      <c r="D1144" s="32" t="s">
        <v>2450</v>
      </c>
      <c r="E1144" s="32" t="s">
        <v>7134</v>
      </c>
      <c r="F1144" s="32" t="s">
        <v>7135</v>
      </c>
      <c r="G1144" s="32" t="s">
        <v>25</v>
      </c>
      <c r="H1144" s="32" t="s">
        <v>26</v>
      </c>
      <c r="I1144" s="32" t="s">
        <v>2006</v>
      </c>
      <c r="J1144" s="35">
        <v>0</v>
      </c>
      <c r="K1144" s="35">
        <v>0</v>
      </c>
      <c r="L1144" s="35">
        <v>0</v>
      </c>
      <c r="M1144" s="35">
        <v>0</v>
      </c>
      <c r="N1144" s="32" t="s">
        <v>19</v>
      </c>
      <c r="O1144" s="32" t="s">
        <v>27</v>
      </c>
      <c r="P1144" s="32">
        <v>6.5</v>
      </c>
      <c r="Q1144" s="32"/>
      <c r="R1144" s="39">
        <f t="shared" si="34"/>
        <v>1509</v>
      </c>
      <c r="S1144" s="5" t="s">
        <v>51</v>
      </c>
      <c r="T1144" s="5" t="s">
        <v>64</v>
      </c>
      <c r="U1144" s="2"/>
      <c r="V1144" s="2" t="str">
        <f>IF($J1144+$L1144=0,"nil",IF(OR($B1144="TCU-WS",$B1144=""),"non comm",IF(OR($G1144="contract_cover",$H1144="fixed price"),VLOOKUP($I1144,'[1]mapping 2015'!$A:$B,2,FALSE),VLOOKUP($G1144,'[1]mapping 2015'!$A:$B,2,FALSE))))</f>
        <v>nil</v>
      </c>
      <c r="W1144" s="37">
        <f>IF(OR(V1144="non comm",V1144="nil",J1144=0),0,IF(V1144="SBM 2.1 IIPS",J1144*VLOOKUP(N1144,'[2]NGP%'!$C:$D,2,FALSE),J1144*SUMIFS('[2]NGP%'!$D:$D,'[2]NGP%'!$A:$A,V1144,'[2]NGP%'!$B:$B,AA1144)))</f>
        <v>0</v>
      </c>
      <c r="X1144" s="37">
        <f>IF(OR(V1144="non comm",V1144="nil",J1144=0),0,IF(V1144="SBM 2.1 IIPS",J1144*VLOOKUP(N1144,'[2]NGP%'!$C:$E,3,FALSE),J1144*SUMIFS('[2]NGP%'!$E:$E,'[2]NGP%'!$A:$A,V1144,'[2]NGP%'!$B:$B,AA1144)))</f>
        <v>0</v>
      </c>
      <c r="Y1144" s="32"/>
      <c r="Z1144" s="54" t="str">
        <f>IF(MID(H1144,1,4)="Item","Nil",IF(G1144="contract_cover",VLOOKUP(I1144,'svc type'!C:D,2,FALSE),VLOOKUP(G1144,'svc type'!A:D,4,FALSE)))</f>
        <v>IIPS</v>
      </c>
      <c r="AA1144" s="4" t="str">
        <f>IF(B1144="","",VLOOKUP(B1144,Sector!C:D,2,FALSE))</f>
        <v>OTH</v>
      </c>
      <c r="AB1144" s="4" t="str">
        <f t="shared" si="35"/>
        <v>TCU-WS</v>
      </c>
      <c r="AC1144" s="4"/>
      <c r="AD1144" s="4"/>
      <c r="AE1144" s="4"/>
      <c r="AF1144" s="4"/>
      <c r="AG1144" s="4"/>
    </row>
    <row r="1145" spans="1:33" x14ac:dyDescent="0.25">
      <c r="A1145" s="57">
        <v>42257.45476177083</v>
      </c>
      <c r="B1145" s="32" t="s">
        <v>31</v>
      </c>
      <c r="C1145" s="32" t="s">
        <v>47</v>
      </c>
      <c r="D1145" s="32" t="s">
        <v>48</v>
      </c>
      <c r="E1145" s="32" t="s">
        <v>7136</v>
      </c>
      <c r="F1145" s="32" t="s">
        <v>7137</v>
      </c>
      <c r="G1145" s="32" t="s">
        <v>15</v>
      </c>
      <c r="H1145" s="32" t="s">
        <v>16</v>
      </c>
      <c r="I1145" s="32" t="s">
        <v>371</v>
      </c>
      <c r="J1145" s="35">
        <v>4690.62</v>
      </c>
      <c r="K1145" s="35">
        <v>0</v>
      </c>
      <c r="L1145" s="35">
        <v>0</v>
      </c>
      <c r="M1145" s="35">
        <v>0</v>
      </c>
      <c r="N1145" s="32" t="s">
        <v>17</v>
      </c>
      <c r="O1145" s="32" t="s">
        <v>18</v>
      </c>
      <c r="P1145" s="32">
        <v>1</v>
      </c>
      <c r="Q1145" s="32" t="s">
        <v>5343</v>
      </c>
      <c r="R1145" s="39">
        <f t="shared" si="34"/>
        <v>1509</v>
      </c>
      <c r="S1145" s="5" t="s">
        <v>51</v>
      </c>
      <c r="T1145" s="5" t="s">
        <v>64</v>
      </c>
      <c r="U1145" s="2"/>
      <c r="V1145" s="2" t="str">
        <f>IF($J1145+$L1145=0,"nil",IF(OR($B1145="TCU-WS",$B1145=""),"non comm",IF(OR($G1145="contract_cover",$H1145="fixed price"),VLOOKUP($I1145,'[1]mapping 2015'!$A:$B,2,FALSE),VLOOKUP($G1145,'[1]mapping 2015'!$A:$B,2,FALSE))))</f>
        <v>SBM 2.7 RSS</v>
      </c>
      <c r="W1145" s="173">
        <v>1266.47</v>
      </c>
      <c r="X1145" s="173">
        <v>1266.47</v>
      </c>
      <c r="Y1145" s="32"/>
      <c r="Z1145" s="54" t="str">
        <f>IF(MID(H1145,1,4)="Item","Nil",IF(G1145="contract_cover",VLOOKUP(I1145,'svc type'!C:D,2,FALSE),VLOOKUP(G1145,'svc type'!A:D,4,FALSE)))</f>
        <v>RS_MOS</v>
      </c>
      <c r="AA1145" s="4" t="str">
        <f>IF(B1145="","",VLOOKUP(B1145,Sector!C:D,2,FALSE))</f>
        <v>COM</v>
      </c>
      <c r="AB1145" s="4" t="str">
        <f t="shared" si="35"/>
        <v>anson.ong</v>
      </c>
      <c r="AC1145" s="4"/>
      <c r="AD1145" s="4"/>
      <c r="AE1145" s="4"/>
      <c r="AF1145" s="4"/>
      <c r="AG1145" s="4"/>
    </row>
    <row r="1146" spans="1:33" x14ac:dyDescent="0.25">
      <c r="A1146" s="57">
        <v>42257.463822534723</v>
      </c>
      <c r="B1146" s="32" t="s">
        <v>22</v>
      </c>
      <c r="C1146" s="32" t="s">
        <v>2335</v>
      </c>
      <c r="D1146" s="32" t="s">
        <v>2336</v>
      </c>
      <c r="E1146" s="32" t="s">
        <v>7138</v>
      </c>
      <c r="F1146" s="32" t="s">
        <v>7139</v>
      </c>
      <c r="G1146" s="32" t="s">
        <v>329</v>
      </c>
      <c r="H1146" s="32" t="s">
        <v>328</v>
      </c>
      <c r="I1146" s="32" t="s">
        <v>2006</v>
      </c>
      <c r="J1146" s="35">
        <v>0</v>
      </c>
      <c r="K1146" s="35">
        <v>0</v>
      </c>
      <c r="L1146" s="35">
        <v>0</v>
      </c>
      <c r="M1146" s="35">
        <v>0</v>
      </c>
      <c r="N1146" s="32" t="s">
        <v>17</v>
      </c>
      <c r="O1146" s="32" t="s">
        <v>27</v>
      </c>
      <c r="P1146" s="32">
        <v>0</v>
      </c>
      <c r="Q1146" s="32"/>
      <c r="R1146" s="39">
        <f t="shared" si="34"/>
        <v>1509</v>
      </c>
      <c r="S1146" s="5" t="s">
        <v>51</v>
      </c>
      <c r="T1146" s="5" t="s">
        <v>64</v>
      </c>
      <c r="U1146" s="2"/>
      <c r="V1146" s="2" t="str">
        <f>IF($J1146+$L1146=0,"nil",IF(OR($B1146="TCU-WS",$B1146=""),"non comm",IF(OR($G1146="contract_cover",$H1146="fixed price"),VLOOKUP($I1146,'[1]mapping 2015'!$A:$B,2,FALSE),VLOOKUP($G1146,'[1]mapping 2015'!$A:$B,2,FALSE))))</f>
        <v>nil</v>
      </c>
      <c r="W1146" s="37">
        <f>IF(OR(V1146="non comm",V1146="nil",J1146=0),0,IF(V1146="SBM 2.1 IIPS",J1146*VLOOKUP(N1146,'[2]NGP%'!$C:$D,2,FALSE),J1146*SUMIFS('[2]NGP%'!$D:$D,'[2]NGP%'!$A:$A,V1146,'[2]NGP%'!$B:$B,AA1146)))</f>
        <v>0</v>
      </c>
      <c r="X1146" s="37">
        <f>IF(OR(V1146="non comm",V1146="nil",J1146=0),0,IF(V1146="SBM 2.1 IIPS",J1146*VLOOKUP(N1146,'[2]NGP%'!$C:$E,3,FALSE),J1146*SUMIFS('[2]NGP%'!$E:$E,'[2]NGP%'!$A:$A,V1146,'[2]NGP%'!$B:$B,AA1146)))</f>
        <v>0</v>
      </c>
      <c r="Y1146" s="32"/>
      <c r="Z1146" s="54" t="str">
        <f>IF(MID(H1146,1,4)="Item","Nil",IF(G1146="contract_cover",VLOOKUP(I1146,'svc type'!C:D,2,FALSE),VLOOKUP(G1146,'svc type'!A:D,4,FALSE)))</f>
        <v>SVC</v>
      </c>
      <c r="AA1146" s="4" t="str">
        <f>IF(B1146="","",VLOOKUP(B1146,Sector!C:D,2,FALSE))</f>
        <v>OTH</v>
      </c>
      <c r="AB1146" s="4" t="str">
        <f t="shared" si="35"/>
        <v>TCU-WS</v>
      </c>
      <c r="AC1146" s="4"/>
      <c r="AD1146" s="4"/>
      <c r="AE1146" s="4"/>
      <c r="AF1146" s="4"/>
      <c r="AG1146" s="4"/>
    </row>
    <row r="1147" spans="1:33" x14ac:dyDescent="0.25">
      <c r="A1147" s="57">
        <v>42257.463822534723</v>
      </c>
      <c r="B1147" s="32" t="s">
        <v>22</v>
      </c>
      <c r="C1147" s="32" t="s">
        <v>2335</v>
      </c>
      <c r="D1147" s="32" t="s">
        <v>2336</v>
      </c>
      <c r="E1147" s="32" t="s">
        <v>7138</v>
      </c>
      <c r="F1147" s="32" t="s">
        <v>7139</v>
      </c>
      <c r="G1147" s="32" t="s">
        <v>258</v>
      </c>
      <c r="H1147" s="32" t="s">
        <v>257</v>
      </c>
      <c r="I1147" s="32" t="s">
        <v>2006</v>
      </c>
      <c r="J1147" s="35">
        <v>0</v>
      </c>
      <c r="K1147" s="35">
        <v>0</v>
      </c>
      <c r="L1147" s="35">
        <v>0</v>
      </c>
      <c r="M1147" s="35">
        <v>0</v>
      </c>
      <c r="N1147" s="32" t="s">
        <v>17</v>
      </c>
      <c r="O1147" s="32" t="s">
        <v>27</v>
      </c>
      <c r="P1147" s="32">
        <v>2</v>
      </c>
      <c r="Q1147" s="32"/>
      <c r="R1147" s="39">
        <f t="shared" si="34"/>
        <v>1509</v>
      </c>
      <c r="S1147" s="5" t="s">
        <v>51</v>
      </c>
      <c r="T1147" s="5" t="s">
        <v>64</v>
      </c>
      <c r="U1147" s="2"/>
      <c r="V1147" s="2" t="str">
        <f>IF($J1147+$L1147=0,"nil",IF(OR($B1147="TCU-WS",$B1147=""),"non comm",IF(OR($G1147="contract_cover",$H1147="fixed price"),VLOOKUP($I1147,'[1]mapping 2015'!$A:$B,2,FALSE),VLOOKUP($G1147,'[1]mapping 2015'!$A:$B,2,FALSE))))</f>
        <v>nil</v>
      </c>
      <c r="W1147" s="37">
        <f>IF(OR(V1147="non comm",V1147="nil",J1147=0),0,IF(V1147="SBM 2.1 IIPS",J1147*VLOOKUP(N1147,'[2]NGP%'!$C:$D,2,FALSE),J1147*SUMIFS('[2]NGP%'!$D:$D,'[2]NGP%'!$A:$A,V1147,'[2]NGP%'!$B:$B,AA1147)))</f>
        <v>0</v>
      </c>
      <c r="X1147" s="37">
        <f>IF(OR(V1147="non comm",V1147="nil",J1147=0),0,IF(V1147="SBM 2.1 IIPS",J1147*VLOOKUP(N1147,'[2]NGP%'!$C:$E,3,FALSE),J1147*SUMIFS('[2]NGP%'!$E:$E,'[2]NGP%'!$A:$A,V1147,'[2]NGP%'!$B:$B,AA1147)))</f>
        <v>0</v>
      </c>
      <c r="Y1147" s="32"/>
      <c r="Z1147" s="54" t="str">
        <f>IF(MID(H1147,1,4)="Item","Nil",IF(G1147="contract_cover",VLOOKUP(I1147,'svc type'!C:D,2,FALSE),VLOOKUP(G1147,'svc type'!A:D,4,FALSE)))</f>
        <v>SVC</v>
      </c>
      <c r="AA1147" s="4" t="str">
        <f>IF(B1147="","",VLOOKUP(B1147,Sector!C:D,2,FALSE))</f>
        <v>OTH</v>
      </c>
      <c r="AB1147" s="4" t="str">
        <f t="shared" si="35"/>
        <v>TCU-WS</v>
      </c>
      <c r="AC1147" s="4"/>
      <c r="AD1147" s="4"/>
      <c r="AE1147" s="4"/>
      <c r="AF1147" s="4"/>
      <c r="AG1147" s="4"/>
    </row>
    <row r="1148" spans="1:33" x14ac:dyDescent="0.25">
      <c r="A1148" s="57">
        <v>42257.463822534723</v>
      </c>
      <c r="B1148" s="32" t="s">
        <v>22</v>
      </c>
      <c r="C1148" s="32" t="s">
        <v>2335</v>
      </c>
      <c r="D1148" s="32" t="s">
        <v>2336</v>
      </c>
      <c r="E1148" s="32" t="s">
        <v>7138</v>
      </c>
      <c r="F1148" s="32" t="s">
        <v>7139</v>
      </c>
      <c r="G1148" s="32" t="s">
        <v>25</v>
      </c>
      <c r="H1148" s="32" t="s">
        <v>26</v>
      </c>
      <c r="I1148" s="32" t="s">
        <v>2006</v>
      </c>
      <c r="J1148" s="35">
        <v>0</v>
      </c>
      <c r="K1148" s="35">
        <v>0</v>
      </c>
      <c r="L1148" s="35">
        <v>0</v>
      </c>
      <c r="M1148" s="35">
        <v>0</v>
      </c>
      <c r="N1148" s="32" t="s">
        <v>17</v>
      </c>
      <c r="O1148" s="32" t="s">
        <v>27</v>
      </c>
      <c r="P1148" s="32">
        <v>0</v>
      </c>
      <c r="Q1148" s="32"/>
      <c r="R1148" s="39">
        <f t="shared" si="34"/>
        <v>1509</v>
      </c>
      <c r="S1148" s="5" t="s">
        <v>51</v>
      </c>
      <c r="T1148" s="5" t="s">
        <v>64</v>
      </c>
      <c r="U1148" s="2"/>
      <c r="V1148" s="2" t="str">
        <f>IF($J1148+$L1148=0,"nil",IF(OR($B1148="TCU-WS",$B1148=""),"non comm",IF(OR($G1148="contract_cover",$H1148="fixed price"),VLOOKUP($I1148,'[1]mapping 2015'!$A:$B,2,FALSE),VLOOKUP($G1148,'[1]mapping 2015'!$A:$B,2,FALSE))))</f>
        <v>nil</v>
      </c>
      <c r="W1148" s="37">
        <f>IF(OR(V1148="non comm",V1148="nil",J1148=0),0,IF(V1148="SBM 2.1 IIPS",J1148*VLOOKUP(N1148,'[2]NGP%'!$C:$D,2,FALSE),J1148*SUMIFS('[2]NGP%'!$D:$D,'[2]NGP%'!$A:$A,V1148,'[2]NGP%'!$B:$B,AA1148)))</f>
        <v>0</v>
      </c>
      <c r="X1148" s="37">
        <f>IF(OR(V1148="non comm",V1148="nil",J1148=0),0,IF(V1148="SBM 2.1 IIPS",J1148*VLOOKUP(N1148,'[2]NGP%'!$C:$E,3,FALSE),J1148*SUMIFS('[2]NGP%'!$E:$E,'[2]NGP%'!$A:$A,V1148,'[2]NGP%'!$B:$B,AA1148)))</f>
        <v>0</v>
      </c>
      <c r="Y1148" s="32"/>
      <c r="Z1148" s="54" t="str">
        <f>IF(MID(H1148,1,4)="Item","Nil",IF(G1148="contract_cover",VLOOKUP(I1148,'svc type'!C:D,2,FALSE),VLOOKUP(G1148,'svc type'!A:D,4,FALSE)))</f>
        <v>IIPS</v>
      </c>
      <c r="AA1148" s="4" t="str">
        <f>IF(B1148="","",VLOOKUP(B1148,Sector!C:D,2,FALSE))</f>
        <v>OTH</v>
      </c>
      <c r="AB1148" s="4" t="str">
        <f t="shared" si="35"/>
        <v>TCU-WS</v>
      </c>
      <c r="AC1148" s="4"/>
      <c r="AD1148" s="4"/>
      <c r="AE1148" s="4"/>
      <c r="AF1148" s="4"/>
      <c r="AG1148" s="4"/>
    </row>
    <row r="1149" spans="1:33" x14ac:dyDescent="0.25">
      <c r="A1149" s="57">
        <v>42257.465033298613</v>
      </c>
      <c r="B1149" s="32" t="s">
        <v>22</v>
      </c>
      <c r="C1149" s="32" t="s">
        <v>4960</v>
      </c>
      <c r="D1149" s="32" t="s">
        <v>4961</v>
      </c>
      <c r="E1149" s="32" t="s">
        <v>7140</v>
      </c>
      <c r="F1149" s="32" t="s">
        <v>7141</v>
      </c>
      <c r="G1149" s="32" t="s">
        <v>329</v>
      </c>
      <c r="H1149" s="32" t="s">
        <v>328</v>
      </c>
      <c r="I1149" s="32" t="s">
        <v>2006</v>
      </c>
      <c r="J1149" s="35">
        <v>0</v>
      </c>
      <c r="K1149" s="35">
        <v>0</v>
      </c>
      <c r="L1149" s="35">
        <v>0</v>
      </c>
      <c r="M1149" s="35">
        <v>0</v>
      </c>
      <c r="N1149" s="32" t="s">
        <v>19</v>
      </c>
      <c r="O1149" s="32" t="s">
        <v>27</v>
      </c>
      <c r="P1149" s="32">
        <v>0.08</v>
      </c>
      <c r="Q1149" s="32"/>
      <c r="R1149" s="39">
        <f t="shared" si="34"/>
        <v>1509</v>
      </c>
      <c r="S1149" s="5" t="s">
        <v>51</v>
      </c>
      <c r="T1149" s="5" t="s">
        <v>64</v>
      </c>
      <c r="U1149" s="2"/>
      <c r="V1149" s="2" t="str">
        <f>IF($J1149+$L1149=0,"nil",IF(OR($B1149="TCU-WS",$B1149=""),"non comm",IF(OR($G1149="contract_cover",$H1149="fixed price"),VLOOKUP($I1149,'[1]mapping 2015'!$A:$B,2,FALSE),VLOOKUP($G1149,'[1]mapping 2015'!$A:$B,2,FALSE))))</f>
        <v>nil</v>
      </c>
      <c r="W1149" s="37">
        <f>IF(OR(V1149="non comm",V1149="nil",J1149=0),0,IF(V1149="SBM 2.1 IIPS",J1149*VLOOKUP(N1149,'[2]NGP%'!$C:$D,2,FALSE),J1149*SUMIFS('[2]NGP%'!$D:$D,'[2]NGP%'!$A:$A,V1149,'[2]NGP%'!$B:$B,AA1149)))</f>
        <v>0</v>
      </c>
      <c r="X1149" s="37">
        <f>IF(OR(V1149="non comm",V1149="nil",J1149=0),0,IF(V1149="SBM 2.1 IIPS",J1149*VLOOKUP(N1149,'[2]NGP%'!$C:$E,3,FALSE),J1149*SUMIFS('[2]NGP%'!$E:$E,'[2]NGP%'!$A:$A,V1149,'[2]NGP%'!$B:$B,AA1149)))</f>
        <v>0</v>
      </c>
      <c r="Y1149" s="32"/>
      <c r="Z1149" s="54" t="str">
        <f>IF(MID(H1149,1,4)="Item","Nil",IF(G1149="contract_cover",VLOOKUP(I1149,'svc type'!C:D,2,FALSE),VLOOKUP(G1149,'svc type'!A:D,4,FALSE)))</f>
        <v>SVC</v>
      </c>
      <c r="AA1149" s="4" t="str">
        <f>IF(B1149="","",VLOOKUP(B1149,Sector!C:D,2,FALSE))</f>
        <v>OTH</v>
      </c>
      <c r="AB1149" s="4" t="str">
        <f t="shared" si="35"/>
        <v>TCU-WS</v>
      </c>
      <c r="AC1149" s="4"/>
      <c r="AD1149" s="4"/>
      <c r="AE1149" s="4"/>
      <c r="AF1149" s="4"/>
      <c r="AG1149" s="4"/>
    </row>
    <row r="1150" spans="1:33" x14ac:dyDescent="0.25">
      <c r="A1150" s="57">
        <v>42257.465033298613</v>
      </c>
      <c r="B1150" s="32" t="s">
        <v>22</v>
      </c>
      <c r="C1150" s="32" t="s">
        <v>4960</v>
      </c>
      <c r="D1150" s="32" t="s">
        <v>4961</v>
      </c>
      <c r="E1150" s="32" t="s">
        <v>7140</v>
      </c>
      <c r="F1150" s="32" t="s">
        <v>7141</v>
      </c>
      <c r="G1150" s="32" t="s">
        <v>25</v>
      </c>
      <c r="H1150" s="32" t="s">
        <v>26</v>
      </c>
      <c r="I1150" s="32" t="s">
        <v>2006</v>
      </c>
      <c r="J1150" s="35">
        <v>0</v>
      </c>
      <c r="K1150" s="35">
        <v>0</v>
      </c>
      <c r="L1150" s="35">
        <v>0</v>
      </c>
      <c r="M1150" s="35">
        <v>0</v>
      </c>
      <c r="N1150" s="32" t="s">
        <v>19</v>
      </c>
      <c r="O1150" s="32" t="s">
        <v>27</v>
      </c>
      <c r="P1150" s="32">
        <v>1</v>
      </c>
      <c r="Q1150" s="32"/>
      <c r="R1150" s="39">
        <f t="shared" si="34"/>
        <v>1509</v>
      </c>
      <c r="S1150" s="5" t="s">
        <v>51</v>
      </c>
      <c r="T1150" s="5" t="s">
        <v>64</v>
      </c>
      <c r="U1150" s="2"/>
      <c r="V1150" s="2" t="str">
        <f>IF($J1150+$L1150=0,"nil",IF(OR($B1150="TCU-WS",$B1150=""),"non comm",IF(OR($G1150="contract_cover",$H1150="fixed price"),VLOOKUP($I1150,'[1]mapping 2015'!$A:$B,2,FALSE),VLOOKUP($G1150,'[1]mapping 2015'!$A:$B,2,FALSE))))</f>
        <v>nil</v>
      </c>
      <c r="W1150" s="37">
        <f>IF(OR(V1150="non comm",V1150="nil",J1150=0),0,IF(V1150="SBM 2.1 IIPS",J1150*VLOOKUP(N1150,'[2]NGP%'!$C:$D,2,FALSE),J1150*SUMIFS('[2]NGP%'!$D:$D,'[2]NGP%'!$A:$A,V1150,'[2]NGP%'!$B:$B,AA1150)))</f>
        <v>0</v>
      </c>
      <c r="X1150" s="37">
        <f>IF(OR(V1150="non comm",V1150="nil",J1150=0),0,IF(V1150="SBM 2.1 IIPS",J1150*VLOOKUP(N1150,'[2]NGP%'!$C:$E,3,FALSE),J1150*SUMIFS('[2]NGP%'!$E:$E,'[2]NGP%'!$A:$A,V1150,'[2]NGP%'!$B:$B,AA1150)))</f>
        <v>0</v>
      </c>
      <c r="Y1150" s="32"/>
      <c r="Z1150" s="54" t="str">
        <f>IF(MID(H1150,1,4)="Item","Nil",IF(G1150="contract_cover",VLOOKUP(I1150,'svc type'!C:D,2,FALSE),VLOOKUP(G1150,'svc type'!A:D,4,FALSE)))</f>
        <v>IIPS</v>
      </c>
      <c r="AA1150" s="4" t="str">
        <f>IF(B1150="","",VLOOKUP(B1150,Sector!C:D,2,FALSE))</f>
        <v>OTH</v>
      </c>
      <c r="AB1150" s="4" t="str">
        <f t="shared" si="35"/>
        <v>TCU-WS</v>
      </c>
      <c r="AC1150" s="4"/>
      <c r="AD1150" s="4"/>
      <c r="AE1150" s="4"/>
      <c r="AF1150" s="4"/>
      <c r="AG1150" s="4"/>
    </row>
    <row r="1151" spans="1:33" x14ac:dyDescent="0.25">
      <c r="A1151" s="57">
        <v>42257.465033298613</v>
      </c>
      <c r="B1151" s="32" t="s">
        <v>22</v>
      </c>
      <c r="C1151" s="32" t="s">
        <v>4960</v>
      </c>
      <c r="D1151" s="32" t="s">
        <v>4961</v>
      </c>
      <c r="E1151" s="32" t="s">
        <v>7140</v>
      </c>
      <c r="F1151" s="32" t="s">
        <v>7141</v>
      </c>
      <c r="G1151" s="32" t="s">
        <v>25</v>
      </c>
      <c r="H1151" s="32" t="s">
        <v>26</v>
      </c>
      <c r="I1151" s="32" t="s">
        <v>2006</v>
      </c>
      <c r="J1151" s="35">
        <v>0</v>
      </c>
      <c r="K1151" s="35">
        <v>0</v>
      </c>
      <c r="L1151" s="35">
        <v>0</v>
      </c>
      <c r="M1151" s="35">
        <v>0</v>
      </c>
      <c r="N1151" s="32" t="s">
        <v>19</v>
      </c>
      <c r="O1151" s="32" t="s">
        <v>27</v>
      </c>
      <c r="P1151" s="32">
        <v>0</v>
      </c>
      <c r="Q1151" s="32"/>
      <c r="R1151" s="39">
        <f t="shared" si="34"/>
        <v>1509</v>
      </c>
      <c r="S1151" s="5" t="s">
        <v>51</v>
      </c>
      <c r="T1151" s="5" t="s">
        <v>64</v>
      </c>
      <c r="U1151" s="2"/>
      <c r="V1151" s="2" t="str">
        <f>IF($J1151+$L1151=0,"nil",IF(OR($B1151="TCU-WS",$B1151=""),"non comm",IF(OR($G1151="contract_cover",$H1151="fixed price"),VLOOKUP($I1151,'[1]mapping 2015'!$A:$B,2,FALSE),VLOOKUP($G1151,'[1]mapping 2015'!$A:$B,2,FALSE))))</f>
        <v>nil</v>
      </c>
      <c r="W1151" s="37">
        <f>IF(OR(V1151="non comm",V1151="nil",J1151=0),0,IF(V1151="SBM 2.1 IIPS",J1151*VLOOKUP(N1151,'[2]NGP%'!$C:$D,2,FALSE),J1151*SUMIFS('[2]NGP%'!$D:$D,'[2]NGP%'!$A:$A,V1151,'[2]NGP%'!$B:$B,AA1151)))</f>
        <v>0</v>
      </c>
      <c r="X1151" s="37">
        <f>IF(OR(V1151="non comm",V1151="nil",J1151=0),0,IF(V1151="SBM 2.1 IIPS",J1151*VLOOKUP(N1151,'[2]NGP%'!$C:$E,3,FALSE),J1151*SUMIFS('[2]NGP%'!$E:$E,'[2]NGP%'!$A:$A,V1151,'[2]NGP%'!$B:$B,AA1151)))</f>
        <v>0</v>
      </c>
      <c r="Y1151" s="32"/>
      <c r="Z1151" s="54" t="str">
        <f>IF(MID(H1151,1,4)="Item","Nil",IF(G1151="contract_cover",VLOOKUP(I1151,'svc type'!C:D,2,FALSE),VLOOKUP(G1151,'svc type'!A:D,4,FALSE)))</f>
        <v>IIPS</v>
      </c>
      <c r="AA1151" s="4" t="str">
        <f>IF(B1151="","",VLOOKUP(B1151,Sector!C:D,2,FALSE))</f>
        <v>OTH</v>
      </c>
      <c r="AB1151" s="4" t="str">
        <f t="shared" si="35"/>
        <v>TCU-WS</v>
      </c>
      <c r="AC1151" s="4"/>
      <c r="AD1151" s="4"/>
      <c r="AE1151" s="4"/>
      <c r="AF1151" s="4"/>
      <c r="AG1151" s="4"/>
    </row>
    <row r="1152" spans="1:33" x14ac:dyDescent="0.25">
      <c r="A1152" s="57">
        <v>42257.502877349536</v>
      </c>
      <c r="B1152" s="32"/>
      <c r="C1152" s="32" t="s">
        <v>47</v>
      </c>
      <c r="D1152" s="32" t="s">
        <v>48</v>
      </c>
      <c r="E1152" s="32" t="s">
        <v>7142</v>
      </c>
      <c r="F1152" s="32" t="s">
        <v>7143</v>
      </c>
      <c r="G1152" s="32" t="s">
        <v>58</v>
      </c>
      <c r="H1152" s="32" t="s">
        <v>59</v>
      </c>
      <c r="I1152" s="32" t="s">
        <v>2006</v>
      </c>
      <c r="J1152" s="35">
        <v>0</v>
      </c>
      <c r="K1152" s="35">
        <v>0</v>
      </c>
      <c r="L1152" s="35">
        <v>0</v>
      </c>
      <c r="M1152" s="35">
        <v>0</v>
      </c>
      <c r="N1152" s="32" t="s">
        <v>19</v>
      </c>
      <c r="O1152" s="32" t="s">
        <v>32</v>
      </c>
      <c r="P1152" s="32">
        <v>26</v>
      </c>
      <c r="Q1152" s="32"/>
      <c r="R1152" s="39">
        <f t="shared" si="34"/>
        <v>1509</v>
      </c>
      <c r="S1152" s="5" t="s">
        <v>51</v>
      </c>
      <c r="T1152" s="5" t="s">
        <v>64</v>
      </c>
      <c r="U1152" s="2"/>
      <c r="V1152" s="2" t="str">
        <f>IF($J1152+$L1152=0,"nil",IF(OR($B1152="TCU-WS",$B1152=""),"non comm",IF(OR($G1152="contract_cover",$H1152="fixed price"),VLOOKUP($I1152,'[1]mapping 2015'!$A:$B,2,FALSE),VLOOKUP($G1152,'[1]mapping 2015'!$A:$B,2,FALSE))))</f>
        <v>nil</v>
      </c>
      <c r="W1152" s="37">
        <f>IF(OR(V1152="non comm",V1152="nil",J1152=0),0,IF(V1152="SBM 2.1 IIPS",J1152*VLOOKUP(N1152,'[2]NGP%'!$C:$D,2,FALSE),J1152*SUMIFS('[2]NGP%'!$D:$D,'[2]NGP%'!$A:$A,V1152,'[2]NGP%'!$B:$B,AA1152)))</f>
        <v>0</v>
      </c>
      <c r="X1152" s="37">
        <f>IF(OR(V1152="non comm",V1152="nil",J1152=0),0,IF(V1152="SBM 2.1 IIPS",J1152*VLOOKUP(N1152,'[2]NGP%'!$C:$E,3,FALSE),J1152*SUMIFS('[2]NGP%'!$E:$E,'[2]NGP%'!$A:$A,V1152,'[2]NGP%'!$B:$B,AA1152)))</f>
        <v>0</v>
      </c>
      <c r="Y1152" s="32"/>
      <c r="Z1152" s="54" t="str">
        <f>IF(MID(H1152,1,4)="Item","Nil",IF(G1152="contract_cover",VLOOKUP(I1152,'svc type'!C:D,2,FALSE),VLOOKUP(G1152,'svc type'!A:D,4,FALSE)))</f>
        <v>SVC</v>
      </c>
      <c r="AA1152" s="4" t="str">
        <f>IF(B1152="","",VLOOKUP(B1152,Sector!C:D,2,FALSE))</f>
        <v/>
      </c>
      <c r="AB1152" s="4">
        <f t="shared" si="35"/>
        <v>0</v>
      </c>
      <c r="AC1152" s="4"/>
      <c r="AD1152" s="4"/>
      <c r="AE1152" s="4"/>
      <c r="AF1152" s="4"/>
      <c r="AG1152" s="4"/>
    </row>
    <row r="1153" spans="1:33" x14ac:dyDescent="0.25">
      <c r="A1153" s="57">
        <v>42257.524510567127</v>
      </c>
      <c r="B1153" s="32"/>
      <c r="C1153" s="32" t="s">
        <v>7144</v>
      </c>
      <c r="D1153" s="32" t="s">
        <v>7145</v>
      </c>
      <c r="E1153" s="32" t="s">
        <v>7146</v>
      </c>
      <c r="F1153" s="32" t="s">
        <v>7147</v>
      </c>
      <c r="G1153" s="32" t="s">
        <v>58</v>
      </c>
      <c r="H1153" s="32" t="s">
        <v>59</v>
      </c>
      <c r="I1153" s="32" t="s">
        <v>2006</v>
      </c>
      <c r="J1153" s="35">
        <v>0</v>
      </c>
      <c r="K1153" s="35">
        <v>0</v>
      </c>
      <c r="L1153" s="35">
        <v>0</v>
      </c>
      <c r="M1153" s="35">
        <v>0</v>
      </c>
      <c r="N1153" s="32" t="s">
        <v>19</v>
      </c>
      <c r="O1153" s="32" t="s">
        <v>322</v>
      </c>
      <c r="P1153" s="32">
        <v>0</v>
      </c>
      <c r="Q1153" s="32"/>
      <c r="R1153" s="39">
        <f t="shared" si="34"/>
        <v>1509</v>
      </c>
      <c r="S1153" s="5" t="s">
        <v>51</v>
      </c>
      <c r="T1153" s="5" t="s">
        <v>64</v>
      </c>
      <c r="U1153" s="2"/>
      <c r="V1153" s="2" t="str">
        <f>IF($J1153+$L1153=0,"nil",IF(OR($B1153="TCU-WS",$B1153=""),"non comm",IF(OR($G1153="contract_cover",$H1153="fixed price"),VLOOKUP($I1153,'[1]mapping 2015'!$A:$B,2,FALSE),VLOOKUP($G1153,'[1]mapping 2015'!$A:$B,2,FALSE))))</f>
        <v>nil</v>
      </c>
      <c r="W1153" s="37">
        <f>IF(OR(V1153="non comm",V1153="nil",J1153=0),0,IF(V1153="SBM 2.1 IIPS",J1153*VLOOKUP(N1153,'[2]NGP%'!$C:$D,2,FALSE),J1153*SUMIFS('[2]NGP%'!$D:$D,'[2]NGP%'!$A:$A,V1153,'[2]NGP%'!$B:$B,AA1153)))</f>
        <v>0</v>
      </c>
      <c r="X1153" s="37">
        <f>IF(OR(V1153="non comm",V1153="nil",J1153=0),0,IF(V1153="SBM 2.1 IIPS",J1153*VLOOKUP(N1153,'[2]NGP%'!$C:$E,3,FALSE),J1153*SUMIFS('[2]NGP%'!$E:$E,'[2]NGP%'!$A:$A,V1153,'[2]NGP%'!$B:$B,AA1153)))</f>
        <v>0</v>
      </c>
      <c r="Y1153" s="32"/>
      <c r="Z1153" s="54" t="str">
        <f>IF(MID(H1153,1,4)="Item","Nil",IF(G1153="contract_cover",VLOOKUP(I1153,'svc type'!C:D,2,FALSE),VLOOKUP(G1153,'svc type'!A:D,4,FALSE)))</f>
        <v>SVC</v>
      </c>
      <c r="AA1153" s="4" t="str">
        <f>IF(B1153="","",VLOOKUP(B1153,Sector!C:D,2,FALSE))</f>
        <v/>
      </c>
      <c r="AB1153" s="4">
        <f t="shared" si="35"/>
        <v>0</v>
      </c>
      <c r="AC1153" s="4"/>
      <c r="AD1153" s="4"/>
      <c r="AE1153" s="4"/>
      <c r="AF1153" s="4"/>
      <c r="AG1153" s="4"/>
    </row>
    <row r="1154" spans="1:33" x14ac:dyDescent="0.25">
      <c r="A1154" s="57">
        <v>42257.547931828703</v>
      </c>
      <c r="B1154" s="32"/>
      <c r="C1154" s="32" t="s">
        <v>345</v>
      </c>
      <c r="D1154" s="32" t="s">
        <v>334</v>
      </c>
      <c r="E1154" s="32" t="s">
        <v>7148</v>
      </c>
      <c r="F1154" s="32" t="s">
        <v>7149</v>
      </c>
      <c r="G1154" s="32" t="s">
        <v>58</v>
      </c>
      <c r="H1154" s="32" t="s">
        <v>59</v>
      </c>
      <c r="I1154" s="32" t="s">
        <v>2006</v>
      </c>
      <c r="J1154" s="35">
        <v>0</v>
      </c>
      <c r="K1154" s="35">
        <v>0</v>
      </c>
      <c r="L1154" s="35">
        <v>0</v>
      </c>
      <c r="M1154" s="35">
        <v>0</v>
      </c>
      <c r="N1154" s="32" t="s">
        <v>19</v>
      </c>
      <c r="O1154" s="32" t="s">
        <v>322</v>
      </c>
      <c r="P1154" s="32">
        <v>0</v>
      </c>
      <c r="Q1154" s="32"/>
      <c r="R1154" s="39">
        <f t="shared" si="34"/>
        <v>1509</v>
      </c>
      <c r="S1154" s="5" t="s">
        <v>51</v>
      </c>
      <c r="T1154" s="5" t="s">
        <v>64</v>
      </c>
      <c r="U1154" s="2"/>
      <c r="V1154" s="2" t="str">
        <f>IF($J1154+$L1154=0,"nil",IF(OR($B1154="TCU-WS",$B1154=""),"non comm",IF(OR($G1154="contract_cover",$H1154="fixed price"),VLOOKUP($I1154,'[1]mapping 2015'!$A:$B,2,FALSE),VLOOKUP($G1154,'[1]mapping 2015'!$A:$B,2,FALSE))))</f>
        <v>nil</v>
      </c>
      <c r="W1154" s="37">
        <f>IF(OR(V1154="non comm",V1154="nil",J1154=0),0,IF(V1154="SBM 2.1 IIPS",J1154*VLOOKUP(N1154,'[2]NGP%'!$C:$D,2,FALSE),J1154*SUMIFS('[2]NGP%'!$D:$D,'[2]NGP%'!$A:$A,V1154,'[2]NGP%'!$B:$B,AA1154)))</f>
        <v>0</v>
      </c>
      <c r="X1154" s="37">
        <f>IF(OR(V1154="non comm",V1154="nil",J1154=0),0,IF(V1154="SBM 2.1 IIPS",J1154*VLOOKUP(N1154,'[2]NGP%'!$C:$E,3,FALSE),J1154*SUMIFS('[2]NGP%'!$E:$E,'[2]NGP%'!$A:$A,V1154,'[2]NGP%'!$B:$B,AA1154)))</f>
        <v>0</v>
      </c>
      <c r="Y1154" s="32"/>
      <c r="Z1154" s="54" t="str">
        <f>IF(MID(H1154,1,4)="Item","Nil",IF(G1154="contract_cover",VLOOKUP(I1154,'svc type'!C:D,2,FALSE),VLOOKUP(G1154,'svc type'!A:D,4,FALSE)))</f>
        <v>SVC</v>
      </c>
      <c r="AA1154" s="4" t="str">
        <f>IF(B1154="","",VLOOKUP(B1154,Sector!C:D,2,FALSE))</f>
        <v/>
      </c>
      <c r="AB1154" s="4">
        <f t="shared" si="35"/>
        <v>0</v>
      </c>
      <c r="AC1154" s="4"/>
      <c r="AD1154" s="4"/>
      <c r="AE1154" s="4"/>
      <c r="AF1154" s="4"/>
      <c r="AG1154" s="4"/>
    </row>
    <row r="1155" spans="1:33" x14ac:dyDescent="0.25">
      <c r="A1155" s="57">
        <v>42257.554581863427</v>
      </c>
      <c r="B1155" s="32"/>
      <c r="C1155" s="32" t="s">
        <v>345</v>
      </c>
      <c r="D1155" s="32" t="s">
        <v>334</v>
      </c>
      <c r="E1155" s="32" t="s">
        <v>7150</v>
      </c>
      <c r="F1155" s="32" t="s">
        <v>7151</v>
      </c>
      <c r="G1155" s="32" t="s">
        <v>58</v>
      </c>
      <c r="H1155" s="32" t="s">
        <v>59</v>
      </c>
      <c r="I1155" s="32" t="s">
        <v>2006</v>
      </c>
      <c r="J1155" s="35">
        <v>0</v>
      </c>
      <c r="K1155" s="35">
        <v>0</v>
      </c>
      <c r="L1155" s="35">
        <v>0</v>
      </c>
      <c r="M1155" s="35">
        <v>0</v>
      </c>
      <c r="N1155" s="32" t="s">
        <v>19</v>
      </c>
      <c r="O1155" s="32" t="s">
        <v>322</v>
      </c>
      <c r="P1155" s="32">
        <v>0</v>
      </c>
      <c r="Q1155" s="32"/>
      <c r="R1155" s="39">
        <f t="shared" ref="R1155:R1218" si="36">R1154</f>
        <v>1509</v>
      </c>
      <c r="S1155" s="5" t="s">
        <v>51</v>
      </c>
      <c r="T1155" s="5" t="s">
        <v>64</v>
      </c>
      <c r="U1155" s="2"/>
      <c r="V1155" s="2" t="str">
        <f>IF($J1155+$L1155=0,"nil",IF(OR($B1155="TCU-WS",$B1155=""),"non comm",IF(OR($G1155="contract_cover",$H1155="fixed price"),VLOOKUP($I1155,'[1]mapping 2015'!$A:$B,2,FALSE),VLOOKUP($G1155,'[1]mapping 2015'!$A:$B,2,FALSE))))</f>
        <v>nil</v>
      </c>
      <c r="W1155" s="37">
        <f>IF(OR(V1155="non comm",V1155="nil",J1155=0),0,IF(V1155="SBM 2.1 IIPS",J1155*VLOOKUP(N1155,'[2]NGP%'!$C:$D,2,FALSE),J1155*SUMIFS('[2]NGP%'!$D:$D,'[2]NGP%'!$A:$A,V1155,'[2]NGP%'!$B:$B,AA1155)))</f>
        <v>0</v>
      </c>
      <c r="X1155" s="37">
        <f>IF(OR(V1155="non comm",V1155="nil",J1155=0),0,IF(V1155="SBM 2.1 IIPS",J1155*VLOOKUP(N1155,'[2]NGP%'!$C:$E,3,FALSE),J1155*SUMIFS('[2]NGP%'!$E:$E,'[2]NGP%'!$A:$A,V1155,'[2]NGP%'!$B:$B,AA1155)))</f>
        <v>0</v>
      </c>
      <c r="Y1155" s="32"/>
      <c r="Z1155" s="54" t="str">
        <f>IF(MID(H1155,1,4)="Item","Nil",IF(G1155="contract_cover",VLOOKUP(I1155,'svc type'!C:D,2,FALSE),VLOOKUP(G1155,'svc type'!A:D,4,FALSE)))</f>
        <v>SVC</v>
      </c>
      <c r="AA1155" s="4" t="str">
        <f>IF(B1155="","",VLOOKUP(B1155,Sector!C:D,2,FALSE))</f>
        <v/>
      </c>
      <c r="AB1155" s="4">
        <f t="shared" ref="AB1155:AB1218" si="37">B1155</f>
        <v>0</v>
      </c>
      <c r="AC1155" s="4"/>
      <c r="AD1155" s="4"/>
      <c r="AE1155" s="4"/>
      <c r="AF1155" s="4"/>
      <c r="AG1155" s="4"/>
    </row>
    <row r="1156" spans="1:33" x14ac:dyDescent="0.25">
      <c r="A1156" s="57">
        <v>42257.614449224537</v>
      </c>
      <c r="B1156" s="32" t="s">
        <v>4333</v>
      </c>
      <c r="C1156" s="32" t="s">
        <v>7152</v>
      </c>
      <c r="D1156" s="32" t="s">
        <v>7153</v>
      </c>
      <c r="E1156" s="32" t="s">
        <v>7154</v>
      </c>
      <c r="F1156" s="32" t="s">
        <v>7155</v>
      </c>
      <c r="G1156" s="32" t="s">
        <v>15</v>
      </c>
      <c r="H1156" s="32" t="s">
        <v>16</v>
      </c>
      <c r="I1156" s="32" t="s">
        <v>260</v>
      </c>
      <c r="J1156" s="35">
        <v>403.75</v>
      </c>
      <c r="K1156" s="35">
        <v>0</v>
      </c>
      <c r="L1156" s="35">
        <v>0</v>
      </c>
      <c r="M1156" s="35">
        <v>0</v>
      </c>
      <c r="N1156" s="32" t="s">
        <v>17</v>
      </c>
      <c r="O1156" s="32" t="s">
        <v>20</v>
      </c>
      <c r="P1156" s="32">
        <v>1</v>
      </c>
      <c r="Q1156" s="32" t="s">
        <v>7156</v>
      </c>
      <c r="R1156" s="39">
        <f t="shared" si="36"/>
        <v>1509</v>
      </c>
      <c r="S1156" s="5" t="s">
        <v>51</v>
      </c>
      <c r="T1156" s="5" t="s">
        <v>64</v>
      </c>
      <c r="U1156" s="2"/>
      <c r="V1156" s="2" t="str">
        <f>IF($J1156+$L1156=0,"nil",IF(OR($B1156="TCU-WS",$B1156=""),"non comm",IF(OR($G1156="contract_cover",$H1156="fixed price"),VLOOKUP($I1156,'[1]mapping 2015'!$A:$B,2,FALSE),VLOOKUP($G1156,'[1]mapping 2015'!$A:$B,2,FALSE))))</f>
        <v>SBM 2.2 HMA</v>
      </c>
      <c r="W1156" s="37">
        <f>IF(OR(V1156="non comm",V1156="nil",J1156=0),0,IF(V1156="SBM 2.1 IIPS",J1156*VLOOKUP(N1156,'[2]NGP%'!$C:$D,2,FALSE),J1156*SUMIFS('[2]NGP%'!$D:$D,'[2]NGP%'!$A:$A,V1156,'[2]NGP%'!$B:$B,AA1156)))</f>
        <v>121.125</v>
      </c>
      <c r="X1156" s="37">
        <f>IF(OR(V1156="non comm",V1156="nil",J1156=0),0,IF(V1156="SBM 2.1 IIPS",J1156*VLOOKUP(N1156,'[2]NGP%'!$C:$E,3,FALSE),J1156*SUMIFS('[2]NGP%'!$E:$E,'[2]NGP%'!$A:$A,V1156,'[2]NGP%'!$B:$B,AA1156)))</f>
        <v>121.125</v>
      </c>
      <c r="Y1156" s="32"/>
      <c r="Z1156" s="54" t="str">
        <f>IF(MID(H1156,1,4)="Item","Nil",IF(G1156="contract_cover",VLOOKUP(I1156,'svc type'!C:D,2,FALSE),VLOOKUP(G1156,'svc type'!A:D,4,FALSE)))</f>
        <v>HMA</v>
      </c>
      <c r="AA1156" s="4" t="str">
        <f>IF(B1156="","",VLOOKUP(B1156,Sector!C:D,2,FALSE))</f>
        <v>PUB</v>
      </c>
      <c r="AB1156" s="4" t="str">
        <f t="shared" si="37"/>
        <v>ronnie.lim</v>
      </c>
      <c r="AC1156" s="4"/>
      <c r="AD1156" s="4"/>
      <c r="AE1156" s="4"/>
      <c r="AF1156" s="4"/>
      <c r="AG1156" s="4"/>
    </row>
    <row r="1157" spans="1:33" x14ac:dyDescent="0.25">
      <c r="A1157" s="57">
        <v>42257.614737847223</v>
      </c>
      <c r="B1157" s="32" t="s">
        <v>4333</v>
      </c>
      <c r="C1157" s="32" t="s">
        <v>7152</v>
      </c>
      <c r="D1157" s="32" t="s">
        <v>7153</v>
      </c>
      <c r="E1157" s="32" t="s">
        <v>7154</v>
      </c>
      <c r="F1157" s="32" t="s">
        <v>7157</v>
      </c>
      <c r="G1157" s="32" t="s">
        <v>15</v>
      </c>
      <c r="H1157" s="32" t="s">
        <v>16</v>
      </c>
      <c r="I1157" s="32" t="s">
        <v>260</v>
      </c>
      <c r="J1157" s="35">
        <v>403.75</v>
      </c>
      <c r="K1157" s="35">
        <v>0</v>
      </c>
      <c r="L1157" s="35">
        <v>0</v>
      </c>
      <c r="M1157" s="35">
        <v>0</v>
      </c>
      <c r="N1157" s="32" t="s">
        <v>17</v>
      </c>
      <c r="O1157" s="32" t="s">
        <v>20</v>
      </c>
      <c r="P1157" s="32">
        <v>1</v>
      </c>
      <c r="Q1157" s="32" t="s">
        <v>7156</v>
      </c>
      <c r="R1157" s="39">
        <f t="shared" si="36"/>
        <v>1509</v>
      </c>
      <c r="S1157" s="5" t="s">
        <v>51</v>
      </c>
      <c r="T1157" s="5" t="s">
        <v>64</v>
      </c>
      <c r="U1157" s="2"/>
      <c r="V1157" s="2" t="str">
        <f>IF($J1157+$L1157=0,"nil",IF(OR($B1157="TCU-WS",$B1157=""),"non comm",IF(OR($G1157="contract_cover",$H1157="fixed price"),VLOOKUP($I1157,'[1]mapping 2015'!$A:$B,2,FALSE),VLOOKUP($G1157,'[1]mapping 2015'!$A:$B,2,FALSE))))</f>
        <v>SBM 2.2 HMA</v>
      </c>
      <c r="W1157" s="37">
        <f>IF(OR(V1157="non comm",V1157="nil",J1157=0),0,IF(V1157="SBM 2.1 IIPS",J1157*VLOOKUP(N1157,'[2]NGP%'!$C:$D,2,FALSE),J1157*SUMIFS('[2]NGP%'!$D:$D,'[2]NGP%'!$A:$A,V1157,'[2]NGP%'!$B:$B,AA1157)))</f>
        <v>121.125</v>
      </c>
      <c r="X1157" s="37">
        <f>IF(OR(V1157="non comm",V1157="nil",J1157=0),0,IF(V1157="SBM 2.1 IIPS",J1157*VLOOKUP(N1157,'[2]NGP%'!$C:$E,3,FALSE),J1157*SUMIFS('[2]NGP%'!$E:$E,'[2]NGP%'!$A:$A,V1157,'[2]NGP%'!$B:$B,AA1157)))</f>
        <v>121.125</v>
      </c>
      <c r="Y1157" s="32"/>
      <c r="Z1157" s="54" t="str">
        <f>IF(MID(H1157,1,4)="Item","Nil",IF(G1157="contract_cover",VLOOKUP(I1157,'svc type'!C:D,2,FALSE),VLOOKUP(G1157,'svc type'!A:D,4,FALSE)))</f>
        <v>HMA</v>
      </c>
      <c r="AA1157" s="4" t="str">
        <f>IF(B1157="","",VLOOKUP(B1157,Sector!C:D,2,FALSE))</f>
        <v>PUB</v>
      </c>
      <c r="AB1157" s="4" t="str">
        <f t="shared" si="37"/>
        <v>ronnie.lim</v>
      </c>
      <c r="AC1157" s="4"/>
      <c r="AD1157" s="4"/>
      <c r="AE1157" s="4"/>
      <c r="AF1157" s="4"/>
      <c r="AG1157" s="4"/>
    </row>
    <row r="1158" spans="1:33" x14ac:dyDescent="0.25">
      <c r="A1158" s="57">
        <v>42257.615085613426</v>
      </c>
      <c r="B1158" s="32" t="s">
        <v>4333</v>
      </c>
      <c r="C1158" s="32" t="s">
        <v>7152</v>
      </c>
      <c r="D1158" s="32" t="s">
        <v>7153</v>
      </c>
      <c r="E1158" s="32" t="s">
        <v>7154</v>
      </c>
      <c r="F1158" s="32" t="s">
        <v>7158</v>
      </c>
      <c r="G1158" s="32" t="s">
        <v>15</v>
      </c>
      <c r="H1158" s="32" t="s">
        <v>16</v>
      </c>
      <c r="I1158" s="32" t="s">
        <v>260</v>
      </c>
      <c r="J1158" s="35">
        <v>403.75</v>
      </c>
      <c r="K1158" s="35">
        <v>0</v>
      </c>
      <c r="L1158" s="35">
        <v>0</v>
      </c>
      <c r="M1158" s="35">
        <v>0</v>
      </c>
      <c r="N1158" s="32" t="s">
        <v>17</v>
      </c>
      <c r="O1158" s="32" t="s">
        <v>20</v>
      </c>
      <c r="P1158" s="32">
        <v>1</v>
      </c>
      <c r="Q1158" s="32" t="s">
        <v>7156</v>
      </c>
      <c r="R1158" s="39">
        <f t="shared" si="36"/>
        <v>1509</v>
      </c>
      <c r="S1158" s="5" t="s">
        <v>51</v>
      </c>
      <c r="T1158" s="5" t="s">
        <v>64</v>
      </c>
      <c r="U1158" s="2"/>
      <c r="V1158" s="2" t="str">
        <f>IF($J1158+$L1158=0,"nil",IF(OR($B1158="TCU-WS",$B1158=""),"non comm",IF(OR($G1158="contract_cover",$H1158="fixed price"),VLOOKUP($I1158,'[1]mapping 2015'!$A:$B,2,FALSE),VLOOKUP($G1158,'[1]mapping 2015'!$A:$B,2,FALSE))))</f>
        <v>SBM 2.2 HMA</v>
      </c>
      <c r="W1158" s="37">
        <f>IF(OR(V1158="non comm",V1158="nil",J1158=0),0,IF(V1158="SBM 2.1 IIPS",J1158*VLOOKUP(N1158,'[2]NGP%'!$C:$D,2,FALSE),J1158*SUMIFS('[2]NGP%'!$D:$D,'[2]NGP%'!$A:$A,V1158,'[2]NGP%'!$B:$B,AA1158)))</f>
        <v>121.125</v>
      </c>
      <c r="X1158" s="37">
        <f>IF(OR(V1158="non comm",V1158="nil",J1158=0),0,IF(V1158="SBM 2.1 IIPS",J1158*VLOOKUP(N1158,'[2]NGP%'!$C:$E,3,FALSE),J1158*SUMIFS('[2]NGP%'!$E:$E,'[2]NGP%'!$A:$A,V1158,'[2]NGP%'!$B:$B,AA1158)))</f>
        <v>121.125</v>
      </c>
      <c r="Y1158" s="32"/>
      <c r="Z1158" s="54" t="str">
        <f>IF(MID(H1158,1,4)="Item","Nil",IF(G1158="contract_cover",VLOOKUP(I1158,'svc type'!C:D,2,FALSE),VLOOKUP(G1158,'svc type'!A:D,4,FALSE)))</f>
        <v>HMA</v>
      </c>
      <c r="AA1158" s="4" t="str">
        <f>IF(B1158="","",VLOOKUP(B1158,Sector!C:D,2,FALSE))</f>
        <v>PUB</v>
      </c>
      <c r="AB1158" s="4" t="str">
        <f t="shared" si="37"/>
        <v>ronnie.lim</v>
      </c>
      <c r="AC1158" s="4"/>
      <c r="AD1158" s="4"/>
      <c r="AE1158" s="4"/>
      <c r="AF1158" s="4"/>
      <c r="AG1158" s="4"/>
    </row>
    <row r="1159" spans="1:33" x14ac:dyDescent="0.25">
      <c r="A1159" s="57">
        <v>42257.638843090281</v>
      </c>
      <c r="B1159" s="32" t="s">
        <v>68</v>
      </c>
      <c r="C1159" s="32" t="s">
        <v>297</v>
      </c>
      <c r="D1159" s="32" t="s">
        <v>296</v>
      </c>
      <c r="E1159" s="32" t="s">
        <v>7159</v>
      </c>
      <c r="F1159" s="32" t="s">
        <v>7160</v>
      </c>
      <c r="G1159" s="32" t="s">
        <v>15</v>
      </c>
      <c r="H1159" s="32" t="s">
        <v>16</v>
      </c>
      <c r="I1159" s="32" t="s">
        <v>260</v>
      </c>
      <c r="J1159" s="35">
        <v>635.83000000000004</v>
      </c>
      <c r="K1159" s="35">
        <v>0</v>
      </c>
      <c r="L1159" s="35">
        <v>0</v>
      </c>
      <c r="M1159" s="35">
        <v>0</v>
      </c>
      <c r="N1159" s="32" t="s">
        <v>17</v>
      </c>
      <c r="O1159" s="32" t="s">
        <v>18</v>
      </c>
      <c r="P1159" s="32">
        <v>1</v>
      </c>
      <c r="Q1159" s="32" t="s">
        <v>7161</v>
      </c>
      <c r="R1159" s="39">
        <f t="shared" si="36"/>
        <v>1509</v>
      </c>
      <c r="S1159" s="5" t="s">
        <v>51</v>
      </c>
      <c r="T1159" s="5" t="s">
        <v>64</v>
      </c>
      <c r="U1159" s="2"/>
      <c r="V1159" s="2" t="str">
        <f>IF($J1159+$L1159=0,"nil",IF(OR($B1159="TCU-WS",$B1159=""),"non comm",IF(OR($G1159="contract_cover",$H1159="fixed price"),VLOOKUP($I1159,'[1]mapping 2015'!$A:$B,2,FALSE),VLOOKUP($G1159,'[1]mapping 2015'!$A:$B,2,FALSE))))</f>
        <v>SBM 2.2 HMA</v>
      </c>
      <c r="W1159" s="37">
        <f>IF(OR(V1159="non comm",V1159="nil",J1159=0),0,IF(V1159="SBM 2.1 IIPS",J1159*VLOOKUP(N1159,'[2]NGP%'!$C:$D,2,FALSE),J1159*SUMIFS('[2]NGP%'!$D:$D,'[2]NGP%'!$A:$A,V1159,'[2]NGP%'!$B:$B,AA1159)))</f>
        <v>311.55670000000003</v>
      </c>
      <c r="X1159" s="37">
        <f>IF(OR(V1159="non comm",V1159="nil",J1159=0),0,IF(V1159="SBM 2.1 IIPS",J1159*VLOOKUP(N1159,'[2]NGP%'!$C:$E,3,FALSE),J1159*SUMIFS('[2]NGP%'!$E:$E,'[2]NGP%'!$A:$A,V1159,'[2]NGP%'!$B:$B,AA1159)))</f>
        <v>311.55670000000003</v>
      </c>
      <c r="Y1159" s="32"/>
      <c r="Z1159" s="54" t="str">
        <f>IF(MID(H1159,1,4)="Item","Nil",IF(G1159="contract_cover",VLOOKUP(I1159,'svc type'!C:D,2,FALSE),VLOOKUP(G1159,'svc type'!A:D,4,FALSE)))</f>
        <v>HMA</v>
      </c>
      <c r="AA1159" s="4" t="str">
        <f>IF(B1159="","",VLOOKUP(B1159,Sector!C:D,2,FALSE))</f>
        <v>COM</v>
      </c>
      <c r="AB1159" s="4" t="str">
        <f t="shared" si="37"/>
        <v>warren.tan</v>
      </c>
      <c r="AC1159" s="4"/>
      <c r="AD1159" s="4"/>
      <c r="AE1159" s="4"/>
      <c r="AF1159" s="4"/>
      <c r="AG1159" s="4"/>
    </row>
    <row r="1160" spans="1:33" x14ac:dyDescent="0.25">
      <c r="A1160" s="57">
        <v>42257.640242280089</v>
      </c>
      <c r="B1160" s="32"/>
      <c r="C1160" s="32" t="s">
        <v>457</v>
      </c>
      <c r="D1160" s="32" t="s">
        <v>334</v>
      </c>
      <c r="E1160" s="32" t="s">
        <v>7162</v>
      </c>
      <c r="F1160" s="32" t="s">
        <v>7163</v>
      </c>
      <c r="G1160" s="32" t="s">
        <v>58</v>
      </c>
      <c r="H1160" s="32" t="s">
        <v>59</v>
      </c>
      <c r="I1160" s="32" t="s">
        <v>2006</v>
      </c>
      <c r="J1160" s="35">
        <v>0</v>
      </c>
      <c r="K1160" s="35">
        <v>0</v>
      </c>
      <c r="L1160" s="35">
        <v>0</v>
      </c>
      <c r="M1160" s="35">
        <v>0</v>
      </c>
      <c r="N1160" s="32" t="s">
        <v>19</v>
      </c>
      <c r="O1160" s="32" t="s">
        <v>322</v>
      </c>
      <c r="P1160" s="32">
        <v>0</v>
      </c>
      <c r="Q1160" s="32"/>
      <c r="R1160" s="39">
        <f t="shared" si="36"/>
        <v>1509</v>
      </c>
      <c r="S1160" s="5" t="s">
        <v>51</v>
      </c>
      <c r="T1160" s="5" t="s">
        <v>64</v>
      </c>
      <c r="U1160" s="2"/>
      <c r="V1160" s="2" t="str">
        <f>IF($J1160+$L1160=0,"nil",IF(OR($B1160="TCU-WS",$B1160=""),"non comm",IF(OR($G1160="contract_cover",$H1160="fixed price"),VLOOKUP($I1160,'[1]mapping 2015'!$A:$B,2,FALSE),VLOOKUP($G1160,'[1]mapping 2015'!$A:$B,2,FALSE))))</f>
        <v>nil</v>
      </c>
      <c r="W1160" s="37">
        <f>IF(OR(V1160="non comm",V1160="nil",J1160=0),0,IF(V1160="SBM 2.1 IIPS",J1160*VLOOKUP(N1160,'[2]NGP%'!$C:$D,2,FALSE),J1160*SUMIFS('[2]NGP%'!$D:$D,'[2]NGP%'!$A:$A,V1160,'[2]NGP%'!$B:$B,AA1160)))</f>
        <v>0</v>
      </c>
      <c r="X1160" s="37">
        <f>IF(OR(V1160="non comm",V1160="nil",J1160=0),0,IF(V1160="SBM 2.1 IIPS",J1160*VLOOKUP(N1160,'[2]NGP%'!$C:$E,3,FALSE),J1160*SUMIFS('[2]NGP%'!$E:$E,'[2]NGP%'!$A:$A,V1160,'[2]NGP%'!$B:$B,AA1160)))</f>
        <v>0</v>
      </c>
      <c r="Y1160" s="32"/>
      <c r="Z1160" s="54" t="str">
        <f>IF(MID(H1160,1,4)="Item","Nil",IF(G1160="contract_cover",VLOOKUP(I1160,'svc type'!C:D,2,FALSE),VLOOKUP(G1160,'svc type'!A:D,4,FALSE)))</f>
        <v>SVC</v>
      </c>
      <c r="AA1160" s="4" t="str">
        <f>IF(B1160="","",VLOOKUP(B1160,Sector!C:D,2,FALSE))</f>
        <v/>
      </c>
      <c r="AB1160" s="4">
        <f t="shared" si="37"/>
        <v>0</v>
      </c>
      <c r="AC1160" s="4"/>
      <c r="AD1160" s="4"/>
      <c r="AE1160" s="4"/>
      <c r="AF1160" s="4"/>
      <c r="AG1160" s="4"/>
    </row>
    <row r="1161" spans="1:33" x14ac:dyDescent="0.25">
      <c r="A1161" s="57">
        <v>42257.6521818287</v>
      </c>
      <c r="B1161" s="32" t="s">
        <v>68</v>
      </c>
      <c r="C1161" s="32" t="s">
        <v>297</v>
      </c>
      <c r="D1161" s="32" t="s">
        <v>296</v>
      </c>
      <c r="E1161" s="32" t="s">
        <v>7164</v>
      </c>
      <c r="F1161" s="32" t="s">
        <v>7165</v>
      </c>
      <c r="G1161" s="32" t="s">
        <v>15</v>
      </c>
      <c r="H1161" s="32" t="s">
        <v>16</v>
      </c>
      <c r="I1161" s="32" t="s">
        <v>260</v>
      </c>
      <c r="J1161" s="35">
        <v>7115</v>
      </c>
      <c r="K1161" s="35">
        <v>0</v>
      </c>
      <c r="L1161" s="35">
        <v>0</v>
      </c>
      <c r="M1161" s="35">
        <v>0</v>
      </c>
      <c r="N1161" s="32" t="s">
        <v>17</v>
      </c>
      <c r="O1161" s="32" t="s">
        <v>18</v>
      </c>
      <c r="P1161" s="32">
        <v>1</v>
      </c>
      <c r="Q1161" s="32" t="s">
        <v>7166</v>
      </c>
      <c r="R1161" s="39">
        <f t="shared" si="36"/>
        <v>1509</v>
      </c>
      <c r="S1161" s="5" t="s">
        <v>51</v>
      </c>
      <c r="T1161" s="5" t="s">
        <v>64</v>
      </c>
      <c r="U1161" s="2"/>
      <c r="V1161" s="2" t="str">
        <f>IF($J1161+$L1161=0,"nil",IF(OR($B1161="TCU-WS",$B1161=""),"non comm",IF(OR($G1161="contract_cover",$H1161="fixed price"),VLOOKUP($I1161,'[1]mapping 2015'!$A:$B,2,FALSE),VLOOKUP($G1161,'[1]mapping 2015'!$A:$B,2,FALSE))))</f>
        <v>SBM 2.2 HMA</v>
      </c>
      <c r="W1161" s="37">
        <f>IF(OR(V1161="non comm",V1161="nil",J1161=0),0,IF(V1161="SBM 2.1 IIPS",J1161*VLOOKUP(N1161,'[2]NGP%'!$C:$D,2,FALSE),J1161*SUMIFS('[2]NGP%'!$D:$D,'[2]NGP%'!$A:$A,V1161,'[2]NGP%'!$B:$B,AA1161)))</f>
        <v>3486.35</v>
      </c>
      <c r="X1161" s="37">
        <f>IF(OR(V1161="non comm",V1161="nil",J1161=0),0,IF(V1161="SBM 2.1 IIPS",J1161*VLOOKUP(N1161,'[2]NGP%'!$C:$E,3,FALSE),J1161*SUMIFS('[2]NGP%'!$E:$E,'[2]NGP%'!$A:$A,V1161,'[2]NGP%'!$B:$B,AA1161)))</f>
        <v>3486.35</v>
      </c>
      <c r="Y1161" s="32"/>
      <c r="Z1161" s="54" t="str">
        <f>IF(MID(H1161,1,4)="Item","Nil",IF(G1161="contract_cover",VLOOKUP(I1161,'svc type'!C:D,2,FALSE),VLOOKUP(G1161,'svc type'!A:D,4,FALSE)))</f>
        <v>HMA</v>
      </c>
      <c r="AA1161" s="4" t="str">
        <f>IF(B1161="","",VLOOKUP(B1161,Sector!C:D,2,FALSE))</f>
        <v>COM</v>
      </c>
      <c r="AB1161" s="4" t="str">
        <f t="shared" si="37"/>
        <v>warren.tan</v>
      </c>
      <c r="AC1161" s="4"/>
      <c r="AD1161" s="4"/>
      <c r="AE1161" s="4"/>
      <c r="AF1161" s="4"/>
      <c r="AG1161" s="4"/>
    </row>
    <row r="1162" spans="1:33" x14ac:dyDescent="0.25">
      <c r="A1162" s="57">
        <v>42257.65294521991</v>
      </c>
      <c r="B1162" s="32" t="s">
        <v>68</v>
      </c>
      <c r="C1162" s="32" t="s">
        <v>297</v>
      </c>
      <c r="D1162" s="32" t="s">
        <v>296</v>
      </c>
      <c r="E1162" s="32" t="s">
        <v>7167</v>
      </c>
      <c r="F1162" s="32" t="s">
        <v>7168</v>
      </c>
      <c r="G1162" s="32" t="s">
        <v>15</v>
      </c>
      <c r="H1162" s="32" t="s">
        <v>16</v>
      </c>
      <c r="I1162" s="32" t="s">
        <v>260</v>
      </c>
      <c r="J1162" s="35">
        <v>3117.51</v>
      </c>
      <c r="K1162" s="35">
        <v>0</v>
      </c>
      <c r="L1162" s="35">
        <v>0</v>
      </c>
      <c r="M1162" s="35">
        <v>0</v>
      </c>
      <c r="N1162" s="32" t="s">
        <v>17</v>
      </c>
      <c r="O1162" s="32" t="s">
        <v>18</v>
      </c>
      <c r="P1162" s="32">
        <v>1</v>
      </c>
      <c r="Q1162" s="32" t="s">
        <v>7169</v>
      </c>
      <c r="R1162" s="39">
        <f t="shared" si="36"/>
        <v>1509</v>
      </c>
      <c r="S1162" s="5" t="s">
        <v>51</v>
      </c>
      <c r="T1162" s="5" t="s">
        <v>64</v>
      </c>
      <c r="U1162" s="2"/>
      <c r="V1162" s="2" t="str">
        <f>IF($J1162+$L1162=0,"nil",IF(OR($B1162="TCU-WS",$B1162=""),"non comm",IF(OR($G1162="contract_cover",$H1162="fixed price"),VLOOKUP($I1162,'[1]mapping 2015'!$A:$B,2,FALSE),VLOOKUP($G1162,'[1]mapping 2015'!$A:$B,2,FALSE))))</f>
        <v>SBM 2.2 HMA</v>
      </c>
      <c r="W1162" s="37">
        <f>IF(OR(V1162="non comm",V1162="nil",J1162=0),0,IF(V1162="SBM 2.1 IIPS",J1162*VLOOKUP(N1162,'[2]NGP%'!$C:$D,2,FALSE),J1162*SUMIFS('[2]NGP%'!$D:$D,'[2]NGP%'!$A:$A,V1162,'[2]NGP%'!$B:$B,AA1162)))</f>
        <v>1527.5799000000002</v>
      </c>
      <c r="X1162" s="37">
        <f>IF(OR(V1162="non comm",V1162="nil",J1162=0),0,IF(V1162="SBM 2.1 IIPS",J1162*VLOOKUP(N1162,'[2]NGP%'!$C:$E,3,FALSE),J1162*SUMIFS('[2]NGP%'!$E:$E,'[2]NGP%'!$A:$A,V1162,'[2]NGP%'!$B:$B,AA1162)))</f>
        <v>1527.5799000000002</v>
      </c>
      <c r="Y1162" s="32"/>
      <c r="Z1162" s="54" t="str">
        <f>IF(MID(H1162,1,4)="Item","Nil",IF(G1162="contract_cover",VLOOKUP(I1162,'svc type'!C:D,2,FALSE),VLOOKUP(G1162,'svc type'!A:D,4,FALSE)))</f>
        <v>HMA</v>
      </c>
      <c r="AA1162" s="4" t="str">
        <f>IF(B1162="","",VLOOKUP(B1162,Sector!C:D,2,FALSE))</f>
        <v>COM</v>
      </c>
      <c r="AB1162" s="4" t="str">
        <f t="shared" si="37"/>
        <v>warren.tan</v>
      </c>
      <c r="AC1162" s="4"/>
      <c r="AD1162" s="4"/>
      <c r="AE1162" s="4"/>
      <c r="AF1162" s="4"/>
      <c r="AG1162" s="4"/>
    </row>
    <row r="1163" spans="1:33" x14ac:dyDescent="0.25">
      <c r="A1163" s="57">
        <v>42257.65474302083</v>
      </c>
      <c r="B1163" s="32"/>
      <c r="C1163" s="32" t="s">
        <v>507</v>
      </c>
      <c r="D1163" s="32" t="s">
        <v>334</v>
      </c>
      <c r="E1163" s="32" t="s">
        <v>7170</v>
      </c>
      <c r="F1163" s="32" t="s">
        <v>7171</v>
      </c>
      <c r="G1163" s="32" t="s">
        <v>58</v>
      </c>
      <c r="H1163" s="32" t="s">
        <v>59</v>
      </c>
      <c r="I1163" s="32" t="s">
        <v>2006</v>
      </c>
      <c r="J1163" s="35">
        <v>0</v>
      </c>
      <c r="K1163" s="35">
        <v>0</v>
      </c>
      <c r="L1163" s="35">
        <v>0</v>
      </c>
      <c r="M1163" s="35">
        <v>0</v>
      </c>
      <c r="N1163" s="32" t="s">
        <v>19</v>
      </c>
      <c r="O1163" s="32" t="s">
        <v>322</v>
      </c>
      <c r="P1163" s="32">
        <v>0</v>
      </c>
      <c r="Q1163" s="32"/>
      <c r="R1163" s="39">
        <f t="shared" si="36"/>
        <v>1509</v>
      </c>
      <c r="S1163" s="5" t="s">
        <v>51</v>
      </c>
      <c r="T1163" s="5" t="s">
        <v>64</v>
      </c>
      <c r="U1163" s="2"/>
      <c r="V1163" s="2" t="str">
        <f>IF($J1163+$L1163=0,"nil",IF(OR($B1163="TCU-WS",$B1163=""),"non comm",IF(OR($G1163="contract_cover",$H1163="fixed price"),VLOOKUP($I1163,'[1]mapping 2015'!$A:$B,2,FALSE),VLOOKUP($G1163,'[1]mapping 2015'!$A:$B,2,FALSE))))</f>
        <v>nil</v>
      </c>
      <c r="W1163" s="37">
        <f>IF(OR(V1163="non comm",V1163="nil",J1163=0),0,IF(V1163="SBM 2.1 IIPS",J1163*VLOOKUP(N1163,'[2]NGP%'!$C:$D,2,FALSE),J1163*SUMIFS('[2]NGP%'!$D:$D,'[2]NGP%'!$A:$A,V1163,'[2]NGP%'!$B:$B,AA1163)))</f>
        <v>0</v>
      </c>
      <c r="X1163" s="37">
        <f>IF(OR(V1163="non comm",V1163="nil",J1163=0),0,IF(V1163="SBM 2.1 IIPS",J1163*VLOOKUP(N1163,'[2]NGP%'!$C:$E,3,FALSE),J1163*SUMIFS('[2]NGP%'!$E:$E,'[2]NGP%'!$A:$A,V1163,'[2]NGP%'!$B:$B,AA1163)))</f>
        <v>0</v>
      </c>
      <c r="Y1163" s="32"/>
      <c r="Z1163" s="54" t="str">
        <f>IF(MID(H1163,1,4)="Item","Nil",IF(G1163="contract_cover",VLOOKUP(I1163,'svc type'!C:D,2,FALSE),VLOOKUP(G1163,'svc type'!A:D,4,FALSE)))</f>
        <v>SVC</v>
      </c>
      <c r="AA1163" s="4" t="str">
        <f>IF(B1163="","",VLOOKUP(B1163,Sector!C:D,2,FALSE))</f>
        <v/>
      </c>
      <c r="AB1163" s="4">
        <f t="shared" si="37"/>
        <v>0</v>
      </c>
      <c r="AC1163" s="4"/>
      <c r="AD1163" s="4"/>
      <c r="AE1163" s="4"/>
      <c r="AF1163" s="4"/>
      <c r="AG1163" s="4"/>
    </row>
    <row r="1164" spans="1:33" x14ac:dyDescent="0.25">
      <c r="A1164" s="57">
        <v>42257.65566246528</v>
      </c>
      <c r="B1164" s="32" t="s">
        <v>68</v>
      </c>
      <c r="C1164" s="32" t="s">
        <v>297</v>
      </c>
      <c r="D1164" s="32" t="s">
        <v>296</v>
      </c>
      <c r="E1164" s="32" t="s">
        <v>7172</v>
      </c>
      <c r="F1164" s="32" t="s">
        <v>7173</v>
      </c>
      <c r="G1164" s="32" t="s">
        <v>15</v>
      </c>
      <c r="H1164" s="32" t="s">
        <v>16</v>
      </c>
      <c r="I1164" s="32" t="s">
        <v>260</v>
      </c>
      <c r="J1164" s="35">
        <v>3117.51</v>
      </c>
      <c r="K1164" s="35">
        <v>0</v>
      </c>
      <c r="L1164" s="35">
        <v>0</v>
      </c>
      <c r="M1164" s="35">
        <v>0</v>
      </c>
      <c r="N1164" s="32" t="s">
        <v>17</v>
      </c>
      <c r="O1164" s="32" t="s">
        <v>18</v>
      </c>
      <c r="P1164" s="32">
        <v>1</v>
      </c>
      <c r="Q1164" s="32" t="s">
        <v>7174</v>
      </c>
      <c r="R1164" s="39">
        <f t="shared" si="36"/>
        <v>1509</v>
      </c>
      <c r="S1164" s="5" t="s">
        <v>51</v>
      </c>
      <c r="T1164" s="5" t="s">
        <v>64</v>
      </c>
      <c r="U1164" s="2"/>
      <c r="V1164" s="2" t="str">
        <f>IF($J1164+$L1164=0,"nil",IF(OR($B1164="TCU-WS",$B1164=""),"non comm",IF(OR($G1164="contract_cover",$H1164="fixed price"),VLOOKUP($I1164,'[1]mapping 2015'!$A:$B,2,FALSE),VLOOKUP($G1164,'[1]mapping 2015'!$A:$B,2,FALSE))))</f>
        <v>SBM 2.2 HMA</v>
      </c>
      <c r="W1164" s="37">
        <f>IF(OR(V1164="non comm",V1164="nil",J1164=0),0,IF(V1164="SBM 2.1 IIPS",J1164*VLOOKUP(N1164,'[2]NGP%'!$C:$D,2,FALSE),J1164*SUMIFS('[2]NGP%'!$D:$D,'[2]NGP%'!$A:$A,V1164,'[2]NGP%'!$B:$B,AA1164)))</f>
        <v>1527.5799000000002</v>
      </c>
      <c r="X1164" s="37">
        <f>IF(OR(V1164="non comm",V1164="nil",J1164=0),0,IF(V1164="SBM 2.1 IIPS",J1164*VLOOKUP(N1164,'[2]NGP%'!$C:$E,3,FALSE),J1164*SUMIFS('[2]NGP%'!$E:$E,'[2]NGP%'!$A:$A,V1164,'[2]NGP%'!$B:$B,AA1164)))</f>
        <v>1527.5799000000002</v>
      </c>
      <c r="Y1164" s="32"/>
      <c r="Z1164" s="54" t="str">
        <f>IF(MID(H1164,1,4)="Item","Nil",IF(G1164="contract_cover",VLOOKUP(I1164,'svc type'!C:D,2,FALSE),VLOOKUP(G1164,'svc type'!A:D,4,FALSE)))</f>
        <v>HMA</v>
      </c>
      <c r="AA1164" s="4" t="str">
        <f>IF(B1164="","",VLOOKUP(B1164,Sector!C:D,2,FALSE))</f>
        <v>COM</v>
      </c>
      <c r="AB1164" s="4" t="str">
        <f t="shared" si="37"/>
        <v>warren.tan</v>
      </c>
      <c r="AC1164" s="4"/>
      <c r="AD1164" s="4"/>
      <c r="AE1164" s="4"/>
      <c r="AF1164" s="4"/>
      <c r="AG1164" s="4"/>
    </row>
    <row r="1165" spans="1:33" x14ac:dyDescent="0.25">
      <c r="A1165" s="57">
        <v>42257.659061886574</v>
      </c>
      <c r="B1165" s="32" t="s">
        <v>68</v>
      </c>
      <c r="C1165" s="32" t="s">
        <v>297</v>
      </c>
      <c r="D1165" s="32" t="s">
        <v>296</v>
      </c>
      <c r="E1165" s="32" t="s">
        <v>7175</v>
      </c>
      <c r="F1165" s="32" t="s">
        <v>7176</v>
      </c>
      <c r="G1165" s="32" t="s">
        <v>15</v>
      </c>
      <c r="H1165" s="32" t="s">
        <v>16</v>
      </c>
      <c r="I1165" s="32" t="s">
        <v>260</v>
      </c>
      <c r="J1165" s="35">
        <v>3117.51</v>
      </c>
      <c r="K1165" s="35">
        <v>0</v>
      </c>
      <c r="L1165" s="35">
        <v>0</v>
      </c>
      <c r="M1165" s="35">
        <v>0</v>
      </c>
      <c r="N1165" s="32" t="s">
        <v>17</v>
      </c>
      <c r="O1165" s="32" t="s">
        <v>18</v>
      </c>
      <c r="P1165" s="32">
        <v>1</v>
      </c>
      <c r="Q1165" s="32" t="s">
        <v>7177</v>
      </c>
      <c r="R1165" s="39">
        <f t="shared" si="36"/>
        <v>1509</v>
      </c>
      <c r="S1165" s="5" t="s">
        <v>51</v>
      </c>
      <c r="T1165" s="5" t="s">
        <v>64</v>
      </c>
      <c r="U1165" s="2"/>
      <c r="V1165" s="2" t="str">
        <f>IF($J1165+$L1165=0,"nil",IF(OR($B1165="TCU-WS",$B1165=""),"non comm",IF(OR($G1165="contract_cover",$H1165="fixed price"),VLOOKUP($I1165,'[1]mapping 2015'!$A:$B,2,FALSE),VLOOKUP($G1165,'[1]mapping 2015'!$A:$B,2,FALSE))))</f>
        <v>SBM 2.2 HMA</v>
      </c>
      <c r="W1165" s="37">
        <f>IF(OR(V1165="non comm",V1165="nil",J1165=0),0,IF(V1165="SBM 2.1 IIPS",J1165*VLOOKUP(N1165,'[2]NGP%'!$C:$D,2,FALSE),J1165*SUMIFS('[2]NGP%'!$D:$D,'[2]NGP%'!$A:$A,V1165,'[2]NGP%'!$B:$B,AA1165)))</f>
        <v>1527.5799000000002</v>
      </c>
      <c r="X1165" s="37">
        <f>IF(OR(V1165="non comm",V1165="nil",J1165=0),0,IF(V1165="SBM 2.1 IIPS",J1165*VLOOKUP(N1165,'[2]NGP%'!$C:$E,3,FALSE),J1165*SUMIFS('[2]NGP%'!$E:$E,'[2]NGP%'!$A:$A,V1165,'[2]NGP%'!$B:$B,AA1165)))</f>
        <v>1527.5799000000002</v>
      </c>
      <c r="Y1165" s="32"/>
      <c r="Z1165" s="54" t="str">
        <f>IF(MID(H1165,1,4)="Item","Nil",IF(G1165="contract_cover",VLOOKUP(I1165,'svc type'!C:D,2,FALSE),VLOOKUP(G1165,'svc type'!A:D,4,FALSE)))</f>
        <v>HMA</v>
      </c>
      <c r="AA1165" s="4" t="str">
        <f>IF(B1165="","",VLOOKUP(B1165,Sector!C:D,2,FALSE))</f>
        <v>COM</v>
      </c>
      <c r="AB1165" s="4" t="str">
        <f t="shared" si="37"/>
        <v>warren.tan</v>
      </c>
      <c r="AC1165" s="4"/>
      <c r="AD1165" s="4"/>
      <c r="AE1165" s="4"/>
      <c r="AF1165" s="4"/>
      <c r="AG1165" s="4"/>
    </row>
    <row r="1166" spans="1:33" x14ac:dyDescent="0.25">
      <c r="A1166" s="57">
        <v>42257.662103587965</v>
      </c>
      <c r="B1166" s="32" t="s">
        <v>5631</v>
      </c>
      <c r="C1166" s="32" t="s">
        <v>5635</v>
      </c>
      <c r="D1166" s="32" t="s">
        <v>5636</v>
      </c>
      <c r="E1166" s="32" t="s">
        <v>7178</v>
      </c>
      <c r="F1166" s="32" t="s">
        <v>7179</v>
      </c>
      <c r="G1166" s="32" t="s">
        <v>15</v>
      </c>
      <c r="H1166" s="32" t="s">
        <v>16</v>
      </c>
      <c r="I1166" s="32" t="s">
        <v>260</v>
      </c>
      <c r="J1166" s="35">
        <v>3560</v>
      </c>
      <c r="K1166" s="35">
        <v>0</v>
      </c>
      <c r="L1166" s="35">
        <v>0</v>
      </c>
      <c r="M1166" s="35">
        <v>0</v>
      </c>
      <c r="N1166" s="32" t="s">
        <v>17</v>
      </c>
      <c r="O1166" s="32" t="s">
        <v>18</v>
      </c>
      <c r="P1166" s="32">
        <v>1</v>
      </c>
      <c r="Q1166" s="32"/>
      <c r="R1166" s="39">
        <f t="shared" si="36"/>
        <v>1509</v>
      </c>
      <c r="S1166" s="5" t="s">
        <v>51</v>
      </c>
      <c r="T1166" s="5" t="s">
        <v>64</v>
      </c>
      <c r="U1166" s="2"/>
      <c r="V1166" s="2" t="str">
        <f>IF($J1166+$L1166=0,"nil",IF(OR($B1166="TCU-WS",$B1166=""),"non comm",IF(OR($G1166="contract_cover",$H1166="fixed price"),VLOOKUP($I1166,'[1]mapping 2015'!$A:$B,2,FALSE),VLOOKUP($G1166,'[1]mapping 2015'!$A:$B,2,FALSE))))</f>
        <v>SBM 2.2 HMA</v>
      </c>
      <c r="W1166" s="37">
        <f>IF(OR(V1166="non comm",V1166="nil",J1166=0),0,IF(V1166="SBM 2.1 IIPS",J1166*VLOOKUP(N1166,'[2]NGP%'!$C:$D,2,FALSE),J1166*SUMIFS('[2]NGP%'!$D:$D,'[2]NGP%'!$A:$A,V1166,'[2]NGP%'!$B:$B,AA1166)))</f>
        <v>1744.3999999999999</v>
      </c>
      <c r="X1166" s="37">
        <f>IF(OR(V1166="non comm",V1166="nil",J1166=0),0,IF(V1166="SBM 2.1 IIPS",J1166*VLOOKUP(N1166,'[2]NGP%'!$C:$E,3,FALSE),J1166*SUMIFS('[2]NGP%'!$E:$E,'[2]NGP%'!$A:$A,V1166,'[2]NGP%'!$B:$B,AA1166)))</f>
        <v>1744.3999999999999</v>
      </c>
      <c r="Y1166" s="32"/>
      <c r="Z1166" s="54" t="str">
        <f>IF(MID(H1166,1,4)="Item","Nil",IF(G1166="contract_cover",VLOOKUP(I1166,'svc type'!C:D,2,FALSE),VLOOKUP(G1166,'svc type'!A:D,4,FALSE)))</f>
        <v>HMA</v>
      </c>
      <c r="AA1166" s="4" t="str">
        <f>IF(B1166="","",VLOOKUP(B1166,Sector!C:D,2,FALSE))</f>
        <v>COM</v>
      </c>
      <c r="AB1166" s="4" t="str">
        <f t="shared" si="37"/>
        <v>jean.tan</v>
      </c>
      <c r="AC1166" s="4"/>
      <c r="AD1166" s="4"/>
      <c r="AE1166" s="4"/>
      <c r="AF1166" s="4"/>
      <c r="AG1166" s="4"/>
    </row>
    <row r="1167" spans="1:33" x14ac:dyDescent="0.25">
      <c r="A1167" s="57">
        <v>42257.662103587965</v>
      </c>
      <c r="B1167" s="32" t="s">
        <v>5631</v>
      </c>
      <c r="C1167" s="32" t="s">
        <v>5635</v>
      </c>
      <c r="D1167" s="32" t="s">
        <v>5636</v>
      </c>
      <c r="E1167" s="32" t="s">
        <v>7178</v>
      </c>
      <c r="F1167" s="32" t="s">
        <v>7179</v>
      </c>
      <c r="G1167" s="32" t="s">
        <v>7180</v>
      </c>
      <c r="H1167" s="32" t="s">
        <v>7181</v>
      </c>
      <c r="I1167" s="32" t="s">
        <v>260</v>
      </c>
      <c r="J1167" s="35">
        <v>0</v>
      </c>
      <c r="K1167" s="35">
        <v>0</v>
      </c>
      <c r="L1167" s="35">
        <v>0</v>
      </c>
      <c r="M1167" s="35">
        <v>0</v>
      </c>
      <c r="N1167" s="32" t="s">
        <v>17</v>
      </c>
      <c r="O1167" s="32" t="s">
        <v>18</v>
      </c>
      <c r="P1167" s="32">
        <v>1</v>
      </c>
      <c r="Q1167" s="32"/>
      <c r="R1167" s="39">
        <f t="shared" si="36"/>
        <v>1509</v>
      </c>
      <c r="S1167" s="5" t="s">
        <v>51</v>
      </c>
      <c r="T1167" s="5" t="s">
        <v>64</v>
      </c>
      <c r="U1167" s="2"/>
      <c r="V1167" s="2" t="str">
        <f>IF($J1167+$L1167=0,"nil",IF(OR($B1167="TCU-WS",$B1167=""),"non comm",IF(OR($G1167="contract_cover",$H1167="fixed price"),VLOOKUP($I1167,'[1]mapping 2015'!$A:$B,2,FALSE),VLOOKUP($G1167,'[1]mapping 2015'!$A:$B,2,FALSE))))</f>
        <v>nil</v>
      </c>
      <c r="W1167" s="37">
        <f>IF(OR(V1167="non comm",V1167="nil",J1167=0),0,IF(V1167="SBM 2.1 IIPS",J1167*VLOOKUP(N1167,'[2]NGP%'!$C:$D,2,FALSE),J1167*SUMIFS('[2]NGP%'!$D:$D,'[2]NGP%'!$A:$A,V1167,'[2]NGP%'!$B:$B,AA1167)))</f>
        <v>0</v>
      </c>
      <c r="X1167" s="37">
        <f>IF(OR(V1167="non comm",V1167="nil",J1167=0),0,IF(V1167="SBM 2.1 IIPS",J1167*VLOOKUP(N1167,'[2]NGP%'!$C:$E,3,FALSE),J1167*SUMIFS('[2]NGP%'!$E:$E,'[2]NGP%'!$A:$A,V1167,'[2]NGP%'!$B:$B,AA1167)))</f>
        <v>0</v>
      </c>
      <c r="Y1167" s="32"/>
      <c r="Z1167" s="54" t="str">
        <f>IF(MID(H1167,1,4)="Item","Nil",IF(G1167="contract_cover",VLOOKUP(I1167,'svc type'!C:D,2,FALSE),VLOOKUP(G1167,'svc type'!A:D,4,FALSE)))</f>
        <v>Nil</v>
      </c>
      <c r="AA1167" s="4" t="str">
        <f>IF(B1167="","",VLOOKUP(B1167,Sector!C:D,2,FALSE))</f>
        <v>COM</v>
      </c>
      <c r="AB1167" s="4" t="str">
        <f t="shared" si="37"/>
        <v>jean.tan</v>
      </c>
      <c r="AC1167" s="4"/>
      <c r="AD1167" s="4"/>
      <c r="AE1167" s="4"/>
      <c r="AF1167" s="4"/>
      <c r="AG1167" s="4"/>
    </row>
    <row r="1168" spans="1:33" x14ac:dyDescent="0.25">
      <c r="A1168" s="57">
        <v>42257.662103587965</v>
      </c>
      <c r="B1168" s="32" t="s">
        <v>5631</v>
      </c>
      <c r="C1168" s="32" t="s">
        <v>5635</v>
      </c>
      <c r="D1168" s="32" t="s">
        <v>5636</v>
      </c>
      <c r="E1168" s="32" t="s">
        <v>7178</v>
      </c>
      <c r="F1168" s="32" t="s">
        <v>7179</v>
      </c>
      <c r="G1168" s="32" t="s">
        <v>7180</v>
      </c>
      <c r="H1168" s="32" t="s">
        <v>7182</v>
      </c>
      <c r="I1168" s="32" t="s">
        <v>260</v>
      </c>
      <c r="J1168" s="35">
        <v>0</v>
      </c>
      <c r="K1168" s="35">
        <v>0</v>
      </c>
      <c r="L1168" s="35">
        <v>0</v>
      </c>
      <c r="M1168" s="35">
        <v>0</v>
      </c>
      <c r="N1168" s="32" t="s">
        <v>17</v>
      </c>
      <c r="O1168" s="32" t="s">
        <v>18</v>
      </c>
      <c r="P1168" s="32">
        <v>1</v>
      </c>
      <c r="Q1168" s="32"/>
      <c r="R1168" s="39">
        <f t="shared" si="36"/>
        <v>1509</v>
      </c>
      <c r="S1168" s="5" t="s">
        <v>51</v>
      </c>
      <c r="T1168" s="5" t="s">
        <v>64</v>
      </c>
      <c r="U1168" s="2"/>
      <c r="V1168" s="2" t="str">
        <f>IF($J1168+$L1168=0,"nil",IF(OR($B1168="TCU-WS",$B1168=""),"non comm",IF(OR($G1168="contract_cover",$H1168="fixed price"),VLOOKUP($I1168,'[1]mapping 2015'!$A:$B,2,FALSE),VLOOKUP($G1168,'[1]mapping 2015'!$A:$B,2,FALSE))))</f>
        <v>nil</v>
      </c>
      <c r="W1168" s="37">
        <f>IF(OR(V1168="non comm",V1168="nil",J1168=0),0,IF(V1168="SBM 2.1 IIPS",J1168*VLOOKUP(N1168,'[2]NGP%'!$C:$D,2,FALSE),J1168*SUMIFS('[2]NGP%'!$D:$D,'[2]NGP%'!$A:$A,V1168,'[2]NGP%'!$B:$B,AA1168)))</f>
        <v>0</v>
      </c>
      <c r="X1168" s="37">
        <f>IF(OR(V1168="non comm",V1168="nil",J1168=0),0,IF(V1168="SBM 2.1 IIPS",J1168*VLOOKUP(N1168,'[2]NGP%'!$C:$E,3,FALSE),J1168*SUMIFS('[2]NGP%'!$E:$E,'[2]NGP%'!$A:$A,V1168,'[2]NGP%'!$B:$B,AA1168)))</f>
        <v>0</v>
      </c>
      <c r="Y1168" s="32"/>
      <c r="Z1168" s="54" t="str">
        <f>IF(MID(H1168,1,4)="Item","Nil",IF(G1168="contract_cover",VLOOKUP(I1168,'svc type'!C:D,2,FALSE),VLOOKUP(G1168,'svc type'!A:D,4,FALSE)))</f>
        <v>Nil</v>
      </c>
      <c r="AA1168" s="4" t="str">
        <f>IF(B1168="","",VLOOKUP(B1168,Sector!C:D,2,FALSE))</f>
        <v>COM</v>
      </c>
      <c r="AB1168" s="4" t="str">
        <f t="shared" si="37"/>
        <v>jean.tan</v>
      </c>
      <c r="AC1168" s="4"/>
      <c r="AD1168" s="4"/>
      <c r="AE1168" s="4"/>
      <c r="AF1168" s="4"/>
      <c r="AG1168" s="4"/>
    </row>
    <row r="1169" spans="1:33" x14ac:dyDescent="0.25">
      <c r="A1169" s="57">
        <v>42257.662103587965</v>
      </c>
      <c r="B1169" s="32" t="s">
        <v>5631</v>
      </c>
      <c r="C1169" s="32" t="s">
        <v>5635</v>
      </c>
      <c r="D1169" s="32" t="s">
        <v>5636</v>
      </c>
      <c r="E1169" s="32" t="s">
        <v>7178</v>
      </c>
      <c r="F1169" s="32" t="s">
        <v>7179</v>
      </c>
      <c r="G1169" s="32" t="s">
        <v>7183</v>
      </c>
      <c r="H1169" s="32" t="s">
        <v>7184</v>
      </c>
      <c r="I1169" s="32" t="s">
        <v>260</v>
      </c>
      <c r="J1169" s="35">
        <v>0</v>
      </c>
      <c r="K1169" s="35">
        <v>0</v>
      </c>
      <c r="L1169" s="35">
        <v>0</v>
      </c>
      <c r="M1169" s="35">
        <v>0</v>
      </c>
      <c r="N1169" s="32" t="s">
        <v>17</v>
      </c>
      <c r="O1169" s="32" t="s">
        <v>18</v>
      </c>
      <c r="P1169" s="32">
        <v>1</v>
      </c>
      <c r="Q1169" s="32"/>
      <c r="R1169" s="39">
        <f t="shared" si="36"/>
        <v>1509</v>
      </c>
      <c r="S1169" s="5" t="s">
        <v>51</v>
      </c>
      <c r="T1169" s="5" t="s">
        <v>64</v>
      </c>
      <c r="U1169" s="2"/>
      <c r="V1169" s="2" t="str">
        <f>IF($J1169+$L1169=0,"nil",IF(OR($B1169="TCU-WS",$B1169=""),"non comm",IF(OR($G1169="contract_cover",$H1169="fixed price"),VLOOKUP($I1169,'[1]mapping 2015'!$A:$B,2,FALSE),VLOOKUP($G1169,'[1]mapping 2015'!$A:$B,2,FALSE))))</f>
        <v>nil</v>
      </c>
      <c r="W1169" s="37">
        <f>IF(OR(V1169="non comm",V1169="nil",J1169=0),0,IF(V1169="SBM 2.1 IIPS",J1169*VLOOKUP(N1169,'[2]NGP%'!$C:$D,2,FALSE),J1169*SUMIFS('[2]NGP%'!$D:$D,'[2]NGP%'!$A:$A,V1169,'[2]NGP%'!$B:$B,AA1169)))</f>
        <v>0</v>
      </c>
      <c r="X1169" s="37">
        <f>IF(OR(V1169="non comm",V1169="nil",J1169=0),0,IF(V1169="SBM 2.1 IIPS",J1169*VLOOKUP(N1169,'[2]NGP%'!$C:$E,3,FALSE),J1169*SUMIFS('[2]NGP%'!$E:$E,'[2]NGP%'!$A:$A,V1169,'[2]NGP%'!$B:$B,AA1169)))</f>
        <v>0</v>
      </c>
      <c r="Y1169" s="32"/>
      <c r="Z1169" s="54" t="str">
        <f>IF(MID(H1169,1,4)="Item","Nil",IF(G1169="contract_cover",VLOOKUP(I1169,'svc type'!C:D,2,FALSE),VLOOKUP(G1169,'svc type'!A:D,4,FALSE)))</f>
        <v>Nil</v>
      </c>
      <c r="AA1169" s="4" t="str">
        <f>IF(B1169="","",VLOOKUP(B1169,Sector!C:D,2,FALSE))</f>
        <v>COM</v>
      </c>
      <c r="AB1169" s="4" t="str">
        <f t="shared" si="37"/>
        <v>jean.tan</v>
      </c>
      <c r="AC1169" s="4"/>
      <c r="AD1169" s="4"/>
      <c r="AE1169" s="4"/>
      <c r="AF1169" s="4"/>
      <c r="AG1169" s="4"/>
    </row>
    <row r="1170" spans="1:33" x14ac:dyDescent="0.25">
      <c r="A1170" s="57">
        <v>42257.662103587965</v>
      </c>
      <c r="B1170" s="32" t="s">
        <v>5631</v>
      </c>
      <c r="C1170" s="32" t="s">
        <v>5635</v>
      </c>
      <c r="D1170" s="32" t="s">
        <v>5636</v>
      </c>
      <c r="E1170" s="32" t="s">
        <v>7178</v>
      </c>
      <c r="F1170" s="32" t="s">
        <v>7179</v>
      </c>
      <c r="G1170" s="32" t="s">
        <v>7183</v>
      </c>
      <c r="H1170" s="32" t="s">
        <v>7185</v>
      </c>
      <c r="I1170" s="32" t="s">
        <v>260</v>
      </c>
      <c r="J1170" s="35">
        <v>0</v>
      </c>
      <c r="K1170" s="35">
        <v>0</v>
      </c>
      <c r="L1170" s="35">
        <v>0</v>
      </c>
      <c r="M1170" s="35">
        <v>0</v>
      </c>
      <c r="N1170" s="32" t="s">
        <v>17</v>
      </c>
      <c r="O1170" s="32" t="s">
        <v>18</v>
      </c>
      <c r="P1170" s="32">
        <v>1</v>
      </c>
      <c r="Q1170" s="32"/>
      <c r="R1170" s="39">
        <f t="shared" si="36"/>
        <v>1509</v>
      </c>
      <c r="S1170" s="5" t="s">
        <v>51</v>
      </c>
      <c r="T1170" s="5" t="s">
        <v>64</v>
      </c>
      <c r="U1170" s="2"/>
      <c r="V1170" s="2" t="str">
        <f>IF($J1170+$L1170=0,"nil",IF(OR($B1170="TCU-WS",$B1170=""),"non comm",IF(OR($G1170="contract_cover",$H1170="fixed price"),VLOOKUP($I1170,'[1]mapping 2015'!$A:$B,2,FALSE),VLOOKUP($G1170,'[1]mapping 2015'!$A:$B,2,FALSE))))</f>
        <v>nil</v>
      </c>
      <c r="W1170" s="37">
        <f>IF(OR(V1170="non comm",V1170="nil",J1170=0),0,IF(V1170="SBM 2.1 IIPS",J1170*VLOOKUP(N1170,'[2]NGP%'!$C:$D,2,FALSE),J1170*SUMIFS('[2]NGP%'!$D:$D,'[2]NGP%'!$A:$A,V1170,'[2]NGP%'!$B:$B,AA1170)))</f>
        <v>0</v>
      </c>
      <c r="X1170" s="37">
        <f>IF(OR(V1170="non comm",V1170="nil",J1170=0),0,IF(V1170="SBM 2.1 IIPS",J1170*VLOOKUP(N1170,'[2]NGP%'!$C:$E,3,FALSE),J1170*SUMIFS('[2]NGP%'!$E:$E,'[2]NGP%'!$A:$A,V1170,'[2]NGP%'!$B:$B,AA1170)))</f>
        <v>0</v>
      </c>
      <c r="Y1170" s="32"/>
      <c r="Z1170" s="54" t="str">
        <f>IF(MID(H1170,1,4)="Item","Nil",IF(G1170="contract_cover",VLOOKUP(I1170,'svc type'!C:D,2,FALSE),VLOOKUP(G1170,'svc type'!A:D,4,FALSE)))</f>
        <v>Nil</v>
      </c>
      <c r="AA1170" s="4" t="str">
        <f>IF(B1170="","",VLOOKUP(B1170,Sector!C:D,2,FALSE))</f>
        <v>COM</v>
      </c>
      <c r="AB1170" s="4" t="str">
        <f t="shared" si="37"/>
        <v>jean.tan</v>
      </c>
      <c r="AC1170" s="4"/>
      <c r="AD1170" s="4"/>
      <c r="AE1170" s="4"/>
      <c r="AF1170" s="4"/>
      <c r="AG1170" s="4"/>
    </row>
    <row r="1171" spans="1:33" x14ac:dyDescent="0.25">
      <c r="A1171" s="57">
        <v>42257.662103587965</v>
      </c>
      <c r="B1171" s="32" t="s">
        <v>5631</v>
      </c>
      <c r="C1171" s="32" t="s">
        <v>5635</v>
      </c>
      <c r="D1171" s="32" t="s">
        <v>5636</v>
      </c>
      <c r="E1171" s="32" t="s">
        <v>7178</v>
      </c>
      <c r="F1171" s="32" t="s">
        <v>7179</v>
      </c>
      <c r="G1171" s="32" t="s">
        <v>7186</v>
      </c>
      <c r="H1171" s="32" t="s">
        <v>7187</v>
      </c>
      <c r="I1171" s="32" t="s">
        <v>260</v>
      </c>
      <c r="J1171" s="35">
        <v>0</v>
      </c>
      <c r="K1171" s="35">
        <v>0</v>
      </c>
      <c r="L1171" s="35">
        <v>0</v>
      </c>
      <c r="M1171" s="35">
        <v>0</v>
      </c>
      <c r="N1171" s="32" t="s">
        <v>17</v>
      </c>
      <c r="O1171" s="32" t="s">
        <v>18</v>
      </c>
      <c r="P1171" s="32">
        <v>1</v>
      </c>
      <c r="Q1171" s="32"/>
      <c r="R1171" s="39">
        <f t="shared" si="36"/>
        <v>1509</v>
      </c>
      <c r="S1171" s="5" t="s">
        <v>51</v>
      </c>
      <c r="T1171" s="5" t="s">
        <v>64</v>
      </c>
      <c r="U1171" s="2"/>
      <c r="V1171" s="2" t="str">
        <f>IF($J1171+$L1171=0,"nil",IF(OR($B1171="TCU-WS",$B1171=""),"non comm",IF(OR($G1171="contract_cover",$H1171="fixed price"),VLOOKUP($I1171,'[1]mapping 2015'!$A:$B,2,FALSE),VLOOKUP($G1171,'[1]mapping 2015'!$A:$B,2,FALSE))))</f>
        <v>nil</v>
      </c>
      <c r="W1171" s="37">
        <f>IF(OR(V1171="non comm",V1171="nil",J1171=0),0,IF(V1171="SBM 2.1 IIPS",J1171*VLOOKUP(N1171,'[2]NGP%'!$C:$D,2,FALSE),J1171*SUMIFS('[2]NGP%'!$D:$D,'[2]NGP%'!$A:$A,V1171,'[2]NGP%'!$B:$B,AA1171)))</f>
        <v>0</v>
      </c>
      <c r="X1171" s="37">
        <f>IF(OR(V1171="non comm",V1171="nil",J1171=0),0,IF(V1171="SBM 2.1 IIPS",J1171*VLOOKUP(N1171,'[2]NGP%'!$C:$E,3,FALSE),J1171*SUMIFS('[2]NGP%'!$E:$E,'[2]NGP%'!$A:$A,V1171,'[2]NGP%'!$B:$B,AA1171)))</f>
        <v>0</v>
      </c>
      <c r="Y1171" s="32"/>
      <c r="Z1171" s="54" t="str">
        <f>IF(MID(H1171,1,4)="Item","Nil",IF(G1171="contract_cover",VLOOKUP(I1171,'svc type'!C:D,2,FALSE),VLOOKUP(G1171,'svc type'!A:D,4,FALSE)))</f>
        <v>Nil</v>
      </c>
      <c r="AA1171" s="4" t="str">
        <f>IF(B1171="","",VLOOKUP(B1171,Sector!C:D,2,FALSE))</f>
        <v>COM</v>
      </c>
      <c r="AB1171" s="4" t="str">
        <f t="shared" si="37"/>
        <v>jean.tan</v>
      </c>
      <c r="AC1171" s="4"/>
      <c r="AD1171" s="4"/>
      <c r="AE1171" s="4"/>
      <c r="AF1171" s="4"/>
      <c r="AG1171" s="4"/>
    </row>
    <row r="1172" spans="1:33" x14ac:dyDescent="0.25">
      <c r="A1172" s="57">
        <v>42257.662103587965</v>
      </c>
      <c r="B1172" s="32" t="s">
        <v>5631</v>
      </c>
      <c r="C1172" s="32" t="s">
        <v>5635</v>
      </c>
      <c r="D1172" s="32" t="s">
        <v>5636</v>
      </c>
      <c r="E1172" s="32" t="s">
        <v>7178</v>
      </c>
      <c r="F1172" s="32" t="s">
        <v>7179</v>
      </c>
      <c r="G1172" s="32" t="s">
        <v>7188</v>
      </c>
      <c r="H1172" s="32" t="s">
        <v>7189</v>
      </c>
      <c r="I1172" s="32" t="s">
        <v>260</v>
      </c>
      <c r="J1172" s="35">
        <v>0</v>
      </c>
      <c r="K1172" s="35">
        <v>0</v>
      </c>
      <c r="L1172" s="35">
        <v>0</v>
      </c>
      <c r="M1172" s="35">
        <v>0</v>
      </c>
      <c r="N1172" s="32" t="s">
        <v>17</v>
      </c>
      <c r="O1172" s="32" t="s">
        <v>18</v>
      </c>
      <c r="P1172" s="32">
        <v>1</v>
      </c>
      <c r="Q1172" s="32"/>
      <c r="R1172" s="39">
        <f t="shared" si="36"/>
        <v>1509</v>
      </c>
      <c r="S1172" s="5" t="s">
        <v>51</v>
      </c>
      <c r="T1172" s="5" t="s">
        <v>64</v>
      </c>
      <c r="U1172" s="2"/>
      <c r="V1172" s="2" t="str">
        <f>IF($J1172+$L1172=0,"nil",IF(OR($B1172="TCU-WS",$B1172=""),"non comm",IF(OR($G1172="contract_cover",$H1172="fixed price"),VLOOKUP($I1172,'[1]mapping 2015'!$A:$B,2,FALSE),VLOOKUP($G1172,'[1]mapping 2015'!$A:$B,2,FALSE))))</f>
        <v>nil</v>
      </c>
      <c r="W1172" s="37">
        <f>IF(OR(V1172="non comm",V1172="nil",J1172=0),0,IF(V1172="SBM 2.1 IIPS",J1172*VLOOKUP(N1172,'[2]NGP%'!$C:$D,2,FALSE),J1172*SUMIFS('[2]NGP%'!$D:$D,'[2]NGP%'!$A:$A,V1172,'[2]NGP%'!$B:$B,AA1172)))</f>
        <v>0</v>
      </c>
      <c r="X1172" s="37">
        <f>IF(OR(V1172="non comm",V1172="nil",J1172=0),0,IF(V1172="SBM 2.1 IIPS",J1172*VLOOKUP(N1172,'[2]NGP%'!$C:$E,3,FALSE),J1172*SUMIFS('[2]NGP%'!$E:$E,'[2]NGP%'!$A:$A,V1172,'[2]NGP%'!$B:$B,AA1172)))</f>
        <v>0</v>
      </c>
      <c r="Y1172" s="32"/>
      <c r="Z1172" s="54" t="str">
        <f>IF(MID(H1172,1,4)="Item","Nil",IF(G1172="contract_cover",VLOOKUP(I1172,'svc type'!C:D,2,FALSE),VLOOKUP(G1172,'svc type'!A:D,4,FALSE)))</f>
        <v>Nil</v>
      </c>
      <c r="AA1172" s="4" t="str">
        <f>IF(B1172="","",VLOOKUP(B1172,Sector!C:D,2,FALSE))</f>
        <v>COM</v>
      </c>
      <c r="AB1172" s="4" t="str">
        <f t="shared" si="37"/>
        <v>jean.tan</v>
      </c>
      <c r="AC1172" s="4"/>
      <c r="AD1172" s="4"/>
      <c r="AE1172" s="4"/>
      <c r="AF1172" s="4"/>
      <c r="AG1172" s="4"/>
    </row>
    <row r="1173" spans="1:33" x14ac:dyDescent="0.25">
      <c r="A1173" s="57">
        <v>42257.664291516201</v>
      </c>
      <c r="B1173" s="32" t="s">
        <v>5369</v>
      </c>
      <c r="C1173" s="32" t="s">
        <v>7190</v>
      </c>
      <c r="D1173" s="32" t="s">
        <v>7191</v>
      </c>
      <c r="E1173" s="32" t="s">
        <v>7192</v>
      </c>
      <c r="F1173" s="32" t="s">
        <v>7193</v>
      </c>
      <c r="G1173" s="32" t="s">
        <v>7195</v>
      </c>
      <c r="H1173" s="32" t="s">
        <v>7196</v>
      </c>
      <c r="I1173" s="32" t="s">
        <v>265</v>
      </c>
      <c r="J1173" s="35">
        <v>0</v>
      </c>
      <c r="K1173" s="35">
        <v>0</v>
      </c>
      <c r="L1173" s="35">
        <v>0</v>
      </c>
      <c r="M1173" s="35">
        <v>0</v>
      </c>
      <c r="N1173" s="32" t="s">
        <v>17</v>
      </c>
      <c r="O1173" s="32" t="s">
        <v>18</v>
      </c>
      <c r="P1173" s="32">
        <v>1</v>
      </c>
      <c r="Q1173" s="32" t="s">
        <v>7194</v>
      </c>
      <c r="R1173" s="39">
        <f t="shared" si="36"/>
        <v>1509</v>
      </c>
      <c r="S1173" s="5" t="s">
        <v>51</v>
      </c>
      <c r="T1173" s="5" t="s">
        <v>64</v>
      </c>
      <c r="U1173" s="2"/>
      <c r="V1173" s="2" t="str">
        <f>IF($J1173+$L1173=0,"nil",IF(OR($B1173="TCU-WS",$B1173=""),"non comm",IF(OR($G1173="contract_cover",$H1173="fixed price"),VLOOKUP($I1173,'[1]mapping 2015'!$A:$B,2,FALSE),VLOOKUP($G1173,'[1]mapping 2015'!$A:$B,2,FALSE))))</f>
        <v>nil</v>
      </c>
      <c r="W1173" s="37">
        <f>IF(OR(V1173="non comm",V1173="nil",J1173=0),0,IF(V1173="SBM 2.1 IIPS",J1173*VLOOKUP(N1173,'[2]NGP%'!$C:$D,2,FALSE),J1173*SUMIFS('[2]NGP%'!$D:$D,'[2]NGP%'!$A:$A,V1173,'[2]NGP%'!$B:$B,AA1173)))</f>
        <v>0</v>
      </c>
      <c r="X1173" s="37">
        <f>IF(OR(V1173="non comm",V1173="nil",J1173=0),0,IF(V1173="SBM 2.1 IIPS",J1173*VLOOKUP(N1173,'[2]NGP%'!$C:$E,3,FALSE),J1173*SUMIFS('[2]NGP%'!$E:$E,'[2]NGP%'!$A:$A,V1173,'[2]NGP%'!$B:$B,AA1173)))</f>
        <v>0</v>
      </c>
      <c r="Y1173" s="32"/>
      <c r="Z1173" s="54" t="str">
        <f>IF(MID(H1173,1,4)="Item","Nil",IF(G1173="contract_cover",VLOOKUP(I1173,'svc type'!C:D,2,FALSE),VLOOKUP(G1173,'svc type'!A:D,4,FALSE)))</f>
        <v>Nil</v>
      </c>
      <c r="AA1173" s="4" t="str">
        <f>IF(B1173="","",VLOOKUP(B1173,Sector!C:D,2,FALSE))</f>
        <v>STC</v>
      </c>
      <c r="AB1173" s="4" t="str">
        <f t="shared" si="37"/>
        <v>terence.tan</v>
      </c>
      <c r="AC1173" s="4"/>
      <c r="AD1173" s="4"/>
      <c r="AE1173" s="4"/>
      <c r="AF1173" s="4"/>
      <c r="AG1173" s="4"/>
    </row>
    <row r="1174" spans="1:33" x14ac:dyDescent="0.25">
      <c r="A1174" s="57">
        <v>42257.664291516201</v>
      </c>
      <c r="B1174" s="32" t="s">
        <v>5369</v>
      </c>
      <c r="C1174" s="32" t="s">
        <v>7190</v>
      </c>
      <c r="D1174" s="32" t="s">
        <v>7191</v>
      </c>
      <c r="E1174" s="32" t="s">
        <v>7192</v>
      </c>
      <c r="F1174" s="32" t="s">
        <v>7193</v>
      </c>
      <c r="G1174" s="32" t="s">
        <v>7195</v>
      </c>
      <c r="H1174" s="32" t="s">
        <v>7197</v>
      </c>
      <c r="I1174" s="32" t="s">
        <v>265</v>
      </c>
      <c r="J1174" s="35">
        <v>0</v>
      </c>
      <c r="K1174" s="35">
        <v>0</v>
      </c>
      <c r="L1174" s="35">
        <v>0</v>
      </c>
      <c r="M1174" s="35">
        <v>0</v>
      </c>
      <c r="N1174" s="32" t="s">
        <v>17</v>
      </c>
      <c r="O1174" s="32" t="s">
        <v>18</v>
      </c>
      <c r="P1174" s="32">
        <v>1</v>
      </c>
      <c r="Q1174" s="32" t="s">
        <v>7194</v>
      </c>
      <c r="R1174" s="39">
        <f t="shared" si="36"/>
        <v>1509</v>
      </c>
      <c r="S1174" s="5" t="s">
        <v>51</v>
      </c>
      <c r="T1174" s="5" t="s">
        <v>64</v>
      </c>
      <c r="U1174" s="2"/>
      <c r="V1174" s="2" t="str">
        <f>IF($J1174+$L1174=0,"nil",IF(OR($B1174="TCU-WS",$B1174=""),"non comm",IF(OR($G1174="contract_cover",$H1174="fixed price"),VLOOKUP($I1174,'[1]mapping 2015'!$A:$B,2,FALSE),VLOOKUP($G1174,'[1]mapping 2015'!$A:$B,2,FALSE))))</f>
        <v>nil</v>
      </c>
      <c r="W1174" s="37">
        <f>IF(OR(V1174="non comm",V1174="nil",J1174=0),0,IF(V1174="SBM 2.1 IIPS",J1174*VLOOKUP(N1174,'[2]NGP%'!$C:$D,2,FALSE),J1174*SUMIFS('[2]NGP%'!$D:$D,'[2]NGP%'!$A:$A,V1174,'[2]NGP%'!$B:$B,AA1174)))</f>
        <v>0</v>
      </c>
      <c r="X1174" s="37">
        <f>IF(OR(V1174="non comm",V1174="nil",J1174=0),0,IF(V1174="SBM 2.1 IIPS",J1174*VLOOKUP(N1174,'[2]NGP%'!$C:$E,3,FALSE),J1174*SUMIFS('[2]NGP%'!$E:$E,'[2]NGP%'!$A:$A,V1174,'[2]NGP%'!$B:$B,AA1174)))</f>
        <v>0</v>
      </c>
      <c r="Y1174" s="32"/>
      <c r="Z1174" s="54" t="str">
        <f>IF(MID(H1174,1,4)="Item","Nil",IF(G1174="contract_cover",VLOOKUP(I1174,'svc type'!C:D,2,FALSE),VLOOKUP(G1174,'svc type'!A:D,4,FALSE)))</f>
        <v>Nil</v>
      </c>
      <c r="AA1174" s="4" t="str">
        <f>IF(B1174="","",VLOOKUP(B1174,Sector!C:D,2,FALSE))</f>
        <v>STC</v>
      </c>
      <c r="AB1174" s="4" t="str">
        <f t="shared" si="37"/>
        <v>terence.tan</v>
      </c>
      <c r="AC1174" s="4"/>
      <c r="AD1174" s="4"/>
      <c r="AE1174" s="4"/>
      <c r="AF1174" s="4"/>
      <c r="AG1174" s="4"/>
    </row>
    <row r="1175" spans="1:33" x14ac:dyDescent="0.25">
      <c r="A1175" s="57">
        <v>42257.672607870372</v>
      </c>
      <c r="B1175" s="32" t="s">
        <v>31</v>
      </c>
      <c r="C1175" s="32" t="s">
        <v>7198</v>
      </c>
      <c r="D1175" s="32" t="s">
        <v>7199</v>
      </c>
      <c r="E1175" s="32" t="s">
        <v>7200</v>
      </c>
      <c r="F1175" s="32" t="s">
        <v>7201</v>
      </c>
      <c r="G1175" s="32" t="s">
        <v>7203</v>
      </c>
      <c r="H1175" s="32" t="s">
        <v>7204</v>
      </c>
      <c r="I1175" s="32" t="s">
        <v>265</v>
      </c>
      <c r="J1175" s="35">
        <v>0</v>
      </c>
      <c r="K1175" s="35">
        <v>0</v>
      </c>
      <c r="L1175" s="35">
        <v>0</v>
      </c>
      <c r="M1175" s="35">
        <v>0</v>
      </c>
      <c r="N1175" s="32" t="s">
        <v>17</v>
      </c>
      <c r="O1175" s="32" t="s">
        <v>18</v>
      </c>
      <c r="P1175" s="32">
        <v>1</v>
      </c>
      <c r="Q1175" s="32" t="s">
        <v>7202</v>
      </c>
      <c r="R1175" s="39">
        <f t="shared" si="36"/>
        <v>1509</v>
      </c>
      <c r="S1175" s="5" t="s">
        <v>51</v>
      </c>
      <c r="T1175" s="5" t="s">
        <v>64</v>
      </c>
      <c r="U1175" s="2"/>
      <c r="V1175" s="2" t="str">
        <f>IF($J1175+$L1175=0,"nil",IF(OR($B1175="TCU-WS",$B1175=""),"non comm",IF(OR($G1175="contract_cover",$H1175="fixed price"),VLOOKUP($I1175,'[1]mapping 2015'!$A:$B,2,FALSE),VLOOKUP($G1175,'[1]mapping 2015'!$A:$B,2,FALSE))))</f>
        <v>nil</v>
      </c>
      <c r="W1175" s="37">
        <f>IF(OR(V1175="non comm",V1175="nil",J1175=0),0,IF(V1175="SBM 2.1 IIPS",J1175*VLOOKUP(N1175,'[2]NGP%'!$C:$D,2,FALSE),J1175*SUMIFS('[2]NGP%'!$D:$D,'[2]NGP%'!$A:$A,V1175,'[2]NGP%'!$B:$B,AA1175)))</f>
        <v>0</v>
      </c>
      <c r="X1175" s="37">
        <f>IF(OR(V1175="non comm",V1175="nil",J1175=0),0,IF(V1175="SBM 2.1 IIPS",J1175*VLOOKUP(N1175,'[2]NGP%'!$C:$E,3,FALSE),J1175*SUMIFS('[2]NGP%'!$E:$E,'[2]NGP%'!$A:$A,V1175,'[2]NGP%'!$B:$B,AA1175)))</f>
        <v>0</v>
      </c>
      <c r="Y1175" s="32"/>
      <c r="Z1175" s="54" t="str">
        <f>IF(MID(H1175,1,4)="Item","Nil",IF(G1175="contract_cover",VLOOKUP(I1175,'svc type'!C:D,2,FALSE),VLOOKUP(G1175,'svc type'!A:D,4,FALSE)))</f>
        <v>Nil</v>
      </c>
      <c r="AA1175" s="4" t="str">
        <f>IF(B1175="","",VLOOKUP(B1175,Sector!C:D,2,FALSE))</f>
        <v>COM</v>
      </c>
      <c r="AB1175" s="4" t="str">
        <f t="shared" si="37"/>
        <v>anson.ong</v>
      </c>
      <c r="AC1175" s="4"/>
      <c r="AD1175" s="4"/>
      <c r="AE1175" s="4"/>
      <c r="AF1175" s="4"/>
      <c r="AG1175" s="4"/>
    </row>
    <row r="1176" spans="1:33" x14ac:dyDescent="0.25">
      <c r="A1176" s="57">
        <v>42257.672607870372</v>
      </c>
      <c r="B1176" s="32" t="s">
        <v>31</v>
      </c>
      <c r="C1176" s="32" t="s">
        <v>7198</v>
      </c>
      <c r="D1176" s="32" t="s">
        <v>7199</v>
      </c>
      <c r="E1176" s="32" t="s">
        <v>7200</v>
      </c>
      <c r="F1176" s="32" t="s">
        <v>7201</v>
      </c>
      <c r="G1176" s="32" t="s">
        <v>7203</v>
      </c>
      <c r="H1176" s="32" t="s">
        <v>7205</v>
      </c>
      <c r="I1176" s="32" t="s">
        <v>265</v>
      </c>
      <c r="J1176" s="35">
        <v>0</v>
      </c>
      <c r="K1176" s="35">
        <v>0</v>
      </c>
      <c r="L1176" s="35">
        <v>0</v>
      </c>
      <c r="M1176" s="35">
        <v>0</v>
      </c>
      <c r="N1176" s="32" t="s">
        <v>17</v>
      </c>
      <c r="O1176" s="32" t="s">
        <v>18</v>
      </c>
      <c r="P1176" s="32">
        <v>1</v>
      </c>
      <c r="Q1176" s="32" t="s">
        <v>7202</v>
      </c>
      <c r="R1176" s="39">
        <f t="shared" si="36"/>
        <v>1509</v>
      </c>
      <c r="S1176" s="5" t="s">
        <v>51</v>
      </c>
      <c r="T1176" s="5" t="s">
        <v>64</v>
      </c>
      <c r="U1176" s="2"/>
      <c r="V1176" s="2" t="str">
        <f>IF($J1176+$L1176=0,"nil",IF(OR($B1176="TCU-WS",$B1176=""),"non comm",IF(OR($G1176="contract_cover",$H1176="fixed price"),VLOOKUP($I1176,'[1]mapping 2015'!$A:$B,2,FALSE),VLOOKUP($G1176,'[1]mapping 2015'!$A:$B,2,FALSE))))</f>
        <v>nil</v>
      </c>
      <c r="W1176" s="37">
        <f>IF(OR(V1176="non comm",V1176="nil",J1176=0),0,IF(V1176="SBM 2.1 IIPS",J1176*VLOOKUP(N1176,'[2]NGP%'!$C:$D,2,FALSE),J1176*SUMIFS('[2]NGP%'!$D:$D,'[2]NGP%'!$A:$A,V1176,'[2]NGP%'!$B:$B,AA1176)))</f>
        <v>0</v>
      </c>
      <c r="X1176" s="37">
        <f>IF(OR(V1176="non comm",V1176="nil",J1176=0),0,IF(V1176="SBM 2.1 IIPS",J1176*VLOOKUP(N1176,'[2]NGP%'!$C:$E,3,FALSE),J1176*SUMIFS('[2]NGP%'!$E:$E,'[2]NGP%'!$A:$A,V1176,'[2]NGP%'!$B:$B,AA1176)))</f>
        <v>0</v>
      </c>
      <c r="Y1176" s="32"/>
      <c r="Z1176" s="54" t="str">
        <f>IF(MID(H1176,1,4)="Item","Nil",IF(G1176="contract_cover",VLOOKUP(I1176,'svc type'!C:D,2,FALSE),VLOOKUP(G1176,'svc type'!A:D,4,FALSE)))</f>
        <v>Nil</v>
      </c>
      <c r="AA1176" s="4" t="str">
        <f>IF(B1176="","",VLOOKUP(B1176,Sector!C:D,2,FALSE))</f>
        <v>COM</v>
      </c>
      <c r="AB1176" s="4" t="str">
        <f t="shared" si="37"/>
        <v>anson.ong</v>
      </c>
      <c r="AC1176" s="4"/>
      <c r="AD1176" s="4"/>
      <c r="AE1176" s="4"/>
      <c r="AF1176" s="4"/>
      <c r="AG1176" s="4"/>
    </row>
    <row r="1177" spans="1:33" x14ac:dyDescent="0.25">
      <c r="A1177" s="57">
        <v>42257.672607870372</v>
      </c>
      <c r="B1177" s="32" t="s">
        <v>31</v>
      </c>
      <c r="C1177" s="32" t="s">
        <v>7198</v>
      </c>
      <c r="D1177" s="32" t="s">
        <v>7199</v>
      </c>
      <c r="E1177" s="32" t="s">
        <v>7200</v>
      </c>
      <c r="F1177" s="32" t="s">
        <v>7201</v>
      </c>
      <c r="G1177" s="32" t="s">
        <v>7203</v>
      </c>
      <c r="H1177" s="32" t="s">
        <v>7206</v>
      </c>
      <c r="I1177" s="32" t="s">
        <v>265</v>
      </c>
      <c r="J1177" s="35">
        <v>0</v>
      </c>
      <c r="K1177" s="35">
        <v>0</v>
      </c>
      <c r="L1177" s="35">
        <v>0</v>
      </c>
      <c r="M1177" s="35">
        <v>0</v>
      </c>
      <c r="N1177" s="32" t="s">
        <v>17</v>
      </c>
      <c r="O1177" s="32" t="s">
        <v>18</v>
      </c>
      <c r="P1177" s="32">
        <v>1</v>
      </c>
      <c r="Q1177" s="32" t="s">
        <v>7202</v>
      </c>
      <c r="R1177" s="39">
        <f t="shared" si="36"/>
        <v>1509</v>
      </c>
      <c r="S1177" s="5" t="s">
        <v>51</v>
      </c>
      <c r="T1177" s="5" t="s">
        <v>64</v>
      </c>
      <c r="U1177" s="2"/>
      <c r="V1177" s="2" t="str">
        <f>IF($J1177+$L1177=0,"nil",IF(OR($B1177="TCU-WS",$B1177=""),"non comm",IF(OR($G1177="contract_cover",$H1177="fixed price"),VLOOKUP($I1177,'[1]mapping 2015'!$A:$B,2,FALSE),VLOOKUP($G1177,'[1]mapping 2015'!$A:$B,2,FALSE))))</f>
        <v>nil</v>
      </c>
      <c r="W1177" s="37">
        <f>IF(OR(V1177="non comm",V1177="nil",J1177=0),0,IF(V1177="SBM 2.1 IIPS",J1177*VLOOKUP(N1177,'[2]NGP%'!$C:$D,2,FALSE),J1177*SUMIFS('[2]NGP%'!$D:$D,'[2]NGP%'!$A:$A,V1177,'[2]NGP%'!$B:$B,AA1177)))</f>
        <v>0</v>
      </c>
      <c r="X1177" s="37">
        <f>IF(OR(V1177="non comm",V1177="nil",J1177=0),0,IF(V1177="SBM 2.1 IIPS",J1177*VLOOKUP(N1177,'[2]NGP%'!$C:$E,3,FALSE),J1177*SUMIFS('[2]NGP%'!$E:$E,'[2]NGP%'!$A:$A,V1177,'[2]NGP%'!$B:$B,AA1177)))</f>
        <v>0</v>
      </c>
      <c r="Y1177" s="32"/>
      <c r="Z1177" s="54" t="str">
        <f>IF(MID(H1177,1,4)="Item","Nil",IF(G1177="contract_cover",VLOOKUP(I1177,'svc type'!C:D,2,FALSE),VLOOKUP(G1177,'svc type'!A:D,4,FALSE)))</f>
        <v>Nil</v>
      </c>
      <c r="AA1177" s="4" t="str">
        <f>IF(B1177="","",VLOOKUP(B1177,Sector!C:D,2,FALSE))</f>
        <v>COM</v>
      </c>
      <c r="AB1177" s="4" t="str">
        <f t="shared" si="37"/>
        <v>anson.ong</v>
      </c>
      <c r="AC1177" s="4"/>
      <c r="AD1177" s="4"/>
      <c r="AE1177" s="4"/>
      <c r="AF1177" s="4"/>
      <c r="AG1177" s="4"/>
    </row>
    <row r="1178" spans="1:33" x14ac:dyDescent="0.25">
      <c r="A1178" s="57">
        <v>42257.682035034719</v>
      </c>
      <c r="B1178" s="32" t="s">
        <v>68</v>
      </c>
      <c r="C1178" s="32" t="s">
        <v>5060</v>
      </c>
      <c r="D1178" s="32" t="s">
        <v>5061</v>
      </c>
      <c r="E1178" s="32" t="s">
        <v>7207</v>
      </c>
      <c r="F1178" s="32" t="s">
        <v>7208</v>
      </c>
      <c r="G1178" s="32" t="s">
        <v>15</v>
      </c>
      <c r="H1178" s="32" t="s">
        <v>16</v>
      </c>
      <c r="I1178" s="32" t="s">
        <v>260</v>
      </c>
      <c r="J1178" s="35">
        <v>5560</v>
      </c>
      <c r="K1178" s="35">
        <v>0</v>
      </c>
      <c r="L1178" s="35">
        <v>0</v>
      </c>
      <c r="M1178" s="35">
        <v>0</v>
      </c>
      <c r="N1178" s="32" t="s">
        <v>17</v>
      </c>
      <c r="O1178" s="32" t="s">
        <v>18</v>
      </c>
      <c r="P1178" s="32">
        <v>1</v>
      </c>
      <c r="Q1178" s="32"/>
      <c r="R1178" s="39">
        <f t="shared" si="36"/>
        <v>1509</v>
      </c>
      <c r="S1178" s="5" t="s">
        <v>51</v>
      </c>
      <c r="T1178" s="5" t="s">
        <v>64</v>
      </c>
      <c r="U1178" s="2"/>
      <c r="V1178" s="2" t="str">
        <f>IF($J1178+$L1178=0,"nil",IF(OR($B1178="TCU-WS",$B1178=""),"non comm",IF(OR($G1178="contract_cover",$H1178="fixed price"),VLOOKUP($I1178,'[1]mapping 2015'!$A:$B,2,FALSE),VLOOKUP($G1178,'[1]mapping 2015'!$A:$B,2,FALSE))))</f>
        <v>SBM 2.2 HMA</v>
      </c>
      <c r="W1178" s="37">
        <f>IF(OR(V1178="non comm",V1178="nil",J1178=0),0,IF(V1178="SBM 2.1 IIPS",J1178*VLOOKUP(N1178,'[2]NGP%'!$C:$D,2,FALSE),J1178*SUMIFS('[2]NGP%'!$D:$D,'[2]NGP%'!$A:$A,V1178,'[2]NGP%'!$B:$B,AA1178)))</f>
        <v>2724.4</v>
      </c>
      <c r="X1178" s="37">
        <f>IF(OR(V1178="non comm",V1178="nil",J1178=0),0,IF(V1178="SBM 2.1 IIPS",J1178*VLOOKUP(N1178,'[2]NGP%'!$C:$E,3,FALSE),J1178*SUMIFS('[2]NGP%'!$E:$E,'[2]NGP%'!$A:$A,V1178,'[2]NGP%'!$B:$B,AA1178)))</f>
        <v>2724.4</v>
      </c>
      <c r="Y1178" s="32"/>
      <c r="Z1178" s="54" t="str">
        <f>IF(MID(H1178,1,4)="Item","Nil",IF(G1178="contract_cover",VLOOKUP(I1178,'svc type'!C:D,2,FALSE),VLOOKUP(G1178,'svc type'!A:D,4,FALSE)))</f>
        <v>HMA</v>
      </c>
      <c r="AA1178" s="4" t="str">
        <f>IF(B1178="","",VLOOKUP(B1178,Sector!C:D,2,FALSE))</f>
        <v>COM</v>
      </c>
      <c r="AB1178" s="4" t="str">
        <f t="shared" si="37"/>
        <v>warren.tan</v>
      </c>
      <c r="AC1178" s="4"/>
      <c r="AD1178" s="4"/>
      <c r="AE1178" s="4"/>
      <c r="AF1178" s="4"/>
      <c r="AG1178" s="4"/>
    </row>
    <row r="1179" spans="1:33" x14ac:dyDescent="0.25">
      <c r="A1179" s="57">
        <v>42257.682035034719</v>
      </c>
      <c r="B1179" s="32" t="s">
        <v>68</v>
      </c>
      <c r="C1179" s="32" t="s">
        <v>5060</v>
      </c>
      <c r="D1179" s="32" t="s">
        <v>5061</v>
      </c>
      <c r="E1179" s="32" t="s">
        <v>7207</v>
      </c>
      <c r="F1179" s="32" t="s">
        <v>7208</v>
      </c>
      <c r="G1179" s="32" t="s">
        <v>1093</v>
      </c>
      <c r="H1179" s="32" t="s">
        <v>7209</v>
      </c>
      <c r="I1179" s="32" t="s">
        <v>260</v>
      </c>
      <c r="J1179" s="35">
        <v>0</v>
      </c>
      <c r="K1179" s="35">
        <v>0</v>
      </c>
      <c r="L1179" s="35">
        <v>0</v>
      </c>
      <c r="M1179" s="35">
        <v>0</v>
      </c>
      <c r="N1179" s="32" t="s">
        <v>17</v>
      </c>
      <c r="O1179" s="32" t="s">
        <v>18</v>
      </c>
      <c r="P1179" s="32">
        <v>1</v>
      </c>
      <c r="Q1179" s="32"/>
      <c r="R1179" s="39">
        <f t="shared" si="36"/>
        <v>1509</v>
      </c>
      <c r="S1179" s="5" t="s">
        <v>51</v>
      </c>
      <c r="T1179" s="5" t="s">
        <v>64</v>
      </c>
      <c r="U1179" s="2"/>
      <c r="V1179" s="2" t="str">
        <f>IF($J1179+$L1179=0,"nil",IF(OR($B1179="TCU-WS",$B1179=""),"non comm",IF(OR($G1179="contract_cover",$H1179="fixed price"),VLOOKUP($I1179,'[1]mapping 2015'!$A:$B,2,FALSE),VLOOKUP($G1179,'[1]mapping 2015'!$A:$B,2,FALSE))))</f>
        <v>nil</v>
      </c>
      <c r="W1179" s="37">
        <f>IF(OR(V1179="non comm",V1179="nil",J1179=0),0,IF(V1179="SBM 2.1 IIPS",J1179*VLOOKUP(N1179,'[2]NGP%'!$C:$D,2,FALSE),J1179*SUMIFS('[2]NGP%'!$D:$D,'[2]NGP%'!$A:$A,V1179,'[2]NGP%'!$B:$B,AA1179)))</f>
        <v>0</v>
      </c>
      <c r="X1179" s="37">
        <f>IF(OR(V1179="non comm",V1179="nil",J1179=0),0,IF(V1179="SBM 2.1 IIPS",J1179*VLOOKUP(N1179,'[2]NGP%'!$C:$E,3,FALSE),J1179*SUMIFS('[2]NGP%'!$E:$E,'[2]NGP%'!$A:$A,V1179,'[2]NGP%'!$B:$B,AA1179)))</f>
        <v>0</v>
      </c>
      <c r="Y1179" s="32"/>
      <c r="Z1179" s="54" t="str">
        <f>IF(MID(H1179,1,4)="Item","Nil",IF(G1179="contract_cover",VLOOKUP(I1179,'svc type'!C:D,2,FALSE),VLOOKUP(G1179,'svc type'!A:D,4,FALSE)))</f>
        <v>Nil</v>
      </c>
      <c r="AA1179" s="4" t="str">
        <f>IF(B1179="","",VLOOKUP(B1179,Sector!C:D,2,FALSE))</f>
        <v>COM</v>
      </c>
      <c r="AB1179" s="4" t="str">
        <f t="shared" si="37"/>
        <v>warren.tan</v>
      </c>
      <c r="AC1179" s="4"/>
      <c r="AD1179" s="4"/>
      <c r="AE1179" s="4"/>
      <c r="AF1179" s="4"/>
      <c r="AG1179" s="4"/>
    </row>
    <row r="1180" spans="1:33" x14ac:dyDescent="0.25">
      <c r="A1180" s="57">
        <v>42257.682035034719</v>
      </c>
      <c r="B1180" s="32" t="s">
        <v>68</v>
      </c>
      <c r="C1180" s="32" t="s">
        <v>5060</v>
      </c>
      <c r="D1180" s="32" t="s">
        <v>5061</v>
      </c>
      <c r="E1180" s="32" t="s">
        <v>7207</v>
      </c>
      <c r="F1180" s="32" t="s">
        <v>7208</v>
      </c>
      <c r="G1180" s="32" t="s">
        <v>1093</v>
      </c>
      <c r="H1180" s="32" t="s">
        <v>7210</v>
      </c>
      <c r="I1180" s="32" t="s">
        <v>260</v>
      </c>
      <c r="J1180" s="35">
        <v>0</v>
      </c>
      <c r="K1180" s="35">
        <v>0</v>
      </c>
      <c r="L1180" s="35">
        <v>0</v>
      </c>
      <c r="M1180" s="35">
        <v>0</v>
      </c>
      <c r="N1180" s="32" t="s">
        <v>17</v>
      </c>
      <c r="O1180" s="32" t="s">
        <v>18</v>
      </c>
      <c r="P1180" s="32">
        <v>1</v>
      </c>
      <c r="Q1180" s="32"/>
      <c r="R1180" s="39">
        <f t="shared" si="36"/>
        <v>1509</v>
      </c>
      <c r="S1180" s="5" t="s">
        <v>51</v>
      </c>
      <c r="T1180" s="5" t="s">
        <v>64</v>
      </c>
      <c r="U1180" s="2"/>
      <c r="V1180" s="2" t="str">
        <f>IF($J1180+$L1180=0,"nil",IF(OR($B1180="TCU-WS",$B1180=""),"non comm",IF(OR($G1180="contract_cover",$H1180="fixed price"),VLOOKUP($I1180,'[1]mapping 2015'!$A:$B,2,FALSE),VLOOKUP($G1180,'[1]mapping 2015'!$A:$B,2,FALSE))))</f>
        <v>nil</v>
      </c>
      <c r="W1180" s="37">
        <f>IF(OR(V1180="non comm",V1180="nil",J1180=0),0,IF(V1180="SBM 2.1 IIPS",J1180*VLOOKUP(N1180,'[2]NGP%'!$C:$D,2,FALSE),J1180*SUMIFS('[2]NGP%'!$D:$D,'[2]NGP%'!$A:$A,V1180,'[2]NGP%'!$B:$B,AA1180)))</f>
        <v>0</v>
      </c>
      <c r="X1180" s="37">
        <f>IF(OR(V1180="non comm",V1180="nil",J1180=0),0,IF(V1180="SBM 2.1 IIPS",J1180*VLOOKUP(N1180,'[2]NGP%'!$C:$E,3,FALSE),J1180*SUMIFS('[2]NGP%'!$E:$E,'[2]NGP%'!$A:$A,V1180,'[2]NGP%'!$B:$B,AA1180)))</f>
        <v>0</v>
      </c>
      <c r="Y1180" s="32"/>
      <c r="Z1180" s="54" t="str">
        <f>IF(MID(H1180,1,4)="Item","Nil",IF(G1180="contract_cover",VLOOKUP(I1180,'svc type'!C:D,2,FALSE),VLOOKUP(G1180,'svc type'!A:D,4,FALSE)))</f>
        <v>Nil</v>
      </c>
      <c r="AA1180" s="4" t="str">
        <f>IF(B1180="","",VLOOKUP(B1180,Sector!C:D,2,FALSE))</f>
        <v>COM</v>
      </c>
      <c r="AB1180" s="4" t="str">
        <f t="shared" si="37"/>
        <v>warren.tan</v>
      </c>
      <c r="AC1180" s="4"/>
      <c r="AD1180" s="4"/>
      <c r="AE1180" s="4"/>
      <c r="AF1180" s="4"/>
      <c r="AG1180" s="4"/>
    </row>
    <row r="1181" spans="1:33" x14ac:dyDescent="0.25">
      <c r="A1181" s="57">
        <v>42257.682035034719</v>
      </c>
      <c r="B1181" s="32" t="s">
        <v>68</v>
      </c>
      <c r="C1181" s="32" t="s">
        <v>5060</v>
      </c>
      <c r="D1181" s="32" t="s">
        <v>5061</v>
      </c>
      <c r="E1181" s="32" t="s">
        <v>7207</v>
      </c>
      <c r="F1181" s="32" t="s">
        <v>7208</v>
      </c>
      <c r="G1181" s="32" t="s">
        <v>469</v>
      </c>
      <c r="H1181" s="32" t="s">
        <v>7211</v>
      </c>
      <c r="I1181" s="32" t="s">
        <v>260</v>
      </c>
      <c r="J1181" s="35">
        <v>0</v>
      </c>
      <c r="K1181" s="35">
        <v>0</v>
      </c>
      <c r="L1181" s="35">
        <v>0</v>
      </c>
      <c r="M1181" s="35">
        <v>0</v>
      </c>
      <c r="N1181" s="32" t="s">
        <v>17</v>
      </c>
      <c r="O1181" s="32" t="s">
        <v>18</v>
      </c>
      <c r="P1181" s="32">
        <v>1</v>
      </c>
      <c r="Q1181" s="32"/>
      <c r="R1181" s="39">
        <f t="shared" si="36"/>
        <v>1509</v>
      </c>
      <c r="S1181" s="5" t="s">
        <v>51</v>
      </c>
      <c r="T1181" s="5" t="s">
        <v>64</v>
      </c>
      <c r="U1181" s="2"/>
      <c r="V1181" s="2" t="str">
        <f>IF($J1181+$L1181=0,"nil",IF(OR($B1181="TCU-WS",$B1181=""),"non comm",IF(OR($G1181="contract_cover",$H1181="fixed price"),VLOOKUP($I1181,'[1]mapping 2015'!$A:$B,2,FALSE),VLOOKUP($G1181,'[1]mapping 2015'!$A:$B,2,FALSE))))</f>
        <v>nil</v>
      </c>
      <c r="W1181" s="37">
        <f>IF(OR(V1181="non comm",V1181="nil",J1181=0),0,IF(V1181="SBM 2.1 IIPS",J1181*VLOOKUP(N1181,'[2]NGP%'!$C:$D,2,FALSE),J1181*SUMIFS('[2]NGP%'!$D:$D,'[2]NGP%'!$A:$A,V1181,'[2]NGP%'!$B:$B,AA1181)))</f>
        <v>0</v>
      </c>
      <c r="X1181" s="37">
        <f>IF(OR(V1181="non comm",V1181="nil",J1181=0),0,IF(V1181="SBM 2.1 IIPS",J1181*VLOOKUP(N1181,'[2]NGP%'!$C:$E,3,FALSE),J1181*SUMIFS('[2]NGP%'!$E:$E,'[2]NGP%'!$A:$A,V1181,'[2]NGP%'!$B:$B,AA1181)))</f>
        <v>0</v>
      </c>
      <c r="Y1181" s="32"/>
      <c r="Z1181" s="54" t="str">
        <f>IF(MID(H1181,1,4)="Item","Nil",IF(G1181="contract_cover",VLOOKUP(I1181,'svc type'!C:D,2,FALSE),VLOOKUP(G1181,'svc type'!A:D,4,FALSE)))</f>
        <v>Nil</v>
      </c>
      <c r="AA1181" s="4" t="str">
        <f>IF(B1181="","",VLOOKUP(B1181,Sector!C:D,2,FALSE))</f>
        <v>COM</v>
      </c>
      <c r="AB1181" s="4" t="str">
        <f t="shared" si="37"/>
        <v>warren.tan</v>
      </c>
      <c r="AC1181" s="4"/>
      <c r="AD1181" s="4"/>
      <c r="AE1181" s="4"/>
      <c r="AF1181" s="4"/>
      <c r="AG1181" s="4"/>
    </row>
    <row r="1182" spans="1:33" x14ac:dyDescent="0.25">
      <c r="A1182" s="57">
        <v>42257.682035034719</v>
      </c>
      <c r="B1182" s="32" t="s">
        <v>68</v>
      </c>
      <c r="C1182" s="32" t="s">
        <v>5060</v>
      </c>
      <c r="D1182" s="32" t="s">
        <v>5061</v>
      </c>
      <c r="E1182" s="32" t="s">
        <v>7207</v>
      </c>
      <c r="F1182" s="32" t="s">
        <v>7208</v>
      </c>
      <c r="G1182" s="32" t="s">
        <v>469</v>
      </c>
      <c r="H1182" s="32" t="s">
        <v>7212</v>
      </c>
      <c r="I1182" s="32" t="s">
        <v>260</v>
      </c>
      <c r="J1182" s="35">
        <v>0</v>
      </c>
      <c r="K1182" s="35">
        <v>0</v>
      </c>
      <c r="L1182" s="35">
        <v>0</v>
      </c>
      <c r="M1182" s="35">
        <v>0</v>
      </c>
      <c r="N1182" s="32" t="s">
        <v>17</v>
      </c>
      <c r="O1182" s="32" t="s">
        <v>18</v>
      </c>
      <c r="P1182" s="32">
        <v>1</v>
      </c>
      <c r="Q1182" s="32"/>
      <c r="R1182" s="39">
        <f t="shared" si="36"/>
        <v>1509</v>
      </c>
      <c r="S1182" s="5" t="s">
        <v>51</v>
      </c>
      <c r="T1182" s="5" t="s">
        <v>64</v>
      </c>
      <c r="U1182" s="2"/>
      <c r="V1182" s="2" t="str">
        <f>IF($J1182+$L1182=0,"nil",IF(OR($B1182="TCU-WS",$B1182=""),"non comm",IF(OR($G1182="contract_cover",$H1182="fixed price"),VLOOKUP($I1182,'[1]mapping 2015'!$A:$B,2,FALSE),VLOOKUP($G1182,'[1]mapping 2015'!$A:$B,2,FALSE))))</f>
        <v>nil</v>
      </c>
      <c r="W1182" s="37">
        <f>IF(OR(V1182="non comm",V1182="nil",J1182=0),0,IF(V1182="SBM 2.1 IIPS",J1182*VLOOKUP(N1182,'[2]NGP%'!$C:$D,2,FALSE),J1182*SUMIFS('[2]NGP%'!$D:$D,'[2]NGP%'!$A:$A,V1182,'[2]NGP%'!$B:$B,AA1182)))</f>
        <v>0</v>
      </c>
      <c r="X1182" s="37">
        <f>IF(OR(V1182="non comm",V1182="nil",J1182=0),0,IF(V1182="SBM 2.1 IIPS",J1182*VLOOKUP(N1182,'[2]NGP%'!$C:$E,3,FALSE),J1182*SUMIFS('[2]NGP%'!$E:$E,'[2]NGP%'!$A:$A,V1182,'[2]NGP%'!$B:$B,AA1182)))</f>
        <v>0</v>
      </c>
      <c r="Y1182" s="32"/>
      <c r="Z1182" s="54" t="str">
        <f>IF(MID(H1182,1,4)="Item","Nil",IF(G1182="contract_cover",VLOOKUP(I1182,'svc type'!C:D,2,FALSE),VLOOKUP(G1182,'svc type'!A:D,4,FALSE)))</f>
        <v>Nil</v>
      </c>
      <c r="AA1182" s="4" t="str">
        <f>IF(B1182="","",VLOOKUP(B1182,Sector!C:D,2,FALSE))</f>
        <v>COM</v>
      </c>
      <c r="AB1182" s="4" t="str">
        <f t="shared" si="37"/>
        <v>warren.tan</v>
      </c>
      <c r="AC1182" s="4"/>
      <c r="AD1182" s="4"/>
      <c r="AE1182" s="4"/>
      <c r="AF1182" s="4"/>
      <c r="AG1182" s="4"/>
    </row>
    <row r="1183" spans="1:33" x14ac:dyDescent="0.25">
      <c r="A1183" s="57">
        <v>42257.682035034719</v>
      </c>
      <c r="B1183" s="32" t="s">
        <v>68</v>
      </c>
      <c r="C1183" s="32" t="s">
        <v>5060</v>
      </c>
      <c r="D1183" s="32" t="s">
        <v>5061</v>
      </c>
      <c r="E1183" s="32" t="s">
        <v>7207</v>
      </c>
      <c r="F1183" s="32" t="s">
        <v>7208</v>
      </c>
      <c r="G1183" s="32" t="s">
        <v>728</v>
      </c>
      <c r="H1183" s="32" t="s">
        <v>7213</v>
      </c>
      <c r="I1183" s="32" t="s">
        <v>260</v>
      </c>
      <c r="J1183" s="35">
        <v>0</v>
      </c>
      <c r="K1183" s="35">
        <v>0</v>
      </c>
      <c r="L1183" s="35">
        <v>0</v>
      </c>
      <c r="M1183" s="35">
        <v>0</v>
      </c>
      <c r="N1183" s="32" t="s">
        <v>17</v>
      </c>
      <c r="O1183" s="32" t="s">
        <v>18</v>
      </c>
      <c r="P1183" s="32">
        <v>1</v>
      </c>
      <c r="Q1183" s="32"/>
      <c r="R1183" s="39">
        <f t="shared" si="36"/>
        <v>1509</v>
      </c>
      <c r="S1183" s="5" t="s">
        <v>51</v>
      </c>
      <c r="T1183" s="5" t="s">
        <v>64</v>
      </c>
      <c r="U1183" s="2"/>
      <c r="V1183" s="2" t="str">
        <f>IF($J1183+$L1183=0,"nil",IF(OR($B1183="TCU-WS",$B1183=""),"non comm",IF(OR($G1183="contract_cover",$H1183="fixed price"),VLOOKUP($I1183,'[1]mapping 2015'!$A:$B,2,FALSE),VLOOKUP($G1183,'[1]mapping 2015'!$A:$B,2,FALSE))))</f>
        <v>nil</v>
      </c>
      <c r="W1183" s="37">
        <f>IF(OR(V1183="non comm",V1183="nil",J1183=0),0,IF(V1183="SBM 2.1 IIPS",J1183*VLOOKUP(N1183,'[2]NGP%'!$C:$D,2,FALSE),J1183*SUMIFS('[2]NGP%'!$D:$D,'[2]NGP%'!$A:$A,V1183,'[2]NGP%'!$B:$B,AA1183)))</f>
        <v>0</v>
      </c>
      <c r="X1183" s="37">
        <f>IF(OR(V1183="non comm",V1183="nil",J1183=0),0,IF(V1183="SBM 2.1 IIPS",J1183*VLOOKUP(N1183,'[2]NGP%'!$C:$E,3,FALSE),J1183*SUMIFS('[2]NGP%'!$E:$E,'[2]NGP%'!$A:$A,V1183,'[2]NGP%'!$B:$B,AA1183)))</f>
        <v>0</v>
      </c>
      <c r="Y1183" s="32"/>
      <c r="Z1183" s="54" t="str">
        <f>IF(MID(H1183,1,4)="Item","Nil",IF(G1183="contract_cover",VLOOKUP(I1183,'svc type'!C:D,2,FALSE),VLOOKUP(G1183,'svc type'!A:D,4,FALSE)))</f>
        <v>Nil</v>
      </c>
      <c r="AA1183" s="4" t="str">
        <f>IF(B1183="","",VLOOKUP(B1183,Sector!C:D,2,FALSE))</f>
        <v>COM</v>
      </c>
      <c r="AB1183" s="4" t="str">
        <f t="shared" si="37"/>
        <v>warren.tan</v>
      </c>
      <c r="AC1183" s="4"/>
      <c r="AD1183" s="4"/>
      <c r="AE1183" s="4"/>
      <c r="AF1183" s="4"/>
      <c r="AG1183" s="4"/>
    </row>
    <row r="1184" spans="1:33" x14ac:dyDescent="0.25">
      <c r="A1184" s="57">
        <v>42257.682035034719</v>
      </c>
      <c r="B1184" s="32" t="s">
        <v>68</v>
      </c>
      <c r="C1184" s="32" t="s">
        <v>5060</v>
      </c>
      <c r="D1184" s="32" t="s">
        <v>5061</v>
      </c>
      <c r="E1184" s="32" t="s">
        <v>7207</v>
      </c>
      <c r="F1184" s="32" t="s">
        <v>7208</v>
      </c>
      <c r="G1184" s="32" t="s">
        <v>461</v>
      </c>
      <c r="H1184" s="32" t="s">
        <v>7214</v>
      </c>
      <c r="I1184" s="32" t="s">
        <v>260</v>
      </c>
      <c r="J1184" s="35">
        <v>0</v>
      </c>
      <c r="K1184" s="35">
        <v>0</v>
      </c>
      <c r="L1184" s="35">
        <v>0</v>
      </c>
      <c r="M1184" s="35">
        <v>0</v>
      </c>
      <c r="N1184" s="32" t="s">
        <v>17</v>
      </c>
      <c r="O1184" s="32" t="s">
        <v>18</v>
      </c>
      <c r="P1184" s="32">
        <v>1</v>
      </c>
      <c r="Q1184" s="32"/>
      <c r="R1184" s="39">
        <f t="shared" si="36"/>
        <v>1509</v>
      </c>
      <c r="S1184" s="5" t="s">
        <v>51</v>
      </c>
      <c r="T1184" s="5" t="s">
        <v>64</v>
      </c>
      <c r="U1184" s="2"/>
      <c r="V1184" s="2" t="str">
        <f>IF($J1184+$L1184=0,"nil",IF(OR($B1184="TCU-WS",$B1184=""),"non comm",IF(OR($G1184="contract_cover",$H1184="fixed price"),VLOOKUP($I1184,'[1]mapping 2015'!$A:$B,2,FALSE),VLOOKUP($G1184,'[1]mapping 2015'!$A:$B,2,FALSE))))</f>
        <v>nil</v>
      </c>
      <c r="W1184" s="37">
        <f>IF(OR(V1184="non comm",V1184="nil",J1184=0),0,IF(V1184="SBM 2.1 IIPS",J1184*VLOOKUP(N1184,'[2]NGP%'!$C:$D,2,FALSE),J1184*SUMIFS('[2]NGP%'!$D:$D,'[2]NGP%'!$A:$A,V1184,'[2]NGP%'!$B:$B,AA1184)))</f>
        <v>0</v>
      </c>
      <c r="X1184" s="37">
        <f>IF(OR(V1184="non comm",V1184="nil",J1184=0),0,IF(V1184="SBM 2.1 IIPS",J1184*VLOOKUP(N1184,'[2]NGP%'!$C:$E,3,FALSE),J1184*SUMIFS('[2]NGP%'!$E:$E,'[2]NGP%'!$A:$A,V1184,'[2]NGP%'!$B:$B,AA1184)))</f>
        <v>0</v>
      </c>
      <c r="Y1184" s="32"/>
      <c r="Z1184" s="54" t="str">
        <f>IF(MID(H1184,1,4)="Item","Nil",IF(G1184="contract_cover",VLOOKUP(I1184,'svc type'!C:D,2,FALSE),VLOOKUP(G1184,'svc type'!A:D,4,FALSE)))</f>
        <v>Nil</v>
      </c>
      <c r="AA1184" s="4" t="str">
        <f>IF(B1184="","",VLOOKUP(B1184,Sector!C:D,2,FALSE))</f>
        <v>COM</v>
      </c>
      <c r="AB1184" s="4" t="str">
        <f t="shared" si="37"/>
        <v>warren.tan</v>
      </c>
      <c r="AC1184" s="4"/>
      <c r="AD1184" s="4"/>
      <c r="AE1184" s="4"/>
      <c r="AF1184" s="4"/>
      <c r="AG1184" s="4"/>
    </row>
    <row r="1185" spans="1:33" x14ac:dyDescent="0.25">
      <c r="A1185" s="57">
        <v>42257.682035034719</v>
      </c>
      <c r="B1185" s="32" t="s">
        <v>68</v>
      </c>
      <c r="C1185" s="32" t="s">
        <v>5060</v>
      </c>
      <c r="D1185" s="32" t="s">
        <v>5061</v>
      </c>
      <c r="E1185" s="32" t="s">
        <v>7207</v>
      </c>
      <c r="F1185" s="32" t="s">
        <v>7208</v>
      </c>
      <c r="G1185" s="32" t="s">
        <v>731</v>
      </c>
      <c r="H1185" s="32" t="s">
        <v>7215</v>
      </c>
      <c r="I1185" s="32" t="s">
        <v>260</v>
      </c>
      <c r="J1185" s="35">
        <v>0</v>
      </c>
      <c r="K1185" s="35">
        <v>0</v>
      </c>
      <c r="L1185" s="35">
        <v>0</v>
      </c>
      <c r="M1185" s="35">
        <v>0</v>
      </c>
      <c r="N1185" s="32" t="s">
        <v>17</v>
      </c>
      <c r="O1185" s="32" t="s">
        <v>18</v>
      </c>
      <c r="P1185" s="32">
        <v>1</v>
      </c>
      <c r="Q1185" s="32"/>
      <c r="R1185" s="39">
        <f t="shared" si="36"/>
        <v>1509</v>
      </c>
      <c r="S1185" s="5" t="s">
        <v>51</v>
      </c>
      <c r="T1185" s="5" t="s">
        <v>64</v>
      </c>
      <c r="U1185" s="2"/>
      <c r="V1185" s="2" t="str">
        <f>IF($J1185+$L1185=0,"nil",IF(OR($B1185="TCU-WS",$B1185=""),"non comm",IF(OR($G1185="contract_cover",$H1185="fixed price"),VLOOKUP($I1185,'[1]mapping 2015'!$A:$B,2,FALSE),VLOOKUP($G1185,'[1]mapping 2015'!$A:$B,2,FALSE))))</f>
        <v>nil</v>
      </c>
      <c r="W1185" s="37">
        <f>IF(OR(V1185="non comm",V1185="nil",J1185=0),0,IF(V1185="SBM 2.1 IIPS",J1185*VLOOKUP(N1185,'[2]NGP%'!$C:$D,2,FALSE),J1185*SUMIFS('[2]NGP%'!$D:$D,'[2]NGP%'!$A:$A,V1185,'[2]NGP%'!$B:$B,AA1185)))</f>
        <v>0</v>
      </c>
      <c r="X1185" s="37">
        <f>IF(OR(V1185="non comm",V1185="nil",J1185=0),0,IF(V1185="SBM 2.1 IIPS",J1185*VLOOKUP(N1185,'[2]NGP%'!$C:$E,3,FALSE),J1185*SUMIFS('[2]NGP%'!$E:$E,'[2]NGP%'!$A:$A,V1185,'[2]NGP%'!$B:$B,AA1185)))</f>
        <v>0</v>
      </c>
      <c r="Y1185" s="32"/>
      <c r="Z1185" s="54" t="str">
        <f>IF(MID(H1185,1,4)="Item","Nil",IF(G1185="contract_cover",VLOOKUP(I1185,'svc type'!C:D,2,FALSE),VLOOKUP(G1185,'svc type'!A:D,4,FALSE)))</f>
        <v>Nil</v>
      </c>
      <c r="AA1185" s="4" t="str">
        <f>IF(B1185="","",VLOOKUP(B1185,Sector!C:D,2,FALSE))</f>
        <v>COM</v>
      </c>
      <c r="AB1185" s="4" t="str">
        <f t="shared" si="37"/>
        <v>warren.tan</v>
      </c>
      <c r="AC1185" s="4"/>
      <c r="AD1185" s="4"/>
      <c r="AE1185" s="4"/>
      <c r="AF1185" s="4"/>
      <c r="AG1185" s="4"/>
    </row>
    <row r="1186" spans="1:33" x14ac:dyDescent="0.25">
      <c r="A1186" s="57">
        <v>42257.682035034719</v>
      </c>
      <c r="B1186" s="32" t="s">
        <v>68</v>
      </c>
      <c r="C1186" s="32" t="s">
        <v>5060</v>
      </c>
      <c r="D1186" s="32" t="s">
        <v>5061</v>
      </c>
      <c r="E1186" s="32" t="s">
        <v>7207</v>
      </c>
      <c r="F1186" s="32" t="s">
        <v>7208</v>
      </c>
      <c r="G1186" s="32" t="s">
        <v>731</v>
      </c>
      <c r="H1186" s="32" t="s">
        <v>7216</v>
      </c>
      <c r="I1186" s="32" t="s">
        <v>260</v>
      </c>
      <c r="J1186" s="35">
        <v>0</v>
      </c>
      <c r="K1186" s="35">
        <v>0</v>
      </c>
      <c r="L1186" s="35">
        <v>0</v>
      </c>
      <c r="M1186" s="35">
        <v>0</v>
      </c>
      <c r="N1186" s="32" t="s">
        <v>17</v>
      </c>
      <c r="O1186" s="32" t="s">
        <v>18</v>
      </c>
      <c r="P1186" s="32">
        <v>1</v>
      </c>
      <c r="Q1186" s="32"/>
      <c r="R1186" s="39">
        <f t="shared" si="36"/>
        <v>1509</v>
      </c>
      <c r="S1186" s="5" t="s">
        <v>51</v>
      </c>
      <c r="T1186" s="5" t="s">
        <v>64</v>
      </c>
      <c r="U1186" s="2"/>
      <c r="V1186" s="2" t="str">
        <f>IF($J1186+$L1186=0,"nil",IF(OR($B1186="TCU-WS",$B1186=""),"non comm",IF(OR($G1186="contract_cover",$H1186="fixed price"),VLOOKUP($I1186,'[1]mapping 2015'!$A:$B,2,FALSE),VLOOKUP($G1186,'[1]mapping 2015'!$A:$B,2,FALSE))))</f>
        <v>nil</v>
      </c>
      <c r="W1186" s="37">
        <f>IF(OR(V1186="non comm",V1186="nil",J1186=0),0,IF(V1186="SBM 2.1 IIPS",J1186*VLOOKUP(N1186,'[2]NGP%'!$C:$D,2,FALSE),J1186*SUMIFS('[2]NGP%'!$D:$D,'[2]NGP%'!$A:$A,V1186,'[2]NGP%'!$B:$B,AA1186)))</f>
        <v>0</v>
      </c>
      <c r="X1186" s="37">
        <f>IF(OR(V1186="non comm",V1186="nil",J1186=0),0,IF(V1186="SBM 2.1 IIPS",J1186*VLOOKUP(N1186,'[2]NGP%'!$C:$E,3,FALSE),J1186*SUMIFS('[2]NGP%'!$E:$E,'[2]NGP%'!$A:$A,V1186,'[2]NGP%'!$B:$B,AA1186)))</f>
        <v>0</v>
      </c>
      <c r="Y1186" s="32"/>
      <c r="Z1186" s="54" t="str">
        <f>IF(MID(H1186,1,4)="Item","Nil",IF(G1186="contract_cover",VLOOKUP(I1186,'svc type'!C:D,2,FALSE),VLOOKUP(G1186,'svc type'!A:D,4,FALSE)))</f>
        <v>Nil</v>
      </c>
      <c r="AA1186" s="4" t="str">
        <f>IF(B1186="","",VLOOKUP(B1186,Sector!C:D,2,FALSE))</f>
        <v>COM</v>
      </c>
      <c r="AB1186" s="4" t="str">
        <f t="shared" si="37"/>
        <v>warren.tan</v>
      </c>
      <c r="AC1186" s="4"/>
      <c r="AD1186" s="4"/>
      <c r="AE1186" s="4"/>
      <c r="AF1186" s="4"/>
      <c r="AG1186" s="4"/>
    </row>
    <row r="1187" spans="1:33" x14ac:dyDescent="0.25">
      <c r="A1187" s="57">
        <v>42257.682035034719</v>
      </c>
      <c r="B1187" s="32" t="s">
        <v>68</v>
      </c>
      <c r="C1187" s="32" t="s">
        <v>5060</v>
      </c>
      <c r="D1187" s="32" t="s">
        <v>5061</v>
      </c>
      <c r="E1187" s="32" t="s">
        <v>7207</v>
      </c>
      <c r="F1187" s="32" t="s">
        <v>7208</v>
      </c>
      <c r="G1187" s="32" t="s">
        <v>731</v>
      </c>
      <c r="H1187" s="32" t="s">
        <v>7217</v>
      </c>
      <c r="I1187" s="32" t="s">
        <v>260</v>
      </c>
      <c r="J1187" s="35">
        <v>0</v>
      </c>
      <c r="K1187" s="35">
        <v>0</v>
      </c>
      <c r="L1187" s="35">
        <v>0</v>
      </c>
      <c r="M1187" s="35">
        <v>0</v>
      </c>
      <c r="N1187" s="32" t="s">
        <v>17</v>
      </c>
      <c r="O1187" s="32" t="s">
        <v>18</v>
      </c>
      <c r="P1187" s="32">
        <v>1</v>
      </c>
      <c r="Q1187" s="32"/>
      <c r="R1187" s="39">
        <f t="shared" si="36"/>
        <v>1509</v>
      </c>
      <c r="S1187" s="5" t="s">
        <v>51</v>
      </c>
      <c r="T1187" s="5" t="s">
        <v>64</v>
      </c>
      <c r="U1187" s="2"/>
      <c r="V1187" s="2" t="str">
        <f>IF($J1187+$L1187=0,"nil",IF(OR($B1187="TCU-WS",$B1187=""),"non comm",IF(OR($G1187="contract_cover",$H1187="fixed price"),VLOOKUP($I1187,'[1]mapping 2015'!$A:$B,2,FALSE),VLOOKUP($G1187,'[1]mapping 2015'!$A:$B,2,FALSE))))</f>
        <v>nil</v>
      </c>
      <c r="W1187" s="37">
        <f>IF(OR(V1187="non comm",V1187="nil",J1187=0),0,IF(V1187="SBM 2.1 IIPS",J1187*VLOOKUP(N1187,'[2]NGP%'!$C:$D,2,FALSE),J1187*SUMIFS('[2]NGP%'!$D:$D,'[2]NGP%'!$A:$A,V1187,'[2]NGP%'!$B:$B,AA1187)))</f>
        <v>0</v>
      </c>
      <c r="X1187" s="37">
        <f>IF(OR(V1187="non comm",V1187="nil",J1187=0),0,IF(V1187="SBM 2.1 IIPS",J1187*VLOOKUP(N1187,'[2]NGP%'!$C:$E,3,FALSE),J1187*SUMIFS('[2]NGP%'!$E:$E,'[2]NGP%'!$A:$A,V1187,'[2]NGP%'!$B:$B,AA1187)))</f>
        <v>0</v>
      </c>
      <c r="Y1187" s="32"/>
      <c r="Z1187" s="54" t="str">
        <f>IF(MID(H1187,1,4)="Item","Nil",IF(G1187="contract_cover",VLOOKUP(I1187,'svc type'!C:D,2,FALSE),VLOOKUP(G1187,'svc type'!A:D,4,FALSE)))</f>
        <v>Nil</v>
      </c>
      <c r="AA1187" s="4" t="str">
        <f>IF(B1187="","",VLOOKUP(B1187,Sector!C:D,2,FALSE))</f>
        <v>COM</v>
      </c>
      <c r="AB1187" s="4" t="str">
        <f t="shared" si="37"/>
        <v>warren.tan</v>
      </c>
      <c r="AC1187" s="4"/>
      <c r="AD1187" s="4"/>
      <c r="AE1187" s="4"/>
      <c r="AF1187" s="4"/>
      <c r="AG1187" s="4"/>
    </row>
    <row r="1188" spans="1:33" x14ac:dyDescent="0.25">
      <c r="A1188" s="57">
        <v>42257.682035034719</v>
      </c>
      <c r="B1188" s="32" t="s">
        <v>68</v>
      </c>
      <c r="C1188" s="32" t="s">
        <v>5060</v>
      </c>
      <c r="D1188" s="32" t="s">
        <v>5061</v>
      </c>
      <c r="E1188" s="32" t="s">
        <v>7207</v>
      </c>
      <c r="F1188" s="32" t="s">
        <v>7208</v>
      </c>
      <c r="G1188" s="32" t="s">
        <v>731</v>
      </c>
      <c r="H1188" s="32" t="s">
        <v>7218</v>
      </c>
      <c r="I1188" s="32" t="s">
        <v>260</v>
      </c>
      <c r="J1188" s="35">
        <v>0</v>
      </c>
      <c r="K1188" s="35">
        <v>0</v>
      </c>
      <c r="L1188" s="35">
        <v>0</v>
      </c>
      <c r="M1188" s="35">
        <v>0</v>
      </c>
      <c r="N1188" s="32" t="s">
        <v>17</v>
      </c>
      <c r="O1188" s="32" t="s">
        <v>18</v>
      </c>
      <c r="P1188" s="32">
        <v>1</v>
      </c>
      <c r="Q1188" s="32"/>
      <c r="R1188" s="39">
        <f t="shared" si="36"/>
        <v>1509</v>
      </c>
      <c r="S1188" s="5" t="s">
        <v>51</v>
      </c>
      <c r="T1188" s="5" t="s">
        <v>64</v>
      </c>
      <c r="U1188" s="2"/>
      <c r="V1188" s="2" t="str">
        <f>IF($J1188+$L1188=0,"nil",IF(OR($B1188="TCU-WS",$B1188=""),"non comm",IF(OR($G1188="contract_cover",$H1188="fixed price"),VLOOKUP($I1188,'[1]mapping 2015'!$A:$B,2,FALSE),VLOOKUP($G1188,'[1]mapping 2015'!$A:$B,2,FALSE))))</f>
        <v>nil</v>
      </c>
      <c r="W1188" s="37">
        <f>IF(OR(V1188="non comm",V1188="nil",J1188=0),0,IF(V1188="SBM 2.1 IIPS",J1188*VLOOKUP(N1188,'[2]NGP%'!$C:$D,2,FALSE),J1188*SUMIFS('[2]NGP%'!$D:$D,'[2]NGP%'!$A:$A,V1188,'[2]NGP%'!$B:$B,AA1188)))</f>
        <v>0</v>
      </c>
      <c r="X1188" s="37">
        <f>IF(OR(V1188="non comm",V1188="nil",J1188=0),0,IF(V1188="SBM 2.1 IIPS",J1188*VLOOKUP(N1188,'[2]NGP%'!$C:$E,3,FALSE),J1188*SUMIFS('[2]NGP%'!$E:$E,'[2]NGP%'!$A:$A,V1188,'[2]NGP%'!$B:$B,AA1188)))</f>
        <v>0</v>
      </c>
      <c r="Y1188" s="32"/>
      <c r="Z1188" s="54" t="str">
        <f>IF(MID(H1188,1,4)="Item","Nil",IF(G1188="contract_cover",VLOOKUP(I1188,'svc type'!C:D,2,FALSE),VLOOKUP(G1188,'svc type'!A:D,4,FALSE)))</f>
        <v>Nil</v>
      </c>
      <c r="AA1188" s="4" t="str">
        <f>IF(B1188="","",VLOOKUP(B1188,Sector!C:D,2,FALSE))</f>
        <v>COM</v>
      </c>
      <c r="AB1188" s="4" t="str">
        <f t="shared" si="37"/>
        <v>warren.tan</v>
      </c>
      <c r="AC1188" s="4"/>
      <c r="AD1188" s="4"/>
      <c r="AE1188" s="4"/>
      <c r="AF1188" s="4"/>
      <c r="AG1188" s="4"/>
    </row>
    <row r="1189" spans="1:33" x14ac:dyDescent="0.25">
      <c r="A1189" s="57">
        <v>42257.682828969904</v>
      </c>
      <c r="B1189" s="32" t="s">
        <v>284</v>
      </c>
      <c r="C1189" s="32" t="s">
        <v>453</v>
      </c>
      <c r="D1189" s="32" t="s">
        <v>452</v>
      </c>
      <c r="E1189" s="32" t="s">
        <v>7219</v>
      </c>
      <c r="F1189" s="32" t="s">
        <v>7220</v>
      </c>
      <c r="G1189" s="32" t="s">
        <v>28</v>
      </c>
      <c r="H1189" s="32" t="s">
        <v>7221</v>
      </c>
      <c r="I1189" s="32" t="s">
        <v>757</v>
      </c>
      <c r="J1189" s="35">
        <v>0</v>
      </c>
      <c r="K1189" s="35">
        <v>0</v>
      </c>
      <c r="L1189" s="35">
        <v>0</v>
      </c>
      <c r="M1189" s="35">
        <v>0</v>
      </c>
      <c r="N1189" s="32" t="s">
        <v>17</v>
      </c>
      <c r="O1189" s="32" t="s">
        <v>18</v>
      </c>
      <c r="P1189" s="32">
        <v>1</v>
      </c>
      <c r="Q1189" s="32"/>
      <c r="R1189" s="39">
        <f t="shared" si="36"/>
        <v>1509</v>
      </c>
      <c r="S1189" s="5" t="s">
        <v>51</v>
      </c>
      <c r="T1189" s="5" t="s">
        <v>64</v>
      </c>
      <c r="U1189" s="2"/>
      <c r="V1189" s="2" t="str">
        <f>IF($J1189+$L1189=0,"nil",IF(OR($B1189="TCU-WS",$B1189=""),"non comm",IF(OR($G1189="contract_cover",$H1189="fixed price"),VLOOKUP($I1189,'[1]mapping 2015'!$A:$B,2,FALSE),VLOOKUP($G1189,'[1]mapping 2015'!$A:$B,2,FALSE))))</f>
        <v>nil</v>
      </c>
      <c r="W1189" s="37">
        <f>IF(OR(V1189="non comm",V1189="nil",J1189=0),0,IF(V1189="SBM 2.1 IIPS",J1189*VLOOKUP(N1189,'[2]NGP%'!$C:$D,2,FALSE),J1189*SUMIFS('[2]NGP%'!$D:$D,'[2]NGP%'!$A:$A,V1189,'[2]NGP%'!$B:$B,AA1189)))</f>
        <v>0</v>
      </c>
      <c r="X1189" s="37">
        <f>IF(OR(V1189="non comm",V1189="nil",J1189=0),0,IF(V1189="SBM 2.1 IIPS",J1189*VLOOKUP(N1189,'[2]NGP%'!$C:$E,3,FALSE),J1189*SUMIFS('[2]NGP%'!$E:$E,'[2]NGP%'!$A:$A,V1189,'[2]NGP%'!$B:$B,AA1189)))</f>
        <v>0</v>
      </c>
      <c r="Y1189" s="32"/>
      <c r="Z1189" s="54" t="str">
        <f>IF(MID(H1189,1,4)="Item","Nil",IF(G1189="contract_cover",VLOOKUP(I1189,'svc type'!C:D,2,FALSE),VLOOKUP(G1189,'svc type'!A:D,4,FALSE)))</f>
        <v>Nil</v>
      </c>
      <c r="AA1189" s="4" t="str">
        <f>IF(B1189="","",VLOOKUP(B1189,Sector!C:D,2,FALSE))</f>
        <v>COM</v>
      </c>
      <c r="AB1189" s="4" t="str">
        <f t="shared" si="37"/>
        <v>kermann.luo</v>
      </c>
      <c r="AC1189" s="4"/>
      <c r="AD1189" s="4"/>
      <c r="AE1189" s="4"/>
      <c r="AF1189" s="4"/>
      <c r="AG1189" s="4"/>
    </row>
    <row r="1190" spans="1:33" x14ac:dyDescent="0.25">
      <c r="A1190" s="57">
        <v>42257.685750497687</v>
      </c>
      <c r="B1190" s="32" t="s">
        <v>21</v>
      </c>
      <c r="C1190" s="32" t="s">
        <v>5062</v>
      </c>
      <c r="D1190" s="32" t="s">
        <v>5063</v>
      </c>
      <c r="E1190" s="32" t="s">
        <v>7222</v>
      </c>
      <c r="F1190" s="32" t="s">
        <v>7223</v>
      </c>
      <c r="G1190" s="32" t="s">
        <v>15</v>
      </c>
      <c r="H1190" s="32" t="s">
        <v>16</v>
      </c>
      <c r="I1190" s="32" t="s">
        <v>260</v>
      </c>
      <c r="J1190" s="35">
        <v>2832.5</v>
      </c>
      <c r="K1190" s="35">
        <v>0</v>
      </c>
      <c r="L1190" s="35">
        <v>0</v>
      </c>
      <c r="M1190" s="35">
        <v>0</v>
      </c>
      <c r="N1190" s="32" t="s">
        <v>17</v>
      </c>
      <c r="O1190" s="32" t="s">
        <v>20</v>
      </c>
      <c r="P1190" s="32">
        <v>1</v>
      </c>
      <c r="Q1190" s="32" t="s">
        <v>5064</v>
      </c>
      <c r="R1190" s="39">
        <f t="shared" si="36"/>
        <v>1509</v>
      </c>
      <c r="S1190" s="5" t="s">
        <v>51</v>
      </c>
      <c r="T1190" s="5" t="s">
        <v>64</v>
      </c>
      <c r="U1190" s="2"/>
      <c r="V1190" s="2" t="str">
        <f>IF($J1190+$L1190=0,"nil",IF(OR($B1190="TCU-WS",$B1190=""),"non comm",IF(OR($G1190="contract_cover",$H1190="fixed price"),VLOOKUP($I1190,'[1]mapping 2015'!$A:$B,2,FALSE),VLOOKUP($G1190,'[1]mapping 2015'!$A:$B,2,FALSE))))</f>
        <v>SBM 2.2 HMA</v>
      </c>
      <c r="W1190" s="37">
        <f>IF(OR(V1190="non comm",V1190="nil",J1190=0),0,IF(V1190="SBM 2.1 IIPS",J1190*VLOOKUP(N1190,'[2]NGP%'!$C:$D,2,FALSE),J1190*SUMIFS('[2]NGP%'!$D:$D,'[2]NGP%'!$A:$A,V1190,'[2]NGP%'!$B:$B,AA1190)))</f>
        <v>849.75</v>
      </c>
      <c r="X1190" s="37">
        <f>IF(OR(V1190="non comm",V1190="nil",J1190=0),0,IF(V1190="SBM 2.1 IIPS",J1190*VLOOKUP(N1190,'[2]NGP%'!$C:$E,3,FALSE),J1190*SUMIFS('[2]NGP%'!$E:$E,'[2]NGP%'!$A:$A,V1190,'[2]NGP%'!$B:$B,AA1190)))</f>
        <v>849.75</v>
      </c>
      <c r="Y1190" s="32"/>
      <c r="Z1190" s="54" t="str">
        <f>IF(MID(H1190,1,4)="Item","Nil",IF(G1190="contract_cover",VLOOKUP(I1190,'svc type'!C:D,2,FALSE),VLOOKUP(G1190,'svc type'!A:D,4,FALSE)))</f>
        <v>HMA</v>
      </c>
      <c r="AA1190" s="4" t="str">
        <f>IF(B1190="","",VLOOKUP(B1190,Sector!C:D,2,FALSE))</f>
        <v>PUB</v>
      </c>
      <c r="AB1190" s="4" t="str">
        <f t="shared" si="37"/>
        <v>wangchee.ng</v>
      </c>
      <c r="AC1190" s="4"/>
      <c r="AD1190" s="4"/>
      <c r="AE1190" s="4"/>
      <c r="AF1190" s="4"/>
      <c r="AG1190" s="4"/>
    </row>
    <row r="1191" spans="1:33" x14ac:dyDescent="0.25">
      <c r="A1191" s="57">
        <v>42257.695085763888</v>
      </c>
      <c r="B1191" s="32"/>
      <c r="C1191" s="32" t="s">
        <v>1068</v>
      </c>
      <c r="D1191" s="32" t="s">
        <v>334</v>
      </c>
      <c r="E1191" s="32" t="s">
        <v>7228</v>
      </c>
      <c r="F1191" s="32" t="s">
        <v>7229</v>
      </c>
      <c r="G1191" s="32" t="s">
        <v>58</v>
      </c>
      <c r="H1191" s="32" t="s">
        <v>59</v>
      </c>
      <c r="I1191" s="32" t="s">
        <v>2006</v>
      </c>
      <c r="J1191" s="35">
        <v>0</v>
      </c>
      <c r="K1191" s="35">
        <v>0</v>
      </c>
      <c r="L1191" s="35">
        <v>0</v>
      </c>
      <c r="M1191" s="35">
        <v>0</v>
      </c>
      <c r="N1191" s="32" t="s">
        <v>19</v>
      </c>
      <c r="O1191" s="32" t="s">
        <v>322</v>
      </c>
      <c r="P1191" s="32">
        <v>0</v>
      </c>
      <c r="Q1191" s="32"/>
      <c r="R1191" s="39">
        <f t="shared" si="36"/>
        <v>1509</v>
      </c>
      <c r="S1191" s="5" t="s">
        <v>51</v>
      </c>
      <c r="T1191" s="5" t="s">
        <v>64</v>
      </c>
      <c r="U1191" s="2"/>
      <c r="V1191" s="2" t="str">
        <f>IF($J1191+$L1191=0,"nil",IF(OR($B1191="TCU-WS",$B1191=""),"non comm",IF(OR($G1191="contract_cover",$H1191="fixed price"),VLOOKUP($I1191,'[1]mapping 2015'!$A:$B,2,FALSE),VLOOKUP($G1191,'[1]mapping 2015'!$A:$B,2,FALSE))))</f>
        <v>nil</v>
      </c>
      <c r="W1191" s="37">
        <f>IF(OR(V1191="non comm",V1191="nil",J1191=0),0,IF(V1191="SBM 2.1 IIPS",J1191*VLOOKUP(N1191,'[2]NGP%'!$C:$D,2,FALSE),J1191*SUMIFS('[2]NGP%'!$D:$D,'[2]NGP%'!$A:$A,V1191,'[2]NGP%'!$B:$B,AA1191)))</f>
        <v>0</v>
      </c>
      <c r="X1191" s="37">
        <f>IF(OR(V1191="non comm",V1191="nil",J1191=0),0,IF(V1191="SBM 2.1 IIPS",J1191*VLOOKUP(N1191,'[2]NGP%'!$C:$E,3,FALSE),J1191*SUMIFS('[2]NGP%'!$E:$E,'[2]NGP%'!$A:$A,V1191,'[2]NGP%'!$B:$B,AA1191)))</f>
        <v>0</v>
      </c>
      <c r="Y1191" s="32"/>
      <c r="Z1191" s="54" t="str">
        <f>IF(MID(H1191,1,4)="Item","Nil",IF(G1191="contract_cover",VLOOKUP(I1191,'svc type'!C:D,2,FALSE),VLOOKUP(G1191,'svc type'!A:D,4,FALSE)))</f>
        <v>SVC</v>
      </c>
      <c r="AA1191" s="4" t="str">
        <f>IF(B1191="","",VLOOKUP(B1191,Sector!C:D,2,FALSE))</f>
        <v/>
      </c>
      <c r="AB1191" s="4">
        <f t="shared" si="37"/>
        <v>0</v>
      </c>
      <c r="AC1191" s="4"/>
      <c r="AD1191" s="4"/>
      <c r="AE1191" s="4"/>
      <c r="AF1191" s="4"/>
      <c r="AG1191" s="4"/>
    </row>
    <row r="1192" spans="1:33" x14ac:dyDescent="0.25">
      <c r="A1192" s="57">
        <v>42257.700869872686</v>
      </c>
      <c r="B1192" s="32"/>
      <c r="C1192" s="32"/>
      <c r="D1192" s="32"/>
      <c r="E1192" s="32" t="s">
        <v>7230</v>
      </c>
      <c r="F1192" s="32" t="s">
        <v>7231</v>
      </c>
      <c r="G1192" s="32" t="s">
        <v>333</v>
      </c>
      <c r="H1192" s="32" t="s">
        <v>332</v>
      </c>
      <c r="I1192" s="32" t="s">
        <v>2006</v>
      </c>
      <c r="J1192" s="35">
        <v>0</v>
      </c>
      <c r="K1192" s="35">
        <v>0</v>
      </c>
      <c r="L1192" s="35">
        <v>0</v>
      </c>
      <c r="M1192" s="35">
        <v>0</v>
      </c>
      <c r="N1192" s="32" t="s">
        <v>19</v>
      </c>
      <c r="O1192" s="32"/>
      <c r="P1192" s="32">
        <v>0.5</v>
      </c>
      <c r="Q1192" s="32"/>
      <c r="R1192" s="39">
        <f t="shared" si="36"/>
        <v>1509</v>
      </c>
      <c r="S1192" s="5" t="s">
        <v>51</v>
      </c>
      <c r="T1192" s="5" t="s">
        <v>64</v>
      </c>
      <c r="U1192" s="2"/>
      <c r="V1192" s="2" t="str">
        <f>IF($J1192+$L1192=0,"nil",IF(OR($B1192="TCU-WS",$B1192=""),"non comm",IF(OR($G1192="contract_cover",$H1192="fixed price"),VLOOKUP($I1192,'[1]mapping 2015'!$A:$B,2,FALSE),VLOOKUP($G1192,'[1]mapping 2015'!$A:$B,2,FALSE))))</f>
        <v>nil</v>
      </c>
      <c r="W1192" s="37">
        <f>IF(OR(V1192="non comm",V1192="nil",J1192=0),0,IF(V1192="SBM 2.1 IIPS",J1192*VLOOKUP(N1192,'[2]NGP%'!$C:$D,2,FALSE),J1192*SUMIFS('[2]NGP%'!$D:$D,'[2]NGP%'!$A:$A,V1192,'[2]NGP%'!$B:$B,AA1192)))</f>
        <v>0</v>
      </c>
      <c r="X1192" s="37">
        <f>IF(OR(V1192="non comm",V1192="nil",J1192=0),0,IF(V1192="SBM 2.1 IIPS",J1192*VLOOKUP(N1192,'[2]NGP%'!$C:$E,3,FALSE),J1192*SUMIFS('[2]NGP%'!$E:$E,'[2]NGP%'!$A:$A,V1192,'[2]NGP%'!$B:$B,AA1192)))</f>
        <v>0</v>
      </c>
      <c r="Y1192" s="32"/>
      <c r="Z1192" s="54" t="str">
        <f>IF(MID(H1192,1,4)="Item","Nil",IF(G1192="contract_cover",VLOOKUP(I1192,'svc type'!C:D,2,FALSE),VLOOKUP(G1192,'svc type'!A:D,4,FALSE)))</f>
        <v>SVC</v>
      </c>
      <c r="AA1192" s="4" t="str">
        <f>IF(B1192="","",VLOOKUP(B1192,Sector!C:D,2,FALSE))</f>
        <v/>
      </c>
      <c r="AB1192" s="4">
        <f t="shared" si="37"/>
        <v>0</v>
      </c>
      <c r="AC1192" s="4"/>
      <c r="AD1192" s="4"/>
      <c r="AE1192" s="4"/>
      <c r="AF1192" s="4"/>
      <c r="AG1192" s="4"/>
    </row>
    <row r="1193" spans="1:33" x14ac:dyDescent="0.25">
      <c r="A1193" s="57">
        <v>42257.703285844909</v>
      </c>
      <c r="B1193" s="32"/>
      <c r="C1193" s="32"/>
      <c r="D1193" s="32"/>
      <c r="E1193" s="32" t="s">
        <v>7232</v>
      </c>
      <c r="F1193" s="32" t="s">
        <v>7233</v>
      </c>
      <c r="G1193" s="32" t="s">
        <v>333</v>
      </c>
      <c r="H1193" s="32" t="s">
        <v>332</v>
      </c>
      <c r="I1193" s="32" t="s">
        <v>2006</v>
      </c>
      <c r="J1193" s="35">
        <v>0</v>
      </c>
      <c r="K1193" s="35">
        <v>0</v>
      </c>
      <c r="L1193" s="35">
        <v>0</v>
      </c>
      <c r="M1193" s="35">
        <v>0</v>
      </c>
      <c r="N1193" s="32" t="s">
        <v>19</v>
      </c>
      <c r="O1193" s="32"/>
      <c r="P1193" s="32">
        <v>0.5</v>
      </c>
      <c r="Q1193" s="32"/>
      <c r="R1193" s="39">
        <f t="shared" si="36"/>
        <v>1509</v>
      </c>
      <c r="S1193" s="5" t="s">
        <v>51</v>
      </c>
      <c r="T1193" s="5" t="s">
        <v>64</v>
      </c>
      <c r="U1193" s="2"/>
      <c r="V1193" s="2" t="str">
        <f>IF($J1193+$L1193=0,"nil",IF(OR($B1193="TCU-WS",$B1193=""),"non comm",IF(OR($G1193="contract_cover",$H1193="fixed price"),VLOOKUP($I1193,'[1]mapping 2015'!$A:$B,2,FALSE),VLOOKUP($G1193,'[1]mapping 2015'!$A:$B,2,FALSE))))</f>
        <v>nil</v>
      </c>
      <c r="W1193" s="37">
        <f>IF(OR(V1193="non comm",V1193="nil",J1193=0),0,IF(V1193="SBM 2.1 IIPS",J1193*VLOOKUP(N1193,'[2]NGP%'!$C:$D,2,FALSE),J1193*SUMIFS('[2]NGP%'!$D:$D,'[2]NGP%'!$A:$A,V1193,'[2]NGP%'!$B:$B,AA1193)))</f>
        <v>0</v>
      </c>
      <c r="X1193" s="37">
        <f>IF(OR(V1193="non comm",V1193="nil",J1193=0),0,IF(V1193="SBM 2.1 IIPS",J1193*VLOOKUP(N1193,'[2]NGP%'!$C:$E,3,FALSE),J1193*SUMIFS('[2]NGP%'!$E:$E,'[2]NGP%'!$A:$A,V1193,'[2]NGP%'!$B:$B,AA1193)))</f>
        <v>0</v>
      </c>
      <c r="Y1193" s="32"/>
      <c r="Z1193" s="54" t="str">
        <f>IF(MID(H1193,1,4)="Item","Nil",IF(G1193="contract_cover",VLOOKUP(I1193,'svc type'!C:D,2,FALSE),VLOOKUP(G1193,'svc type'!A:D,4,FALSE)))</f>
        <v>SVC</v>
      </c>
      <c r="AA1193" s="4" t="str">
        <f>IF(B1193="","",VLOOKUP(B1193,Sector!C:D,2,FALSE))</f>
        <v/>
      </c>
      <c r="AB1193" s="4">
        <f t="shared" si="37"/>
        <v>0</v>
      </c>
      <c r="AC1193" s="4"/>
      <c r="AD1193" s="4"/>
      <c r="AE1193" s="4"/>
      <c r="AF1193" s="4"/>
      <c r="AG1193" s="4"/>
    </row>
    <row r="1194" spans="1:33" x14ac:dyDescent="0.25">
      <c r="A1194" s="57">
        <v>42257.703945451387</v>
      </c>
      <c r="B1194" s="32" t="s">
        <v>21</v>
      </c>
      <c r="C1194" s="32" t="s">
        <v>4666</v>
      </c>
      <c r="D1194" s="32" t="s">
        <v>334</v>
      </c>
      <c r="E1194" s="32" t="s">
        <v>4588</v>
      </c>
      <c r="F1194" s="32" t="s">
        <v>7234</v>
      </c>
      <c r="G1194" s="32" t="s">
        <v>367</v>
      </c>
      <c r="H1194" s="32" t="s">
        <v>366</v>
      </c>
      <c r="I1194" s="32" t="s">
        <v>2007</v>
      </c>
      <c r="J1194" s="35">
        <v>0</v>
      </c>
      <c r="K1194" s="35">
        <v>0</v>
      </c>
      <c r="L1194" s="35">
        <v>14.25</v>
      </c>
      <c r="M1194" s="35">
        <v>0</v>
      </c>
      <c r="N1194" s="32" t="s">
        <v>19</v>
      </c>
      <c r="O1194" s="32" t="s">
        <v>41</v>
      </c>
      <c r="P1194" s="32">
        <v>1</v>
      </c>
      <c r="Q1194" s="32" t="s">
        <v>7235</v>
      </c>
      <c r="R1194" s="39">
        <f t="shared" si="36"/>
        <v>1509</v>
      </c>
      <c r="S1194" s="5" t="s">
        <v>51</v>
      </c>
      <c r="T1194" s="5" t="s">
        <v>64</v>
      </c>
      <c r="U1194" s="2"/>
      <c r="V1194" s="2" t="str">
        <f>IF($J1194+$L1194=0,"nil",IF(OR($B1194="TCU-WS",$B1194=""),"non comm",IF(OR($G1194="contract_cover",$H1194="fixed price"),VLOOKUP($I1194,'[1]mapping 2015'!$A:$B,2,FALSE),VLOOKUP($G1194,'[1]mapping 2015'!$A:$B,2,FALSE))))</f>
        <v>SBM 2.1 IIPS</v>
      </c>
      <c r="W1194" s="37">
        <f>IF(OR(V1194="non comm",V1194="nil",J1194=0),0,IF(V1194="SBM 2.1 IIPS",J1194*VLOOKUP(N1194,'[2]NGP%'!$C:$D,2,FALSE),J1194*SUMIFS('[2]NGP%'!$D:$D,'[2]NGP%'!$A:$A,V1194,'[2]NGP%'!$B:$B,AA1194)))</f>
        <v>0</v>
      </c>
      <c r="X1194" s="37">
        <f>IF(OR(V1194="non comm",V1194="nil",J1194=0),0,IF(V1194="SBM 2.1 IIPS",J1194*VLOOKUP(N1194,'[2]NGP%'!$C:$E,3,FALSE),J1194*SUMIFS('[2]NGP%'!$E:$E,'[2]NGP%'!$A:$A,V1194,'[2]NGP%'!$B:$B,AA1194)))</f>
        <v>0</v>
      </c>
      <c r="Y1194" s="32"/>
      <c r="Z1194" s="54" t="str">
        <f>IF(MID(H1194,1,4)="Item","Nil",IF(G1194="contract_cover",VLOOKUP(I1194,'svc type'!C:D,2,FALSE),VLOOKUP(G1194,'svc type'!A:D,4,FALSE)))</f>
        <v>IIPS</v>
      </c>
      <c r="AA1194" s="4" t="str">
        <f>IF(B1194="","",VLOOKUP(B1194,Sector!C:D,2,FALSE))</f>
        <v>PUB</v>
      </c>
      <c r="AB1194" s="4" t="str">
        <f t="shared" si="37"/>
        <v>wangchee.ng</v>
      </c>
      <c r="AC1194" s="4"/>
      <c r="AD1194" s="4"/>
      <c r="AE1194" s="4"/>
      <c r="AF1194" s="4"/>
      <c r="AG1194" s="4"/>
    </row>
    <row r="1195" spans="1:33" x14ac:dyDescent="0.25">
      <c r="A1195" s="57">
        <v>42257.703945451387</v>
      </c>
      <c r="B1195" s="32" t="s">
        <v>21</v>
      </c>
      <c r="C1195" s="32" t="s">
        <v>4666</v>
      </c>
      <c r="D1195" s="32" t="s">
        <v>334</v>
      </c>
      <c r="E1195" s="32" t="s">
        <v>4588</v>
      </c>
      <c r="F1195" s="32" t="s">
        <v>7234</v>
      </c>
      <c r="G1195" s="32" t="s">
        <v>367</v>
      </c>
      <c r="H1195" s="32" t="s">
        <v>366</v>
      </c>
      <c r="I1195" s="32" t="s">
        <v>2007</v>
      </c>
      <c r="J1195" s="35">
        <v>0</v>
      </c>
      <c r="K1195" s="35">
        <v>0</v>
      </c>
      <c r="L1195" s="35">
        <v>14.25</v>
      </c>
      <c r="M1195" s="35">
        <v>0</v>
      </c>
      <c r="N1195" s="32" t="s">
        <v>19</v>
      </c>
      <c r="O1195" s="32" t="s">
        <v>41</v>
      </c>
      <c r="P1195" s="32">
        <v>1</v>
      </c>
      <c r="Q1195" s="32" t="s">
        <v>7235</v>
      </c>
      <c r="R1195" s="39">
        <f t="shared" si="36"/>
        <v>1509</v>
      </c>
      <c r="S1195" s="5" t="s">
        <v>51</v>
      </c>
      <c r="T1195" s="5" t="s">
        <v>64</v>
      </c>
      <c r="U1195" s="2"/>
      <c r="V1195" s="2" t="str">
        <f>IF($J1195+$L1195=0,"nil",IF(OR($B1195="TCU-WS",$B1195=""),"non comm",IF(OR($G1195="contract_cover",$H1195="fixed price"),VLOOKUP($I1195,'[1]mapping 2015'!$A:$B,2,FALSE),VLOOKUP($G1195,'[1]mapping 2015'!$A:$B,2,FALSE))))</f>
        <v>SBM 2.1 IIPS</v>
      </c>
      <c r="W1195" s="37">
        <f>IF(OR(V1195="non comm",V1195="nil",J1195=0),0,IF(V1195="SBM 2.1 IIPS",J1195*VLOOKUP(N1195,'[2]NGP%'!$C:$D,2,FALSE),J1195*SUMIFS('[2]NGP%'!$D:$D,'[2]NGP%'!$A:$A,V1195,'[2]NGP%'!$B:$B,AA1195)))</f>
        <v>0</v>
      </c>
      <c r="X1195" s="37">
        <f>IF(OR(V1195="non comm",V1195="nil",J1195=0),0,IF(V1195="SBM 2.1 IIPS",J1195*VLOOKUP(N1195,'[2]NGP%'!$C:$E,3,FALSE),J1195*SUMIFS('[2]NGP%'!$E:$E,'[2]NGP%'!$A:$A,V1195,'[2]NGP%'!$B:$B,AA1195)))</f>
        <v>0</v>
      </c>
      <c r="Y1195" s="32"/>
      <c r="Z1195" s="54" t="str">
        <f>IF(MID(H1195,1,4)="Item","Nil",IF(G1195="contract_cover",VLOOKUP(I1195,'svc type'!C:D,2,FALSE),VLOOKUP(G1195,'svc type'!A:D,4,FALSE)))</f>
        <v>IIPS</v>
      </c>
      <c r="AA1195" s="4" t="str">
        <f>IF(B1195="","",VLOOKUP(B1195,Sector!C:D,2,FALSE))</f>
        <v>PUB</v>
      </c>
      <c r="AB1195" s="4" t="str">
        <f t="shared" si="37"/>
        <v>wangchee.ng</v>
      </c>
      <c r="AC1195" s="4"/>
      <c r="AD1195" s="4"/>
      <c r="AE1195" s="4"/>
      <c r="AF1195" s="4"/>
      <c r="AG1195" s="4"/>
    </row>
    <row r="1196" spans="1:33" x14ac:dyDescent="0.25">
      <c r="A1196" s="57">
        <v>42257.703945451387</v>
      </c>
      <c r="B1196" s="32" t="s">
        <v>21</v>
      </c>
      <c r="C1196" s="32" t="s">
        <v>4666</v>
      </c>
      <c r="D1196" s="32" t="s">
        <v>334</v>
      </c>
      <c r="E1196" s="32" t="s">
        <v>4588</v>
      </c>
      <c r="F1196" s="32" t="s">
        <v>7234</v>
      </c>
      <c r="G1196" s="32" t="s">
        <v>367</v>
      </c>
      <c r="H1196" s="32" t="s">
        <v>366</v>
      </c>
      <c r="I1196" s="32" t="s">
        <v>2007</v>
      </c>
      <c r="J1196" s="35">
        <v>0</v>
      </c>
      <c r="K1196" s="35">
        <v>0</v>
      </c>
      <c r="L1196" s="35">
        <v>14.25</v>
      </c>
      <c r="M1196" s="35">
        <v>0</v>
      </c>
      <c r="N1196" s="32" t="s">
        <v>19</v>
      </c>
      <c r="O1196" s="32" t="s">
        <v>41</v>
      </c>
      <c r="P1196" s="32">
        <v>1</v>
      </c>
      <c r="Q1196" s="32" t="s">
        <v>7235</v>
      </c>
      <c r="R1196" s="39">
        <f t="shared" si="36"/>
        <v>1509</v>
      </c>
      <c r="S1196" s="5" t="s">
        <v>51</v>
      </c>
      <c r="T1196" s="5" t="s">
        <v>64</v>
      </c>
      <c r="U1196" s="2"/>
      <c r="V1196" s="2" t="str">
        <f>IF($J1196+$L1196=0,"nil",IF(OR($B1196="TCU-WS",$B1196=""),"non comm",IF(OR($G1196="contract_cover",$H1196="fixed price"),VLOOKUP($I1196,'[1]mapping 2015'!$A:$B,2,FALSE),VLOOKUP($G1196,'[1]mapping 2015'!$A:$B,2,FALSE))))</f>
        <v>SBM 2.1 IIPS</v>
      </c>
      <c r="W1196" s="37">
        <f>IF(OR(V1196="non comm",V1196="nil",J1196=0),0,IF(V1196="SBM 2.1 IIPS",J1196*VLOOKUP(N1196,'[2]NGP%'!$C:$D,2,FALSE),J1196*SUMIFS('[2]NGP%'!$D:$D,'[2]NGP%'!$A:$A,V1196,'[2]NGP%'!$B:$B,AA1196)))</f>
        <v>0</v>
      </c>
      <c r="X1196" s="37">
        <f>IF(OR(V1196="non comm",V1196="nil",J1196=0),0,IF(V1196="SBM 2.1 IIPS",J1196*VLOOKUP(N1196,'[2]NGP%'!$C:$E,3,FALSE),J1196*SUMIFS('[2]NGP%'!$E:$E,'[2]NGP%'!$A:$A,V1196,'[2]NGP%'!$B:$B,AA1196)))</f>
        <v>0</v>
      </c>
      <c r="Y1196" s="32"/>
      <c r="Z1196" s="54" t="str">
        <f>IF(MID(H1196,1,4)="Item","Nil",IF(G1196="contract_cover",VLOOKUP(I1196,'svc type'!C:D,2,FALSE),VLOOKUP(G1196,'svc type'!A:D,4,FALSE)))</f>
        <v>IIPS</v>
      </c>
      <c r="AA1196" s="4" t="str">
        <f>IF(B1196="","",VLOOKUP(B1196,Sector!C:D,2,FALSE))</f>
        <v>PUB</v>
      </c>
      <c r="AB1196" s="4" t="str">
        <f t="shared" si="37"/>
        <v>wangchee.ng</v>
      </c>
      <c r="AC1196" s="4"/>
      <c r="AD1196" s="4"/>
      <c r="AE1196" s="4"/>
      <c r="AF1196" s="4"/>
      <c r="AG1196" s="4"/>
    </row>
    <row r="1197" spans="1:33" x14ac:dyDescent="0.25">
      <c r="A1197" s="57">
        <v>42257.703945451387</v>
      </c>
      <c r="B1197" s="32" t="s">
        <v>21</v>
      </c>
      <c r="C1197" s="32" t="s">
        <v>4666</v>
      </c>
      <c r="D1197" s="32" t="s">
        <v>334</v>
      </c>
      <c r="E1197" s="32" t="s">
        <v>4588</v>
      </c>
      <c r="F1197" s="32" t="s">
        <v>7234</v>
      </c>
      <c r="G1197" s="32" t="s">
        <v>367</v>
      </c>
      <c r="H1197" s="32" t="s">
        <v>366</v>
      </c>
      <c r="I1197" s="32" t="s">
        <v>2007</v>
      </c>
      <c r="J1197" s="35">
        <v>0</v>
      </c>
      <c r="K1197" s="35">
        <v>0</v>
      </c>
      <c r="L1197" s="35">
        <v>14.25</v>
      </c>
      <c r="M1197" s="35">
        <v>0</v>
      </c>
      <c r="N1197" s="32" t="s">
        <v>19</v>
      </c>
      <c r="O1197" s="32" t="s">
        <v>41</v>
      </c>
      <c r="P1197" s="32">
        <v>1</v>
      </c>
      <c r="Q1197" s="32" t="s">
        <v>7235</v>
      </c>
      <c r="R1197" s="39">
        <f t="shared" si="36"/>
        <v>1509</v>
      </c>
      <c r="S1197" s="5" t="s">
        <v>51</v>
      </c>
      <c r="T1197" s="5" t="s">
        <v>64</v>
      </c>
      <c r="U1197" s="2"/>
      <c r="V1197" s="2" t="str">
        <f>IF($J1197+$L1197=0,"nil",IF(OR($B1197="TCU-WS",$B1197=""),"non comm",IF(OR($G1197="contract_cover",$H1197="fixed price"),VLOOKUP($I1197,'[1]mapping 2015'!$A:$B,2,FALSE),VLOOKUP($G1197,'[1]mapping 2015'!$A:$B,2,FALSE))))</f>
        <v>SBM 2.1 IIPS</v>
      </c>
      <c r="W1197" s="37">
        <f>IF(OR(V1197="non comm",V1197="nil",J1197=0),0,IF(V1197="SBM 2.1 IIPS",J1197*VLOOKUP(N1197,'[2]NGP%'!$C:$D,2,FALSE),J1197*SUMIFS('[2]NGP%'!$D:$D,'[2]NGP%'!$A:$A,V1197,'[2]NGP%'!$B:$B,AA1197)))</f>
        <v>0</v>
      </c>
      <c r="X1197" s="37">
        <f>IF(OR(V1197="non comm",V1197="nil",J1197=0),0,IF(V1197="SBM 2.1 IIPS",J1197*VLOOKUP(N1197,'[2]NGP%'!$C:$E,3,FALSE),J1197*SUMIFS('[2]NGP%'!$E:$E,'[2]NGP%'!$A:$A,V1197,'[2]NGP%'!$B:$B,AA1197)))</f>
        <v>0</v>
      </c>
      <c r="Y1197" s="32"/>
      <c r="Z1197" s="54" t="str">
        <f>IF(MID(H1197,1,4)="Item","Nil",IF(G1197="contract_cover",VLOOKUP(I1197,'svc type'!C:D,2,FALSE),VLOOKUP(G1197,'svc type'!A:D,4,FALSE)))</f>
        <v>IIPS</v>
      </c>
      <c r="AA1197" s="4" t="str">
        <f>IF(B1197="","",VLOOKUP(B1197,Sector!C:D,2,FALSE))</f>
        <v>PUB</v>
      </c>
      <c r="AB1197" s="4" t="str">
        <f t="shared" si="37"/>
        <v>wangchee.ng</v>
      </c>
      <c r="AC1197" s="4"/>
      <c r="AD1197" s="4"/>
      <c r="AE1197" s="4"/>
      <c r="AF1197" s="4"/>
      <c r="AG1197" s="4"/>
    </row>
    <row r="1198" spans="1:33" x14ac:dyDescent="0.25">
      <c r="A1198" s="57">
        <v>42257.703945451387</v>
      </c>
      <c r="B1198" s="32" t="s">
        <v>21</v>
      </c>
      <c r="C1198" s="32" t="s">
        <v>4666</v>
      </c>
      <c r="D1198" s="32" t="s">
        <v>334</v>
      </c>
      <c r="E1198" s="32" t="s">
        <v>4588</v>
      </c>
      <c r="F1198" s="32" t="s">
        <v>7234</v>
      </c>
      <c r="G1198" s="32" t="s">
        <v>367</v>
      </c>
      <c r="H1198" s="32" t="s">
        <v>366</v>
      </c>
      <c r="I1198" s="32" t="s">
        <v>2007</v>
      </c>
      <c r="J1198" s="35">
        <v>0</v>
      </c>
      <c r="K1198" s="35">
        <v>0</v>
      </c>
      <c r="L1198" s="35">
        <v>14.25</v>
      </c>
      <c r="M1198" s="35">
        <v>0</v>
      </c>
      <c r="N1198" s="32" t="s">
        <v>19</v>
      </c>
      <c r="O1198" s="32" t="s">
        <v>41</v>
      </c>
      <c r="P1198" s="32">
        <v>1</v>
      </c>
      <c r="Q1198" s="32" t="s">
        <v>7235</v>
      </c>
      <c r="R1198" s="39">
        <f t="shared" si="36"/>
        <v>1509</v>
      </c>
      <c r="S1198" s="5" t="s">
        <v>51</v>
      </c>
      <c r="T1198" s="5" t="s">
        <v>64</v>
      </c>
      <c r="U1198" s="2"/>
      <c r="V1198" s="2" t="str">
        <f>IF($J1198+$L1198=0,"nil",IF(OR($B1198="TCU-WS",$B1198=""),"non comm",IF(OR($G1198="contract_cover",$H1198="fixed price"),VLOOKUP($I1198,'[1]mapping 2015'!$A:$B,2,FALSE),VLOOKUP($G1198,'[1]mapping 2015'!$A:$B,2,FALSE))))</f>
        <v>SBM 2.1 IIPS</v>
      </c>
      <c r="W1198" s="37">
        <f>IF(OR(V1198="non comm",V1198="nil",J1198=0),0,IF(V1198="SBM 2.1 IIPS",J1198*VLOOKUP(N1198,'[2]NGP%'!$C:$D,2,FALSE),J1198*SUMIFS('[2]NGP%'!$D:$D,'[2]NGP%'!$A:$A,V1198,'[2]NGP%'!$B:$B,AA1198)))</f>
        <v>0</v>
      </c>
      <c r="X1198" s="37">
        <f>IF(OR(V1198="non comm",V1198="nil",J1198=0),0,IF(V1198="SBM 2.1 IIPS",J1198*VLOOKUP(N1198,'[2]NGP%'!$C:$E,3,FALSE),J1198*SUMIFS('[2]NGP%'!$E:$E,'[2]NGP%'!$A:$A,V1198,'[2]NGP%'!$B:$B,AA1198)))</f>
        <v>0</v>
      </c>
      <c r="Y1198" s="32"/>
      <c r="Z1198" s="54" t="str">
        <f>IF(MID(H1198,1,4)="Item","Nil",IF(G1198="contract_cover",VLOOKUP(I1198,'svc type'!C:D,2,FALSE),VLOOKUP(G1198,'svc type'!A:D,4,FALSE)))</f>
        <v>IIPS</v>
      </c>
      <c r="AA1198" s="4" t="str">
        <f>IF(B1198="","",VLOOKUP(B1198,Sector!C:D,2,FALSE))</f>
        <v>PUB</v>
      </c>
      <c r="AB1198" s="4" t="str">
        <f t="shared" si="37"/>
        <v>wangchee.ng</v>
      </c>
      <c r="AC1198" s="4"/>
      <c r="AD1198" s="4"/>
      <c r="AE1198" s="4"/>
      <c r="AF1198" s="4"/>
      <c r="AG1198" s="4"/>
    </row>
    <row r="1199" spans="1:33" x14ac:dyDescent="0.25">
      <c r="A1199" s="57">
        <v>42257.703945451387</v>
      </c>
      <c r="B1199" s="32" t="s">
        <v>21</v>
      </c>
      <c r="C1199" s="32" t="s">
        <v>4666</v>
      </c>
      <c r="D1199" s="32" t="s">
        <v>334</v>
      </c>
      <c r="E1199" s="32" t="s">
        <v>4588</v>
      </c>
      <c r="F1199" s="32" t="s">
        <v>7234</v>
      </c>
      <c r="G1199" s="32" t="s">
        <v>367</v>
      </c>
      <c r="H1199" s="32" t="s">
        <v>366</v>
      </c>
      <c r="I1199" s="32" t="s">
        <v>2007</v>
      </c>
      <c r="J1199" s="35">
        <v>0</v>
      </c>
      <c r="K1199" s="35">
        <v>0</v>
      </c>
      <c r="L1199" s="35">
        <v>14.25</v>
      </c>
      <c r="M1199" s="35">
        <v>0</v>
      </c>
      <c r="N1199" s="32" t="s">
        <v>19</v>
      </c>
      <c r="O1199" s="32" t="s">
        <v>41</v>
      </c>
      <c r="P1199" s="32">
        <v>1</v>
      </c>
      <c r="Q1199" s="32" t="s">
        <v>7235</v>
      </c>
      <c r="R1199" s="39">
        <f t="shared" si="36"/>
        <v>1509</v>
      </c>
      <c r="S1199" s="5" t="s">
        <v>51</v>
      </c>
      <c r="T1199" s="5" t="s">
        <v>64</v>
      </c>
      <c r="U1199" s="2"/>
      <c r="V1199" s="2" t="str">
        <f>IF($J1199+$L1199=0,"nil",IF(OR($B1199="TCU-WS",$B1199=""),"non comm",IF(OR($G1199="contract_cover",$H1199="fixed price"),VLOOKUP($I1199,'[1]mapping 2015'!$A:$B,2,FALSE),VLOOKUP($G1199,'[1]mapping 2015'!$A:$B,2,FALSE))))</f>
        <v>SBM 2.1 IIPS</v>
      </c>
      <c r="W1199" s="37">
        <f>IF(OR(V1199="non comm",V1199="nil",J1199=0),0,IF(V1199="SBM 2.1 IIPS",J1199*VLOOKUP(N1199,'[2]NGP%'!$C:$D,2,FALSE),J1199*SUMIFS('[2]NGP%'!$D:$D,'[2]NGP%'!$A:$A,V1199,'[2]NGP%'!$B:$B,AA1199)))</f>
        <v>0</v>
      </c>
      <c r="X1199" s="37">
        <f>IF(OR(V1199="non comm",V1199="nil",J1199=0),0,IF(V1199="SBM 2.1 IIPS",J1199*VLOOKUP(N1199,'[2]NGP%'!$C:$E,3,FALSE),J1199*SUMIFS('[2]NGP%'!$E:$E,'[2]NGP%'!$A:$A,V1199,'[2]NGP%'!$B:$B,AA1199)))</f>
        <v>0</v>
      </c>
      <c r="Y1199" s="32"/>
      <c r="Z1199" s="54" t="str">
        <f>IF(MID(H1199,1,4)="Item","Nil",IF(G1199="contract_cover",VLOOKUP(I1199,'svc type'!C:D,2,FALSE),VLOOKUP(G1199,'svc type'!A:D,4,FALSE)))</f>
        <v>IIPS</v>
      </c>
      <c r="AA1199" s="4" t="str">
        <f>IF(B1199="","",VLOOKUP(B1199,Sector!C:D,2,FALSE))</f>
        <v>PUB</v>
      </c>
      <c r="AB1199" s="4" t="str">
        <f t="shared" si="37"/>
        <v>wangchee.ng</v>
      </c>
      <c r="AC1199" s="4"/>
      <c r="AD1199" s="4"/>
      <c r="AE1199" s="4"/>
      <c r="AF1199" s="4"/>
      <c r="AG1199" s="4"/>
    </row>
    <row r="1200" spans="1:33" x14ac:dyDescent="0.25">
      <c r="A1200" s="57">
        <v>42257.703945451387</v>
      </c>
      <c r="B1200" s="32" t="s">
        <v>21</v>
      </c>
      <c r="C1200" s="32" t="s">
        <v>4666</v>
      </c>
      <c r="D1200" s="32" t="s">
        <v>334</v>
      </c>
      <c r="E1200" s="32" t="s">
        <v>4588</v>
      </c>
      <c r="F1200" s="32" t="s">
        <v>7234</v>
      </c>
      <c r="G1200" s="32" t="s">
        <v>367</v>
      </c>
      <c r="H1200" s="32" t="s">
        <v>366</v>
      </c>
      <c r="I1200" s="32" t="s">
        <v>2007</v>
      </c>
      <c r="J1200" s="35">
        <v>0</v>
      </c>
      <c r="K1200" s="35">
        <v>0</v>
      </c>
      <c r="L1200" s="35">
        <v>14.25</v>
      </c>
      <c r="M1200" s="35">
        <v>0</v>
      </c>
      <c r="N1200" s="32" t="s">
        <v>19</v>
      </c>
      <c r="O1200" s="32" t="s">
        <v>41</v>
      </c>
      <c r="P1200" s="32">
        <v>1</v>
      </c>
      <c r="Q1200" s="32" t="s">
        <v>7235</v>
      </c>
      <c r="R1200" s="39">
        <f t="shared" si="36"/>
        <v>1509</v>
      </c>
      <c r="S1200" s="5" t="s">
        <v>51</v>
      </c>
      <c r="T1200" s="5" t="s">
        <v>64</v>
      </c>
      <c r="U1200" s="2"/>
      <c r="V1200" s="2" t="str">
        <f>IF($J1200+$L1200=0,"nil",IF(OR($B1200="TCU-WS",$B1200=""),"non comm",IF(OR($G1200="contract_cover",$H1200="fixed price"),VLOOKUP($I1200,'[1]mapping 2015'!$A:$B,2,FALSE),VLOOKUP($G1200,'[1]mapping 2015'!$A:$B,2,FALSE))))</f>
        <v>SBM 2.1 IIPS</v>
      </c>
      <c r="W1200" s="37">
        <f>IF(OR(V1200="non comm",V1200="nil",J1200=0),0,IF(V1200="SBM 2.1 IIPS",J1200*VLOOKUP(N1200,'[2]NGP%'!$C:$D,2,FALSE),J1200*SUMIFS('[2]NGP%'!$D:$D,'[2]NGP%'!$A:$A,V1200,'[2]NGP%'!$B:$B,AA1200)))</f>
        <v>0</v>
      </c>
      <c r="X1200" s="37">
        <f>IF(OR(V1200="non comm",V1200="nil",J1200=0),0,IF(V1200="SBM 2.1 IIPS",J1200*VLOOKUP(N1200,'[2]NGP%'!$C:$E,3,FALSE),J1200*SUMIFS('[2]NGP%'!$E:$E,'[2]NGP%'!$A:$A,V1200,'[2]NGP%'!$B:$B,AA1200)))</f>
        <v>0</v>
      </c>
      <c r="Y1200" s="32"/>
      <c r="Z1200" s="54" t="str">
        <f>IF(MID(H1200,1,4)="Item","Nil",IF(G1200="contract_cover",VLOOKUP(I1200,'svc type'!C:D,2,FALSE),VLOOKUP(G1200,'svc type'!A:D,4,FALSE)))</f>
        <v>IIPS</v>
      </c>
      <c r="AA1200" s="4" t="str">
        <f>IF(B1200="","",VLOOKUP(B1200,Sector!C:D,2,FALSE))</f>
        <v>PUB</v>
      </c>
      <c r="AB1200" s="4" t="str">
        <f t="shared" si="37"/>
        <v>wangchee.ng</v>
      </c>
      <c r="AC1200" s="4"/>
      <c r="AD1200" s="4"/>
      <c r="AE1200" s="4"/>
      <c r="AF1200" s="4"/>
      <c r="AG1200" s="4"/>
    </row>
    <row r="1201" spans="1:33" x14ac:dyDescent="0.25">
      <c r="A1201" s="57">
        <v>42257.705586805554</v>
      </c>
      <c r="B1201" s="32" t="s">
        <v>21</v>
      </c>
      <c r="C1201" s="32" t="s">
        <v>2092</v>
      </c>
      <c r="D1201" s="32" t="s">
        <v>334</v>
      </c>
      <c r="E1201" s="32" t="s">
        <v>5776</v>
      </c>
      <c r="F1201" s="32" t="s">
        <v>7236</v>
      </c>
      <c r="G1201" s="32" t="s">
        <v>367</v>
      </c>
      <c r="H1201" s="32" t="s">
        <v>366</v>
      </c>
      <c r="I1201" s="32" t="s">
        <v>2007</v>
      </c>
      <c r="J1201" s="35">
        <v>0</v>
      </c>
      <c r="K1201" s="35">
        <v>0</v>
      </c>
      <c r="L1201" s="35">
        <v>14.25</v>
      </c>
      <c r="M1201" s="35">
        <v>0</v>
      </c>
      <c r="N1201" s="32" t="s">
        <v>19</v>
      </c>
      <c r="O1201" s="32" t="s">
        <v>41</v>
      </c>
      <c r="P1201" s="32">
        <v>1</v>
      </c>
      <c r="Q1201" s="32" t="s">
        <v>5657</v>
      </c>
      <c r="R1201" s="39">
        <f t="shared" si="36"/>
        <v>1509</v>
      </c>
      <c r="S1201" s="5" t="s">
        <v>51</v>
      </c>
      <c r="T1201" s="5" t="s">
        <v>64</v>
      </c>
      <c r="U1201" s="2"/>
      <c r="V1201" s="2" t="str">
        <f>IF($J1201+$L1201=0,"nil",IF(OR($B1201="TCU-WS",$B1201=""),"non comm",IF(OR($G1201="contract_cover",$H1201="fixed price"),VLOOKUP($I1201,'[1]mapping 2015'!$A:$B,2,FALSE),VLOOKUP($G1201,'[1]mapping 2015'!$A:$B,2,FALSE))))</f>
        <v>SBM 2.1 IIPS</v>
      </c>
      <c r="W1201" s="37">
        <f>IF(OR(V1201="non comm",V1201="nil",J1201=0),0,IF(V1201="SBM 2.1 IIPS",J1201*VLOOKUP(N1201,'[2]NGP%'!$C:$D,2,FALSE),J1201*SUMIFS('[2]NGP%'!$D:$D,'[2]NGP%'!$A:$A,V1201,'[2]NGP%'!$B:$B,AA1201)))</f>
        <v>0</v>
      </c>
      <c r="X1201" s="37">
        <f>IF(OR(V1201="non comm",V1201="nil",J1201=0),0,IF(V1201="SBM 2.1 IIPS",J1201*VLOOKUP(N1201,'[2]NGP%'!$C:$E,3,FALSE),J1201*SUMIFS('[2]NGP%'!$E:$E,'[2]NGP%'!$A:$A,V1201,'[2]NGP%'!$B:$B,AA1201)))</f>
        <v>0</v>
      </c>
      <c r="Y1201" s="32"/>
      <c r="Z1201" s="54" t="str">
        <f>IF(MID(H1201,1,4)="Item","Nil",IF(G1201="contract_cover",VLOOKUP(I1201,'svc type'!C:D,2,FALSE),VLOOKUP(G1201,'svc type'!A:D,4,FALSE)))</f>
        <v>IIPS</v>
      </c>
      <c r="AA1201" s="4" t="str">
        <f>IF(B1201="","",VLOOKUP(B1201,Sector!C:D,2,FALSE))</f>
        <v>PUB</v>
      </c>
      <c r="AB1201" s="4" t="str">
        <f t="shared" si="37"/>
        <v>wangchee.ng</v>
      </c>
      <c r="AC1201" s="4"/>
      <c r="AD1201" s="4"/>
      <c r="AE1201" s="4"/>
      <c r="AF1201" s="4"/>
      <c r="AG1201" s="4"/>
    </row>
    <row r="1202" spans="1:33" x14ac:dyDescent="0.25">
      <c r="A1202" s="57">
        <v>42257.705905868053</v>
      </c>
      <c r="B1202" s="32" t="s">
        <v>21</v>
      </c>
      <c r="C1202" s="32" t="s">
        <v>5005</v>
      </c>
      <c r="D1202" s="32" t="s">
        <v>334</v>
      </c>
      <c r="E1202" s="32" t="s">
        <v>5913</v>
      </c>
      <c r="F1202" s="32" t="s">
        <v>7237</v>
      </c>
      <c r="G1202" s="32" t="s">
        <v>367</v>
      </c>
      <c r="H1202" s="32" t="s">
        <v>366</v>
      </c>
      <c r="I1202" s="32" t="s">
        <v>2007</v>
      </c>
      <c r="J1202" s="35">
        <v>0</v>
      </c>
      <c r="K1202" s="35">
        <v>0</v>
      </c>
      <c r="L1202" s="35">
        <v>14.25</v>
      </c>
      <c r="M1202" s="35">
        <v>0</v>
      </c>
      <c r="N1202" s="32" t="s">
        <v>19</v>
      </c>
      <c r="O1202" s="32" t="s">
        <v>41</v>
      </c>
      <c r="P1202" s="32">
        <v>1</v>
      </c>
      <c r="Q1202" s="32" t="s">
        <v>5006</v>
      </c>
      <c r="R1202" s="39">
        <f t="shared" si="36"/>
        <v>1509</v>
      </c>
      <c r="S1202" s="5" t="s">
        <v>51</v>
      </c>
      <c r="T1202" s="5" t="s">
        <v>64</v>
      </c>
      <c r="U1202" s="2"/>
      <c r="V1202" s="2" t="str">
        <f>IF($J1202+$L1202=0,"nil",IF(OR($B1202="TCU-WS",$B1202=""),"non comm",IF(OR($G1202="contract_cover",$H1202="fixed price"),VLOOKUP($I1202,'[1]mapping 2015'!$A:$B,2,FALSE),VLOOKUP($G1202,'[1]mapping 2015'!$A:$B,2,FALSE))))</f>
        <v>SBM 2.1 IIPS</v>
      </c>
      <c r="W1202" s="37">
        <f>IF(OR(V1202="non comm",V1202="nil",J1202=0),0,IF(V1202="SBM 2.1 IIPS",J1202*VLOOKUP(N1202,'[2]NGP%'!$C:$D,2,FALSE),J1202*SUMIFS('[2]NGP%'!$D:$D,'[2]NGP%'!$A:$A,V1202,'[2]NGP%'!$B:$B,AA1202)))</f>
        <v>0</v>
      </c>
      <c r="X1202" s="37">
        <f>IF(OR(V1202="non comm",V1202="nil",J1202=0),0,IF(V1202="SBM 2.1 IIPS",J1202*VLOOKUP(N1202,'[2]NGP%'!$C:$E,3,FALSE),J1202*SUMIFS('[2]NGP%'!$E:$E,'[2]NGP%'!$A:$A,V1202,'[2]NGP%'!$B:$B,AA1202)))</f>
        <v>0</v>
      </c>
      <c r="Y1202" s="32"/>
      <c r="Z1202" s="54" t="str">
        <f>IF(MID(H1202,1,4)="Item","Nil",IF(G1202="contract_cover",VLOOKUP(I1202,'svc type'!C:D,2,FALSE),VLOOKUP(G1202,'svc type'!A:D,4,FALSE)))</f>
        <v>IIPS</v>
      </c>
      <c r="AA1202" s="4" t="str">
        <f>IF(B1202="","",VLOOKUP(B1202,Sector!C:D,2,FALSE))</f>
        <v>PUB</v>
      </c>
      <c r="AB1202" s="4" t="str">
        <f t="shared" si="37"/>
        <v>wangchee.ng</v>
      </c>
      <c r="AC1202" s="4"/>
      <c r="AD1202" s="4"/>
      <c r="AE1202" s="4"/>
      <c r="AF1202" s="4"/>
      <c r="AG1202" s="4"/>
    </row>
    <row r="1203" spans="1:33" x14ac:dyDescent="0.25">
      <c r="A1203" s="57">
        <v>42257.705905868053</v>
      </c>
      <c r="B1203" s="32" t="s">
        <v>21</v>
      </c>
      <c r="C1203" s="32" t="s">
        <v>5005</v>
      </c>
      <c r="D1203" s="32" t="s">
        <v>334</v>
      </c>
      <c r="E1203" s="32" t="s">
        <v>5913</v>
      </c>
      <c r="F1203" s="32" t="s">
        <v>7237</v>
      </c>
      <c r="G1203" s="32" t="s">
        <v>367</v>
      </c>
      <c r="H1203" s="32" t="s">
        <v>366</v>
      </c>
      <c r="I1203" s="32" t="s">
        <v>2007</v>
      </c>
      <c r="J1203" s="35">
        <v>0</v>
      </c>
      <c r="K1203" s="35">
        <v>0</v>
      </c>
      <c r="L1203" s="35">
        <v>14.25</v>
      </c>
      <c r="M1203" s="35">
        <v>0</v>
      </c>
      <c r="N1203" s="32" t="s">
        <v>19</v>
      </c>
      <c r="O1203" s="32" t="s">
        <v>41</v>
      </c>
      <c r="P1203" s="32">
        <v>1</v>
      </c>
      <c r="Q1203" s="32" t="s">
        <v>5006</v>
      </c>
      <c r="R1203" s="39">
        <f t="shared" si="36"/>
        <v>1509</v>
      </c>
      <c r="S1203" s="5" t="s">
        <v>51</v>
      </c>
      <c r="T1203" s="5" t="s">
        <v>64</v>
      </c>
      <c r="U1203" s="2"/>
      <c r="V1203" s="2" t="str">
        <f>IF($J1203+$L1203=0,"nil",IF(OR($B1203="TCU-WS",$B1203=""),"non comm",IF(OR($G1203="contract_cover",$H1203="fixed price"),VLOOKUP($I1203,'[1]mapping 2015'!$A:$B,2,FALSE),VLOOKUP($G1203,'[1]mapping 2015'!$A:$B,2,FALSE))))</f>
        <v>SBM 2.1 IIPS</v>
      </c>
      <c r="W1203" s="37">
        <f>IF(OR(V1203="non comm",V1203="nil",J1203=0),0,IF(V1203="SBM 2.1 IIPS",J1203*VLOOKUP(N1203,'[2]NGP%'!$C:$D,2,FALSE),J1203*SUMIFS('[2]NGP%'!$D:$D,'[2]NGP%'!$A:$A,V1203,'[2]NGP%'!$B:$B,AA1203)))</f>
        <v>0</v>
      </c>
      <c r="X1203" s="37">
        <f>IF(OR(V1203="non comm",V1203="nil",J1203=0),0,IF(V1203="SBM 2.1 IIPS",J1203*VLOOKUP(N1203,'[2]NGP%'!$C:$E,3,FALSE),J1203*SUMIFS('[2]NGP%'!$E:$E,'[2]NGP%'!$A:$A,V1203,'[2]NGP%'!$B:$B,AA1203)))</f>
        <v>0</v>
      </c>
      <c r="Y1203" s="32"/>
      <c r="Z1203" s="54" t="str">
        <f>IF(MID(H1203,1,4)="Item","Nil",IF(G1203="contract_cover",VLOOKUP(I1203,'svc type'!C:D,2,FALSE),VLOOKUP(G1203,'svc type'!A:D,4,FALSE)))</f>
        <v>IIPS</v>
      </c>
      <c r="AA1203" s="4" t="str">
        <f>IF(B1203="","",VLOOKUP(B1203,Sector!C:D,2,FALSE))</f>
        <v>PUB</v>
      </c>
      <c r="AB1203" s="4" t="str">
        <f t="shared" si="37"/>
        <v>wangchee.ng</v>
      </c>
      <c r="AC1203" s="4"/>
      <c r="AD1203" s="4"/>
      <c r="AE1203" s="4"/>
      <c r="AF1203" s="4"/>
      <c r="AG1203" s="4"/>
    </row>
    <row r="1204" spans="1:33" x14ac:dyDescent="0.25">
      <c r="A1204" s="57">
        <v>42257.708024270833</v>
      </c>
      <c r="B1204" s="32" t="s">
        <v>21</v>
      </c>
      <c r="C1204" s="32" t="s">
        <v>2302</v>
      </c>
      <c r="D1204" s="32" t="s">
        <v>334</v>
      </c>
      <c r="E1204" s="32" t="s">
        <v>5777</v>
      </c>
      <c r="F1204" s="32" t="s">
        <v>7238</v>
      </c>
      <c r="G1204" s="32" t="s">
        <v>367</v>
      </c>
      <c r="H1204" s="32" t="s">
        <v>366</v>
      </c>
      <c r="I1204" s="32" t="s">
        <v>2007</v>
      </c>
      <c r="J1204" s="35">
        <v>0</v>
      </c>
      <c r="K1204" s="35">
        <v>0</v>
      </c>
      <c r="L1204" s="35">
        <v>14.25</v>
      </c>
      <c r="M1204" s="35">
        <v>0</v>
      </c>
      <c r="N1204" s="32" t="s">
        <v>19</v>
      </c>
      <c r="O1204" s="32" t="s">
        <v>41</v>
      </c>
      <c r="P1204" s="32">
        <v>1</v>
      </c>
      <c r="Q1204" s="32" t="s">
        <v>5655</v>
      </c>
      <c r="R1204" s="39">
        <f t="shared" si="36"/>
        <v>1509</v>
      </c>
      <c r="S1204" s="5" t="s">
        <v>51</v>
      </c>
      <c r="T1204" s="5" t="s">
        <v>64</v>
      </c>
      <c r="U1204" s="2"/>
      <c r="V1204" s="2" t="str">
        <f>IF($J1204+$L1204=0,"nil",IF(OR($B1204="TCU-WS",$B1204=""),"non comm",IF(OR($G1204="contract_cover",$H1204="fixed price"),VLOOKUP($I1204,'[1]mapping 2015'!$A:$B,2,FALSE),VLOOKUP($G1204,'[1]mapping 2015'!$A:$B,2,FALSE))))</f>
        <v>SBM 2.1 IIPS</v>
      </c>
      <c r="W1204" s="37">
        <f>IF(OR(V1204="non comm",V1204="nil",J1204=0),0,IF(V1204="SBM 2.1 IIPS",J1204*VLOOKUP(N1204,'[2]NGP%'!$C:$D,2,FALSE),J1204*SUMIFS('[2]NGP%'!$D:$D,'[2]NGP%'!$A:$A,V1204,'[2]NGP%'!$B:$B,AA1204)))</f>
        <v>0</v>
      </c>
      <c r="X1204" s="37">
        <f>IF(OR(V1204="non comm",V1204="nil",J1204=0),0,IF(V1204="SBM 2.1 IIPS",J1204*VLOOKUP(N1204,'[2]NGP%'!$C:$E,3,FALSE),J1204*SUMIFS('[2]NGP%'!$E:$E,'[2]NGP%'!$A:$A,V1204,'[2]NGP%'!$B:$B,AA1204)))</f>
        <v>0</v>
      </c>
      <c r="Y1204" s="32"/>
      <c r="Z1204" s="54" t="str">
        <f>IF(MID(H1204,1,4)="Item","Nil",IF(G1204="contract_cover",VLOOKUP(I1204,'svc type'!C:D,2,FALSE),VLOOKUP(G1204,'svc type'!A:D,4,FALSE)))</f>
        <v>IIPS</v>
      </c>
      <c r="AA1204" s="4" t="str">
        <f>IF(B1204="","",VLOOKUP(B1204,Sector!C:D,2,FALSE))</f>
        <v>PUB</v>
      </c>
      <c r="AB1204" s="4" t="str">
        <f t="shared" si="37"/>
        <v>wangchee.ng</v>
      </c>
      <c r="AC1204" s="4"/>
      <c r="AD1204" s="4"/>
      <c r="AE1204" s="4"/>
      <c r="AF1204" s="4"/>
      <c r="AG1204" s="4"/>
    </row>
    <row r="1205" spans="1:33" x14ac:dyDescent="0.25">
      <c r="A1205" s="57">
        <v>42257.708171180559</v>
      </c>
      <c r="B1205" s="32" t="s">
        <v>21</v>
      </c>
      <c r="C1205" s="32" t="s">
        <v>5130</v>
      </c>
      <c r="D1205" s="32" t="s">
        <v>334</v>
      </c>
      <c r="E1205" s="32" t="s">
        <v>5374</v>
      </c>
      <c r="F1205" s="32" t="s">
        <v>7239</v>
      </c>
      <c r="G1205" s="32" t="s">
        <v>4474</v>
      </c>
      <c r="H1205" s="32" t="s">
        <v>4475</v>
      </c>
      <c r="I1205" s="32" t="s">
        <v>2013</v>
      </c>
      <c r="J1205" s="35">
        <v>0</v>
      </c>
      <c r="K1205" s="35">
        <v>0</v>
      </c>
      <c r="L1205" s="35">
        <v>14.25</v>
      </c>
      <c r="M1205" s="35">
        <v>0</v>
      </c>
      <c r="N1205" s="32" t="s">
        <v>19</v>
      </c>
      <c r="O1205" s="32" t="s">
        <v>41</v>
      </c>
      <c r="P1205" s="32">
        <v>1</v>
      </c>
      <c r="Q1205" s="32" t="s">
        <v>5515</v>
      </c>
      <c r="R1205" s="39">
        <f t="shared" si="36"/>
        <v>1509</v>
      </c>
      <c r="S1205" s="5" t="s">
        <v>51</v>
      </c>
      <c r="T1205" s="5" t="s">
        <v>64</v>
      </c>
      <c r="U1205" s="2"/>
      <c r="V1205" s="2" t="str">
        <f>IF($J1205+$L1205=0,"nil",IF(OR($B1205="TCU-WS",$B1205=""),"non comm",IF(OR($G1205="contract_cover",$H1205="fixed price"),VLOOKUP($I1205,'[1]mapping 2015'!$A:$B,2,FALSE),VLOOKUP($G1205,'[1]mapping 2015'!$A:$B,2,FALSE))))</f>
        <v>SBM 2.1 IIPS</v>
      </c>
      <c r="W1205" s="37">
        <f>IF(OR(V1205="non comm",V1205="nil",J1205=0),0,IF(V1205="SBM 2.1 IIPS",J1205*VLOOKUP(N1205,'[2]NGP%'!$C:$D,2,FALSE),J1205*SUMIFS('[2]NGP%'!$D:$D,'[2]NGP%'!$A:$A,V1205,'[2]NGP%'!$B:$B,AA1205)))</f>
        <v>0</v>
      </c>
      <c r="X1205" s="37">
        <f>IF(OR(V1205="non comm",V1205="nil",J1205=0),0,IF(V1205="SBM 2.1 IIPS",J1205*VLOOKUP(N1205,'[2]NGP%'!$C:$E,3,FALSE),J1205*SUMIFS('[2]NGP%'!$E:$E,'[2]NGP%'!$A:$A,V1205,'[2]NGP%'!$B:$B,AA1205)))</f>
        <v>0</v>
      </c>
      <c r="Y1205" s="32"/>
      <c r="Z1205" s="54" t="str">
        <f>IF(MID(H1205,1,4)="Item","Nil",IF(G1205="contract_cover",VLOOKUP(I1205,'svc type'!C:D,2,FALSE),VLOOKUP(G1205,'svc type'!A:D,4,FALSE)))</f>
        <v>IIPS</v>
      </c>
      <c r="AA1205" s="4" t="str">
        <f>IF(B1205="","",VLOOKUP(B1205,Sector!C:D,2,FALSE))</f>
        <v>PUB</v>
      </c>
      <c r="AB1205" s="4" t="str">
        <f t="shared" si="37"/>
        <v>wangchee.ng</v>
      </c>
      <c r="AC1205" s="4"/>
      <c r="AD1205" s="4"/>
      <c r="AE1205" s="4"/>
      <c r="AF1205" s="4"/>
      <c r="AG1205" s="4"/>
    </row>
    <row r="1206" spans="1:33" x14ac:dyDescent="0.25">
      <c r="A1206" s="57">
        <v>42257.708171180559</v>
      </c>
      <c r="B1206" s="32" t="s">
        <v>21</v>
      </c>
      <c r="C1206" s="32" t="s">
        <v>5130</v>
      </c>
      <c r="D1206" s="32" t="s">
        <v>334</v>
      </c>
      <c r="E1206" s="32" t="s">
        <v>5374</v>
      </c>
      <c r="F1206" s="32" t="s">
        <v>7239</v>
      </c>
      <c r="G1206" s="32" t="s">
        <v>4474</v>
      </c>
      <c r="H1206" s="32" t="s">
        <v>4475</v>
      </c>
      <c r="I1206" s="32" t="s">
        <v>2013</v>
      </c>
      <c r="J1206" s="35">
        <v>0</v>
      </c>
      <c r="K1206" s="35">
        <v>0</v>
      </c>
      <c r="L1206" s="35">
        <v>14.25</v>
      </c>
      <c r="M1206" s="35">
        <v>0</v>
      </c>
      <c r="N1206" s="32" t="s">
        <v>19</v>
      </c>
      <c r="O1206" s="32" t="s">
        <v>41</v>
      </c>
      <c r="P1206" s="32">
        <v>1</v>
      </c>
      <c r="Q1206" s="32" t="s">
        <v>5515</v>
      </c>
      <c r="R1206" s="39">
        <f t="shared" si="36"/>
        <v>1509</v>
      </c>
      <c r="S1206" s="5" t="s">
        <v>51</v>
      </c>
      <c r="T1206" s="5" t="s">
        <v>64</v>
      </c>
      <c r="U1206" s="2"/>
      <c r="V1206" s="2" t="str">
        <f>IF($J1206+$L1206=0,"nil",IF(OR($B1206="TCU-WS",$B1206=""),"non comm",IF(OR($G1206="contract_cover",$H1206="fixed price"),VLOOKUP($I1206,'[1]mapping 2015'!$A:$B,2,FALSE),VLOOKUP($G1206,'[1]mapping 2015'!$A:$B,2,FALSE))))</f>
        <v>SBM 2.1 IIPS</v>
      </c>
      <c r="W1206" s="37">
        <f>IF(OR(V1206="non comm",V1206="nil",J1206=0),0,IF(V1206="SBM 2.1 IIPS",J1206*VLOOKUP(N1206,'[2]NGP%'!$C:$D,2,FALSE),J1206*SUMIFS('[2]NGP%'!$D:$D,'[2]NGP%'!$A:$A,V1206,'[2]NGP%'!$B:$B,AA1206)))</f>
        <v>0</v>
      </c>
      <c r="X1206" s="37">
        <f>IF(OR(V1206="non comm",V1206="nil",J1206=0),0,IF(V1206="SBM 2.1 IIPS",J1206*VLOOKUP(N1206,'[2]NGP%'!$C:$E,3,FALSE),J1206*SUMIFS('[2]NGP%'!$E:$E,'[2]NGP%'!$A:$A,V1206,'[2]NGP%'!$B:$B,AA1206)))</f>
        <v>0</v>
      </c>
      <c r="Y1206" s="32"/>
      <c r="Z1206" s="54" t="str">
        <f>IF(MID(H1206,1,4)="Item","Nil",IF(G1206="contract_cover",VLOOKUP(I1206,'svc type'!C:D,2,FALSE),VLOOKUP(G1206,'svc type'!A:D,4,FALSE)))</f>
        <v>IIPS</v>
      </c>
      <c r="AA1206" s="4" t="str">
        <f>IF(B1206="","",VLOOKUP(B1206,Sector!C:D,2,FALSE))</f>
        <v>PUB</v>
      </c>
      <c r="AB1206" s="4" t="str">
        <f t="shared" si="37"/>
        <v>wangchee.ng</v>
      </c>
      <c r="AC1206" s="4"/>
      <c r="AD1206" s="4"/>
      <c r="AE1206" s="4"/>
      <c r="AF1206" s="4"/>
      <c r="AG1206" s="4"/>
    </row>
    <row r="1207" spans="1:33" x14ac:dyDescent="0.25">
      <c r="A1207" s="57">
        <v>42257.708171180559</v>
      </c>
      <c r="B1207" s="32" t="s">
        <v>21</v>
      </c>
      <c r="C1207" s="32" t="s">
        <v>5130</v>
      </c>
      <c r="D1207" s="32" t="s">
        <v>334</v>
      </c>
      <c r="E1207" s="32" t="s">
        <v>5374</v>
      </c>
      <c r="F1207" s="32" t="s">
        <v>7239</v>
      </c>
      <c r="G1207" s="32" t="s">
        <v>4474</v>
      </c>
      <c r="H1207" s="32" t="s">
        <v>4475</v>
      </c>
      <c r="I1207" s="32" t="s">
        <v>2013</v>
      </c>
      <c r="J1207" s="35">
        <v>0</v>
      </c>
      <c r="K1207" s="35">
        <v>0</v>
      </c>
      <c r="L1207" s="35">
        <v>14.25</v>
      </c>
      <c r="M1207" s="35">
        <v>0</v>
      </c>
      <c r="N1207" s="32" t="s">
        <v>19</v>
      </c>
      <c r="O1207" s="32" t="s">
        <v>41</v>
      </c>
      <c r="P1207" s="32">
        <v>1</v>
      </c>
      <c r="Q1207" s="32" t="s">
        <v>5515</v>
      </c>
      <c r="R1207" s="39">
        <f t="shared" si="36"/>
        <v>1509</v>
      </c>
      <c r="S1207" s="5" t="s">
        <v>51</v>
      </c>
      <c r="T1207" s="5" t="s">
        <v>64</v>
      </c>
      <c r="U1207" s="2"/>
      <c r="V1207" s="2" t="str">
        <f>IF($J1207+$L1207=0,"nil",IF(OR($B1207="TCU-WS",$B1207=""),"non comm",IF(OR($G1207="contract_cover",$H1207="fixed price"),VLOOKUP($I1207,'[1]mapping 2015'!$A:$B,2,FALSE),VLOOKUP($G1207,'[1]mapping 2015'!$A:$B,2,FALSE))))</f>
        <v>SBM 2.1 IIPS</v>
      </c>
      <c r="W1207" s="37">
        <f>IF(OR(V1207="non comm",V1207="nil",J1207=0),0,IF(V1207="SBM 2.1 IIPS",J1207*VLOOKUP(N1207,'[2]NGP%'!$C:$D,2,FALSE),J1207*SUMIFS('[2]NGP%'!$D:$D,'[2]NGP%'!$A:$A,V1207,'[2]NGP%'!$B:$B,AA1207)))</f>
        <v>0</v>
      </c>
      <c r="X1207" s="37">
        <f>IF(OR(V1207="non comm",V1207="nil",J1207=0),0,IF(V1207="SBM 2.1 IIPS",J1207*VLOOKUP(N1207,'[2]NGP%'!$C:$E,3,FALSE),J1207*SUMIFS('[2]NGP%'!$E:$E,'[2]NGP%'!$A:$A,V1207,'[2]NGP%'!$B:$B,AA1207)))</f>
        <v>0</v>
      </c>
      <c r="Y1207" s="32"/>
      <c r="Z1207" s="54" t="str">
        <f>IF(MID(H1207,1,4)="Item","Nil",IF(G1207="contract_cover",VLOOKUP(I1207,'svc type'!C:D,2,FALSE),VLOOKUP(G1207,'svc type'!A:D,4,FALSE)))</f>
        <v>IIPS</v>
      </c>
      <c r="AA1207" s="4" t="str">
        <f>IF(B1207="","",VLOOKUP(B1207,Sector!C:D,2,FALSE))</f>
        <v>PUB</v>
      </c>
      <c r="AB1207" s="4" t="str">
        <f t="shared" si="37"/>
        <v>wangchee.ng</v>
      </c>
      <c r="AC1207" s="4"/>
      <c r="AD1207" s="4"/>
      <c r="AE1207" s="4"/>
      <c r="AF1207" s="4"/>
      <c r="AG1207" s="4"/>
    </row>
    <row r="1208" spans="1:33" x14ac:dyDescent="0.25">
      <c r="A1208" s="57">
        <v>42257.708171180559</v>
      </c>
      <c r="B1208" s="32" t="s">
        <v>21</v>
      </c>
      <c r="C1208" s="32" t="s">
        <v>5130</v>
      </c>
      <c r="D1208" s="32" t="s">
        <v>334</v>
      </c>
      <c r="E1208" s="32" t="s">
        <v>5374</v>
      </c>
      <c r="F1208" s="32" t="s">
        <v>7239</v>
      </c>
      <c r="G1208" s="32" t="s">
        <v>4474</v>
      </c>
      <c r="H1208" s="32" t="s">
        <v>4475</v>
      </c>
      <c r="I1208" s="32" t="s">
        <v>2013</v>
      </c>
      <c r="J1208" s="35">
        <v>0</v>
      </c>
      <c r="K1208" s="35">
        <v>0</v>
      </c>
      <c r="L1208" s="35">
        <v>14.25</v>
      </c>
      <c r="M1208" s="35">
        <v>0</v>
      </c>
      <c r="N1208" s="32" t="s">
        <v>19</v>
      </c>
      <c r="O1208" s="32" t="s">
        <v>41</v>
      </c>
      <c r="P1208" s="32">
        <v>1</v>
      </c>
      <c r="Q1208" s="32" t="s">
        <v>5515</v>
      </c>
      <c r="R1208" s="39">
        <f t="shared" si="36"/>
        <v>1509</v>
      </c>
      <c r="S1208" s="5" t="s">
        <v>51</v>
      </c>
      <c r="T1208" s="5" t="s">
        <v>64</v>
      </c>
      <c r="U1208" s="2"/>
      <c r="V1208" s="2" t="str">
        <f>IF($J1208+$L1208=0,"nil",IF(OR($B1208="TCU-WS",$B1208=""),"non comm",IF(OR($G1208="contract_cover",$H1208="fixed price"),VLOOKUP($I1208,'[1]mapping 2015'!$A:$B,2,FALSE),VLOOKUP($G1208,'[1]mapping 2015'!$A:$B,2,FALSE))))</f>
        <v>SBM 2.1 IIPS</v>
      </c>
      <c r="W1208" s="37">
        <f>IF(OR(V1208="non comm",V1208="nil",J1208=0),0,IF(V1208="SBM 2.1 IIPS",J1208*VLOOKUP(N1208,'[2]NGP%'!$C:$D,2,FALSE),J1208*SUMIFS('[2]NGP%'!$D:$D,'[2]NGP%'!$A:$A,V1208,'[2]NGP%'!$B:$B,AA1208)))</f>
        <v>0</v>
      </c>
      <c r="X1208" s="37">
        <f>IF(OR(V1208="non comm",V1208="nil",J1208=0),0,IF(V1208="SBM 2.1 IIPS",J1208*VLOOKUP(N1208,'[2]NGP%'!$C:$E,3,FALSE),J1208*SUMIFS('[2]NGP%'!$E:$E,'[2]NGP%'!$A:$A,V1208,'[2]NGP%'!$B:$B,AA1208)))</f>
        <v>0</v>
      </c>
      <c r="Y1208" s="32"/>
      <c r="Z1208" s="54" t="str">
        <f>IF(MID(H1208,1,4)="Item","Nil",IF(G1208="contract_cover",VLOOKUP(I1208,'svc type'!C:D,2,FALSE),VLOOKUP(G1208,'svc type'!A:D,4,FALSE)))</f>
        <v>IIPS</v>
      </c>
      <c r="AA1208" s="4" t="str">
        <f>IF(B1208="","",VLOOKUP(B1208,Sector!C:D,2,FALSE))</f>
        <v>PUB</v>
      </c>
      <c r="AB1208" s="4" t="str">
        <f t="shared" si="37"/>
        <v>wangchee.ng</v>
      </c>
      <c r="AC1208" s="4"/>
      <c r="AD1208" s="4"/>
      <c r="AE1208" s="4"/>
      <c r="AF1208" s="4"/>
      <c r="AG1208" s="4"/>
    </row>
    <row r="1209" spans="1:33" x14ac:dyDescent="0.25">
      <c r="A1209" s="57">
        <v>42257.709294756947</v>
      </c>
      <c r="B1209" s="32" t="s">
        <v>21</v>
      </c>
      <c r="C1209" s="32" t="s">
        <v>2341</v>
      </c>
      <c r="D1209" s="32" t="s">
        <v>334</v>
      </c>
      <c r="E1209" s="32" t="s">
        <v>5778</v>
      </c>
      <c r="F1209" s="32" t="s">
        <v>7240</v>
      </c>
      <c r="G1209" s="32" t="s">
        <v>367</v>
      </c>
      <c r="H1209" s="32" t="s">
        <v>366</v>
      </c>
      <c r="I1209" s="32" t="s">
        <v>2007</v>
      </c>
      <c r="J1209" s="35">
        <v>0</v>
      </c>
      <c r="K1209" s="35">
        <v>0</v>
      </c>
      <c r="L1209" s="35">
        <v>14.25</v>
      </c>
      <c r="M1209" s="35">
        <v>0</v>
      </c>
      <c r="N1209" s="32" t="s">
        <v>19</v>
      </c>
      <c r="O1209" s="32" t="s">
        <v>41</v>
      </c>
      <c r="P1209" s="32">
        <v>1</v>
      </c>
      <c r="Q1209" s="32" t="s">
        <v>5667</v>
      </c>
      <c r="R1209" s="39">
        <f t="shared" si="36"/>
        <v>1509</v>
      </c>
      <c r="S1209" s="5" t="s">
        <v>51</v>
      </c>
      <c r="T1209" s="5" t="s">
        <v>64</v>
      </c>
      <c r="U1209" s="2"/>
      <c r="V1209" s="2" t="str">
        <f>IF($J1209+$L1209=0,"nil",IF(OR($B1209="TCU-WS",$B1209=""),"non comm",IF(OR($G1209="contract_cover",$H1209="fixed price"),VLOOKUP($I1209,'[1]mapping 2015'!$A:$B,2,FALSE),VLOOKUP($G1209,'[1]mapping 2015'!$A:$B,2,FALSE))))</f>
        <v>SBM 2.1 IIPS</v>
      </c>
      <c r="W1209" s="37">
        <f>IF(OR(V1209="non comm",V1209="nil",J1209=0),0,IF(V1209="SBM 2.1 IIPS",J1209*VLOOKUP(N1209,'[2]NGP%'!$C:$D,2,FALSE),J1209*SUMIFS('[2]NGP%'!$D:$D,'[2]NGP%'!$A:$A,V1209,'[2]NGP%'!$B:$B,AA1209)))</f>
        <v>0</v>
      </c>
      <c r="X1209" s="37">
        <f>IF(OR(V1209="non comm",V1209="nil",J1209=0),0,IF(V1209="SBM 2.1 IIPS",J1209*VLOOKUP(N1209,'[2]NGP%'!$C:$E,3,FALSE),J1209*SUMIFS('[2]NGP%'!$E:$E,'[2]NGP%'!$A:$A,V1209,'[2]NGP%'!$B:$B,AA1209)))</f>
        <v>0</v>
      </c>
      <c r="Y1209" s="32"/>
      <c r="Z1209" s="54" t="str">
        <f>IF(MID(H1209,1,4)="Item","Nil",IF(G1209="contract_cover",VLOOKUP(I1209,'svc type'!C:D,2,FALSE),VLOOKUP(G1209,'svc type'!A:D,4,FALSE)))</f>
        <v>IIPS</v>
      </c>
      <c r="AA1209" s="4" t="str">
        <f>IF(B1209="","",VLOOKUP(B1209,Sector!C:D,2,FALSE))</f>
        <v>PUB</v>
      </c>
      <c r="AB1209" s="4" t="str">
        <f t="shared" si="37"/>
        <v>wangchee.ng</v>
      </c>
      <c r="AC1209" s="4"/>
      <c r="AD1209" s="4"/>
      <c r="AE1209" s="4"/>
      <c r="AF1209" s="4"/>
      <c r="AG1209" s="4"/>
    </row>
    <row r="1210" spans="1:33" x14ac:dyDescent="0.25">
      <c r="A1210" s="57">
        <v>42257.7097818287</v>
      </c>
      <c r="B1210" s="32" t="s">
        <v>70</v>
      </c>
      <c r="C1210" s="32" t="s">
        <v>819</v>
      </c>
      <c r="D1210" s="32" t="s">
        <v>334</v>
      </c>
      <c r="E1210" s="32" t="s">
        <v>5283</v>
      </c>
      <c r="F1210" s="32" t="s">
        <v>7241</v>
      </c>
      <c r="G1210" s="32" t="s">
        <v>4474</v>
      </c>
      <c r="H1210" s="32" t="s">
        <v>4475</v>
      </c>
      <c r="I1210" s="32" t="s">
        <v>2013</v>
      </c>
      <c r="J1210" s="35">
        <v>0</v>
      </c>
      <c r="K1210" s="35">
        <v>0</v>
      </c>
      <c r="L1210" s="35">
        <v>14.25</v>
      </c>
      <c r="M1210" s="35">
        <v>0</v>
      </c>
      <c r="N1210" s="32" t="s">
        <v>19</v>
      </c>
      <c r="O1210" s="32" t="s">
        <v>41</v>
      </c>
      <c r="P1210" s="32">
        <v>1</v>
      </c>
      <c r="Q1210" s="32" t="s">
        <v>7242</v>
      </c>
      <c r="R1210" s="39">
        <f t="shared" si="36"/>
        <v>1509</v>
      </c>
      <c r="S1210" s="5" t="s">
        <v>51</v>
      </c>
      <c r="T1210" s="5" t="s">
        <v>64</v>
      </c>
      <c r="U1210" s="2"/>
      <c r="V1210" s="2" t="str">
        <f>IF($J1210+$L1210=0,"nil",IF(OR($B1210="TCU-WS",$B1210=""),"non comm",IF(OR($G1210="contract_cover",$H1210="fixed price"),VLOOKUP($I1210,'[1]mapping 2015'!$A:$B,2,FALSE),VLOOKUP($G1210,'[1]mapping 2015'!$A:$B,2,FALSE))))</f>
        <v>SBM 2.1 IIPS</v>
      </c>
      <c r="W1210" s="37">
        <f>IF(OR(V1210="non comm",V1210="nil",J1210=0),0,IF(V1210="SBM 2.1 IIPS",J1210*VLOOKUP(N1210,'[2]NGP%'!$C:$D,2,FALSE),J1210*SUMIFS('[2]NGP%'!$D:$D,'[2]NGP%'!$A:$A,V1210,'[2]NGP%'!$B:$B,AA1210)))</f>
        <v>0</v>
      </c>
      <c r="X1210" s="37">
        <f>IF(OR(V1210="non comm",V1210="nil",J1210=0),0,IF(V1210="SBM 2.1 IIPS",J1210*VLOOKUP(N1210,'[2]NGP%'!$C:$E,3,FALSE),J1210*SUMIFS('[2]NGP%'!$E:$E,'[2]NGP%'!$A:$A,V1210,'[2]NGP%'!$B:$B,AA1210)))</f>
        <v>0</v>
      </c>
      <c r="Y1210" s="32"/>
      <c r="Z1210" s="54" t="str">
        <f>IF(MID(H1210,1,4)="Item","Nil",IF(G1210="contract_cover",VLOOKUP(I1210,'svc type'!C:D,2,FALSE),VLOOKUP(G1210,'svc type'!A:D,4,FALSE)))</f>
        <v>IIPS</v>
      </c>
      <c r="AA1210" s="4" t="str">
        <f>IF(B1210="","",VLOOKUP(B1210,Sector!C:D,2,FALSE))</f>
        <v>PUB</v>
      </c>
      <c r="AB1210" s="4" t="str">
        <f t="shared" si="37"/>
        <v>jaime.wong</v>
      </c>
      <c r="AC1210" s="4"/>
      <c r="AD1210" s="4"/>
      <c r="AE1210" s="4"/>
      <c r="AF1210" s="4"/>
      <c r="AG1210" s="4"/>
    </row>
    <row r="1211" spans="1:33" x14ac:dyDescent="0.25">
      <c r="A1211" s="57">
        <v>42257.710721493058</v>
      </c>
      <c r="B1211" s="32" t="s">
        <v>21</v>
      </c>
      <c r="C1211" s="32" t="s">
        <v>2341</v>
      </c>
      <c r="D1211" s="32" t="s">
        <v>334</v>
      </c>
      <c r="E1211" s="32" t="s">
        <v>5779</v>
      </c>
      <c r="F1211" s="32" t="s">
        <v>7243</v>
      </c>
      <c r="G1211" s="32" t="s">
        <v>367</v>
      </c>
      <c r="H1211" s="32" t="s">
        <v>366</v>
      </c>
      <c r="I1211" s="32" t="s">
        <v>2007</v>
      </c>
      <c r="J1211" s="35">
        <v>0</v>
      </c>
      <c r="K1211" s="35">
        <v>0</v>
      </c>
      <c r="L1211" s="35">
        <v>14.25</v>
      </c>
      <c r="M1211" s="35">
        <v>0</v>
      </c>
      <c r="N1211" s="32" t="s">
        <v>19</v>
      </c>
      <c r="O1211" s="32" t="s">
        <v>41</v>
      </c>
      <c r="P1211" s="32">
        <v>1</v>
      </c>
      <c r="Q1211" s="32" t="s">
        <v>5672</v>
      </c>
      <c r="R1211" s="39">
        <f t="shared" si="36"/>
        <v>1509</v>
      </c>
      <c r="S1211" s="5" t="s">
        <v>51</v>
      </c>
      <c r="T1211" s="5" t="s">
        <v>64</v>
      </c>
      <c r="U1211" s="2"/>
      <c r="V1211" s="2" t="str">
        <f>IF($J1211+$L1211=0,"nil",IF(OR($B1211="TCU-WS",$B1211=""),"non comm",IF(OR($G1211="contract_cover",$H1211="fixed price"),VLOOKUP($I1211,'[1]mapping 2015'!$A:$B,2,FALSE),VLOOKUP($G1211,'[1]mapping 2015'!$A:$B,2,FALSE))))</f>
        <v>SBM 2.1 IIPS</v>
      </c>
      <c r="W1211" s="37">
        <f>IF(OR(V1211="non comm",V1211="nil",J1211=0),0,IF(V1211="SBM 2.1 IIPS",J1211*VLOOKUP(N1211,'[2]NGP%'!$C:$D,2,FALSE),J1211*SUMIFS('[2]NGP%'!$D:$D,'[2]NGP%'!$A:$A,V1211,'[2]NGP%'!$B:$B,AA1211)))</f>
        <v>0</v>
      </c>
      <c r="X1211" s="37">
        <f>IF(OR(V1211="non comm",V1211="nil",J1211=0),0,IF(V1211="SBM 2.1 IIPS",J1211*VLOOKUP(N1211,'[2]NGP%'!$C:$E,3,FALSE),J1211*SUMIFS('[2]NGP%'!$E:$E,'[2]NGP%'!$A:$A,V1211,'[2]NGP%'!$B:$B,AA1211)))</f>
        <v>0</v>
      </c>
      <c r="Y1211" s="32"/>
      <c r="Z1211" s="54" t="str">
        <f>IF(MID(H1211,1,4)="Item","Nil",IF(G1211="contract_cover",VLOOKUP(I1211,'svc type'!C:D,2,FALSE),VLOOKUP(G1211,'svc type'!A:D,4,FALSE)))</f>
        <v>IIPS</v>
      </c>
      <c r="AA1211" s="4" t="str">
        <f>IF(B1211="","",VLOOKUP(B1211,Sector!C:D,2,FALSE))</f>
        <v>PUB</v>
      </c>
      <c r="AB1211" s="4" t="str">
        <f t="shared" si="37"/>
        <v>wangchee.ng</v>
      </c>
      <c r="AC1211" s="4"/>
      <c r="AD1211" s="4"/>
      <c r="AE1211" s="4"/>
      <c r="AF1211" s="4"/>
      <c r="AG1211" s="4"/>
    </row>
    <row r="1212" spans="1:33" x14ac:dyDescent="0.25">
      <c r="A1212" s="57">
        <v>42257.712361226855</v>
      </c>
      <c r="B1212" s="32" t="s">
        <v>4333</v>
      </c>
      <c r="C1212" s="32" t="s">
        <v>2475</v>
      </c>
      <c r="D1212" s="32" t="s">
        <v>334</v>
      </c>
      <c r="E1212" s="32" t="s">
        <v>7244</v>
      </c>
      <c r="F1212" s="32" t="s">
        <v>7245</v>
      </c>
      <c r="G1212" s="32" t="s">
        <v>4474</v>
      </c>
      <c r="H1212" s="32" t="s">
        <v>4475</v>
      </c>
      <c r="I1212" s="32" t="s">
        <v>2013</v>
      </c>
      <c r="J1212" s="35">
        <v>0</v>
      </c>
      <c r="K1212" s="35">
        <v>0</v>
      </c>
      <c r="L1212" s="35">
        <v>14.25</v>
      </c>
      <c r="M1212" s="35">
        <v>0</v>
      </c>
      <c r="N1212" s="32" t="s">
        <v>19</v>
      </c>
      <c r="O1212" s="32" t="s">
        <v>41</v>
      </c>
      <c r="P1212" s="32">
        <v>1</v>
      </c>
      <c r="Q1212" s="32" t="s">
        <v>7246</v>
      </c>
      <c r="R1212" s="39">
        <f t="shared" si="36"/>
        <v>1509</v>
      </c>
      <c r="S1212" s="5" t="s">
        <v>51</v>
      </c>
      <c r="T1212" s="5" t="s">
        <v>64</v>
      </c>
      <c r="U1212" s="2"/>
      <c r="V1212" s="2" t="str">
        <f>IF($J1212+$L1212=0,"nil",IF(OR($B1212="TCU-WS",$B1212=""),"non comm",IF(OR($G1212="contract_cover",$H1212="fixed price"),VLOOKUP($I1212,'[1]mapping 2015'!$A:$B,2,FALSE),VLOOKUP($G1212,'[1]mapping 2015'!$A:$B,2,FALSE))))</f>
        <v>SBM 2.1 IIPS</v>
      </c>
      <c r="W1212" s="37">
        <f>IF(OR(V1212="non comm",V1212="nil",J1212=0),0,IF(V1212="SBM 2.1 IIPS",J1212*VLOOKUP(N1212,'[2]NGP%'!$C:$D,2,FALSE),J1212*SUMIFS('[2]NGP%'!$D:$D,'[2]NGP%'!$A:$A,V1212,'[2]NGP%'!$B:$B,AA1212)))</f>
        <v>0</v>
      </c>
      <c r="X1212" s="37">
        <f>IF(OR(V1212="non comm",V1212="nil",J1212=0),0,IF(V1212="SBM 2.1 IIPS",J1212*VLOOKUP(N1212,'[2]NGP%'!$C:$E,3,FALSE),J1212*SUMIFS('[2]NGP%'!$E:$E,'[2]NGP%'!$A:$A,V1212,'[2]NGP%'!$B:$B,AA1212)))</f>
        <v>0</v>
      </c>
      <c r="Y1212" s="32"/>
      <c r="Z1212" s="54" t="str">
        <f>IF(MID(H1212,1,4)="Item","Nil",IF(G1212="contract_cover",VLOOKUP(I1212,'svc type'!C:D,2,FALSE),VLOOKUP(G1212,'svc type'!A:D,4,FALSE)))</f>
        <v>IIPS</v>
      </c>
      <c r="AA1212" s="4" t="str">
        <f>IF(B1212="","",VLOOKUP(B1212,Sector!C:D,2,FALSE))</f>
        <v>PUB</v>
      </c>
      <c r="AB1212" s="4" t="str">
        <f t="shared" si="37"/>
        <v>ronnie.lim</v>
      </c>
      <c r="AC1212" s="4"/>
      <c r="AD1212" s="4"/>
      <c r="AE1212" s="4"/>
      <c r="AF1212" s="4"/>
      <c r="AG1212" s="4"/>
    </row>
    <row r="1213" spans="1:33" x14ac:dyDescent="0.25">
      <c r="A1213" s="57">
        <v>42257.712541747685</v>
      </c>
      <c r="B1213" s="32" t="s">
        <v>70</v>
      </c>
      <c r="C1213" s="32" t="s">
        <v>5402</v>
      </c>
      <c r="D1213" s="32" t="s">
        <v>334</v>
      </c>
      <c r="E1213" s="32" t="s">
        <v>5375</v>
      </c>
      <c r="F1213" s="32" t="s">
        <v>7247</v>
      </c>
      <c r="G1213" s="32" t="s">
        <v>367</v>
      </c>
      <c r="H1213" s="32" t="s">
        <v>366</v>
      </c>
      <c r="I1213" s="32" t="s">
        <v>2007</v>
      </c>
      <c r="J1213" s="35">
        <v>0</v>
      </c>
      <c r="K1213" s="35">
        <v>0</v>
      </c>
      <c r="L1213" s="35">
        <v>14.25</v>
      </c>
      <c r="M1213" s="35">
        <v>0</v>
      </c>
      <c r="N1213" s="32" t="s">
        <v>19</v>
      </c>
      <c r="O1213" s="32" t="s">
        <v>41</v>
      </c>
      <c r="P1213" s="32">
        <v>1</v>
      </c>
      <c r="Q1213" s="32" t="s">
        <v>5403</v>
      </c>
      <c r="R1213" s="39">
        <f t="shared" si="36"/>
        <v>1509</v>
      </c>
      <c r="S1213" s="5" t="s">
        <v>51</v>
      </c>
      <c r="T1213" s="5" t="s">
        <v>64</v>
      </c>
      <c r="U1213" s="2"/>
      <c r="V1213" s="2" t="str">
        <f>IF($J1213+$L1213=0,"nil",IF(OR($B1213="TCU-WS",$B1213=""),"non comm",IF(OR($G1213="contract_cover",$H1213="fixed price"),VLOOKUP($I1213,'[1]mapping 2015'!$A:$B,2,FALSE),VLOOKUP($G1213,'[1]mapping 2015'!$A:$B,2,FALSE))))</f>
        <v>SBM 2.1 IIPS</v>
      </c>
      <c r="W1213" s="37">
        <f>IF(OR(V1213="non comm",V1213="nil",J1213=0),0,IF(V1213="SBM 2.1 IIPS",J1213*VLOOKUP(N1213,'[2]NGP%'!$C:$D,2,FALSE),J1213*SUMIFS('[2]NGP%'!$D:$D,'[2]NGP%'!$A:$A,V1213,'[2]NGP%'!$B:$B,AA1213)))</f>
        <v>0</v>
      </c>
      <c r="X1213" s="37">
        <f>IF(OR(V1213="non comm",V1213="nil",J1213=0),0,IF(V1213="SBM 2.1 IIPS",J1213*VLOOKUP(N1213,'[2]NGP%'!$C:$E,3,FALSE),J1213*SUMIFS('[2]NGP%'!$E:$E,'[2]NGP%'!$A:$A,V1213,'[2]NGP%'!$B:$B,AA1213)))</f>
        <v>0</v>
      </c>
      <c r="Y1213" s="32"/>
      <c r="Z1213" s="54" t="str">
        <f>IF(MID(H1213,1,4)="Item","Nil",IF(G1213="contract_cover",VLOOKUP(I1213,'svc type'!C:D,2,FALSE),VLOOKUP(G1213,'svc type'!A:D,4,FALSE)))</f>
        <v>IIPS</v>
      </c>
      <c r="AA1213" s="4" t="str">
        <f>IF(B1213="","",VLOOKUP(B1213,Sector!C:D,2,FALSE))</f>
        <v>PUB</v>
      </c>
      <c r="AB1213" s="4" t="str">
        <f t="shared" si="37"/>
        <v>jaime.wong</v>
      </c>
      <c r="AC1213" s="4"/>
      <c r="AD1213" s="4"/>
      <c r="AE1213" s="4"/>
      <c r="AF1213" s="4"/>
      <c r="AG1213" s="4"/>
    </row>
    <row r="1214" spans="1:33" x14ac:dyDescent="0.25">
      <c r="A1214" s="57">
        <v>42257.713767511574</v>
      </c>
      <c r="B1214" s="32" t="s">
        <v>21</v>
      </c>
      <c r="C1214" s="32" t="s">
        <v>2341</v>
      </c>
      <c r="D1214" s="32" t="s">
        <v>334</v>
      </c>
      <c r="E1214" s="32" t="s">
        <v>5874</v>
      </c>
      <c r="F1214" s="32" t="s">
        <v>7248</v>
      </c>
      <c r="G1214" s="32" t="s">
        <v>367</v>
      </c>
      <c r="H1214" s="32" t="s">
        <v>366</v>
      </c>
      <c r="I1214" s="32" t="s">
        <v>2007</v>
      </c>
      <c r="J1214" s="35">
        <v>0</v>
      </c>
      <c r="K1214" s="35">
        <v>0</v>
      </c>
      <c r="L1214" s="35">
        <v>14.25</v>
      </c>
      <c r="M1214" s="35">
        <v>0</v>
      </c>
      <c r="N1214" s="32" t="s">
        <v>19</v>
      </c>
      <c r="O1214" s="32" t="s">
        <v>41</v>
      </c>
      <c r="P1214" s="32">
        <v>1</v>
      </c>
      <c r="Q1214" s="32" t="s">
        <v>7249</v>
      </c>
      <c r="R1214" s="39">
        <f t="shared" si="36"/>
        <v>1509</v>
      </c>
      <c r="S1214" s="5" t="s">
        <v>51</v>
      </c>
      <c r="T1214" s="5" t="s">
        <v>64</v>
      </c>
      <c r="U1214" s="2"/>
      <c r="V1214" s="2" t="str">
        <f>IF($J1214+$L1214=0,"nil",IF(OR($B1214="TCU-WS",$B1214=""),"non comm",IF(OR($G1214="contract_cover",$H1214="fixed price"),VLOOKUP($I1214,'[1]mapping 2015'!$A:$B,2,FALSE),VLOOKUP($G1214,'[1]mapping 2015'!$A:$B,2,FALSE))))</f>
        <v>SBM 2.1 IIPS</v>
      </c>
      <c r="W1214" s="37">
        <f>IF(OR(V1214="non comm",V1214="nil",J1214=0),0,IF(V1214="SBM 2.1 IIPS",J1214*VLOOKUP(N1214,'[2]NGP%'!$C:$D,2,FALSE),J1214*SUMIFS('[2]NGP%'!$D:$D,'[2]NGP%'!$A:$A,V1214,'[2]NGP%'!$B:$B,AA1214)))</f>
        <v>0</v>
      </c>
      <c r="X1214" s="37">
        <f>IF(OR(V1214="non comm",V1214="nil",J1214=0),0,IF(V1214="SBM 2.1 IIPS",J1214*VLOOKUP(N1214,'[2]NGP%'!$C:$E,3,FALSE),J1214*SUMIFS('[2]NGP%'!$E:$E,'[2]NGP%'!$A:$A,V1214,'[2]NGP%'!$B:$B,AA1214)))</f>
        <v>0</v>
      </c>
      <c r="Y1214" s="32"/>
      <c r="Z1214" s="54" t="str">
        <f>IF(MID(H1214,1,4)="Item","Nil",IF(G1214="contract_cover",VLOOKUP(I1214,'svc type'!C:D,2,FALSE),VLOOKUP(G1214,'svc type'!A:D,4,FALSE)))</f>
        <v>IIPS</v>
      </c>
      <c r="AA1214" s="4" t="str">
        <f>IF(B1214="","",VLOOKUP(B1214,Sector!C:D,2,FALSE))</f>
        <v>PUB</v>
      </c>
      <c r="AB1214" s="4" t="str">
        <f t="shared" si="37"/>
        <v>wangchee.ng</v>
      </c>
      <c r="AC1214" s="4"/>
      <c r="AD1214" s="4"/>
      <c r="AE1214" s="4"/>
      <c r="AF1214" s="4"/>
      <c r="AG1214" s="4"/>
    </row>
    <row r="1215" spans="1:33" x14ac:dyDescent="0.25">
      <c r="A1215" s="57">
        <v>42257.713930324077</v>
      </c>
      <c r="B1215" s="32" t="s">
        <v>4333</v>
      </c>
      <c r="C1215" s="32" t="s">
        <v>2475</v>
      </c>
      <c r="D1215" s="32" t="s">
        <v>334</v>
      </c>
      <c r="E1215" s="32" t="s">
        <v>7250</v>
      </c>
      <c r="F1215" s="32" t="s">
        <v>7251</v>
      </c>
      <c r="G1215" s="32" t="s">
        <v>25</v>
      </c>
      <c r="H1215" s="32" t="s">
        <v>26</v>
      </c>
      <c r="I1215" s="32" t="s">
        <v>2006</v>
      </c>
      <c r="J1215" s="35">
        <v>0</v>
      </c>
      <c r="K1215" s="35">
        <v>0</v>
      </c>
      <c r="L1215" s="35">
        <v>14.25</v>
      </c>
      <c r="M1215" s="35">
        <v>0</v>
      </c>
      <c r="N1215" s="32" t="s">
        <v>19</v>
      </c>
      <c r="O1215" s="32" t="s">
        <v>41</v>
      </c>
      <c r="P1215" s="32">
        <v>1</v>
      </c>
      <c r="Q1215" s="32" t="s">
        <v>7252</v>
      </c>
      <c r="R1215" s="39">
        <f t="shared" si="36"/>
        <v>1509</v>
      </c>
      <c r="S1215" s="5" t="s">
        <v>51</v>
      </c>
      <c r="T1215" s="5" t="s">
        <v>64</v>
      </c>
      <c r="U1215" s="2"/>
      <c r="V1215" s="2" t="str">
        <f>IF($J1215+$L1215=0,"nil",IF(OR($B1215="TCU-WS",$B1215=""),"non comm",IF(OR($G1215="contract_cover",$H1215="fixed price"),VLOOKUP($I1215,'[1]mapping 2015'!$A:$B,2,FALSE),VLOOKUP($G1215,'[1]mapping 2015'!$A:$B,2,FALSE))))</f>
        <v>SBM 2.1 IIPS</v>
      </c>
      <c r="W1215" s="37">
        <f>IF(OR(V1215="non comm",V1215="nil",J1215=0),0,IF(V1215="SBM 2.1 IIPS",J1215*VLOOKUP(N1215,'[2]NGP%'!$C:$D,2,FALSE),J1215*SUMIFS('[2]NGP%'!$D:$D,'[2]NGP%'!$A:$A,V1215,'[2]NGP%'!$B:$B,AA1215)))</f>
        <v>0</v>
      </c>
      <c r="X1215" s="37">
        <f>IF(OR(V1215="non comm",V1215="nil",J1215=0),0,IF(V1215="SBM 2.1 IIPS",J1215*VLOOKUP(N1215,'[2]NGP%'!$C:$E,3,FALSE),J1215*SUMIFS('[2]NGP%'!$E:$E,'[2]NGP%'!$A:$A,V1215,'[2]NGP%'!$B:$B,AA1215)))</f>
        <v>0</v>
      </c>
      <c r="Y1215" s="32"/>
      <c r="Z1215" s="54" t="str">
        <f>IF(MID(H1215,1,4)="Item","Nil",IF(G1215="contract_cover",VLOOKUP(I1215,'svc type'!C:D,2,FALSE),VLOOKUP(G1215,'svc type'!A:D,4,FALSE)))</f>
        <v>IIPS</v>
      </c>
      <c r="AA1215" s="4" t="str">
        <f>IF(B1215="","",VLOOKUP(B1215,Sector!C:D,2,FALSE))</f>
        <v>PUB</v>
      </c>
      <c r="AB1215" s="4" t="str">
        <f t="shared" si="37"/>
        <v>ronnie.lim</v>
      </c>
      <c r="AC1215" s="4"/>
      <c r="AD1215" s="4"/>
      <c r="AE1215" s="4"/>
      <c r="AF1215" s="4"/>
      <c r="AG1215" s="4"/>
    </row>
    <row r="1216" spans="1:33" x14ac:dyDescent="0.25">
      <c r="A1216" s="57">
        <v>42257.713930324077</v>
      </c>
      <c r="B1216" s="32" t="s">
        <v>4333</v>
      </c>
      <c r="C1216" s="32" t="s">
        <v>2475</v>
      </c>
      <c r="D1216" s="32" t="s">
        <v>334</v>
      </c>
      <c r="E1216" s="32" t="s">
        <v>7250</v>
      </c>
      <c r="F1216" s="32" t="s">
        <v>7251</v>
      </c>
      <c r="G1216" s="32" t="s">
        <v>367</v>
      </c>
      <c r="H1216" s="32" t="s">
        <v>366</v>
      </c>
      <c r="I1216" s="32" t="s">
        <v>2006</v>
      </c>
      <c r="J1216" s="35">
        <v>0</v>
      </c>
      <c r="K1216" s="35">
        <v>0</v>
      </c>
      <c r="L1216" s="35">
        <v>14.25</v>
      </c>
      <c r="M1216" s="35">
        <v>0</v>
      </c>
      <c r="N1216" s="32" t="s">
        <v>19</v>
      </c>
      <c r="O1216" s="32" t="s">
        <v>41</v>
      </c>
      <c r="P1216" s="32">
        <v>1</v>
      </c>
      <c r="Q1216" s="32" t="s">
        <v>7252</v>
      </c>
      <c r="R1216" s="39">
        <f t="shared" si="36"/>
        <v>1509</v>
      </c>
      <c r="S1216" s="5" t="s">
        <v>51</v>
      </c>
      <c r="T1216" s="5" t="s">
        <v>64</v>
      </c>
      <c r="U1216" s="2"/>
      <c r="V1216" s="2" t="str">
        <f>IF($J1216+$L1216=0,"nil",IF(OR($B1216="TCU-WS",$B1216=""),"non comm",IF(OR($G1216="contract_cover",$H1216="fixed price"),VLOOKUP($I1216,'[1]mapping 2015'!$A:$B,2,FALSE),VLOOKUP($G1216,'[1]mapping 2015'!$A:$B,2,FALSE))))</f>
        <v>SBM 2.1 IIPS</v>
      </c>
      <c r="W1216" s="37">
        <f>IF(OR(V1216="non comm",V1216="nil",J1216=0),0,IF(V1216="SBM 2.1 IIPS",J1216*VLOOKUP(N1216,'[2]NGP%'!$C:$D,2,FALSE),J1216*SUMIFS('[2]NGP%'!$D:$D,'[2]NGP%'!$A:$A,V1216,'[2]NGP%'!$B:$B,AA1216)))</f>
        <v>0</v>
      </c>
      <c r="X1216" s="37">
        <f>IF(OR(V1216="non comm",V1216="nil",J1216=0),0,IF(V1216="SBM 2.1 IIPS",J1216*VLOOKUP(N1216,'[2]NGP%'!$C:$E,3,FALSE),J1216*SUMIFS('[2]NGP%'!$E:$E,'[2]NGP%'!$A:$A,V1216,'[2]NGP%'!$B:$B,AA1216)))</f>
        <v>0</v>
      </c>
      <c r="Y1216" s="32"/>
      <c r="Z1216" s="54" t="str">
        <f>IF(MID(H1216,1,4)="Item","Nil",IF(G1216="contract_cover",VLOOKUP(I1216,'svc type'!C:D,2,FALSE),VLOOKUP(G1216,'svc type'!A:D,4,FALSE)))</f>
        <v>IIPS</v>
      </c>
      <c r="AA1216" s="4" t="str">
        <f>IF(B1216="","",VLOOKUP(B1216,Sector!C:D,2,FALSE))</f>
        <v>PUB</v>
      </c>
      <c r="AB1216" s="4" t="str">
        <f t="shared" si="37"/>
        <v>ronnie.lim</v>
      </c>
      <c r="AC1216" s="4"/>
      <c r="AD1216" s="4"/>
      <c r="AE1216" s="4"/>
      <c r="AF1216" s="4"/>
      <c r="AG1216" s="4"/>
    </row>
    <row r="1217" spans="1:33" x14ac:dyDescent="0.25">
      <c r="A1217" s="57">
        <v>42257.715495520832</v>
      </c>
      <c r="B1217" s="32" t="s">
        <v>4333</v>
      </c>
      <c r="C1217" s="32" t="s">
        <v>5395</v>
      </c>
      <c r="D1217" s="32" t="s">
        <v>334</v>
      </c>
      <c r="E1217" s="32" t="s">
        <v>7253</v>
      </c>
      <c r="F1217" s="32" t="s">
        <v>7254</v>
      </c>
      <c r="G1217" s="32" t="s">
        <v>25</v>
      </c>
      <c r="H1217" s="32" t="s">
        <v>26</v>
      </c>
      <c r="I1217" s="32" t="s">
        <v>2006</v>
      </c>
      <c r="J1217" s="35">
        <v>0</v>
      </c>
      <c r="K1217" s="35">
        <v>0</v>
      </c>
      <c r="L1217" s="35">
        <v>14.25</v>
      </c>
      <c r="M1217" s="35">
        <v>0</v>
      </c>
      <c r="N1217" s="32" t="s">
        <v>19</v>
      </c>
      <c r="O1217" s="32" t="s">
        <v>41</v>
      </c>
      <c r="P1217" s="32">
        <v>1</v>
      </c>
      <c r="Q1217" s="32" t="s">
        <v>7255</v>
      </c>
      <c r="R1217" s="39">
        <f t="shared" si="36"/>
        <v>1509</v>
      </c>
      <c r="S1217" s="5" t="s">
        <v>51</v>
      </c>
      <c r="T1217" s="5" t="s">
        <v>64</v>
      </c>
      <c r="U1217" s="2"/>
      <c r="V1217" s="2" t="str">
        <f>IF($J1217+$L1217=0,"nil",IF(OR($B1217="TCU-WS",$B1217=""),"non comm",IF(OR($G1217="contract_cover",$H1217="fixed price"),VLOOKUP($I1217,'[1]mapping 2015'!$A:$B,2,FALSE),VLOOKUP($G1217,'[1]mapping 2015'!$A:$B,2,FALSE))))</f>
        <v>SBM 2.1 IIPS</v>
      </c>
      <c r="W1217" s="37">
        <f>IF(OR(V1217="non comm",V1217="nil",J1217=0),0,IF(V1217="SBM 2.1 IIPS",J1217*VLOOKUP(N1217,'[2]NGP%'!$C:$D,2,FALSE),J1217*SUMIFS('[2]NGP%'!$D:$D,'[2]NGP%'!$A:$A,V1217,'[2]NGP%'!$B:$B,AA1217)))</f>
        <v>0</v>
      </c>
      <c r="X1217" s="37">
        <f>IF(OR(V1217="non comm",V1217="nil",J1217=0),0,IF(V1217="SBM 2.1 IIPS",J1217*VLOOKUP(N1217,'[2]NGP%'!$C:$E,3,FALSE),J1217*SUMIFS('[2]NGP%'!$E:$E,'[2]NGP%'!$A:$A,V1217,'[2]NGP%'!$B:$B,AA1217)))</f>
        <v>0</v>
      </c>
      <c r="Y1217" s="32"/>
      <c r="Z1217" s="54" t="str">
        <f>IF(MID(H1217,1,4)="Item","Nil",IF(G1217="contract_cover",VLOOKUP(I1217,'svc type'!C:D,2,FALSE),VLOOKUP(G1217,'svc type'!A:D,4,FALSE)))</f>
        <v>IIPS</v>
      </c>
      <c r="AA1217" s="4" t="str">
        <f>IF(B1217="","",VLOOKUP(B1217,Sector!C:D,2,FALSE))</f>
        <v>PUB</v>
      </c>
      <c r="AB1217" s="4" t="str">
        <f t="shared" si="37"/>
        <v>ronnie.lim</v>
      </c>
      <c r="AC1217" s="4"/>
      <c r="AD1217" s="4"/>
      <c r="AE1217" s="4"/>
      <c r="AF1217" s="4"/>
      <c r="AG1217" s="4"/>
    </row>
    <row r="1218" spans="1:33" x14ac:dyDescent="0.25">
      <c r="A1218" s="57">
        <v>42257.715495520832</v>
      </c>
      <c r="B1218" s="32" t="s">
        <v>4333</v>
      </c>
      <c r="C1218" s="32" t="s">
        <v>5395</v>
      </c>
      <c r="D1218" s="32" t="s">
        <v>334</v>
      </c>
      <c r="E1218" s="32" t="s">
        <v>7253</v>
      </c>
      <c r="F1218" s="32" t="s">
        <v>7254</v>
      </c>
      <c r="G1218" s="32" t="s">
        <v>4474</v>
      </c>
      <c r="H1218" s="32" t="s">
        <v>4475</v>
      </c>
      <c r="I1218" s="32" t="s">
        <v>2006</v>
      </c>
      <c r="J1218" s="35">
        <v>0</v>
      </c>
      <c r="K1218" s="35">
        <v>0</v>
      </c>
      <c r="L1218" s="35">
        <v>14.25</v>
      </c>
      <c r="M1218" s="35">
        <v>0</v>
      </c>
      <c r="N1218" s="32" t="s">
        <v>19</v>
      </c>
      <c r="O1218" s="32" t="s">
        <v>41</v>
      </c>
      <c r="P1218" s="32">
        <v>1</v>
      </c>
      <c r="Q1218" s="32" t="s">
        <v>7255</v>
      </c>
      <c r="R1218" s="39">
        <f t="shared" si="36"/>
        <v>1509</v>
      </c>
      <c r="S1218" s="5" t="s">
        <v>51</v>
      </c>
      <c r="T1218" s="5" t="s">
        <v>64</v>
      </c>
      <c r="U1218" s="2"/>
      <c r="V1218" s="2" t="str">
        <f>IF($J1218+$L1218=0,"nil",IF(OR($B1218="TCU-WS",$B1218=""),"non comm",IF(OR($G1218="contract_cover",$H1218="fixed price"),VLOOKUP($I1218,'[1]mapping 2015'!$A:$B,2,FALSE),VLOOKUP($G1218,'[1]mapping 2015'!$A:$B,2,FALSE))))</f>
        <v>SBM 2.1 IIPS</v>
      </c>
      <c r="W1218" s="37">
        <f>IF(OR(V1218="non comm",V1218="nil",J1218=0),0,IF(V1218="SBM 2.1 IIPS",J1218*VLOOKUP(N1218,'[2]NGP%'!$C:$D,2,FALSE),J1218*SUMIFS('[2]NGP%'!$D:$D,'[2]NGP%'!$A:$A,V1218,'[2]NGP%'!$B:$B,AA1218)))</f>
        <v>0</v>
      </c>
      <c r="X1218" s="37">
        <f>IF(OR(V1218="non comm",V1218="nil",J1218=0),0,IF(V1218="SBM 2.1 IIPS",J1218*VLOOKUP(N1218,'[2]NGP%'!$C:$E,3,FALSE),J1218*SUMIFS('[2]NGP%'!$E:$E,'[2]NGP%'!$A:$A,V1218,'[2]NGP%'!$B:$B,AA1218)))</f>
        <v>0</v>
      </c>
      <c r="Y1218" s="32"/>
      <c r="Z1218" s="54" t="str">
        <f>IF(MID(H1218,1,4)="Item","Nil",IF(G1218="contract_cover",VLOOKUP(I1218,'svc type'!C:D,2,FALSE),VLOOKUP(G1218,'svc type'!A:D,4,FALSE)))</f>
        <v>IIPS</v>
      </c>
      <c r="AA1218" s="4" t="str">
        <f>IF(B1218="","",VLOOKUP(B1218,Sector!C:D,2,FALSE))</f>
        <v>PUB</v>
      </c>
      <c r="AB1218" s="4" t="str">
        <f t="shared" si="37"/>
        <v>ronnie.lim</v>
      </c>
      <c r="AC1218" s="4"/>
      <c r="AD1218" s="4"/>
      <c r="AE1218" s="4"/>
      <c r="AF1218" s="4"/>
      <c r="AG1218" s="4"/>
    </row>
    <row r="1219" spans="1:33" x14ac:dyDescent="0.25">
      <c r="A1219" s="57">
        <v>42257.716604548608</v>
      </c>
      <c r="B1219" s="32" t="s">
        <v>21</v>
      </c>
      <c r="C1219" s="32" t="s">
        <v>7256</v>
      </c>
      <c r="D1219" s="32" t="s">
        <v>334</v>
      </c>
      <c r="E1219" s="32" t="s">
        <v>5865</v>
      </c>
      <c r="F1219" s="32" t="s">
        <v>7257</v>
      </c>
      <c r="G1219" s="32" t="s">
        <v>367</v>
      </c>
      <c r="H1219" s="32" t="s">
        <v>366</v>
      </c>
      <c r="I1219" s="32" t="s">
        <v>2007</v>
      </c>
      <c r="J1219" s="35">
        <v>0</v>
      </c>
      <c r="K1219" s="35">
        <v>0</v>
      </c>
      <c r="L1219" s="35">
        <v>14.25</v>
      </c>
      <c r="M1219" s="35">
        <v>0</v>
      </c>
      <c r="N1219" s="32" t="s">
        <v>19</v>
      </c>
      <c r="O1219" s="32" t="s">
        <v>41</v>
      </c>
      <c r="P1219" s="32">
        <v>1</v>
      </c>
      <c r="Q1219" s="32" t="s">
        <v>7258</v>
      </c>
      <c r="R1219" s="39">
        <f t="shared" ref="R1219:R1282" si="38">R1218</f>
        <v>1509</v>
      </c>
      <c r="S1219" s="5" t="s">
        <v>51</v>
      </c>
      <c r="T1219" s="5" t="s">
        <v>64</v>
      </c>
      <c r="U1219" s="2"/>
      <c r="V1219" s="2" t="str">
        <f>IF($J1219+$L1219=0,"nil",IF(OR($B1219="TCU-WS",$B1219=""),"non comm",IF(OR($G1219="contract_cover",$H1219="fixed price"),VLOOKUP($I1219,'[1]mapping 2015'!$A:$B,2,FALSE),VLOOKUP($G1219,'[1]mapping 2015'!$A:$B,2,FALSE))))</f>
        <v>SBM 2.1 IIPS</v>
      </c>
      <c r="W1219" s="37">
        <f>IF(OR(V1219="non comm",V1219="nil",J1219=0),0,IF(V1219="SBM 2.1 IIPS",J1219*VLOOKUP(N1219,'[2]NGP%'!$C:$D,2,FALSE),J1219*SUMIFS('[2]NGP%'!$D:$D,'[2]NGP%'!$A:$A,V1219,'[2]NGP%'!$B:$B,AA1219)))</f>
        <v>0</v>
      </c>
      <c r="X1219" s="37">
        <f>IF(OR(V1219="non comm",V1219="nil",J1219=0),0,IF(V1219="SBM 2.1 IIPS",J1219*VLOOKUP(N1219,'[2]NGP%'!$C:$E,3,FALSE),J1219*SUMIFS('[2]NGP%'!$E:$E,'[2]NGP%'!$A:$A,V1219,'[2]NGP%'!$B:$B,AA1219)))</f>
        <v>0</v>
      </c>
      <c r="Y1219" s="32"/>
      <c r="Z1219" s="54" t="str">
        <f>IF(MID(H1219,1,4)="Item","Nil",IF(G1219="contract_cover",VLOOKUP(I1219,'svc type'!C:D,2,FALSE),VLOOKUP(G1219,'svc type'!A:D,4,FALSE)))</f>
        <v>IIPS</v>
      </c>
      <c r="AA1219" s="4" t="str">
        <f>IF(B1219="","",VLOOKUP(B1219,Sector!C:D,2,FALSE))</f>
        <v>PUB</v>
      </c>
      <c r="AB1219" s="4" t="str">
        <f t="shared" ref="AB1219:AB1282" si="39">B1219</f>
        <v>wangchee.ng</v>
      </c>
      <c r="AC1219" s="4"/>
      <c r="AD1219" s="4"/>
      <c r="AE1219" s="4"/>
      <c r="AF1219" s="4"/>
      <c r="AG1219" s="4"/>
    </row>
    <row r="1220" spans="1:33" x14ac:dyDescent="0.25">
      <c r="A1220" s="57">
        <v>42257.717658368056</v>
      </c>
      <c r="B1220" s="32" t="s">
        <v>21</v>
      </c>
      <c r="C1220" s="32" t="s">
        <v>5130</v>
      </c>
      <c r="D1220" s="32" t="s">
        <v>334</v>
      </c>
      <c r="E1220" s="32" t="s">
        <v>5871</v>
      </c>
      <c r="F1220" s="32" t="s">
        <v>7259</v>
      </c>
      <c r="G1220" s="32" t="s">
        <v>4474</v>
      </c>
      <c r="H1220" s="32" t="s">
        <v>4475</v>
      </c>
      <c r="I1220" s="32" t="s">
        <v>2013</v>
      </c>
      <c r="J1220" s="35">
        <v>0</v>
      </c>
      <c r="K1220" s="35">
        <v>0</v>
      </c>
      <c r="L1220" s="35">
        <v>14.25</v>
      </c>
      <c r="M1220" s="35">
        <v>0</v>
      </c>
      <c r="N1220" s="32" t="s">
        <v>19</v>
      </c>
      <c r="O1220" s="32" t="s">
        <v>41</v>
      </c>
      <c r="P1220" s="32">
        <v>1</v>
      </c>
      <c r="Q1220" s="32" t="s">
        <v>7260</v>
      </c>
      <c r="R1220" s="39">
        <f t="shared" si="38"/>
        <v>1509</v>
      </c>
      <c r="S1220" s="5" t="s">
        <v>51</v>
      </c>
      <c r="T1220" s="5" t="s">
        <v>64</v>
      </c>
      <c r="U1220" s="2"/>
      <c r="V1220" s="2" t="str">
        <f>IF($J1220+$L1220=0,"nil",IF(OR($B1220="TCU-WS",$B1220=""),"non comm",IF(OR($G1220="contract_cover",$H1220="fixed price"),VLOOKUP($I1220,'[1]mapping 2015'!$A:$B,2,FALSE),VLOOKUP($G1220,'[1]mapping 2015'!$A:$B,2,FALSE))))</f>
        <v>SBM 2.1 IIPS</v>
      </c>
      <c r="W1220" s="37">
        <f>IF(OR(V1220="non comm",V1220="nil",J1220=0),0,IF(V1220="SBM 2.1 IIPS",J1220*VLOOKUP(N1220,'[2]NGP%'!$C:$D,2,FALSE),J1220*SUMIFS('[2]NGP%'!$D:$D,'[2]NGP%'!$A:$A,V1220,'[2]NGP%'!$B:$B,AA1220)))</f>
        <v>0</v>
      </c>
      <c r="X1220" s="37">
        <f>IF(OR(V1220="non comm",V1220="nil",J1220=0),0,IF(V1220="SBM 2.1 IIPS",J1220*VLOOKUP(N1220,'[2]NGP%'!$C:$E,3,FALSE),J1220*SUMIFS('[2]NGP%'!$E:$E,'[2]NGP%'!$A:$A,V1220,'[2]NGP%'!$B:$B,AA1220)))</f>
        <v>0</v>
      </c>
      <c r="Y1220" s="32"/>
      <c r="Z1220" s="54" t="str">
        <f>IF(MID(H1220,1,4)="Item","Nil",IF(G1220="contract_cover",VLOOKUP(I1220,'svc type'!C:D,2,FALSE),VLOOKUP(G1220,'svc type'!A:D,4,FALSE)))</f>
        <v>IIPS</v>
      </c>
      <c r="AA1220" s="4" t="str">
        <f>IF(B1220="","",VLOOKUP(B1220,Sector!C:D,2,FALSE))</f>
        <v>PUB</v>
      </c>
      <c r="AB1220" s="4" t="str">
        <f t="shared" si="39"/>
        <v>wangchee.ng</v>
      </c>
      <c r="AC1220" s="4"/>
      <c r="AD1220" s="4"/>
      <c r="AE1220" s="4"/>
      <c r="AF1220" s="4"/>
      <c r="AG1220" s="4"/>
    </row>
    <row r="1221" spans="1:33" x14ac:dyDescent="0.25">
      <c r="A1221" s="57">
        <v>42257.717658368056</v>
      </c>
      <c r="B1221" s="32" t="s">
        <v>21</v>
      </c>
      <c r="C1221" s="32" t="s">
        <v>5130</v>
      </c>
      <c r="D1221" s="32" t="s">
        <v>334</v>
      </c>
      <c r="E1221" s="32" t="s">
        <v>5871</v>
      </c>
      <c r="F1221" s="32" t="s">
        <v>7259</v>
      </c>
      <c r="G1221" s="32" t="s">
        <v>4474</v>
      </c>
      <c r="H1221" s="32" t="s">
        <v>4475</v>
      </c>
      <c r="I1221" s="32" t="s">
        <v>2013</v>
      </c>
      <c r="J1221" s="35">
        <v>0</v>
      </c>
      <c r="K1221" s="35">
        <v>0</v>
      </c>
      <c r="L1221" s="35">
        <v>14.25</v>
      </c>
      <c r="M1221" s="35">
        <v>0</v>
      </c>
      <c r="N1221" s="32" t="s">
        <v>19</v>
      </c>
      <c r="O1221" s="32" t="s">
        <v>41</v>
      </c>
      <c r="P1221" s="32">
        <v>1</v>
      </c>
      <c r="Q1221" s="32" t="s">
        <v>7260</v>
      </c>
      <c r="R1221" s="39">
        <f t="shared" si="38"/>
        <v>1509</v>
      </c>
      <c r="S1221" s="5" t="s">
        <v>51</v>
      </c>
      <c r="T1221" s="5" t="s">
        <v>64</v>
      </c>
      <c r="U1221" s="2"/>
      <c r="V1221" s="2" t="str">
        <f>IF($J1221+$L1221=0,"nil",IF(OR($B1221="TCU-WS",$B1221=""),"non comm",IF(OR($G1221="contract_cover",$H1221="fixed price"),VLOOKUP($I1221,'[1]mapping 2015'!$A:$B,2,FALSE),VLOOKUP($G1221,'[1]mapping 2015'!$A:$B,2,FALSE))))</f>
        <v>SBM 2.1 IIPS</v>
      </c>
      <c r="W1221" s="37">
        <f>IF(OR(V1221="non comm",V1221="nil",J1221=0),0,IF(V1221="SBM 2.1 IIPS",J1221*VLOOKUP(N1221,'[2]NGP%'!$C:$D,2,FALSE),J1221*SUMIFS('[2]NGP%'!$D:$D,'[2]NGP%'!$A:$A,V1221,'[2]NGP%'!$B:$B,AA1221)))</f>
        <v>0</v>
      </c>
      <c r="X1221" s="37">
        <f>IF(OR(V1221="non comm",V1221="nil",J1221=0),0,IF(V1221="SBM 2.1 IIPS",J1221*VLOOKUP(N1221,'[2]NGP%'!$C:$E,3,FALSE),J1221*SUMIFS('[2]NGP%'!$E:$E,'[2]NGP%'!$A:$A,V1221,'[2]NGP%'!$B:$B,AA1221)))</f>
        <v>0</v>
      </c>
      <c r="Y1221" s="32"/>
      <c r="Z1221" s="54" t="str">
        <f>IF(MID(H1221,1,4)="Item","Nil",IF(G1221="contract_cover",VLOOKUP(I1221,'svc type'!C:D,2,FALSE),VLOOKUP(G1221,'svc type'!A:D,4,FALSE)))</f>
        <v>IIPS</v>
      </c>
      <c r="AA1221" s="4" t="str">
        <f>IF(B1221="","",VLOOKUP(B1221,Sector!C:D,2,FALSE))</f>
        <v>PUB</v>
      </c>
      <c r="AB1221" s="4" t="str">
        <f t="shared" si="39"/>
        <v>wangchee.ng</v>
      </c>
      <c r="AC1221" s="4"/>
      <c r="AD1221" s="4"/>
      <c r="AE1221" s="4"/>
      <c r="AF1221" s="4"/>
      <c r="AG1221" s="4"/>
    </row>
    <row r="1222" spans="1:33" x14ac:dyDescent="0.25">
      <c r="A1222" s="57">
        <v>42257.717658368056</v>
      </c>
      <c r="B1222" s="32" t="s">
        <v>21</v>
      </c>
      <c r="C1222" s="32" t="s">
        <v>5130</v>
      </c>
      <c r="D1222" s="32" t="s">
        <v>334</v>
      </c>
      <c r="E1222" s="32" t="s">
        <v>5871</v>
      </c>
      <c r="F1222" s="32" t="s">
        <v>7259</v>
      </c>
      <c r="G1222" s="32" t="s">
        <v>4474</v>
      </c>
      <c r="H1222" s="32" t="s">
        <v>4475</v>
      </c>
      <c r="I1222" s="32" t="s">
        <v>2013</v>
      </c>
      <c r="J1222" s="35">
        <v>0</v>
      </c>
      <c r="K1222" s="35">
        <v>0</v>
      </c>
      <c r="L1222" s="35">
        <v>14.25</v>
      </c>
      <c r="M1222" s="35">
        <v>0</v>
      </c>
      <c r="N1222" s="32" t="s">
        <v>19</v>
      </c>
      <c r="O1222" s="32" t="s">
        <v>41</v>
      </c>
      <c r="P1222" s="32">
        <v>1</v>
      </c>
      <c r="Q1222" s="32" t="s">
        <v>7260</v>
      </c>
      <c r="R1222" s="39">
        <f t="shared" si="38"/>
        <v>1509</v>
      </c>
      <c r="S1222" s="5" t="s">
        <v>51</v>
      </c>
      <c r="T1222" s="5" t="s">
        <v>64</v>
      </c>
      <c r="U1222" s="2"/>
      <c r="V1222" s="2" t="str">
        <f>IF($J1222+$L1222=0,"nil",IF(OR($B1222="TCU-WS",$B1222=""),"non comm",IF(OR($G1222="contract_cover",$H1222="fixed price"),VLOOKUP($I1222,'[1]mapping 2015'!$A:$B,2,FALSE),VLOOKUP($G1222,'[1]mapping 2015'!$A:$B,2,FALSE))))</f>
        <v>SBM 2.1 IIPS</v>
      </c>
      <c r="W1222" s="37">
        <f>IF(OR(V1222="non comm",V1222="nil",J1222=0),0,IF(V1222="SBM 2.1 IIPS",J1222*VLOOKUP(N1222,'[2]NGP%'!$C:$D,2,FALSE),J1222*SUMIFS('[2]NGP%'!$D:$D,'[2]NGP%'!$A:$A,V1222,'[2]NGP%'!$B:$B,AA1222)))</f>
        <v>0</v>
      </c>
      <c r="X1222" s="37">
        <f>IF(OR(V1222="non comm",V1222="nil",J1222=0),0,IF(V1222="SBM 2.1 IIPS",J1222*VLOOKUP(N1222,'[2]NGP%'!$C:$E,3,FALSE),J1222*SUMIFS('[2]NGP%'!$E:$E,'[2]NGP%'!$A:$A,V1222,'[2]NGP%'!$B:$B,AA1222)))</f>
        <v>0</v>
      </c>
      <c r="Y1222" s="32"/>
      <c r="Z1222" s="54" t="str">
        <f>IF(MID(H1222,1,4)="Item","Nil",IF(G1222="contract_cover",VLOOKUP(I1222,'svc type'!C:D,2,FALSE),VLOOKUP(G1222,'svc type'!A:D,4,FALSE)))</f>
        <v>IIPS</v>
      </c>
      <c r="AA1222" s="4" t="str">
        <f>IF(B1222="","",VLOOKUP(B1222,Sector!C:D,2,FALSE))</f>
        <v>PUB</v>
      </c>
      <c r="AB1222" s="4" t="str">
        <f t="shared" si="39"/>
        <v>wangchee.ng</v>
      </c>
      <c r="AC1222" s="4"/>
      <c r="AD1222" s="4"/>
      <c r="AE1222" s="4"/>
      <c r="AF1222" s="4"/>
      <c r="AG1222" s="4"/>
    </row>
    <row r="1223" spans="1:33" x14ac:dyDescent="0.25">
      <c r="A1223" s="57">
        <v>42257.717885104168</v>
      </c>
      <c r="B1223" s="32"/>
      <c r="C1223" s="32" t="s">
        <v>454</v>
      </c>
      <c r="D1223" s="32" t="s">
        <v>334</v>
      </c>
      <c r="E1223" s="32" t="s">
        <v>7261</v>
      </c>
      <c r="F1223" s="32" t="s">
        <v>7262</v>
      </c>
      <c r="G1223" s="32" t="s">
        <v>58</v>
      </c>
      <c r="H1223" s="32" t="s">
        <v>59</v>
      </c>
      <c r="I1223" s="32" t="s">
        <v>2006</v>
      </c>
      <c r="J1223" s="35">
        <v>0</v>
      </c>
      <c r="K1223" s="35">
        <v>0</v>
      </c>
      <c r="L1223" s="35">
        <v>0</v>
      </c>
      <c r="M1223" s="35">
        <v>0</v>
      </c>
      <c r="N1223" s="32" t="s">
        <v>19</v>
      </c>
      <c r="O1223" s="32" t="s">
        <v>322</v>
      </c>
      <c r="P1223" s="32">
        <v>0</v>
      </c>
      <c r="Q1223" s="32"/>
      <c r="R1223" s="39">
        <f t="shared" si="38"/>
        <v>1509</v>
      </c>
      <c r="S1223" s="5" t="s">
        <v>51</v>
      </c>
      <c r="T1223" s="5" t="s">
        <v>64</v>
      </c>
      <c r="U1223" s="2"/>
      <c r="V1223" s="2" t="str">
        <f>IF($J1223+$L1223=0,"nil",IF(OR($B1223="TCU-WS",$B1223=""),"non comm",IF(OR($G1223="contract_cover",$H1223="fixed price"),VLOOKUP($I1223,'[1]mapping 2015'!$A:$B,2,FALSE),VLOOKUP($G1223,'[1]mapping 2015'!$A:$B,2,FALSE))))</f>
        <v>nil</v>
      </c>
      <c r="W1223" s="37">
        <f>IF(OR(V1223="non comm",V1223="nil",J1223=0),0,IF(V1223="SBM 2.1 IIPS",J1223*VLOOKUP(N1223,'[2]NGP%'!$C:$D,2,FALSE),J1223*SUMIFS('[2]NGP%'!$D:$D,'[2]NGP%'!$A:$A,V1223,'[2]NGP%'!$B:$B,AA1223)))</f>
        <v>0</v>
      </c>
      <c r="X1223" s="37">
        <f>IF(OR(V1223="non comm",V1223="nil",J1223=0),0,IF(V1223="SBM 2.1 IIPS",J1223*VLOOKUP(N1223,'[2]NGP%'!$C:$E,3,FALSE),J1223*SUMIFS('[2]NGP%'!$E:$E,'[2]NGP%'!$A:$A,V1223,'[2]NGP%'!$B:$B,AA1223)))</f>
        <v>0</v>
      </c>
      <c r="Y1223" s="32"/>
      <c r="Z1223" s="54" t="str">
        <f>IF(MID(H1223,1,4)="Item","Nil",IF(G1223="contract_cover",VLOOKUP(I1223,'svc type'!C:D,2,FALSE),VLOOKUP(G1223,'svc type'!A:D,4,FALSE)))</f>
        <v>SVC</v>
      </c>
      <c r="AA1223" s="4" t="str">
        <f>IF(B1223="","",VLOOKUP(B1223,Sector!C:D,2,FALSE))</f>
        <v/>
      </c>
      <c r="AB1223" s="4">
        <f t="shared" si="39"/>
        <v>0</v>
      </c>
      <c r="AC1223" s="4"/>
      <c r="AD1223" s="4"/>
      <c r="AE1223" s="4"/>
      <c r="AF1223" s="4"/>
      <c r="AG1223" s="4"/>
    </row>
    <row r="1224" spans="1:33" x14ac:dyDescent="0.25">
      <c r="A1224" s="57">
        <v>42257.7185846875</v>
      </c>
      <c r="B1224" s="32" t="s">
        <v>21</v>
      </c>
      <c r="C1224" s="32" t="s">
        <v>2341</v>
      </c>
      <c r="D1224" s="32" t="s">
        <v>334</v>
      </c>
      <c r="E1224" s="32" t="s">
        <v>5906</v>
      </c>
      <c r="F1224" s="32" t="s">
        <v>7263</v>
      </c>
      <c r="G1224" s="32" t="s">
        <v>367</v>
      </c>
      <c r="H1224" s="32" t="s">
        <v>366</v>
      </c>
      <c r="I1224" s="32" t="s">
        <v>2007</v>
      </c>
      <c r="J1224" s="35">
        <v>0</v>
      </c>
      <c r="K1224" s="35">
        <v>0</v>
      </c>
      <c r="L1224" s="35">
        <v>14.25</v>
      </c>
      <c r="M1224" s="35">
        <v>0</v>
      </c>
      <c r="N1224" s="32" t="s">
        <v>19</v>
      </c>
      <c r="O1224" s="32" t="s">
        <v>41</v>
      </c>
      <c r="P1224" s="32">
        <v>1</v>
      </c>
      <c r="Q1224" s="32" t="s">
        <v>7264</v>
      </c>
      <c r="R1224" s="39">
        <f t="shared" si="38"/>
        <v>1509</v>
      </c>
      <c r="S1224" s="5" t="s">
        <v>51</v>
      </c>
      <c r="T1224" s="5" t="s">
        <v>64</v>
      </c>
      <c r="U1224" s="2"/>
      <c r="V1224" s="2" t="str">
        <f>IF($J1224+$L1224=0,"nil",IF(OR($B1224="TCU-WS",$B1224=""),"non comm",IF(OR($G1224="contract_cover",$H1224="fixed price"),VLOOKUP($I1224,'[1]mapping 2015'!$A:$B,2,FALSE),VLOOKUP($G1224,'[1]mapping 2015'!$A:$B,2,FALSE))))</f>
        <v>SBM 2.1 IIPS</v>
      </c>
      <c r="W1224" s="37">
        <f>IF(OR(V1224="non comm",V1224="nil",J1224=0),0,IF(V1224="SBM 2.1 IIPS",J1224*VLOOKUP(N1224,'[2]NGP%'!$C:$D,2,FALSE),J1224*SUMIFS('[2]NGP%'!$D:$D,'[2]NGP%'!$A:$A,V1224,'[2]NGP%'!$B:$B,AA1224)))</f>
        <v>0</v>
      </c>
      <c r="X1224" s="37">
        <f>IF(OR(V1224="non comm",V1224="nil",J1224=0),0,IF(V1224="SBM 2.1 IIPS",J1224*VLOOKUP(N1224,'[2]NGP%'!$C:$E,3,FALSE),J1224*SUMIFS('[2]NGP%'!$E:$E,'[2]NGP%'!$A:$A,V1224,'[2]NGP%'!$B:$B,AA1224)))</f>
        <v>0</v>
      </c>
      <c r="Y1224" s="32"/>
      <c r="Z1224" s="54" t="str">
        <f>IF(MID(H1224,1,4)="Item","Nil",IF(G1224="contract_cover",VLOOKUP(I1224,'svc type'!C:D,2,FALSE),VLOOKUP(G1224,'svc type'!A:D,4,FALSE)))</f>
        <v>IIPS</v>
      </c>
      <c r="AA1224" s="4" t="str">
        <f>IF(B1224="","",VLOOKUP(B1224,Sector!C:D,2,FALSE))</f>
        <v>PUB</v>
      </c>
      <c r="AB1224" s="4" t="str">
        <f t="shared" si="39"/>
        <v>wangchee.ng</v>
      </c>
      <c r="AC1224" s="4"/>
      <c r="AD1224" s="4"/>
      <c r="AE1224" s="4"/>
      <c r="AF1224" s="4"/>
      <c r="AG1224" s="4"/>
    </row>
    <row r="1225" spans="1:33" x14ac:dyDescent="0.25">
      <c r="A1225" s="57">
        <v>42257.720539664355</v>
      </c>
      <c r="B1225" s="32" t="s">
        <v>21</v>
      </c>
      <c r="C1225" s="32" t="s">
        <v>5693</v>
      </c>
      <c r="D1225" s="32" t="s">
        <v>334</v>
      </c>
      <c r="E1225" s="32" t="s">
        <v>5879</v>
      </c>
      <c r="F1225" s="32" t="s">
        <v>7265</v>
      </c>
      <c r="G1225" s="32" t="s">
        <v>367</v>
      </c>
      <c r="H1225" s="32" t="s">
        <v>366</v>
      </c>
      <c r="I1225" s="32" t="s">
        <v>2007</v>
      </c>
      <c r="J1225" s="35">
        <v>0</v>
      </c>
      <c r="K1225" s="35">
        <v>0</v>
      </c>
      <c r="L1225" s="35">
        <v>14.25</v>
      </c>
      <c r="M1225" s="35">
        <v>0</v>
      </c>
      <c r="N1225" s="32" t="s">
        <v>19</v>
      </c>
      <c r="O1225" s="32" t="s">
        <v>41</v>
      </c>
      <c r="P1225" s="32">
        <v>1</v>
      </c>
      <c r="Q1225" s="32" t="s">
        <v>7266</v>
      </c>
      <c r="R1225" s="39">
        <f t="shared" si="38"/>
        <v>1509</v>
      </c>
      <c r="S1225" s="5" t="s">
        <v>51</v>
      </c>
      <c r="T1225" s="5" t="s">
        <v>64</v>
      </c>
      <c r="U1225" s="2"/>
      <c r="V1225" s="2" t="str">
        <f>IF($J1225+$L1225=0,"nil",IF(OR($B1225="TCU-WS",$B1225=""),"non comm",IF(OR($G1225="contract_cover",$H1225="fixed price"),VLOOKUP($I1225,'[1]mapping 2015'!$A:$B,2,FALSE),VLOOKUP($G1225,'[1]mapping 2015'!$A:$B,2,FALSE))))</f>
        <v>SBM 2.1 IIPS</v>
      </c>
      <c r="W1225" s="37">
        <f>IF(OR(V1225="non comm",V1225="nil",J1225=0),0,IF(V1225="SBM 2.1 IIPS",J1225*VLOOKUP(N1225,'[2]NGP%'!$C:$D,2,FALSE),J1225*SUMIFS('[2]NGP%'!$D:$D,'[2]NGP%'!$A:$A,V1225,'[2]NGP%'!$B:$B,AA1225)))</f>
        <v>0</v>
      </c>
      <c r="X1225" s="37">
        <f>IF(OR(V1225="non comm",V1225="nil",J1225=0),0,IF(V1225="SBM 2.1 IIPS",J1225*VLOOKUP(N1225,'[2]NGP%'!$C:$E,3,FALSE),J1225*SUMIFS('[2]NGP%'!$E:$E,'[2]NGP%'!$A:$A,V1225,'[2]NGP%'!$B:$B,AA1225)))</f>
        <v>0</v>
      </c>
      <c r="Y1225" s="32"/>
      <c r="Z1225" s="54" t="str">
        <f>IF(MID(H1225,1,4)="Item","Nil",IF(G1225="contract_cover",VLOOKUP(I1225,'svc type'!C:D,2,FALSE),VLOOKUP(G1225,'svc type'!A:D,4,FALSE)))</f>
        <v>IIPS</v>
      </c>
      <c r="AA1225" s="4" t="str">
        <f>IF(B1225="","",VLOOKUP(B1225,Sector!C:D,2,FALSE))</f>
        <v>PUB</v>
      </c>
      <c r="AB1225" s="4" t="str">
        <f t="shared" si="39"/>
        <v>wangchee.ng</v>
      </c>
      <c r="AC1225" s="4"/>
      <c r="AD1225" s="4"/>
      <c r="AE1225" s="4"/>
      <c r="AF1225" s="4"/>
      <c r="AG1225" s="4"/>
    </row>
    <row r="1226" spans="1:33" x14ac:dyDescent="0.25">
      <c r="A1226" s="57">
        <v>42257.721376041663</v>
      </c>
      <c r="B1226" s="32" t="s">
        <v>4333</v>
      </c>
      <c r="C1226" s="32" t="s">
        <v>335</v>
      </c>
      <c r="D1226" s="32" t="s">
        <v>334</v>
      </c>
      <c r="E1226" s="32" t="s">
        <v>7267</v>
      </c>
      <c r="F1226" s="32" t="s">
        <v>7268</v>
      </c>
      <c r="G1226" s="32" t="s">
        <v>25</v>
      </c>
      <c r="H1226" s="32" t="s">
        <v>26</v>
      </c>
      <c r="I1226" s="32" t="s">
        <v>2006</v>
      </c>
      <c r="J1226" s="35">
        <v>0</v>
      </c>
      <c r="K1226" s="35">
        <v>0</v>
      </c>
      <c r="L1226" s="35">
        <v>14.25</v>
      </c>
      <c r="M1226" s="35">
        <v>0</v>
      </c>
      <c r="N1226" s="32" t="s">
        <v>19</v>
      </c>
      <c r="O1226" s="32" t="s">
        <v>41</v>
      </c>
      <c r="P1226" s="32">
        <v>1</v>
      </c>
      <c r="Q1226" s="32" t="s">
        <v>7269</v>
      </c>
      <c r="R1226" s="39">
        <f t="shared" si="38"/>
        <v>1509</v>
      </c>
      <c r="S1226" s="5" t="s">
        <v>51</v>
      </c>
      <c r="T1226" s="5" t="s">
        <v>64</v>
      </c>
      <c r="U1226" s="2"/>
      <c r="V1226" s="2" t="str">
        <f>IF($J1226+$L1226=0,"nil",IF(OR($B1226="TCU-WS",$B1226=""),"non comm",IF(OR($G1226="contract_cover",$H1226="fixed price"),VLOOKUP($I1226,'[1]mapping 2015'!$A:$B,2,FALSE),VLOOKUP($G1226,'[1]mapping 2015'!$A:$B,2,FALSE))))</f>
        <v>SBM 2.1 IIPS</v>
      </c>
      <c r="W1226" s="37">
        <f>IF(OR(V1226="non comm",V1226="nil",J1226=0),0,IF(V1226="SBM 2.1 IIPS",J1226*VLOOKUP(N1226,'[2]NGP%'!$C:$D,2,FALSE),J1226*SUMIFS('[2]NGP%'!$D:$D,'[2]NGP%'!$A:$A,V1226,'[2]NGP%'!$B:$B,AA1226)))</f>
        <v>0</v>
      </c>
      <c r="X1226" s="37">
        <f>IF(OR(V1226="non comm",V1226="nil",J1226=0),0,IF(V1226="SBM 2.1 IIPS",J1226*VLOOKUP(N1226,'[2]NGP%'!$C:$E,3,FALSE),J1226*SUMIFS('[2]NGP%'!$E:$E,'[2]NGP%'!$A:$A,V1226,'[2]NGP%'!$B:$B,AA1226)))</f>
        <v>0</v>
      </c>
      <c r="Y1226" s="32"/>
      <c r="Z1226" s="54" t="str">
        <f>IF(MID(H1226,1,4)="Item","Nil",IF(G1226="contract_cover",VLOOKUP(I1226,'svc type'!C:D,2,FALSE),VLOOKUP(G1226,'svc type'!A:D,4,FALSE)))</f>
        <v>IIPS</v>
      </c>
      <c r="AA1226" s="4" t="str">
        <f>IF(B1226="","",VLOOKUP(B1226,Sector!C:D,2,FALSE))</f>
        <v>PUB</v>
      </c>
      <c r="AB1226" s="4" t="str">
        <f t="shared" si="39"/>
        <v>ronnie.lim</v>
      </c>
      <c r="AC1226" s="4"/>
      <c r="AD1226" s="4"/>
      <c r="AE1226" s="4"/>
      <c r="AF1226" s="4"/>
      <c r="AG1226" s="4"/>
    </row>
    <row r="1227" spans="1:33" x14ac:dyDescent="0.25">
      <c r="A1227" s="57">
        <v>42257.721376041663</v>
      </c>
      <c r="B1227" s="32" t="s">
        <v>4333</v>
      </c>
      <c r="C1227" s="32" t="s">
        <v>335</v>
      </c>
      <c r="D1227" s="32" t="s">
        <v>334</v>
      </c>
      <c r="E1227" s="32" t="s">
        <v>7267</v>
      </c>
      <c r="F1227" s="32" t="s">
        <v>7268</v>
      </c>
      <c r="G1227" s="32" t="s">
        <v>367</v>
      </c>
      <c r="H1227" s="32" t="s">
        <v>366</v>
      </c>
      <c r="I1227" s="32" t="s">
        <v>2006</v>
      </c>
      <c r="J1227" s="35">
        <v>0</v>
      </c>
      <c r="K1227" s="35">
        <v>0</v>
      </c>
      <c r="L1227" s="35">
        <v>14.25</v>
      </c>
      <c r="M1227" s="35">
        <v>0</v>
      </c>
      <c r="N1227" s="32" t="s">
        <v>19</v>
      </c>
      <c r="O1227" s="32" t="s">
        <v>41</v>
      </c>
      <c r="P1227" s="32">
        <v>1</v>
      </c>
      <c r="Q1227" s="32" t="s">
        <v>7269</v>
      </c>
      <c r="R1227" s="39">
        <f t="shared" si="38"/>
        <v>1509</v>
      </c>
      <c r="S1227" s="5" t="s">
        <v>51</v>
      </c>
      <c r="T1227" s="5" t="s">
        <v>64</v>
      </c>
      <c r="U1227" s="2"/>
      <c r="V1227" s="2" t="str">
        <f>IF($J1227+$L1227=0,"nil",IF(OR($B1227="TCU-WS",$B1227=""),"non comm",IF(OR($G1227="contract_cover",$H1227="fixed price"),VLOOKUP($I1227,'[1]mapping 2015'!$A:$B,2,FALSE),VLOOKUP($G1227,'[1]mapping 2015'!$A:$B,2,FALSE))))</f>
        <v>SBM 2.1 IIPS</v>
      </c>
      <c r="W1227" s="37">
        <f>IF(OR(V1227="non comm",V1227="nil",J1227=0),0,IF(V1227="SBM 2.1 IIPS",J1227*VLOOKUP(N1227,'[2]NGP%'!$C:$D,2,FALSE),J1227*SUMIFS('[2]NGP%'!$D:$D,'[2]NGP%'!$A:$A,V1227,'[2]NGP%'!$B:$B,AA1227)))</f>
        <v>0</v>
      </c>
      <c r="X1227" s="37">
        <f>IF(OR(V1227="non comm",V1227="nil",J1227=0),0,IF(V1227="SBM 2.1 IIPS",J1227*VLOOKUP(N1227,'[2]NGP%'!$C:$E,3,FALSE),J1227*SUMIFS('[2]NGP%'!$E:$E,'[2]NGP%'!$A:$A,V1227,'[2]NGP%'!$B:$B,AA1227)))</f>
        <v>0</v>
      </c>
      <c r="Y1227" s="32"/>
      <c r="Z1227" s="54" t="str">
        <f>IF(MID(H1227,1,4)="Item","Nil",IF(G1227="contract_cover",VLOOKUP(I1227,'svc type'!C:D,2,FALSE),VLOOKUP(G1227,'svc type'!A:D,4,FALSE)))</f>
        <v>IIPS</v>
      </c>
      <c r="AA1227" s="4" t="str">
        <f>IF(B1227="","",VLOOKUP(B1227,Sector!C:D,2,FALSE))</f>
        <v>PUB</v>
      </c>
      <c r="AB1227" s="4" t="str">
        <f t="shared" si="39"/>
        <v>ronnie.lim</v>
      </c>
      <c r="AC1227" s="4"/>
      <c r="AD1227" s="4"/>
      <c r="AE1227" s="4"/>
      <c r="AF1227" s="4"/>
      <c r="AG1227" s="4"/>
    </row>
    <row r="1228" spans="1:33" x14ac:dyDescent="0.25">
      <c r="A1228" s="57">
        <v>42257.721768715281</v>
      </c>
      <c r="B1228" s="32" t="s">
        <v>21</v>
      </c>
      <c r="C1228" s="32" t="s">
        <v>5693</v>
      </c>
      <c r="D1228" s="32" t="s">
        <v>334</v>
      </c>
      <c r="E1228" s="32" t="s">
        <v>5885</v>
      </c>
      <c r="F1228" s="32" t="s">
        <v>7270</v>
      </c>
      <c r="G1228" s="32" t="s">
        <v>367</v>
      </c>
      <c r="H1228" s="32" t="s">
        <v>366</v>
      </c>
      <c r="I1228" s="32" t="s">
        <v>2007</v>
      </c>
      <c r="J1228" s="35">
        <v>0</v>
      </c>
      <c r="K1228" s="35">
        <v>0</v>
      </c>
      <c r="L1228" s="35">
        <v>14.25</v>
      </c>
      <c r="M1228" s="35">
        <v>0</v>
      </c>
      <c r="N1228" s="32" t="s">
        <v>19</v>
      </c>
      <c r="O1228" s="32" t="s">
        <v>41</v>
      </c>
      <c r="P1228" s="32">
        <v>1</v>
      </c>
      <c r="Q1228" s="32" t="s">
        <v>7271</v>
      </c>
      <c r="R1228" s="39">
        <f t="shared" si="38"/>
        <v>1509</v>
      </c>
      <c r="S1228" s="5" t="s">
        <v>51</v>
      </c>
      <c r="T1228" s="5" t="s">
        <v>64</v>
      </c>
      <c r="U1228" s="2"/>
      <c r="V1228" s="2" t="str">
        <f>IF($J1228+$L1228=0,"nil",IF(OR($B1228="TCU-WS",$B1228=""),"non comm",IF(OR($G1228="contract_cover",$H1228="fixed price"),VLOOKUP($I1228,'[1]mapping 2015'!$A:$B,2,FALSE),VLOOKUP($G1228,'[1]mapping 2015'!$A:$B,2,FALSE))))</f>
        <v>SBM 2.1 IIPS</v>
      </c>
      <c r="W1228" s="37">
        <f>IF(OR(V1228="non comm",V1228="nil",J1228=0),0,IF(V1228="SBM 2.1 IIPS",J1228*VLOOKUP(N1228,'[2]NGP%'!$C:$D,2,FALSE),J1228*SUMIFS('[2]NGP%'!$D:$D,'[2]NGP%'!$A:$A,V1228,'[2]NGP%'!$B:$B,AA1228)))</f>
        <v>0</v>
      </c>
      <c r="X1228" s="37">
        <f>IF(OR(V1228="non comm",V1228="nil",J1228=0),0,IF(V1228="SBM 2.1 IIPS",J1228*VLOOKUP(N1228,'[2]NGP%'!$C:$E,3,FALSE),J1228*SUMIFS('[2]NGP%'!$E:$E,'[2]NGP%'!$A:$A,V1228,'[2]NGP%'!$B:$B,AA1228)))</f>
        <v>0</v>
      </c>
      <c r="Y1228" s="32"/>
      <c r="Z1228" s="54" t="str">
        <f>IF(MID(H1228,1,4)="Item","Nil",IF(G1228="contract_cover",VLOOKUP(I1228,'svc type'!C:D,2,FALSE),VLOOKUP(G1228,'svc type'!A:D,4,FALSE)))</f>
        <v>IIPS</v>
      </c>
      <c r="AA1228" s="4" t="str">
        <f>IF(B1228="","",VLOOKUP(B1228,Sector!C:D,2,FALSE))</f>
        <v>PUB</v>
      </c>
      <c r="AB1228" s="4" t="str">
        <f t="shared" si="39"/>
        <v>wangchee.ng</v>
      </c>
      <c r="AC1228" s="4"/>
      <c r="AD1228" s="4"/>
      <c r="AE1228" s="4"/>
      <c r="AF1228" s="4"/>
      <c r="AG1228" s="4"/>
    </row>
    <row r="1229" spans="1:33" x14ac:dyDescent="0.25">
      <c r="A1229" s="57">
        <v>42257.722717094905</v>
      </c>
      <c r="B1229" s="32"/>
      <c r="C1229" s="32" t="s">
        <v>454</v>
      </c>
      <c r="D1229" s="32" t="s">
        <v>334</v>
      </c>
      <c r="E1229" s="32" t="s">
        <v>7272</v>
      </c>
      <c r="F1229" s="32" t="s">
        <v>7273</v>
      </c>
      <c r="G1229" s="32" t="s">
        <v>58</v>
      </c>
      <c r="H1229" s="32" t="s">
        <v>59</v>
      </c>
      <c r="I1229" s="32" t="s">
        <v>2006</v>
      </c>
      <c r="J1229" s="35">
        <v>0</v>
      </c>
      <c r="K1229" s="35">
        <v>0</v>
      </c>
      <c r="L1229" s="35">
        <v>0</v>
      </c>
      <c r="M1229" s="35">
        <v>0</v>
      </c>
      <c r="N1229" s="32" t="s">
        <v>19</v>
      </c>
      <c r="O1229" s="32" t="s">
        <v>322</v>
      </c>
      <c r="P1229" s="32">
        <v>0</v>
      </c>
      <c r="Q1229" s="32"/>
      <c r="R1229" s="39">
        <f t="shared" si="38"/>
        <v>1509</v>
      </c>
      <c r="S1229" s="5" t="s">
        <v>51</v>
      </c>
      <c r="T1229" s="5" t="s">
        <v>64</v>
      </c>
      <c r="U1229" s="2"/>
      <c r="V1229" s="2" t="str">
        <f>IF($J1229+$L1229=0,"nil",IF(OR($B1229="TCU-WS",$B1229=""),"non comm",IF(OR($G1229="contract_cover",$H1229="fixed price"),VLOOKUP($I1229,'[1]mapping 2015'!$A:$B,2,FALSE),VLOOKUP($G1229,'[1]mapping 2015'!$A:$B,2,FALSE))))</f>
        <v>nil</v>
      </c>
      <c r="W1229" s="37">
        <f>IF(OR(V1229="non comm",V1229="nil",J1229=0),0,IF(V1229="SBM 2.1 IIPS",J1229*VLOOKUP(N1229,'[2]NGP%'!$C:$D,2,FALSE),J1229*SUMIFS('[2]NGP%'!$D:$D,'[2]NGP%'!$A:$A,V1229,'[2]NGP%'!$B:$B,AA1229)))</f>
        <v>0</v>
      </c>
      <c r="X1229" s="37">
        <f>IF(OR(V1229="non comm",V1229="nil",J1229=0),0,IF(V1229="SBM 2.1 IIPS",J1229*VLOOKUP(N1229,'[2]NGP%'!$C:$E,3,FALSE),J1229*SUMIFS('[2]NGP%'!$E:$E,'[2]NGP%'!$A:$A,V1229,'[2]NGP%'!$B:$B,AA1229)))</f>
        <v>0</v>
      </c>
      <c r="Y1229" s="32"/>
      <c r="Z1229" s="54" t="str">
        <f>IF(MID(H1229,1,4)="Item","Nil",IF(G1229="contract_cover",VLOOKUP(I1229,'svc type'!C:D,2,FALSE),VLOOKUP(G1229,'svc type'!A:D,4,FALSE)))</f>
        <v>SVC</v>
      </c>
      <c r="AA1229" s="4" t="str">
        <f>IF(B1229="","",VLOOKUP(B1229,Sector!C:D,2,FALSE))</f>
        <v/>
      </c>
      <c r="AB1229" s="4">
        <f t="shared" si="39"/>
        <v>0</v>
      </c>
      <c r="AC1229" s="4"/>
      <c r="AD1229" s="4"/>
      <c r="AE1229" s="4"/>
      <c r="AF1229" s="4"/>
      <c r="AG1229" s="4"/>
    </row>
    <row r="1230" spans="1:33" x14ac:dyDescent="0.25">
      <c r="A1230" s="57">
        <v>42257.722967905094</v>
      </c>
      <c r="B1230" s="32" t="s">
        <v>21</v>
      </c>
      <c r="C1230" s="32" t="s">
        <v>5693</v>
      </c>
      <c r="D1230" s="32" t="s">
        <v>334</v>
      </c>
      <c r="E1230" s="32" t="s">
        <v>5880</v>
      </c>
      <c r="F1230" s="32" t="s">
        <v>7274</v>
      </c>
      <c r="G1230" s="32" t="s">
        <v>367</v>
      </c>
      <c r="H1230" s="32" t="s">
        <v>366</v>
      </c>
      <c r="I1230" s="32" t="s">
        <v>2007</v>
      </c>
      <c r="J1230" s="35">
        <v>0</v>
      </c>
      <c r="K1230" s="35">
        <v>0</v>
      </c>
      <c r="L1230" s="35">
        <v>14.25</v>
      </c>
      <c r="M1230" s="35">
        <v>0</v>
      </c>
      <c r="N1230" s="32" t="s">
        <v>19</v>
      </c>
      <c r="O1230" s="32" t="s">
        <v>41</v>
      </c>
      <c r="P1230" s="32">
        <v>1</v>
      </c>
      <c r="Q1230" s="32" t="s">
        <v>7271</v>
      </c>
      <c r="R1230" s="39">
        <f t="shared" si="38"/>
        <v>1509</v>
      </c>
      <c r="S1230" s="5" t="s">
        <v>51</v>
      </c>
      <c r="T1230" s="5" t="s">
        <v>64</v>
      </c>
      <c r="U1230" s="2"/>
      <c r="V1230" s="2" t="str">
        <f>IF($J1230+$L1230=0,"nil",IF(OR($B1230="TCU-WS",$B1230=""),"non comm",IF(OR($G1230="contract_cover",$H1230="fixed price"),VLOOKUP($I1230,'[1]mapping 2015'!$A:$B,2,FALSE),VLOOKUP($G1230,'[1]mapping 2015'!$A:$B,2,FALSE))))</f>
        <v>SBM 2.1 IIPS</v>
      </c>
      <c r="W1230" s="37">
        <f>IF(OR(V1230="non comm",V1230="nil",J1230=0),0,IF(V1230="SBM 2.1 IIPS",J1230*VLOOKUP(N1230,'[2]NGP%'!$C:$D,2,FALSE),J1230*SUMIFS('[2]NGP%'!$D:$D,'[2]NGP%'!$A:$A,V1230,'[2]NGP%'!$B:$B,AA1230)))</f>
        <v>0</v>
      </c>
      <c r="X1230" s="37">
        <f>IF(OR(V1230="non comm",V1230="nil",J1230=0),0,IF(V1230="SBM 2.1 IIPS",J1230*VLOOKUP(N1230,'[2]NGP%'!$C:$E,3,FALSE),J1230*SUMIFS('[2]NGP%'!$E:$E,'[2]NGP%'!$A:$A,V1230,'[2]NGP%'!$B:$B,AA1230)))</f>
        <v>0</v>
      </c>
      <c r="Y1230" s="32"/>
      <c r="Z1230" s="54" t="str">
        <f>IF(MID(H1230,1,4)="Item","Nil",IF(G1230="contract_cover",VLOOKUP(I1230,'svc type'!C:D,2,FALSE),VLOOKUP(G1230,'svc type'!A:D,4,FALSE)))</f>
        <v>IIPS</v>
      </c>
      <c r="AA1230" s="4" t="str">
        <f>IF(B1230="","",VLOOKUP(B1230,Sector!C:D,2,FALSE))</f>
        <v>PUB</v>
      </c>
      <c r="AB1230" s="4" t="str">
        <f t="shared" si="39"/>
        <v>wangchee.ng</v>
      </c>
      <c r="AC1230" s="4"/>
      <c r="AD1230" s="4"/>
      <c r="AE1230" s="4"/>
      <c r="AF1230" s="4"/>
      <c r="AG1230" s="4"/>
    </row>
    <row r="1231" spans="1:33" x14ac:dyDescent="0.25">
      <c r="A1231" s="57">
        <v>42257.722967905094</v>
      </c>
      <c r="B1231" s="32" t="s">
        <v>21</v>
      </c>
      <c r="C1231" s="32" t="s">
        <v>5693</v>
      </c>
      <c r="D1231" s="32" t="s">
        <v>334</v>
      </c>
      <c r="E1231" s="32" t="s">
        <v>5880</v>
      </c>
      <c r="F1231" s="32" t="s">
        <v>7274</v>
      </c>
      <c r="G1231" s="32" t="s">
        <v>367</v>
      </c>
      <c r="H1231" s="32" t="s">
        <v>366</v>
      </c>
      <c r="I1231" s="32" t="s">
        <v>2007</v>
      </c>
      <c r="J1231" s="35">
        <v>0</v>
      </c>
      <c r="K1231" s="35">
        <v>0</v>
      </c>
      <c r="L1231" s="35">
        <v>14.25</v>
      </c>
      <c r="M1231" s="35">
        <v>0</v>
      </c>
      <c r="N1231" s="32" t="s">
        <v>19</v>
      </c>
      <c r="O1231" s="32" t="s">
        <v>41</v>
      </c>
      <c r="P1231" s="32">
        <v>1</v>
      </c>
      <c r="Q1231" s="32" t="s">
        <v>7271</v>
      </c>
      <c r="R1231" s="39">
        <f t="shared" si="38"/>
        <v>1509</v>
      </c>
      <c r="S1231" s="5" t="s">
        <v>51</v>
      </c>
      <c r="T1231" s="5" t="s">
        <v>64</v>
      </c>
      <c r="U1231" s="2"/>
      <c r="V1231" s="2" t="str">
        <f>IF($J1231+$L1231=0,"nil",IF(OR($B1231="TCU-WS",$B1231=""),"non comm",IF(OR($G1231="contract_cover",$H1231="fixed price"),VLOOKUP($I1231,'[1]mapping 2015'!$A:$B,2,FALSE),VLOOKUP($G1231,'[1]mapping 2015'!$A:$B,2,FALSE))))</f>
        <v>SBM 2.1 IIPS</v>
      </c>
      <c r="W1231" s="37">
        <f>IF(OR(V1231="non comm",V1231="nil",J1231=0),0,IF(V1231="SBM 2.1 IIPS",J1231*VLOOKUP(N1231,'[2]NGP%'!$C:$D,2,FALSE),J1231*SUMIFS('[2]NGP%'!$D:$D,'[2]NGP%'!$A:$A,V1231,'[2]NGP%'!$B:$B,AA1231)))</f>
        <v>0</v>
      </c>
      <c r="X1231" s="37">
        <f>IF(OR(V1231="non comm",V1231="nil",J1231=0),0,IF(V1231="SBM 2.1 IIPS",J1231*VLOOKUP(N1231,'[2]NGP%'!$C:$E,3,FALSE),J1231*SUMIFS('[2]NGP%'!$E:$E,'[2]NGP%'!$A:$A,V1231,'[2]NGP%'!$B:$B,AA1231)))</f>
        <v>0</v>
      </c>
      <c r="Y1231" s="32"/>
      <c r="Z1231" s="54" t="str">
        <f>IF(MID(H1231,1,4)="Item","Nil",IF(G1231="contract_cover",VLOOKUP(I1231,'svc type'!C:D,2,FALSE),VLOOKUP(G1231,'svc type'!A:D,4,FALSE)))</f>
        <v>IIPS</v>
      </c>
      <c r="AA1231" s="4" t="str">
        <f>IF(B1231="","",VLOOKUP(B1231,Sector!C:D,2,FALSE))</f>
        <v>PUB</v>
      </c>
      <c r="AB1231" s="4" t="str">
        <f t="shared" si="39"/>
        <v>wangchee.ng</v>
      </c>
      <c r="AC1231" s="4"/>
      <c r="AD1231" s="4"/>
      <c r="AE1231" s="4"/>
      <c r="AF1231" s="4"/>
      <c r="AG1231" s="4"/>
    </row>
    <row r="1232" spans="1:33" x14ac:dyDescent="0.25">
      <c r="A1232" s="57">
        <v>42257.722967905094</v>
      </c>
      <c r="B1232" s="32" t="s">
        <v>21</v>
      </c>
      <c r="C1232" s="32" t="s">
        <v>5693</v>
      </c>
      <c r="D1232" s="32" t="s">
        <v>334</v>
      </c>
      <c r="E1232" s="32" t="s">
        <v>5880</v>
      </c>
      <c r="F1232" s="32" t="s">
        <v>7274</v>
      </c>
      <c r="G1232" s="32" t="s">
        <v>367</v>
      </c>
      <c r="H1232" s="32" t="s">
        <v>366</v>
      </c>
      <c r="I1232" s="32" t="s">
        <v>2007</v>
      </c>
      <c r="J1232" s="35">
        <v>0</v>
      </c>
      <c r="K1232" s="35">
        <v>0</v>
      </c>
      <c r="L1232" s="35">
        <v>14.25</v>
      </c>
      <c r="M1232" s="35">
        <v>0</v>
      </c>
      <c r="N1232" s="32" t="s">
        <v>19</v>
      </c>
      <c r="O1232" s="32" t="s">
        <v>41</v>
      </c>
      <c r="P1232" s="32">
        <v>1</v>
      </c>
      <c r="Q1232" s="32" t="s">
        <v>7271</v>
      </c>
      <c r="R1232" s="39">
        <f t="shared" si="38"/>
        <v>1509</v>
      </c>
      <c r="S1232" s="5" t="s">
        <v>51</v>
      </c>
      <c r="T1232" s="5" t="s">
        <v>64</v>
      </c>
      <c r="U1232" s="2"/>
      <c r="V1232" s="2" t="str">
        <f>IF($J1232+$L1232=0,"nil",IF(OR($B1232="TCU-WS",$B1232=""),"non comm",IF(OR($G1232="contract_cover",$H1232="fixed price"),VLOOKUP($I1232,'[1]mapping 2015'!$A:$B,2,FALSE),VLOOKUP($G1232,'[1]mapping 2015'!$A:$B,2,FALSE))))</f>
        <v>SBM 2.1 IIPS</v>
      </c>
      <c r="W1232" s="37">
        <f>IF(OR(V1232="non comm",V1232="nil",J1232=0),0,IF(V1232="SBM 2.1 IIPS",J1232*VLOOKUP(N1232,'[2]NGP%'!$C:$D,2,FALSE),J1232*SUMIFS('[2]NGP%'!$D:$D,'[2]NGP%'!$A:$A,V1232,'[2]NGP%'!$B:$B,AA1232)))</f>
        <v>0</v>
      </c>
      <c r="X1232" s="37">
        <f>IF(OR(V1232="non comm",V1232="nil",J1232=0),0,IF(V1232="SBM 2.1 IIPS",J1232*VLOOKUP(N1232,'[2]NGP%'!$C:$E,3,FALSE),J1232*SUMIFS('[2]NGP%'!$E:$E,'[2]NGP%'!$A:$A,V1232,'[2]NGP%'!$B:$B,AA1232)))</f>
        <v>0</v>
      </c>
      <c r="Y1232" s="32"/>
      <c r="Z1232" s="54" t="str">
        <f>IF(MID(H1232,1,4)="Item","Nil",IF(G1232="contract_cover",VLOOKUP(I1232,'svc type'!C:D,2,FALSE),VLOOKUP(G1232,'svc type'!A:D,4,FALSE)))</f>
        <v>IIPS</v>
      </c>
      <c r="AA1232" s="4" t="str">
        <f>IF(B1232="","",VLOOKUP(B1232,Sector!C:D,2,FALSE))</f>
        <v>PUB</v>
      </c>
      <c r="AB1232" s="4" t="str">
        <f t="shared" si="39"/>
        <v>wangchee.ng</v>
      </c>
      <c r="AC1232" s="4"/>
      <c r="AD1232" s="4"/>
      <c r="AE1232" s="4"/>
      <c r="AF1232" s="4"/>
      <c r="AG1232" s="4"/>
    </row>
    <row r="1233" spans="1:33" x14ac:dyDescent="0.25">
      <c r="A1233" s="57">
        <v>42257.723354166665</v>
      </c>
      <c r="B1233" s="32" t="s">
        <v>4333</v>
      </c>
      <c r="C1233" s="32" t="s">
        <v>335</v>
      </c>
      <c r="D1233" s="32" t="s">
        <v>334</v>
      </c>
      <c r="E1233" s="32" t="s">
        <v>7275</v>
      </c>
      <c r="F1233" s="32" t="s">
        <v>7276</v>
      </c>
      <c r="G1233" s="32" t="s">
        <v>25</v>
      </c>
      <c r="H1233" s="32" t="s">
        <v>26</v>
      </c>
      <c r="I1233" s="32" t="s">
        <v>2006</v>
      </c>
      <c r="J1233" s="35">
        <v>0</v>
      </c>
      <c r="K1233" s="35">
        <v>0</v>
      </c>
      <c r="L1233" s="35">
        <v>14.25</v>
      </c>
      <c r="M1233" s="35">
        <v>0</v>
      </c>
      <c r="N1233" s="32" t="s">
        <v>19</v>
      </c>
      <c r="O1233" s="32" t="s">
        <v>41</v>
      </c>
      <c r="P1233" s="32">
        <v>1</v>
      </c>
      <c r="Q1233" s="32" t="s">
        <v>7277</v>
      </c>
      <c r="R1233" s="39">
        <f t="shared" si="38"/>
        <v>1509</v>
      </c>
      <c r="S1233" s="5" t="s">
        <v>51</v>
      </c>
      <c r="T1233" s="5" t="s">
        <v>64</v>
      </c>
      <c r="U1233" s="2"/>
      <c r="V1233" s="2" t="str">
        <f>IF($J1233+$L1233=0,"nil",IF(OR($B1233="TCU-WS",$B1233=""),"non comm",IF(OR($G1233="contract_cover",$H1233="fixed price"),VLOOKUP($I1233,'[1]mapping 2015'!$A:$B,2,FALSE),VLOOKUP($G1233,'[1]mapping 2015'!$A:$B,2,FALSE))))</f>
        <v>SBM 2.1 IIPS</v>
      </c>
      <c r="W1233" s="37">
        <f>IF(OR(V1233="non comm",V1233="nil",J1233=0),0,IF(V1233="SBM 2.1 IIPS",J1233*VLOOKUP(N1233,'[2]NGP%'!$C:$D,2,FALSE),J1233*SUMIFS('[2]NGP%'!$D:$D,'[2]NGP%'!$A:$A,V1233,'[2]NGP%'!$B:$B,AA1233)))</f>
        <v>0</v>
      </c>
      <c r="X1233" s="37">
        <f>IF(OR(V1233="non comm",V1233="nil",J1233=0),0,IF(V1233="SBM 2.1 IIPS",J1233*VLOOKUP(N1233,'[2]NGP%'!$C:$E,3,FALSE),J1233*SUMIFS('[2]NGP%'!$E:$E,'[2]NGP%'!$A:$A,V1233,'[2]NGP%'!$B:$B,AA1233)))</f>
        <v>0</v>
      </c>
      <c r="Y1233" s="32"/>
      <c r="Z1233" s="54" t="str">
        <f>IF(MID(H1233,1,4)="Item","Nil",IF(G1233="contract_cover",VLOOKUP(I1233,'svc type'!C:D,2,FALSE),VLOOKUP(G1233,'svc type'!A:D,4,FALSE)))</f>
        <v>IIPS</v>
      </c>
      <c r="AA1233" s="4" t="str">
        <f>IF(B1233="","",VLOOKUP(B1233,Sector!C:D,2,FALSE))</f>
        <v>PUB</v>
      </c>
      <c r="AB1233" s="4" t="str">
        <f t="shared" si="39"/>
        <v>ronnie.lim</v>
      </c>
      <c r="AC1233" s="4"/>
      <c r="AD1233" s="4"/>
      <c r="AE1233" s="4"/>
      <c r="AF1233" s="4"/>
      <c r="AG1233" s="4"/>
    </row>
    <row r="1234" spans="1:33" x14ac:dyDescent="0.25">
      <c r="A1234" s="57">
        <v>42257.723354166665</v>
      </c>
      <c r="B1234" s="32" t="s">
        <v>4333</v>
      </c>
      <c r="C1234" s="32" t="s">
        <v>335</v>
      </c>
      <c r="D1234" s="32" t="s">
        <v>334</v>
      </c>
      <c r="E1234" s="32" t="s">
        <v>7275</v>
      </c>
      <c r="F1234" s="32" t="s">
        <v>7276</v>
      </c>
      <c r="G1234" s="32" t="s">
        <v>367</v>
      </c>
      <c r="H1234" s="32" t="s">
        <v>366</v>
      </c>
      <c r="I1234" s="32" t="s">
        <v>2006</v>
      </c>
      <c r="J1234" s="35">
        <v>0</v>
      </c>
      <c r="K1234" s="35">
        <v>0</v>
      </c>
      <c r="L1234" s="35">
        <v>14.25</v>
      </c>
      <c r="M1234" s="35">
        <v>0</v>
      </c>
      <c r="N1234" s="32" t="s">
        <v>19</v>
      </c>
      <c r="O1234" s="32" t="s">
        <v>41</v>
      </c>
      <c r="P1234" s="32">
        <v>1</v>
      </c>
      <c r="Q1234" s="32" t="s">
        <v>7277</v>
      </c>
      <c r="R1234" s="39">
        <f t="shared" si="38"/>
        <v>1509</v>
      </c>
      <c r="S1234" s="5" t="s">
        <v>51</v>
      </c>
      <c r="T1234" s="5" t="s">
        <v>64</v>
      </c>
      <c r="U1234" s="2"/>
      <c r="V1234" s="2" t="str">
        <f>IF($J1234+$L1234=0,"nil",IF(OR($B1234="TCU-WS",$B1234=""),"non comm",IF(OR($G1234="contract_cover",$H1234="fixed price"),VLOOKUP($I1234,'[1]mapping 2015'!$A:$B,2,FALSE),VLOOKUP($G1234,'[1]mapping 2015'!$A:$B,2,FALSE))))</f>
        <v>SBM 2.1 IIPS</v>
      </c>
      <c r="W1234" s="37">
        <f>IF(OR(V1234="non comm",V1234="nil",J1234=0),0,IF(V1234="SBM 2.1 IIPS",J1234*VLOOKUP(N1234,'[2]NGP%'!$C:$D,2,FALSE),J1234*SUMIFS('[2]NGP%'!$D:$D,'[2]NGP%'!$A:$A,V1234,'[2]NGP%'!$B:$B,AA1234)))</f>
        <v>0</v>
      </c>
      <c r="X1234" s="37">
        <f>IF(OR(V1234="non comm",V1234="nil",J1234=0),0,IF(V1234="SBM 2.1 IIPS",J1234*VLOOKUP(N1234,'[2]NGP%'!$C:$E,3,FALSE),J1234*SUMIFS('[2]NGP%'!$E:$E,'[2]NGP%'!$A:$A,V1234,'[2]NGP%'!$B:$B,AA1234)))</f>
        <v>0</v>
      </c>
      <c r="Y1234" s="32"/>
      <c r="Z1234" s="54" t="str">
        <f>IF(MID(H1234,1,4)="Item","Nil",IF(G1234="contract_cover",VLOOKUP(I1234,'svc type'!C:D,2,FALSE),VLOOKUP(G1234,'svc type'!A:D,4,FALSE)))</f>
        <v>IIPS</v>
      </c>
      <c r="AA1234" s="4" t="str">
        <f>IF(B1234="","",VLOOKUP(B1234,Sector!C:D,2,FALSE))</f>
        <v>PUB</v>
      </c>
      <c r="AB1234" s="4" t="str">
        <f t="shared" si="39"/>
        <v>ronnie.lim</v>
      </c>
      <c r="AC1234" s="4"/>
      <c r="AD1234" s="4"/>
      <c r="AE1234" s="4"/>
      <c r="AF1234" s="4"/>
      <c r="AG1234" s="4"/>
    </row>
    <row r="1235" spans="1:33" x14ac:dyDescent="0.25">
      <c r="A1235" s="57">
        <v>42257.723869641202</v>
      </c>
      <c r="B1235" s="32" t="s">
        <v>21</v>
      </c>
      <c r="C1235" s="32" t="s">
        <v>2092</v>
      </c>
      <c r="D1235" s="32" t="s">
        <v>334</v>
      </c>
      <c r="E1235" s="32" t="s">
        <v>5878</v>
      </c>
      <c r="F1235" s="32" t="s">
        <v>7278</v>
      </c>
      <c r="G1235" s="32" t="s">
        <v>367</v>
      </c>
      <c r="H1235" s="32" t="s">
        <v>366</v>
      </c>
      <c r="I1235" s="32" t="s">
        <v>2007</v>
      </c>
      <c r="J1235" s="35">
        <v>0</v>
      </c>
      <c r="K1235" s="35">
        <v>0</v>
      </c>
      <c r="L1235" s="35">
        <v>14.25</v>
      </c>
      <c r="M1235" s="35">
        <v>0</v>
      </c>
      <c r="N1235" s="32" t="s">
        <v>19</v>
      </c>
      <c r="O1235" s="32" t="s">
        <v>41</v>
      </c>
      <c r="P1235" s="32">
        <v>1</v>
      </c>
      <c r="Q1235" s="32" t="s">
        <v>7279</v>
      </c>
      <c r="R1235" s="39">
        <f t="shared" si="38"/>
        <v>1509</v>
      </c>
      <c r="S1235" s="5" t="s">
        <v>51</v>
      </c>
      <c r="T1235" s="5" t="s">
        <v>64</v>
      </c>
      <c r="U1235" s="2"/>
      <c r="V1235" s="2" t="str">
        <f>IF($J1235+$L1235=0,"nil",IF(OR($B1235="TCU-WS",$B1235=""),"non comm",IF(OR($G1235="contract_cover",$H1235="fixed price"),VLOOKUP($I1235,'[1]mapping 2015'!$A:$B,2,FALSE),VLOOKUP($G1235,'[1]mapping 2015'!$A:$B,2,FALSE))))</f>
        <v>SBM 2.1 IIPS</v>
      </c>
      <c r="W1235" s="37">
        <f>IF(OR(V1235="non comm",V1235="nil",J1235=0),0,IF(V1235="SBM 2.1 IIPS",J1235*VLOOKUP(N1235,'[2]NGP%'!$C:$D,2,FALSE),J1235*SUMIFS('[2]NGP%'!$D:$D,'[2]NGP%'!$A:$A,V1235,'[2]NGP%'!$B:$B,AA1235)))</f>
        <v>0</v>
      </c>
      <c r="X1235" s="37">
        <f>IF(OR(V1235="non comm",V1235="nil",J1235=0),0,IF(V1235="SBM 2.1 IIPS",J1235*VLOOKUP(N1235,'[2]NGP%'!$C:$E,3,FALSE),J1235*SUMIFS('[2]NGP%'!$E:$E,'[2]NGP%'!$A:$A,V1235,'[2]NGP%'!$B:$B,AA1235)))</f>
        <v>0</v>
      </c>
      <c r="Y1235" s="32"/>
      <c r="Z1235" s="54" t="str">
        <f>IF(MID(H1235,1,4)="Item","Nil",IF(G1235="contract_cover",VLOOKUP(I1235,'svc type'!C:D,2,FALSE),VLOOKUP(G1235,'svc type'!A:D,4,FALSE)))</f>
        <v>IIPS</v>
      </c>
      <c r="AA1235" s="4" t="str">
        <f>IF(B1235="","",VLOOKUP(B1235,Sector!C:D,2,FALSE))</f>
        <v>PUB</v>
      </c>
      <c r="AB1235" s="4" t="str">
        <f t="shared" si="39"/>
        <v>wangchee.ng</v>
      </c>
      <c r="AC1235" s="4"/>
      <c r="AD1235" s="4"/>
      <c r="AE1235" s="4"/>
      <c r="AF1235" s="4"/>
      <c r="AG1235" s="4"/>
    </row>
    <row r="1236" spans="1:33" x14ac:dyDescent="0.25">
      <c r="A1236" s="57">
        <v>42257.724847256941</v>
      </c>
      <c r="B1236" s="32" t="s">
        <v>4333</v>
      </c>
      <c r="C1236" s="32" t="s">
        <v>335</v>
      </c>
      <c r="D1236" s="32" t="s">
        <v>334</v>
      </c>
      <c r="E1236" s="32" t="s">
        <v>7280</v>
      </c>
      <c r="F1236" s="32" t="s">
        <v>7281</v>
      </c>
      <c r="G1236" s="32" t="s">
        <v>25</v>
      </c>
      <c r="H1236" s="32" t="s">
        <v>26</v>
      </c>
      <c r="I1236" s="32" t="s">
        <v>2006</v>
      </c>
      <c r="J1236" s="35">
        <v>0</v>
      </c>
      <c r="K1236" s="35">
        <v>0</v>
      </c>
      <c r="L1236" s="35">
        <v>14.25</v>
      </c>
      <c r="M1236" s="35">
        <v>0</v>
      </c>
      <c r="N1236" s="32" t="s">
        <v>19</v>
      </c>
      <c r="O1236" s="32" t="s">
        <v>41</v>
      </c>
      <c r="P1236" s="32">
        <v>1</v>
      </c>
      <c r="Q1236" s="32" t="s">
        <v>7282</v>
      </c>
      <c r="R1236" s="39">
        <f t="shared" si="38"/>
        <v>1509</v>
      </c>
      <c r="S1236" s="5" t="s">
        <v>51</v>
      </c>
      <c r="T1236" s="5" t="s">
        <v>64</v>
      </c>
      <c r="U1236" s="2"/>
      <c r="V1236" s="2" t="str">
        <f>IF($J1236+$L1236=0,"nil",IF(OR($B1236="TCU-WS",$B1236=""),"non comm",IF(OR($G1236="contract_cover",$H1236="fixed price"),VLOOKUP($I1236,'[1]mapping 2015'!$A:$B,2,FALSE),VLOOKUP($G1236,'[1]mapping 2015'!$A:$B,2,FALSE))))</f>
        <v>SBM 2.1 IIPS</v>
      </c>
      <c r="W1236" s="37">
        <f>IF(OR(V1236="non comm",V1236="nil",J1236=0),0,IF(V1236="SBM 2.1 IIPS",J1236*VLOOKUP(N1236,'[2]NGP%'!$C:$D,2,FALSE),J1236*SUMIFS('[2]NGP%'!$D:$D,'[2]NGP%'!$A:$A,V1236,'[2]NGP%'!$B:$B,AA1236)))</f>
        <v>0</v>
      </c>
      <c r="X1236" s="37">
        <f>IF(OR(V1236="non comm",V1236="nil",J1236=0),0,IF(V1236="SBM 2.1 IIPS",J1236*VLOOKUP(N1236,'[2]NGP%'!$C:$E,3,FALSE),J1236*SUMIFS('[2]NGP%'!$E:$E,'[2]NGP%'!$A:$A,V1236,'[2]NGP%'!$B:$B,AA1236)))</f>
        <v>0</v>
      </c>
      <c r="Y1236" s="32"/>
      <c r="Z1236" s="54" t="str">
        <f>IF(MID(H1236,1,4)="Item","Nil",IF(G1236="contract_cover",VLOOKUP(I1236,'svc type'!C:D,2,FALSE),VLOOKUP(G1236,'svc type'!A:D,4,FALSE)))</f>
        <v>IIPS</v>
      </c>
      <c r="AA1236" s="4" t="str">
        <f>IF(B1236="","",VLOOKUP(B1236,Sector!C:D,2,FALSE))</f>
        <v>PUB</v>
      </c>
      <c r="AB1236" s="4" t="str">
        <f t="shared" si="39"/>
        <v>ronnie.lim</v>
      </c>
      <c r="AC1236" s="4"/>
      <c r="AD1236" s="4"/>
      <c r="AE1236" s="4"/>
      <c r="AF1236" s="4"/>
      <c r="AG1236" s="4"/>
    </row>
    <row r="1237" spans="1:33" x14ac:dyDescent="0.25">
      <c r="A1237" s="57">
        <v>42257.724847256941</v>
      </c>
      <c r="B1237" s="32" t="s">
        <v>4333</v>
      </c>
      <c r="C1237" s="32" t="s">
        <v>335</v>
      </c>
      <c r="D1237" s="32" t="s">
        <v>334</v>
      </c>
      <c r="E1237" s="32" t="s">
        <v>7280</v>
      </c>
      <c r="F1237" s="32" t="s">
        <v>7281</v>
      </c>
      <c r="G1237" s="32" t="s">
        <v>367</v>
      </c>
      <c r="H1237" s="32" t="s">
        <v>366</v>
      </c>
      <c r="I1237" s="32" t="s">
        <v>2006</v>
      </c>
      <c r="J1237" s="35">
        <v>0</v>
      </c>
      <c r="K1237" s="35">
        <v>0</v>
      </c>
      <c r="L1237" s="35">
        <v>14.25</v>
      </c>
      <c r="M1237" s="35">
        <v>0</v>
      </c>
      <c r="N1237" s="32" t="s">
        <v>19</v>
      </c>
      <c r="O1237" s="32" t="s">
        <v>41</v>
      </c>
      <c r="P1237" s="32">
        <v>1</v>
      </c>
      <c r="Q1237" s="32" t="s">
        <v>7282</v>
      </c>
      <c r="R1237" s="39">
        <f t="shared" si="38"/>
        <v>1509</v>
      </c>
      <c r="S1237" s="5" t="s">
        <v>51</v>
      </c>
      <c r="T1237" s="5" t="s">
        <v>64</v>
      </c>
      <c r="U1237" s="2"/>
      <c r="V1237" s="2" t="str">
        <f>IF($J1237+$L1237=0,"nil",IF(OR($B1237="TCU-WS",$B1237=""),"non comm",IF(OR($G1237="contract_cover",$H1237="fixed price"),VLOOKUP($I1237,'[1]mapping 2015'!$A:$B,2,FALSE),VLOOKUP($G1237,'[1]mapping 2015'!$A:$B,2,FALSE))))</f>
        <v>SBM 2.1 IIPS</v>
      </c>
      <c r="W1237" s="37">
        <f>IF(OR(V1237="non comm",V1237="nil",J1237=0),0,IF(V1237="SBM 2.1 IIPS",J1237*VLOOKUP(N1237,'[2]NGP%'!$C:$D,2,FALSE),J1237*SUMIFS('[2]NGP%'!$D:$D,'[2]NGP%'!$A:$A,V1237,'[2]NGP%'!$B:$B,AA1237)))</f>
        <v>0</v>
      </c>
      <c r="X1237" s="37">
        <f>IF(OR(V1237="non comm",V1237="nil",J1237=0),0,IF(V1237="SBM 2.1 IIPS",J1237*VLOOKUP(N1237,'[2]NGP%'!$C:$E,3,FALSE),J1237*SUMIFS('[2]NGP%'!$E:$E,'[2]NGP%'!$A:$A,V1237,'[2]NGP%'!$B:$B,AA1237)))</f>
        <v>0</v>
      </c>
      <c r="Y1237" s="32"/>
      <c r="Z1237" s="54" t="str">
        <f>IF(MID(H1237,1,4)="Item","Nil",IF(G1237="contract_cover",VLOOKUP(I1237,'svc type'!C:D,2,FALSE),VLOOKUP(G1237,'svc type'!A:D,4,FALSE)))</f>
        <v>IIPS</v>
      </c>
      <c r="AA1237" s="4" t="str">
        <f>IF(B1237="","",VLOOKUP(B1237,Sector!C:D,2,FALSE))</f>
        <v>PUB</v>
      </c>
      <c r="AB1237" s="4" t="str">
        <f t="shared" si="39"/>
        <v>ronnie.lim</v>
      </c>
      <c r="AC1237" s="4"/>
      <c r="AD1237" s="4"/>
      <c r="AE1237" s="4"/>
      <c r="AF1237" s="4"/>
      <c r="AG1237" s="4"/>
    </row>
    <row r="1238" spans="1:33" x14ac:dyDescent="0.25">
      <c r="A1238" s="57">
        <v>42257.725097222225</v>
      </c>
      <c r="B1238" s="32" t="s">
        <v>70</v>
      </c>
      <c r="C1238" s="32" t="s">
        <v>7283</v>
      </c>
      <c r="D1238" s="32" t="s">
        <v>334</v>
      </c>
      <c r="E1238" s="32" t="s">
        <v>5873</v>
      </c>
      <c r="F1238" s="32" t="s">
        <v>7284</v>
      </c>
      <c r="G1238" s="32" t="s">
        <v>25</v>
      </c>
      <c r="H1238" s="32" t="s">
        <v>26</v>
      </c>
      <c r="I1238" s="32" t="s">
        <v>2006</v>
      </c>
      <c r="J1238" s="35">
        <v>0</v>
      </c>
      <c r="K1238" s="35">
        <v>0</v>
      </c>
      <c r="L1238" s="35">
        <v>14.25</v>
      </c>
      <c r="M1238" s="35">
        <v>0</v>
      </c>
      <c r="N1238" s="32" t="s">
        <v>19</v>
      </c>
      <c r="O1238" s="32" t="s">
        <v>41</v>
      </c>
      <c r="P1238" s="32">
        <v>1</v>
      </c>
      <c r="Q1238" s="32" t="s">
        <v>7285</v>
      </c>
      <c r="R1238" s="39">
        <f t="shared" si="38"/>
        <v>1509</v>
      </c>
      <c r="S1238" s="5" t="s">
        <v>51</v>
      </c>
      <c r="T1238" s="5" t="s">
        <v>64</v>
      </c>
      <c r="U1238" s="2"/>
      <c r="V1238" s="2" t="str">
        <f>IF($J1238+$L1238=0,"nil",IF(OR($B1238="TCU-WS",$B1238=""),"non comm",IF(OR($G1238="contract_cover",$H1238="fixed price"),VLOOKUP($I1238,'[1]mapping 2015'!$A:$B,2,FALSE),VLOOKUP($G1238,'[1]mapping 2015'!$A:$B,2,FALSE))))</f>
        <v>SBM 2.1 IIPS</v>
      </c>
      <c r="W1238" s="37">
        <f>IF(OR(V1238="non comm",V1238="nil",J1238=0),0,IF(V1238="SBM 2.1 IIPS",J1238*VLOOKUP(N1238,'[2]NGP%'!$C:$D,2,FALSE),J1238*SUMIFS('[2]NGP%'!$D:$D,'[2]NGP%'!$A:$A,V1238,'[2]NGP%'!$B:$B,AA1238)))</f>
        <v>0</v>
      </c>
      <c r="X1238" s="37">
        <f>IF(OR(V1238="non comm",V1238="nil",J1238=0),0,IF(V1238="SBM 2.1 IIPS",J1238*VLOOKUP(N1238,'[2]NGP%'!$C:$E,3,FALSE),J1238*SUMIFS('[2]NGP%'!$E:$E,'[2]NGP%'!$A:$A,V1238,'[2]NGP%'!$B:$B,AA1238)))</f>
        <v>0</v>
      </c>
      <c r="Y1238" s="32"/>
      <c r="Z1238" s="54" t="str">
        <f>IF(MID(H1238,1,4)="Item","Nil",IF(G1238="contract_cover",VLOOKUP(I1238,'svc type'!C:D,2,FALSE),VLOOKUP(G1238,'svc type'!A:D,4,FALSE)))</f>
        <v>IIPS</v>
      </c>
      <c r="AA1238" s="4" t="str">
        <f>IF(B1238="","",VLOOKUP(B1238,Sector!C:D,2,FALSE))</f>
        <v>PUB</v>
      </c>
      <c r="AB1238" s="4" t="str">
        <f t="shared" si="39"/>
        <v>jaime.wong</v>
      </c>
      <c r="AC1238" s="4"/>
      <c r="AD1238" s="4"/>
      <c r="AE1238" s="4"/>
      <c r="AF1238" s="4"/>
      <c r="AG1238" s="4"/>
    </row>
    <row r="1239" spans="1:33" x14ac:dyDescent="0.25">
      <c r="A1239" s="57">
        <v>42257.725097222225</v>
      </c>
      <c r="B1239" s="32" t="s">
        <v>70</v>
      </c>
      <c r="C1239" s="32" t="s">
        <v>7283</v>
      </c>
      <c r="D1239" s="32" t="s">
        <v>334</v>
      </c>
      <c r="E1239" s="32" t="s">
        <v>5873</v>
      </c>
      <c r="F1239" s="32" t="s">
        <v>7284</v>
      </c>
      <c r="G1239" s="32" t="s">
        <v>4474</v>
      </c>
      <c r="H1239" s="32" t="s">
        <v>4475</v>
      </c>
      <c r="I1239" s="32" t="s">
        <v>2006</v>
      </c>
      <c r="J1239" s="35">
        <v>0</v>
      </c>
      <c r="K1239" s="35">
        <v>0</v>
      </c>
      <c r="L1239" s="35">
        <v>14.25</v>
      </c>
      <c r="M1239" s="35">
        <v>0</v>
      </c>
      <c r="N1239" s="32" t="s">
        <v>19</v>
      </c>
      <c r="O1239" s="32" t="s">
        <v>41</v>
      </c>
      <c r="P1239" s="32">
        <v>1</v>
      </c>
      <c r="Q1239" s="32" t="s">
        <v>7285</v>
      </c>
      <c r="R1239" s="39">
        <f t="shared" si="38"/>
        <v>1509</v>
      </c>
      <c r="S1239" s="5" t="s">
        <v>51</v>
      </c>
      <c r="T1239" s="5" t="s">
        <v>64</v>
      </c>
      <c r="U1239" s="2"/>
      <c r="V1239" s="2" t="str">
        <f>IF($J1239+$L1239=0,"nil",IF(OR($B1239="TCU-WS",$B1239=""),"non comm",IF(OR($G1239="contract_cover",$H1239="fixed price"),VLOOKUP($I1239,'[1]mapping 2015'!$A:$B,2,FALSE),VLOOKUP($G1239,'[1]mapping 2015'!$A:$B,2,FALSE))))</f>
        <v>SBM 2.1 IIPS</v>
      </c>
      <c r="W1239" s="37">
        <f>IF(OR(V1239="non comm",V1239="nil",J1239=0),0,IF(V1239="SBM 2.1 IIPS",J1239*VLOOKUP(N1239,'[2]NGP%'!$C:$D,2,FALSE),J1239*SUMIFS('[2]NGP%'!$D:$D,'[2]NGP%'!$A:$A,V1239,'[2]NGP%'!$B:$B,AA1239)))</f>
        <v>0</v>
      </c>
      <c r="X1239" s="37">
        <f>IF(OR(V1239="non comm",V1239="nil",J1239=0),0,IF(V1239="SBM 2.1 IIPS",J1239*VLOOKUP(N1239,'[2]NGP%'!$C:$E,3,FALSE),J1239*SUMIFS('[2]NGP%'!$E:$E,'[2]NGP%'!$A:$A,V1239,'[2]NGP%'!$B:$B,AA1239)))</f>
        <v>0</v>
      </c>
      <c r="Y1239" s="32"/>
      <c r="Z1239" s="54" t="str">
        <f>IF(MID(H1239,1,4)="Item","Nil",IF(G1239="contract_cover",VLOOKUP(I1239,'svc type'!C:D,2,FALSE),VLOOKUP(G1239,'svc type'!A:D,4,FALSE)))</f>
        <v>IIPS</v>
      </c>
      <c r="AA1239" s="4" t="str">
        <f>IF(B1239="","",VLOOKUP(B1239,Sector!C:D,2,FALSE))</f>
        <v>PUB</v>
      </c>
      <c r="AB1239" s="4" t="str">
        <f t="shared" si="39"/>
        <v>jaime.wong</v>
      </c>
      <c r="AC1239" s="4"/>
      <c r="AD1239" s="4"/>
      <c r="AE1239" s="4"/>
      <c r="AF1239" s="4"/>
      <c r="AG1239" s="4"/>
    </row>
    <row r="1240" spans="1:33" x14ac:dyDescent="0.25">
      <c r="A1240" s="57">
        <v>42257.725097222225</v>
      </c>
      <c r="B1240" s="32" t="s">
        <v>70</v>
      </c>
      <c r="C1240" s="32" t="s">
        <v>7283</v>
      </c>
      <c r="D1240" s="32" t="s">
        <v>334</v>
      </c>
      <c r="E1240" s="32" t="s">
        <v>5873</v>
      </c>
      <c r="F1240" s="32" t="s">
        <v>7284</v>
      </c>
      <c r="G1240" s="32" t="s">
        <v>4474</v>
      </c>
      <c r="H1240" s="32" t="s">
        <v>4475</v>
      </c>
      <c r="I1240" s="32" t="s">
        <v>2006</v>
      </c>
      <c r="J1240" s="35">
        <v>0</v>
      </c>
      <c r="K1240" s="35">
        <v>0</v>
      </c>
      <c r="L1240" s="35">
        <v>14.25</v>
      </c>
      <c r="M1240" s="35">
        <v>0</v>
      </c>
      <c r="N1240" s="32" t="s">
        <v>19</v>
      </c>
      <c r="O1240" s="32" t="s">
        <v>41</v>
      </c>
      <c r="P1240" s="32">
        <v>1</v>
      </c>
      <c r="Q1240" s="32" t="s">
        <v>7285</v>
      </c>
      <c r="R1240" s="39">
        <f t="shared" si="38"/>
        <v>1509</v>
      </c>
      <c r="S1240" s="5" t="s">
        <v>51</v>
      </c>
      <c r="T1240" s="5" t="s">
        <v>64</v>
      </c>
      <c r="U1240" s="2"/>
      <c r="V1240" s="2" t="str">
        <f>IF($J1240+$L1240=0,"nil",IF(OR($B1240="TCU-WS",$B1240=""),"non comm",IF(OR($G1240="contract_cover",$H1240="fixed price"),VLOOKUP($I1240,'[1]mapping 2015'!$A:$B,2,FALSE),VLOOKUP($G1240,'[1]mapping 2015'!$A:$B,2,FALSE))))</f>
        <v>SBM 2.1 IIPS</v>
      </c>
      <c r="W1240" s="37">
        <f>IF(OR(V1240="non comm",V1240="nil",J1240=0),0,IF(V1240="SBM 2.1 IIPS",J1240*VLOOKUP(N1240,'[2]NGP%'!$C:$D,2,FALSE),J1240*SUMIFS('[2]NGP%'!$D:$D,'[2]NGP%'!$A:$A,V1240,'[2]NGP%'!$B:$B,AA1240)))</f>
        <v>0</v>
      </c>
      <c r="X1240" s="37">
        <f>IF(OR(V1240="non comm",V1240="nil",J1240=0),0,IF(V1240="SBM 2.1 IIPS",J1240*VLOOKUP(N1240,'[2]NGP%'!$C:$E,3,FALSE),J1240*SUMIFS('[2]NGP%'!$E:$E,'[2]NGP%'!$A:$A,V1240,'[2]NGP%'!$B:$B,AA1240)))</f>
        <v>0</v>
      </c>
      <c r="Y1240" s="32"/>
      <c r="Z1240" s="54" t="str">
        <f>IF(MID(H1240,1,4)="Item","Nil",IF(G1240="contract_cover",VLOOKUP(I1240,'svc type'!C:D,2,FALSE),VLOOKUP(G1240,'svc type'!A:D,4,FALSE)))</f>
        <v>IIPS</v>
      </c>
      <c r="AA1240" s="4" t="str">
        <f>IF(B1240="","",VLOOKUP(B1240,Sector!C:D,2,FALSE))</f>
        <v>PUB</v>
      </c>
      <c r="AB1240" s="4" t="str">
        <f t="shared" si="39"/>
        <v>jaime.wong</v>
      </c>
      <c r="AC1240" s="4"/>
      <c r="AD1240" s="4"/>
      <c r="AE1240" s="4"/>
      <c r="AF1240" s="4"/>
      <c r="AG1240" s="4"/>
    </row>
    <row r="1241" spans="1:33" x14ac:dyDescent="0.25">
      <c r="A1241" s="57">
        <v>42257.725097222225</v>
      </c>
      <c r="B1241" s="32" t="s">
        <v>70</v>
      </c>
      <c r="C1241" s="32" t="s">
        <v>7283</v>
      </c>
      <c r="D1241" s="32" t="s">
        <v>334</v>
      </c>
      <c r="E1241" s="32" t="s">
        <v>5873</v>
      </c>
      <c r="F1241" s="32" t="s">
        <v>7284</v>
      </c>
      <c r="G1241" s="32" t="s">
        <v>4474</v>
      </c>
      <c r="H1241" s="32" t="s">
        <v>4475</v>
      </c>
      <c r="I1241" s="32" t="s">
        <v>2006</v>
      </c>
      <c r="J1241" s="35">
        <v>0</v>
      </c>
      <c r="K1241" s="35">
        <v>0</v>
      </c>
      <c r="L1241" s="35">
        <v>14.25</v>
      </c>
      <c r="M1241" s="35">
        <v>0</v>
      </c>
      <c r="N1241" s="32" t="s">
        <v>19</v>
      </c>
      <c r="O1241" s="32" t="s">
        <v>41</v>
      </c>
      <c r="P1241" s="32">
        <v>1</v>
      </c>
      <c r="Q1241" s="32" t="s">
        <v>7285</v>
      </c>
      <c r="R1241" s="39">
        <f t="shared" si="38"/>
        <v>1509</v>
      </c>
      <c r="S1241" s="5" t="s">
        <v>51</v>
      </c>
      <c r="T1241" s="5" t="s">
        <v>64</v>
      </c>
      <c r="U1241" s="2"/>
      <c r="V1241" s="2" t="str">
        <f>IF($J1241+$L1241=0,"nil",IF(OR($B1241="TCU-WS",$B1241=""),"non comm",IF(OR($G1241="contract_cover",$H1241="fixed price"),VLOOKUP($I1241,'[1]mapping 2015'!$A:$B,2,FALSE),VLOOKUP($G1241,'[1]mapping 2015'!$A:$B,2,FALSE))))</f>
        <v>SBM 2.1 IIPS</v>
      </c>
      <c r="W1241" s="37">
        <f>IF(OR(V1241="non comm",V1241="nil",J1241=0),0,IF(V1241="SBM 2.1 IIPS",J1241*VLOOKUP(N1241,'[2]NGP%'!$C:$D,2,FALSE),J1241*SUMIFS('[2]NGP%'!$D:$D,'[2]NGP%'!$A:$A,V1241,'[2]NGP%'!$B:$B,AA1241)))</f>
        <v>0</v>
      </c>
      <c r="X1241" s="37">
        <f>IF(OR(V1241="non comm",V1241="nil",J1241=0),0,IF(V1241="SBM 2.1 IIPS",J1241*VLOOKUP(N1241,'[2]NGP%'!$C:$E,3,FALSE),J1241*SUMIFS('[2]NGP%'!$E:$E,'[2]NGP%'!$A:$A,V1241,'[2]NGP%'!$B:$B,AA1241)))</f>
        <v>0</v>
      </c>
      <c r="Y1241" s="32"/>
      <c r="Z1241" s="54" t="str">
        <f>IF(MID(H1241,1,4)="Item","Nil",IF(G1241="contract_cover",VLOOKUP(I1241,'svc type'!C:D,2,FALSE),VLOOKUP(G1241,'svc type'!A:D,4,FALSE)))</f>
        <v>IIPS</v>
      </c>
      <c r="AA1241" s="4" t="str">
        <f>IF(B1241="","",VLOOKUP(B1241,Sector!C:D,2,FALSE))</f>
        <v>PUB</v>
      </c>
      <c r="AB1241" s="4" t="str">
        <f t="shared" si="39"/>
        <v>jaime.wong</v>
      </c>
      <c r="AC1241" s="4"/>
      <c r="AD1241" s="4"/>
      <c r="AE1241" s="4"/>
      <c r="AF1241" s="4"/>
      <c r="AG1241" s="4"/>
    </row>
    <row r="1242" spans="1:33" x14ac:dyDescent="0.25">
      <c r="A1242" s="57">
        <v>42257.725124189812</v>
      </c>
      <c r="B1242" s="32"/>
      <c r="C1242" s="32" t="s">
        <v>5930</v>
      </c>
      <c r="D1242" s="32" t="s">
        <v>334</v>
      </c>
      <c r="E1242" s="32" t="s">
        <v>7286</v>
      </c>
      <c r="F1242" s="32" t="s">
        <v>7287</v>
      </c>
      <c r="G1242" s="32" t="s">
        <v>58</v>
      </c>
      <c r="H1242" s="32" t="s">
        <v>59</v>
      </c>
      <c r="I1242" s="32" t="s">
        <v>2006</v>
      </c>
      <c r="J1242" s="35">
        <v>0</v>
      </c>
      <c r="K1242" s="35">
        <v>0</v>
      </c>
      <c r="L1242" s="35">
        <v>0</v>
      </c>
      <c r="M1242" s="35">
        <v>0</v>
      </c>
      <c r="N1242" s="32" t="s">
        <v>19</v>
      </c>
      <c r="O1242" s="32" t="s">
        <v>322</v>
      </c>
      <c r="P1242" s="32">
        <v>0</v>
      </c>
      <c r="Q1242" s="32"/>
      <c r="R1242" s="39">
        <f t="shared" si="38"/>
        <v>1509</v>
      </c>
      <c r="S1242" s="5" t="s">
        <v>51</v>
      </c>
      <c r="T1242" s="5" t="s">
        <v>64</v>
      </c>
      <c r="U1242" s="2"/>
      <c r="V1242" s="2" t="str">
        <f>IF($J1242+$L1242=0,"nil",IF(OR($B1242="TCU-WS",$B1242=""),"non comm",IF(OR($G1242="contract_cover",$H1242="fixed price"),VLOOKUP($I1242,'[1]mapping 2015'!$A:$B,2,FALSE),VLOOKUP($G1242,'[1]mapping 2015'!$A:$B,2,FALSE))))</f>
        <v>nil</v>
      </c>
      <c r="W1242" s="37">
        <f>IF(OR(V1242="non comm",V1242="nil",J1242=0),0,IF(V1242="SBM 2.1 IIPS",J1242*VLOOKUP(N1242,'[2]NGP%'!$C:$D,2,FALSE),J1242*SUMIFS('[2]NGP%'!$D:$D,'[2]NGP%'!$A:$A,V1242,'[2]NGP%'!$B:$B,AA1242)))</f>
        <v>0</v>
      </c>
      <c r="X1242" s="37">
        <f>IF(OR(V1242="non comm",V1242="nil",J1242=0),0,IF(V1242="SBM 2.1 IIPS",J1242*VLOOKUP(N1242,'[2]NGP%'!$C:$E,3,FALSE),J1242*SUMIFS('[2]NGP%'!$E:$E,'[2]NGP%'!$A:$A,V1242,'[2]NGP%'!$B:$B,AA1242)))</f>
        <v>0</v>
      </c>
      <c r="Y1242" s="32"/>
      <c r="Z1242" s="54" t="str">
        <f>IF(MID(H1242,1,4)="Item","Nil",IF(G1242="contract_cover",VLOOKUP(I1242,'svc type'!C:D,2,FALSE),VLOOKUP(G1242,'svc type'!A:D,4,FALSE)))</f>
        <v>SVC</v>
      </c>
      <c r="AA1242" s="4" t="str">
        <f>IF(B1242="","",VLOOKUP(B1242,Sector!C:D,2,FALSE))</f>
        <v/>
      </c>
      <c r="AB1242" s="4">
        <f t="shared" si="39"/>
        <v>0</v>
      </c>
      <c r="AC1242" s="4"/>
      <c r="AD1242" s="4"/>
      <c r="AE1242" s="4"/>
      <c r="AF1242" s="4"/>
      <c r="AG1242" s="4"/>
    </row>
    <row r="1243" spans="1:33" x14ac:dyDescent="0.25">
      <c r="A1243" s="57">
        <v>42257.726146180554</v>
      </c>
      <c r="B1243" s="32" t="s">
        <v>4333</v>
      </c>
      <c r="C1243" s="32" t="s">
        <v>2008</v>
      </c>
      <c r="D1243" s="32" t="s">
        <v>334</v>
      </c>
      <c r="E1243" s="32" t="s">
        <v>7288</v>
      </c>
      <c r="F1243" s="32" t="s">
        <v>7289</v>
      </c>
      <c r="G1243" s="32" t="s">
        <v>25</v>
      </c>
      <c r="H1243" s="32" t="s">
        <v>26</v>
      </c>
      <c r="I1243" s="32" t="s">
        <v>2006</v>
      </c>
      <c r="J1243" s="35">
        <v>0</v>
      </c>
      <c r="K1243" s="35">
        <v>0</v>
      </c>
      <c r="L1243" s="35">
        <v>14.25</v>
      </c>
      <c r="M1243" s="35">
        <v>0</v>
      </c>
      <c r="N1243" s="32" t="s">
        <v>19</v>
      </c>
      <c r="O1243" s="32" t="s">
        <v>41</v>
      </c>
      <c r="P1243" s="32">
        <v>1</v>
      </c>
      <c r="Q1243" s="32" t="s">
        <v>7290</v>
      </c>
      <c r="R1243" s="39">
        <f t="shared" si="38"/>
        <v>1509</v>
      </c>
      <c r="S1243" s="5" t="s">
        <v>51</v>
      </c>
      <c r="T1243" s="5" t="s">
        <v>64</v>
      </c>
      <c r="U1243" s="2"/>
      <c r="V1243" s="2" t="str">
        <f>IF($J1243+$L1243=0,"nil",IF(OR($B1243="TCU-WS",$B1243=""),"non comm",IF(OR($G1243="contract_cover",$H1243="fixed price"),VLOOKUP($I1243,'[1]mapping 2015'!$A:$B,2,FALSE),VLOOKUP($G1243,'[1]mapping 2015'!$A:$B,2,FALSE))))</f>
        <v>SBM 2.1 IIPS</v>
      </c>
      <c r="W1243" s="37">
        <f>IF(OR(V1243="non comm",V1243="nil",J1243=0),0,IF(V1243="SBM 2.1 IIPS",J1243*VLOOKUP(N1243,'[2]NGP%'!$C:$D,2,FALSE),J1243*SUMIFS('[2]NGP%'!$D:$D,'[2]NGP%'!$A:$A,V1243,'[2]NGP%'!$B:$B,AA1243)))</f>
        <v>0</v>
      </c>
      <c r="X1243" s="37">
        <f>IF(OR(V1243="non comm",V1243="nil",J1243=0),0,IF(V1243="SBM 2.1 IIPS",J1243*VLOOKUP(N1243,'[2]NGP%'!$C:$E,3,FALSE),J1243*SUMIFS('[2]NGP%'!$E:$E,'[2]NGP%'!$A:$A,V1243,'[2]NGP%'!$B:$B,AA1243)))</f>
        <v>0</v>
      </c>
      <c r="Y1243" s="32"/>
      <c r="Z1243" s="54" t="str">
        <f>IF(MID(H1243,1,4)="Item","Nil",IF(G1243="contract_cover",VLOOKUP(I1243,'svc type'!C:D,2,FALSE),VLOOKUP(G1243,'svc type'!A:D,4,FALSE)))</f>
        <v>IIPS</v>
      </c>
      <c r="AA1243" s="4" t="str">
        <f>IF(B1243="","",VLOOKUP(B1243,Sector!C:D,2,FALSE))</f>
        <v>PUB</v>
      </c>
      <c r="AB1243" s="4" t="str">
        <f t="shared" si="39"/>
        <v>ronnie.lim</v>
      </c>
      <c r="AC1243" s="4"/>
      <c r="AD1243" s="4"/>
      <c r="AE1243" s="4"/>
      <c r="AF1243" s="4"/>
      <c r="AG1243" s="4"/>
    </row>
    <row r="1244" spans="1:33" x14ac:dyDescent="0.25">
      <c r="A1244" s="57">
        <v>42257.726146180554</v>
      </c>
      <c r="B1244" s="32" t="s">
        <v>4333</v>
      </c>
      <c r="C1244" s="32" t="s">
        <v>2008</v>
      </c>
      <c r="D1244" s="32" t="s">
        <v>334</v>
      </c>
      <c r="E1244" s="32" t="s">
        <v>7288</v>
      </c>
      <c r="F1244" s="32" t="s">
        <v>7289</v>
      </c>
      <c r="G1244" s="32" t="s">
        <v>4474</v>
      </c>
      <c r="H1244" s="32" t="s">
        <v>4475</v>
      </c>
      <c r="I1244" s="32" t="s">
        <v>2006</v>
      </c>
      <c r="J1244" s="35">
        <v>0</v>
      </c>
      <c r="K1244" s="35">
        <v>0</v>
      </c>
      <c r="L1244" s="35">
        <v>14.25</v>
      </c>
      <c r="M1244" s="35">
        <v>0</v>
      </c>
      <c r="N1244" s="32" t="s">
        <v>19</v>
      </c>
      <c r="O1244" s="32" t="s">
        <v>41</v>
      </c>
      <c r="P1244" s="32">
        <v>1</v>
      </c>
      <c r="Q1244" s="32" t="s">
        <v>7290</v>
      </c>
      <c r="R1244" s="39">
        <f t="shared" si="38"/>
        <v>1509</v>
      </c>
      <c r="S1244" s="5" t="s">
        <v>51</v>
      </c>
      <c r="T1244" s="5" t="s">
        <v>64</v>
      </c>
      <c r="U1244" s="2"/>
      <c r="V1244" s="2" t="str">
        <f>IF($J1244+$L1244=0,"nil",IF(OR($B1244="TCU-WS",$B1244=""),"non comm",IF(OR($G1244="contract_cover",$H1244="fixed price"),VLOOKUP($I1244,'[1]mapping 2015'!$A:$B,2,FALSE),VLOOKUP($G1244,'[1]mapping 2015'!$A:$B,2,FALSE))))</f>
        <v>SBM 2.1 IIPS</v>
      </c>
      <c r="W1244" s="37">
        <f>IF(OR(V1244="non comm",V1244="nil",J1244=0),0,IF(V1244="SBM 2.1 IIPS",J1244*VLOOKUP(N1244,'[2]NGP%'!$C:$D,2,FALSE),J1244*SUMIFS('[2]NGP%'!$D:$D,'[2]NGP%'!$A:$A,V1244,'[2]NGP%'!$B:$B,AA1244)))</f>
        <v>0</v>
      </c>
      <c r="X1244" s="37">
        <f>IF(OR(V1244="non comm",V1244="nil",J1244=0),0,IF(V1244="SBM 2.1 IIPS",J1244*VLOOKUP(N1244,'[2]NGP%'!$C:$E,3,FALSE),J1244*SUMIFS('[2]NGP%'!$E:$E,'[2]NGP%'!$A:$A,V1244,'[2]NGP%'!$B:$B,AA1244)))</f>
        <v>0</v>
      </c>
      <c r="Y1244" s="32"/>
      <c r="Z1244" s="54" t="str">
        <f>IF(MID(H1244,1,4)="Item","Nil",IF(G1244="contract_cover",VLOOKUP(I1244,'svc type'!C:D,2,FALSE),VLOOKUP(G1244,'svc type'!A:D,4,FALSE)))</f>
        <v>IIPS</v>
      </c>
      <c r="AA1244" s="4" t="str">
        <f>IF(B1244="","",VLOOKUP(B1244,Sector!C:D,2,FALSE))</f>
        <v>PUB</v>
      </c>
      <c r="AB1244" s="4" t="str">
        <f t="shared" si="39"/>
        <v>ronnie.lim</v>
      </c>
      <c r="AC1244" s="4"/>
      <c r="AD1244" s="4"/>
      <c r="AE1244" s="4"/>
      <c r="AF1244" s="4"/>
      <c r="AG1244" s="4"/>
    </row>
    <row r="1245" spans="1:33" x14ac:dyDescent="0.25">
      <c r="A1245" s="57">
        <v>42257.726218483796</v>
      </c>
      <c r="B1245" s="32" t="s">
        <v>70</v>
      </c>
      <c r="C1245" s="32" t="s">
        <v>464</v>
      </c>
      <c r="D1245" s="32" t="s">
        <v>334</v>
      </c>
      <c r="E1245" s="32" t="s">
        <v>7291</v>
      </c>
      <c r="F1245" s="32" t="s">
        <v>7292</v>
      </c>
      <c r="G1245" s="32" t="s">
        <v>367</v>
      </c>
      <c r="H1245" s="32" t="s">
        <v>366</v>
      </c>
      <c r="I1245" s="32" t="s">
        <v>2007</v>
      </c>
      <c r="J1245" s="35">
        <v>0</v>
      </c>
      <c r="K1245" s="35">
        <v>0</v>
      </c>
      <c r="L1245" s="35">
        <v>14.25</v>
      </c>
      <c r="M1245" s="35">
        <v>0</v>
      </c>
      <c r="N1245" s="32" t="s">
        <v>19</v>
      </c>
      <c r="O1245" s="32" t="s">
        <v>41</v>
      </c>
      <c r="P1245" s="32">
        <v>1</v>
      </c>
      <c r="Q1245" s="32" t="s">
        <v>7293</v>
      </c>
      <c r="R1245" s="39">
        <f t="shared" si="38"/>
        <v>1509</v>
      </c>
      <c r="S1245" s="5" t="s">
        <v>51</v>
      </c>
      <c r="T1245" s="5" t="s">
        <v>64</v>
      </c>
      <c r="U1245" s="2"/>
      <c r="V1245" s="2" t="str">
        <f>IF($J1245+$L1245=0,"nil",IF(OR($B1245="TCU-WS",$B1245=""),"non comm",IF(OR($G1245="contract_cover",$H1245="fixed price"),VLOOKUP($I1245,'[1]mapping 2015'!$A:$B,2,FALSE),VLOOKUP($G1245,'[1]mapping 2015'!$A:$B,2,FALSE))))</f>
        <v>SBM 2.1 IIPS</v>
      </c>
      <c r="W1245" s="37">
        <f>IF(OR(V1245="non comm",V1245="nil",J1245=0),0,IF(V1245="SBM 2.1 IIPS",J1245*VLOOKUP(N1245,'[2]NGP%'!$C:$D,2,FALSE),J1245*SUMIFS('[2]NGP%'!$D:$D,'[2]NGP%'!$A:$A,V1245,'[2]NGP%'!$B:$B,AA1245)))</f>
        <v>0</v>
      </c>
      <c r="X1245" s="37">
        <f>IF(OR(V1245="non comm",V1245="nil",J1245=0),0,IF(V1245="SBM 2.1 IIPS",J1245*VLOOKUP(N1245,'[2]NGP%'!$C:$E,3,FALSE),J1245*SUMIFS('[2]NGP%'!$E:$E,'[2]NGP%'!$A:$A,V1245,'[2]NGP%'!$B:$B,AA1245)))</f>
        <v>0</v>
      </c>
      <c r="Y1245" s="32"/>
      <c r="Z1245" s="54" t="str">
        <f>IF(MID(H1245,1,4)="Item","Nil",IF(G1245="contract_cover",VLOOKUP(I1245,'svc type'!C:D,2,FALSE),VLOOKUP(G1245,'svc type'!A:D,4,FALSE)))</f>
        <v>IIPS</v>
      </c>
      <c r="AA1245" s="4" t="str">
        <f>IF(B1245="","",VLOOKUP(B1245,Sector!C:D,2,FALSE))</f>
        <v>PUB</v>
      </c>
      <c r="AB1245" s="4" t="str">
        <f t="shared" si="39"/>
        <v>jaime.wong</v>
      </c>
      <c r="AC1245" s="4"/>
      <c r="AD1245" s="4"/>
      <c r="AE1245" s="4"/>
      <c r="AF1245" s="4"/>
      <c r="AG1245" s="4"/>
    </row>
    <row r="1246" spans="1:33" x14ac:dyDescent="0.25">
      <c r="A1246" s="57">
        <v>42257.726218483796</v>
      </c>
      <c r="B1246" s="32" t="s">
        <v>70</v>
      </c>
      <c r="C1246" s="32" t="s">
        <v>464</v>
      </c>
      <c r="D1246" s="32" t="s">
        <v>334</v>
      </c>
      <c r="E1246" s="32" t="s">
        <v>7291</v>
      </c>
      <c r="F1246" s="32" t="s">
        <v>7292</v>
      </c>
      <c r="G1246" s="32" t="s">
        <v>367</v>
      </c>
      <c r="H1246" s="32" t="s">
        <v>366</v>
      </c>
      <c r="I1246" s="32" t="s">
        <v>2007</v>
      </c>
      <c r="J1246" s="35">
        <v>0</v>
      </c>
      <c r="K1246" s="35">
        <v>0</v>
      </c>
      <c r="L1246" s="35">
        <v>14.25</v>
      </c>
      <c r="M1246" s="35">
        <v>0</v>
      </c>
      <c r="N1246" s="32" t="s">
        <v>19</v>
      </c>
      <c r="O1246" s="32" t="s">
        <v>41</v>
      </c>
      <c r="P1246" s="32">
        <v>1</v>
      </c>
      <c r="Q1246" s="32" t="s">
        <v>7293</v>
      </c>
      <c r="R1246" s="39">
        <f t="shared" si="38"/>
        <v>1509</v>
      </c>
      <c r="S1246" s="5" t="s">
        <v>51</v>
      </c>
      <c r="T1246" s="5" t="s">
        <v>64</v>
      </c>
      <c r="U1246" s="2"/>
      <c r="V1246" s="2" t="str">
        <f>IF($J1246+$L1246=0,"nil",IF(OR($B1246="TCU-WS",$B1246=""),"non comm",IF(OR($G1246="contract_cover",$H1246="fixed price"),VLOOKUP($I1246,'[1]mapping 2015'!$A:$B,2,FALSE),VLOOKUP($G1246,'[1]mapping 2015'!$A:$B,2,FALSE))))</f>
        <v>SBM 2.1 IIPS</v>
      </c>
      <c r="W1246" s="37">
        <f>IF(OR(V1246="non comm",V1246="nil",J1246=0),0,IF(V1246="SBM 2.1 IIPS",J1246*VLOOKUP(N1246,'[2]NGP%'!$C:$D,2,FALSE),J1246*SUMIFS('[2]NGP%'!$D:$D,'[2]NGP%'!$A:$A,V1246,'[2]NGP%'!$B:$B,AA1246)))</f>
        <v>0</v>
      </c>
      <c r="X1246" s="37">
        <f>IF(OR(V1246="non comm",V1246="nil",J1246=0),0,IF(V1246="SBM 2.1 IIPS",J1246*VLOOKUP(N1246,'[2]NGP%'!$C:$E,3,FALSE),J1246*SUMIFS('[2]NGP%'!$E:$E,'[2]NGP%'!$A:$A,V1246,'[2]NGP%'!$B:$B,AA1246)))</f>
        <v>0</v>
      </c>
      <c r="Y1246" s="32"/>
      <c r="Z1246" s="54" t="str">
        <f>IF(MID(H1246,1,4)="Item","Nil",IF(G1246="contract_cover",VLOOKUP(I1246,'svc type'!C:D,2,FALSE),VLOOKUP(G1246,'svc type'!A:D,4,FALSE)))</f>
        <v>IIPS</v>
      </c>
      <c r="AA1246" s="4" t="str">
        <f>IF(B1246="","",VLOOKUP(B1246,Sector!C:D,2,FALSE))</f>
        <v>PUB</v>
      </c>
      <c r="AB1246" s="4" t="str">
        <f t="shared" si="39"/>
        <v>jaime.wong</v>
      </c>
      <c r="AC1246" s="4"/>
      <c r="AD1246" s="4"/>
      <c r="AE1246" s="4"/>
      <c r="AF1246" s="4"/>
      <c r="AG1246" s="4"/>
    </row>
    <row r="1247" spans="1:33" x14ac:dyDescent="0.25">
      <c r="A1247" s="57">
        <v>42257.726218483796</v>
      </c>
      <c r="B1247" s="32" t="s">
        <v>70</v>
      </c>
      <c r="C1247" s="32" t="s">
        <v>464</v>
      </c>
      <c r="D1247" s="32" t="s">
        <v>334</v>
      </c>
      <c r="E1247" s="32" t="s">
        <v>7291</v>
      </c>
      <c r="F1247" s="32" t="s">
        <v>7292</v>
      </c>
      <c r="G1247" s="32" t="s">
        <v>367</v>
      </c>
      <c r="H1247" s="32" t="s">
        <v>366</v>
      </c>
      <c r="I1247" s="32" t="s">
        <v>2007</v>
      </c>
      <c r="J1247" s="35">
        <v>0</v>
      </c>
      <c r="K1247" s="35">
        <v>0</v>
      </c>
      <c r="L1247" s="35">
        <v>14.25</v>
      </c>
      <c r="M1247" s="35">
        <v>0</v>
      </c>
      <c r="N1247" s="32" t="s">
        <v>19</v>
      </c>
      <c r="O1247" s="32" t="s">
        <v>41</v>
      </c>
      <c r="P1247" s="32">
        <v>1</v>
      </c>
      <c r="Q1247" s="32" t="s">
        <v>7293</v>
      </c>
      <c r="R1247" s="39">
        <f t="shared" si="38"/>
        <v>1509</v>
      </c>
      <c r="S1247" s="5" t="s">
        <v>51</v>
      </c>
      <c r="T1247" s="5" t="s">
        <v>64</v>
      </c>
      <c r="U1247" s="2"/>
      <c r="V1247" s="2" t="str">
        <f>IF($J1247+$L1247=0,"nil",IF(OR($B1247="TCU-WS",$B1247=""),"non comm",IF(OR($G1247="contract_cover",$H1247="fixed price"),VLOOKUP($I1247,'[1]mapping 2015'!$A:$B,2,FALSE),VLOOKUP($G1247,'[1]mapping 2015'!$A:$B,2,FALSE))))</f>
        <v>SBM 2.1 IIPS</v>
      </c>
      <c r="W1247" s="37">
        <f>IF(OR(V1247="non comm",V1247="nil",J1247=0),0,IF(V1247="SBM 2.1 IIPS",J1247*VLOOKUP(N1247,'[2]NGP%'!$C:$D,2,FALSE),J1247*SUMIFS('[2]NGP%'!$D:$D,'[2]NGP%'!$A:$A,V1247,'[2]NGP%'!$B:$B,AA1247)))</f>
        <v>0</v>
      </c>
      <c r="X1247" s="37">
        <f>IF(OR(V1247="non comm",V1247="nil",J1247=0),0,IF(V1247="SBM 2.1 IIPS",J1247*VLOOKUP(N1247,'[2]NGP%'!$C:$E,3,FALSE),J1247*SUMIFS('[2]NGP%'!$E:$E,'[2]NGP%'!$A:$A,V1247,'[2]NGP%'!$B:$B,AA1247)))</f>
        <v>0</v>
      </c>
      <c r="Y1247" s="32"/>
      <c r="Z1247" s="54" t="str">
        <f>IF(MID(H1247,1,4)="Item","Nil",IF(G1247="contract_cover",VLOOKUP(I1247,'svc type'!C:D,2,FALSE),VLOOKUP(G1247,'svc type'!A:D,4,FALSE)))</f>
        <v>IIPS</v>
      </c>
      <c r="AA1247" s="4" t="str">
        <f>IF(B1247="","",VLOOKUP(B1247,Sector!C:D,2,FALSE))</f>
        <v>PUB</v>
      </c>
      <c r="AB1247" s="4" t="str">
        <f t="shared" si="39"/>
        <v>jaime.wong</v>
      </c>
      <c r="AC1247" s="4"/>
      <c r="AD1247" s="4"/>
      <c r="AE1247" s="4"/>
      <c r="AF1247" s="4"/>
      <c r="AG1247" s="4"/>
    </row>
    <row r="1248" spans="1:33" x14ac:dyDescent="0.25">
      <c r="A1248" s="57">
        <v>42257.731870057869</v>
      </c>
      <c r="B1248" s="32"/>
      <c r="C1248" s="32" t="s">
        <v>457</v>
      </c>
      <c r="D1248" s="32" t="s">
        <v>334</v>
      </c>
      <c r="E1248" s="32" t="s">
        <v>7294</v>
      </c>
      <c r="F1248" s="32" t="s">
        <v>7295</v>
      </c>
      <c r="G1248" s="32" t="s">
        <v>58</v>
      </c>
      <c r="H1248" s="32" t="s">
        <v>59</v>
      </c>
      <c r="I1248" s="32" t="s">
        <v>2006</v>
      </c>
      <c r="J1248" s="35">
        <v>0</v>
      </c>
      <c r="K1248" s="35">
        <v>0</v>
      </c>
      <c r="L1248" s="35">
        <v>0</v>
      </c>
      <c r="M1248" s="35">
        <v>0</v>
      </c>
      <c r="N1248" s="32" t="s">
        <v>19</v>
      </c>
      <c r="O1248" s="32" t="s">
        <v>322</v>
      </c>
      <c r="P1248" s="32">
        <v>0</v>
      </c>
      <c r="Q1248" s="32"/>
      <c r="R1248" s="39">
        <f t="shared" si="38"/>
        <v>1509</v>
      </c>
      <c r="S1248" s="5" t="s">
        <v>51</v>
      </c>
      <c r="T1248" s="5" t="s">
        <v>64</v>
      </c>
      <c r="U1248" s="2"/>
      <c r="V1248" s="2" t="str">
        <f>IF($J1248+$L1248=0,"nil",IF(OR($B1248="TCU-WS",$B1248=""),"non comm",IF(OR($G1248="contract_cover",$H1248="fixed price"),VLOOKUP($I1248,'[1]mapping 2015'!$A:$B,2,FALSE),VLOOKUP($G1248,'[1]mapping 2015'!$A:$B,2,FALSE))))</f>
        <v>nil</v>
      </c>
      <c r="W1248" s="37">
        <f>IF(OR(V1248="non comm",V1248="nil",J1248=0),0,IF(V1248="SBM 2.1 IIPS",J1248*VLOOKUP(N1248,'[2]NGP%'!$C:$D,2,FALSE),J1248*SUMIFS('[2]NGP%'!$D:$D,'[2]NGP%'!$A:$A,V1248,'[2]NGP%'!$B:$B,AA1248)))</f>
        <v>0</v>
      </c>
      <c r="X1248" s="37">
        <f>IF(OR(V1248="non comm",V1248="nil",J1248=0),0,IF(V1248="SBM 2.1 IIPS",J1248*VLOOKUP(N1248,'[2]NGP%'!$C:$E,3,FALSE),J1248*SUMIFS('[2]NGP%'!$E:$E,'[2]NGP%'!$A:$A,V1248,'[2]NGP%'!$B:$B,AA1248)))</f>
        <v>0</v>
      </c>
      <c r="Y1248" s="32"/>
      <c r="Z1248" s="54" t="str">
        <f>IF(MID(H1248,1,4)="Item","Nil",IF(G1248="contract_cover",VLOOKUP(I1248,'svc type'!C:D,2,FALSE),VLOOKUP(G1248,'svc type'!A:D,4,FALSE)))</f>
        <v>SVC</v>
      </c>
      <c r="AA1248" s="4" t="str">
        <f>IF(B1248="","",VLOOKUP(B1248,Sector!C:D,2,FALSE))</f>
        <v/>
      </c>
      <c r="AB1248" s="4">
        <f t="shared" si="39"/>
        <v>0</v>
      </c>
      <c r="AC1248" s="4"/>
      <c r="AD1248" s="4"/>
      <c r="AE1248" s="4"/>
      <c r="AF1248" s="4"/>
      <c r="AG1248" s="4"/>
    </row>
    <row r="1249" spans="1:33" x14ac:dyDescent="0.25">
      <c r="A1249" s="57">
        <v>42257.733945983797</v>
      </c>
      <c r="B1249" s="32" t="s">
        <v>21</v>
      </c>
      <c r="C1249" s="32" t="s">
        <v>2341</v>
      </c>
      <c r="D1249" s="32" t="s">
        <v>334</v>
      </c>
      <c r="E1249" s="32" t="s">
        <v>5883</v>
      </c>
      <c r="F1249" s="32" t="s">
        <v>7296</v>
      </c>
      <c r="G1249" s="32" t="s">
        <v>367</v>
      </c>
      <c r="H1249" s="32" t="s">
        <v>366</v>
      </c>
      <c r="I1249" s="32" t="s">
        <v>2007</v>
      </c>
      <c r="J1249" s="35">
        <v>0</v>
      </c>
      <c r="K1249" s="35">
        <v>0</v>
      </c>
      <c r="L1249" s="35">
        <v>14.25</v>
      </c>
      <c r="M1249" s="35">
        <v>0</v>
      </c>
      <c r="N1249" s="32" t="s">
        <v>19</v>
      </c>
      <c r="O1249" s="32" t="s">
        <v>41</v>
      </c>
      <c r="P1249" s="32">
        <v>1</v>
      </c>
      <c r="Q1249" s="32" t="s">
        <v>6373</v>
      </c>
      <c r="R1249" s="39">
        <f t="shared" si="38"/>
        <v>1509</v>
      </c>
      <c r="S1249" s="5" t="s">
        <v>51</v>
      </c>
      <c r="T1249" s="5" t="s">
        <v>64</v>
      </c>
      <c r="U1249" s="2"/>
      <c r="V1249" s="2" t="str">
        <f>IF($J1249+$L1249=0,"nil",IF(OR($B1249="TCU-WS",$B1249=""),"non comm",IF(OR($G1249="contract_cover",$H1249="fixed price"),VLOOKUP($I1249,'[1]mapping 2015'!$A:$B,2,FALSE),VLOOKUP($G1249,'[1]mapping 2015'!$A:$B,2,FALSE))))</f>
        <v>SBM 2.1 IIPS</v>
      </c>
      <c r="W1249" s="37">
        <f>IF(OR(V1249="non comm",V1249="nil",J1249=0),0,IF(V1249="SBM 2.1 IIPS",J1249*VLOOKUP(N1249,'[2]NGP%'!$C:$D,2,FALSE),J1249*SUMIFS('[2]NGP%'!$D:$D,'[2]NGP%'!$A:$A,V1249,'[2]NGP%'!$B:$B,AA1249)))</f>
        <v>0</v>
      </c>
      <c r="X1249" s="37">
        <f>IF(OR(V1249="non comm",V1249="nil",J1249=0),0,IF(V1249="SBM 2.1 IIPS",J1249*VLOOKUP(N1249,'[2]NGP%'!$C:$E,3,FALSE),J1249*SUMIFS('[2]NGP%'!$E:$E,'[2]NGP%'!$A:$A,V1249,'[2]NGP%'!$B:$B,AA1249)))</f>
        <v>0</v>
      </c>
      <c r="Y1249" s="32"/>
      <c r="Z1249" s="54" t="str">
        <f>IF(MID(H1249,1,4)="Item","Nil",IF(G1249="contract_cover",VLOOKUP(I1249,'svc type'!C:D,2,FALSE),VLOOKUP(G1249,'svc type'!A:D,4,FALSE)))</f>
        <v>IIPS</v>
      </c>
      <c r="AA1249" s="4" t="str">
        <f>IF(B1249="","",VLOOKUP(B1249,Sector!C:D,2,FALSE))</f>
        <v>PUB</v>
      </c>
      <c r="AB1249" s="4" t="str">
        <f t="shared" si="39"/>
        <v>wangchee.ng</v>
      </c>
      <c r="AC1249" s="4"/>
      <c r="AD1249" s="4"/>
      <c r="AE1249" s="4"/>
      <c r="AF1249" s="4"/>
      <c r="AG1249" s="4"/>
    </row>
    <row r="1250" spans="1:33" x14ac:dyDescent="0.25">
      <c r="A1250" s="57">
        <v>42257.733945983797</v>
      </c>
      <c r="B1250" s="32" t="s">
        <v>21</v>
      </c>
      <c r="C1250" s="32" t="s">
        <v>2341</v>
      </c>
      <c r="D1250" s="32" t="s">
        <v>334</v>
      </c>
      <c r="E1250" s="32" t="s">
        <v>5883</v>
      </c>
      <c r="F1250" s="32" t="s">
        <v>7296</v>
      </c>
      <c r="G1250" s="32" t="s">
        <v>367</v>
      </c>
      <c r="H1250" s="32" t="s">
        <v>366</v>
      </c>
      <c r="I1250" s="32" t="s">
        <v>2007</v>
      </c>
      <c r="J1250" s="35">
        <v>0</v>
      </c>
      <c r="K1250" s="35">
        <v>0</v>
      </c>
      <c r="L1250" s="35">
        <v>14.25</v>
      </c>
      <c r="M1250" s="35">
        <v>0</v>
      </c>
      <c r="N1250" s="32" t="s">
        <v>19</v>
      </c>
      <c r="O1250" s="32" t="s">
        <v>41</v>
      </c>
      <c r="P1250" s="32">
        <v>1</v>
      </c>
      <c r="Q1250" s="32" t="s">
        <v>6373</v>
      </c>
      <c r="R1250" s="39">
        <f t="shared" si="38"/>
        <v>1509</v>
      </c>
      <c r="S1250" s="5" t="s">
        <v>51</v>
      </c>
      <c r="T1250" s="5" t="s">
        <v>64</v>
      </c>
      <c r="U1250" s="2"/>
      <c r="V1250" s="2" t="str">
        <f>IF($J1250+$L1250=0,"nil",IF(OR($B1250="TCU-WS",$B1250=""),"non comm",IF(OR($G1250="contract_cover",$H1250="fixed price"),VLOOKUP($I1250,'[1]mapping 2015'!$A:$B,2,FALSE),VLOOKUP($G1250,'[1]mapping 2015'!$A:$B,2,FALSE))))</f>
        <v>SBM 2.1 IIPS</v>
      </c>
      <c r="W1250" s="37">
        <f>IF(OR(V1250="non comm",V1250="nil",J1250=0),0,IF(V1250="SBM 2.1 IIPS",J1250*VLOOKUP(N1250,'[2]NGP%'!$C:$D,2,FALSE),J1250*SUMIFS('[2]NGP%'!$D:$D,'[2]NGP%'!$A:$A,V1250,'[2]NGP%'!$B:$B,AA1250)))</f>
        <v>0</v>
      </c>
      <c r="X1250" s="37">
        <f>IF(OR(V1250="non comm",V1250="nil",J1250=0),0,IF(V1250="SBM 2.1 IIPS",J1250*VLOOKUP(N1250,'[2]NGP%'!$C:$E,3,FALSE),J1250*SUMIFS('[2]NGP%'!$E:$E,'[2]NGP%'!$A:$A,V1250,'[2]NGP%'!$B:$B,AA1250)))</f>
        <v>0</v>
      </c>
      <c r="Y1250" s="32"/>
      <c r="Z1250" s="54" t="str">
        <f>IF(MID(H1250,1,4)="Item","Nil",IF(G1250="contract_cover",VLOOKUP(I1250,'svc type'!C:D,2,FALSE),VLOOKUP(G1250,'svc type'!A:D,4,FALSE)))</f>
        <v>IIPS</v>
      </c>
      <c r="AA1250" s="4" t="str">
        <f>IF(B1250="","",VLOOKUP(B1250,Sector!C:D,2,FALSE))</f>
        <v>PUB</v>
      </c>
      <c r="AB1250" s="4" t="str">
        <f t="shared" si="39"/>
        <v>wangchee.ng</v>
      </c>
      <c r="AC1250" s="4"/>
      <c r="AD1250" s="4"/>
      <c r="AE1250" s="4"/>
      <c r="AF1250" s="4"/>
      <c r="AG1250" s="4"/>
    </row>
    <row r="1251" spans="1:33" x14ac:dyDescent="0.25">
      <c r="A1251" s="57">
        <v>42257.737337650462</v>
      </c>
      <c r="B1251" s="32" t="s">
        <v>21</v>
      </c>
      <c r="C1251" s="32" t="s">
        <v>2341</v>
      </c>
      <c r="D1251" s="32" t="s">
        <v>334</v>
      </c>
      <c r="E1251" s="32" t="s">
        <v>5884</v>
      </c>
      <c r="F1251" s="32" t="s">
        <v>7297</v>
      </c>
      <c r="G1251" s="32" t="s">
        <v>367</v>
      </c>
      <c r="H1251" s="32" t="s">
        <v>366</v>
      </c>
      <c r="I1251" s="32" t="s">
        <v>2007</v>
      </c>
      <c r="J1251" s="35">
        <v>0</v>
      </c>
      <c r="K1251" s="35">
        <v>0</v>
      </c>
      <c r="L1251" s="35">
        <v>14.25</v>
      </c>
      <c r="M1251" s="35">
        <v>0</v>
      </c>
      <c r="N1251" s="32" t="s">
        <v>19</v>
      </c>
      <c r="O1251" s="32" t="s">
        <v>41</v>
      </c>
      <c r="P1251" s="32">
        <v>1</v>
      </c>
      <c r="Q1251" s="32" t="s">
        <v>6368</v>
      </c>
      <c r="R1251" s="39">
        <f t="shared" si="38"/>
        <v>1509</v>
      </c>
      <c r="S1251" s="5" t="s">
        <v>51</v>
      </c>
      <c r="T1251" s="5" t="s">
        <v>64</v>
      </c>
      <c r="U1251" s="2"/>
      <c r="V1251" s="2" t="str">
        <f>IF($J1251+$L1251=0,"nil",IF(OR($B1251="TCU-WS",$B1251=""),"non comm",IF(OR($G1251="contract_cover",$H1251="fixed price"),VLOOKUP($I1251,'[1]mapping 2015'!$A:$B,2,FALSE),VLOOKUP($G1251,'[1]mapping 2015'!$A:$B,2,FALSE))))</f>
        <v>SBM 2.1 IIPS</v>
      </c>
      <c r="W1251" s="37">
        <f>IF(OR(V1251="non comm",V1251="nil",J1251=0),0,IF(V1251="SBM 2.1 IIPS",J1251*VLOOKUP(N1251,'[2]NGP%'!$C:$D,2,FALSE),J1251*SUMIFS('[2]NGP%'!$D:$D,'[2]NGP%'!$A:$A,V1251,'[2]NGP%'!$B:$B,AA1251)))</f>
        <v>0</v>
      </c>
      <c r="X1251" s="37">
        <f>IF(OR(V1251="non comm",V1251="nil",J1251=0),0,IF(V1251="SBM 2.1 IIPS",J1251*VLOOKUP(N1251,'[2]NGP%'!$C:$E,3,FALSE),J1251*SUMIFS('[2]NGP%'!$E:$E,'[2]NGP%'!$A:$A,V1251,'[2]NGP%'!$B:$B,AA1251)))</f>
        <v>0</v>
      </c>
      <c r="Y1251" s="32"/>
      <c r="Z1251" s="54" t="str">
        <f>IF(MID(H1251,1,4)="Item","Nil",IF(G1251="contract_cover",VLOOKUP(I1251,'svc type'!C:D,2,FALSE),VLOOKUP(G1251,'svc type'!A:D,4,FALSE)))</f>
        <v>IIPS</v>
      </c>
      <c r="AA1251" s="4" t="str">
        <f>IF(B1251="","",VLOOKUP(B1251,Sector!C:D,2,FALSE))</f>
        <v>PUB</v>
      </c>
      <c r="AB1251" s="4" t="str">
        <f t="shared" si="39"/>
        <v>wangchee.ng</v>
      </c>
      <c r="AC1251" s="4"/>
      <c r="AD1251" s="4"/>
      <c r="AE1251" s="4"/>
      <c r="AF1251" s="4"/>
      <c r="AG1251" s="4"/>
    </row>
    <row r="1252" spans="1:33" x14ac:dyDescent="0.25">
      <c r="A1252" s="57">
        <v>42257.73836304398</v>
      </c>
      <c r="B1252" s="32" t="s">
        <v>290</v>
      </c>
      <c r="C1252" s="32" t="s">
        <v>6510</v>
      </c>
      <c r="D1252" s="32" t="s">
        <v>334</v>
      </c>
      <c r="E1252" s="32" t="s">
        <v>7298</v>
      </c>
      <c r="F1252" s="32" t="s">
        <v>7299</v>
      </c>
      <c r="G1252" s="32" t="s">
        <v>25</v>
      </c>
      <c r="H1252" s="32" t="s">
        <v>26</v>
      </c>
      <c r="I1252" s="32" t="s">
        <v>2006</v>
      </c>
      <c r="J1252" s="35">
        <v>0</v>
      </c>
      <c r="K1252" s="35">
        <v>0</v>
      </c>
      <c r="L1252" s="35">
        <v>14.25</v>
      </c>
      <c r="M1252" s="35">
        <v>0</v>
      </c>
      <c r="N1252" s="32" t="s">
        <v>19</v>
      </c>
      <c r="O1252" s="32" t="s">
        <v>41</v>
      </c>
      <c r="P1252" s="32">
        <v>1</v>
      </c>
      <c r="Q1252" s="32" t="s">
        <v>7300</v>
      </c>
      <c r="R1252" s="39">
        <f t="shared" si="38"/>
        <v>1509</v>
      </c>
      <c r="S1252" s="5" t="s">
        <v>51</v>
      </c>
      <c r="T1252" s="5" t="s">
        <v>64</v>
      </c>
      <c r="U1252" s="2"/>
      <c r="V1252" s="2" t="str">
        <f>IF($J1252+$L1252=0,"nil",IF(OR($B1252="TCU-WS",$B1252=""),"non comm",IF(OR($G1252="contract_cover",$H1252="fixed price"),VLOOKUP($I1252,'[1]mapping 2015'!$A:$B,2,FALSE),VLOOKUP($G1252,'[1]mapping 2015'!$A:$B,2,FALSE))))</f>
        <v>SBM 2.1 IIPS</v>
      </c>
      <c r="W1252" s="37">
        <f>IF(OR(V1252="non comm",V1252="nil",J1252=0),0,IF(V1252="SBM 2.1 IIPS",J1252*VLOOKUP(N1252,'[2]NGP%'!$C:$D,2,FALSE),J1252*SUMIFS('[2]NGP%'!$D:$D,'[2]NGP%'!$A:$A,V1252,'[2]NGP%'!$B:$B,AA1252)))</f>
        <v>0</v>
      </c>
      <c r="X1252" s="37">
        <f>IF(OR(V1252="non comm",V1252="nil",J1252=0),0,IF(V1252="SBM 2.1 IIPS",J1252*VLOOKUP(N1252,'[2]NGP%'!$C:$E,3,FALSE),J1252*SUMIFS('[2]NGP%'!$E:$E,'[2]NGP%'!$A:$A,V1252,'[2]NGP%'!$B:$B,AA1252)))</f>
        <v>0</v>
      </c>
      <c r="Y1252" s="32"/>
      <c r="Z1252" s="54" t="str">
        <f>IF(MID(H1252,1,4)="Item","Nil",IF(G1252="contract_cover",VLOOKUP(I1252,'svc type'!C:D,2,FALSE),VLOOKUP(G1252,'svc type'!A:D,4,FALSE)))</f>
        <v>IIPS</v>
      </c>
      <c r="AA1252" s="4" t="str">
        <f>IF(B1252="","",VLOOKUP(B1252,Sector!C:D,2,FALSE))</f>
        <v>PUB</v>
      </c>
      <c r="AB1252" s="4" t="str">
        <f t="shared" si="39"/>
        <v>cammy.ong</v>
      </c>
      <c r="AC1252" s="4"/>
      <c r="AD1252" s="4"/>
      <c r="AE1252" s="4"/>
      <c r="AF1252" s="4"/>
      <c r="AG1252" s="4"/>
    </row>
    <row r="1253" spans="1:33" x14ac:dyDescent="0.25">
      <c r="A1253" s="57">
        <v>42257.73836304398</v>
      </c>
      <c r="B1253" s="32" t="s">
        <v>290</v>
      </c>
      <c r="C1253" s="32" t="s">
        <v>6510</v>
      </c>
      <c r="D1253" s="32" t="s">
        <v>334</v>
      </c>
      <c r="E1253" s="32" t="s">
        <v>7298</v>
      </c>
      <c r="F1253" s="32" t="s">
        <v>7299</v>
      </c>
      <c r="G1253" s="32" t="s">
        <v>367</v>
      </c>
      <c r="H1253" s="32" t="s">
        <v>366</v>
      </c>
      <c r="I1253" s="32" t="s">
        <v>2006</v>
      </c>
      <c r="J1253" s="35">
        <v>0</v>
      </c>
      <c r="K1253" s="35">
        <v>0</v>
      </c>
      <c r="L1253" s="35">
        <v>14.25</v>
      </c>
      <c r="M1253" s="35">
        <v>0</v>
      </c>
      <c r="N1253" s="32" t="s">
        <v>19</v>
      </c>
      <c r="O1253" s="32" t="s">
        <v>41</v>
      </c>
      <c r="P1253" s="32">
        <v>1</v>
      </c>
      <c r="Q1253" s="32" t="s">
        <v>7300</v>
      </c>
      <c r="R1253" s="39">
        <f t="shared" si="38"/>
        <v>1509</v>
      </c>
      <c r="S1253" s="5" t="s">
        <v>51</v>
      </c>
      <c r="T1253" s="5" t="s">
        <v>64</v>
      </c>
      <c r="U1253" s="2"/>
      <c r="V1253" s="2" t="str">
        <f>IF($J1253+$L1253=0,"nil",IF(OR($B1253="TCU-WS",$B1253=""),"non comm",IF(OR($G1253="contract_cover",$H1253="fixed price"),VLOOKUP($I1253,'[1]mapping 2015'!$A:$B,2,FALSE),VLOOKUP($G1253,'[1]mapping 2015'!$A:$B,2,FALSE))))</f>
        <v>SBM 2.1 IIPS</v>
      </c>
      <c r="W1253" s="37">
        <f>IF(OR(V1253="non comm",V1253="nil",J1253=0),0,IF(V1253="SBM 2.1 IIPS",J1253*VLOOKUP(N1253,'[2]NGP%'!$C:$D,2,FALSE),J1253*SUMIFS('[2]NGP%'!$D:$D,'[2]NGP%'!$A:$A,V1253,'[2]NGP%'!$B:$B,AA1253)))</f>
        <v>0</v>
      </c>
      <c r="X1253" s="37">
        <f>IF(OR(V1253="non comm",V1253="nil",J1253=0),0,IF(V1253="SBM 2.1 IIPS",J1253*VLOOKUP(N1253,'[2]NGP%'!$C:$E,3,FALSE),J1253*SUMIFS('[2]NGP%'!$E:$E,'[2]NGP%'!$A:$A,V1253,'[2]NGP%'!$B:$B,AA1253)))</f>
        <v>0</v>
      </c>
      <c r="Y1253" s="32"/>
      <c r="Z1253" s="54" t="str">
        <f>IF(MID(H1253,1,4)="Item","Nil",IF(G1253="contract_cover",VLOOKUP(I1253,'svc type'!C:D,2,FALSE),VLOOKUP(G1253,'svc type'!A:D,4,FALSE)))</f>
        <v>IIPS</v>
      </c>
      <c r="AA1253" s="4" t="str">
        <f>IF(B1253="","",VLOOKUP(B1253,Sector!C:D,2,FALSE))</f>
        <v>PUB</v>
      </c>
      <c r="AB1253" s="4" t="str">
        <f t="shared" si="39"/>
        <v>cammy.ong</v>
      </c>
      <c r="AC1253" s="4"/>
      <c r="AD1253" s="4"/>
      <c r="AE1253" s="4"/>
      <c r="AF1253" s="4"/>
      <c r="AG1253" s="4"/>
    </row>
    <row r="1254" spans="1:33" x14ac:dyDescent="0.25">
      <c r="A1254" s="57">
        <v>42257.739534803244</v>
      </c>
      <c r="B1254" s="32" t="s">
        <v>21</v>
      </c>
      <c r="C1254" s="32" t="s">
        <v>2341</v>
      </c>
      <c r="D1254" s="32" t="s">
        <v>334</v>
      </c>
      <c r="E1254" s="32" t="s">
        <v>5886</v>
      </c>
      <c r="F1254" s="32" t="s">
        <v>7301</v>
      </c>
      <c r="G1254" s="32" t="s">
        <v>367</v>
      </c>
      <c r="H1254" s="32" t="s">
        <v>366</v>
      </c>
      <c r="I1254" s="32" t="s">
        <v>2007</v>
      </c>
      <c r="J1254" s="35">
        <v>0</v>
      </c>
      <c r="K1254" s="35">
        <v>0</v>
      </c>
      <c r="L1254" s="35">
        <v>14.25</v>
      </c>
      <c r="M1254" s="35">
        <v>0</v>
      </c>
      <c r="N1254" s="32" t="s">
        <v>19</v>
      </c>
      <c r="O1254" s="32" t="s">
        <v>41</v>
      </c>
      <c r="P1254" s="32">
        <v>1</v>
      </c>
      <c r="Q1254" s="32" t="s">
        <v>7302</v>
      </c>
      <c r="R1254" s="39">
        <f t="shared" si="38"/>
        <v>1509</v>
      </c>
      <c r="S1254" s="5" t="s">
        <v>51</v>
      </c>
      <c r="T1254" s="5" t="s">
        <v>64</v>
      </c>
      <c r="U1254" s="2"/>
      <c r="V1254" s="2" t="str">
        <f>IF($J1254+$L1254=0,"nil",IF(OR($B1254="TCU-WS",$B1254=""),"non comm",IF(OR($G1254="contract_cover",$H1254="fixed price"),VLOOKUP($I1254,'[1]mapping 2015'!$A:$B,2,FALSE),VLOOKUP($G1254,'[1]mapping 2015'!$A:$B,2,FALSE))))</f>
        <v>SBM 2.1 IIPS</v>
      </c>
      <c r="W1254" s="37">
        <f>IF(OR(V1254="non comm",V1254="nil",J1254=0),0,IF(V1254="SBM 2.1 IIPS",J1254*VLOOKUP(N1254,'[2]NGP%'!$C:$D,2,FALSE),J1254*SUMIFS('[2]NGP%'!$D:$D,'[2]NGP%'!$A:$A,V1254,'[2]NGP%'!$B:$B,AA1254)))</f>
        <v>0</v>
      </c>
      <c r="X1254" s="37">
        <f>IF(OR(V1254="non comm",V1254="nil",J1254=0),0,IF(V1254="SBM 2.1 IIPS",J1254*VLOOKUP(N1254,'[2]NGP%'!$C:$E,3,FALSE),J1254*SUMIFS('[2]NGP%'!$E:$E,'[2]NGP%'!$A:$A,V1254,'[2]NGP%'!$B:$B,AA1254)))</f>
        <v>0</v>
      </c>
      <c r="Y1254" s="32"/>
      <c r="Z1254" s="54" t="str">
        <f>IF(MID(H1254,1,4)="Item","Nil",IF(G1254="contract_cover",VLOOKUP(I1254,'svc type'!C:D,2,FALSE),VLOOKUP(G1254,'svc type'!A:D,4,FALSE)))</f>
        <v>IIPS</v>
      </c>
      <c r="AA1254" s="4" t="str">
        <f>IF(B1254="","",VLOOKUP(B1254,Sector!C:D,2,FALSE))</f>
        <v>PUB</v>
      </c>
      <c r="AB1254" s="4" t="str">
        <f t="shared" si="39"/>
        <v>wangchee.ng</v>
      </c>
      <c r="AC1254" s="4"/>
      <c r="AD1254" s="4"/>
      <c r="AE1254" s="4"/>
      <c r="AF1254" s="4"/>
      <c r="AG1254" s="4"/>
    </row>
    <row r="1255" spans="1:33" x14ac:dyDescent="0.25">
      <c r="A1255" s="57">
        <v>42257.768067824072</v>
      </c>
      <c r="B1255" s="32"/>
      <c r="C1255" s="32" t="s">
        <v>345</v>
      </c>
      <c r="D1255" s="32" t="s">
        <v>334</v>
      </c>
      <c r="E1255" s="32" t="s">
        <v>7303</v>
      </c>
      <c r="F1255" s="32" t="s">
        <v>7304</v>
      </c>
      <c r="G1255" s="32" t="s">
        <v>58</v>
      </c>
      <c r="H1255" s="32" t="s">
        <v>59</v>
      </c>
      <c r="I1255" s="32" t="s">
        <v>2006</v>
      </c>
      <c r="J1255" s="35">
        <v>0</v>
      </c>
      <c r="K1255" s="35">
        <v>0</v>
      </c>
      <c r="L1255" s="35">
        <v>0</v>
      </c>
      <c r="M1255" s="35">
        <v>0</v>
      </c>
      <c r="N1255" s="32" t="s">
        <v>19</v>
      </c>
      <c r="O1255" s="32" t="s">
        <v>322</v>
      </c>
      <c r="P1255" s="32">
        <v>0</v>
      </c>
      <c r="Q1255" s="32"/>
      <c r="R1255" s="39">
        <f t="shared" si="38"/>
        <v>1509</v>
      </c>
      <c r="S1255" s="5" t="s">
        <v>51</v>
      </c>
      <c r="T1255" s="5" t="s">
        <v>64</v>
      </c>
      <c r="U1255" s="2"/>
      <c r="V1255" s="2" t="str">
        <f>IF($J1255+$L1255=0,"nil",IF(OR($B1255="TCU-WS",$B1255=""),"non comm",IF(OR($G1255="contract_cover",$H1255="fixed price"),VLOOKUP($I1255,'[1]mapping 2015'!$A:$B,2,FALSE),VLOOKUP($G1255,'[1]mapping 2015'!$A:$B,2,FALSE))))</f>
        <v>nil</v>
      </c>
      <c r="W1255" s="37">
        <f>IF(OR(V1255="non comm",V1255="nil",J1255=0),0,IF(V1255="SBM 2.1 IIPS",J1255*VLOOKUP(N1255,'[2]NGP%'!$C:$D,2,FALSE),J1255*SUMIFS('[2]NGP%'!$D:$D,'[2]NGP%'!$A:$A,V1255,'[2]NGP%'!$B:$B,AA1255)))</f>
        <v>0</v>
      </c>
      <c r="X1255" s="37">
        <f>IF(OR(V1255="non comm",V1255="nil",J1255=0),0,IF(V1255="SBM 2.1 IIPS",J1255*VLOOKUP(N1255,'[2]NGP%'!$C:$E,3,FALSE),J1255*SUMIFS('[2]NGP%'!$E:$E,'[2]NGP%'!$A:$A,V1255,'[2]NGP%'!$B:$B,AA1255)))</f>
        <v>0</v>
      </c>
      <c r="Y1255" s="32"/>
      <c r="Z1255" s="54" t="str">
        <f>IF(MID(H1255,1,4)="Item","Nil",IF(G1255="contract_cover",VLOOKUP(I1255,'svc type'!C:D,2,FALSE),VLOOKUP(G1255,'svc type'!A:D,4,FALSE)))</f>
        <v>SVC</v>
      </c>
      <c r="AA1255" s="4" t="str">
        <f>IF(B1255="","",VLOOKUP(B1255,Sector!C:D,2,FALSE))</f>
        <v/>
      </c>
      <c r="AB1255" s="4">
        <f t="shared" si="39"/>
        <v>0</v>
      </c>
      <c r="AC1255" s="4"/>
      <c r="AD1255" s="4"/>
      <c r="AE1255" s="4"/>
      <c r="AF1255" s="4"/>
      <c r="AG1255" s="4"/>
    </row>
    <row r="1256" spans="1:33" x14ac:dyDescent="0.25">
      <c r="A1256" s="57">
        <v>42257.77033457176</v>
      </c>
      <c r="B1256" s="32"/>
      <c r="C1256" s="32" t="s">
        <v>655</v>
      </c>
      <c r="D1256" s="32" t="s">
        <v>334</v>
      </c>
      <c r="E1256" s="32" t="s">
        <v>7305</v>
      </c>
      <c r="F1256" s="32" t="s">
        <v>7306</v>
      </c>
      <c r="G1256" s="32" t="s">
        <v>58</v>
      </c>
      <c r="H1256" s="32" t="s">
        <v>59</v>
      </c>
      <c r="I1256" s="32" t="s">
        <v>2006</v>
      </c>
      <c r="J1256" s="35">
        <v>0</v>
      </c>
      <c r="K1256" s="35">
        <v>0</v>
      </c>
      <c r="L1256" s="35">
        <v>0</v>
      </c>
      <c r="M1256" s="35">
        <v>0</v>
      </c>
      <c r="N1256" s="32" t="s">
        <v>19</v>
      </c>
      <c r="O1256" s="32" t="s">
        <v>322</v>
      </c>
      <c r="P1256" s="32">
        <v>0</v>
      </c>
      <c r="Q1256" s="32"/>
      <c r="R1256" s="39">
        <f t="shared" si="38"/>
        <v>1509</v>
      </c>
      <c r="S1256" s="5" t="s">
        <v>51</v>
      </c>
      <c r="T1256" s="5" t="s">
        <v>64</v>
      </c>
      <c r="U1256" s="2"/>
      <c r="V1256" s="2" t="str">
        <f>IF($J1256+$L1256=0,"nil",IF(OR($B1256="TCU-WS",$B1256=""),"non comm",IF(OR($G1256="contract_cover",$H1256="fixed price"),VLOOKUP($I1256,'[1]mapping 2015'!$A:$B,2,FALSE),VLOOKUP($G1256,'[1]mapping 2015'!$A:$B,2,FALSE))))</f>
        <v>nil</v>
      </c>
      <c r="W1256" s="37">
        <f>IF(OR(V1256="non comm",V1256="nil",J1256=0),0,IF(V1256="SBM 2.1 IIPS",J1256*VLOOKUP(N1256,'[2]NGP%'!$C:$D,2,FALSE),J1256*SUMIFS('[2]NGP%'!$D:$D,'[2]NGP%'!$A:$A,V1256,'[2]NGP%'!$B:$B,AA1256)))</f>
        <v>0</v>
      </c>
      <c r="X1256" s="37">
        <f>IF(OR(V1256="non comm",V1256="nil",J1256=0),0,IF(V1256="SBM 2.1 IIPS",J1256*VLOOKUP(N1256,'[2]NGP%'!$C:$E,3,FALSE),J1256*SUMIFS('[2]NGP%'!$E:$E,'[2]NGP%'!$A:$A,V1256,'[2]NGP%'!$B:$B,AA1256)))</f>
        <v>0</v>
      </c>
      <c r="Y1256" s="32"/>
      <c r="Z1256" s="54" t="str">
        <f>IF(MID(H1256,1,4)="Item","Nil",IF(G1256="contract_cover",VLOOKUP(I1256,'svc type'!C:D,2,FALSE),VLOOKUP(G1256,'svc type'!A:D,4,FALSE)))</f>
        <v>SVC</v>
      </c>
      <c r="AA1256" s="4" t="str">
        <f>IF(B1256="","",VLOOKUP(B1256,Sector!C:D,2,FALSE))</f>
        <v/>
      </c>
      <c r="AB1256" s="4">
        <f t="shared" si="39"/>
        <v>0</v>
      </c>
      <c r="AC1256" s="4"/>
      <c r="AD1256" s="4"/>
      <c r="AE1256" s="4"/>
      <c r="AF1256" s="4"/>
      <c r="AG1256" s="4"/>
    </row>
    <row r="1257" spans="1:33" x14ac:dyDescent="0.25">
      <c r="A1257" s="57">
        <v>42257.772366053243</v>
      </c>
      <c r="B1257" s="32"/>
      <c r="C1257" s="32" t="s">
        <v>655</v>
      </c>
      <c r="D1257" s="32" t="s">
        <v>334</v>
      </c>
      <c r="E1257" s="32" t="s">
        <v>7307</v>
      </c>
      <c r="F1257" s="32" t="s">
        <v>7308</v>
      </c>
      <c r="G1257" s="32" t="s">
        <v>58</v>
      </c>
      <c r="H1257" s="32" t="s">
        <v>59</v>
      </c>
      <c r="I1257" s="32" t="s">
        <v>2006</v>
      </c>
      <c r="J1257" s="35">
        <v>0</v>
      </c>
      <c r="K1257" s="35">
        <v>0</v>
      </c>
      <c r="L1257" s="35">
        <v>0</v>
      </c>
      <c r="M1257" s="35">
        <v>0</v>
      </c>
      <c r="N1257" s="32" t="s">
        <v>19</v>
      </c>
      <c r="O1257" s="32" t="s">
        <v>322</v>
      </c>
      <c r="P1257" s="32">
        <v>0</v>
      </c>
      <c r="Q1257" s="32"/>
      <c r="R1257" s="39">
        <f t="shared" si="38"/>
        <v>1509</v>
      </c>
      <c r="S1257" s="5" t="s">
        <v>51</v>
      </c>
      <c r="T1257" s="5" t="s">
        <v>64</v>
      </c>
      <c r="U1257" s="2"/>
      <c r="V1257" s="2" t="str">
        <f>IF($J1257+$L1257=0,"nil",IF(OR($B1257="TCU-WS",$B1257=""),"non comm",IF(OR($G1257="contract_cover",$H1257="fixed price"),VLOOKUP($I1257,'[1]mapping 2015'!$A:$B,2,FALSE),VLOOKUP($G1257,'[1]mapping 2015'!$A:$B,2,FALSE))))</f>
        <v>nil</v>
      </c>
      <c r="W1257" s="37">
        <f>IF(OR(V1257="non comm",V1257="nil",J1257=0),0,IF(V1257="SBM 2.1 IIPS",J1257*VLOOKUP(N1257,'[2]NGP%'!$C:$D,2,FALSE),J1257*SUMIFS('[2]NGP%'!$D:$D,'[2]NGP%'!$A:$A,V1257,'[2]NGP%'!$B:$B,AA1257)))</f>
        <v>0</v>
      </c>
      <c r="X1257" s="37">
        <f>IF(OR(V1257="non comm",V1257="nil",J1257=0),0,IF(V1257="SBM 2.1 IIPS",J1257*VLOOKUP(N1257,'[2]NGP%'!$C:$E,3,FALSE),J1257*SUMIFS('[2]NGP%'!$E:$E,'[2]NGP%'!$A:$A,V1257,'[2]NGP%'!$B:$B,AA1257)))</f>
        <v>0</v>
      </c>
      <c r="Y1257" s="32"/>
      <c r="Z1257" s="54" t="str">
        <f>IF(MID(H1257,1,4)="Item","Nil",IF(G1257="contract_cover",VLOOKUP(I1257,'svc type'!C:D,2,FALSE),VLOOKUP(G1257,'svc type'!A:D,4,FALSE)))</f>
        <v>SVC</v>
      </c>
      <c r="AA1257" s="4" t="str">
        <f>IF(B1257="","",VLOOKUP(B1257,Sector!C:D,2,FALSE))</f>
        <v/>
      </c>
      <c r="AB1257" s="4">
        <f t="shared" si="39"/>
        <v>0</v>
      </c>
      <c r="AC1257" s="4"/>
      <c r="AD1257" s="4"/>
      <c r="AE1257" s="4"/>
      <c r="AF1257" s="4"/>
      <c r="AG1257" s="4"/>
    </row>
    <row r="1258" spans="1:33" x14ac:dyDescent="0.25">
      <c r="A1258" s="57">
        <v>42257.774618715281</v>
      </c>
      <c r="B1258" s="32"/>
      <c r="C1258" s="32" t="s">
        <v>655</v>
      </c>
      <c r="D1258" s="32" t="s">
        <v>334</v>
      </c>
      <c r="E1258" s="32" t="s">
        <v>7309</v>
      </c>
      <c r="F1258" s="32" t="s">
        <v>7310</v>
      </c>
      <c r="G1258" s="32" t="s">
        <v>58</v>
      </c>
      <c r="H1258" s="32" t="s">
        <v>59</v>
      </c>
      <c r="I1258" s="32" t="s">
        <v>2006</v>
      </c>
      <c r="J1258" s="35">
        <v>0</v>
      </c>
      <c r="K1258" s="35">
        <v>0</v>
      </c>
      <c r="L1258" s="35">
        <v>0</v>
      </c>
      <c r="M1258" s="35">
        <v>0</v>
      </c>
      <c r="N1258" s="32" t="s">
        <v>19</v>
      </c>
      <c r="O1258" s="32" t="s">
        <v>322</v>
      </c>
      <c r="P1258" s="32">
        <v>0</v>
      </c>
      <c r="Q1258" s="32"/>
      <c r="R1258" s="39">
        <f t="shared" si="38"/>
        <v>1509</v>
      </c>
      <c r="S1258" s="5" t="s">
        <v>51</v>
      </c>
      <c r="T1258" s="5" t="s">
        <v>64</v>
      </c>
      <c r="U1258" s="2"/>
      <c r="V1258" s="2" t="str">
        <f>IF($J1258+$L1258=0,"nil",IF(OR($B1258="TCU-WS",$B1258=""),"non comm",IF(OR($G1258="contract_cover",$H1258="fixed price"),VLOOKUP($I1258,'[1]mapping 2015'!$A:$B,2,FALSE),VLOOKUP($G1258,'[1]mapping 2015'!$A:$B,2,FALSE))))</f>
        <v>nil</v>
      </c>
      <c r="W1258" s="37">
        <f>IF(OR(V1258="non comm",V1258="nil",J1258=0),0,IF(V1258="SBM 2.1 IIPS",J1258*VLOOKUP(N1258,'[2]NGP%'!$C:$D,2,FALSE),J1258*SUMIFS('[2]NGP%'!$D:$D,'[2]NGP%'!$A:$A,V1258,'[2]NGP%'!$B:$B,AA1258)))</f>
        <v>0</v>
      </c>
      <c r="X1258" s="37">
        <f>IF(OR(V1258="non comm",V1258="nil",J1258=0),0,IF(V1258="SBM 2.1 IIPS",J1258*VLOOKUP(N1258,'[2]NGP%'!$C:$E,3,FALSE),J1258*SUMIFS('[2]NGP%'!$E:$E,'[2]NGP%'!$A:$A,V1258,'[2]NGP%'!$B:$B,AA1258)))</f>
        <v>0</v>
      </c>
      <c r="Y1258" s="32"/>
      <c r="Z1258" s="54" t="str">
        <f>IF(MID(H1258,1,4)="Item","Nil",IF(G1258="contract_cover",VLOOKUP(I1258,'svc type'!C:D,2,FALSE),VLOOKUP(G1258,'svc type'!A:D,4,FALSE)))</f>
        <v>SVC</v>
      </c>
      <c r="AA1258" s="4" t="str">
        <f>IF(B1258="","",VLOOKUP(B1258,Sector!C:D,2,FALSE))</f>
        <v/>
      </c>
      <c r="AB1258" s="4">
        <f t="shared" si="39"/>
        <v>0</v>
      </c>
      <c r="AC1258" s="4"/>
      <c r="AD1258" s="4"/>
      <c r="AE1258" s="4"/>
      <c r="AF1258" s="4"/>
      <c r="AG1258" s="4"/>
    </row>
    <row r="1259" spans="1:33" x14ac:dyDescent="0.25">
      <c r="A1259" s="57">
        <v>42261.423025081021</v>
      </c>
      <c r="B1259" s="32" t="s">
        <v>70</v>
      </c>
      <c r="C1259" s="32" t="s">
        <v>4368</v>
      </c>
      <c r="D1259" s="32" t="s">
        <v>334</v>
      </c>
      <c r="E1259" s="32" t="s">
        <v>5870</v>
      </c>
      <c r="F1259" s="32" t="s">
        <v>7311</v>
      </c>
      <c r="G1259" s="32" t="s">
        <v>25</v>
      </c>
      <c r="H1259" s="32" t="s">
        <v>26</v>
      </c>
      <c r="I1259" s="32" t="s">
        <v>2006</v>
      </c>
      <c r="J1259" s="35">
        <v>0</v>
      </c>
      <c r="K1259" s="35">
        <v>0</v>
      </c>
      <c r="L1259" s="35">
        <v>14.25</v>
      </c>
      <c r="M1259" s="35">
        <v>0</v>
      </c>
      <c r="N1259" s="32" t="s">
        <v>19</v>
      </c>
      <c r="O1259" s="32" t="s">
        <v>41</v>
      </c>
      <c r="P1259" s="32">
        <v>1</v>
      </c>
      <c r="Q1259" s="32" t="s">
        <v>7312</v>
      </c>
      <c r="R1259" s="39">
        <f t="shared" si="38"/>
        <v>1509</v>
      </c>
      <c r="S1259" s="5" t="s">
        <v>51</v>
      </c>
      <c r="T1259" s="5" t="s">
        <v>64</v>
      </c>
      <c r="U1259" s="2"/>
      <c r="V1259" s="2" t="str">
        <f>IF($J1259+$L1259=0,"nil",IF(OR($B1259="TCU-WS",$B1259=""),"non comm",IF(OR($G1259="contract_cover",$H1259="fixed price"),VLOOKUP($I1259,'[1]mapping 2015'!$A:$B,2,FALSE),VLOOKUP($G1259,'[1]mapping 2015'!$A:$B,2,FALSE))))</f>
        <v>SBM 2.1 IIPS</v>
      </c>
      <c r="W1259" s="37">
        <f>IF(OR(V1259="non comm",V1259="nil",J1259=0),0,IF(V1259="SBM 2.1 IIPS",J1259*VLOOKUP(N1259,'[2]NGP%'!$C:$D,2,FALSE),J1259*SUMIFS('[2]NGP%'!$D:$D,'[2]NGP%'!$A:$A,V1259,'[2]NGP%'!$B:$B,AA1259)))</f>
        <v>0</v>
      </c>
      <c r="X1259" s="37">
        <f>IF(OR(V1259="non comm",V1259="nil",J1259=0),0,IF(V1259="SBM 2.1 IIPS",J1259*VLOOKUP(N1259,'[2]NGP%'!$C:$E,3,FALSE),J1259*SUMIFS('[2]NGP%'!$E:$E,'[2]NGP%'!$A:$A,V1259,'[2]NGP%'!$B:$B,AA1259)))</f>
        <v>0</v>
      </c>
      <c r="Y1259" s="32"/>
      <c r="Z1259" s="54" t="str">
        <f>IF(MID(H1259,1,4)="Item","Nil",IF(G1259="contract_cover",VLOOKUP(I1259,'svc type'!C:D,2,FALSE),VLOOKUP(G1259,'svc type'!A:D,4,FALSE)))</f>
        <v>IIPS</v>
      </c>
      <c r="AA1259" s="4" t="str">
        <f>IF(B1259="","",VLOOKUP(B1259,Sector!C:D,2,FALSE))</f>
        <v>PUB</v>
      </c>
      <c r="AB1259" s="4" t="str">
        <f t="shared" si="39"/>
        <v>jaime.wong</v>
      </c>
      <c r="AC1259" s="4"/>
      <c r="AD1259" s="4"/>
      <c r="AE1259" s="4"/>
      <c r="AF1259" s="4"/>
      <c r="AG1259" s="4"/>
    </row>
    <row r="1260" spans="1:33" x14ac:dyDescent="0.25">
      <c r="A1260" s="57">
        <v>42261.423025081021</v>
      </c>
      <c r="B1260" s="32" t="s">
        <v>70</v>
      </c>
      <c r="C1260" s="32" t="s">
        <v>4368</v>
      </c>
      <c r="D1260" s="32" t="s">
        <v>334</v>
      </c>
      <c r="E1260" s="32" t="s">
        <v>5870</v>
      </c>
      <c r="F1260" s="32" t="s">
        <v>7311</v>
      </c>
      <c r="G1260" s="32" t="s">
        <v>367</v>
      </c>
      <c r="H1260" s="32" t="s">
        <v>366</v>
      </c>
      <c r="I1260" s="32" t="s">
        <v>2006</v>
      </c>
      <c r="J1260" s="35">
        <v>0</v>
      </c>
      <c r="K1260" s="35">
        <v>0</v>
      </c>
      <c r="L1260" s="35">
        <v>14.25</v>
      </c>
      <c r="M1260" s="35">
        <v>0</v>
      </c>
      <c r="N1260" s="32" t="s">
        <v>19</v>
      </c>
      <c r="O1260" s="32" t="s">
        <v>41</v>
      </c>
      <c r="P1260" s="32">
        <v>1</v>
      </c>
      <c r="Q1260" s="32" t="s">
        <v>7312</v>
      </c>
      <c r="R1260" s="39">
        <f t="shared" si="38"/>
        <v>1509</v>
      </c>
      <c r="S1260" s="5" t="s">
        <v>51</v>
      </c>
      <c r="T1260" s="5" t="s">
        <v>64</v>
      </c>
      <c r="U1260" s="2"/>
      <c r="V1260" s="2" t="str">
        <f>IF($J1260+$L1260=0,"nil",IF(OR($B1260="TCU-WS",$B1260=""),"non comm",IF(OR($G1260="contract_cover",$H1260="fixed price"),VLOOKUP($I1260,'[1]mapping 2015'!$A:$B,2,FALSE),VLOOKUP($G1260,'[1]mapping 2015'!$A:$B,2,FALSE))))</f>
        <v>SBM 2.1 IIPS</v>
      </c>
      <c r="W1260" s="37">
        <f>IF(OR(V1260="non comm",V1260="nil",J1260=0),0,IF(V1260="SBM 2.1 IIPS",J1260*VLOOKUP(N1260,'[2]NGP%'!$C:$D,2,FALSE),J1260*SUMIFS('[2]NGP%'!$D:$D,'[2]NGP%'!$A:$A,V1260,'[2]NGP%'!$B:$B,AA1260)))</f>
        <v>0</v>
      </c>
      <c r="X1260" s="37">
        <f>IF(OR(V1260="non comm",V1260="nil",J1260=0),0,IF(V1260="SBM 2.1 IIPS",J1260*VLOOKUP(N1260,'[2]NGP%'!$C:$E,3,FALSE),J1260*SUMIFS('[2]NGP%'!$E:$E,'[2]NGP%'!$A:$A,V1260,'[2]NGP%'!$B:$B,AA1260)))</f>
        <v>0</v>
      </c>
      <c r="Y1260" s="32"/>
      <c r="Z1260" s="54" t="str">
        <f>IF(MID(H1260,1,4)="Item","Nil",IF(G1260="contract_cover",VLOOKUP(I1260,'svc type'!C:D,2,FALSE),VLOOKUP(G1260,'svc type'!A:D,4,FALSE)))</f>
        <v>IIPS</v>
      </c>
      <c r="AA1260" s="4" t="str">
        <f>IF(B1260="","",VLOOKUP(B1260,Sector!C:D,2,FALSE))</f>
        <v>PUB</v>
      </c>
      <c r="AB1260" s="4" t="str">
        <f t="shared" si="39"/>
        <v>jaime.wong</v>
      </c>
      <c r="AC1260" s="4"/>
      <c r="AD1260" s="4"/>
      <c r="AE1260" s="4"/>
      <c r="AF1260" s="4"/>
      <c r="AG1260" s="4"/>
    </row>
    <row r="1261" spans="1:33" x14ac:dyDescent="0.25">
      <c r="A1261" s="57">
        <v>42261.429688657408</v>
      </c>
      <c r="B1261" s="32" t="s">
        <v>70</v>
      </c>
      <c r="C1261" s="32" t="s">
        <v>4368</v>
      </c>
      <c r="D1261" s="32" t="s">
        <v>334</v>
      </c>
      <c r="E1261" s="32" t="s">
        <v>5869</v>
      </c>
      <c r="F1261" s="32" t="s">
        <v>7313</v>
      </c>
      <c r="G1261" s="32" t="s">
        <v>367</v>
      </c>
      <c r="H1261" s="32" t="s">
        <v>366</v>
      </c>
      <c r="I1261" s="32" t="s">
        <v>2007</v>
      </c>
      <c r="J1261" s="35">
        <v>0</v>
      </c>
      <c r="K1261" s="35">
        <v>0</v>
      </c>
      <c r="L1261" s="35">
        <v>14.25</v>
      </c>
      <c r="M1261" s="35">
        <v>0</v>
      </c>
      <c r="N1261" s="32" t="s">
        <v>19</v>
      </c>
      <c r="O1261" s="32" t="s">
        <v>41</v>
      </c>
      <c r="P1261" s="32">
        <v>1</v>
      </c>
      <c r="Q1261" s="32" t="s">
        <v>7314</v>
      </c>
      <c r="R1261" s="39">
        <f t="shared" si="38"/>
        <v>1509</v>
      </c>
      <c r="S1261" s="5" t="s">
        <v>51</v>
      </c>
      <c r="T1261" s="5" t="s">
        <v>64</v>
      </c>
      <c r="U1261" s="2"/>
      <c r="V1261" s="2" t="str">
        <f>IF($J1261+$L1261=0,"nil",IF(OR($B1261="TCU-WS",$B1261=""),"non comm",IF(OR($G1261="contract_cover",$H1261="fixed price"),VLOOKUP($I1261,'[1]mapping 2015'!$A:$B,2,FALSE),VLOOKUP($G1261,'[1]mapping 2015'!$A:$B,2,FALSE))))</f>
        <v>SBM 2.1 IIPS</v>
      </c>
      <c r="W1261" s="37">
        <f>IF(OR(V1261="non comm",V1261="nil",J1261=0),0,IF(V1261="SBM 2.1 IIPS",J1261*VLOOKUP(N1261,'[2]NGP%'!$C:$D,2,FALSE),J1261*SUMIFS('[2]NGP%'!$D:$D,'[2]NGP%'!$A:$A,V1261,'[2]NGP%'!$B:$B,AA1261)))</f>
        <v>0</v>
      </c>
      <c r="X1261" s="37">
        <f>IF(OR(V1261="non comm",V1261="nil",J1261=0),0,IF(V1261="SBM 2.1 IIPS",J1261*VLOOKUP(N1261,'[2]NGP%'!$C:$E,3,FALSE),J1261*SUMIFS('[2]NGP%'!$E:$E,'[2]NGP%'!$A:$A,V1261,'[2]NGP%'!$B:$B,AA1261)))</f>
        <v>0</v>
      </c>
      <c r="Y1261" s="32"/>
      <c r="Z1261" s="54" t="str">
        <f>IF(MID(H1261,1,4)="Item","Nil",IF(G1261="contract_cover",VLOOKUP(I1261,'svc type'!C:D,2,FALSE),VLOOKUP(G1261,'svc type'!A:D,4,FALSE)))</f>
        <v>IIPS</v>
      </c>
      <c r="AA1261" s="4" t="str">
        <f>IF(B1261="","",VLOOKUP(B1261,Sector!C:D,2,FALSE))</f>
        <v>PUB</v>
      </c>
      <c r="AB1261" s="4" t="str">
        <f t="shared" si="39"/>
        <v>jaime.wong</v>
      </c>
      <c r="AC1261" s="4"/>
      <c r="AD1261" s="4"/>
      <c r="AE1261" s="4"/>
      <c r="AF1261" s="4"/>
      <c r="AG1261" s="4"/>
    </row>
    <row r="1262" spans="1:33" x14ac:dyDescent="0.25">
      <c r="A1262" s="57">
        <v>42261.430858946762</v>
      </c>
      <c r="B1262" s="32" t="s">
        <v>21</v>
      </c>
      <c r="C1262" s="32" t="s">
        <v>2341</v>
      </c>
      <c r="D1262" s="32" t="s">
        <v>334</v>
      </c>
      <c r="E1262" s="32" t="s">
        <v>5881</v>
      </c>
      <c r="F1262" s="32" t="s">
        <v>7315</v>
      </c>
      <c r="G1262" s="32" t="s">
        <v>25</v>
      </c>
      <c r="H1262" s="32" t="s">
        <v>26</v>
      </c>
      <c r="I1262" s="32" t="s">
        <v>2006</v>
      </c>
      <c r="J1262" s="35">
        <v>0</v>
      </c>
      <c r="K1262" s="35">
        <v>0</v>
      </c>
      <c r="L1262" s="35">
        <v>14.25</v>
      </c>
      <c r="M1262" s="35">
        <v>0</v>
      </c>
      <c r="N1262" s="32" t="s">
        <v>19</v>
      </c>
      <c r="O1262" s="32" t="s">
        <v>41</v>
      </c>
      <c r="P1262" s="32">
        <v>1</v>
      </c>
      <c r="Q1262" s="32" t="s">
        <v>7316</v>
      </c>
      <c r="R1262" s="39">
        <f t="shared" si="38"/>
        <v>1509</v>
      </c>
      <c r="S1262" s="5" t="s">
        <v>51</v>
      </c>
      <c r="T1262" s="5" t="s">
        <v>64</v>
      </c>
      <c r="U1262" s="2"/>
      <c r="V1262" s="2" t="str">
        <f>IF($J1262+$L1262=0,"nil",IF(OR($B1262="TCU-WS",$B1262=""),"non comm",IF(OR($G1262="contract_cover",$H1262="fixed price"),VLOOKUP($I1262,'[1]mapping 2015'!$A:$B,2,FALSE),VLOOKUP($G1262,'[1]mapping 2015'!$A:$B,2,FALSE))))</f>
        <v>SBM 2.1 IIPS</v>
      </c>
      <c r="W1262" s="37">
        <f>IF(OR(V1262="non comm",V1262="nil",J1262=0),0,IF(V1262="SBM 2.1 IIPS",J1262*VLOOKUP(N1262,'[2]NGP%'!$C:$D,2,FALSE),J1262*SUMIFS('[2]NGP%'!$D:$D,'[2]NGP%'!$A:$A,V1262,'[2]NGP%'!$B:$B,AA1262)))</f>
        <v>0</v>
      </c>
      <c r="X1262" s="37">
        <f>IF(OR(V1262="non comm",V1262="nil",J1262=0),0,IF(V1262="SBM 2.1 IIPS",J1262*VLOOKUP(N1262,'[2]NGP%'!$C:$E,3,FALSE),J1262*SUMIFS('[2]NGP%'!$E:$E,'[2]NGP%'!$A:$A,V1262,'[2]NGP%'!$B:$B,AA1262)))</f>
        <v>0</v>
      </c>
      <c r="Y1262" s="32"/>
      <c r="Z1262" s="54" t="str">
        <f>IF(MID(H1262,1,4)="Item","Nil",IF(G1262="contract_cover",VLOOKUP(I1262,'svc type'!C:D,2,FALSE),VLOOKUP(G1262,'svc type'!A:D,4,FALSE)))</f>
        <v>IIPS</v>
      </c>
      <c r="AA1262" s="4" t="str">
        <f>IF(B1262="","",VLOOKUP(B1262,Sector!C:D,2,FALSE))</f>
        <v>PUB</v>
      </c>
      <c r="AB1262" s="4" t="str">
        <f t="shared" si="39"/>
        <v>wangchee.ng</v>
      </c>
      <c r="AC1262" s="4"/>
      <c r="AD1262" s="4"/>
      <c r="AE1262" s="4"/>
      <c r="AF1262" s="4"/>
      <c r="AG1262" s="4"/>
    </row>
    <row r="1263" spans="1:33" x14ac:dyDescent="0.25">
      <c r="A1263" s="57">
        <v>42261.430858946762</v>
      </c>
      <c r="B1263" s="32" t="s">
        <v>21</v>
      </c>
      <c r="C1263" s="32" t="s">
        <v>2341</v>
      </c>
      <c r="D1263" s="32" t="s">
        <v>334</v>
      </c>
      <c r="E1263" s="32" t="s">
        <v>5881</v>
      </c>
      <c r="F1263" s="32" t="s">
        <v>7315</v>
      </c>
      <c r="G1263" s="32" t="s">
        <v>367</v>
      </c>
      <c r="H1263" s="32" t="s">
        <v>366</v>
      </c>
      <c r="I1263" s="32" t="s">
        <v>2006</v>
      </c>
      <c r="J1263" s="35">
        <v>0</v>
      </c>
      <c r="K1263" s="35">
        <v>0</v>
      </c>
      <c r="L1263" s="35">
        <v>14.25</v>
      </c>
      <c r="M1263" s="35">
        <v>0</v>
      </c>
      <c r="N1263" s="32" t="s">
        <v>19</v>
      </c>
      <c r="O1263" s="32" t="s">
        <v>41</v>
      </c>
      <c r="P1263" s="32">
        <v>1</v>
      </c>
      <c r="Q1263" s="32" t="s">
        <v>7316</v>
      </c>
      <c r="R1263" s="39">
        <f t="shared" si="38"/>
        <v>1509</v>
      </c>
      <c r="S1263" s="5" t="s">
        <v>51</v>
      </c>
      <c r="T1263" s="5" t="s">
        <v>64</v>
      </c>
      <c r="U1263" s="2"/>
      <c r="V1263" s="2" t="str">
        <f>IF($J1263+$L1263=0,"nil",IF(OR($B1263="TCU-WS",$B1263=""),"non comm",IF(OR($G1263="contract_cover",$H1263="fixed price"),VLOOKUP($I1263,'[1]mapping 2015'!$A:$B,2,FALSE),VLOOKUP($G1263,'[1]mapping 2015'!$A:$B,2,FALSE))))</f>
        <v>SBM 2.1 IIPS</v>
      </c>
      <c r="W1263" s="37">
        <f>IF(OR(V1263="non comm",V1263="nil",J1263=0),0,IF(V1263="SBM 2.1 IIPS",J1263*VLOOKUP(N1263,'[2]NGP%'!$C:$D,2,FALSE),J1263*SUMIFS('[2]NGP%'!$D:$D,'[2]NGP%'!$A:$A,V1263,'[2]NGP%'!$B:$B,AA1263)))</f>
        <v>0</v>
      </c>
      <c r="X1263" s="37">
        <f>IF(OR(V1263="non comm",V1263="nil",J1263=0),0,IF(V1263="SBM 2.1 IIPS",J1263*VLOOKUP(N1263,'[2]NGP%'!$C:$E,3,FALSE),J1263*SUMIFS('[2]NGP%'!$E:$E,'[2]NGP%'!$A:$A,V1263,'[2]NGP%'!$B:$B,AA1263)))</f>
        <v>0</v>
      </c>
      <c r="Y1263" s="32"/>
      <c r="Z1263" s="54" t="str">
        <f>IF(MID(H1263,1,4)="Item","Nil",IF(G1263="contract_cover",VLOOKUP(I1263,'svc type'!C:D,2,FALSE),VLOOKUP(G1263,'svc type'!A:D,4,FALSE)))</f>
        <v>IIPS</v>
      </c>
      <c r="AA1263" s="4" t="str">
        <f>IF(B1263="","",VLOOKUP(B1263,Sector!C:D,2,FALSE))</f>
        <v>PUB</v>
      </c>
      <c r="AB1263" s="4" t="str">
        <f t="shared" si="39"/>
        <v>wangchee.ng</v>
      </c>
      <c r="AC1263" s="4"/>
      <c r="AD1263" s="4"/>
      <c r="AE1263" s="4"/>
      <c r="AF1263" s="4"/>
      <c r="AG1263" s="4"/>
    </row>
    <row r="1264" spans="1:33" x14ac:dyDescent="0.25">
      <c r="A1264" s="57">
        <v>42261.431882372686</v>
      </c>
      <c r="B1264" s="32" t="s">
        <v>4333</v>
      </c>
      <c r="C1264" s="32" t="s">
        <v>7317</v>
      </c>
      <c r="D1264" s="32" t="s">
        <v>334</v>
      </c>
      <c r="E1264" s="32" t="s">
        <v>5877</v>
      </c>
      <c r="F1264" s="32" t="s">
        <v>7318</v>
      </c>
      <c r="G1264" s="32" t="s">
        <v>367</v>
      </c>
      <c r="H1264" s="32" t="s">
        <v>366</v>
      </c>
      <c r="I1264" s="32" t="s">
        <v>2007</v>
      </c>
      <c r="J1264" s="35">
        <v>0</v>
      </c>
      <c r="K1264" s="35">
        <v>0</v>
      </c>
      <c r="L1264" s="35">
        <v>14.25</v>
      </c>
      <c r="M1264" s="35">
        <v>0</v>
      </c>
      <c r="N1264" s="32" t="s">
        <v>19</v>
      </c>
      <c r="O1264" s="32" t="s">
        <v>41</v>
      </c>
      <c r="P1264" s="32">
        <v>1</v>
      </c>
      <c r="Q1264" s="32" t="s">
        <v>7319</v>
      </c>
      <c r="R1264" s="39">
        <f t="shared" si="38"/>
        <v>1509</v>
      </c>
      <c r="S1264" s="5" t="s">
        <v>51</v>
      </c>
      <c r="T1264" s="5" t="s">
        <v>64</v>
      </c>
      <c r="U1264" s="2"/>
      <c r="V1264" s="2" t="str">
        <f>IF($J1264+$L1264=0,"nil",IF(OR($B1264="TCU-WS",$B1264=""),"non comm",IF(OR($G1264="contract_cover",$H1264="fixed price"),VLOOKUP($I1264,'[1]mapping 2015'!$A:$B,2,FALSE),VLOOKUP($G1264,'[1]mapping 2015'!$A:$B,2,FALSE))))</f>
        <v>SBM 2.1 IIPS</v>
      </c>
      <c r="W1264" s="37">
        <f>IF(OR(V1264="non comm",V1264="nil",J1264=0),0,IF(V1264="SBM 2.1 IIPS",J1264*VLOOKUP(N1264,'[2]NGP%'!$C:$D,2,FALSE),J1264*SUMIFS('[2]NGP%'!$D:$D,'[2]NGP%'!$A:$A,V1264,'[2]NGP%'!$B:$B,AA1264)))</f>
        <v>0</v>
      </c>
      <c r="X1264" s="37">
        <f>IF(OR(V1264="non comm",V1264="nil",J1264=0),0,IF(V1264="SBM 2.1 IIPS",J1264*VLOOKUP(N1264,'[2]NGP%'!$C:$E,3,FALSE),J1264*SUMIFS('[2]NGP%'!$E:$E,'[2]NGP%'!$A:$A,V1264,'[2]NGP%'!$B:$B,AA1264)))</f>
        <v>0</v>
      </c>
      <c r="Y1264" s="32"/>
      <c r="Z1264" s="54" t="str">
        <f>IF(MID(H1264,1,4)="Item","Nil",IF(G1264="contract_cover",VLOOKUP(I1264,'svc type'!C:D,2,FALSE),VLOOKUP(G1264,'svc type'!A:D,4,FALSE)))</f>
        <v>IIPS</v>
      </c>
      <c r="AA1264" s="4" t="str">
        <f>IF(B1264="","",VLOOKUP(B1264,Sector!C:D,2,FALSE))</f>
        <v>PUB</v>
      </c>
      <c r="AB1264" s="4" t="str">
        <f t="shared" si="39"/>
        <v>ronnie.lim</v>
      </c>
      <c r="AC1264" s="4"/>
      <c r="AD1264" s="4"/>
      <c r="AE1264" s="4"/>
      <c r="AF1264" s="4"/>
      <c r="AG1264" s="4"/>
    </row>
    <row r="1265" spans="1:33" x14ac:dyDescent="0.25">
      <c r="A1265" s="57">
        <v>42261.433136770836</v>
      </c>
      <c r="B1265" s="32" t="s">
        <v>70</v>
      </c>
      <c r="C1265" s="32" t="s">
        <v>464</v>
      </c>
      <c r="D1265" s="32" t="s">
        <v>334</v>
      </c>
      <c r="E1265" s="32" t="s">
        <v>7320</v>
      </c>
      <c r="F1265" s="32" t="s">
        <v>7321</v>
      </c>
      <c r="G1265" s="32" t="s">
        <v>25</v>
      </c>
      <c r="H1265" s="32" t="s">
        <v>26</v>
      </c>
      <c r="I1265" s="32" t="s">
        <v>2006</v>
      </c>
      <c r="J1265" s="35">
        <v>0</v>
      </c>
      <c r="K1265" s="35">
        <v>0</v>
      </c>
      <c r="L1265" s="35">
        <v>14.25</v>
      </c>
      <c r="M1265" s="35">
        <v>0</v>
      </c>
      <c r="N1265" s="32" t="s">
        <v>19</v>
      </c>
      <c r="O1265" s="32" t="s">
        <v>41</v>
      </c>
      <c r="P1265" s="32">
        <v>1</v>
      </c>
      <c r="Q1265" s="32" t="s">
        <v>7322</v>
      </c>
      <c r="R1265" s="39">
        <f t="shared" si="38"/>
        <v>1509</v>
      </c>
      <c r="S1265" s="5" t="s">
        <v>51</v>
      </c>
      <c r="T1265" s="5" t="s">
        <v>64</v>
      </c>
      <c r="U1265" s="2"/>
      <c r="V1265" s="2" t="str">
        <f>IF($J1265+$L1265=0,"nil",IF(OR($B1265="TCU-WS",$B1265=""),"non comm",IF(OR($G1265="contract_cover",$H1265="fixed price"),VLOOKUP($I1265,'[1]mapping 2015'!$A:$B,2,FALSE),VLOOKUP($G1265,'[1]mapping 2015'!$A:$B,2,FALSE))))</f>
        <v>SBM 2.1 IIPS</v>
      </c>
      <c r="W1265" s="37">
        <f>IF(OR(V1265="non comm",V1265="nil",J1265=0),0,IF(V1265="SBM 2.1 IIPS",J1265*VLOOKUP(N1265,'[2]NGP%'!$C:$D,2,FALSE),J1265*SUMIFS('[2]NGP%'!$D:$D,'[2]NGP%'!$A:$A,V1265,'[2]NGP%'!$B:$B,AA1265)))</f>
        <v>0</v>
      </c>
      <c r="X1265" s="37">
        <f>IF(OR(V1265="non comm",V1265="nil",J1265=0),0,IF(V1265="SBM 2.1 IIPS",J1265*VLOOKUP(N1265,'[2]NGP%'!$C:$E,3,FALSE),J1265*SUMIFS('[2]NGP%'!$E:$E,'[2]NGP%'!$A:$A,V1265,'[2]NGP%'!$B:$B,AA1265)))</f>
        <v>0</v>
      </c>
      <c r="Y1265" s="32"/>
      <c r="Z1265" s="54" t="str">
        <f>IF(MID(H1265,1,4)="Item","Nil",IF(G1265="contract_cover",VLOOKUP(I1265,'svc type'!C:D,2,FALSE),VLOOKUP(G1265,'svc type'!A:D,4,FALSE)))</f>
        <v>IIPS</v>
      </c>
      <c r="AA1265" s="4" t="str">
        <f>IF(B1265="","",VLOOKUP(B1265,Sector!C:D,2,FALSE))</f>
        <v>PUB</v>
      </c>
      <c r="AB1265" s="4" t="str">
        <f t="shared" si="39"/>
        <v>jaime.wong</v>
      </c>
      <c r="AC1265" s="4"/>
      <c r="AD1265" s="4"/>
      <c r="AE1265" s="4"/>
      <c r="AF1265" s="4"/>
      <c r="AG1265" s="4"/>
    </row>
    <row r="1266" spans="1:33" x14ac:dyDescent="0.25">
      <c r="A1266" s="57">
        <v>42261.433136770836</v>
      </c>
      <c r="B1266" s="32" t="s">
        <v>70</v>
      </c>
      <c r="C1266" s="32" t="s">
        <v>464</v>
      </c>
      <c r="D1266" s="32" t="s">
        <v>334</v>
      </c>
      <c r="E1266" s="32" t="s">
        <v>7320</v>
      </c>
      <c r="F1266" s="32" t="s">
        <v>7321</v>
      </c>
      <c r="G1266" s="32" t="s">
        <v>367</v>
      </c>
      <c r="H1266" s="32" t="s">
        <v>366</v>
      </c>
      <c r="I1266" s="32" t="s">
        <v>2006</v>
      </c>
      <c r="J1266" s="35">
        <v>0</v>
      </c>
      <c r="K1266" s="35">
        <v>0</v>
      </c>
      <c r="L1266" s="35">
        <v>14.25</v>
      </c>
      <c r="M1266" s="35">
        <v>0</v>
      </c>
      <c r="N1266" s="32" t="s">
        <v>19</v>
      </c>
      <c r="O1266" s="32" t="s">
        <v>41</v>
      </c>
      <c r="P1266" s="32">
        <v>1</v>
      </c>
      <c r="Q1266" s="32" t="s">
        <v>7322</v>
      </c>
      <c r="R1266" s="39">
        <f t="shared" si="38"/>
        <v>1509</v>
      </c>
      <c r="S1266" s="5" t="s">
        <v>51</v>
      </c>
      <c r="T1266" s="5" t="s">
        <v>64</v>
      </c>
      <c r="U1266" s="2"/>
      <c r="V1266" s="2" t="str">
        <f>IF($J1266+$L1266=0,"nil",IF(OR($B1266="TCU-WS",$B1266=""),"non comm",IF(OR($G1266="contract_cover",$H1266="fixed price"),VLOOKUP($I1266,'[1]mapping 2015'!$A:$B,2,FALSE),VLOOKUP($G1266,'[1]mapping 2015'!$A:$B,2,FALSE))))</f>
        <v>SBM 2.1 IIPS</v>
      </c>
      <c r="W1266" s="37">
        <f>IF(OR(V1266="non comm",V1266="nil",J1266=0),0,IF(V1266="SBM 2.1 IIPS",J1266*VLOOKUP(N1266,'[2]NGP%'!$C:$D,2,FALSE),J1266*SUMIFS('[2]NGP%'!$D:$D,'[2]NGP%'!$A:$A,V1266,'[2]NGP%'!$B:$B,AA1266)))</f>
        <v>0</v>
      </c>
      <c r="X1266" s="37">
        <f>IF(OR(V1266="non comm",V1266="nil",J1266=0),0,IF(V1266="SBM 2.1 IIPS",J1266*VLOOKUP(N1266,'[2]NGP%'!$C:$E,3,FALSE),J1266*SUMIFS('[2]NGP%'!$E:$E,'[2]NGP%'!$A:$A,V1266,'[2]NGP%'!$B:$B,AA1266)))</f>
        <v>0</v>
      </c>
      <c r="Y1266" s="32"/>
      <c r="Z1266" s="54" t="str">
        <f>IF(MID(H1266,1,4)="Item","Nil",IF(G1266="contract_cover",VLOOKUP(I1266,'svc type'!C:D,2,FALSE),VLOOKUP(G1266,'svc type'!A:D,4,FALSE)))</f>
        <v>IIPS</v>
      </c>
      <c r="AA1266" s="4" t="str">
        <f>IF(B1266="","",VLOOKUP(B1266,Sector!C:D,2,FALSE))</f>
        <v>PUB</v>
      </c>
      <c r="AB1266" s="4" t="str">
        <f t="shared" si="39"/>
        <v>jaime.wong</v>
      </c>
      <c r="AC1266" s="4"/>
      <c r="AD1266" s="4"/>
      <c r="AE1266" s="4"/>
      <c r="AF1266" s="4"/>
      <c r="AG1266" s="4"/>
    </row>
    <row r="1267" spans="1:33" x14ac:dyDescent="0.25">
      <c r="A1267" s="57">
        <v>42261.433136770836</v>
      </c>
      <c r="B1267" s="32" t="s">
        <v>70</v>
      </c>
      <c r="C1267" s="32" t="s">
        <v>464</v>
      </c>
      <c r="D1267" s="32" t="s">
        <v>334</v>
      </c>
      <c r="E1267" s="32" t="s">
        <v>7320</v>
      </c>
      <c r="F1267" s="32" t="s">
        <v>7321</v>
      </c>
      <c r="G1267" s="32" t="s">
        <v>367</v>
      </c>
      <c r="H1267" s="32" t="s">
        <v>366</v>
      </c>
      <c r="I1267" s="32" t="s">
        <v>2006</v>
      </c>
      <c r="J1267" s="35">
        <v>0</v>
      </c>
      <c r="K1267" s="35">
        <v>0</v>
      </c>
      <c r="L1267" s="35">
        <v>14.25</v>
      </c>
      <c r="M1267" s="35">
        <v>0</v>
      </c>
      <c r="N1267" s="32" t="s">
        <v>19</v>
      </c>
      <c r="O1267" s="32" t="s">
        <v>41</v>
      </c>
      <c r="P1267" s="32">
        <v>1</v>
      </c>
      <c r="Q1267" s="32" t="s">
        <v>7322</v>
      </c>
      <c r="R1267" s="39">
        <f t="shared" si="38"/>
        <v>1509</v>
      </c>
      <c r="S1267" s="5" t="s">
        <v>51</v>
      </c>
      <c r="T1267" s="5" t="s">
        <v>64</v>
      </c>
      <c r="U1267" s="2"/>
      <c r="V1267" s="2" t="str">
        <f>IF($J1267+$L1267=0,"nil",IF(OR($B1267="TCU-WS",$B1267=""),"non comm",IF(OR($G1267="contract_cover",$H1267="fixed price"),VLOOKUP($I1267,'[1]mapping 2015'!$A:$B,2,FALSE),VLOOKUP($G1267,'[1]mapping 2015'!$A:$B,2,FALSE))))</f>
        <v>SBM 2.1 IIPS</v>
      </c>
      <c r="W1267" s="37">
        <f>IF(OR(V1267="non comm",V1267="nil",J1267=0),0,IF(V1267="SBM 2.1 IIPS",J1267*VLOOKUP(N1267,'[2]NGP%'!$C:$D,2,FALSE),J1267*SUMIFS('[2]NGP%'!$D:$D,'[2]NGP%'!$A:$A,V1267,'[2]NGP%'!$B:$B,AA1267)))</f>
        <v>0</v>
      </c>
      <c r="X1267" s="37">
        <f>IF(OR(V1267="non comm",V1267="nil",J1267=0),0,IF(V1267="SBM 2.1 IIPS",J1267*VLOOKUP(N1267,'[2]NGP%'!$C:$E,3,FALSE),J1267*SUMIFS('[2]NGP%'!$E:$E,'[2]NGP%'!$A:$A,V1267,'[2]NGP%'!$B:$B,AA1267)))</f>
        <v>0</v>
      </c>
      <c r="Y1267" s="32"/>
      <c r="Z1267" s="54" t="str">
        <f>IF(MID(H1267,1,4)="Item","Nil",IF(G1267="contract_cover",VLOOKUP(I1267,'svc type'!C:D,2,FALSE),VLOOKUP(G1267,'svc type'!A:D,4,FALSE)))</f>
        <v>IIPS</v>
      </c>
      <c r="AA1267" s="4" t="str">
        <f>IF(B1267="","",VLOOKUP(B1267,Sector!C:D,2,FALSE))</f>
        <v>PUB</v>
      </c>
      <c r="AB1267" s="4" t="str">
        <f t="shared" si="39"/>
        <v>jaime.wong</v>
      </c>
      <c r="AC1267" s="4"/>
      <c r="AD1267" s="4"/>
      <c r="AE1267" s="4"/>
      <c r="AF1267" s="4"/>
      <c r="AG1267" s="4"/>
    </row>
    <row r="1268" spans="1:33" x14ac:dyDescent="0.25">
      <c r="A1268" s="57">
        <v>42261.434224386576</v>
      </c>
      <c r="B1268" s="32" t="s">
        <v>21</v>
      </c>
      <c r="C1268" s="32" t="s">
        <v>7256</v>
      </c>
      <c r="D1268" s="32" t="s">
        <v>334</v>
      </c>
      <c r="E1268" s="32" t="s">
        <v>5876</v>
      </c>
      <c r="F1268" s="32" t="s">
        <v>7323</v>
      </c>
      <c r="G1268" s="32" t="s">
        <v>367</v>
      </c>
      <c r="H1268" s="32" t="s">
        <v>366</v>
      </c>
      <c r="I1268" s="32" t="s">
        <v>2007</v>
      </c>
      <c r="J1268" s="35">
        <v>0</v>
      </c>
      <c r="K1268" s="35">
        <v>0</v>
      </c>
      <c r="L1268" s="35">
        <v>14.25</v>
      </c>
      <c r="M1268" s="35">
        <v>0</v>
      </c>
      <c r="N1268" s="32" t="s">
        <v>19</v>
      </c>
      <c r="O1268" s="32" t="s">
        <v>41</v>
      </c>
      <c r="P1268" s="32">
        <v>1</v>
      </c>
      <c r="Q1268" s="32" t="s">
        <v>7324</v>
      </c>
      <c r="R1268" s="39">
        <f t="shared" si="38"/>
        <v>1509</v>
      </c>
      <c r="S1268" s="5" t="s">
        <v>51</v>
      </c>
      <c r="T1268" s="5" t="s">
        <v>64</v>
      </c>
      <c r="U1268" s="2"/>
      <c r="V1268" s="2" t="str">
        <f>IF($J1268+$L1268=0,"nil",IF(OR($B1268="TCU-WS",$B1268=""),"non comm",IF(OR($G1268="contract_cover",$H1268="fixed price"),VLOOKUP($I1268,'[1]mapping 2015'!$A:$B,2,FALSE),VLOOKUP($G1268,'[1]mapping 2015'!$A:$B,2,FALSE))))</f>
        <v>SBM 2.1 IIPS</v>
      </c>
      <c r="W1268" s="37">
        <f>IF(OR(V1268="non comm",V1268="nil",J1268=0),0,IF(V1268="SBM 2.1 IIPS",J1268*VLOOKUP(N1268,'[2]NGP%'!$C:$D,2,FALSE),J1268*SUMIFS('[2]NGP%'!$D:$D,'[2]NGP%'!$A:$A,V1268,'[2]NGP%'!$B:$B,AA1268)))</f>
        <v>0</v>
      </c>
      <c r="X1268" s="37">
        <f>IF(OR(V1268="non comm",V1268="nil",J1268=0),0,IF(V1268="SBM 2.1 IIPS",J1268*VLOOKUP(N1268,'[2]NGP%'!$C:$E,3,FALSE),J1268*SUMIFS('[2]NGP%'!$E:$E,'[2]NGP%'!$A:$A,V1268,'[2]NGP%'!$B:$B,AA1268)))</f>
        <v>0</v>
      </c>
      <c r="Y1268" s="32"/>
      <c r="Z1268" s="54" t="str">
        <f>IF(MID(H1268,1,4)="Item","Nil",IF(G1268="contract_cover",VLOOKUP(I1268,'svc type'!C:D,2,FALSE),VLOOKUP(G1268,'svc type'!A:D,4,FALSE)))</f>
        <v>IIPS</v>
      </c>
      <c r="AA1268" s="4" t="str">
        <f>IF(B1268="","",VLOOKUP(B1268,Sector!C:D,2,FALSE))</f>
        <v>PUB</v>
      </c>
      <c r="AB1268" s="4" t="str">
        <f t="shared" si="39"/>
        <v>wangchee.ng</v>
      </c>
      <c r="AC1268" s="4"/>
      <c r="AD1268" s="4"/>
      <c r="AE1268" s="4"/>
      <c r="AF1268" s="4"/>
      <c r="AG1268" s="4"/>
    </row>
    <row r="1269" spans="1:33" x14ac:dyDescent="0.25">
      <c r="A1269" s="57">
        <v>42261.435352893517</v>
      </c>
      <c r="B1269" s="32" t="s">
        <v>4333</v>
      </c>
      <c r="C1269" s="32" t="s">
        <v>335</v>
      </c>
      <c r="D1269" s="32" t="s">
        <v>334</v>
      </c>
      <c r="E1269" s="32" t="s">
        <v>7325</v>
      </c>
      <c r="F1269" s="32" t="s">
        <v>7326</v>
      </c>
      <c r="G1269" s="32" t="s">
        <v>367</v>
      </c>
      <c r="H1269" s="32" t="s">
        <v>366</v>
      </c>
      <c r="I1269" s="32" t="s">
        <v>2007</v>
      </c>
      <c r="J1269" s="35">
        <v>0</v>
      </c>
      <c r="K1269" s="35">
        <v>0</v>
      </c>
      <c r="L1269" s="35">
        <v>14.25</v>
      </c>
      <c r="M1269" s="35">
        <v>0</v>
      </c>
      <c r="N1269" s="32" t="s">
        <v>19</v>
      </c>
      <c r="O1269" s="32" t="s">
        <v>41</v>
      </c>
      <c r="P1269" s="32">
        <v>1</v>
      </c>
      <c r="Q1269" s="32" t="s">
        <v>7327</v>
      </c>
      <c r="R1269" s="39">
        <f t="shared" si="38"/>
        <v>1509</v>
      </c>
      <c r="S1269" s="5" t="s">
        <v>51</v>
      </c>
      <c r="T1269" s="5" t="s">
        <v>64</v>
      </c>
      <c r="U1269" s="2"/>
      <c r="V1269" s="2" t="str">
        <f>IF($J1269+$L1269=0,"nil",IF(OR($B1269="TCU-WS",$B1269=""),"non comm",IF(OR($G1269="contract_cover",$H1269="fixed price"),VLOOKUP($I1269,'[1]mapping 2015'!$A:$B,2,FALSE),VLOOKUP($G1269,'[1]mapping 2015'!$A:$B,2,FALSE))))</f>
        <v>SBM 2.1 IIPS</v>
      </c>
      <c r="W1269" s="37">
        <f>IF(OR(V1269="non comm",V1269="nil",J1269=0),0,IF(V1269="SBM 2.1 IIPS",J1269*VLOOKUP(N1269,'[2]NGP%'!$C:$D,2,FALSE),J1269*SUMIFS('[2]NGP%'!$D:$D,'[2]NGP%'!$A:$A,V1269,'[2]NGP%'!$B:$B,AA1269)))</f>
        <v>0</v>
      </c>
      <c r="X1269" s="37">
        <f>IF(OR(V1269="non comm",V1269="nil",J1269=0),0,IF(V1269="SBM 2.1 IIPS",J1269*VLOOKUP(N1269,'[2]NGP%'!$C:$E,3,FALSE),J1269*SUMIFS('[2]NGP%'!$E:$E,'[2]NGP%'!$A:$A,V1269,'[2]NGP%'!$B:$B,AA1269)))</f>
        <v>0</v>
      </c>
      <c r="Y1269" s="32"/>
      <c r="Z1269" s="54" t="str">
        <f>IF(MID(H1269,1,4)="Item","Nil",IF(G1269="contract_cover",VLOOKUP(I1269,'svc type'!C:D,2,FALSE),VLOOKUP(G1269,'svc type'!A:D,4,FALSE)))</f>
        <v>IIPS</v>
      </c>
      <c r="AA1269" s="4" t="str">
        <f>IF(B1269="","",VLOOKUP(B1269,Sector!C:D,2,FALSE))</f>
        <v>PUB</v>
      </c>
      <c r="AB1269" s="4" t="str">
        <f t="shared" si="39"/>
        <v>ronnie.lim</v>
      </c>
      <c r="AC1269" s="4"/>
      <c r="AD1269" s="4"/>
      <c r="AE1269" s="4"/>
      <c r="AF1269" s="4"/>
      <c r="AG1269" s="4"/>
    </row>
    <row r="1270" spans="1:33" x14ac:dyDescent="0.25">
      <c r="A1270" s="57">
        <v>42261.436297997687</v>
      </c>
      <c r="B1270" s="32" t="s">
        <v>290</v>
      </c>
      <c r="C1270" s="32" t="s">
        <v>7328</v>
      </c>
      <c r="D1270" s="32" t="s">
        <v>334</v>
      </c>
      <c r="E1270" s="32" t="s">
        <v>7329</v>
      </c>
      <c r="F1270" s="32" t="s">
        <v>7330</v>
      </c>
      <c r="G1270" s="32" t="s">
        <v>367</v>
      </c>
      <c r="H1270" s="32" t="s">
        <v>366</v>
      </c>
      <c r="I1270" s="32" t="s">
        <v>2007</v>
      </c>
      <c r="J1270" s="35">
        <v>0</v>
      </c>
      <c r="K1270" s="35">
        <v>0</v>
      </c>
      <c r="L1270" s="35">
        <v>14.25</v>
      </c>
      <c r="M1270" s="35">
        <v>0</v>
      </c>
      <c r="N1270" s="32" t="s">
        <v>19</v>
      </c>
      <c r="O1270" s="32" t="s">
        <v>41</v>
      </c>
      <c r="P1270" s="32">
        <v>1</v>
      </c>
      <c r="Q1270" s="32" t="s">
        <v>7331</v>
      </c>
      <c r="R1270" s="39">
        <f t="shared" si="38"/>
        <v>1509</v>
      </c>
      <c r="S1270" s="5" t="s">
        <v>51</v>
      </c>
      <c r="T1270" s="5" t="s">
        <v>64</v>
      </c>
      <c r="U1270" s="2"/>
      <c r="V1270" s="2" t="str">
        <f>IF($J1270+$L1270=0,"nil",IF(OR($B1270="TCU-WS",$B1270=""),"non comm",IF(OR($G1270="contract_cover",$H1270="fixed price"),VLOOKUP($I1270,'[1]mapping 2015'!$A:$B,2,FALSE),VLOOKUP($G1270,'[1]mapping 2015'!$A:$B,2,FALSE))))</f>
        <v>SBM 2.1 IIPS</v>
      </c>
      <c r="W1270" s="37">
        <f>IF(OR(V1270="non comm",V1270="nil",J1270=0),0,IF(V1270="SBM 2.1 IIPS",J1270*VLOOKUP(N1270,'[2]NGP%'!$C:$D,2,FALSE),J1270*SUMIFS('[2]NGP%'!$D:$D,'[2]NGP%'!$A:$A,V1270,'[2]NGP%'!$B:$B,AA1270)))</f>
        <v>0</v>
      </c>
      <c r="X1270" s="37">
        <f>IF(OR(V1270="non comm",V1270="nil",J1270=0),0,IF(V1270="SBM 2.1 IIPS",J1270*VLOOKUP(N1270,'[2]NGP%'!$C:$E,3,FALSE),J1270*SUMIFS('[2]NGP%'!$E:$E,'[2]NGP%'!$A:$A,V1270,'[2]NGP%'!$B:$B,AA1270)))</f>
        <v>0</v>
      </c>
      <c r="Y1270" s="32"/>
      <c r="Z1270" s="54" t="str">
        <f>IF(MID(H1270,1,4)="Item","Nil",IF(G1270="contract_cover",VLOOKUP(I1270,'svc type'!C:D,2,FALSE),VLOOKUP(G1270,'svc type'!A:D,4,FALSE)))</f>
        <v>IIPS</v>
      </c>
      <c r="AA1270" s="4" t="str">
        <f>IF(B1270="","",VLOOKUP(B1270,Sector!C:D,2,FALSE))</f>
        <v>PUB</v>
      </c>
      <c r="AB1270" s="4" t="str">
        <f t="shared" si="39"/>
        <v>cammy.ong</v>
      </c>
      <c r="AC1270" s="4"/>
      <c r="AD1270" s="4"/>
      <c r="AE1270" s="4"/>
      <c r="AF1270" s="4"/>
      <c r="AG1270" s="4"/>
    </row>
    <row r="1271" spans="1:33" x14ac:dyDescent="0.25">
      <c r="A1271" s="57">
        <v>42261.437710798615</v>
      </c>
      <c r="B1271" s="32" t="s">
        <v>4333</v>
      </c>
      <c r="C1271" s="32" t="s">
        <v>7332</v>
      </c>
      <c r="D1271" s="32" t="s">
        <v>334</v>
      </c>
      <c r="E1271" s="32" t="s">
        <v>5897</v>
      </c>
      <c r="F1271" s="32" t="s">
        <v>7333</v>
      </c>
      <c r="G1271" s="32" t="s">
        <v>25</v>
      </c>
      <c r="H1271" s="32" t="s">
        <v>26</v>
      </c>
      <c r="I1271" s="32" t="s">
        <v>2006</v>
      </c>
      <c r="J1271" s="35">
        <v>0</v>
      </c>
      <c r="K1271" s="35">
        <v>0</v>
      </c>
      <c r="L1271" s="35">
        <v>14.25</v>
      </c>
      <c r="M1271" s="35">
        <v>0</v>
      </c>
      <c r="N1271" s="32" t="s">
        <v>19</v>
      </c>
      <c r="O1271" s="32" t="s">
        <v>41</v>
      </c>
      <c r="P1271" s="32">
        <v>1</v>
      </c>
      <c r="Q1271" s="32" t="s">
        <v>7334</v>
      </c>
      <c r="R1271" s="39">
        <f t="shared" si="38"/>
        <v>1509</v>
      </c>
      <c r="S1271" s="5" t="s">
        <v>51</v>
      </c>
      <c r="T1271" s="5" t="s">
        <v>64</v>
      </c>
      <c r="U1271" s="2"/>
      <c r="V1271" s="2" t="str">
        <f>IF($J1271+$L1271=0,"nil",IF(OR($B1271="TCU-WS",$B1271=""),"non comm",IF(OR($G1271="contract_cover",$H1271="fixed price"),VLOOKUP($I1271,'[1]mapping 2015'!$A:$B,2,FALSE),VLOOKUP($G1271,'[1]mapping 2015'!$A:$B,2,FALSE))))</f>
        <v>SBM 2.1 IIPS</v>
      </c>
      <c r="W1271" s="37">
        <f>IF(OR(V1271="non comm",V1271="nil",J1271=0),0,IF(V1271="SBM 2.1 IIPS",J1271*VLOOKUP(N1271,'[2]NGP%'!$C:$D,2,FALSE),J1271*SUMIFS('[2]NGP%'!$D:$D,'[2]NGP%'!$A:$A,V1271,'[2]NGP%'!$B:$B,AA1271)))</f>
        <v>0</v>
      </c>
      <c r="X1271" s="37">
        <f>IF(OR(V1271="non comm",V1271="nil",J1271=0),0,IF(V1271="SBM 2.1 IIPS",J1271*VLOOKUP(N1271,'[2]NGP%'!$C:$E,3,FALSE),J1271*SUMIFS('[2]NGP%'!$E:$E,'[2]NGP%'!$A:$A,V1271,'[2]NGP%'!$B:$B,AA1271)))</f>
        <v>0</v>
      </c>
      <c r="Y1271" s="32"/>
      <c r="Z1271" s="54" t="str">
        <f>IF(MID(H1271,1,4)="Item","Nil",IF(G1271="contract_cover",VLOOKUP(I1271,'svc type'!C:D,2,FALSE),VLOOKUP(G1271,'svc type'!A:D,4,FALSE)))</f>
        <v>IIPS</v>
      </c>
      <c r="AA1271" s="4" t="str">
        <f>IF(B1271="","",VLOOKUP(B1271,Sector!C:D,2,FALSE))</f>
        <v>PUB</v>
      </c>
      <c r="AB1271" s="4" t="str">
        <f t="shared" si="39"/>
        <v>ronnie.lim</v>
      </c>
      <c r="AC1271" s="4"/>
      <c r="AD1271" s="4"/>
      <c r="AE1271" s="4"/>
      <c r="AF1271" s="4"/>
      <c r="AG1271" s="4"/>
    </row>
    <row r="1272" spans="1:33" x14ac:dyDescent="0.25">
      <c r="A1272" s="57">
        <v>42261.437710798615</v>
      </c>
      <c r="B1272" s="32" t="s">
        <v>4333</v>
      </c>
      <c r="C1272" s="32" t="s">
        <v>7332</v>
      </c>
      <c r="D1272" s="32" t="s">
        <v>334</v>
      </c>
      <c r="E1272" s="32" t="s">
        <v>5897</v>
      </c>
      <c r="F1272" s="32" t="s">
        <v>7333</v>
      </c>
      <c r="G1272" s="32" t="s">
        <v>367</v>
      </c>
      <c r="H1272" s="32" t="s">
        <v>366</v>
      </c>
      <c r="I1272" s="32" t="s">
        <v>2006</v>
      </c>
      <c r="J1272" s="35">
        <v>0</v>
      </c>
      <c r="K1272" s="35">
        <v>0</v>
      </c>
      <c r="L1272" s="35">
        <v>14.25</v>
      </c>
      <c r="M1272" s="35">
        <v>0</v>
      </c>
      <c r="N1272" s="32" t="s">
        <v>19</v>
      </c>
      <c r="O1272" s="32" t="s">
        <v>41</v>
      </c>
      <c r="P1272" s="32">
        <v>1</v>
      </c>
      <c r="Q1272" s="32" t="s">
        <v>7334</v>
      </c>
      <c r="R1272" s="39">
        <f t="shared" si="38"/>
        <v>1509</v>
      </c>
      <c r="S1272" s="5" t="s">
        <v>51</v>
      </c>
      <c r="T1272" s="5" t="s">
        <v>64</v>
      </c>
      <c r="U1272" s="2"/>
      <c r="V1272" s="2" t="str">
        <f>IF($J1272+$L1272=0,"nil",IF(OR($B1272="TCU-WS",$B1272=""),"non comm",IF(OR($G1272="contract_cover",$H1272="fixed price"),VLOOKUP($I1272,'[1]mapping 2015'!$A:$B,2,FALSE),VLOOKUP($G1272,'[1]mapping 2015'!$A:$B,2,FALSE))))</f>
        <v>SBM 2.1 IIPS</v>
      </c>
      <c r="W1272" s="37">
        <f>IF(OR(V1272="non comm",V1272="nil",J1272=0),0,IF(V1272="SBM 2.1 IIPS",J1272*VLOOKUP(N1272,'[2]NGP%'!$C:$D,2,FALSE),J1272*SUMIFS('[2]NGP%'!$D:$D,'[2]NGP%'!$A:$A,V1272,'[2]NGP%'!$B:$B,AA1272)))</f>
        <v>0</v>
      </c>
      <c r="X1272" s="37">
        <f>IF(OR(V1272="non comm",V1272="nil",J1272=0),0,IF(V1272="SBM 2.1 IIPS",J1272*VLOOKUP(N1272,'[2]NGP%'!$C:$E,3,FALSE),J1272*SUMIFS('[2]NGP%'!$E:$E,'[2]NGP%'!$A:$A,V1272,'[2]NGP%'!$B:$B,AA1272)))</f>
        <v>0</v>
      </c>
      <c r="Y1272" s="32"/>
      <c r="Z1272" s="54" t="str">
        <f>IF(MID(H1272,1,4)="Item","Nil",IF(G1272="contract_cover",VLOOKUP(I1272,'svc type'!C:D,2,FALSE),VLOOKUP(G1272,'svc type'!A:D,4,FALSE)))</f>
        <v>IIPS</v>
      </c>
      <c r="AA1272" s="4" t="str">
        <f>IF(B1272="","",VLOOKUP(B1272,Sector!C:D,2,FALSE))</f>
        <v>PUB</v>
      </c>
      <c r="AB1272" s="4" t="str">
        <f t="shared" si="39"/>
        <v>ronnie.lim</v>
      </c>
      <c r="AC1272" s="4"/>
      <c r="AD1272" s="4"/>
      <c r="AE1272" s="4"/>
      <c r="AF1272" s="4"/>
      <c r="AG1272" s="4"/>
    </row>
    <row r="1273" spans="1:33" x14ac:dyDescent="0.25">
      <c r="A1273" s="57">
        <v>42261.439793831021</v>
      </c>
      <c r="B1273" s="32" t="s">
        <v>70</v>
      </c>
      <c r="C1273" s="32" t="s">
        <v>464</v>
      </c>
      <c r="D1273" s="32" t="s">
        <v>334</v>
      </c>
      <c r="E1273" s="32" t="s">
        <v>7335</v>
      </c>
      <c r="F1273" s="32" t="s">
        <v>7336</v>
      </c>
      <c r="G1273" s="32" t="s">
        <v>25</v>
      </c>
      <c r="H1273" s="32" t="s">
        <v>26</v>
      </c>
      <c r="I1273" s="32" t="s">
        <v>2006</v>
      </c>
      <c r="J1273" s="35">
        <v>0</v>
      </c>
      <c r="K1273" s="35">
        <v>0</v>
      </c>
      <c r="L1273" s="35">
        <v>14.25</v>
      </c>
      <c r="M1273" s="35">
        <v>0</v>
      </c>
      <c r="N1273" s="32" t="s">
        <v>19</v>
      </c>
      <c r="O1273" s="32" t="s">
        <v>41</v>
      </c>
      <c r="P1273" s="32">
        <v>1</v>
      </c>
      <c r="Q1273" s="32" t="s">
        <v>7337</v>
      </c>
      <c r="R1273" s="39">
        <f t="shared" si="38"/>
        <v>1509</v>
      </c>
      <c r="S1273" s="5" t="s">
        <v>51</v>
      </c>
      <c r="T1273" s="5" t="s">
        <v>64</v>
      </c>
      <c r="U1273" s="2"/>
      <c r="V1273" s="2" t="str">
        <f>IF($J1273+$L1273=0,"nil",IF(OR($B1273="TCU-WS",$B1273=""),"non comm",IF(OR($G1273="contract_cover",$H1273="fixed price"),VLOOKUP($I1273,'[1]mapping 2015'!$A:$B,2,FALSE),VLOOKUP($G1273,'[1]mapping 2015'!$A:$B,2,FALSE))))</f>
        <v>SBM 2.1 IIPS</v>
      </c>
      <c r="W1273" s="37">
        <f>IF(OR(V1273="non comm",V1273="nil",J1273=0),0,IF(V1273="SBM 2.1 IIPS",J1273*VLOOKUP(N1273,'[2]NGP%'!$C:$D,2,FALSE),J1273*SUMIFS('[2]NGP%'!$D:$D,'[2]NGP%'!$A:$A,V1273,'[2]NGP%'!$B:$B,AA1273)))</f>
        <v>0</v>
      </c>
      <c r="X1273" s="37">
        <f>IF(OR(V1273="non comm",V1273="nil",J1273=0),0,IF(V1273="SBM 2.1 IIPS",J1273*VLOOKUP(N1273,'[2]NGP%'!$C:$E,3,FALSE),J1273*SUMIFS('[2]NGP%'!$E:$E,'[2]NGP%'!$A:$A,V1273,'[2]NGP%'!$B:$B,AA1273)))</f>
        <v>0</v>
      </c>
      <c r="Y1273" s="32"/>
      <c r="Z1273" s="54" t="str">
        <f>IF(MID(H1273,1,4)="Item","Nil",IF(G1273="contract_cover",VLOOKUP(I1273,'svc type'!C:D,2,FALSE),VLOOKUP(G1273,'svc type'!A:D,4,FALSE)))</f>
        <v>IIPS</v>
      </c>
      <c r="AA1273" s="4" t="str">
        <f>IF(B1273="","",VLOOKUP(B1273,Sector!C:D,2,FALSE))</f>
        <v>PUB</v>
      </c>
      <c r="AB1273" s="4" t="str">
        <f t="shared" si="39"/>
        <v>jaime.wong</v>
      </c>
      <c r="AC1273" s="4"/>
      <c r="AD1273" s="4"/>
      <c r="AE1273" s="4"/>
      <c r="AF1273" s="4"/>
      <c r="AG1273" s="4"/>
    </row>
    <row r="1274" spans="1:33" x14ac:dyDescent="0.25">
      <c r="A1274" s="57">
        <v>42261.439793831021</v>
      </c>
      <c r="B1274" s="32" t="s">
        <v>70</v>
      </c>
      <c r="C1274" s="32" t="s">
        <v>464</v>
      </c>
      <c r="D1274" s="32" t="s">
        <v>334</v>
      </c>
      <c r="E1274" s="32" t="s">
        <v>7335</v>
      </c>
      <c r="F1274" s="32" t="s">
        <v>7336</v>
      </c>
      <c r="G1274" s="32" t="s">
        <v>367</v>
      </c>
      <c r="H1274" s="32" t="s">
        <v>366</v>
      </c>
      <c r="I1274" s="32" t="s">
        <v>2006</v>
      </c>
      <c r="J1274" s="35">
        <v>0</v>
      </c>
      <c r="K1274" s="35">
        <v>0</v>
      </c>
      <c r="L1274" s="35">
        <v>14.25</v>
      </c>
      <c r="M1274" s="35">
        <v>0</v>
      </c>
      <c r="N1274" s="32" t="s">
        <v>19</v>
      </c>
      <c r="O1274" s="32" t="s">
        <v>41</v>
      </c>
      <c r="P1274" s="32">
        <v>1</v>
      </c>
      <c r="Q1274" s="32" t="s">
        <v>7337</v>
      </c>
      <c r="R1274" s="39">
        <f t="shared" si="38"/>
        <v>1509</v>
      </c>
      <c r="S1274" s="5" t="s">
        <v>51</v>
      </c>
      <c r="T1274" s="5" t="s">
        <v>64</v>
      </c>
      <c r="U1274" s="2"/>
      <c r="V1274" s="2" t="str">
        <f>IF($J1274+$L1274=0,"nil",IF(OR($B1274="TCU-WS",$B1274=""),"non comm",IF(OR($G1274="contract_cover",$H1274="fixed price"),VLOOKUP($I1274,'[1]mapping 2015'!$A:$B,2,FALSE),VLOOKUP($G1274,'[1]mapping 2015'!$A:$B,2,FALSE))))</f>
        <v>SBM 2.1 IIPS</v>
      </c>
      <c r="W1274" s="37">
        <f>IF(OR(V1274="non comm",V1274="nil",J1274=0),0,IF(V1274="SBM 2.1 IIPS",J1274*VLOOKUP(N1274,'[2]NGP%'!$C:$D,2,FALSE),J1274*SUMIFS('[2]NGP%'!$D:$D,'[2]NGP%'!$A:$A,V1274,'[2]NGP%'!$B:$B,AA1274)))</f>
        <v>0</v>
      </c>
      <c r="X1274" s="37">
        <f>IF(OR(V1274="non comm",V1274="nil",J1274=0),0,IF(V1274="SBM 2.1 IIPS",J1274*VLOOKUP(N1274,'[2]NGP%'!$C:$E,3,FALSE),J1274*SUMIFS('[2]NGP%'!$E:$E,'[2]NGP%'!$A:$A,V1274,'[2]NGP%'!$B:$B,AA1274)))</f>
        <v>0</v>
      </c>
      <c r="Y1274" s="32"/>
      <c r="Z1274" s="54" t="str">
        <f>IF(MID(H1274,1,4)="Item","Nil",IF(G1274="contract_cover",VLOOKUP(I1274,'svc type'!C:D,2,FALSE),VLOOKUP(G1274,'svc type'!A:D,4,FALSE)))</f>
        <v>IIPS</v>
      </c>
      <c r="AA1274" s="4" t="str">
        <f>IF(B1274="","",VLOOKUP(B1274,Sector!C:D,2,FALSE))</f>
        <v>PUB</v>
      </c>
      <c r="AB1274" s="4" t="str">
        <f t="shared" si="39"/>
        <v>jaime.wong</v>
      </c>
      <c r="AC1274" s="4"/>
      <c r="AD1274" s="4"/>
      <c r="AE1274" s="4"/>
      <c r="AF1274" s="4"/>
      <c r="AG1274" s="4"/>
    </row>
    <row r="1275" spans="1:33" x14ac:dyDescent="0.25">
      <c r="A1275" s="57">
        <v>42261.439793831021</v>
      </c>
      <c r="B1275" s="32" t="s">
        <v>70</v>
      </c>
      <c r="C1275" s="32" t="s">
        <v>464</v>
      </c>
      <c r="D1275" s="32" t="s">
        <v>334</v>
      </c>
      <c r="E1275" s="32" t="s">
        <v>7335</v>
      </c>
      <c r="F1275" s="32" t="s">
        <v>7336</v>
      </c>
      <c r="G1275" s="32" t="s">
        <v>367</v>
      </c>
      <c r="H1275" s="32" t="s">
        <v>366</v>
      </c>
      <c r="I1275" s="32" t="s">
        <v>2006</v>
      </c>
      <c r="J1275" s="35">
        <v>0</v>
      </c>
      <c r="K1275" s="35">
        <v>0</v>
      </c>
      <c r="L1275" s="35">
        <v>14.25</v>
      </c>
      <c r="M1275" s="35">
        <v>0</v>
      </c>
      <c r="N1275" s="32" t="s">
        <v>19</v>
      </c>
      <c r="O1275" s="32" t="s">
        <v>41</v>
      </c>
      <c r="P1275" s="32">
        <v>1</v>
      </c>
      <c r="Q1275" s="32" t="s">
        <v>7337</v>
      </c>
      <c r="R1275" s="39">
        <f t="shared" si="38"/>
        <v>1509</v>
      </c>
      <c r="S1275" s="5" t="s">
        <v>51</v>
      </c>
      <c r="T1275" s="5" t="s">
        <v>64</v>
      </c>
      <c r="U1275" s="2"/>
      <c r="V1275" s="2" t="str">
        <f>IF($J1275+$L1275=0,"nil",IF(OR($B1275="TCU-WS",$B1275=""),"non comm",IF(OR($G1275="contract_cover",$H1275="fixed price"),VLOOKUP($I1275,'[1]mapping 2015'!$A:$B,2,FALSE),VLOOKUP($G1275,'[1]mapping 2015'!$A:$B,2,FALSE))))</f>
        <v>SBM 2.1 IIPS</v>
      </c>
      <c r="W1275" s="37">
        <f>IF(OR(V1275="non comm",V1275="nil",J1275=0),0,IF(V1275="SBM 2.1 IIPS",J1275*VLOOKUP(N1275,'[2]NGP%'!$C:$D,2,FALSE),J1275*SUMIFS('[2]NGP%'!$D:$D,'[2]NGP%'!$A:$A,V1275,'[2]NGP%'!$B:$B,AA1275)))</f>
        <v>0</v>
      </c>
      <c r="X1275" s="37">
        <f>IF(OR(V1275="non comm",V1275="nil",J1275=0),0,IF(V1275="SBM 2.1 IIPS",J1275*VLOOKUP(N1275,'[2]NGP%'!$C:$E,3,FALSE),J1275*SUMIFS('[2]NGP%'!$E:$E,'[2]NGP%'!$A:$A,V1275,'[2]NGP%'!$B:$B,AA1275)))</f>
        <v>0</v>
      </c>
      <c r="Y1275" s="32"/>
      <c r="Z1275" s="54" t="str">
        <f>IF(MID(H1275,1,4)="Item","Nil",IF(G1275="contract_cover",VLOOKUP(I1275,'svc type'!C:D,2,FALSE),VLOOKUP(G1275,'svc type'!A:D,4,FALSE)))</f>
        <v>IIPS</v>
      </c>
      <c r="AA1275" s="4" t="str">
        <f>IF(B1275="","",VLOOKUP(B1275,Sector!C:D,2,FALSE))</f>
        <v>PUB</v>
      </c>
      <c r="AB1275" s="4" t="str">
        <f t="shared" si="39"/>
        <v>jaime.wong</v>
      </c>
      <c r="AC1275" s="4"/>
      <c r="AD1275" s="4"/>
      <c r="AE1275" s="4"/>
      <c r="AF1275" s="4"/>
      <c r="AG1275" s="4"/>
    </row>
    <row r="1276" spans="1:33" x14ac:dyDescent="0.25">
      <c r="A1276" s="57">
        <v>42261.45521886574</v>
      </c>
      <c r="B1276" s="32"/>
      <c r="C1276" s="32"/>
      <c r="D1276" s="32"/>
      <c r="E1276" s="32" t="s">
        <v>7338</v>
      </c>
      <c r="F1276" s="32" t="s">
        <v>7339</v>
      </c>
      <c r="G1276" s="32" t="s">
        <v>333</v>
      </c>
      <c r="H1276" s="32" t="s">
        <v>332</v>
      </c>
      <c r="I1276" s="32" t="s">
        <v>2006</v>
      </c>
      <c r="J1276" s="35">
        <v>0</v>
      </c>
      <c r="K1276" s="35">
        <v>0</v>
      </c>
      <c r="L1276" s="35">
        <v>0</v>
      </c>
      <c r="M1276" s="35">
        <v>0</v>
      </c>
      <c r="N1276" s="32" t="s">
        <v>19</v>
      </c>
      <c r="O1276" s="32"/>
      <c r="P1276" s="32">
        <v>0.5</v>
      </c>
      <c r="Q1276" s="32"/>
      <c r="R1276" s="39">
        <f t="shared" si="38"/>
        <v>1509</v>
      </c>
      <c r="S1276" s="5" t="s">
        <v>51</v>
      </c>
      <c r="T1276" s="5" t="s">
        <v>64</v>
      </c>
      <c r="U1276" s="2"/>
      <c r="V1276" s="2" t="str">
        <f>IF($J1276+$L1276=0,"nil",IF(OR($B1276="TCU-WS",$B1276=""),"non comm",IF(OR($G1276="contract_cover",$H1276="fixed price"),VLOOKUP($I1276,'[1]mapping 2015'!$A:$B,2,FALSE),VLOOKUP($G1276,'[1]mapping 2015'!$A:$B,2,FALSE))))</f>
        <v>nil</v>
      </c>
      <c r="W1276" s="37">
        <f>IF(OR(V1276="non comm",V1276="nil",J1276=0),0,IF(V1276="SBM 2.1 IIPS",J1276*VLOOKUP(N1276,'[2]NGP%'!$C:$D,2,FALSE),J1276*SUMIFS('[2]NGP%'!$D:$D,'[2]NGP%'!$A:$A,V1276,'[2]NGP%'!$B:$B,AA1276)))</f>
        <v>0</v>
      </c>
      <c r="X1276" s="37">
        <f>IF(OR(V1276="non comm",V1276="nil",J1276=0),0,IF(V1276="SBM 2.1 IIPS",J1276*VLOOKUP(N1276,'[2]NGP%'!$C:$E,3,FALSE),J1276*SUMIFS('[2]NGP%'!$E:$E,'[2]NGP%'!$A:$A,V1276,'[2]NGP%'!$B:$B,AA1276)))</f>
        <v>0</v>
      </c>
      <c r="Y1276" s="32"/>
      <c r="Z1276" s="54" t="str">
        <f>IF(MID(H1276,1,4)="Item","Nil",IF(G1276="contract_cover",VLOOKUP(I1276,'svc type'!C:D,2,FALSE),VLOOKUP(G1276,'svc type'!A:D,4,FALSE)))</f>
        <v>SVC</v>
      </c>
      <c r="AA1276" s="4" t="str">
        <f>IF(B1276="","",VLOOKUP(B1276,Sector!C:D,2,FALSE))</f>
        <v/>
      </c>
      <c r="AB1276" s="4">
        <f t="shared" si="39"/>
        <v>0</v>
      </c>
      <c r="AC1276" s="4"/>
      <c r="AD1276" s="4"/>
      <c r="AE1276" s="4"/>
      <c r="AF1276" s="4"/>
      <c r="AG1276" s="4"/>
    </row>
    <row r="1277" spans="1:33" x14ac:dyDescent="0.25">
      <c r="A1277" s="57">
        <v>42261.456048263892</v>
      </c>
      <c r="B1277" s="32"/>
      <c r="C1277" s="32"/>
      <c r="D1277" s="32"/>
      <c r="E1277" s="32" t="s">
        <v>7340</v>
      </c>
      <c r="F1277" s="32" t="s">
        <v>7341</v>
      </c>
      <c r="G1277" s="32" t="s">
        <v>333</v>
      </c>
      <c r="H1277" s="32" t="s">
        <v>332</v>
      </c>
      <c r="I1277" s="32" t="s">
        <v>2006</v>
      </c>
      <c r="J1277" s="35">
        <v>0</v>
      </c>
      <c r="K1277" s="35">
        <v>0</v>
      </c>
      <c r="L1277" s="35">
        <v>0</v>
      </c>
      <c r="M1277" s="35">
        <v>0</v>
      </c>
      <c r="N1277" s="32" t="s">
        <v>19</v>
      </c>
      <c r="O1277" s="32"/>
      <c r="P1277" s="32">
        <v>0.5</v>
      </c>
      <c r="Q1277" s="32"/>
      <c r="R1277" s="39">
        <f t="shared" si="38"/>
        <v>1509</v>
      </c>
      <c r="S1277" s="5" t="s">
        <v>51</v>
      </c>
      <c r="T1277" s="5" t="s">
        <v>64</v>
      </c>
      <c r="U1277" s="2"/>
      <c r="V1277" s="2" t="str">
        <f>IF($J1277+$L1277=0,"nil",IF(OR($B1277="TCU-WS",$B1277=""),"non comm",IF(OR($G1277="contract_cover",$H1277="fixed price"),VLOOKUP($I1277,'[1]mapping 2015'!$A:$B,2,FALSE),VLOOKUP($G1277,'[1]mapping 2015'!$A:$B,2,FALSE))))</f>
        <v>nil</v>
      </c>
      <c r="W1277" s="37">
        <f>IF(OR(V1277="non comm",V1277="nil",J1277=0),0,IF(V1277="SBM 2.1 IIPS",J1277*VLOOKUP(N1277,'[2]NGP%'!$C:$D,2,FALSE),J1277*SUMIFS('[2]NGP%'!$D:$D,'[2]NGP%'!$A:$A,V1277,'[2]NGP%'!$B:$B,AA1277)))</f>
        <v>0</v>
      </c>
      <c r="X1277" s="37">
        <f>IF(OR(V1277="non comm",V1277="nil",J1277=0),0,IF(V1277="SBM 2.1 IIPS",J1277*VLOOKUP(N1277,'[2]NGP%'!$C:$E,3,FALSE),J1277*SUMIFS('[2]NGP%'!$E:$E,'[2]NGP%'!$A:$A,V1277,'[2]NGP%'!$B:$B,AA1277)))</f>
        <v>0</v>
      </c>
      <c r="Y1277" s="32"/>
      <c r="Z1277" s="54" t="str">
        <f>IF(MID(H1277,1,4)="Item","Nil",IF(G1277="contract_cover",VLOOKUP(I1277,'svc type'!C:D,2,FALSE),VLOOKUP(G1277,'svc type'!A:D,4,FALSE)))</f>
        <v>SVC</v>
      </c>
      <c r="AA1277" s="4" t="str">
        <f>IF(B1277="","",VLOOKUP(B1277,Sector!C:D,2,FALSE))</f>
        <v/>
      </c>
      <c r="AB1277" s="4">
        <f t="shared" si="39"/>
        <v>0</v>
      </c>
      <c r="AC1277" s="4"/>
      <c r="AD1277" s="4"/>
      <c r="AE1277" s="4"/>
      <c r="AF1277" s="4"/>
      <c r="AG1277" s="4"/>
    </row>
    <row r="1278" spans="1:33" x14ac:dyDescent="0.25">
      <c r="A1278" s="57">
        <v>42261.456960451389</v>
      </c>
      <c r="B1278" s="32"/>
      <c r="C1278" s="32"/>
      <c r="D1278" s="32"/>
      <c r="E1278" s="32" t="s">
        <v>7342</v>
      </c>
      <c r="F1278" s="32" t="s">
        <v>7343</v>
      </c>
      <c r="G1278" s="32" t="s">
        <v>333</v>
      </c>
      <c r="H1278" s="32" t="s">
        <v>332</v>
      </c>
      <c r="I1278" s="32" t="s">
        <v>2006</v>
      </c>
      <c r="J1278" s="35">
        <v>0</v>
      </c>
      <c r="K1278" s="35">
        <v>0</v>
      </c>
      <c r="L1278" s="35">
        <v>0</v>
      </c>
      <c r="M1278" s="35">
        <v>0</v>
      </c>
      <c r="N1278" s="32" t="s">
        <v>19</v>
      </c>
      <c r="O1278" s="32"/>
      <c r="P1278" s="32">
        <v>0.5</v>
      </c>
      <c r="Q1278" s="32"/>
      <c r="R1278" s="39">
        <f t="shared" si="38"/>
        <v>1509</v>
      </c>
      <c r="S1278" s="5" t="s">
        <v>51</v>
      </c>
      <c r="T1278" s="5" t="s">
        <v>64</v>
      </c>
      <c r="U1278" s="2"/>
      <c r="V1278" s="2" t="str">
        <f>IF($J1278+$L1278=0,"nil",IF(OR($B1278="TCU-WS",$B1278=""),"non comm",IF(OR($G1278="contract_cover",$H1278="fixed price"),VLOOKUP($I1278,'[1]mapping 2015'!$A:$B,2,FALSE),VLOOKUP($G1278,'[1]mapping 2015'!$A:$B,2,FALSE))))</f>
        <v>nil</v>
      </c>
      <c r="W1278" s="37">
        <f>IF(OR(V1278="non comm",V1278="nil",J1278=0),0,IF(V1278="SBM 2.1 IIPS",J1278*VLOOKUP(N1278,'[2]NGP%'!$C:$D,2,FALSE),J1278*SUMIFS('[2]NGP%'!$D:$D,'[2]NGP%'!$A:$A,V1278,'[2]NGP%'!$B:$B,AA1278)))</f>
        <v>0</v>
      </c>
      <c r="X1278" s="37">
        <f>IF(OR(V1278="non comm",V1278="nil",J1278=0),0,IF(V1278="SBM 2.1 IIPS",J1278*VLOOKUP(N1278,'[2]NGP%'!$C:$E,3,FALSE),J1278*SUMIFS('[2]NGP%'!$E:$E,'[2]NGP%'!$A:$A,V1278,'[2]NGP%'!$B:$B,AA1278)))</f>
        <v>0</v>
      </c>
      <c r="Y1278" s="32"/>
      <c r="Z1278" s="54" t="str">
        <f>IF(MID(H1278,1,4)="Item","Nil",IF(G1278="contract_cover",VLOOKUP(I1278,'svc type'!C:D,2,FALSE),VLOOKUP(G1278,'svc type'!A:D,4,FALSE)))</f>
        <v>SVC</v>
      </c>
      <c r="AA1278" s="4" t="str">
        <f>IF(B1278="","",VLOOKUP(B1278,Sector!C:D,2,FALSE))</f>
        <v/>
      </c>
      <c r="AB1278" s="4">
        <f t="shared" si="39"/>
        <v>0</v>
      </c>
      <c r="AC1278" s="4"/>
      <c r="AD1278" s="4"/>
      <c r="AE1278" s="4"/>
      <c r="AF1278" s="4"/>
      <c r="AG1278" s="4"/>
    </row>
    <row r="1279" spans="1:33" x14ac:dyDescent="0.25">
      <c r="A1279" s="57">
        <v>42261.457988969909</v>
      </c>
      <c r="B1279" s="32"/>
      <c r="C1279" s="32"/>
      <c r="D1279" s="32"/>
      <c r="E1279" s="32" t="s">
        <v>7344</v>
      </c>
      <c r="F1279" s="32" t="s">
        <v>7345</v>
      </c>
      <c r="G1279" s="32" t="s">
        <v>333</v>
      </c>
      <c r="H1279" s="32" t="s">
        <v>332</v>
      </c>
      <c r="I1279" s="32" t="s">
        <v>2006</v>
      </c>
      <c r="J1279" s="35">
        <v>0</v>
      </c>
      <c r="K1279" s="35">
        <v>0</v>
      </c>
      <c r="L1279" s="35">
        <v>0</v>
      </c>
      <c r="M1279" s="35">
        <v>0</v>
      </c>
      <c r="N1279" s="32" t="s">
        <v>19</v>
      </c>
      <c r="O1279" s="32"/>
      <c r="P1279" s="32">
        <v>0.5</v>
      </c>
      <c r="Q1279" s="32"/>
      <c r="R1279" s="39">
        <f t="shared" si="38"/>
        <v>1509</v>
      </c>
      <c r="S1279" s="5" t="s">
        <v>51</v>
      </c>
      <c r="T1279" s="5" t="s">
        <v>64</v>
      </c>
      <c r="U1279" s="2"/>
      <c r="V1279" s="2" t="str">
        <f>IF($J1279+$L1279=0,"nil",IF(OR($B1279="TCU-WS",$B1279=""),"non comm",IF(OR($G1279="contract_cover",$H1279="fixed price"),VLOOKUP($I1279,'[1]mapping 2015'!$A:$B,2,FALSE),VLOOKUP($G1279,'[1]mapping 2015'!$A:$B,2,FALSE))))</f>
        <v>nil</v>
      </c>
      <c r="W1279" s="37">
        <f>IF(OR(V1279="non comm",V1279="nil",J1279=0),0,IF(V1279="SBM 2.1 IIPS",J1279*VLOOKUP(N1279,'[2]NGP%'!$C:$D,2,FALSE),J1279*SUMIFS('[2]NGP%'!$D:$D,'[2]NGP%'!$A:$A,V1279,'[2]NGP%'!$B:$B,AA1279)))</f>
        <v>0</v>
      </c>
      <c r="X1279" s="37">
        <f>IF(OR(V1279="non comm",V1279="nil",J1279=0),0,IF(V1279="SBM 2.1 IIPS",J1279*VLOOKUP(N1279,'[2]NGP%'!$C:$E,3,FALSE),J1279*SUMIFS('[2]NGP%'!$E:$E,'[2]NGP%'!$A:$A,V1279,'[2]NGP%'!$B:$B,AA1279)))</f>
        <v>0</v>
      </c>
      <c r="Y1279" s="32"/>
      <c r="Z1279" s="54" t="str">
        <f>IF(MID(H1279,1,4)="Item","Nil",IF(G1279="contract_cover",VLOOKUP(I1279,'svc type'!C:D,2,FALSE),VLOOKUP(G1279,'svc type'!A:D,4,FALSE)))</f>
        <v>SVC</v>
      </c>
      <c r="AA1279" s="4" t="str">
        <f>IF(B1279="","",VLOOKUP(B1279,Sector!C:D,2,FALSE))</f>
        <v/>
      </c>
      <c r="AB1279" s="4">
        <f t="shared" si="39"/>
        <v>0</v>
      </c>
      <c r="AC1279" s="4"/>
      <c r="AD1279" s="4"/>
      <c r="AE1279" s="4"/>
      <c r="AF1279" s="4"/>
      <c r="AG1279" s="4"/>
    </row>
    <row r="1280" spans="1:33" x14ac:dyDescent="0.25">
      <c r="A1280" s="57">
        <v>42261.45865015046</v>
      </c>
      <c r="B1280" s="32"/>
      <c r="C1280" s="32"/>
      <c r="D1280" s="32"/>
      <c r="E1280" s="32" t="s">
        <v>7346</v>
      </c>
      <c r="F1280" s="32" t="s">
        <v>7347</v>
      </c>
      <c r="G1280" s="32" t="s">
        <v>333</v>
      </c>
      <c r="H1280" s="32" t="s">
        <v>332</v>
      </c>
      <c r="I1280" s="32" t="s">
        <v>2006</v>
      </c>
      <c r="J1280" s="35">
        <v>0</v>
      </c>
      <c r="K1280" s="35">
        <v>0</v>
      </c>
      <c r="L1280" s="35">
        <v>0</v>
      </c>
      <c r="M1280" s="35">
        <v>0</v>
      </c>
      <c r="N1280" s="32" t="s">
        <v>19</v>
      </c>
      <c r="O1280" s="32"/>
      <c r="P1280" s="32">
        <v>0.5</v>
      </c>
      <c r="Q1280" s="32"/>
      <c r="R1280" s="39">
        <f t="shared" si="38"/>
        <v>1509</v>
      </c>
      <c r="S1280" s="5" t="s">
        <v>51</v>
      </c>
      <c r="T1280" s="5" t="s">
        <v>64</v>
      </c>
      <c r="U1280" s="2"/>
      <c r="V1280" s="2" t="str">
        <f>IF($J1280+$L1280=0,"nil",IF(OR($B1280="TCU-WS",$B1280=""),"non comm",IF(OR($G1280="contract_cover",$H1280="fixed price"),VLOOKUP($I1280,'[1]mapping 2015'!$A:$B,2,FALSE),VLOOKUP($G1280,'[1]mapping 2015'!$A:$B,2,FALSE))))</f>
        <v>nil</v>
      </c>
      <c r="W1280" s="37">
        <f>IF(OR(V1280="non comm",V1280="nil",J1280=0),0,IF(V1280="SBM 2.1 IIPS",J1280*VLOOKUP(N1280,'[2]NGP%'!$C:$D,2,FALSE),J1280*SUMIFS('[2]NGP%'!$D:$D,'[2]NGP%'!$A:$A,V1280,'[2]NGP%'!$B:$B,AA1280)))</f>
        <v>0</v>
      </c>
      <c r="X1280" s="37">
        <f>IF(OR(V1280="non comm",V1280="nil",J1280=0),0,IF(V1280="SBM 2.1 IIPS",J1280*VLOOKUP(N1280,'[2]NGP%'!$C:$E,3,FALSE),J1280*SUMIFS('[2]NGP%'!$E:$E,'[2]NGP%'!$A:$A,V1280,'[2]NGP%'!$B:$B,AA1280)))</f>
        <v>0</v>
      </c>
      <c r="Y1280" s="32"/>
      <c r="Z1280" s="54" t="str">
        <f>IF(MID(H1280,1,4)="Item","Nil",IF(G1280="contract_cover",VLOOKUP(I1280,'svc type'!C:D,2,FALSE),VLOOKUP(G1280,'svc type'!A:D,4,FALSE)))</f>
        <v>SVC</v>
      </c>
      <c r="AA1280" s="4" t="str">
        <f>IF(B1280="","",VLOOKUP(B1280,Sector!C:D,2,FALSE))</f>
        <v/>
      </c>
      <c r="AB1280" s="4">
        <f t="shared" si="39"/>
        <v>0</v>
      </c>
      <c r="AC1280" s="4"/>
      <c r="AD1280" s="4"/>
      <c r="AE1280" s="4"/>
      <c r="AF1280" s="4"/>
      <c r="AG1280" s="4"/>
    </row>
    <row r="1281" spans="1:33" x14ac:dyDescent="0.25">
      <c r="A1281" s="57">
        <v>42261.468324849535</v>
      </c>
      <c r="B1281" s="32"/>
      <c r="C1281" s="32"/>
      <c r="D1281" s="32"/>
      <c r="E1281" s="32" t="s">
        <v>7348</v>
      </c>
      <c r="F1281" s="32" t="s">
        <v>7349</v>
      </c>
      <c r="G1281" s="32" t="s">
        <v>333</v>
      </c>
      <c r="H1281" s="32" t="s">
        <v>332</v>
      </c>
      <c r="I1281" s="32" t="s">
        <v>2006</v>
      </c>
      <c r="J1281" s="35">
        <v>0</v>
      </c>
      <c r="K1281" s="35">
        <v>0</v>
      </c>
      <c r="L1281" s="35">
        <v>0</v>
      </c>
      <c r="M1281" s="35">
        <v>0</v>
      </c>
      <c r="N1281" s="32" t="s">
        <v>19</v>
      </c>
      <c r="O1281" s="32"/>
      <c r="P1281" s="32">
        <v>0.5</v>
      </c>
      <c r="Q1281" s="32"/>
      <c r="R1281" s="39">
        <f t="shared" si="38"/>
        <v>1509</v>
      </c>
      <c r="S1281" s="5" t="s">
        <v>51</v>
      </c>
      <c r="T1281" s="5" t="s">
        <v>64</v>
      </c>
      <c r="U1281" s="2"/>
      <c r="V1281" s="2" t="str">
        <f>IF($J1281+$L1281=0,"nil",IF(OR($B1281="TCU-WS",$B1281=""),"non comm",IF(OR($G1281="contract_cover",$H1281="fixed price"),VLOOKUP($I1281,'[1]mapping 2015'!$A:$B,2,FALSE),VLOOKUP($G1281,'[1]mapping 2015'!$A:$B,2,FALSE))))</f>
        <v>nil</v>
      </c>
      <c r="W1281" s="37">
        <f>IF(OR(V1281="non comm",V1281="nil",J1281=0),0,IF(V1281="SBM 2.1 IIPS",J1281*VLOOKUP(N1281,'[2]NGP%'!$C:$D,2,FALSE),J1281*SUMIFS('[2]NGP%'!$D:$D,'[2]NGP%'!$A:$A,V1281,'[2]NGP%'!$B:$B,AA1281)))</f>
        <v>0</v>
      </c>
      <c r="X1281" s="37">
        <f>IF(OR(V1281="non comm",V1281="nil",J1281=0),0,IF(V1281="SBM 2.1 IIPS",J1281*VLOOKUP(N1281,'[2]NGP%'!$C:$E,3,FALSE),J1281*SUMIFS('[2]NGP%'!$E:$E,'[2]NGP%'!$A:$A,V1281,'[2]NGP%'!$B:$B,AA1281)))</f>
        <v>0</v>
      </c>
      <c r="Y1281" s="32"/>
      <c r="Z1281" s="54" t="str">
        <f>IF(MID(H1281,1,4)="Item","Nil",IF(G1281="contract_cover",VLOOKUP(I1281,'svc type'!C:D,2,FALSE),VLOOKUP(G1281,'svc type'!A:D,4,FALSE)))</f>
        <v>SVC</v>
      </c>
      <c r="AA1281" s="4" t="str">
        <f>IF(B1281="","",VLOOKUP(B1281,Sector!C:D,2,FALSE))</f>
        <v/>
      </c>
      <c r="AB1281" s="4">
        <f t="shared" si="39"/>
        <v>0</v>
      </c>
      <c r="AC1281" s="4"/>
      <c r="AD1281" s="4"/>
      <c r="AE1281" s="4"/>
      <c r="AF1281" s="4"/>
      <c r="AG1281" s="4"/>
    </row>
    <row r="1282" spans="1:33" x14ac:dyDescent="0.25">
      <c r="A1282" s="57">
        <v>42261.469355173613</v>
      </c>
      <c r="B1282" s="32"/>
      <c r="C1282" s="32"/>
      <c r="D1282" s="32"/>
      <c r="E1282" s="32" t="s">
        <v>7350</v>
      </c>
      <c r="F1282" s="32" t="s">
        <v>7351</v>
      </c>
      <c r="G1282" s="32" t="s">
        <v>333</v>
      </c>
      <c r="H1282" s="32" t="s">
        <v>332</v>
      </c>
      <c r="I1282" s="32" t="s">
        <v>2006</v>
      </c>
      <c r="J1282" s="35">
        <v>0</v>
      </c>
      <c r="K1282" s="35">
        <v>0</v>
      </c>
      <c r="L1282" s="35">
        <v>0</v>
      </c>
      <c r="M1282" s="35">
        <v>0</v>
      </c>
      <c r="N1282" s="32" t="s">
        <v>19</v>
      </c>
      <c r="O1282" s="32"/>
      <c r="P1282" s="32">
        <v>0.5</v>
      </c>
      <c r="Q1282" s="32"/>
      <c r="R1282" s="39">
        <f t="shared" si="38"/>
        <v>1509</v>
      </c>
      <c r="S1282" s="5" t="s">
        <v>51</v>
      </c>
      <c r="T1282" s="5" t="s">
        <v>64</v>
      </c>
      <c r="U1282" s="2"/>
      <c r="V1282" s="2" t="str">
        <f>IF($J1282+$L1282=0,"nil",IF(OR($B1282="TCU-WS",$B1282=""),"non comm",IF(OR($G1282="contract_cover",$H1282="fixed price"),VLOOKUP($I1282,'[1]mapping 2015'!$A:$B,2,FALSE),VLOOKUP($G1282,'[1]mapping 2015'!$A:$B,2,FALSE))))</f>
        <v>nil</v>
      </c>
      <c r="W1282" s="37">
        <f>IF(OR(V1282="non comm",V1282="nil",J1282=0),0,IF(V1282="SBM 2.1 IIPS",J1282*VLOOKUP(N1282,'[2]NGP%'!$C:$D,2,FALSE),J1282*SUMIFS('[2]NGP%'!$D:$D,'[2]NGP%'!$A:$A,V1282,'[2]NGP%'!$B:$B,AA1282)))</f>
        <v>0</v>
      </c>
      <c r="X1282" s="37">
        <f>IF(OR(V1282="non comm",V1282="nil",J1282=0),0,IF(V1282="SBM 2.1 IIPS",J1282*VLOOKUP(N1282,'[2]NGP%'!$C:$E,3,FALSE),J1282*SUMIFS('[2]NGP%'!$E:$E,'[2]NGP%'!$A:$A,V1282,'[2]NGP%'!$B:$B,AA1282)))</f>
        <v>0</v>
      </c>
      <c r="Y1282" s="32"/>
      <c r="Z1282" s="54" t="str">
        <f>IF(MID(H1282,1,4)="Item","Nil",IF(G1282="contract_cover",VLOOKUP(I1282,'svc type'!C:D,2,FALSE),VLOOKUP(G1282,'svc type'!A:D,4,FALSE)))</f>
        <v>SVC</v>
      </c>
      <c r="AA1282" s="4" t="str">
        <f>IF(B1282="","",VLOOKUP(B1282,Sector!C:D,2,FALSE))</f>
        <v/>
      </c>
      <c r="AB1282" s="4">
        <f t="shared" si="39"/>
        <v>0</v>
      </c>
      <c r="AC1282" s="4"/>
      <c r="AD1282" s="4"/>
      <c r="AE1282" s="4"/>
      <c r="AF1282" s="4"/>
      <c r="AG1282" s="4"/>
    </row>
    <row r="1283" spans="1:33" x14ac:dyDescent="0.25">
      <c r="A1283" s="57">
        <v>42261.476883020834</v>
      </c>
      <c r="B1283" s="32"/>
      <c r="C1283" s="32"/>
      <c r="D1283" s="32"/>
      <c r="E1283" s="32" t="s">
        <v>7352</v>
      </c>
      <c r="F1283" s="32" t="s">
        <v>7353</v>
      </c>
      <c r="G1283" s="32" t="s">
        <v>333</v>
      </c>
      <c r="H1283" s="32" t="s">
        <v>332</v>
      </c>
      <c r="I1283" s="32" t="s">
        <v>2006</v>
      </c>
      <c r="J1283" s="35">
        <v>0</v>
      </c>
      <c r="K1283" s="35">
        <v>0</v>
      </c>
      <c r="L1283" s="35">
        <v>0</v>
      </c>
      <c r="M1283" s="35">
        <v>0</v>
      </c>
      <c r="N1283" s="32" t="s">
        <v>17</v>
      </c>
      <c r="O1283" s="32"/>
      <c r="P1283" s="32">
        <v>0.5</v>
      </c>
      <c r="Q1283" s="32"/>
      <c r="R1283" s="39">
        <f t="shared" ref="R1283:R1346" si="40">R1282</f>
        <v>1509</v>
      </c>
      <c r="S1283" s="5" t="s">
        <v>51</v>
      </c>
      <c r="T1283" s="5" t="s">
        <v>64</v>
      </c>
      <c r="U1283" s="2"/>
      <c r="V1283" s="2" t="str">
        <f>IF($J1283+$L1283=0,"nil",IF(OR($B1283="TCU-WS",$B1283=""),"non comm",IF(OR($G1283="contract_cover",$H1283="fixed price"),VLOOKUP($I1283,'[1]mapping 2015'!$A:$B,2,FALSE),VLOOKUP($G1283,'[1]mapping 2015'!$A:$B,2,FALSE))))</f>
        <v>nil</v>
      </c>
      <c r="W1283" s="37">
        <f>IF(OR(V1283="non comm",V1283="nil",J1283=0),0,IF(V1283="SBM 2.1 IIPS",J1283*VLOOKUP(N1283,'[2]NGP%'!$C:$D,2,FALSE),J1283*SUMIFS('[2]NGP%'!$D:$D,'[2]NGP%'!$A:$A,V1283,'[2]NGP%'!$B:$B,AA1283)))</f>
        <v>0</v>
      </c>
      <c r="X1283" s="37">
        <f>IF(OR(V1283="non comm",V1283="nil",J1283=0),0,IF(V1283="SBM 2.1 IIPS",J1283*VLOOKUP(N1283,'[2]NGP%'!$C:$E,3,FALSE),J1283*SUMIFS('[2]NGP%'!$E:$E,'[2]NGP%'!$A:$A,V1283,'[2]NGP%'!$B:$B,AA1283)))</f>
        <v>0</v>
      </c>
      <c r="Y1283" s="32"/>
      <c r="Z1283" s="54" t="str">
        <f>IF(MID(H1283,1,4)="Item","Nil",IF(G1283="contract_cover",VLOOKUP(I1283,'svc type'!C:D,2,FALSE),VLOOKUP(G1283,'svc type'!A:D,4,FALSE)))</f>
        <v>SVC</v>
      </c>
      <c r="AA1283" s="4" t="str">
        <f>IF(B1283="","",VLOOKUP(B1283,Sector!C:D,2,FALSE))</f>
        <v/>
      </c>
      <c r="AB1283" s="4">
        <f t="shared" ref="AB1283:AB1346" si="41">B1283</f>
        <v>0</v>
      </c>
      <c r="AC1283" s="4"/>
      <c r="AD1283" s="4"/>
      <c r="AE1283" s="4"/>
      <c r="AF1283" s="4"/>
      <c r="AG1283" s="4"/>
    </row>
    <row r="1284" spans="1:33" x14ac:dyDescent="0.25">
      <c r="A1284" s="57">
        <v>42261.478699768515</v>
      </c>
      <c r="B1284" s="32"/>
      <c r="C1284" s="32"/>
      <c r="D1284" s="32"/>
      <c r="E1284" s="32" t="s">
        <v>7354</v>
      </c>
      <c r="F1284" s="32" t="s">
        <v>7355</v>
      </c>
      <c r="G1284" s="32" t="s">
        <v>333</v>
      </c>
      <c r="H1284" s="32" t="s">
        <v>332</v>
      </c>
      <c r="I1284" s="32" t="s">
        <v>2006</v>
      </c>
      <c r="J1284" s="35">
        <v>0</v>
      </c>
      <c r="K1284" s="35">
        <v>0</v>
      </c>
      <c r="L1284" s="35">
        <v>0</v>
      </c>
      <c r="M1284" s="35">
        <v>0</v>
      </c>
      <c r="N1284" s="32" t="s">
        <v>17</v>
      </c>
      <c r="O1284" s="32"/>
      <c r="P1284" s="32">
        <v>0.5</v>
      </c>
      <c r="Q1284" s="32"/>
      <c r="R1284" s="39">
        <f t="shared" si="40"/>
        <v>1509</v>
      </c>
      <c r="S1284" s="5" t="s">
        <v>51</v>
      </c>
      <c r="T1284" s="5" t="s">
        <v>64</v>
      </c>
      <c r="U1284" s="2"/>
      <c r="V1284" s="2" t="str">
        <f>IF($J1284+$L1284=0,"nil",IF(OR($B1284="TCU-WS",$B1284=""),"non comm",IF(OR($G1284="contract_cover",$H1284="fixed price"),VLOOKUP($I1284,'[1]mapping 2015'!$A:$B,2,FALSE),VLOOKUP($G1284,'[1]mapping 2015'!$A:$B,2,FALSE))))</f>
        <v>nil</v>
      </c>
      <c r="W1284" s="37">
        <f>IF(OR(V1284="non comm",V1284="nil",J1284=0),0,IF(V1284="SBM 2.1 IIPS",J1284*VLOOKUP(N1284,'[2]NGP%'!$C:$D,2,FALSE),J1284*SUMIFS('[2]NGP%'!$D:$D,'[2]NGP%'!$A:$A,V1284,'[2]NGP%'!$B:$B,AA1284)))</f>
        <v>0</v>
      </c>
      <c r="X1284" s="37">
        <f>IF(OR(V1284="non comm",V1284="nil",J1284=0),0,IF(V1284="SBM 2.1 IIPS",J1284*VLOOKUP(N1284,'[2]NGP%'!$C:$E,3,FALSE),J1284*SUMIFS('[2]NGP%'!$E:$E,'[2]NGP%'!$A:$A,V1284,'[2]NGP%'!$B:$B,AA1284)))</f>
        <v>0</v>
      </c>
      <c r="Y1284" s="32"/>
      <c r="Z1284" s="54" t="str">
        <f>IF(MID(H1284,1,4)="Item","Nil",IF(G1284="contract_cover",VLOOKUP(I1284,'svc type'!C:D,2,FALSE),VLOOKUP(G1284,'svc type'!A:D,4,FALSE)))</f>
        <v>SVC</v>
      </c>
      <c r="AA1284" s="4" t="str">
        <f>IF(B1284="","",VLOOKUP(B1284,Sector!C:D,2,FALSE))</f>
        <v/>
      </c>
      <c r="AB1284" s="4">
        <f t="shared" si="41"/>
        <v>0</v>
      </c>
      <c r="AC1284" s="4"/>
      <c r="AD1284" s="4"/>
      <c r="AE1284" s="4"/>
      <c r="AF1284" s="4"/>
      <c r="AG1284" s="4"/>
    </row>
    <row r="1285" spans="1:33" x14ac:dyDescent="0.25">
      <c r="A1285" s="57">
        <v>42261.47987422454</v>
      </c>
      <c r="B1285" s="32"/>
      <c r="C1285" s="32"/>
      <c r="D1285" s="32"/>
      <c r="E1285" s="32" t="s">
        <v>7356</v>
      </c>
      <c r="F1285" s="32" t="s">
        <v>7357</v>
      </c>
      <c r="G1285" s="32" t="s">
        <v>333</v>
      </c>
      <c r="H1285" s="32" t="s">
        <v>332</v>
      </c>
      <c r="I1285" s="32" t="s">
        <v>2006</v>
      </c>
      <c r="J1285" s="35">
        <v>0</v>
      </c>
      <c r="K1285" s="35">
        <v>0</v>
      </c>
      <c r="L1285" s="35">
        <v>0</v>
      </c>
      <c r="M1285" s="35">
        <v>0</v>
      </c>
      <c r="N1285" s="32" t="s">
        <v>19</v>
      </c>
      <c r="O1285" s="32"/>
      <c r="P1285" s="32">
        <v>0.5</v>
      </c>
      <c r="Q1285" s="32"/>
      <c r="R1285" s="39">
        <f t="shared" si="40"/>
        <v>1509</v>
      </c>
      <c r="S1285" s="5" t="s">
        <v>51</v>
      </c>
      <c r="T1285" s="5" t="s">
        <v>64</v>
      </c>
      <c r="U1285" s="2"/>
      <c r="V1285" s="2" t="str">
        <f>IF($J1285+$L1285=0,"nil",IF(OR($B1285="TCU-WS",$B1285=""),"non comm",IF(OR($G1285="contract_cover",$H1285="fixed price"),VLOOKUP($I1285,'[1]mapping 2015'!$A:$B,2,FALSE),VLOOKUP($G1285,'[1]mapping 2015'!$A:$B,2,FALSE))))</f>
        <v>nil</v>
      </c>
      <c r="W1285" s="37">
        <f>IF(OR(V1285="non comm",V1285="nil",J1285=0),0,IF(V1285="SBM 2.1 IIPS",J1285*VLOOKUP(N1285,'[2]NGP%'!$C:$D,2,FALSE),J1285*SUMIFS('[2]NGP%'!$D:$D,'[2]NGP%'!$A:$A,V1285,'[2]NGP%'!$B:$B,AA1285)))</f>
        <v>0</v>
      </c>
      <c r="X1285" s="37">
        <f>IF(OR(V1285="non comm",V1285="nil",J1285=0),0,IF(V1285="SBM 2.1 IIPS",J1285*VLOOKUP(N1285,'[2]NGP%'!$C:$E,3,FALSE),J1285*SUMIFS('[2]NGP%'!$E:$E,'[2]NGP%'!$A:$A,V1285,'[2]NGP%'!$B:$B,AA1285)))</f>
        <v>0</v>
      </c>
      <c r="Y1285" s="32"/>
      <c r="Z1285" s="54" t="str">
        <f>IF(MID(H1285,1,4)="Item","Nil",IF(G1285="contract_cover",VLOOKUP(I1285,'svc type'!C:D,2,FALSE),VLOOKUP(G1285,'svc type'!A:D,4,FALSE)))</f>
        <v>SVC</v>
      </c>
      <c r="AA1285" s="4" t="str">
        <f>IF(B1285="","",VLOOKUP(B1285,Sector!C:D,2,FALSE))</f>
        <v/>
      </c>
      <c r="AB1285" s="4">
        <f t="shared" si="41"/>
        <v>0</v>
      </c>
      <c r="AC1285" s="4"/>
      <c r="AD1285" s="4"/>
      <c r="AE1285" s="4"/>
      <c r="AF1285" s="4"/>
      <c r="AG1285" s="4"/>
    </row>
    <row r="1286" spans="1:33" x14ac:dyDescent="0.25">
      <c r="A1286" s="57">
        <v>42261.480578206021</v>
      </c>
      <c r="B1286" s="32"/>
      <c r="C1286" s="32"/>
      <c r="D1286" s="32"/>
      <c r="E1286" s="32" t="s">
        <v>7358</v>
      </c>
      <c r="F1286" s="32" t="s">
        <v>7359</v>
      </c>
      <c r="G1286" s="32" t="s">
        <v>333</v>
      </c>
      <c r="H1286" s="32" t="s">
        <v>332</v>
      </c>
      <c r="I1286" s="32" t="s">
        <v>2006</v>
      </c>
      <c r="J1286" s="35">
        <v>0</v>
      </c>
      <c r="K1286" s="35">
        <v>0</v>
      </c>
      <c r="L1286" s="35">
        <v>0</v>
      </c>
      <c r="M1286" s="35">
        <v>0</v>
      </c>
      <c r="N1286" s="32" t="s">
        <v>19</v>
      </c>
      <c r="O1286" s="32"/>
      <c r="P1286" s="32">
        <v>0.5</v>
      </c>
      <c r="Q1286" s="32"/>
      <c r="R1286" s="39">
        <f t="shared" si="40"/>
        <v>1509</v>
      </c>
      <c r="S1286" s="5" t="s">
        <v>51</v>
      </c>
      <c r="T1286" s="5" t="s">
        <v>64</v>
      </c>
      <c r="U1286" s="2"/>
      <c r="V1286" s="2" t="str">
        <f>IF($J1286+$L1286=0,"nil",IF(OR($B1286="TCU-WS",$B1286=""),"non comm",IF(OR($G1286="contract_cover",$H1286="fixed price"),VLOOKUP($I1286,'[1]mapping 2015'!$A:$B,2,FALSE),VLOOKUP($G1286,'[1]mapping 2015'!$A:$B,2,FALSE))))</f>
        <v>nil</v>
      </c>
      <c r="W1286" s="37">
        <f>IF(OR(V1286="non comm",V1286="nil",J1286=0),0,IF(V1286="SBM 2.1 IIPS",J1286*VLOOKUP(N1286,'[2]NGP%'!$C:$D,2,FALSE),J1286*SUMIFS('[2]NGP%'!$D:$D,'[2]NGP%'!$A:$A,V1286,'[2]NGP%'!$B:$B,AA1286)))</f>
        <v>0</v>
      </c>
      <c r="X1286" s="37">
        <f>IF(OR(V1286="non comm",V1286="nil",J1286=0),0,IF(V1286="SBM 2.1 IIPS",J1286*VLOOKUP(N1286,'[2]NGP%'!$C:$E,3,FALSE),J1286*SUMIFS('[2]NGP%'!$E:$E,'[2]NGP%'!$A:$A,V1286,'[2]NGP%'!$B:$B,AA1286)))</f>
        <v>0</v>
      </c>
      <c r="Y1286" s="32"/>
      <c r="Z1286" s="54" t="str">
        <f>IF(MID(H1286,1,4)="Item","Nil",IF(G1286="contract_cover",VLOOKUP(I1286,'svc type'!C:D,2,FALSE),VLOOKUP(G1286,'svc type'!A:D,4,FALSE)))</f>
        <v>SVC</v>
      </c>
      <c r="AA1286" s="4" t="str">
        <f>IF(B1286="","",VLOOKUP(B1286,Sector!C:D,2,FALSE))</f>
        <v/>
      </c>
      <c r="AB1286" s="4">
        <f t="shared" si="41"/>
        <v>0</v>
      </c>
      <c r="AC1286" s="4"/>
      <c r="AD1286" s="4"/>
      <c r="AE1286" s="4"/>
      <c r="AF1286" s="4"/>
      <c r="AG1286" s="4"/>
    </row>
    <row r="1287" spans="1:33" x14ac:dyDescent="0.25">
      <c r="A1287" s="57">
        <v>42261.481042858795</v>
      </c>
      <c r="B1287" s="32"/>
      <c r="C1287" s="32" t="s">
        <v>457</v>
      </c>
      <c r="D1287" s="32" t="s">
        <v>334</v>
      </c>
      <c r="E1287" s="32" t="s">
        <v>7360</v>
      </c>
      <c r="F1287" s="32" t="s">
        <v>7361</v>
      </c>
      <c r="G1287" s="32" t="s">
        <v>58</v>
      </c>
      <c r="H1287" s="32" t="s">
        <v>59</v>
      </c>
      <c r="I1287" s="32" t="s">
        <v>2006</v>
      </c>
      <c r="J1287" s="35">
        <v>0</v>
      </c>
      <c r="K1287" s="35">
        <v>0</v>
      </c>
      <c r="L1287" s="35">
        <v>0</v>
      </c>
      <c r="M1287" s="35">
        <v>0</v>
      </c>
      <c r="N1287" s="32" t="s">
        <v>19</v>
      </c>
      <c r="O1287" s="32" t="s">
        <v>322</v>
      </c>
      <c r="P1287" s="32">
        <v>0</v>
      </c>
      <c r="Q1287" s="32"/>
      <c r="R1287" s="39">
        <f t="shared" si="40"/>
        <v>1509</v>
      </c>
      <c r="S1287" s="5" t="s">
        <v>51</v>
      </c>
      <c r="T1287" s="5" t="s">
        <v>64</v>
      </c>
      <c r="U1287" s="2"/>
      <c r="V1287" s="2" t="str">
        <f>IF($J1287+$L1287=0,"nil",IF(OR($B1287="TCU-WS",$B1287=""),"non comm",IF(OR($G1287="contract_cover",$H1287="fixed price"),VLOOKUP($I1287,'[1]mapping 2015'!$A:$B,2,FALSE),VLOOKUP($G1287,'[1]mapping 2015'!$A:$B,2,FALSE))))</f>
        <v>nil</v>
      </c>
      <c r="W1287" s="37">
        <f>IF(OR(V1287="non comm",V1287="nil",J1287=0),0,IF(V1287="SBM 2.1 IIPS",J1287*VLOOKUP(N1287,'[2]NGP%'!$C:$D,2,FALSE),J1287*SUMIFS('[2]NGP%'!$D:$D,'[2]NGP%'!$A:$A,V1287,'[2]NGP%'!$B:$B,AA1287)))</f>
        <v>0</v>
      </c>
      <c r="X1287" s="37">
        <f>IF(OR(V1287="non comm",V1287="nil",J1287=0),0,IF(V1287="SBM 2.1 IIPS",J1287*VLOOKUP(N1287,'[2]NGP%'!$C:$E,3,FALSE),J1287*SUMIFS('[2]NGP%'!$E:$E,'[2]NGP%'!$A:$A,V1287,'[2]NGP%'!$B:$B,AA1287)))</f>
        <v>0</v>
      </c>
      <c r="Y1287" s="32"/>
      <c r="Z1287" s="54" t="str">
        <f>IF(MID(H1287,1,4)="Item","Nil",IF(G1287="contract_cover",VLOOKUP(I1287,'svc type'!C:D,2,FALSE),VLOOKUP(G1287,'svc type'!A:D,4,FALSE)))</f>
        <v>SVC</v>
      </c>
      <c r="AA1287" s="4" t="str">
        <f>IF(B1287="","",VLOOKUP(B1287,Sector!C:D,2,FALSE))</f>
        <v/>
      </c>
      <c r="AB1287" s="4">
        <f t="shared" si="41"/>
        <v>0</v>
      </c>
      <c r="AC1287" s="4"/>
      <c r="AD1287" s="4"/>
      <c r="AE1287" s="4"/>
      <c r="AF1287" s="4"/>
      <c r="AG1287" s="4"/>
    </row>
    <row r="1288" spans="1:33" x14ac:dyDescent="0.25">
      <c r="A1288" s="57">
        <v>42261.482918368056</v>
      </c>
      <c r="B1288" s="32"/>
      <c r="C1288" s="32" t="s">
        <v>1068</v>
      </c>
      <c r="D1288" s="32" t="s">
        <v>334</v>
      </c>
      <c r="E1288" s="32" t="s">
        <v>7362</v>
      </c>
      <c r="F1288" s="32" t="s">
        <v>7363</v>
      </c>
      <c r="G1288" s="32" t="s">
        <v>58</v>
      </c>
      <c r="H1288" s="32" t="s">
        <v>59</v>
      </c>
      <c r="I1288" s="32" t="s">
        <v>2006</v>
      </c>
      <c r="J1288" s="35">
        <v>0</v>
      </c>
      <c r="K1288" s="35">
        <v>0</v>
      </c>
      <c r="L1288" s="35">
        <v>0</v>
      </c>
      <c r="M1288" s="35">
        <v>0</v>
      </c>
      <c r="N1288" s="32" t="s">
        <v>19</v>
      </c>
      <c r="O1288" s="32" t="s">
        <v>322</v>
      </c>
      <c r="P1288" s="32">
        <v>0</v>
      </c>
      <c r="Q1288" s="32"/>
      <c r="R1288" s="39">
        <f t="shared" si="40"/>
        <v>1509</v>
      </c>
      <c r="S1288" s="5" t="s">
        <v>51</v>
      </c>
      <c r="T1288" s="5" t="s">
        <v>64</v>
      </c>
      <c r="U1288" s="2"/>
      <c r="V1288" s="2" t="str">
        <f>IF($J1288+$L1288=0,"nil",IF(OR($B1288="TCU-WS",$B1288=""),"non comm",IF(OR($G1288="contract_cover",$H1288="fixed price"),VLOOKUP($I1288,'[1]mapping 2015'!$A:$B,2,FALSE),VLOOKUP($G1288,'[1]mapping 2015'!$A:$B,2,FALSE))))</f>
        <v>nil</v>
      </c>
      <c r="W1288" s="37">
        <f>IF(OR(V1288="non comm",V1288="nil",J1288=0),0,IF(V1288="SBM 2.1 IIPS",J1288*VLOOKUP(N1288,'[2]NGP%'!$C:$D,2,FALSE),J1288*SUMIFS('[2]NGP%'!$D:$D,'[2]NGP%'!$A:$A,V1288,'[2]NGP%'!$B:$B,AA1288)))</f>
        <v>0</v>
      </c>
      <c r="X1288" s="37">
        <f>IF(OR(V1288="non comm",V1288="nil",J1288=0),0,IF(V1288="SBM 2.1 IIPS",J1288*VLOOKUP(N1288,'[2]NGP%'!$C:$E,3,FALSE),J1288*SUMIFS('[2]NGP%'!$E:$E,'[2]NGP%'!$A:$A,V1288,'[2]NGP%'!$B:$B,AA1288)))</f>
        <v>0</v>
      </c>
      <c r="Y1288" s="32"/>
      <c r="Z1288" s="54" t="str">
        <f>IF(MID(H1288,1,4)="Item","Nil",IF(G1288="contract_cover",VLOOKUP(I1288,'svc type'!C:D,2,FALSE),VLOOKUP(G1288,'svc type'!A:D,4,FALSE)))</f>
        <v>SVC</v>
      </c>
      <c r="AA1288" s="4" t="str">
        <f>IF(B1288="","",VLOOKUP(B1288,Sector!C:D,2,FALSE))</f>
        <v/>
      </c>
      <c r="AB1288" s="4">
        <f t="shared" si="41"/>
        <v>0</v>
      </c>
      <c r="AC1288" s="4"/>
      <c r="AD1288" s="4"/>
      <c r="AE1288" s="4"/>
      <c r="AF1288" s="4"/>
      <c r="AG1288" s="4"/>
    </row>
    <row r="1289" spans="1:33" x14ac:dyDescent="0.25">
      <c r="A1289" s="57">
        <v>42261.486056678237</v>
      </c>
      <c r="B1289" s="32"/>
      <c r="C1289" s="32" t="s">
        <v>5634</v>
      </c>
      <c r="D1289" s="32" t="s">
        <v>334</v>
      </c>
      <c r="E1289" s="32" t="s">
        <v>7364</v>
      </c>
      <c r="F1289" s="32" t="s">
        <v>7365</v>
      </c>
      <c r="G1289" s="32" t="s">
        <v>58</v>
      </c>
      <c r="H1289" s="32" t="s">
        <v>59</v>
      </c>
      <c r="I1289" s="32" t="s">
        <v>2006</v>
      </c>
      <c r="J1289" s="35">
        <v>0</v>
      </c>
      <c r="K1289" s="35">
        <v>0</v>
      </c>
      <c r="L1289" s="35">
        <v>0</v>
      </c>
      <c r="M1289" s="35">
        <v>0</v>
      </c>
      <c r="N1289" s="32" t="s">
        <v>19</v>
      </c>
      <c r="O1289" s="32" t="s">
        <v>322</v>
      </c>
      <c r="P1289" s="32">
        <v>0</v>
      </c>
      <c r="Q1289" s="32"/>
      <c r="R1289" s="39">
        <f t="shared" si="40"/>
        <v>1509</v>
      </c>
      <c r="S1289" s="5" t="s">
        <v>51</v>
      </c>
      <c r="T1289" s="5" t="s">
        <v>64</v>
      </c>
      <c r="U1289" s="2"/>
      <c r="V1289" s="2" t="str">
        <f>IF($J1289+$L1289=0,"nil",IF(OR($B1289="TCU-WS",$B1289=""),"non comm",IF(OR($G1289="contract_cover",$H1289="fixed price"),VLOOKUP($I1289,'[1]mapping 2015'!$A:$B,2,FALSE),VLOOKUP($G1289,'[1]mapping 2015'!$A:$B,2,FALSE))))</f>
        <v>nil</v>
      </c>
      <c r="W1289" s="37">
        <f>IF(OR(V1289="non comm",V1289="nil",J1289=0),0,IF(V1289="SBM 2.1 IIPS",J1289*VLOOKUP(N1289,'[2]NGP%'!$C:$D,2,FALSE),J1289*SUMIFS('[2]NGP%'!$D:$D,'[2]NGP%'!$A:$A,V1289,'[2]NGP%'!$B:$B,AA1289)))</f>
        <v>0</v>
      </c>
      <c r="X1289" s="37">
        <f>IF(OR(V1289="non comm",V1289="nil",J1289=0),0,IF(V1289="SBM 2.1 IIPS",J1289*VLOOKUP(N1289,'[2]NGP%'!$C:$E,3,FALSE),J1289*SUMIFS('[2]NGP%'!$E:$E,'[2]NGP%'!$A:$A,V1289,'[2]NGP%'!$B:$B,AA1289)))</f>
        <v>0</v>
      </c>
      <c r="Y1289" s="32"/>
      <c r="Z1289" s="54" t="str">
        <f>IF(MID(H1289,1,4)="Item","Nil",IF(G1289="contract_cover",VLOOKUP(I1289,'svc type'!C:D,2,FALSE),VLOOKUP(G1289,'svc type'!A:D,4,FALSE)))</f>
        <v>SVC</v>
      </c>
      <c r="AA1289" s="4" t="str">
        <f>IF(B1289="","",VLOOKUP(B1289,Sector!C:D,2,FALSE))</f>
        <v/>
      </c>
      <c r="AB1289" s="4">
        <f t="shared" si="41"/>
        <v>0</v>
      </c>
      <c r="AC1289" s="4"/>
      <c r="AD1289" s="4"/>
      <c r="AE1289" s="4"/>
      <c r="AF1289" s="4"/>
      <c r="AG1289" s="4"/>
    </row>
    <row r="1290" spans="1:33" x14ac:dyDescent="0.25">
      <c r="A1290" s="57">
        <v>42261.48695431713</v>
      </c>
      <c r="B1290" s="32"/>
      <c r="C1290" s="32"/>
      <c r="D1290" s="32"/>
      <c r="E1290" s="32" t="s">
        <v>7366</v>
      </c>
      <c r="F1290" s="32" t="s">
        <v>7367</v>
      </c>
      <c r="G1290" s="32" t="s">
        <v>333</v>
      </c>
      <c r="H1290" s="32" t="s">
        <v>332</v>
      </c>
      <c r="I1290" s="32" t="s">
        <v>2006</v>
      </c>
      <c r="J1290" s="35">
        <v>0</v>
      </c>
      <c r="K1290" s="35">
        <v>0</v>
      </c>
      <c r="L1290" s="35">
        <v>0</v>
      </c>
      <c r="M1290" s="35">
        <v>0</v>
      </c>
      <c r="N1290" s="32" t="s">
        <v>19</v>
      </c>
      <c r="O1290" s="32"/>
      <c r="P1290" s="32">
        <v>0.5</v>
      </c>
      <c r="Q1290" s="32"/>
      <c r="R1290" s="39">
        <f t="shared" si="40"/>
        <v>1509</v>
      </c>
      <c r="S1290" s="5" t="s">
        <v>51</v>
      </c>
      <c r="T1290" s="5" t="s">
        <v>64</v>
      </c>
      <c r="U1290" s="2"/>
      <c r="V1290" s="2" t="str">
        <f>IF($J1290+$L1290=0,"nil",IF(OR($B1290="TCU-WS",$B1290=""),"non comm",IF(OR($G1290="contract_cover",$H1290="fixed price"),VLOOKUP($I1290,'[1]mapping 2015'!$A:$B,2,FALSE),VLOOKUP($G1290,'[1]mapping 2015'!$A:$B,2,FALSE))))</f>
        <v>nil</v>
      </c>
      <c r="W1290" s="37">
        <f>IF(OR(V1290="non comm",V1290="nil",J1290=0),0,IF(V1290="SBM 2.1 IIPS",J1290*VLOOKUP(N1290,'[2]NGP%'!$C:$D,2,FALSE),J1290*SUMIFS('[2]NGP%'!$D:$D,'[2]NGP%'!$A:$A,V1290,'[2]NGP%'!$B:$B,AA1290)))</f>
        <v>0</v>
      </c>
      <c r="X1290" s="37">
        <f>IF(OR(V1290="non comm",V1290="nil",J1290=0),0,IF(V1290="SBM 2.1 IIPS",J1290*VLOOKUP(N1290,'[2]NGP%'!$C:$E,3,FALSE),J1290*SUMIFS('[2]NGP%'!$E:$E,'[2]NGP%'!$A:$A,V1290,'[2]NGP%'!$B:$B,AA1290)))</f>
        <v>0</v>
      </c>
      <c r="Y1290" s="32"/>
      <c r="Z1290" s="54" t="str">
        <f>IF(MID(H1290,1,4)="Item","Nil",IF(G1290="contract_cover",VLOOKUP(I1290,'svc type'!C:D,2,FALSE),VLOOKUP(G1290,'svc type'!A:D,4,FALSE)))</f>
        <v>SVC</v>
      </c>
      <c r="AA1290" s="4" t="str">
        <f>IF(B1290="","",VLOOKUP(B1290,Sector!C:D,2,FALSE))</f>
        <v/>
      </c>
      <c r="AB1290" s="4">
        <f t="shared" si="41"/>
        <v>0</v>
      </c>
      <c r="AC1290" s="4"/>
      <c r="AD1290" s="4"/>
      <c r="AE1290" s="4"/>
      <c r="AF1290" s="4"/>
      <c r="AG1290" s="4"/>
    </row>
    <row r="1291" spans="1:33" x14ac:dyDescent="0.25">
      <c r="A1291" s="57">
        <v>42261.487679548613</v>
      </c>
      <c r="B1291" s="32"/>
      <c r="C1291" s="32"/>
      <c r="D1291" s="32"/>
      <c r="E1291" s="32" t="s">
        <v>7368</v>
      </c>
      <c r="F1291" s="32" t="s">
        <v>7369</v>
      </c>
      <c r="G1291" s="32" t="s">
        <v>333</v>
      </c>
      <c r="H1291" s="32" t="s">
        <v>332</v>
      </c>
      <c r="I1291" s="32" t="s">
        <v>2006</v>
      </c>
      <c r="J1291" s="35">
        <v>0</v>
      </c>
      <c r="K1291" s="35">
        <v>0</v>
      </c>
      <c r="L1291" s="35">
        <v>0</v>
      </c>
      <c r="M1291" s="35">
        <v>0</v>
      </c>
      <c r="N1291" s="32" t="s">
        <v>19</v>
      </c>
      <c r="O1291" s="32"/>
      <c r="P1291" s="32">
        <v>0.5</v>
      </c>
      <c r="Q1291" s="32"/>
      <c r="R1291" s="39">
        <f t="shared" si="40"/>
        <v>1509</v>
      </c>
      <c r="S1291" s="5" t="s">
        <v>51</v>
      </c>
      <c r="T1291" s="5" t="s">
        <v>64</v>
      </c>
      <c r="U1291" s="2"/>
      <c r="V1291" s="2" t="str">
        <f>IF($J1291+$L1291=0,"nil",IF(OR($B1291="TCU-WS",$B1291=""),"non comm",IF(OR($G1291="contract_cover",$H1291="fixed price"),VLOOKUP($I1291,'[1]mapping 2015'!$A:$B,2,FALSE),VLOOKUP($G1291,'[1]mapping 2015'!$A:$B,2,FALSE))))</f>
        <v>nil</v>
      </c>
      <c r="W1291" s="37">
        <f>IF(OR(V1291="non comm",V1291="nil",J1291=0),0,IF(V1291="SBM 2.1 IIPS",J1291*VLOOKUP(N1291,'[2]NGP%'!$C:$D,2,FALSE),J1291*SUMIFS('[2]NGP%'!$D:$D,'[2]NGP%'!$A:$A,V1291,'[2]NGP%'!$B:$B,AA1291)))</f>
        <v>0</v>
      </c>
      <c r="X1291" s="37">
        <f>IF(OR(V1291="non comm",V1291="nil",J1291=0),0,IF(V1291="SBM 2.1 IIPS",J1291*VLOOKUP(N1291,'[2]NGP%'!$C:$E,3,FALSE),J1291*SUMIFS('[2]NGP%'!$E:$E,'[2]NGP%'!$A:$A,V1291,'[2]NGP%'!$B:$B,AA1291)))</f>
        <v>0</v>
      </c>
      <c r="Y1291" s="32"/>
      <c r="Z1291" s="54" t="str">
        <f>IF(MID(H1291,1,4)="Item","Nil",IF(G1291="contract_cover",VLOOKUP(I1291,'svc type'!C:D,2,FALSE),VLOOKUP(G1291,'svc type'!A:D,4,FALSE)))</f>
        <v>SVC</v>
      </c>
      <c r="AA1291" s="4" t="str">
        <f>IF(B1291="","",VLOOKUP(B1291,Sector!C:D,2,FALSE))</f>
        <v/>
      </c>
      <c r="AB1291" s="4">
        <f t="shared" si="41"/>
        <v>0</v>
      </c>
      <c r="AC1291" s="4"/>
      <c r="AD1291" s="4"/>
      <c r="AE1291" s="4"/>
      <c r="AF1291" s="4"/>
      <c r="AG1291" s="4"/>
    </row>
    <row r="1292" spans="1:33" x14ac:dyDescent="0.25">
      <c r="A1292" s="57">
        <v>42261.48775821759</v>
      </c>
      <c r="B1292" s="32"/>
      <c r="C1292" s="32" t="s">
        <v>340</v>
      </c>
      <c r="D1292" s="32" t="s">
        <v>334</v>
      </c>
      <c r="E1292" s="32" t="s">
        <v>7370</v>
      </c>
      <c r="F1292" s="32" t="s">
        <v>7371</v>
      </c>
      <c r="G1292" s="32" t="s">
        <v>58</v>
      </c>
      <c r="H1292" s="32" t="s">
        <v>59</v>
      </c>
      <c r="I1292" s="32" t="s">
        <v>2006</v>
      </c>
      <c r="J1292" s="35">
        <v>0</v>
      </c>
      <c r="K1292" s="35">
        <v>0</v>
      </c>
      <c r="L1292" s="35">
        <v>0</v>
      </c>
      <c r="M1292" s="35">
        <v>0</v>
      </c>
      <c r="N1292" s="32" t="s">
        <v>19</v>
      </c>
      <c r="O1292" s="32" t="s">
        <v>322</v>
      </c>
      <c r="P1292" s="32">
        <v>0</v>
      </c>
      <c r="Q1292" s="32"/>
      <c r="R1292" s="39">
        <f t="shared" si="40"/>
        <v>1509</v>
      </c>
      <c r="S1292" s="5" t="s">
        <v>51</v>
      </c>
      <c r="T1292" s="5" t="s">
        <v>64</v>
      </c>
      <c r="U1292" s="2"/>
      <c r="V1292" s="2" t="str">
        <f>IF($J1292+$L1292=0,"nil",IF(OR($B1292="TCU-WS",$B1292=""),"non comm",IF(OR($G1292="contract_cover",$H1292="fixed price"),VLOOKUP($I1292,'[1]mapping 2015'!$A:$B,2,FALSE),VLOOKUP($G1292,'[1]mapping 2015'!$A:$B,2,FALSE))))</f>
        <v>nil</v>
      </c>
      <c r="W1292" s="37">
        <f>IF(OR(V1292="non comm",V1292="nil",J1292=0),0,IF(V1292="SBM 2.1 IIPS",J1292*VLOOKUP(N1292,'[2]NGP%'!$C:$D,2,FALSE),J1292*SUMIFS('[2]NGP%'!$D:$D,'[2]NGP%'!$A:$A,V1292,'[2]NGP%'!$B:$B,AA1292)))</f>
        <v>0</v>
      </c>
      <c r="X1292" s="37">
        <f>IF(OR(V1292="non comm",V1292="nil",J1292=0),0,IF(V1292="SBM 2.1 IIPS",J1292*VLOOKUP(N1292,'[2]NGP%'!$C:$E,3,FALSE),J1292*SUMIFS('[2]NGP%'!$E:$E,'[2]NGP%'!$A:$A,V1292,'[2]NGP%'!$B:$B,AA1292)))</f>
        <v>0</v>
      </c>
      <c r="Y1292" s="32"/>
      <c r="Z1292" s="54" t="str">
        <f>IF(MID(H1292,1,4)="Item","Nil",IF(G1292="contract_cover",VLOOKUP(I1292,'svc type'!C:D,2,FALSE),VLOOKUP(G1292,'svc type'!A:D,4,FALSE)))</f>
        <v>SVC</v>
      </c>
      <c r="AA1292" s="4" t="str">
        <f>IF(B1292="","",VLOOKUP(B1292,Sector!C:D,2,FALSE))</f>
        <v/>
      </c>
      <c r="AB1292" s="4">
        <f t="shared" si="41"/>
        <v>0</v>
      </c>
      <c r="AC1292" s="4"/>
      <c r="AD1292" s="4"/>
      <c r="AE1292" s="4"/>
      <c r="AF1292" s="4"/>
      <c r="AG1292" s="4"/>
    </row>
    <row r="1293" spans="1:33" x14ac:dyDescent="0.25">
      <c r="A1293" s="57">
        <v>42261.527920370369</v>
      </c>
      <c r="B1293" s="32"/>
      <c r="C1293" s="32"/>
      <c r="D1293" s="32"/>
      <c r="E1293" s="32" t="s">
        <v>7372</v>
      </c>
      <c r="F1293" s="32" t="s">
        <v>7373</v>
      </c>
      <c r="G1293" s="32" t="s">
        <v>333</v>
      </c>
      <c r="H1293" s="32" t="s">
        <v>332</v>
      </c>
      <c r="I1293" s="32" t="s">
        <v>2006</v>
      </c>
      <c r="J1293" s="35">
        <v>0</v>
      </c>
      <c r="K1293" s="35">
        <v>0</v>
      </c>
      <c r="L1293" s="35">
        <v>0</v>
      </c>
      <c r="M1293" s="35">
        <v>0</v>
      </c>
      <c r="N1293" s="32" t="s">
        <v>19</v>
      </c>
      <c r="O1293" s="32"/>
      <c r="P1293" s="32">
        <v>0.5</v>
      </c>
      <c r="Q1293" s="32"/>
      <c r="R1293" s="39">
        <f t="shared" si="40"/>
        <v>1509</v>
      </c>
      <c r="S1293" s="5" t="s">
        <v>51</v>
      </c>
      <c r="T1293" s="5" t="s">
        <v>64</v>
      </c>
      <c r="U1293" s="2"/>
      <c r="V1293" s="2" t="str">
        <f>IF($J1293+$L1293=0,"nil",IF(OR($B1293="TCU-WS",$B1293=""),"non comm",IF(OR($G1293="contract_cover",$H1293="fixed price"),VLOOKUP($I1293,'[1]mapping 2015'!$A:$B,2,FALSE),VLOOKUP($G1293,'[1]mapping 2015'!$A:$B,2,FALSE))))</f>
        <v>nil</v>
      </c>
      <c r="W1293" s="37">
        <f>IF(OR(V1293="non comm",V1293="nil",J1293=0),0,IF(V1293="SBM 2.1 IIPS",J1293*VLOOKUP(N1293,'[2]NGP%'!$C:$D,2,FALSE),J1293*SUMIFS('[2]NGP%'!$D:$D,'[2]NGP%'!$A:$A,V1293,'[2]NGP%'!$B:$B,AA1293)))</f>
        <v>0</v>
      </c>
      <c r="X1293" s="37">
        <f>IF(OR(V1293="non comm",V1293="nil",J1293=0),0,IF(V1293="SBM 2.1 IIPS",J1293*VLOOKUP(N1293,'[2]NGP%'!$C:$E,3,FALSE),J1293*SUMIFS('[2]NGP%'!$E:$E,'[2]NGP%'!$A:$A,V1293,'[2]NGP%'!$B:$B,AA1293)))</f>
        <v>0</v>
      </c>
      <c r="Y1293" s="32"/>
      <c r="Z1293" s="54" t="str">
        <f>IF(MID(H1293,1,4)="Item","Nil",IF(G1293="contract_cover",VLOOKUP(I1293,'svc type'!C:D,2,FALSE),VLOOKUP(G1293,'svc type'!A:D,4,FALSE)))</f>
        <v>SVC</v>
      </c>
      <c r="AA1293" s="4" t="str">
        <f>IF(B1293="","",VLOOKUP(B1293,Sector!C:D,2,FALSE))</f>
        <v/>
      </c>
      <c r="AB1293" s="4">
        <f t="shared" si="41"/>
        <v>0</v>
      </c>
      <c r="AC1293" s="4"/>
      <c r="AD1293" s="4"/>
      <c r="AE1293" s="4"/>
      <c r="AF1293" s="4"/>
      <c r="AG1293" s="4"/>
    </row>
    <row r="1294" spans="1:33" x14ac:dyDescent="0.25">
      <c r="A1294" s="57">
        <v>42261.530228356482</v>
      </c>
      <c r="B1294" s="32"/>
      <c r="C1294" s="32"/>
      <c r="D1294" s="32"/>
      <c r="E1294" s="32" t="s">
        <v>7374</v>
      </c>
      <c r="F1294" s="32" t="s">
        <v>7375</v>
      </c>
      <c r="G1294" s="32" t="s">
        <v>333</v>
      </c>
      <c r="H1294" s="32" t="s">
        <v>332</v>
      </c>
      <c r="I1294" s="32" t="s">
        <v>2006</v>
      </c>
      <c r="J1294" s="35">
        <v>0</v>
      </c>
      <c r="K1294" s="35">
        <v>0</v>
      </c>
      <c r="L1294" s="35">
        <v>0</v>
      </c>
      <c r="M1294" s="35">
        <v>0</v>
      </c>
      <c r="N1294" s="32" t="s">
        <v>19</v>
      </c>
      <c r="O1294" s="32"/>
      <c r="P1294" s="32">
        <v>0.5</v>
      </c>
      <c r="Q1294" s="32"/>
      <c r="R1294" s="39">
        <f t="shared" si="40"/>
        <v>1509</v>
      </c>
      <c r="S1294" s="5" t="s">
        <v>51</v>
      </c>
      <c r="T1294" s="5" t="s">
        <v>64</v>
      </c>
      <c r="U1294" s="2"/>
      <c r="V1294" s="2" t="str">
        <f>IF($J1294+$L1294=0,"nil",IF(OR($B1294="TCU-WS",$B1294=""),"non comm",IF(OR($G1294="contract_cover",$H1294="fixed price"),VLOOKUP($I1294,'[1]mapping 2015'!$A:$B,2,FALSE),VLOOKUP($G1294,'[1]mapping 2015'!$A:$B,2,FALSE))))</f>
        <v>nil</v>
      </c>
      <c r="W1294" s="37">
        <f>IF(OR(V1294="non comm",V1294="nil",J1294=0),0,IF(V1294="SBM 2.1 IIPS",J1294*VLOOKUP(N1294,'[2]NGP%'!$C:$D,2,FALSE),J1294*SUMIFS('[2]NGP%'!$D:$D,'[2]NGP%'!$A:$A,V1294,'[2]NGP%'!$B:$B,AA1294)))</f>
        <v>0</v>
      </c>
      <c r="X1294" s="37">
        <f>IF(OR(V1294="non comm",V1294="nil",J1294=0),0,IF(V1294="SBM 2.1 IIPS",J1294*VLOOKUP(N1294,'[2]NGP%'!$C:$E,3,FALSE),J1294*SUMIFS('[2]NGP%'!$E:$E,'[2]NGP%'!$A:$A,V1294,'[2]NGP%'!$B:$B,AA1294)))</f>
        <v>0</v>
      </c>
      <c r="Y1294" s="32"/>
      <c r="Z1294" s="54" t="str">
        <f>IF(MID(H1294,1,4)="Item","Nil",IF(G1294="contract_cover",VLOOKUP(I1294,'svc type'!C:D,2,FALSE),VLOOKUP(G1294,'svc type'!A:D,4,FALSE)))</f>
        <v>SVC</v>
      </c>
      <c r="AA1294" s="4" t="str">
        <f>IF(B1294="","",VLOOKUP(B1294,Sector!C:D,2,FALSE))</f>
        <v/>
      </c>
      <c r="AB1294" s="4">
        <f t="shared" si="41"/>
        <v>0</v>
      </c>
      <c r="AC1294" s="4"/>
      <c r="AD1294" s="4"/>
      <c r="AE1294" s="4"/>
      <c r="AF1294" s="4"/>
      <c r="AG1294" s="4"/>
    </row>
    <row r="1295" spans="1:33" x14ac:dyDescent="0.25">
      <c r="A1295" s="57">
        <v>42261.554667476848</v>
      </c>
      <c r="B1295" s="32"/>
      <c r="C1295" s="32" t="s">
        <v>454</v>
      </c>
      <c r="D1295" s="32" t="s">
        <v>334</v>
      </c>
      <c r="E1295" s="32" t="s">
        <v>7376</v>
      </c>
      <c r="F1295" s="32" t="s">
        <v>7377</v>
      </c>
      <c r="G1295" s="32" t="s">
        <v>58</v>
      </c>
      <c r="H1295" s="32" t="s">
        <v>59</v>
      </c>
      <c r="I1295" s="32" t="s">
        <v>2006</v>
      </c>
      <c r="J1295" s="35">
        <v>0</v>
      </c>
      <c r="K1295" s="35">
        <v>0</v>
      </c>
      <c r="L1295" s="35">
        <v>0</v>
      </c>
      <c r="M1295" s="35">
        <v>0</v>
      </c>
      <c r="N1295" s="32" t="s">
        <v>19</v>
      </c>
      <c r="O1295" s="32" t="s">
        <v>322</v>
      </c>
      <c r="P1295" s="32">
        <v>0</v>
      </c>
      <c r="Q1295" s="32"/>
      <c r="R1295" s="39">
        <f t="shared" si="40"/>
        <v>1509</v>
      </c>
      <c r="S1295" s="5" t="s">
        <v>51</v>
      </c>
      <c r="T1295" s="5" t="s">
        <v>64</v>
      </c>
      <c r="U1295" s="2"/>
      <c r="V1295" s="2" t="str">
        <f>IF($J1295+$L1295=0,"nil",IF(OR($B1295="TCU-WS",$B1295=""),"non comm",IF(OR($G1295="contract_cover",$H1295="fixed price"),VLOOKUP($I1295,'[1]mapping 2015'!$A:$B,2,FALSE),VLOOKUP($G1295,'[1]mapping 2015'!$A:$B,2,FALSE))))</f>
        <v>nil</v>
      </c>
      <c r="W1295" s="37">
        <f>IF(OR(V1295="non comm",V1295="nil",J1295=0),0,IF(V1295="SBM 2.1 IIPS",J1295*VLOOKUP(N1295,'[2]NGP%'!$C:$D,2,FALSE),J1295*SUMIFS('[2]NGP%'!$D:$D,'[2]NGP%'!$A:$A,V1295,'[2]NGP%'!$B:$B,AA1295)))</f>
        <v>0</v>
      </c>
      <c r="X1295" s="37">
        <f>IF(OR(V1295="non comm",V1295="nil",J1295=0),0,IF(V1295="SBM 2.1 IIPS",J1295*VLOOKUP(N1295,'[2]NGP%'!$C:$E,3,FALSE),J1295*SUMIFS('[2]NGP%'!$E:$E,'[2]NGP%'!$A:$A,V1295,'[2]NGP%'!$B:$B,AA1295)))</f>
        <v>0</v>
      </c>
      <c r="Y1295" s="32"/>
      <c r="Z1295" s="54" t="str">
        <f>IF(MID(H1295,1,4)="Item","Nil",IF(G1295="contract_cover",VLOOKUP(I1295,'svc type'!C:D,2,FALSE),VLOOKUP(G1295,'svc type'!A:D,4,FALSE)))</f>
        <v>SVC</v>
      </c>
      <c r="AA1295" s="4" t="str">
        <f>IF(B1295="","",VLOOKUP(B1295,Sector!C:D,2,FALSE))</f>
        <v/>
      </c>
      <c r="AB1295" s="4">
        <f t="shared" si="41"/>
        <v>0</v>
      </c>
      <c r="AC1295" s="4"/>
      <c r="AD1295" s="4"/>
      <c r="AE1295" s="4"/>
      <c r="AF1295" s="4"/>
      <c r="AG1295" s="4"/>
    </row>
    <row r="1296" spans="1:33" x14ac:dyDescent="0.25">
      <c r="A1296" s="57">
        <v>42261.556137766202</v>
      </c>
      <c r="B1296" s="32"/>
      <c r="C1296" s="32" t="s">
        <v>404</v>
      </c>
      <c r="D1296" s="32" t="s">
        <v>334</v>
      </c>
      <c r="E1296" s="32" t="s">
        <v>7378</v>
      </c>
      <c r="F1296" s="32" t="s">
        <v>7379</v>
      </c>
      <c r="G1296" s="32" t="s">
        <v>58</v>
      </c>
      <c r="H1296" s="32" t="s">
        <v>59</v>
      </c>
      <c r="I1296" s="32" t="s">
        <v>2006</v>
      </c>
      <c r="J1296" s="35">
        <v>0</v>
      </c>
      <c r="K1296" s="35">
        <v>0</v>
      </c>
      <c r="L1296" s="35">
        <v>0</v>
      </c>
      <c r="M1296" s="35">
        <v>0</v>
      </c>
      <c r="N1296" s="32" t="s">
        <v>19</v>
      </c>
      <c r="O1296" s="32" t="s">
        <v>322</v>
      </c>
      <c r="P1296" s="32">
        <v>0</v>
      </c>
      <c r="Q1296" s="32"/>
      <c r="R1296" s="39">
        <f t="shared" si="40"/>
        <v>1509</v>
      </c>
      <c r="S1296" s="5" t="s">
        <v>51</v>
      </c>
      <c r="T1296" s="5" t="s">
        <v>64</v>
      </c>
      <c r="U1296" s="2"/>
      <c r="V1296" s="2" t="str">
        <f>IF($J1296+$L1296=0,"nil",IF(OR($B1296="TCU-WS",$B1296=""),"non comm",IF(OR($G1296="contract_cover",$H1296="fixed price"),VLOOKUP($I1296,'[1]mapping 2015'!$A:$B,2,FALSE),VLOOKUP($G1296,'[1]mapping 2015'!$A:$B,2,FALSE))))</f>
        <v>nil</v>
      </c>
      <c r="W1296" s="37">
        <f>IF(OR(V1296="non comm",V1296="nil",J1296=0),0,IF(V1296="SBM 2.1 IIPS",J1296*VLOOKUP(N1296,'[2]NGP%'!$C:$D,2,FALSE),J1296*SUMIFS('[2]NGP%'!$D:$D,'[2]NGP%'!$A:$A,V1296,'[2]NGP%'!$B:$B,AA1296)))</f>
        <v>0</v>
      </c>
      <c r="X1296" s="37">
        <f>IF(OR(V1296="non comm",V1296="nil",J1296=0),0,IF(V1296="SBM 2.1 IIPS",J1296*VLOOKUP(N1296,'[2]NGP%'!$C:$E,3,FALSE),J1296*SUMIFS('[2]NGP%'!$E:$E,'[2]NGP%'!$A:$A,V1296,'[2]NGP%'!$B:$B,AA1296)))</f>
        <v>0</v>
      </c>
      <c r="Y1296" s="32"/>
      <c r="Z1296" s="54" t="str">
        <f>IF(MID(H1296,1,4)="Item","Nil",IF(G1296="contract_cover",VLOOKUP(I1296,'svc type'!C:D,2,FALSE),VLOOKUP(G1296,'svc type'!A:D,4,FALSE)))</f>
        <v>SVC</v>
      </c>
      <c r="AA1296" s="4" t="str">
        <f>IF(B1296="","",VLOOKUP(B1296,Sector!C:D,2,FALSE))</f>
        <v/>
      </c>
      <c r="AB1296" s="4">
        <f t="shared" si="41"/>
        <v>0</v>
      </c>
      <c r="AC1296" s="4"/>
      <c r="AD1296" s="4"/>
      <c r="AE1296" s="4"/>
      <c r="AF1296" s="4"/>
      <c r="AG1296" s="4"/>
    </row>
    <row r="1297" spans="1:33" x14ac:dyDescent="0.25">
      <c r="A1297" s="57">
        <v>42261.557907025461</v>
      </c>
      <c r="B1297" s="32"/>
      <c r="C1297" s="32" t="s">
        <v>1068</v>
      </c>
      <c r="D1297" s="32" t="s">
        <v>334</v>
      </c>
      <c r="E1297" s="32" t="s">
        <v>7380</v>
      </c>
      <c r="F1297" s="32" t="s">
        <v>7381</v>
      </c>
      <c r="G1297" s="32" t="s">
        <v>58</v>
      </c>
      <c r="H1297" s="32" t="s">
        <v>59</v>
      </c>
      <c r="I1297" s="32" t="s">
        <v>2006</v>
      </c>
      <c r="J1297" s="35">
        <v>0</v>
      </c>
      <c r="K1297" s="35">
        <v>0</v>
      </c>
      <c r="L1297" s="35">
        <v>0</v>
      </c>
      <c r="M1297" s="35">
        <v>0</v>
      </c>
      <c r="N1297" s="32" t="s">
        <v>19</v>
      </c>
      <c r="O1297" s="32" t="s">
        <v>322</v>
      </c>
      <c r="P1297" s="32">
        <v>0</v>
      </c>
      <c r="Q1297" s="32"/>
      <c r="R1297" s="39">
        <f t="shared" si="40"/>
        <v>1509</v>
      </c>
      <c r="S1297" s="5" t="s">
        <v>51</v>
      </c>
      <c r="T1297" s="5" t="s">
        <v>64</v>
      </c>
      <c r="U1297" s="2"/>
      <c r="V1297" s="2" t="str">
        <f>IF($J1297+$L1297=0,"nil",IF(OR($B1297="TCU-WS",$B1297=""),"non comm",IF(OR($G1297="contract_cover",$H1297="fixed price"),VLOOKUP($I1297,'[1]mapping 2015'!$A:$B,2,FALSE),VLOOKUP($G1297,'[1]mapping 2015'!$A:$B,2,FALSE))))</f>
        <v>nil</v>
      </c>
      <c r="W1297" s="37">
        <f>IF(OR(V1297="non comm",V1297="nil",J1297=0),0,IF(V1297="SBM 2.1 IIPS",J1297*VLOOKUP(N1297,'[2]NGP%'!$C:$D,2,FALSE),J1297*SUMIFS('[2]NGP%'!$D:$D,'[2]NGP%'!$A:$A,V1297,'[2]NGP%'!$B:$B,AA1297)))</f>
        <v>0</v>
      </c>
      <c r="X1297" s="37">
        <f>IF(OR(V1297="non comm",V1297="nil",J1297=0),0,IF(V1297="SBM 2.1 IIPS",J1297*VLOOKUP(N1297,'[2]NGP%'!$C:$E,3,FALSE),J1297*SUMIFS('[2]NGP%'!$E:$E,'[2]NGP%'!$A:$A,V1297,'[2]NGP%'!$B:$B,AA1297)))</f>
        <v>0</v>
      </c>
      <c r="Y1297" s="32"/>
      <c r="Z1297" s="54" t="str">
        <f>IF(MID(H1297,1,4)="Item","Nil",IF(G1297="contract_cover",VLOOKUP(I1297,'svc type'!C:D,2,FALSE),VLOOKUP(G1297,'svc type'!A:D,4,FALSE)))</f>
        <v>SVC</v>
      </c>
      <c r="AA1297" s="4" t="str">
        <f>IF(B1297="","",VLOOKUP(B1297,Sector!C:D,2,FALSE))</f>
        <v/>
      </c>
      <c r="AB1297" s="4">
        <f t="shared" si="41"/>
        <v>0</v>
      </c>
      <c r="AC1297" s="4"/>
      <c r="AD1297" s="4"/>
      <c r="AE1297" s="4"/>
      <c r="AF1297" s="4"/>
      <c r="AG1297" s="4"/>
    </row>
    <row r="1298" spans="1:33" x14ac:dyDescent="0.25">
      <c r="A1298" s="57">
        <v>42261.559602858797</v>
      </c>
      <c r="B1298" s="32"/>
      <c r="C1298" s="32" t="s">
        <v>6471</v>
      </c>
      <c r="D1298" s="32" t="s">
        <v>334</v>
      </c>
      <c r="E1298" s="32" t="s">
        <v>7382</v>
      </c>
      <c r="F1298" s="32" t="s">
        <v>7383</v>
      </c>
      <c r="G1298" s="32" t="s">
        <v>58</v>
      </c>
      <c r="H1298" s="32" t="s">
        <v>59</v>
      </c>
      <c r="I1298" s="32" t="s">
        <v>2006</v>
      </c>
      <c r="J1298" s="35">
        <v>0</v>
      </c>
      <c r="K1298" s="35">
        <v>0</v>
      </c>
      <c r="L1298" s="35">
        <v>0</v>
      </c>
      <c r="M1298" s="35">
        <v>0</v>
      </c>
      <c r="N1298" s="32" t="s">
        <v>19</v>
      </c>
      <c r="O1298" s="32" t="s">
        <v>322</v>
      </c>
      <c r="P1298" s="32">
        <v>0</v>
      </c>
      <c r="Q1298" s="32"/>
      <c r="R1298" s="39">
        <f t="shared" si="40"/>
        <v>1509</v>
      </c>
      <c r="S1298" s="5" t="s">
        <v>51</v>
      </c>
      <c r="T1298" s="5" t="s">
        <v>64</v>
      </c>
      <c r="U1298" s="2"/>
      <c r="V1298" s="2" t="str">
        <f>IF($J1298+$L1298=0,"nil",IF(OR($B1298="TCU-WS",$B1298=""),"non comm",IF(OR($G1298="contract_cover",$H1298="fixed price"),VLOOKUP($I1298,'[1]mapping 2015'!$A:$B,2,FALSE),VLOOKUP($G1298,'[1]mapping 2015'!$A:$B,2,FALSE))))</f>
        <v>nil</v>
      </c>
      <c r="W1298" s="37">
        <f>IF(OR(V1298="non comm",V1298="nil",J1298=0),0,IF(V1298="SBM 2.1 IIPS",J1298*VLOOKUP(N1298,'[2]NGP%'!$C:$D,2,FALSE),J1298*SUMIFS('[2]NGP%'!$D:$D,'[2]NGP%'!$A:$A,V1298,'[2]NGP%'!$B:$B,AA1298)))</f>
        <v>0</v>
      </c>
      <c r="X1298" s="37">
        <f>IF(OR(V1298="non comm",V1298="nil",J1298=0),0,IF(V1298="SBM 2.1 IIPS",J1298*VLOOKUP(N1298,'[2]NGP%'!$C:$E,3,FALSE),J1298*SUMIFS('[2]NGP%'!$E:$E,'[2]NGP%'!$A:$A,V1298,'[2]NGP%'!$B:$B,AA1298)))</f>
        <v>0</v>
      </c>
      <c r="Y1298" s="32"/>
      <c r="Z1298" s="54" t="str">
        <f>IF(MID(H1298,1,4)="Item","Nil",IF(G1298="contract_cover",VLOOKUP(I1298,'svc type'!C:D,2,FALSE),VLOOKUP(G1298,'svc type'!A:D,4,FALSE)))</f>
        <v>SVC</v>
      </c>
      <c r="AA1298" s="4" t="str">
        <f>IF(B1298="","",VLOOKUP(B1298,Sector!C:D,2,FALSE))</f>
        <v/>
      </c>
      <c r="AB1298" s="4">
        <f t="shared" si="41"/>
        <v>0</v>
      </c>
      <c r="AC1298" s="4"/>
      <c r="AD1298" s="4"/>
      <c r="AE1298" s="4"/>
      <c r="AF1298" s="4"/>
      <c r="AG1298" s="4"/>
    </row>
    <row r="1299" spans="1:33" x14ac:dyDescent="0.25">
      <c r="A1299" s="57">
        <v>42261.61974765046</v>
      </c>
      <c r="B1299" s="32"/>
      <c r="C1299" s="32" t="s">
        <v>4989</v>
      </c>
      <c r="D1299" s="32" t="s">
        <v>334</v>
      </c>
      <c r="E1299" s="32" t="s">
        <v>7384</v>
      </c>
      <c r="F1299" s="32" t="s">
        <v>7385</v>
      </c>
      <c r="G1299" s="32" t="s">
        <v>58</v>
      </c>
      <c r="H1299" s="32" t="s">
        <v>59</v>
      </c>
      <c r="I1299" s="32" t="s">
        <v>2006</v>
      </c>
      <c r="J1299" s="35">
        <v>0</v>
      </c>
      <c r="K1299" s="35">
        <v>0</v>
      </c>
      <c r="L1299" s="35">
        <v>0</v>
      </c>
      <c r="M1299" s="35">
        <v>0</v>
      </c>
      <c r="N1299" s="32" t="s">
        <v>19</v>
      </c>
      <c r="O1299" s="32" t="s">
        <v>322</v>
      </c>
      <c r="P1299" s="32">
        <v>0</v>
      </c>
      <c r="Q1299" s="32"/>
      <c r="R1299" s="39">
        <f t="shared" si="40"/>
        <v>1509</v>
      </c>
      <c r="S1299" s="5" t="s">
        <v>51</v>
      </c>
      <c r="T1299" s="5" t="s">
        <v>64</v>
      </c>
      <c r="U1299" s="2"/>
      <c r="V1299" s="2" t="str">
        <f>IF($J1299+$L1299=0,"nil",IF(OR($B1299="TCU-WS",$B1299=""),"non comm",IF(OR($G1299="contract_cover",$H1299="fixed price"),VLOOKUP($I1299,'[1]mapping 2015'!$A:$B,2,FALSE),VLOOKUP($G1299,'[1]mapping 2015'!$A:$B,2,FALSE))))</f>
        <v>nil</v>
      </c>
      <c r="W1299" s="37">
        <f>IF(OR(V1299="non comm",V1299="nil",J1299=0),0,IF(V1299="SBM 2.1 IIPS",J1299*VLOOKUP(N1299,'[2]NGP%'!$C:$D,2,FALSE),J1299*SUMIFS('[2]NGP%'!$D:$D,'[2]NGP%'!$A:$A,V1299,'[2]NGP%'!$B:$B,AA1299)))</f>
        <v>0</v>
      </c>
      <c r="X1299" s="37">
        <f>IF(OR(V1299="non comm",V1299="nil",J1299=0),0,IF(V1299="SBM 2.1 IIPS",J1299*VLOOKUP(N1299,'[2]NGP%'!$C:$E,3,FALSE),J1299*SUMIFS('[2]NGP%'!$E:$E,'[2]NGP%'!$A:$A,V1299,'[2]NGP%'!$B:$B,AA1299)))</f>
        <v>0</v>
      </c>
      <c r="Y1299" s="32"/>
      <c r="Z1299" s="54" t="str">
        <f>IF(MID(H1299,1,4)="Item","Nil",IF(G1299="contract_cover",VLOOKUP(I1299,'svc type'!C:D,2,FALSE),VLOOKUP(G1299,'svc type'!A:D,4,FALSE)))</f>
        <v>SVC</v>
      </c>
      <c r="AA1299" s="4" t="str">
        <f>IF(B1299="","",VLOOKUP(B1299,Sector!C:D,2,FALSE))</f>
        <v/>
      </c>
      <c r="AB1299" s="4">
        <f t="shared" si="41"/>
        <v>0</v>
      </c>
      <c r="AC1299" s="4"/>
      <c r="AD1299" s="4"/>
      <c r="AE1299" s="4"/>
      <c r="AF1299" s="4"/>
      <c r="AG1299" s="4"/>
    </row>
    <row r="1300" spans="1:33" x14ac:dyDescent="0.25">
      <c r="A1300" s="57">
        <v>42261.621277430553</v>
      </c>
      <c r="B1300" s="32"/>
      <c r="C1300" s="32" t="s">
        <v>340</v>
      </c>
      <c r="D1300" s="32" t="s">
        <v>334</v>
      </c>
      <c r="E1300" s="32" t="s">
        <v>7386</v>
      </c>
      <c r="F1300" s="32" t="s">
        <v>7387</v>
      </c>
      <c r="G1300" s="32" t="s">
        <v>58</v>
      </c>
      <c r="H1300" s="32" t="s">
        <v>59</v>
      </c>
      <c r="I1300" s="32" t="s">
        <v>2006</v>
      </c>
      <c r="J1300" s="35">
        <v>0</v>
      </c>
      <c r="K1300" s="35">
        <v>0</v>
      </c>
      <c r="L1300" s="35">
        <v>0</v>
      </c>
      <c r="M1300" s="35">
        <v>0</v>
      </c>
      <c r="N1300" s="32" t="s">
        <v>19</v>
      </c>
      <c r="O1300" s="32" t="s">
        <v>322</v>
      </c>
      <c r="P1300" s="32">
        <v>0</v>
      </c>
      <c r="Q1300" s="32"/>
      <c r="R1300" s="39">
        <f t="shared" si="40"/>
        <v>1509</v>
      </c>
      <c r="S1300" s="5" t="s">
        <v>51</v>
      </c>
      <c r="T1300" s="5" t="s">
        <v>64</v>
      </c>
      <c r="U1300" s="2"/>
      <c r="V1300" s="2" t="str">
        <f>IF($J1300+$L1300=0,"nil",IF(OR($B1300="TCU-WS",$B1300=""),"non comm",IF(OR($G1300="contract_cover",$H1300="fixed price"),VLOOKUP($I1300,'[1]mapping 2015'!$A:$B,2,FALSE),VLOOKUP($G1300,'[1]mapping 2015'!$A:$B,2,FALSE))))</f>
        <v>nil</v>
      </c>
      <c r="W1300" s="37">
        <f>IF(OR(V1300="non comm",V1300="nil",J1300=0),0,IF(V1300="SBM 2.1 IIPS",J1300*VLOOKUP(N1300,'[2]NGP%'!$C:$D,2,FALSE),J1300*SUMIFS('[2]NGP%'!$D:$D,'[2]NGP%'!$A:$A,V1300,'[2]NGP%'!$B:$B,AA1300)))</f>
        <v>0</v>
      </c>
      <c r="X1300" s="37">
        <f>IF(OR(V1300="non comm",V1300="nil",J1300=0),0,IF(V1300="SBM 2.1 IIPS",J1300*VLOOKUP(N1300,'[2]NGP%'!$C:$E,3,FALSE),J1300*SUMIFS('[2]NGP%'!$E:$E,'[2]NGP%'!$A:$A,V1300,'[2]NGP%'!$B:$B,AA1300)))</f>
        <v>0</v>
      </c>
      <c r="Y1300" s="32"/>
      <c r="Z1300" s="54" t="str">
        <f>IF(MID(H1300,1,4)="Item","Nil",IF(G1300="contract_cover",VLOOKUP(I1300,'svc type'!C:D,2,FALSE),VLOOKUP(G1300,'svc type'!A:D,4,FALSE)))</f>
        <v>SVC</v>
      </c>
      <c r="AA1300" s="4" t="str">
        <f>IF(B1300="","",VLOOKUP(B1300,Sector!C:D,2,FALSE))</f>
        <v/>
      </c>
      <c r="AB1300" s="4">
        <f t="shared" si="41"/>
        <v>0</v>
      </c>
      <c r="AC1300" s="4"/>
      <c r="AD1300" s="4"/>
      <c r="AE1300" s="4"/>
      <c r="AF1300" s="4"/>
      <c r="AG1300" s="4"/>
    </row>
    <row r="1301" spans="1:33" x14ac:dyDescent="0.25">
      <c r="A1301" s="57">
        <v>42261.622655324078</v>
      </c>
      <c r="B1301" s="32"/>
      <c r="C1301" s="32" t="s">
        <v>655</v>
      </c>
      <c r="D1301" s="32" t="s">
        <v>334</v>
      </c>
      <c r="E1301" s="32" t="s">
        <v>7388</v>
      </c>
      <c r="F1301" s="32" t="s">
        <v>7389</v>
      </c>
      <c r="G1301" s="32" t="s">
        <v>58</v>
      </c>
      <c r="H1301" s="32" t="s">
        <v>59</v>
      </c>
      <c r="I1301" s="32" t="s">
        <v>2006</v>
      </c>
      <c r="J1301" s="35">
        <v>0</v>
      </c>
      <c r="K1301" s="35">
        <v>0</v>
      </c>
      <c r="L1301" s="35">
        <v>0</v>
      </c>
      <c r="M1301" s="35">
        <v>0</v>
      </c>
      <c r="N1301" s="32" t="s">
        <v>19</v>
      </c>
      <c r="O1301" s="32" t="s">
        <v>322</v>
      </c>
      <c r="P1301" s="32">
        <v>0</v>
      </c>
      <c r="Q1301" s="32"/>
      <c r="R1301" s="39">
        <f t="shared" si="40"/>
        <v>1509</v>
      </c>
      <c r="S1301" s="5" t="s">
        <v>51</v>
      </c>
      <c r="T1301" s="5" t="s">
        <v>64</v>
      </c>
      <c r="U1301" s="2"/>
      <c r="V1301" s="2" t="str">
        <f>IF($J1301+$L1301=0,"nil",IF(OR($B1301="TCU-WS",$B1301=""),"non comm",IF(OR($G1301="contract_cover",$H1301="fixed price"),VLOOKUP($I1301,'[1]mapping 2015'!$A:$B,2,FALSE),VLOOKUP($G1301,'[1]mapping 2015'!$A:$B,2,FALSE))))</f>
        <v>nil</v>
      </c>
      <c r="W1301" s="37">
        <f>IF(OR(V1301="non comm",V1301="nil",J1301=0),0,IF(V1301="SBM 2.1 IIPS",J1301*VLOOKUP(N1301,'[2]NGP%'!$C:$D,2,FALSE),J1301*SUMIFS('[2]NGP%'!$D:$D,'[2]NGP%'!$A:$A,V1301,'[2]NGP%'!$B:$B,AA1301)))</f>
        <v>0</v>
      </c>
      <c r="X1301" s="37">
        <f>IF(OR(V1301="non comm",V1301="nil",J1301=0),0,IF(V1301="SBM 2.1 IIPS",J1301*VLOOKUP(N1301,'[2]NGP%'!$C:$E,3,FALSE),J1301*SUMIFS('[2]NGP%'!$E:$E,'[2]NGP%'!$A:$A,V1301,'[2]NGP%'!$B:$B,AA1301)))</f>
        <v>0</v>
      </c>
      <c r="Y1301" s="32"/>
      <c r="Z1301" s="54" t="str">
        <f>IF(MID(H1301,1,4)="Item","Nil",IF(G1301="contract_cover",VLOOKUP(I1301,'svc type'!C:D,2,FALSE),VLOOKUP(G1301,'svc type'!A:D,4,FALSE)))</f>
        <v>SVC</v>
      </c>
      <c r="AA1301" s="4" t="str">
        <f>IF(B1301="","",VLOOKUP(B1301,Sector!C:D,2,FALSE))</f>
        <v/>
      </c>
      <c r="AB1301" s="4">
        <f t="shared" si="41"/>
        <v>0</v>
      </c>
      <c r="AC1301" s="4"/>
      <c r="AD1301" s="4"/>
      <c r="AE1301" s="4"/>
      <c r="AF1301" s="4"/>
      <c r="AG1301" s="4"/>
    </row>
    <row r="1302" spans="1:33" x14ac:dyDescent="0.25">
      <c r="A1302" s="57">
        <v>42261.624065393517</v>
      </c>
      <c r="B1302" s="32"/>
      <c r="C1302" s="32" t="s">
        <v>655</v>
      </c>
      <c r="D1302" s="32" t="s">
        <v>334</v>
      </c>
      <c r="E1302" s="32" t="s">
        <v>7390</v>
      </c>
      <c r="F1302" s="32" t="s">
        <v>7391</v>
      </c>
      <c r="G1302" s="32" t="s">
        <v>58</v>
      </c>
      <c r="H1302" s="32" t="s">
        <v>59</v>
      </c>
      <c r="I1302" s="32" t="s">
        <v>2006</v>
      </c>
      <c r="J1302" s="35">
        <v>0</v>
      </c>
      <c r="K1302" s="35">
        <v>0</v>
      </c>
      <c r="L1302" s="35">
        <v>0</v>
      </c>
      <c r="M1302" s="35">
        <v>0</v>
      </c>
      <c r="N1302" s="32" t="s">
        <v>19</v>
      </c>
      <c r="O1302" s="32" t="s">
        <v>322</v>
      </c>
      <c r="P1302" s="32">
        <v>0</v>
      </c>
      <c r="Q1302" s="32"/>
      <c r="R1302" s="39">
        <f t="shared" si="40"/>
        <v>1509</v>
      </c>
      <c r="S1302" s="5" t="s">
        <v>51</v>
      </c>
      <c r="T1302" s="5" t="s">
        <v>64</v>
      </c>
      <c r="U1302" s="2"/>
      <c r="V1302" s="2" t="str">
        <f>IF($J1302+$L1302=0,"nil",IF(OR($B1302="TCU-WS",$B1302=""),"non comm",IF(OR($G1302="contract_cover",$H1302="fixed price"),VLOOKUP($I1302,'[1]mapping 2015'!$A:$B,2,FALSE),VLOOKUP($G1302,'[1]mapping 2015'!$A:$B,2,FALSE))))</f>
        <v>nil</v>
      </c>
      <c r="W1302" s="37">
        <f>IF(OR(V1302="non comm",V1302="nil",J1302=0),0,IF(V1302="SBM 2.1 IIPS",J1302*VLOOKUP(N1302,'[2]NGP%'!$C:$D,2,FALSE),J1302*SUMIFS('[2]NGP%'!$D:$D,'[2]NGP%'!$A:$A,V1302,'[2]NGP%'!$B:$B,AA1302)))</f>
        <v>0</v>
      </c>
      <c r="X1302" s="37">
        <f>IF(OR(V1302="non comm",V1302="nil",J1302=0),0,IF(V1302="SBM 2.1 IIPS",J1302*VLOOKUP(N1302,'[2]NGP%'!$C:$E,3,FALSE),J1302*SUMIFS('[2]NGP%'!$E:$E,'[2]NGP%'!$A:$A,V1302,'[2]NGP%'!$B:$B,AA1302)))</f>
        <v>0</v>
      </c>
      <c r="Y1302" s="32"/>
      <c r="Z1302" s="54" t="str">
        <f>IF(MID(H1302,1,4)="Item","Nil",IF(G1302="contract_cover",VLOOKUP(I1302,'svc type'!C:D,2,FALSE),VLOOKUP(G1302,'svc type'!A:D,4,FALSE)))</f>
        <v>SVC</v>
      </c>
      <c r="AA1302" s="4" t="str">
        <f>IF(B1302="","",VLOOKUP(B1302,Sector!C:D,2,FALSE))</f>
        <v/>
      </c>
      <c r="AB1302" s="4">
        <f t="shared" si="41"/>
        <v>0</v>
      </c>
      <c r="AC1302" s="4"/>
      <c r="AD1302" s="4"/>
      <c r="AE1302" s="4"/>
      <c r="AF1302" s="4"/>
      <c r="AG1302" s="4"/>
    </row>
    <row r="1303" spans="1:33" x14ac:dyDescent="0.25">
      <c r="A1303" s="57">
        <v>42261.62562071759</v>
      </c>
      <c r="B1303" s="32"/>
      <c r="C1303" s="32" t="s">
        <v>736</v>
      </c>
      <c r="D1303" s="32" t="s">
        <v>334</v>
      </c>
      <c r="E1303" s="32" t="s">
        <v>7392</v>
      </c>
      <c r="F1303" s="32" t="s">
        <v>7393</v>
      </c>
      <c r="G1303" s="32" t="s">
        <v>58</v>
      </c>
      <c r="H1303" s="32" t="s">
        <v>59</v>
      </c>
      <c r="I1303" s="32" t="s">
        <v>2006</v>
      </c>
      <c r="J1303" s="35">
        <v>0</v>
      </c>
      <c r="K1303" s="35">
        <v>0</v>
      </c>
      <c r="L1303" s="35">
        <v>0</v>
      </c>
      <c r="M1303" s="35">
        <v>0</v>
      </c>
      <c r="N1303" s="32" t="s">
        <v>19</v>
      </c>
      <c r="O1303" s="32" t="s">
        <v>322</v>
      </c>
      <c r="P1303" s="32">
        <v>0</v>
      </c>
      <c r="Q1303" s="32"/>
      <c r="R1303" s="39">
        <f t="shared" si="40"/>
        <v>1509</v>
      </c>
      <c r="S1303" s="5" t="s">
        <v>51</v>
      </c>
      <c r="T1303" s="5" t="s">
        <v>64</v>
      </c>
      <c r="U1303" s="2"/>
      <c r="V1303" s="2" t="str">
        <f>IF($J1303+$L1303=0,"nil",IF(OR($B1303="TCU-WS",$B1303=""),"non comm",IF(OR($G1303="contract_cover",$H1303="fixed price"),VLOOKUP($I1303,'[1]mapping 2015'!$A:$B,2,FALSE),VLOOKUP($G1303,'[1]mapping 2015'!$A:$B,2,FALSE))))</f>
        <v>nil</v>
      </c>
      <c r="W1303" s="37">
        <f>IF(OR(V1303="non comm",V1303="nil",J1303=0),0,IF(V1303="SBM 2.1 IIPS",J1303*VLOOKUP(N1303,'[2]NGP%'!$C:$D,2,FALSE),J1303*SUMIFS('[2]NGP%'!$D:$D,'[2]NGP%'!$A:$A,V1303,'[2]NGP%'!$B:$B,AA1303)))</f>
        <v>0</v>
      </c>
      <c r="X1303" s="37">
        <f>IF(OR(V1303="non comm",V1303="nil",J1303=0),0,IF(V1303="SBM 2.1 IIPS",J1303*VLOOKUP(N1303,'[2]NGP%'!$C:$E,3,FALSE),J1303*SUMIFS('[2]NGP%'!$E:$E,'[2]NGP%'!$A:$A,V1303,'[2]NGP%'!$B:$B,AA1303)))</f>
        <v>0</v>
      </c>
      <c r="Y1303" s="32"/>
      <c r="Z1303" s="54" t="str">
        <f>IF(MID(H1303,1,4)="Item","Nil",IF(G1303="contract_cover",VLOOKUP(I1303,'svc type'!C:D,2,FALSE),VLOOKUP(G1303,'svc type'!A:D,4,FALSE)))</f>
        <v>SVC</v>
      </c>
      <c r="AA1303" s="4" t="str">
        <f>IF(B1303="","",VLOOKUP(B1303,Sector!C:D,2,FALSE))</f>
        <v/>
      </c>
      <c r="AB1303" s="4">
        <f t="shared" si="41"/>
        <v>0</v>
      </c>
      <c r="AC1303" s="4"/>
      <c r="AD1303" s="4"/>
      <c r="AE1303" s="4"/>
      <c r="AF1303" s="4"/>
      <c r="AG1303" s="4"/>
    </row>
    <row r="1304" spans="1:33" x14ac:dyDescent="0.25">
      <c r="A1304" s="57">
        <v>42261.6273028125</v>
      </c>
      <c r="B1304" s="32"/>
      <c r="C1304" s="32" t="s">
        <v>740</v>
      </c>
      <c r="D1304" s="32" t="s">
        <v>334</v>
      </c>
      <c r="E1304" s="32" t="s">
        <v>7394</v>
      </c>
      <c r="F1304" s="32" t="s">
        <v>7395</v>
      </c>
      <c r="G1304" s="32" t="s">
        <v>58</v>
      </c>
      <c r="H1304" s="32" t="s">
        <v>59</v>
      </c>
      <c r="I1304" s="32" t="s">
        <v>2006</v>
      </c>
      <c r="J1304" s="35">
        <v>0</v>
      </c>
      <c r="K1304" s="35">
        <v>0</v>
      </c>
      <c r="L1304" s="35">
        <v>0</v>
      </c>
      <c r="M1304" s="35">
        <v>0</v>
      </c>
      <c r="N1304" s="32" t="s">
        <v>19</v>
      </c>
      <c r="O1304" s="32" t="s">
        <v>322</v>
      </c>
      <c r="P1304" s="32">
        <v>0</v>
      </c>
      <c r="Q1304" s="32"/>
      <c r="R1304" s="39">
        <f t="shared" si="40"/>
        <v>1509</v>
      </c>
      <c r="S1304" s="5" t="s">
        <v>51</v>
      </c>
      <c r="T1304" s="5" t="s">
        <v>64</v>
      </c>
      <c r="U1304" s="2"/>
      <c r="V1304" s="2" t="str">
        <f>IF($J1304+$L1304=0,"nil",IF(OR($B1304="TCU-WS",$B1304=""),"non comm",IF(OR($G1304="contract_cover",$H1304="fixed price"),VLOOKUP($I1304,'[1]mapping 2015'!$A:$B,2,FALSE),VLOOKUP($G1304,'[1]mapping 2015'!$A:$B,2,FALSE))))</f>
        <v>nil</v>
      </c>
      <c r="W1304" s="37">
        <f>IF(OR(V1304="non comm",V1304="nil",J1304=0),0,IF(V1304="SBM 2.1 IIPS",J1304*VLOOKUP(N1304,'[2]NGP%'!$C:$D,2,FALSE),J1304*SUMIFS('[2]NGP%'!$D:$D,'[2]NGP%'!$A:$A,V1304,'[2]NGP%'!$B:$B,AA1304)))</f>
        <v>0</v>
      </c>
      <c r="X1304" s="37">
        <f>IF(OR(V1304="non comm",V1304="nil",J1304=0),0,IF(V1304="SBM 2.1 IIPS",J1304*VLOOKUP(N1304,'[2]NGP%'!$C:$E,3,FALSE),J1304*SUMIFS('[2]NGP%'!$E:$E,'[2]NGP%'!$A:$A,V1304,'[2]NGP%'!$B:$B,AA1304)))</f>
        <v>0</v>
      </c>
      <c r="Y1304" s="32"/>
      <c r="Z1304" s="54" t="str">
        <f>IF(MID(H1304,1,4)="Item","Nil",IF(G1304="contract_cover",VLOOKUP(I1304,'svc type'!C:D,2,FALSE),VLOOKUP(G1304,'svc type'!A:D,4,FALSE)))</f>
        <v>SVC</v>
      </c>
      <c r="AA1304" s="4" t="str">
        <f>IF(B1304="","",VLOOKUP(B1304,Sector!C:D,2,FALSE))</f>
        <v/>
      </c>
      <c r="AB1304" s="4">
        <f t="shared" si="41"/>
        <v>0</v>
      </c>
      <c r="AC1304" s="4"/>
      <c r="AD1304" s="4"/>
      <c r="AE1304" s="4"/>
      <c r="AF1304" s="4"/>
      <c r="AG1304" s="4"/>
    </row>
    <row r="1305" spans="1:33" x14ac:dyDescent="0.25">
      <c r="A1305" s="57">
        <v>42261.673274733796</v>
      </c>
      <c r="B1305" s="32" t="s">
        <v>44</v>
      </c>
      <c r="C1305" s="32" t="s">
        <v>7396</v>
      </c>
      <c r="D1305" s="32" t="s">
        <v>7397</v>
      </c>
      <c r="E1305" s="32" t="s">
        <v>7398</v>
      </c>
      <c r="F1305" s="32" t="s">
        <v>7399</v>
      </c>
      <c r="G1305" s="32" t="s">
        <v>390</v>
      </c>
      <c r="H1305" s="32" t="s">
        <v>389</v>
      </c>
      <c r="I1305" s="32" t="s">
        <v>2050</v>
      </c>
      <c r="J1305" s="35">
        <v>6880</v>
      </c>
      <c r="K1305" s="35">
        <v>0</v>
      </c>
      <c r="L1305" s="35">
        <v>0</v>
      </c>
      <c r="M1305" s="35">
        <v>0</v>
      </c>
      <c r="N1305" s="32" t="s">
        <v>17</v>
      </c>
      <c r="O1305" s="32" t="s">
        <v>41</v>
      </c>
      <c r="P1305" s="32">
        <v>1</v>
      </c>
      <c r="Q1305" s="32" t="s">
        <v>7400</v>
      </c>
      <c r="R1305" s="39">
        <f t="shared" si="40"/>
        <v>1509</v>
      </c>
      <c r="S1305" s="5" t="s">
        <v>51</v>
      </c>
      <c r="T1305" s="5" t="s">
        <v>64</v>
      </c>
      <c r="U1305" s="2"/>
      <c r="V1305" s="2" t="str">
        <f>IF($J1305+$L1305=0,"nil",IF(OR($B1305="TCU-WS",$B1305=""),"non comm",IF(OR($G1305="contract_cover",$H1305="fixed price"),VLOOKUP($I1305,'[1]mapping 2015'!$A:$B,2,FALSE),VLOOKUP($G1305,'[1]mapping 2015'!$A:$B,2,FALSE))))</f>
        <v>SBM 2.1 IIPS</v>
      </c>
      <c r="W1305" s="37">
        <f>IF(OR(V1305="non comm",V1305="nil",J1305=0),0,IF(V1305="SBM 2.1 IIPS",J1305*VLOOKUP(N1305,'[2]NGP%'!$C:$D,2,FALSE),J1305*SUMIFS('[2]NGP%'!$D:$D,'[2]NGP%'!$A:$A,V1305,'[2]NGP%'!$B:$B,AA1305)))</f>
        <v>2132.8000000000002</v>
      </c>
      <c r="X1305" s="37">
        <f>IF(OR(V1305="non comm",V1305="nil",J1305=0),0,IF(V1305="SBM 2.1 IIPS",J1305*VLOOKUP(N1305,'[2]NGP%'!$C:$E,3,FALSE),J1305*SUMIFS('[2]NGP%'!$E:$E,'[2]NGP%'!$A:$A,V1305,'[2]NGP%'!$B:$B,AA1305)))</f>
        <v>2132.8000000000002</v>
      </c>
      <c r="Y1305" s="32"/>
      <c r="Z1305" s="54" t="str">
        <f>IF(MID(H1305,1,4)="Item","Nil",IF(G1305="contract_cover",VLOOKUP(I1305,'svc type'!C:D,2,FALSE),VLOOKUP(G1305,'svc type'!A:D,4,FALSE)))</f>
        <v>IIPS</v>
      </c>
      <c r="AA1305" s="4" t="str">
        <f>IF(B1305="","",VLOOKUP(B1305,Sector!C:D,2,FALSE))</f>
        <v>PUB</v>
      </c>
      <c r="AB1305" s="4" t="str">
        <f t="shared" si="41"/>
        <v>ong.yilin</v>
      </c>
      <c r="AC1305" s="4"/>
      <c r="AD1305" s="4"/>
      <c r="AE1305" s="4"/>
      <c r="AF1305" s="4"/>
      <c r="AG1305" s="4"/>
    </row>
    <row r="1306" spans="1:33" x14ac:dyDescent="0.25">
      <c r="A1306" s="57">
        <v>42261.675174386575</v>
      </c>
      <c r="B1306" s="32"/>
      <c r="C1306" s="32" t="s">
        <v>655</v>
      </c>
      <c r="D1306" s="32" t="s">
        <v>334</v>
      </c>
      <c r="E1306" s="32" t="s">
        <v>7401</v>
      </c>
      <c r="F1306" s="32" t="s">
        <v>7402</v>
      </c>
      <c r="G1306" s="32" t="s">
        <v>58</v>
      </c>
      <c r="H1306" s="32" t="s">
        <v>59</v>
      </c>
      <c r="I1306" s="32" t="s">
        <v>2006</v>
      </c>
      <c r="J1306" s="35">
        <v>0</v>
      </c>
      <c r="K1306" s="35">
        <v>0</v>
      </c>
      <c r="L1306" s="35">
        <v>0</v>
      </c>
      <c r="M1306" s="35">
        <v>0</v>
      </c>
      <c r="N1306" s="32" t="s">
        <v>19</v>
      </c>
      <c r="O1306" s="32" t="s">
        <v>322</v>
      </c>
      <c r="P1306" s="32">
        <v>0</v>
      </c>
      <c r="Q1306" s="32"/>
      <c r="R1306" s="39">
        <f t="shared" si="40"/>
        <v>1509</v>
      </c>
      <c r="S1306" s="5" t="s">
        <v>51</v>
      </c>
      <c r="T1306" s="5" t="s">
        <v>64</v>
      </c>
      <c r="U1306" s="2"/>
      <c r="V1306" s="2" t="str">
        <f>IF($J1306+$L1306=0,"nil",IF(OR($B1306="TCU-WS",$B1306=""),"non comm",IF(OR($G1306="contract_cover",$H1306="fixed price"),VLOOKUP($I1306,'[1]mapping 2015'!$A:$B,2,FALSE),VLOOKUP($G1306,'[1]mapping 2015'!$A:$B,2,FALSE))))</f>
        <v>nil</v>
      </c>
      <c r="W1306" s="37">
        <f>IF(OR(V1306="non comm",V1306="nil",J1306=0),0,IF(V1306="SBM 2.1 IIPS",J1306*VLOOKUP(N1306,'[2]NGP%'!$C:$D,2,FALSE),J1306*SUMIFS('[2]NGP%'!$D:$D,'[2]NGP%'!$A:$A,V1306,'[2]NGP%'!$B:$B,AA1306)))</f>
        <v>0</v>
      </c>
      <c r="X1306" s="37">
        <f>IF(OR(V1306="non comm",V1306="nil",J1306=0),0,IF(V1306="SBM 2.1 IIPS",J1306*VLOOKUP(N1306,'[2]NGP%'!$C:$E,3,FALSE),J1306*SUMIFS('[2]NGP%'!$E:$E,'[2]NGP%'!$A:$A,V1306,'[2]NGP%'!$B:$B,AA1306)))</f>
        <v>0</v>
      </c>
      <c r="Y1306" s="32"/>
      <c r="Z1306" s="54" t="str">
        <f>IF(MID(H1306,1,4)="Item","Nil",IF(G1306="contract_cover",VLOOKUP(I1306,'svc type'!C:D,2,FALSE),VLOOKUP(G1306,'svc type'!A:D,4,FALSE)))</f>
        <v>SVC</v>
      </c>
      <c r="AA1306" s="4" t="str">
        <f>IF(B1306="","",VLOOKUP(B1306,Sector!C:D,2,FALSE))</f>
        <v/>
      </c>
      <c r="AB1306" s="4">
        <f t="shared" si="41"/>
        <v>0</v>
      </c>
      <c r="AC1306" s="4"/>
      <c r="AD1306" s="4"/>
      <c r="AE1306" s="4"/>
      <c r="AF1306" s="4"/>
      <c r="AG1306" s="4"/>
    </row>
    <row r="1307" spans="1:33" x14ac:dyDescent="0.25">
      <c r="A1307" s="57">
        <v>42261.678891932868</v>
      </c>
      <c r="B1307" s="32"/>
      <c r="C1307" s="32" t="s">
        <v>1068</v>
      </c>
      <c r="D1307" s="32" t="s">
        <v>334</v>
      </c>
      <c r="E1307" s="32" t="s">
        <v>7403</v>
      </c>
      <c r="F1307" s="32" t="s">
        <v>7404</v>
      </c>
      <c r="G1307" s="32" t="s">
        <v>58</v>
      </c>
      <c r="H1307" s="32" t="s">
        <v>59</v>
      </c>
      <c r="I1307" s="32" t="s">
        <v>2006</v>
      </c>
      <c r="J1307" s="35">
        <v>0</v>
      </c>
      <c r="K1307" s="35">
        <v>0</v>
      </c>
      <c r="L1307" s="35">
        <v>0</v>
      </c>
      <c r="M1307" s="35">
        <v>0</v>
      </c>
      <c r="N1307" s="32" t="s">
        <v>19</v>
      </c>
      <c r="O1307" s="32" t="s">
        <v>322</v>
      </c>
      <c r="P1307" s="32">
        <v>0</v>
      </c>
      <c r="Q1307" s="32"/>
      <c r="R1307" s="39">
        <f t="shared" si="40"/>
        <v>1509</v>
      </c>
      <c r="S1307" s="5" t="s">
        <v>51</v>
      </c>
      <c r="T1307" s="5" t="s">
        <v>64</v>
      </c>
      <c r="U1307" s="2"/>
      <c r="V1307" s="2" t="str">
        <f>IF($J1307+$L1307=0,"nil",IF(OR($B1307="TCU-WS",$B1307=""),"non comm",IF(OR($G1307="contract_cover",$H1307="fixed price"),VLOOKUP($I1307,'[1]mapping 2015'!$A:$B,2,FALSE),VLOOKUP($G1307,'[1]mapping 2015'!$A:$B,2,FALSE))))</f>
        <v>nil</v>
      </c>
      <c r="W1307" s="37">
        <f>IF(OR(V1307="non comm",V1307="nil",J1307=0),0,IF(V1307="SBM 2.1 IIPS",J1307*VLOOKUP(N1307,'[2]NGP%'!$C:$D,2,FALSE),J1307*SUMIFS('[2]NGP%'!$D:$D,'[2]NGP%'!$A:$A,V1307,'[2]NGP%'!$B:$B,AA1307)))</f>
        <v>0</v>
      </c>
      <c r="X1307" s="37">
        <f>IF(OR(V1307="non comm",V1307="nil",J1307=0),0,IF(V1307="SBM 2.1 IIPS",J1307*VLOOKUP(N1307,'[2]NGP%'!$C:$E,3,FALSE),J1307*SUMIFS('[2]NGP%'!$E:$E,'[2]NGP%'!$A:$A,V1307,'[2]NGP%'!$B:$B,AA1307)))</f>
        <v>0</v>
      </c>
      <c r="Y1307" s="32"/>
      <c r="Z1307" s="54" t="str">
        <f>IF(MID(H1307,1,4)="Item","Nil",IF(G1307="contract_cover",VLOOKUP(I1307,'svc type'!C:D,2,FALSE),VLOOKUP(G1307,'svc type'!A:D,4,FALSE)))</f>
        <v>SVC</v>
      </c>
      <c r="AA1307" s="4" t="str">
        <f>IF(B1307="","",VLOOKUP(B1307,Sector!C:D,2,FALSE))</f>
        <v/>
      </c>
      <c r="AB1307" s="4">
        <f t="shared" si="41"/>
        <v>0</v>
      </c>
      <c r="AC1307" s="4"/>
      <c r="AD1307" s="4"/>
      <c r="AE1307" s="4"/>
      <c r="AF1307" s="4"/>
      <c r="AG1307" s="4"/>
    </row>
    <row r="1308" spans="1:33" x14ac:dyDescent="0.25">
      <c r="A1308" s="57">
        <v>42261.679448726849</v>
      </c>
      <c r="B1308" s="32" t="s">
        <v>31</v>
      </c>
      <c r="C1308" s="32" t="s">
        <v>7405</v>
      </c>
      <c r="D1308" s="32" t="s">
        <v>7406</v>
      </c>
      <c r="E1308" s="32" t="s">
        <v>7407</v>
      </c>
      <c r="F1308" s="32" t="s">
        <v>7408</v>
      </c>
      <c r="G1308" s="32" t="s">
        <v>39</v>
      </c>
      <c r="H1308" s="32" t="s">
        <v>40</v>
      </c>
      <c r="I1308" s="32" t="s">
        <v>2013</v>
      </c>
      <c r="J1308" s="35">
        <v>500</v>
      </c>
      <c r="K1308" s="35">
        <v>0</v>
      </c>
      <c r="L1308" s="35">
        <v>0</v>
      </c>
      <c r="M1308" s="35">
        <v>0</v>
      </c>
      <c r="N1308" s="32" t="s">
        <v>17</v>
      </c>
      <c r="O1308" s="32" t="s">
        <v>41</v>
      </c>
      <c r="P1308" s="32">
        <v>1</v>
      </c>
      <c r="Q1308" s="32" t="s">
        <v>7409</v>
      </c>
      <c r="R1308" s="39">
        <f t="shared" si="40"/>
        <v>1509</v>
      </c>
      <c r="S1308" s="5" t="s">
        <v>51</v>
      </c>
      <c r="T1308" s="5" t="s">
        <v>64</v>
      </c>
      <c r="U1308" s="2"/>
      <c r="V1308" s="2" t="str">
        <f>IF($J1308+$L1308=0,"nil",IF(OR($B1308="TCU-WS",$B1308=""),"non comm",IF(OR($G1308="contract_cover",$H1308="fixed price"),VLOOKUP($I1308,'[1]mapping 2015'!$A:$B,2,FALSE),VLOOKUP($G1308,'[1]mapping 2015'!$A:$B,2,FALSE))))</f>
        <v>SBM 2.1 IIPS</v>
      </c>
      <c r="W1308" s="37">
        <f>IF(OR(V1308="non comm",V1308="nil",J1308=0),0,IF(V1308="SBM 2.1 IIPS",J1308*VLOOKUP(N1308,'[2]NGP%'!$C:$D,2,FALSE),J1308*SUMIFS('[2]NGP%'!$D:$D,'[2]NGP%'!$A:$A,V1308,'[2]NGP%'!$B:$B,AA1308)))</f>
        <v>155</v>
      </c>
      <c r="X1308" s="37">
        <f>IF(OR(V1308="non comm",V1308="nil",J1308=0),0,IF(V1308="SBM 2.1 IIPS",J1308*VLOOKUP(N1308,'[2]NGP%'!$C:$E,3,FALSE),J1308*SUMIFS('[2]NGP%'!$E:$E,'[2]NGP%'!$A:$A,V1308,'[2]NGP%'!$B:$B,AA1308)))</f>
        <v>155</v>
      </c>
      <c r="Y1308" s="32"/>
      <c r="Z1308" s="54" t="str">
        <f>IF(MID(H1308,1,4)="Item","Nil",IF(G1308="contract_cover",VLOOKUP(I1308,'svc type'!C:D,2,FALSE),VLOOKUP(G1308,'svc type'!A:D,4,FALSE)))</f>
        <v>IIPS</v>
      </c>
      <c r="AA1308" s="4" t="str">
        <f>IF(B1308="","",VLOOKUP(B1308,Sector!C:D,2,FALSE))</f>
        <v>COM</v>
      </c>
      <c r="AB1308" s="4" t="str">
        <f t="shared" si="41"/>
        <v>anson.ong</v>
      </c>
      <c r="AC1308" s="4"/>
      <c r="AD1308" s="4"/>
      <c r="AE1308" s="4"/>
      <c r="AF1308" s="4"/>
      <c r="AG1308" s="4"/>
    </row>
    <row r="1309" spans="1:33" x14ac:dyDescent="0.25">
      <c r="A1309" s="57">
        <v>42261.679448726849</v>
      </c>
      <c r="B1309" s="32" t="s">
        <v>31</v>
      </c>
      <c r="C1309" s="32" t="s">
        <v>7405</v>
      </c>
      <c r="D1309" s="32" t="s">
        <v>7406</v>
      </c>
      <c r="E1309" s="32" t="s">
        <v>7407</v>
      </c>
      <c r="F1309" s="32" t="s">
        <v>7408</v>
      </c>
      <c r="G1309" s="32" t="s">
        <v>390</v>
      </c>
      <c r="H1309" s="32" t="s">
        <v>389</v>
      </c>
      <c r="I1309" s="32" t="s">
        <v>2013</v>
      </c>
      <c r="J1309" s="35">
        <v>0</v>
      </c>
      <c r="K1309" s="35">
        <v>0</v>
      </c>
      <c r="L1309" s="35">
        <v>0</v>
      </c>
      <c r="M1309" s="35">
        <v>0</v>
      </c>
      <c r="N1309" s="32" t="s">
        <v>17</v>
      </c>
      <c r="O1309" s="32" t="s">
        <v>41</v>
      </c>
      <c r="P1309" s="32">
        <v>3.5</v>
      </c>
      <c r="Q1309" s="32" t="s">
        <v>7409</v>
      </c>
      <c r="R1309" s="39">
        <f t="shared" si="40"/>
        <v>1509</v>
      </c>
      <c r="S1309" s="5" t="s">
        <v>51</v>
      </c>
      <c r="T1309" s="5" t="s">
        <v>64</v>
      </c>
      <c r="U1309" s="2"/>
      <c r="V1309" s="2" t="str">
        <f>IF($J1309+$L1309=0,"nil",IF(OR($B1309="TCU-WS",$B1309=""),"non comm",IF(OR($G1309="contract_cover",$H1309="fixed price"),VLOOKUP($I1309,'[1]mapping 2015'!$A:$B,2,FALSE),VLOOKUP($G1309,'[1]mapping 2015'!$A:$B,2,FALSE))))</f>
        <v>nil</v>
      </c>
      <c r="W1309" s="37">
        <f>IF(OR(V1309="non comm",V1309="nil",J1309=0),0,IF(V1309="SBM 2.1 IIPS",J1309*VLOOKUP(N1309,'[2]NGP%'!$C:$D,2,FALSE),J1309*SUMIFS('[2]NGP%'!$D:$D,'[2]NGP%'!$A:$A,V1309,'[2]NGP%'!$B:$B,AA1309)))</f>
        <v>0</v>
      </c>
      <c r="X1309" s="37">
        <f>IF(OR(V1309="non comm",V1309="nil",J1309=0),0,IF(V1309="SBM 2.1 IIPS",J1309*VLOOKUP(N1309,'[2]NGP%'!$C:$E,3,FALSE),J1309*SUMIFS('[2]NGP%'!$E:$E,'[2]NGP%'!$A:$A,V1309,'[2]NGP%'!$B:$B,AA1309)))</f>
        <v>0</v>
      </c>
      <c r="Y1309" s="32"/>
      <c r="Z1309" s="54" t="str">
        <f>IF(MID(H1309,1,4)="Item","Nil",IF(G1309="contract_cover",VLOOKUP(I1309,'svc type'!C:D,2,FALSE),VLOOKUP(G1309,'svc type'!A:D,4,FALSE)))</f>
        <v>IIPS</v>
      </c>
      <c r="AA1309" s="4" t="str">
        <f>IF(B1309="","",VLOOKUP(B1309,Sector!C:D,2,FALSE))</f>
        <v>COM</v>
      </c>
      <c r="AB1309" s="4" t="str">
        <f t="shared" si="41"/>
        <v>anson.ong</v>
      </c>
      <c r="AC1309" s="4"/>
      <c r="AD1309" s="4"/>
      <c r="AE1309" s="4"/>
      <c r="AF1309" s="4"/>
      <c r="AG1309" s="4"/>
    </row>
    <row r="1310" spans="1:33" x14ac:dyDescent="0.25">
      <c r="A1310" s="57">
        <v>42261.681027777777</v>
      </c>
      <c r="B1310" s="32"/>
      <c r="C1310" s="32" t="s">
        <v>655</v>
      </c>
      <c r="D1310" s="32" t="s">
        <v>334</v>
      </c>
      <c r="E1310" s="32" t="s">
        <v>7410</v>
      </c>
      <c r="F1310" s="32" t="s">
        <v>7411</v>
      </c>
      <c r="G1310" s="32" t="s">
        <v>58</v>
      </c>
      <c r="H1310" s="32" t="s">
        <v>59</v>
      </c>
      <c r="I1310" s="32" t="s">
        <v>2006</v>
      </c>
      <c r="J1310" s="35">
        <v>0</v>
      </c>
      <c r="K1310" s="35">
        <v>0</v>
      </c>
      <c r="L1310" s="35">
        <v>0</v>
      </c>
      <c r="M1310" s="35">
        <v>0</v>
      </c>
      <c r="N1310" s="32" t="s">
        <v>19</v>
      </c>
      <c r="O1310" s="32" t="s">
        <v>322</v>
      </c>
      <c r="P1310" s="32">
        <v>0</v>
      </c>
      <c r="Q1310" s="32"/>
      <c r="R1310" s="39">
        <f t="shared" si="40"/>
        <v>1509</v>
      </c>
      <c r="S1310" s="5" t="s">
        <v>51</v>
      </c>
      <c r="T1310" s="5" t="s">
        <v>64</v>
      </c>
      <c r="U1310" s="2"/>
      <c r="V1310" s="2" t="str">
        <f>IF($J1310+$L1310=0,"nil",IF(OR($B1310="TCU-WS",$B1310=""),"non comm",IF(OR($G1310="contract_cover",$H1310="fixed price"),VLOOKUP($I1310,'[1]mapping 2015'!$A:$B,2,FALSE),VLOOKUP($G1310,'[1]mapping 2015'!$A:$B,2,FALSE))))</f>
        <v>nil</v>
      </c>
      <c r="W1310" s="37">
        <f>IF(OR(V1310="non comm",V1310="nil",J1310=0),0,IF(V1310="SBM 2.1 IIPS",J1310*VLOOKUP(N1310,'[2]NGP%'!$C:$D,2,FALSE),J1310*SUMIFS('[2]NGP%'!$D:$D,'[2]NGP%'!$A:$A,V1310,'[2]NGP%'!$B:$B,AA1310)))</f>
        <v>0</v>
      </c>
      <c r="X1310" s="37">
        <f>IF(OR(V1310="non comm",V1310="nil",J1310=0),0,IF(V1310="SBM 2.1 IIPS",J1310*VLOOKUP(N1310,'[2]NGP%'!$C:$E,3,FALSE),J1310*SUMIFS('[2]NGP%'!$E:$E,'[2]NGP%'!$A:$A,V1310,'[2]NGP%'!$B:$B,AA1310)))</f>
        <v>0</v>
      </c>
      <c r="Y1310" s="32"/>
      <c r="Z1310" s="54" t="str">
        <f>IF(MID(H1310,1,4)="Item","Nil",IF(G1310="contract_cover",VLOOKUP(I1310,'svc type'!C:D,2,FALSE),VLOOKUP(G1310,'svc type'!A:D,4,FALSE)))</f>
        <v>SVC</v>
      </c>
      <c r="AA1310" s="4" t="str">
        <f>IF(B1310="","",VLOOKUP(B1310,Sector!C:D,2,FALSE))</f>
        <v/>
      </c>
      <c r="AB1310" s="4">
        <f t="shared" si="41"/>
        <v>0</v>
      </c>
      <c r="AC1310" s="4"/>
      <c r="AD1310" s="4"/>
      <c r="AE1310" s="4"/>
      <c r="AF1310" s="4"/>
      <c r="AG1310" s="4"/>
    </row>
    <row r="1311" spans="1:33" x14ac:dyDescent="0.25">
      <c r="A1311" s="57">
        <v>42261.68451053241</v>
      </c>
      <c r="B1311" s="32" t="s">
        <v>44</v>
      </c>
      <c r="C1311" s="32" t="s">
        <v>6271</v>
      </c>
      <c r="D1311" s="32" t="s">
        <v>4173</v>
      </c>
      <c r="E1311" s="32" t="s">
        <v>7412</v>
      </c>
      <c r="F1311" s="32" t="s">
        <v>7413</v>
      </c>
      <c r="G1311" s="32" t="s">
        <v>390</v>
      </c>
      <c r="H1311" s="32" t="s">
        <v>389</v>
      </c>
      <c r="I1311" s="32" t="s">
        <v>2050</v>
      </c>
      <c r="J1311" s="35">
        <v>7080</v>
      </c>
      <c r="K1311" s="35">
        <v>0</v>
      </c>
      <c r="L1311" s="35">
        <v>0</v>
      </c>
      <c r="M1311" s="35">
        <v>0</v>
      </c>
      <c r="N1311" s="32" t="s">
        <v>17</v>
      </c>
      <c r="O1311" s="32" t="s">
        <v>41</v>
      </c>
      <c r="P1311" s="32">
        <v>1</v>
      </c>
      <c r="Q1311" s="32" t="s">
        <v>7414</v>
      </c>
      <c r="R1311" s="39">
        <f t="shared" si="40"/>
        <v>1509</v>
      </c>
      <c r="S1311" s="5" t="s">
        <v>51</v>
      </c>
      <c r="T1311" s="5" t="s">
        <v>64</v>
      </c>
      <c r="U1311" s="2"/>
      <c r="V1311" s="2" t="str">
        <f>IF($J1311+$L1311=0,"nil",IF(OR($B1311="TCU-WS",$B1311=""),"non comm",IF(OR($G1311="contract_cover",$H1311="fixed price"),VLOOKUP($I1311,'[1]mapping 2015'!$A:$B,2,FALSE),VLOOKUP($G1311,'[1]mapping 2015'!$A:$B,2,FALSE))))</f>
        <v>SBM 2.1 IIPS</v>
      </c>
      <c r="W1311" s="37">
        <f>IF(OR(V1311="non comm",V1311="nil",J1311=0),0,IF(V1311="SBM 2.1 IIPS",J1311*VLOOKUP(N1311,'[2]NGP%'!$C:$D,2,FALSE),J1311*SUMIFS('[2]NGP%'!$D:$D,'[2]NGP%'!$A:$A,V1311,'[2]NGP%'!$B:$B,AA1311)))</f>
        <v>2194.8000000000002</v>
      </c>
      <c r="X1311" s="37">
        <f>IF(OR(V1311="non comm",V1311="nil",J1311=0),0,IF(V1311="SBM 2.1 IIPS",J1311*VLOOKUP(N1311,'[2]NGP%'!$C:$E,3,FALSE),J1311*SUMIFS('[2]NGP%'!$E:$E,'[2]NGP%'!$A:$A,V1311,'[2]NGP%'!$B:$B,AA1311)))</f>
        <v>2194.8000000000002</v>
      </c>
      <c r="Y1311" s="32"/>
      <c r="Z1311" s="54" t="str">
        <f>IF(MID(H1311,1,4)="Item","Nil",IF(G1311="contract_cover",VLOOKUP(I1311,'svc type'!C:D,2,FALSE),VLOOKUP(G1311,'svc type'!A:D,4,FALSE)))</f>
        <v>IIPS</v>
      </c>
      <c r="AA1311" s="4" t="str">
        <f>IF(B1311="","",VLOOKUP(B1311,Sector!C:D,2,FALSE))</f>
        <v>PUB</v>
      </c>
      <c r="AB1311" s="4" t="str">
        <f t="shared" si="41"/>
        <v>ong.yilin</v>
      </c>
      <c r="AC1311" s="4"/>
      <c r="AD1311" s="4"/>
      <c r="AE1311" s="4"/>
      <c r="AF1311" s="4"/>
      <c r="AG1311" s="4"/>
    </row>
    <row r="1312" spans="1:33" x14ac:dyDescent="0.25">
      <c r="A1312" s="57">
        <v>42261.68451053241</v>
      </c>
      <c r="B1312" s="32" t="s">
        <v>44</v>
      </c>
      <c r="C1312" s="32" t="s">
        <v>6271</v>
      </c>
      <c r="D1312" s="32" t="s">
        <v>4173</v>
      </c>
      <c r="E1312" s="32" t="s">
        <v>7412</v>
      </c>
      <c r="F1312" s="32" t="s">
        <v>7413</v>
      </c>
      <c r="G1312" s="32" t="s">
        <v>39</v>
      </c>
      <c r="H1312" s="32" t="s">
        <v>40</v>
      </c>
      <c r="I1312" s="32" t="s">
        <v>2050</v>
      </c>
      <c r="J1312" s="35">
        <v>0</v>
      </c>
      <c r="K1312" s="35">
        <v>0</v>
      </c>
      <c r="L1312" s="35">
        <v>0</v>
      </c>
      <c r="M1312" s="35">
        <v>0</v>
      </c>
      <c r="N1312" s="32" t="s">
        <v>17</v>
      </c>
      <c r="O1312" s="32" t="s">
        <v>41</v>
      </c>
      <c r="P1312" s="32">
        <v>2.5</v>
      </c>
      <c r="Q1312" s="32" t="s">
        <v>7414</v>
      </c>
      <c r="R1312" s="39">
        <f t="shared" si="40"/>
        <v>1509</v>
      </c>
      <c r="S1312" s="5" t="s">
        <v>51</v>
      </c>
      <c r="T1312" s="5" t="s">
        <v>64</v>
      </c>
      <c r="U1312" s="2"/>
      <c r="V1312" s="2" t="str">
        <f>IF($J1312+$L1312=0,"nil",IF(OR($B1312="TCU-WS",$B1312=""),"non comm",IF(OR($G1312="contract_cover",$H1312="fixed price"),VLOOKUP($I1312,'[1]mapping 2015'!$A:$B,2,FALSE),VLOOKUP($G1312,'[1]mapping 2015'!$A:$B,2,FALSE))))</f>
        <v>nil</v>
      </c>
      <c r="W1312" s="37">
        <f>IF(OR(V1312="non comm",V1312="nil",J1312=0),0,IF(V1312="SBM 2.1 IIPS",J1312*VLOOKUP(N1312,'[2]NGP%'!$C:$D,2,FALSE),J1312*SUMIFS('[2]NGP%'!$D:$D,'[2]NGP%'!$A:$A,V1312,'[2]NGP%'!$B:$B,AA1312)))</f>
        <v>0</v>
      </c>
      <c r="X1312" s="37">
        <f>IF(OR(V1312="non comm",V1312="nil",J1312=0),0,IF(V1312="SBM 2.1 IIPS",J1312*VLOOKUP(N1312,'[2]NGP%'!$C:$E,3,FALSE),J1312*SUMIFS('[2]NGP%'!$E:$E,'[2]NGP%'!$A:$A,V1312,'[2]NGP%'!$B:$B,AA1312)))</f>
        <v>0</v>
      </c>
      <c r="Y1312" s="32"/>
      <c r="Z1312" s="54" t="str">
        <f>IF(MID(H1312,1,4)="Item","Nil",IF(G1312="contract_cover",VLOOKUP(I1312,'svc type'!C:D,2,FALSE),VLOOKUP(G1312,'svc type'!A:D,4,FALSE)))</f>
        <v>IIPS</v>
      </c>
      <c r="AA1312" s="4" t="str">
        <f>IF(B1312="","",VLOOKUP(B1312,Sector!C:D,2,FALSE))</f>
        <v>PUB</v>
      </c>
      <c r="AB1312" s="4" t="str">
        <f t="shared" si="41"/>
        <v>ong.yilin</v>
      </c>
      <c r="AC1312" s="4"/>
      <c r="AD1312" s="4"/>
      <c r="AE1312" s="4"/>
      <c r="AF1312" s="4"/>
      <c r="AG1312" s="4"/>
    </row>
    <row r="1313" spans="1:33" x14ac:dyDescent="0.25">
      <c r="A1313" s="57">
        <v>42261.68451053241</v>
      </c>
      <c r="B1313" s="32" t="s">
        <v>44</v>
      </c>
      <c r="C1313" s="32" t="s">
        <v>6271</v>
      </c>
      <c r="D1313" s="32" t="s">
        <v>4173</v>
      </c>
      <c r="E1313" s="32" t="s">
        <v>7412</v>
      </c>
      <c r="F1313" s="32" t="s">
        <v>7413</v>
      </c>
      <c r="G1313" s="32" t="s">
        <v>39</v>
      </c>
      <c r="H1313" s="32" t="s">
        <v>40</v>
      </c>
      <c r="I1313" s="32" t="s">
        <v>2050</v>
      </c>
      <c r="J1313" s="35">
        <v>0</v>
      </c>
      <c r="K1313" s="35">
        <v>0</v>
      </c>
      <c r="L1313" s="35">
        <v>0</v>
      </c>
      <c r="M1313" s="35">
        <v>0</v>
      </c>
      <c r="N1313" s="32" t="s">
        <v>17</v>
      </c>
      <c r="O1313" s="32" t="s">
        <v>41</v>
      </c>
      <c r="P1313" s="32">
        <v>2.5</v>
      </c>
      <c r="Q1313" s="32" t="s">
        <v>7414</v>
      </c>
      <c r="R1313" s="39">
        <f t="shared" si="40"/>
        <v>1509</v>
      </c>
      <c r="S1313" s="5" t="s">
        <v>51</v>
      </c>
      <c r="T1313" s="5" t="s">
        <v>64</v>
      </c>
      <c r="U1313" s="2"/>
      <c r="V1313" s="2" t="str">
        <f>IF($J1313+$L1313=0,"nil",IF(OR($B1313="TCU-WS",$B1313=""),"non comm",IF(OR($G1313="contract_cover",$H1313="fixed price"),VLOOKUP($I1313,'[1]mapping 2015'!$A:$B,2,FALSE),VLOOKUP($G1313,'[1]mapping 2015'!$A:$B,2,FALSE))))</f>
        <v>nil</v>
      </c>
      <c r="W1313" s="37">
        <f>IF(OR(V1313="non comm",V1313="nil",J1313=0),0,IF(V1313="SBM 2.1 IIPS",J1313*VLOOKUP(N1313,'[2]NGP%'!$C:$D,2,FALSE),J1313*SUMIFS('[2]NGP%'!$D:$D,'[2]NGP%'!$A:$A,V1313,'[2]NGP%'!$B:$B,AA1313)))</f>
        <v>0</v>
      </c>
      <c r="X1313" s="37">
        <f>IF(OR(V1313="non comm",V1313="nil",J1313=0),0,IF(V1313="SBM 2.1 IIPS",J1313*VLOOKUP(N1313,'[2]NGP%'!$C:$E,3,FALSE),J1313*SUMIFS('[2]NGP%'!$E:$E,'[2]NGP%'!$A:$A,V1313,'[2]NGP%'!$B:$B,AA1313)))</f>
        <v>0</v>
      </c>
      <c r="Y1313" s="32"/>
      <c r="Z1313" s="54" t="str">
        <f>IF(MID(H1313,1,4)="Item","Nil",IF(G1313="contract_cover",VLOOKUP(I1313,'svc type'!C:D,2,FALSE),VLOOKUP(G1313,'svc type'!A:D,4,FALSE)))</f>
        <v>IIPS</v>
      </c>
      <c r="AA1313" s="4" t="str">
        <f>IF(B1313="","",VLOOKUP(B1313,Sector!C:D,2,FALSE))</f>
        <v>PUB</v>
      </c>
      <c r="AB1313" s="4" t="str">
        <f t="shared" si="41"/>
        <v>ong.yilin</v>
      </c>
      <c r="AC1313" s="4"/>
      <c r="AD1313" s="4"/>
      <c r="AE1313" s="4"/>
      <c r="AF1313" s="4"/>
      <c r="AG1313" s="4"/>
    </row>
    <row r="1314" spans="1:33" x14ac:dyDescent="0.25">
      <c r="A1314" s="57">
        <v>42261.68451053241</v>
      </c>
      <c r="B1314" s="32" t="s">
        <v>44</v>
      </c>
      <c r="C1314" s="32" t="s">
        <v>6271</v>
      </c>
      <c r="D1314" s="32" t="s">
        <v>4173</v>
      </c>
      <c r="E1314" s="32" t="s">
        <v>7412</v>
      </c>
      <c r="F1314" s="32" t="s">
        <v>7413</v>
      </c>
      <c r="G1314" s="32" t="s">
        <v>29</v>
      </c>
      <c r="H1314" s="32" t="s">
        <v>30</v>
      </c>
      <c r="I1314" s="32" t="s">
        <v>2050</v>
      </c>
      <c r="J1314" s="35">
        <v>0</v>
      </c>
      <c r="K1314" s="35">
        <v>0</v>
      </c>
      <c r="L1314" s="35">
        <v>0</v>
      </c>
      <c r="M1314" s="35">
        <v>8.1199999999999992</v>
      </c>
      <c r="N1314" s="32" t="s">
        <v>17</v>
      </c>
      <c r="O1314" s="32" t="s">
        <v>41</v>
      </c>
      <c r="P1314" s="32">
        <v>1</v>
      </c>
      <c r="Q1314" s="32" t="s">
        <v>7414</v>
      </c>
      <c r="R1314" s="39">
        <f t="shared" si="40"/>
        <v>1509</v>
      </c>
      <c r="S1314" s="5" t="s">
        <v>51</v>
      </c>
      <c r="T1314" s="5" t="s">
        <v>64</v>
      </c>
      <c r="U1314" s="2"/>
      <c r="V1314" s="2" t="str">
        <f>IF($J1314+$L1314=0,"nil",IF(OR($B1314="TCU-WS",$B1314=""),"non comm",IF(OR($G1314="contract_cover",$H1314="fixed price"),VLOOKUP($I1314,'[1]mapping 2015'!$A:$B,2,FALSE),VLOOKUP($G1314,'[1]mapping 2015'!$A:$B,2,FALSE))))</f>
        <v>nil</v>
      </c>
      <c r="W1314" s="37">
        <f>IF(OR(V1314="non comm",V1314="nil",J1314=0),0,IF(V1314="SBM 2.1 IIPS",J1314*VLOOKUP(N1314,'[2]NGP%'!$C:$D,2,FALSE),J1314*SUMIFS('[2]NGP%'!$D:$D,'[2]NGP%'!$A:$A,V1314,'[2]NGP%'!$B:$B,AA1314)))</f>
        <v>0</v>
      </c>
      <c r="X1314" s="37">
        <f>IF(OR(V1314="non comm",V1314="nil",J1314=0),0,IF(V1314="SBM 2.1 IIPS",J1314*VLOOKUP(N1314,'[2]NGP%'!$C:$E,3,FALSE),J1314*SUMIFS('[2]NGP%'!$E:$E,'[2]NGP%'!$A:$A,V1314,'[2]NGP%'!$B:$B,AA1314)))</f>
        <v>0</v>
      </c>
      <c r="Y1314" s="32"/>
      <c r="Z1314" s="54" t="str">
        <f>IF(MID(H1314,1,4)="Item","Nil",IF(G1314="contract_cover",VLOOKUP(I1314,'svc type'!C:D,2,FALSE),VLOOKUP(G1314,'svc type'!A:D,4,FALSE)))</f>
        <v>Exp</v>
      </c>
      <c r="AA1314" s="4" t="str">
        <f>IF(B1314="","",VLOOKUP(B1314,Sector!C:D,2,FALSE))</f>
        <v>PUB</v>
      </c>
      <c r="AB1314" s="4" t="str">
        <f t="shared" si="41"/>
        <v>ong.yilin</v>
      </c>
      <c r="AC1314" s="4"/>
      <c r="AD1314" s="4"/>
      <c r="AE1314" s="4"/>
      <c r="AF1314" s="4"/>
      <c r="AG1314" s="4"/>
    </row>
    <row r="1315" spans="1:33" x14ac:dyDescent="0.25">
      <c r="A1315" s="57">
        <v>42261.68451053241</v>
      </c>
      <c r="B1315" s="32" t="s">
        <v>44</v>
      </c>
      <c r="C1315" s="32" t="s">
        <v>6271</v>
      </c>
      <c r="D1315" s="32" t="s">
        <v>4173</v>
      </c>
      <c r="E1315" s="32" t="s">
        <v>7412</v>
      </c>
      <c r="F1315" s="32" t="s">
        <v>7413</v>
      </c>
      <c r="G1315" s="32" t="s">
        <v>35</v>
      </c>
      <c r="H1315" s="32" t="s">
        <v>38</v>
      </c>
      <c r="I1315" s="32" t="s">
        <v>2050</v>
      </c>
      <c r="J1315" s="35">
        <v>0</v>
      </c>
      <c r="K1315" s="35">
        <v>0</v>
      </c>
      <c r="L1315" s="35">
        <v>0</v>
      </c>
      <c r="M1315" s="35">
        <v>13.86</v>
      </c>
      <c r="N1315" s="32" t="s">
        <v>17</v>
      </c>
      <c r="O1315" s="32" t="s">
        <v>41</v>
      </c>
      <c r="P1315" s="32">
        <v>1</v>
      </c>
      <c r="Q1315" s="32" t="s">
        <v>7414</v>
      </c>
      <c r="R1315" s="39">
        <f t="shared" si="40"/>
        <v>1509</v>
      </c>
      <c r="S1315" s="5" t="s">
        <v>51</v>
      </c>
      <c r="T1315" s="5" t="s">
        <v>64</v>
      </c>
      <c r="U1315" s="2"/>
      <c r="V1315" s="2" t="str">
        <f>IF($J1315+$L1315=0,"nil",IF(OR($B1315="TCU-WS",$B1315=""),"non comm",IF(OR($G1315="contract_cover",$H1315="fixed price"),VLOOKUP($I1315,'[1]mapping 2015'!$A:$B,2,FALSE),VLOOKUP($G1315,'[1]mapping 2015'!$A:$B,2,FALSE))))</f>
        <v>nil</v>
      </c>
      <c r="W1315" s="37">
        <f>IF(OR(V1315="non comm",V1315="nil",J1315=0),0,IF(V1315="SBM 2.1 IIPS",J1315*VLOOKUP(N1315,'[2]NGP%'!$C:$D,2,FALSE),J1315*SUMIFS('[2]NGP%'!$D:$D,'[2]NGP%'!$A:$A,V1315,'[2]NGP%'!$B:$B,AA1315)))</f>
        <v>0</v>
      </c>
      <c r="X1315" s="37">
        <f>IF(OR(V1315="non comm",V1315="nil",J1315=0),0,IF(V1315="SBM 2.1 IIPS",J1315*VLOOKUP(N1315,'[2]NGP%'!$C:$E,3,FALSE),J1315*SUMIFS('[2]NGP%'!$E:$E,'[2]NGP%'!$A:$A,V1315,'[2]NGP%'!$B:$B,AA1315)))</f>
        <v>0</v>
      </c>
      <c r="Y1315" s="32"/>
      <c r="Z1315" s="54" t="str">
        <f>IF(MID(H1315,1,4)="Item","Nil",IF(G1315="contract_cover",VLOOKUP(I1315,'svc type'!C:D,2,FALSE),VLOOKUP(G1315,'svc type'!A:D,4,FALSE)))</f>
        <v>Exp</v>
      </c>
      <c r="AA1315" s="4" t="str">
        <f>IF(B1315="","",VLOOKUP(B1315,Sector!C:D,2,FALSE))</f>
        <v>PUB</v>
      </c>
      <c r="AB1315" s="4" t="str">
        <f t="shared" si="41"/>
        <v>ong.yilin</v>
      </c>
      <c r="AC1315" s="4"/>
      <c r="AD1315" s="4"/>
      <c r="AE1315" s="4"/>
      <c r="AF1315" s="4"/>
      <c r="AG1315" s="4"/>
    </row>
    <row r="1316" spans="1:33" x14ac:dyDescent="0.25">
      <c r="A1316" s="57">
        <v>42261.689292048613</v>
      </c>
      <c r="B1316" s="32"/>
      <c r="C1316" s="32" t="s">
        <v>345</v>
      </c>
      <c r="D1316" s="32" t="s">
        <v>334</v>
      </c>
      <c r="E1316" s="32" t="s">
        <v>7415</v>
      </c>
      <c r="F1316" s="32" t="s">
        <v>7416</v>
      </c>
      <c r="G1316" s="32" t="s">
        <v>58</v>
      </c>
      <c r="H1316" s="32" t="s">
        <v>59</v>
      </c>
      <c r="I1316" s="32" t="s">
        <v>2006</v>
      </c>
      <c r="J1316" s="35">
        <v>0</v>
      </c>
      <c r="K1316" s="35">
        <v>0</v>
      </c>
      <c r="L1316" s="35">
        <v>0</v>
      </c>
      <c r="M1316" s="35">
        <v>0</v>
      </c>
      <c r="N1316" s="32" t="s">
        <v>19</v>
      </c>
      <c r="O1316" s="32" t="s">
        <v>322</v>
      </c>
      <c r="P1316" s="32">
        <v>0</v>
      </c>
      <c r="Q1316" s="32"/>
      <c r="R1316" s="39">
        <f t="shared" si="40"/>
        <v>1509</v>
      </c>
      <c r="S1316" s="5" t="s">
        <v>51</v>
      </c>
      <c r="T1316" s="5" t="s">
        <v>64</v>
      </c>
      <c r="U1316" s="2"/>
      <c r="V1316" s="2" t="str">
        <f>IF($J1316+$L1316=0,"nil",IF(OR($B1316="TCU-WS",$B1316=""),"non comm",IF(OR($G1316="contract_cover",$H1316="fixed price"),VLOOKUP($I1316,'[1]mapping 2015'!$A:$B,2,FALSE),VLOOKUP($G1316,'[1]mapping 2015'!$A:$B,2,FALSE))))</f>
        <v>nil</v>
      </c>
      <c r="W1316" s="37">
        <f>IF(OR(V1316="non comm",V1316="nil",J1316=0),0,IF(V1316="SBM 2.1 IIPS",J1316*VLOOKUP(N1316,'[2]NGP%'!$C:$D,2,FALSE),J1316*SUMIFS('[2]NGP%'!$D:$D,'[2]NGP%'!$A:$A,V1316,'[2]NGP%'!$B:$B,AA1316)))</f>
        <v>0</v>
      </c>
      <c r="X1316" s="37">
        <f>IF(OR(V1316="non comm",V1316="nil",J1316=0),0,IF(V1316="SBM 2.1 IIPS",J1316*VLOOKUP(N1316,'[2]NGP%'!$C:$E,3,FALSE),J1316*SUMIFS('[2]NGP%'!$E:$E,'[2]NGP%'!$A:$A,V1316,'[2]NGP%'!$B:$B,AA1316)))</f>
        <v>0</v>
      </c>
      <c r="Y1316" s="32"/>
      <c r="Z1316" s="54" t="str">
        <f>IF(MID(H1316,1,4)="Item","Nil",IF(G1316="contract_cover",VLOOKUP(I1316,'svc type'!C:D,2,FALSE),VLOOKUP(G1316,'svc type'!A:D,4,FALSE)))</f>
        <v>SVC</v>
      </c>
      <c r="AA1316" s="4" t="str">
        <f>IF(B1316="","",VLOOKUP(B1316,Sector!C:D,2,FALSE))</f>
        <v/>
      </c>
      <c r="AB1316" s="4">
        <f t="shared" si="41"/>
        <v>0</v>
      </c>
      <c r="AC1316" s="4"/>
      <c r="AD1316" s="4"/>
      <c r="AE1316" s="4"/>
      <c r="AF1316" s="4"/>
      <c r="AG1316" s="4"/>
    </row>
    <row r="1317" spans="1:33" x14ac:dyDescent="0.25">
      <c r="A1317" s="57">
        <v>42261.691763738425</v>
      </c>
      <c r="B1317" s="32"/>
      <c r="C1317" s="32" t="s">
        <v>345</v>
      </c>
      <c r="D1317" s="32" t="s">
        <v>334</v>
      </c>
      <c r="E1317" s="32" t="s">
        <v>7417</v>
      </c>
      <c r="F1317" s="32" t="s">
        <v>7418</v>
      </c>
      <c r="G1317" s="32" t="s">
        <v>58</v>
      </c>
      <c r="H1317" s="32" t="s">
        <v>59</v>
      </c>
      <c r="I1317" s="32" t="s">
        <v>2006</v>
      </c>
      <c r="J1317" s="35">
        <v>0</v>
      </c>
      <c r="K1317" s="35">
        <v>0</v>
      </c>
      <c r="L1317" s="35">
        <v>0</v>
      </c>
      <c r="M1317" s="35">
        <v>0</v>
      </c>
      <c r="N1317" s="32" t="s">
        <v>19</v>
      </c>
      <c r="O1317" s="32" t="s">
        <v>322</v>
      </c>
      <c r="P1317" s="32">
        <v>0</v>
      </c>
      <c r="Q1317" s="32"/>
      <c r="R1317" s="39">
        <f t="shared" si="40"/>
        <v>1509</v>
      </c>
      <c r="S1317" s="5" t="s">
        <v>51</v>
      </c>
      <c r="T1317" s="5" t="s">
        <v>64</v>
      </c>
      <c r="U1317" s="2"/>
      <c r="V1317" s="2" t="str">
        <f>IF($J1317+$L1317=0,"nil",IF(OR($B1317="TCU-WS",$B1317=""),"non comm",IF(OR($G1317="contract_cover",$H1317="fixed price"),VLOOKUP($I1317,'[1]mapping 2015'!$A:$B,2,FALSE),VLOOKUP($G1317,'[1]mapping 2015'!$A:$B,2,FALSE))))</f>
        <v>nil</v>
      </c>
      <c r="W1317" s="37">
        <f>IF(OR(V1317="non comm",V1317="nil",J1317=0),0,IF(V1317="SBM 2.1 IIPS",J1317*VLOOKUP(N1317,'[2]NGP%'!$C:$D,2,FALSE),J1317*SUMIFS('[2]NGP%'!$D:$D,'[2]NGP%'!$A:$A,V1317,'[2]NGP%'!$B:$B,AA1317)))</f>
        <v>0</v>
      </c>
      <c r="X1317" s="37">
        <f>IF(OR(V1317="non comm",V1317="nil",J1317=0),0,IF(V1317="SBM 2.1 IIPS",J1317*VLOOKUP(N1317,'[2]NGP%'!$C:$E,3,FALSE),J1317*SUMIFS('[2]NGP%'!$E:$E,'[2]NGP%'!$A:$A,V1317,'[2]NGP%'!$B:$B,AA1317)))</f>
        <v>0</v>
      </c>
      <c r="Y1317" s="32"/>
      <c r="Z1317" s="54" t="str">
        <f>IF(MID(H1317,1,4)="Item","Nil",IF(G1317="contract_cover",VLOOKUP(I1317,'svc type'!C:D,2,FALSE),VLOOKUP(G1317,'svc type'!A:D,4,FALSE)))</f>
        <v>SVC</v>
      </c>
      <c r="AA1317" s="4" t="str">
        <f>IF(B1317="","",VLOOKUP(B1317,Sector!C:D,2,FALSE))</f>
        <v/>
      </c>
      <c r="AB1317" s="4">
        <f t="shared" si="41"/>
        <v>0</v>
      </c>
      <c r="AC1317" s="4"/>
      <c r="AD1317" s="4"/>
      <c r="AE1317" s="4"/>
      <c r="AF1317" s="4"/>
      <c r="AG1317" s="4"/>
    </row>
    <row r="1318" spans="1:33" x14ac:dyDescent="0.25">
      <c r="A1318" s="57">
        <v>42261.700157638887</v>
      </c>
      <c r="B1318" s="32" t="s">
        <v>36</v>
      </c>
      <c r="C1318" s="32" t="s">
        <v>7419</v>
      </c>
      <c r="D1318" s="32" t="s">
        <v>7420</v>
      </c>
      <c r="E1318" s="32" t="s">
        <v>7421</v>
      </c>
      <c r="F1318" s="32" t="s">
        <v>7422</v>
      </c>
      <c r="G1318" s="32" t="s">
        <v>527</v>
      </c>
      <c r="H1318" s="32" t="s">
        <v>526</v>
      </c>
      <c r="I1318" s="32" t="s">
        <v>4744</v>
      </c>
      <c r="J1318" s="35">
        <v>5200</v>
      </c>
      <c r="K1318" s="35">
        <v>0</v>
      </c>
      <c r="L1318" s="35">
        <v>0</v>
      </c>
      <c r="M1318" s="35">
        <v>0</v>
      </c>
      <c r="N1318" s="32" t="s">
        <v>17</v>
      </c>
      <c r="O1318" s="32" t="s">
        <v>41</v>
      </c>
      <c r="P1318" s="32">
        <v>1</v>
      </c>
      <c r="Q1318" s="32" t="s">
        <v>7423</v>
      </c>
      <c r="R1318" s="39">
        <f t="shared" si="40"/>
        <v>1509</v>
      </c>
      <c r="S1318" s="5" t="s">
        <v>51</v>
      </c>
      <c r="T1318" s="5" t="s">
        <v>64</v>
      </c>
      <c r="U1318" s="2"/>
      <c r="V1318" s="2" t="str">
        <f>IF($J1318+$L1318=0,"nil",IF(OR($B1318="TCU-WS",$B1318=""),"non comm",IF(OR($G1318="contract_cover",$H1318="fixed price"),VLOOKUP($I1318,'[1]mapping 2015'!$A:$B,2,FALSE),VLOOKUP($G1318,'[1]mapping 2015'!$A:$B,2,FALSE))))</f>
        <v>SBM 2.1 IIPS</v>
      </c>
      <c r="W1318" s="37">
        <f>IF(OR(V1318="non comm",V1318="nil",J1318=0),0,IF(V1318="SBM 2.1 IIPS",J1318*VLOOKUP(N1318,'[2]NGP%'!$C:$D,2,FALSE),J1318*SUMIFS('[2]NGP%'!$D:$D,'[2]NGP%'!$A:$A,V1318,'[2]NGP%'!$B:$B,AA1318)))</f>
        <v>1612</v>
      </c>
      <c r="X1318" s="37">
        <f>IF(OR(V1318="non comm",V1318="nil",J1318=0),0,IF(V1318="SBM 2.1 IIPS",J1318*VLOOKUP(N1318,'[2]NGP%'!$C:$E,3,FALSE),J1318*SUMIFS('[2]NGP%'!$E:$E,'[2]NGP%'!$A:$A,V1318,'[2]NGP%'!$B:$B,AA1318)))</f>
        <v>1612</v>
      </c>
      <c r="Y1318" s="32"/>
      <c r="Z1318" s="54" t="str">
        <f>IF(MID(H1318,1,4)="Item","Nil",IF(G1318="contract_cover",VLOOKUP(I1318,'svc type'!C:D,2,FALSE),VLOOKUP(G1318,'svc type'!A:D,4,FALSE)))</f>
        <v>IIPS</v>
      </c>
      <c r="AA1318" s="4" t="str">
        <f>IF(B1318="","",VLOOKUP(B1318,Sector!C:D,2,FALSE))</f>
        <v>STC</v>
      </c>
      <c r="AB1318" s="4" t="str">
        <f t="shared" si="41"/>
        <v>sorphia.chua</v>
      </c>
      <c r="AC1318" s="4"/>
      <c r="AD1318" s="4"/>
      <c r="AE1318" s="4"/>
      <c r="AF1318" s="4"/>
      <c r="AG1318" s="4"/>
    </row>
    <row r="1319" spans="1:33" x14ac:dyDescent="0.25">
      <c r="A1319" s="57">
        <v>42261.740109143517</v>
      </c>
      <c r="B1319" s="32"/>
      <c r="C1319" s="32" t="s">
        <v>375</v>
      </c>
      <c r="D1319" s="32" t="s">
        <v>334</v>
      </c>
      <c r="E1319" s="32" t="s">
        <v>7424</v>
      </c>
      <c r="F1319" s="32" t="s">
        <v>7425</v>
      </c>
      <c r="G1319" s="32" t="s">
        <v>58</v>
      </c>
      <c r="H1319" s="32" t="s">
        <v>59</v>
      </c>
      <c r="I1319" s="32" t="s">
        <v>2006</v>
      </c>
      <c r="J1319" s="35">
        <v>0</v>
      </c>
      <c r="K1319" s="35">
        <v>0</v>
      </c>
      <c r="L1319" s="35">
        <v>0</v>
      </c>
      <c r="M1319" s="35">
        <v>0</v>
      </c>
      <c r="N1319" s="32" t="s">
        <v>19</v>
      </c>
      <c r="O1319" s="32" t="s">
        <v>322</v>
      </c>
      <c r="P1319" s="32">
        <v>0</v>
      </c>
      <c r="Q1319" s="32"/>
      <c r="R1319" s="39">
        <f t="shared" si="40"/>
        <v>1509</v>
      </c>
      <c r="S1319" s="5" t="s">
        <v>51</v>
      </c>
      <c r="T1319" s="5" t="s">
        <v>64</v>
      </c>
      <c r="U1319" s="2"/>
      <c r="V1319" s="2" t="str">
        <f>IF($J1319+$L1319=0,"nil",IF(OR($B1319="TCU-WS",$B1319=""),"non comm",IF(OR($G1319="contract_cover",$H1319="fixed price"),VLOOKUP($I1319,'[1]mapping 2015'!$A:$B,2,FALSE),VLOOKUP($G1319,'[1]mapping 2015'!$A:$B,2,FALSE))))</f>
        <v>nil</v>
      </c>
      <c r="W1319" s="37">
        <f>IF(OR(V1319="non comm",V1319="nil",J1319=0),0,IF(V1319="SBM 2.1 IIPS",J1319*VLOOKUP(N1319,'[2]NGP%'!$C:$D,2,FALSE),J1319*SUMIFS('[2]NGP%'!$D:$D,'[2]NGP%'!$A:$A,V1319,'[2]NGP%'!$B:$B,AA1319)))</f>
        <v>0</v>
      </c>
      <c r="X1319" s="37">
        <f>IF(OR(V1319="non comm",V1319="nil",J1319=0),0,IF(V1319="SBM 2.1 IIPS",J1319*VLOOKUP(N1319,'[2]NGP%'!$C:$E,3,FALSE),J1319*SUMIFS('[2]NGP%'!$E:$E,'[2]NGP%'!$A:$A,V1319,'[2]NGP%'!$B:$B,AA1319)))</f>
        <v>0</v>
      </c>
      <c r="Y1319" s="32"/>
      <c r="Z1319" s="54" t="str">
        <f>IF(MID(H1319,1,4)="Item","Nil",IF(G1319="contract_cover",VLOOKUP(I1319,'svc type'!C:D,2,FALSE),VLOOKUP(G1319,'svc type'!A:D,4,FALSE)))</f>
        <v>SVC</v>
      </c>
      <c r="AA1319" s="4" t="str">
        <f>IF(B1319="","",VLOOKUP(B1319,Sector!C:D,2,FALSE))</f>
        <v/>
      </c>
      <c r="AB1319" s="4">
        <f t="shared" si="41"/>
        <v>0</v>
      </c>
      <c r="AC1319" s="4"/>
      <c r="AD1319" s="4"/>
      <c r="AE1319" s="4"/>
      <c r="AF1319" s="4"/>
      <c r="AG1319" s="4"/>
    </row>
    <row r="1320" spans="1:33" x14ac:dyDescent="0.25">
      <c r="A1320" s="57">
        <v>42261.744620451391</v>
      </c>
      <c r="B1320" s="32"/>
      <c r="C1320" s="32" t="s">
        <v>2475</v>
      </c>
      <c r="D1320" s="32" t="s">
        <v>334</v>
      </c>
      <c r="E1320" s="32" t="s">
        <v>7426</v>
      </c>
      <c r="F1320" s="32" t="s">
        <v>7427</v>
      </c>
      <c r="G1320" s="32" t="s">
        <v>58</v>
      </c>
      <c r="H1320" s="32" t="s">
        <v>59</v>
      </c>
      <c r="I1320" s="32" t="s">
        <v>2006</v>
      </c>
      <c r="J1320" s="35">
        <v>0</v>
      </c>
      <c r="K1320" s="35">
        <v>0</v>
      </c>
      <c r="L1320" s="35">
        <v>0</v>
      </c>
      <c r="M1320" s="35">
        <v>0</v>
      </c>
      <c r="N1320" s="32" t="s">
        <v>19</v>
      </c>
      <c r="O1320" s="32" t="s">
        <v>322</v>
      </c>
      <c r="P1320" s="32">
        <v>0</v>
      </c>
      <c r="Q1320" s="32"/>
      <c r="R1320" s="39">
        <f t="shared" si="40"/>
        <v>1509</v>
      </c>
      <c r="S1320" s="5" t="s">
        <v>51</v>
      </c>
      <c r="T1320" s="5" t="s">
        <v>64</v>
      </c>
      <c r="U1320" s="2"/>
      <c r="V1320" s="2" t="str">
        <f>IF($J1320+$L1320=0,"nil",IF(OR($B1320="TCU-WS",$B1320=""),"non comm",IF(OR($G1320="contract_cover",$H1320="fixed price"),VLOOKUP($I1320,'[1]mapping 2015'!$A:$B,2,FALSE),VLOOKUP($G1320,'[1]mapping 2015'!$A:$B,2,FALSE))))</f>
        <v>nil</v>
      </c>
      <c r="W1320" s="37">
        <f>IF(OR(V1320="non comm",V1320="nil",J1320=0),0,IF(V1320="SBM 2.1 IIPS",J1320*VLOOKUP(N1320,'[2]NGP%'!$C:$D,2,FALSE),J1320*SUMIFS('[2]NGP%'!$D:$D,'[2]NGP%'!$A:$A,V1320,'[2]NGP%'!$B:$B,AA1320)))</f>
        <v>0</v>
      </c>
      <c r="X1320" s="37">
        <f>IF(OR(V1320="non comm",V1320="nil",J1320=0),0,IF(V1320="SBM 2.1 IIPS",J1320*VLOOKUP(N1320,'[2]NGP%'!$C:$E,3,FALSE),J1320*SUMIFS('[2]NGP%'!$E:$E,'[2]NGP%'!$A:$A,V1320,'[2]NGP%'!$B:$B,AA1320)))</f>
        <v>0</v>
      </c>
      <c r="Y1320" s="32"/>
      <c r="Z1320" s="54" t="str">
        <f>IF(MID(H1320,1,4)="Item","Nil",IF(G1320="contract_cover",VLOOKUP(I1320,'svc type'!C:D,2,FALSE),VLOOKUP(G1320,'svc type'!A:D,4,FALSE)))</f>
        <v>SVC</v>
      </c>
      <c r="AA1320" s="4" t="str">
        <f>IF(B1320="","",VLOOKUP(B1320,Sector!C:D,2,FALSE))</f>
        <v/>
      </c>
      <c r="AB1320" s="4">
        <f t="shared" si="41"/>
        <v>0</v>
      </c>
      <c r="AC1320" s="4"/>
      <c r="AD1320" s="4"/>
      <c r="AE1320" s="4"/>
      <c r="AF1320" s="4"/>
      <c r="AG1320" s="4"/>
    </row>
    <row r="1321" spans="1:33" x14ac:dyDescent="0.25">
      <c r="A1321" s="57">
        <v>42261.74759540509</v>
      </c>
      <c r="B1321" s="32"/>
      <c r="C1321" s="32" t="s">
        <v>4989</v>
      </c>
      <c r="D1321" s="32" t="s">
        <v>334</v>
      </c>
      <c r="E1321" s="32" t="s">
        <v>7428</v>
      </c>
      <c r="F1321" s="32" t="s">
        <v>7429</v>
      </c>
      <c r="G1321" s="32" t="s">
        <v>58</v>
      </c>
      <c r="H1321" s="32" t="s">
        <v>59</v>
      </c>
      <c r="I1321" s="32" t="s">
        <v>2006</v>
      </c>
      <c r="J1321" s="35">
        <v>0</v>
      </c>
      <c r="K1321" s="35">
        <v>0</v>
      </c>
      <c r="L1321" s="35">
        <v>0</v>
      </c>
      <c r="M1321" s="35">
        <v>0</v>
      </c>
      <c r="N1321" s="32" t="s">
        <v>19</v>
      </c>
      <c r="O1321" s="32" t="s">
        <v>322</v>
      </c>
      <c r="P1321" s="32">
        <v>0</v>
      </c>
      <c r="Q1321" s="32"/>
      <c r="R1321" s="39">
        <f t="shared" si="40"/>
        <v>1509</v>
      </c>
      <c r="S1321" s="5" t="s">
        <v>51</v>
      </c>
      <c r="T1321" s="5" t="s">
        <v>64</v>
      </c>
      <c r="U1321" s="2"/>
      <c r="V1321" s="2" t="str">
        <f>IF($J1321+$L1321=0,"nil",IF(OR($B1321="TCU-WS",$B1321=""),"non comm",IF(OR($G1321="contract_cover",$H1321="fixed price"),VLOOKUP($I1321,'[1]mapping 2015'!$A:$B,2,FALSE),VLOOKUP($G1321,'[1]mapping 2015'!$A:$B,2,FALSE))))</f>
        <v>nil</v>
      </c>
      <c r="W1321" s="37">
        <f>IF(OR(V1321="non comm",V1321="nil",J1321=0),0,IF(V1321="SBM 2.1 IIPS",J1321*VLOOKUP(N1321,'[2]NGP%'!$C:$D,2,FALSE),J1321*SUMIFS('[2]NGP%'!$D:$D,'[2]NGP%'!$A:$A,V1321,'[2]NGP%'!$B:$B,AA1321)))</f>
        <v>0</v>
      </c>
      <c r="X1321" s="37">
        <f>IF(OR(V1321="non comm",V1321="nil",J1321=0),0,IF(V1321="SBM 2.1 IIPS",J1321*VLOOKUP(N1321,'[2]NGP%'!$C:$E,3,FALSE),J1321*SUMIFS('[2]NGP%'!$E:$E,'[2]NGP%'!$A:$A,V1321,'[2]NGP%'!$B:$B,AA1321)))</f>
        <v>0</v>
      </c>
      <c r="Y1321" s="32"/>
      <c r="Z1321" s="54" t="str">
        <f>IF(MID(H1321,1,4)="Item","Nil",IF(G1321="contract_cover",VLOOKUP(I1321,'svc type'!C:D,2,FALSE),VLOOKUP(G1321,'svc type'!A:D,4,FALSE)))</f>
        <v>SVC</v>
      </c>
      <c r="AA1321" s="4" t="str">
        <f>IF(B1321="","",VLOOKUP(B1321,Sector!C:D,2,FALSE))</f>
        <v/>
      </c>
      <c r="AB1321" s="4">
        <f t="shared" si="41"/>
        <v>0</v>
      </c>
      <c r="AC1321" s="4"/>
      <c r="AD1321" s="4"/>
      <c r="AE1321" s="4"/>
      <c r="AF1321" s="4"/>
      <c r="AG1321" s="4"/>
    </row>
    <row r="1322" spans="1:33" x14ac:dyDescent="0.25">
      <c r="A1322" s="57">
        <v>42261.837230902776</v>
      </c>
      <c r="B1322" s="32"/>
      <c r="C1322" s="32" t="s">
        <v>47</v>
      </c>
      <c r="D1322" s="32" t="s">
        <v>48</v>
      </c>
      <c r="E1322" s="32" t="s">
        <v>7430</v>
      </c>
      <c r="F1322" s="32" t="s">
        <v>7431</v>
      </c>
      <c r="G1322" s="32" t="s">
        <v>58</v>
      </c>
      <c r="H1322" s="32" t="s">
        <v>59</v>
      </c>
      <c r="I1322" s="32" t="s">
        <v>2006</v>
      </c>
      <c r="J1322" s="35">
        <v>0</v>
      </c>
      <c r="K1322" s="35">
        <v>0</v>
      </c>
      <c r="L1322" s="35">
        <v>0</v>
      </c>
      <c r="M1322" s="35">
        <v>0</v>
      </c>
      <c r="N1322" s="32" t="s">
        <v>19</v>
      </c>
      <c r="O1322" s="32" t="s">
        <v>27</v>
      </c>
      <c r="P1322" s="32">
        <v>0.5</v>
      </c>
      <c r="Q1322" s="32"/>
      <c r="R1322" s="39">
        <f t="shared" si="40"/>
        <v>1509</v>
      </c>
      <c r="S1322" s="5" t="s">
        <v>51</v>
      </c>
      <c r="T1322" s="5" t="s">
        <v>64</v>
      </c>
      <c r="U1322" s="2"/>
      <c r="V1322" s="2" t="str">
        <f>IF($J1322+$L1322=0,"nil",IF(OR($B1322="TCU-WS",$B1322=""),"non comm",IF(OR($G1322="contract_cover",$H1322="fixed price"),VLOOKUP($I1322,'[1]mapping 2015'!$A:$B,2,FALSE),VLOOKUP($G1322,'[1]mapping 2015'!$A:$B,2,FALSE))))</f>
        <v>nil</v>
      </c>
      <c r="W1322" s="37">
        <f>IF(OR(V1322="non comm",V1322="nil",J1322=0),0,IF(V1322="SBM 2.1 IIPS",J1322*VLOOKUP(N1322,'[2]NGP%'!$C:$D,2,FALSE),J1322*SUMIFS('[2]NGP%'!$D:$D,'[2]NGP%'!$A:$A,V1322,'[2]NGP%'!$B:$B,AA1322)))</f>
        <v>0</v>
      </c>
      <c r="X1322" s="37">
        <f>IF(OR(V1322="non comm",V1322="nil",J1322=0),0,IF(V1322="SBM 2.1 IIPS",J1322*VLOOKUP(N1322,'[2]NGP%'!$C:$E,3,FALSE),J1322*SUMIFS('[2]NGP%'!$E:$E,'[2]NGP%'!$A:$A,V1322,'[2]NGP%'!$B:$B,AA1322)))</f>
        <v>0</v>
      </c>
      <c r="Y1322" s="32"/>
      <c r="Z1322" s="54" t="str">
        <f>IF(MID(H1322,1,4)="Item","Nil",IF(G1322="contract_cover",VLOOKUP(I1322,'svc type'!C:D,2,FALSE),VLOOKUP(G1322,'svc type'!A:D,4,FALSE)))</f>
        <v>SVC</v>
      </c>
      <c r="AA1322" s="4" t="str">
        <f>IF(B1322="","",VLOOKUP(B1322,Sector!C:D,2,FALSE))</f>
        <v/>
      </c>
      <c r="AB1322" s="4">
        <f t="shared" si="41"/>
        <v>0</v>
      </c>
      <c r="AC1322" s="4"/>
      <c r="AD1322" s="4"/>
      <c r="AE1322" s="4"/>
      <c r="AF1322" s="4"/>
      <c r="AG1322" s="4"/>
    </row>
    <row r="1323" spans="1:33" x14ac:dyDescent="0.25">
      <c r="A1323" s="57">
        <v>42261.837230902776</v>
      </c>
      <c r="B1323" s="32"/>
      <c r="C1323" s="32" t="s">
        <v>47</v>
      </c>
      <c r="D1323" s="32" t="s">
        <v>48</v>
      </c>
      <c r="E1323" s="32" t="s">
        <v>7430</v>
      </c>
      <c r="F1323" s="32" t="s">
        <v>7431</v>
      </c>
      <c r="G1323" s="32" t="s">
        <v>2086</v>
      </c>
      <c r="H1323" s="32" t="s">
        <v>2087</v>
      </c>
      <c r="I1323" s="32" t="s">
        <v>2006</v>
      </c>
      <c r="J1323" s="35">
        <v>0</v>
      </c>
      <c r="K1323" s="35">
        <v>0</v>
      </c>
      <c r="L1323" s="35">
        <v>0</v>
      </c>
      <c r="M1323" s="35">
        <v>0</v>
      </c>
      <c r="N1323" s="32" t="s">
        <v>19</v>
      </c>
      <c r="O1323" s="32" t="s">
        <v>27</v>
      </c>
      <c r="P1323" s="32">
        <v>3.1E-2</v>
      </c>
      <c r="Q1323" s="32"/>
      <c r="R1323" s="39">
        <f t="shared" si="40"/>
        <v>1509</v>
      </c>
      <c r="S1323" s="5" t="s">
        <v>51</v>
      </c>
      <c r="T1323" s="5" t="s">
        <v>64</v>
      </c>
      <c r="U1323" s="2"/>
      <c r="V1323" s="2" t="str">
        <f>IF($J1323+$L1323=0,"nil",IF(OR($B1323="TCU-WS",$B1323=""),"non comm",IF(OR($G1323="contract_cover",$H1323="fixed price"),VLOOKUP($I1323,'[1]mapping 2015'!$A:$B,2,FALSE),VLOOKUP($G1323,'[1]mapping 2015'!$A:$B,2,FALSE))))</f>
        <v>nil</v>
      </c>
      <c r="W1323" s="37">
        <f>IF(OR(V1323="non comm",V1323="nil",J1323=0),0,IF(V1323="SBM 2.1 IIPS",J1323*VLOOKUP(N1323,'[2]NGP%'!$C:$D,2,FALSE),J1323*SUMIFS('[2]NGP%'!$D:$D,'[2]NGP%'!$A:$A,V1323,'[2]NGP%'!$B:$B,AA1323)))</f>
        <v>0</v>
      </c>
      <c r="X1323" s="37">
        <f>IF(OR(V1323="non comm",V1323="nil",J1323=0),0,IF(V1323="SBM 2.1 IIPS",J1323*VLOOKUP(N1323,'[2]NGP%'!$C:$E,3,FALSE),J1323*SUMIFS('[2]NGP%'!$E:$E,'[2]NGP%'!$A:$A,V1323,'[2]NGP%'!$B:$B,AA1323)))</f>
        <v>0</v>
      </c>
      <c r="Y1323" s="32"/>
      <c r="Z1323" s="54" t="str">
        <f>IF(MID(H1323,1,4)="Item","Nil",IF(G1323="contract_cover",VLOOKUP(I1323,'svc type'!C:D,2,FALSE),VLOOKUP(G1323,'svc type'!A:D,4,FALSE)))</f>
        <v>SVC</v>
      </c>
      <c r="AA1323" s="4" t="str">
        <f>IF(B1323="","",VLOOKUP(B1323,Sector!C:D,2,FALSE))</f>
        <v/>
      </c>
      <c r="AB1323" s="4">
        <f t="shared" si="41"/>
        <v>0</v>
      </c>
      <c r="AC1323" s="4"/>
      <c r="AD1323" s="4"/>
      <c r="AE1323" s="4"/>
      <c r="AF1323" s="4"/>
      <c r="AG1323" s="4"/>
    </row>
    <row r="1324" spans="1:33" x14ac:dyDescent="0.25">
      <c r="A1324" s="57">
        <v>42262.388089155094</v>
      </c>
      <c r="B1324" s="32"/>
      <c r="C1324" s="32" t="s">
        <v>7432</v>
      </c>
      <c r="D1324" s="32" t="s">
        <v>323</v>
      </c>
      <c r="E1324" s="32" t="s">
        <v>7433</v>
      </c>
      <c r="F1324" s="32" t="s">
        <v>7434</v>
      </c>
      <c r="G1324" s="32" t="s">
        <v>58</v>
      </c>
      <c r="H1324" s="32" t="s">
        <v>59</v>
      </c>
      <c r="I1324" s="32" t="s">
        <v>2006</v>
      </c>
      <c r="J1324" s="35">
        <v>0</v>
      </c>
      <c r="K1324" s="35">
        <v>0</v>
      </c>
      <c r="L1324" s="35">
        <v>0</v>
      </c>
      <c r="M1324" s="35">
        <v>0</v>
      </c>
      <c r="N1324" s="32" t="s">
        <v>19</v>
      </c>
      <c r="O1324" s="32" t="s">
        <v>322</v>
      </c>
      <c r="P1324" s="32">
        <v>0</v>
      </c>
      <c r="Q1324" s="32"/>
      <c r="R1324" s="39">
        <f t="shared" si="40"/>
        <v>1509</v>
      </c>
      <c r="S1324" s="5" t="s">
        <v>51</v>
      </c>
      <c r="T1324" s="5" t="s">
        <v>64</v>
      </c>
      <c r="U1324" s="2"/>
      <c r="V1324" s="2" t="str">
        <f>IF($J1324+$L1324=0,"nil",IF(OR($B1324="TCU-WS",$B1324=""),"non comm",IF(OR($G1324="contract_cover",$H1324="fixed price"),VLOOKUP($I1324,'[1]mapping 2015'!$A:$B,2,FALSE),VLOOKUP($G1324,'[1]mapping 2015'!$A:$B,2,FALSE))))</f>
        <v>nil</v>
      </c>
      <c r="W1324" s="37">
        <f>IF(OR(V1324="non comm",V1324="nil",J1324=0),0,IF(V1324="SBM 2.1 IIPS",J1324*VLOOKUP(N1324,'[2]NGP%'!$C:$D,2,FALSE),J1324*SUMIFS('[2]NGP%'!$D:$D,'[2]NGP%'!$A:$A,V1324,'[2]NGP%'!$B:$B,AA1324)))</f>
        <v>0</v>
      </c>
      <c r="X1324" s="37">
        <f>IF(OR(V1324="non comm",V1324="nil",J1324=0),0,IF(V1324="SBM 2.1 IIPS",J1324*VLOOKUP(N1324,'[2]NGP%'!$C:$E,3,FALSE),J1324*SUMIFS('[2]NGP%'!$E:$E,'[2]NGP%'!$A:$A,V1324,'[2]NGP%'!$B:$B,AA1324)))</f>
        <v>0</v>
      </c>
      <c r="Y1324" s="32"/>
      <c r="Z1324" s="54" t="str">
        <f>IF(MID(H1324,1,4)="Item","Nil",IF(G1324="contract_cover",VLOOKUP(I1324,'svc type'!C:D,2,FALSE),VLOOKUP(G1324,'svc type'!A:D,4,FALSE)))</f>
        <v>SVC</v>
      </c>
      <c r="AA1324" s="4" t="str">
        <f>IF(B1324="","",VLOOKUP(B1324,Sector!C:D,2,FALSE))</f>
        <v/>
      </c>
      <c r="AB1324" s="4">
        <f t="shared" si="41"/>
        <v>0</v>
      </c>
      <c r="AC1324" s="4"/>
      <c r="AD1324" s="4"/>
      <c r="AE1324" s="4"/>
      <c r="AF1324" s="4"/>
      <c r="AG1324" s="4"/>
    </row>
    <row r="1325" spans="1:33" x14ac:dyDescent="0.25">
      <c r="A1325" s="57">
        <v>42262.431529629626</v>
      </c>
      <c r="B1325" s="32"/>
      <c r="C1325" s="32" t="s">
        <v>507</v>
      </c>
      <c r="D1325" s="32" t="s">
        <v>334</v>
      </c>
      <c r="E1325" s="32" t="s">
        <v>7435</v>
      </c>
      <c r="F1325" s="32" t="s">
        <v>7436</v>
      </c>
      <c r="G1325" s="32" t="s">
        <v>58</v>
      </c>
      <c r="H1325" s="32" t="s">
        <v>59</v>
      </c>
      <c r="I1325" s="32" t="s">
        <v>2006</v>
      </c>
      <c r="J1325" s="35">
        <v>0</v>
      </c>
      <c r="K1325" s="35">
        <v>0</v>
      </c>
      <c r="L1325" s="35">
        <v>0</v>
      </c>
      <c r="M1325" s="35">
        <v>0</v>
      </c>
      <c r="N1325" s="32" t="s">
        <v>19</v>
      </c>
      <c r="O1325" s="32" t="s">
        <v>322</v>
      </c>
      <c r="P1325" s="32">
        <v>0</v>
      </c>
      <c r="Q1325" s="32"/>
      <c r="R1325" s="39">
        <f t="shared" si="40"/>
        <v>1509</v>
      </c>
      <c r="S1325" s="5" t="s">
        <v>51</v>
      </c>
      <c r="T1325" s="5" t="s">
        <v>64</v>
      </c>
      <c r="U1325" s="2"/>
      <c r="V1325" s="2" t="str">
        <f>IF($J1325+$L1325=0,"nil",IF(OR($B1325="TCU-WS",$B1325=""),"non comm",IF(OR($G1325="contract_cover",$H1325="fixed price"),VLOOKUP($I1325,'[1]mapping 2015'!$A:$B,2,FALSE),VLOOKUP($G1325,'[1]mapping 2015'!$A:$B,2,FALSE))))</f>
        <v>nil</v>
      </c>
      <c r="W1325" s="37">
        <f>IF(OR(V1325="non comm",V1325="nil",J1325=0),0,IF(V1325="SBM 2.1 IIPS",J1325*VLOOKUP(N1325,'[2]NGP%'!$C:$D,2,FALSE),J1325*SUMIFS('[2]NGP%'!$D:$D,'[2]NGP%'!$A:$A,V1325,'[2]NGP%'!$B:$B,AA1325)))</f>
        <v>0</v>
      </c>
      <c r="X1325" s="37">
        <f>IF(OR(V1325="non comm",V1325="nil",J1325=0),0,IF(V1325="SBM 2.1 IIPS",J1325*VLOOKUP(N1325,'[2]NGP%'!$C:$E,3,FALSE),J1325*SUMIFS('[2]NGP%'!$E:$E,'[2]NGP%'!$A:$A,V1325,'[2]NGP%'!$B:$B,AA1325)))</f>
        <v>0</v>
      </c>
      <c r="Y1325" s="32"/>
      <c r="Z1325" s="54" t="str">
        <f>IF(MID(H1325,1,4)="Item","Nil",IF(G1325="contract_cover",VLOOKUP(I1325,'svc type'!C:D,2,FALSE),VLOOKUP(G1325,'svc type'!A:D,4,FALSE)))</f>
        <v>SVC</v>
      </c>
      <c r="AA1325" s="4" t="str">
        <f>IF(B1325="","",VLOOKUP(B1325,Sector!C:D,2,FALSE))</f>
        <v/>
      </c>
      <c r="AB1325" s="4">
        <f t="shared" si="41"/>
        <v>0</v>
      </c>
      <c r="AC1325" s="4"/>
      <c r="AD1325" s="4"/>
      <c r="AE1325" s="4"/>
      <c r="AF1325" s="4"/>
      <c r="AG1325" s="4"/>
    </row>
    <row r="1326" spans="1:33" x14ac:dyDescent="0.25">
      <c r="A1326" s="57">
        <v>42262.436778784722</v>
      </c>
      <c r="B1326" s="32" t="s">
        <v>22</v>
      </c>
      <c r="C1326" s="32" t="s">
        <v>2449</v>
      </c>
      <c r="D1326" s="32" t="s">
        <v>2450</v>
      </c>
      <c r="E1326" s="32" t="s">
        <v>7437</v>
      </c>
      <c r="F1326" s="32" t="s">
        <v>7438</v>
      </c>
      <c r="G1326" s="32" t="s">
        <v>25</v>
      </c>
      <c r="H1326" s="32" t="s">
        <v>26</v>
      </c>
      <c r="I1326" s="32" t="s">
        <v>2006</v>
      </c>
      <c r="J1326" s="35">
        <v>0</v>
      </c>
      <c r="K1326" s="35">
        <v>0</v>
      </c>
      <c r="L1326" s="35">
        <v>0</v>
      </c>
      <c r="M1326" s="35">
        <v>0</v>
      </c>
      <c r="N1326" s="32" t="s">
        <v>19</v>
      </c>
      <c r="O1326" s="32" t="s">
        <v>27</v>
      </c>
      <c r="P1326" s="32">
        <v>12</v>
      </c>
      <c r="Q1326" s="32"/>
      <c r="R1326" s="39">
        <f t="shared" si="40"/>
        <v>1509</v>
      </c>
      <c r="S1326" s="5" t="s">
        <v>51</v>
      </c>
      <c r="T1326" s="5" t="s">
        <v>64</v>
      </c>
      <c r="U1326" s="2"/>
      <c r="V1326" s="2" t="str">
        <f>IF($J1326+$L1326=0,"nil",IF(OR($B1326="TCU-WS",$B1326=""),"non comm",IF(OR($G1326="contract_cover",$H1326="fixed price"),VLOOKUP($I1326,'[1]mapping 2015'!$A:$B,2,FALSE),VLOOKUP($G1326,'[1]mapping 2015'!$A:$B,2,FALSE))))</f>
        <v>nil</v>
      </c>
      <c r="W1326" s="37">
        <f>IF(OR(V1326="non comm",V1326="nil",J1326=0),0,IF(V1326="SBM 2.1 IIPS",J1326*VLOOKUP(N1326,'[2]NGP%'!$C:$D,2,FALSE),J1326*SUMIFS('[2]NGP%'!$D:$D,'[2]NGP%'!$A:$A,V1326,'[2]NGP%'!$B:$B,AA1326)))</f>
        <v>0</v>
      </c>
      <c r="X1326" s="37">
        <f>IF(OR(V1326="non comm",V1326="nil",J1326=0),0,IF(V1326="SBM 2.1 IIPS",J1326*VLOOKUP(N1326,'[2]NGP%'!$C:$E,3,FALSE),J1326*SUMIFS('[2]NGP%'!$E:$E,'[2]NGP%'!$A:$A,V1326,'[2]NGP%'!$B:$B,AA1326)))</f>
        <v>0</v>
      </c>
      <c r="Y1326" s="32"/>
      <c r="Z1326" s="54" t="str">
        <f>IF(MID(H1326,1,4)="Item","Nil",IF(G1326="contract_cover",VLOOKUP(I1326,'svc type'!C:D,2,FALSE),VLOOKUP(G1326,'svc type'!A:D,4,FALSE)))</f>
        <v>IIPS</v>
      </c>
      <c r="AA1326" s="4" t="str">
        <f>IF(B1326="","",VLOOKUP(B1326,Sector!C:D,2,FALSE))</f>
        <v>OTH</v>
      </c>
      <c r="AB1326" s="4" t="str">
        <f t="shared" si="41"/>
        <v>TCU-WS</v>
      </c>
      <c r="AC1326" s="4"/>
      <c r="AD1326" s="4"/>
      <c r="AE1326" s="4"/>
      <c r="AF1326" s="4"/>
      <c r="AG1326" s="4"/>
    </row>
    <row r="1327" spans="1:33" x14ac:dyDescent="0.25">
      <c r="A1327" s="57">
        <v>42262.436778784722</v>
      </c>
      <c r="B1327" s="32" t="s">
        <v>22</v>
      </c>
      <c r="C1327" s="32" t="s">
        <v>2449</v>
      </c>
      <c r="D1327" s="32" t="s">
        <v>2450</v>
      </c>
      <c r="E1327" s="32" t="s">
        <v>7437</v>
      </c>
      <c r="F1327" s="32" t="s">
        <v>7438</v>
      </c>
      <c r="G1327" s="32" t="s">
        <v>25</v>
      </c>
      <c r="H1327" s="32" t="s">
        <v>26</v>
      </c>
      <c r="I1327" s="32" t="s">
        <v>2006</v>
      </c>
      <c r="J1327" s="35">
        <v>0</v>
      </c>
      <c r="K1327" s="35">
        <v>0</v>
      </c>
      <c r="L1327" s="35">
        <v>0</v>
      </c>
      <c r="M1327" s="35">
        <v>0</v>
      </c>
      <c r="N1327" s="32" t="s">
        <v>19</v>
      </c>
      <c r="O1327" s="32" t="s">
        <v>27</v>
      </c>
      <c r="P1327" s="32">
        <v>3.5</v>
      </c>
      <c r="Q1327" s="32"/>
      <c r="R1327" s="39">
        <f t="shared" si="40"/>
        <v>1509</v>
      </c>
      <c r="S1327" s="5" t="s">
        <v>51</v>
      </c>
      <c r="T1327" s="5" t="s">
        <v>64</v>
      </c>
      <c r="U1327" s="2"/>
      <c r="V1327" s="2" t="str">
        <f>IF($J1327+$L1327=0,"nil",IF(OR($B1327="TCU-WS",$B1327=""),"non comm",IF(OR($G1327="contract_cover",$H1327="fixed price"),VLOOKUP($I1327,'[1]mapping 2015'!$A:$B,2,FALSE),VLOOKUP($G1327,'[1]mapping 2015'!$A:$B,2,FALSE))))</f>
        <v>nil</v>
      </c>
      <c r="W1327" s="37">
        <f>IF(OR(V1327="non comm",V1327="nil",J1327=0),0,IF(V1327="SBM 2.1 IIPS",J1327*VLOOKUP(N1327,'[2]NGP%'!$C:$D,2,FALSE),J1327*SUMIFS('[2]NGP%'!$D:$D,'[2]NGP%'!$A:$A,V1327,'[2]NGP%'!$B:$B,AA1327)))</f>
        <v>0</v>
      </c>
      <c r="X1327" s="37">
        <f>IF(OR(V1327="non comm",V1327="nil",J1327=0),0,IF(V1327="SBM 2.1 IIPS",J1327*VLOOKUP(N1327,'[2]NGP%'!$C:$E,3,FALSE),J1327*SUMIFS('[2]NGP%'!$E:$E,'[2]NGP%'!$A:$A,V1327,'[2]NGP%'!$B:$B,AA1327)))</f>
        <v>0</v>
      </c>
      <c r="Y1327" s="32"/>
      <c r="Z1327" s="54" t="str">
        <f>IF(MID(H1327,1,4)="Item","Nil",IF(G1327="contract_cover",VLOOKUP(I1327,'svc type'!C:D,2,FALSE),VLOOKUP(G1327,'svc type'!A:D,4,FALSE)))</f>
        <v>IIPS</v>
      </c>
      <c r="AA1327" s="4" t="str">
        <f>IF(B1327="","",VLOOKUP(B1327,Sector!C:D,2,FALSE))</f>
        <v>OTH</v>
      </c>
      <c r="AB1327" s="4" t="str">
        <f t="shared" si="41"/>
        <v>TCU-WS</v>
      </c>
      <c r="AC1327" s="4"/>
      <c r="AD1327" s="4"/>
      <c r="AE1327" s="4"/>
      <c r="AF1327" s="4"/>
      <c r="AG1327" s="4"/>
    </row>
    <row r="1328" spans="1:33" x14ac:dyDescent="0.25">
      <c r="A1328" s="57">
        <v>42262.436778784722</v>
      </c>
      <c r="B1328" s="32" t="s">
        <v>22</v>
      </c>
      <c r="C1328" s="32" t="s">
        <v>2449</v>
      </c>
      <c r="D1328" s="32" t="s">
        <v>2450</v>
      </c>
      <c r="E1328" s="32" t="s">
        <v>7437</v>
      </c>
      <c r="F1328" s="32" t="s">
        <v>7438</v>
      </c>
      <c r="G1328" s="32" t="s">
        <v>35</v>
      </c>
      <c r="H1328" s="32" t="s">
        <v>38</v>
      </c>
      <c r="I1328" s="32" t="s">
        <v>2006</v>
      </c>
      <c r="J1328" s="35">
        <v>0</v>
      </c>
      <c r="K1328" s="35">
        <v>0</v>
      </c>
      <c r="L1328" s="35">
        <v>0</v>
      </c>
      <c r="M1328" s="35">
        <v>18.600000000000001</v>
      </c>
      <c r="N1328" s="32" t="s">
        <v>19</v>
      </c>
      <c r="O1328" s="32" t="s">
        <v>27</v>
      </c>
      <c r="P1328" s="32">
        <v>1</v>
      </c>
      <c r="Q1328" s="32"/>
      <c r="R1328" s="39">
        <f t="shared" si="40"/>
        <v>1509</v>
      </c>
      <c r="S1328" s="5" t="s">
        <v>51</v>
      </c>
      <c r="T1328" s="5" t="s">
        <v>64</v>
      </c>
      <c r="U1328" s="2"/>
      <c r="V1328" s="2" t="str">
        <f>IF($J1328+$L1328=0,"nil",IF(OR($B1328="TCU-WS",$B1328=""),"non comm",IF(OR($G1328="contract_cover",$H1328="fixed price"),VLOOKUP($I1328,'[1]mapping 2015'!$A:$B,2,FALSE),VLOOKUP($G1328,'[1]mapping 2015'!$A:$B,2,FALSE))))</f>
        <v>nil</v>
      </c>
      <c r="W1328" s="37">
        <f>IF(OR(V1328="non comm",V1328="nil",J1328=0),0,IF(V1328="SBM 2.1 IIPS",J1328*VLOOKUP(N1328,'[2]NGP%'!$C:$D,2,FALSE),J1328*SUMIFS('[2]NGP%'!$D:$D,'[2]NGP%'!$A:$A,V1328,'[2]NGP%'!$B:$B,AA1328)))</f>
        <v>0</v>
      </c>
      <c r="X1328" s="37">
        <f>IF(OR(V1328="non comm",V1328="nil",J1328=0),0,IF(V1328="SBM 2.1 IIPS",J1328*VLOOKUP(N1328,'[2]NGP%'!$C:$E,3,FALSE),J1328*SUMIFS('[2]NGP%'!$E:$E,'[2]NGP%'!$A:$A,V1328,'[2]NGP%'!$B:$B,AA1328)))</f>
        <v>0</v>
      </c>
      <c r="Y1328" s="32"/>
      <c r="Z1328" s="54" t="str">
        <f>IF(MID(H1328,1,4)="Item","Nil",IF(G1328="contract_cover",VLOOKUP(I1328,'svc type'!C:D,2,FALSE),VLOOKUP(G1328,'svc type'!A:D,4,FALSE)))</f>
        <v>Exp</v>
      </c>
      <c r="AA1328" s="4" t="str">
        <f>IF(B1328="","",VLOOKUP(B1328,Sector!C:D,2,FALSE))</f>
        <v>OTH</v>
      </c>
      <c r="AB1328" s="4" t="str">
        <f t="shared" si="41"/>
        <v>TCU-WS</v>
      </c>
      <c r="AC1328" s="4"/>
      <c r="AD1328" s="4"/>
      <c r="AE1328" s="4"/>
      <c r="AF1328" s="4"/>
      <c r="AG1328" s="4"/>
    </row>
    <row r="1329" spans="1:33" x14ac:dyDescent="0.25">
      <c r="A1329" s="57">
        <v>42262.436778784722</v>
      </c>
      <c r="B1329" s="32" t="s">
        <v>22</v>
      </c>
      <c r="C1329" s="32" t="s">
        <v>2449</v>
      </c>
      <c r="D1329" s="32" t="s">
        <v>2450</v>
      </c>
      <c r="E1329" s="32" t="s">
        <v>7437</v>
      </c>
      <c r="F1329" s="32" t="s">
        <v>7438</v>
      </c>
      <c r="G1329" s="32" t="s">
        <v>35</v>
      </c>
      <c r="H1329" s="32" t="s">
        <v>38</v>
      </c>
      <c r="I1329" s="32" t="s">
        <v>2006</v>
      </c>
      <c r="J1329" s="35">
        <v>0</v>
      </c>
      <c r="K1329" s="35">
        <v>0</v>
      </c>
      <c r="L1329" s="35">
        <v>0</v>
      </c>
      <c r="M1329" s="35">
        <v>33.4</v>
      </c>
      <c r="N1329" s="32" t="s">
        <v>19</v>
      </c>
      <c r="O1329" s="32" t="s">
        <v>27</v>
      </c>
      <c r="P1329" s="32">
        <v>1</v>
      </c>
      <c r="Q1329" s="32"/>
      <c r="R1329" s="39">
        <f t="shared" si="40"/>
        <v>1509</v>
      </c>
      <c r="S1329" s="5" t="s">
        <v>51</v>
      </c>
      <c r="T1329" s="5" t="s">
        <v>64</v>
      </c>
      <c r="U1329" s="2"/>
      <c r="V1329" s="2" t="str">
        <f>IF($J1329+$L1329=0,"nil",IF(OR($B1329="TCU-WS",$B1329=""),"non comm",IF(OR($G1329="contract_cover",$H1329="fixed price"),VLOOKUP($I1329,'[1]mapping 2015'!$A:$B,2,FALSE),VLOOKUP($G1329,'[1]mapping 2015'!$A:$B,2,FALSE))))</f>
        <v>nil</v>
      </c>
      <c r="W1329" s="37">
        <f>IF(OR(V1329="non comm",V1329="nil",J1329=0),0,IF(V1329="SBM 2.1 IIPS",J1329*VLOOKUP(N1329,'[2]NGP%'!$C:$D,2,FALSE),J1329*SUMIFS('[2]NGP%'!$D:$D,'[2]NGP%'!$A:$A,V1329,'[2]NGP%'!$B:$B,AA1329)))</f>
        <v>0</v>
      </c>
      <c r="X1329" s="37">
        <f>IF(OR(V1329="non comm",V1329="nil",J1329=0),0,IF(V1329="SBM 2.1 IIPS",J1329*VLOOKUP(N1329,'[2]NGP%'!$C:$E,3,FALSE),J1329*SUMIFS('[2]NGP%'!$E:$E,'[2]NGP%'!$A:$A,V1329,'[2]NGP%'!$B:$B,AA1329)))</f>
        <v>0</v>
      </c>
      <c r="Y1329" s="32"/>
      <c r="Z1329" s="54" t="str">
        <f>IF(MID(H1329,1,4)="Item","Nil",IF(G1329="contract_cover",VLOOKUP(I1329,'svc type'!C:D,2,FALSE),VLOOKUP(G1329,'svc type'!A:D,4,FALSE)))</f>
        <v>Exp</v>
      </c>
      <c r="AA1329" s="4" t="str">
        <f>IF(B1329="","",VLOOKUP(B1329,Sector!C:D,2,FALSE))</f>
        <v>OTH</v>
      </c>
      <c r="AB1329" s="4" t="str">
        <f t="shared" si="41"/>
        <v>TCU-WS</v>
      </c>
      <c r="AC1329" s="4"/>
      <c r="AD1329" s="4"/>
      <c r="AE1329" s="4"/>
      <c r="AF1329" s="4"/>
      <c r="AG1329" s="4"/>
    </row>
    <row r="1330" spans="1:33" x14ac:dyDescent="0.25">
      <c r="A1330" s="57">
        <v>42262.439624965278</v>
      </c>
      <c r="B1330" s="32"/>
      <c r="C1330" s="32" t="s">
        <v>740</v>
      </c>
      <c r="D1330" s="32" t="s">
        <v>334</v>
      </c>
      <c r="E1330" s="32" t="s">
        <v>7439</v>
      </c>
      <c r="F1330" s="32" t="s">
        <v>7440</v>
      </c>
      <c r="G1330" s="32" t="s">
        <v>58</v>
      </c>
      <c r="H1330" s="32" t="s">
        <v>59</v>
      </c>
      <c r="I1330" s="32" t="s">
        <v>2006</v>
      </c>
      <c r="J1330" s="35">
        <v>0</v>
      </c>
      <c r="K1330" s="35">
        <v>0</v>
      </c>
      <c r="L1330" s="35">
        <v>0</v>
      </c>
      <c r="M1330" s="35">
        <v>0</v>
      </c>
      <c r="N1330" s="32" t="s">
        <v>19</v>
      </c>
      <c r="O1330" s="32" t="s">
        <v>322</v>
      </c>
      <c r="P1330" s="32">
        <v>0</v>
      </c>
      <c r="Q1330" s="32"/>
      <c r="R1330" s="39">
        <f t="shared" si="40"/>
        <v>1509</v>
      </c>
      <c r="S1330" s="5" t="s">
        <v>51</v>
      </c>
      <c r="T1330" s="5" t="s">
        <v>64</v>
      </c>
      <c r="U1330" s="2"/>
      <c r="V1330" s="2" t="str">
        <f>IF($J1330+$L1330=0,"nil",IF(OR($B1330="TCU-WS",$B1330=""),"non comm",IF(OR($G1330="contract_cover",$H1330="fixed price"),VLOOKUP($I1330,'[1]mapping 2015'!$A:$B,2,FALSE),VLOOKUP($G1330,'[1]mapping 2015'!$A:$B,2,FALSE))))</f>
        <v>nil</v>
      </c>
      <c r="W1330" s="37">
        <f>IF(OR(V1330="non comm",V1330="nil",J1330=0),0,IF(V1330="SBM 2.1 IIPS",J1330*VLOOKUP(N1330,'[2]NGP%'!$C:$D,2,FALSE),J1330*SUMIFS('[2]NGP%'!$D:$D,'[2]NGP%'!$A:$A,V1330,'[2]NGP%'!$B:$B,AA1330)))</f>
        <v>0</v>
      </c>
      <c r="X1330" s="37">
        <f>IF(OR(V1330="non comm",V1330="nil",J1330=0),0,IF(V1330="SBM 2.1 IIPS",J1330*VLOOKUP(N1330,'[2]NGP%'!$C:$E,3,FALSE),J1330*SUMIFS('[2]NGP%'!$E:$E,'[2]NGP%'!$A:$A,V1330,'[2]NGP%'!$B:$B,AA1330)))</f>
        <v>0</v>
      </c>
      <c r="Y1330" s="32"/>
      <c r="Z1330" s="54" t="str">
        <f>IF(MID(H1330,1,4)="Item","Nil",IF(G1330="contract_cover",VLOOKUP(I1330,'svc type'!C:D,2,FALSE),VLOOKUP(G1330,'svc type'!A:D,4,FALSE)))</f>
        <v>SVC</v>
      </c>
      <c r="AA1330" s="4" t="str">
        <f>IF(B1330="","",VLOOKUP(B1330,Sector!C:D,2,FALSE))</f>
        <v/>
      </c>
      <c r="AB1330" s="4">
        <f t="shared" si="41"/>
        <v>0</v>
      </c>
      <c r="AC1330" s="4"/>
      <c r="AD1330" s="4"/>
      <c r="AE1330" s="4"/>
      <c r="AF1330" s="4"/>
      <c r="AG1330" s="4"/>
    </row>
    <row r="1331" spans="1:33" x14ac:dyDescent="0.25">
      <c r="A1331" s="57">
        <v>42262.443235104169</v>
      </c>
      <c r="B1331" s="32" t="s">
        <v>22</v>
      </c>
      <c r="C1331" s="32" t="s">
        <v>90</v>
      </c>
      <c r="D1331" s="32" t="s">
        <v>89</v>
      </c>
      <c r="E1331" s="32" t="s">
        <v>7441</v>
      </c>
      <c r="F1331" s="32" t="s">
        <v>7442</v>
      </c>
      <c r="G1331" s="32" t="s">
        <v>25</v>
      </c>
      <c r="H1331" s="32" t="s">
        <v>26</v>
      </c>
      <c r="I1331" s="32" t="s">
        <v>2006</v>
      </c>
      <c r="J1331" s="35">
        <v>0</v>
      </c>
      <c r="K1331" s="35">
        <v>0</v>
      </c>
      <c r="L1331" s="35">
        <v>71.400000000000006</v>
      </c>
      <c r="M1331" s="35">
        <v>0</v>
      </c>
      <c r="N1331" s="32" t="s">
        <v>19</v>
      </c>
      <c r="O1331" s="32" t="s">
        <v>324</v>
      </c>
      <c r="P1331" s="32">
        <v>2</v>
      </c>
      <c r="Q1331" s="32"/>
      <c r="R1331" s="39">
        <f t="shared" si="40"/>
        <v>1509</v>
      </c>
      <c r="S1331" s="5" t="s">
        <v>51</v>
      </c>
      <c r="T1331" s="5" t="s">
        <v>64</v>
      </c>
      <c r="U1331" s="2"/>
      <c r="V1331" s="2" t="str">
        <f>IF($J1331+$L1331=0,"nil",IF(OR($B1331="TCU-WS",$B1331=""),"non comm",IF(OR($G1331="contract_cover",$H1331="fixed price"),VLOOKUP($I1331,'[1]mapping 2015'!$A:$B,2,FALSE),VLOOKUP($G1331,'[1]mapping 2015'!$A:$B,2,FALSE))))</f>
        <v>non comm</v>
      </c>
      <c r="W1331" s="37">
        <f>IF(OR(V1331="non comm",V1331="nil",J1331=0),0,IF(V1331="SBM 2.1 IIPS",J1331*VLOOKUP(N1331,'[2]NGP%'!$C:$D,2,FALSE),J1331*SUMIFS('[2]NGP%'!$D:$D,'[2]NGP%'!$A:$A,V1331,'[2]NGP%'!$B:$B,AA1331)))</f>
        <v>0</v>
      </c>
      <c r="X1331" s="37">
        <f>IF(OR(V1331="non comm",V1331="nil",J1331=0),0,IF(V1331="SBM 2.1 IIPS",J1331*VLOOKUP(N1331,'[2]NGP%'!$C:$E,3,FALSE),J1331*SUMIFS('[2]NGP%'!$E:$E,'[2]NGP%'!$A:$A,V1331,'[2]NGP%'!$B:$B,AA1331)))</f>
        <v>0</v>
      </c>
      <c r="Y1331" s="32"/>
      <c r="Z1331" s="54" t="str">
        <f>IF(MID(H1331,1,4)="Item","Nil",IF(G1331="contract_cover",VLOOKUP(I1331,'svc type'!C:D,2,FALSE),VLOOKUP(G1331,'svc type'!A:D,4,FALSE)))</f>
        <v>IIPS</v>
      </c>
      <c r="AA1331" s="4" t="str">
        <f>IF(B1331="","",VLOOKUP(B1331,Sector!C:D,2,FALSE))</f>
        <v>OTH</v>
      </c>
      <c r="AB1331" s="4" t="str">
        <f t="shared" si="41"/>
        <v>TCU-WS</v>
      </c>
      <c r="AC1331" s="4"/>
      <c r="AD1331" s="4"/>
      <c r="AE1331" s="4"/>
      <c r="AF1331" s="4"/>
      <c r="AG1331" s="4"/>
    </row>
    <row r="1332" spans="1:33" x14ac:dyDescent="0.25">
      <c r="A1332" s="57">
        <v>42262.444535960647</v>
      </c>
      <c r="B1332" s="32" t="s">
        <v>22</v>
      </c>
      <c r="C1332" s="32" t="s">
        <v>7443</v>
      </c>
      <c r="D1332" s="32" t="s">
        <v>7444</v>
      </c>
      <c r="E1332" s="32" t="s">
        <v>7445</v>
      </c>
      <c r="F1332" s="32" t="s">
        <v>7446</v>
      </c>
      <c r="G1332" s="32" t="s">
        <v>25</v>
      </c>
      <c r="H1332" s="32" t="s">
        <v>26</v>
      </c>
      <c r="I1332" s="32" t="s">
        <v>2006</v>
      </c>
      <c r="J1332" s="35">
        <v>0</v>
      </c>
      <c r="K1332" s="35">
        <v>0</v>
      </c>
      <c r="L1332" s="35">
        <v>0</v>
      </c>
      <c r="M1332" s="35">
        <v>0</v>
      </c>
      <c r="N1332" s="32" t="s">
        <v>19</v>
      </c>
      <c r="O1332" s="32" t="s">
        <v>24</v>
      </c>
      <c r="P1332" s="32">
        <v>1.75</v>
      </c>
      <c r="Q1332" s="32"/>
      <c r="R1332" s="39">
        <f t="shared" si="40"/>
        <v>1509</v>
      </c>
      <c r="S1332" s="5" t="s">
        <v>51</v>
      </c>
      <c r="T1332" s="5" t="s">
        <v>64</v>
      </c>
      <c r="U1332" s="2"/>
      <c r="V1332" s="2" t="str">
        <f>IF($J1332+$L1332=0,"nil",IF(OR($B1332="TCU-WS",$B1332=""),"non comm",IF(OR($G1332="contract_cover",$H1332="fixed price"),VLOOKUP($I1332,'[1]mapping 2015'!$A:$B,2,FALSE),VLOOKUP($G1332,'[1]mapping 2015'!$A:$B,2,FALSE))))</f>
        <v>nil</v>
      </c>
      <c r="W1332" s="37">
        <f>IF(OR(V1332="non comm",V1332="nil",J1332=0),0,IF(V1332="SBM 2.1 IIPS",J1332*VLOOKUP(N1332,'[2]NGP%'!$C:$D,2,FALSE),J1332*SUMIFS('[2]NGP%'!$D:$D,'[2]NGP%'!$A:$A,V1332,'[2]NGP%'!$B:$B,AA1332)))</f>
        <v>0</v>
      </c>
      <c r="X1332" s="37">
        <f>IF(OR(V1332="non comm",V1332="nil",J1332=0),0,IF(V1332="SBM 2.1 IIPS",J1332*VLOOKUP(N1332,'[2]NGP%'!$C:$E,3,FALSE),J1332*SUMIFS('[2]NGP%'!$E:$E,'[2]NGP%'!$A:$A,V1332,'[2]NGP%'!$B:$B,AA1332)))</f>
        <v>0</v>
      </c>
      <c r="Y1332" s="32"/>
      <c r="Z1332" s="54" t="str">
        <f>IF(MID(H1332,1,4)="Item","Nil",IF(G1332="contract_cover",VLOOKUP(I1332,'svc type'!C:D,2,FALSE),VLOOKUP(G1332,'svc type'!A:D,4,FALSE)))</f>
        <v>IIPS</v>
      </c>
      <c r="AA1332" s="4" t="str">
        <f>IF(B1332="","",VLOOKUP(B1332,Sector!C:D,2,FALSE))</f>
        <v>OTH</v>
      </c>
      <c r="AB1332" s="4" t="str">
        <f t="shared" si="41"/>
        <v>TCU-WS</v>
      </c>
      <c r="AC1332" s="4"/>
      <c r="AD1332" s="4"/>
      <c r="AE1332" s="4"/>
      <c r="AF1332" s="4"/>
      <c r="AG1332" s="4"/>
    </row>
    <row r="1333" spans="1:33" x14ac:dyDescent="0.25">
      <c r="A1333" s="57">
        <v>42262.444535960647</v>
      </c>
      <c r="B1333" s="32" t="s">
        <v>22</v>
      </c>
      <c r="C1333" s="32" t="s">
        <v>7443</v>
      </c>
      <c r="D1333" s="32" t="s">
        <v>7444</v>
      </c>
      <c r="E1333" s="32" t="s">
        <v>7445</v>
      </c>
      <c r="F1333" s="32" t="s">
        <v>7446</v>
      </c>
      <c r="G1333" s="32" t="s">
        <v>35</v>
      </c>
      <c r="H1333" s="32" t="s">
        <v>38</v>
      </c>
      <c r="I1333" s="32" t="s">
        <v>2006</v>
      </c>
      <c r="J1333" s="35">
        <v>0</v>
      </c>
      <c r="K1333" s="35">
        <v>0</v>
      </c>
      <c r="L1333" s="35">
        <v>0</v>
      </c>
      <c r="M1333" s="35">
        <v>8.8000000000000007</v>
      </c>
      <c r="N1333" s="32" t="s">
        <v>19</v>
      </c>
      <c r="O1333" s="32" t="s">
        <v>24</v>
      </c>
      <c r="P1333" s="32">
        <v>1</v>
      </c>
      <c r="Q1333" s="32"/>
      <c r="R1333" s="39">
        <f t="shared" si="40"/>
        <v>1509</v>
      </c>
      <c r="S1333" s="5" t="s">
        <v>51</v>
      </c>
      <c r="T1333" s="5" t="s">
        <v>64</v>
      </c>
      <c r="U1333" s="2"/>
      <c r="V1333" s="2" t="str">
        <f>IF($J1333+$L1333=0,"nil",IF(OR($B1333="TCU-WS",$B1333=""),"non comm",IF(OR($G1333="contract_cover",$H1333="fixed price"),VLOOKUP($I1333,'[1]mapping 2015'!$A:$B,2,FALSE),VLOOKUP($G1333,'[1]mapping 2015'!$A:$B,2,FALSE))))</f>
        <v>nil</v>
      </c>
      <c r="W1333" s="37">
        <f>IF(OR(V1333="non comm",V1333="nil",J1333=0),0,IF(V1333="SBM 2.1 IIPS",J1333*VLOOKUP(N1333,'[2]NGP%'!$C:$D,2,FALSE),J1333*SUMIFS('[2]NGP%'!$D:$D,'[2]NGP%'!$A:$A,V1333,'[2]NGP%'!$B:$B,AA1333)))</f>
        <v>0</v>
      </c>
      <c r="X1333" s="37">
        <f>IF(OR(V1333="non comm",V1333="nil",J1333=0),0,IF(V1333="SBM 2.1 IIPS",J1333*VLOOKUP(N1333,'[2]NGP%'!$C:$E,3,FALSE),J1333*SUMIFS('[2]NGP%'!$E:$E,'[2]NGP%'!$A:$A,V1333,'[2]NGP%'!$B:$B,AA1333)))</f>
        <v>0</v>
      </c>
      <c r="Y1333" s="32"/>
      <c r="Z1333" s="54" t="str">
        <f>IF(MID(H1333,1,4)="Item","Nil",IF(G1333="contract_cover",VLOOKUP(I1333,'svc type'!C:D,2,FALSE),VLOOKUP(G1333,'svc type'!A:D,4,FALSE)))</f>
        <v>Exp</v>
      </c>
      <c r="AA1333" s="4" t="str">
        <f>IF(B1333="","",VLOOKUP(B1333,Sector!C:D,2,FALSE))</f>
        <v>OTH</v>
      </c>
      <c r="AB1333" s="4" t="str">
        <f t="shared" si="41"/>
        <v>TCU-WS</v>
      </c>
      <c r="AC1333" s="4"/>
      <c r="AD1333" s="4"/>
      <c r="AE1333" s="4"/>
      <c r="AF1333" s="4"/>
      <c r="AG1333" s="4"/>
    </row>
    <row r="1334" spans="1:33" x14ac:dyDescent="0.25">
      <c r="A1334" s="57">
        <v>42262.444535960647</v>
      </c>
      <c r="B1334" s="32" t="s">
        <v>22</v>
      </c>
      <c r="C1334" s="32" t="s">
        <v>7443</v>
      </c>
      <c r="D1334" s="32" t="s">
        <v>7444</v>
      </c>
      <c r="E1334" s="32" t="s">
        <v>7445</v>
      </c>
      <c r="F1334" s="32" t="s">
        <v>7446</v>
      </c>
      <c r="G1334" s="32" t="s">
        <v>2333</v>
      </c>
      <c r="H1334" s="32" t="s">
        <v>2334</v>
      </c>
      <c r="I1334" s="32" t="s">
        <v>2006</v>
      </c>
      <c r="J1334" s="35">
        <v>0</v>
      </c>
      <c r="K1334" s="35">
        <v>195.73</v>
      </c>
      <c r="L1334" s="35">
        <v>0</v>
      </c>
      <c r="M1334" s="35">
        <v>0</v>
      </c>
      <c r="N1334" s="32" t="s">
        <v>19</v>
      </c>
      <c r="O1334" s="32" t="s">
        <v>24</v>
      </c>
      <c r="P1334" s="32">
        <v>1</v>
      </c>
      <c r="Q1334" s="32"/>
      <c r="R1334" s="39">
        <f t="shared" si="40"/>
        <v>1509</v>
      </c>
      <c r="S1334" s="5" t="s">
        <v>51</v>
      </c>
      <c r="T1334" s="5" t="s">
        <v>64</v>
      </c>
      <c r="U1334" s="2"/>
      <c r="V1334" s="2" t="str">
        <f>IF($J1334+$L1334=0,"nil",IF(OR($B1334="TCU-WS",$B1334=""),"non comm",IF(OR($G1334="contract_cover",$H1334="fixed price"),VLOOKUP($I1334,'[1]mapping 2015'!$A:$B,2,FALSE),VLOOKUP($G1334,'[1]mapping 2015'!$A:$B,2,FALSE))))</f>
        <v>nil</v>
      </c>
      <c r="W1334" s="37">
        <f>IF(OR(V1334="non comm",V1334="nil",J1334=0),0,IF(V1334="SBM 2.1 IIPS",J1334*VLOOKUP(N1334,'[2]NGP%'!$C:$D,2,FALSE),J1334*SUMIFS('[2]NGP%'!$D:$D,'[2]NGP%'!$A:$A,V1334,'[2]NGP%'!$B:$B,AA1334)))</f>
        <v>0</v>
      </c>
      <c r="X1334" s="37">
        <f>IF(OR(V1334="non comm",V1334="nil",J1334=0),0,IF(V1334="SBM 2.1 IIPS",J1334*VLOOKUP(N1334,'[2]NGP%'!$C:$E,3,FALSE),J1334*SUMIFS('[2]NGP%'!$E:$E,'[2]NGP%'!$A:$A,V1334,'[2]NGP%'!$B:$B,AA1334)))</f>
        <v>0</v>
      </c>
      <c r="Y1334" s="32"/>
      <c r="Z1334" s="54" t="str">
        <f>IF(MID(H1334,1,4)="Item","Nil",IF(G1334="contract_cover",VLOOKUP(I1334,'svc type'!C:D,2,FALSE),VLOOKUP(G1334,'svc type'!A:D,4,FALSE)))</f>
        <v>Part</v>
      </c>
      <c r="AA1334" s="4" t="str">
        <f>IF(B1334="","",VLOOKUP(B1334,Sector!C:D,2,FALSE))</f>
        <v>OTH</v>
      </c>
      <c r="AB1334" s="4" t="str">
        <f t="shared" si="41"/>
        <v>TCU-WS</v>
      </c>
      <c r="AC1334" s="4"/>
      <c r="AD1334" s="4"/>
      <c r="AE1334" s="4"/>
      <c r="AF1334" s="4"/>
      <c r="AG1334" s="4"/>
    </row>
    <row r="1335" spans="1:33" x14ac:dyDescent="0.25">
      <c r="A1335" s="57">
        <v>42262.444535960647</v>
      </c>
      <c r="B1335" s="32" t="s">
        <v>22</v>
      </c>
      <c r="C1335" s="32" t="s">
        <v>7443</v>
      </c>
      <c r="D1335" s="32" t="s">
        <v>7444</v>
      </c>
      <c r="E1335" s="32" t="s">
        <v>7445</v>
      </c>
      <c r="F1335" s="32" t="s">
        <v>7446</v>
      </c>
      <c r="G1335" s="32" t="s">
        <v>35</v>
      </c>
      <c r="H1335" s="32" t="s">
        <v>38</v>
      </c>
      <c r="I1335" s="32" t="s">
        <v>2006</v>
      </c>
      <c r="J1335" s="35">
        <v>0</v>
      </c>
      <c r="K1335" s="35">
        <v>0</v>
      </c>
      <c r="L1335" s="35">
        <v>0</v>
      </c>
      <c r="M1335" s="35">
        <v>11.05</v>
      </c>
      <c r="N1335" s="32" t="s">
        <v>19</v>
      </c>
      <c r="O1335" s="32" t="s">
        <v>24</v>
      </c>
      <c r="P1335" s="32">
        <v>1</v>
      </c>
      <c r="Q1335" s="32"/>
      <c r="R1335" s="39">
        <f t="shared" si="40"/>
        <v>1509</v>
      </c>
      <c r="S1335" s="5" t="s">
        <v>51</v>
      </c>
      <c r="T1335" s="5" t="s">
        <v>64</v>
      </c>
      <c r="U1335" s="2"/>
      <c r="V1335" s="2" t="str">
        <f>IF($J1335+$L1335=0,"nil",IF(OR($B1335="TCU-WS",$B1335=""),"non comm",IF(OR($G1335="contract_cover",$H1335="fixed price"),VLOOKUP($I1335,'[1]mapping 2015'!$A:$B,2,FALSE),VLOOKUP($G1335,'[1]mapping 2015'!$A:$B,2,FALSE))))</f>
        <v>nil</v>
      </c>
      <c r="W1335" s="37">
        <f>IF(OR(V1335="non comm",V1335="nil",J1335=0),0,IF(V1335="SBM 2.1 IIPS",J1335*VLOOKUP(N1335,'[2]NGP%'!$C:$D,2,FALSE),J1335*SUMIFS('[2]NGP%'!$D:$D,'[2]NGP%'!$A:$A,V1335,'[2]NGP%'!$B:$B,AA1335)))</f>
        <v>0</v>
      </c>
      <c r="X1335" s="37">
        <f>IF(OR(V1335="non comm",V1335="nil",J1335=0),0,IF(V1335="SBM 2.1 IIPS",J1335*VLOOKUP(N1335,'[2]NGP%'!$C:$E,3,FALSE),J1335*SUMIFS('[2]NGP%'!$E:$E,'[2]NGP%'!$A:$A,V1335,'[2]NGP%'!$B:$B,AA1335)))</f>
        <v>0</v>
      </c>
      <c r="Y1335" s="32"/>
      <c r="Z1335" s="54" t="str">
        <f>IF(MID(H1335,1,4)="Item","Nil",IF(G1335="contract_cover",VLOOKUP(I1335,'svc type'!C:D,2,FALSE),VLOOKUP(G1335,'svc type'!A:D,4,FALSE)))</f>
        <v>Exp</v>
      </c>
      <c r="AA1335" s="4" t="str">
        <f>IF(B1335="","",VLOOKUP(B1335,Sector!C:D,2,FALSE))</f>
        <v>OTH</v>
      </c>
      <c r="AB1335" s="4" t="str">
        <f t="shared" si="41"/>
        <v>TCU-WS</v>
      </c>
      <c r="AC1335" s="4"/>
      <c r="AD1335" s="4"/>
      <c r="AE1335" s="4"/>
      <c r="AF1335" s="4"/>
      <c r="AG1335" s="4"/>
    </row>
    <row r="1336" spans="1:33" x14ac:dyDescent="0.25">
      <c r="A1336" s="57">
        <v>42262.447742245371</v>
      </c>
      <c r="B1336" s="32" t="s">
        <v>22</v>
      </c>
      <c r="C1336" s="32" t="s">
        <v>7447</v>
      </c>
      <c r="D1336" s="32" t="s">
        <v>7448</v>
      </c>
      <c r="E1336" s="32" t="s">
        <v>7449</v>
      </c>
      <c r="F1336" s="32" t="s">
        <v>7450</v>
      </c>
      <c r="G1336" s="32" t="s">
        <v>25</v>
      </c>
      <c r="H1336" s="32" t="s">
        <v>26</v>
      </c>
      <c r="I1336" s="32" t="s">
        <v>2006</v>
      </c>
      <c r="J1336" s="35">
        <v>0</v>
      </c>
      <c r="K1336" s="35">
        <v>0</v>
      </c>
      <c r="L1336" s="35">
        <v>0</v>
      </c>
      <c r="M1336" s="35">
        <v>0</v>
      </c>
      <c r="N1336" s="32" t="s">
        <v>19</v>
      </c>
      <c r="O1336" s="32" t="s">
        <v>24</v>
      </c>
      <c r="P1336" s="32">
        <v>0.5</v>
      </c>
      <c r="Q1336" s="32"/>
      <c r="R1336" s="39">
        <f t="shared" si="40"/>
        <v>1509</v>
      </c>
      <c r="S1336" s="5" t="s">
        <v>51</v>
      </c>
      <c r="T1336" s="5" t="s">
        <v>64</v>
      </c>
      <c r="U1336" s="2"/>
      <c r="V1336" s="2" t="str">
        <f>IF($J1336+$L1336=0,"nil",IF(OR($B1336="TCU-WS",$B1336=""),"non comm",IF(OR($G1336="contract_cover",$H1336="fixed price"),VLOOKUP($I1336,'[1]mapping 2015'!$A:$B,2,FALSE),VLOOKUP($G1336,'[1]mapping 2015'!$A:$B,2,FALSE))))</f>
        <v>nil</v>
      </c>
      <c r="W1336" s="37">
        <f>IF(OR(V1336="non comm",V1336="nil",J1336=0),0,IF(V1336="SBM 2.1 IIPS",J1336*VLOOKUP(N1336,'[2]NGP%'!$C:$D,2,FALSE),J1336*SUMIFS('[2]NGP%'!$D:$D,'[2]NGP%'!$A:$A,V1336,'[2]NGP%'!$B:$B,AA1336)))</f>
        <v>0</v>
      </c>
      <c r="X1336" s="37">
        <f>IF(OR(V1336="non comm",V1336="nil",J1336=0),0,IF(V1336="SBM 2.1 IIPS",J1336*VLOOKUP(N1336,'[2]NGP%'!$C:$E,3,FALSE),J1336*SUMIFS('[2]NGP%'!$E:$E,'[2]NGP%'!$A:$A,V1336,'[2]NGP%'!$B:$B,AA1336)))</f>
        <v>0</v>
      </c>
      <c r="Y1336" s="32"/>
      <c r="Z1336" s="54" t="str">
        <f>IF(MID(H1336,1,4)="Item","Nil",IF(G1336="contract_cover",VLOOKUP(I1336,'svc type'!C:D,2,FALSE),VLOOKUP(G1336,'svc type'!A:D,4,FALSE)))</f>
        <v>IIPS</v>
      </c>
      <c r="AA1336" s="4" t="str">
        <f>IF(B1336="","",VLOOKUP(B1336,Sector!C:D,2,FALSE))</f>
        <v>OTH</v>
      </c>
      <c r="AB1336" s="4" t="str">
        <f t="shared" si="41"/>
        <v>TCU-WS</v>
      </c>
      <c r="AC1336" s="4"/>
      <c r="AD1336" s="4"/>
      <c r="AE1336" s="4"/>
      <c r="AF1336" s="4"/>
      <c r="AG1336" s="4"/>
    </row>
    <row r="1337" spans="1:33" x14ac:dyDescent="0.25">
      <c r="A1337" s="57">
        <v>42262.447742245371</v>
      </c>
      <c r="B1337" s="32" t="s">
        <v>22</v>
      </c>
      <c r="C1337" s="32" t="s">
        <v>7447</v>
      </c>
      <c r="D1337" s="32" t="s">
        <v>7448</v>
      </c>
      <c r="E1337" s="32" t="s">
        <v>7449</v>
      </c>
      <c r="F1337" s="32" t="s">
        <v>7450</v>
      </c>
      <c r="G1337" s="32" t="s">
        <v>2272</v>
      </c>
      <c r="H1337" s="32" t="s">
        <v>2273</v>
      </c>
      <c r="I1337" s="32" t="s">
        <v>2006</v>
      </c>
      <c r="J1337" s="35">
        <v>0</v>
      </c>
      <c r="K1337" s="35">
        <v>123.03</v>
      </c>
      <c r="L1337" s="35">
        <v>0</v>
      </c>
      <c r="M1337" s="35">
        <v>0</v>
      </c>
      <c r="N1337" s="32" t="s">
        <v>19</v>
      </c>
      <c r="O1337" s="32" t="s">
        <v>24</v>
      </c>
      <c r="P1337" s="32">
        <v>1</v>
      </c>
      <c r="Q1337" s="32"/>
      <c r="R1337" s="39">
        <f t="shared" si="40"/>
        <v>1509</v>
      </c>
      <c r="S1337" s="5" t="s">
        <v>51</v>
      </c>
      <c r="T1337" s="5" t="s">
        <v>64</v>
      </c>
      <c r="U1337" s="2"/>
      <c r="V1337" s="2" t="str">
        <f>IF($J1337+$L1337=0,"nil",IF(OR($B1337="TCU-WS",$B1337=""),"non comm",IF(OR($G1337="contract_cover",$H1337="fixed price"),VLOOKUP($I1337,'[1]mapping 2015'!$A:$B,2,FALSE),VLOOKUP($G1337,'[1]mapping 2015'!$A:$B,2,FALSE))))</f>
        <v>nil</v>
      </c>
      <c r="W1337" s="37">
        <f>IF(OR(V1337="non comm",V1337="nil",J1337=0),0,IF(V1337="SBM 2.1 IIPS",J1337*VLOOKUP(N1337,'[2]NGP%'!$C:$D,2,FALSE),J1337*SUMIFS('[2]NGP%'!$D:$D,'[2]NGP%'!$A:$A,V1337,'[2]NGP%'!$B:$B,AA1337)))</f>
        <v>0</v>
      </c>
      <c r="X1337" s="37">
        <f>IF(OR(V1337="non comm",V1337="nil",J1337=0),0,IF(V1337="SBM 2.1 IIPS",J1337*VLOOKUP(N1337,'[2]NGP%'!$C:$E,3,FALSE),J1337*SUMIFS('[2]NGP%'!$E:$E,'[2]NGP%'!$A:$A,V1337,'[2]NGP%'!$B:$B,AA1337)))</f>
        <v>0</v>
      </c>
      <c r="Y1337" s="32"/>
      <c r="Z1337" s="54" t="str">
        <f>IF(MID(H1337,1,4)="Item","Nil",IF(G1337="contract_cover",VLOOKUP(I1337,'svc type'!C:D,2,FALSE),VLOOKUP(G1337,'svc type'!A:D,4,FALSE)))</f>
        <v>Part</v>
      </c>
      <c r="AA1337" s="4" t="str">
        <f>IF(B1337="","",VLOOKUP(B1337,Sector!C:D,2,FALSE))</f>
        <v>OTH</v>
      </c>
      <c r="AB1337" s="4" t="str">
        <f t="shared" si="41"/>
        <v>TCU-WS</v>
      </c>
      <c r="AC1337" s="4"/>
      <c r="AD1337" s="4"/>
      <c r="AE1337" s="4"/>
      <c r="AF1337" s="4"/>
      <c r="AG1337" s="4"/>
    </row>
    <row r="1338" spans="1:33" x14ac:dyDescent="0.25">
      <c r="A1338" s="57">
        <v>42262.447742245371</v>
      </c>
      <c r="B1338" s="32" t="s">
        <v>22</v>
      </c>
      <c r="C1338" s="32" t="s">
        <v>7447</v>
      </c>
      <c r="D1338" s="32" t="s">
        <v>7448</v>
      </c>
      <c r="E1338" s="32" t="s">
        <v>7449</v>
      </c>
      <c r="F1338" s="32" t="s">
        <v>7450</v>
      </c>
      <c r="G1338" s="32" t="s">
        <v>35</v>
      </c>
      <c r="H1338" s="32" t="s">
        <v>38</v>
      </c>
      <c r="I1338" s="32" t="s">
        <v>2006</v>
      </c>
      <c r="J1338" s="35">
        <v>0</v>
      </c>
      <c r="K1338" s="35">
        <v>0</v>
      </c>
      <c r="L1338" s="35">
        <v>0</v>
      </c>
      <c r="M1338" s="35">
        <v>11.56</v>
      </c>
      <c r="N1338" s="32" t="s">
        <v>19</v>
      </c>
      <c r="O1338" s="32" t="s">
        <v>24</v>
      </c>
      <c r="P1338" s="32">
        <v>1</v>
      </c>
      <c r="Q1338" s="32"/>
      <c r="R1338" s="39">
        <f t="shared" si="40"/>
        <v>1509</v>
      </c>
      <c r="S1338" s="5" t="s">
        <v>51</v>
      </c>
      <c r="T1338" s="5" t="s">
        <v>64</v>
      </c>
      <c r="U1338" s="2"/>
      <c r="V1338" s="2" t="str">
        <f>IF($J1338+$L1338=0,"nil",IF(OR($B1338="TCU-WS",$B1338=""),"non comm",IF(OR($G1338="contract_cover",$H1338="fixed price"),VLOOKUP($I1338,'[1]mapping 2015'!$A:$B,2,FALSE),VLOOKUP($G1338,'[1]mapping 2015'!$A:$B,2,FALSE))))</f>
        <v>nil</v>
      </c>
      <c r="W1338" s="37">
        <f>IF(OR(V1338="non comm",V1338="nil",J1338=0),0,IF(V1338="SBM 2.1 IIPS",J1338*VLOOKUP(N1338,'[2]NGP%'!$C:$D,2,FALSE),J1338*SUMIFS('[2]NGP%'!$D:$D,'[2]NGP%'!$A:$A,V1338,'[2]NGP%'!$B:$B,AA1338)))</f>
        <v>0</v>
      </c>
      <c r="X1338" s="37">
        <f>IF(OR(V1338="non comm",V1338="nil",J1338=0),0,IF(V1338="SBM 2.1 IIPS",J1338*VLOOKUP(N1338,'[2]NGP%'!$C:$E,3,FALSE),J1338*SUMIFS('[2]NGP%'!$E:$E,'[2]NGP%'!$A:$A,V1338,'[2]NGP%'!$B:$B,AA1338)))</f>
        <v>0</v>
      </c>
      <c r="Y1338" s="32"/>
      <c r="Z1338" s="54" t="str">
        <f>IF(MID(H1338,1,4)="Item","Nil",IF(G1338="contract_cover",VLOOKUP(I1338,'svc type'!C:D,2,FALSE),VLOOKUP(G1338,'svc type'!A:D,4,FALSE)))</f>
        <v>Exp</v>
      </c>
      <c r="AA1338" s="4" t="str">
        <f>IF(B1338="","",VLOOKUP(B1338,Sector!C:D,2,FALSE))</f>
        <v>OTH</v>
      </c>
      <c r="AB1338" s="4" t="str">
        <f t="shared" si="41"/>
        <v>TCU-WS</v>
      </c>
      <c r="AC1338" s="4"/>
      <c r="AD1338" s="4"/>
      <c r="AE1338" s="4"/>
      <c r="AF1338" s="4"/>
      <c r="AG1338" s="4"/>
    </row>
    <row r="1339" spans="1:33" x14ac:dyDescent="0.25">
      <c r="A1339" s="57">
        <v>42262.447742245371</v>
      </c>
      <c r="B1339" s="32" t="s">
        <v>22</v>
      </c>
      <c r="C1339" s="32" t="s">
        <v>7447</v>
      </c>
      <c r="D1339" s="32" t="s">
        <v>7448</v>
      </c>
      <c r="E1339" s="32" t="s">
        <v>7449</v>
      </c>
      <c r="F1339" s="32" t="s">
        <v>7450</v>
      </c>
      <c r="G1339" s="32" t="s">
        <v>35</v>
      </c>
      <c r="H1339" s="32" t="s">
        <v>38</v>
      </c>
      <c r="I1339" s="32" t="s">
        <v>2006</v>
      </c>
      <c r="J1339" s="35">
        <v>0</v>
      </c>
      <c r="K1339" s="35">
        <v>0</v>
      </c>
      <c r="L1339" s="35">
        <v>0</v>
      </c>
      <c r="M1339" s="35">
        <v>12.48</v>
      </c>
      <c r="N1339" s="32" t="s">
        <v>19</v>
      </c>
      <c r="O1339" s="32" t="s">
        <v>24</v>
      </c>
      <c r="P1339" s="32">
        <v>1</v>
      </c>
      <c r="Q1339" s="32"/>
      <c r="R1339" s="39">
        <f t="shared" si="40"/>
        <v>1509</v>
      </c>
      <c r="S1339" s="5" t="s">
        <v>51</v>
      </c>
      <c r="T1339" s="5" t="s">
        <v>64</v>
      </c>
      <c r="U1339" s="2"/>
      <c r="V1339" s="2" t="str">
        <f>IF($J1339+$L1339=0,"nil",IF(OR($B1339="TCU-WS",$B1339=""),"non comm",IF(OR($G1339="contract_cover",$H1339="fixed price"),VLOOKUP($I1339,'[1]mapping 2015'!$A:$B,2,FALSE),VLOOKUP($G1339,'[1]mapping 2015'!$A:$B,2,FALSE))))</f>
        <v>nil</v>
      </c>
      <c r="W1339" s="37">
        <f>IF(OR(V1339="non comm",V1339="nil",J1339=0),0,IF(V1339="SBM 2.1 IIPS",J1339*VLOOKUP(N1339,'[2]NGP%'!$C:$D,2,FALSE),J1339*SUMIFS('[2]NGP%'!$D:$D,'[2]NGP%'!$A:$A,V1339,'[2]NGP%'!$B:$B,AA1339)))</f>
        <v>0</v>
      </c>
      <c r="X1339" s="37">
        <f>IF(OR(V1339="non comm",V1339="nil",J1339=0),0,IF(V1339="SBM 2.1 IIPS",J1339*VLOOKUP(N1339,'[2]NGP%'!$C:$E,3,FALSE),J1339*SUMIFS('[2]NGP%'!$E:$E,'[2]NGP%'!$A:$A,V1339,'[2]NGP%'!$B:$B,AA1339)))</f>
        <v>0</v>
      </c>
      <c r="Y1339" s="32"/>
      <c r="Z1339" s="54" t="str">
        <f>IF(MID(H1339,1,4)="Item","Nil",IF(G1339="contract_cover",VLOOKUP(I1339,'svc type'!C:D,2,FALSE),VLOOKUP(G1339,'svc type'!A:D,4,FALSE)))</f>
        <v>Exp</v>
      </c>
      <c r="AA1339" s="4" t="str">
        <f>IF(B1339="","",VLOOKUP(B1339,Sector!C:D,2,FALSE))</f>
        <v>OTH</v>
      </c>
      <c r="AB1339" s="4" t="str">
        <f t="shared" si="41"/>
        <v>TCU-WS</v>
      </c>
      <c r="AC1339" s="4"/>
      <c r="AD1339" s="4"/>
      <c r="AE1339" s="4"/>
      <c r="AF1339" s="4"/>
      <c r="AG1339" s="4"/>
    </row>
    <row r="1340" spans="1:33" x14ac:dyDescent="0.25">
      <c r="A1340" s="57">
        <v>42262.450059641204</v>
      </c>
      <c r="B1340" s="32" t="s">
        <v>22</v>
      </c>
      <c r="C1340" s="32" t="s">
        <v>7443</v>
      </c>
      <c r="D1340" s="32" t="s">
        <v>7444</v>
      </c>
      <c r="E1340" s="32" t="s">
        <v>7451</v>
      </c>
      <c r="F1340" s="32" t="s">
        <v>7452</v>
      </c>
      <c r="G1340" s="32" t="s">
        <v>25</v>
      </c>
      <c r="H1340" s="32" t="s">
        <v>26</v>
      </c>
      <c r="I1340" s="32" t="s">
        <v>2006</v>
      </c>
      <c r="J1340" s="35">
        <v>0</v>
      </c>
      <c r="K1340" s="35">
        <v>0</v>
      </c>
      <c r="L1340" s="35">
        <v>0</v>
      </c>
      <c r="M1340" s="35">
        <v>0</v>
      </c>
      <c r="N1340" s="32" t="s">
        <v>19</v>
      </c>
      <c r="O1340" s="32" t="s">
        <v>24</v>
      </c>
      <c r="P1340" s="32">
        <v>2.5</v>
      </c>
      <c r="Q1340" s="32"/>
      <c r="R1340" s="39">
        <f t="shared" si="40"/>
        <v>1509</v>
      </c>
      <c r="S1340" s="5" t="s">
        <v>51</v>
      </c>
      <c r="T1340" s="5" t="s">
        <v>64</v>
      </c>
      <c r="U1340" s="2"/>
      <c r="V1340" s="2" t="str">
        <f>IF($J1340+$L1340=0,"nil",IF(OR($B1340="TCU-WS",$B1340=""),"non comm",IF(OR($G1340="contract_cover",$H1340="fixed price"),VLOOKUP($I1340,'[1]mapping 2015'!$A:$B,2,FALSE),VLOOKUP($G1340,'[1]mapping 2015'!$A:$B,2,FALSE))))</f>
        <v>nil</v>
      </c>
      <c r="W1340" s="37">
        <f>IF(OR(V1340="non comm",V1340="nil",J1340=0),0,IF(V1340="SBM 2.1 IIPS",J1340*VLOOKUP(N1340,'[2]NGP%'!$C:$D,2,FALSE),J1340*SUMIFS('[2]NGP%'!$D:$D,'[2]NGP%'!$A:$A,V1340,'[2]NGP%'!$B:$B,AA1340)))</f>
        <v>0</v>
      </c>
      <c r="X1340" s="37">
        <f>IF(OR(V1340="non comm",V1340="nil",J1340=0),0,IF(V1340="SBM 2.1 IIPS",J1340*VLOOKUP(N1340,'[2]NGP%'!$C:$E,3,FALSE),J1340*SUMIFS('[2]NGP%'!$E:$E,'[2]NGP%'!$A:$A,V1340,'[2]NGP%'!$B:$B,AA1340)))</f>
        <v>0</v>
      </c>
      <c r="Y1340" s="32"/>
      <c r="Z1340" s="54" t="str">
        <f>IF(MID(H1340,1,4)="Item","Nil",IF(G1340="contract_cover",VLOOKUP(I1340,'svc type'!C:D,2,FALSE),VLOOKUP(G1340,'svc type'!A:D,4,FALSE)))</f>
        <v>IIPS</v>
      </c>
      <c r="AA1340" s="4" t="str">
        <f>IF(B1340="","",VLOOKUP(B1340,Sector!C:D,2,FALSE))</f>
        <v>OTH</v>
      </c>
      <c r="AB1340" s="4" t="str">
        <f t="shared" si="41"/>
        <v>TCU-WS</v>
      </c>
      <c r="AC1340" s="4"/>
      <c r="AD1340" s="4"/>
      <c r="AE1340" s="4"/>
      <c r="AF1340" s="4"/>
      <c r="AG1340" s="4"/>
    </row>
    <row r="1341" spans="1:33" x14ac:dyDescent="0.25">
      <c r="A1341" s="57">
        <v>42262.450059641204</v>
      </c>
      <c r="B1341" s="32" t="s">
        <v>22</v>
      </c>
      <c r="C1341" s="32" t="s">
        <v>7443</v>
      </c>
      <c r="D1341" s="32" t="s">
        <v>7444</v>
      </c>
      <c r="E1341" s="32" t="s">
        <v>7451</v>
      </c>
      <c r="F1341" s="32" t="s">
        <v>7452</v>
      </c>
      <c r="G1341" s="32" t="s">
        <v>35</v>
      </c>
      <c r="H1341" s="32" t="s">
        <v>38</v>
      </c>
      <c r="I1341" s="32" t="s">
        <v>2006</v>
      </c>
      <c r="J1341" s="35">
        <v>0</v>
      </c>
      <c r="K1341" s="35">
        <v>0</v>
      </c>
      <c r="L1341" s="35">
        <v>0</v>
      </c>
      <c r="M1341" s="35">
        <v>9.6</v>
      </c>
      <c r="N1341" s="32" t="s">
        <v>19</v>
      </c>
      <c r="O1341" s="32" t="s">
        <v>24</v>
      </c>
      <c r="P1341" s="32">
        <v>1</v>
      </c>
      <c r="Q1341" s="32"/>
      <c r="R1341" s="39">
        <f t="shared" si="40"/>
        <v>1509</v>
      </c>
      <c r="S1341" s="5" t="s">
        <v>51</v>
      </c>
      <c r="T1341" s="5" t="s">
        <v>64</v>
      </c>
      <c r="U1341" s="2"/>
      <c r="V1341" s="2" t="str">
        <f>IF($J1341+$L1341=0,"nil",IF(OR($B1341="TCU-WS",$B1341=""),"non comm",IF(OR($G1341="contract_cover",$H1341="fixed price"),VLOOKUP($I1341,'[1]mapping 2015'!$A:$B,2,FALSE),VLOOKUP($G1341,'[1]mapping 2015'!$A:$B,2,FALSE))))</f>
        <v>nil</v>
      </c>
      <c r="W1341" s="37">
        <f>IF(OR(V1341="non comm",V1341="nil",J1341=0),0,IF(V1341="SBM 2.1 IIPS",J1341*VLOOKUP(N1341,'[2]NGP%'!$C:$D,2,FALSE),J1341*SUMIFS('[2]NGP%'!$D:$D,'[2]NGP%'!$A:$A,V1341,'[2]NGP%'!$B:$B,AA1341)))</f>
        <v>0</v>
      </c>
      <c r="X1341" s="37">
        <f>IF(OR(V1341="non comm",V1341="nil",J1341=0),0,IF(V1341="SBM 2.1 IIPS",J1341*VLOOKUP(N1341,'[2]NGP%'!$C:$E,3,FALSE),J1341*SUMIFS('[2]NGP%'!$E:$E,'[2]NGP%'!$A:$A,V1341,'[2]NGP%'!$B:$B,AA1341)))</f>
        <v>0</v>
      </c>
      <c r="Y1341" s="32"/>
      <c r="Z1341" s="54" t="str">
        <f>IF(MID(H1341,1,4)="Item","Nil",IF(G1341="contract_cover",VLOOKUP(I1341,'svc type'!C:D,2,FALSE),VLOOKUP(G1341,'svc type'!A:D,4,FALSE)))</f>
        <v>Exp</v>
      </c>
      <c r="AA1341" s="4" t="str">
        <f>IF(B1341="","",VLOOKUP(B1341,Sector!C:D,2,FALSE))</f>
        <v>OTH</v>
      </c>
      <c r="AB1341" s="4" t="str">
        <f t="shared" si="41"/>
        <v>TCU-WS</v>
      </c>
      <c r="AC1341" s="4"/>
      <c r="AD1341" s="4"/>
      <c r="AE1341" s="4"/>
      <c r="AF1341" s="4"/>
      <c r="AG1341" s="4"/>
    </row>
    <row r="1342" spans="1:33" x14ac:dyDescent="0.25">
      <c r="A1342" s="57">
        <v>42262.450059641204</v>
      </c>
      <c r="B1342" s="32" t="s">
        <v>22</v>
      </c>
      <c r="C1342" s="32" t="s">
        <v>7443</v>
      </c>
      <c r="D1342" s="32" t="s">
        <v>7444</v>
      </c>
      <c r="E1342" s="32" t="s">
        <v>7451</v>
      </c>
      <c r="F1342" s="32" t="s">
        <v>7452</v>
      </c>
      <c r="G1342" s="32" t="s">
        <v>35</v>
      </c>
      <c r="H1342" s="32" t="s">
        <v>38</v>
      </c>
      <c r="I1342" s="32" t="s">
        <v>2006</v>
      </c>
      <c r="J1342" s="35">
        <v>0</v>
      </c>
      <c r="K1342" s="35">
        <v>0</v>
      </c>
      <c r="L1342" s="35">
        <v>0</v>
      </c>
      <c r="M1342" s="35">
        <v>8.25</v>
      </c>
      <c r="N1342" s="32" t="s">
        <v>19</v>
      </c>
      <c r="O1342" s="32" t="s">
        <v>24</v>
      </c>
      <c r="P1342" s="32">
        <v>1</v>
      </c>
      <c r="Q1342" s="32"/>
      <c r="R1342" s="39">
        <f t="shared" si="40"/>
        <v>1509</v>
      </c>
      <c r="S1342" s="5" t="s">
        <v>51</v>
      </c>
      <c r="T1342" s="5" t="s">
        <v>64</v>
      </c>
      <c r="U1342" s="2"/>
      <c r="V1342" s="2" t="str">
        <f>IF($J1342+$L1342=0,"nil",IF(OR($B1342="TCU-WS",$B1342=""),"non comm",IF(OR($G1342="contract_cover",$H1342="fixed price"),VLOOKUP($I1342,'[1]mapping 2015'!$A:$B,2,FALSE),VLOOKUP($G1342,'[1]mapping 2015'!$A:$B,2,FALSE))))</f>
        <v>nil</v>
      </c>
      <c r="W1342" s="37">
        <f>IF(OR(V1342="non comm",V1342="nil",J1342=0),0,IF(V1342="SBM 2.1 IIPS",J1342*VLOOKUP(N1342,'[2]NGP%'!$C:$D,2,FALSE),J1342*SUMIFS('[2]NGP%'!$D:$D,'[2]NGP%'!$A:$A,V1342,'[2]NGP%'!$B:$B,AA1342)))</f>
        <v>0</v>
      </c>
      <c r="X1342" s="37">
        <f>IF(OR(V1342="non comm",V1342="nil",J1342=0),0,IF(V1342="SBM 2.1 IIPS",J1342*VLOOKUP(N1342,'[2]NGP%'!$C:$E,3,FALSE),J1342*SUMIFS('[2]NGP%'!$E:$E,'[2]NGP%'!$A:$A,V1342,'[2]NGP%'!$B:$B,AA1342)))</f>
        <v>0</v>
      </c>
      <c r="Y1342" s="32"/>
      <c r="Z1342" s="54" t="str">
        <f>IF(MID(H1342,1,4)="Item","Nil",IF(G1342="contract_cover",VLOOKUP(I1342,'svc type'!C:D,2,FALSE),VLOOKUP(G1342,'svc type'!A:D,4,FALSE)))</f>
        <v>Exp</v>
      </c>
      <c r="AA1342" s="4" t="str">
        <f>IF(B1342="","",VLOOKUP(B1342,Sector!C:D,2,FALSE))</f>
        <v>OTH</v>
      </c>
      <c r="AB1342" s="4" t="str">
        <f t="shared" si="41"/>
        <v>TCU-WS</v>
      </c>
      <c r="AC1342" s="4"/>
      <c r="AD1342" s="4"/>
      <c r="AE1342" s="4"/>
      <c r="AF1342" s="4"/>
      <c r="AG1342" s="4"/>
    </row>
    <row r="1343" spans="1:33" x14ac:dyDescent="0.25">
      <c r="A1343" s="57">
        <v>42262.450059641204</v>
      </c>
      <c r="B1343" s="32" t="s">
        <v>22</v>
      </c>
      <c r="C1343" s="32" t="s">
        <v>7443</v>
      </c>
      <c r="D1343" s="32" t="s">
        <v>7444</v>
      </c>
      <c r="E1343" s="32" t="s">
        <v>7451</v>
      </c>
      <c r="F1343" s="32" t="s">
        <v>7452</v>
      </c>
      <c r="G1343" s="32" t="s">
        <v>1495</v>
      </c>
      <c r="H1343" s="32" t="s">
        <v>1496</v>
      </c>
      <c r="I1343" s="32" t="s">
        <v>2006</v>
      </c>
      <c r="J1343" s="35">
        <v>0</v>
      </c>
      <c r="K1343" s="35">
        <v>248</v>
      </c>
      <c r="L1343" s="35">
        <v>0</v>
      </c>
      <c r="M1343" s="35">
        <v>0</v>
      </c>
      <c r="N1343" s="32" t="s">
        <v>19</v>
      </c>
      <c r="O1343" s="32" t="s">
        <v>24</v>
      </c>
      <c r="P1343" s="32">
        <v>1</v>
      </c>
      <c r="Q1343" s="32"/>
      <c r="R1343" s="39">
        <f t="shared" si="40"/>
        <v>1509</v>
      </c>
      <c r="S1343" s="5" t="s">
        <v>51</v>
      </c>
      <c r="T1343" s="5" t="s">
        <v>64</v>
      </c>
      <c r="U1343" s="2"/>
      <c r="V1343" s="2" t="str">
        <f>IF($J1343+$L1343=0,"nil",IF(OR($B1343="TCU-WS",$B1343=""),"non comm",IF(OR($G1343="contract_cover",$H1343="fixed price"),VLOOKUP($I1343,'[1]mapping 2015'!$A:$B,2,FALSE),VLOOKUP($G1343,'[1]mapping 2015'!$A:$B,2,FALSE))))</f>
        <v>nil</v>
      </c>
      <c r="W1343" s="37">
        <f>IF(OR(V1343="non comm",V1343="nil",J1343=0),0,IF(V1343="SBM 2.1 IIPS",J1343*VLOOKUP(N1343,'[2]NGP%'!$C:$D,2,FALSE),J1343*SUMIFS('[2]NGP%'!$D:$D,'[2]NGP%'!$A:$A,V1343,'[2]NGP%'!$B:$B,AA1343)))</f>
        <v>0</v>
      </c>
      <c r="X1343" s="37">
        <f>IF(OR(V1343="non comm",V1343="nil",J1343=0),0,IF(V1343="SBM 2.1 IIPS",J1343*VLOOKUP(N1343,'[2]NGP%'!$C:$E,3,FALSE),J1343*SUMIFS('[2]NGP%'!$E:$E,'[2]NGP%'!$A:$A,V1343,'[2]NGP%'!$B:$B,AA1343)))</f>
        <v>0</v>
      </c>
      <c r="Y1343" s="32"/>
      <c r="Z1343" s="54" t="str">
        <f>IF(MID(H1343,1,4)="Item","Nil",IF(G1343="contract_cover",VLOOKUP(I1343,'svc type'!C:D,2,FALSE),VLOOKUP(G1343,'svc type'!A:D,4,FALSE)))</f>
        <v>Part</v>
      </c>
      <c r="AA1343" s="4" t="str">
        <f>IF(B1343="","",VLOOKUP(B1343,Sector!C:D,2,FALSE))</f>
        <v>OTH</v>
      </c>
      <c r="AB1343" s="4" t="str">
        <f t="shared" si="41"/>
        <v>TCU-WS</v>
      </c>
      <c r="AC1343" s="4"/>
      <c r="AD1343" s="4"/>
      <c r="AE1343" s="4"/>
      <c r="AF1343" s="4"/>
      <c r="AG1343" s="4"/>
    </row>
    <row r="1344" spans="1:33" x14ac:dyDescent="0.25">
      <c r="A1344" s="57">
        <v>42262.450059641204</v>
      </c>
      <c r="B1344" s="32" t="s">
        <v>22</v>
      </c>
      <c r="C1344" s="32" t="s">
        <v>7443</v>
      </c>
      <c r="D1344" s="32" t="s">
        <v>7444</v>
      </c>
      <c r="E1344" s="32" t="s">
        <v>7451</v>
      </c>
      <c r="F1344" s="32" t="s">
        <v>7452</v>
      </c>
      <c r="G1344" s="32" t="s">
        <v>7453</v>
      </c>
      <c r="H1344" s="32" t="s">
        <v>7454</v>
      </c>
      <c r="I1344" s="32" t="s">
        <v>2006</v>
      </c>
      <c r="J1344" s="35">
        <v>0</v>
      </c>
      <c r="K1344" s="35">
        <v>122.25</v>
      </c>
      <c r="L1344" s="35">
        <v>0</v>
      </c>
      <c r="M1344" s="35">
        <v>0</v>
      </c>
      <c r="N1344" s="32" t="s">
        <v>19</v>
      </c>
      <c r="O1344" s="32" t="s">
        <v>24</v>
      </c>
      <c r="P1344" s="32">
        <v>1</v>
      </c>
      <c r="Q1344" s="32"/>
      <c r="R1344" s="39">
        <f t="shared" si="40"/>
        <v>1509</v>
      </c>
      <c r="S1344" s="5" t="s">
        <v>51</v>
      </c>
      <c r="T1344" s="5" t="s">
        <v>64</v>
      </c>
      <c r="U1344" s="2"/>
      <c r="V1344" s="2" t="str">
        <f>IF($J1344+$L1344=0,"nil",IF(OR($B1344="TCU-WS",$B1344=""),"non comm",IF(OR($G1344="contract_cover",$H1344="fixed price"),VLOOKUP($I1344,'[1]mapping 2015'!$A:$B,2,FALSE),VLOOKUP($G1344,'[1]mapping 2015'!$A:$B,2,FALSE))))</f>
        <v>nil</v>
      </c>
      <c r="W1344" s="37">
        <f>IF(OR(V1344="non comm",V1344="nil",J1344=0),0,IF(V1344="SBM 2.1 IIPS",J1344*VLOOKUP(N1344,'[2]NGP%'!$C:$D,2,FALSE),J1344*SUMIFS('[2]NGP%'!$D:$D,'[2]NGP%'!$A:$A,V1344,'[2]NGP%'!$B:$B,AA1344)))</f>
        <v>0</v>
      </c>
      <c r="X1344" s="37">
        <f>IF(OR(V1344="non comm",V1344="nil",J1344=0),0,IF(V1344="SBM 2.1 IIPS",J1344*VLOOKUP(N1344,'[2]NGP%'!$C:$E,3,FALSE),J1344*SUMIFS('[2]NGP%'!$E:$E,'[2]NGP%'!$A:$A,V1344,'[2]NGP%'!$B:$B,AA1344)))</f>
        <v>0</v>
      </c>
      <c r="Y1344" s="32"/>
      <c r="Z1344" s="54" t="str">
        <f>IF(MID(H1344,1,4)="Item","Nil",IF(G1344="contract_cover",VLOOKUP(I1344,'svc type'!C:D,2,FALSE),VLOOKUP(G1344,'svc type'!A:D,4,FALSE)))</f>
        <v>Part</v>
      </c>
      <c r="AA1344" s="4" t="str">
        <f>IF(B1344="","",VLOOKUP(B1344,Sector!C:D,2,FALSE))</f>
        <v>OTH</v>
      </c>
      <c r="AB1344" s="4" t="str">
        <f t="shared" si="41"/>
        <v>TCU-WS</v>
      </c>
      <c r="AC1344" s="4"/>
      <c r="AD1344" s="4"/>
      <c r="AE1344" s="4"/>
      <c r="AF1344" s="4"/>
      <c r="AG1344" s="4"/>
    </row>
    <row r="1345" spans="1:33" x14ac:dyDescent="0.25">
      <c r="A1345" s="57">
        <v>42262.451203703706</v>
      </c>
      <c r="B1345" s="32" t="s">
        <v>22</v>
      </c>
      <c r="C1345" s="32" t="s">
        <v>7455</v>
      </c>
      <c r="D1345" s="32" t="s">
        <v>2431</v>
      </c>
      <c r="E1345" s="32" t="s">
        <v>7456</v>
      </c>
      <c r="F1345" s="32" t="s">
        <v>7457</v>
      </c>
      <c r="G1345" s="32" t="s">
        <v>25</v>
      </c>
      <c r="H1345" s="32" t="s">
        <v>26</v>
      </c>
      <c r="I1345" s="32" t="s">
        <v>2006</v>
      </c>
      <c r="J1345" s="35">
        <v>0</v>
      </c>
      <c r="K1345" s="35">
        <v>0</v>
      </c>
      <c r="L1345" s="35">
        <v>0</v>
      </c>
      <c r="M1345" s="35">
        <v>0</v>
      </c>
      <c r="N1345" s="32" t="s">
        <v>19</v>
      </c>
      <c r="O1345" s="32" t="s">
        <v>24</v>
      </c>
      <c r="P1345" s="32">
        <v>1.5</v>
      </c>
      <c r="Q1345" s="32"/>
      <c r="R1345" s="39">
        <f t="shared" si="40"/>
        <v>1509</v>
      </c>
      <c r="S1345" s="5" t="s">
        <v>51</v>
      </c>
      <c r="T1345" s="5" t="s">
        <v>64</v>
      </c>
      <c r="U1345" s="2"/>
      <c r="V1345" s="2" t="str">
        <f>IF($J1345+$L1345=0,"nil",IF(OR($B1345="TCU-WS",$B1345=""),"non comm",IF(OR($G1345="contract_cover",$H1345="fixed price"),VLOOKUP($I1345,'[1]mapping 2015'!$A:$B,2,FALSE),VLOOKUP($G1345,'[1]mapping 2015'!$A:$B,2,FALSE))))</f>
        <v>nil</v>
      </c>
      <c r="W1345" s="37">
        <f>IF(OR(V1345="non comm",V1345="nil",J1345=0),0,IF(V1345="SBM 2.1 IIPS",J1345*VLOOKUP(N1345,'[2]NGP%'!$C:$D,2,FALSE),J1345*SUMIFS('[2]NGP%'!$D:$D,'[2]NGP%'!$A:$A,V1345,'[2]NGP%'!$B:$B,AA1345)))</f>
        <v>0</v>
      </c>
      <c r="X1345" s="37">
        <f>IF(OR(V1345="non comm",V1345="nil",J1345=0),0,IF(V1345="SBM 2.1 IIPS",J1345*VLOOKUP(N1345,'[2]NGP%'!$C:$E,3,FALSE),J1345*SUMIFS('[2]NGP%'!$E:$E,'[2]NGP%'!$A:$A,V1345,'[2]NGP%'!$B:$B,AA1345)))</f>
        <v>0</v>
      </c>
      <c r="Y1345" s="32"/>
      <c r="Z1345" s="54" t="str">
        <f>IF(MID(H1345,1,4)="Item","Nil",IF(G1345="contract_cover",VLOOKUP(I1345,'svc type'!C:D,2,FALSE),VLOOKUP(G1345,'svc type'!A:D,4,FALSE)))</f>
        <v>IIPS</v>
      </c>
      <c r="AA1345" s="4" t="str">
        <f>IF(B1345="","",VLOOKUP(B1345,Sector!C:D,2,FALSE))</f>
        <v>OTH</v>
      </c>
      <c r="AB1345" s="4" t="str">
        <f t="shared" si="41"/>
        <v>TCU-WS</v>
      </c>
      <c r="AC1345" s="4"/>
      <c r="AD1345" s="4"/>
      <c r="AE1345" s="4"/>
      <c r="AF1345" s="4"/>
      <c r="AG1345" s="4"/>
    </row>
    <row r="1346" spans="1:33" x14ac:dyDescent="0.25">
      <c r="A1346" s="57">
        <v>42262.451203703706</v>
      </c>
      <c r="B1346" s="32" t="s">
        <v>22</v>
      </c>
      <c r="C1346" s="32" t="s">
        <v>7455</v>
      </c>
      <c r="D1346" s="32" t="s">
        <v>2431</v>
      </c>
      <c r="E1346" s="32" t="s">
        <v>7456</v>
      </c>
      <c r="F1346" s="32" t="s">
        <v>7457</v>
      </c>
      <c r="G1346" s="32" t="s">
        <v>35</v>
      </c>
      <c r="H1346" s="32" t="s">
        <v>38</v>
      </c>
      <c r="I1346" s="32" t="s">
        <v>2006</v>
      </c>
      <c r="J1346" s="35">
        <v>0</v>
      </c>
      <c r="K1346" s="35">
        <v>0</v>
      </c>
      <c r="L1346" s="35">
        <v>0</v>
      </c>
      <c r="M1346" s="35">
        <v>10.3</v>
      </c>
      <c r="N1346" s="32" t="s">
        <v>19</v>
      </c>
      <c r="O1346" s="32" t="s">
        <v>24</v>
      </c>
      <c r="P1346" s="32">
        <v>1</v>
      </c>
      <c r="Q1346" s="32"/>
      <c r="R1346" s="39">
        <f t="shared" si="40"/>
        <v>1509</v>
      </c>
      <c r="S1346" s="5" t="s">
        <v>51</v>
      </c>
      <c r="T1346" s="5" t="s">
        <v>64</v>
      </c>
      <c r="U1346" s="2"/>
      <c r="V1346" s="2" t="str">
        <f>IF($J1346+$L1346=0,"nil",IF(OR($B1346="TCU-WS",$B1346=""),"non comm",IF(OR($G1346="contract_cover",$H1346="fixed price"),VLOOKUP($I1346,'[1]mapping 2015'!$A:$B,2,FALSE),VLOOKUP($G1346,'[1]mapping 2015'!$A:$B,2,FALSE))))</f>
        <v>nil</v>
      </c>
      <c r="W1346" s="37">
        <f>IF(OR(V1346="non comm",V1346="nil",J1346=0),0,IF(V1346="SBM 2.1 IIPS",J1346*VLOOKUP(N1346,'[2]NGP%'!$C:$D,2,FALSE),J1346*SUMIFS('[2]NGP%'!$D:$D,'[2]NGP%'!$A:$A,V1346,'[2]NGP%'!$B:$B,AA1346)))</f>
        <v>0</v>
      </c>
      <c r="X1346" s="37">
        <f>IF(OR(V1346="non comm",V1346="nil",J1346=0),0,IF(V1346="SBM 2.1 IIPS",J1346*VLOOKUP(N1346,'[2]NGP%'!$C:$E,3,FALSE),J1346*SUMIFS('[2]NGP%'!$E:$E,'[2]NGP%'!$A:$A,V1346,'[2]NGP%'!$B:$B,AA1346)))</f>
        <v>0</v>
      </c>
      <c r="Y1346" s="32"/>
      <c r="Z1346" s="54" t="str">
        <f>IF(MID(H1346,1,4)="Item","Nil",IF(G1346="contract_cover",VLOOKUP(I1346,'svc type'!C:D,2,FALSE),VLOOKUP(G1346,'svc type'!A:D,4,FALSE)))</f>
        <v>Exp</v>
      </c>
      <c r="AA1346" s="4" t="str">
        <f>IF(B1346="","",VLOOKUP(B1346,Sector!C:D,2,FALSE))</f>
        <v>OTH</v>
      </c>
      <c r="AB1346" s="4" t="str">
        <f t="shared" si="41"/>
        <v>TCU-WS</v>
      </c>
      <c r="AC1346" s="4"/>
      <c r="AD1346" s="4"/>
      <c r="AE1346" s="4"/>
      <c r="AF1346" s="4"/>
      <c r="AG1346" s="4"/>
    </row>
    <row r="1347" spans="1:33" x14ac:dyDescent="0.25">
      <c r="A1347" s="57">
        <v>42262.451203703706</v>
      </c>
      <c r="B1347" s="32" t="s">
        <v>22</v>
      </c>
      <c r="C1347" s="32" t="s">
        <v>7455</v>
      </c>
      <c r="D1347" s="32" t="s">
        <v>2431</v>
      </c>
      <c r="E1347" s="32" t="s">
        <v>7456</v>
      </c>
      <c r="F1347" s="32" t="s">
        <v>7457</v>
      </c>
      <c r="G1347" s="32" t="s">
        <v>35</v>
      </c>
      <c r="H1347" s="32" t="s">
        <v>38</v>
      </c>
      <c r="I1347" s="32" t="s">
        <v>2006</v>
      </c>
      <c r="J1347" s="35">
        <v>0</v>
      </c>
      <c r="K1347" s="35">
        <v>0</v>
      </c>
      <c r="L1347" s="35">
        <v>0</v>
      </c>
      <c r="M1347" s="35">
        <v>9.5</v>
      </c>
      <c r="N1347" s="32" t="s">
        <v>19</v>
      </c>
      <c r="O1347" s="32" t="s">
        <v>24</v>
      </c>
      <c r="P1347" s="32">
        <v>1</v>
      </c>
      <c r="Q1347" s="32"/>
      <c r="R1347" s="39">
        <f t="shared" ref="R1347:R1410" si="42">R1346</f>
        <v>1509</v>
      </c>
      <c r="S1347" s="5" t="s">
        <v>51</v>
      </c>
      <c r="T1347" s="5" t="s">
        <v>64</v>
      </c>
      <c r="U1347" s="2"/>
      <c r="V1347" s="2" t="str">
        <f>IF($J1347+$L1347=0,"nil",IF(OR($B1347="TCU-WS",$B1347=""),"non comm",IF(OR($G1347="contract_cover",$H1347="fixed price"),VLOOKUP($I1347,'[1]mapping 2015'!$A:$B,2,FALSE),VLOOKUP($G1347,'[1]mapping 2015'!$A:$B,2,FALSE))))</f>
        <v>nil</v>
      </c>
      <c r="W1347" s="37">
        <f>IF(OR(V1347="non comm",V1347="nil",J1347=0),0,IF(V1347="SBM 2.1 IIPS",J1347*VLOOKUP(N1347,'[2]NGP%'!$C:$D,2,FALSE),J1347*SUMIFS('[2]NGP%'!$D:$D,'[2]NGP%'!$A:$A,V1347,'[2]NGP%'!$B:$B,AA1347)))</f>
        <v>0</v>
      </c>
      <c r="X1347" s="37">
        <f>IF(OR(V1347="non comm",V1347="nil",J1347=0),0,IF(V1347="SBM 2.1 IIPS",J1347*VLOOKUP(N1347,'[2]NGP%'!$C:$E,3,FALSE),J1347*SUMIFS('[2]NGP%'!$E:$E,'[2]NGP%'!$A:$A,V1347,'[2]NGP%'!$B:$B,AA1347)))</f>
        <v>0</v>
      </c>
      <c r="Y1347" s="32"/>
      <c r="Z1347" s="54" t="str">
        <f>IF(MID(H1347,1,4)="Item","Nil",IF(G1347="contract_cover",VLOOKUP(I1347,'svc type'!C:D,2,FALSE),VLOOKUP(G1347,'svc type'!A:D,4,FALSE)))</f>
        <v>Exp</v>
      </c>
      <c r="AA1347" s="4" t="str">
        <f>IF(B1347="","",VLOOKUP(B1347,Sector!C:D,2,FALSE))</f>
        <v>OTH</v>
      </c>
      <c r="AB1347" s="4" t="str">
        <f t="shared" ref="AB1347:AB1410" si="43">B1347</f>
        <v>TCU-WS</v>
      </c>
      <c r="AC1347" s="4"/>
      <c r="AD1347" s="4"/>
      <c r="AE1347" s="4"/>
      <c r="AF1347" s="4"/>
      <c r="AG1347" s="4"/>
    </row>
    <row r="1348" spans="1:33" x14ac:dyDescent="0.25">
      <c r="A1348" s="57">
        <v>42262.451203703706</v>
      </c>
      <c r="B1348" s="32" t="s">
        <v>22</v>
      </c>
      <c r="C1348" s="32" t="s">
        <v>7455</v>
      </c>
      <c r="D1348" s="32" t="s">
        <v>2431</v>
      </c>
      <c r="E1348" s="32" t="s">
        <v>7456</v>
      </c>
      <c r="F1348" s="32" t="s">
        <v>7457</v>
      </c>
      <c r="G1348" s="32" t="s">
        <v>25</v>
      </c>
      <c r="H1348" s="32" t="s">
        <v>26</v>
      </c>
      <c r="I1348" s="32" t="s">
        <v>2006</v>
      </c>
      <c r="J1348" s="35">
        <v>0</v>
      </c>
      <c r="K1348" s="35">
        <v>0</v>
      </c>
      <c r="L1348" s="35">
        <v>0</v>
      </c>
      <c r="M1348" s="35">
        <v>0</v>
      </c>
      <c r="N1348" s="32" t="s">
        <v>19</v>
      </c>
      <c r="O1348" s="32" t="s">
        <v>24</v>
      </c>
      <c r="P1348" s="32">
        <v>0.5</v>
      </c>
      <c r="Q1348" s="32"/>
      <c r="R1348" s="39">
        <f t="shared" si="42"/>
        <v>1509</v>
      </c>
      <c r="S1348" s="5" t="s">
        <v>51</v>
      </c>
      <c r="T1348" s="5" t="s">
        <v>64</v>
      </c>
      <c r="U1348" s="2"/>
      <c r="V1348" s="2" t="str">
        <f>IF($J1348+$L1348=0,"nil",IF(OR($B1348="TCU-WS",$B1348=""),"non comm",IF(OR($G1348="contract_cover",$H1348="fixed price"),VLOOKUP($I1348,'[1]mapping 2015'!$A:$B,2,FALSE),VLOOKUP($G1348,'[1]mapping 2015'!$A:$B,2,FALSE))))</f>
        <v>nil</v>
      </c>
      <c r="W1348" s="37">
        <f>IF(OR(V1348="non comm",V1348="nil",J1348=0),0,IF(V1348="SBM 2.1 IIPS",J1348*VLOOKUP(N1348,'[2]NGP%'!$C:$D,2,FALSE),J1348*SUMIFS('[2]NGP%'!$D:$D,'[2]NGP%'!$A:$A,V1348,'[2]NGP%'!$B:$B,AA1348)))</f>
        <v>0</v>
      </c>
      <c r="X1348" s="37">
        <f>IF(OR(V1348="non comm",V1348="nil",J1348=0),0,IF(V1348="SBM 2.1 IIPS",J1348*VLOOKUP(N1348,'[2]NGP%'!$C:$E,3,FALSE),J1348*SUMIFS('[2]NGP%'!$E:$E,'[2]NGP%'!$A:$A,V1348,'[2]NGP%'!$B:$B,AA1348)))</f>
        <v>0</v>
      </c>
      <c r="Y1348" s="32"/>
      <c r="Z1348" s="54" t="str">
        <f>IF(MID(H1348,1,4)="Item","Nil",IF(G1348="contract_cover",VLOOKUP(I1348,'svc type'!C:D,2,FALSE),VLOOKUP(G1348,'svc type'!A:D,4,FALSE)))</f>
        <v>IIPS</v>
      </c>
      <c r="AA1348" s="4" t="str">
        <f>IF(B1348="","",VLOOKUP(B1348,Sector!C:D,2,FALSE))</f>
        <v>OTH</v>
      </c>
      <c r="AB1348" s="4" t="str">
        <f t="shared" si="43"/>
        <v>TCU-WS</v>
      </c>
      <c r="AC1348" s="4"/>
      <c r="AD1348" s="4"/>
      <c r="AE1348" s="4"/>
      <c r="AF1348" s="4"/>
      <c r="AG1348" s="4"/>
    </row>
    <row r="1349" spans="1:33" x14ac:dyDescent="0.25">
      <c r="A1349" s="57">
        <v>42262.451203703706</v>
      </c>
      <c r="B1349" s="32" t="s">
        <v>22</v>
      </c>
      <c r="C1349" s="32" t="s">
        <v>7455</v>
      </c>
      <c r="D1349" s="32" t="s">
        <v>2431</v>
      </c>
      <c r="E1349" s="32" t="s">
        <v>7456</v>
      </c>
      <c r="F1349" s="32" t="s">
        <v>7457</v>
      </c>
      <c r="G1349" s="32" t="s">
        <v>35</v>
      </c>
      <c r="H1349" s="32" t="s">
        <v>38</v>
      </c>
      <c r="I1349" s="32" t="s">
        <v>2006</v>
      </c>
      <c r="J1349" s="35">
        <v>0</v>
      </c>
      <c r="K1349" s="35">
        <v>0</v>
      </c>
      <c r="L1349" s="35">
        <v>0</v>
      </c>
      <c r="M1349" s="35">
        <v>11.55</v>
      </c>
      <c r="N1349" s="32" t="s">
        <v>19</v>
      </c>
      <c r="O1349" s="32" t="s">
        <v>24</v>
      </c>
      <c r="P1349" s="32">
        <v>1</v>
      </c>
      <c r="Q1349" s="32"/>
      <c r="R1349" s="39">
        <f t="shared" si="42"/>
        <v>1509</v>
      </c>
      <c r="S1349" s="5" t="s">
        <v>51</v>
      </c>
      <c r="T1349" s="5" t="s">
        <v>64</v>
      </c>
      <c r="U1349" s="2"/>
      <c r="V1349" s="2" t="str">
        <f>IF($J1349+$L1349=0,"nil",IF(OR($B1349="TCU-WS",$B1349=""),"non comm",IF(OR($G1349="contract_cover",$H1349="fixed price"),VLOOKUP($I1349,'[1]mapping 2015'!$A:$B,2,FALSE),VLOOKUP($G1349,'[1]mapping 2015'!$A:$B,2,FALSE))))</f>
        <v>nil</v>
      </c>
      <c r="W1349" s="37">
        <f>IF(OR(V1349="non comm",V1349="nil",J1349=0),0,IF(V1349="SBM 2.1 IIPS",J1349*VLOOKUP(N1349,'[2]NGP%'!$C:$D,2,FALSE),J1349*SUMIFS('[2]NGP%'!$D:$D,'[2]NGP%'!$A:$A,V1349,'[2]NGP%'!$B:$B,AA1349)))</f>
        <v>0</v>
      </c>
      <c r="X1349" s="37">
        <f>IF(OR(V1349="non comm",V1349="nil",J1349=0),0,IF(V1349="SBM 2.1 IIPS",J1349*VLOOKUP(N1349,'[2]NGP%'!$C:$E,3,FALSE),J1349*SUMIFS('[2]NGP%'!$E:$E,'[2]NGP%'!$A:$A,V1349,'[2]NGP%'!$B:$B,AA1349)))</f>
        <v>0</v>
      </c>
      <c r="Y1349" s="32"/>
      <c r="Z1349" s="54" t="str">
        <f>IF(MID(H1349,1,4)="Item","Nil",IF(G1349="contract_cover",VLOOKUP(I1349,'svc type'!C:D,2,FALSE),VLOOKUP(G1349,'svc type'!A:D,4,FALSE)))</f>
        <v>Exp</v>
      </c>
      <c r="AA1349" s="4" t="str">
        <f>IF(B1349="","",VLOOKUP(B1349,Sector!C:D,2,FALSE))</f>
        <v>OTH</v>
      </c>
      <c r="AB1349" s="4" t="str">
        <f t="shared" si="43"/>
        <v>TCU-WS</v>
      </c>
      <c r="AC1349" s="4"/>
      <c r="AD1349" s="4"/>
      <c r="AE1349" s="4"/>
      <c r="AF1349" s="4"/>
      <c r="AG1349" s="4"/>
    </row>
    <row r="1350" spans="1:33" x14ac:dyDescent="0.25">
      <c r="A1350" s="57">
        <v>42262.451203703706</v>
      </c>
      <c r="B1350" s="32" t="s">
        <v>22</v>
      </c>
      <c r="C1350" s="32" t="s">
        <v>7455</v>
      </c>
      <c r="D1350" s="32" t="s">
        <v>2431</v>
      </c>
      <c r="E1350" s="32" t="s">
        <v>7456</v>
      </c>
      <c r="F1350" s="32" t="s">
        <v>7457</v>
      </c>
      <c r="G1350" s="32" t="s">
        <v>35</v>
      </c>
      <c r="H1350" s="32" t="s">
        <v>38</v>
      </c>
      <c r="I1350" s="32" t="s">
        <v>2006</v>
      </c>
      <c r="J1350" s="35">
        <v>0</v>
      </c>
      <c r="K1350" s="35">
        <v>0</v>
      </c>
      <c r="L1350" s="35">
        <v>0</v>
      </c>
      <c r="M1350" s="35">
        <v>14.43</v>
      </c>
      <c r="N1350" s="32" t="s">
        <v>19</v>
      </c>
      <c r="O1350" s="32" t="s">
        <v>24</v>
      </c>
      <c r="P1350" s="32">
        <v>1</v>
      </c>
      <c r="Q1350" s="32"/>
      <c r="R1350" s="39">
        <f t="shared" si="42"/>
        <v>1509</v>
      </c>
      <c r="S1350" s="5" t="s">
        <v>51</v>
      </c>
      <c r="T1350" s="5" t="s">
        <v>64</v>
      </c>
      <c r="U1350" s="2"/>
      <c r="V1350" s="2" t="str">
        <f>IF($J1350+$L1350=0,"nil",IF(OR($B1350="TCU-WS",$B1350=""),"non comm",IF(OR($G1350="contract_cover",$H1350="fixed price"),VLOOKUP($I1350,'[1]mapping 2015'!$A:$B,2,FALSE),VLOOKUP($G1350,'[1]mapping 2015'!$A:$B,2,FALSE))))</f>
        <v>nil</v>
      </c>
      <c r="W1350" s="37">
        <f>IF(OR(V1350="non comm",V1350="nil",J1350=0),0,IF(V1350="SBM 2.1 IIPS",J1350*VLOOKUP(N1350,'[2]NGP%'!$C:$D,2,FALSE),J1350*SUMIFS('[2]NGP%'!$D:$D,'[2]NGP%'!$A:$A,V1350,'[2]NGP%'!$B:$B,AA1350)))</f>
        <v>0</v>
      </c>
      <c r="X1350" s="37">
        <f>IF(OR(V1350="non comm",V1350="nil",J1350=0),0,IF(V1350="SBM 2.1 IIPS",J1350*VLOOKUP(N1350,'[2]NGP%'!$C:$E,3,FALSE),J1350*SUMIFS('[2]NGP%'!$E:$E,'[2]NGP%'!$A:$A,V1350,'[2]NGP%'!$B:$B,AA1350)))</f>
        <v>0</v>
      </c>
      <c r="Y1350" s="32"/>
      <c r="Z1350" s="54" t="str">
        <f>IF(MID(H1350,1,4)="Item","Nil",IF(G1350="contract_cover",VLOOKUP(I1350,'svc type'!C:D,2,FALSE),VLOOKUP(G1350,'svc type'!A:D,4,FALSE)))</f>
        <v>Exp</v>
      </c>
      <c r="AA1350" s="4" t="str">
        <f>IF(B1350="","",VLOOKUP(B1350,Sector!C:D,2,FALSE))</f>
        <v>OTH</v>
      </c>
      <c r="AB1350" s="4" t="str">
        <f t="shared" si="43"/>
        <v>TCU-WS</v>
      </c>
      <c r="AC1350" s="4"/>
      <c r="AD1350" s="4"/>
      <c r="AE1350" s="4"/>
      <c r="AF1350" s="4"/>
      <c r="AG1350" s="4"/>
    </row>
    <row r="1351" spans="1:33" x14ac:dyDescent="0.25">
      <c r="A1351" s="57">
        <v>42262.453118900463</v>
      </c>
      <c r="B1351" s="32" t="s">
        <v>22</v>
      </c>
      <c r="C1351" s="32" t="s">
        <v>305</v>
      </c>
      <c r="D1351" s="32" t="s">
        <v>304</v>
      </c>
      <c r="E1351" s="32" t="s">
        <v>7458</v>
      </c>
      <c r="F1351" s="32" t="s">
        <v>7459</v>
      </c>
      <c r="G1351" s="32" t="s">
        <v>42</v>
      </c>
      <c r="H1351" s="32" t="s">
        <v>43</v>
      </c>
      <c r="I1351" s="32" t="s">
        <v>2006</v>
      </c>
      <c r="J1351" s="35">
        <v>0</v>
      </c>
      <c r="K1351" s="35">
        <v>0</v>
      </c>
      <c r="L1351" s="35">
        <v>0</v>
      </c>
      <c r="M1351" s="35">
        <v>0</v>
      </c>
      <c r="N1351" s="32" t="s">
        <v>19</v>
      </c>
      <c r="O1351" s="32" t="s">
        <v>24</v>
      </c>
      <c r="P1351" s="32">
        <v>1</v>
      </c>
      <c r="Q1351" s="32"/>
      <c r="R1351" s="39">
        <f t="shared" si="42"/>
        <v>1509</v>
      </c>
      <c r="S1351" s="5" t="s">
        <v>51</v>
      </c>
      <c r="T1351" s="5" t="s">
        <v>64</v>
      </c>
      <c r="U1351" s="2"/>
      <c r="V1351" s="2" t="str">
        <f>IF($J1351+$L1351=0,"nil",IF(OR($B1351="TCU-WS",$B1351=""),"non comm",IF(OR($G1351="contract_cover",$H1351="fixed price"),VLOOKUP($I1351,'[1]mapping 2015'!$A:$B,2,FALSE),VLOOKUP($G1351,'[1]mapping 2015'!$A:$B,2,FALSE))))</f>
        <v>nil</v>
      </c>
      <c r="W1351" s="37">
        <f>IF(OR(V1351="non comm",V1351="nil",J1351=0),0,IF(V1351="SBM 2.1 IIPS",J1351*VLOOKUP(N1351,'[2]NGP%'!$C:$D,2,FALSE),J1351*SUMIFS('[2]NGP%'!$D:$D,'[2]NGP%'!$A:$A,V1351,'[2]NGP%'!$B:$B,AA1351)))</f>
        <v>0</v>
      </c>
      <c r="X1351" s="37">
        <f>IF(OR(V1351="non comm",V1351="nil",J1351=0),0,IF(V1351="SBM 2.1 IIPS",J1351*VLOOKUP(N1351,'[2]NGP%'!$C:$E,3,FALSE),J1351*SUMIFS('[2]NGP%'!$E:$E,'[2]NGP%'!$A:$A,V1351,'[2]NGP%'!$B:$B,AA1351)))</f>
        <v>0</v>
      </c>
      <c r="Y1351" s="32"/>
      <c r="Z1351" s="54" t="str">
        <f>IF(MID(H1351,1,4)="Item","Nil",IF(G1351="contract_cover",VLOOKUP(I1351,'svc type'!C:D,2,FALSE),VLOOKUP(G1351,'svc type'!A:D,4,FALSE)))</f>
        <v>SVC</v>
      </c>
      <c r="AA1351" s="4" t="str">
        <f>IF(B1351="","",VLOOKUP(B1351,Sector!C:D,2,FALSE))</f>
        <v>OTH</v>
      </c>
      <c r="AB1351" s="4" t="str">
        <f t="shared" si="43"/>
        <v>TCU-WS</v>
      </c>
      <c r="AC1351" s="4"/>
      <c r="AD1351" s="4"/>
      <c r="AE1351" s="4"/>
      <c r="AF1351" s="4"/>
      <c r="AG1351" s="4"/>
    </row>
    <row r="1352" spans="1:33" x14ac:dyDescent="0.25">
      <c r="A1352" s="57">
        <v>42262.453913888887</v>
      </c>
      <c r="B1352" s="32" t="s">
        <v>22</v>
      </c>
      <c r="C1352" s="32" t="s">
        <v>4960</v>
      </c>
      <c r="D1352" s="32" t="s">
        <v>4961</v>
      </c>
      <c r="E1352" s="32" t="s">
        <v>7460</v>
      </c>
      <c r="F1352" s="32" t="s">
        <v>7461</v>
      </c>
      <c r="G1352" s="32" t="s">
        <v>25</v>
      </c>
      <c r="H1352" s="32" t="s">
        <v>26</v>
      </c>
      <c r="I1352" s="32" t="s">
        <v>2006</v>
      </c>
      <c r="J1352" s="35">
        <v>0</v>
      </c>
      <c r="K1352" s="35">
        <v>0</v>
      </c>
      <c r="L1352" s="35">
        <v>0</v>
      </c>
      <c r="M1352" s="35">
        <v>0</v>
      </c>
      <c r="N1352" s="32" t="s">
        <v>19</v>
      </c>
      <c r="O1352" s="32" t="s">
        <v>27</v>
      </c>
      <c r="P1352" s="32">
        <v>2</v>
      </c>
      <c r="Q1352" s="32"/>
      <c r="R1352" s="39">
        <f t="shared" si="42"/>
        <v>1509</v>
      </c>
      <c r="S1352" s="5" t="s">
        <v>51</v>
      </c>
      <c r="T1352" s="5" t="s">
        <v>64</v>
      </c>
      <c r="U1352" s="2"/>
      <c r="V1352" s="2" t="str">
        <f>IF($J1352+$L1352=0,"nil",IF(OR($B1352="TCU-WS",$B1352=""),"non comm",IF(OR($G1352="contract_cover",$H1352="fixed price"),VLOOKUP($I1352,'[1]mapping 2015'!$A:$B,2,FALSE),VLOOKUP($G1352,'[1]mapping 2015'!$A:$B,2,FALSE))))</f>
        <v>nil</v>
      </c>
      <c r="W1352" s="37">
        <f>IF(OR(V1352="non comm",V1352="nil",J1352=0),0,IF(V1352="SBM 2.1 IIPS",J1352*VLOOKUP(N1352,'[2]NGP%'!$C:$D,2,FALSE),J1352*SUMIFS('[2]NGP%'!$D:$D,'[2]NGP%'!$A:$A,V1352,'[2]NGP%'!$B:$B,AA1352)))</f>
        <v>0</v>
      </c>
      <c r="X1352" s="37">
        <f>IF(OR(V1352="non comm",V1352="nil",J1352=0),0,IF(V1352="SBM 2.1 IIPS",J1352*VLOOKUP(N1352,'[2]NGP%'!$C:$E,3,FALSE),J1352*SUMIFS('[2]NGP%'!$E:$E,'[2]NGP%'!$A:$A,V1352,'[2]NGP%'!$B:$B,AA1352)))</f>
        <v>0</v>
      </c>
      <c r="Y1352" s="32"/>
      <c r="Z1352" s="54" t="str">
        <f>IF(MID(H1352,1,4)="Item","Nil",IF(G1352="contract_cover",VLOOKUP(I1352,'svc type'!C:D,2,FALSE),VLOOKUP(G1352,'svc type'!A:D,4,FALSE)))</f>
        <v>IIPS</v>
      </c>
      <c r="AA1352" s="4" t="str">
        <f>IF(B1352="","",VLOOKUP(B1352,Sector!C:D,2,FALSE))</f>
        <v>OTH</v>
      </c>
      <c r="AB1352" s="4" t="str">
        <f t="shared" si="43"/>
        <v>TCU-WS</v>
      </c>
      <c r="AC1352" s="4"/>
      <c r="AD1352" s="4"/>
      <c r="AE1352" s="4"/>
      <c r="AF1352" s="4"/>
      <c r="AG1352" s="4"/>
    </row>
    <row r="1353" spans="1:33" x14ac:dyDescent="0.25">
      <c r="A1353" s="57">
        <v>42262.462576770835</v>
      </c>
      <c r="B1353" s="32" t="s">
        <v>22</v>
      </c>
      <c r="C1353" s="32" t="s">
        <v>5149</v>
      </c>
      <c r="D1353" s="32" t="s">
        <v>5150</v>
      </c>
      <c r="E1353" s="32" t="s">
        <v>7462</v>
      </c>
      <c r="F1353" s="32" t="s">
        <v>7463</v>
      </c>
      <c r="G1353" s="32" t="s">
        <v>25</v>
      </c>
      <c r="H1353" s="32" t="s">
        <v>26</v>
      </c>
      <c r="I1353" s="32" t="s">
        <v>2006</v>
      </c>
      <c r="J1353" s="35">
        <v>0</v>
      </c>
      <c r="K1353" s="35">
        <v>0</v>
      </c>
      <c r="L1353" s="35">
        <v>12.74</v>
      </c>
      <c r="M1353" s="35">
        <v>0</v>
      </c>
      <c r="N1353" s="32" t="s">
        <v>19</v>
      </c>
      <c r="O1353" s="32" t="s">
        <v>357</v>
      </c>
      <c r="P1353" s="32">
        <v>0.75</v>
      </c>
      <c r="Q1353" s="32"/>
      <c r="R1353" s="39">
        <f t="shared" si="42"/>
        <v>1509</v>
      </c>
      <c r="S1353" s="5" t="s">
        <v>51</v>
      </c>
      <c r="T1353" s="5" t="s">
        <v>64</v>
      </c>
      <c r="U1353" s="2"/>
      <c r="V1353" s="2" t="str">
        <f>IF($J1353+$L1353=0,"nil",IF(OR($B1353="TCU-WS",$B1353=""),"non comm",IF(OR($G1353="contract_cover",$H1353="fixed price"),VLOOKUP($I1353,'[1]mapping 2015'!$A:$B,2,FALSE),VLOOKUP($G1353,'[1]mapping 2015'!$A:$B,2,FALSE))))</f>
        <v>non comm</v>
      </c>
      <c r="W1353" s="37">
        <f>IF(OR(V1353="non comm",V1353="nil",J1353=0),0,IF(V1353="SBM 2.1 IIPS",J1353*VLOOKUP(N1353,'[2]NGP%'!$C:$D,2,FALSE),J1353*SUMIFS('[2]NGP%'!$D:$D,'[2]NGP%'!$A:$A,V1353,'[2]NGP%'!$B:$B,AA1353)))</f>
        <v>0</v>
      </c>
      <c r="X1353" s="37">
        <f>IF(OR(V1353="non comm",V1353="nil",J1353=0),0,IF(V1353="SBM 2.1 IIPS",J1353*VLOOKUP(N1353,'[2]NGP%'!$C:$E,3,FALSE),J1353*SUMIFS('[2]NGP%'!$E:$E,'[2]NGP%'!$A:$A,V1353,'[2]NGP%'!$B:$B,AA1353)))</f>
        <v>0</v>
      </c>
      <c r="Y1353" s="32"/>
      <c r="Z1353" s="54" t="str">
        <f>IF(MID(H1353,1,4)="Item","Nil",IF(G1353="contract_cover",VLOOKUP(I1353,'svc type'!C:D,2,FALSE),VLOOKUP(G1353,'svc type'!A:D,4,FALSE)))</f>
        <v>IIPS</v>
      </c>
      <c r="AA1353" s="4" t="str">
        <f>IF(B1353="","",VLOOKUP(B1353,Sector!C:D,2,FALSE))</f>
        <v>OTH</v>
      </c>
      <c r="AB1353" s="4" t="str">
        <f t="shared" si="43"/>
        <v>TCU-WS</v>
      </c>
      <c r="AC1353" s="4"/>
      <c r="AD1353" s="4"/>
      <c r="AE1353" s="4"/>
      <c r="AF1353" s="4"/>
      <c r="AG1353" s="4"/>
    </row>
    <row r="1354" spans="1:33" x14ac:dyDescent="0.25">
      <c r="A1354" s="57">
        <v>42262.462576770835</v>
      </c>
      <c r="B1354" s="32" t="s">
        <v>22</v>
      </c>
      <c r="C1354" s="32" t="s">
        <v>5149</v>
      </c>
      <c r="D1354" s="32" t="s">
        <v>5150</v>
      </c>
      <c r="E1354" s="32" t="s">
        <v>7462</v>
      </c>
      <c r="F1354" s="32" t="s">
        <v>7463</v>
      </c>
      <c r="G1354" s="32" t="s">
        <v>35</v>
      </c>
      <c r="H1354" s="32" t="s">
        <v>38</v>
      </c>
      <c r="I1354" s="32" t="s">
        <v>2006</v>
      </c>
      <c r="J1354" s="35">
        <v>0</v>
      </c>
      <c r="K1354" s="35">
        <v>0</v>
      </c>
      <c r="L1354" s="35">
        <v>0</v>
      </c>
      <c r="M1354" s="35">
        <v>4.8</v>
      </c>
      <c r="N1354" s="32" t="s">
        <v>19</v>
      </c>
      <c r="O1354" s="32" t="s">
        <v>357</v>
      </c>
      <c r="P1354" s="32">
        <v>1</v>
      </c>
      <c r="Q1354" s="32"/>
      <c r="R1354" s="39">
        <f t="shared" si="42"/>
        <v>1509</v>
      </c>
      <c r="S1354" s="5" t="s">
        <v>51</v>
      </c>
      <c r="T1354" s="5" t="s">
        <v>64</v>
      </c>
      <c r="U1354" s="2"/>
      <c r="V1354" s="2" t="str">
        <f>IF($J1354+$L1354=0,"nil",IF(OR($B1354="TCU-WS",$B1354=""),"non comm",IF(OR($G1354="contract_cover",$H1354="fixed price"),VLOOKUP($I1354,'[1]mapping 2015'!$A:$B,2,FALSE),VLOOKUP($G1354,'[1]mapping 2015'!$A:$B,2,FALSE))))</f>
        <v>nil</v>
      </c>
      <c r="W1354" s="37">
        <f>IF(OR(V1354="non comm",V1354="nil",J1354=0),0,IF(V1354="SBM 2.1 IIPS",J1354*VLOOKUP(N1354,'[2]NGP%'!$C:$D,2,FALSE),J1354*SUMIFS('[2]NGP%'!$D:$D,'[2]NGP%'!$A:$A,V1354,'[2]NGP%'!$B:$B,AA1354)))</f>
        <v>0</v>
      </c>
      <c r="X1354" s="37">
        <f>IF(OR(V1354="non comm",V1354="nil",J1354=0),0,IF(V1354="SBM 2.1 IIPS",J1354*VLOOKUP(N1354,'[2]NGP%'!$C:$E,3,FALSE),J1354*SUMIFS('[2]NGP%'!$E:$E,'[2]NGP%'!$A:$A,V1354,'[2]NGP%'!$B:$B,AA1354)))</f>
        <v>0</v>
      </c>
      <c r="Y1354" s="32"/>
      <c r="Z1354" s="54" t="str">
        <f>IF(MID(H1354,1,4)="Item","Nil",IF(G1354="contract_cover",VLOOKUP(I1354,'svc type'!C:D,2,FALSE),VLOOKUP(G1354,'svc type'!A:D,4,FALSE)))</f>
        <v>Exp</v>
      </c>
      <c r="AA1354" s="4" t="str">
        <f>IF(B1354="","",VLOOKUP(B1354,Sector!C:D,2,FALSE))</f>
        <v>OTH</v>
      </c>
      <c r="AB1354" s="4" t="str">
        <f t="shared" si="43"/>
        <v>TCU-WS</v>
      </c>
      <c r="AC1354" s="4"/>
      <c r="AD1354" s="4"/>
      <c r="AE1354" s="4"/>
      <c r="AF1354" s="4"/>
      <c r="AG1354" s="4"/>
    </row>
    <row r="1355" spans="1:33" x14ac:dyDescent="0.25">
      <c r="A1355" s="57">
        <v>42262.462576770835</v>
      </c>
      <c r="B1355" s="32" t="s">
        <v>22</v>
      </c>
      <c r="C1355" s="32" t="s">
        <v>5149</v>
      </c>
      <c r="D1355" s="32" t="s">
        <v>5150</v>
      </c>
      <c r="E1355" s="32" t="s">
        <v>7462</v>
      </c>
      <c r="F1355" s="32" t="s">
        <v>7463</v>
      </c>
      <c r="G1355" s="32" t="s">
        <v>35</v>
      </c>
      <c r="H1355" s="32" t="s">
        <v>38</v>
      </c>
      <c r="I1355" s="32" t="s">
        <v>2006</v>
      </c>
      <c r="J1355" s="35">
        <v>0</v>
      </c>
      <c r="K1355" s="35">
        <v>0</v>
      </c>
      <c r="L1355" s="35">
        <v>0</v>
      </c>
      <c r="M1355" s="35">
        <v>13.5</v>
      </c>
      <c r="N1355" s="32" t="s">
        <v>19</v>
      </c>
      <c r="O1355" s="32" t="s">
        <v>357</v>
      </c>
      <c r="P1355" s="32">
        <v>1</v>
      </c>
      <c r="Q1355" s="32"/>
      <c r="R1355" s="39">
        <f t="shared" si="42"/>
        <v>1509</v>
      </c>
      <c r="S1355" s="5" t="s">
        <v>51</v>
      </c>
      <c r="T1355" s="5" t="s">
        <v>64</v>
      </c>
      <c r="U1355" s="2"/>
      <c r="V1355" s="2" t="str">
        <f>IF($J1355+$L1355=0,"nil",IF(OR($B1355="TCU-WS",$B1355=""),"non comm",IF(OR($G1355="contract_cover",$H1355="fixed price"),VLOOKUP($I1355,'[1]mapping 2015'!$A:$B,2,FALSE),VLOOKUP($G1355,'[1]mapping 2015'!$A:$B,2,FALSE))))</f>
        <v>nil</v>
      </c>
      <c r="W1355" s="37">
        <f>IF(OR(V1355="non comm",V1355="nil",J1355=0),0,IF(V1355="SBM 2.1 IIPS",J1355*VLOOKUP(N1355,'[2]NGP%'!$C:$D,2,FALSE),J1355*SUMIFS('[2]NGP%'!$D:$D,'[2]NGP%'!$A:$A,V1355,'[2]NGP%'!$B:$B,AA1355)))</f>
        <v>0</v>
      </c>
      <c r="X1355" s="37">
        <f>IF(OR(V1355="non comm",V1355="nil",J1355=0),0,IF(V1355="SBM 2.1 IIPS",J1355*VLOOKUP(N1355,'[2]NGP%'!$C:$E,3,FALSE),J1355*SUMIFS('[2]NGP%'!$E:$E,'[2]NGP%'!$A:$A,V1355,'[2]NGP%'!$B:$B,AA1355)))</f>
        <v>0</v>
      </c>
      <c r="Y1355" s="32"/>
      <c r="Z1355" s="54" t="str">
        <f>IF(MID(H1355,1,4)="Item","Nil",IF(G1355="contract_cover",VLOOKUP(I1355,'svc type'!C:D,2,FALSE),VLOOKUP(G1355,'svc type'!A:D,4,FALSE)))</f>
        <v>Exp</v>
      </c>
      <c r="AA1355" s="4" t="str">
        <f>IF(B1355="","",VLOOKUP(B1355,Sector!C:D,2,FALSE))</f>
        <v>OTH</v>
      </c>
      <c r="AB1355" s="4" t="str">
        <f t="shared" si="43"/>
        <v>TCU-WS</v>
      </c>
      <c r="AC1355" s="4"/>
      <c r="AD1355" s="4"/>
      <c r="AE1355" s="4"/>
      <c r="AF1355" s="4"/>
      <c r="AG1355" s="4"/>
    </row>
    <row r="1356" spans="1:33" x14ac:dyDescent="0.25">
      <c r="A1356" s="57">
        <v>42262.462576770835</v>
      </c>
      <c r="B1356" s="32" t="s">
        <v>22</v>
      </c>
      <c r="C1356" s="32" t="s">
        <v>5149</v>
      </c>
      <c r="D1356" s="32" t="s">
        <v>5150</v>
      </c>
      <c r="E1356" s="32" t="s">
        <v>7462</v>
      </c>
      <c r="F1356" s="32" t="s">
        <v>7463</v>
      </c>
      <c r="G1356" s="32" t="s">
        <v>35</v>
      </c>
      <c r="H1356" s="32" t="s">
        <v>38</v>
      </c>
      <c r="I1356" s="32" t="s">
        <v>2006</v>
      </c>
      <c r="J1356" s="35">
        <v>0</v>
      </c>
      <c r="K1356" s="35">
        <v>0</v>
      </c>
      <c r="L1356" s="35">
        <v>0</v>
      </c>
      <c r="M1356" s="35">
        <v>7.35</v>
      </c>
      <c r="N1356" s="32" t="s">
        <v>19</v>
      </c>
      <c r="O1356" s="32" t="s">
        <v>357</v>
      </c>
      <c r="P1356" s="32">
        <v>1</v>
      </c>
      <c r="Q1356" s="32"/>
      <c r="R1356" s="39">
        <f t="shared" si="42"/>
        <v>1509</v>
      </c>
      <c r="S1356" s="5" t="s">
        <v>51</v>
      </c>
      <c r="T1356" s="5" t="s">
        <v>64</v>
      </c>
      <c r="U1356" s="2"/>
      <c r="V1356" s="2" t="str">
        <f>IF($J1356+$L1356=0,"nil",IF(OR($B1356="TCU-WS",$B1356=""),"non comm",IF(OR($G1356="contract_cover",$H1356="fixed price"),VLOOKUP($I1356,'[1]mapping 2015'!$A:$B,2,FALSE),VLOOKUP($G1356,'[1]mapping 2015'!$A:$B,2,FALSE))))</f>
        <v>nil</v>
      </c>
      <c r="W1356" s="37">
        <f>IF(OR(V1356="non comm",V1356="nil",J1356=0),0,IF(V1356="SBM 2.1 IIPS",J1356*VLOOKUP(N1356,'[2]NGP%'!$C:$D,2,FALSE),J1356*SUMIFS('[2]NGP%'!$D:$D,'[2]NGP%'!$A:$A,V1356,'[2]NGP%'!$B:$B,AA1356)))</f>
        <v>0</v>
      </c>
      <c r="X1356" s="37">
        <f>IF(OR(V1356="non comm",V1356="nil",J1356=0),0,IF(V1356="SBM 2.1 IIPS",J1356*VLOOKUP(N1356,'[2]NGP%'!$C:$E,3,FALSE),J1356*SUMIFS('[2]NGP%'!$E:$E,'[2]NGP%'!$A:$A,V1356,'[2]NGP%'!$B:$B,AA1356)))</f>
        <v>0</v>
      </c>
      <c r="Y1356" s="32"/>
      <c r="Z1356" s="54" t="str">
        <f>IF(MID(H1356,1,4)="Item","Nil",IF(G1356="contract_cover",VLOOKUP(I1356,'svc type'!C:D,2,FALSE),VLOOKUP(G1356,'svc type'!A:D,4,FALSE)))</f>
        <v>Exp</v>
      </c>
      <c r="AA1356" s="4" t="str">
        <f>IF(B1356="","",VLOOKUP(B1356,Sector!C:D,2,FALSE))</f>
        <v>OTH</v>
      </c>
      <c r="AB1356" s="4" t="str">
        <f t="shared" si="43"/>
        <v>TCU-WS</v>
      </c>
      <c r="AC1356" s="4"/>
      <c r="AD1356" s="4"/>
      <c r="AE1356" s="4"/>
      <c r="AF1356" s="4"/>
      <c r="AG1356" s="4"/>
    </row>
    <row r="1357" spans="1:33" x14ac:dyDescent="0.25">
      <c r="A1357" s="57">
        <v>42262.462576770835</v>
      </c>
      <c r="B1357" s="32" t="s">
        <v>22</v>
      </c>
      <c r="C1357" s="32" t="s">
        <v>5149</v>
      </c>
      <c r="D1357" s="32" t="s">
        <v>5150</v>
      </c>
      <c r="E1357" s="32" t="s">
        <v>7462</v>
      </c>
      <c r="F1357" s="32" t="s">
        <v>7463</v>
      </c>
      <c r="G1357" s="32" t="s">
        <v>25</v>
      </c>
      <c r="H1357" s="32" t="s">
        <v>26</v>
      </c>
      <c r="I1357" s="32" t="s">
        <v>2006</v>
      </c>
      <c r="J1357" s="35">
        <v>0</v>
      </c>
      <c r="K1357" s="35">
        <v>0</v>
      </c>
      <c r="L1357" s="35">
        <v>50.97</v>
      </c>
      <c r="M1357" s="35">
        <v>0</v>
      </c>
      <c r="N1357" s="32" t="s">
        <v>19</v>
      </c>
      <c r="O1357" s="32" t="s">
        <v>357</v>
      </c>
      <c r="P1357" s="32">
        <v>3</v>
      </c>
      <c r="Q1357" s="32"/>
      <c r="R1357" s="39">
        <f t="shared" si="42"/>
        <v>1509</v>
      </c>
      <c r="S1357" s="5" t="s">
        <v>51</v>
      </c>
      <c r="T1357" s="5" t="s">
        <v>64</v>
      </c>
      <c r="U1357" s="2"/>
      <c r="V1357" s="2" t="str">
        <f>IF($J1357+$L1357=0,"nil",IF(OR($B1357="TCU-WS",$B1357=""),"non comm",IF(OR($G1357="contract_cover",$H1357="fixed price"),VLOOKUP($I1357,'[1]mapping 2015'!$A:$B,2,FALSE),VLOOKUP($G1357,'[1]mapping 2015'!$A:$B,2,FALSE))))</f>
        <v>non comm</v>
      </c>
      <c r="W1357" s="37">
        <f>IF(OR(V1357="non comm",V1357="nil",J1357=0),0,IF(V1357="SBM 2.1 IIPS",J1357*VLOOKUP(N1357,'[2]NGP%'!$C:$D,2,FALSE),J1357*SUMIFS('[2]NGP%'!$D:$D,'[2]NGP%'!$A:$A,V1357,'[2]NGP%'!$B:$B,AA1357)))</f>
        <v>0</v>
      </c>
      <c r="X1357" s="37">
        <f>IF(OR(V1357="non comm",V1357="nil",J1357=0),0,IF(V1357="SBM 2.1 IIPS",J1357*VLOOKUP(N1357,'[2]NGP%'!$C:$E,3,FALSE),J1357*SUMIFS('[2]NGP%'!$E:$E,'[2]NGP%'!$A:$A,V1357,'[2]NGP%'!$B:$B,AA1357)))</f>
        <v>0</v>
      </c>
      <c r="Y1357" s="32"/>
      <c r="Z1357" s="54" t="str">
        <f>IF(MID(H1357,1,4)="Item","Nil",IF(G1357="contract_cover",VLOOKUP(I1357,'svc type'!C:D,2,FALSE),VLOOKUP(G1357,'svc type'!A:D,4,FALSE)))</f>
        <v>IIPS</v>
      </c>
      <c r="AA1357" s="4" t="str">
        <f>IF(B1357="","",VLOOKUP(B1357,Sector!C:D,2,FALSE))</f>
        <v>OTH</v>
      </c>
      <c r="AB1357" s="4" t="str">
        <f t="shared" si="43"/>
        <v>TCU-WS</v>
      </c>
      <c r="AC1357" s="4"/>
      <c r="AD1357" s="4"/>
      <c r="AE1357" s="4"/>
      <c r="AF1357" s="4"/>
      <c r="AG1357" s="4"/>
    </row>
    <row r="1358" spans="1:33" x14ac:dyDescent="0.25">
      <c r="A1358" s="57">
        <v>42262.462576770835</v>
      </c>
      <c r="B1358" s="32" t="s">
        <v>22</v>
      </c>
      <c r="C1358" s="32" t="s">
        <v>5149</v>
      </c>
      <c r="D1358" s="32" t="s">
        <v>5150</v>
      </c>
      <c r="E1358" s="32" t="s">
        <v>7462</v>
      </c>
      <c r="F1358" s="32" t="s">
        <v>7463</v>
      </c>
      <c r="G1358" s="32" t="s">
        <v>25</v>
      </c>
      <c r="H1358" s="32" t="s">
        <v>26</v>
      </c>
      <c r="I1358" s="32" t="s">
        <v>2006</v>
      </c>
      <c r="J1358" s="35">
        <v>0</v>
      </c>
      <c r="K1358" s="35">
        <v>0</v>
      </c>
      <c r="L1358" s="35">
        <v>4.25</v>
      </c>
      <c r="M1358" s="35">
        <v>0</v>
      </c>
      <c r="N1358" s="32" t="s">
        <v>19</v>
      </c>
      <c r="O1358" s="32" t="s">
        <v>357</v>
      </c>
      <c r="P1358" s="32">
        <v>0.25</v>
      </c>
      <c r="Q1358" s="32"/>
      <c r="R1358" s="39">
        <f t="shared" si="42"/>
        <v>1509</v>
      </c>
      <c r="S1358" s="5" t="s">
        <v>51</v>
      </c>
      <c r="T1358" s="5" t="s">
        <v>64</v>
      </c>
      <c r="U1358" s="2"/>
      <c r="V1358" s="2" t="str">
        <f>IF($J1358+$L1358=0,"nil",IF(OR($B1358="TCU-WS",$B1358=""),"non comm",IF(OR($G1358="contract_cover",$H1358="fixed price"),VLOOKUP($I1358,'[1]mapping 2015'!$A:$B,2,FALSE),VLOOKUP($G1358,'[1]mapping 2015'!$A:$B,2,FALSE))))</f>
        <v>non comm</v>
      </c>
      <c r="W1358" s="37">
        <f>IF(OR(V1358="non comm",V1358="nil",J1358=0),0,IF(V1358="SBM 2.1 IIPS",J1358*VLOOKUP(N1358,'[2]NGP%'!$C:$D,2,FALSE),J1358*SUMIFS('[2]NGP%'!$D:$D,'[2]NGP%'!$A:$A,V1358,'[2]NGP%'!$B:$B,AA1358)))</f>
        <v>0</v>
      </c>
      <c r="X1358" s="37">
        <f>IF(OR(V1358="non comm",V1358="nil",J1358=0),0,IF(V1358="SBM 2.1 IIPS",J1358*VLOOKUP(N1358,'[2]NGP%'!$C:$E,3,FALSE),J1358*SUMIFS('[2]NGP%'!$E:$E,'[2]NGP%'!$A:$A,V1358,'[2]NGP%'!$B:$B,AA1358)))</f>
        <v>0</v>
      </c>
      <c r="Y1358" s="32"/>
      <c r="Z1358" s="54" t="str">
        <f>IF(MID(H1358,1,4)="Item","Nil",IF(G1358="contract_cover",VLOOKUP(I1358,'svc type'!C:D,2,FALSE),VLOOKUP(G1358,'svc type'!A:D,4,FALSE)))</f>
        <v>IIPS</v>
      </c>
      <c r="AA1358" s="4" t="str">
        <f>IF(B1358="","",VLOOKUP(B1358,Sector!C:D,2,FALSE))</f>
        <v>OTH</v>
      </c>
      <c r="AB1358" s="4" t="str">
        <f t="shared" si="43"/>
        <v>TCU-WS</v>
      </c>
      <c r="AC1358" s="4"/>
      <c r="AD1358" s="4"/>
      <c r="AE1358" s="4"/>
      <c r="AF1358" s="4"/>
      <c r="AG1358" s="4"/>
    </row>
    <row r="1359" spans="1:33" x14ac:dyDescent="0.25">
      <c r="A1359" s="57">
        <v>42262.464933599535</v>
      </c>
      <c r="B1359" s="32" t="s">
        <v>22</v>
      </c>
      <c r="C1359" s="32" t="s">
        <v>4678</v>
      </c>
      <c r="D1359" s="32" t="s">
        <v>4679</v>
      </c>
      <c r="E1359" s="32" t="s">
        <v>7464</v>
      </c>
      <c r="F1359" s="32" t="s">
        <v>7465</v>
      </c>
      <c r="G1359" s="32" t="s">
        <v>25</v>
      </c>
      <c r="H1359" s="32" t="s">
        <v>26</v>
      </c>
      <c r="I1359" s="32" t="s">
        <v>2006</v>
      </c>
      <c r="J1359" s="35">
        <v>0</v>
      </c>
      <c r="K1359" s="35">
        <v>0</v>
      </c>
      <c r="L1359" s="35">
        <v>0</v>
      </c>
      <c r="M1359" s="35">
        <v>0</v>
      </c>
      <c r="N1359" s="32" t="s">
        <v>17</v>
      </c>
      <c r="O1359" s="32" t="s">
        <v>27</v>
      </c>
      <c r="P1359" s="32">
        <v>2.75</v>
      </c>
      <c r="Q1359" s="32"/>
      <c r="R1359" s="39">
        <f t="shared" si="42"/>
        <v>1509</v>
      </c>
      <c r="S1359" s="5" t="s">
        <v>51</v>
      </c>
      <c r="T1359" s="5" t="s">
        <v>64</v>
      </c>
      <c r="U1359" s="2"/>
      <c r="V1359" s="2" t="str">
        <f>IF($J1359+$L1359=0,"nil",IF(OR($B1359="TCU-WS",$B1359=""),"non comm",IF(OR($G1359="contract_cover",$H1359="fixed price"),VLOOKUP($I1359,'[1]mapping 2015'!$A:$B,2,FALSE),VLOOKUP($G1359,'[1]mapping 2015'!$A:$B,2,FALSE))))</f>
        <v>nil</v>
      </c>
      <c r="W1359" s="37">
        <f>IF(OR(V1359="non comm",V1359="nil",J1359=0),0,IF(V1359="SBM 2.1 IIPS",J1359*VLOOKUP(N1359,'[2]NGP%'!$C:$D,2,FALSE),J1359*SUMIFS('[2]NGP%'!$D:$D,'[2]NGP%'!$A:$A,V1359,'[2]NGP%'!$B:$B,AA1359)))</f>
        <v>0</v>
      </c>
      <c r="X1359" s="37">
        <f>IF(OR(V1359="non comm",V1359="nil",J1359=0),0,IF(V1359="SBM 2.1 IIPS",J1359*VLOOKUP(N1359,'[2]NGP%'!$C:$E,3,FALSE),J1359*SUMIFS('[2]NGP%'!$E:$E,'[2]NGP%'!$A:$A,V1359,'[2]NGP%'!$B:$B,AA1359)))</f>
        <v>0</v>
      </c>
      <c r="Y1359" s="32"/>
      <c r="Z1359" s="54" t="str">
        <f>IF(MID(H1359,1,4)="Item","Nil",IF(G1359="contract_cover",VLOOKUP(I1359,'svc type'!C:D,2,FALSE),VLOOKUP(G1359,'svc type'!A:D,4,FALSE)))</f>
        <v>IIPS</v>
      </c>
      <c r="AA1359" s="4" t="str">
        <f>IF(B1359="","",VLOOKUP(B1359,Sector!C:D,2,FALSE))</f>
        <v>OTH</v>
      </c>
      <c r="AB1359" s="4" t="str">
        <f t="shared" si="43"/>
        <v>TCU-WS</v>
      </c>
      <c r="AC1359" s="4"/>
      <c r="AD1359" s="4"/>
      <c r="AE1359" s="4"/>
      <c r="AF1359" s="4"/>
      <c r="AG1359" s="4"/>
    </row>
    <row r="1360" spans="1:33" x14ac:dyDescent="0.25">
      <c r="A1360" s="57">
        <v>42262.466232951389</v>
      </c>
      <c r="B1360" s="32" t="s">
        <v>22</v>
      </c>
      <c r="C1360" s="32" t="s">
        <v>2270</v>
      </c>
      <c r="D1360" s="32" t="s">
        <v>2271</v>
      </c>
      <c r="E1360" s="32" t="s">
        <v>7466</v>
      </c>
      <c r="F1360" s="32" t="s">
        <v>7467</v>
      </c>
      <c r="G1360" s="32" t="s">
        <v>365</v>
      </c>
      <c r="H1360" s="32" t="s">
        <v>364</v>
      </c>
      <c r="I1360" s="32" t="s">
        <v>2006</v>
      </c>
      <c r="J1360" s="35">
        <v>0</v>
      </c>
      <c r="K1360" s="35">
        <v>0</v>
      </c>
      <c r="L1360" s="35">
        <v>0</v>
      </c>
      <c r="M1360" s="35">
        <v>0</v>
      </c>
      <c r="N1360" s="32" t="s">
        <v>19</v>
      </c>
      <c r="O1360" s="32" t="s">
        <v>24</v>
      </c>
      <c r="P1360" s="32">
        <v>0</v>
      </c>
      <c r="Q1360" s="32"/>
      <c r="R1360" s="39">
        <f t="shared" si="42"/>
        <v>1509</v>
      </c>
      <c r="S1360" s="5" t="s">
        <v>51</v>
      </c>
      <c r="T1360" s="5" t="s">
        <v>64</v>
      </c>
      <c r="U1360" s="2"/>
      <c r="V1360" s="2" t="str">
        <f>IF($J1360+$L1360=0,"nil",IF(OR($B1360="TCU-WS",$B1360=""),"non comm",IF(OR($G1360="contract_cover",$H1360="fixed price"),VLOOKUP($I1360,'[1]mapping 2015'!$A:$B,2,FALSE),VLOOKUP($G1360,'[1]mapping 2015'!$A:$B,2,FALSE))))</f>
        <v>nil</v>
      </c>
      <c r="W1360" s="37">
        <f>IF(OR(V1360="non comm",V1360="nil",J1360=0),0,IF(V1360="SBM 2.1 IIPS",J1360*VLOOKUP(N1360,'[2]NGP%'!$C:$D,2,FALSE),J1360*SUMIFS('[2]NGP%'!$D:$D,'[2]NGP%'!$A:$A,V1360,'[2]NGP%'!$B:$B,AA1360)))</f>
        <v>0</v>
      </c>
      <c r="X1360" s="37">
        <f>IF(OR(V1360="non comm",V1360="nil",J1360=0),0,IF(V1360="SBM 2.1 IIPS",J1360*VLOOKUP(N1360,'[2]NGP%'!$C:$E,3,FALSE),J1360*SUMIFS('[2]NGP%'!$E:$E,'[2]NGP%'!$A:$A,V1360,'[2]NGP%'!$B:$B,AA1360)))</f>
        <v>0</v>
      </c>
      <c r="Y1360" s="32"/>
      <c r="Z1360" s="54" t="str">
        <f>IF(MID(H1360,1,4)="Item","Nil",IF(G1360="contract_cover",VLOOKUP(I1360,'svc type'!C:D,2,FALSE),VLOOKUP(G1360,'svc type'!A:D,4,FALSE)))</f>
        <v>SVC</v>
      </c>
      <c r="AA1360" s="4" t="str">
        <f>IF(B1360="","",VLOOKUP(B1360,Sector!C:D,2,FALSE))</f>
        <v>OTH</v>
      </c>
      <c r="AB1360" s="4" t="str">
        <f t="shared" si="43"/>
        <v>TCU-WS</v>
      </c>
      <c r="AC1360" s="4"/>
      <c r="AD1360" s="4"/>
      <c r="AE1360" s="4"/>
      <c r="AF1360" s="4"/>
      <c r="AG1360" s="4"/>
    </row>
    <row r="1361" spans="1:33" x14ac:dyDescent="0.25">
      <c r="A1361" s="57">
        <v>42262.466847685188</v>
      </c>
      <c r="B1361" s="32"/>
      <c r="C1361" s="32" t="s">
        <v>1068</v>
      </c>
      <c r="D1361" s="32" t="s">
        <v>334</v>
      </c>
      <c r="E1361" s="32" t="s">
        <v>7468</v>
      </c>
      <c r="F1361" s="32" t="s">
        <v>7469</v>
      </c>
      <c r="G1361" s="32" t="s">
        <v>58</v>
      </c>
      <c r="H1361" s="32" t="s">
        <v>59</v>
      </c>
      <c r="I1361" s="32" t="s">
        <v>2006</v>
      </c>
      <c r="J1361" s="35">
        <v>0</v>
      </c>
      <c r="K1361" s="35">
        <v>0</v>
      </c>
      <c r="L1361" s="35">
        <v>0</v>
      </c>
      <c r="M1361" s="35">
        <v>0</v>
      </c>
      <c r="N1361" s="32" t="s">
        <v>19</v>
      </c>
      <c r="O1361" s="32" t="s">
        <v>322</v>
      </c>
      <c r="P1361" s="32">
        <v>0</v>
      </c>
      <c r="Q1361" s="32"/>
      <c r="R1361" s="39">
        <f t="shared" si="42"/>
        <v>1509</v>
      </c>
      <c r="S1361" s="5" t="s">
        <v>51</v>
      </c>
      <c r="T1361" s="5" t="s">
        <v>64</v>
      </c>
      <c r="U1361" s="2"/>
      <c r="V1361" s="2" t="str">
        <f>IF($J1361+$L1361=0,"nil",IF(OR($B1361="TCU-WS",$B1361=""),"non comm",IF(OR($G1361="contract_cover",$H1361="fixed price"),VLOOKUP($I1361,'[1]mapping 2015'!$A:$B,2,FALSE),VLOOKUP($G1361,'[1]mapping 2015'!$A:$B,2,FALSE))))</f>
        <v>nil</v>
      </c>
      <c r="W1361" s="37">
        <f>IF(OR(V1361="non comm",V1361="nil",J1361=0),0,IF(V1361="SBM 2.1 IIPS",J1361*VLOOKUP(N1361,'[2]NGP%'!$C:$D,2,FALSE),J1361*SUMIFS('[2]NGP%'!$D:$D,'[2]NGP%'!$A:$A,V1361,'[2]NGP%'!$B:$B,AA1361)))</f>
        <v>0</v>
      </c>
      <c r="X1361" s="37">
        <f>IF(OR(V1361="non comm",V1361="nil",J1361=0),0,IF(V1361="SBM 2.1 IIPS",J1361*VLOOKUP(N1361,'[2]NGP%'!$C:$E,3,FALSE),J1361*SUMIFS('[2]NGP%'!$E:$E,'[2]NGP%'!$A:$A,V1361,'[2]NGP%'!$B:$B,AA1361)))</f>
        <v>0</v>
      </c>
      <c r="Y1361" s="32"/>
      <c r="Z1361" s="54" t="str">
        <f>IF(MID(H1361,1,4)="Item","Nil",IF(G1361="contract_cover",VLOOKUP(I1361,'svc type'!C:D,2,FALSE),VLOOKUP(G1361,'svc type'!A:D,4,FALSE)))</f>
        <v>SVC</v>
      </c>
      <c r="AA1361" s="4" t="str">
        <f>IF(B1361="","",VLOOKUP(B1361,Sector!C:D,2,FALSE))</f>
        <v/>
      </c>
      <c r="AB1361" s="4">
        <f t="shared" si="43"/>
        <v>0</v>
      </c>
      <c r="AC1361" s="4"/>
      <c r="AD1361" s="4"/>
      <c r="AE1361" s="4"/>
      <c r="AF1361" s="4"/>
      <c r="AG1361" s="4"/>
    </row>
    <row r="1362" spans="1:33" x14ac:dyDescent="0.25">
      <c r="A1362" s="57">
        <v>42262.467127118056</v>
      </c>
      <c r="B1362" s="32" t="s">
        <v>22</v>
      </c>
      <c r="C1362" s="32" t="s">
        <v>2449</v>
      </c>
      <c r="D1362" s="32" t="s">
        <v>2450</v>
      </c>
      <c r="E1362" s="32" t="s">
        <v>7470</v>
      </c>
      <c r="F1362" s="32" t="s">
        <v>7471</v>
      </c>
      <c r="G1362" s="32" t="s">
        <v>25</v>
      </c>
      <c r="H1362" s="32" t="s">
        <v>26</v>
      </c>
      <c r="I1362" s="32" t="s">
        <v>2006</v>
      </c>
      <c r="J1362" s="35">
        <v>0</v>
      </c>
      <c r="K1362" s="35">
        <v>0</v>
      </c>
      <c r="L1362" s="35">
        <v>0</v>
      </c>
      <c r="M1362" s="35">
        <v>0</v>
      </c>
      <c r="N1362" s="32" t="s">
        <v>19</v>
      </c>
      <c r="O1362" s="32" t="s">
        <v>27</v>
      </c>
      <c r="P1362" s="32">
        <v>12</v>
      </c>
      <c r="Q1362" s="32"/>
      <c r="R1362" s="39">
        <f t="shared" si="42"/>
        <v>1509</v>
      </c>
      <c r="S1362" s="5" t="s">
        <v>51</v>
      </c>
      <c r="T1362" s="5" t="s">
        <v>64</v>
      </c>
      <c r="U1362" s="2"/>
      <c r="V1362" s="2" t="str">
        <f>IF($J1362+$L1362=0,"nil",IF(OR($B1362="TCU-WS",$B1362=""),"non comm",IF(OR($G1362="contract_cover",$H1362="fixed price"),VLOOKUP($I1362,'[1]mapping 2015'!$A:$B,2,FALSE),VLOOKUP($G1362,'[1]mapping 2015'!$A:$B,2,FALSE))))</f>
        <v>nil</v>
      </c>
      <c r="W1362" s="37">
        <f>IF(OR(V1362="non comm",V1362="nil",J1362=0),0,IF(V1362="SBM 2.1 IIPS",J1362*VLOOKUP(N1362,'[2]NGP%'!$C:$D,2,FALSE),J1362*SUMIFS('[2]NGP%'!$D:$D,'[2]NGP%'!$A:$A,V1362,'[2]NGP%'!$B:$B,AA1362)))</f>
        <v>0</v>
      </c>
      <c r="X1362" s="37">
        <f>IF(OR(V1362="non comm",V1362="nil",J1362=0),0,IF(V1362="SBM 2.1 IIPS",J1362*VLOOKUP(N1362,'[2]NGP%'!$C:$E,3,FALSE),J1362*SUMIFS('[2]NGP%'!$E:$E,'[2]NGP%'!$A:$A,V1362,'[2]NGP%'!$B:$B,AA1362)))</f>
        <v>0</v>
      </c>
      <c r="Y1362" s="32"/>
      <c r="Z1362" s="54" t="str">
        <f>IF(MID(H1362,1,4)="Item","Nil",IF(G1362="contract_cover",VLOOKUP(I1362,'svc type'!C:D,2,FALSE),VLOOKUP(G1362,'svc type'!A:D,4,FALSE)))</f>
        <v>IIPS</v>
      </c>
      <c r="AA1362" s="4" t="str">
        <f>IF(B1362="","",VLOOKUP(B1362,Sector!C:D,2,FALSE))</f>
        <v>OTH</v>
      </c>
      <c r="AB1362" s="4" t="str">
        <f t="shared" si="43"/>
        <v>TCU-WS</v>
      </c>
      <c r="AC1362" s="4"/>
      <c r="AD1362" s="4"/>
      <c r="AE1362" s="4"/>
      <c r="AF1362" s="4"/>
      <c r="AG1362" s="4"/>
    </row>
    <row r="1363" spans="1:33" x14ac:dyDescent="0.25">
      <c r="A1363" s="57">
        <v>42262.467127118056</v>
      </c>
      <c r="B1363" s="32" t="s">
        <v>22</v>
      </c>
      <c r="C1363" s="32" t="s">
        <v>2449</v>
      </c>
      <c r="D1363" s="32" t="s">
        <v>2450</v>
      </c>
      <c r="E1363" s="32" t="s">
        <v>7470</v>
      </c>
      <c r="F1363" s="32" t="s">
        <v>7471</v>
      </c>
      <c r="G1363" s="32" t="s">
        <v>35</v>
      </c>
      <c r="H1363" s="32" t="s">
        <v>38</v>
      </c>
      <c r="I1363" s="32" t="s">
        <v>2006</v>
      </c>
      <c r="J1363" s="35">
        <v>0</v>
      </c>
      <c r="K1363" s="35">
        <v>0</v>
      </c>
      <c r="L1363" s="35">
        <v>0</v>
      </c>
      <c r="M1363" s="35">
        <v>20.95</v>
      </c>
      <c r="N1363" s="32" t="s">
        <v>19</v>
      </c>
      <c r="O1363" s="32" t="s">
        <v>27</v>
      </c>
      <c r="P1363" s="32">
        <v>1</v>
      </c>
      <c r="Q1363" s="32"/>
      <c r="R1363" s="39">
        <f t="shared" si="42"/>
        <v>1509</v>
      </c>
      <c r="S1363" s="5" t="s">
        <v>51</v>
      </c>
      <c r="T1363" s="5" t="s">
        <v>64</v>
      </c>
      <c r="U1363" s="2"/>
      <c r="V1363" s="2" t="str">
        <f>IF($J1363+$L1363=0,"nil",IF(OR($B1363="TCU-WS",$B1363=""),"non comm",IF(OR($G1363="contract_cover",$H1363="fixed price"),VLOOKUP($I1363,'[1]mapping 2015'!$A:$B,2,FALSE),VLOOKUP($G1363,'[1]mapping 2015'!$A:$B,2,FALSE))))</f>
        <v>nil</v>
      </c>
      <c r="W1363" s="37">
        <f>IF(OR(V1363="non comm",V1363="nil",J1363=0),0,IF(V1363="SBM 2.1 IIPS",J1363*VLOOKUP(N1363,'[2]NGP%'!$C:$D,2,FALSE),J1363*SUMIFS('[2]NGP%'!$D:$D,'[2]NGP%'!$A:$A,V1363,'[2]NGP%'!$B:$B,AA1363)))</f>
        <v>0</v>
      </c>
      <c r="X1363" s="37">
        <f>IF(OR(V1363="non comm",V1363="nil",J1363=0),0,IF(V1363="SBM 2.1 IIPS",J1363*VLOOKUP(N1363,'[2]NGP%'!$C:$E,3,FALSE),J1363*SUMIFS('[2]NGP%'!$E:$E,'[2]NGP%'!$A:$A,V1363,'[2]NGP%'!$B:$B,AA1363)))</f>
        <v>0</v>
      </c>
      <c r="Y1363" s="32"/>
      <c r="Z1363" s="54" t="str">
        <f>IF(MID(H1363,1,4)="Item","Nil",IF(G1363="contract_cover",VLOOKUP(I1363,'svc type'!C:D,2,FALSE),VLOOKUP(G1363,'svc type'!A:D,4,FALSE)))</f>
        <v>Exp</v>
      </c>
      <c r="AA1363" s="4" t="str">
        <f>IF(B1363="","",VLOOKUP(B1363,Sector!C:D,2,FALSE))</f>
        <v>OTH</v>
      </c>
      <c r="AB1363" s="4" t="str">
        <f t="shared" si="43"/>
        <v>TCU-WS</v>
      </c>
      <c r="AC1363" s="4"/>
      <c r="AD1363" s="4"/>
      <c r="AE1363" s="4"/>
      <c r="AF1363" s="4"/>
      <c r="AG1363" s="4"/>
    </row>
    <row r="1364" spans="1:33" x14ac:dyDescent="0.25">
      <c r="A1364" s="57">
        <v>42262.467127118056</v>
      </c>
      <c r="B1364" s="32" t="s">
        <v>22</v>
      </c>
      <c r="C1364" s="32" t="s">
        <v>2449</v>
      </c>
      <c r="D1364" s="32" t="s">
        <v>2450</v>
      </c>
      <c r="E1364" s="32" t="s">
        <v>7470</v>
      </c>
      <c r="F1364" s="32" t="s">
        <v>7471</v>
      </c>
      <c r="G1364" s="32" t="s">
        <v>35</v>
      </c>
      <c r="H1364" s="32" t="s">
        <v>38</v>
      </c>
      <c r="I1364" s="32" t="s">
        <v>2006</v>
      </c>
      <c r="J1364" s="35">
        <v>0</v>
      </c>
      <c r="K1364" s="35">
        <v>0</v>
      </c>
      <c r="L1364" s="35">
        <v>0</v>
      </c>
      <c r="M1364" s="35">
        <v>41.6</v>
      </c>
      <c r="N1364" s="32" t="s">
        <v>19</v>
      </c>
      <c r="O1364" s="32" t="s">
        <v>27</v>
      </c>
      <c r="P1364" s="32">
        <v>1</v>
      </c>
      <c r="Q1364" s="32"/>
      <c r="R1364" s="39">
        <f t="shared" si="42"/>
        <v>1509</v>
      </c>
      <c r="S1364" s="5" t="s">
        <v>51</v>
      </c>
      <c r="T1364" s="5" t="s">
        <v>64</v>
      </c>
      <c r="U1364" s="2"/>
      <c r="V1364" s="2" t="str">
        <f>IF($J1364+$L1364=0,"nil",IF(OR($B1364="TCU-WS",$B1364=""),"non comm",IF(OR($G1364="contract_cover",$H1364="fixed price"),VLOOKUP($I1364,'[1]mapping 2015'!$A:$B,2,FALSE),VLOOKUP($G1364,'[1]mapping 2015'!$A:$B,2,FALSE))))</f>
        <v>nil</v>
      </c>
      <c r="W1364" s="37">
        <f>IF(OR(V1364="non comm",V1364="nil",J1364=0),0,IF(V1364="SBM 2.1 IIPS",J1364*VLOOKUP(N1364,'[2]NGP%'!$C:$D,2,FALSE),J1364*SUMIFS('[2]NGP%'!$D:$D,'[2]NGP%'!$A:$A,V1364,'[2]NGP%'!$B:$B,AA1364)))</f>
        <v>0</v>
      </c>
      <c r="X1364" s="37">
        <f>IF(OR(V1364="non comm",V1364="nil",J1364=0),0,IF(V1364="SBM 2.1 IIPS",J1364*VLOOKUP(N1364,'[2]NGP%'!$C:$E,3,FALSE),J1364*SUMIFS('[2]NGP%'!$E:$E,'[2]NGP%'!$A:$A,V1364,'[2]NGP%'!$B:$B,AA1364)))</f>
        <v>0</v>
      </c>
      <c r="Y1364" s="32"/>
      <c r="Z1364" s="54" t="str">
        <f>IF(MID(H1364,1,4)="Item","Nil",IF(G1364="contract_cover",VLOOKUP(I1364,'svc type'!C:D,2,FALSE),VLOOKUP(G1364,'svc type'!A:D,4,FALSE)))</f>
        <v>Exp</v>
      </c>
      <c r="AA1364" s="4" t="str">
        <f>IF(B1364="","",VLOOKUP(B1364,Sector!C:D,2,FALSE))</f>
        <v>OTH</v>
      </c>
      <c r="AB1364" s="4" t="str">
        <f t="shared" si="43"/>
        <v>TCU-WS</v>
      </c>
      <c r="AC1364" s="4"/>
      <c r="AD1364" s="4"/>
      <c r="AE1364" s="4"/>
      <c r="AF1364" s="4"/>
      <c r="AG1364" s="4"/>
    </row>
    <row r="1365" spans="1:33" x14ac:dyDescent="0.25">
      <c r="A1365" s="57">
        <v>42262.468050462965</v>
      </c>
      <c r="B1365" s="32" t="s">
        <v>22</v>
      </c>
      <c r="C1365" s="32" t="s">
        <v>2449</v>
      </c>
      <c r="D1365" s="32" t="s">
        <v>2450</v>
      </c>
      <c r="E1365" s="32" t="s">
        <v>7472</v>
      </c>
      <c r="F1365" s="32" t="s">
        <v>7473</v>
      </c>
      <c r="G1365" s="32" t="s">
        <v>25</v>
      </c>
      <c r="H1365" s="32" t="s">
        <v>26</v>
      </c>
      <c r="I1365" s="32" t="s">
        <v>2006</v>
      </c>
      <c r="J1365" s="35">
        <v>0</v>
      </c>
      <c r="K1365" s="35">
        <v>0</v>
      </c>
      <c r="L1365" s="35">
        <v>0</v>
      </c>
      <c r="M1365" s="35">
        <v>0</v>
      </c>
      <c r="N1365" s="32" t="s">
        <v>19</v>
      </c>
      <c r="O1365" s="32" t="s">
        <v>27</v>
      </c>
      <c r="P1365" s="32">
        <v>12.25</v>
      </c>
      <c r="Q1365" s="32"/>
      <c r="R1365" s="39">
        <f t="shared" si="42"/>
        <v>1509</v>
      </c>
      <c r="S1365" s="5" t="s">
        <v>51</v>
      </c>
      <c r="T1365" s="5" t="s">
        <v>64</v>
      </c>
      <c r="U1365" s="2"/>
      <c r="V1365" s="2" t="str">
        <f>IF($J1365+$L1365=0,"nil",IF(OR($B1365="TCU-WS",$B1365=""),"non comm",IF(OR($G1365="contract_cover",$H1365="fixed price"),VLOOKUP($I1365,'[1]mapping 2015'!$A:$B,2,FALSE),VLOOKUP($G1365,'[1]mapping 2015'!$A:$B,2,FALSE))))</f>
        <v>nil</v>
      </c>
      <c r="W1365" s="37">
        <f>IF(OR(V1365="non comm",V1365="nil",J1365=0),0,IF(V1365="SBM 2.1 IIPS",J1365*VLOOKUP(N1365,'[2]NGP%'!$C:$D,2,FALSE),J1365*SUMIFS('[2]NGP%'!$D:$D,'[2]NGP%'!$A:$A,V1365,'[2]NGP%'!$B:$B,AA1365)))</f>
        <v>0</v>
      </c>
      <c r="X1365" s="37">
        <f>IF(OR(V1365="non comm",V1365="nil",J1365=0),0,IF(V1365="SBM 2.1 IIPS",J1365*VLOOKUP(N1365,'[2]NGP%'!$C:$E,3,FALSE),J1365*SUMIFS('[2]NGP%'!$E:$E,'[2]NGP%'!$A:$A,V1365,'[2]NGP%'!$B:$B,AA1365)))</f>
        <v>0</v>
      </c>
      <c r="Y1365" s="32"/>
      <c r="Z1365" s="54" t="str">
        <f>IF(MID(H1365,1,4)="Item","Nil",IF(G1365="contract_cover",VLOOKUP(I1365,'svc type'!C:D,2,FALSE),VLOOKUP(G1365,'svc type'!A:D,4,FALSE)))</f>
        <v>IIPS</v>
      </c>
      <c r="AA1365" s="4" t="str">
        <f>IF(B1365="","",VLOOKUP(B1365,Sector!C:D,2,FALSE))</f>
        <v>OTH</v>
      </c>
      <c r="AB1365" s="4" t="str">
        <f t="shared" si="43"/>
        <v>TCU-WS</v>
      </c>
      <c r="AC1365" s="4"/>
      <c r="AD1365" s="4"/>
      <c r="AE1365" s="4"/>
      <c r="AF1365" s="4"/>
      <c r="AG1365" s="4"/>
    </row>
    <row r="1366" spans="1:33" x14ac:dyDescent="0.25">
      <c r="A1366" s="57">
        <v>42262.468050462965</v>
      </c>
      <c r="B1366" s="32" t="s">
        <v>22</v>
      </c>
      <c r="C1366" s="32" t="s">
        <v>2449</v>
      </c>
      <c r="D1366" s="32" t="s">
        <v>2450</v>
      </c>
      <c r="E1366" s="32" t="s">
        <v>7472</v>
      </c>
      <c r="F1366" s="32" t="s">
        <v>7473</v>
      </c>
      <c r="G1366" s="32" t="s">
        <v>35</v>
      </c>
      <c r="H1366" s="32" t="s">
        <v>38</v>
      </c>
      <c r="I1366" s="32" t="s">
        <v>2006</v>
      </c>
      <c r="J1366" s="35">
        <v>0</v>
      </c>
      <c r="K1366" s="35">
        <v>0</v>
      </c>
      <c r="L1366" s="35">
        <v>0</v>
      </c>
      <c r="M1366" s="35">
        <v>23.05</v>
      </c>
      <c r="N1366" s="32" t="s">
        <v>19</v>
      </c>
      <c r="O1366" s="32" t="s">
        <v>27</v>
      </c>
      <c r="P1366" s="32">
        <v>1</v>
      </c>
      <c r="Q1366" s="32"/>
      <c r="R1366" s="39">
        <f t="shared" si="42"/>
        <v>1509</v>
      </c>
      <c r="S1366" s="5" t="s">
        <v>51</v>
      </c>
      <c r="T1366" s="5" t="s">
        <v>64</v>
      </c>
      <c r="U1366" s="2"/>
      <c r="V1366" s="2" t="str">
        <f>IF($J1366+$L1366=0,"nil",IF(OR($B1366="TCU-WS",$B1366=""),"non comm",IF(OR($G1366="contract_cover",$H1366="fixed price"),VLOOKUP($I1366,'[1]mapping 2015'!$A:$B,2,FALSE),VLOOKUP($G1366,'[1]mapping 2015'!$A:$B,2,FALSE))))</f>
        <v>nil</v>
      </c>
      <c r="W1366" s="37">
        <f>IF(OR(V1366="non comm",V1366="nil",J1366=0),0,IF(V1366="SBM 2.1 IIPS",J1366*VLOOKUP(N1366,'[2]NGP%'!$C:$D,2,FALSE),J1366*SUMIFS('[2]NGP%'!$D:$D,'[2]NGP%'!$A:$A,V1366,'[2]NGP%'!$B:$B,AA1366)))</f>
        <v>0</v>
      </c>
      <c r="X1366" s="37">
        <f>IF(OR(V1366="non comm",V1366="nil",J1366=0),0,IF(V1366="SBM 2.1 IIPS",J1366*VLOOKUP(N1366,'[2]NGP%'!$C:$E,3,FALSE),J1366*SUMIFS('[2]NGP%'!$E:$E,'[2]NGP%'!$A:$A,V1366,'[2]NGP%'!$B:$B,AA1366)))</f>
        <v>0</v>
      </c>
      <c r="Y1366" s="32"/>
      <c r="Z1366" s="54" t="str">
        <f>IF(MID(H1366,1,4)="Item","Nil",IF(G1366="contract_cover",VLOOKUP(I1366,'svc type'!C:D,2,FALSE),VLOOKUP(G1366,'svc type'!A:D,4,FALSE)))</f>
        <v>Exp</v>
      </c>
      <c r="AA1366" s="4" t="str">
        <f>IF(B1366="","",VLOOKUP(B1366,Sector!C:D,2,FALSE))</f>
        <v>OTH</v>
      </c>
      <c r="AB1366" s="4" t="str">
        <f t="shared" si="43"/>
        <v>TCU-WS</v>
      </c>
      <c r="AC1366" s="4"/>
      <c r="AD1366" s="4"/>
      <c r="AE1366" s="4"/>
      <c r="AF1366" s="4"/>
      <c r="AG1366" s="4"/>
    </row>
    <row r="1367" spans="1:33" x14ac:dyDescent="0.25">
      <c r="A1367" s="57">
        <v>42262.468050462965</v>
      </c>
      <c r="B1367" s="32" t="s">
        <v>22</v>
      </c>
      <c r="C1367" s="32" t="s">
        <v>2449</v>
      </c>
      <c r="D1367" s="32" t="s">
        <v>2450</v>
      </c>
      <c r="E1367" s="32" t="s">
        <v>7472</v>
      </c>
      <c r="F1367" s="32" t="s">
        <v>7473</v>
      </c>
      <c r="G1367" s="32" t="s">
        <v>35</v>
      </c>
      <c r="H1367" s="32" t="s">
        <v>38</v>
      </c>
      <c r="I1367" s="32" t="s">
        <v>2006</v>
      </c>
      <c r="J1367" s="35">
        <v>0</v>
      </c>
      <c r="K1367" s="35">
        <v>0</v>
      </c>
      <c r="L1367" s="35">
        <v>0</v>
      </c>
      <c r="M1367" s="35">
        <v>21.72</v>
      </c>
      <c r="N1367" s="32" t="s">
        <v>19</v>
      </c>
      <c r="O1367" s="32" t="s">
        <v>27</v>
      </c>
      <c r="P1367" s="32">
        <v>1</v>
      </c>
      <c r="Q1367" s="32"/>
      <c r="R1367" s="39">
        <f t="shared" si="42"/>
        <v>1509</v>
      </c>
      <c r="S1367" s="5" t="s">
        <v>51</v>
      </c>
      <c r="T1367" s="5" t="s">
        <v>64</v>
      </c>
      <c r="U1367" s="2"/>
      <c r="V1367" s="2" t="str">
        <f>IF($J1367+$L1367=0,"nil",IF(OR($B1367="TCU-WS",$B1367=""),"non comm",IF(OR($G1367="contract_cover",$H1367="fixed price"),VLOOKUP($I1367,'[1]mapping 2015'!$A:$B,2,FALSE),VLOOKUP($G1367,'[1]mapping 2015'!$A:$B,2,FALSE))))</f>
        <v>nil</v>
      </c>
      <c r="W1367" s="37">
        <f>IF(OR(V1367="non comm",V1367="nil",J1367=0),0,IF(V1367="SBM 2.1 IIPS",J1367*VLOOKUP(N1367,'[2]NGP%'!$C:$D,2,FALSE),J1367*SUMIFS('[2]NGP%'!$D:$D,'[2]NGP%'!$A:$A,V1367,'[2]NGP%'!$B:$B,AA1367)))</f>
        <v>0</v>
      </c>
      <c r="X1367" s="37">
        <f>IF(OR(V1367="non comm",V1367="nil",J1367=0),0,IF(V1367="SBM 2.1 IIPS",J1367*VLOOKUP(N1367,'[2]NGP%'!$C:$E,3,FALSE),J1367*SUMIFS('[2]NGP%'!$E:$E,'[2]NGP%'!$A:$A,V1367,'[2]NGP%'!$B:$B,AA1367)))</f>
        <v>0</v>
      </c>
      <c r="Y1367" s="32"/>
      <c r="Z1367" s="54" t="str">
        <f>IF(MID(H1367,1,4)="Item","Nil",IF(G1367="contract_cover",VLOOKUP(I1367,'svc type'!C:D,2,FALSE),VLOOKUP(G1367,'svc type'!A:D,4,FALSE)))</f>
        <v>Exp</v>
      </c>
      <c r="AA1367" s="4" t="str">
        <f>IF(B1367="","",VLOOKUP(B1367,Sector!C:D,2,FALSE))</f>
        <v>OTH</v>
      </c>
      <c r="AB1367" s="4" t="str">
        <f t="shared" si="43"/>
        <v>TCU-WS</v>
      </c>
      <c r="AC1367" s="4"/>
      <c r="AD1367" s="4"/>
      <c r="AE1367" s="4"/>
      <c r="AF1367" s="4"/>
      <c r="AG1367" s="4"/>
    </row>
    <row r="1368" spans="1:33" x14ac:dyDescent="0.25">
      <c r="A1368" s="57">
        <v>42262.469221145831</v>
      </c>
      <c r="B1368" s="32" t="s">
        <v>22</v>
      </c>
      <c r="C1368" s="32" t="s">
        <v>2449</v>
      </c>
      <c r="D1368" s="32" t="s">
        <v>2450</v>
      </c>
      <c r="E1368" s="32" t="s">
        <v>7474</v>
      </c>
      <c r="F1368" s="32" t="s">
        <v>7475</v>
      </c>
      <c r="G1368" s="32" t="s">
        <v>25</v>
      </c>
      <c r="H1368" s="32" t="s">
        <v>26</v>
      </c>
      <c r="I1368" s="32" t="s">
        <v>2006</v>
      </c>
      <c r="J1368" s="35">
        <v>0</v>
      </c>
      <c r="K1368" s="35">
        <v>0</v>
      </c>
      <c r="L1368" s="35">
        <v>0</v>
      </c>
      <c r="M1368" s="35">
        <v>0</v>
      </c>
      <c r="N1368" s="32" t="s">
        <v>19</v>
      </c>
      <c r="O1368" s="32" t="s">
        <v>27</v>
      </c>
      <c r="P1368" s="32">
        <v>9.5</v>
      </c>
      <c r="Q1368" s="32"/>
      <c r="R1368" s="39">
        <f t="shared" si="42"/>
        <v>1509</v>
      </c>
      <c r="S1368" s="5" t="s">
        <v>51</v>
      </c>
      <c r="T1368" s="5" t="s">
        <v>64</v>
      </c>
      <c r="U1368" s="2"/>
      <c r="V1368" s="2" t="str">
        <f>IF($J1368+$L1368=0,"nil",IF(OR($B1368="TCU-WS",$B1368=""),"non comm",IF(OR($G1368="contract_cover",$H1368="fixed price"),VLOOKUP($I1368,'[1]mapping 2015'!$A:$B,2,FALSE),VLOOKUP($G1368,'[1]mapping 2015'!$A:$B,2,FALSE))))</f>
        <v>nil</v>
      </c>
      <c r="W1368" s="37">
        <f>IF(OR(V1368="non comm",V1368="nil",J1368=0),0,IF(V1368="SBM 2.1 IIPS",J1368*VLOOKUP(N1368,'[2]NGP%'!$C:$D,2,FALSE),J1368*SUMIFS('[2]NGP%'!$D:$D,'[2]NGP%'!$A:$A,V1368,'[2]NGP%'!$B:$B,AA1368)))</f>
        <v>0</v>
      </c>
      <c r="X1368" s="37">
        <f>IF(OR(V1368="non comm",V1368="nil",J1368=0),0,IF(V1368="SBM 2.1 IIPS",J1368*VLOOKUP(N1368,'[2]NGP%'!$C:$E,3,FALSE),J1368*SUMIFS('[2]NGP%'!$E:$E,'[2]NGP%'!$A:$A,V1368,'[2]NGP%'!$B:$B,AA1368)))</f>
        <v>0</v>
      </c>
      <c r="Y1368" s="32"/>
      <c r="Z1368" s="54" t="str">
        <f>IF(MID(H1368,1,4)="Item","Nil",IF(G1368="contract_cover",VLOOKUP(I1368,'svc type'!C:D,2,FALSE),VLOOKUP(G1368,'svc type'!A:D,4,FALSE)))</f>
        <v>IIPS</v>
      </c>
      <c r="AA1368" s="4" t="str">
        <f>IF(B1368="","",VLOOKUP(B1368,Sector!C:D,2,FALSE))</f>
        <v>OTH</v>
      </c>
      <c r="AB1368" s="4" t="str">
        <f t="shared" si="43"/>
        <v>TCU-WS</v>
      </c>
      <c r="AC1368" s="4"/>
      <c r="AD1368" s="4"/>
      <c r="AE1368" s="4"/>
      <c r="AF1368" s="4"/>
      <c r="AG1368" s="4"/>
    </row>
    <row r="1369" spans="1:33" x14ac:dyDescent="0.25">
      <c r="A1369" s="57">
        <v>42262.469221145831</v>
      </c>
      <c r="B1369" s="32" t="s">
        <v>22</v>
      </c>
      <c r="C1369" s="32" t="s">
        <v>2449</v>
      </c>
      <c r="D1369" s="32" t="s">
        <v>2450</v>
      </c>
      <c r="E1369" s="32" t="s">
        <v>7474</v>
      </c>
      <c r="F1369" s="32" t="s">
        <v>7475</v>
      </c>
      <c r="G1369" s="32" t="s">
        <v>25</v>
      </c>
      <c r="H1369" s="32" t="s">
        <v>26</v>
      </c>
      <c r="I1369" s="32" t="s">
        <v>2006</v>
      </c>
      <c r="J1369" s="35">
        <v>0</v>
      </c>
      <c r="K1369" s="35">
        <v>0</v>
      </c>
      <c r="L1369" s="35">
        <v>0</v>
      </c>
      <c r="M1369" s="35">
        <v>0</v>
      </c>
      <c r="N1369" s="32" t="s">
        <v>19</v>
      </c>
      <c r="O1369" s="32" t="s">
        <v>27</v>
      </c>
      <c r="P1369" s="32">
        <v>9.5</v>
      </c>
      <c r="Q1369" s="32"/>
      <c r="R1369" s="39">
        <f t="shared" si="42"/>
        <v>1509</v>
      </c>
      <c r="S1369" s="5" t="s">
        <v>51</v>
      </c>
      <c r="T1369" s="5" t="s">
        <v>64</v>
      </c>
      <c r="U1369" s="2"/>
      <c r="V1369" s="2" t="str">
        <f>IF($J1369+$L1369=0,"nil",IF(OR($B1369="TCU-WS",$B1369=""),"non comm",IF(OR($G1369="contract_cover",$H1369="fixed price"),VLOOKUP($I1369,'[1]mapping 2015'!$A:$B,2,FALSE),VLOOKUP($G1369,'[1]mapping 2015'!$A:$B,2,FALSE))))</f>
        <v>nil</v>
      </c>
      <c r="W1369" s="37">
        <f>IF(OR(V1369="non comm",V1369="nil",J1369=0),0,IF(V1369="SBM 2.1 IIPS",J1369*VLOOKUP(N1369,'[2]NGP%'!$C:$D,2,FALSE),J1369*SUMIFS('[2]NGP%'!$D:$D,'[2]NGP%'!$A:$A,V1369,'[2]NGP%'!$B:$B,AA1369)))</f>
        <v>0</v>
      </c>
      <c r="X1369" s="37">
        <f>IF(OR(V1369="non comm",V1369="nil",J1369=0),0,IF(V1369="SBM 2.1 IIPS",J1369*VLOOKUP(N1369,'[2]NGP%'!$C:$E,3,FALSE),J1369*SUMIFS('[2]NGP%'!$E:$E,'[2]NGP%'!$A:$A,V1369,'[2]NGP%'!$B:$B,AA1369)))</f>
        <v>0</v>
      </c>
      <c r="Y1369" s="32"/>
      <c r="Z1369" s="54" t="str">
        <f>IF(MID(H1369,1,4)="Item","Nil",IF(G1369="contract_cover",VLOOKUP(I1369,'svc type'!C:D,2,FALSE),VLOOKUP(G1369,'svc type'!A:D,4,FALSE)))</f>
        <v>IIPS</v>
      </c>
      <c r="AA1369" s="4" t="str">
        <f>IF(B1369="","",VLOOKUP(B1369,Sector!C:D,2,FALSE))</f>
        <v>OTH</v>
      </c>
      <c r="AB1369" s="4" t="str">
        <f t="shared" si="43"/>
        <v>TCU-WS</v>
      </c>
      <c r="AC1369" s="4"/>
      <c r="AD1369" s="4"/>
      <c r="AE1369" s="4"/>
      <c r="AF1369" s="4"/>
      <c r="AG1369" s="4"/>
    </row>
    <row r="1370" spans="1:33" x14ac:dyDescent="0.25">
      <c r="A1370" s="57">
        <v>42262.469221145831</v>
      </c>
      <c r="B1370" s="32" t="s">
        <v>22</v>
      </c>
      <c r="C1370" s="32" t="s">
        <v>2449</v>
      </c>
      <c r="D1370" s="32" t="s">
        <v>2450</v>
      </c>
      <c r="E1370" s="32" t="s">
        <v>7474</v>
      </c>
      <c r="F1370" s="32" t="s">
        <v>7475</v>
      </c>
      <c r="G1370" s="32" t="s">
        <v>25</v>
      </c>
      <c r="H1370" s="32" t="s">
        <v>26</v>
      </c>
      <c r="I1370" s="32" t="s">
        <v>2006</v>
      </c>
      <c r="J1370" s="35">
        <v>0</v>
      </c>
      <c r="K1370" s="35">
        <v>0</v>
      </c>
      <c r="L1370" s="35">
        <v>0</v>
      </c>
      <c r="M1370" s="35">
        <v>0</v>
      </c>
      <c r="N1370" s="32" t="s">
        <v>19</v>
      </c>
      <c r="O1370" s="32" t="s">
        <v>27</v>
      </c>
      <c r="P1370" s="32">
        <v>9</v>
      </c>
      <c r="Q1370" s="32"/>
      <c r="R1370" s="39">
        <f t="shared" si="42"/>
        <v>1509</v>
      </c>
      <c r="S1370" s="5" t="s">
        <v>51</v>
      </c>
      <c r="T1370" s="5" t="s">
        <v>64</v>
      </c>
      <c r="U1370" s="2"/>
      <c r="V1370" s="2" t="str">
        <f>IF($J1370+$L1370=0,"nil",IF(OR($B1370="TCU-WS",$B1370=""),"non comm",IF(OR($G1370="contract_cover",$H1370="fixed price"),VLOOKUP($I1370,'[1]mapping 2015'!$A:$B,2,FALSE),VLOOKUP($G1370,'[1]mapping 2015'!$A:$B,2,FALSE))))</f>
        <v>nil</v>
      </c>
      <c r="W1370" s="37">
        <f>IF(OR(V1370="non comm",V1370="nil",J1370=0),0,IF(V1370="SBM 2.1 IIPS",J1370*VLOOKUP(N1370,'[2]NGP%'!$C:$D,2,FALSE),J1370*SUMIFS('[2]NGP%'!$D:$D,'[2]NGP%'!$A:$A,V1370,'[2]NGP%'!$B:$B,AA1370)))</f>
        <v>0</v>
      </c>
      <c r="X1370" s="37">
        <f>IF(OR(V1370="non comm",V1370="nil",J1370=0),0,IF(V1370="SBM 2.1 IIPS",J1370*VLOOKUP(N1370,'[2]NGP%'!$C:$E,3,FALSE),J1370*SUMIFS('[2]NGP%'!$E:$E,'[2]NGP%'!$A:$A,V1370,'[2]NGP%'!$B:$B,AA1370)))</f>
        <v>0</v>
      </c>
      <c r="Y1370" s="32"/>
      <c r="Z1370" s="54" t="str">
        <f>IF(MID(H1370,1,4)="Item","Nil",IF(G1370="contract_cover",VLOOKUP(I1370,'svc type'!C:D,2,FALSE),VLOOKUP(G1370,'svc type'!A:D,4,FALSE)))</f>
        <v>IIPS</v>
      </c>
      <c r="AA1370" s="4" t="str">
        <f>IF(B1370="","",VLOOKUP(B1370,Sector!C:D,2,FALSE))</f>
        <v>OTH</v>
      </c>
      <c r="AB1370" s="4" t="str">
        <f t="shared" si="43"/>
        <v>TCU-WS</v>
      </c>
      <c r="AC1370" s="4"/>
      <c r="AD1370" s="4"/>
      <c r="AE1370" s="4"/>
      <c r="AF1370" s="4"/>
      <c r="AG1370" s="4"/>
    </row>
    <row r="1371" spans="1:33" x14ac:dyDescent="0.25">
      <c r="A1371" s="57">
        <v>42262.469221145831</v>
      </c>
      <c r="B1371" s="32" t="s">
        <v>22</v>
      </c>
      <c r="C1371" s="32" t="s">
        <v>2449</v>
      </c>
      <c r="D1371" s="32" t="s">
        <v>2450</v>
      </c>
      <c r="E1371" s="32" t="s">
        <v>7474</v>
      </c>
      <c r="F1371" s="32" t="s">
        <v>7475</v>
      </c>
      <c r="G1371" s="32" t="s">
        <v>33</v>
      </c>
      <c r="H1371" s="32" t="s">
        <v>34</v>
      </c>
      <c r="I1371" s="32" t="s">
        <v>2006</v>
      </c>
      <c r="J1371" s="35">
        <v>0</v>
      </c>
      <c r="K1371" s="35">
        <v>0</v>
      </c>
      <c r="L1371" s="35">
        <v>0</v>
      </c>
      <c r="M1371" s="35">
        <v>3</v>
      </c>
      <c r="N1371" s="32" t="s">
        <v>19</v>
      </c>
      <c r="O1371" s="32" t="s">
        <v>27</v>
      </c>
      <c r="P1371" s="32">
        <v>1</v>
      </c>
      <c r="Q1371" s="32"/>
      <c r="R1371" s="39">
        <f t="shared" si="42"/>
        <v>1509</v>
      </c>
      <c r="S1371" s="5" t="s">
        <v>51</v>
      </c>
      <c r="T1371" s="5" t="s">
        <v>64</v>
      </c>
      <c r="U1371" s="2"/>
      <c r="V1371" s="2" t="str">
        <f>IF($J1371+$L1371=0,"nil",IF(OR($B1371="TCU-WS",$B1371=""),"non comm",IF(OR($G1371="contract_cover",$H1371="fixed price"),VLOOKUP($I1371,'[1]mapping 2015'!$A:$B,2,FALSE),VLOOKUP($G1371,'[1]mapping 2015'!$A:$B,2,FALSE))))</f>
        <v>nil</v>
      </c>
      <c r="W1371" s="37">
        <f>IF(OR(V1371="non comm",V1371="nil",J1371=0),0,IF(V1371="SBM 2.1 IIPS",J1371*VLOOKUP(N1371,'[2]NGP%'!$C:$D,2,FALSE),J1371*SUMIFS('[2]NGP%'!$D:$D,'[2]NGP%'!$A:$A,V1371,'[2]NGP%'!$B:$B,AA1371)))</f>
        <v>0</v>
      </c>
      <c r="X1371" s="37">
        <f>IF(OR(V1371="non comm",V1371="nil",J1371=0),0,IF(V1371="SBM 2.1 IIPS",J1371*VLOOKUP(N1371,'[2]NGP%'!$C:$E,3,FALSE),J1371*SUMIFS('[2]NGP%'!$E:$E,'[2]NGP%'!$A:$A,V1371,'[2]NGP%'!$B:$B,AA1371)))</f>
        <v>0</v>
      </c>
      <c r="Y1371" s="32"/>
      <c r="Z1371" s="54" t="str">
        <f>IF(MID(H1371,1,4)="Item","Nil",IF(G1371="contract_cover",VLOOKUP(I1371,'svc type'!C:D,2,FALSE),VLOOKUP(G1371,'svc type'!A:D,4,FALSE)))</f>
        <v>Exp</v>
      </c>
      <c r="AA1371" s="4" t="str">
        <f>IF(B1371="","",VLOOKUP(B1371,Sector!C:D,2,FALSE))</f>
        <v>OTH</v>
      </c>
      <c r="AB1371" s="4" t="str">
        <f t="shared" si="43"/>
        <v>TCU-WS</v>
      </c>
      <c r="AC1371" s="4"/>
      <c r="AD1371" s="4"/>
      <c r="AE1371" s="4"/>
      <c r="AF1371" s="4"/>
      <c r="AG1371" s="4"/>
    </row>
    <row r="1372" spans="1:33" x14ac:dyDescent="0.25">
      <c r="A1372" s="57">
        <v>42262.469221145831</v>
      </c>
      <c r="B1372" s="32" t="s">
        <v>22</v>
      </c>
      <c r="C1372" s="32" t="s">
        <v>2449</v>
      </c>
      <c r="D1372" s="32" t="s">
        <v>2450</v>
      </c>
      <c r="E1372" s="32" t="s">
        <v>7474</v>
      </c>
      <c r="F1372" s="32" t="s">
        <v>7475</v>
      </c>
      <c r="G1372" s="32" t="s">
        <v>35</v>
      </c>
      <c r="H1372" s="32" t="s">
        <v>38</v>
      </c>
      <c r="I1372" s="32" t="s">
        <v>2006</v>
      </c>
      <c r="J1372" s="35">
        <v>0</v>
      </c>
      <c r="K1372" s="35">
        <v>0</v>
      </c>
      <c r="L1372" s="35">
        <v>0</v>
      </c>
      <c r="M1372" s="35">
        <v>28.55</v>
      </c>
      <c r="N1372" s="32" t="s">
        <v>19</v>
      </c>
      <c r="O1372" s="32" t="s">
        <v>27</v>
      </c>
      <c r="P1372" s="32">
        <v>1</v>
      </c>
      <c r="Q1372" s="32"/>
      <c r="R1372" s="39">
        <f t="shared" si="42"/>
        <v>1509</v>
      </c>
      <c r="S1372" s="5" t="s">
        <v>51</v>
      </c>
      <c r="T1372" s="5" t="s">
        <v>64</v>
      </c>
      <c r="U1372" s="2"/>
      <c r="V1372" s="2" t="str">
        <f>IF($J1372+$L1372=0,"nil",IF(OR($B1372="TCU-WS",$B1372=""),"non comm",IF(OR($G1372="contract_cover",$H1372="fixed price"),VLOOKUP($I1372,'[1]mapping 2015'!$A:$B,2,FALSE),VLOOKUP($G1372,'[1]mapping 2015'!$A:$B,2,FALSE))))</f>
        <v>nil</v>
      </c>
      <c r="W1372" s="37">
        <f>IF(OR(V1372="non comm",V1372="nil",J1372=0),0,IF(V1372="SBM 2.1 IIPS",J1372*VLOOKUP(N1372,'[2]NGP%'!$C:$D,2,FALSE),J1372*SUMIFS('[2]NGP%'!$D:$D,'[2]NGP%'!$A:$A,V1372,'[2]NGP%'!$B:$B,AA1372)))</f>
        <v>0</v>
      </c>
      <c r="X1372" s="37">
        <f>IF(OR(V1372="non comm",V1372="nil",J1372=0),0,IF(V1372="SBM 2.1 IIPS",J1372*VLOOKUP(N1372,'[2]NGP%'!$C:$E,3,FALSE),J1372*SUMIFS('[2]NGP%'!$E:$E,'[2]NGP%'!$A:$A,V1372,'[2]NGP%'!$B:$B,AA1372)))</f>
        <v>0</v>
      </c>
      <c r="Y1372" s="32"/>
      <c r="Z1372" s="54" t="str">
        <f>IF(MID(H1372,1,4)="Item","Nil",IF(G1372="contract_cover",VLOOKUP(I1372,'svc type'!C:D,2,FALSE),VLOOKUP(G1372,'svc type'!A:D,4,FALSE)))</f>
        <v>Exp</v>
      </c>
      <c r="AA1372" s="4" t="str">
        <f>IF(B1372="","",VLOOKUP(B1372,Sector!C:D,2,FALSE))</f>
        <v>OTH</v>
      </c>
      <c r="AB1372" s="4" t="str">
        <f t="shared" si="43"/>
        <v>TCU-WS</v>
      </c>
      <c r="AC1372" s="4"/>
      <c r="AD1372" s="4"/>
      <c r="AE1372" s="4"/>
      <c r="AF1372" s="4"/>
      <c r="AG1372" s="4"/>
    </row>
    <row r="1373" spans="1:33" x14ac:dyDescent="0.25">
      <c r="A1373" s="57">
        <v>42262.469221145831</v>
      </c>
      <c r="B1373" s="32" t="s">
        <v>22</v>
      </c>
      <c r="C1373" s="32" t="s">
        <v>2449</v>
      </c>
      <c r="D1373" s="32" t="s">
        <v>2450</v>
      </c>
      <c r="E1373" s="32" t="s">
        <v>7474</v>
      </c>
      <c r="F1373" s="32" t="s">
        <v>7475</v>
      </c>
      <c r="G1373" s="32" t="s">
        <v>35</v>
      </c>
      <c r="H1373" s="32" t="s">
        <v>38</v>
      </c>
      <c r="I1373" s="32" t="s">
        <v>2006</v>
      </c>
      <c r="J1373" s="35">
        <v>0</v>
      </c>
      <c r="K1373" s="35">
        <v>0</v>
      </c>
      <c r="L1373" s="35">
        <v>0</v>
      </c>
      <c r="M1373" s="35">
        <v>20.5</v>
      </c>
      <c r="N1373" s="32" t="s">
        <v>19</v>
      </c>
      <c r="O1373" s="32" t="s">
        <v>27</v>
      </c>
      <c r="P1373" s="32">
        <v>1</v>
      </c>
      <c r="Q1373" s="32"/>
      <c r="R1373" s="39">
        <f t="shared" si="42"/>
        <v>1509</v>
      </c>
      <c r="S1373" s="5" t="s">
        <v>51</v>
      </c>
      <c r="T1373" s="5" t="s">
        <v>64</v>
      </c>
      <c r="U1373" s="2"/>
      <c r="V1373" s="2" t="str">
        <f>IF($J1373+$L1373=0,"nil",IF(OR($B1373="TCU-WS",$B1373=""),"non comm",IF(OR($G1373="contract_cover",$H1373="fixed price"),VLOOKUP($I1373,'[1]mapping 2015'!$A:$B,2,FALSE),VLOOKUP($G1373,'[1]mapping 2015'!$A:$B,2,FALSE))))</f>
        <v>nil</v>
      </c>
      <c r="W1373" s="37">
        <f>IF(OR(V1373="non comm",V1373="nil",J1373=0),0,IF(V1373="SBM 2.1 IIPS",J1373*VLOOKUP(N1373,'[2]NGP%'!$C:$D,2,FALSE),J1373*SUMIFS('[2]NGP%'!$D:$D,'[2]NGP%'!$A:$A,V1373,'[2]NGP%'!$B:$B,AA1373)))</f>
        <v>0</v>
      </c>
      <c r="X1373" s="37">
        <f>IF(OR(V1373="non comm",V1373="nil",J1373=0),0,IF(V1373="SBM 2.1 IIPS",J1373*VLOOKUP(N1373,'[2]NGP%'!$C:$E,3,FALSE),J1373*SUMIFS('[2]NGP%'!$E:$E,'[2]NGP%'!$A:$A,V1373,'[2]NGP%'!$B:$B,AA1373)))</f>
        <v>0</v>
      </c>
      <c r="Y1373" s="32"/>
      <c r="Z1373" s="54" t="str">
        <f>IF(MID(H1373,1,4)="Item","Nil",IF(G1373="contract_cover",VLOOKUP(I1373,'svc type'!C:D,2,FALSE),VLOOKUP(G1373,'svc type'!A:D,4,FALSE)))</f>
        <v>Exp</v>
      </c>
      <c r="AA1373" s="4" t="str">
        <f>IF(B1373="","",VLOOKUP(B1373,Sector!C:D,2,FALSE))</f>
        <v>OTH</v>
      </c>
      <c r="AB1373" s="4" t="str">
        <f t="shared" si="43"/>
        <v>TCU-WS</v>
      </c>
      <c r="AC1373" s="4"/>
      <c r="AD1373" s="4"/>
      <c r="AE1373" s="4"/>
      <c r="AF1373" s="4"/>
      <c r="AG1373" s="4"/>
    </row>
    <row r="1374" spans="1:33" x14ac:dyDescent="0.25">
      <c r="A1374" s="57">
        <v>42262.469221145831</v>
      </c>
      <c r="B1374" s="32" t="s">
        <v>22</v>
      </c>
      <c r="C1374" s="32" t="s">
        <v>2449</v>
      </c>
      <c r="D1374" s="32" t="s">
        <v>2450</v>
      </c>
      <c r="E1374" s="32" t="s">
        <v>7474</v>
      </c>
      <c r="F1374" s="32" t="s">
        <v>7475</v>
      </c>
      <c r="G1374" s="32" t="s">
        <v>25</v>
      </c>
      <c r="H1374" s="32" t="s">
        <v>26</v>
      </c>
      <c r="I1374" s="32" t="s">
        <v>2006</v>
      </c>
      <c r="J1374" s="35">
        <v>0</v>
      </c>
      <c r="K1374" s="35">
        <v>0</v>
      </c>
      <c r="L1374" s="35">
        <v>0</v>
      </c>
      <c r="M1374" s="35">
        <v>0</v>
      </c>
      <c r="N1374" s="32" t="s">
        <v>19</v>
      </c>
      <c r="O1374" s="32" t="s">
        <v>27</v>
      </c>
      <c r="P1374" s="32">
        <v>9</v>
      </c>
      <c r="Q1374" s="32"/>
      <c r="R1374" s="39">
        <f t="shared" si="42"/>
        <v>1509</v>
      </c>
      <c r="S1374" s="5" t="s">
        <v>51</v>
      </c>
      <c r="T1374" s="5" t="s">
        <v>64</v>
      </c>
      <c r="U1374" s="2"/>
      <c r="V1374" s="2" t="str">
        <f>IF($J1374+$L1374=0,"nil",IF(OR($B1374="TCU-WS",$B1374=""),"non comm",IF(OR($G1374="contract_cover",$H1374="fixed price"),VLOOKUP($I1374,'[1]mapping 2015'!$A:$B,2,FALSE),VLOOKUP($G1374,'[1]mapping 2015'!$A:$B,2,FALSE))))</f>
        <v>nil</v>
      </c>
      <c r="W1374" s="37">
        <f>IF(OR(V1374="non comm",V1374="nil",J1374=0),0,IF(V1374="SBM 2.1 IIPS",J1374*VLOOKUP(N1374,'[2]NGP%'!$C:$D,2,FALSE),J1374*SUMIFS('[2]NGP%'!$D:$D,'[2]NGP%'!$A:$A,V1374,'[2]NGP%'!$B:$B,AA1374)))</f>
        <v>0</v>
      </c>
      <c r="X1374" s="37">
        <f>IF(OR(V1374="non comm",V1374="nil",J1374=0),0,IF(V1374="SBM 2.1 IIPS",J1374*VLOOKUP(N1374,'[2]NGP%'!$C:$E,3,FALSE),J1374*SUMIFS('[2]NGP%'!$E:$E,'[2]NGP%'!$A:$A,V1374,'[2]NGP%'!$B:$B,AA1374)))</f>
        <v>0</v>
      </c>
      <c r="Y1374" s="32"/>
      <c r="Z1374" s="54" t="str">
        <f>IF(MID(H1374,1,4)="Item","Nil",IF(G1374="contract_cover",VLOOKUP(I1374,'svc type'!C:D,2,FALSE),VLOOKUP(G1374,'svc type'!A:D,4,FALSE)))</f>
        <v>IIPS</v>
      </c>
      <c r="AA1374" s="4" t="str">
        <f>IF(B1374="","",VLOOKUP(B1374,Sector!C:D,2,FALSE))</f>
        <v>OTH</v>
      </c>
      <c r="AB1374" s="4" t="str">
        <f t="shared" si="43"/>
        <v>TCU-WS</v>
      </c>
      <c r="AC1374" s="4"/>
      <c r="AD1374" s="4"/>
      <c r="AE1374" s="4"/>
      <c r="AF1374" s="4"/>
      <c r="AG1374" s="4"/>
    </row>
    <row r="1375" spans="1:33" x14ac:dyDescent="0.25">
      <c r="A1375" s="57">
        <v>42262.471105127312</v>
      </c>
      <c r="B1375" s="32" t="s">
        <v>22</v>
      </c>
      <c r="C1375" s="32" t="s">
        <v>2449</v>
      </c>
      <c r="D1375" s="32" t="s">
        <v>2450</v>
      </c>
      <c r="E1375" s="32" t="s">
        <v>7476</v>
      </c>
      <c r="F1375" s="32" t="s">
        <v>7477</v>
      </c>
      <c r="G1375" s="32" t="s">
        <v>25</v>
      </c>
      <c r="H1375" s="32" t="s">
        <v>26</v>
      </c>
      <c r="I1375" s="32" t="s">
        <v>2006</v>
      </c>
      <c r="J1375" s="35">
        <v>0</v>
      </c>
      <c r="K1375" s="35">
        <v>0</v>
      </c>
      <c r="L1375" s="35">
        <v>0</v>
      </c>
      <c r="M1375" s="35">
        <v>0</v>
      </c>
      <c r="N1375" s="32" t="s">
        <v>19</v>
      </c>
      <c r="O1375" s="32" t="s">
        <v>27</v>
      </c>
      <c r="P1375" s="32">
        <v>1.33</v>
      </c>
      <c r="Q1375" s="32"/>
      <c r="R1375" s="39">
        <f t="shared" si="42"/>
        <v>1509</v>
      </c>
      <c r="S1375" s="5" t="s">
        <v>51</v>
      </c>
      <c r="T1375" s="5" t="s">
        <v>64</v>
      </c>
      <c r="U1375" s="2"/>
      <c r="V1375" s="2" t="str">
        <f>IF($J1375+$L1375=0,"nil",IF(OR($B1375="TCU-WS",$B1375=""),"non comm",IF(OR($G1375="contract_cover",$H1375="fixed price"),VLOOKUP($I1375,'[1]mapping 2015'!$A:$B,2,FALSE),VLOOKUP($G1375,'[1]mapping 2015'!$A:$B,2,FALSE))))</f>
        <v>nil</v>
      </c>
      <c r="W1375" s="37">
        <f>IF(OR(V1375="non comm",V1375="nil",J1375=0),0,IF(V1375="SBM 2.1 IIPS",J1375*VLOOKUP(N1375,'[2]NGP%'!$C:$D,2,FALSE),J1375*SUMIFS('[2]NGP%'!$D:$D,'[2]NGP%'!$A:$A,V1375,'[2]NGP%'!$B:$B,AA1375)))</f>
        <v>0</v>
      </c>
      <c r="X1375" s="37">
        <f>IF(OR(V1375="non comm",V1375="nil",J1375=0),0,IF(V1375="SBM 2.1 IIPS",J1375*VLOOKUP(N1375,'[2]NGP%'!$C:$E,3,FALSE),J1375*SUMIFS('[2]NGP%'!$E:$E,'[2]NGP%'!$A:$A,V1375,'[2]NGP%'!$B:$B,AA1375)))</f>
        <v>0</v>
      </c>
      <c r="Y1375" s="32"/>
      <c r="Z1375" s="54" t="str">
        <f>IF(MID(H1375,1,4)="Item","Nil",IF(G1375="contract_cover",VLOOKUP(I1375,'svc type'!C:D,2,FALSE),VLOOKUP(G1375,'svc type'!A:D,4,FALSE)))</f>
        <v>IIPS</v>
      </c>
      <c r="AA1375" s="4" t="str">
        <f>IF(B1375="","",VLOOKUP(B1375,Sector!C:D,2,FALSE))</f>
        <v>OTH</v>
      </c>
      <c r="AB1375" s="4" t="str">
        <f t="shared" si="43"/>
        <v>TCU-WS</v>
      </c>
      <c r="AC1375" s="4"/>
      <c r="AD1375" s="4"/>
      <c r="AE1375" s="4"/>
      <c r="AF1375" s="4"/>
      <c r="AG1375" s="4"/>
    </row>
    <row r="1376" spans="1:33" x14ac:dyDescent="0.25">
      <c r="A1376" s="57">
        <v>42262.471105127312</v>
      </c>
      <c r="B1376" s="32" t="s">
        <v>22</v>
      </c>
      <c r="C1376" s="32" t="s">
        <v>2449</v>
      </c>
      <c r="D1376" s="32" t="s">
        <v>2450</v>
      </c>
      <c r="E1376" s="32" t="s">
        <v>7476</v>
      </c>
      <c r="F1376" s="32" t="s">
        <v>7477</v>
      </c>
      <c r="G1376" s="32" t="s">
        <v>25</v>
      </c>
      <c r="H1376" s="32" t="s">
        <v>26</v>
      </c>
      <c r="I1376" s="32" t="s">
        <v>2006</v>
      </c>
      <c r="J1376" s="35">
        <v>0</v>
      </c>
      <c r="K1376" s="35">
        <v>0</v>
      </c>
      <c r="L1376" s="35">
        <v>0</v>
      </c>
      <c r="M1376" s="35">
        <v>0</v>
      </c>
      <c r="N1376" s="32" t="s">
        <v>19</v>
      </c>
      <c r="O1376" s="32" t="s">
        <v>27</v>
      </c>
      <c r="P1376" s="32">
        <v>1.25</v>
      </c>
      <c r="Q1376" s="32"/>
      <c r="R1376" s="39">
        <f t="shared" si="42"/>
        <v>1509</v>
      </c>
      <c r="S1376" s="5" t="s">
        <v>51</v>
      </c>
      <c r="T1376" s="5" t="s">
        <v>64</v>
      </c>
      <c r="U1376" s="2"/>
      <c r="V1376" s="2" t="str">
        <f>IF($J1376+$L1376=0,"nil",IF(OR($B1376="TCU-WS",$B1376=""),"non comm",IF(OR($G1376="contract_cover",$H1376="fixed price"),VLOOKUP($I1376,'[1]mapping 2015'!$A:$B,2,FALSE),VLOOKUP($G1376,'[1]mapping 2015'!$A:$B,2,FALSE))))</f>
        <v>nil</v>
      </c>
      <c r="W1376" s="37">
        <f>IF(OR(V1376="non comm",V1376="nil",J1376=0),0,IF(V1376="SBM 2.1 IIPS",J1376*VLOOKUP(N1376,'[2]NGP%'!$C:$D,2,FALSE),J1376*SUMIFS('[2]NGP%'!$D:$D,'[2]NGP%'!$A:$A,V1376,'[2]NGP%'!$B:$B,AA1376)))</f>
        <v>0</v>
      </c>
      <c r="X1376" s="37">
        <f>IF(OR(V1376="non comm",V1376="nil",J1376=0),0,IF(V1376="SBM 2.1 IIPS",J1376*VLOOKUP(N1376,'[2]NGP%'!$C:$E,3,FALSE),J1376*SUMIFS('[2]NGP%'!$E:$E,'[2]NGP%'!$A:$A,V1376,'[2]NGP%'!$B:$B,AA1376)))</f>
        <v>0</v>
      </c>
      <c r="Y1376" s="32"/>
      <c r="Z1376" s="54" t="str">
        <f>IF(MID(H1376,1,4)="Item","Nil",IF(G1376="contract_cover",VLOOKUP(I1376,'svc type'!C:D,2,FALSE),VLOOKUP(G1376,'svc type'!A:D,4,FALSE)))</f>
        <v>IIPS</v>
      </c>
      <c r="AA1376" s="4" t="str">
        <f>IF(B1376="","",VLOOKUP(B1376,Sector!C:D,2,FALSE))</f>
        <v>OTH</v>
      </c>
      <c r="AB1376" s="4" t="str">
        <f t="shared" si="43"/>
        <v>TCU-WS</v>
      </c>
      <c r="AC1376" s="4"/>
      <c r="AD1376" s="4"/>
      <c r="AE1376" s="4"/>
      <c r="AF1376" s="4"/>
      <c r="AG1376" s="4"/>
    </row>
    <row r="1377" spans="1:33" x14ac:dyDescent="0.25">
      <c r="A1377" s="57">
        <v>42262.471105127312</v>
      </c>
      <c r="B1377" s="32" t="s">
        <v>22</v>
      </c>
      <c r="C1377" s="32" t="s">
        <v>2449</v>
      </c>
      <c r="D1377" s="32" t="s">
        <v>2450</v>
      </c>
      <c r="E1377" s="32" t="s">
        <v>7476</v>
      </c>
      <c r="F1377" s="32" t="s">
        <v>7477</v>
      </c>
      <c r="G1377" s="32" t="s">
        <v>29</v>
      </c>
      <c r="H1377" s="32" t="s">
        <v>30</v>
      </c>
      <c r="I1377" s="32" t="s">
        <v>2006</v>
      </c>
      <c r="J1377" s="35">
        <v>0</v>
      </c>
      <c r="K1377" s="35">
        <v>0</v>
      </c>
      <c r="L1377" s="35">
        <v>0</v>
      </c>
      <c r="M1377" s="35">
        <v>15</v>
      </c>
      <c r="N1377" s="32" t="s">
        <v>19</v>
      </c>
      <c r="O1377" s="32" t="s">
        <v>27</v>
      </c>
      <c r="P1377" s="32">
        <v>1</v>
      </c>
      <c r="Q1377" s="32"/>
      <c r="R1377" s="39">
        <f t="shared" si="42"/>
        <v>1509</v>
      </c>
      <c r="S1377" s="5" t="s">
        <v>51</v>
      </c>
      <c r="T1377" s="5" t="s">
        <v>64</v>
      </c>
      <c r="U1377" s="2"/>
      <c r="V1377" s="2" t="str">
        <f>IF($J1377+$L1377=0,"nil",IF(OR($B1377="TCU-WS",$B1377=""),"non comm",IF(OR($G1377="contract_cover",$H1377="fixed price"),VLOOKUP($I1377,'[1]mapping 2015'!$A:$B,2,FALSE),VLOOKUP($G1377,'[1]mapping 2015'!$A:$B,2,FALSE))))</f>
        <v>nil</v>
      </c>
      <c r="W1377" s="37">
        <f>IF(OR(V1377="non comm",V1377="nil",J1377=0),0,IF(V1377="SBM 2.1 IIPS",J1377*VLOOKUP(N1377,'[2]NGP%'!$C:$D,2,FALSE),J1377*SUMIFS('[2]NGP%'!$D:$D,'[2]NGP%'!$A:$A,V1377,'[2]NGP%'!$B:$B,AA1377)))</f>
        <v>0</v>
      </c>
      <c r="X1377" s="37">
        <f>IF(OR(V1377="non comm",V1377="nil",J1377=0),0,IF(V1377="SBM 2.1 IIPS",J1377*VLOOKUP(N1377,'[2]NGP%'!$C:$E,3,FALSE),J1377*SUMIFS('[2]NGP%'!$E:$E,'[2]NGP%'!$A:$A,V1377,'[2]NGP%'!$B:$B,AA1377)))</f>
        <v>0</v>
      </c>
      <c r="Y1377" s="32"/>
      <c r="Z1377" s="54" t="str">
        <f>IF(MID(H1377,1,4)="Item","Nil",IF(G1377="contract_cover",VLOOKUP(I1377,'svc type'!C:D,2,FALSE),VLOOKUP(G1377,'svc type'!A:D,4,FALSE)))</f>
        <v>Exp</v>
      </c>
      <c r="AA1377" s="4" t="str">
        <f>IF(B1377="","",VLOOKUP(B1377,Sector!C:D,2,FALSE))</f>
        <v>OTH</v>
      </c>
      <c r="AB1377" s="4" t="str">
        <f t="shared" si="43"/>
        <v>TCU-WS</v>
      </c>
      <c r="AC1377" s="4"/>
      <c r="AD1377" s="4"/>
      <c r="AE1377" s="4"/>
      <c r="AF1377" s="4"/>
      <c r="AG1377" s="4"/>
    </row>
    <row r="1378" spans="1:33" x14ac:dyDescent="0.25">
      <c r="A1378" s="57">
        <v>42262.471105127312</v>
      </c>
      <c r="B1378" s="32" t="s">
        <v>22</v>
      </c>
      <c r="C1378" s="32" t="s">
        <v>2449</v>
      </c>
      <c r="D1378" s="32" t="s">
        <v>2450</v>
      </c>
      <c r="E1378" s="32" t="s">
        <v>7476</v>
      </c>
      <c r="F1378" s="32" t="s">
        <v>7477</v>
      </c>
      <c r="G1378" s="32" t="s">
        <v>35</v>
      </c>
      <c r="H1378" s="32" t="s">
        <v>38</v>
      </c>
      <c r="I1378" s="32" t="s">
        <v>2006</v>
      </c>
      <c r="J1378" s="35">
        <v>0</v>
      </c>
      <c r="K1378" s="35">
        <v>0</v>
      </c>
      <c r="L1378" s="35">
        <v>0</v>
      </c>
      <c r="M1378" s="35">
        <v>10.3</v>
      </c>
      <c r="N1378" s="32" t="s">
        <v>19</v>
      </c>
      <c r="O1378" s="32" t="s">
        <v>27</v>
      </c>
      <c r="P1378" s="32">
        <v>1</v>
      </c>
      <c r="Q1378" s="32"/>
      <c r="R1378" s="39">
        <f t="shared" si="42"/>
        <v>1509</v>
      </c>
      <c r="S1378" s="5" t="s">
        <v>51</v>
      </c>
      <c r="T1378" s="5" t="s">
        <v>64</v>
      </c>
      <c r="U1378" s="2"/>
      <c r="V1378" s="2" t="str">
        <f>IF($J1378+$L1378=0,"nil",IF(OR($B1378="TCU-WS",$B1378=""),"non comm",IF(OR($G1378="contract_cover",$H1378="fixed price"),VLOOKUP($I1378,'[1]mapping 2015'!$A:$B,2,FALSE),VLOOKUP($G1378,'[1]mapping 2015'!$A:$B,2,FALSE))))</f>
        <v>nil</v>
      </c>
      <c r="W1378" s="37">
        <f>IF(OR(V1378="non comm",V1378="nil",J1378=0),0,IF(V1378="SBM 2.1 IIPS",J1378*VLOOKUP(N1378,'[2]NGP%'!$C:$D,2,FALSE),J1378*SUMIFS('[2]NGP%'!$D:$D,'[2]NGP%'!$A:$A,V1378,'[2]NGP%'!$B:$B,AA1378)))</f>
        <v>0</v>
      </c>
      <c r="X1378" s="37">
        <f>IF(OR(V1378="non comm",V1378="nil",J1378=0),0,IF(V1378="SBM 2.1 IIPS",J1378*VLOOKUP(N1378,'[2]NGP%'!$C:$E,3,FALSE),J1378*SUMIFS('[2]NGP%'!$E:$E,'[2]NGP%'!$A:$A,V1378,'[2]NGP%'!$B:$B,AA1378)))</f>
        <v>0</v>
      </c>
      <c r="Y1378" s="32"/>
      <c r="Z1378" s="54" t="str">
        <f>IF(MID(H1378,1,4)="Item","Nil",IF(G1378="contract_cover",VLOOKUP(I1378,'svc type'!C:D,2,FALSE),VLOOKUP(G1378,'svc type'!A:D,4,FALSE)))</f>
        <v>Exp</v>
      </c>
      <c r="AA1378" s="4" t="str">
        <f>IF(B1378="","",VLOOKUP(B1378,Sector!C:D,2,FALSE))</f>
        <v>OTH</v>
      </c>
      <c r="AB1378" s="4" t="str">
        <f t="shared" si="43"/>
        <v>TCU-WS</v>
      </c>
      <c r="AC1378" s="4"/>
      <c r="AD1378" s="4"/>
      <c r="AE1378" s="4"/>
      <c r="AF1378" s="4"/>
      <c r="AG1378" s="4"/>
    </row>
    <row r="1379" spans="1:33" x14ac:dyDescent="0.25">
      <c r="A1379" s="57">
        <v>42262.471105127312</v>
      </c>
      <c r="B1379" s="32" t="s">
        <v>22</v>
      </c>
      <c r="C1379" s="32" t="s">
        <v>2449</v>
      </c>
      <c r="D1379" s="32" t="s">
        <v>2450</v>
      </c>
      <c r="E1379" s="32" t="s">
        <v>7476</v>
      </c>
      <c r="F1379" s="32" t="s">
        <v>7477</v>
      </c>
      <c r="G1379" s="32" t="s">
        <v>35</v>
      </c>
      <c r="H1379" s="32" t="s">
        <v>38</v>
      </c>
      <c r="I1379" s="32" t="s">
        <v>2006</v>
      </c>
      <c r="J1379" s="35">
        <v>0</v>
      </c>
      <c r="K1379" s="35">
        <v>0</v>
      </c>
      <c r="L1379" s="35">
        <v>0</v>
      </c>
      <c r="M1379" s="35">
        <v>38.4</v>
      </c>
      <c r="N1379" s="32" t="s">
        <v>19</v>
      </c>
      <c r="O1379" s="32" t="s">
        <v>27</v>
      </c>
      <c r="P1379" s="32">
        <v>1</v>
      </c>
      <c r="Q1379" s="32"/>
      <c r="R1379" s="39">
        <f t="shared" si="42"/>
        <v>1509</v>
      </c>
      <c r="S1379" s="5" t="s">
        <v>51</v>
      </c>
      <c r="T1379" s="5" t="s">
        <v>64</v>
      </c>
      <c r="U1379" s="2"/>
      <c r="V1379" s="2" t="str">
        <f>IF($J1379+$L1379=0,"nil",IF(OR($B1379="TCU-WS",$B1379=""),"non comm",IF(OR($G1379="contract_cover",$H1379="fixed price"),VLOOKUP($I1379,'[1]mapping 2015'!$A:$B,2,FALSE),VLOOKUP($G1379,'[1]mapping 2015'!$A:$B,2,FALSE))))</f>
        <v>nil</v>
      </c>
      <c r="W1379" s="37">
        <f>IF(OR(V1379="non comm",V1379="nil",J1379=0),0,IF(V1379="SBM 2.1 IIPS",J1379*VLOOKUP(N1379,'[2]NGP%'!$C:$D,2,FALSE),J1379*SUMIFS('[2]NGP%'!$D:$D,'[2]NGP%'!$A:$A,V1379,'[2]NGP%'!$B:$B,AA1379)))</f>
        <v>0</v>
      </c>
      <c r="X1379" s="37">
        <f>IF(OR(V1379="non comm",V1379="nil",J1379=0),0,IF(V1379="SBM 2.1 IIPS",J1379*VLOOKUP(N1379,'[2]NGP%'!$C:$E,3,FALSE),J1379*SUMIFS('[2]NGP%'!$E:$E,'[2]NGP%'!$A:$A,V1379,'[2]NGP%'!$B:$B,AA1379)))</f>
        <v>0</v>
      </c>
      <c r="Y1379" s="32"/>
      <c r="Z1379" s="54" t="str">
        <f>IF(MID(H1379,1,4)="Item","Nil",IF(G1379="contract_cover",VLOOKUP(I1379,'svc type'!C:D,2,FALSE),VLOOKUP(G1379,'svc type'!A:D,4,FALSE)))</f>
        <v>Exp</v>
      </c>
      <c r="AA1379" s="4" t="str">
        <f>IF(B1379="","",VLOOKUP(B1379,Sector!C:D,2,FALSE))</f>
        <v>OTH</v>
      </c>
      <c r="AB1379" s="4" t="str">
        <f t="shared" si="43"/>
        <v>TCU-WS</v>
      </c>
      <c r="AC1379" s="4"/>
      <c r="AD1379" s="4"/>
      <c r="AE1379" s="4"/>
      <c r="AF1379" s="4"/>
      <c r="AG1379" s="4"/>
    </row>
    <row r="1380" spans="1:33" x14ac:dyDescent="0.25">
      <c r="A1380" s="57">
        <v>42262.472924687499</v>
      </c>
      <c r="B1380" s="32" t="s">
        <v>22</v>
      </c>
      <c r="C1380" s="32" t="s">
        <v>4678</v>
      </c>
      <c r="D1380" s="32" t="s">
        <v>4679</v>
      </c>
      <c r="E1380" s="32" t="s">
        <v>7478</v>
      </c>
      <c r="F1380" s="32" t="s">
        <v>7479</v>
      </c>
      <c r="G1380" s="32" t="s">
        <v>329</v>
      </c>
      <c r="H1380" s="32" t="s">
        <v>328</v>
      </c>
      <c r="I1380" s="32" t="s">
        <v>2006</v>
      </c>
      <c r="J1380" s="35">
        <v>0</v>
      </c>
      <c r="K1380" s="35">
        <v>0</v>
      </c>
      <c r="L1380" s="35">
        <v>0</v>
      </c>
      <c r="M1380" s="35">
        <v>0</v>
      </c>
      <c r="N1380" s="32" t="s">
        <v>17</v>
      </c>
      <c r="O1380" s="32" t="s">
        <v>27</v>
      </c>
      <c r="P1380" s="32">
        <v>0</v>
      </c>
      <c r="Q1380" s="32"/>
      <c r="R1380" s="39">
        <f t="shared" si="42"/>
        <v>1509</v>
      </c>
      <c r="S1380" s="5" t="s">
        <v>51</v>
      </c>
      <c r="T1380" s="5" t="s">
        <v>64</v>
      </c>
      <c r="U1380" s="2"/>
      <c r="V1380" s="2" t="str">
        <f>IF($J1380+$L1380=0,"nil",IF(OR($B1380="TCU-WS",$B1380=""),"non comm",IF(OR($G1380="contract_cover",$H1380="fixed price"),VLOOKUP($I1380,'[1]mapping 2015'!$A:$B,2,FALSE),VLOOKUP($G1380,'[1]mapping 2015'!$A:$B,2,FALSE))))</f>
        <v>nil</v>
      </c>
      <c r="W1380" s="37">
        <f>IF(OR(V1380="non comm",V1380="nil",J1380=0),0,IF(V1380="SBM 2.1 IIPS",J1380*VLOOKUP(N1380,'[2]NGP%'!$C:$D,2,FALSE),J1380*SUMIFS('[2]NGP%'!$D:$D,'[2]NGP%'!$A:$A,V1380,'[2]NGP%'!$B:$B,AA1380)))</f>
        <v>0</v>
      </c>
      <c r="X1380" s="37">
        <f>IF(OR(V1380="non comm",V1380="nil",J1380=0),0,IF(V1380="SBM 2.1 IIPS",J1380*VLOOKUP(N1380,'[2]NGP%'!$C:$E,3,FALSE),J1380*SUMIFS('[2]NGP%'!$E:$E,'[2]NGP%'!$A:$A,V1380,'[2]NGP%'!$B:$B,AA1380)))</f>
        <v>0</v>
      </c>
      <c r="Y1380" s="32"/>
      <c r="Z1380" s="54" t="str">
        <f>IF(MID(H1380,1,4)="Item","Nil",IF(G1380="contract_cover",VLOOKUP(I1380,'svc type'!C:D,2,FALSE),VLOOKUP(G1380,'svc type'!A:D,4,FALSE)))</f>
        <v>SVC</v>
      </c>
      <c r="AA1380" s="4" t="str">
        <f>IF(B1380="","",VLOOKUP(B1380,Sector!C:D,2,FALSE))</f>
        <v>OTH</v>
      </c>
      <c r="AB1380" s="4" t="str">
        <f t="shared" si="43"/>
        <v>TCU-WS</v>
      </c>
      <c r="AC1380" s="4"/>
      <c r="AD1380" s="4"/>
      <c r="AE1380" s="4"/>
      <c r="AF1380" s="4"/>
      <c r="AG1380" s="4"/>
    </row>
    <row r="1381" spans="1:33" x14ac:dyDescent="0.25">
      <c r="A1381" s="57">
        <v>42262.472924687499</v>
      </c>
      <c r="B1381" s="32" t="s">
        <v>22</v>
      </c>
      <c r="C1381" s="32" t="s">
        <v>4678</v>
      </c>
      <c r="D1381" s="32" t="s">
        <v>4679</v>
      </c>
      <c r="E1381" s="32" t="s">
        <v>7478</v>
      </c>
      <c r="F1381" s="32" t="s">
        <v>7479</v>
      </c>
      <c r="G1381" s="32" t="s">
        <v>25</v>
      </c>
      <c r="H1381" s="32" t="s">
        <v>26</v>
      </c>
      <c r="I1381" s="32" t="s">
        <v>2006</v>
      </c>
      <c r="J1381" s="35">
        <v>0</v>
      </c>
      <c r="K1381" s="35">
        <v>0</v>
      </c>
      <c r="L1381" s="35">
        <v>0</v>
      </c>
      <c r="M1381" s="35">
        <v>0</v>
      </c>
      <c r="N1381" s="32" t="s">
        <v>17</v>
      </c>
      <c r="O1381" s="32" t="s">
        <v>27</v>
      </c>
      <c r="P1381" s="32">
        <v>3.75</v>
      </c>
      <c r="Q1381" s="32"/>
      <c r="R1381" s="39">
        <f t="shared" si="42"/>
        <v>1509</v>
      </c>
      <c r="S1381" s="5" t="s">
        <v>51</v>
      </c>
      <c r="T1381" s="5" t="s">
        <v>64</v>
      </c>
      <c r="U1381" s="2"/>
      <c r="V1381" s="2" t="str">
        <f>IF($J1381+$L1381=0,"nil",IF(OR($B1381="TCU-WS",$B1381=""),"non comm",IF(OR($G1381="contract_cover",$H1381="fixed price"),VLOOKUP($I1381,'[1]mapping 2015'!$A:$B,2,FALSE),VLOOKUP($G1381,'[1]mapping 2015'!$A:$B,2,FALSE))))</f>
        <v>nil</v>
      </c>
      <c r="W1381" s="37">
        <f>IF(OR(V1381="non comm",V1381="nil",J1381=0),0,IF(V1381="SBM 2.1 IIPS",J1381*VLOOKUP(N1381,'[2]NGP%'!$C:$D,2,FALSE),J1381*SUMIFS('[2]NGP%'!$D:$D,'[2]NGP%'!$A:$A,V1381,'[2]NGP%'!$B:$B,AA1381)))</f>
        <v>0</v>
      </c>
      <c r="X1381" s="37">
        <f>IF(OR(V1381="non comm",V1381="nil",J1381=0),0,IF(V1381="SBM 2.1 IIPS",J1381*VLOOKUP(N1381,'[2]NGP%'!$C:$E,3,FALSE),J1381*SUMIFS('[2]NGP%'!$E:$E,'[2]NGP%'!$A:$A,V1381,'[2]NGP%'!$B:$B,AA1381)))</f>
        <v>0</v>
      </c>
      <c r="Y1381" s="32"/>
      <c r="Z1381" s="54" t="str">
        <f>IF(MID(H1381,1,4)="Item","Nil",IF(G1381="contract_cover",VLOOKUP(I1381,'svc type'!C:D,2,FALSE),VLOOKUP(G1381,'svc type'!A:D,4,FALSE)))</f>
        <v>IIPS</v>
      </c>
      <c r="AA1381" s="4" t="str">
        <f>IF(B1381="","",VLOOKUP(B1381,Sector!C:D,2,FALSE))</f>
        <v>OTH</v>
      </c>
      <c r="AB1381" s="4" t="str">
        <f t="shared" si="43"/>
        <v>TCU-WS</v>
      </c>
      <c r="AC1381" s="4"/>
      <c r="AD1381" s="4"/>
      <c r="AE1381" s="4"/>
      <c r="AF1381" s="4"/>
      <c r="AG1381" s="4"/>
    </row>
    <row r="1382" spans="1:33" x14ac:dyDescent="0.25">
      <c r="A1382" s="57">
        <v>42262.474063888891</v>
      </c>
      <c r="B1382" s="32"/>
      <c r="C1382" s="32" t="s">
        <v>345</v>
      </c>
      <c r="D1382" s="32" t="s">
        <v>334</v>
      </c>
      <c r="E1382" s="32" t="s">
        <v>7480</v>
      </c>
      <c r="F1382" s="32" t="s">
        <v>7481</v>
      </c>
      <c r="G1382" s="32" t="s">
        <v>58</v>
      </c>
      <c r="H1382" s="32" t="s">
        <v>59</v>
      </c>
      <c r="I1382" s="32" t="s">
        <v>2006</v>
      </c>
      <c r="J1382" s="35">
        <v>0</v>
      </c>
      <c r="K1382" s="35">
        <v>0</v>
      </c>
      <c r="L1382" s="35">
        <v>0</v>
      </c>
      <c r="M1382" s="35">
        <v>0</v>
      </c>
      <c r="N1382" s="32" t="s">
        <v>19</v>
      </c>
      <c r="O1382" s="32" t="s">
        <v>322</v>
      </c>
      <c r="P1382" s="32">
        <v>0</v>
      </c>
      <c r="Q1382" s="32"/>
      <c r="R1382" s="39">
        <f t="shared" si="42"/>
        <v>1509</v>
      </c>
      <c r="S1382" s="5" t="s">
        <v>51</v>
      </c>
      <c r="T1382" s="5" t="s">
        <v>64</v>
      </c>
      <c r="U1382" s="2"/>
      <c r="V1382" s="2" t="str">
        <f>IF($J1382+$L1382=0,"nil",IF(OR($B1382="TCU-WS",$B1382=""),"non comm",IF(OR($G1382="contract_cover",$H1382="fixed price"),VLOOKUP($I1382,'[1]mapping 2015'!$A:$B,2,FALSE),VLOOKUP($G1382,'[1]mapping 2015'!$A:$B,2,FALSE))))</f>
        <v>nil</v>
      </c>
      <c r="W1382" s="37">
        <f>IF(OR(V1382="non comm",V1382="nil",J1382=0),0,IF(V1382="SBM 2.1 IIPS",J1382*VLOOKUP(N1382,'[2]NGP%'!$C:$D,2,FALSE),J1382*SUMIFS('[2]NGP%'!$D:$D,'[2]NGP%'!$A:$A,V1382,'[2]NGP%'!$B:$B,AA1382)))</f>
        <v>0</v>
      </c>
      <c r="X1382" s="37">
        <f>IF(OR(V1382="non comm",V1382="nil",J1382=0),0,IF(V1382="SBM 2.1 IIPS",J1382*VLOOKUP(N1382,'[2]NGP%'!$C:$E,3,FALSE),J1382*SUMIFS('[2]NGP%'!$E:$E,'[2]NGP%'!$A:$A,V1382,'[2]NGP%'!$B:$B,AA1382)))</f>
        <v>0</v>
      </c>
      <c r="Y1382" s="32"/>
      <c r="Z1382" s="54" t="str">
        <f>IF(MID(H1382,1,4)="Item","Nil",IF(G1382="contract_cover",VLOOKUP(I1382,'svc type'!C:D,2,FALSE),VLOOKUP(G1382,'svc type'!A:D,4,FALSE)))</f>
        <v>SVC</v>
      </c>
      <c r="AA1382" s="4" t="str">
        <f>IF(B1382="","",VLOOKUP(B1382,Sector!C:D,2,FALSE))</f>
        <v/>
      </c>
      <c r="AB1382" s="4">
        <f t="shared" si="43"/>
        <v>0</v>
      </c>
      <c r="AC1382" s="4"/>
      <c r="AD1382" s="4"/>
      <c r="AE1382" s="4"/>
      <c r="AF1382" s="4"/>
      <c r="AG1382" s="4"/>
    </row>
    <row r="1383" spans="1:33" x14ac:dyDescent="0.25">
      <c r="A1383" s="57">
        <v>42262.474596840279</v>
      </c>
      <c r="B1383" s="32" t="s">
        <v>22</v>
      </c>
      <c r="C1383" s="32" t="s">
        <v>2335</v>
      </c>
      <c r="D1383" s="32" t="s">
        <v>2336</v>
      </c>
      <c r="E1383" s="32" t="s">
        <v>7482</v>
      </c>
      <c r="F1383" s="32" t="s">
        <v>7483</v>
      </c>
      <c r="G1383" s="32" t="s">
        <v>329</v>
      </c>
      <c r="H1383" s="32" t="s">
        <v>328</v>
      </c>
      <c r="I1383" s="32" t="s">
        <v>2006</v>
      </c>
      <c r="J1383" s="35">
        <v>0</v>
      </c>
      <c r="K1383" s="35">
        <v>0</v>
      </c>
      <c r="L1383" s="35">
        <v>0</v>
      </c>
      <c r="M1383" s="35">
        <v>0</v>
      </c>
      <c r="N1383" s="32" t="s">
        <v>17</v>
      </c>
      <c r="O1383" s="32" t="s">
        <v>27</v>
      </c>
      <c r="P1383" s="32">
        <v>0</v>
      </c>
      <c r="Q1383" s="32"/>
      <c r="R1383" s="39">
        <f t="shared" si="42"/>
        <v>1509</v>
      </c>
      <c r="S1383" s="5" t="s">
        <v>51</v>
      </c>
      <c r="T1383" s="5" t="s">
        <v>64</v>
      </c>
      <c r="U1383" s="2"/>
      <c r="V1383" s="2" t="str">
        <f>IF($J1383+$L1383=0,"nil",IF(OR($B1383="TCU-WS",$B1383=""),"non comm",IF(OR($G1383="contract_cover",$H1383="fixed price"),VLOOKUP($I1383,'[1]mapping 2015'!$A:$B,2,FALSE),VLOOKUP($G1383,'[1]mapping 2015'!$A:$B,2,FALSE))))</f>
        <v>nil</v>
      </c>
      <c r="W1383" s="37">
        <f>IF(OR(V1383="non comm",V1383="nil",J1383=0),0,IF(V1383="SBM 2.1 IIPS",J1383*VLOOKUP(N1383,'[2]NGP%'!$C:$D,2,FALSE),J1383*SUMIFS('[2]NGP%'!$D:$D,'[2]NGP%'!$A:$A,V1383,'[2]NGP%'!$B:$B,AA1383)))</f>
        <v>0</v>
      </c>
      <c r="X1383" s="37">
        <f>IF(OR(V1383="non comm",V1383="nil",J1383=0),0,IF(V1383="SBM 2.1 IIPS",J1383*VLOOKUP(N1383,'[2]NGP%'!$C:$E,3,FALSE),J1383*SUMIFS('[2]NGP%'!$E:$E,'[2]NGP%'!$A:$A,V1383,'[2]NGP%'!$B:$B,AA1383)))</f>
        <v>0</v>
      </c>
      <c r="Y1383" s="32"/>
      <c r="Z1383" s="54" t="str">
        <f>IF(MID(H1383,1,4)="Item","Nil",IF(G1383="contract_cover",VLOOKUP(I1383,'svc type'!C:D,2,FALSE),VLOOKUP(G1383,'svc type'!A:D,4,FALSE)))</f>
        <v>SVC</v>
      </c>
      <c r="AA1383" s="4" t="str">
        <f>IF(B1383="","",VLOOKUP(B1383,Sector!C:D,2,FALSE))</f>
        <v>OTH</v>
      </c>
      <c r="AB1383" s="4" t="str">
        <f t="shared" si="43"/>
        <v>TCU-WS</v>
      </c>
      <c r="AC1383" s="4"/>
      <c r="AD1383" s="4"/>
      <c r="AE1383" s="4"/>
      <c r="AF1383" s="4"/>
      <c r="AG1383" s="4"/>
    </row>
    <row r="1384" spans="1:33" x14ac:dyDescent="0.25">
      <c r="A1384" s="57">
        <v>42262.474596840279</v>
      </c>
      <c r="B1384" s="32" t="s">
        <v>22</v>
      </c>
      <c r="C1384" s="32" t="s">
        <v>2335</v>
      </c>
      <c r="D1384" s="32" t="s">
        <v>2336</v>
      </c>
      <c r="E1384" s="32" t="s">
        <v>7482</v>
      </c>
      <c r="F1384" s="32" t="s">
        <v>7483</v>
      </c>
      <c r="G1384" s="32" t="s">
        <v>25</v>
      </c>
      <c r="H1384" s="32" t="s">
        <v>26</v>
      </c>
      <c r="I1384" s="32" t="s">
        <v>2006</v>
      </c>
      <c r="J1384" s="35">
        <v>0</v>
      </c>
      <c r="K1384" s="35">
        <v>0</v>
      </c>
      <c r="L1384" s="35">
        <v>0</v>
      </c>
      <c r="M1384" s="35">
        <v>0</v>
      </c>
      <c r="N1384" s="32" t="s">
        <v>17</v>
      </c>
      <c r="O1384" s="32" t="s">
        <v>27</v>
      </c>
      <c r="P1384" s="32">
        <v>3</v>
      </c>
      <c r="Q1384" s="32"/>
      <c r="R1384" s="39">
        <f t="shared" si="42"/>
        <v>1509</v>
      </c>
      <c r="S1384" s="5" t="s">
        <v>51</v>
      </c>
      <c r="T1384" s="5" t="s">
        <v>64</v>
      </c>
      <c r="U1384" s="2"/>
      <c r="V1384" s="2" t="str">
        <f>IF($J1384+$L1384=0,"nil",IF(OR($B1384="TCU-WS",$B1384=""),"non comm",IF(OR($G1384="contract_cover",$H1384="fixed price"),VLOOKUP($I1384,'[1]mapping 2015'!$A:$B,2,FALSE),VLOOKUP($G1384,'[1]mapping 2015'!$A:$B,2,FALSE))))</f>
        <v>nil</v>
      </c>
      <c r="W1384" s="37">
        <f>IF(OR(V1384="non comm",V1384="nil",J1384=0),0,IF(V1384="SBM 2.1 IIPS",J1384*VLOOKUP(N1384,'[2]NGP%'!$C:$D,2,FALSE),J1384*SUMIFS('[2]NGP%'!$D:$D,'[2]NGP%'!$A:$A,V1384,'[2]NGP%'!$B:$B,AA1384)))</f>
        <v>0</v>
      </c>
      <c r="X1384" s="37">
        <f>IF(OR(V1384="non comm",V1384="nil",J1384=0),0,IF(V1384="SBM 2.1 IIPS",J1384*VLOOKUP(N1384,'[2]NGP%'!$C:$E,3,FALSE),J1384*SUMIFS('[2]NGP%'!$E:$E,'[2]NGP%'!$A:$A,V1384,'[2]NGP%'!$B:$B,AA1384)))</f>
        <v>0</v>
      </c>
      <c r="Y1384" s="32"/>
      <c r="Z1384" s="54" t="str">
        <f>IF(MID(H1384,1,4)="Item","Nil",IF(G1384="contract_cover",VLOOKUP(I1384,'svc type'!C:D,2,FALSE),VLOOKUP(G1384,'svc type'!A:D,4,FALSE)))</f>
        <v>IIPS</v>
      </c>
      <c r="AA1384" s="4" t="str">
        <f>IF(B1384="","",VLOOKUP(B1384,Sector!C:D,2,FALSE))</f>
        <v>OTH</v>
      </c>
      <c r="AB1384" s="4" t="str">
        <f t="shared" si="43"/>
        <v>TCU-WS</v>
      </c>
      <c r="AC1384" s="4"/>
      <c r="AD1384" s="4"/>
      <c r="AE1384" s="4"/>
      <c r="AF1384" s="4"/>
      <c r="AG1384" s="4"/>
    </row>
    <row r="1385" spans="1:33" x14ac:dyDescent="0.25">
      <c r="A1385" s="57">
        <v>42262.476215277777</v>
      </c>
      <c r="B1385" s="32"/>
      <c r="C1385" s="32" t="s">
        <v>5133</v>
      </c>
      <c r="D1385" s="32" t="s">
        <v>334</v>
      </c>
      <c r="E1385" s="32" t="s">
        <v>7484</v>
      </c>
      <c r="F1385" s="32" t="s">
        <v>7485</v>
      </c>
      <c r="G1385" s="32" t="s">
        <v>58</v>
      </c>
      <c r="H1385" s="32" t="s">
        <v>59</v>
      </c>
      <c r="I1385" s="32" t="s">
        <v>2006</v>
      </c>
      <c r="J1385" s="35">
        <v>0</v>
      </c>
      <c r="K1385" s="35">
        <v>0</v>
      </c>
      <c r="L1385" s="35">
        <v>0</v>
      </c>
      <c r="M1385" s="35">
        <v>0</v>
      </c>
      <c r="N1385" s="32" t="s">
        <v>19</v>
      </c>
      <c r="O1385" s="32" t="s">
        <v>322</v>
      </c>
      <c r="P1385" s="32">
        <v>0</v>
      </c>
      <c r="Q1385" s="32"/>
      <c r="R1385" s="39">
        <f t="shared" si="42"/>
        <v>1509</v>
      </c>
      <c r="S1385" s="5" t="s">
        <v>51</v>
      </c>
      <c r="T1385" s="5" t="s">
        <v>64</v>
      </c>
      <c r="U1385" s="2"/>
      <c r="V1385" s="2" t="str">
        <f>IF($J1385+$L1385=0,"nil",IF(OR($B1385="TCU-WS",$B1385=""),"non comm",IF(OR($G1385="contract_cover",$H1385="fixed price"),VLOOKUP($I1385,'[1]mapping 2015'!$A:$B,2,FALSE),VLOOKUP($G1385,'[1]mapping 2015'!$A:$B,2,FALSE))))</f>
        <v>nil</v>
      </c>
      <c r="W1385" s="37">
        <f>IF(OR(V1385="non comm",V1385="nil",J1385=0),0,IF(V1385="SBM 2.1 IIPS",J1385*VLOOKUP(N1385,'[2]NGP%'!$C:$D,2,FALSE),J1385*SUMIFS('[2]NGP%'!$D:$D,'[2]NGP%'!$A:$A,V1385,'[2]NGP%'!$B:$B,AA1385)))</f>
        <v>0</v>
      </c>
      <c r="X1385" s="37">
        <f>IF(OR(V1385="non comm",V1385="nil",J1385=0),0,IF(V1385="SBM 2.1 IIPS",J1385*VLOOKUP(N1385,'[2]NGP%'!$C:$E,3,FALSE),J1385*SUMIFS('[2]NGP%'!$E:$E,'[2]NGP%'!$A:$A,V1385,'[2]NGP%'!$B:$B,AA1385)))</f>
        <v>0</v>
      </c>
      <c r="Y1385" s="32"/>
      <c r="Z1385" s="54" t="str">
        <f>IF(MID(H1385,1,4)="Item","Nil",IF(G1385="contract_cover",VLOOKUP(I1385,'svc type'!C:D,2,FALSE),VLOOKUP(G1385,'svc type'!A:D,4,FALSE)))</f>
        <v>SVC</v>
      </c>
      <c r="AA1385" s="4" t="str">
        <f>IF(B1385="","",VLOOKUP(B1385,Sector!C:D,2,FALSE))</f>
        <v/>
      </c>
      <c r="AB1385" s="4">
        <f t="shared" si="43"/>
        <v>0</v>
      </c>
      <c r="AC1385" s="4"/>
      <c r="AD1385" s="4"/>
      <c r="AE1385" s="4"/>
      <c r="AF1385" s="4"/>
      <c r="AG1385" s="4"/>
    </row>
    <row r="1386" spans="1:33" x14ac:dyDescent="0.25">
      <c r="A1386" s="57">
        <v>42262.477670601853</v>
      </c>
      <c r="B1386" s="32" t="s">
        <v>22</v>
      </c>
      <c r="C1386" s="32" t="s">
        <v>2335</v>
      </c>
      <c r="D1386" s="32" t="s">
        <v>2336</v>
      </c>
      <c r="E1386" s="32" t="s">
        <v>7486</v>
      </c>
      <c r="F1386" s="32" t="s">
        <v>7487</v>
      </c>
      <c r="G1386" s="32" t="s">
        <v>329</v>
      </c>
      <c r="H1386" s="32" t="s">
        <v>328</v>
      </c>
      <c r="I1386" s="32" t="s">
        <v>2006</v>
      </c>
      <c r="J1386" s="35">
        <v>0</v>
      </c>
      <c r="K1386" s="35">
        <v>0</v>
      </c>
      <c r="L1386" s="35">
        <v>0</v>
      </c>
      <c r="M1386" s="35">
        <v>0</v>
      </c>
      <c r="N1386" s="32" t="s">
        <v>19</v>
      </c>
      <c r="O1386" s="32" t="s">
        <v>27</v>
      </c>
      <c r="P1386" s="32">
        <v>0</v>
      </c>
      <c r="Q1386" s="32"/>
      <c r="R1386" s="39">
        <f t="shared" si="42"/>
        <v>1509</v>
      </c>
      <c r="S1386" s="5" t="s">
        <v>51</v>
      </c>
      <c r="T1386" s="5" t="s">
        <v>64</v>
      </c>
      <c r="U1386" s="2"/>
      <c r="V1386" s="2" t="str">
        <f>IF($J1386+$L1386=0,"nil",IF(OR($B1386="TCU-WS",$B1386=""),"non comm",IF(OR($G1386="contract_cover",$H1386="fixed price"),VLOOKUP($I1386,'[1]mapping 2015'!$A:$B,2,FALSE),VLOOKUP($G1386,'[1]mapping 2015'!$A:$B,2,FALSE))))</f>
        <v>nil</v>
      </c>
      <c r="W1386" s="37">
        <f>IF(OR(V1386="non comm",V1386="nil",J1386=0),0,IF(V1386="SBM 2.1 IIPS",J1386*VLOOKUP(N1386,'[2]NGP%'!$C:$D,2,FALSE),J1386*SUMIFS('[2]NGP%'!$D:$D,'[2]NGP%'!$A:$A,V1386,'[2]NGP%'!$B:$B,AA1386)))</f>
        <v>0</v>
      </c>
      <c r="X1386" s="37">
        <f>IF(OR(V1386="non comm",V1386="nil",J1386=0),0,IF(V1386="SBM 2.1 IIPS",J1386*VLOOKUP(N1386,'[2]NGP%'!$C:$E,3,FALSE),J1386*SUMIFS('[2]NGP%'!$E:$E,'[2]NGP%'!$A:$A,V1386,'[2]NGP%'!$B:$B,AA1386)))</f>
        <v>0</v>
      </c>
      <c r="Y1386" s="32"/>
      <c r="Z1386" s="54" t="str">
        <f>IF(MID(H1386,1,4)="Item","Nil",IF(G1386="contract_cover",VLOOKUP(I1386,'svc type'!C:D,2,FALSE),VLOOKUP(G1386,'svc type'!A:D,4,FALSE)))</f>
        <v>SVC</v>
      </c>
      <c r="AA1386" s="4" t="str">
        <f>IF(B1386="","",VLOOKUP(B1386,Sector!C:D,2,FALSE))</f>
        <v>OTH</v>
      </c>
      <c r="AB1386" s="4" t="str">
        <f t="shared" si="43"/>
        <v>TCU-WS</v>
      </c>
      <c r="AC1386" s="4"/>
      <c r="AD1386" s="4"/>
      <c r="AE1386" s="4"/>
      <c r="AF1386" s="4"/>
      <c r="AG1386" s="4"/>
    </row>
    <row r="1387" spans="1:33" x14ac:dyDescent="0.25">
      <c r="A1387" s="57">
        <v>42262.477670601853</v>
      </c>
      <c r="B1387" s="32" t="s">
        <v>22</v>
      </c>
      <c r="C1387" s="32" t="s">
        <v>2335</v>
      </c>
      <c r="D1387" s="32" t="s">
        <v>2336</v>
      </c>
      <c r="E1387" s="32" t="s">
        <v>7486</v>
      </c>
      <c r="F1387" s="32" t="s">
        <v>7487</v>
      </c>
      <c r="G1387" s="32" t="s">
        <v>25</v>
      </c>
      <c r="H1387" s="32" t="s">
        <v>26</v>
      </c>
      <c r="I1387" s="32" t="s">
        <v>2006</v>
      </c>
      <c r="J1387" s="35">
        <v>0</v>
      </c>
      <c r="K1387" s="35">
        <v>0</v>
      </c>
      <c r="L1387" s="35">
        <v>0</v>
      </c>
      <c r="M1387" s="35">
        <v>0</v>
      </c>
      <c r="N1387" s="32" t="s">
        <v>19</v>
      </c>
      <c r="O1387" s="32" t="s">
        <v>27</v>
      </c>
      <c r="P1387" s="32">
        <v>2</v>
      </c>
      <c r="Q1387" s="32"/>
      <c r="R1387" s="39">
        <f t="shared" si="42"/>
        <v>1509</v>
      </c>
      <c r="S1387" s="5" t="s">
        <v>51</v>
      </c>
      <c r="T1387" s="5" t="s">
        <v>64</v>
      </c>
      <c r="U1387" s="2"/>
      <c r="V1387" s="2" t="str">
        <f>IF($J1387+$L1387=0,"nil",IF(OR($B1387="TCU-WS",$B1387=""),"non comm",IF(OR($G1387="contract_cover",$H1387="fixed price"),VLOOKUP($I1387,'[1]mapping 2015'!$A:$B,2,FALSE),VLOOKUP($G1387,'[1]mapping 2015'!$A:$B,2,FALSE))))</f>
        <v>nil</v>
      </c>
      <c r="W1387" s="37">
        <f>IF(OR(V1387="non comm",V1387="nil",J1387=0),0,IF(V1387="SBM 2.1 IIPS",J1387*VLOOKUP(N1387,'[2]NGP%'!$C:$D,2,FALSE),J1387*SUMIFS('[2]NGP%'!$D:$D,'[2]NGP%'!$A:$A,V1387,'[2]NGP%'!$B:$B,AA1387)))</f>
        <v>0</v>
      </c>
      <c r="X1387" s="37">
        <f>IF(OR(V1387="non comm",V1387="nil",J1387=0),0,IF(V1387="SBM 2.1 IIPS",J1387*VLOOKUP(N1387,'[2]NGP%'!$C:$E,3,FALSE),J1387*SUMIFS('[2]NGP%'!$E:$E,'[2]NGP%'!$A:$A,V1387,'[2]NGP%'!$B:$B,AA1387)))</f>
        <v>0</v>
      </c>
      <c r="Y1387" s="32"/>
      <c r="Z1387" s="54" t="str">
        <f>IF(MID(H1387,1,4)="Item","Nil",IF(G1387="contract_cover",VLOOKUP(I1387,'svc type'!C:D,2,FALSE),VLOOKUP(G1387,'svc type'!A:D,4,FALSE)))</f>
        <v>IIPS</v>
      </c>
      <c r="AA1387" s="4" t="str">
        <f>IF(B1387="","",VLOOKUP(B1387,Sector!C:D,2,FALSE))</f>
        <v>OTH</v>
      </c>
      <c r="AB1387" s="4" t="str">
        <f t="shared" si="43"/>
        <v>TCU-WS</v>
      </c>
      <c r="AC1387" s="4"/>
      <c r="AD1387" s="4"/>
      <c r="AE1387" s="4"/>
      <c r="AF1387" s="4"/>
      <c r="AG1387" s="4"/>
    </row>
    <row r="1388" spans="1:33" x14ac:dyDescent="0.25">
      <c r="A1388" s="57">
        <v>42262.478797835647</v>
      </c>
      <c r="B1388" s="32" t="s">
        <v>22</v>
      </c>
      <c r="C1388" s="32" t="s">
        <v>1097</v>
      </c>
      <c r="D1388" s="32" t="s">
        <v>1098</v>
      </c>
      <c r="E1388" s="32" t="s">
        <v>7488</v>
      </c>
      <c r="F1388" s="32" t="s">
        <v>7489</v>
      </c>
      <c r="G1388" s="32" t="s">
        <v>25</v>
      </c>
      <c r="H1388" s="32" t="s">
        <v>26</v>
      </c>
      <c r="I1388" s="32" t="s">
        <v>2006</v>
      </c>
      <c r="J1388" s="35">
        <v>0</v>
      </c>
      <c r="K1388" s="35">
        <v>0</v>
      </c>
      <c r="L1388" s="35">
        <v>0</v>
      </c>
      <c r="M1388" s="35">
        <v>0</v>
      </c>
      <c r="N1388" s="32" t="s">
        <v>19</v>
      </c>
      <c r="O1388" s="32" t="s">
        <v>27</v>
      </c>
      <c r="P1388" s="32">
        <v>0.5</v>
      </c>
      <c r="Q1388" s="32"/>
      <c r="R1388" s="39">
        <f t="shared" si="42"/>
        <v>1509</v>
      </c>
      <c r="S1388" s="5" t="s">
        <v>51</v>
      </c>
      <c r="T1388" s="5" t="s">
        <v>64</v>
      </c>
      <c r="U1388" s="2"/>
      <c r="V1388" s="2" t="str">
        <f>IF($J1388+$L1388=0,"nil",IF(OR($B1388="TCU-WS",$B1388=""),"non comm",IF(OR($G1388="contract_cover",$H1388="fixed price"),VLOOKUP($I1388,'[1]mapping 2015'!$A:$B,2,FALSE),VLOOKUP($G1388,'[1]mapping 2015'!$A:$B,2,FALSE))))</f>
        <v>nil</v>
      </c>
      <c r="W1388" s="37">
        <f>IF(OR(V1388="non comm",V1388="nil",J1388=0),0,IF(V1388="SBM 2.1 IIPS",J1388*VLOOKUP(N1388,'[2]NGP%'!$C:$D,2,FALSE),J1388*SUMIFS('[2]NGP%'!$D:$D,'[2]NGP%'!$A:$A,V1388,'[2]NGP%'!$B:$B,AA1388)))</f>
        <v>0</v>
      </c>
      <c r="X1388" s="37">
        <f>IF(OR(V1388="non comm",V1388="nil",J1388=0),0,IF(V1388="SBM 2.1 IIPS",J1388*VLOOKUP(N1388,'[2]NGP%'!$C:$E,3,FALSE),J1388*SUMIFS('[2]NGP%'!$E:$E,'[2]NGP%'!$A:$A,V1388,'[2]NGP%'!$B:$B,AA1388)))</f>
        <v>0</v>
      </c>
      <c r="Y1388" s="32"/>
      <c r="Z1388" s="54" t="str">
        <f>IF(MID(H1388,1,4)="Item","Nil",IF(G1388="contract_cover",VLOOKUP(I1388,'svc type'!C:D,2,FALSE),VLOOKUP(G1388,'svc type'!A:D,4,FALSE)))</f>
        <v>IIPS</v>
      </c>
      <c r="AA1388" s="4" t="str">
        <f>IF(B1388="","",VLOOKUP(B1388,Sector!C:D,2,FALSE))</f>
        <v>OTH</v>
      </c>
      <c r="AB1388" s="4" t="str">
        <f t="shared" si="43"/>
        <v>TCU-WS</v>
      </c>
      <c r="AC1388" s="4"/>
      <c r="AD1388" s="4"/>
      <c r="AE1388" s="4"/>
      <c r="AF1388" s="4"/>
      <c r="AG1388" s="4"/>
    </row>
    <row r="1389" spans="1:33" x14ac:dyDescent="0.25">
      <c r="A1389" s="57">
        <v>42262.47882152778</v>
      </c>
      <c r="B1389" s="32"/>
      <c r="C1389" s="32" t="s">
        <v>1068</v>
      </c>
      <c r="D1389" s="32" t="s">
        <v>334</v>
      </c>
      <c r="E1389" s="32" t="s">
        <v>7490</v>
      </c>
      <c r="F1389" s="32" t="s">
        <v>7491</v>
      </c>
      <c r="G1389" s="32" t="s">
        <v>58</v>
      </c>
      <c r="H1389" s="32" t="s">
        <v>59</v>
      </c>
      <c r="I1389" s="32" t="s">
        <v>2006</v>
      </c>
      <c r="J1389" s="35">
        <v>0</v>
      </c>
      <c r="K1389" s="35">
        <v>0</v>
      </c>
      <c r="L1389" s="35">
        <v>0</v>
      </c>
      <c r="M1389" s="35">
        <v>0</v>
      </c>
      <c r="N1389" s="32" t="s">
        <v>19</v>
      </c>
      <c r="O1389" s="32" t="s">
        <v>322</v>
      </c>
      <c r="P1389" s="32">
        <v>0</v>
      </c>
      <c r="Q1389" s="32"/>
      <c r="R1389" s="39">
        <f t="shared" si="42"/>
        <v>1509</v>
      </c>
      <c r="S1389" s="5" t="s">
        <v>51</v>
      </c>
      <c r="T1389" s="5" t="s">
        <v>64</v>
      </c>
      <c r="U1389" s="2"/>
      <c r="V1389" s="2" t="str">
        <f>IF($J1389+$L1389=0,"nil",IF(OR($B1389="TCU-WS",$B1389=""),"non comm",IF(OR($G1389="contract_cover",$H1389="fixed price"),VLOOKUP($I1389,'[1]mapping 2015'!$A:$B,2,FALSE),VLOOKUP($G1389,'[1]mapping 2015'!$A:$B,2,FALSE))))</f>
        <v>nil</v>
      </c>
      <c r="W1389" s="37">
        <f>IF(OR(V1389="non comm",V1389="nil",J1389=0),0,IF(V1389="SBM 2.1 IIPS",J1389*VLOOKUP(N1389,'[2]NGP%'!$C:$D,2,FALSE),J1389*SUMIFS('[2]NGP%'!$D:$D,'[2]NGP%'!$A:$A,V1389,'[2]NGP%'!$B:$B,AA1389)))</f>
        <v>0</v>
      </c>
      <c r="X1389" s="37">
        <f>IF(OR(V1389="non comm",V1389="nil",J1389=0),0,IF(V1389="SBM 2.1 IIPS",J1389*VLOOKUP(N1389,'[2]NGP%'!$C:$E,3,FALSE),J1389*SUMIFS('[2]NGP%'!$E:$E,'[2]NGP%'!$A:$A,V1389,'[2]NGP%'!$B:$B,AA1389)))</f>
        <v>0</v>
      </c>
      <c r="Y1389" s="32"/>
      <c r="Z1389" s="54" t="str">
        <f>IF(MID(H1389,1,4)="Item","Nil",IF(G1389="contract_cover",VLOOKUP(I1389,'svc type'!C:D,2,FALSE),VLOOKUP(G1389,'svc type'!A:D,4,FALSE)))</f>
        <v>SVC</v>
      </c>
      <c r="AA1389" s="4" t="str">
        <f>IF(B1389="","",VLOOKUP(B1389,Sector!C:D,2,FALSE))</f>
        <v/>
      </c>
      <c r="AB1389" s="4">
        <f t="shared" si="43"/>
        <v>0</v>
      </c>
      <c r="AC1389" s="4"/>
      <c r="AD1389" s="4"/>
      <c r="AE1389" s="4"/>
      <c r="AF1389" s="4"/>
      <c r="AG1389" s="4"/>
    </row>
    <row r="1390" spans="1:33" x14ac:dyDescent="0.25">
      <c r="A1390" s="57">
        <v>42262.480212465278</v>
      </c>
      <c r="B1390" s="32" t="s">
        <v>22</v>
      </c>
      <c r="C1390" s="32" t="s">
        <v>4397</v>
      </c>
      <c r="D1390" s="32" t="s">
        <v>4398</v>
      </c>
      <c r="E1390" s="32" t="s">
        <v>7492</v>
      </c>
      <c r="F1390" s="32" t="s">
        <v>7493</v>
      </c>
      <c r="G1390" s="32" t="s">
        <v>25</v>
      </c>
      <c r="H1390" s="32" t="s">
        <v>26</v>
      </c>
      <c r="I1390" s="32" t="s">
        <v>2006</v>
      </c>
      <c r="J1390" s="35">
        <v>0</v>
      </c>
      <c r="K1390" s="35">
        <v>0</v>
      </c>
      <c r="L1390" s="35">
        <v>0</v>
      </c>
      <c r="M1390" s="35">
        <v>0</v>
      </c>
      <c r="N1390" s="32" t="s">
        <v>19</v>
      </c>
      <c r="O1390" s="32" t="s">
        <v>27</v>
      </c>
      <c r="P1390" s="32">
        <v>1</v>
      </c>
      <c r="Q1390" s="32"/>
      <c r="R1390" s="39">
        <f t="shared" si="42"/>
        <v>1509</v>
      </c>
      <c r="S1390" s="5" t="s">
        <v>51</v>
      </c>
      <c r="T1390" s="5" t="s">
        <v>64</v>
      </c>
      <c r="U1390" s="2"/>
      <c r="V1390" s="2" t="str">
        <f>IF($J1390+$L1390=0,"nil",IF(OR($B1390="TCU-WS",$B1390=""),"non comm",IF(OR($G1390="contract_cover",$H1390="fixed price"),VLOOKUP($I1390,'[1]mapping 2015'!$A:$B,2,FALSE),VLOOKUP($G1390,'[1]mapping 2015'!$A:$B,2,FALSE))))</f>
        <v>nil</v>
      </c>
      <c r="W1390" s="37">
        <f>IF(OR(V1390="non comm",V1390="nil",J1390=0),0,IF(V1390="SBM 2.1 IIPS",J1390*VLOOKUP(N1390,'[2]NGP%'!$C:$D,2,FALSE),J1390*SUMIFS('[2]NGP%'!$D:$D,'[2]NGP%'!$A:$A,V1390,'[2]NGP%'!$B:$B,AA1390)))</f>
        <v>0</v>
      </c>
      <c r="X1390" s="37">
        <f>IF(OR(V1390="non comm",V1390="nil",J1390=0),0,IF(V1390="SBM 2.1 IIPS",J1390*VLOOKUP(N1390,'[2]NGP%'!$C:$E,3,FALSE),J1390*SUMIFS('[2]NGP%'!$E:$E,'[2]NGP%'!$A:$A,V1390,'[2]NGP%'!$B:$B,AA1390)))</f>
        <v>0</v>
      </c>
      <c r="Y1390" s="32"/>
      <c r="Z1390" s="54" t="str">
        <f>IF(MID(H1390,1,4)="Item","Nil",IF(G1390="contract_cover",VLOOKUP(I1390,'svc type'!C:D,2,FALSE),VLOOKUP(G1390,'svc type'!A:D,4,FALSE)))</f>
        <v>IIPS</v>
      </c>
      <c r="AA1390" s="4" t="str">
        <f>IF(B1390="","",VLOOKUP(B1390,Sector!C:D,2,FALSE))</f>
        <v>OTH</v>
      </c>
      <c r="AB1390" s="4" t="str">
        <f t="shared" si="43"/>
        <v>TCU-WS</v>
      </c>
      <c r="AC1390" s="4"/>
      <c r="AD1390" s="4"/>
      <c r="AE1390" s="4"/>
      <c r="AF1390" s="4"/>
      <c r="AG1390" s="4"/>
    </row>
    <row r="1391" spans="1:33" x14ac:dyDescent="0.25">
      <c r="A1391" s="57">
        <v>42262.480212465278</v>
      </c>
      <c r="B1391" s="32" t="s">
        <v>22</v>
      </c>
      <c r="C1391" s="32" t="s">
        <v>4397</v>
      </c>
      <c r="D1391" s="32" t="s">
        <v>4398</v>
      </c>
      <c r="E1391" s="32" t="s">
        <v>7492</v>
      </c>
      <c r="F1391" s="32" t="s">
        <v>7493</v>
      </c>
      <c r="G1391" s="32" t="s">
        <v>35</v>
      </c>
      <c r="H1391" s="32" t="s">
        <v>38</v>
      </c>
      <c r="I1391" s="32" t="s">
        <v>2006</v>
      </c>
      <c r="J1391" s="35">
        <v>0</v>
      </c>
      <c r="K1391" s="35">
        <v>0</v>
      </c>
      <c r="L1391" s="35">
        <v>0</v>
      </c>
      <c r="M1391" s="35">
        <v>22.4</v>
      </c>
      <c r="N1391" s="32" t="s">
        <v>19</v>
      </c>
      <c r="O1391" s="32" t="s">
        <v>27</v>
      </c>
      <c r="P1391" s="32">
        <v>1</v>
      </c>
      <c r="Q1391" s="32"/>
      <c r="R1391" s="39">
        <f t="shared" si="42"/>
        <v>1509</v>
      </c>
      <c r="S1391" s="5" t="s">
        <v>51</v>
      </c>
      <c r="T1391" s="5" t="s">
        <v>64</v>
      </c>
      <c r="U1391" s="2"/>
      <c r="V1391" s="2" t="str">
        <f>IF($J1391+$L1391=0,"nil",IF(OR($B1391="TCU-WS",$B1391=""),"non comm",IF(OR($G1391="contract_cover",$H1391="fixed price"),VLOOKUP($I1391,'[1]mapping 2015'!$A:$B,2,FALSE),VLOOKUP($G1391,'[1]mapping 2015'!$A:$B,2,FALSE))))</f>
        <v>nil</v>
      </c>
      <c r="W1391" s="37">
        <f>IF(OR(V1391="non comm",V1391="nil",J1391=0),0,IF(V1391="SBM 2.1 IIPS",J1391*VLOOKUP(N1391,'[2]NGP%'!$C:$D,2,FALSE),J1391*SUMIFS('[2]NGP%'!$D:$D,'[2]NGP%'!$A:$A,V1391,'[2]NGP%'!$B:$B,AA1391)))</f>
        <v>0</v>
      </c>
      <c r="X1391" s="37">
        <f>IF(OR(V1391="non comm",V1391="nil",J1391=0),0,IF(V1391="SBM 2.1 IIPS",J1391*VLOOKUP(N1391,'[2]NGP%'!$C:$E,3,FALSE),J1391*SUMIFS('[2]NGP%'!$E:$E,'[2]NGP%'!$A:$A,V1391,'[2]NGP%'!$B:$B,AA1391)))</f>
        <v>0</v>
      </c>
      <c r="Y1391" s="32"/>
      <c r="Z1391" s="54" t="str">
        <f>IF(MID(H1391,1,4)="Item","Nil",IF(G1391="contract_cover",VLOOKUP(I1391,'svc type'!C:D,2,FALSE),VLOOKUP(G1391,'svc type'!A:D,4,FALSE)))</f>
        <v>Exp</v>
      </c>
      <c r="AA1391" s="4" t="str">
        <f>IF(B1391="","",VLOOKUP(B1391,Sector!C:D,2,FALSE))</f>
        <v>OTH</v>
      </c>
      <c r="AB1391" s="4" t="str">
        <f t="shared" si="43"/>
        <v>TCU-WS</v>
      </c>
      <c r="AC1391" s="4"/>
      <c r="AD1391" s="4"/>
      <c r="AE1391" s="4"/>
      <c r="AF1391" s="4"/>
      <c r="AG1391" s="4"/>
    </row>
    <row r="1392" spans="1:33" x14ac:dyDescent="0.25">
      <c r="A1392" s="57">
        <v>42262.480212465278</v>
      </c>
      <c r="B1392" s="32" t="s">
        <v>22</v>
      </c>
      <c r="C1392" s="32" t="s">
        <v>4397</v>
      </c>
      <c r="D1392" s="32" t="s">
        <v>4398</v>
      </c>
      <c r="E1392" s="32" t="s">
        <v>7492</v>
      </c>
      <c r="F1392" s="32" t="s">
        <v>7493</v>
      </c>
      <c r="G1392" s="32" t="s">
        <v>35</v>
      </c>
      <c r="H1392" s="32" t="s">
        <v>38</v>
      </c>
      <c r="I1392" s="32" t="s">
        <v>2006</v>
      </c>
      <c r="J1392" s="35">
        <v>0</v>
      </c>
      <c r="K1392" s="35">
        <v>0</v>
      </c>
      <c r="L1392" s="35">
        <v>0</v>
      </c>
      <c r="M1392" s="35">
        <v>28.95</v>
      </c>
      <c r="N1392" s="32" t="s">
        <v>19</v>
      </c>
      <c r="O1392" s="32" t="s">
        <v>27</v>
      </c>
      <c r="P1392" s="32">
        <v>1</v>
      </c>
      <c r="Q1392" s="32"/>
      <c r="R1392" s="39">
        <f t="shared" si="42"/>
        <v>1509</v>
      </c>
      <c r="S1392" s="5" t="s">
        <v>51</v>
      </c>
      <c r="T1392" s="5" t="s">
        <v>64</v>
      </c>
      <c r="U1392" s="2"/>
      <c r="V1392" s="2" t="str">
        <f>IF($J1392+$L1392=0,"nil",IF(OR($B1392="TCU-WS",$B1392=""),"non comm",IF(OR($G1392="contract_cover",$H1392="fixed price"),VLOOKUP($I1392,'[1]mapping 2015'!$A:$B,2,FALSE),VLOOKUP($G1392,'[1]mapping 2015'!$A:$B,2,FALSE))))</f>
        <v>nil</v>
      </c>
      <c r="W1392" s="37">
        <f>IF(OR(V1392="non comm",V1392="nil",J1392=0),0,IF(V1392="SBM 2.1 IIPS",J1392*VLOOKUP(N1392,'[2]NGP%'!$C:$D,2,FALSE),J1392*SUMIFS('[2]NGP%'!$D:$D,'[2]NGP%'!$A:$A,V1392,'[2]NGP%'!$B:$B,AA1392)))</f>
        <v>0</v>
      </c>
      <c r="X1392" s="37">
        <f>IF(OR(V1392="non comm",V1392="nil",J1392=0),0,IF(V1392="SBM 2.1 IIPS",J1392*VLOOKUP(N1392,'[2]NGP%'!$C:$E,3,FALSE),J1392*SUMIFS('[2]NGP%'!$E:$E,'[2]NGP%'!$A:$A,V1392,'[2]NGP%'!$B:$B,AA1392)))</f>
        <v>0</v>
      </c>
      <c r="Y1392" s="32"/>
      <c r="Z1392" s="54" t="str">
        <f>IF(MID(H1392,1,4)="Item","Nil",IF(G1392="contract_cover",VLOOKUP(I1392,'svc type'!C:D,2,FALSE),VLOOKUP(G1392,'svc type'!A:D,4,FALSE)))</f>
        <v>Exp</v>
      </c>
      <c r="AA1392" s="4" t="str">
        <f>IF(B1392="","",VLOOKUP(B1392,Sector!C:D,2,FALSE))</f>
        <v>OTH</v>
      </c>
      <c r="AB1392" s="4" t="str">
        <f t="shared" si="43"/>
        <v>TCU-WS</v>
      </c>
      <c r="AC1392" s="4"/>
      <c r="AD1392" s="4"/>
      <c r="AE1392" s="4"/>
      <c r="AF1392" s="4"/>
      <c r="AG1392" s="4"/>
    </row>
    <row r="1393" spans="1:33" x14ac:dyDescent="0.25">
      <c r="A1393" s="57">
        <v>42262.480356597225</v>
      </c>
      <c r="B1393" s="32" t="s">
        <v>22</v>
      </c>
      <c r="C1393" s="32" t="s">
        <v>863</v>
      </c>
      <c r="D1393" s="32" t="s">
        <v>864</v>
      </c>
      <c r="E1393" s="32" t="s">
        <v>7494</v>
      </c>
      <c r="F1393" s="32" t="s">
        <v>7495</v>
      </c>
      <c r="G1393" s="32" t="s">
        <v>25</v>
      </c>
      <c r="H1393" s="32" t="s">
        <v>26</v>
      </c>
      <c r="I1393" s="32" t="s">
        <v>2006</v>
      </c>
      <c r="J1393" s="35">
        <v>0</v>
      </c>
      <c r="K1393" s="35">
        <v>0</v>
      </c>
      <c r="L1393" s="35">
        <v>0</v>
      </c>
      <c r="M1393" s="35">
        <v>0</v>
      </c>
      <c r="N1393" s="32" t="s">
        <v>17</v>
      </c>
      <c r="O1393" s="32" t="s">
        <v>24</v>
      </c>
      <c r="P1393" s="32">
        <v>3</v>
      </c>
      <c r="Q1393" s="32"/>
      <c r="R1393" s="39">
        <f t="shared" si="42"/>
        <v>1509</v>
      </c>
      <c r="S1393" s="5" t="s">
        <v>51</v>
      </c>
      <c r="T1393" s="5" t="s">
        <v>64</v>
      </c>
      <c r="U1393" s="2"/>
      <c r="V1393" s="2" t="str">
        <f>IF($J1393+$L1393=0,"nil",IF(OR($B1393="TCU-WS",$B1393=""),"non comm",IF(OR($G1393="contract_cover",$H1393="fixed price"),VLOOKUP($I1393,'[1]mapping 2015'!$A:$B,2,FALSE),VLOOKUP($G1393,'[1]mapping 2015'!$A:$B,2,FALSE))))</f>
        <v>nil</v>
      </c>
      <c r="W1393" s="37">
        <f>IF(OR(V1393="non comm",V1393="nil",J1393=0),0,IF(V1393="SBM 2.1 IIPS",J1393*VLOOKUP(N1393,'[2]NGP%'!$C:$D,2,FALSE),J1393*SUMIFS('[2]NGP%'!$D:$D,'[2]NGP%'!$A:$A,V1393,'[2]NGP%'!$B:$B,AA1393)))</f>
        <v>0</v>
      </c>
      <c r="X1393" s="37">
        <f>IF(OR(V1393="non comm",V1393="nil",J1393=0),0,IF(V1393="SBM 2.1 IIPS",J1393*VLOOKUP(N1393,'[2]NGP%'!$C:$E,3,FALSE),J1393*SUMIFS('[2]NGP%'!$E:$E,'[2]NGP%'!$A:$A,V1393,'[2]NGP%'!$B:$B,AA1393)))</f>
        <v>0</v>
      </c>
      <c r="Y1393" s="32"/>
      <c r="Z1393" s="54" t="str">
        <f>IF(MID(H1393,1,4)="Item","Nil",IF(G1393="contract_cover",VLOOKUP(I1393,'svc type'!C:D,2,FALSE),VLOOKUP(G1393,'svc type'!A:D,4,FALSE)))</f>
        <v>IIPS</v>
      </c>
      <c r="AA1393" s="4" t="str">
        <f>IF(B1393="","",VLOOKUP(B1393,Sector!C:D,2,FALSE))</f>
        <v>OTH</v>
      </c>
      <c r="AB1393" s="4" t="str">
        <f t="shared" si="43"/>
        <v>TCU-WS</v>
      </c>
      <c r="AC1393" s="4"/>
      <c r="AD1393" s="4"/>
      <c r="AE1393" s="4"/>
      <c r="AF1393" s="4"/>
      <c r="AG1393" s="4"/>
    </row>
    <row r="1394" spans="1:33" x14ac:dyDescent="0.25">
      <c r="A1394" s="57">
        <v>42262.480356597225</v>
      </c>
      <c r="B1394" s="32" t="s">
        <v>22</v>
      </c>
      <c r="C1394" s="32" t="s">
        <v>863</v>
      </c>
      <c r="D1394" s="32" t="s">
        <v>864</v>
      </c>
      <c r="E1394" s="32" t="s">
        <v>7494</v>
      </c>
      <c r="F1394" s="32" t="s">
        <v>7495</v>
      </c>
      <c r="G1394" s="32" t="s">
        <v>5153</v>
      </c>
      <c r="H1394" s="32" t="s">
        <v>5154</v>
      </c>
      <c r="I1394" s="32" t="s">
        <v>2006</v>
      </c>
      <c r="J1394" s="35">
        <v>0</v>
      </c>
      <c r="K1394" s="35">
        <v>154.61000000000001</v>
      </c>
      <c r="L1394" s="35">
        <v>0</v>
      </c>
      <c r="M1394" s="35">
        <v>0</v>
      </c>
      <c r="N1394" s="32" t="s">
        <v>17</v>
      </c>
      <c r="O1394" s="32" t="s">
        <v>24</v>
      </c>
      <c r="P1394" s="32">
        <v>1</v>
      </c>
      <c r="Q1394" s="32"/>
      <c r="R1394" s="39">
        <f t="shared" si="42"/>
        <v>1509</v>
      </c>
      <c r="S1394" s="5" t="s">
        <v>51</v>
      </c>
      <c r="T1394" s="5" t="s">
        <v>64</v>
      </c>
      <c r="U1394" s="2"/>
      <c r="V1394" s="2" t="str">
        <f>IF($J1394+$L1394=0,"nil",IF(OR($B1394="TCU-WS",$B1394=""),"non comm",IF(OR($G1394="contract_cover",$H1394="fixed price"),VLOOKUP($I1394,'[1]mapping 2015'!$A:$B,2,FALSE),VLOOKUP($G1394,'[1]mapping 2015'!$A:$B,2,FALSE))))</f>
        <v>nil</v>
      </c>
      <c r="W1394" s="37">
        <f>IF(OR(V1394="non comm",V1394="nil",J1394=0),0,IF(V1394="SBM 2.1 IIPS",J1394*VLOOKUP(N1394,'[2]NGP%'!$C:$D,2,FALSE),J1394*SUMIFS('[2]NGP%'!$D:$D,'[2]NGP%'!$A:$A,V1394,'[2]NGP%'!$B:$B,AA1394)))</f>
        <v>0</v>
      </c>
      <c r="X1394" s="37">
        <f>IF(OR(V1394="non comm",V1394="nil",J1394=0),0,IF(V1394="SBM 2.1 IIPS",J1394*VLOOKUP(N1394,'[2]NGP%'!$C:$E,3,FALSE),J1394*SUMIFS('[2]NGP%'!$E:$E,'[2]NGP%'!$A:$A,V1394,'[2]NGP%'!$B:$B,AA1394)))</f>
        <v>0</v>
      </c>
      <c r="Y1394" s="32"/>
      <c r="Z1394" s="54" t="str">
        <f>IF(MID(H1394,1,4)="Item","Nil",IF(G1394="contract_cover",VLOOKUP(I1394,'svc type'!C:D,2,FALSE),VLOOKUP(G1394,'svc type'!A:D,4,FALSE)))</f>
        <v>Part</v>
      </c>
      <c r="AA1394" s="4" t="str">
        <f>IF(B1394="","",VLOOKUP(B1394,Sector!C:D,2,FALSE))</f>
        <v>OTH</v>
      </c>
      <c r="AB1394" s="4" t="str">
        <f t="shared" si="43"/>
        <v>TCU-WS</v>
      </c>
      <c r="AC1394" s="4"/>
      <c r="AD1394" s="4"/>
      <c r="AE1394" s="4"/>
      <c r="AF1394" s="4"/>
      <c r="AG1394" s="4"/>
    </row>
    <row r="1395" spans="1:33" x14ac:dyDescent="0.25">
      <c r="A1395" s="57">
        <v>42262.480356597225</v>
      </c>
      <c r="B1395" s="32" t="s">
        <v>22</v>
      </c>
      <c r="C1395" s="32" t="s">
        <v>863</v>
      </c>
      <c r="D1395" s="32" t="s">
        <v>864</v>
      </c>
      <c r="E1395" s="32" t="s">
        <v>7494</v>
      </c>
      <c r="F1395" s="32" t="s">
        <v>7495</v>
      </c>
      <c r="G1395" s="32" t="s">
        <v>35</v>
      </c>
      <c r="H1395" s="32" t="s">
        <v>38</v>
      </c>
      <c r="I1395" s="32" t="s">
        <v>2006</v>
      </c>
      <c r="J1395" s="35">
        <v>0</v>
      </c>
      <c r="K1395" s="35">
        <v>0</v>
      </c>
      <c r="L1395" s="35">
        <v>0</v>
      </c>
      <c r="M1395" s="35">
        <v>24.6</v>
      </c>
      <c r="N1395" s="32" t="s">
        <v>17</v>
      </c>
      <c r="O1395" s="32" t="s">
        <v>24</v>
      </c>
      <c r="P1395" s="32">
        <v>1</v>
      </c>
      <c r="Q1395" s="32"/>
      <c r="R1395" s="39">
        <f t="shared" si="42"/>
        <v>1509</v>
      </c>
      <c r="S1395" s="5" t="s">
        <v>51</v>
      </c>
      <c r="T1395" s="5" t="s">
        <v>64</v>
      </c>
      <c r="U1395" s="2"/>
      <c r="V1395" s="2" t="str">
        <f>IF($J1395+$L1395=0,"nil",IF(OR($B1395="TCU-WS",$B1395=""),"non comm",IF(OR($G1395="contract_cover",$H1395="fixed price"),VLOOKUP($I1395,'[1]mapping 2015'!$A:$B,2,FALSE),VLOOKUP($G1395,'[1]mapping 2015'!$A:$B,2,FALSE))))</f>
        <v>nil</v>
      </c>
      <c r="W1395" s="37">
        <f>IF(OR(V1395="non comm",V1395="nil",J1395=0),0,IF(V1395="SBM 2.1 IIPS",J1395*VLOOKUP(N1395,'[2]NGP%'!$C:$D,2,FALSE),J1395*SUMIFS('[2]NGP%'!$D:$D,'[2]NGP%'!$A:$A,V1395,'[2]NGP%'!$B:$B,AA1395)))</f>
        <v>0</v>
      </c>
      <c r="X1395" s="37">
        <f>IF(OR(V1395="non comm",V1395="nil",J1395=0),0,IF(V1395="SBM 2.1 IIPS",J1395*VLOOKUP(N1395,'[2]NGP%'!$C:$E,3,FALSE),J1395*SUMIFS('[2]NGP%'!$E:$E,'[2]NGP%'!$A:$A,V1395,'[2]NGP%'!$B:$B,AA1395)))</f>
        <v>0</v>
      </c>
      <c r="Y1395" s="32"/>
      <c r="Z1395" s="54" t="str">
        <f>IF(MID(H1395,1,4)="Item","Nil",IF(G1395="contract_cover",VLOOKUP(I1395,'svc type'!C:D,2,FALSE),VLOOKUP(G1395,'svc type'!A:D,4,FALSE)))</f>
        <v>Exp</v>
      </c>
      <c r="AA1395" s="4" t="str">
        <f>IF(B1395="","",VLOOKUP(B1395,Sector!C:D,2,FALSE))</f>
        <v>OTH</v>
      </c>
      <c r="AB1395" s="4" t="str">
        <f t="shared" si="43"/>
        <v>TCU-WS</v>
      </c>
      <c r="AC1395" s="4"/>
      <c r="AD1395" s="4"/>
      <c r="AE1395" s="4"/>
      <c r="AF1395" s="4"/>
      <c r="AG1395" s="4"/>
    </row>
    <row r="1396" spans="1:33" x14ac:dyDescent="0.25">
      <c r="A1396" s="57">
        <v>42262.480356597225</v>
      </c>
      <c r="B1396" s="32" t="s">
        <v>22</v>
      </c>
      <c r="C1396" s="32" t="s">
        <v>863</v>
      </c>
      <c r="D1396" s="32" t="s">
        <v>864</v>
      </c>
      <c r="E1396" s="32" t="s">
        <v>7494</v>
      </c>
      <c r="F1396" s="32" t="s">
        <v>7495</v>
      </c>
      <c r="G1396" s="32" t="s">
        <v>35</v>
      </c>
      <c r="H1396" s="32" t="s">
        <v>38</v>
      </c>
      <c r="I1396" s="32" t="s">
        <v>2006</v>
      </c>
      <c r="J1396" s="35">
        <v>0</v>
      </c>
      <c r="K1396" s="35">
        <v>0</v>
      </c>
      <c r="L1396" s="35">
        <v>0</v>
      </c>
      <c r="M1396" s="35">
        <v>4.8</v>
      </c>
      <c r="N1396" s="32" t="s">
        <v>17</v>
      </c>
      <c r="O1396" s="32" t="s">
        <v>24</v>
      </c>
      <c r="P1396" s="32">
        <v>1</v>
      </c>
      <c r="Q1396" s="32"/>
      <c r="R1396" s="39">
        <f t="shared" si="42"/>
        <v>1509</v>
      </c>
      <c r="S1396" s="5" t="s">
        <v>51</v>
      </c>
      <c r="T1396" s="5" t="s">
        <v>64</v>
      </c>
      <c r="U1396" s="2"/>
      <c r="V1396" s="2" t="str">
        <f>IF($J1396+$L1396=0,"nil",IF(OR($B1396="TCU-WS",$B1396=""),"non comm",IF(OR($G1396="contract_cover",$H1396="fixed price"),VLOOKUP($I1396,'[1]mapping 2015'!$A:$B,2,FALSE),VLOOKUP($G1396,'[1]mapping 2015'!$A:$B,2,FALSE))))</f>
        <v>nil</v>
      </c>
      <c r="W1396" s="37">
        <f>IF(OR(V1396="non comm",V1396="nil",J1396=0),0,IF(V1396="SBM 2.1 IIPS",J1396*VLOOKUP(N1396,'[2]NGP%'!$C:$D,2,FALSE),J1396*SUMIFS('[2]NGP%'!$D:$D,'[2]NGP%'!$A:$A,V1396,'[2]NGP%'!$B:$B,AA1396)))</f>
        <v>0</v>
      </c>
      <c r="X1396" s="37">
        <f>IF(OR(V1396="non comm",V1396="nil",J1396=0),0,IF(V1396="SBM 2.1 IIPS",J1396*VLOOKUP(N1396,'[2]NGP%'!$C:$E,3,FALSE),J1396*SUMIFS('[2]NGP%'!$E:$E,'[2]NGP%'!$A:$A,V1396,'[2]NGP%'!$B:$B,AA1396)))</f>
        <v>0</v>
      </c>
      <c r="Y1396" s="32"/>
      <c r="Z1396" s="54" t="str">
        <f>IF(MID(H1396,1,4)="Item","Nil",IF(G1396="contract_cover",VLOOKUP(I1396,'svc type'!C:D,2,FALSE),VLOOKUP(G1396,'svc type'!A:D,4,FALSE)))</f>
        <v>Exp</v>
      </c>
      <c r="AA1396" s="4" t="str">
        <f>IF(B1396="","",VLOOKUP(B1396,Sector!C:D,2,FALSE))</f>
        <v>OTH</v>
      </c>
      <c r="AB1396" s="4" t="str">
        <f t="shared" si="43"/>
        <v>TCU-WS</v>
      </c>
      <c r="AC1396" s="4"/>
      <c r="AD1396" s="4"/>
      <c r="AE1396" s="4"/>
      <c r="AF1396" s="4"/>
      <c r="AG1396" s="4"/>
    </row>
    <row r="1397" spans="1:33" x14ac:dyDescent="0.25">
      <c r="A1397" s="57">
        <v>42262.480356597225</v>
      </c>
      <c r="B1397" s="32" t="s">
        <v>22</v>
      </c>
      <c r="C1397" s="32" t="s">
        <v>863</v>
      </c>
      <c r="D1397" s="32" t="s">
        <v>864</v>
      </c>
      <c r="E1397" s="32" t="s">
        <v>7494</v>
      </c>
      <c r="F1397" s="32" t="s">
        <v>7495</v>
      </c>
      <c r="G1397" s="32" t="s">
        <v>35</v>
      </c>
      <c r="H1397" s="32" t="s">
        <v>38</v>
      </c>
      <c r="I1397" s="32" t="s">
        <v>2006</v>
      </c>
      <c r="J1397" s="35">
        <v>0</v>
      </c>
      <c r="K1397" s="35">
        <v>0</v>
      </c>
      <c r="L1397" s="35">
        <v>0</v>
      </c>
      <c r="M1397" s="35">
        <v>8.65</v>
      </c>
      <c r="N1397" s="32" t="s">
        <v>17</v>
      </c>
      <c r="O1397" s="32" t="s">
        <v>24</v>
      </c>
      <c r="P1397" s="32">
        <v>1</v>
      </c>
      <c r="Q1397" s="32"/>
      <c r="R1397" s="39">
        <f t="shared" si="42"/>
        <v>1509</v>
      </c>
      <c r="S1397" s="5" t="s">
        <v>51</v>
      </c>
      <c r="T1397" s="5" t="s">
        <v>64</v>
      </c>
      <c r="U1397" s="2"/>
      <c r="V1397" s="2" t="str">
        <f>IF($J1397+$L1397=0,"nil",IF(OR($B1397="TCU-WS",$B1397=""),"non comm",IF(OR($G1397="contract_cover",$H1397="fixed price"),VLOOKUP($I1397,'[1]mapping 2015'!$A:$B,2,FALSE),VLOOKUP($G1397,'[1]mapping 2015'!$A:$B,2,FALSE))))</f>
        <v>nil</v>
      </c>
      <c r="W1397" s="37">
        <f>IF(OR(V1397="non comm",V1397="nil",J1397=0),0,IF(V1397="SBM 2.1 IIPS",J1397*VLOOKUP(N1397,'[2]NGP%'!$C:$D,2,FALSE),J1397*SUMIFS('[2]NGP%'!$D:$D,'[2]NGP%'!$A:$A,V1397,'[2]NGP%'!$B:$B,AA1397)))</f>
        <v>0</v>
      </c>
      <c r="X1397" s="37">
        <f>IF(OR(V1397="non comm",V1397="nil",J1397=0),0,IF(V1397="SBM 2.1 IIPS",J1397*VLOOKUP(N1397,'[2]NGP%'!$C:$E,3,FALSE),J1397*SUMIFS('[2]NGP%'!$E:$E,'[2]NGP%'!$A:$A,V1397,'[2]NGP%'!$B:$B,AA1397)))</f>
        <v>0</v>
      </c>
      <c r="Y1397" s="32"/>
      <c r="Z1397" s="54" t="str">
        <f>IF(MID(H1397,1,4)="Item","Nil",IF(G1397="contract_cover",VLOOKUP(I1397,'svc type'!C:D,2,FALSE),VLOOKUP(G1397,'svc type'!A:D,4,FALSE)))</f>
        <v>Exp</v>
      </c>
      <c r="AA1397" s="4" t="str">
        <f>IF(B1397="","",VLOOKUP(B1397,Sector!C:D,2,FALSE))</f>
        <v>OTH</v>
      </c>
      <c r="AB1397" s="4" t="str">
        <f t="shared" si="43"/>
        <v>TCU-WS</v>
      </c>
      <c r="AC1397" s="4"/>
      <c r="AD1397" s="4"/>
      <c r="AE1397" s="4"/>
      <c r="AF1397" s="4"/>
      <c r="AG1397" s="4"/>
    </row>
    <row r="1398" spans="1:33" x14ac:dyDescent="0.25">
      <c r="A1398" s="57">
        <v>42262.480356597225</v>
      </c>
      <c r="B1398" s="32" t="s">
        <v>22</v>
      </c>
      <c r="C1398" s="32" t="s">
        <v>863</v>
      </c>
      <c r="D1398" s="32" t="s">
        <v>864</v>
      </c>
      <c r="E1398" s="32" t="s">
        <v>7494</v>
      </c>
      <c r="F1398" s="32" t="s">
        <v>7495</v>
      </c>
      <c r="G1398" s="32" t="s">
        <v>35</v>
      </c>
      <c r="H1398" s="32" t="s">
        <v>38</v>
      </c>
      <c r="I1398" s="32" t="s">
        <v>2006</v>
      </c>
      <c r="J1398" s="35">
        <v>0</v>
      </c>
      <c r="K1398" s="35">
        <v>0</v>
      </c>
      <c r="L1398" s="35">
        <v>0</v>
      </c>
      <c r="M1398" s="35">
        <v>26.65</v>
      </c>
      <c r="N1398" s="32" t="s">
        <v>17</v>
      </c>
      <c r="O1398" s="32" t="s">
        <v>24</v>
      </c>
      <c r="P1398" s="32">
        <v>1</v>
      </c>
      <c r="Q1398" s="32"/>
      <c r="R1398" s="39">
        <f t="shared" si="42"/>
        <v>1509</v>
      </c>
      <c r="S1398" s="5" t="s">
        <v>51</v>
      </c>
      <c r="T1398" s="5" t="s">
        <v>64</v>
      </c>
      <c r="U1398" s="2"/>
      <c r="V1398" s="2" t="str">
        <f>IF($J1398+$L1398=0,"nil",IF(OR($B1398="TCU-WS",$B1398=""),"non comm",IF(OR($G1398="contract_cover",$H1398="fixed price"),VLOOKUP($I1398,'[1]mapping 2015'!$A:$B,2,FALSE),VLOOKUP($G1398,'[1]mapping 2015'!$A:$B,2,FALSE))))</f>
        <v>nil</v>
      </c>
      <c r="W1398" s="37">
        <f>IF(OR(V1398="non comm",V1398="nil",J1398=0),0,IF(V1398="SBM 2.1 IIPS",J1398*VLOOKUP(N1398,'[2]NGP%'!$C:$D,2,FALSE),J1398*SUMIFS('[2]NGP%'!$D:$D,'[2]NGP%'!$A:$A,V1398,'[2]NGP%'!$B:$B,AA1398)))</f>
        <v>0</v>
      </c>
      <c r="X1398" s="37">
        <f>IF(OR(V1398="non comm",V1398="nil",J1398=0),0,IF(V1398="SBM 2.1 IIPS",J1398*VLOOKUP(N1398,'[2]NGP%'!$C:$E,3,FALSE),J1398*SUMIFS('[2]NGP%'!$E:$E,'[2]NGP%'!$A:$A,V1398,'[2]NGP%'!$B:$B,AA1398)))</f>
        <v>0</v>
      </c>
      <c r="Y1398" s="32"/>
      <c r="Z1398" s="54" t="str">
        <f>IF(MID(H1398,1,4)="Item","Nil",IF(G1398="contract_cover",VLOOKUP(I1398,'svc type'!C:D,2,FALSE),VLOOKUP(G1398,'svc type'!A:D,4,FALSE)))</f>
        <v>Exp</v>
      </c>
      <c r="AA1398" s="4" t="str">
        <f>IF(B1398="","",VLOOKUP(B1398,Sector!C:D,2,FALSE))</f>
        <v>OTH</v>
      </c>
      <c r="AB1398" s="4" t="str">
        <f t="shared" si="43"/>
        <v>TCU-WS</v>
      </c>
      <c r="AC1398" s="4"/>
      <c r="AD1398" s="4"/>
      <c r="AE1398" s="4"/>
      <c r="AF1398" s="4"/>
      <c r="AG1398" s="4"/>
    </row>
    <row r="1399" spans="1:33" x14ac:dyDescent="0.25">
      <c r="A1399" s="57">
        <v>42262.480574502311</v>
      </c>
      <c r="B1399" s="32" t="s">
        <v>22</v>
      </c>
      <c r="C1399" s="32" t="s">
        <v>4397</v>
      </c>
      <c r="D1399" s="32" t="s">
        <v>4398</v>
      </c>
      <c r="E1399" s="32" t="s">
        <v>7496</v>
      </c>
      <c r="F1399" s="32" t="s">
        <v>7497</v>
      </c>
      <c r="G1399" s="32" t="s">
        <v>25</v>
      </c>
      <c r="H1399" s="32" t="s">
        <v>26</v>
      </c>
      <c r="I1399" s="32" t="s">
        <v>2006</v>
      </c>
      <c r="J1399" s="35">
        <v>0</v>
      </c>
      <c r="K1399" s="35">
        <v>0</v>
      </c>
      <c r="L1399" s="35">
        <v>0</v>
      </c>
      <c r="M1399" s="35">
        <v>0</v>
      </c>
      <c r="N1399" s="32" t="s">
        <v>19</v>
      </c>
      <c r="O1399" s="32" t="s">
        <v>27</v>
      </c>
      <c r="P1399" s="32">
        <v>5.5</v>
      </c>
      <c r="Q1399" s="32"/>
      <c r="R1399" s="39">
        <f t="shared" si="42"/>
        <v>1509</v>
      </c>
      <c r="S1399" s="5" t="s">
        <v>51</v>
      </c>
      <c r="T1399" s="5" t="s">
        <v>64</v>
      </c>
      <c r="U1399" s="2"/>
      <c r="V1399" s="2" t="str">
        <f>IF($J1399+$L1399=0,"nil",IF(OR($B1399="TCU-WS",$B1399=""),"non comm",IF(OR($G1399="contract_cover",$H1399="fixed price"),VLOOKUP($I1399,'[1]mapping 2015'!$A:$B,2,FALSE),VLOOKUP($G1399,'[1]mapping 2015'!$A:$B,2,FALSE))))</f>
        <v>nil</v>
      </c>
      <c r="W1399" s="37">
        <f>IF(OR(V1399="non comm",V1399="nil",J1399=0),0,IF(V1399="SBM 2.1 IIPS",J1399*VLOOKUP(N1399,'[2]NGP%'!$C:$D,2,FALSE),J1399*SUMIFS('[2]NGP%'!$D:$D,'[2]NGP%'!$A:$A,V1399,'[2]NGP%'!$B:$B,AA1399)))</f>
        <v>0</v>
      </c>
      <c r="X1399" s="37">
        <f>IF(OR(V1399="non comm",V1399="nil",J1399=0),0,IF(V1399="SBM 2.1 IIPS",J1399*VLOOKUP(N1399,'[2]NGP%'!$C:$E,3,FALSE),J1399*SUMIFS('[2]NGP%'!$E:$E,'[2]NGP%'!$A:$A,V1399,'[2]NGP%'!$B:$B,AA1399)))</f>
        <v>0</v>
      </c>
      <c r="Y1399" s="32"/>
      <c r="Z1399" s="54" t="str">
        <f>IF(MID(H1399,1,4)="Item","Nil",IF(G1399="contract_cover",VLOOKUP(I1399,'svc type'!C:D,2,FALSE),VLOOKUP(G1399,'svc type'!A:D,4,FALSE)))</f>
        <v>IIPS</v>
      </c>
      <c r="AA1399" s="4" t="str">
        <f>IF(B1399="","",VLOOKUP(B1399,Sector!C:D,2,FALSE))</f>
        <v>OTH</v>
      </c>
      <c r="AB1399" s="4" t="str">
        <f t="shared" si="43"/>
        <v>TCU-WS</v>
      </c>
      <c r="AC1399" s="4"/>
      <c r="AD1399" s="4"/>
      <c r="AE1399" s="4"/>
      <c r="AF1399" s="4"/>
      <c r="AG1399" s="4"/>
    </row>
    <row r="1400" spans="1:33" x14ac:dyDescent="0.25">
      <c r="A1400" s="57">
        <v>42262.480574502311</v>
      </c>
      <c r="B1400" s="32" t="s">
        <v>22</v>
      </c>
      <c r="C1400" s="32" t="s">
        <v>4397</v>
      </c>
      <c r="D1400" s="32" t="s">
        <v>4398</v>
      </c>
      <c r="E1400" s="32" t="s">
        <v>7496</v>
      </c>
      <c r="F1400" s="32" t="s">
        <v>7497</v>
      </c>
      <c r="G1400" s="32" t="s">
        <v>35</v>
      </c>
      <c r="H1400" s="32" t="s">
        <v>38</v>
      </c>
      <c r="I1400" s="32" t="s">
        <v>2006</v>
      </c>
      <c r="J1400" s="35">
        <v>0</v>
      </c>
      <c r="K1400" s="35">
        <v>0</v>
      </c>
      <c r="L1400" s="35">
        <v>0</v>
      </c>
      <c r="M1400" s="35">
        <v>15.5</v>
      </c>
      <c r="N1400" s="32" t="s">
        <v>19</v>
      </c>
      <c r="O1400" s="32" t="s">
        <v>27</v>
      </c>
      <c r="P1400" s="32">
        <v>1</v>
      </c>
      <c r="Q1400" s="32"/>
      <c r="R1400" s="39">
        <f t="shared" si="42"/>
        <v>1509</v>
      </c>
      <c r="S1400" s="5" t="s">
        <v>51</v>
      </c>
      <c r="T1400" s="5" t="s">
        <v>64</v>
      </c>
      <c r="U1400" s="2"/>
      <c r="V1400" s="2" t="str">
        <f>IF($J1400+$L1400=0,"nil",IF(OR($B1400="TCU-WS",$B1400=""),"non comm",IF(OR($G1400="contract_cover",$H1400="fixed price"),VLOOKUP($I1400,'[1]mapping 2015'!$A:$B,2,FALSE),VLOOKUP($G1400,'[1]mapping 2015'!$A:$B,2,FALSE))))</f>
        <v>nil</v>
      </c>
      <c r="W1400" s="37">
        <f>IF(OR(V1400="non comm",V1400="nil",J1400=0),0,IF(V1400="SBM 2.1 IIPS",J1400*VLOOKUP(N1400,'[2]NGP%'!$C:$D,2,FALSE),J1400*SUMIFS('[2]NGP%'!$D:$D,'[2]NGP%'!$A:$A,V1400,'[2]NGP%'!$B:$B,AA1400)))</f>
        <v>0</v>
      </c>
      <c r="X1400" s="37">
        <f>IF(OR(V1400="non comm",V1400="nil",J1400=0),0,IF(V1400="SBM 2.1 IIPS",J1400*VLOOKUP(N1400,'[2]NGP%'!$C:$E,3,FALSE),J1400*SUMIFS('[2]NGP%'!$E:$E,'[2]NGP%'!$A:$A,V1400,'[2]NGP%'!$B:$B,AA1400)))</f>
        <v>0</v>
      </c>
      <c r="Y1400" s="32"/>
      <c r="Z1400" s="54" t="str">
        <f>IF(MID(H1400,1,4)="Item","Nil",IF(G1400="contract_cover",VLOOKUP(I1400,'svc type'!C:D,2,FALSE),VLOOKUP(G1400,'svc type'!A:D,4,FALSE)))</f>
        <v>Exp</v>
      </c>
      <c r="AA1400" s="4" t="str">
        <f>IF(B1400="","",VLOOKUP(B1400,Sector!C:D,2,FALSE))</f>
        <v>OTH</v>
      </c>
      <c r="AB1400" s="4" t="str">
        <f t="shared" si="43"/>
        <v>TCU-WS</v>
      </c>
      <c r="AC1400" s="4"/>
      <c r="AD1400" s="4"/>
      <c r="AE1400" s="4"/>
      <c r="AF1400" s="4"/>
      <c r="AG1400" s="4"/>
    </row>
    <row r="1401" spans="1:33" x14ac:dyDescent="0.25">
      <c r="A1401" s="57">
        <v>42262.480574502311</v>
      </c>
      <c r="B1401" s="32" t="s">
        <v>22</v>
      </c>
      <c r="C1401" s="32" t="s">
        <v>4397</v>
      </c>
      <c r="D1401" s="32" t="s">
        <v>4398</v>
      </c>
      <c r="E1401" s="32" t="s">
        <v>7496</v>
      </c>
      <c r="F1401" s="32" t="s">
        <v>7497</v>
      </c>
      <c r="G1401" s="32" t="s">
        <v>25</v>
      </c>
      <c r="H1401" s="32" t="s">
        <v>26</v>
      </c>
      <c r="I1401" s="32" t="s">
        <v>2006</v>
      </c>
      <c r="J1401" s="35">
        <v>0</v>
      </c>
      <c r="K1401" s="35">
        <v>0</v>
      </c>
      <c r="L1401" s="35">
        <v>0</v>
      </c>
      <c r="M1401" s="35">
        <v>0</v>
      </c>
      <c r="N1401" s="32" t="s">
        <v>19</v>
      </c>
      <c r="O1401" s="32" t="s">
        <v>27</v>
      </c>
      <c r="P1401" s="32">
        <v>3.5</v>
      </c>
      <c r="Q1401" s="32"/>
      <c r="R1401" s="39">
        <f t="shared" si="42"/>
        <v>1509</v>
      </c>
      <c r="S1401" s="5" t="s">
        <v>51</v>
      </c>
      <c r="T1401" s="5" t="s">
        <v>64</v>
      </c>
      <c r="U1401" s="2"/>
      <c r="V1401" s="2" t="str">
        <f>IF($J1401+$L1401=0,"nil",IF(OR($B1401="TCU-WS",$B1401=""),"non comm",IF(OR($G1401="contract_cover",$H1401="fixed price"),VLOOKUP($I1401,'[1]mapping 2015'!$A:$B,2,FALSE),VLOOKUP($G1401,'[1]mapping 2015'!$A:$B,2,FALSE))))</f>
        <v>nil</v>
      </c>
      <c r="W1401" s="37">
        <f>IF(OR(V1401="non comm",V1401="nil",J1401=0),0,IF(V1401="SBM 2.1 IIPS",J1401*VLOOKUP(N1401,'[2]NGP%'!$C:$D,2,FALSE),J1401*SUMIFS('[2]NGP%'!$D:$D,'[2]NGP%'!$A:$A,V1401,'[2]NGP%'!$B:$B,AA1401)))</f>
        <v>0</v>
      </c>
      <c r="X1401" s="37">
        <f>IF(OR(V1401="non comm",V1401="nil",J1401=0),0,IF(V1401="SBM 2.1 IIPS",J1401*VLOOKUP(N1401,'[2]NGP%'!$C:$E,3,FALSE),J1401*SUMIFS('[2]NGP%'!$E:$E,'[2]NGP%'!$A:$A,V1401,'[2]NGP%'!$B:$B,AA1401)))</f>
        <v>0</v>
      </c>
      <c r="Y1401" s="32"/>
      <c r="Z1401" s="54" t="str">
        <f>IF(MID(H1401,1,4)="Item","Nil",IF(G1401="contract_cover",VLOOKUP(I1401,'svc type'!C:D,2,FALSE),VLOOKUP(G1401,'svc type'!A:D,4,FALSE)))</f>
        <v>IIPS</v>
      </c>
      <c r="AA1401" s="4" t="str">
        <f>IF(B1401="","",VLOOKUP(B1401,Sector!C:D,2,FALSE))</f>
        <v>OTH</v>
      </c>
      <c r="AB1401" s="4" t="str">
        <f t="shared" si="43"/>
        <v>TCU-WS</v>
      </c>
      <c r="AC1401" s="4"/>
      <c r="AD1401" s="4"/>
      <c r="AE1401" s="4"/>
      <c r="AF1401" s="4"/>
      <c r="AG1401" s="4"/>
    </row>
    <row r="1402" spans="1:33" x14ac:dyDescent="0.25">
      <c r="A1402" s="57">
        <v>42262.481606793983</v>
      </c>
      <c r="B1402" s="32"/>
      <c r="C1402" s="32" t="s">
        <v>47</v>
      </c>
      <c r="D1402" s="32" t="s">
        <v>48</v>
      </c>
      <c r="E1402" s="32" t="s">
        <v>7498</v>
      </c>
      <c r="F1402" s="32" t="s">
        <v>7499</v>
      </c>
      <c r="G1402" s="32" t="s">
        <v>25</v>
      </c>
      <c r="H1402" s="32" t="s">
        <v>26</v>
      </c>
      <c r="I1402" s="32" t="s">
        <v>2006</v>
      </c>
      <c r="J1402" s="35">
        <v>0</v>
      </c>
      <c r="K1402" s="35">
        <v>0</v>
      </c>
      <c r="L1402" s="35">
        <v>15</v>
      </c>
      <c r="M1402" s="35">
        <v>0</v>
      </c>
      <c r="N1402" s="32" t="s">
        <v>19</v>
      </c>
      <c r="O1402" s="32" t="s">
        <v>32</v>
      </c>
      <c r="P1402" s="32">
        <v>2.73</v>
      </c>
      <c r="Q1402" s="32"/>
      <c r="R1402" s="39">
        <f t="shared" si="42"/>
        <v>1509</v>
      </c>
      <c r="S1402" s="5" t="s">
        <v>51</v>
      </c>
      <c r="T1402" s="5" t="s">
        <v>64</v>
      </c>
      <c r="U1402" s="2"/>
      <c r="V1402" s="2" t="str">
        <f>IF($J1402+$L1402=0,"nil",IF(OR($B1402="TCU-WS",$B1402=""),"non comm",IF(OR($G1402="contract_cover",$H1402="fixed price"),VLOOKUP($I1402,'[1]mapping 2015'!$A:$B,2,FALSE),VLOOKUP($G1402,'[1]mapping 2015'!$A:$B,2,FALSE))))</f>
        <v>non comm</v>
      </c>
      <c r="W1402" s="37">
        <f>IF(OR(V1402="non comm",V1402="nil",J1402=0),0,IF(V1402="SBM 2.1 IIPS",J1402*VLOOKUP(N1402,'[2]NGP%'!$C:$D,2,FALSE),J1402*SUMIFS('[2]NGP%'!$D:$D,'[2]NGP%'!$A:$A,V1402,'[2]NGP%'!$B:$B,AA1402)))</f>
        <v>0</v>
      </c>
      <c r="X1402" s="37">
        <f>IF(OR(V1402="non comm",V1402="nil",J1402=0),0,IF(V1402="SBM 2.1 IIPS",J1402*VLOOKUP(N1402,'[2]NGP%'!$C:$E,3,FALSE),J1402*SUMIFS('[2]NGP%'!$E:$E,'[2]NGP%'!$A:$A,V1402,'[2]NGP%'!$B:$B,AA1402)))</f>
        <v>0</v>
      </c>
      <c r="Y1402" s="32"/>
      <c r="Z1402" s="54" t="str">
        <f>IF(MID(H1402,1,4)="Item","Nil",IF(G1402="contract_cover",VLOOKUP(I1402,'svc type'!C:D,2,FALSE),VLOOKUP(G1402,'svc type'!A:D,4,FALSE)))</f>
        <v>IIPS</v>
      </c>
      <c r="AA1402" s="4" t="str">
        <f>IF(B1402="","",VLOOKUP(B1402,Sector!C:D,2,FALSE))</f>
        <v/>
      </c>
      <c r="AB1402" s="4">
        <f t="shared" si="43"/>
        <v>0</v>
      </c>
      <c r="AC1402" s="4"/>
      <c r="AD1402" s="4"/>
      <c r="AE1402" s="4"/>
      <c r="AF1402" s="4"/>
      <c r="AG1402" s="4"/>
    </row>
    <row r="1403" spans="1:33" x14ac:dyDescent="0.25">
      <c r="A1403" s="57">
        <v>42262.481606793983</v>
      </c>
      <c r="B1403" s="32"/>
      <c r="C1403" s="32" t="s">
        <v>47</v>
      </c>
      <c r="D1403" s="32" t="s">
        <v>48</v>
      </c>
      <c r="E1403" s="32" t="s">
        <v>7498</v>
      </c>
      <c r="F1403" s="32" t="s">
        <v>7499</v>
      </c>
      <c r="G1403" s="32" t="s">
        <v>2086</v>
      </c>
      <c r="H1403" s="32" t="s">
        <v>2087</v>
      </c>
      <c r="I1403" s="32" t="s">
        <v>2006</v>
      </c>
      <c r="J1403" s="35">
        <v>0</v>
      </c>
      <c r="K1403" s="35">
        <v>0</v>
      </c>
      <c r="L1403" s="35">
        <v>0</v>
      </c>
      <c r="M1403" s="35">
        <v>0</v>
      </c>
      <c r="N1403" s="32" t="s">
        <v>19</v>
      </c>
      <c r="O1403" s="32" t="s">
        <v>32</v>
      </c>
      <c r="P1403" s="32">
        <v>0.03</v>
      </c>
      <c r="Q1403" s="32"/>
      <c r="R1403" s="39">
        <f t="shared" si="42"/>
        <v>1509</v>
      </c>
      <c r="S1403" s="5" t="s">
        <v>51</v>
      </c>
      <c r="T1403" s="5" t="s">
        <v>64</v>
      </c>
      <c r="U1403" s="2"/>
      <c r="V1403" s="2" t="str">
        <f>IF($J1403+$L1403=0,"nil",IF(OR($B1403="TCU-WS",$B1403=""),"non comm",IF(OR($G1403="contract_cover",$H1403="fixed price"),VLOOKUP($I1403,'[1]mapping 2015'!$A:$B,2,FALSE),VLOOKUP($G1403,'[1]mapping 2015'!$A:$B,2,FALSE))))</f>
        <v>nil</v>
      </c>
      <c r="W1403" s="37">
        <f>IF(OR(V1403="non comm",V1403="nil",J1403=0),0,IF(V1403="SBM 2.1 IIPS",J1403*VLOOKUP(N1403,'[2]NGP%'!$C:$D,2,FALSE),J1403*SUMIFS('[2]NGP%'!$D:$D,'[2]NGP%'!$A:$A,V1403,'[2]NGP%'!$B:$B,AA1403)))</f>
        <v>0</v>
      </c>
      <c r="X1403" s="37">
        <f>IF(OR(V1403="non comm",V1403="nil",J1403=0),0,IF(V1403="SBM 2.1 IIPS",J1403*VLOOKUP(N1403,'[2]NGP%'!$C:$E,3,FALSE),J1403*SUMIFS('[2]NGP%'!$E:$E,'[2]NGP%'!$A:$A,V1403,'[2]NGP%'!$B:$B,AA1403)))</f>
        <v>0</v>
      </c>
      <c r="Y1403" s="32"/>
      <c r="Z1403" s="54" t="str">
        <f>IF(MID(H1403,1,4)="Item","Nil",IF(G1403="contract_cover",VLOOKUP(I1403,'svc type'!C:D,2,FALSE),VLOOKUP(G1403,'svc type'!A:D,4,FALSE)))</f>
        <v>SVC</v>
      </c>
      <c r="AA1403" s="4" t="str">
        <f>IF(B1403="","",VLOOKUP(B1403,Sector!C:D,2,FALSE))</f>
        <v/>
      </c>
      <c r="AB1403" s="4">
        <f t="shared" si="43"/>
        <v>0</v>
      </c>
      <c r="AC1403" s="4"/>
      <c r="AD1403" s="4"/>
      <c r="AE1403" s="4"/>
      <c r="AF1403" s="4"/>
      <c r="AG1403" s="4"/>
    </row>
    <row r="1404" spans="1:33" x14ac:dyDescent="0.25">
      <c r="A1404" s="57">
        <v>42262.502677048615</v>
      </c>
      <c r="B1404" s="32"/>
      <c r="C1404" s="32" t="s">
        <v>345</v>
      </c>
      <c r="D1404" s="32" t="s">
        <v>334</v>
      </c>
      <c r="E1404" s="32" t="s">
        <v>7500</v>
      </c>
      <c r="F1404" s="32" t="s">
        <v>7501</v>
      </c>
      <c r="G1404" s="32" t="s">
        <v>58</v>
      </c>
      <c r="H1404" s="32" t="s">
        <v>59</v>
      </c>
      <c r="I1404" s="32" t="s">
        <v>2006</v>
      </c>
      <c r="J1404" s="35">
        <v>0</v>
      </c>
      <c r="K1404" s="35">
        <v>0</v>
      </c>
      <c r="L1404" s="35">
        <v>0</v>
      </c>
      <c r="M1404" s="35">
        <v>0</v>
      </c>
      <c r="N1404" s="32" t="s">
        <v>19</v>
      </c>
      <c r="O1404" s="32" t="s">
        <v>322</v>
      </c>
      <c r="P1404" s="32">
        <v>0</v>
      </c>
      <c r="Q1404" s="32"/>
      <c r="R1404" s="39">
        <f t="shared" si="42"/>
        <v>1509</v>
      </c>
      <c r="S1404" s="5" t="s">
        <v>51</v>
      </c>
      <c r="T1404" s="5" t="s">
        <v>64</v>
      </c>
      <c r="U1404" s="2"/>
      <c r="V1404" s="2" t="str">
        <f>IF($J1404+$L1404=0,"nil",IF(OR($B1404="TCU-WS",$B1404=""),"non comm",IF(OR($G1404="contract_cover",$H1404="fixed price"),VLOOKUP($I1404,'[1]mapping 2015'!$A:$B,2,FALSE),VLOOKUP($G1404,'[1]mapping 2015'!$A:$B,2,FALSE))))</f>
        <v>nil</v>
      </c>
      <c r="W1404" s="37">
        <f>IF(OR(V1404="non comm",V1404="nil",J1404=0),0,IF(V1404="SBM 2.1 IIPS",J1404*VLOOKUP(N1404,'[2]NGP%'!$C:$D,2,FALSE),J1404*SUMIFS('[2]NGP%'!$D:$D,'[2]NGP%'!$A:$A,V1404,'[2]NGP%'!$B:$B,AA1404)))</f>
        <v>0</v>
      </c>
      <c r="X1404" s="37">
        <f>IF(OR(V1404="non comm",V1404="nil",J1404=0),0,IF(V1404="SBM 2.1 IIPS",J1404*VLOOKUP(N1404,'[2]NGP%'!$C:$E,3,FALSE),J1404*SUMIFS('[2]NGP%'!$E:$E,'[2]NGP%'!$A:$A,V1404,'[2]NGP%'!$B:$B,AA1404)))</f>
        <v>0</v>
      </c>
      <c r="Y1404" s="32"/>
      <c r="Z1404" s="54" t="str">
        <f>IF(MID(H1404,1,4)="Item","Nil",IF(G1404="contract_cover",VLOOKUP(I1404,'svc type'!C:D,2,FALSE),VLOOKUP(G1404,'svc type'!A:D,4,FALSE)))</f>
        <v>SVC</v>
      </c>
      <c r="AA1404" s="4" t="str">
        <f>IF(B1404="","",VLOOKUP(B1404,Sector!C:D,2,FALSE))</f>
        <v/>
      </c>
      <c r="AB1404" s="4">
        <f t="shared" si="43"/>
        <v>0</v>
      </c>
      <c r="AC1404" s="4"/>
      <c r="AD1404" s="4"/>
      <c r="AE1404" s="4"/>
      <c r="AF1404" s="4"/>
      <c r="AG1404" s="4"/>
    </row>
    <row r="1405" spans="1:33" x14ac:dyDescent="0.25">
      <c r="A1405" s="57">
        <v>42262.502836539352</v>
      </c>
      <c r="B1405" s="32"/>
      <c r="C1405" s="32" t="s">
        <v>345</v>
      </c>
      <c r="D1405" s="32" t="s">
        <v>334</v>
      </c>
      <c r="E1405" s="32" t="s">
        <v>7502</v>
      </c>
      <c r="F1405" s="32" t="s">
        <v>7503</v>
      </c>
      <c r="G1405" s="32" t="s">
        <v>58</v>
      </c>
      <c r="H1405" s="32" t="s">
        <v>59</v>
      </c>
      <c r="I1405" s="32" t="s">
        <v>2006</v>
      </c>
      <c r="J1405" s="35">
        <v>0</v>
      </c>
      <c r="K1405" s="35">
        <v>0</v>
      </c>
      <c r="L1405" s="35">
        <v>0</v>
      </c>
      <c r="M1405" s="35">
        <v>0</v>
      </c>
      <c r="N1405" s="32" t="s">
        <v>19</v>
      </c>
      <c r="O1405" s="32" t="s">
        <v>322</v>
      </c>
      <c r="P1405" s="32">
        <v>0</v>
      </c>
      <c r="Q1405" s="32"/>
      <c r="R1405" s="39">
        <f t="shared" si="42"/>
        <v>1509</v>
      </c>
      <c r="S1405" s="5" t="s">
        <v>51</v>
      </c>
      <c r="T1405" s="5" t="s">
        <v>64</v>
      </c>
      <c r="U1405" s="2"/>
      <c r="V1405" s="2" t="str">
        <f>IF($J1405+$L1405=0,"nil",IF(OR($B1405="TCU-WS",$B1405=""),"non comm",IF(OR($G1405="contract_cover",$H1405="fixed price"),VLOOKUP($I1405,'[1]mapping 2015'!$A:$B,2,FALSE),VLOOKUP($G1405,'[1]mapping 2015'!$A:$B,2,FALSE))))</f>
        <v>nil</v>
      </c>
      <c r="W1405" s="37">
        <f>IF(OR(V1405="non comm",V1405="nil",J1405=0),0,IF(V1405="SBM 2.1 IIPS",J1405*VLOOKUP(N1405,'[2]NGP%'!$C:$D,2,FALSE),J1405*SUMIFS('[2]NGP%'!$D:$D,'[2]NGP%'!$A:$A,V1405,'[2]NGP%'!$B:$B,AA1405)))</f>
        <v>0</v>
      </c>
      <c r="X1405" s="37">
        <f>IF(OR(V1405="non comm",V1405="nil",J1405=0),0,IF(V1405="SBM 2.1 IIPS",J1405*VLOOKUP(N1405,'[2]NGP%'!$C:$E,3,FALSE),J1405*SUMIFS('[2]NGP%'!$E:$E,'[2]NGP%'!$A:$A,V1405,'[2]NGP%'!$B:$B,AA1405)))</f>
        <v>0</v>
      </c>
      <c r="Y1405" s="32"/>
      <c r="Z1405" s="54" t="str">
        <f>IF(MID(H1405,1,4)="Item","Nil",IF(G1405="contract_cover",VLOOKUP(I1405,'svc type'!C:D,2,FALSE),VLOOKUP(G1405,'svc type'!A:D,4,FALSE)))</f>
        <v>SVC</v>
      </c>
      <c r="AA1405" s="4" t="str">
        <f>IF(B1405="","",VLOOKUP(B1405,Sector!C:D,2,FALSE))</f>
        <v/>
      </c>
      <c r="AB1405" s="4">
        <f t="shared" si="43"/>
        <v>0</v>
      </c>
      <c r="AC1405" s="4"/>
      <c r="AD1405" s="4"/>
      <c r="AE1405" s="4"/>
      <c r="AF1405" s="4"/>
      <c r="AG1405" s="4"/>
    </row>
    <row r="1406" spans="1:33" x14ac:dyDescent="0.25">
      <c r="A1406" s="57">
        <v>42262.507202974535</v>
      </c>
      <c r="B1406" s="32"/>
      <c r="C1406" s="32" t="s">
        <v>741</v>
      </c>
      <c r="D1406" s="32" t="s">
        <v>334</v>
      </c>
      <c r="E1406" s="32" t="s">
        <v>7504</v>
      </c>
      <c r="F1406" s="32" t="s">
        <v>7505</v>
      </c>
      <c r="G1406" s="32" t="s">
        <v>58</v>
      </c>
      <c r="H1406" s="32" t="s">
        <v>59</v>
      </c>
      <c r="I1406" s="32" t="s">
        <v>2006</v>
      </c>
      <c r="J1406" s="35">
        <v>0</v>
      </c>
      <c r="K1406" s="35">
        <v>0</v>
      </c>
      <c r="L1406" s="35">
        <v>0</v>
      </c>
      <c r="M1406" s="35">
        <v>0</v>
      </c>
      <c r="N1406" s="32" t="s">
        <v>19</v>
      </c>
      <c r="O1406" s="32" t="s">
        <v>322</v>
      </c>
      <c r="P1406" s="32">
        <v>0</v>
      </c>
      <c r="Q1406" s="32"/>
      <c r="R1406" s="39">
        <f t="shared" si="42"/>
        <v>1509</v>
      </c>
      <c r="S1406" s="5" t="s">
        <v>51</v>
      </c>
      <c r="T1406" s="5" t="s">
        <v>64</v>
      </c>
      <c r="U1406" s="2"/>
      <c r="V1406" s="2" t="str">
        <f>IF($J1406+$L1406=0,"nil",IF(OR($B1406="TCU-WS",$B1406=""),"non comm",IF(OR($G1406="contract_cover",$H1406="fixed price"),VLOOKUP($I1406,'[1]mapping 2015'!$A:$B,2,FALSE),VLOOKUP($G1406,'[1]mapping 2015'!$A:$B,2,FALSE))))</f>
        <v>nil</v>
      </c>
      <c r="W1406" s="37">
        <f>IF(OR(V1406="non comm",V1406="nil",J1406=0),0,IF(V1406="SBM 2.1 IIPS",J1406*VLOOKUP(N1406,'[2]NGP%'!$C:$D,2,FALSE),J1406*SUMIFS('[2]NGP%'!$D:$D,'[2]NGP%'!$A:$A,V1406,'[2]NGP%'!$B:$B,AA1406)))</f>
        <v>0</v>
      </c>
      <c r="X1406" s="37">
        <f>IF(OR(V1406="non comm",V1406="nil",J1406=0),0,IF(V1406="SBM 2.1 IIPS",J1406*VLOOKUP(N1406,'[2]NGP%'!$C:$E,3,FALSE),J1406*SUMIFS('[2]NGP%'!$E:$E,'[2]NGP%'!$A:$A,V1406,'[2]NGP%'!$B:$B,AA1406)))</f>
        <v>0</v>
      </c>
      <c r="Y1406" s="32"/>
      <c r="Z1406" s="54" t="str">
        <f>IF(MID(H1406,1,4)="Item","Nil",IF(G1406="contract_cover",VLOOKUP(I1406,'svc type'!C:D,2,FALSE),VLOOKUP(G1406,'svc type'!A:D,4,FALSE)))</f>
        <v>SVC</v>
      </c>
      <c r="AA1406" s="4" t="str">
        <f>IF(B1406="","",VLOOKUP(B1406,Sector!C:D,2,FALSE))</f>
        <v/>
      </c>
      <c r="AB1406" s="4">
        <f t="shared" si="43"/>
        <v>0</v>
      </c>
      <c r="AC1406" s="4"/>
      <c r="AD1406" s="4"/>
      <c r="AE1406" s="4"/>
      <c r="AF1406" s="4"/>
      <c r="AG1406" s="4"/>
    </row>
    <row r="1407" spans="1:33" x14ac:dyDescent="0.25">
      <c r="A1407" s="57">
        <v>42262.566737002315</v>
      </c>
      <c r="B1407" s="32"/>
      <c r="C1407" s="32" t="s">
        <v>741</v>
      </c>
      <c r="D1407" s="32" t="s">
        <v>334</v>
      </c>
      <c r="E1407" s="32" t="s">
        <v>7506</v>
      </c>
      <c r="F1407" s="32" t="s">
        <v>7507</v>
      </c>
      <c r="G1407" s="32" t="s">
        <v>58</v>
      </c>
      <c r="H1407" s="32" t="s">
        <v>59</v>
      </c>
      <c r="I1407" s="32" t="s">
        <v>2006</v>
      </c>
      <c r="J1407" s="35">
        <v>0</v>
      </c>
      <c r="K1407" s="35">
        <v>0</v>
      </c>
      <c r="L1407" s="35">
        <v>0</v>
      </c>
      <c r="M1407" s="35">
        <v>0</v>
      </c>
      <c r="N1407" s="32" t="s">
        <v>19</v>
      </c>
      <c r="O1407" s="32" t="s">
        <v>322</v>
      </c>
      <c r="P1407" s="32">
        <v>0</v>
      </c>
      <c r="Q1407" s="32"/>
      <c r="R1407" s="39">
        <f t="shared" si="42"/>
        <v>1509</v>
      </c>
      <c r="S1407" s="5" t="s">
        <v>51</v>
      </c>
      <c r="T1407" s="5" t="s">
        <v>64</v>
      </c>
      <c r="U1407" s="2"/>
      <c r="V1407" s="2" t="str">
        <f>IF($J1407+$L1407=0,"nil",IF(OR($B1407="TCU-WS",$B1407=""),"non comm",IF(OR($G1407="contract_cover",$H1407="fixed price"),VLOOKUP($I1407,'[1]mapping 2015'!$A:$B,2,FALSE),VLOOKUP($G1407,'[1]mapping 2015'!$A:$B,2,FALSE))))</f>
        <v>nil</v>
      </c>
      <c r="W1407" s="37">
        <f>IF(OR(V1407="non comm",V1407="nil",J1407=0),0,IF(V1407="SBM 2.1 IIPS",J1407*VLOOKUP(N1407,'[2]NGP%'!$C:$D,2,FALSE),J1407*SUMIFS('[2]NGP%'!$D:$D,'[2]NGP%'!$A:$A,V1407,'[2]NGP%'!$B:$B,AA1407)))</f>
        <v>0</v>
      </c>
      <c r="X1407" s="37">
        <f>IF(OR(V1407="non comm",V1407="nil",J1407=0),0,IF(V1407="SBM 2.1 IIPS",J1407*VLOOKUP(N1407,'[2]NGP%'!$C:$E,3,FALSE),J1407*SUMIFS('[2]NGP%'!$E:$E,'[2]NGP%'!$A:$A,V1407,'[2]NGP%'!$B:$B,AA1407)))</f>
        <v>0</v>
      </c>
      <c r="Y1407" s="32"/>
      <c r="Z1407" s="54" t="str">
        <f>IF(MID(H1407,1,4)="Item","Nil",IF(G1407="contract_cover",VLOOKUP(I1407,'svc type'!C:D,2,FALSE),VLOOKUP(G1407,'svc type'!A:D,4,FALSE)))</f>
        <v>SVC</v>
      </c>
      <c r="AA1407" s="4" t="str">
        <f>IF(B1407="","",VLOOKUP(B1407,Sector!C:D,2,FALSE))</f>
        <v/>
      </c>
      <c r="AB1407" s="4">
        <f t="shared" si="43"/>
        <v>0</v>
      </c>
      <c r="AC1407" s="4"/>
      <c r="AD1407" s="4"/>
      <c r="AE1407" s="4"/>
      <c r="AF1407" s="4"/>
      <c r="AG1407" s="4"/>
    </row>
    <row r="1408" spans="1:33" x14ac:dyDescent="0.25">
      <c r="A1408" s="57">
        <v>42262.579687418984</v>
      </c>
      <c r="B1408" s="32"/>
      <c r="C1408" s="32" t="s">
        <v>6491</v>
      </c>
      <c r="D1408" s="32" t="s">
        <v>334</v>
      </c>
      <c r="E1408" s="32" t="s">
        <v>7508</v>
      </c>
      <c r="F1408" s="32" t="s">
        <v>7509</v>
      </c>
      <c r="G1408" s="32" t="s">
        <v>58</v>
      </c>
      <c r="H1408" s="32" t="s">
        <v>59</v>
      </c>
      <c r="I1408" s="32" t="s">
        <v>2006</v>
      </c>
      <c r="J1408" s="35">
        <v>0</v>
      </c>
      <c r="K1408" s="35">
        <v>0</v>
      </c>
      <c r="L1408" s="35">
        <v>0</v>
      </c>
      <c r="M1408" s="35">
        <v>0</v>
      </c>
      <c r="N1408" s="32" t="s">
        <v>19</v>
      </c>
      <c r="O1408" s="32" t="s">
        <v>322</v>
      </c>
      <c r="P1408" s="32">
        <v>0</v>
      </c>
      <c r="Q1408" s="32"/>
      <c r="R1408" s="39">
        <f t="shared" si="42"/>
        <v>1509</v>
      </c>
      <c r="S1408" s="5" t="s">
        <v>51</v>
      </c>
      <c r="T1408" s="5" t="s">
        <v>64</v>
      </c>
      <c r="U1408" s="2"/>
      <c r="V1408" s="2" t="str">
        <f>IF($J1408+$L1408=0,"nil",IF(OR($B1408="TCU-WS",$B1408=""),"non comm",IF(OR($G1408="contract_cover",$H1408="fixed price"),VLOOKUP($I1408,'[1]mapping 2015'!$A:$B,2,FALSE),VLOOKUP($G1408,'[1]mapping 2015'!$A:$B,2,FALSE))))</f>
        <v>nil</v>
      </c>
      <c r="W1408" s="37">
        <f>IF(OR(V1408="non comm",V1408="nil",J1408=0),0,IF(V1408="SBM 2.1 IIPS",J1408*VLOOKUP(N1408,'[2]NGP%'!$C:$D,2,FALSE),J1408*SUMIFS('[2]NGP%'!$D:$D,'[2]NGP%'!$A:$A,V1408,'[2]NGP%'!$B:$B,AA1408)))</f>
        <v>0</v>
      </c>
      <c r="X1408" s="37">
        <f>IF(OR(V1408="non comm",V1408="nil",J1408=0),0,IF(V1408="SBM 2.1 IIPS",J1408*VLOOKUP(N1408,'[2]NGP%'!$C:$E,3,FALSE),J1408*SUMIFS('[2]NGP%'!$E:$E,'[2]NGP%'!$A:$A,V1408,'[2]NGP%'!$B:$B,AA1408)))</f>
        <v>0</v>
      </c>
      <c r="Y1408" s="32"/>
      <c r="Z1408" s="54" t="str">
        <f>IF(MID(H1408,1,4)="Item","Nil",IF(G1408="contract_cover",VLOOKUP(I1408,'svc type'!C:D,2,FALSE),VLOOKUP(G1408,'svc type'!A:D,4,FALSE)))</f>
        <v>SVC</v>
      </c>
      <c r="AA1408" s="4" t="str">
        <f>IF(B1408="","",VLOOKUP(B1408,Sector!C:D,2,FALSE))</f>
        <v/>
      </c>
      <c r="AB1408" s="4">
        <f t="shared" si="43"/>
        <v>0</v>
      </c>
      <c r="AC1408" s="4"/>
      <c r="AD1408" s="4"/>
      <c r="AE1408" s="4"/>
      <c r="AF1408" s="4"/>
      <c r="AG1408" s="4"/>
    </row>
    <row r="1409" spans="1:33" x14ac:dyDescent="0.25">
      <c r="A1409" s="57">
        <v>42262.585696724535</v>
      </c>
      <c r="B1409" s="32"/>
      <c r="C1409" s="32" t="s">
        <v>353</v>
      </c>
      <c r="D1409" s="32" t="s">
        <v>334</v>
      </c>
      <c r="E1409" s="32" t="s">
        <v>7510</v>
      </c>
      <c r="F1409" s="32" t="s">
        <v>7511</v>
      </c>
      <c r="G1409" s="32" t="s">
        <v>58</v>
      </c>
      <c r="H1409" s="32" t="s">
        <v>59</v>
      </c>
      <c r="I1409" s="32" t="s">
        <v>2006</v>
      </c>
      <c r="J1409" s="35">
        <v>0</v>
      </c>
      <c r="K1409" s="35">
        <v>0</v>
      </c>
      <c r="L1409" s="35">
        <v>0</v>
      </c>
      <c r="M1409" s="35">
        <v>0</v>
      </c>
      <c r="N1409" s="32" t="s">
        <v>19</v>
      </c>
      <c r="O1409" s="32" t="s">
        <v>322</v>
      </c>
      <c r="P1409" s="32">
        <v>0</v>
      </c>
      <c r="Q1409" s="32"/>
      <c r="R1409" s="39">
        <f t="shared" si="42"/>
        <v>1509</v>
      </c>
      <c r="S1409" s="5" t="s">
        <v>51</v>
      </c>
      <c r="T1409" s="5" t="s">
        <v>64</v>
      </c>
      <c r="U1409" s="2"/>
      <c r="V1409" s="2" t="str">
        <f>IF($J1409+$L1409=0,"nil",IF(OR($B1409="TCU-WS",$B1409=""),"non comm",IF(OR($G1409="contract_cover",$H1409="fixed price"),VLOOKUP($I1409,'[1]mapping 2015'!$A:$B,2,FALSE),VLOOKUP($G1409,'[1]mapping 2015'!$A:$B,2,FALSE))))</f>
        <v>nil</v>
      </c>
      <c r="W1409" s="37">
        <f>IF(OR(V1409="non comm",V1409="nil",J1409=0),0,IF(V1409="SBM 2.1 IIPS",J1409*VLOOKUP(N1409,'[2]NGP%'!$C:$D,2,FALSE),J1409*SUMIFS('[2]NGP%'!$D:$D,'[2]NGP%'!$A:$A,V1409,'[2]NGP%'!$B:$B,AA1409)))</f>
        <v>0</v>
      </c>
      <c r="X1409" s="37">
        <f>IF(OR(V1409="non comm",V1409="nil",J1409=0),0,IF(V1409="SBM 2.1 IIPS",J1409*VLOOKUP(N1409,'[2]NGP%'!$C:$E,3,FALSE),J1409*SUMIFS('[2]NGP%'!$E:$E,'[2]NGP%'!$A:$A,V1409,'[2]NGP%'!$B:$B,AA1409)))</f>
        <v>0</v>
      </c>
      <c r="Y1409" s="32"/>
      <c r="Z1409" s="54" t="str">
        <f>IF(MID(H1409,1,4)="Item","Nil",IF(G1409="contract_cover",VLOOKUP(I1409,'svc type'!C:D,2,FALSE),VLOOKUP(G1409,'svc type'!A:D,4,FALSE)))</f>
        <v>SVC</v>
      </c>
      <c r="AA1409" s="4" t="str">
        <f>IF(B1409="","",VLOOKUP(B1409,Sector!C:D,2,FALSE))</f>
        <v/>
      </c>
      <c r="AB1409" s="4">
        <f t="shared" si="43"/>
        <v>0</v>
      </c>
      <c r="AC1409" s="4"/>
      <c r="AD1409" s="4"/>
      <c r="AE1409" s="4"/>
      <c r="AF1409" s="4"/>
      <c r="AG1409" s="4"/>
    </row>
    <row r="1410" spans="1:33" x14ac:dyDescent="0.25">
      <c r="A1410" s="57">
        <v>42262.61723984954</v>
      </c>
      <c r="B1410" s="32"/>
      <c r="C1410" s="32" t="s">
        <v>5149</v>
      </c>
      <c r="D1410" s="32" t="s">
        <v>5150</v>
      </c>
      <c r="E1410" s="32" t="s">
        <v>7512</v>
      </c>
      <c r="F1410" s="32" t="s">
        <v>7513</v>
      </c>
      <c r="G1410" s="32" t="s">
        <v>58</v>
      </c>
      <c r="H1410" s="32" t="s">
        <v>59</v>
      </c>
      <c r="I1410" s="32" t="s">
        <v>2006</v>
      </c>
      <c r="J1410" s="35">
        <v>0</v>
      </c>
      <c r="K1410" s="35">
        <v>0</v>
      </c>
      <c r="L1410" s="35">
        <v>0</v>
      </c>
      <c r="M1410" s="35">
        <v>0</v>
      </c>
      <c r="N1410" s="32" t="s">
        <v>19</v>
      </c>
      <c r="O1410" s="32" t="s">
        <v>318</v>
      </c>
      <c r="P1410" s="32">
        <v>0</v>
      </c>
      <c r="Q1410" s="32"/>
      <c r="R1410" s="39">
        <f t="shared" si="42"/>
        <v>1509</v>
      </c>
      <c r="S1410" s="5" t="s">
        <v>51</v>
      </c>
      <c r="T1410" s="5" t="s">
        <v>64</v>
      </c>
      <c r="U1410" s="2"/>
      <c r="V1410" s="2" t="str">
        <f>IF($J1410+$L1410=0,"nil",IF(OR($B1410="TCU-WS",$B1410=""),"non comm",IF(OR($G1410="contract_cover",$H1410="fixed price"),VLOOKUP($I1410,'[1]mapping 2015'!$A:$B,2,FALSE),VLOOKUP($G1410,'[1]mapping 2015'!$A:$B,2,FALSE))))</f>
        <v>nil</v>
      </c>
      <c r="W1410" s="37">
        <f>IF(OR(V1410="non comm",V1410="nil",J1410=0),0,IF(V1410="SBM 2.1 IIPS",J1410*VLOOKUP(N1410,'[2]NGP%'!$C:$D,2,FALSE),J1410*SUMIFS('[2]NGP%'!$D:$D,'[2]NGP%'!$A:$A,V1410,'[2]NGP%'!$B:$B,AA1410)))</f>
        <v>0</v>
      </c>
      <c r="X1410" s="37">
        <f>IF(OR(V1410="non comm",V1410="nil",J1410=0),0,IF(V1410="SBM 2.1 IIPS",J1410*VLOOKUP(N1410,'[2]NGP%'!$C:$E,3,FALSE),J1410*SUMIFS('[2]NGP%'!$E:$E,'[2]NGP%'!$A:$A,V1410,'[2]NGP%'!$B:$B,AA1410)))</f>
        <v>0</v>
      </c>
      <c r="Y1410" s="32"/>
      <c r="Z1410" s="54" t="str">
        <f>IF(MID(H1410,1,4)="Item","Nil",IF(G1410="contract_cover",VLOOKUP(I1410,'svc type'!C:D,2,FALSE),VLOOKUP(G1410,'svc type'!A:D,4,FALSE)))</f>
        <v>SVC</v>
      </c>
      <c r="AA1410" s="4" t="str">
        <f>IF(B1410="","",VLOOKUP(B1410,Sector!C:D,2,FALSE))</f>
        <v/>
      </c>
      <c r="AB1410" s="4">
        <f t="shared" si="43"/>
        <v>0</v>
      </c>
      <c r="AC1410" s="4"/>
      <c r="AD1410" s="4"/>
      <c r="AE1410" s="4"/>
      <c r="AF1410" s="4"/>
      <c r="AG1410" s="4"/>
    </row>
    <row r="1411" spans="1:33" x14ac:dyDescent="0.25">
      <c r="A1411" s="57">
        <v>42262.617492094905</v>
      </c>
      <c r="B1411" s="32"/>
      <c r="C1411" s="32"/>
      <c r="D1411" s="32"/>
      <c r="E1411" s="32" t="s">
        <v>7514</v>
      </c>
      <c r="F1411" s="32" t="s">
        <v>7515</v>
      </c>
      <c r="G1411" s="32" t="s">
        <v>333</v>
      </c>
      <c r="H1411" s="32" t="s">
        <v>332</v>
      </c>
      <c r="I1411" s="32" t="s">
        <v>2006</v>
      </c>
      <c r="J1411" s="35">
        <v>0</v>
      </c>
      <c r="K1411" s="35">
        <v>0</v>
      </c>
      <c r="L1411" s="35">
        <v>0</v>
      </c>
      <c r="M1411" s="35">
        <v>0</v>
      </c>
      <c r="N1411" s="32" t="s">
        <v>19</v>
      </c>
      <c r="O1411" s="32"/>
      <c r="P1411" s="32">
        <v>0.5</v>
      </c>
      <c r="Q1411" s="32"/>
      <c r="R1411" s="39">
        <f t="shared" ref="R1411:R1474" si="44">R1410</f>
        <v>1509</v>
      </c>
      <c r="S1411" s="5" t="s">
        <v>51</v>
      </c>
      <c r="T1411" s="5" t="s">
        <v>64</v>
      </c>
      <c r="U1411" s="2"/>
      <c r="V1411" s="2" t="str">
        <f>IF($J1411+$L1411=0,"nil",IF(OR($B1411="TCU-WS",$B1411=""),"non comm",IF(OR($G1411="contract_cover",$H1411="fixed price"),VLOOKUP($I1411,'[1]mapping 2015'!$A:$B,2,FALSE),VLOOKUP($G1411,'[1]mapping 2015'!$A:$B,2,FALSE))))</f>
        <v>nil</v>
      </c>
      <c r="W1411" s="37">
        <f>IF(OR(V1411="non comm",V1411="nil",J1411=0),0,IF(V1411="SBM 2.1 IIPS",J1411*VLOOKUP(N1411,'[2]NGP%'!$C:$D,2,FALSE),J1411*SUMIFS('[2]NGP%'!$D:$D,'[2]NGP%'!$A:$A,V1411,'[2]NGP%'!$B:$B,AA1411)))</f>
        <v>0</v>
      </c>
      <c r="X1411" s="37">
        <f>IF(OR(V1411="non comm",V1411="nil",J1411=0),0,IF(V1411="SBM 2.1 IIPS",J1411*VLOOKUP(N1411,'[2]NGP%'!$C:$E,3,FALSE),J1411*SUMIFS('[2]NGP%'!$E:$E,'[2]NGP%'!$A:$A,V1411,'[2]NGP%'!$B:$B,AA1411)))</f>
        <v>0</v>
      </c>
      <c r="Y1411" s="32"/>
      <c r="Z1411" s="54" t="str">
        <f>IF(MID(H1411,1,4)="Item","Nil",IF(G1411="contract_cover",VLOOKUP(I1411,'svc type'!C:D,2,FALSE),VLOOKUP(G1411,'svc type'!A:D,4,FALSE)))</f>
        <v>SVC</v>
      </c>
      <c r="AA1411" s="4" t="str">
        <f>IF(B1411="","",VLOOKUP(B1411,Sector!C:D,2,FALSE))</f>
        <v/>
      </c>
      <c r="AB1411" s="4">
        <f t="shared" ref="AB1411:AB1474" si="45">B1411</f>
        <v>0</v>
      </c>
      <c r="AC1411" s="4"/>
      <c r="AD1411" s="4"/>
      <c r="AE1411" s="4"/>
      <c r="AF1411" s="4"/>
      <c r="AG1411" s="4"/>
    </row>
    <row r="1412" spans="1:33" x14ac:dyDescent="0.25">
      <c r="A1412" s="57">
        <v>42262.6254934838</v>
      </c>
      <c r="B1412" s="32"/>
      <c r="C1412" s="32"/>
      <c r="D1412" s="32"/>
      <c r="E1412" s="32" t="s">
        <v>7516</v>
      </c>
      <c r="F1412" s="32" t="s">
        <v>7517</v>
      </c>
      <c r="G1412" s="32" t="s">
        <v>333</v>
      </c>
      <c r="H1412" s="32" t="s">
        <v>332</v>
      </c>
      <c r="I1412" s="32" t="s">
        <v>2006</v>
      </c>
      <c r="J1412" s="35">
        <v>0</v>
      </c>
      <c r="K1412" s="35">
        <v>0</v>
      </c>
      <c r="L1412" s="35">
        <v>0</v>
      </c>
      <c r="M1412" s="35">
        <v>0</v>
      </c>
      <c r="N1412" s="32" t="s">
        <v>19</v>
      </c>
      <c r="O1412" s="32"/>
      <c r="P1412" s="32">
        <v>0.5</v>
      </c>
      <c r="Q1412" s="32"/>
      <c r="R1412" s="39">
        <f t="shared" si="44"/>
        <v>1509</v>
      </c>
      <c r="S1412" s="5" t="s">
        <v>51</v>
      </c>
      <c r="T1412" s="5" t="s">
        <v>64</v>
      </c>
      <c r="U1412" s="2"/>
      <c r="V1412" s="2" t="str">
        <f>IF($J1412+$L1412=0,"nil",IF(OR($B1412="TCU-WS",$B1412=""),"non comm",IF(OR($G1412="contract_cover",$H1412="fixed price"),VLOOKUP($I1412,'[1]mapping 2015'!$A:$B,2,FALSE),VLOOKUP($G1412,'[1]mapping 2015'!$A:$B,2,FALSE))))</f>
        <v>nil</v>
      </c>
      <c r="W1412" s="37">
        <f>IF(OR(V1412="non comm",V1412="nil",J1412=0),0,IF(V1412="SBM 2.1 IIPS",J1412*VLOOKUP(N1412,'[2]NGP%'!$C:$D,2,FALSE),J1412*SUMIFS('[2]NGP%'!$D:$D,'[2]NGP%'!$A:$A,V1412,'[2]NGP%'!$B:$B,AA1412)))</f>
        <v>0</v>
      </c>
      <c r="X1412" s="37">
        <f>IF(OR(V1412="non comm",V1412="nil",J1412=0),0,IF(V1412="SBM 2.1 IIPS",J1412*VLOOKUP(N1412,'[2]NGP%'!$C:$E,3,FALSE),J1412*SUMIFS('[2]NGP%'!$E:$E,'[2]NGP%'!$A:$A,V1412,'[2]NGP%'!$B:$B,AA1412)))</f>
        <v>0</v>
      </c>
      <c r="Y1412" s="32"/>
      <c r="Z1412" s="54" t="str">
        <f>IF(MID(H1412,1,4)="Item","Nil",IF(G1412="contract_cover",VLOOKUP(I1412,'svc type'!C:D,2,FALSE),VLOOKUP(G1412,'svc type'!A:D,4,FALSE)))</f>
        <v>SVC</v>
      </c>
      <c r="AA1412" s="4" t="str">
        <f>IF(B1412="","",VLOOKUP(B1412,Sector!C:D,2,FALSE))</f>
        <v/>
      </c>
      <c r="AB1412" s="4">
        <f t="shared" si="45"/>
        <v>0</v>
      </c>
      <c r="AC1412" s="4"/>
      <c r="AD1412" s="4"/>
      <c r="AE1412" s="4"/>
      <c r="AF1412" s="4"/>
      <c r="AG1412" s="4"/>
    </row>
    <row r="1413" spans="1:33" x14ac:dyDescent="0.25">
      <c r="A1413" s="57">
        <v>42262.626094791667</v>
      </c>
      <c r="B1413" s="32"/>
      <c r="C1413" s="32"/>
      <c r="D1413" s="32"/>
      <c r="E1413" s="32" t="s">
        <v>7518</v>
      </c>
      <c r="F1413" s="32" t="s">
        <v>7519</v>
      </c>
      <c r="G1413" s="32" t="s">
        <v>333</v>
      </c>
      <c r="H1413" s="32" t="s">
        <v>332</v>
      </c>
      <c r="I1413" s="32" t="s">
        <v>2006</v>
      </c>
      <c r="J1413" s="35">
        <v>0</v>
      </c>
      <c r="K1413" s="35">
        <v>0</v>
      </c>
      <c r="L1413" s="35">
        <v>0</v>
      </c>
      <c r="M1413" s="35">
        <v>0</v>
      </c>
      <c r="N1413" s="32" t="s">
        <v>19</v>
      </c>
      <c r="O1413" s="32"/>
      <c r="P1413" s="32">
        <v>0.5</v>
      </c>
      <c r="Q1413" s="32"/>
      <c r="R1413" s="39">
        <f t="shared" si="44"/>
        <v>1509</v>
      </c>
      <c r="S1413" s="5" t="s">
        <v>51</v>
      </c>
      <c r="T1413" s="5" t="s">
        <v>64</v>
      </c>
      <c r="U1413" s="2"/>
      <c r="V1413" s="2" t="str">
        <f>IF($J1413+$L1413=0,"nil",IF(OR($B1413="TCU-WS",$B1413=""),"non comm",IF(OR($G1413="contract_cover",$H1413="fixed price"),VLOOKUP($I1413,'[1]mapping 2015'!$A:$B,2,FALSE),VLOOKUP($G1413,'[1]mapping 2015'!$A:$B,2,FALSE))))</f>
        <v>nil</v>
      </c>
      <c r="W1413" s="37">
        <f>IF(OR(V1413="non comm",V1413="nil",J1413=0),0,IF(V1413="SBM 2.1 IIPS",J1413*VLOOKUP(N1413,'[2]NGP%'!$C:$D,2,FALSE),J1413*SUMIFS('[2]NGP%'!$D:$D,'[2]NGP%'!$A:$A,V1413,'[2]NGP%'!$B:$B,AA1413)))</f>
        <v>0</v>
      </c>
      <c r="X1413" s="37">
        <f>IF(OR(V1413="non comm",V1413="nil",J1413=0),0,IF(V1413="SBM 2.1 IIPS",J1413*VLOOKUP(N1413,'[2]NGP%'!$C:$E,3,FALSE),J1413*SUMIFS('[2]NGP%'!$E:$E,'[2]NGP%'!$A:$A,V1413,'[2]NGP%'!$B:$B,AA1413)))</f>
        <v>0</v>
      </c>
      <c r="Y1413" s="32"/>
      <c r="Z1413" s="54" t="str">
        <f>IF(MID(H1413,1,4)="Item","Nil",IF(G1413="contract_cover",VLOOKUP(I1413,'svc type'!C:D,2,FALSE),VLOOKUP(G1413,'svc type'!A:D,4,FALSE)))</f>
        <v>SVC</v>
      </c>
      <c r="AA1413" s="4" t="str">
        <f>IF(B1413="","",VLOOKUP(B1413,Sector!C:D,2,FALSE))</f>
        <v/>
      </c>
      <c r="AB1413" s="4">
        <f t="shared" si="45"/>
        <v>0</v>
      </c>
      <c r="AC1413" s="4"/>
      <c r="AD1413" s="4"/>
      <c r="AE1413" s="4"/>
      <c r="AF1413" s="4"/>
      <c r="AG1413" s="4"/>
    </row>
    <row r="1414" spans="1:33" x14ac:dyDescent="0.25">
      <c r="A1414" s="57">
        <v>42262.626768090275</v>
      </c>
      <c r="B1414" s="32"/>
      <c r="C1414" s="32"/>
      <c r="D1414" s="32"/>
      <c r="E1414" s="32" t="s">
        <v>7520</v>
      </c>
      <c r="F1414" s="32" t="s">
        <v>7521</v>
      </c>
      <c r="G1414" s="32" t="s">
        <v>333</v>
      </c>
      <c r="H1414" s="32" t="s">
        <v>332</v>
      </c>
      <c r="I1414" s="32" t="s">
        <v>2006</v>
      </c>
      <c r="J1414" s="35">
        <v>0</v>
      </c>
      <c r="K1414" s="35">
        <v>0</v>
      </c>
      <c r="L1414" s="35">
        <v>0</v>
      </c>
      <c r="M1414" s="35">
        <v>0</v>
      </c>
      <c r="N1414" s="32" t="s">
        <v>19</v>
      </c>
      <c r="O1414" s="32"/>
      <c r="P1414" s="32">
        <v>0.5</v>
      </c>
      <c r="Q1414" s="32"/>
      <c r="R1414" s="39">
        <f t="shared" si="44"/>
        <v>1509</v>
      </c>
      <c r="S1414" s="5" t="s">
        <v>51</v>
      </c>
      <c r="T1414" s="5" t="s">
        <v>64</v>
      </c>
      <c r="U1414" s="2"/>
      <c r="V1414" s="2" t="str">
        <f>IF($J1414+$L1414=0,"nil",IF(OR($B1414="TCU-WS",$B1414=""),"non comm",IF(OR($G1414="contract_cover",$H1414="fixed price"),VLOOKUP($I1414,'[1]mapping 2015'!$A:$B,2,FALSE),VLOOKUP($G1414,'[1]mapping 2015'!$A:$B,2,FALSE))))</f>
        <v>nil</v>
      </c>
      <c r="W1414" s="37">
        <f>IF(OR(V1414="non comm",V1414="nil",J1414=0),0,IF(V1414="SBM 2.1 IIPS",J1414*VLOOKUP(N1414,'[2]NGP%'!$C:$D,2,FALSE),J1414*SUMIFS('[2]NGP%'!$D:$D,'[2]NGP%'!$A:$A,V1414,'[2]NGP%'!$B:$B,AA1414)))</f>
        <v>0</v>
      </c>
      <c r="X1414" s="37">
        <f>IF(OR(V1414="non comm",V1414="nil",J1414=0),0,IF(V1414="SBM 2.1 IIPS",J1414*VLOOKUP(N1414,'[2]NGP%'!$C:$E,3,FALSE),J1414*SUMIFS('[2]NGP%'!$E:$E,'[2]NGP%'!$A:$A,V1414,'[2]NGP%'!$B:$B,AA1414)))</f>
        <v>0</v>
      </c>
      <c r="Y1414" s="32"/>
      <c r="Z1414" s="54" t="str">
        <f>IF(MID(H1414,1,4)="Item","Nil",IF(G1414="contract_cover",VLOOKUP(I1414,'svc type'!C:D,2,FALSE),VLOOKUP(G1414,'svc type'!A:D,4,FALSE)))</f>
        <v>SVC</v>
      </c>
      <c r="AA1414" s="4" t="str">
        <f>IF(B1414="","",VLOOKUP(B1414,Sector!C:D,2,FALSE))</f>
        <v/>
      </c>
      <c r="AB1414" s="4">
        <f t="shared" si="45"/>
        <v>0</v>
      </c>
      <c r="AC1414" s="4"/>
      <c r="AD1414" s="4"/>
      <c r="AE1414" s="4"/>
      <c r="AF1414" s="4"/>
      <c r="AG1414" s="4"/>
    </row>
    <row r="1415" spans="1:33" x14ac:dyDescent="0.25">
      <c r="A1415" s="57">
        <v>42262.62806693287</v>
      </c>
      <c r="B1415" s="32"/>
      <c r="C1415" s="32"/>
      <c r="D1415" s="32"/>
      <c r="E1415" s="32" t="s">
        <v>7522</v>
      </c>
      <c r="F1415" s="32" t="s">
        <v>7523</v>
      </c>
      <c r="G1415" s="32" t="s">
        <v>333</v>
      </c>
      <c r="H1415" s="32" t="s">
        <v>332</v>
      </c>
      <c r="I1415" s="32" t="s">
        <v>2006</v>
      </c>
      <c r="J1415" s="35">
        <v>0</v>
      </c>
      <c r="K1415" s="35">
        <v>0</v>
      </c>
      <c r="L1415" s="35">
        <v>0</v>
      </c>
      <c r="M1415" s="35">
        <v>0</v>
      </c>
      <c r="N1415" s="32" t="s">
        <v>19</v>
      </c>
      <c r="O1415" s="32"/>
      <c r="P1415" s="32">
        <v>0.5</v>
      </c>
      <c r="Q1415" s="32"/>
      <c r="R1415" s="39">
        <f t="shared" si="44"/>
        <v>1509</v>
      </c>
      <c r="S1415" s="5" t="s">
        <v>51</v>
      </c>
      <c r="T1415" s="5" t="s">
        <v>64</v>
      </c>
      <c r="U1415" s="2"/>
      <c r="V1415" s="2" t="str">
        <f>IF($J1415+$L1415=0,"nil",IF(OR($B1415="TCU-WS",$B1415=""),"non comm",IF(OR($G1415="contract_cover",$H1415="fixed price"),VLOOKUP($I1415,'[1]mapping 2015'!$A:$B,2,FALSE),VLOOKUP($G1415,'[1]mapping 2015'!$A:$B,2,FALSE))))</f>
        <v>nil</v>
      </c>
      <c r="W1415" s="37">
        <f>IF(OR(V1415="non comm",V1415="nil",J1415=0),0,IF(V1415="SBM 2.1 IIPS",J1415*VLOOKUP(N1415,'[2]NGP%'!$C:$D,2,FALSE),J1415*SUMIFS('[2]NGP%'!$D:$D,'[2]NGP%'!$A:$A,V1415,'[2]NGP%'!$B:$B,AA1415)))</f>
        <v>0</v>
      </c>
      <c r="X1415" s="37">
        <f>IF(OR(V1415="non comm",V1415="nil",J1415=0),0,IF(V1415="SBM 2.1 IIPS",J1415*VLOOKUP(N1415,'[2]NGP%'!$C:$E,3,FALSE),J1415*SUMIFS('[2]NGP%'!$E:$E,'[2]NGP%'!$A:$A,V1415,'[2]NGP%'!$B:$B,AA1415)))</f>
        <v>0</v>
      </c>
      <c r="Y1415" s="32"/>
      <c r="Z1415" s="54" t="str">
        <f>IF(MID(H1415,1,4)="Item","Nil",IF(G1415="contract_cover",VLOOKUP(I1415,'svc type'!C:D,2,FALSE),VLOOKUP(G1415,'svc type'!A:D,4,FALSE)))</f>
        <v>SVC</v>
      </c>
      <c r="AA1415" s="4" t="str">
        <f>IF(B1415="","",VLOOKUP(B1415,Sector!C:D,2,FALSE))</f>
        <v/>
      </c>
      <c r="AB1415" s="4">
        <f t="shared" si="45"/>
        <v>0</v>
      </c>
      <c r="AC1415" s="4"/>
      <c r="AD1415" s="4"/>
      <c r="AE1415" s="4"/>
      <c r="AF1415" s="4"/>
      <c r="AG1415" s="4"/>
    </row>
    <row r="1416" spans="1:33" x14ac:dyDescent="0.25">
      <c r="A1416" s="57">
        <v>42262.630014155089</v>
      </c>
      <c r="B1416" s="32"/>
      <c r="C1416" s="32"/>
      <c r="D1416" s="32"/>
      <c r="E1416" s="32" t="s">
        <v>7524</v>
      </c>
      <c r="F1416" s="32" t="s">
        <v>7525</v>
      </c>
      <c r="G1416" s="32" t="s">
        <v>333</v>
      </c>
      <c r="H1416" s="32" t="s">
        <v>332</v>
      </c>
      <c r="I1416" s="32" t="s">
        <v>2006</v>
      </c>
      <c r="J1416" s="35">
        <v>0</v>
      </c>
      <c r="K1416" s="35">
        <v>0</v>
      </c>
      <c r="L1416" s="35">
        <v>0</v>
      </c>
      <c r="M1416" s="35">
        <v>0</v>
      </c>
      <c r="N1416" s="32" t="s">
        <v>19</v>
      </c>
      <c r="O1416" s="32"/>
      <c r="P1416" s="32">
        <v>0.5</v>
      </c>
      <c r="Q1416" s="32"/>
      <c r="R1416" s="39">
        <f t="shared" si="44"/>
        <v>1509</v>
      </c>
      <c r="S1416" s="5" t="s">
        <v>51</v>
      </c>
      <c r="T1416" s="5" t="s">
        <v>64</v>
      </c>
      <c r="U1416" s="2"/>
      <c r="V1416" s="2" t="str">
        <f>IF($J1416+$L1416=0,"nil",IF(OR($B1416="TCU-WS",$B1416=""),"non comm",IF(OR($G1416="contract_cover",$H1416="fixed price"),VLOOKUP($I1416,'[1]mapping 2015'!$A:$B,2,FALSE),VLOOKUP($G1416,'[1]mapping 2015'!$A:$B,2,FALSE))))</f>
        <v>nil</v>
      </c>
      <c r="W1416" s="37">
        <f>IF(OR(V1416="non comm",V1416="nil",J1416=0),0,IF(V1416="SBM 2.1 IIPS",J1416*VLOOKUP(N1416,'[2]NGP%'!$C:$D,2,FALSE),J1416*SUMIFS('[2]NGP%'!$D:$D,'[2]NGP%'!$A:$A,V1416,'[2]NGP%'!$B:$B,AA1416)))</f>
        <v>0</v>
      </c>
      <c r="X1416" s="37">
        <f>IF(OR(V1416="non comm",V1416="nil",J1416=0),0,IF(V1416="SBM 2.1 IIPS",J1416*VLOOKUP(N1416,'[2]NGP%'!$C:$E,3,FALSE),J1416*SUMIFS('[2]NGP%'!$E:$E,'[2]NGP%'!$A:$A,V1416,'[2]NGP%'!$B:$B,AA1416)))</f>
        <v>0</v>
      </c>
      <c r="Y1416" s="32"/>
      <c r="Z1416" s="54" t="str">
        <f>IF(MID(H1416,1,4)="Item","Nil",IF(G1416="contract_cover",VLOOKUP(I1416,'svc type'!C:D,2,FALSE),VLOOKUP(G1416,'svc type'!A:D,4,FALSE)))</f>
        <v>SVC</v>
      </c>
      <c r="AA1416" s="4" t="str">
        <f>IF(B1416="","",VLOOKUP(B1416,Sector!C:D,2,FALSE))</f>
        <v/>
      </c>
      <c r="AB1416" s="4">
        <f t="shared" si="45"/>
        <v>0</v>
      </c>
      <c r="AC1416" s="4"/>
      <c r="AD1416" s="4"/>
      <c r="AE1416" s="4"/>
      <c r="AF1416" s="4"/>
      <c r="AG1416" s="4"/>
    </row>
    <row r="1417" spans="1:33" x14ac:dyDescent="0.25">
      <c r="A1417" s="57">
        <v>42262.631361655091</v>
      </c>
      <c r="B1417" s="32"/>
      <c r="C1417" s="32"/>
      <c r="D1417" s="32"/>
      <c r="E1417" s="32" t="s">
        <v>7526</v>
      </c>
      <c r="F1417" s="32" t="s">
        <v>7527</v>
      </c>
      <c r="G1417" s="32" t="s">
        <v>333</v>
      </c>
      <c r="H1417" s="32" t="s">
        <v>332</v>
      </c>
      <c r="I1417" s="32" t="s">
        <v>2006</v>
      </c>
      <c r="J1417" s="35">
        <v>0</v>
      </c>
      <c r="K1417" s="35">
        <v>0</v>
      </c>
      <c r="L1417" s="35">
        <v>0</v>
      </c>
      <c r="M1417" s="35">
        <v>0</v>
      </c>
      <c r="N1417" s="32" t="s">
        <v>17</v>
      </c>
      <c r="O1417" s="32"/>
      <c r="P1417" s="32">
        <v>0.5</v>
      </c>
      <c r="Q1417" s="32"/>
      <c r="R1417" s="39">
        <f t="shared" si="44"/>
        <v>1509</v>
      </c>
      <c r="S1417" s="5" t="s">
        <v>51</v>
      </c>
      <c r="T1417" s="5" t="s">
        <v>64</v>
      </c>
      <c r="U1417" s="2"/>
      <c r="V1417" s="2" t="str">
        <f>IF($J1417+$L1417=0,"nil",IF(OR($B1417="TCU-WS",$B1417=""),"non comm",IF(OR($G1417="contract_cover",$H1417="fixed price"),VLOOKUP($I1417,'[1]mapping 2015'!$A:$B,2,FALSE),VLOOKUP($G1417,'[1]mapping 2015'!$A:$B,2,FALSE))))</f>
        <v>nil</v>
      </c>
      <c r="W1417" s="37">
        <f>IF(OR(V1417="non comm",V1417="nil",J1417=0),0,IF(V1417="SBM 2.1 IIPS",J1417*VLOOKUP(N1417,'[2]NGP%'!$C:$D,2,FALSE),J1417*SUMIFS('[2]NGP%'!$D:$D,'[2]NGP%'!$A:$A,V1417,'[2]NGP%'!$B:$B,AA1417)))</f>
        <v>0</v>
      </c>
      <c r="X1417" s="37">
        <f>IF(OR(V1417="non comm",V1417="nil",J1417=0),0,IF(V1417="SBM 2.1 IIPS",J1417*VLOOKUP(N1417,'[2]NGP%'!$C:$E,3,FALSE),J1417*SUMIFS('[2]NGP%'!$E:$E,'[2]NGP%'!$A:$A,V1417,'[2]NGP%'!$B:$B,AA1417)))</f>
        <v>0</v>
      </c>
      <c r="Y1417" s="32"/>
      <c r="Z1417" s="54" t="str">
        <f>IF(MID(H1417,1,4)="Item","Nil",IF(G1417="contract_cover",VLOOKUP(I1417,'svc type'!C:D,2,FALSE),VLOOKUP(G1417,'svc type'!A:D,4,FALSE)))</f>
        <v>SVC</v>
      </c>
      <c r="AA1417" s="4" t="str">
        <f>IF(B1417="","",VLOOKUP(B1417,Sector!C:D,2,FALSE))</f>
        <v/>
      </c>
      <c r="AB1417" s="4">
        <f t="shared" si="45"/>
        <v>0</v>
      </c>
      <c r="AC1417" s="4"/>
      <c r="AD1417" s="4"/>
      <c r="AE1417" s="4"/>
      <c r="AF1417" s="4"/>
      <c r="AG1417" s="4"/>
    </row>
    <row r="1418" spans="1:33" x14ac:dyDescent="0.25">
      <c r="A1418" s="57">
        <v>42262.631404664353</v>
      </c>
      <c r="B1418" s="32"/>
      <c r="C1418" s="32"/>
      <c r="D1418" s="32"/>
      <c r="E1418" s="32" t="s">
        <v>7528</v>
      </c>
      <c r="F1418" s="32" t="s">
        <v>7529</v>
      </c>
      <c r="G1418" s="32" t="s">
        <v>333</v>
      </c>
      <c r="H1418" s="32" t="s">
        <v>332</v>
      </c>
      <c r="I1418" s="32" t="s">
        <v>2006</v>
      </c>
      <c r="J1418" s="35">
        <v>0</v>
      </c>
      <c r="K1418" s="35">
        <v>0</v>
      </c>
      <c r="L1418" s="35">
        <v>0</v>
      </c>
      <c r="M1418" s="35">
        <v>0</v>
      </c>
      <c r="N1418" s="32" t="s">
        <v>19</v>
      </c>
      <c r="O1418" s="32"/>
      <c r="P1418" s="32">
        <v>0.5</v>
      </c>
      <c r="Q1418" s="32"/>
      <c r="R1418" s="39">
        <f t="shared" si="44"/>
        <v>1509</v>
      </c>
      <c r="S1418" s="5" t="s">
        <v>51</v>
      </c>
      <c r="T1418" s="5" t="s">
        <v>64</v>
      </c>
      <c r="U1418" s="2"/>
      <c r="V1418" s="2" t="str">
        <f>IF($J1418+$L1418=0,"nil",IF(OR($B1418="TCU-WS",$B1418=""),"non comm",IF(OR($G1418="contract_cover",$H1418="fixed price"),VLOOKUP($I1418,'[1]mapping 2015'!$A:$B,2,FALSE),VLOOKUP($G1418,'[1]mapping 2015'!$A:$B,2,FALSE))))</f>
        <v>nil</v>
      </c>
      <c r="W1418" s="37">
        <f>IF(OR(V1418="non comm",V1418="nil",J1418=0),0,IF(V1418="SBM 2.1 IIPS",J1418*VLOOKUP(N1418,'[2]NGP%'!$C:$D,2,FALSE),J1418*SUMIFS('[2]NGP%'!$D:$D,'[2]NGP%'!$A:$A,V1418,'[2]NGP%'!$B:$B,AA1418)))</f>
        <v>0</v>
      </c>
      <c r="X1418" s="37">
        <f>IF(OR(V1418="non comm",V1418="nil",J1418=0),0,IF(V1418="SBM 2.1 IIPS",J1418*VLOOKUP(N1418,'[2]NGP%'!$C:$E,3,FALSE),J1418*SUMIFS('[2]NGP%'!$E:$E,'[2]NGP%'!$A:$A,V1418,'[2]NGP%'!$B:$B,AA1418)))</f>
        <v>0</v>
      </c>
      <c r="Y1418" s="32"/>
      <c r="Z1418" s="54" t="str">
        <f>IF(MID(H1418,1,4)="Item","Nil",IF(G1418="contract_cover",VLOOKUP(I1418,'svc type'!C:D,2,FALSE),VLOOKUP(G1418,'svc type'!A:D,4,FALSE)))</f>
        <v>SVC</v>
      </c>
      <c r="AA1418" s="4" t="str">
        <f>IF(B1418="","",VLOOKUP(B1418,Sector!C:D,2,FALSE))</f>
        <v/>
      </c>
      <c r="AB1418" s="4">
        <f t="shared" si="45"/>
        <v>0</v>
      </c>
      <c r="AC1418" s="4"/>
      <c r="AD1418" s="4"/>
      <c r="AE1418" s="4"/>
      <c r="AF1418" s="4"/>
      <c r="AG1418" s="4"/>
    </row>
    <row r="1419" spans="1:33" x14ac:dyDescent="0.25">
      <c r="A1419" s="57">
        <v>42262.632987303237</v>
      </c>
      <c r="B1419" s="32"/>
      <c r="C1419" s="32"/>
      <c r="D1419" s="32"/>
      <c r="E1419" s="32" t="s">
        <v>7530</v>
      </c>
      <c r="F1419" s="32" t="s">
        <v>7531</v>
      </c>
      <c r="G1419" s="32" t="s">
        <v>333</v>
      </c>
      <c r="H1419" s="32" t="s">
        <v>332</v>
      </c>
      <c r="I1419" s="32" t="s">
        <v>2006</v>
      </c>
      <c r="J1419" s="35">
        <v>0</v>
      </c>
      <c r="K1419" s="35">
        <v>0</v>
      </c>
      <c r="L1419" s="35">
        <v>0</v>
      </c>
      <c r="M1419" s="35">
        <v>0</v>
      </c>
      <c r="N1419" s="32" t="s">
        <v>19</v>
      </c>
      <c r="O1419" s="32"/>
      <c r="P1419" s="32">
        <v>0.5</v>
      </c>
      <c r="Q1419" s="32"/>
      <c r="R1419" s="39">
        <f t="shared" si="44"/>
        <v>1509</v>
      </c>
      <c r="S1419" s="5" t="s">
        <v>51</v>
      </c>
      <c r="T1419" s="5" t="s">
        <v>64</v>
      </c>
      <c r="U1419" s="2"/>
      <c r="V1419" s="2" t="str">
        <f>IF($J1419+$L1419=0,"nil",IF(OR($B1419="TCU-WS",$B1419=""),"non comm",IF(OR($G1419="contract_cover",$H1419="fixed price"),VLOOKUP($I1419,'[1]mapping 2015'!$A:$B,2,FALSE),VLOOKUP($G1419,'[1]mapping 2015'!$A:$B,2,FALSE))))</f>
        <v>nil</v>
      </c>
      <c r="W1419" s="37">
        <f>IF(OR(V1419="non comm",V1419="nil",J1419=0),0,IF(V1419="SBM 2.1 IIPS",J1419*VLOOKUP(N1419,'[2]NGP%'!$C:$D,2,FALSE),J1419*SUMIFS('[2]NGP%'!$D:$D,'[2]NGP%'!$A:$A,V1419,'[2]NGP%'!$B:$B,AA1419)))</f>
        <v>0</v>
      </c>
      <c r="X1419" s="37">
        <f>IF(OR(V1419="non comm",V1419="nil",J1419=0),0,IF(V1419="SBM 2.1 IIPS",J1419*VLOOKUP(N1419,'[2]NGP%'!$C:$E,3,FALSE),J1419*SUMIFS('[2]NGP%'!$E:$E,'[2]NGP%'!$A:$A,V1419,'[2]NGP%'!$B:$B,AA1419)))</f>
        <v>0</v>
      </c>
      <c r="Y1419" s="32"/>
      <c r="Z1419" s="54" t="str">
        <f>IF(MID(H1419,1,4)="Item","Nil",IF(G1419="contract_cover",VLOOKUP(I1419,'svc type'!C:D,2,FALSE),VLOOKUP(G1419,'svc type'!A:D,4,FALSE)))</f>
        <v>SVC</v>
      </c>
      <c r="AA1419" s="4" t="str">
        <f>IF(B1419="","",VLOOKUP(B1419,Sector!C:D,2,FALSE))</f>
        <v/>
      </c>
      <c r="AB1419" s="4">
        <f t="shared" si="45"/>
        <v>0</v>
      </c>
      <c r="AC1419" s="4"/>
      <c r="AD1419" s="4"/>
      <c r="AE1419" s="4"/>
      <c r="AF1419" s="4"/>
      <c r="AG1419" s="4"/>
    </row>
    <row r="1420" spans="1:33" x14ac:dyDescent="0.25">
      <c r="A1420" s="57">
        <v>42262.633830405095</v>
      </c>
      <c r="B1420" s="32"/>
      <c r="C1420" s="32"/>
      <c r="D1420" s="32"/>
      <c r="E1420" s="32" t="s">
        <v>7532</v>
      </c>
      <c r="F1420" s="32" t="s">
        <v>7533</v>
      </c>
      <c r="G1420" s="32" t="s">
        <v>333</v>
      </c>
      <c r="H1420" s="32" t="s">
        <v>332</v>
      </c>
      <c r="I1420" s="32" t="s">
        <v>2006</v>
      </c>
      <c r="J1420" s="35">
        <v>0</v>
      </c>
      <c r="K1420" s="35">
        <v>0</v>
      </c>
      <c r="L1420" s="35">
        <v>0</v>
      </c>
      <c r="M1420" s="35">
        <v>0</v>
      </c>
      <c r="N1420" s="32" t="s">
        <v>19</v>
      </c>
      <c r="O1420" s="32"/>
      <c r="P1420" s="32">
        <v>0.5</v>
      </c>
      <c r="Q1420" s="32"/>
      <c r="R1420" s="39">
        <f t="shared" si="44"/>
        <v>1509</v>
      </c>
      <c r="S1420" s="5" t="s">
        <v>51</v>
      </c>
      <c r="T1420" s="5" t="s">
        <v>64</v>
      </c>
      <c r="U1420" s="2"/>
      <c r="V1420" s="2" t="str">
        <f>IF($J1420+$L1420=0,"nil",IF(OR($B1420="TCU-WS",$B1420=""),"non comm",IF(OR($G1420="contract_cover",$H1420="fixed price"),VLOOKUP($I1420,'[1]mapping 2015'!$A:$B,2,FALSE),VLOOKUP($G1420,'[1]mapping 2015'!$A:$B,2,FALSE))))</f>
        <v>nil</v>
      </c>
      <c r="W1420" s="37">
        <f>IF(OR(V1420="non comm",V1420="nil",J1420=0),0,IF(V1420="SBM 2.1 IIPS",J1420*VLOOKUP(N1420,'[2]NGP%'!$C:$D,2,FALSE),J1420*SUMIFS('[2]NGP%'!$D:$D,'[2]NGP%'!$A:$A,V1420,'[2]NGP%'!$B:$B,AA1420)))</f>
        <v>0</v>
      </c>
      <c r="X1420" s="37">
        <f>IF(OR(V1420="non comm",V1420="nil",J1420=0),0,IF(V1420="SBM 2.1 IIPS",J1420*VLOOKUP(N1420,'[2]NGP%'!$C:$E,3,FALSE),J1420*SUMIFS('[2]NGP%'!$E:$E,'[2]NGP%'!$A:$A,V1420,'[2]NGP%'!$B:$B,AA1420)))</f>
        <v>0</v>
      </c>
      <c r="Y1420" s="32"/>
      <c r="Z1420" s="54" t="str">
        <f>IF(MID(H1420,1,4)="Item","Nil",IF(G1420="contract_cover",VLOOKUP(I1420,'svc type'!C:D,2,FALSE),VLOOKUP(G1420,'svc type'!A:D,4,FALSE)))</f>
        <v>SVC</v>
      </c>
      <c r="AA1420" s="4" t="str">
        <f>IF(B1420="","",VLOOKUP(B1420,Sector!C:D,2,FALSE))</f>
        <v/>
      </c>
      <c r="AB1420" s="4">
        <f t="shared" si="45"/>
        <v>0</v>
      </c>
      <c r="AC1420" s="4"/>
      <c r="AD1420" s="4"/>
      <c r="AE1420" s="4"/>
      <c r="AF1420" s="4"/>
      <c r="AG1420" s="4"/>
    </row>
    <row r="1421" spans="1:33" x14ac:dyDescent="0.25">
      <c r="A1421" s="57">
        <v>42262.634073993053</v>
      </c>
      <c r="B1421" s="32"/>
      <c r="C1421" s="32"/>
      <c r="D1421" s="32"/>
      <c r="E1421" s="32" t="s">
        <v>7534</v>
      </c>
      <c r="F1421" s="32" t="s">
        <v>7535</v>
      </c>
      <c r="G1421" s="32" t="s">
        <v>333</v>
      </c>
      <c r="H1421" s="32" t="s">
        <v>332</v>
      </c>
      <c r="I1421" s="32" t="s">
        <v>2006</v>
      </c>
      <c r="J1421" s="35">
        <v>0</v>
      </c>
      <c r="K1421" s="35">
        <v>0</v>
      </c>
      <c r="L1421" s="35">
        <v>0</v>
      </c>
      <c r="M1421" s="35">
        <v>0</v>
      </c>
      <c r="N1421" s="32" t="s">
        <v>19</v>
      </c>
      <c r="O1421" s="32"/>
      <c r="P1421" s="32">
        <v>0.5</v>
      </c>
      <c r="Q1421" s="32"/>
      <c r="R1421" s="39">
        <f t="shared" si="44"/>
        <v>1509</v>
      </c>
      <c r="S1421" s="5" t="s">
        <v>51</v>
      </c>
      <c r="T1421" s="5" t="s">
        <v>64</v>
      </c>
      <c r="U1421" s="2"/>
      <c r="V1421" s="2" t="str">
        <f>IF($J1421+$L1421=0,"nil",IF(OR($B1421="TCU-WS",$B1421=""),"non comm",IF(OR($G1421="contract_cover",$H1421="fixed price"),VLOOKUP($I1421,'[1]mapping 2015'!$A:$B,2,FALSE),VLOOKUP($G1421,'[1]mapping 2015'!$A:$B,2,FALSE))))</f>
        <v>nil</v>
      </c>
      <c r="W1421" s="37">
        <f>IF(OR(V1421="non comm",V1421="nil",J1421=0),0,IF(V1421="SBM 2.1 IIPS",J1421*VLOOKUP(N1421,'[2]NGP%'!$C:$D,2,FALSE),J1421*SUMIFS('[2]NGP%'!$D:$D,'[2]NGP%'!$A:$A,V1421,'[2]NGP%'!$B:$B,AA1421)))</f>
        <v>0</v>
      </c>
      <c r="X1421" s="37">
        <f>IF(OR(V1421="non comm",V1421="nil",J1421=0),0,IF(V1421="SBM 2.1 IIPS",J1421*VLOOKUP(N1421,'[2]NGP%'!$C:$E,3,FALSE),J1421*SUMIFS('[2]NGP%'!$E:$E,'[2]NGP%'!$A:$A,V1421,'[2]NGP%'!$B:$B,AA1421)))</f>
        <v>0</v>
      </c>
      <c r="Y1421" s="32"/>
      <c r="Z1421" s="54" t="str">
        <f>IF(MID(H1421,1,4)="Item","Nil",IF(G1421="contract_cover",VLOOKUP(I1421,'svc type'!C:D,2,FALSE),VLOOKUP(G1421,'svc type'!A:D,4,FALSE)))</f>
        <v>SVC</v>
      </c>
      <c r="AA1421" s="4" t="str">
        <f>IF(B1421="","",VLOOKUP(B1421,Sector!C:D,2,FALSE))</f>
        <v/>
      </c>
      <c r="AB1421" s="4">
        <f t="shared" si="45"/>
        <v>0</v>
      </c>
      <c r="AC1421" s="4"/>
      <c r="AD1421" s="4"/>
      <c r="AE1421" s="4"/>
      <c r="AF1421" s="4"/>
      <c r="AG1421" s="4"/>
    </row>
    <row r="1422" spans="1:33" x14ac:dyDescent="0.25">
      <c r="A1422" s="57">
        <v>42262.634771909725</v>
      </c>
      <c r="B1422" s="32" t="s">
        <v>21</v>
      </c>
      <c r="C1422" s="32" t="s">
        <v>283</v>
      </c>
      <c r="D1422" s="32" t="s">
        <v>282</v>
      </c>
      <c r="E1422" s="32" t="s">
        <v>7536</v>
      </c>
      <c r="F1422" s="32" t="s">
        <v>7537</v>
      </c>
      <c r="G1422" s="32" t="s">
        <v>28</v>
      </c>
      <c r="H1422" s="32" t="s">
        <v>7539</v>
      </c>
      <c r="I1422" s="32" t="s">
        <v>1879</v>
      </c>
      <c r="J1422" s="35">
        <v>0</v>
      </c>
      <c r="K1422" s="35">
        <v>0</v>
      </c>
      <c r="L1422" s="35">
        <v>0</v>
      </c>
      <c r="M1422" s="35">
        <v>0</v>
      </c>
      <c r="N1422" s="32" t="s">
        <v>17</v>
      </c>
      <c r="O1422" s="32" t="s">
        <v>18</v>
      </c>
      <c r="P1422" s="32">
        <v>1</v>
      </c>
      <c r="Q1422" s="32" t="s">
        <v>7538</v>
      </c>
      <c r="R1422" s="39">
        <f t="shared" si="44"/>
        <v>1509</v>
      </c>
      <c r="S1422" s="5" t="s">
        <v>51</v>
      </c>
      <c r="T1422" s="5" t="s">
        <v>64</v>
      </c>
      <c r="U1422" s="2"/>
      <c r="V1422" s="2" t="str">
        <f>IF($J1422+$L1422=0,"nil",IF(OR($B1422="TCU-WS",$B1422=""),"non comm",IF(OR($G1422="contract_cover",$H1422="fixed price"),VLOOKUP($I1422,'[1]mapping 2015'!$A:$B,2,FALSE),VLOOKUP($G1422,'[1]mapping 2015'!$A:$B,2,FALSE))))</f>
        <v>nil</v>
      </c>
      <c r="W1422" s="37">
        <f>IF(OR(V1422="non comm",V1422="nil",J1422=0),0,IF(V1422="SBM 2.1 IIPS",J1422*VLOOKUP(N1422,'[2]NGP%'!$C:$D,2,FALSE),J1422*SUMIFS('[2]NGP%'!$D:$D,'[2]NGP%'!$A:$A,V1422,'[2]NGP%'!$B:$B,AA1422)))</f>
        <v>0</v>
      </c>
      <c r="X1422" s="37">
        <f>IF(OR(V1422="non comm",V1422="nil",J1422=0),0,IF(V1422="SBM 2.1 IIPS",J1422*VLOOKUP(N1422,'[2]NGP%'!$C:$E,3,FALSE),J1422*SUMIFS('[2]NGP%'!$E:$E,'[2]NGP%'!$A:$A,V1422,'[2]NGP%'!$B:$B,AA1422)))</f>
        <v>0</v>
      </c>
      <c r="Y1422" s="32"/>
      <c r="Z1422" s="54" t="str">
        <f>IF(MID(H1422,1,4)="Item","Nil",IF(G1422="contract_cover",VLOOKUP(I1422,'svc type'!C:D,2,FALSE),VLOOKUP(G1422,'svc type'!A:D,4,FALSE)))</f>
        <v>Nil</v>
      </c>
      <c r="AA1422" s="4" t="str">
        <f>IF(B1422="","",VLOOKUP(B1422,Sector!C:D,2,FALSE))</f>
        <v>PUB</v>
      </c>
      <c r="AB1422" s="4" t="str">
        <f t="shared" si="45"/>
        <v>wangchee.ng</v>
      </c>
      <c r="AC1422" s="4"/>
      <c r="AD1422" s="4"/>
      <c r="AE1422" s="4"/>
      <c r="AF1422" s="4"/>
      <c r="AG1422" s="4"/>
    </row>
    <row r="1423" spans="1:33" x14ac:dyDescent="0.25">
      <c r="A1423" s="57">
        <v>42262.634771909725</v>
      </c>
      <c r="B1423" s="32" t="s">
        <v>21</v>
      </c>
      <c r="C1423" s="32" t="s">
        <v>283</v>
      </c>
      <c r="D1423" s="32" t="s">
        <v>282</v>
      </c>
      <c r="E1423" s="32" t="s">
        <v>7536</v>
      </c>
      <c r="F1423" s="32" t="s">
        <v>7537</v>
      </c>
      <c r="G1423" s="32" t="s">
        <v>7540</v>
      </c>
      <c r="H1423" s="32" t="s">
        <v>7541</v>
      </c>
      <c r="I1423" s="32" t="s">
        <v>1879</v>
      </c>
      <c r="J1423" s="35">
        <v>0</v>
      </c>
      <c r="K1423" s="35">
        <v>0</v>
      </c>
      <c r="L1423" s="35">
        <v>0</v>
      </c>
      <c r="M1423" s="35">
        <v>0</v>
      </c>
      <c r="N1423" s="32" t="s">
        <v>17</v>
      </c>
      <c r="O1423" s="32" t="s">
        <v>18</v>
      </c>
      <c r="P1423" s="32">
        <v>1</v>
      </c>
      <c r="Q1423" s="32" t="s">
        <v>7538</v>
      </c>
      <c r="R1423" s="39">
        <f t="shared" si="44"/>
        <v>1509</v>
      </c>
      <c r="S1423" s="5" t="s">
        <v>51</v>
      </c>
      <c r="T1423" s="5" t="s">
        <v>64</v>
      </c>
      <c r="U1423" s="2"/>
      <c r="V1423" s="2" t="str">
        <f>IF($J1423+$L1423=0,"nil",IF(OR($B1423="TCU-WS",$B1423=""),"non comm",IF(OR($G1423="contract_cover",$H1423="fixed price"),VLOOKUP($I1423,'[1]mapping 2015'!$A:$B,2,FALSE),VLOOKUP($G1423,'[1]mapping 2015'!$A:$B,2,FALSE))))</f>
        <v>nil</v>
      </c>
      <c r="W1423" s="37">
        <f>IF(OR(V1423="non comm",V1423="nil",J1423=0),0,IF(V1423="SBM 2.1 IIPS",J1423*VLOOKUP(N1423,'[2]NGP%'!$C:$D,2,FALSE),J1423*SUMIFS('[2]NGP%'!$D:$D,'[2]NGP%'!$A:$A,V1423,'[2]NGP%'!$B:$B,AA1423)))</f>
        <v>0</v>
      </c>
      <c r="X1423" s="37">
        <f>IF(OR(V1423="non comm",V1423="nil",J1423=0),0,IF(V1423="SBM 2.1 IIPS",J1423*VLOOKUP(N1423,'[2]NGP%'!$C:$E,3,FALSE),J1423*SUMIFS('[2]NGP%'!$E:$E,'[2]NGP%'!$A:$A,V1423,'[2]NGP%'!$B:$B,AA1423)))</f>
        <v>0</v>
      </c>
      <c r="Y1423" s="32"/>
      <c r="Z1423" s="54" t="str">
        <f>IF(MID(H1423,1,4)="Item","Nil",IF(G1423="contract_cover",VLOOKUP(I1423,'svc type'!C:D,2,FALSE),VLOOKUP(G1423,'svc type'!A:D,4,FALSE)))</f>
        <v>Nil</v>
      </c>
      <c r="AA1423" s="4" t="str">
        <f>IF(B1423="","",VLOOKUP(B1423,Sector!C:D,2,FALSE))</f>
        <v>PUB</v>
      </c>
      <c r="AB1423" s="4" t="str">
        <f t="shared" si="45"/>
        <v>wangchee.ng</v>
      </c>
      <c r="AC1423" s="4"/>
      <c r="AD1423" s="4"/>
      <c r="AE1423" s="4"/>
      <c r="AF1423" s="4"/>
      <c r="AG1423" s="4"/>
    </row>
    <row r="1424" spans="1:33" x14ac:dyDescent="0.25">
      <c r="A1424" s="57">
        <v>42262.635071562501</v>
      </c>
      <c r="B1424" s="32"/>
      <c r="C1424" s="32"/>
      <c r="D1424" s="32"/>
      <c r="E1424" s="32" t="s">
        <v>7542</v>
      </c>
      <c r="F1424" s="32" t="s">
        <v>7543</v>
      </c>
      <c r="G1424" s="32" t="s">
        <v>333</v>
      </c>
      <c r="H1424" s="32" t="s">
        <v>332</v>
      </c>
      <c r="I1424" s="32" t="s">
        <v>2006</v>
      </c>
      <c r="J1424" s="35">
        <v>0</v>
      </c>
      <c r="K1424" s="35">
        <v>0</v>
      </c>
      <c r="L1424" s="35">
        <v>0</v>
      </c>
      <c r="M1424" s="35">
        <v>0</v>
      </c>
      <c r="N1424" s="32" t="s">
        <v>19</v>
      </c>
      <c r="O1424" s="32"/>
      <c r="P1424" s="32">
        <v>0.5</v>
      </c>
      <c r="Q1424" s="32"/>
      <c r="R1424" s="39">
        <f t="shared" si="44"/>
        <v>1509</v>
      </c>
      <c r="S1424" s="5" t="s">
        <v>51</v>
      </c>
      <c r="T1424" s="5" t="s">
        <v>64</v>
      </c>
      <c r="U1424" s="2"/>
      <c r="V1424" s="2" t="str">
        <f>IF($J1424+$L1424=0,"nil",IF(OR($B1424="TCU-WS",$B1424=""),"non comm",IF(OR($G1424="contract_cover",$H1424="fixed price"),VLOOKUP($I1424,'[1]mapping 2015'!$A:$B,2,FALSE),VLOOKUP($G1424,'[1]mapping 2015'!$A:$B,2,FALSE))))</f>
        <v>nil</v>
      </c>
      <c r="W1424" s="37">
        <f>IF(OR(V1424="non comm",V1424="nil",J1424=0),0,IF(V1424="SBM 2.1 IIPS",J1424*VLOOKUP(N1424,'[2]NGP%'!$C:$D,2,FALSE),J1424*SUMIFS('[2]NGP%'!$D:$D,'[2]NGP%'!$A:$A,V1424,'[2]NGP%'!$B:$B,AA1424)))</f>
        <v>0</v>
      </c>
      <c r="X1424" s="37">
        <f>IF(OR(V1424="non comm",V1424="nil",J1424=0),0,IF(V1424="SBM 2.1 IIPS",J1424*VLOOKUP(N1424,'[2]NGP%'!$C:$E,3,FALSE),J1424*SUMIFS('[2]NGP%'!$E:$E,'[2]NGP%'!$A:$A,V1424,'[2]NGP%'!$B:$B,AA1424)))</f>
        <v>0</v>
      </c>
      <c r="Y1424" s="32"/>
      <c r="Z1424" s="54" t="str">
        <f>IF(MID(H1424,1,4)="Item","Nil",IF(G1424="contract_cover",VLOOKUP(I1424,'svc type'!C:D,2,FALSE),VLOOKUP(G1424,'svc type'!A:D,4,FALSE)))</f>
        <v>SVC</v>
      </c>
      <c r="AA1424" s="4" t="str">
        <f>IF(B1424="","",VLOOKUP(B1424,Sector!C:D,2,FALSE))</f>
        <v/>
      </c>
      <c r="AB1424" s="4">
        <f t="shared" si="45"/>
        <v>0</v>
      </c>
      <c r="AC1424" s="4"/>
      <c r="AD1424" s="4"/>
      <c r="AE1424" s="4"/>
      <c r="AF1424" s="4"/>
      <c r="AG1424" s="4"/>
    </row>
    <row r="1425" spans="1:33" x14ac:dyDescent="0.25">
      <c r="A1425" s="57">
        <v>42262.63601195602</v>
      </c>
      <c r="B1425" s="32"/>
      <c r="C1425" s="32"/>
      <c r="D1425" s="32"/>
      <c r="E1425" s="32" t="s">
        <v>7544</v>
      </c>
      <c r="F1425" s="32" t="s">
        <v>7545</v>
      </c>
      <c r="G1425" s="32" t="s">
        <v>333</v>
      </c>
      <c r="H1425" s="32" t="s">
        <v>332</v>
      </c>
      <c r="I1425" s="32" t="s">
        <v>2006</v>
      </c>
      <c r="J1425" s="35">
        <v>0</v>
      </c>
      <c r="K1425" s="35">
        <v>0</v>
      </c>
      <c r="L1425" s="35">
        <v>0</v>
      </c>
      <c r="M1425" s="35">
        <v>0</v>
      </c>
      <c r="N1425" s="32" t="s">
        <v>19</v>
      </c>
      <c r="O1425" s="32"/>
      <c r="P1425" s="32">
        <v>0.5</v>
      </c>
      <c r="Q1425" s="32"/>
      <c r="R1425" s="39">
        <f t="shared" si="44"/>
        <v>1509</v>
      </c>
      <c r="S1425" s="5" t="s">
        <v>51</v>
      </c>
      <c r="T1425" s="5" t="s">
        <v>64</v>
      </c>
      <c r="U1425" s="2"/>
      <c r="V1425" s="2" t="str">
        <f>IF($J1425+$L1425=0,"nil",IF(OR($B1425="TCU-WS",$B1425=""),"non comm",IF(OR($G1425="contract_cover",$H1425="fixed price"),VLOOKUP($I1425,'[1]mapping 2015'!$A:$B,2,FALSE),VLOOKUP($G1425,'[1]mapping 2015'!$A:$B,2,FALSE))))</f>
        <v>nil</v>
      </c>
      <c r="W1425" s="37">
        <f>IF(OR(V1425="non comm",V1425="nil",J1425=0),0,IF(V1425="SBM 2.1 IIPS",J1425*VLOOKUP(N1425,'[2]NGP%'!$C:$D,2,FALSE),J1425*SUMIFS('[2]NGP%'!$D:$D,'[2]NGP%'!$A:$A,V1425,'[2]NGP%'!$B:$B,AA1425)))</f>
        <v>0</v>
      </c>
      <c r="X1425" s="37">
        <f>IF(OR(V1425="non comm",V1425="nil",J1425=0),0,IF(V1425="SBM 2.1 IIPS",J1425*VLOOKUP(N1425,'[2]NGP%'!$C:$E,3,FALSE),J1425*SUMIFS('[2]NGP%'!$E:$E,'[2]NGP%'!$A:$A,V1425,'[2]NGP%'!$B:$B,AA1425)))</f>
        <v>0</v>
      </c>
      <c r="Y1425" s="32"/>
      <c r="Z1425" s="54" t="str">
        <f>IF(MID(H1425,1,4)="Item","Nil",IF(G1425="contract_cover",VLOOKUP(I1425,'svc type'!C:D,2,FALSE),VLOOKUP(G1425,'svc type'!A:D,4,FALSE)))</f>
        <v>SVC</v>
      </c>
      <c r="AA1425" s="4" t="str">
        <f>IF(B1425="","",VLOOKUP(B1425,Sector!C:D,2,FALSE))</f>
        <v/>
      </c>
      <c r="AB1425" s="4">
        <f t="shared" si="45"/>
        <v>0</v>
      </c>
      <c r="AC1425" s="4"/>
      <c r="AD1425" s="4"/>
      <c r="AE1425" s="4"/>
      <c r="AF1425" s="4"/>
      <c r="AG1425" s="4"/>
    </row>
    <row r="1426" spans="1:33" x14ac:dyDescent="0.25">
      <c r="A1426" s="57">
        <v>42262.636544942128</v>
      </c>
      <c r="B1426" s="32"/>
      <c r="C1426" s="32"/>
      <c r="D1426" s="32"/>
      <c r="E1426" s="32" t="s">
        <v>7546</v>
      </c>
      <c r="F1426" s="32" t="s">
        <v>7547</v>
      </c>
      <c r="G1426" s="32" t="s">
        <v>333</v>
      </c>
      <c r="H1426" s="32" t="s">
        <v>332</v>
      </c>
      <c r="I1426" s="32" t="s">
        <v>2006</v>
      </c>
      <c r="J1426" s="35">
        <v>0</v>
      </c>
      <c r="K1426" s="35">
        <v>0</v>
      </c>
      <c r="L1426" s="35">
        <v>0</v>
      </c>
      <c r="M1426" s="35">
        <v>0</v>
      </c>
      <c r="N1426" s="32" t="s">
        <v>19</v>
      </c>
      <c r="O1426" s="32"/>
      <c r="P1426" s="32">
        <v>0.5</v>
      </c>
      <c r="Q1426" s="32"/>
      <c r="R1426" s="39">
        <f t="shared" si="44"/>
        <v>1509</v>
      </c>
      <c r="S1426" s="5" t="s">
        <v>51</v>
      </c>
      <c r="T1426" s="5" t="s">
        <v>64</v>
      </c>
      <c r="U1426" s="2"/>
      <c r="V1426" s="2" t="str">
        <f>IF($J1426+$L1426=0,"nil",IF(OR($B1426="TCU-WS",$B1426=""),"non comm",IF(OR($G1426="contract_cover",$H1426="fixed price"),VLOOKUP($I1426,'[1]mapping 2015'!$A:$B,2,FALSE),VLOOKUP($G1426,'[1]mapping 2015'!$A:$B,2,FALSE))))</f>
        <v>nil</v>
      </c>
      <c r="W1426" s="37">
        <f>IF(OR(V1426="non comm",V1426="nil",J1426=0),0,IF(V1426="SBM 2.1 IIPS",J1426*VLOOKUP(N1426,'[2]NGP%'!$C:$D,2,FALSE),J1426*SUMIFS('[2]NGP%'!$D:$D,'[2]NGP%'!$A:$A,V1426,'[2]NGP%'!$B:$B,AA1426)))</f>
        <v>0</v>
      </c>
      <c r="X1426" s="37">
        <f>IF(OR(V1426="non comm",V1426="nil",J1426=0),0,IF(V1426="SBM 2.1 IIPS",J1426*VLOOKUP(N1426,'[2]NGP%'!$C:$E,3,FALSE),J1426*SUMIFS('[2]NGP%'!$E:$E,'[2]NGP%'!$A:$A,V1426,'[2]NGP%'!$B:$B,AA1426)))</f>
        <v>0</v>
      </c>
      <c r="Y1426" s="32"/>
      <c r="Z1426" s="54" t="str">
        <f>IF(MID(H1426,1,4)="Item","Nil",IF(G1426="contract_cover",VLOOKUP(I1426,'svc type'!C:D,2,FALSE),VLOOKUP(G1426,'svc type'!A:D,4,FALSE)))</f>
        <v>SVC</v>
      </c>
      <c r="AA1426" s="4" t="str">
        <f>IF(B1426="","",VLOOKUP(B1426,Sector!C:D,2,FALSE))</f>
        <v/>
      </c>
      <c r="AB1426" s="4">
        <f t="shared" si="45"/>
        <v>0</v>
      </c>
      <c r="AC1426" s="4"/>
      <c r="AD1426" s="4"/>
      <c r="AE1426" s="4"/>
      <c r="AF1426" s="4"/>
      <c r="AG1426" s="4"/>
    </row>
    <row r="1427" spans="1:33" x14ac:dyDescent="0.25">
      <c r="A1427" s="57">
        <v>42262.636896608798</v>
      </c>
      <c r="B1427" s="32"/>
      <c r="C1427" s="32" t="s">
        <v>74</v>
      </c>
      <c r="D1427" s="32" t="s">
        <v>73</v>
      </c>
      <c r="E1427" s="32" t="s">
        <v>7548</v>
      </c>
      <c r="F1427" s="32" t="s">
        <v>7549</v>
      </c>
      <c r="G1427" s="32" t="s">
        <v>58</v>
      </c>
      <c r="H1427" s="32" t="s">
        <v>59</v>
      </c>
      <c r="I1427" s="32" t="s">
        <v>2006</v>
      </c>
      <c r="J1427" s="35">
        <v>0</v>
      </c>
      <c r="K1427" s="35">
        <v>0</v>
      </c>
      <c r="L1427" s="35">
        <v>0</v>
      </c>
      <c r="M1427" s="35">
        <v>0</v>
      </c>
      <c r="N1427" s="32" t="s">
        <v>19</v>
      </c>
      <c r="O1427" s="32" t="s">
        <v>32</v>
      </c>
      <c r="P1427" s="32">
        <v>0</v>
      </c>
      <c r="Q1427" s="32"/>
      <c r="R1427" s="39">
        <f t="shared" si="44"/>
        <v>1509</v>
      </c>
      <c r="S1427" s="5" t="s">
        <v>51</v>
      </c>
      <c r="T1427" s="5" t="s">
        <v>64</v>
      </c>
      <c r="U1427" s="2"/>
      <c r="V1427" s="2" t="str">
        <f>IF($J1427+$L1427=0,"nil",IF(OR($B1427="TCU-WS",$B1427=""),"non comm",IF(OR($G1427="contract_cover",$H1427="fixed price"),VLOOKUP($I1427,'[1]mapping 2015'!$A:$B,2,FALSE),VLOOKUP($G1427,'[1]mapping 2015'!$A:$B,2,FALSE))))</f>
        <v>nil</v>
      </c>
      <c r="W1427" s="37">
        <f>IF(OR(V1427="non comm",V1427="nil",J1427=0),0,IF(V1427="SBM 2.1 IIPS",J1427*VLOOKUP(N1427,'[2]NGP%'!$C:$D,2,FALSE),J1427*SUMIFS('[2]NGP%'!$D:$D,'[2]NGP%'!$A:$A,V1427,'[2]NGP%'!$B:$B,AA1427)))</f>
        <v>0</v>
      </c>
      <c r="X1427" s="37">
        <f>IF(OR(V1427="non comm",V1427="nil",J1427=0),0,IF(V1427="SBM 2.1 IIPS",J1427*VLOOKUP(N1427,'[2]NGP%'!$C:$E,3,FALSE),J1427*SUMIFS('[2]NGP%'!$E:$E,'[2]NGP%'!$A:$A,V1427,'[2]NGP%'!$B:$B,AA1427)))</f>
        <v>0</v>
      </c>
      <c r="Y1427" s="32"/>
      <c r="Z1427" s="54" t="str">
        <f>IF(MID(H1427,1,4)="Item","Nil",IF(G1427="contract_cover",VLOOKUP(I1427,'svc type'!C:D,2,FALSE),VLOOKUP(G1427,'svc type'!A:D,4,FALSE)))</f>
        <v>SVC</v>
      </c>
      <c r="AA1427" s="4" t="str">
        <f>IF(B1427="","",VLOOKUP(B1427,Sector!C:D,2,FALSE))</f>
        <v/>
      </c>
      <c r="AB1427" s="4">
        <f t="shared" si="45"/>
        <v>0</v>
      </c>
      <c r="AC1427" s="4"/>
      <c r="AD1427" s="4"/>
      <c r="AE1427" s="4"/>
      <c r="AF1427" s="4"/>
      <c r="AG1427" s="4"/>
    </row>
    <row r="1428" spans="1:33" x14ac:dyDescent="0.25">
      <c r="A1428" s="57">
        <v>42262.636896608798</v>
      </c>
      <c r="B1428" s="32"/>
      <c r="C1428" s="32" t="s">
        <v>74</v>
      </c>
      <c r="D1428" s="32" t="s">
        <v>73</v>
      </c>
      <c r="E1428" s="32" t="s">
        <v>7548</v>
      </c>
      <c r="F1428" s="32" t="s">
        <v>7549</v>
      </c>
      <c r="G1428" s="32" t="s">
        <v>58</v>
      </c>
      <c r="H1428" s="32" t="s">
        <v>59</v>
      </c>
      <c r="I1428" s="32" t="s">
        <v>2006</v>
      </c>
      <c r="J1428" s="35">
        <v>0</v>
      </c>
      <c r="K1428" s="35">
        <v>0</v>
      </c>
      <c r="L1428" s="35">
        <v>0</v>
      </c>
      <c r="M1428" s="35">
        <v>0</v>
      </c>
      <c r="N1428" s="32" t="s">
        <v>19</v>
      </c>
      <c r="O1428" s="32" t="s">
        <v>32</v>
      </c>
      <c r="P1428" s="32">
        <v>0</v>
      </c>
      <c r="Q1428" s="32"/>
      <c r="R1428" s="39">
        <f t="shared" si="44"/>
        <v>1509</v>
      </c>
      <c r="S1428" s="5" t="s">
        <v>51</v>
      </c>
      <c r="T1428" s="5" t="s">
        <v>64</v>
      </c>
      <c r="U1428" s="2"/>
      <c r="V1428" s="2" t="str">
        <f>IF($J1428+$L1428=0,"nil",IF(OR($B1428="TCU-WS",$B1428=""),"non comm",IF(OR($G1428="contract_cover",$H1428="fixed price"),VLOOKUP($I1428,'[1]mapping 2015'!$A:$B,2,FALSE),VLOOKUP($G1428,'[1]mapping 2015'!$A:$B,2,FALSE))))</f>
        <v>nil</v>
      </c>
      <c r="W1428" s="37">
        <f>IF(OR(V1428="non comm",V1428="nil",J1428=0),0,IF(V1428="SBM 2.1 IIPS",J1428*VLOOKUP(N1428,'[2]NGP%'!$C:$D,2,FALSE),J1428*SUMIFS('[2]NGP%'!$D:$D,'[2]NGP%'!$A:$A,V1428,'[2]NGP%'!$B:$B,AA1428)))</f>
        <v>0</v>
      </c>
      <c r="X1428" s="37">
        <f>IF(OR(V1428="non comm",V1428="nil",J1428=0),0,IF(V1428="SBM 2.1 IIPS",J1428*VLOOKUP(N1428,'[2]NGP%'!$C:$E,3,FALSE),J1428*SUMIFS('[2]NGP%'!$E:$E,'[2]NGP%'!$A:$A,V1428,'[2]NGP%'!$B:$B,AA1428)))</f>
        <v>0</v>
      </c>
      <c r="Y1428" s="32"/>
      <c r="Z1428" s="54" t="str">
        <f>IF(MID(H1428,1,4)="Item","Nil",IF(G1428="contract_cover",VLOOKUP(I1428,'svc type'!C:D,2,FALSE),VLOOKUP(G1428,'svc type'!A:D,4,FALSE)))</f>
        <v>SVC</v>
      </c>
      <c r="AA1428" s="4" t="str">
        <f>IF(B1428="","",VLOOKUP(B1428,Sector!C:D,2,FALSE))</f>
        <v/>
      </c>
      <c r="AB1428" s="4">
        <f t="shared" si="45"/>
        <v>0</v>
      </c>
      <c r="AC1428" s="4"/>
      <c r="AD1428" s="4"/>
      <c r="AE1428" s="4"/>
      <c r="AF1428" s="4"/>
      <c r="AG1428" s="4"/>
    </row>
    <row r="1429" spans="1:33" x14ac:dyDescent="0.25">
      <c r="A1429" s="57">
        <v>42262.636896608798</v>
      </c>
      <c r="B1429" s="32"/>
      <c r="C1429" s="32" t="s">
        <v>74</v>
      </c>
      <c r="D1429" s="32" t="s">
        <v>73</v>
      </c>
      <c r="E1429" s="32" t="s">
        <v>7548</v>
      </c>
      <c r="F1429" s="32" t="s">
        <v>7549</v>
      </c>
      <c r="G1429" s="32" t="s">
        <v>58</v>
      </c>
      <c r="H1429" s="32" t="s">
        <v>59</v>
      </c>
      <c r="I1429" s="32" t="s">
        <v>2006</v>
      </c>
      <c r="J1429" s="35">
        <v>0</v>
      </c>
      <c r="K1429" s="35">
        <v>0</v>
      </c>
      <c r="L1429" s="35">
        <v>0</v>
      </c>
      <c r="M1429" s="35">
        <v>0</v>
      </c>
      <c r="N1429" s="32" t="s">
        <v>19</v>
      </c>
      <c r="O1429" s="32" t="s">
        <v>32</v>
      </c>
      <c r="P1429" s="32">
        <v>0</v>
      </c>
      <c r="Q1429" s="32"/>
      <c r="R1429" s="39">
        <f t="shared" si="44"/>
        <v>1509</v>
      </c>
      <c r="S1429" s="5" t="s">
        <v>51</v>
      </c>
      <c r="T1429" s="5" t="s">
        <v>64</v>
      </c>
      <c r="U1429" s="2"/>
      <c r="V1429" s="2" t="str">
        <f>IF($J1429+$L1429=0,"nil",IF(OR($B1429="TCU-WS",$B1429=""),"non comm",IF(OR($G1429="contract_cover",$H1429="fixed price"),VLOOKUP($I1429,'[1]mapping 2015'!$A:$B,2,FALSE),VLOOKUP($G1429,'[1]mapping 2015'!$A:$B,2,FALSE))))</f>
        <v>nil</v>
      </c>
      <c r="W1429" s="37">
        <f>IF(OR(V1429="non comm",V1429="nil",J1429=0),0,IF(V1429="SBM 2.1 IIPS",J1429*VLOOKUP(N1429,'[2]NGP%'!$C:$D,2,FALSE),J1429*SUMIFS('[2]NGP%'!$D:$D,'[2]NGP%'!$A:$A,V1429,'[2]NGP%'!$B:$B,AA1429)))</f>
        <v>0</v>
      </c>
      <c r="X1429" s="37">
        <f>IF(OR(V1429="non comm",V1429="nil",J1429=0),0,IF(V1429="SBM 2.1 IIPS",J1429*VLOOKUP(N1429,'[2]NGP%'!$C:$E,3,FALSE),J1429*SUMIFS('[2]NGP%'!$E:$E,'[2]NGP%'!$A:$A,V1429,'[2]NGP%'!$B:$B,AA1429)))</f>
        <v>0</v>
      </c>
      <c r="Y1429" s="32"/>
      <c r="Z1429" s="54" t="str">
        <f>IF(MID(H1429,1,4)="Item","Nil",IF(G1429="contract_cover",VLOOKUP(I1429,'svc type'!C:D,2,FALSE),VLOOKUP(G1429,'svc type'!A:D,4,FALSE)))</f>
        <v>SVC</v>
      </c>
      <c r="AA1429" s="4" t="str">
        <f>IF(B1429="","",VLOOKUP(B1429,Sector!C:D,2,FALSE))</f>
        <v/>
      </c>
      <c r="AB1429" s="4">
        <f t="shared" si="45"/>
        <v>0</v>
      </c>
      <c r="AC1429" s="4"/>
      <c r="AD1429" s="4"/>
      <c r="AE1429" s="4"/>
      <c r="AF1429" s="4"/>
      <c r="AG1429" s="4"/>
    </row>
    <row r="1430" spans="1:33" x14ac:dyDescent="0.25">
      <c r="A1430" s="57">
        <v>42262.636896608798</v>
      </c>
      <c r="B1430" s="32"/>
      <c r="C1430" s="32" t="s">
        <v>74</v>
      </c>
      <c r="D1430" s="32" t="s">
        <v>73</v>
      </c>
      <c r="E1430" s="32" t="s">
        <v>7548</v>
      </c>
      <c r="F1430" s="32" t="s">
        <v>7549</v>
      </c>
      <c r="G1430" s="32" t="s">
        <v>58</v>
      </c>
      <c r="H1430" s="32" t="s">
        <v>59</v>
      </c>
      <c r="I1430" s="32" t="s">
        <v>2006</v>
      </c>
      <c r="J1430" s="35">
        <v>0</v>
      </c>
      <c r="K1430" s="35">
        <v>0</v>
      </c>
      <c r="L1430" s="35">
        <v>0</v>
      </c>
      <c r="M1430" s="35">
        <v>0</v>
      </c>
      <c r="N1430" s="32" t="s">
        <v>19</v>
      </c>
      <c r="O1430" s="32" t="s">
        <v>32</v>
      </c>
      <c r="P1430" s="32">
        <v>0</v>
      </c>
      <c r="Q1430" s="32"/>
      <c r="R1430" s="39">
        <f t="shared" si="44"/>
        <v>1509</v>
      </c>
      <c r="S1430" s="5" t="s">
        <v>51</v>
      </c>
      <c r="T1430" s="5" t="s">
        <v>64</v>
      </c>
      <c r="U1430" s="2"/>
      <c r="V1430" s="2" t="str">
        <f>IF($J1430+$L1430=0,"nil",IF(OR($B1430="TCU-WS",$B1430=""),"non comm",IF(OR($G1430="contract_cover",$H1430="fixed price"),VLOOKUP($I1430,'[1]mapping 2015'!$A:$B,2,FALSE),VLOOKUP($G1430,'[1]mapping 2015'!$A:$B,2,FALSE))))</f>
        <v>nil</v>
      </c>
      <c r="W1430" s="37">
        <f>IF(OR(V1430="non comm",V1430="nil",J1430=0),0,IF(V1430="SBM 2.1 IIPS",J1430*VLOOKUP(N1430,'[2]NGP%'!$C:$D,2,FALSE),J1430*SUMIFS('[2]NGP%'!$D:$D,'[2]NGP%'!$A:$A,V1430,'[2]NGP%'!$B:$B,AA1430)))</f>
        <v>0</v>
      </c>
      <c r="X1430" s="37">
        <f>IF(OR(V1430="non comm",V1430="nil",J1430=0),0,IF(V1430="SBM 2.1 IIPS",J1430*VLOOKUP(N1430,'[2]NGP%'!$C:$E,3,FALSE),J1430*SUMIFS('[2]NGP%'!$E:$E,'[2]NGP%'!$A:$A,V1430,'[2]NGP%'!$B:$B,AA1430)))</f>
        <v>0</v>
      </c>
      <c r="Y1430" s="32"/>
      <c r="Z1430" s="54" t="str">
        <f>IF(MID(H1430,1,4)="Item","Nil",IF(G1430="contract_cover",VLOOKUP(I1430,'svc type'!C:D,2,FALSE),VLOOKUP(G1430,'svc type'!A:D,4,FALSE)))</f>
        <v>SVC</v>
      </c>
      <c r="AA1430" s="4" t="str">
        <f>IF(B1430="","",VLOOKUP(B1430,Sector!C:D,2,FALSE))</f>
        <v/>
      </c>
      <c r="AB1430" s="4">
        <f t="shared" si="45"/>
        <v>0</v>
      </c>
      <c r="AC1430" s="4"/>
      <c r="AD1430" s="4"/>
      <c r="AE1430" s="4"/>
      <c r="AF1430" s="4"/>
      <c r="AG1430" s="4"/>
    </row>
    <row r="1431" spans="1:33" x14ac:dyDescent="0.25">
      <c r="A1431" s="57">
        <v>42262.636896608798</v>
      </c>
      <c r="B1431" s="32"/>
      <c r="C1431" s="32" t="s">
        <v>74</v>
      </c>
      <c r="D1431" s="32" t="s">
        <v>73</v>
      </c>
      <c r="E1431" s="32" t="s">
        <v>7548</v>
      </c>
      <c r="F1431" s="32" t="s">
        <v>7549</v>
      </c>
      <c r="G1431" s="32" t="s">
        <v>58</v>
      </c>
      <c r="H1431" s="32" t="s">
        <v>59</v>
      </c>
      <c r="I1431" s="32" t="s">
        <v>2006</v>
      </c>
      <c r="J1431" s="35">
        <v>0</v>
      </c>
      <c r="K1431" s="35">
        <v>0</v>
      </c>
      <c r="L1431" s="35">
        <v>0</v>
      </c>
      <c r="M1431" s="35">
        <v>0</v>
      </c>
      <c r="N1431" s="32" t="s">
        <v>19</v>
      </c>
      <c r="O1431" s="32" t="s">
        <v>32</v>
      </c>
      <c r="P1431" s="32">
        <v>0</v>
      </c>
      <c r="Q1431" s="32"/>
      <c r="R1431" s="39">
        <f t="shared" si="44"/>
        <v>1509</v>
      </c>
      <c r="S1431" s="5" t="s">
        <v>51</v>
      </c>
      <c r="T1431" s="5" t="s">
        <v>64</v>
      </c>
      <c r="U1431" s="2"/>
      <c r="V1431" s="2" t="str">
        <f>IF($J1431+$L1431=0,"nil",IF(OR($B1431="TCU-WS",$B1431=""),"non comm",IF(OR($G1431="contract_cover",$H1431="fixed price"),VLOOKUP($I1431,'[1]mapping 2015'!$A:$B,2,FALSE),VLOOKUP($G1431,'[1]mapping 2015'!$A:$B,2,FALSE))))</f>
        <v>nil</v>
      </c>
      <c r="W1431" s="37">
        <f>IF(OR(V1431="non comm",V1431="nil",J1431=0),0,IF(V1431="SBM 2.1 IIPS",J1431*VLOOKUP(N1431,'[2]NGP%'!$C:$D,2,FALSE),J1431*SUMIFS('[2]NGP%'!$D:$D,'[2]NGP%'!$A:$A,V1431,'[2]NGP%'!$B:$B,AA1431)))</f>
        <v>0</v>
      </c>
      <c r="X1431" s="37">
        <f>IF(OR(V1431="non comm",V1431="nil",J1431=0),0,IF(V1431="SBM 2.1 IIPS",J1431*VLOOKUP(N1431,'[2]NGP%'!$C:$E,3,FALSE),J1431*SUMIFS('[2]NGP%'!$E:$E,'[2]NGP%'!$A:$A,V1431,'[2]NGP%'!$B:$B,AA1431)))</f>
        <v>0</v>
      </c>
      <c r="Y1431" s="32"/>
      <c r="Z1431" s="54" t="str">
        <f>IF(MID(H1431,1,4)="Item","Nil",IF(G1431="contract_cover",VLOOKUP(I1431,'svc type'!C:D,2,FALSE),VLOOKUP(G1431,'svc type'!A:D,4,FALSE)))</f>
        <v>SVC</v>
      </c>
      <c r="AA1431" s="4" t="str">
        <f>IF(B1431="","",VLOOKUP(B1431,Sector!C:D,2,FALSE))</f>
        <v/>
      </c>
      <c r="AB1431" s="4">
        <f t="shared" si="45"/>
        <v>0</v>
      </c>
      <c r="AC1431" s="4"/>
      <c r="AD1431" s="4"/>
      <c r="AE1431" s="4"/>
      <c r="AF1431" s="4"/>
      <c r="AG1431" s="4"/>
    </row>
    <row r="1432" spans="1:33" x14ac:dyDescent="0.25">
      <c r="A1432" s="57">
        <v>42262.636896608798</v>
      </c>
      <c r="B1432" s="32"/>
      <c r="C1432" s="32" t="s">
        <v>74</v>
      </c>
      <c r="D1432" s="32" t="s">
        <v>73</v>
      </c>
      <c r="E1432" s="32" t="s">
        <v>7548</v>
      </c>
      <c r="F1432" s="32" t="s">
        <v>7549</v>
      </c>
      <c r="G1432" s="32" t="s">
        <v>58</v>
      </c>
      <c r="H1432" s="32" t="s">
        <v>59</v>
      </c>
      <c r="I1432" s="32" t="s">
        <v>2006</v>
      </c>
      <c r="J1432" s="35">
        <v>0</v>
      </c>
      <c r="K1432" s="35">
        <v>0</v>
      </c>
      <c r="L1432" s="35">
        <v>0</v>
      </c>
      <c r="M1432" s="35">
        <v>0</v>
      </c>
      <c r="N1432" s="32" t="s">
        <v>19</v>
      </c>
      <c r="O1432" s="32" t="s">
        <v>32</v>
      </c>
      <c r="P1432" s="32">
        <v>0</v>
      </c>
      <c r="Q1432" s="32"/>
      <c r="R1432" s="39">
        <f t="shared" si="44"/>
        <v>1509</v>
      </c>
      <c r="S1432" s="5" t="s">
        <v>51</v>
      </c>
      <c r="T1432" s="5" t="s">
        <v>64</v>
      </c>
      <c r="U1432" s="2"/>
      <c r="V1432" s="2" t="str">
        <f>IF($J1432+$L1432=0,"nil",IF(OR($B1432="TCU-WS",$B1432=""),"non comm",IF(OR($G1432="contract_cover",$H1432="fixed price"),VLOOKUP($I1432,'[1]mapping 2015'!$A:$B,2,FALSE),VLOOKUP($G1432,'[1]mapping 2015'!$A:$B,2,FALSE))))</f>
        <v>nil</v>
      </c>
      <c r="W1432" s="37">
        <f>IF(OR(V1432="non comm",V1432="nil",J1432=0),0,IF(V1432="SBM 2.1 IIPS",J1432*VLOOKUP(N1432,'[2]NGP%'!$C:$D,2,FALSE),J1432*SUMIFS('[2]NGP%'!$D:$D,'[2]NGP%'!$A:$A,V1432,'[2]NGP%'!$B:$B,AA1432)))</f>
        <v>0</v>
      </c>
      <c r="X1432" s="37">
        <f>IF(OR(V1432="non comm",V1432="nil",J1432=0),0,IF(V1432="SBM 2.1 IIPS",J1432*VLOOKUP(N1432,'[2]NGP%'!$C:$E,3,FALSE),J1432*SUMIFS('[2]NGP%'!$E:$E,'[2]NGP%'!$A:$A,V1432,'[2]NGP%'!$B:$B,AA1432)))</f>
        <v>0</v>
      </c>
      <c r="Y1432" s="32"/>
      <c r="Z1432" s="54" t="str">
        <f>IF(MID(H1432,1,4)="Item","Nil",IF(G1432="contract_cover",VLOOKUP(I1432,'svc type'!C:D,2,FALSE),VLOOKUP(G1432,'svc type'!A:D,4,FALSE)))</f>
        <v>SVC</v>
      </c>
      <c r="AA1432" s="4" t="str">
        <f>IF(B1432="","",VLOOKUP(B1432,Sector!C:D,2,FALSE))</f>
        <v/>
      </c>
      <c r="AB1432" s="4">
        <f t="shared" si="45"/>
        <v>0</v>
      </c>
      <c r="AC1432" s="4"/>
      <c r="AD1432" s="4"/>
      <c r="AE1432" s="4"/>
      <c r="AF1432" s="4"/>
      <c r="AG1432" s="4"/>
    </row>
    <row r="1433" spans="1:33" x14ac:dyDescent="0.25">
      <c r="A1433" s="57">
        <v>42262.636896608798</v>
      </c>
      <c r="B1433" s="32"/>
      <c r="C1433" s="32" t="s">
        <v>74</v>
      </c>
      <c r="D1433" s="32" t="s">
        <v>73</v>
      </c>
      <c r="E1433" s="32" t="s">
        <v>7548</v>
      </c>
      <c r="F1433" s="32" t="s">
        <v>7549</v>
      </c>
      <c r="G1433" s="32" t="s">
        <v>58</v>
      </c>
      <c r="H1433" s="32" t="s">
        <v>59</v>
      </c>
      <c r="I1433" s="32" t="s">
        <v>2006</v>
      </c>
      <c r="J1433" s="35">
        <v>0</v>
      </c>
      <c r="K1433" s="35">
        <v>0</v>
      </c>
      <c r="L1433" s="35">
        <v>0</v>
      </c>
      <c r="M1433" s="35">
        <v>0</v>
      </c>
      <c r="N1433" s="32" t="s">
        <v>19</v>
      </c>
      <c r="O1433" s="32" t="s">
        <v>32</v>
      </c>
      <c r="P1433" s="32">
        <v>0</v>
      </c>
      <c r="Q1433" s="32"/>
      <c r="R1433" s="39">
        <f t="shared" si="44"/>
        <v>1509</v>
      </c>
      <c r="S1433" s="5" t="s">
        <v>51</v>
      </c>
      <c r="T1433" s="5" t="s">
        <v>64</v>
      </c>
      <c r="U1433" s="2"/>
      <c r="V1433" s="2" t="str">
        <f>IF($J1433+$L1433=0,"nil",IF(OR($B1433="TCU-WS",$B1433=""),"non comm",IF(OR($G1433="contract_cover",$H1433="fixed price"),VLOOKUP($I1433,'[1]mapping 2015'!$A:$B,2,FALSE),VLOOKUP($G1433,'[1]mapping 2015'!$A:$B,2,FALSE))))</f>
        <v>nil</v>
      </c>
      <c r="W1433" s="37">
        <f>IF(OR(V1433="non comm",V1433="nil",J1433=0),0,IF(V1433="SBM 2.1 IIPS",J1433*VLOOKUP(N1433,'[2]NGP%'!$C:$D,2,FALSE),J1433*SUMIFS('[2]NGP%'!$D:$D,'[2]NGP%'!$A:$A,V1433,'[2]NGP%'!$B:$B,AA1433)))</f>
        <v>0</v>
      </c>
      <c r="X1433" s="37">
        <f>IF(OR(V1433="non comm",V1433="nil",J1433=0),0,IF(V1433="SBM 2.1 IIPS",J1433*VLOOKUP(N1433,'[2]NGP%'!$C:$E,3,FALSE),J1433*SUMIFS('[2]NGP%'!$E:$E,'[2]NGP%'!$A:$A,V1433,'[2]NGP%'!$B:$B,AA1433)))</f>
        <v>0</v>
      </c>
      <c r="Y1433" s="32"/>
      <c r="Z1433" s="54" t="str">
        <f>IF(MID(H1433,1,4)="Item","Nil",IF(G1433="contract_cover",VLOOKUP(I1433,'svc type'!C:D,2,FALSE),VLOOKUP(G1433,'svc type'!A:D,4,FALSE)))</f>
        <v>SVC</v>
      </c>
      <c r="AA1433" s="4" t="str">
        <f>IF(B1433="","",VLOOKUP(B1433,Sector!C:D,2,FALSE))</f>
        <v/>
      </c>
      <c r="AB1433" s="4">
        <f t="shared" si="45"/>
        <v>0</v>
      </c>
      <c r="AC1433" s="4"/>
      <c r="AD1433" s="4"/>
      <c r="AE1433" s="4"/>
      <c r="AF1433" s="4"/>
      <c r="AG1433" s="4"/>
    </row>
    <row r="1434" spans="1:33" x14ac:dyDescent="0.25">
      <c r="A1434" s="57">
        <v>42262.636896608798</v>
      </c>
      <c r="B1434" s="32"/>
      <c r="C1434" s="32" t="s">
        <v>74</v>
      </c>
      <c r="D1434" s="32" t="s">
        <v>73</v>
      </c>
      <c r="E1434" s="32" t="s">
        <v>7548</v>
      </c>
      <c r="F1434" s="32" t="s">
        <v>7549</v>
      </c>
      <c r="G1434" s="32" t="s">
        <v>58</v>
      </c>
      <c r="H1434" s="32" t="s">
        <v>59</v>
      </c>
      <c r="I1434" s="32" t="s">
        <v>2006</v>
      </c>
      <c r="J1434" s="35">
        <v>0</v>
      </c>
      <c r="K1434" s="35">
        <v>0</v>
      </c>
      <c r="L1434" s="35">
        <v>0</v>
      </c>
      <c r="M1434" s="35">
        <v>0</v>
      </c>
      <c r="N1434" s="32" t="s">
        <v>19</v>
      </c>
      <c r="O1434" s="32" t="s">
        <v>32</v>
      </c>
      <c r="P1434" s="32">
        <v>0</v>
      </c>
      <c r="Q1434" s="32"/>
      <c r="R1434" s="39">
        <f t="shared" si="44"/>
        <v>1509</v>
      </c>
      <c r="S1434" s="5" t="s">
        <v>51</v>
      </c>
      <c r="T1434" s="5" t="s">
        <v>64</v>
      </c>
      <c r="U1434" s="2"/>
      <c r="V1434" s="2" t="str">
        <f>IF($J1434+$L1434=0,"nil",IF(OR($B1434="TCU-WS",$B1434=""),"non comm",IF(OR($G1434="contract_cover",$H1434="fixed price"),VLOOKUP($I1434,'[1]mapping 2015'!$A:$B,2,FALSE),VLOOKUP($G1434,'[1]mapping 2015'!$A:$B,2,FALSE))))</f>
        <v>nil</v>
      </c>
      <c r="W1434" s="37">
        <f>IF(OR(V1434="non comm",V1434="nil",J1434=0),0,IF(V1434="SBM 2.1 IIPS",J1434*VLOOKUP(N1434,'[2]NGP%'!$C:$D,2,FALSE),J1434*SUMIFS('[2]NGP%'!$D:$D,'[2]NGP%'!$A:$A,V1434,'[2]NGP%'!$B:$B,AA1434)))</f>
        <v>0</v>
      </c>
      <c r="X1434" s="37">
        <f>IF(OR(V1434="non comm",V1434="nil",J1434=0),0,IF(V1434="SBM 2.1 IIPS",J1434*VLOOKUP(N1434,'[2]NGP%'!$C:$E,3,FALSE),J1434*SUMIFS('[2]NGP%'!$E:$E,'[2]NGP%'!$A:$A,V1434,'[2]NGP%'!$B:$B,AA1434)))</f>
        <v>0</v>
      </c>
      <c r="Y1434" s="32"/>
      <c r="Z1434" s="54" t="str">
        <f>IF(MID(H1434,1,4)="Item","Nil",IF(G1434="contract_cover",VLOOKUP(I1434,'svc type'!C:D,2,FALSE),VLOOKUP(G1434,'svc type'!A:D,4,FALSE)))</f>
        <v>SVC</v>
      </c>
      <c r="AA1434" s="4" t="str">
        <f>IF(B1434="","",VLOOKUP(B1434,Sector!C:D,2,FALSE))</f>
        <v/>
      </c>
      <c r="AB1434" s="4">
        <f t="shared" si="45"/>
        <v>0</v>
      </c>
      <c r="AC1434" s="4"/>
      <c r="AD1434" s="4"/>
      <c r="AE1434" s="4"/>
      <c r="AF1434" s="4"/>
      <c r="AG1434" s="4"/>
    </row>
    <row r="1435" spans="1:33" x14ac:dyDescent="0.25">
      <c r="A1435" s="57">
        <v>42262.636896608798</v>
      </c>
      <c r="B1435" s="32"/>
      <c r="C1435" s="32" t="s">
        <v>74</v>
      </c>
      <c r="D1435" s="32" t="s">
        <v>73</v>
      </c>
      <c r="E1435" s="32" t="s">
        <v>7548</v>
      </c>
      <c r="F1435" s="32" t="s">
        <v>7549</v>
      </c>
      <c r="G1435" s="32" t="s">
        <v>58</v>
      </c>
      <c r="H1435" s="32" t="s">
        <v>59</v>
      </c>
      <c r="I1435" s="32" t="s">
        <v>2006</v>
      </c>
      <c r="J1435" s="35">
        <v>0</v>
      </c>
      <c r="K1435" s="35">
        <v>0</v>
      </c>
      <c r="L1435" s="35">
        <v>0</v>
      </c>
      <c r="M1435" s="35">
        <v>0</v>
      </c>
      <c r="N1435" s="32" t="s">
        <v>19</v>
      </c>
      <c r="O1435" s="32" t="s">
        <v>32</v>
      </c>
      <c r="P1435" s="32">
        <v>0</v>
      </c>
      <c r="Q1435" s="32"/>
      <c r="R1435" s="39">
        <f t="shared" si="44"/>
        <v>1509</v>
      </c>
      <c r="S1435" s="5" t="s">
        <v>51</v>
      </c>
      <c r="T1435" s="5" t="s">
        <v>64</v>
      </c>
      <c r="U1435" s="2"/>
      <c r="V1435" s="2" t="str">
        <f>IF($J1435+$L1435=0,"nil",IF(OR($B1435="TCU-WS",$B1435=""),"non comm",IF(OR($G1435="contract_cover",$H1435="fixed price"),VLOOKUP($I1435,'[1]mapping 2015'!$A:$B,2,FALSE),VLOOKUP($G1435,'[1]mapping 2015'!$A:$B,2,FALSE))))</f>
        <v>nil</v>
      </c>
      <c r="W1435" s="37">
        <f>IF(OR(V1435="non comm",V1435="nil",J1435=0),0,IF(V1435="SBM 2.1 IIPS",J1435*VLOOKUP(N1435,'[2]NGP%'!$C:$D,2,FALSE),J1435*SUMIFS('[2]NGP%'!$D:$D,'[2]NGP%'!$A:$A,V1435,'[2]NGP%'!$B:$B,AA1435)))</f>
        <v>0</v>
      </c>
      <c r="X1435" s="37">
        <f>IF(OR(V1435="non comm",V1435="nil",J1435=0),0,IF(V1435="SBM 2.1 IIPS",J1435*VLOOKUP(N1435,'[2]NGP%'!$C:$E,3,FALSE),J1435*SUMIFS('[2]NGP%'!$E:$E,'[2]NGP%'!$A:$A,V1435,'[2]NGP%'!$B:$B,AA1435)))</f>
        <v>0</v>
      </c>
      <c r="Y1435" s="32"/>
      <c r="Z1435" s="54" t="str">
        <f>IF(MID(H1435,1,4)="Item","Nil",IF(G1435="contract_cover",VLOOKUP(I1435,'svc type'!C:D,2,FALSE),VLOOKUP(G1435,'svc type'!A:D,4,FALSE)))</f>
        <v>SVC</v>
      </c>
      <c r="AA1435" s="4" t="str">
        <f>IF(B1435="","",VLOOKUP(B1435,Sector!C:D,2,FALSE))</f>
        <v/>
      </c>
      <c r="AB1435" s="4">
        <f t="shared" si="45"/>
        <v>0</v>
      </c>
      <c r="AC1435" s="4"/>
      <c r="AD1435" s="4"/>
      <c r="AE1435" s="4"/>
      <c r="AF1435" s="4"/>
      <c r="AG1435" s="4"/>
    </row>
    <row r="1436" spans="1:33" x14ac:dyDescent="0.25">
      <c r="A1436" s="57">
        <v>42262.636896608798</v>
      </c>
      <c r="B1436" s="32"/>
      <c r="C1436" s="32" t="s">
        <v>74</v>
      </c>
      <c r="D1436" s="32" t="s">
        <v>73</v>
      </c>
      <c r="E1436" s="32" t="s">
        <v>7548</v>
      </c>
      <c r="F1436" s="32" t="s">
        <v>7549</v>
      </c>
      <c r="G1436" s="32" t="s">
        <v>58</v>
      </c>
      <c r="H1436" s="32" t="s">
        <v>59</v>
      </c>
      <c r="I1436" s="32" t="s">
        <v>2006</v>
      </c>
      <c r="J1436" s="35">
        <v>0</v>
      </c>
      <c r="K1436" s="35">
        <v>0</v>
      </c>
      <c r="L1436" s="35">
        <v>0</v>
      </c>
      <c r="M1436" s="35">
        <v>0</v>
      </c>
      <c r="N1436" s="32" t="s">
        <v>19</v>
      </c>
      <c r="O1436" s="32" t="s">
        <v>32</v>
      </c>
      <c r="P1436" s="32">
        <v>0</v>
      </c>
      <c r="Q1436" s="32"/>
      <c r="R1436" s="39">
        <f t="shared" si="44"/>
        <v>1509</v>
      </c>
      <c r="S1436" s="5" t="s">
        <v>51</v>
      </c>
      <c r="T1436" s="5" t="s">
        <v>64</v>
      </c>
      <c r="U1436" s="2"/>
      <c r="V1436" s="2" t="str">
        <f>IF($J1436+$L1436=0,"nil",IF(OR($B1436="TCU-WS",$B1436=""),"non comm",IF(OR($G1436="contract_cover",$H1436="fixed price"),VLOOKUP($I1436,'[1]mapping 2015'!$A:$B,2,FALSE),VLOOKUP($G1436,'[1]mapping 2015'!$A:$B,2,FALSE))))</f>
        <v>nil</v>
      </c>
      <c r="W1436" s="37">
        <f>IF(OR(V1436="non comm",V1436="nil",J1436=0),0,IF(V1436="SBM 2.1 IIPS",J1436*VLOOKUP(N1436,'[2]NGP%'!$C:$D,2,FALSE),J1436*SUMIFS('[2]NGP%'!$D:$D,'[2]NGP%'!$A:$A,V1436,'[2]NGP%'!$B:$B,AA1436)))</f>
        <v>0</v>
      </c>
      <c r="X1436" s="37">
        <f>IF(OR(V1436="non comm",V1436="nil",J1436=0),0,IF(V1436="SBM 2.1 IIPS",J1436*VLOOKUP(N1436,'[2]NGP%'!$C:$E,3,FALSE),J1436*SUMIFS('[2]NGP%'!$E:$E,'[2]NGP%'!$A:$A,V1436,'[2]NGP%'!$B:$B,AA1436)))</f>
        <v>0</v>
      </c>
      <c r="Y1436" s="32"/>
      <c r="Z1436" s="54" t="str">
        <f>IF(MID(H1436,1,4)="Item","Nil",IF(G1436="contract_cover",VLOOKUP(I1436,'svc type'!C:D,2,FALSE),VLOOKUP(G1436,'svc type'!A:D,4,FALSE)))</f>
        <v>SVC</v>
      </c>
      <c r="AA1436" s="4" t="str">
        <f>IF(B1436="","",VLOOKUP(B1436,Sector!C:D,2,FALSE))</f>
        <v/>
      </c>
      <c r="AB1436" s="4">
        <f t="shared" si="45"/>
        <v>0</v>
      </c>
      <c r="AC1436" s="4"/>
      <c r="AD1436" s="4"/>
      <c r="AE1436" s="4"/>
      <c r="AF1436" s="4"/>
      <c r="AG1436" s="4"/>
    </row>
    <row r="1437" spans="1:33" x14ac:dyDescent="0.25">
      <c r="A1437" s="57">
        <v>42262.636896608798</v>
      </c>
      <c r="B1437" s="32"/>
      <c r="C1437" s="32" t="s">
        <v>74</v>
      </c>
      <c r="D1437" s="32" t="s">
        <v>73</v>
      </c>
      <c r="E1437" s="32" t="s">
        <v>7548</v>
      </c>
      <c r="F1437" s="32" t="s">
        <v>7549</v>
      </c>
      <c r="G1437" s="32" t="s">
        <v>58</v>
      </c>
      <c r="H1437" s="32" t="s">
        <v>59</v>
      </c>
      <c r="I1437" s="32" t="s">
        <v>2006</v>
      </c>
      <c r="J1437" s="35">
        <v>0</v>
      </c>
      <c r="K1437" s="35">
        <v>0</v>
      </c>
      <c r="L1437" s="35">
        <v>0</v>
      </c>
      <c r="M1437" s="35">
        <v>0</v>
      </c>
      <c r="N1437" s="32" t="s">
        <v>19</v>
      </c>
      <c r="O1437" s="32" t="s">
        <v>32</v>
      </c>
      <c r="P1437" s="32">
        <v>0</v>
      </c>
      <c r="Q1437" s="32"/>
      <c r="R1437" s="39">
        <f t="shared" si="44"/>
        <v>1509</v>
      </c>
      <c r="S1437" s="5" t="s">
        <v>51</v>
      </c>
      <c r="T1437" s="5" t="s">
        <v>64</v>
      </c>
      <c r="U1437" s="2"/>
      <c r="V1437" s="2" t="str">
        <f>IF($J1437+$L1437=0,"nil",IF(OR($B1437="TCU-WS",$B1437=""),"non comm",IF(OR($G1437="contract_cover",$H1437="fixed price"),VLOOKUP($I1437,'[1]mapping 2015'!$A:$B,2,FALSE),VLOOKUP($G1437,'[1]mapping 2015'!$A:$B,2,FALSE))))</f>
        <v>nil</v>
      </c>
      <c r="W1437" s="37">
        <f>IF(OR(V1437="non comm",V1437="nil",J1437=0),0,IF(V1437="SBM 2.1 IIPS",J1437*VLOOKUP(N1437,'[2]NGP%'!$C:$D,2,FALSE),J1437*SUMIFS('[2]NGP%'!$D:$D,'[2]NGP%'!$A:$A,V1437,'[2]NGP%'!$B:$B,AA1437)))</f>
        <v>0</v>
      </c>
      <c r="X1437" s="37">
        <f>IF(OR(V1437="non comm",V1437="nil",J1437=0),0,IF(V1437="SBM 2.1 IIPS",J1437*VLOOKUP(N1437,'[2]NGP%'!$C:$E,3,FALSE),J1437*SUMIFS('[2]NGP%'!$E:$E,'[2]NGP%'!$A:$A,V1437,'[2]NGP%'!$B:$B,AA1437)))</f>
        <v>0</v>
      </c>
      <c r="Y1437" s="32"/>
      <c r="Z1437" s="54" t="str">
        <f>IF(MID(H1437,1,4)="Item","Nil",IF(G1437="contract_cover",VLOOKUP(I1437,'svc type'!C:D,2,FALSE),VLOOKUP(G1437,'svc type'!A:D,4,FALSE)))</f>
        <v>SVC</v>
      </c>
      <c r="AA1437" s="4" t="str">
        <f>IF(B1437="","",VLOOKUP(B1437,Sector!C:D,2,FALSE))</f>
        <v/>
      </c>
      <c r="AB1437" s="4">
        <f t="shared" si="45"/>
        <v>0</v>
      </c>
      <c r="AC1437" s="4"/>
      <c r="AD1437" s="4"/>
      <c r="AE1437" s="4"/>
      <c r="AF1437" s="4"/>
      <c r="AG1437" s="4"/>
    </row>
    <row r="1438" spans="1:33" x14ac:dyDescent="0.25">
      <c r="A1438" s="57">
        <v>42262.638813310186</v>
      </c>
      <c r="B1438" s="32"/>
      <c r="C1438" s="32"/>
      <c r="D1438" s="32"/>
      <c r="E1438" s="32" t="s">
        <v>7550</v>
      </c>
      <c r="F1438" s="32" t="s">
        <v>7551</v>
      </c>
      <c r="G1438" s="32" t="s">
        <v>333</v>
      </c>
      <c r="H1438" s="32" t="s">
        <v>332</v>
      </c>
      <c r="I1438" s="32" t="s">
        <v>2006</v>
      </c>
      <c r="J1438" s="35">
        <v>0</v>
      </c>
      <c r="K1438" s="35">
        <v>0</v>
      </c>
      <c r="L1438" s="35">
        <v>0</v>
      </c>
      <c r="M1438" s="35">
        <v>0</v>
      </c>
      <c r="N1438" s="32" t="s">
        <v>19</v>
      </c>
      <c r="O1438" s="32"/>
      <c r="P1438" s="32">
        <v>0.5</v>
      </c>
      <c r="Q1438" s="32"/>
      <c r="R1438" s="39">
        <f t="shared" si="44"/>
        <v>1509</v>
      </c>
      <c r="S1438" s="5" t="s">
        <v>51</v>
      </c>
      <c r="T1438" s="5" t="s">
        <v>64</v>
      </c>
      <c r="U1438" s="2"/>
      <c r="V1438" s="2" t="str">
        <f>IF($J1438+$L1438=0,"nil",IF(OR($B1438="TCU-WS",$B1438=""),"non comm",IF(OR($G1438="contract_cover",$H1438="fixed price"),VLOOKUP($I1438,'[1]mapping 2015'!$A:$B,2,FALSE),VLOOKUP($G1438,'[1]mapping 2015'!$A:$B,2,FALSE))))</f>
        <v>nil</v>
      </c>
      <c r="W1438" s="37">
        <f>IF(OR(V1438="non comm",V1438="nil",J1438=0),0,IF(V1438="SBM 2.1 IIPS",J1438*VLOOKUP(N1438,'[2]NGP%'!$C:$D,2,FALSE),J1438*SUMIFS('[2]NGP%'!$D:$D,'[2]NGP%'!$A:$A,V1438,'[2]NGP%'!$B:$B,AA1438)))</f>
        <v>0</v>
      </c>
      <c r="X1438" s="37">
        <f>IF(OR(V1438="non comm",V1438="nil",J1438=0),0,IF(V1438="SBM 2.1 IIPS",J1438*VLOOKUP(N1438,'[2]NGP%'!$C:$E,3,FALSE),J1438*SUMIFS('[2]NGP%'!$E:$E,'[2]NGP%'!$A:$A,V1438,'[2]NGP%'!$B:$B,AA1438)))</f>
        <v>0</v>
      </c>
      <c r="Y1438" s="32"/>
      <c r="Z1438" s="54" t="str">
        <f>IF(MID(H1438,1,4)="Item","Nil",IF(G1438="contract_cover",VLOOKUP(I1438,'svc type'!C:D,2,FALSE),VLOOKUP(G1438,'svc type'!A:D,4,FALSE)))</f>
        <v>SVC</v>
      </c>
      <c r="AA1438" s="4" t="str">
        <f>IF(B1438="","",VLOOKUP(B1438,Sector!C:D,2,FALSE))</f>
        <v/>
      </c>
      <c r="AB1438" s="4">
        <f t="shared" si="45"/>
        <v>0</v>
      </c>
      <c r="AC1438" s="4"/>
      <c r="AD1438" s="4"/>
      <c r="AE1438" s="4"/>
      <c r="AF1438" s="4"/>
      <c r="AG1438" s="4"/>
    </row>
    <row r="1439" spans="1:33" x14ac:dyDescent="0.25">
      <c r="A1439" s="57">
        <v>42262.647249884256</v>
      </c>
      <c r="B1439" s="32"/>
      <c r="C1439" s="32"/>
      <c r="D1439" s="32"/>
      <c r="E1439" s="32" t="s">
        <v>7552</v>
      </c>
      <c r="F1439" s="32" t="s">
        <v>7553</v>
      </c>
      <c r="G1439" s="32" t="s">
        <v>333</v>
      </c>
      <c r="H1439" s="32" t="s">
        <v>332</v>
      </c>
      <c r="I1439" s="32" t="s">
        <v>2006</v>
      </c>
      <c r="J1439" s="35">
        <v>0</v>
      </c>
      <c r="K1439" s="35">
        <v>0</v>
      </c>
      <c r="L1439" s="35">
        <v>0</v>
      </c>
      <c r="M1439" s="35">
        <v>0</v>
      </c>
      <c r="N1439" s="32" t="s">
        <v>19</v>
      </c>
      <c r="O1439" s="32"/>
      <c r="P1439" s="32">
        <v>0.5</v>
      </c>
      <c r="Q1439" s="32"/>
      <c r="R1439" s="39">
        <f t="shared" si="44"/>
        <v>1509</v>
      </c>
      <c r="S1439" s="5" t="s">
        <v>51</v>
      </c>
      <c r="T1439" s="5" t="s">
        <v>64</v>
      </c>
      <c r="U1439" s="2"/>
      <c r="V1439" s="2" t="str">
        <f>IF($J1439+$L1439=0,"nil",IF(OR($B1439="TCU-WS",$B1439=""),"non comm",IF(OR($G1439="contract_cover",$H1439="fixed price"),VLOOKUP($I1439,'[1]mapping 2015'!$A:$B,2,FALSE),VLOOKUP($G1439,'[1]mapping 2015'!$A:$B,2,FALSE))))</f>
        <v>nil</v>
      </c>
      <c r="W1439" s="37">
        <f>IF(OR(V1439="non comm",V1439="nil",J1439=0),0,IF(V1439="SBM 2.1 IIPS",J1439*VLOOKUP(N1439,'[2]NGP%'!$C:$D,2,FALSE),J1439*SUMIFS('[2]NGP%'!$D:$D,'[2]NGP%'!$A:$A,V1439,'[2]NGP%'!$B:$B,AA1439)))</f>
        <v>0</v>
      </c>
      <c r="X1439" s="37">
        <f>IF(OR(V1439="non comm",V1439="nil",J1439=0),0,IF(V1439="SBM 2.1 IIPS",J1439*VLOOKUP(N1439,'[2]NGP%'!$C:$E,3,FALSE),J1439*SUMIFS('[2]NGP%'!$E:$E,'[2]NGP%'!$A:$A,V1439,'[2]NGP%'!$B:$B,AA1439)))</f>
        <v>0</v>
      </c>
      <c r="Y1439" s="32"/>
      <c r="Z1439" s="54" t="str">
        <f>IF(MID(H1439,1,4)="Item","Nil",IF(G1439="contract_cover",VLOOKUP(I1439,'svc type'!C:D,2,FALSE),VLOOKUP(G1439,'svc type'!A:D,4,FALSE)))</f>
        <v>SVC</v>
      </c>
      <c r="AA1439" s="4" t="str">
        <f>IF(B1439="","",VLOOKUP(B1439,Sector!C:D,2,FALSE))</f>
        <v/>
      </c>
      <c r="AB1439" s="4">
        <f t="shared" si="45"/>
        <v>0</v>
      </c>
      <c r="AC1439" s="4"/>
      <c r="AD1439" s="4"/>
      <c r="AE1439" s="4"/>
      <c r="AF1439" s="4"/>
      <c r="AG1439" s="4"/>
    </row>
    <row r="1440" spans="1:33" x14ac:dyDescent="0.25">
      <c r="A1440" s="57">
        <v>42262.652999618054</v>
      </c>
      <c r="B1440" s="32"/>
      <c r="C1440" s="32"/>
      <c r="D1440" s="32"/>
      <c r="E1440" s="32" t="s">
        <v>7554</v>
      </c>
      <c r="F1440" s="32" t="s">
        <v>7555</v>
      </c>
      <c r="G1440" s="32" t="s">
        <v>333</v>
      </c>
      <c r="H1440" s="32" t="s">
        <v>332</v>
      </c>
      <c r="I1440" s="32" t="s">
        <v>2006</v>
      </c>
      <c r="J1440" s="35">
        <v>0</v>
      </c>
      <c r="K1440" s="35">
        <v>0</v>
      </c>
      <c r="L1440" s="35">
        <v>0</v>
      </c>
      <c r="M1440" s="35">
        <v>0</v>
      </c>
      <c r="N1440" s="32" t="s">
        <v>19</v>
      </c>
      <c r="O1440" s="32"/>
      <c r="P1440" s="32">
        <v>0.5</v>
      </c>
      <c r="Q1440" s="32"/>
      <c r="R1440" s="39">
        <f t="shared" si="44"/>
        <v>1509</v>
      </c>
      <c r="S1440" s="5" t="s">
        <v>51</v>
      </c>
      <c r="T1440" s="5" t="s">
        <v>64</v>
      </c>
      <c r="U1440" s="2"/>
      <c r="V1440" s="2" t="str">
        <f>IF($J1440+$L1440=0,"nil",IF(OR($B1440="TCU-WS",$B1440=""),"non comm",IF(OR($G1440="contract_cover",$H1440="fixed price"),VLOOKUP($I1440,'[1]mapping 2015'!$A:$B,2,FALSE),VLOOKUP($G1440,'[1]mapping 2015'!$A:$B,2,FALSE))))</f>
        <v>nil</v>
      </c>
      <c r="W1440" s="37">
        <f>IF(OR(V1440="non comm",V1440="nil",J1440=0),0,IF(V1440="SBM 2.1 IIPS",J1440*VLOOKUP(N1440,'[2]NGP%'!$C:$D,2,FALSE),J1440*SUMIFS('[2]NGP%'!$D:$D,'[2]NGP%'!$A:$A,V1440,'[2]NGP%'!$B:$B,AA1440)))</f>
        <v>0</v>
      </c>
      <c r="X1440" s="37">
        <f>IF(OR(V1440="non comm",V1440="nil",J1440=0),0,IF(V1440="SBM 2.1 IIPS",J1440*VLOOKUP(N1440,'[2]NGP%'!$C:$E,3,FALSE),J1440*SUMIFS('[2]NGP%'!$E:$E,'[2]NGP%'!$A:$A,V1440,'[2]NGP%'!$B:$B,AA1440)))</f>
        <v>0</v>
      </c>
      <c r="Y1440" s="32"/>
      <c r="Z1440" s="54" t="str">
        <f>IF(MID(H1440,1,4)="Item","Nil",IF(G1440="contract_cover",VLOOKUP(I1440,'svc type'!C:D,2,FALSE),VLOOKUP(G1440,'svc type'!A:D,4,FALSE)))</f>
        <v>SVC</v>
      </c>
      <c r="AA1440" s="4" t="str">
        <f>IF(B1440="","",VLOOKUP(B1440,Sector!C:D,2,FALSE))</f>
        <v/>
      </c>
      <c r="AB1440" s="4">
        <f t="shared" si="45"/>
        <v>0</v>
      </c>
      <c r="AC1440" s="4"/>
      <c r="AD1440" s="4"/>
      <c r="AE1440" s="4"/>
      <c r="AF1440" s="4"/>
      <c r="AG1440" s="4"/>
    </row>
    <row r="1441" spans="1:33" x14ac:dyDescent="0.25">
      <c r="A1441" s="57">
        <v>42262.666820138889</v>
      </c>
      <c r="B1441" s="32"/>
      <c r="C1441" s="32" t="s">
        <v>7556</v>
      </c>
      <c r="D1441" s="32" t="s">
        <v>7557</v>
      </c>
      <c r="E1441" s="32" t="s">
        <v>7558</v>
      </c>
      <c r="F1441" s="32" t="s">
        <v>7559</v>
      </c>
      <c r="G1441" s="32" t="s">
        <v>5236</v>
      </c>
      <c r="H1441" s="32" t="s">
        <v>5237</v>
      </c>
      <c r="I1441" s="32" t="s">
        <v>2006</v>
      </c>
      <c r="J1441" s="35">
        <v>0</v>
      </c>
      <c r="K1441" s="35">
        <v>0</v>
      </c>
      <c r="L1441" s="35">
        <v>0</v>
      </c>
      <c r="M1441" s="35">
        <v>0</v>
      </c>
      <c r="N1441" s="32" t="s">
        <v>5627</v>
      </c>
      <c r="O1441" s="32"/>
      <c r="P1441" s="32">
        <v>8</v>
      </c>
      <c r="Q1441" s="32" t="s">
        <v>7560</v>
      </c>
      <c r="R1441" s="39">
        <f t="shared" si="44"/>
        <v>1509</v>
      </c>
      <c r="S1441" s="5" t="s">
        <v>51</v>
      </c>
      <c r="T1441" s="5" t="s">
        <v>64</v>
      </c>
      <c r="U1441" s="2"/>
      <c r="V1441" s="2" t="str">
        <f>IF($J1441+$L1441=0,"nil",IF(OR($B1441="TCU-WS",$B1441=""),"non comm",IF(OR($G1441="contract_cover",$H1441="fixed price"),VLOOKUP($I1441,'[1]mapping 2015'!$A:$B,2,FALSE),VLOOKUP($G1441,'[1]mapping 2015'!$A:$B,2,FALSE))))</f>
        <v>nil</v>
      </c>
      <c r="W1441" s="37">
        <f>IF(OR(V1441="non comm",V1441="nil",J1441=0),0,IF(V1441="SBM 2.1 IIPS",J1441*VLOOKUP(N1441,'[2]NGP%'!$C:$D,2,FALSE),J1441*SUMIFS('[2]NGP%'!$D:$D,'[2]NGP%'!$A:$A,V1441,'[2]NGP%'!$B:$B,AA1441)))</f>
        <v>0</v>
      </c>
      <c r="X1441" s="37">
        <f>IF(OR(V1441="non comm",V1441="nil",J1441=0),0,IF(V1441="SBM 2.1 IIPS",J1441*VLOOKUP(N1441,'[2]NGP%'!$C:$E,3,FALSE),J1441*SUMIFS('[2]NGP%'!$E:$E,'[2]NGP%'!$A:$A,V1441,'[2]NGP%'!$B:$B,AA1441)))</f>
        <v>0</v>
      </c>
      <c r="Y1441" s="32"/>
      <c r="Z1441" s="54" t="str">
        <f>IF(MID(H1441,1,4)="Item","Nil",IF(G1441="contract_cover",VLOOKUP(I1441,'svc type'!C:D,2,FALSE),VLOOKUP(G1441,'svc type'!A:D,4,FALSE)))</f>
        <v>PSA_HW</v>
      </c>
      <c r="AA1441" s="4" t="str">
        <f>IF(B1441="","",VLOOKUP(B1441,Sector!C:D,2,FALSE))</f>
        <v/>
      </c>
      <c r="AB1441" s="4">
        <f t="shared" si="45"/>
        <v>0</v>
      </c>
      <c r="AC1441" s="4"/>
      <c r="AD1441" s="4"/>
      <c r="AE1441" s="4"/>
      <c r="AF1441" s="4"/>
      <c r="AG1441" s="4"/>
    </row>
    <row r="1442" spans="1:33" x14ac:dyDescent="0.25">
      <c r="A1442" s="57">
        <v>42262.666820138889</v>
      </c>
      <c r="B1442" s="32"/>
      <c r="C1442" s="32" t="s">
        <v>7556</v>
      </c>
      <c r="D1442" s="32" t="s">
        <v>7557</v>
      </c>
      <c r="E1442" s="32" t="s">
        <v>7558</v>
      </c>
      <c r="F1442" s="32" t="s">
        <v>7559</v>
      </c>
      <c r="G1442" s="32" t="s">
        <v>7561</v>
      </c>
      <c r="H1442" s="32" t="s">
        <v>7562</v>
      </c>
      <c r="I1442" s="32" t="s">
        <v>2006</v>
      </c>
      <c r="J1442" s="35">
        <v>0</v>
      </c>
      <c r="K1442" s="35">
        <v>37830</v>
      </c>
      <c r="L1442" s="35">
        <v>0</v>
      </c>
      <c r="M1442" s="35">
        <v>0</v>
      </c>
      <c r="N1442" s="32" t="s">
        <v>5627</v>
      </c>
      <c r="O1442" s="32"/>
      <c r="P1442" s="32">
        <v>3000</v>
      </c>
      <c r="Q1442" s="32" t="s">
        <v>7560</v>
      </c>
      <c r="R1442" s="39">
        <f t="shared" si="44"/>
        <v>1509</v>
      </c>
      <c r="S1442" s="5" t="s">
        <v>51</v>
      </c>
      <c r="T1442" s="5" t="s">
        <v>64</v>
      </c>
      <c r="U1442" s="2"/>
      <c r="V1442" s="2" t="str">
        <f>IF($J1442+$L1442=0,"nil",IF(OR($B1442="TCU-WS",$B1442=""),"non comm",IF(OR($G1442="contract_cover",$H1442="fixed price"),VLOOKUP($I1442,'[1]mapping 2015'!$A:$B,2,FALSE),VLOOKUP($G1442,'[1]mapping 2015'!$A:$B,2,FALSE))))</f>
        <v>nil</v>
      </c>
      <c r="W1442" s="37">
        <f>IF(OR(V1442="non comm",V1442="nil",J1442=0),0,IF(V1442="SBM 2.1 IIPS",J1442*VLOOKUP(N1442,'[2]NGP%'!$C:$D,2,FALSE),J1442*SUMIFS('[2]NGP%'!$D:$D,'[2]NGP%'!$A:$A,V1442,'[2]NGP%'!$B:$B,AA1442)))</f>
        <v>0</v>
      </c>
      <c r="X1442" s="37">
        <f>IF(OR(V1442="non comm",V1442="nil",J1442=0),0,IF(V1442="SBM 2.1 IIPS",J1442*VLOOKUP(N1442,'[2]NGP%'!$C:$E,3,FALSE),J1442*SUMIFS('[2]NGP%'!$E:$E,'[2]NGP%'!$A:$A,V1442,'[2]NGP%'!$B:$B,AA1442)))</f>
        <v>0</v>
      </c>
      <c r="Y1442" s="32"/>
      <c r="Z1442" s="54" t="e">
        <f>IF(MID(H1442,1,4)="Item","Nil",IF(G1442="contract_cover",VLOOKUP(I1442,'svc type'!C:D,2,FALSE),VLOOKUP(G1442,'svc type'!A:D,4,FALSE)))</f>
        <v>#N/A</v>
      </c>
      <c r="AA1442" s="4" t="str">
        <f>IF(B1442="","",VLOOKUP(B1442,Sector!C:D,2,FALSE))</f>
        <v/>
      </c>
      <c r="AB1442" s="4">
        <f t="shared" si="45"/>
        <v>0</v>
      </c>
      <c r="AC1442" s="4"/>
      <c r="AD1442" s="4"/>
      <c r="AE1442" s="4"/>
      <c r="AF1442" s="4"/>
      <c r="AG1442" s="4"/>
    </row>
    <row r="1443" spans="1:33" x14ac:dyDescent="0.25">
      <c r="A1443" s="57">
        <v>42262.67104479167</v>
      </c>
      <c r="B1443" s="32"/>
      <c r="C1443" s="32" t="s">
        <v>7556</v>
      </c>
      <c r="D1443" s="32" t="s">
        <v>7557</v>
      </c>
      <c r="E1443" s="32" t="s">
        <v>7558</v>
      </c>
      <c r="F1443" s="32" t="s">
        <v>7563</v>
      </c>
      <c r="G1443" s="32" t="s">
        <v>5236</v>
      </c>
      <c r="H1443" s="32" t="s">
        <v>5237</v>
      </c>
      <c r="I1443" s="32" t="s">
        <v>2006</v>
      </c>
      <c r="J1443" s="35">
        <v>0</v>
      </c>
      <c r="K1443" s="35">
        <v>0</v>
      </c>
      <c r="L1443" s="35">
        <v>0</v>
      </c>
      <c r="M1443" s="35">
        <v>0</v>
      </c>
      <c r="N1443" s="32" t="s">
        <v>5627</v>
      </c>
      <c r="O1443" s="32"/>
      <c r="P1443" s="32">
        <v>8</v>
      </c>
      <c r="Q1443" s="32" t="s">
        <v>7560</v>
      </c>
      <c r="R1443" s="39">
        <f t="shared" si="44"/>
        <v>1509</v>
      </c>
      <c r="S1443" s="5" t="s">
        <v>51</v>
      </c>
      <c r="T1443" s="5" t="s">
        <v>64</v>
      </c>
      <c r="U1443" s="2"/>
      <c r="V1443" s="2" t="str">
        <f>IF($J1443+$L1443=0,"nil",IF(OR($B1443="TCU-WS",$B1443=""),"non comm",IF(OR($G1443="contract_cover",$H1443="fixed price"),VLOOKUP($I1443,'[1]mapping 2015'!$A:$B,2,FALSE),VLOOKUP($G1443,'[1]mapping 2015'!$A:$B,2,FALSE))))</f>
        <v>nil</v>
      </c>
      <c r="W1443" s="37">
        <f>IF(OR(V1443="non comm",V1443="nil",J1443=0),0,IF(V1443="SBM 2.1 IIPS",J1443*VLOOKUP(N1443,'[2]NGP%'!$C:$D,2,FALSE),J1443*SUMIFS('[2]NGP%'!$D:$D,'[2]NGP%'!$A:$A,V1443,'[2]NGP%'!$B:$B,AA1443)))</f>
        <v>0</v>
      </c>
      <c r="X1443" s="37">
        <f>IF(OR(V1443="non comm",V1443="nil",J1443=0),0,IF(V1443="SBM 2.1 IIPS",J1443*VLOOKUP(N1443,'[2]NGP%'!$C:$E,3,FALSE),J1443*SUMIFS('[2]NGP%'!$E:$E,'[2]NGP%'!$A:$A,V1443,'[2]NGP%'!$B:$B,AA1443)))</f>
        <v>0</v>
      </c>
      <c r="Y1443" s="32"/>
      <c r="Z1443" s="54" t="str">
        <f>IF(MID(H1443,1,4)="Item","Nil",IF(G1443="contract_cover",VLOOKUP(I1443,'svc type'!C:D,2,FALSE),VLOOKUP(G1443,'svc type'!A:D,4,FALSE)))</f>
        <v>PSA_HW</v>
      </c>
      <c r="AA1443" s="4" t="str">
        <f>IF(B1443="","",VLOOKUP(B1443,Sector!C:D,2,FALSE))</f>
        <v/>
      </c>
      <c r="AB1443" s="4">
        <f t="shared" si="45"/>
        <v>0</v>
      </c>
      <c r="AC1443" s="4"/>
      <c r="AD1443" s="4"/>
      <c r="AE1443" s="4"/>
      <c r="AF1443" s="4"/>
      <c r="AG1443" s="4"/>
    </row>
    <row r="1444" spans="1:33" x14ac:dyDescent="0.25">
      <c r="A1444" s="57">
        <v>42262.67104479167</v>
      </c>
      <c r="B1444" s="32"/>
      <c r="C1444" s="32" t="s">
        <v>7556</v>
      </c>
      <c r="D1444" s="32" t="s">
        <v>7557</v>
      </c>
      <c r="E1444" s="32" t="s">
        <v>7558</v>
      </c>
      <c r="F1444" s="32" t="s">
        <v>7563</v>
      </c>
      <c r="G1444" s="32" t="s">
        <v>7561</v>
      </c>
      <c r="H1444" s="32" t="s">
        <v>7562</v>
      </c>
      <c r="I1444" s="32" t="s">
        <v>2006</v>
      </c>
      <c r="J1444" s="35">
        <v>0</v>
      </c>
      <c r="K1444" s="35">
        <v>37830</v>
      </c>
      <c r="L1444" s="35">
        <v>0</v>
      </c>
      <c r="M1444" s="35">
        <v>0</v>
      </c>
      <c r="N1444" s="32" t="s">
        <v>5627</v>
      </c>
      <c r="O1444" s="32"/>
      <c r="P1444" s="32">
        <v>3000</v>
      </c>
      <c r="Q1444" s="32" t="s">
        <v>7560</v>
      </c>
      <c r="R1444" s="39">
        <f t="shared" si="44"/>
        <v>1509</v>
      </c>
      <c r="S1444" s="5" t="s">
        <v>51</v>
      </c>
      <c r="T1444" s="5" t="s">
        <v>64</v>
      </c>
      <c r="U1444" s="2"/>
      <c r="V1444" s="2" t="str">
        <f>IF($J1444+$L1444=0,"nil",IF(OR($B1444="TCU-WS",$B1444=""),"non comm",IF(OR($G1444="contract_cover",$H1444="fixed price"),VLOOKUP($I1444,'[1]mapping 2015'!$A:$B,2,FALSE),VLOOKUP($G1444,'[1]mapping 2015'!$A:$B,2,FALSE))))</f>
        <v>nil</v>
      </c>
      <c r="W1444" s="37">
        <f>IF(OR(V1444="non comm",V1444="nil",J1444=0),0,IF(V1444="SBM 2.1 IIPS",J1444*VLOOKUP(N1444,'[2]NGP%'!$C:$D,2,FALSE),J1444*SUMIFS('[2]NGP%'!$D:$D,'[2]NGP%'!$A:$A,V1444,'[2]NGP%'!$B:$B,AA1444)))</f>
        <v>0</v>
      </c>
      <c r="X1444" s="37">
        <f>IF(OR(V1444="non comm",V1444="nil",J1444=0),0,IF(V1444="SBM 2.1 IIPS",J1444*VLOOKUP(N1444,'[2]NGP%'!$C:$E,3,FALSE),J1444*SUMIFS('[2]NGP%'!$E:$E,'[2]NGP%'!$A:$A,V1444,'[2]NGP%'!$B:$B,AA1444)))</f>
        <v>0</v>
      </c>
      <c r="Y1444" s="32"/>
      <c r="Z1444" s="54" t="e">
        <f>IF(MID(H1444,1,4)="Item","Nil",IF(G1444="contract_cover",VLOOKUP(I1444,'svc type'!C:D,2,FALSE),VLOOKUP(G1444,'svc type'!A:D,4,FALSE)))</f>
        <v>#N/A</v>
      </c>
      <c r="AA1444" s="4" t="str">
        <f>IF(B1444="","",VLOOKUP(B1444,Sector!C:D,2,FALSE))</f>
        <v/>
      </c>
      <c r="AB1444" s="4">
        <f t="shared" si="45"/>
        <v>0</v>
      </c>
      <c r="AC1444" s="4"/>
      <c r="AD1444" s="4"/>
      <c r="AE1444" s="4"/>
      <c r="AF1444" s="4"/>
      <c r="AG1444" s="4"/>
    </row>
    <row r="1445" spans="1:33" x14ac:dyDescent="0.25">
      <c r="A1445" s="57">
        <v>42262.676480590279</v>
      </c>
      <c r="B1445" s="32" t="s">
        <v>342</v>
      </c>
      <c r="C1445" s="32" t="s">
        <v>7564</v>
      </c>
      <c r="D1445" s="32" t="s">
        <v>7565</v>
      </c>
      <c r="E1445" s="32" t="s">
        <v>7566</v>
      </c>
      <c r="F1445" s="32" t="s">
        <v>7567</v>
      </c>
      <c r="G1445" s="32" t="s">
        <v>15</v>
      </c>
      <c r="H1445" s="32" t="s">
        <v>16</v>
      </c>
      <c r="I1445" s="32" t="s">
        <v>281</v>
      </c>
      <c r="J1445" s="35">
        <v>2950</v>
      </c>
      <c r="K1445" s="35">
        <v>0</v>
      </c>
      <c r="L1445" s="35">
        <v>0</v>
      </c>
      <c r="M1445" s="35">
        <v>0</v>
      </c>
      <c r="N1445" s="32" t="s">
        <v>17</v>
      </c>
      <c r="O1445" s="32" t="s">
        <v>18</v>
      </c>
      <c r="P1445" s="32">
        <v>1</v>
      </c>
      <c r="Q1445" s="32" t="s">
        <v>7568</v>
      </c>
      <c r="R1445" s="39">
        <f t="shared" si="44"/>
        <v>1509</v>
      </c>
      <c r="S1445" s="5" t="s">
        <v>51</v>
      </c>
      <c r="T1445" s="5" t="s">
        <v>64</v>
      </c>
      <c r="U1445" s="2"/>
      <c r="V1445" s="2" t="str">
        <f>IF($J1445+$L1445=0,"nil",IF(OR($B1445="TCU-WS",$B1445=""),"non comm",IF(OR($G1445="contract_cover",$H1445="fixed price"),VLOOKUP($I1445,'[1]mapping 2015'!$A:$B,2,FALSE),VLOOKUP($G1445,'[1]mapping 2015'!$A:$B,2,FALSE))))</f>
        <v>SBM 2.5 MOS</v>
      </c>
      <c r="W1445" s="37">
        <f>IF(OR(V1445="non comm",V1445="nil",J1445=0),0,IF(V1445="SBM 2.1 IIPS",J1445*VLOOKUP(N1445,'[2]NGP%'!$C:$D,2,FALSE),J1445*SUMIFS('[2]NGP%'!$D:$D,'[2]NGP%'!$A:$A,V1445,'[2]NGP%'!$B:$B,AA1445)))</f>
        <v>531</v>
      </c>
      <c r="X1445" s="37">
        <f>IF(OR(V1445="non comm",V1445="nil",J1445=0),0,IF(V1445="SBM 2.1 IIPS",J1445*VLOOKUP(N1445,'[2]NGP%'!$C:$E,3,FALSE),J1445*SUMIFS('[2]NGP%'!$E:$E,'[2]NGP%'!$A:$A,V1445,'[2]NGP%'!$B:$B,AA1445)))</f>
        <v>590</v>
      </c>
      <c r="Y1445" s="32"/>
      <c r="Z1445" s="54" t="str">
        <f>IF(MID(H1445,1,4)="Item","Nil",IF(G1445="contract_cover",VLOOKUP(I1445,'svc type'!C:D,2,FALSE),VLOOKUP(G1445,'svc type'!A:D,4,FALSE)))</f>
        <v>MOS</v>
      </c>
      <c r="AA1445" s="4" t="str">
        <f>IF(B1445="","",VLOOKUP(B1445,Sector!C:D,2,FALSE))</f>
        <v>ENT</v>
      </c>
      <c r="AB1445" s="4" t="str">
        <f t="shared" si="45"/>
        <v>julie.tan</v>
      </c>
      <c r="AC1445" s="4"/>
      <c r="AD1445" s="4"/>
      <c r="AE1445" s="4"/>
      <c r="AF1445" s="4"/>
      <c r="AG1445" s="4"/>
    </row>
    <row r="1446" spans="1:33" x14ac:dyDescent="0.25">
      <c r="A1446" s="57">
        <v>42262.677682326386</v>
      </c>
      <c r="B1446" s="32"/>
      <c r="C1446" s="32" t="s">
        <v>655</v>
      </c>
      <c r="D1446" s="32" t="s">
        <v>334</v>
      </c>
      <c r="E1446" s="32" t="s">
        <v>7569</v>
      </c>
      <c r="F1446" s="32" t="s">
        <v>7570</v>
      </c>
      <c r="G1446" s="32" t="s">
        <v>58</v>
      </c>
      <c r="H1446" s="32" t="s">
        <v>59</v>
      </c>
      <c r="I1446" s="32" t="s">
        <v>2006</v>
      </c>
      <c r="J1446" s="35">
        <v>0</v>
      </c>
      <c r="K1446" s="35">
        <v>0</v>
      </c>
      <c r="L1446" s="35">
        <v>0</v>
      </c>
      <c r="M1446" s="35">
        <v>0</v>
      </c>
      <c r="N1446" s="32" t="s">
        <v>19</v>
      </c>
      <c r="O1446" s="32" t="s">
        <v>322</v>
      </c>
      <c r="P1446" s="32">
        <v>0</v>
      </c>
      <c r="Q1446" s="32"/>
      <c r="R1446" s="39">
        <f t="shared" si="44"/>
        <v>1509</v>
      </c>
      <c r="S1446" s="5" t="s">
        <v>51</v>
      </c>
      <c r="T1446" s="5" t="s">
        <v>64</v>
      </c>
      <c r="U1446" s="2"/>
      <c r="V1446" s="2" t="str">
        <f>IF($J1446+$L1446=0,"nil",IF(OR($B1446="TCU-WS",$B1446=""),"non comm",IF(OR($G1446="contract_cover",$H1446="fixed price"),VLOOKUP($I1446,'[1]mapping 2015'!$A:$B,2,FALSE),VLOOKUP($G1446,'[1]mapping 2015'!$A:$B,2,FALSE))))</f>
        <v>nil</v>
      </c>
      <c r="W1446" s="37">
        <f>IF(OR(V1446="non comm",V1446="nil",J1446=0),0,IF(V1446="SBM 2.1 IIPS",J1446*VLOOKUP(N1446,'[2]NGP%'!$C:$D,2,FALSE),J1446*SUMIFS('[2]NGP%'!$D:$D,'[2]NGP%'!$A:$A,V1446,'[2]NGP%'!$B:$B,AA1446)))</f>
        <v>0</v>
      </c>
      <c r="X1446" s="37">
        <f>IF(OR(V1446="non comm",V1446="nil",J1446=0),0,IF(V1446="SBM 2.1 IIPS",J1446*VLOOKUP(N1446,'[2]NGP%'!$C:$E,3,FALSE),J1446*SUMIFS('[2]NGP%'!$E:$E,'[2]NGP%'!$A:$A,V1446,'[2]NGP%'!$B:$B,AA1446)))</f>
        <v>0</v>
      </c>
      <c r="Y1446" s="32"/>
      <c r="Z1446" s="54" t="str">
        <f>IF(MID(H1446,1,4)="Item","Nil",IF(G1446="contract_cover",VLOOKUP(I1446,'svc type'!C:D,2,FALSE),VLOOKUP(G1446,'svc type'!A:D,4,FALSE)))</f>
        <v>SVC</v>
      </c>
      <c r="AA1446" s="4" t="str">
        <f>IF(B1446="","",VLOOKUP(B1446,Sector!C:D,2,FALSE))</f>
        <v/>
      </c>
      <c r="AB1446" s="4">
        <f t="shared" si="45"/>
        <v>0</v>
      </c>
      <c r="AC1446" s="4"/>
      <c r="AD1446" s="4"/>
      <c r="AE1446" s="4"/>
      <c r="AF1446" s="4"/>
      <c r="AG1446" s="4"/>
    </row>
    <row r="1447" spans="1:33" x14ac:dyDescent="0.25">
      <c r="A1447" s="57">
        <v>42262.680890243057</v>
      </c>
      <c r="B1447" s="32"/>
      <c r="C1447" s="32" t="s">
        <v>740</v>
      </c>
      <c r="D1447" s="32" t="s">
        <v>334</v>
      </c>
      <c r="E1447" s="32" t="s">
        <v>7571</v>
      </c>
      <c r="F1447" s="32" t="s">
        <v>7572</v>
      </c>
      <c r="G1447" s="32" t="s">
        <v>58</v>
      </c>
      <c r="H1447" s="32" t="s">
        <v>59</v>
      </c>
      <c r="I1447" s="32" t="s">
        <v>2006</v>
      </c>
      <c r="J1447" s="35">
        <v>0</v>
      </c>
      <c r="K1447" s="35">
        <v>0</v>
      </c>
      <c r="L1447" s="35">
        <v>0</v>
      </c>
      <c r="M1447" s="35">
        <v>0</v>
      </c>
      <c r="N1447" s="32" t="s">
        <v>19</v>
      </c>
      <c r="O1447" s="32" t="s">
        <v>322</v>
      </c>
      <c r="P1447" s="32">
        <v>0</v>
      </c>
      <c r="Q1447" s="32"/>
      <c r="R1447" s="39">
        <f t="shared" si="44"/>
        <v>1509</v>
      </c>
      <c r="S1447" s="5" t="s">
        <v>51</v>
      </c>
      <c r="T1447" s="5" t="s">
        <v>64</v>
      </c>
      <c r="U1447" s="2"/>
      <c r="V1447" s="2" t="str">
        <f>IF($J1447+$L1447=0,"nil",IF(OR($B1447="TCU-WS",$B1447=""),"non comm",IF(OR($G1447="contract_cover",$H1447="fixed price"),VLOOKUP($I1447,'[1]mapping 2015'!$A:$B,2,FALSE),VLOOKUP($G1447,'[1]mapping 2015'!$A:$B,2,FALSE))))</f>
        <v>nil</v>
      </c>
      <c r="W1447" s="37">
        <f>IF(OR(V1447="non comm",V1447="nil",J1447=0),0,IF(V1447="SBM 2.1 IIPS",J1447*VLOOKUP(N1447,'[2]NGP%'!$C:$D,2,FALSE),J1447*SUMIFS('[2]NGP%'!$D:$D,'[2]NGP%'!$A:$A,V1447,'[2]NGP%'!$B:$B,AA1447)))</f>
        <v>0</v>
      </c>
      <c r="X1447" s="37">
        <f>IF(OR(V1447="non comm",V1447="nil",J1447=0),0,IF(V1447="SBM 2.1 IIPS",J1447*VLOOKUP(N1447,'[2]NGP%'!$C:$E,3,FALSE),J1447*SUMIFS('[2]NGP%'!$E:$E,'[2]NGP%'!$A:$A,V1447,'[2]NGP%'!$B:$B,AA1447)))</f>
        <v>0</v>
      </c>
      <c r="Y1447" s="32"/>
      <c r="Z1447" s="54" t="str">
        <f>IF(MID(H1447,1,4)="Item","Nil",IF(G1447="contract_cover",VLOOKUP(I1447,'svc type'!C:D,2,FALSE),VLOOKUP(G1447,'svc type'!A:D,4,FALSE)))</f>
        <v>SVC</v>
      </c>
      <c r="AA1447" s="4" t="str">
        <f>IF(B1447="","",VLOOKUP(B1447,Sector!C:D,2,FALSE))</f>
        <v/>
      </c>
      <c r="AB1447" s="4">
        <f t="shared" si="45"/>
        <v>0</v>
      </c>
      <c r="AC1447" s="4"/>
      <c r="AD1447" s="4"/>
      <c r="AE1447" s="4"/>
      <c r="AF1447" s="4"/>
      <c r="AG1447" s="4"/>
    </row>
    <row r="1448" spans="1:33" x14ac:dyDescent="0.25">
      <c r="A1448" s="57">
        <v>42262.683399155096</v>
      </c>
      <c r="B1448" s="32"/>
      <c r="C1448" s="32" t="s">
        <v>506</v>
      </c>
      <c r="D1448" s="32" t="s">
        <v>334</v>
      </c>
      <c r="E1448" s="32" t="s">
        <v>7573</v>
      </c>
      <c r="F1448" s="32" t="s">
        <v>7574</v>
      </c>
      <c r="G1448" s="32" t="s">
        <v>58</v>
      </c>
      <c r="H1448" s="32" t="s">
        <v>59</v>
      </c>
      <c r="I1448" s="32" t="s">
        <v>2006</v>
      </c>
      <c r="J1448" s="35">
        <v>0</v>
      </c>
      <c r="K1448" s="35">
        <v>0</v>
      </c>
      <c r="L1448" s="35">
        <v>0</v>
      </c>
      <c r="M1448" s="35">
        <v>0</v>
      </c>
      <c r="N1448" s="32" t="s">
        <v>19</v>
      </c>
      <c r="O1448" s="32" t="s">
        <v>322</v>
      </c>
      <c r="P1448" s="32">
        <v>0</v>
      </c>
      <c r="Q1448" s="32"/>
      <c r="R1448" s="39">
        <f t="shared" si="44"/>
        <v>1509</v>
      </c>
      <c r="S1448" s="5" t="s">
        <v>51</v>
      </c>
      <c r="T1448" s="5" t="s">
        <v>64</v>
      </c>
      <c r="U1448" s="2"/>
      <c r="V1448" s="2" t="str">
        <f>IF($J1448+$L1448=0,"nil",IF(OR($B1448="TCU-WS",$B1448=""),"non comm",IF(OR($G1448="contract_cover",$H1448="fixed price"),VLOOKUP($I1448,'[1]mapping 2015'!$A:$B,2,FALSE),VLOOKUP($G1448,'[1]mapping 2015'!$A:$B,2,FALSE))))</f>
        <v>nil</v>
      </c>
      <c r="W1448" s="37">
        <f>IF(OR(V1448="non comm",V1448="nil",J1448=0),0,IF(V1448="SBM 2.1 IIPS",J1448*VLOOKUP(N1448,'[2]NGP%'!$C:$D,2,FALSE),J1448*SUMIFS('[2]NGP%'!$D:$D,'[2]NGP%'!$A:$A,V1448,'[2]NGP%'!$B:$B,AA1448)))</f>
        <v>0</v>
      </c>
      <c r="X1448" s="37">
        <f>IF(OR(V1448="non comm",V1448="nil",J1448=0),0,IF(V1448="SBM 2.1 IIPS",J1448*VLOOKUP(N1448,'[2]NGP%'!$C:$E,3,FALSE),J1448*SUMIFS('[2]NGP%'!$E:$E,'[2]NGP%'!$A:$A,V1448,'[2]NGP%'!$B:$B,AA1448)))</f>
        <v>0</v>
      </c>
      <c r="Y1448" s="32"/>
      <c r="Z1448" s="54" t="str">
        <f>IF(MID(H1448,1,4)="Item","Nil",IF(G1448="contract_cover",VLOOKUP(I1448,'svc type'!C:D,2,FALSE),VLOOKUP(G1448,'svc type'!A:D,4,FALSE)))</f>
        <v>SVC</v>
      </c>
      <c r="AA1448" s="4" t="str">
        <f>IF(B1448="","",VLOOKUP(B1448,Sector!C:D,2,FALSE))</f>
        <v/>
      </c>
      <c r="AB1448" s="4">
        <f t="shared" si="45"/>
        <v>0</v>
      </c>
      <c r="AC1448" s="4"/>
      <c r="AD1448" s="4"/>
      <c r="AE1448" s="4"/>
      <c r="AF1448" s="4"/>
      <c r="AG1448" s="4"/>
    </row>
    <row r="1449" spans="1:33" x14ac:dyDescent="0.25">
      <c r="A1449" s="57">
        <v>42262.684095798613</v>
      </c>
      <c r="B1449" s="32"/>
      <c r="C1449" s="32" t="s">
        <v>345</v>
      </c>
      <c r="D1449" s="32" t="s">
        <v>334</v>
      </c>
      <c r="E1449" s="32" t="s">
        <v>7575</v>
      </c>
      <c r="F1449" s="32" t="s">
        <v>7576</v>
      </c>
      <c r="G1449" s="32" t="s">
        <v>58</v>
      </c>
      <c r="H1449" s="32" t="s">
        <v>59</v>
      </c>
      <c r="I1449" s="32" t="s">
        <v>2006</v>
      </c>
      <c r="J1449" s="35">
        <v>0</v>
      </c>
      <c r="K1449" s="35">
        <v>0</v>
      </c>
      <c r="L1449" s="35">
        <v>0</v>
      </c>
      <c r="M1449" s="35">
        <v>0</v>
      </c>
      <c r="N1449" s="32" t="s">
        <v>19</v>
      </c>
      <c r="O1449" s="32" t="s">
        <v>322</v>
      </c>
      <c r="P1449" s="32">
        <v>0</v>
      </c>
      <c r="Q1449" s="32"/>
      <c r="R1449" s="39">
        <f t="shared" si="44"/>
        <v>1509</v>
      </c>
      <c r="S1449" s="5" t="s">
        <v>51</v>
      </c>
      <c r="T1449" s="5" t="s">
        <v>64</v>
      </c>
      <c r="U1449" s="2"/>
      <c r="V1449" s="2" t="str">
        <f>IF($J1449+$L1449=0,"nil",IF(OR($B1449="TCU-WS",$B1449=""),"non comm",IF(OR($G1449="contract_cover",$H1449="fixed price"),VLOOKUP($I1449,'[1]mapping 2015'!$A:$B,2,FALSE),VLOOKUP($G1449,'[1]mapping 2015'!$A:$B,2,FALSE))))</f>
        <v>nil</v>
      </c>
      <c r="W1449" s="37">
        <f>IF(OR(V1449="non comm",V1449="nil",J1449=0),0,IF(V1449="SBM 2.1 IIPS",J1449*VLOOKUP(N1449,'[2]NGP%'!$C:$D,2,FALSE),J1449*SUMIFS('[2]NGP%'!$D:$D,'[2]NGP%'!$A:$A,V1449,'[2]NGP%'!$B:$B,AA1449)))</f>
        <v>0</v>
      </c>
      <c r="X1449" s="37">
        <f>IF(OR(V1449="non comm",V1449="nil",J1449=0),0,IF(V1449="SBM 2.1 IIPS",J1449*VLOOKUP(N1449,'[2]NGP%'!$C:$E,3,FALSE),J1449*SUMIFS('[2]NGP%'!$E:$E,'[2]NGP%'!$A:$A,V1449,'[2]NGP%'!$B:$B,AA1449)))</f>
        <v>0</v>
      </c>
      <c r="Y1449" s="32"/>
      <c r="Z1449" s="54" t="str">
        <f>IF(MID(H1449,1,4)="Item","Nil",IF(G1449="contract_cover",VLOOKUP(I1449,'svc type'!C:D,2,FALSE),VLOOKUP(G1449,'svc type'!A:D,4,FALSE)))</f>
        <v>SVC</v>
      </c>
      <c r="AA1449" s="4" t="str">
        <f>IF(B1449="","",VLOOKUP(B1449,Sector!C:D,2,FALSE))</f>
        <v/>
      </c>
      <c r="AB1449" s="4">
        <f t="shared" si="45"/>
        <v>0</v>
      </c>
      <c r="AC1449" s="4"/>
      <c r="AD1449" s="4"/>
      <c r="AE1449" s="4"/>
      <c r="AF1449" s="4"/>
      <c r="AG1449" s="4"/>
    </row>
    <row r="1450" spans="1:33" x14ac:dyDescent="0.25">
      <c r="A1450" s="57">
        <v>42262.69088101852</v>
      </c>
      <c r="B1450" s="32"/>
      <c r="C1450" s="32" t="s">
        <v>335</v>
      </c>
      <c r="D1450" s="32" t="s">
        <v>334</v>
      </c>
      <c r="E1450" s="32" t="s">
        <v>7577</v>
      </c>
      <c r="F1450" s="32" t="s">
        <v>7578</v>
      </c>
      <c r="G1450" s="32" t="s">
        <v>58</v>
      </c>
      <c r="H1450" s="32" t="s">
        <v>59</v>
      </c>
      <c r="I1450" s="32" t="s">
        <v>2006</v>
      </c>
      <c r="J1450" s="35">
        <v>0</v>
      </c>
      <c r="K1450" s="35">
        <v>0</v>
      </c>
      <c r="L1450" s="35">
        <v>0</v>
      </c>
      <c r="M1450" s="35">
        <v>0</v>
      </c>
      <c r="N1450" s="32" t="s">
        <v>19</v>
      </c>
      <c r="O1450" s="32" t="s">
        <v>322</v>
      </c>
      <c r="P1450" s="32">
        <v>0</v>
      </c>
      <c r="Q1450" s="32"/>
      <c r="R1450" s="39">
        <f t="shared" si="44"/>
        <v>1509</v>
      </c>
      <c r="S1450" s="5" t="s">
        <v>51</v>
      </c>
      <c r="T1450" s="5" t="s">
        <v>64</v>
      </c>
      <c r="U1450" s="2"/>
      <c r="V1450" s="2" t="str">
        <f>IF($J1450+$L1450=0,"nil",IF(OR($B1450="TCU-WS",$B1450=""),"non comm",IF(OR($G1450="contract_cover",$H1450="fixed price"),VLOOKUP($I1450,'[1]mapping 2015'!$A:$B,2,FALSE),VLOOKUP($G1450,'[1]mapping 2015'!$A:$B,2,FALSE))))</f>
        <v>nil</v>
      </c>
      <c r="W1450" s="37">
        <f>IF(OR(V1450="non comm",V1450="nil",J1450=0),0,IF(V1450="SBM 2.1 IIPS",J1450*VLOOKUP(N1450,'[2]NGP%'!$C:$D,2,FALSE),J1450*SUMIFS('[2]NGP%'!$D:$D,'[2]NGP%'!$A:$A,V1450,'[2]NGP%'!$B:$B,AA1450)))</f>
        <v>0</v>
      </c>
      <c r="X1450" s="37">
        <f>IF(OR(V1450="non comm",V1450="nil",J1450=0),0,IF(V1450="SBM 2.1 IIPS",J1450*VLOOKUP(N1450,'[2]NGP%'!$C:$E,3,FALSE),J1450*SUMIFS('[2]NGP%'!$E:$E,'[2]NGP%'!$A:$A,V1450,'[2]NGP%'!$B:$B,AA1450)))</f>
        <v>0</v>
      </c>
      <c r="Y1450" s="32"/>
      <c r="Z1450" s="54" t="str">
        <f>IF(MID(H1450,1,4)="Item","Nil",IF(G1450="contract_cover",VLOOKUP(I1450,'svc type'!C:D,2,FALSE),VLOOKUP(G1450,'svc type'!A:D,4,FALSE)))</f>
        <v>SVC</v>
      </c>
      <c r="AA1450" s="4" t="str">
        <f>IF(B1450="","",VLOOKUP(B1450,Sector!C:D,2,FALSE))</f>
        <v/>
      </c>
      <c r="AB1450" s="4">
        <f t="shared" si="45"/>
        <v>0</v>
      </c>
      <c r="AC1450" s="4"/>
      <c r="AD1450" s="4"/>
      <c r="AE1450" s="4"/>
      <c r="AF1450" s="4"/>
      <c r="AG1450" s="4"/>
    </row>
    <row r="1451" spans="1:33" x14ac:dyDescent="0.25">
      <c r="A1451" s="57">
        <v>42262.692458101854</v>
      </c>
      <c r="B1451" s="32"/>
      <c r="C1451" s="32" t="s">
        <v>345</v>
      </c>
      <c r="D1451" s="32" t="s">
        <v>334</v>
      </c>
      <c r="E1451" s="32" t="s">
        <v>7579</v>
      </c>
      <c r="F1451" s="32" t="s">
        <v>7580</v>
      </c>
      <c r="G1451" s="32" t="s">
        <v>58</v>
      </c>
      <c r="H1451" s="32" t="s">
        <v>59</v>
      </c>
      <c r="I1451" s="32" t="s">
        <v>2006</v>
      </c>
      <c r="J1451" s="35">
        <v>0</v>
      </c>
      <c r="K1451" s="35">
        <v>0</v>
      </c>
      <c r="L1451" s="35">
        <v>0</v>
      </c>
      <c r="M1451" s="35">
        <v>0</v>
      </c>
      <c r="N1451" s="32" t="s">
        <v>19</v>
      </c>
      <c r="O1451" s="32" t="s">
        <v>322</v>
      </c>
      <c r="P1451" s="32">
        <v>0</v>
      </c>
      <c r="Q1451" s="32"/>
      <c r="R1451" s="39">
        <f t="shared" si="44"/>
        <v>1509</v>
      </c>
      <c r="S1451" s="5" t="s">
        <v>51</v>
      </c>
      <c r="T1451" s="5" t="s">
        <v>64</v>
      </c>
      <c r="U1451" s="2"/>
      <c r="V1451" s="2" t="str">
        <f>IF($J1451+$L1451=0,"nil",IF(OR($B1451="TCU-WS",$B1451=""),"non comm",IF(OR($G1451="contract_cover",$H1451="fixed price"),VLOOKUP($I1451,'[1]mapping 2015'!$A:$B,2,FALSE),VLOOKUP($G1451,'[1]mapping 2015'!$A:$B,2,FALSE))))</f>
        <v>nil</v>
      </c>
      <c r="W1451" s="37">
        <f>IF(OR(V1451="non comm",V1451="nil",J1451=0),0,IF(V1451="SBM 2.1 IIPS",J1451*VLOOKUP(N1451,'[2]NGP%'!$C:$D,2,FALSE),J1451*SUMIFS('[2]NGP%'!$D:$D,'[2]NGP%'!$A:$A,V1451,'[2]NGP%'!$B:$B,AA1451)))</f>
        <v>0</v>
      </c>
      <c r="X1451" s="37">
        <f>IF(OR(V1451="non comm",V1451="nil",J1451=0),0,IF(V1451="SBM 2.1 IIPS",J1451*VLOOKUP(N1451,'[2]NGP%'!$C:$E,3,FALSE),J1451*SUMIFS('[2]NGP%'!$E:$E,'[2]NGP%'!$A:$A,V1451,'[2]NGP%'!$B:$B,AA1451)))</f>
        <v>0</v>
      </c>
      <c r="Y1451" s="32"/>
      <c r="Z1451" s="54" t="str">
        <f>IF(MID(H1451,1,4)="Item","Nil",IF(G1451="contract_cover",VLOOKUP(I1451,'svc type'!C:D,2,FALSE),VLOOKUP(G1451,'svc type'!A:D,4,FALSE)))</f>
        <v>SVC</v>
      </c>
      <c r="AA1451" s="4" t="str">
        <f>IF(B1451="","",VLOOKUP(B1451,Sector!C:D,2,FALSE))</f>
        <v/>
      </c>
      <c r="AB1451" s="4">
        <f t="shared" si="45"/>
        <v>0</v>
      </c>
      <c r="AC1451" s="4"/>
      <c r="AD1451" s="4"/>
      <c r="AE1451" s="4"/>
      <c r="AF1451" s="4"/>
      <c r="AG1451" s="4"/>
    </row>
    <row r="1452" spans="1:33" x14ac:dyDescent="0.25">
      <c r="A1452" s="57">
        <v>42262.704032372683</v>
      </c>
      <c r="B1452" s="32"/>
      <c r="C1452" s="32" t="s">
        <v>2008</v>
      </c>
      <c r="D1452" s="32" t="s">
        <v>334</v>
      </c>
      <c r="E1452" s="32" t="s">
        <v>7581</v>
      </c>
      <c r="F1452" s="32" t="s">
        <v>7582</v>
      </c>
      <c r="G1452" s="32" t="s">
        <v>58</v>
      </c>
      <c r="H1452" s="32" t="s">
        <v>59</v>
      </c>
      <c r="I1452" s="32" t="s">
        <v>2006</v>
      </c>
      <c r="J1452" s="35">
        <v>0</v>
      </c>
      <c r="K1452" s="35">
        <v>0</v>
      </c>
      <c r="L1452" s="35">
        <v>0</v>
      </c>
      <c r="M1452" s="35">
        <v>0</v>
      </c>
      <c r="N1452" s="32" t="s">
        <v>19</v>
      </c>
      <c r="O1452" s="32" t="s">
        <v>322</v>
      </c>
      <c r="P1452" s="32">
        <v>0</v>
      </c>
      <c r="Q1452" s="32"/>
      <c r="R1452" s="39">
        <f t="shared" si="44"/>
        <v>1509</v>
      </c>
      <c r="S1452" s="5" t="s">
        <v>51</v>
      </c>
      <c r="T1452" s="5" t="s">
        <v>64</v>
      </c>
      <c r="U1452" s="2"/>
      <c r="V1452" s="2" t="str">
        <f>IF($J1452+$L1452=0,"nil",IF(OR($B1452="TCU-WS",$B1452=""),"non comm",IF(OR($G1452="contract_cover",$H1452="fixed price"),VLOOKUP($I1452,'[1]mapping 2015'!$A:$B,2,FALSE),VLOOKUP($G1452,'[1]mapping 2015'!$A:$B,2,FALSE))))</f>
        <v>nil</v>
      </c>
      <c r="W1452" s="37">
        <f>IF(OR(V1452="non comm",V1452="nil",J1452=0),0,IF(V1452="SBM 2.1 IIPS",J1452*VLOOKUP(N1452,'[2]NGP%'!$C:$D,2,FALSE),J1452*SUMIFS('[2]NGP%'!$D:$D,'[2]NGP%'!$A:$A,V1452,'[2]NGP%'!$B:$B,AA1452)))</f>
        <v>0</v>
      </c>
      <c r="X1452" s="37">
        <f>IF(OR(V1452="non comm",V1452="nil",J1452=0),0,IF(V1452="SBM 2.1 IIPS",J1452*VLOOKUP(N1452,'[2]NGP%'!$C:$E,3,FALSE),J1452*SUMIFS('[2]NGP%'!$E:$E,'[2]NGP%'!$A:$A,V1452,'[2]NGP%'!$B:$B,AA1452)))</f>
        <v>0</v>
      </c>
      <c r="Y1452" s="32"/>
      <c r="Z1452" s="54" t="str">
        <f>IF(MID(H1452,1,4)="Item","Nil",IF(G1452="contract_cover",VLOOKUP(I1452,'svc type'!C:D,2,FALSE),VLOOKUP(G1452,'svc type'!A:D,4,FALSE)))</f>
        <v>SVC</v>
      </c>
      <c r="AA1452" s="4" t="str">
        <f>IF(B1452="","",VLOOKUP(B1452,Sector!C:D,2,FALSE))</f>
        <v/>
      </c>
      <c r="AB1452" s="4">
        <f t="shared" si="45"/>
        <v>0</v>
      </c>
      <c r="AC1452" s="4"/>
      <c r="AD1452" s="4"/>
      <c r="AE1452" s="4"/>
      <c r="AF1452" s="4"/>
      <c r="AG1452" s="4"/>
    </row>
    <row r="1453" spans="1:33" x14ac:dyDescent="0.25">
      <c r="A1453" s="57">
        <v>42262.742138194444</v>
      </c>
      <c r="B1453" s="32" t="s">
        <v>36</v>
      </c>
      <c r="C1453" s="32" t="s">
        <v>2208</v>
      </c>
      <c r="D1453" s="32" t="s">
        <v>2209</v>
      </c>
      <c r="E1453" s="32" t="s">
        <v>7583</v>
      </c>
      <c r="F1453" s="32" t="s">
        <v>7584</v>
      </c>
      <c r="G1453" s="32" t="s">
        <v>42</v>
      </c>
      <c r="H1453" s="32" t="s">
        <v>43</v>
      </c>
      <c r="I1453" s="32" t="s">
        <v>2006</v>
      </c>
      <c r="J1453" s="35">
        <v>0</v>
      </c>
      <c r="K1453" s="35">
        <v>0</v>
      </c>
      <c r="L1453" s="35">
        <v>730.72</v>
      </c>
      <c r="M1453" s="35">
        <v>0</v>
      </c>
      <c r="N1453" s="32" t="s">
        <v>19</v>
      </c>
      <c r="O1453" s="32" t="s">
        <v>41</v>
      </c>
      <c r="P1453" s="32">
        <v>2</v>
      </c>
      <c r="Q1453" s="32"/>
      <c r="R1453" s="39">
        <f t="shared" si="44"/>
        <v>1509</v>
      </c>
      <c r="S1453" s="5" t="s">
        <v>51</v>
      </c>
      <c r="T1453" s="5" t="s">
        <v>64</v>
      </c>
      <c r="U1453" s="2"/>
      <c r="V1453" s="2" t="str">
        <f>IF($J1453+$L1453=0,"nil",IF(OR($B1453="TCU-WS",$B1453=""),"non comm",IF(OR($G1453="contract_cover",$H1453="fixed price"),VLOOKUP($I1453,'[1]mapping 2015'!$A:$B,2,FALSE),VLOOKUP($G1453,'[1]mapping 2015'!$A:$B,2,FALSE))))</f>
        <v>SBM 2.1 IIPS</v>
      </c>
      <c r="W1453" s="158">
        <f>IF(OR(V1453="non comm",V1453="nil",L1453=0),0,IF(V1453="SBM 2.1 IIPS",-L1453*VLOOKUP(N1453,'[2]NGP%'!$C:$D,2,FALSE),J1453*SUMIFS('[2]NGP%'!$D:$D,'[2]NGP%'!$A:$A,V1453,'[2]NGP%'!$B:$B,AA1453)))</f>
        <v>-226.5232</v>
      </c>
      <c r="X1453" s="158">
        <f>IF(OR(V1453="non comm",V1453="nil",L1453=0),0,IF(V1453="SBM 2.1 IIPS",-L1453*VLOOKUP(N1453,'[2]NGP%'!$C:$E,3,FALSE),J1453*SUMIFS('[2]NGP%'!$E:$E,'[2]NGP%'!$A:$A,V1453,'[2]NGP%'!$B:$B,AA1453)))</f>
        <v>-233.83040000000003</v>
      </c>
      <c r="Y1453" s="84" t="s">
        <v>5915</v>
      </c>
      <c r="Z1453" s="54" t="str">
        <f>IF(MID(H1453,1,4)="Item","Nil",IF(G1453="contract_cover",VLOOKUP(I1453,'svc type'!C:D,2,FALSE),VLOOKUP(G1453,'svc type'!A:D,4,FALSE)))</f>
        <v>SVC</v>
      </c>
      <c r="AA1453" s="4" t="str">
        <f>IF(B1453="","",VLOOKUP(B1453,Sector!C:D,2,FALSE))</f>
        <v>STC</v>
      </c>
      <c r="AB1453" s="4" t="str">
        <f t="shared" si="45"/>
        <v>sorphia.chua</v>
      </c>
      <c r="AC1453" s="4"/>
      <c r="AD1453" s="4"/>
      <c r="AE1453" s="4"/>
      <c r="AF1453" s="4"/>
      <c r="AG1453" s="4"/>
    </row>
    <row r="1454" spans="1:33" x14ac:dyDescent="0.25">
      <c r="A1454" s="57">
        <v>42263.410770289353</v>
      </c>
      <c r="B1454" s="32" t="s">
        <v>22</v>
      </c>
      <c r="C1454" s="32" t="s">
        <v>2449</v>
      </c>
      <c r="D1454" s="32" t="s">
        <v>2450</v>
      </c>
      <c r="E1454" s="32" t="s">
        <v>7585</v>
      </c>
      <c r="F1454" s="32" t="s">
        <v>7586</v>
      </c>
      <c r="G1454" s="32" t="s">
        <v>25</v>
      </c>
      <c r="H1454" s="32" t="s">
        <v>26</v>
      </c>
      <c r="I1454" s="32" t="s">
        <v>2006</v>
      </c>
      <c r="J1454" s="35">
        <v>0</v>
      </c>
      <c r="K1454" s="35">
        <v>0</v>
      </c>
      <c r="L1454" s="35">
        <v>0</v>
      </c>
      <c r="M1454" s="35">
        <v>0</v>
      </c>
      <c r="N1454" s="32" t="s">
        <v>19</v>
      </c>
      <c r="O1454" s="32" t="s">
        <v>27</v>
      </c>
      <c r="P1454" s="32">
        <v>7.5</v>
      </c>
      <c r="Q1454" s="32"/>
      <c r="R1454" s="39">
        <f t="shared" si="44"/>
        <v>1509</v>
      </c>
      <c r="S1454" s="5" t="s">
        <v>51</v>
      </c>
      <c r="T1454" s="5" t="s">
        <v>64</v>
      </c>
      <c r="U1454" s="2"/>
      <c r="V1454" s="2" t="str">
        <f>IF($J1454+$L1454=0,"nil",IF(OR($B1454="TCU-WS",$B1454=""),"non comm",IF(OR($G1454="contract_cover",$H1454="fixed price"),VLOOKUP($I1454,'[1]mapping 2015'!$A:$B,2,FALSE),VLOOKUP($G1454,'[1]mapping 2015'!$A:$B,2,FALSE))))</f>
        <v>nil</v>
      </c>
      <c r="W1454" s="37">
        <f>IF(OR(V1454="non comm",V1454="nil",J1454=0),0,IF(V1454="SBM 2.1 IIPS",J1454*VLOOKUP(N1454,'[2]NGP%'!$C:$D,2,FALSE),J1454*SUMIFS('[2]NGP%'!$D:$D,'[2]NGP%'!$A:$A,V1454,'[2]NGP%'!$B:$B,AA1454)))</f>
        <v>0</v>
      </c>
      <c r="X1454" s="37">
        <f>IF(OR(V1454="non comm",V1454="nil",J1454=0),0,IF(V1454="SBM 2.1 IIPS",J1454*VLOOKUP(N1454,'[2]NGP%'!$C:$E,3,FALSE),J1454*SUMIFS('[2]NGP%'!$E:$E,'[2]NGP%'!$A:$A,V1454,'[2]NGP%'!$B:$B,AA1454)))</f>
        <v>0</v>
      </c>
      <c r="Y1454" s="32"/>
      <c r="Z1454" s="54" t="str">
        <f>IF(MID(H1454,1,4)="Item","Nil",IF(G1454="contract_cover",VLOOKUP(I1454,'svc type'!C:D,2,FALSE),VLOOKUP(G1454,'svc type'!A:D,4,FALSE)))</f>
        <v>IIPS</v>
      </c>
      <c r="AA1454" s="4" t="str">
        <f>IF(B1454="","",VLOOKUP(B1454,Sector!C:D,2,FALSE))</f>
        <v>OTH</v>
      </c>
      <c r="AB1454" s="4" t="str">
        <f t="shared" si="45"/>
        <v>TCU-WS</v>
      </c>
      <c r="AC1454" s="4"/>
      <c r="AD1454" s="4"/>
      <c r="AE1454" s="4"/>
      <c r="AF1454" s="4"/>
      <c r="AG1454" s="4"/>
    </row>
    <row r="1455" spans="1:33" x14ac:dyDescent="0.25">
      <c r="A1455" s="57">
        <v>42263.410770289353</v>
      </c>
      <c r="B1455" s="32" t="s">
        <v>22</v>
      </c>
      <c r="C1455" s="32" t="s">
        <v>2449</v>
      </c>
      <c r="D1455" s="32" t="s">
        <v>2450</v>
      </c>
      <c r="E1455" s="32" t="s">
        <v>7585</v>
      </c>
      <c r="F1455" s="32" t="s">
        <v>7586</v>
      </c>
      <c r="G1455" s="32" t="s">
        <v>25</v>
      </c>
      <c r="H1455" s="32" t="s">
        <v>26</v>
      </c>
      <c r="I1455" s="32" t="s">
        <v>2006</v>
      </c>
      <c r="J1455" s="35">
        <v>0</v>
      </c>
      <c r="K1455" s="35">
        <v>0</v>
      </c>
      <c r="L1455" s="35">
        <v>0</v>
      </c>
      <c r="M1455" s="35">
        <v>0</v>
      </c>
      <c r="N1455" s="32" t="s">
        <v>19</v>
      </c>
      <c r="O1455" s="32" t="s">
        <v>27</v>
      </c>
      <c r="P1455" s="32">
        <v>7</v>
      </c>
      <c r="Q1455" s="32"/>
      <c r="R1455" s="39">
        <f t="shared" si="44"/>
        <v>1509</v>
      </c>
      <c r="S1455" s="5" t="s">
        <v>51</v>
      </c>
      <c r="T1455" s="5" t="s">
        <v>64</v>
      </c>
      <c r="U1455" s="2"/>
      <c r="V1455" s="2" t="str">
        <f>IF($J1455+$L1455=0,"nil",IF(OR($B1455="TCU-WS",$B1455=""),"non comm",IF(OR($G1455="contract_cover",$H1455="fixed price"),VLOOKUP($I1455,'[1]mapping 2015'!$A:$B,2,FALSE),VLOOKUP($G1455,'[1]mapping 2015'!$A:$B,2,FALSE))))</f>
        <v>nil</v>
      </c>
      <c r="W1455" s="37">
        <f>IF(OR(V1455="non comm",V1455="nil",J1455=0),0,IF(V1455="SBM 2.1 IIPS",J1455*VLOOKUP(N1455,'[2]NGP%'!$C:$D,2,FALSE),J1455*SUMIFS('[2]NGP%'!$D:$D,'[2]NGP%'!$A:$A,V1455,'[2]NGP%'!$B:$B,AA1455)))</f>
        <v>0</v>
      </c>
      <c r="X1455" s="37">
        <f>IF(OR(V1455="non comm",V1455="nil",J1455=0),0,IF(V1455="SBM 2.1 IIPS",J1455*VLOOKUP(N1455,'[2]NGP%'!$C:$E,3,FALSE),J1455*SUMIFS('[2]NGP%'!$E:$E,'[2]NGP%'!$A:$A,V1455,'[2]NGP%'!$B:$B,AA1455)))</f>
        <v>0</v>
      </c>
      <c r="Y1455" s="32"/>
      <c r="Z1455" s="54" t="str">
        <f>IF(MID(H1455,1,4)="Item","Nil",IF(G1455="contract_cover",VLOOKUP(I1455,'svc type'!C:D,2,FALSE),VLOOKUP(G1455,'svc type'!A:D,4,FALSE)))</f>
        <v>IIPS</v>
      </c>
      <c r="AA1455" s="4" t="str">
        <f>IF(B1455="","",VLOOKUP(B1455,Sector!C:D,2,FALSE))</f>
        <v>OTH</v>
      </c>
      <c r="AB1455" s="4" t="str">
        <f t="shared" si="45"/>
        <v>TCU-WS</v>
      </c>
      <c r="AC1455" s="4"/>
      <c r="AD1455" s="4"/>
      <c r="AE1455" s="4"/>
      <c r="AF1455" s="4"/>
      <c r="AG1455" s="4"/>
    </row>
    <row r="1456" spans="1:33" x14ac:dyDescent="0.25">
      <c r="A1456" s="57">
        <v>42263.410770289353</v>
      </c>
      <c r="B1456" s="32" t="s">
        <v>22</v>
      </c>
      <c r="C1456" s="32" t="s">
        <v>2449</v>
      </c>
      <c r="D1456" s="32" t="s">
        <v>2450</v>
      </c>
      <c r="E1456" s="32" t="s">
        <v>7585</v>
      </c>
      <c r="F1456" s="32" t="s">
        <v>7586</v>
      </c>
      <c r="G1456" s="32" t="s">
        <v>29</v>
      </c>
      <c r="H1456" s="32" t="s">
        <v>30</v>
      </c>
      <c r="I1456" s="32" t="s">
        <v>2006</v>
      </c>
      <c r="J1456" s="35">
        <v>0</v>
      </c>
      <c r="K1456" s="35">
        <v>0</v>
      </c>
      <c r="L1456" s="35">
        <v>0</v>
      </c>
      <c r="M1456" s="35">
        <v>18.2</v>
      </c>
      <c r="N1456" s="32" t="s">
        <v>19</v>
      </c>
      <c r="O1456" s="32" t="s">
        <v>27</v>
      </c>
      <c r="P1456" s="32">
        <v>1</v>
      </c>
      <c r="Q1456" s="32"/>
      <c r="R1456" s="39">
        <f t="shared" si="44"/>
        <v>1509</v>
      </c>
      <c r="S1456" s="5" t="s">
        <v>51</v>
      </c>
      <c r="T1456" s="5" t="s">
        <v>64</v>
      </c>
      <c r="U1456" s="2"/>
      <c r="V1456" s="2" t="str">
        <f>IF($J1456+$L1456=0,"nil",IF(OR($B1456="TCU-WS",$B1456=""),"non comm",IF(OR($G1456="contract_cover",$H1456="fixed price"),VLOOKUP($I1456,'[1]mapping 2015'!$A:$B,2,FALSE),VLOOKUP($G1456,'[1]mapping 2015'!$A:$B,2,FALSE))))</f>
        <v>nil</v>
      </c>
      <c r="W1456" s="37">
        <f>IF(OR(V1456="non comm",V1456="nil",J1456=0),0,IF(V1456="SBM 2.1 IIPS",J1456*VLOOKUP(N1456,'[2]NGP%'!$C:$D,2,FALSE),J1456*SUMIFS('[2]NGP%'!$D:$D,'[2]NGP%'!$A:$A,V1456,'[2]NGP%'!$B:$B,AA1456)))</f>
        <v>0</v>
      </c>
      <c r="X1456" s="37">
        <f>IF(OR(V1456="non comm",V1456="nil",J1456=0),0,IF(V1456="SBM 2.1 IIPS",J1456*VLOOKUP(N1456,'[2]NGP%'!$C:$E,3,FALSE),J1456*SUMIFS('[2]NGP%'!$E:$E,'[2]NGP%'!$A:$A,V1456,'[2]NGP%'!$B:$B,AA1456)))</f>
        <v>0</v>
      </c>
      <c r="Y1456" s="32"/>
      <c r="Z1456" s="54" t="str">
        <f>IF(MID(H1456,1,4)="Item","Nil",IF(G1456="contract_cover",VLOOKUP(I1456,'svc type'!C:D,2,FALSE),VLOOKUP(G1456,'svc type'!A:D,4,FALSE)))</f>
        <v>Exp</v>
      </c>
      <c r="AA1456" s="4" t="str">
        <f>IF(B1456="","",VLOOKUP(B1456,Sector!C:D,2,FALSE))</f>
        <v>OTH</v>
      </c>
      <c r="AB1456" s="4" t="str">
        <f t="shared" si="45"/>
        <v>TCU-WS</v>
      </c>
      <c r="AC1456" s="4"/>
      <c r="AD1456" s="4"/>
      <c r="AE1456" s="4"/>
      <c r="AF1456" s="4"/>
      <c r="AG1456" s="4"/>
    </row>
    <row r="1457" spans="1:33" x14ac:dyDescent="0.25">
      <c r="A1457" s="57">
        <v>42263.410770289353</v>
      </c>
      <c r="B1457" s="32" t="s">
        <v>22</v>
      </c>
      <c r="C1457" s="32" t="s">
        <v>2449</v>
      </c>
      <c r="D1457" s="32" t="s">
        <v>2450</v>
      </c>
      <c r="E1457" s="32" t="s">
        <v>7585</v>
      </c>
      <c r="F1457" s="32" t="s">
        <v>7586</v>
      </c>
      <c r="G1457" s="32" t="s">
        <v>29</v>
      </c>
      <c r="H1457" s="32" t="s">
        <v>30</v>
      </c>
      <c r="I1457" s="32" t="s">
        <v>2006</v>
      </c>
      <c r="J1457" s="35">
        <v>0</v>
      </c>
      <c r="K1457" s="35">
        <v>0</v>
      </c>
      <c r="L1457" s="35">
        <v>0</v>
      </c>
      <c r="M1457" s="35">
        <v>16.3</v>
      </c>
      <c r="N1457" s="32" t="s">
        <v>19</v>
      </c>
      <c r="O1457" s="32" t="s">
        <v>27</v>
      </c>
      <c r="P1457" s="32">
        <v>1</v>
      </c>
      <c r="Q1457" s="32"/>
      <c r="R1457" s="39">
        <f t="shared" si="44"/>
        <v>1509</v>
      </c>
      <c r="S1457" s="5" t="s">
        <v>51</v>
      </c>
      <c r="T1457" s="5" t="s">
        <v>64</v>
      </c>
      <c r="U1457" s="2"/>
      <c r="V1457" s="2" t="str">
        <f>IF($J1457+$L1457=0,"nil",IF(OR($B1457="TCU-WS",$B1457=""),"non comm",IF(OR($G1457="contract_cover",$H1457="fixed price"),VLOOKUP($I1457,'[1]mapping 2015'!$A:$B,2,FALSE),VLOOKUP($G1457,'[1]mapping 2015'!$A:$B,2,FALSE))))</f>
        <v>nil</v>
      </c>
      <c r="W1457" s="37">
        <f>IF(OR(V1457="non comm",V1457="nil",J1457=0),0,IF(V1457="SBM 2.1 IIPS",J1457*VLOOKUP(N1457,'[2]NGP%'!$C:$D,2,FALSE),J1457*SUMIFS('[2]NGP%'!$D:$D,'[2]NGP%'!$A:$A,V1457,'[2]NGP%'!$B:$B,AA1457)))</f>
        <v>0</v>
      </c>
      <c r="X1457" s="37">
        <f>IF(OR(V1457="non comm",V1457="nil",J1457=0),0,IF(V1457="SBM 2.1 IIPS",J1457*VLOOKUP(N1457,'[2]NGP%'!$C:$E,3,FALSE),J1457*SUMIFS('[2]NGP%'!$E:$E,'[2]NGP%'!$A:$A,V1457,'[2]NGP%'!$B:$B,AA1457)))</f>
        <v>0</v>
      </c>
      <c r="Y1457" s="32"/>
      <c r="Z1457" s="54" t="str">
        <f>IF(MID(H1457,1,4)="Item","Nil",IF(G1457="contract_cover",VLOOKUP(I1457,'svc type'!C:D,2,FALSE),VLOOKUP(G1457,'svc type'!A:D,4,FALSE)))</f>
        <v>Exp</v>
      </c>
      <c r="AA1457" s="4" t="str">
        <f>IF(B1457="","",VLOOKUP(B1457,Sector!C:D,2,FALSE))</f>
        <v>OTH</v>
      </c>
      <c r="AB1457" s="4" t="str">
        <f t="shared" si="45"/>
        <v>TCU-WS</v>
      </c>
      <c r="AC1457" s="4"/>
      <c r="AD1457" s="4"/>
      <c r="AE1457" s="4"/>
      <c r="AF1457" s="4"/>
      <c r="AG1457" s="4"/>
    </row>
    <row r="1458" spans="1:33" x14ac:dyDescent="0.25">
      <c r="A1458" s="57">
        <v>42263.410770289353</v>
      </c>
      <c r="B1458" s="32" t="s">
        <v>22</v>
      </c>
      <c r="C1458" s="32" t="s">
        <v>2449</v>
      </c>
      <c r="D1458" s="32" t="s">
        <v>2450</v>
      </c>
      <c r="E1458" s="32" t="s">
        <v>7585</v>
      </c>
      <c r="F1458" s="32" t="s">
        <v>7586</v>
      </c>
      <c r="G1458" s="32" t="s">
        <v>25</v>
      </c>
      <c r="H1458" s="32" t="s">
        <v>26</v>
      </c>
      <c r="I1458" s="32" t="s">
        <v>2006</v>
      </c>
      <c r="J1458" s="35">
        <v>0</v>
      </c>
      <c r="K1458" s="35">
        <v>0</v>
      </c>
      <c r="L1458" s="35">
        <v>0</v>
      </c>
      <c r="M1458" s="35">
        <v>0</v>
      </c>
      <c r="N1458" s="32" t="s">
        <v>19</v>
      </c>
      <c r="O1458" s="32" t="s">
        <v>27</v>
      </c>
      <c r="P1458" s="32">
        <v>7</v>
      </c>
      <c r="Q1458" s="32"/>
      <c r="R1458" s="39">
        <f t="shared" si="44"/>
        <v>1509</v>
      </c>
      <c r="S1458" s="5" t="s">
        <v>51</v>
      </c>
      <c r="T1458" s="5" t="s">
        <v>64</v>
      </c>
      <c r="U1458" s="2"/>
      <c r="V1458" s="2" t="str">
        <f>IF($J1458+$L1458=0,"nil",IF(OR($B1458="TCU-WS",$B1458=""),"non comm",IF(OR($G1458="contract_cover",$H1458="fixed price"),VLOOKUP($I1458,'[1]mapping 2015'!$A:$B,2,FALSE),VLOOKUP($G1458,'[1]mapping 2015'!$A:$B,2,FALSE))))</f>
        <v>nil</v>
      </c>
      <c r="W1458" s="37">
        <f>IF(OR(V1458="non comm",V1458="nil",J1458=0),0,IF(V1458="SBM 2.1 IIPS",J1458*VLOOKUP(N1458,'[2]NGP%'!$C:$D,2,FALSE),J1458*SUMIFS('[2]NGP%'!$D:$D,'[2]NGP%'!$A:$A,V1458,'[2]NGP%'!$B:$B,AA1458)))</f>
        <v>0</v>
      </c>
      <c r="X1458" s="37">
        <f>IF(OR(V1458="non comm",V1458="nil",J1458=0),0,IF(V1458="SBM 2.1 IIPS",J1458*VLOOKUP(N1458,'[2]NGP%'!$C:$E,3,FALSE),J1458*SUMIFS('[2]NGP%'!$E:$E,'[2]NGP%'!$A:$A,V1458,'[2]NGP%'!$B:$B,AA1458)))</f>
        <v>0</v>
      </c>
      <c r="Y1458" s="32"/>
      <c r="Z1458" s="54" t="str">
        <f>IF(MID(H1458,1,4)="Item","Nil",IF(G1458="contract_cover",VLOOKUP(I1458,'svc type'!C:D,2,FALSE),VLOOKUP(G1458,'svc type'!A:D,4,FALSE)))</f>
        <v>IIPS</v>
      </c>
      <c r="AA1458" s="4" t="str">
        <f>IF(B1458="","",VLOOKUP(B1458,Sector!C:D,2,FALSE))</f>
        <v>OTH</v>
      </c>
      <c r="AB1458" s="4" t="str">
        <f t="shared" si="45"/>
        <v>TCU-WS</v>
      </c>
      <c r="AC1458" s="4"/>
      <c r="AD1458" s="4"/>
      <c r="AE1458" s="4"/>
      <c r="AF1458" s="4"/>
      <c r="AG1458" s="4"/>
    </row>
    <row r="1459" spans="1:33" x14ac:dyDescent="0.25">
      <c r="A1459" s="57">
        <v>42263.410770289353</v>
      </c>
      <c r="B1459" s="32" t="s">
        <v>22</v>
      </c>
      <c r="C1459" s="32" t="s">
        <v>2449</v>
      </c>
      <c r="D1459" s="32" t="s">
        <v>2450</v>
      </c>
      <c r="E1459" s="32" t="s">
        <v>7585</v>
      </c>
      <c r="F1459" s="32" t="s">
        <v>7586</v>
      </c>
      <c r="G1459" s="32" t="s">
        <v>29</v>
      </c>
      <c r="H1459" s="32" t="s">
        <v>30</v>
      </c>
      <c r="I1459" s="32" t="s">
        <v>2006</v>
      </c>
      <c r="J1459" s="35">
        <v>0</v>
      </c>
      <c r="K1459" s="35">
        <v>0</v>
      </c>
      <c r="L1459" s="35">
        <v>0</v>
      </c>
      <c r="M1459" s="35">
        <v>14.4</v>
      </c>
      <c r="N1459" s="32" t="s">
        <v>19</v>
      </c>
      <c r="O1459" s="32" t="s">
        <v>27</v>
      </c>
      <c r="P1459" s="32">
        <v>1</v>
      </c>
      <c r="Q1459" s="32"/>
      <c r="R1459" s="39">
        <f t="shared" si="44"/>
        <v>1509</v>
      </c>
      <c r="S1459" s="5" t="s">
        <v>51</v>
      </c>
      <c r="T1459" s="5" t="s">
        <v>64</v>
      </c>
      <c r="U1459" s="2"/>
      <c r="V1459" s="2" t="str">
        <f>IF($J1459+$L1459=0,"nil",IF(OR($B1459="TCU-WS",$B1459=""),"non comm",IF(OR($G1459="contract_cover",$H1459="fixed price"),VLOOKUP($I1459,'[1]mapping 2015'!$A:$B,2,FALSE),VLOOKUP($G1459,'[1]mapping 2015'!$A:$B,2,FALSE))))</f>
        <v>nil</v>
      </c>
      <c r="W1459" s="37">
        <f>IF(OR(V1459="non comm",V1459="nil",J1459=0),0,IF(V1459="SBM 2.1 IIPS",J1459*VLOOKUP(N1459,'[2]NGP%'!$C:$D,2,FALSE),J1459*SUMIFS('[2]NGP%'!$D:$D,'[2]NGP%'!$A:$A,V1459,'[2]NGP%'!$B:$B,AA1459)))</f>
        <v>0</v>
      </c>
      <c r="X1459" s="37">
        <f>IF(OR(V1459="non comm",V1459="nil",J1459=0),0,IF(V1459="SBM 2.1 IIPS",J1459*VLOOKUP(N1459,'[2]NGP%'!$C:$E,3,FALSE),J1459*SUMIFS('[2]NGP%'!$E:$E,'[2]NGP%'!$A:$A,V1459,'[2]NGP%'!$B:$B,AA1459)))</f>
        <v>0</v>
      </c>
      <c r="Y1459" s="32"/>
      <c r="Z1459" s="54" t="str">
        <f>IF(MID(H1459,1,4)="Item","Nil",IF(G1459="contract_cover",VLOOKUP(I1459,'svc type'!C:D,2,FALSE),VLOOKUP(G1459,'svc type'!A:D,4,FALSE)))</f>
        <v>Exp</v>
      </c>
      <c r="AA1459" s="4" t="str">
        <f>IF(B1459="","",VLOOKUP(B1459,Sector!C:D,2,FALSE))</f>
        <v>OTH</v>
      </c>
      <c r="AB1459" s="4" t="str">
        <f t="shared" si="45"/>
        <v>TCU-WS</v>
      </c>
      <c r="AC1459" s="4"/>
      <c r="AD1459" s="4"/>
      <c r="AE1459" s="4"/>
      <c r="AF1459" s="4"/>
      <c r="AG1459" s="4"/>
    </row>
    <row r="1460" spans="1:33" x14ac:dyDescent="0.25">
      <c r="A1460" s="57">
        <v>42263.412123958333</v>
      </c>
      <c r="B1460" s="32" t="s">
        <v>22</v>
      </c>
      <c r="C1460" s="32" t="s">
        <v>4678</v>
      </c>
      <c r="D1460" s="32" t="s">
        <v>4679</v>
      </c>
      <c r="E1460" s="32" t="s">
        <v>7587</v>
      </c>
      <c r="F1460" s="32" t="s">
        <v>7588</v>
      </c>
      <c r="G1460" s="32" t="s">
        <v>25</v>
      </c>
      <c r="H1460" s="32" t="s">
        <v>26</v>
      </c>
      <c r="I1460" s="32" t="s">
        <v>2006</v>
      </c>
      <c r="J1460" s="35">
        <v>0</v>
      </c>
      <c r="K1460" s="35">
        <v>0</v>
      </c>
      <c r="L1460" s="35">
        <v>0</v>
      </c>
      <c r="M1460" s="35">
        <v>0</v>
      </c>
      <c r="N1460" s="32" t="s">
        <v>19</v>
      </c>
      <c r="O1460" s="32" t="s">
        <v>27</v>
      </c>
      <c r="P1460" s="32">
        <v>2.75</v>
      </c>
      <c r="Q1460" s="32"/>
      <c r="R1460" s="39">
        <f t="shared" si="44"/>
        <v>1509</v>
      </c>
      <c r="S1460" s="5" t="s">
        <v>51</v>
      </c>
      <c r="T1460" s="5" t="s">
        <v>64</v>
      </c>
      <c r="U1460" s="2"/>
      <c r="V1460" s="2" t="str">
        <f>IF($J1460+$L1460=0,"nil",IF(OR($B1460="TCU-WS",$B1460=""),"non comm",IF(OR($G1460="contract_cover",$H1460="fixed price"),VLOOKUP($I1460,'[1]mapping 2015'!$A:$B,2,FALSE),VLOOKUP($G1460,'[1]mapping 2015'!$A:$B,2,FALSE))))</f>
        <v>nil</v>
      </c>
      <c r="W1460" s="37">
        <f>IF(OR(V1460="non comm",V1460="nil",J1460=0),0,IF(V1460="SBM 2.1 IIPS",J1460*VLOOKUP(N1460,'[2]NGP%'!$C:$D,2,FALSE),J1460*SUMIFS('[2]NGP%'!$D:$D,'[2]NGP%'!$A:$A,V1460,'[2]NGP%'!$B:$B,AA1460)))</f>
        <v>0</v>
      </c>
      <c r="X1460" s="37">
        <f>IF(OR(V1460="non comm",V1460="nil",J1460=0),0,IF(V1460="SBM 2.1 IIPS",J1460*VLOOKUP(N1460,'[2]NGP%'!$C:$E,3,FALSE),J1460*SUMIFS('[2]NGP%'!$E:$E,'[2]NGP%'!$A:$A,V1460,'[2]NGP%'!$B:$B,AA1460)))</f>
        <v>0</v>
      </c>
      <c r="Y1460" s="32"/>
      <c r="Z1460" s="54" t="str">
        <f>IF(MID(H1460,1,4)="Item","Nil",IF(G1460="contract_cover",VLOOKUP(I1460,'svc type'!C:D,2,FALSE),VLOOKUP(G1460,'svc type'!A:D,4,FALSE)))</f>
        <v>IIPS</v>
      </c>
      <c r="AA1460" s="4" t="str">
        <f>IF(B1460="","",VLOOKUP(B1460,Sector!C:D,2,FALSE))</f>
        <v>OTH</v>
      </c>
      <c r="AB1460" s="4" t="str">
        <f t="shared" si="45"/>
        <v>TCU-WS</v>
      </c>
      <c r="AC1460" s="4"/>
      <c r="AD1460" s="4"/>
      <c r="AE1460" s="4"/>
      <c r="AF1460" s="4"/>
      <c r="AG1460" s="4"/>
    </row>
    <row r="1461" spans="1:33" x14ac:dyDescent="0.25">
      <c r="A1461" s="57">
        <v>42263.431217476849</v>
      </c>
      <c r="B1461" s="32" t="s">
        <v>22</v>
      </c>
      <c r="C1461" s="32" t="s">
        <v>283</v>
      </c>
      <c r="D1461" s="32" t="s">
        <v>282</v>
      </c>
      <c r="E1461" s="32" t="s">
        <v>7589</v>
      </c>
      <c r="F1461" s="32" t="s">
        <v>7590</v>
      </c>
      <c r="G1461" s="32" t="s">
        <v>25</v>
      </c>
      <c r="H1461" s="32" t="s">
        <v>26</v>
      </c>
      <c r="I1461" s="32" t="s">
        <v>2006</v>
      </c>
      <c r="J1461" s="35">
        <v>0</v>
      </c>
      <c r="K1461" s="35">
        <v>0</v>
      </c>
      <c r="L1461" s="35">
        <v>0</v>
      </c>
      <c r="M1461" s="35">
        <v>0</v>
      </c>
      <c r="N1461" s="32" t="s">
        <v>19</v>
      </c>
      <c r="O1461" s="32" t="s">
        <v>24</v>
      </c>
      <c r="P1461" s="32">
        <v>0.5</v>
      </c>
      <c r="Q1461" s="32"/>
      <c r="R1461" s="39">
        <f t="shared" si="44"/>
        <v>1509</v>
      </c>
      <c r="S1461" s="5" t="s">
        <v>51</v>
      </c>
      <c r="T1461" s="5" t="s">
        <v>64</v>
      </c>
      <c r="U1461" s="2"/>
      <c r="V1461" s="2" t="str">
        <f>IF($J1461+$L1461=0,"nil",IF(OR($B1461="TCU-WS",$B1461=""),"non comm",IF(OR($G1461="contract_cover",$H1461="fixed price"),VLOOKUP($I1461,'[1]mapping 2015'!$A:$B,2,FALSE),VLOOKUP($G1461,'[1]mapping 2015'!$A:$B,2,FALSE))))</f>
        <v>nil</v>
      </c>
      <c r="W1461" s="37">
        <f>IF(OR(V1461="non comm",V1461="nil",J1461=0),0,IF(V1461="SBM 2.1 IIPS",J1461*VLOOKUP(N1461,'[2]NGP%'!$C:$D,2,FALSE),J1461*SUMIFS('[2]NGP%'!$D:$D,'[2]NGP%'!$A:$A,V1461,'[2]NGP%'!$B:$B,AA1461)))</f>
        <v>0</v>
      </c>
      <c r="X1461" s="37">
        <f>IF(OR(V1461="non comm",V1461="nil",J1461=0),0,IF(V1461="SBM 2.1 IIPS",J1461*VLOOKUP(N1461,'[2]NGP%'!$C:$E,3,FALSE),J1461*SUMIFS('[2]NGP%'!$E:$E,'[2]NGP%'!$A:$A,V1461,'[2]NGP%'!$B:$B,AA1461)))</f>
        <v>0</v>
      </c>
      <c r="Y1461" s="32"/>
      <c r="Z1461" s="54" t="str">
        <f>IF(MID(H1461,1,4)="Item","Nil",IF(G1461="contract_cover",VLOOKUP(I1461,'svc type'!C:D,2,FALSE),VLOOKUP(G1461,'svc type'!A:D,4,FALSE)))</f>
        <v>IIPS</v>
      </c>
      <c r="AA1461" s="4" t="str">
        <f>IF(B1461="","",VLOOKUP(B1461,Sector!C:D,2,FALSE))</f>
        <v>OTH</v>
      </c>
      <c r="AB1461" s="4" t="str">
        <f t="shared" si="45"/>
        <v>TCU-WS</v>
      </c>
      <c r="AC1461" s="4"/>
      <c r="AD1461" s="4"/>
      <c r="AE1461" s="4"/>
      <c r="AF1461" s="4"/>
      <c r="AG1461" s="4"/>
    </row>
    <row r="1462" spans="1:33" x14ac:dyDescent="0.25">
      <c r="A1462" s="57">
        <v>42263.431217476849</v>
      </c>
      <c r="B1462" s="32" t="s">
        <v>22</v>
      </c>
      <c r="C1462" s="32" t="s">
        <v>283</v>
      </c>
      <c r="D1462" s="32" t="s">
        <v>282</v>
      </c>
      <c r="E1462" s="32" t="s">
        <v>7589</v>
      </c>
      <c r="F1462" s="32" t="s">
        <v>7590</v>
      </c>
      <c r="G1462" s="32" t="s">
        <v>826</v>
      </c>
      <c r="H1462" s="32" t="s">
        <v>825</v>
      </c>
      <c r="I1462" s="32" t="s">
        <v>2006</v>
      </c>
      <c r="J1462" s="35">
        <v>0</v>
      </c>
      <c r="K1462" s="35">
        <v>52.22</v>
      </c>
      <c r="L1462" s="35">
        <v>0</v>
      </c>
      <c r="M1462" s="35">
        <v>0</v>
      </c>
      <c r="N1462" s="32" t="s">
        <v>19</v>
      </c>
      <c r="O1462" s="32" t="s">
        <v>24</v>
      </c>
      <c r="P1462" s="32">
        <v>1</v>
      </c>
      <c r="Q1462" s="32"/>
      <c r="R1462" s="39">
        <f t="shared" si="44"/>
        <v>1509</v>
      </c>
      <c r="S1462" s="5" t="s">
        <v>51</v>
      </c>
      <c r="T1462" s="5" t="s">
        <v>64</v>
      </c>
      <c r="U1462" s="2"/>
      <c r="V1462" s="2" t="str">
        <f>IF($J1462+$L1462=0,"nil",IF(OR($B1462="TCU-WS",$B1462=""),"non comm",IF(OR($G1462="contract_cover",$H1462="fixed price"),VLOOKUP($I1462,'[1]mapping 2015'!$A:$B,2,FALSE),VLOOKUP($G1462,'[1]mapping 2015'!$A:$B,2,FALSE))))</f>
        <v>nil</v>
      </c>
      <c r="W1462" s="37">
        <f>IF(OR(V1462="non comm",V1462="nil",J1462=0),0,IF(V1462="SBM 2.1 IIPS",J1462*VLOOKUP(N1462,'[2]NGP%'!$C:$D,2,FALSE),J1462*SUMIFS('[2]NGP%'!$D:$D,'[2]NGP%'!$A:$A,V1462,'[2]NGP%'!$B:$B,AA1462)))</f>
        <v>0</v>
      </c>
      <c r="X1462" s="37">
        <f>IF(OR(V1462="non comm",V1462="nil",J1462=0),0,IF(V1462="SBM 2.1 IIPS",J1462*VLOOKUP(N1462,'[2]NGP%'!$C:$E,3,FALSE),J1462*SUMIFS('[2]NGP%'!$E:$E,'[2]NGP%'!$A:$A,V1462,'[2]NGP%'!$B:$B,AA1462)))</f>
        <v>0</v>
      </c>
      <c r="Y1462" s="32"/>
      <c r="Z1462" s="54" t="str">
        <f>IF(MID(H1462,1,4)="Item","Nil",IF(G1462="contract_cover",VLOOKUP(I1462,'svc type'!C:D,2,FALSE),VLOOKUP(G1462,'svc type'!A:D,4,FALSE)))</f>
        <v>Part</v>
      </c>
      <c r="AA1462" s="4" t="str">
        <f>IF(B1462="","",VLOOKUP(B1462,Sector!C:D,2,FALSE))</f>
        <v>OTH</v>
      </c>
      <c r="AB1462" s="4" t="str">
        <f t="shared" si="45"/>
        <v>TCU-WS</v>
      </c>
      <c r="AC1462" s="4"/>
      <c r="AD1462" s="4"/>
      <c r="AE1462" s="4"/>
      <c r="AF1462" s="4"/>
      <c r="AG1462" s="4"/>
    </row>
    <row r="1463" spans="1:33" x14ac:dyDescent="0.25">
      <c r="A1463" s="57">
        <v>42263.431217476849</v>
      </c>
      <c r="B1463" s="32" t="s">
        <v>22</v>
      </c>
      <c r="C1463" s="32" t="s">
        <v>283</v>
      </c>
      <c r="D1463" s="32" t="s">
        <v>282</v>
      </c>
      <c r="E1463" s="32" t="s">
        <v>7589</v>
      </c>
      <c r="F1463" s="32" t="s">
        <v>7590</v>
      </c>
      <c r="G1463" s="32" t="s">
        <v>380</v>
      </c>
      <c r="H1463" s="32" t="s">
        <v>379</v>
      </c>
      <c r="I1463" s="32" t="s">
        <v>2006</v>
      </c>
      <c r="J1463" s="35">
        <v>0</v>
      </c>
      <c r="K1463" s="35">
        <v>0</v>
      </c>
      <c r="L1463" s="35">
        <v>0</v>
      </c>
      <c r="M1463" s="35">
        <v>1</v>
      </c>
      <c r="N1463" s="32" t="s">
        <v>19</v>
      </c>
      <c r="O1463" s="32" t="s">
        <v>24</v>
      </c>
      <c r="P1463" s="32">
        <v>1</v>
      </c>
      <c r="Q1463" s="32"/>
      <c r="R1463" s="39">
        <f t="shared" si="44"/>
        <v>1509</v>
      </c>
      <c r="S1463" s="5" t="s">
        <v>51</v>
      </c>
      <c r="T1463" s="5" t="s">
        <v>64</v>
      </c>
      <c r="U1463" s="2"/>
      <c r="V1463" s="2" t="str">
        <f>IF($J1463+$L1463=0,"nil",IF(OR($B1463="TCU-WS",$B1463=""),"non comm",IF(OR($G1463="contract_cover",$H1463="fixed price"),VLOOKUP($I1463,'[1]mapping 2015'!$A:$B,2,FALSE),VLOOKUP($G1463,'[1]mapping 2015'!$A:$B,2,FALSE))))</f>
        <v>nil</v>
      </c>
      <c r="W1463" s="37">
        <f>IF(OR(V1463="non comm",V1463="nil",J1463=0),0,IF(V1463="SBM 2.1 IIPS",J1463*VLOOKUP(N1463,'[2]NGP%'!$C:$D,2,FALSE),J1463*SUMIFS('[2]NGP%'!$D:$D,'[2]NGP%'!$A:$A,V1463,'[2]NGP%'!$B:$B,AA1463)))</f>
        <v>0</v>
      </c>
      <c r="X1463" s="37">
        <f>IF(OR(V1463="non comm",V1463="nil",J1463=0),0,IF(V1463="SBM 2.1 IIPS",J1463*VLOOKUP(N1463,'[2]NGP%'!$C:$E,3,FALSE),J1463*SUMIFS('[2]NGP%'!$E:$E,'[2]NGP%'!$A:$A,V1463,'[2]NGP%'!$B:$B,AA1463)))</f>
        <v>0</v>
      </c>
      <c r="Y1463" s="32"/>
      <c r="Z1463" s="54" t="str">
        <f>IF(MID(H1463,1,4)="Item","Nil",IF(G1463="contract_cover",VLOOKUP(I1463,'svc type'!C:D,2,FALSE),VLOOKUP(G1463,'svc type'!A:D,4,FALSE)))</f>
        <v>Exp</v>
      </c>
      <c r="AA1463" s="4" t="str">
        <f>IF(B1463="","",VLOOKUP(B1463,Sector!C:D,2,FALSE))</f>
        <v>OTH</v>
      </c>
      <c r="AB1463" s="4" t="str">
        <f t="shared" si="45"/>
        <v>TCU-WS</v>
      </c>
      <c r="AC1463" s="4"/>
      <c r="AD1463" s="4"/>
      <c r="AE1463" s="4"/>
      <c r="AF1463" s="4"/>
      <c r="AG1463" s="4"/>
    </row>
    <row r="1464" spans="1:33" x14ac:dyDescent="0.25">
      <c r="A1464" s="57">
        <v>42263.431217476849</v>
      </c>
      <c r="B1464" s="32" t="s">
        <v>22</v>
      </c>
      <c r="C1464" s="32" t="s">
        <v>283</v>
      </c>
      <c r="D1464" s="32" t="s">
        <v>282</v>
      </c>
      <c r="E1464" s="32" t="s">
        <v>7589</v>
      </c>
      <c r="F1464" s="32" t="s">
        <v>7590</v>
      </c>
      <c r="G1464" s="32" t="s">
        <v>29</v>
      </c>
      <c r="H1464" s="32" t="s">
        <v>30</v>
      </c>
      <c r="I1464" s="32" t="s">
        <v>2006</v>
      </c>
      <c r="J1464" s="35">
        <v>0</v>
      </c>
      <c r="K1464" s="35">
        <v>0</v>
      </c>
      <c r="L1464" s="35">
        <v>0</v>
      </c>
      <c r="M1464" s="35">
        <v>2</v>
      </c>
      <c r="N1464" s="32" t="s">
        <v>19</v>
      </c>
      <c r="O1464" s="32" t="s">
        <v>24</v>
      </c>
      <c r="P1464" s="32">
        <v>1</v>
      </c>
      <c r="Q1464" s="32"/>
      <c r="R1464" s="39">
        <f t="shared" si="44"/>
        <v>1509</v>
      </c>
      <c r="S1464" s="5" t="s">
        <v>51</v>
      </c>
      <c r="T1464" s="5" t="s">
        <v>64</v>
      </c>
      <c r="U1464" s="2"/>
      <c r="V1464" s="2" t="str">
        <f>IF($J1464+$L1464=0,"nil",IF(OR($B1464="TCU-WS",$B1464=""),"non comm",IF(OR($G1464="contract_cover",$H1464="fixed price"),VLOOKUP($I1464,'[1]mapping 2015'!$A:$B,2,FALSE),VLOOKUP($G1464,'[1]mapping 2015'!$A:$B,2,FALSE))))</f>
        <v>nil</v>
      </c>
      <c r="W1464" s="37">
        <f>IF(OR(V1464="non comm",V1464="nil",J1464=0),0,IF(V1464="SBM 2.1 IIPS",J1464*VLOOKUP(N1464,'[2]NGP%'!$C:$D,2,FALSE),J1464*SUMIFS('[2]NGP%'!$D:$D,'[2]NGP%'!$A:$A,V1464,'[2]NGP%'!$B:$B,AA1464)))</f>
        <v>0</v>
      </c>
      <c r="X1464" s="37">
        <f>IF(OR(V1464="non comm",V1464="nil",J1464=0),0,IF(V1464="SBM 2.1 IIPS",J1464*VLOOKUP(N1464,'[2]NGP%'!$C:$E,3,FALSE),J1464*SUMIFS('[2]NGP%'!$E:$E,'[2]NGP%'!$A:$A,V1464,'[2]NGP%'!$B:$B,AA1464)))</f>
        <v>0</v>
      </c>
      <c r="Y1464" s="32"/>
      <c r="Z1464" s="54" t="str">
        <f>IF(MID(H1464,1,4)="Item","Nil",IF(G1464="contract_cover",VLOOKUP(I1464,'svc type'!C:D,2,FALSE),VLOOKUP(G1464,'svc type'!A:D,4,FALSE)))</f>
        <v>Exp</v>
      </c>
      <c r="AA1464" s="4" t="str">
        <f>IF(B1464="","",VLOOKUP(B1464,Sector!C:D,2,FALSE))</f>
        <v>OTH</v>
      </c>
      <c r="AB1464" s="4" t="str">
        <f t="shared" si="45"/>
        <v>TCU-WS</v>
      </c>
      <c r="AC1464" s="4"/>
      <c r="AD1464" s="4"/>
      <c r="AE1464" s="4"/>
      <c r="AF1464" s="4"/>
      <c r="AG1464" s="4"/>
    </row>
    <row r="1465" spans="1:33" x14ac:dyDescent="0.25">
      <c r="A1465" s="57">
        <v>42263.441625925923</v>
      </c>
      <c r="B1465" s="32" t="s">
        <v>22</v>
      </c>
      <c r="C1465" s="32" t="s">
        <v>7443</v>
      </c>
      <c r="D1465" s="32" t="s">
        <v>7444</v>
      </c>
      <c r="E1465" s="32" t="s">
        <v>7591</v>
      </c>
      <c r="F1465" s="32" t="s">
        <v>7592</v>
      </c>
      <c r="G1465" s="32" t="s">
        <v>25</v>
      </c>
      <c r="H1465" s="32" t="s">
        <v>26</v>
      </c>
      <c r="I1465" s="32" t="s">
        <v>2006</v>
      </c>
      <c r="J1465" s="35">
        <v>0</v>
      </c>
      <c r="K1465" s="35">
        <v>0</v>
      </c>
      <c r="L1465" s="35">
        <v>25.48</v>
      </c>
      <c r="M1465" s="35">
        <v>0</v>
      </c>
      <c r="N1465" s="32" t="s">
        <v>19</v>
      </c>
      <c r="O1465" s="32" t="s">
        <v>24</v>
      </c>
      <c r="P1465" s="32">
        <v>1.5</v>
      </c>
      <c r="Q1465" s="32"/>
      <c r="R1465" s="39">
        <f t="shared" si="44"/>
        <v>1509</v>
      </c>
      <c r="S1465" s="5" t="s">
        <v>51</v>
      </c>
      <c r="T1465" s="5" t="s">
        <v>64</v>
      </c>
      <c r="U1465" s="2"/>
      <c r="V1465" s="2" t="str">
        <f>IF($J1465+$L1465=0,"nil",IF(OR($B1465="TCU-WS",$B1465=""),"non comm",IF(OR($G1465="contract_cover",$H1465="fixed price"),VLOOKUP($I1465,'[1]mapping 2015'!$A:$B,2,FALSE),VLOOKUP($G1465,'[1]mapping 2015'!$A:$B,2,FALSE))))</f>
        <v>non comm</v>
      </c>
      <c r="W1465" s="37">
        <f>IF(OR(V1465="non comm",V1465="nil",J1465=0),0,IF(V1465="SBM 2.1 IIPS",J1465*VLOOKUP(N1465,'[2]NGP%'!$C:$D,2,FALSE),J1465*SUMIFS('[2]NGP%'!$D:$D,'[2]NGP%'!$A:$A,V1465,'[2]NGP%'!$B:$B,AA1465)))</f>
        <v>0</v>
      </c>
      <c r="X1465" s="37">
        <f>IF(OR(V1465="non comm",V1465="nil",J1465=0),0,IF(V1465="SBM 2.1 IIPS",J1465*VLOOKUP(N1465,'[2]NGP%'!$C:$E,3,FALSE),J1465*SUMIFS('[2]NGP%'!$E:$E,'[2]NGP%'!$A:$A,V1465,'[2]NGP%'!$B:$B,AA1465)))</f>
        <v>0</v>
      </c>
      <c r="Y1465" s="32"/>
      <c r="Z1465" s="54" t="str">
        <f>IF(MID(H1465,1,4)="Item","Nil",IF(G1465="contract_cover",VLOOKUP(I1465,'svc type'!C:D,2,FALSE),VLOOKUP(G1465,'svc type'!A:D,4,FALSE)))</f>
        <v>IIPS</v>
      </c>
      <c r="AA1465" s="4" t="str">
        <f>IF(B1465="","",VLOOKUP(B1465,Sector!C:D,2,FALSE))</f>
        <v>OTH</v>
      </c>
      <c r="AB1465" s="4" t="str">
        <f t="shared" si="45"/>
        <v>TCU-WS</v>
      </c>
      <c r="AC1465" s="4"/>
      <c r="AD1465" s="4"/>
      <c r="AE1465" s="4"/>
      <c r="AF1465" s="4"/>
      <c r="AG1465" s="4"/>
    </row>
    <row r="1466" spans="1:33" x14ac:dyDescent="0.25">
      <c r="A1466" s="57">
        <v>42263.441625925923</v>
      </c>
      <c r="B1466" s="32" t="s">
        <v>22</v>
      </c>
      <c r="C1466" s="32" t="s">
        <v>7443</v>
      </c>
      <c r="D1466" s="32" t="s">
        <v>7444</v>
      </c>
      <c r="E1466" s="32" t="s">
        <v>7591</v>
      </c>
      <c r="F1466" s="32" t="s">
        <v>7592</v>
      </c>
      <c r="G1466" s="32" t="s">
        <v>1495</v>
      </c>
      <c r="H1466" s="32" t="s">
        <v>1496</v>
      </c>
      <c r="I1466" s="32" t="s">
        <v>2006</v>
      </c>
      <c r="J1466" s="35">
        <v>0</v>
      </c>
      <c r="K1466" s="35">
        <v>248</v>
      </c>
      <c r="L1466" s="35">
        <v>0</v>
      </c>
      <c r="M1466" s="35">
        <v>0</v>
      </c>
      <c r="N1466" s="32" t="s">
        <v>19</v>
      </c>
      <c r="O1466" s="32" t="s">
        <v>24</v>
      </c>
      <c r="P1466" s="32">
        <v>1</v>
      </c>
      <c r="Q1466" s="32"/>
      <c r="R1466" s="39">
        <f t="shared" si="44"/>
        <v>1509</v>
      </c>
      <c r="S1466" s="5" t="s">
        <v>51</v>
      </c>
      <c r="T1466" s="5" t="s">
        <v>64</v>
      </c>
      <c r="U1466" s="2"/>
      <c r="V1466" s="2" t="str">
        <f>IF($J1466+$L1466=0,"nil",IF(OR($B1466="TCU-WS",$B1466=""),"non comm",IF(OR($G1466="contract_cover",$H1466="fixed price"),VLOOKUP($I1466,'[1]mapping 2015'!$A:$B,2,FALSE),VLOOKUP($G1466,'[1]mapping 2015'!$A:$B,2,FALSE))))</f>
        <v>nil</v>
      </c>
      <c r="W1466" s="37">
        <f>IF(OR(V1466="non comm",V1466="nil",J1466=0),0,IF(V1466="SBM 2.1 IIPS",J1466*VLOOKUP(N1466,'[2]NGP%'!$C:$D,2,FALSE),J1466*SUMIFS('[2]NGP%'!$D:$D,'[2]NGP%'!$A:$A,V1466,'[2]NGP%'!$B:$B,AA1466)))</f>
        <v>0</v>
      </c>
      <c r="X1466" s="37">
        <f>IF(OR(V1466="non comm",V1466="nil",J1466=0),0,IF(V1466="SBM 2.1 IIPS",J1466*VLOOKUP(N1466,'[2]NGP%'!$C:$E,3,FALSE),J1466*SUMIFS('[2]NGP%'!$E:$E,'[2]NGP%'!$A:$A,V1466,'[2]NGP%'!$B:$B,AA1466)))</f>
        <v>0</v>
      </c>
      <c r="Y1466" s="32"/>
      <c r="Z1466" s="54" t="str">
        <f>IF(MID(H1466,1,4)="Item","Nil",IF(G1466="contract_cover",VLOOKUP(I1466,'svc type'!C:D,2,FALSE),VLOOKUP(G1466,'svc type'!A:D,4,FALSE)))</f>
        <v>Part</v>
      </c>
      <c r="AA1466" s="4" t="str">
        <f>IF(B1466="","",VLOOKUP(B1466,Sector!C:D,2,FALSE))</f>
        <v>OTH</v>
      </c>
      <c r="AB1466" s="4" t="str">
        <f t="shared" si="45"/>
        <v>TCU-WS</v>
      </c>
      <c r="AC1466" s="4"/>
      <c r="AD1466" s="4"/>
      <c r="AE1466" s="4"/>
      <c r="AF1466" s="4"/>
      <c r="AG1466" s="4"/>
    </row>
    <row r="1467" spans="1:33" x14ac:dyDescent="0.25">
      <c r="A1467" s="57">
        <v>42263.441625925923</v>
      </c>
      <c r="B1467" s="32" t="s">
        <v>22</v>
      </c>
      <c r="C1467" s="32" t="s">
        <v>7443</v>
      </c>
      <c r="D1467" s="32" t="s">
        <v>7444</v>
      </c>
      <c r="E1467" s="32" t="s">
        <v>7591</v>
      </c>
      <c r="F1467" s="32" t="s">
        <v>7592</v>
      </c>
      <c r="G1467" s="32" t="s">
        <v>1066</v>
      </c>
      <c r="H1467" s="32" t="s">
        <v>1067</v>
      </c>
      <c r="I1467" s="32" t="s">
        <v>2006</v>
      </c>
      <c r="J1467" s="35">
        <v>0</v>
      </c>
      <c r="K1467" s="35">
        <v>200.04</v>
      </c>
      <c r="L1467" s="35">
        <v>0</v>
      </c>
      <c r="M1467" s="35">
        <v>0</v>
      </c>
      <c r="N1467" s="32" t="s">
        <v>19</v>
      </c>
      <c r="O1467" s="32" t="s">
        <v>24</v>
      </c>
      <c r="P1467" s="32">
        <v>1</v>
      </c>
      <c r="Q1467" s="32"/>
      <c r="R1467" s="39">
        <f t="shared" si="44"/>
        <v>1509</v>
      </c>
      <c r="S1467" s="5" t="s">
        <v>51</v>
      </c>
      <c r="T1467" s="5" t="s">
        <v>64</v>
      </c>
      <c r="U1467" s="2"/>
      <c r="V1467" s="2" t="str">
        <f>IF($J1467+$L1467=0,"nil",IF(OR($B1467="TCU-WS",$B1467=""),"non comm",IF(OR($G1467="contract_cover",$H1467="fixed price"),VLOOKUP($I1467,'[1]mapping 2015'!$A:$B,2,FALSE),VLOOKUP($G1467,'[1]mapping 2015'!$A:$B,2,FALSE))))</f>
        <v>nil</v>
      </c>
      <c r="W1467" s="37">
        <f>IF(OR(V1467="non comm",V1467="nil",J1467=0),0,IF(V1467="SBM 2.1 IIPS",J1467*VLOOKUP(N1467,'[2]NGP%'!$C:$D,2,FALSE),J1467*SUMIFS('[2]NGP%'!$D:$D,'[2]NGP%'!$A:$A,V1467,'[2]NGP%'!$B:$B,AA1467)))</f>
        <v>0</v>
      </c>
      <c r="X1467" s="37">
        <f>IF(OR(V1467="non comm",V1467="nil",J1467=0),0,IF(V1467="SBM 2.1 IIPS",J1467*VLOOKUP(N1467,'[2]NGP%'!$C:$E,3,FALSE),J1467*SUMIFS('[2]NGP%'!$E:$E,'[2]NGP%'!$A:$A,V1467,'[2]NGP%'!$B:$B,AA1467)))</f>
        <v>0</v>
      </c>
      <c r="Y1467" s="32"/>
      <c r="Z1467" s="54" t="str">
        <f>IF(MID(H1467,1,4)="Item","Nil",IF(G1467="contract_cover",VLOOKUP(I1467,'svc type'!C:D,2,FALSE),VLOOKUP(G1467,'svc type'!A:D,4,FALSE)))</f>
        <v>Part</v>
      </c>
      <c r="AA1467" s="4" t="str">
        <f>IF(B1467="","",VLOOKUP(B1467,Sector!C:D,2,FALSE))</f>
        <v>OTH</v>
      </c>
      <c r="AB1467" s="4" t="str">
        <f t="shared" si="45"/>
        <v>TCU-WS</v>
      </c>
      <c r="AC1467" s="4"/>
      <c r="AD1467" s="4"/>
      <c r="AE1467" s="4"/>
      <c r="AF1467" s="4"/>
      <c r="AG1467" s="4"/>
    </row>
    <row r="1468" spans="1:33" x14ac:dyDescent="0.25">
      <c r="A1468" s="57">
        <v>42263.441625925923</v>
      </c>
      <c r="B1468" s="32" t="s">
        <v>22</v>
      </c>
      <c r="C1468" s="32" t="s">
        <v>7443</v>
      </c>
      <c r="D1468" s="32" t="s">
        <v>7444</v>
      </c>
      <c r="E1468" s="32" t="s">
        <v>7591</v>
      </c>
      <c r="F1468" s="32" t="s">
        <v>7592</v>
      </c>
      <c r="G1468" s="32" t="s">
        <v>35</v>
      </c>
      <c r="H1468" s="32" t="s">
        <v>38</v>
      </c>
      <c r="I1468" s="32" t="s">
        <v>2006</v>
      </c>
      <c r="J1468" s="35">
        <v>0</v>
      </c>
      <c r="K1468" s="35">
        <v>0</v>
      </c>
      <c r="L1468" s="35">
        <v>0</v>
      </c>
      <c r="M1468" s="35">
        <v>10.050000000000001</v>
      </c>
      <c r="N1468" s="32" t="s">
        <v>19</v>
      </c>
      <c r="O1468" s="32" t="s">
        <v>24</v>
      </c>
      <c r="P1468" s="32">
        <v>1</v>
      </c>
      <c r="Q1468" s="32"/>
      <c r="R1468" s="39">
        <f t="shared" si="44"/>
        <v>1509</v>
      </c>
      <c r="S1468" s="5" t="s">
        <v>51</v>
      </c>
      <c r="T1468" s="5" t="s">
        <v>64</v>
      </c>
      <c r="U1468" s="2"/>
      <c r="V1468" s="2" t="str">
        <f>IF($J1468+$L1468=0,"nil",IF(OR($B1468="TCU-WS",$B1468=""),"non comm",IF(OR($G1468="contract_cover",$H1468="fixed price"),VLOOKUP($I1468,'[1]mapping 2015'!$A:$B,2,FALSE),VLOOKUP($G1468,'[1]mapping 2015'!$A:$B,2,FALSE))))</f>
        <v>nil</v>
      </c>
      <c r="W1468" s="37">
        <f>IF(OR(V1468="non comm",V1468="nil",J1468=0),0,IF(V1468="SBM 2.1 IIPS",J1468*VLOOKUP(N1468,'[2]NGP%'!$C:$D,2,FALSE),J1468*SUMIFS('[2]NGP%'!$D:$D,'[2]NGP%'!$A:$A,V1468,'[2]NGP%'!$B:$B,AA1468)))</f>
        <v>0</v>
      </c>
      <c r="X1468" s="37">
        <f>IF(OR(V1468="non comm",V1468="nil",J1468=0),0,IF(V1468="SBM 2.1 IIPS",J1468*VLOOKUP(N1468,'[2]NGP%'!$C:$E,3,FALSE),J1468*SUMIFS('[2]NGP%'!$E:$E,'[2]NGP%'!$A:$A,V1468,'[2]NGP%'!$B:$B,AA1468)))</f>
        <v>0</v>
      </c>
      <c r="Y1468" s="32"/>
      <c r="Z1468" s="54" t="str">
        <f>IF(MID(H1468,1,4)="Item","Nil",IF(G1468="contract_cover",VLOOKUP(I1468,'svc type'!C:D,2,FALSE),VLOOKUP(G1468,'svc type'!A:D,4,FALSE)))</f>
        <v>Exp</v>
      </c>
      <c r="AA1468" s="4" t="str">
        <f>IF(B1468="","",VLOOKUP(B1468,Sector!C:D,2,FALSE))</f>
        <v>OTH</v>
      </c>
      <c r="AB1468" s="4" t="str">
        <f t="shared" si="45"/>
        <v>TCU-WS</v>
      </c>
      <c r="AC1468" s="4"/>
      <c r="AD1468" s="4"/>
      <c r="AE1468" s="4"/>
      <c r="AF1468" s="4"/>
      <c r="AG1468" s="4"/>
    </row>
    <row r="1469" spans="1:33" x14ac:dyDescent="0.25">
      <c r="A1469" s="57">
        <v>42263.441625925923</v>
      </c>
      <c r="B1469" s="32" t="s">
        <v>22</v>
      </c>
      <c r="C1469" s="32" t="s">
        <v>7443</v>
      </c>
      <c r="D1469" s="32" t="s">
        <v>7444</v>
      </c>
      <c r="E1469" s="32" t="s">
        <v>7591</v>
      </c>
      <c r="F1469" s="32" t="s">
        <v>7592</v>
      </c>
      <c r="G1469" s="32" t="s">
        <v>35</v>
      </c>
      <c r="H1469" s="32" t="s">
        <v>38</v>
      </c>
      <c r="I1469" s="32" t="s">
        <v>2006</v>
      </c>
      <c r="J1469" s="35">
        <v>0</v>
      </c>
      <c r="K1469" s="35">
        <v>0</v>
      </c>
      <c r="L1469" s="35">
        <v>0</v>
      </c>
      <c r="M1469" s="35">
        <v>8.6999999999999993</v>
      </c>
      <c r="N1469" s="32" t="s">
        <v>19</v>
      </c>
      <c r="O1469" s="32" t="s">
        <v>24</v>
      </c>
      <c r="P1469" s="32">
        <v>1</v>
      </c>
      <c r="Q1469" s="32"/>
      <c r="R1469" s="39">
        <f t="shared" si="44"/>
        <v>1509</v>
      </c>
      <c r="S1469" s="5" t="s">
        <v>51</v>
      </c>
      <c r="T1469" s="5" t="s">
        <v>64</v>
      </c>
      <c r="U1469" s="2"/>
      <c r="V1469" s="2" t="str">
        <f>IF($J1469+$L1469=0,"nil",IF(OR($B1469="TCU-WS",$B1469=""),"non comm",IF(OR($G1469="contract_cover",$H1469="fixed price"),VLOOKUP($I1469,'[1]mapping 2015'!$A:$B,2,FALSE),VLOOKUP($G1469,'[1]mapping 2015'!$A:$B,2,FALSE))))</f>
        <v>nil</v>
      </c>
      <c r="W1469" s="37">
        <f>IF(OR(V1469="non comm",V1469="nil",J1469=0),0,IF(V1469="SBM 2.1 IIPS",J1469*VLOOKUP(N1469,'[2]NGP%'!$C:$D,2,FALSE),J1469*SUMIFS('[2]NGP%'!$D:$D,'[2]NGP%'!$A:$A,V1469,'[2]NGP%'!$B:$B,AA1469)))</f>
        <v>0</v>
      </c>
      <c r="X1469" s="37">
        <f>IF(OR(V1469="non comm",V1469="nil",J1469=0),0,IF(V1469="SBM 2.1 IIPS",J1469*VLOOKUP(N1469,'[2]NGP%'!$C:$E,3,FALSE),J1469*SUMIFS('[2]NGP%'!$E:$E,'[2]NGP%'!$A:$A,V1469,'[2]NGP%'!$B:$B,AA1469)))</f>
        <v>0</v>
      </c>
      <c r="Y1469" s="32"/>
      <c r="Z1469" s="54" t="str">
        <f>IF(MID(H1469,1,4)="Item","Nil",IF(G1469="contract_cover",VLOOKUP(I1469,'svc type'!C:D,2,FALSE),VLOOKUP(G1469,'svc type'!A:D,4,FALSE)))</f>
        <v>Exp</v>
      </c>
      <c r="AA1469" s="4" t="str">
        <f>IF(B1469="","",VLOOKUP(B1469,Sector!C:D,2,FALSE))</f>
        <v>OTH</v>
      </c>
      <c r="AB1469" s="4" t="str">
        <f t="shared" si="45"/>
        <v>TCU-WS</v>
      </c>
      <c r="AC1469" s="4"/>
      <c r="AD1469" s="4"/>
      <c r="AE1469" s="4"/>
      <c r="AF1469" s="4"/>
      <c r="AG1469" s="4"/>
    </row>
    <row r="1470" spans="1:33" x14ac:dyDescent="0.25">
      <c r="A1470" s="57">
        <v>42263.441625925923</v>
      </c>
      <c r="B1470" s="32" t="s">
        <v>22</v>
      </c>
      <c r="C1470" s="32" t="s">
        <v>7443</v>
      </c>
      <c r="D1470" s="32" t="s">
        <v>7444</v>
      </c>
      <c r="E1470" s="32" t="s">
        <v>7591</v>
      </c>
      <c r="F1470" s="32" t="s">
        <v>7592</v>
      </c>
      <c r="G1470" s="32" t="s">
        <v>25</v>
      </c>
      <c r="H1470" s="32" t="s">
        <v>26</v>
      </c>
      <c r="I1470" s="32" t="s">
        <v>2006</v>
      </c>
      <c r="J1470" s="35">
        <v>0</v>
      </c>
      <c r="K1470" s="35">
        <v>0</v>
      </c>
      <c r="L1470" s="35">
        <v>25.4</v>
      </c>
      <c r="M1470" s="35">
        <v>0</v>
      </c>
      <c r="N1470" s="32" t="s">
        <v>19</v>
      </c>
      <c r="O1470" s="32" t="s">
        <v>24</v>
      </c>
      <c r="P1470" s="32">
        <v>1.33</v>
      </c>
      <c r="Q1470" s="32"/>
      <c r="R1470" s="39">
        <f t="shared" si="44"/>
        <v>1509</v>
      </c>
      <c r="S1470" s="5" t="s">
        <v>51</v>
      </c>
      <c r="T1470" s="5" t="s">
        <v>64</v>
      </c>
      <c r="U1470" s="2"/>
      <c r="V1470" s="2" t="str">
        <f>IF($J1470+$L1470=0,"nil",IF(OR($B1470="TCU-WS",$B1470=""),"non comm",IF(OR($G1470="contract_cover",$H1470="fixed price"),VLOOKUP($I1470,'[1]mapping 2015'!$A:$B,2,FALSE),VLOOKUP($G1470,'[1]mapping 2015'!$A:$B,2,FALSE))))</f>
        <v>non comm</v>
      </c>
      <c r="W1470" s="37">
        <f>IF(OR(V1470="non comm",V1470="nil",J1470=0),0,IF(V1470="SBM 2.1 IIPS",J1470*VLOOKUP(N1470,'[2]NGP%'!$C:$D,2,FALSE),J1470*SUMIFS('[2]NGP%'!$D:$D,'[2]NGP%'!$A:$A,V1470,'[2]NGP%'!$B:$B,AA1470)))</f>
        <v>0</v>
      </c>
      <c r="X1470" s="37">
        <f>IF(OR(V1470="non comm",V1470="nil",J1470=0),0,IF(V1470="SBM 2.1 IIPS",J1470*VLOOKUP(N1470,'[2]NGP%'!$C:$E,3,FALSE),J1470*SUMIFS('[2]NGP%'!$E:$E,'[2]NGP%'!$A:$A,V1470,'[2]NGP%'!$B:$B,AA1470)))</f>
        <v>0</v>
      </c>
      <c r="Y1470" s="32"/>
      <c r="Z1470" s="54" t="str">
        <f>IF(MID(H1470,1,4)="Item","Nil",IF(G1470="contract_cover",VLOOKUP(I1470,'svc type'!C:D,2,FALSE),VLOOKUP(G1470,'svc type'!A:D,4,FALSE)))</f>
        <v>IIPS</v>
      </c>
      <c r="AA1470" s="4" t="str">
        <f>IF(B1470="","",VLOOKUP(B1470,Sector!C:D,2,FALSE))</f>
        <v>OTH</v>
      </c>
      <c r="AB1470" s="4" t="str">
        <f t="shared" si="45"/>
        <v>TCU-WS</v>
      </c>
      <c r="AC1470" s="4"/>
      <c r="AD1470" s="4"/>
      <c r="AE1470" s="4"/>
      <c r="AF1470" s="4"/>
      <c r="AG1470" s="4"/>
    </row>
    <row r="1471" spans="1:33" x14ac:dyDescent="0.25">
      <c r="A1471" s="57">
        <v>42263.441625925923</v>
      </c>
      <c r="B1471" s="32" t="s">
        <v>22</v>
      </c>
      <c r="C1471" s="32" t="s">
        <v>7443</v>
      </c>
      <c r="D1471" s="32" t="s">
        <v>7444</v>
      </c>
      <c r="E1471" s="32" t="s">
        <v>7591</v>
      </c>
      <c r="F1471" s="32" t="s">
        <v>7592</v>
      </c>
      <c r="G1471" s="32" t="s">
        <v>33</v>
      </c>
      <c r="H1471" s="32" t="s">
        <v>34</v>
      </c>
      <c r="I1471" s="32" t="s">
        <v>2006</v>
      </c>
      <c r="J1471" s="35">
        <v>0</v>
      </c>
      <c r="K1471" s="35">
        <v>0</v>
      </c>
      <c r="L1471" s="35">
        <v>0</v>
      </c>
      <c r="M1471" s="35">
        <v>3</v>
      </c>
      <c r="N1471" s="32" t="s">
        <v>19</v>
      </c>
      <c r="O1471" s="32" t="s">
        <v>24</v>
      </c>
      <c r="P1471" s="32">
        <v>1</v>
      </c>
      <c r="Q1471" s="32"/>
      <c r="R1471" s="39">
        <f t="shared" si="44"/>
        <v>1509</v>
      </c>
      <c r="S1471" s="5" t="s">
        <v>51</v>
      </c>
      <c r="T1471" s="5" t="s">
        <v>64</v>
      </c>
      <c r="U1471" s="2"/>
      <c r="V1471" s="2" t="str">
        <f>IF($J1471+$L1471=0,"nil",IF(OR($B1471="TCU-WS",$B1471=""),"non comm",IF(OR($G1471="contract_cover",$H1471="fixed price"),VLOOKUP($I1471,'[1]mapping 2015'!$A:$B,2,FALSE),VLOOKUP($G1471,'[1]mapping 2015'!$A:$B,2,FALSE))))</f>
        <v>nil</v>
      </c>
      <c r="W1471" s="37">
        <f>IF(OR(V1471="non comm",V1471="nil",J1471=0),0,IF(V1471="SBM 2.1 IIPS",J1471*VLOOKUP(N1471,'[2]NGP%'!$C:$D,2,FALSE),J1471*SUMIFS('[2]NGP%'!$D:$D,'[2]NGP%'!$A:$A,V1471,'[2]NGP%'!$B:$B,AA1471)))</f>
        <v>0</v>
      </c>
      <c r="X1471" s="37">
        <f>IF(OR(V1471="non comm",V1471="nil",J1471=0),0,IF(V1471="SBM 2.1 IIPS",J1471*VLOOKUP(N1471,'[2]NGP%'!$C:$E,3,FALSE),J1471*SUMIFS('[2]NGP%'!$E:$E,'[2]NGP%'!$A:$A,V1471,'[2]NGP%'!$B:$B,AA1471)))</f>
        <v>0</v>
      </c>
      <c r="Y1471" s="32"/>
      <c r="Z1471" s="54" t="str">
        <f>IF(MID(H1471,1,4)="Item","Nil",IF(G1471="contract_cover",VLOOKUP(I1471,'svc type'!C:D,2,FALSE),VLOOKUP(G1471,'svc type'!A:D,4,FALSE)))</f>
        <v>Exp</v>
      </c>
      <c r="AA1471" s="4" t="str">
        <f>IF(B1471="","",VLOOKUP(B1471,Sector!C:D,2,FALSE))</f>
        <v>OTH</v>
      </c>
      <c r="AB1471" s="4" t="str">
        <f t="shared" si="45"/>
        <v>TCU-WS</v>
      </c>
      <c r="AC1471" s="4"/>
      <c r="AD1471" s="4"/>
      <c r="AE1471" s="4"/>
      <c r="AF1471" s="4"/>
      <c r="AG1471" s="4"/>
    </row>
    <row r="1472" spans="1:33" x14ac:dyDescent="0.25">
      <c r="A1472" s="57">
        <v>42263.444038275462</v>
      </c>
      <c r="B1472" s="32"/>
      <c r="C1472" s="32" t="s">
        <v>722</v>
      </c>
      <c r="D1472" s="32" t="s">
        <v>334</v>
      </c>
      <c r="E1472" s="32" t="s">
        <v>7593</v>
      </c>
      <c r="F1472" s="32" t="s">
        <v>7594</v>
      </c>
      <c r="G1472" s="32" t="s">
        <v>58</v>
      </c>
      <c r="H1472" s="32" t="s">
        <v>59</v>
      </c>
      <c r="I1472" s="32" t="s">
        <v>2006</v>
      </c>
      <c r="J1472" s="35">
        <v>0</v>
      </c>
      <c r="K1472" s="35">
        <v>0</v>
      </c>
      <c r="L1472" s="35">
        <v>0</v>
      </c>
      <c r="M1472" s="35">
        <v>0</v>
      </c>
      <c r="N1472" s="32" t="s">
        <v>19</v>
      </c>
      <c r="O1472" s="32" t="s">
        <v>322</v>
      </c>
      <c r="P1472" s="32">
        <v>0</v>
      </c>
      <c r="Q1472" s="32"/>
      <c r="R1472" s="39">
        <f t="shared" si="44"/>
        <v>1509</v>
      </c>
      <c r="S1472" s="5" t="s">
        <v>51</v>
      </c>
      <c r="T1472" s="5" t="s">
        <v>64</v>
      </c>
      <c r="U1472" s="2"/>
      <c r="V1472" s="2" t="str">
        <f>IF($J1472+$L1472=0,"nil",IF(OR($B1472="TCU-WS",$B1472=""),"non comm",IF(OR($G1472="contract_cover",$H1472="fixed price"),VLOOKUP($I1472,'[1]mapping 2015'!$A:$B,2,FALSE),VLOOKUP($G1472,'[1]mapping 2015'!$A:$B,2,FALSE))))</f>
        <v>nil</v>
      </c>
      <c r="W1472" s="37">
        <f>IF(OR(V1472="non comm",V1472="nil",J1472=0),0,IF(V1472="SBM 2.1 IIPS",J1472*VLOOKUP(N1472,'[2]NGP%'!$C:$D,2,FALSE),J1472*SUMIFS('[2]NGP%'!$D:$D,'[2]NGP%'!$A:$A,V1472,'[2]NGP%'!$B:$B,AA1472)))</f>
        <v>0</v>
      </c>
      <c r="X1472" s="37">
        <f>IF(OR(V1472="non comm",V1472="nil",J1472=0),0,IF(V1472="SBM 2.1 IIPS",J1472*VLOOKUP(N1472,'[2]NGP%'!$C:$E,3,FALSE),J1472*SUMIFS('[2]NGP%'!$E:$E,'[2]NGP%'!$A:$A,V1472,'[2]NGP%'!$B:$B,AA1472)))</f>
        <v>0</v>
      </c>
      <c r="Y1472" s="32"/>
      <c r="Z1472" s="54" t="str">
        <f>IF(MID(H1472,1,4)="Item","Nil",IF(G1472="contract_cover",VLOOKUP(I1472,'svc type'!C:D,2,FALSE),VLOOKUP(G1472,'svc type'!A:D,4,FALSE)))</f>
        <v>SVC</v>
      </c>
      <c r="AA1472" s="4" t="str">
        <f>IF(B1472="","",VLOOKUP(B1472,Sector!C:D,2,FALSE))</f>
        <v/>
      </c>
      <c r="AB1472" s="4">
        <f t="shared" si="45"/>
        <v>0</v>
      </c>
      <c r="AC1472" s="4"/>
      <c r="AD1472" s="4"/>
      <c r="AE1472" s="4"/>
      <c r="AF1472" s="4"/>
      <c r="AG1472" s="4"/>
    </row>
    <row r="1473" spans="1:33" x14ac:dyDescent="0.25">
      <c r="A1473" s="57">
        <v>42263.452320289354</v>
      </c>
      <c r="B1473" s="32"/>
      <c r="C1473" s="32" t="s">
        <v>2008</v>
      </c>
      <c r="D1473" s="32" t="s">
        <v>334</v>
      </c>
      <c r="E1473" s="32" t="s">
        <v>7595</v>
      </c>
      <c r="F1473" s="32" t="s">
        <v>7596</v>
      </c>
      <c r="G1473" s="32" t="s">
        <v>58</v>
      </c>
      <c r="H1473" s="32" t="s">
        <v>59</v>
      </c>
      <c r="I1473" s="32" t="s">
        <v>2006</v>
      </c>
      <c r="J1473" s="35">
        <v>0</v>
      </c>
      <c r="K1473" s="35">
        <v>0</v>
      </c>
      <c r="L1473" s="35">
        <v>0</v>
      </c>
      <c r="M1473" s="35">
        <v>0</v>
      </c>
      <c r="N1473" s="32" t="s">
        <v>19</v>
      </c>
      <c r="O1473" s="32" t="s">
        <v>322</v>
      </c>
      <c r="P1473" s="32">
        <v>0</v>
      </c>
      <c r="Q1473" s="32"/>
      <c r="R1473" s="39">
        <f t="shared" si="44"/>
        <v>1509</v>
      </c>
      <c r="S1473" s="5" t="s">
        <v>51</v>
      </c>
      <c r="T1473" s="5" t="s">
        <v>64</v>
      </c>
      <c r="U1473" s="2"/>
      <c r="V1473" s="2" t="str">
        <f>IF($J1473+$L1473=0,"nil",IF(OR($B1473="TCU-WS",$B1473=""),"non comm",IF(OR($G1473="contract_cover",$H1473="fixed price"),VLOOKUP($I1473,'[1]mapping 2015'!$A:$B,2,FALSE),VLOOKUP($G1473,'[1]mapping 2015'!$A:$B,2,FALSE))))</f>
        <v>nil</v>
      </c>
      <c r="W1473" s="37">
        <f>IF(OR(V1473="non comm",V1473="nil",J1473=0),0,IF(V1473="SBM 2.1 IIPS",J1473*VLOOKUP(N1473,'[2]NGP%'!$C:$D,2,FALSE),J1473*SUMIFS('[2]NGP%'!$D:$D,'[2]NGP%'!$A:$A,V1473,'[2]NGP%'!$B:$B,AA1473)))</f>
        <v>0</v>
      </c>
      <c r="X1473" s="37">
        <f>IF(OR(V1473="non comm",V1473="nil",J1473=0),0,IF(V1473="SBM 2.1 IIPS",J1473*VLOOKUP(N1473,'[2]NGP%'!$C:$E,3,FALSE),J1473*SUMIFS('[2]NGP%'!$E:$E,'[2]NGP%'!$A:$A,V1473,'[2]NGP%'!$B:$B,AA1473)))</f>
        <v>0</v>
      </c>
      <c r="Y1473" s="32"/>
      <c r="Z1473" s="54" t="str">
        <f>IF(MID(H1473,1,4)="Item","Nil",IF(G1473="contract_cover",VLOOKUP(I1473,'svc type'!C:D,2,FALSE),VLOOKUP(G1473,'svc type'!A:D,4,FALSE)))</f>
        <v>SVC</v>
      </c>
      <c r="AA1473" s="4" t="str">
        <f>IF(B1473="","",VLOOKUP(B1473,Sector!C:D,2,FALSE))</f>
        <v/>
      </c>
      <c r="AB1473" s="4">
        <f t="shared" si="45"/>
        <v>0</v>
      </c>
      <c r="AC1473" s="4"/>
      <c r="AD1473" s="4"/>
      <c r="AE1473" s="4"/>
      <c r="AF1473" s="4"/>
      <c r="AG1473" s="4"/>
    </row>
    <row r="1474" spans="1:33" x14ac:dyDescent="0.25">
      <c r="A1474" s="57">
        <v>42263.454415243054</v>
      </c>
      <c r="B1474" s="32" t="s">
        <v>22</v>
      </c>
      <c r="C1474" s="32" t="s">
        <v>5149</v>
      </c>
      <c r="D1474" s="32" t="s">
        <v>5150</v>
      </c>
      <c r="E1474" s="32" t="s">
        <v>7597</v>
      </c>
      <c r="F1474" s="32" t="s">
        <v>7598</v>
      </c>
      <c r="G1474" s="32" t="s">
        <v>25</v>
      </c>
      <c r="H1474" s="32" t="s">
        <v>26</v>
      </c>
      <c r="I1474" s="32" t="s">
        <v>2006</v>
      </c>
      <c r="J1474" s="35">
        <v>0</v>
      </c>
      <c r="K1474" s="35">
        <v>0</v>
      </c>
      <c r="L1474" s="35">
        <v>0</v>
      </c>
      <c r="M1474" s="35">
        <v>0</v>
      </c>
      <c r="N1474" s="32" t="s">
        <v>19</v>
      </c>
      <c r="O1474" s="32" t="s">
        <v>357</v>
      </c>
      <c r="P1474" s="32">
        <v>1.08</v>
      </c>
      <c r="Q1474" s="32"/>
      <c r="R1474" s="39">
        <f t="shared" si="44"/>
        <v>1509</v>
      </c>
      <c r="S1474" s="5" t="s">
        <v>51</v>
      </c>
      <c r="T1474" s="5" t="s">
        <v>64</v>
      </c>
      <c r="U1474" s="2"/>
      <c r="V1474" s="2" t="str">
        <f>IF($J1474+$L1474=0,"nil",IF(OR($B1474="TCU-WS",$B1474=""),"non comm",IF(OR($G1474="contract_cover",$H1474="fixed price"),VLOOKUP($I1474,'[1]mapping 2015'!$A:$B,2,FALSE),VLOOKUP($G1474,'[1]mapping 2015'!$A:$B,2,FALSE))))</f>
        <v>nil</v>
      </c>
      <c r="W1474" s="37">
        <f>IF(OR(V1474="non comm",V1474="nil",J1474=0),0,IF(V1474="SBM 2.1 IIPS",J1474*VLOOKUP(N1474,'[2]NGP%'!$C:$D,2,FALSE),J1474*SUMIFS('[2]NGP%'!$D:$D,'[2]NGP%'!$A:$A,V1474,'[2]NGP%'!$B:$B,AA1474)))</f>
        <v>0</v>
      </c>
      <c r="X1474" s="37">
        <f>IF(OR(V1474="non comm",V1474="nil",J1474=0),0,IF(V1474="SBM 2.1 IIPS",J1474*VLOOKUP(N1474,'[2]NGP%'!$C:$E,3,FALSE),J1474*SUMIFS('[2]NGP%'!$E:$E,'[2]NGP%'!$A:$A,V1474,'[2]NGP%'!$B:$B,AA1474)))</f>
        <v>0</v>
      </c>
      <c r="Y1474" s="32"/>
      <c r="Z1474" s="54" t="str">
        <f>IF(MID(H1474,1,4)="Item","Nil",IF(G1474="contract_cover",VLOOKUP(I1474,'svc type'!C:D,2,FALSE),VLOOKUP(G1474,'svc type'!A:D,4,FALSE)))</f>
        <v>IIPS</v>
      </c>
      <c r="AA1474" s="4" t="str">
        <f>IF(B1474="","",VLOOKUP(B1474,Sector!C:D,2,FALSE))</f>
        <v>OTH</v>
      </c>
      <c r="AB1474" s="4" t="str">
        <f t="shared" si="45"/>
        <v>TCU-WS</v>
      </c>
      <c r="AC1474" s="4"/>
      <c r="AD1474" s="4"/>
      <c r="AE1474" s="4"/>
      <c r="AF1474" s="4"/>
      <c r="AG1474" s="4"/>
    </row>
    <row r="1475" spans="1:33" x14ac:dyDescent="0.25">
      <c r="A1475" s="57">
        <v>42263.454415243054</v>
      </c>
      <c r="B1475" s="32" t="s">
        <v>22</v>
      </c>
      <c r="C1475" s="32" t="s">
        <v>5149</v>
      </c>
      <c r="D1475" s="32" t="s">
        <v>5150</v>
      </c>
      <c r="E1475" s="32" t="s">
        <v>7597</v>
      </c>
      <c r="F1475" s="32" t="s">
        <v>7598</v>
      </c>
      <c r="G1475" s="32" t="s">
        <v>35</v>
      </c>
      <c r="H1475" s="32" t="s">
        <v>38</v>
      </c>
      <c r="I1475" s="32" t="s">
        <v>2006</v>
      </c>
      <c r="J1475" s="35">
        <v>0</v>
      </c>
      <c r="K1475" s="35">
        <v>0</v>
      </c>
      <c r="L1475" s="35">
        <v>0</v>
      </c>
      <c r="M1475" s="35">
        <v>15.4</v>
      </c>
      <c r="N1475" s="32" t="s">
        <v>19</v>
      </c>
      <c r="O1475" s="32" t="s">
        <v>357</v>
      </c>
      <c r="P1475" s="32">
        <v>1</v>
      </c>
      <c r="Q1475" s="32"/>
      <c r="R1475" s="39">
        <f t="shared" ref="R1475:R1538" si="46">R1474</f>
        <v>1509</v>
      </c>
      <c r="S1475" s="5" t="s">
        <v>51</v>
      </c>
      <c r="T1475" s="5" t="s">
        <v>64</v>
      </c>
      <c r="U1475" s="2"/>
      <c r="V1475" s="2" t="str">
        <f>IF($J1475+$L1475=0,"nil",IF(OR($B1475="TCU-WS",$B1475=""),"non comm",IF(OR($G1475="contract_cover",$H1475="fixed price"),VLOOKUP($I1475,'[1]mapping 2015'!$A:$B,2,FALSE),VLOOKUP($G1475,'[1]mapping 2015'!$A:$B,2,FALSE))))</f>
        <v>nil</v>
      </c>
      <c r="W1475" s="37">
        <f>IF(OR(V1475="non comm",V1475="nil",J1475=0),0,IF(V1475="SBM 2.1 IIPS",J1475*VLOOKUP(N1475,'[2]NGP%'!$C:$D,2,FALSE),J1475*SUMIFS('[2]NGP%'!$D:$D,'[2]NGP%'!$A:$A,V1475,'[2]NGP%'!$B:$B,AA1475)))</f>
        <v>0</v>
      </c>
      <c r="X1475" s="37">
        <f>IF(OR(V1475="non comm",V1475="nil",J1475=0),0,IF(V1475="SBM 2.1 IIPS",J1475*VLOOKUP(N1475,'[2]NGP%'!$C:$E,3,FALSE),J1475*SUMIFS('[2]NGP%'!$E:$E,'[2]NGP%'!$A:$A,V1475,'[2]NGP%'!$B:$B,AA1475)))</f>
        <v>0</v>
      </c>
      <c r="Y1475" s="32"/>
      <c r="Z1475" s="54" t="str">
        <f>IF(MID(H1475,1,4)="Item","Nil",IF(G1475="contract_cover",VLOOKUP(I1475,'svc type'!C:D,2,FALSE),VLOOKUP(G1475,'svc type'!A:D,4,FALSE)))</f>
        <v>Exp</v>
      </c>
      <c r="AA1475" s="4" t="str">
        <f>IF(B1475="","",VLOOKUP(B1475,Sector!C:D,2,FALSE))</f>
        <v>OTH</v>
      </c>
      <c r="AB1475" s="4" t="str">
        <f t="shared" ref="AB1475:AB1538" si="47">B1475</f>
        <v>TCU-WS</v>
      </c>
      <c r="AC1475" s="4"/>
      <c r="AD1475" s="4"/>
      <c r="AE1475" s="4"/>
      <c r="AF1475" s="4"/>
      <c r="AG1475" s="4"/>
    </row>
    <row r="1476" spans="1:33" x14ac:dyDescent="0.25">
      <c r="A1476" s="57">
        <v>42263.454415243054</v>
      </c>
      <c r="B1476" s="32" t="s">
        <v>22</v>
      </c>
      <c r="C1476" s="32" t="s">
        <v>5149</v>
      </c>
      <c r="D1476" s="32" t="s">
        <v>5150</v>
      </c>
      <c r="E1476" s="32" t="s">
        <v>7597</v>
      </c>
      <c r="F1476" s="32" t="s">
        <v>7598</v>
      </c>
      <c r="G1476" s="32" t="s">
        <v>35</v>
      </c>
      <c r="H1476" s="32" t="s">
        <v>38</v>
      </c>
      <c r="I1476" s="32" t="s">
        <v>2006</v>
      </c>
      <c r="J1476" s="35">
        <v>0</v>
      </c>
      <c r="K1476" s="35">
        <v>0</v>
      </c>
      <c r="L1476" s="35">
        <v>0</v>
      </c>
      <c r="M1476" s="35">
        <v>14.85</v>
      </c>
      <c r="N1476" s="32" t="s">
        <v>19</v>
      </c>
      <c r="O1476" s="32" t="s">
        <v>357</v>
      </c>
      <c r="P1476" s="32">
        <v>1</v>
      </c>
      <c r="Q1476" s="32"/>
      <c r="R1476" s="39">
        <f t="shared" si="46"/>
        <v>1509</v>
      </c>
      <c r="S1476" s="5" t="s">
        <v>51</v>
      </c>
      <c r="T1476" s="5" t="s">
        <v>64</v>
      </c>
      <c r="U1476" s="2"/>
      <c r="V1476" s="2" t="str">
        <f>IF($J1476+$L1476=0,"nil",IF(OR($B1476="TCU-WS",$B1476=""),"non comm",IF(OR($G1476="contract_cover",$H1476="fixed price"),VLOOKUP($I1476,'[1]mapping 2015'!$A:$B,2,FALSE),VLOOKUP($G1476,'[1]mapping 2015'!$A:$B,2,FALSE))))</f>
        <v>nil</v>
      </c>
      <c r="W1476" s="37">
        <f>IF(OR(V1476="non comm",V1476="nil",J1476=0),0,IF(V1476="SBM 2.1 IIPS",J1476*VLOOKUP(N1476,'[2]NGP%'!$C:$D,2,FALSE),J1476*SUMIFS('[2]NGP%'!$D:$D,'[2]NGP%'!$A:$A,V1476,'[2]NGP%'!$B:$B,AA1476)))</f>
        <v>0</v>
      </c>
      <c r="X1476" s="37">
        <f>IF(OR(V1476="non comm",V1476="nil",J1476=0),0,IF(V1476="SBM 2.1 IIPS",J1476*VLOOKUP(N1476,'[2]NGP%'!$C:$E,3,FALSE),J1476*SUMIFS('[2]NGP%'!$E:$E,'[2]NGP%'!$A:$A,V1476,'[2]NGP%'!$B:$B,AA1476)))</f>
        <v>0</v>
      </c>
      <c r="Y1476" s="32"/>
      <c r="Z1476" s="54" t="str">
        <f>IF(MID(H1476,1,4)="Item","Nil",IF(G1476="contract_cover",VLOOKUP(I1476,'svc type'!C:D,2,FALSE),VLOOKUP(G1476,'svc type'!A:D,4,FALSE)))</f>
        <v>Exp</v>
      </c>
      <c r="AA1476" s="4" t="str">
        <f>IF(B1476="","",VLOOKUP(B1476,Sector!C:D,2,FALSE))</f>
        <v>OTH</v>
      </c>
      <c r="AB1476" s="4" t="str">
        <f t="shared" si="47"/>
        <v>TCU-WS</v>
      </c>
      <c r="AC1476" s="4"/>
      <c r="AD1476" s="4"/>
      <c r="AE1476" s="4"/>
      <c r="AF1476" s="4"/>
      <c r="AG1476" s="4"/>
    </row>
    <row r="1477" spans="1:33" x14ac:dyDescent="0.25">
      <c r="A1477" s="57">
        <v>42263.458693252316</v>
      </c>
      <c r="B1477" s="32" t="s">
        <v>22</v>
      </c>
      <c r="C1477" s="32" t="s">
        <v>7224</v>
      </c>
      <c r="D1477" s="32" t="s">
        <v>2198</v>
      </c>
      <c r="E1477" s="32" t="s">
        <v>7599</v>
      </c>
      <c r="F1477" s="32" t="s">
        <v>7600</v>
      </c>
      <c r="G1477" s="32" t="s">
        <v>25</v>
      </c>
      <c r="H1477" s="32" t="s">
        <v>26</v>
      </c>
      <c r="I1477" s="32" t="s">
        <v>2006</v>
      </c>
      <c r="J1477" s="35">
        <v>0</v>
      </c>
      <c r="K1477" s="35">
        <v>0</v>
      </c>
      <c r="L1477" s="35">
        <v>0</v>
      </c>
      <c r="M1477" s="35">
        <v>0</v>
      </c>
      <c r="N1477" s="32" t="s">
        <v>19</v>
      </c>
      <c r="O1477" s="32" t="s">
        <v>24</v>
      </c>
      <c r="P1477" s="32">
        <v>0.75</v>
      </c>
      <c r="Q1477" s="32"/>
      <c r="R1477" s="39">
        <f t="shared" si="46"/>
        <v>1509</v>
      </c>
      <c r="S1477" s="5" t="s">
        <v>51</v>
      </c>
      <c r="T1477" s="5" t="s">
        <v>64</v>
      </c>
      <c r="U1477" s="2"/>
      <c r="V1477" s="2" t="str">
        <f>IF($J1477+$L1477=0,"nil",IF(OR($B1477="TCU-WS",$B1477=""),"non comm",IF(OR($G1477="contract_cover",$H1477="fixed price"),VLOOKUP($I1477,'[1]mapping 2015'!$A:$B,2,FALSE),VLOOKUP($G1477,'[1]mapping 2015'!$A:$B,2,FALSE))))</f>
        <v>nil</v>
      </c>
      <c r="W1477" s="37">
        <f>IF(OR(V1477="non comm",V1477="nil",J1477=0),0,IF(V1477="SBM 2.1 IIPS",J1477*VLOOKUP(N1477,'[2]NGP%'!$C:$D,2,FALSE),J1477*SUMIFS('[2]NGP%'!$D:$D,'[2]NGP%'!$A:$A,V1477,'[2]NGP%'!$B:$B,AA1477)))</f>
        <v>0</v>
      </c>
      <c r="X1477" s="37">
        <f>IF(OR(V1477="non comm",V1477="nil",J1477=0),0,IF(V1477="SBM 2.1 IIPS",J1477*VLOOKUP(N1477,'[2]NGP%'!$C:$E,3,FALSE),J1477*SUMIFS('[2]NGP%'!$E:$E,'[2]NGP%'!$A:$A,V1477,'[2]NGP%'!$B:$B,AA1477)))</f>
        <v>0</v>
      </c>
      <c r="Y1477" s="32"/>
      <c r="Z1477" s="54" t="str">
        <f>IF(MID(H1477,1,4)="Item","Nil",IF(G1477="contract_cover",VLOOKUP(I1477,'svc type'!C:D,2,FALSE),VLOOKUP(G1477,'svc type'!A:D,4,FALSE)))</f>
        <v>IIPS</v>
      </c>
      <c r="AA1477" s="4" t="str">
        <f>IF(B1477="","",VLOOKUP(B1477,Sector!C:D,2,FALSE))</f>
        <v>OTH</v>
      </c>
      <c r="AB1477" s="4" t="str">
        <f t="shared" si="47"/>
        <v>TCU-WS</v>
      </c>
      <c r="AC1477" s="4"/>
      <c r="AD1477" s="4"/>
      <c r="AE1477" s="4"/>
      <c r="AF1477" s="4"/>
      <c r="AG1477" s="4"/>
    </row>
    <row r="1478" spans="1:33" x14ac:dyDescent="0.25">
      <c r="A1478" s="57">
        <v>42263.458693252316</v>
      </c>
      <c r="B1478" s="32" t="s">
        <v>22</v>
      </c>
      <c r="C1478" s="32" t="s">
        <v>7224</v>
      </c>
      <c r="D1478" s="32" t="s">
        <v>2198</v>
      </c>
      <c r="E1478" s="32" t="s">
        <v>7599</v>
      </c>
      <c r="F1478" s="32" t="s">
        <v>7600</v>
      </c>
      <c r="G1478" s="32" t="s">
        <v>4446</v>
      </c>
      <c r="H1478" s="32" t="s">
        <v>4447</v>
      </c>
      <c r="I1478" s="32" t="s">
        <v>2006</v>
      </c>
      <c r="J1478" s="35">
        <v>0</v>
      </c>
      <c r="K1478" s="35">
        <v>23.24</v>
      </c>
      <c r="L1478" s="35">
        <v>0</v>
      </c>
      <c r="M1478" s="35">
        <v>0</v>
      </c>
      <c r="N1478" s="32" t="s">
        <v>19</v>
      </c>
      <c r="O1478" s="32" t="s">
        <v>24</v>
      </c>
      <c r="P1478" s="32">
        <v>2</v>
      </c>
      <c r="Q1478" s="32"/>
      <c r="R1478" s="39">
        <f t="shared" si="46"/>
        <v>1509</v>
      </c>
      <c r="S1478" s="5" t="s">
        <v>51</v>
      </c>
      <c r="T1478" s="5" t="s">
        <v>64</v>
      </c>
      <c r="U1478" s="2"/>
      <c r="V1478" s="2" t="str">
        <f>IF($J1478+$L1478=0,"nil",IF(OR($B1478="TCU-WS",$B1478=""),"non comm",IF(OR($G1478="contract_cover",$H1478="fixed price"),VLOOKUP($I1478,'[1]mapping 2015'!$A:$B,2,FALSE),VLOOKUP($G1478,'[1]mapping 2015'!$A:$B,2,FALSE))))</f>
        <v>nil</v>
      </c>
      <c r="W1478" s="37">
        <f>IF(OR(V1478="non comm",V1478="nil",J1478=0),0,IF(V1478="SBM 2.1 IIPS",J1478*VLOOKUP(N1478,'[2]NGP%'!$C:$D,2,FALSE),J1478*SUMIFS('[2]NGP%'!$D:$D,'[2]NGP%'!$A:$A,V1478,'[2]NGP%'!$B:$B,AA1478)))</f>
        <v>0</v>
      </c>
      <c r="X1478" s="37">
        <f>IF(OR(V1478="non comm",V1478="nil",J1478=0),0,IF(V1478="SBM 2.1 IIPS",J1478*VLOOKUP(N1478,'[2]NGP%'!$C:$E,3,FALSE),J1478*SUMIFS('[2]NGP%'!$E:$E,'[2]NGP%'!$A:$A,V1478,'[2]NGP%'!$B:$B,AA1478)))</f>
        <v>0</v>
      </c>
      <c r="Y1478" s="32"/>
      <c r="Z1478" s="54" t="str">
        <f>IF(MID(H1478,1,4)="Item","Nil",IF(G1478="contract_cover",VLOOKUP(I1478,'svc type'!C:D,2,FALSE),VLOOKUP(G1478,'svc type'!A:D,4,FALSE)))</f>
        <v>Part</v>
      </c>
      <c r="AA1478" s="4" t="str">
        <f>IF(B1478="","",VLOOKUP(B1478,Sector!C:D,2,FALSE))</f>
        <v>OTH</v>
      </c>
      <c r="AB1478" s="4" t="str">
        <f t="shared" si="47"/>
        <v>TCU-WS</v>
      </c>
      <c r="AC1478" s="4"/>
      <c r="AD1478" s="4"/>
      <c r="AE1478" s="4"/>
      <c r="AF1478" s="4"/>
      <c r="AG1478" s="4"/>
    </row>
    <row r="1479" spans="1:33" x14ac:dyDescent="0.25">
      <c r="A1479" s="57">
        <v>42263.458693252316</v>
      </c>
      <c r="B1479" s="32" t="s">
        <v>22</v>
      </c>
      <c r="C1479" s="32" t="s">
        <v>7224</v>
      </c>
      <c r="D1479" s="32" t="s">
        <v>2198</v>
      </c>
      <c r="E1479" s="32" t="s">
        <v>7599</v>
      </c>
      <c r="F1479" s="32" t="s">
        <v>7600</v>
      </c>
      <c r="G1479" s="32" t="s">
        <v>29</v>
      </c>
      <c r="H1479" s="32" t="s">
        <v>30</v>
      </c>
      <c r="I1479" s="32" t="s">
        <v>2006</v>
      </c>
      <c r="J1479" s="35">
        <v>0</v>
      </c>
      <c r="K1479" s="35">
        <v>0</v>
      </c>
      <c r="L1479" s="35">
        <v>0</v>
      </c>
      <c r="M1479" s="35">
        <v>2.41</v>
      </c>
      <c r="N1479" s="32" t="s">
        <v>19</v>
      </c>
      <c r="O1479" s="32" t="s">
        <v>24</v>
      </c>
      <c r="P1479" s="32">
        <v>1</v>
      </c>
      <c r="Q1479" s="32"/>
      <c r="R1479" s="39">
        <f t="shared" si="46"/>
        <v>1509</v>
      </c>
      <c r="S1479" s="5" t="s">
        <v>51</v>
      </c>
      <c r="T1479" s="5" t="s">
        <v>64</v>
      </c>
      <c r="U1479" s="2"/>
      <c r="V1479" s="2" t="str">
        <f>IF($J1479+$L1479=0,"nil",IF(OR($B1479="TCU-WS",$B1479=""),"non comm",IF(OR($G1479="contract_cover",$H1479="fixed price"),VLOOKUP($I1479,'[1]mapping 2015'!$A:$B,2,FALSE),VLOOKUP($G1479,'[1]mapping 2015'!$A:$B,2,FALSE))))</f>
        <v>nil</v>
      </c>
      <c r="W1479" s="37">
        <f>IF(OR(V1479="non comm",V1479="nil",J1479=0),0,IF(V1479="SBM 2.1 IIPS",J1479*VLOOKUP(N1479,'[2]NGP%'!$C:$D,2,FALSE),J1479*SUMIFS('[2]NGP%'!$D:$D,'[2]NGP%'!$A:$A,V1479,'[2]NGP%'!$B:$B,AA1479)))</f>
        <v>0</v>
      </c>
      <c r="X1479" s="37">
        <f>IF(OR(V1479="non comm",V1479="nil",J1479=0),0,IF(V1479="SBM 2.1 IIPS",J1479*VLOOKUP(N1479,'[2]NGP%'!$C:$E,3,FALSE),J1479*SUMIFS('[2]NGP%'!$E:$E,'[2]NGP%'!$A:$A,V1479,'[2]NGP%'!$B:$B,AA1479)))</f>
        <v>0</v>
      </c>
      <c r="Y1479" s="32"/>
      <c r="Z1479" s="54" t="str">
        <f>IF(MID(H1479,1,4)="Item","Nil",IF(G1479="contract_cover",VLOOKUP(I1479,'svc type'!C:D,2,FALSE),VLOOKUP(G1479,'svc type'!A:D,4,FALSE)))</f>
        <v>Exp</v>
      </c>
      <c r="AA1479" s="4" t="str">
        <f>IF(B1479="","",VLOOKUP(B1479,Sector!C:D,2,FALSE))</f>
        <v>OTH</v>
      </c>
      <c r="AB1479" s="4" t="str">
        <f t="shared" si="47"/>
        <v>TCU-WS</v>
      </c>
      <c r="AC1479" s="4"/>
      <c r="AD1479" s="4"/>
      <c r="AE1479" s="4"/>
      <c r="AF1479" s="4"/>
      <c r="AG1479" s="4"/>
    </row>
    <row r="1480" spans="1:33" x14ac:dyDescent="0.25">
      <c r="A1480" s="57">
        <v>42263.460254710648</v>
      </c>
      <c r="B1480" s="32" t="s">
        <v>22</v>
      </c>
      <c r="C1480" s="32" t="s">
        <v>6834</v>
      </c>
      <c r="D1480" s="32" t="s">
        <v>6835</v>
      </c>
      <c r="E1480" s="32" t="s">
        <v>7601</v>
      </c>
      <c r="F1480" s="32" t="s">
        <v>7602</v>
      </c>
      <c r="G1480" s="32" t="s">
        <v>25</v>
      </c>
      <c r="H1480" s="32" t="s">
        <v>26</v>
      </c>
      <c r="I1480" s="32" t="s">
        <v>2006</v>
      </c>
      <c r="J1480" s="35">
        <v>0</v>
      </c>
      <c r="K1480" s="35">
        <v>0</v>
      </c>
      <c r="L1480" s="35">
        <v>0</v>
      </c>
      <c r="M1480" s="35">
        <v>0</v>
      </c>
      <c r="N1480" s="32" t="s">
        <v>19</v>
      </c>
      <c r="O1480" s="32" t="s">
        <v>24</v>
      </c>
      <c r="P1480" s="32">
        <v>1</v>
      </c>
      <c r="Q1480" s="32"/>
      <c r="R1480" s="39">
        <f t="shared" si="46"/>
        <v>1509</v>
      </c>
      <c r="S1480" s="5" t="s">
        <v>51</v>
      </c>
      <c r="T1480" s="5" t="s">
        <v>64</v>
      </c>
      <c r="U1480" s="2"/>
      <c r="V1480" s="2" t="str">
        <f>IF($J1480+$L1480=0,"nil",IF(OR($B1480="TCU-WS",$B1480=""),"non comm",IF(OR($G1480="contract_cover",$H1480="fixed price"),VLOOKUP($I1480,'[1]mapping 2015'!$A:$B,2,FALSE),VLOOKUP($G1480,'[1]mapping 2015'!$A:$B,2,FALSE))))</f>
        <v>nil</v>
      </c>
      <c r="W1480" s="37">
        <f>IF(OR(V1480="non comm",V1480="nil",J1480=0),0,IF(V1480="SBM 2.1 IIPS",J1480*VLOOKUP(N1480,'[2]NGP%'!$C:$D,2,FALSE),J1480*SUMIFS('[2]NGP%'!$D:$D,'[2]NGP%'!$A:$A,V1480,'[2]NGP%'!$B:$B,AA1480)))</f>
        <v>0</v>
      </c>
      <c r="X1480" s="37">
        <f>IF(OR(V1480="non comm",V1480="nil",J1480=0),0,IF(V1480="SBM 2.1 IIPS",J1480*VLOOKUP(N1480,'[2]NGP%'!$C:$E,3,FALSE),J1480*SUMIFS('[2]NGP%'!$E:$E,'[2]NGP%'!$A:$A,V1480,'[2]NGP%'!$B:$B,AA1480)))</f>
        <v>0</v>
      </c>
      <c r="Y1480" s="32"/>
      <c r="Z1480" s="54" t="str">
        <f>IF(MID(H1480,1,4)="Item","Nil",IF(G1480="contract_cover",VLOOKUP(I1480,'svc type'!C:D,2,FALSE),VLOOKUP(G1480,'svc type'!A:D,4,FALSE)))</f>
        <v>IIPS</v>
      </c>
      <c r="AA1480" s="4" t="str">
        <f>IF(B1480="","",VLOOKUP(B1480,Sector!C:D,2,FALSE))</f>
        <v>OTH</v>
      </c>
      <c r="AB1480" s="4" t="str">
        <f t="shared" si="47"/>
        <v>TCU-WS</v>
      </c>
      <c r="AC1480" s="4"/>
      <c r="AD1480" s="4"/>
      <c r="AE1480" s="4"/>
      <c r="AF1480" s="4"/>
      <c r="AG1480" s="4"/>
    </row>
    <row r="1481" spans="1:33" x14ac:dyDescent="0.25">
      <c r="A1481" s="57">
        <v>42263.460254710648</v>
      </c>
      <c r="B1481" s="32" t="s">
        <v>22</v>
      </c>
      <c r="C1481" s="32" t="s">
        <v>6834</v>
      </c>
      <c r="D1481" s="32" t="s">
        <v>6835</v>
      </c>
      <c r="E1481" s="32" t="s">
        <v>7601</v>
      </c>
      <c r="F1481" s="32" t="s">
        <v>7602</v>
      </c>
      <c r="G1481" s="32" t="s">
        <v>29</v>
      </c>
      <c r="H1481" s="32" t="s">
        <v>30</v>
      </c>
      <c r="I1481" s="32" t="s">
        <v>2006</v>
      </c>
      <c r="J1481" s="35">
        <v>0</v>
      </c>
      <c r="K1481" s="35">
        <v>0</v>
      </c>
      <c r="L1481" s="35">
        <v>0</v>
      </c>
      <c r="M1481" s="35">
        <v>5.89</v>
      </c>
      <c r="N1481" s="32" t="s">
        <v>19</v>
      </c>
      <c r="O1481" s="32" t="s">
        <v>24</v>
      </c>
      <c r="P1481" s="32">
        <v>1</v>
      </c>
      <c r="Q1481" s="32"/>
      <c r="R1481" s="39">
        <f t="shared" si="46"/>
        <v>1509</v>
      </c>
      <c r="S1481" s="5" t="s">
        <v>51</v>
      </c>
      <c r="T1481" s="5" t="s">
        <v>64</v>
      </c>
      <c r="U1481" s="2"/>
      <c r="V1481" s="2" t="str">
        <f>IF($J1481+$L1481=0,"nil",IF(OR($B1481="TCU-WS",$B1481=""),"non comm",IF(OR($G1481="contract_cover",$H1481="fixed price"),VLOOKUP($I1481,'[1]mapping 2015'!$A:$B,2,FALSE),VLOOKUP($G1481,'[1]mapping 2015'!$A:$B,2,FALSE))))</f>
        <v>nil</v>
      </c>
      <c r="W1481" s="37">
        <f>IF(OR(V1481="non comm",V1481="nil",J1481=0),0,IF(V1481="SBM 2.1 IIPS",J1481*VLOOKUP(N1481,'[2]NGP%'!$C:$D,2,FALSE),J1481*SUMIFS('[2]NGP%'!$D:$D,'[2]NGP%'!$A:$A,V1481,'[2]NGP%'!$B:$B,AA1481)))</f>
        <v>0</v>
      </c>
      <c r="X1481" s="37">
        <f>IF(OR(V1481="non comm",V1481="nil",J1481=0),0,IF(V1481="SBM 2.1 IIPS",J1481*VLOOKUP(N1481,'[2]NGP%'!$C:$E,3,FALSE),J1481*SUMIFS('[2]NGP%'!$E:$E,'[2]NGP%'!$A:$A,V1481,'[2]NGP%'!$B:$B,AA1481)))</f>
        <v>0</v>
      </c>
      <c r="Y1481" s="32"/>
      <c r="Z1481" s="54" t="str">
        <f>IF(MID(H1481,1,4)="Item","Nil",IF(G1481="contract_cover",VLOOKUP(I1481,'svc type'!C:D,2,FALSE),VLOOKUP(G1481,'svc type'!A:D,4,FALSE)))</f>
        <v>Exp</v>
      </c>
      <c r="AA1481" s="4" t="str">
        <f>IF(B1481="","",VLOOKUP(B1481,Sector!C:D,2,FALSE))</f>
        <v>OTH</v>
      </c>
      <c r="AB1481" s="4" t="str">
        <f t="shared" si="47"/>
        <v>TCU-WS</v>
      </c>
      <c r="AC1481" s="4"/>
      <c r="AD1481" s="4"/>
      <c r="AE1481" s="4"/>
      <c r="AF1481" s="4"/>
      <c r="AG1481" s="4"/>
    </row>
    <row r="1482" spans="1:33" x14ac:dyDescent="0.25">
      <c r="A1482" s="57">
        <v>42263.460254710648</v>
      </c>
      <c r="B1482" s="32" t="s">
        <v>22</v>
      </c>
      <c r="C1482" s="32" t="s">
        <v>6834</v>
      </c>
      <c r="D1482" s="32" t="s">
        <v>6835</v>
      </c>
      <c r="E1482" s="32" t="s">
        <v>7601</v>
      </c>
      <c r="F1482" s="32" t="s">
        <v>7602</v>
      </c>
      <c r="G1482" s="32" t="s">
        <v>815</v>
      </c>
      <c r="H1482" s="32" t="s">
        <v>814</v>
      </c>
      <c r="I1482" s="32" t="s">
        <v>2006</v>
      </c>
      <c r="J1482" s="35">
        <v>0</v>
      </c>
      <c r="K1482" s="35">
        <v>3.18</v>
      </c>
      <c r="L1482" s="35">
        <v>0</v>
      </c>
      <c r="M1482" s="35">
        <v>0</v>
      </c>
      <c r="N1482" s="32" t="s">
        <v>19</v>
      </c>
      <c r="O1482" s="32" t="s">
        <v>24</v>
      </c>
      <c r="P1482" s="32">
        <v>1</v>
      </c>
      <c r="Q1482" s="32"/>
      <c r="R1482" s="39">
        <f t="shared" si="46"/>
        <v>1509</v>
      </c>
      <c r="S1482" s="5" t="s">
        <v>51</v>
      </c>
      <c r="T1482" s="5" t="s">
        <v>64</v>
      </c>
      <c r="U1482" s="2"/>
      <c r="V1482" s="2" t="str">
        <f>IF($J1482+$L1482=0,"nil",IF(OR($B1482="TCU-WS",$B1482=""),"non comm",IF(OR($G1482="contract_cover",$H1482="fixed price"),VLOOKUP($I1482,'[1]mapping 2015'!$A:$B,2,FALSE),VLOOKUP($G1482,'[1]mapping 2015'!$A:$B,2,FALSE))))</f>
        <v>nil</v>
      </c>
      <c r="W1482" s="37">
        <f>IF(OR(V1482="non comm",V1482="nil",J1482=0),0,IF(V1482="SBM 2.1 IIPS",J1482*VLOOKUP(N1482,'[2]NGP%'!$C:$D,2,FALSE),J1482*SUMIFS('[2]NGP%'!$D:$D,'[2]NGP%'!$A:$A,V1482,'[2]NGP%'!$B:$B,AA1482)))</f>
        <v>0</v>
      </c>
      <c r="X1482" s="37">
        <f>IF(OR(V1482="non comm",V1482="nil",J1482=0),0,IF(V1482="SBM 2.1 IIPS",J1482*VLOOKUP(N1482,'[2]NGP%'!$C:$E,3,FALSE),J1482*SUMIFS('[2]NGP%'!$E:$E,'[2]NGP%'!$A:$A,V1482,'[2]NGP%'!$B:$B,AA1482)))</f>
        <v>0</v>
      </c>
      <c r="Y1482" s="32"/>
      <c r="Z1482" s="54" t="str">
        <f>IF(MID(H1482,1,4)="Item","Nil",IF(G1482="contract_cover",VLOOKUP(I1482,'svc type'!C:D,2,FALSE),VLOOKUP(G1482,'svc type'!A:D,4,FALSE)))</f>
        <v>Part</v>
      </c>
      <c r="AA1482" s="4" t="str">
        <f>IF(B1482="","",VLOOKUP(B1482,Sector!C:D,2,FALSE))</f>
        <v>OTH</v>
      </c>
      <c r="AB1482" s="4" t="str">
        <f t="shared" si="47"/>
        <v>TCU-WS</v>
      </c>
      <c r="AC1482" s="4"/>
      <c r="AD1482" s="4"/>
      <c r="AE1482" s="4"/>
      <c r="AF1482" s="4"/>
      <c r="AG1482" s="4"/>
    </row>
    <row r="1483" spans="1:33" x14ac:dyDescent="0.25">
      <c r="A1483" s="57">
        <v>42263.46503240741</v>
      </c>
      <c r="B1483" s="32" t="s">
        <v>22</v>
      </c>
      <c r="C1483" s="32" t="s">
        <v>781</v>
      </c>
      <c r="D1483" s="32" t="s">
        <v>780</v>
      </c>
      <c r="E1483" s="32" t="s">
        <v>7603</v>
      </c>
      <c r="F1483" s="32" t="s">
        <v>7604</v>
      </c>
      <c r="G1483" s="32" t="s">
        <v>25</v>
      </c>
      <c r="H1483" s="32" t="s">
        <v>26</v>
      </c>
      <c r="I1483" s="32" t="s">
        <v>2006</v>
      </c>
      <c r="J1483" s="35">
        <v>0</v>
      </c>
      <c r="K1483" s="35">
        <v>0</v>
      </c>
      <c r="L1483" s="35">
        <v>0</v>
      </c>
      <c r="M1483" s="35">
        <v>0</v>
      </c>
      <c r="N1483" s="32" t="s">
        <v>19</v>
      </c>
      <c r="O1483" s="32" t="s">
        <v>357</v>
      </c>
      <c r="P1483" s="32">
        <v>1</v>
      </c>
      <c r="Q1483" s="32"/>
      <c r="R1483" s="39">
        <f t="shared" si="46"/>
        <v>1509</v>
      </c>
      <c r="S1483" s="5" t="s">
        <v>51</v>
      </c>
      <c r="T1483" s="5" t="s">
        <v>64</v>
      </c>
      <c r="U1483" s="2"/>
      <c r="V1483" s="2" t="str">
        <f>IF($J1483+$L1483=0,"nil",IF(OR($B1483="TCU-WS",$B1483=""),"non comm",IF(OR($G1483="contract_cover",$H1483="fixed price"),VLOOKUP($I1483,'[1]mapping 2015'!$A:$B,2,FALSE),VLOOKUP($G1483,'[1]mapping 2015'!$A:$B,2,FALSE))))</f>
        <v>nil</v>
      </c>
      <c r="W1483" s="37">
        <f>IF(OR(V1483="non comm",V1483="nil",J1483=0),0,IF(V1483="SBM 2.1 IIPS",J1483*VLOOKUP(N1483,'[2]NGP%'!$C:$D,2,FALSE),J1483*SUMIFS('[2]NGP%'!$D:$D,'[2]NGP%'!$A:$A,V1483,'[2]NGP%'!$B:$B,AA1483)))</f>
        <v>0</v>
      </c>
      <c r="X1483" s="37">
        <f>IF(OR(V1483="non comm",V1483="nil",J1483=0),0,IF(V1483="SBM 2.1 IIPS",J1483*VLOOKUP(N1483,'[2]NGP%'!$C:$E,3,FALSE),J1483*SUMIFS('[2]NGP%'!$E:$E,'[2]NGP%'!$A:$A,V1483,'[2]NGP%'!$B:$B,AA1483)))</f>
        <v>0</v>
      </c>
      <c r="Y1483" s="32"/>
      <c r="Z1483" s="54" t="str">
        <f>IF(MID(H1483,1,4)="Item","Nil",IF(G1483="contract_cover",VLOOKUP(I1483,'svc type'!C:D,2,FALSE),VLOOKUP(G1483,'svc type'!A:D,4,FALSE)))</f>
        <v>IIPS</v>
      </c>
      <c r="AA1483" s="4" t="str">
        <f>IF(B1483="","",VLOOKUP(B1483,Sector!C:D,2,FALSE))</f>
        <v>OTH</v>
      </c>
      <c r="AB1483" s="4" t="str">
        <f t="shared" si="47"/>
        <v>TCU-WS</v>
      </c>
      <c r="AC1483" s="4"/>
      <c r="AD1483" s="4"/>
      <c r="AE1483" s="4"/>
      <c r="AF1483" s="4"/>
      <c r="AG1483" s="4"/>
    </row>
    <row r="1484" spans="1:33" x14ac:dyDescent="0.25">
      <c r="A1484" s="57">
        <v>42263.46503240741</v>
      </c>
      <c r="B1484" s="32" t="s">
        <v>22</v>
      </c>
      <c r="C1484" s="32" t="s">
        <v>781</v>
      </c>
      <c r="D1484" s="32" t="s">
        <v>780</v>
      </c>
      <c r="E1484" s="32" t="s">
        <v>7603</v>
      </c>
      <c r="F1484" s="32" t="s">
        <v>7604</v>
      </c>
      <c r="G1484" s="32" t="s">
        <v>29</v>
      </c>
      <c r="H1484" s="32" t="s">
        <v>30</v>
      </c>
      <c r="I1484" s="32" t="s">
        <v>2006</v>
      </c>
      <c r="J1484" s="35">
        <v>0</v>
      </c>
      <c r="K1484" s="35">
        <v>0</v>
      </c>
      <c r="L1484" s="35">
        <v>0</v>
      </c>
      <c r="M1484" s="35">
        <v>0.93</v>
      </c>
      <c r="N1484" s="32" t="s">
        <v>19</v>
      </c>
      <c r="O1484" s="32" t="s">
        <v>357</v>
      </c>
      <c r="P1484" s="32">
        <v>1</v>
      </c>
      <c r="Q1484" s="32"/>
      <c r="R1484" s="39">
        <f t="shared" si="46"/>
        <v>1509</v>
      </c>
      <c r="S1484" s="5" t="s">
        <v>51</v>
      </c>
      <c r="T1484" s="5" t="s">
        <v>64</v>
      </c>
      <c r="U1484" s="2"/>
      <c r="V1484" s="2" t="str">
        <f>IF($J1484+$L1484=0,"nil",IF(OR($B1484="TCU-WS",$B1484=""),"non comm",IF(OR($G1484="contract_cover",$H1484="fixed price"),VLOOKUP($I1484,'[1]mapping 2015'!$A:$B,2,FALSE),VLOOKUP($G1484,'[1]mapping 2015'!$A:$B,2,FALSE))))</f>
        <v>nil</v>
      </c>
      <c r="W1484" s="37">
        <f>IF(OR(V1484="non comm",V1484="nil",J1484=0),0,IF(V1484="SBM 2.1 IIPS",J1484*VLOOKUP(N1484,'[2]NGP%'!$C:$D,2,FALSE),J1484*SUMIFS('[2]NGP%'!$D:$D,'[2]NGP%'!$A:$A,V1484,'[2]NGP%'!$B:$B,AA1484)))</f>
        <v>0</v>
      </c>
      <c r="X1484" s="37">
        <f>IF(OR(V1484="non comm",V1484="nil",J1484=0),0,IF(V1484="SBM 2.1 IIPS",J1484*VLOOKUP(N1484,'[2]NGP%'!$C:$E,3,FALSE),J1484*SUMIFS('[2]NGP%'!$E:$E,'[2]NGP%'!$A:$A,V1484,'[2]NGP%'!$B:$B,AA1484)))</f>
        <v>0</v>
      </c>
      <c r="Y1484" s="32"/>
      <c r="Z1484" s="54" t="str">
        <f>IF(MID(H1484,1,4)="Item","Nil",IF(G1484="contract_cover",VLOOKUP(I1484,'svc type'!C:D,2,FALSE),VLOOKUP(G1484,'svc type'!A:D,4,FALSE)))</f>
        <v>Exp</v>
      </c>
      <c r="AA1484" s="4" t="str">
        <f>IF(B1484="","",VLOOKUP(B1484,Sector!C:D,2,FALSE))</f>
        <v>OTH</v>
      </c>
      <c r="AB1484" s="4" t="str">
        <f t="shared" si="47"/>
        <v>TCU-WS</v>
      </c>
      <c r="AC1484" s="4"/>
      <c r="AD1484" s="4"/>
      <c r="AE1484" s="4"/>
      <c r="AF1484" s="4"/>
      <c r="AG1484" s="4"/>
    </row>
    <row r="1485" spans="1:33" x14ac:dyDescent="0.25">
      <c r="A1485" s="57">
        <v>42263.46792693287</v>
      </c>
      <c r="B1485" s="32" t="s">
        <v>22</v>
      </c>
      <c r="C1485" s="32" t="s">
        <v>781</v>
      </c>
      <c r="D1485" s="32" t="s">
        <v>780</v>
      </c>
      <c r="E1485" s="32" t="s">
        <v>7605</v>
      </c>
      <c r="F1485" s="32" t="s">
        <v>7606</v>
      </c>
      <c r="G1485" s="32" t="s">
        <v>25</v>
      </c>
      <c r="H1485" s="32" t="s">
        <v>26</v>
      </c>
      <c r="I1485" s="32" t="s">
        <v>2006</v>
      </c>
      <c r="J1485" s="35">
        <v>0</v>
      </c>
      <c r="K1485" s="35">
        <v>0</v>
      </c>
      <c r="L1485" s="35">
        <v>0</v>
      </c>
      <c r="M1485" s="35">
        <v>0</v>
      </c>
      <c r="N1485" s="32" t="s">
        <v>19</v>
      </c>
      <c r="O1485" s="32" t="s">
        <v>357</v>
      </c>
      <c r="P1485" s="32">
        <v>1</v>
      </c>
      <c r="Q1485" s="32"/>
      <c r="R1485" s="39">
        <f t="shared" si="46"/>
        <v>1509</v>
      </c>
      <c r="S1485" s="5" t="s">
        <v>51</v>
      </c>
      <c r="T1485" s="5" t="s">
        <v>64</v>
      </c>
      <c r="U1485" s="2"/>
      <c r="V1485" s="2" t="str">
        <f>IF($J1485+$L1485=0,"nil",IF(OR($B1485="TCU-WS",$B1485=""),"non comm",IF(OR($G1485="contract_cover",$H1485="fixed price"),VLOOKUP($I1485,'[1]mapping 2015'!$A:$B,2,FALSE),VLOOKUP($G1485,'[1]mapping 2015'!$A:$B,2,FALSE))))</f>
        <v>nil</v>
      </c>
      <c r="W1485" s="37">
        <f>IF(OR(V1485="non comm",V1485="nil",J1485=0),0,IF(V1485="SBM 2.1 IIPS",J1485*VLOOKUP(N1485,'[2]NGP%'!$C:$D,2,FALSE),J1485*SUMIFS('[2]NGP%'!$D:$D,'[2]NGP%'!$A:$A,V1485,'[2]NGP%'!$B:$B,AA1485)))</f>
        <v>0</v>
      </c>
      <c r="X1485" s="37">
        <f>IF(OR(V1485="non comm",V1485="nil",J1485=0),0,IF(V1485="SBM 2.1 IIPS",J1485*VLOOKUP(N1485,'[2]NGP%'!$C:$E,3,FALSE),J1485*SUMIFS('[2]NGP%'!$E:$E,'[2]NGP%'!$A:$A,V1485,'[2]NGP%'!$B:$B,AA1485)))</f>
        <v>0</v>
      </c>
      <c r="Y1485" s="32"/>
      <c r="Z1485" s="54" t="str">
        <f>IF(MID(H1485,1,4)="Item","Nil",IF(G1485="contract_cover",VLOOKUP(I1485,'svc type'!C:D,2,FALSE),VLOOKUP(G1485,'svc type'!A:D,4,FALSE)))</f>
        <v>IIPS</v>
      </c>
      <c r="AA1485" s="4" t="str">
        <f>IF(B1485="","",VLOOKUP(B1485,Sector!C:D,2,FALSE))</f>
        <v>OTH</v>
      </c>
      <c r="AB1485" s="4" t="str">
        <f t="shared" si="47"/>
        <v>TCU-WS</v>
      </c>
      <c r="AC1485" s="4"/>
      <c r="AD1485" s="4"/>
      <c r="AE1485" s="4"/>
      <c r="AF1485" s="4"/>
      <c r="AG1485" s="4"/>
    </row>
    <row r="1486" spans="1:33" x14ac:dyDescent="0.25">
      <c r="A1486" s="57">
        <v>42263.471977511574</v>
      </c>
      <c r="B1486" s="32"/>
      <c r="C1486" s="32" t="s">
        <v>2302</v>
      </c>
      <c r="D1486" s="32" t="s">
        <v>334</v>
      </c>
      <c r="E1486" s="32" t="s">
        <v>7607</v>
      </c>
      <c r="F1486" s="32" t="s">
        <v>7608</v>
      </c>
      <c r="G1486" s="32" t="s">
        <v>58</v>
      </c>
      <c r="H1486" s="32" t="s">
        <v>59</v>
      </c>
      <c r="I1486" s="32" t="s">
        <v>2006</v>
      </c>
      <c r="J1486" s="35">
        <v>0</v>
      </c>
      <c r="K1486" s="35">
        <v>0</v>
      </c>
      <c r="L1486" s="35">
        <v>0</v>
      </c>
      <c r="M1486" s="35">
        <v>0</v>
      </c>
      <c r="N1486" s="32" t="s">
        <v>19</v>
      </c>
      <c r="O1486" s="32" t="s">
        <v>322</v>
      </c>
      <c r="P1486" s="32">
        <v>0</v>
      </c>
      <c r="Q1486" s="32"/>
      <c r="R1486" s="39">
        <f t="shared" si="46"/>
        <v>1509</v>
      </c>
      <c r="S1486" s="5" t="s">
        <v>51</v>
      </c>
      <c r="T1486" s="5" t="s">
        <v>64</v>
      </c>
      <c r="U1486" s="2"/>
      <c r="V1486" s="2" t="str">
        <f>IF($J1486+$L1486=0,"nil",IF(OR($B1486="TCU-WS",$B1486=""),"non comm",IF(OR($G1486="contract_cover",$H1486="fixed price"),VLOOKUP($I1486,'[1]mapping 2015'!$A:$B,2,FALSE),VLOOKUP($G1486,'[1]mapping 2015'!$A:$B,2,FALSE))))</f>
        <v>nil</v>
      </c>
      <c r="W1486" s="37">
        <f>IF(OR(V1486="non comm",V1486="nil",J1486=0),0,IF(V1486="SBM 2.1 IIPS",J1486*VLOOKUP(N1486,'[2]NGP%'!$C:$D,2,FALSE),J1486*SUMIFS('[2]NGP%'!$D:$D,'[2]NGP%'!$A:$A,V1486,'[2]NGP%'!$B:$B,AA1486)))</f>
        <v>0</v>
      </c>
      <c r="X1486" s="37">
        <f>IF(OR(V1486="non comm",V1486="nil",J1486=0),0,IF(V1486="SBM 2.1 IIPS",J1486*VLOOKUP(N1486,'[2]NGP%'!$C:$E,3,FALSE),J1486*SUMIFS('[2]NGP%'!$E:$E,'[2]NGP%'!$A:$A,V1486,'[2]NGP%'!$B:$B,AA1486)))</f>
        <v>0</v>
      </c>
      <c r="Y1486" s="32"/>
      <c r="Z1486" s="54" t="str">
        <f>IF(MID(H1486,1,4)="Item","Nil",IF(G1486="contract_cover",VLOOKUP(I1486,'svc type'!C:D,2,FALSE),VLOOKUP(G1486,'svc type'!A:D,4,FALSE)))</f>
        <v>SVC</v>
      </c>
      <c r="AA1486" s="4" t="str">
        <f>IF(B1486="","",VLOOKUP(B1486,Sector!C:D,2,FALSE))</f>
        <v/>
      </c>
      <c r="AB1486" s="4">
        <f t="shared" si="47"/>
        <v>0</v>
      </c>
      <c r="AC1486" s="4"/>
      <c r="AD1486" s="4"/>
      <c r="AE1486" s="4"/>
      <c r="AF1486" s="4"/>
      <c r="AG1486" s="4"/>
    </row>
    <row r="1487" spans="1:33" x14ac:dyDescent="0.25">
      <c r="A1487" s="57">
        <v>42263.478255787035</v>
      </c>
      <c r="B1487" s="32"/>
      <c r="C1487" s="32" t="s">
        <v>7609</v>
      </c>
      <c r="D1487" s="32" t="s">
        <v>7610</v>
      </c>
      <c r="E1487" s="32" t="s">
        <v>7611</v>
      </c>
      <c r="F1487" s="32" t="s">
        <v>7612</v>
      </c>
      <c r="G1487" s="32" t="s">
        <v>5236</v>
      </c>
      <c r="H1487" s="32" t="s">
        <v>5237</v>
      </c>
      <c r="I1487" s="32" t="s">
        <v>2006</v>
      </c>
      <c r="J1487" s="35">
        <v>0</v>
      </c>
      <c r="K1487" s="35">
        <v>0</v>
      </c>
      <c r="L1487" s="35">
        <v>0</v>
      </c>
      <c r="M1487" s="35">
        <v>0</v>
      </c>
      <c r="N1487" s="32" t="s">
        <v>5627</v>
      </c>
      <c r="O1487" s="32"/>
      <c r="P1487" s="32">
        <v>1</v>
      </c>
      <c r="Q1487" s="32"/>
      <c r="R1487" s="39">
        <f t="shared" si="46"/>
        <v>1509</v>
      </c>
      <c r="S1487" s="5" t="s">
        <v>51</v>
      </c>
      <c r="T1487" s="5" t="s">
        <v>64</v>
      </c>
      <c r="U1487" s="2"/>
      <c r="V1487" s="2" t="str">
        <f>IF($J1487+$L1487=0,"nil",IF(OR($B1487="TCU-WS",$B1487=""),"non comm",IF(OR($G1487="contract_cover",$H1487="fixed price"),VLOOKUP($I1487,'[1]mapping 2015'!$A:$B,2,FALSE),VLOOKUP($G1487,'[1]mapping 2015'!$A:$B,2,FALSE))))</f>
        <v>nil</v>
      </c>
      <c r="W1487" s="37">
        <f>IF(OR(V1487="non comm",V1487="nil",J1487=0),0,IF(V1487="SBM 2.1 IIPS",J1487*VLOOKUP(N1487,'[2]NGP%'!$C:$D,2,FALSE),J1487*SUMIFS('[2]NGP%'!$D:$D,'[2]NGP%'!$A:$A,V1487,'[2]NGP%'!$B:$B,AA1487)))</f>
        <v>0</v>
      </c>
      <c r="X1487" s="37">
        <f>IF(OR(V1487="non comm",V1487="nil",J1487=0),0,IF(V1487="SBM 2.1 IIPS",J1487*VLOOKUP(N1487,'[2]NGP%'!$C:$E,3,FALSE),J1487*SUMIFS('[2]NGP%'!$E:$E,'[2]NGP%'!$A:$A,V1487,'[2]NGP%'!$B:$B,AA1487)))</f>
        <v>0</v>
      </c>
      <c r="Y1487" s="32"/>
      <c r="Z1487" s="54" t="str">
        <f>IF(MID(H1487,1,4)="Item","Nil",IF(G1487="contract_cover",VLOOKUP(I1487,'svc type'!C:D,2,FALSE),VLOOKUP(G1487,'svc type'!A:D,4,FALSE)))</f>
        <v>PSA_HW</v>
      </c>
      <c r="AA1487" s="4" t="str">
        <f>IF(B1487="","",VLOOKUP(B1487,Sector!C:D,2,FALSE))</f>
        <v/>
      </c>
      <c r="AB1487" s="4">
        <f t="shared" si="47"/>
        <v>0</v>
      </c>
      <c r="AC1487" s="4"/>
      <c r="AD1487" s="4"/>
      <c r="AE1487" s="4"/>
      <c r="AF1487" s="4"/>
      <c r="AG1487" s="4"/>
    </row>
    <row r="1488" spans="1:33" x14ac:dyDescent="0.25">
      <c r="A1488" s="57">
        <v>42263.479823877315</v>
      </c>
      <c r="B1488" s="32" t="s">
        <v>22</v>
      </c>
      <c r="C1488" s="32" t="s">
        <v>1097</v>
      </c>
      <c r="D1488" s="32" t="s">
        <v>1098</v>
      </c>
      <c r="E1488" s="32" t="s">
        <v>7613</v>
      </c>
      <c r="F1488" s="32" t="s">
        <v>7614</v>
      </c>
      <c r="G1488" s="32" t="s">
        <v>25</v>
      </c>
      <c r="H1488" s="32" t="s">
        <v>26</v>
      </c>
      <c r="I1488" s="32" t="s">
        <v>2006</v>
      </c>
      <c r="J1488" s="35">
        <v>0</v>
      </c>
      <c r="K1488" s="35">
        <v>0</v>
      </c>
      <c r="L1488" s="35">
        <v>0</v>
      </c>
      <c r="M1488" s="35">
        <v>0</v>
      </c>
      <c r="N1488" s="32" t="s">
        <v>19</v>
      </c>
      <c r="O1488" s="32" t="s">
        <v>27</v>
      </c>
      <c r="P1488" s="32">
        <v>0.5</v>
      </c>
      <c r="Q1488" s="32"/>
      <c r="R1488" s="39">
        <f t="shared" si="46"/>
        <v>1509</v>
      </c>
      <c r="S1488" s="5" t="s">
        <v>51</v>
      </c>
      <c r="T1488" s="5" t="s">
        <v>64</v>
      </c>
      <c r="U1488" s="2"/>
      <c r="V1488" s="2" t="str">
        <f>IF($J1488+$L1488=0,"nil",IF(OR($B1488="TCU-WS",$B1488=""),"non comm",IF(OR($G1488="contract_cover",$H1488="fixed price"),VLOOKUP($I1488,'[1]mapping 2015'!$A:$B,2,FALSE),VLOOKUP($G1488,'[1]mapping 2015'!$A:$B,2,FALSE))))</f>
        <v>nil</v>
      </c>
      <c r="W1488" s="37">
        <f>IF(OR(V1488="non comm",V1488="nil",J1488=0),0,IF(V1488="SBM 2.1 IIPS",J1488*VLOOKUP(N1488,'[2]NGP%'!$C:$D,2,FALSE),J1488*SUMIFS('[2]NGP%'!$D:$D,'[2]NGP%'!$A:$A,V1488,'[2]NGP%'!$B:$B,AA1488)))</f>
        <v>0</v>
      </c>
      <c r="X1488" s="37">
        <f>IF(OR(V1488="non comm",V1488="nil",J1488=0),0,IF(V1488="SBM 2.1 IIPS",J1488*VLOOKUP(N1488,'[2]NGP%'!$C:$E,3,FALSE),J1488*SUMIFS('[2]NGP%'!$E:$E,'[2]NGP%'!$A:$A,V1488,'[2]NGP%'!$B:$B,AA1488)))</f>
        <v>0</v>
      </c>
      <c r="Y1488" s="32"/>
      <c r="Z1488" s="54" t="str">
        <f>IF(MID(H1488,1,4)="Item","Nil",IF(G1488="contract_cover",VLOOKUP(I1488,'svc type'!C:D,2,FALSE),VLOOKUP(G1488,'svc type'!A:D,4,FALSE)))</f>
        <v>IIPS</v>
      </c>
      <c r="AA1488" s="4" t="str">
        <f>IF(B1488="","",VLOOKUP(B1488,Sector!C:D,2,FALSE))</f>
        <v>OTH</v>
      </c>
      <c r="AB1488" s="4" t="str">
        <f t="shared" si="47"/>
        <v>TCU-WS</v>
      </c>
      <c r="AC1488" s="4"/>
      <c r="AD1488" s="4"/>
      <c r="AE1488" s="4"/>
      <c r="AF1488" s="4"/>
      <c r="AG1488" s="4"/>
    </row>
    <row r="1489" spans="1:33" x14ac:dyDescent="0.25">
      <c r="A1489" s="57">
        <v>42263.484668668978</v>
      </c>
      <c r="B1489" s="32" t="s">
        <v>22</v>
      </c>
      <c r="C1489" s="32" t="s">
        <v>47</v>
      </c>
      <c r="D1489" s="32" t="s">
        <v>48</v>
      </c>
      <c r="E1489" s="32" t="s">
        <v>7615</v>
      </c>
      <c r="F1489" s="32" t="s">
        <v>7616</v>
      </c>
      <c r="G1489" s="32" t="s">
        <v>25</v>
      </c>
      <c r="H1489" s="32" t="s">
        <v>26</v>
      </c>
      <c r="I1489" s="32" t="s">
        <v>2006</v>
      </c>
      <c r="J1489" s="35">
        <v>0</v>
      </c>
      <c r="K1489" s="35">
        <v>0</v>
      </c>
      <c r="L1489" s="35">
        <v>0</v>
      </c>
      <c r="M1489" s="35">
        <v>0</v>
      </c>
      <c r="N1489" s="32" t="s">
        <v>19</v>
      </c>
      <c r="O1489" s="32" t="s">
        <v>32</v>
      </c>
      <c r="P1489" s="32">
        <v>5.25</v>
      </c>
      <c r="Q1489" s="32"/>
      <c r="R1489" s="39">
        <f t="shared" si="46"/>
        <v>1509</v>
      </c>
      <c r="S1489" s="5" t="s">
        <v>51</v>
      </c>
      <c r="T1489" s="5" t="s">
        <v>64</v>
      </c>
      <c r="U1489" s="2"/>
      <c r="V1489" s="2" t="str">
        <f>IF($J1489+$L1489=0,"nil",IF(OR($B1489="TCU-WS",$B1489=""),"non comm",IF(OR($G1489="contract_cover",$H1489="fixed price"),VLOOKUP($I1489,'[1]mapping 2015'!$A:$B,2,FALSE),VLOOKUP($G1489,'[1]mapping 2015'!$A:$B,2,FALSE))))</f>
        <v>nil</v>
      </c>
      <c r="W1489" s="37">
        <f>IF(OR(V1489="non comm",V1489="nil",J1489=0),0,IF(V1489="SBM 2.1 IIPS",J1489*VLOOKUP(N1489,'[2]NGP%'!$C:$D,2,FALSE),J1489*SUMIFS('[2]NGP%'!$D:$D,'[2]NGP%'!$A:$A,V1489,'[2]NGP%'!$B:$B,AA1489)))</f>
        <v>0</v>
      </c>
      <c r="X1489" s="37">
        <f>IF(OR(V1489="non comm",V1489="nil",J1489=0),0,IF(V1489="SBM 2.1 IIPS",J1489*VLOOKUP(N1489,'[2]NGP%'!$C:$E,3,FALSE),J1489*SUMIFS('[2]NGP%'!$E:$E,'[2]NGP%'!$A:$A,V1489,'[2]NGP%'!$B:$B,AA1489)))</f>
        <v>0</v>
      </c>
      <c r="Y1489" s="32"/>
      <c r="Z1489" s="54" t="str">
        <f>IF(MID(H1489,1,4)="Item","Nil",IF(G1489="contract_cover",VLOOKUP(I1489,'svc type'!C:D,2,FALSE),VLOOKUP(G1489,'svc type'!A:D,4,FALSE)))</f>
        <v>IIPS</v>
      </c>
      <c r="AA1489" s="4" t="str">
        <f>IF(B1489="","",VLOOKUP(B1489,Sector!C:D,2,FALSE))</f>
        <v>OTH</v>
      </c>
      <c r="AB1489" s="4" t="str">
        <f t="shared" si="47"/>
        <v>TCU-WS</v>
      </c>
      <c r="AC1489" s="4"/>
      <c r="AD1489" s="4"/>
      <c r="AE1489" s="4"/>
      <c r="AF1489" s="4"/>
      <c r="AG1489" s="4"/>
    </row>
    <row r="1490" spans="1:33" x14ac:dyDescent="0.25">
      <c r="A1490" s="57">
        <v>42263.484668668978</v>
      </c>
      <c r="B1490" s="32" t="s">
        <v>22</v>
      </c>
      <c r="C1490" s="32" t="s">
        <v>47</v>
      </c>
      <c r="D1490" s="32" t="s">
        <v>48</v>
      </c>
      <c r="E1490" s="32" t="s">
        <v>7615</v>
      </c>
      <c r="F1490" s="32" t="s">
        <v>7616</v>
      </c>
      <c r="G1490" s="32" t="s">
        <v>29</v>
      </c>
      <c r="H1490" s="32" t="s">
        <v>30</v>
      </c>
      <c r="I1490" s="32" t="s">
        <v>2006</v>
      </c>
      <c r="J1490" s="35">
        <v>0</v>
      </c>
      <c r="K1490" s="35">
        <v>0</v>
      </c>
      <c r="L1490" s="35">
        <v>0</v>
      </c>
      <c r="M1490" s="35">
        <v>5.56</v>
      </c>
      <c r="N1490" s="32" t="s">
        <v>19</v>
      </c>
      <c r="O1490" s="32" t="s">
        <v>32</v>
      </c>
      <c r="P1490" s="32">
        <v>1</v>
      </c>
      <c r="Q1490" s="32"/>
      <c r="R1490" s="39">
        <f t="shared" si="46"/>
        <v>1509</v>
      </c>
      <c r="S1490" s="5" t="s">
        <v>51</v>
      </c>
      <c r="T1490" s="5" t="s">
        <v>64</v>
      </c>
      <c r="U1490" s="2"/>
      <c r="V1490" s="2" t="str">
        <f>IF($J1490+$L1490=0,"nil",IF(OR($B1490="TCU-WS",$B1490=""),"non comm",IF(OR($G1490="contract_cover",$H1490="fixed price"),VLOOKUP($I1490,'[1]mapping 2015'!$A:$B,2,FALSE),VLOOKUP($G1490,'[1]mapping 2015'!$A:$B,2,FALSE))))</f>
        <v>nil</v>
      </c>
      <c r="W1490" s="37">
        <f>IF(OR(V1490="non comm",V1490="nil",J1490=0),0,IF(V1490="SBM 2.1 IIPS",J1490*VLOOKUP(N1490,'[2]NGP%'!$C:$D,2,FALSE),J1490*SUMIFS('[2]NGP%'!$D:$D,'[2]NGP%'!$A:$A,V1490,'[2]NGP%'!$B:$B,AA1490)))</f>
        <v>0</v>
      </c>
      <c r="X1490" s="37">
        <f>IF(OR(V1490="non comm",V1490="nil",J1490=0),0,IF(V1490="SBM 2.1 IIPS",J1490*VLOOKUP(N1490,'[2]NGP%'!$C:$E,3,FALSE),J1490*SUMIFS('[2]NGP%'!$E:$E,'[2]NGP%'!$A:$A,V1490,'[2]NGP%'!$B:$B,AA1490)))</f>
        <v>0</v>
      </c>
      <c r="Y1490" s="32"/>
      <c r="Z1490" s="54" t="str">
        <f>IF(MID(H1490,1,4)="Item","Nil",IF(G1490="contract_cover",VLOOKUP(I1490,'svc type'!C:D,2,FALSE),VLOOKUP(G1490,'svc type'!A:D,4,FALSE)))</f>
        <v>Exp</v>
      </c>
      <c r="AA1490" s="4" t="str">
        <f>IF(B1490="","",VLOOKUP(B1490,Sector!C:D,2,FALSE))</f>
        <v>OTH</v>
      </c>
      <c r="AB1490" s="4" t="str">
        <f t="shared" si="47"/>
        <v>TCU-WS</v>
      </c>
      <c r="AC1490" s="4"/>
      <c r="AD1490" s="4"/>
      <c r="AE1490" s="4"/>
      <c r="AF1490" s="4"/>
      <c r="AG1490" s="4"/>
    </row>
    <row r="1491" spans="1:33" x14ac:dyDescent="0.25">
      <c r="A1491" s="57">
        <v>42263.582456516204</v>
      </c>
      <c r="B1491" s="32" t="s">
        <v>22</v>
      </c>
      <c r="C1491" s="32" t="s">
        <v>4960</v>
      </c>
      <c r="D1491" s="32" t="s">
        <v>4961</v>
      </c>
      <c r="E1491" s="32" t="s">
        <v>7617</v>
      </c>
      <c r="F1491" s="32" t="s">
        <v>7618</v>
      </c>
      <c r="G1491" s="32" t="s">
        <v>329</v>
      </c>
      <c r="H1491" s="32" t="s">
        <v>328</v>
      </c>
      <c r="I1491" s="32" t="s">
        <v>2006</v>
      </c>
      <c r="J1491" s="35">
        <v>0</v>
      </c>
      <c r="K1491" s="35">
        <v>0</v>
      </c>
      <c r="L1491" s="35">
        <v>0</v>
      </c>
      <c r="M1491" s="35">
        <v>0</v>
      </c>
      <c r="N1491" s="32" t="s">
        <v>17</v>
      </c>
      <c r="O1491" s="32" t="s">
        <v>27</v>
      </c>
      <c r="P1491" s="32">
        <v>0</v>
      </c>
      <c r="Q1491" s="32"/>
      <c r="R1491" s="39">
        <f t="shared" si="46"/>
        <v>1509</v>
      </c>
      <c r="S1491" s="5" t="s">
        <v>51</v>
      </c>
      <c r="T1491" s="5" t="s">
        <v>64</v>
      </c>
      <c r="U1491" s="2"/>
      <c r="V1491" s="2" t="str">
        <f>IF($J1491+$L1491=0,"nil",IF(OR($B1491="TCU-WS",$B1491=""),"non comm",IF(OR($G1491="contract_cover",$H1491="fixed price"),VLOOKUP($I1491,'[1]mapping 2015'!$A:$B,2,FALSE),VLOOKUP($G1491,'[1]mapping 2015'!$A:$B,2,FALSE))))</f>
        <v>nil</v>
      </c>
      <c r="W1491" s="37">
        <f>IF(OR(V1491="non comm",V1491="nil",J1491=0),0,IF(V1491="SBM 2.1 IIPS",J1491*VLOOKUP(N1491,'[2]NGP%'!$C:$D,2,FALSE),J1491*SUMIFS('[2]NGP%'!$D:$D,'[2]NGP%'!$A:$A,V1491,'[2]NGP%'!$B:$B,AA1491)))</f>
        <v>0</v>
      </c>
      <c r="X1491" s="37">
        <f>IF(OR(V1491="non comm",V1491="nil",J1491=0),0,IF(V1491="SBM 2.1 IIPS",J1491*VLOOKUP(N1491,'[2]NGP%'!$C:$E,3,FALSE),J1491*SUMIFS('[2]NGP%'!$E:$E,'[2]NGP%'!$A:$A,V1491,'[2]NGP%'!$B:$B,AA1491)))</f>
        <v>0</v>
      </c>
      <c r="Y1491" s="32"/>
      <c r="Z1491" s="54" t="str">
        <f>IF(MID(H1491,1,4)="Item","Nil",IF(G1491="contract_cover",VLOOKUP(I1491,'svc type'!C:D,2,FALSE),VLOOKUP(G1491,'svc type'!A:D,4,FALSE)))</f>
        <v>SVC</v>
      </c>
      <c r="AA1491" s="4" t="str">
        <f>IF(B1491="","",VLOOKUP(B1491,Sector!C:D,2,FALSE))</f>
        <v>OTH</v>
      </c>
      <c r="AB1491" s="4" t="str">
        <f t="shared" si="47"/>
        <v>TCU-WS</v>
      </c>
      <c r="AC1491" s="4"/>
      <c r="AD1491" s="4"/>
      <c r="AE1491" s="4"/>
      <c r="AF1491" s="4"/>
      <c r="AG1491" s="4"/>
    </row>
    <row r="1492" spans="1:33" x14ac:dyDescent="0.25">
      <c r="A1492" s="57">
        <v>42263.582456516204</v>
      </c>
      <c r="B1492" s="32" t="s">
        <v>22</v>
      </c>
      <c r="C1492" s="32" t="s">
        <v>4960</v>
      </c>
      <c r="D1492" s="32" t="s">
        <v>4961</v>
      </c>
      <c r="E1492" s="32" t="s">
        <v>7617</v>
      </c>
      <c r="F1492" s="32" t="s">
        <v>7618</v>
      </c>
      <c r="G1492" s="32" t="s">
        <v>25</v>
      </c>
      <c r="H1492" s="32" t="s">
        <v>26</v>
      </c>
      <c r="I1492" s="32" t="s">
        <v>2006</v>
      </c>
      <c r="J1492" s="35">
        <v>0</v>
      </c>
      <c r="K1492" s="35">
        <v>0</v>
      </c>
      <c r="L1492" s="35">
        <v>0</v>
      </c>
      <c r="M1492" s="35">
        <v>0</v>
      </c>
      <c r="N1492" s="32" t="s">
        <v>17</v>
      </c>
      <c r="O1492" s="32" t="s">
        <v>27</v>
      </c>
      <c r="P1492" s="32">
        <v>2</v>
      </c>
      <c r="Q1492" s="32"/>
      <c r="R1492" s="39">
        <f t="shared" si="46"/>
        <v>1509</v>
      </c>
      <c r="S1492" s="5" t="s">
        <v>51</v>
      </c>
      <c r="T1492" s="5" t="s">
        <v>64</v>
      </c>
      <c r="U1492" s="2"/>
      <c r="V1492" s="2" t="str">
        <f>IF($J1492+$L1492=0,"nil",IF(OR($B1492="TCU-WS",$B1492=""),"non comm",IF(OR($G1492="contract_cover",$H1492="fixed price"),VLOOKUP($I1492,'[1]mapping 2015'!$A:$B,2,FALSE),VLOOKUP($G1492,'[1]mapping 2015'!$A:$B,2,FALSE))))</f>
        <v>nil</v>
      </c>
      <c r="W1492" s="37">
        <f>IF(OR(V1492="non comm",V1492="nil",J1492=0),0,IF(V1492="SBM 2.1 IIPS",J1492*VLOOKUP(N1492,'[2]NGP%'!$C:$D,2,FALSE),J1492*SUMIFS('[2]NGP%'!$D:$D,'[2]NGP%'!$A:$A,V1492,'[2]NGP%'!$B:$B,AA1492)))</f>
        <v>0</v>
      </c>
      <c r="X1492" s="37">
        <f>IF(OR(V1492="non comm",V1492="nil",J1492=0),0,IF(V1492="SBM 2.1 IIPS",J1492*VLOOKUP(N1492,'[2]NGP%'!$C:$E,3,FALSE),J1492*SUMIFS('[2]NGP%'!$E:$E,'[2]NGP%'!$A:$A,V1492,'[2]NGP%'!$B:$B,AA1492)))</f>
        <v>0</v>
      </c>
      <c r="Y1492" s="32"/>
      <c r="Z1492" s="54" t="str">
        <f>IF(MID(H1492,1,4)="Item","Nil",IF(G1492="contract_cover",VLOOKUP(I1492,'svc type'!C:D,2,FALSE),VLOOKUP(G1492,'svc type'!A:D,4,FALSE)))</f>
        <v>IIPS</v>
      </c>
      <c r="AA1492" s="4" t="str">
        <f>IF(B1492="","",VLOOKUP(B1492,Sector!C:D,2,FALSE))</f>
        <v>OTH</v>
      </c>
      <c r="AB1492" s="4" t="str">
        <f t="shared" si="47"/>
        <v>TCU-WS</v>
      </c>
      <c r="AC1492" s="4"/>
      <c r="AD1492" s="4"/>
      <c r="AE1492" s="4"/>
      <c r="AF1492" s="4"/>
      <c r="AG1492" s="4"/>
    </row>
    <row r="1493" spans="1:33" x14ac:dyDescent="0.25">
      <c r="A1493" s="57">
        <v>42263.582456516204</v>
      </c>
      <c r="B1493" s="32" t="s">
        <v>22</v>
      </c>
      <c r="C1493" s="32" t="s">
        <v>4960</v>
      </c>
      <c r="D1493" s="32" t="s">
        <v>4961</v>
      </c>
      <c r="E1493" s="32" t="s">
        <v>7617</v>
      </c>
      <c r="F1493" s="32" t="s">
        <v>7618</v>
      </c>
      <c r="G1493" s="32" t="s">
        <v>258</v>
      </c>
      <c r="H1493" s="32" t="s">
        <v>257</v>
      </c>
      <c r="I1493" s="32" t="s">
        <v>2006</v>
      </c>
      <c r="J1493" s="35">
        <v>0</v>
      </c>
      <c r="K1493" s="35">
        <v>0</v>
      </c>
      <c r="L1493" s="35">
        <v>0</v>
      </c>
      <c r="M1493" s="35">
        <v>0</v>
      </c>
      <c r="N1493" s="32" t="s">
        <v>17</v>
      </c>
      <c r="O1493" s="32" t="s">
        <v>27</v>
      </c>
      <c r="P1493" s="32">
        <v>0</v>
      </c>
      <c r="Q1493" s="32"/>
      <c r="R1493" s="39">
        <f t="shared" si="46"/>
        <v>1509</v>
      </c>
      <c r="S1493" s="5" t="s">
        <v>51</v>
      </c>
      <c r="T1493" s="5" t="s">
        <v>64</v>
      </c>
      <c r="U1493" s="2"/>
      <c r="V1493" s="2" t="str">
        <f>IF($J1493+$L1493=0,"nil",IF(OR($B1493="TCU-WS",$B1493=""),"non comm",IF(OR($G1493="contract_cover",$H1493="fixed price"),VLOOKUP($I1493,'[1]mapping 2015'!$A:$B,2,FALSE),VLOOKUP($G1493,'[1]mapping 2015'!$A:$B,2,FALSE))))</f>
        <v>nil</v>
      </c>
      <c r="W1493" s="37">
        <f>IF(OR(V1493="non comm",V1493="nil",J1493=0),0,IF(V1493="SBM 2.1 IIPS",J1493*VLOOKUP(N1493,'[2]NGP%'!$C:$D,2,FALSE),J1493*SUMIFS('[2]NGP%'!$D:$D,'[2]NGP%'!$A:$A,V1493,'[2]NGP%'!$B:$B,AA1493)))</f>
        <v>0</v>
      </c>
      <c r="X1493" s="37">
        <f>IF(OR(V1493="non comm",V1493="nil",J1493=0),0,IF(V1493="SBM 2.1 IIPS",J1493*VLOOKUP(N1493,'[2]NGP%'!$C:$E,3,FALSE),J1493*SUMIFS('[2]NGP%'!$E:$E,'[2]NGP%'!$A:$A,V1493,'[2]NGP%'!$B:$B,AA1493)))</f>
        <v>0</v>
      </c>
      <c r="Y1493" s="32"/>
      <c r="Z1493" s="54" t="str">
        <f>IF(MID(H1493,1,4)="Item","Nil",IF(G1493="contract_cover",VLOOKUP(I1493,'svc type'!C:D,2,FALSE),VLOOKUP(G1493,'svc type'!A:D,4,FALSE)))</f>
        <v>SVC</v>
      </c>
      <c r="AA1493" s="4" t="str">
        <f>IF(B1493="","",VLOOKUP(B1493,Sector!C:D,2,FALSE))</f>
        <v>OTH</v>
      </c>
      <c r="AB1493" s="4" t="str">
        <f t="shared" si="47"/>
        <v>TCU-WS</v>
      </c>
      <c r="AC1493" s="4"/>
      <c r="AD1493" s="4"/>
      <c r="AE1493" s="4"/>
      <c r="AF1493" s="4"/>
      <c r="AG1493" s="4"/>
    </row>
    <row r="1494" spans="1:33" x14ac:dyDescent="0.25">
      <c r="A1494" s="57">
        <v>42263.592600034724</v>
      </c>
      <c r="B1494" s="32" t="s">
        <v>22</v>
      </c>
      <c r="C1494" s="32" t="s">
        <v>5060</v>
      </c>
      <c r="D1494" s="32" t="s">
        <v>5061</v>
      </c>
      <c r="E1494" s="32" t="s">
        <v>7619</v>
      </c>
      <c r="F1494" s="32" t="s">
        <v>7620</v>
      </c>
      <c r="G1494" s="32" t="s">
        <v>25</v>
      </c>
      <c r="H1494" s="32" t="s">
        <v>26</v>
      </c>
      <c r="I1494" s="32" t="s">
        <v>2006</v>
      </c>
      <c r="J1494" s="35">
        <v>0</v>
      </c>
      <c r="K1494" s="35">
        <v>0</v>
      </c>
      <c r="L1494" s="35">
        <v>11.25</v>
      </c>
      <c r="M1494" s="35">
        <v>0</v>
      </c>
      <c r="N1494" s="32" t="s">
        <v>19</v>
      </c>
      <c r="O1494" s="32" t="s">
        <v>508</v>
      </c>
      <c r="P1494" s="32">
        <v>2</v>
      </c>
      <c r="Q1494" s="32"/>
      <c r="R1494" s="39">
        <f t="shared" si="46"/>
        <v>1509</v>
      </c>
      <c r="S1494" s="5" t="s">
        <v>51</v>
      </c>
      <c r="T1494" s="5" t="s">
        <v>64</v>
      </c>
      <c r="U1494" s="2"/>
      <c r="V1494" s="2" t="str">
        <f>IF($J1494+$L1494=0,"nil",IF(OR($B1494="TCU-WS",$B1494=""),"non comm",IF(OR($G1494="contract_cover",$H1494="fixed price"),VLOOKUP($I1494,'[1]mapping 2015'!$A:$B,2,FALSE),VLOOKUP($G1494,'[1]mapping 2015'!$A:$B,2,FALSE))))</f>
        <v>non comm</v>
      </c>
      <c r="W1494" s="37">
        <f>IF(OR(V1494="non comm",V1494="nil",J1494=0),0,IF(V1494="SBM 2.1 IIPS",J1494*VLOOKUP(N1494,'[2]NGP%'!$C:$D,2,FALSE),J1494*SUMIFS('[2]NGP%'!$D:$D,'[2]NGP%'!$A:$A,V1494,'[2]NGP%'!$B:$B,AA1494)))</f>
        <v>0</v>
      </c>
      <c r="X1494" s="37">
        <f>IF(OR(V1494="non comm",V1494="nil",J1494=0),0,IF(V1494="SBM 2.1 IIPS",J1494*VLOOKUP(N1494,'[2]NGP%'!$C:$E,3,FALSE),J1494*SUMIFS('[2]NGP%'!$E:$E,'[2]NGP%'!$A:$A,V1494,'[2]NGP%'!$B:$B,AA1494)))</f>
        <v>0</v>
      </c>
      <c r="Y1494" s="32"/>
      <c r="Z1494" s="54" t="str">
        <f>IF(MID(H1494,1,4)="Item","Nil",IF(G1494="contract_cover",VLOOKUP(I1494,'svc type'!C:D,2,FALSE),VLOOKUP(G1494,'svc type'!A:D,4,FALSE)))</f>
        <v>IIPS</v>
      </c>
      <c r="AA1494" s="4" t="str">
        <f>IF(B1494="","",VLOOKUP(B1494,Sector!C:D,2,FALSE))</f>
        <v>OTH</v>
      </c>
      <c r="AB1494" s="4" t="str">
        <f t="shared" si="47"/>
        <v>TCU-WS</v>
      </c>
      <c r="AC1494" s="4"/>
      <c r="AD1494" s="4"/>
      <c r="AE1494" s="4"/>
      <c r="AF1494" s="4"/>
      <c r="AG1494" s="4"/>
    </row>
    <row r="1495" spans="1:33" x14ac:dyDescent="0.25">
      <c r="A1495" s="57">
        <v>42263.592600034724</v>
      </c>
      <c r="B1495" s="32" t="s">
        <v>22</v>
      </c>
      <c r="C1495" s="32" t="s">
        <v>5060</v>
      </c>
      <c r="D1495" s="32" t="s">
        <v>5061</v>
      </c>
      <c r="E1495" s="32" t="s">
        <v>7619</v>
      </c>
      <c r="F1495" s="32" t="s">
        <v>7620</v>
      </c>
      <c r="G1495" s="32" t="s">
        <v>7621</v>
      </c>
      <c r="H1495" s="32" t="s">
        <v>7622</v>
      </c>
      <c r="I1495" s="32" t="s">
        <v>2006</v>
      </c>
      <c r="J1495" s="35">
        <v>0</v>
      </c>
      <c r="K1495" s="35">
        <v>52.56</v>
      </c>
      <c r="L1495" s="35">
        <v>0</v>
      </c>
      <c r="M1495" s="35">
        <v>0</v>
      </c>
      <c r="N1495" s="32" t="s">
        <v>19</v>
      </c>
      <c r="O1495" s="32" t="s">
        <v>508</v>
      </c>
      <c r="P1495" s="32">
        <v>1</v>
      </c>
      <c r="Q1495" s="32"/>
      <c r="R1495" s="39">
        <f t="shared" si="46"/>
        <v>1509</v>
      </c>
      <c r="S1495" s="5" t="s">
        <v>51</v>
      </c>
      <c r="T1495" s="5" t="s">
        <v>64</v>
      </c>
      <c r="U1495" s="2"/>
      <c r="V1495" s="2" t="str">
        <f>IF($J1495+$L1495=0,"nil",IF(OR($B1495="TCU-WS",$B1495=""),"non comm",IF(OR($G1495="contract_cover",$H1495="fixed price"),VLOOKUP($I1495,'[1]mapping 2015'!$A:$B,2,FALSE),VLOOKUP($G1495,'[1]mapping 2015'!$A:$B,2,FALSE))))</f>
        <v>nil</v>
      </c>
      <c r="W1495" s="37">
        <f>IF(OR(V1495="non comm",V1495="nil",J1495=0),0,IF(V1495="SBM 2.1 IIPS",J1495*VLOOKUP(N1495,'[2]NGP%'!$C:$D,2,FALSE),J1495*SUMIFS('[2]NGP%'!$D:$D,'[2]NGP%'!$A:$A,V1495,'[2]NGP%'!$B:$B,AA1495)))</f>
        <v>0</v>
      </c>
      <c r="X1495" s="37">
        <f>IF(OR(V1495="non comm",V1495="nil",J1495=0),0,IF(V1495="SBM 2.1 IIPS",J1495*VLOOKUP(N1495,'[2]NGP%'!$C:$E,3,FALSE),J1495*SUMIFS('[2]NGP%'!$E:$E,'[2]NGP%'!$A:$A,V1495,'[2]NGP%'!$B:$B,AA1495)))</f>
        <v>0</v>
      </c>
      <c r="Y1495" s="32"/>
      <c r="Z1495" s="54" t="str">
        <f>IF(MID(H1495,1,4)="Item","Nil",IF(G1495="contract_cover",VLOOKUP(I1495,'svc type'!C:D,2,FALSE),VLOOKUP(G1495,'svc type'!A:D,4,FALSE)))</f>
        <v>Part</v>
      </c>
      <c r="AA1495" s="4" t="str">
        <f>IF(B1495="","",VLOOKUP(B1495,Sector!C:D,2,FALSE))</f>
        <v>OTH</v>
      </c>
      <c r="AB1495" s="4" t="str">
        <f t="shared" si="47"/>
        <v>TCU-WS</v>
      </c>
      <c r="AC1495" s="4"/>
      <c r="AD1495" s="4"/>
      <c r="AE1495" s="4"/>
      <c r="AF1495" s="4"/>
      <c r="AG1495" s="4"/>
    </row>
    <row r="1496" spans="1:33" x14ac:dyDescent="0.25">
      <c r="A1496" s="57">
        <v>42263.616348460651</v>
      </c>
      <c r="B1496" s="32"/>
      <c r="C1496" s="32" t="s">
        <v>5133</v>
      </c>
      <c r="D1496" s="32" t="s">
        <v>334</v>
      </c>
      <c r="E1496" s="32" t="s">
        <v>7623</v>
      </c>
      <c r="F1496" s="32" t="s">
        <v>7624</v>
      </c>
      <c r="G1496" s="32" t="s">
        <v>58</v>
      </c>
      <c r="H1496" s="32" t="s">
        <v>59</v>
      </c>
      <c r="I1496" s="32" t="s">
        <v>2006</v>
      </c>
      <c r="J1496" s="35">
        <v>0</v>
      </c>
      <c r="K1496" s="35">
        <v>0</v>
      </c>
      <c r="L1496" s="35">
        <v>0</v>
      </c>
      <c r="M1496" s="35">
        <v>0</v>
      </c>
      <c r="N1496" s="32" t="s">
        <v>19</v>
      </c>
      <c r="O1496" s="32" t="s">
        <v>322</v>
      </c>
      <c r="P1496" s="32">
        <v>0</v>
      </c>
      <c r="Q1496" s="32"/>
      <c r="R1496" s="39">
        <f t="shared" si="46"/>
        <v>1509</v>
      </c>
      <c r="S1496" s="5" t="s">
        <v>51</v>
      </c>
      <c r="T1496" s="5" t="s">
        <v>64</v>
      </c>
      <c r="U1496" s="2"/>
      <c r="V1496" s="2" t="str">
        <f>IF($J1496+$L1496=0,"nil",IF(OR($B1496="TCU-WS",$B1496=""),"non comm",IF(OR($G1496="contract_cover",$H1496="fixed price"),VLOOKUP($I1496,'[1]mapping 2015'!$A:$B,2,FALSE),VLOOKUP($G1496,'[1]mapping 2015'!$A:$B,2,FALSE))))</f>
        <v>nil</v>
      </c>
      <c r="W1496" s="37">
        <f>IF(OR(V1496="non comm",V1496="nil",J1496=0),0,IF(V1496="SBM 2.1 IIPS",J1496*VLOOKUP(N1496,'[2]NGP%'!$C:$D,2,FALSE),J1496*SUMIFS('[2]NGP%'!$D:$D,'[2]NGP%'!$A:$A,V1496,'[2]NGP%'!$B:$B,AA1496)))</f>
        <v>0</v>
      </c>
      <c r="X1496" s="37">
        <f>IF(OR(V1496="non comm",V1496="nil",J1496=0),0,IF(V1496="SBM 2.1 IIPS",J1496*VLOOKUP(N1496,'[2]NGP%'!$C:$E,3,FALSE),J1496*SUMIFS('[2]NGP%'!$E:$E,'[2]NGP%'!$A:$A,V1496,'[2]NGP%'!$B:$B,AA1496)))</f>
        <v>0</v>
      </c>
      <c r="Y1496" s="32"/>
      <c r="Z1496" s="54" t="str">
        <f>IF(MID(H1496,1,4)="Item","Nil",IF(G1496="contract_cover",VLOOKUP(I1496,'svc type'!C:D,2,FALSE),VLOOKUP(G1496,'svc type'!A:D,4,FALSE)))</f>
        <v>SVC</v>
      </c>
      <c r="AA1496" s="4" t="str">
        <f>IF(B1496="","",VLOOKUP(B1496,Sector!C:D,2,FALSE))</f>
        <v/>
      </c>
      <c r="AB1496" s="4">
        <f t="shared" si="47"/>
        <v>0</v>
      </c>
      <c r="AC1496" s="4"/>
      <c r="AD1496" s="4"/>
      <c r="AE1496" s="4"/>
      <c r="AF1496" s="4"/>
      <c r="AG1496" s="4"/>
    </row>
    <row r="1497" spans="1:33" x14ac:dyDescent="0.25">
      <c r="A1497" s="57">
        <v>42263.618105243055</v>
      </c>
      <c r="B1497" s="32"/>
      <c r="C1497" s="32" t="s">
        <v>506</v>
      </c>
      <c r="D1497" s="32" t="s">
        <v>334</v>
      </c>
      <c r="E1497" s="32" t="s">
        <v>7625</v>
      </c>
      <c r="F1497" s="32" t="s">
        <v>7626</v>
      </c>
      <c r="G1497" s="32" t="s">
        <v>58</v>
      </c>
      <c r="H1497" s="32" t="s">
        <v>59</v>
      </c>
      <c r="I1497" s="32" t="s">
        <v>2006</v>
      </c>
      <c r="J1497" s="35">
        <v>0</v>
      </c>
      <c r="K1497" s="35">
        <v>0</v>
      </c>
      <c r="L1497" s="35">
        <v>0</v>
      </c>
      <c r="M1497" s="35">
        <v>0</v>
      </c>
      <c r="N1497" s="32" t="s">
        <v>19</v>
      </c>
      <c r="O1497" s="32" t="s">
        <v>322</v>
      </c>
      <c r="P1497" s="32">
        <v>0</v>
      </c>
      <c r="Q1497" s="32"/>
      <c r="R1497" s="39">
        <f t="shared" si="46"/>
        <v>1509</v>
      </c>
      <c r="S1497" s="5" t="s">
        <v>51</v>
      </c>
      <c r="T1497" s="5" t="s">
        <v>64</v>
      </c>
      <c r="U1497" s="2"/>
      <c r="V1497" s="2" t="str">
        <f>IF($J1497+$L1497=0,"nil",IF(OR($B1497="TCU-WS",$B1497=""),"non comm",IF(OR($G1497="contract_cover",$H1497="fixed price"),VLOOKUP($I1497,'[1]mapping 2015'!$A:$B,2,FALSE),VLOOKUP($G1497,'[1]mapping 2015'!$A:$B,2,FALSE))))</f>
        <v>nil</v>
      </c>
      <c r="W1497" s="37">
        <f>IF(OR(V1497="non comm",V1497="nil",J1497=0),0,IF(V1497="SBM 2.1 IIPS",J1497*VLOOKUP(N1497,'[2]NGP%'!$C:$D,2,FALSE),J1497*SUMIFS('[2]NGP%'!$D:$D,'[2]NGP%'!$A:$A,V1497,'[2]NGP%'!$B:$B,AA1497)))</f>
        <v>0</v>
      </c>
      <c r="X1497" s="37">
        <f>IF(OR(V1497="non comm",V1497="nil",J1497=0),0,IF(V1497="SBM 2.1 IIPS",J1497*VLOOKUP(N1497,'[2]NGP%'!$C:$E,3,FALSE),J1497*SUMIFS('[2]NGP%'!$E:$E,'[2]NGP%'!$A:$A,V1497,'[2]NGP%'!$B:$B,AA1497)))</f>
        <v>0</v>
      </c>
      <c r="Y1497" s="32"/>
      <c r="Z1497" s="54" t="str">
        <f>IF(MID(H1497,1,4)="Item","Nil",IF(G1497="contract_cover",VLOOKUP(I1497,'svc type'!C:D,2,FALSE),VLOOKUP(G1497,'svc type'!A:D,4,FALSE)))</f>
        <v>SVC</v>
      </c>
      <c r="AA1497" s="4" t="str">
        <f>IF(B1497="","",VLOOKUP(B1497,Sector!C:D,2,FALSE))</f>
        <v/>
      </c>
      <c r="AB1497" s="4">
        <f t="shared" si="47"/>
        <v>0</v>
      </c>
      <c r="AC1497" s="4"/>
      <c r="AD1497" s="4"/>
      <c r="AE1497" s="4"/>
      <c r="AF1497" s="4"/>
      <c r="AG1497" s="4"/>
    </row>
    <row r="1498" spans="1:33" x14ac:dyDescent="0.25">
      <c r="A1498" s="57">
        <v>42263.620787766202</v>
      </c>
      <c r="B1498" s="32"/>
      <c r="C1498" s="32" t="s">
        <v>506</v>
      </c>
      <c r="D1498" s="32" t="s">
        <v>334</v>
      </c>
      <c r="E1498" s="32" t="s">
        <v>7627</v>
      </c>
      <c r="F1498" s="32" t="s">
        <v>7628</v>
      </c>
      <c r="G1498" s="32" t="s">
        <v>58</v>
      </c>
      <c r="H1498" s="32" t="s">
        <v>59</v>
      </c>
      <c r="I1498" s="32" t="s">
        <v>2006</v>
      </c>
      <c r="J1498" s="35">
        <v>0</v>
      </c>
      <c r="K1498" s="35">
        <v>0</v>
      </c>
      <c r="L1498" s="35">
        <v>0</v>
      </c>
      <c r="M1498" s="35">
        <v>0</v>
      </c>
      <c r="N1498" s="32" t="s">
        <v>19</v>
      </c>
      <c r="O1498" s="32" t="s">
        <v>322</v>
      </c>
      <c r="P1498" s="32">
        <v>0</v>
      </c>
      <c r="Q1498" s="32"/>
      <c r="R1498" s="39">
        <f t="shared" si="46"/>
        <v>1509</v>
      </c>
      <c r="S1498" s="5" t="s">
        <v>51</v>
      </c>
      <c r="T1498" s="5" t="s">
        <v>64</v>
      </c>
      <c r="U1498" s="2"/>
      <c r="V1498" s="2" t="str">
        <f>IF($J1498+$L1498=0,"nil",IF(OR($B1498="TCU-WS",$B1498=""),"non comm",IF(OR($G1498="contract_cover",$H1498="fixed price"),VLOOKUP($I1498,'[1]mapping 2015'!$A:$B,2,FALSE),VLOOKUP($G1498,'[1]mapping 2015'!$A:$B,2,FALSE))))</f>
        <v>nil</v>
      </c>
      <c r="W1498" s="37">
        <f>IF(OR(V1498="non comm",V1498="nil",J1498=0),0,IF(V1498="SBM 2.1 IIPS",J1498*VLOOKUP(N1498,'[2]NGP%'!$C:$D,2,FALSE),J1498*SUMIFS('[2]NGP%'!$D:$D,'[2]NGP%'!$A:$A,V1498,'[2]NGP%'!$B:$B,AA1498)))</f>
        <v>0</v>
      </c>
      <c r="X1498" s="37">
        <f>IF(OR(V1498="non comm",V1498="nil",J1498=0),0,IF(V1498="SBM 2.1 IIPS",J1498*VLOOKUP(N1498,'[2]NGP%'!$C:$E,3,FALSE),J1498*SUMIFS('[2]NGP%'!$E:$E,'[2]NGP%'!$A:$A,V1498,'[2]NGP%'!$B:$B,AA1498)))</f>
        <v>0</v>
      </c>
      <c r="Y1498" s="32"/>
      <c r="Z1498" s="54" t="str">
        <f>IF(MID(H1498,1,4)="Item","Nil",IF(G1498="contract_cover",VLOOKUP(I1498,'svc type'!C:D,2,FALSE),VLOOKUP(G1498,'svc type'!A:D,4,FALSE)))</f>
        <v>SVC</v>
      </c>
      <c r="AA1498" s="4" t="str">
        <f>IF(B1498="","",VLOOKUP(B1498,Sector!C:D,2,FALSE))</f>
        <v/>
      </c>
      <c r="AB1498" s="4">
        <f t="shared" si="47"/>
        <v>0</v>
      </c>
      <c r="AC1498" s="4"/>
      <c r="AD1498" s="4"/>
      <c r="AE1498" s="4"/>
      <c r="AF1498" s="4"/>
      <c r="AG1498" s="4"/>
    </row>
    <row r="1499" spans="1:33" x14ac:dyDescent="0.25">
      <c r="A1499" s="57">
        <v>42263.623529826385</v>
      </c>
      <c r="B1499" s="32"/>
      <c r="C1499" s="32" t="s">
        <v>457</v>
      </c>
      <c r="D1499" s="32" t="s">
        <v>334</v>
      </c>
      <c r="E1499" s="32" t="s">
        <v>7629</v>
      </c>
      <c r="F1499" s="32" t="s">
        <v>7630</v>
      </c>
      <c r="G1499" s="32" t="s">
        <v>58</v>
      </c>
      <c r="H1499" s="32" t="s">
        <v>59</v>
      </c>
      <c r="I1499" s="32" t="s">
        <v>2006</v>
      </c>
      <c r="J1499" s="35">
        <v>0</v>
      </c>
      <c r="K1499" s="35">
        <v>0</v>
      </c>
      <c r="L1499" s="35">
        <v>0</v>
      </c>
      <c r="M1499" s="35">
        <v>0</v>
      </c>
      <c r="N1499" s="32" t="s">
        <v>19</v>
      </c>
      <c r="O1499" s="32" t="s">
        <v>322</v>
      </c>
      <c r="P1499" s="32">
        <v>0</v>
      </c>
      <c r="Q1499" s="32"/>
      <c r="R1499" s="39">
        <f t="shared" si="46"/>
        <v>1509</v>
      </c>
      <c r="S1499" s="5" t="s">
        <v>51</v>
      </c>
      <c r="T1499" s="5" t="s">
        <v>64</v>
      </c>
      <c r="U1499" s="2"/>
      <c r="V1499" s="2" t="str">
        <f>IF($J1499+$L1499=0,"nil",IF(OR($B1499="TCU-WS",$B1499=""),"non comm",IF(OR($G1499="contract_cover",$H1499="fixed price"),VLOOKUP($I1499,'[1]mapping 2015'!$A:$B,2,FALSE),VLOOKUP($G1499,'[1]mapping 2015'!$A:$B,2,FALSE))))</f>
        <v>nil</v>
      </c>
      <c r="W1499" s="37">
        <f>IF(OR(V1499="non comm",V1499="nil",J1499=0),0,IF(V1499="SBM 2.1 IIPS",J1499*VLOOKUP(N1499,'[2]NGP%'!$C:$D,2,FALSE),J1499*SUMIFS('[2]NGP%'!$D:$D,'[2]NGP%'!$A:$A,V1499,'[2]NGP%'!$B:$B,AA1499)))</f>
        <v>0</v>
      </c>
      <c r="X1499" s="37">
        <f>IF(OR(V1499="non comm",V1499="nil",J1499=0),0,IF(V1499="SBM 2.1 IIPS",J1499*VLOOKUP(N1499,'[2]NGP%'!$C:$E,3,FALSE),J1499*SUMIFS('[2]NGP%'!$E:$E,'[2]NGP%'!$A:$A,V1499,'[2]NGP%'!$B:$B,AA1499)))</f>
        <v>0</v>
      </c>
      <c r="Y1499" s="32"/>
      <c r="Z1499" s="54" t="str">
        <f>IF(MID(H1499,1,4)="Item","Nil",IF(G1499="contract_cover",VLOOKUP(I1499,'svc type'!C:D,2,FALSE),VLOOKUP(G1499,'svc type'!A:D,4,FALSE)))</f>
        <v>SVC</v>
      </c>
      <c r="AA1499" s="4" t="str">
        <f>IF(B1499="","",VLOOKUP(B1499,Sector!C:D,2,FALSE))</f>
        <v/>
      </c>
      <c r="AB1499" s="4">
        <f t="shared" si="47"/>
        <v>0</v>
      </c>
      <c r="AC1499" s="4"/>
      <c r="AD1499" s="4"/>
      <c r="AE1499" s="4"/>
      <c r="AF1499" s="4"/>
      <c r="AG1499" s="4"/>
    </row>
    <row r="1500" spans="1:33" x14ac:dyDescent="0.25">
      <c r="A1500" s="57">
        <v>42263.626765196757</v>
      </c>
      <c r="B1500" s="32"/>
      <c r="C1500" s="32" t="s">
        <v>1068</v>
      </c>
      <c r="D1500" s="32" t="s">
        <v>334</v>
      </c>
      <c r="E1500" s="32" t="s">
        <v>7631</v>
      </c>
      <c r="F1500" s="32" t="s">
        <v>7632</v>
      </c>
      <c r="G1500" s="32" t="s">
        <v>58</v>
      </c>
      <c r="H1500" s="32" t="s">
        <v>59</v>
      </c>
      <c r="I1500" s="32" t="s">
        <v>2006</v>
      </c>
      <c r="J1500" s="35">
        <v>0</v>
      </c>
      <c r="K1500" s="35">
        <v>0</v>
      </c>
      <c r="L1500" s="35">
        <v>0</v>
      </c>
      <c r="M1500" s="35">
        <v>0</v>
      </c>
      <c r="N1500" s="32" t="s">
        <v>19</v>
      </c>
      <c r="O1500" s="32" t="s">
        <v>322</v>
      </c>
      <c r="P1500" s="32">
        <v>0</v>
      </c>
      <c r="Q1500" s="32"/>
      <c r="R1500" s="39">
        <f t="shared" si="46"/>
        <v>1509</v>
      </c>
      <c r="S1500" s="5" t="s">
        <v>51</v>
      </c>
      <c r="T1500" s="5" t="s">
        <v>64</v>
      </c>
      <c r="U1500" s="2"/>
      <c r="V1500" s="2" t="str">
        <f>IF($J1500+$L1500=0,"nil",IF(OR($B1500="TCU-WS",$B1500=""),"non comm",IF(OR($G1500="contract_cover",$H1500="fixed price"),VLOOKUP($I1500,'[1]mapping 2015'!$A:$B,2,FALSE),VLOOKUP($G1500,'[1]mapping 2015'!$A:$B,2,FALSE))))</f>
        <v>nil</v>
      </c>
      <c r="W1500" s="37">
        <f>IF(OR(V1500="non comm",V1500="nil",J1500=0),0,IF(V1500="SBM 2.1 IIPS",J1500*VLOOKUP(N1500,'[2]NGP%'!$C:$D,2,FALSE),J1500*SUMIFS('[2]NGP%'!$D:$D,'[2]NGP%'!$A:$A,V1500,'[2]NGP%'!$B:$B,AA1500)))</f>
        <v>0</v>
      </c>
      <c r="X1500" s="37">
        <f>IF(OR(V1500="non comm",V1500="nil",J1500=0),0,IF(V1500="SBM 2.1 IIPS",J1500*VLOOKUP(N1500,'[2]NGP%'!$C:$E,3,FALSE),J1500*SUMIFS('[2]NGP%'!$E:$E,'[2]NGP%'!$A:$A,V1500,'[2]NGP%'!$B:$B,AA1500)))</f>
        <v>0</v>
      </c>
      <c r="Y1500" s="32"/>
      <c r="Z1500" s="54" t="str">
        <f>IF(MID(H1500,1,4)="Item","Nil",IF(G1500="contract_cover",VLOOKUP(I1500,'svc type'!C:D,2,FALSE),VLOOKUP(G1500,'svc type'!A:D,4,FALSE)))</f>
        <v>SVC</v>
      </c>
      <c r="AA1500" s="4" t="str">
        <f>IF(B1500="","",VLOOKUP(B1500,Sector!C:D,2,FALSE))</f>
        <v/>
      </c>
      <c r="AB1500" s="4">
        <f t="shared" si="47"/>
        <v>0</v>
      </c>
      <c r="AC1500" s="4"/>
      <c r="AD1500" s="4"/>
      <c r="AE1500" s="4"/>
      <c r="AF1500" s="4"/>
      <c r="AG1500" s="4"/>
    </row>
    <row r="1501" spans="1:33" x14ac:dyDescent="0.25">
      <c r="A1501" s="57">
        <v>42263.628863622682</v>
      </c>
      <c r="B1501" s="32"/>
      <c r="C1501" s="32" t="s">
        <v>736</v>
      </c>
      <c r="D1501" s="32" t="s">
        <v>334</v>
      </c>
      <c r="E1501" s="32" t="s">
        <v>7633</v>
      </c>
      <c r="F1501" s="32" t="s">
        <v>7634</v>
      </c>
      <c r="G1501" s="32" t="s">
        <v>58</v>
      </c>
      <c r="H1501" s="32" t="s">
        <v>59</v>
      </c>
      <c r="I1501" s="32" t="s">
        <v>2006</v>
      </c>
      <c r="J1501" s="35">
        <v>0</v>
      </c>
      <c r="K1501" s="35">
        <v>0</v>
      </c>
      <c r="L1501" s="35">
        <v>0</v>
      </c>
      <c r="M1501" s="35">
        <v>0</v>
      </c>
      <c r="N1501" s="32" t="s">
        <v>19</v>
      </c>
      <c r="O1501" s="32" t="s">
        <v>322</v>
      </c>
      <c r="P1501" s="32">
        <v>0</v>
      </c>
      <c r="Q1501" s="32"/>
      <c r="R1501" s="39">
        <f t="shared" si="46"/>
        <v>1509</v>
      </c>
      <c r="S1501" s="5" t="s">
        <v>51</v>
      </c>
      <c r="T1501" s="5" t="s">
        <v>64</v>
      </c>
      <c r="U1501" s="2"/>
      <c r="V1501" s="2" t="str">
        <f>IF($J1501+$L1501=0,"nil",IF(OR($B1501="TCU-WS",$B1501=""),"non comm",IF(OR($G1501="contract_cover",$H1501="fixed price"),VLOOKUP($I1501,'[1]mapping 2015'!$A:$B,2,FALSE),VLOOKUP($G1501,'[1]mapping 2015'!$A:$B,2,FALSE))))</f>
        <v>nil</v>
      </c>
      <c r="W1501" s="37">
        <f>IF(OR(V1501="non comm",V1501="nil",J1501=0),0,IF(V1501="SBM 2.1 IIPS",J1501*VLOOKUP(N1501,'[2]NGP%'!$C:$D,2,FALSE),J1501*SUMIFS('[2]NGP%'!$D:$D,'[2]NGP%'!$A:$A,V1501,'[2]NGP%'!$B:$B,AA1501)))</f>
        <v>0</v>
      </c>
      <c r="X1501" s="37">
        <f>IF(OR(V1501="non comm",V1501="nil",J1501=0),0,IF(V1501="SBM 2.1 IIPS",J1501*VLOOKUP(N1501,'[2]NGP%'!$C:$E,3,FALSE),J1501*SUMIFS('[2]NGP%'!$E:$E,'[2]NGP%'!$A:$A,V1501,'[2]NGP%'!$B:$B,AA1501)))</f>
        <v>0</v>
      </c>
      <c r="Y1501" s="32"/>
      <c r="Z1501" s="54" t="str">
        <f>IF(MID(H1501,1,4)="Item","Nil",IF(G1501="contract_cover",VLOOKUP(I1501,'svc type'!C:D,2,FALSE),VLOOKUP(G1501,'svc type'!A:D,4,FALSE)))</f>
        <v>SVC</v>
      </c>
      <c r="AA1501" s="4" t="str">
        <f>IF(B1501="","",VLOOKUP(B1501,Sector!C:D,2,FALSE))</f>
        <v/>
      </c>
      <c r="AB1501" s="4">
        <f t="shared" si="47"/>
        <v>0</v>
      </c>
      <c r="AC1501" s="4"/>
      <c r="AD1501" s="4"/>
      <c r="AE1501" s="4"/>
      <c r="AF1501" s="4"/>
      <c r="AG1501" s="4"/>
    </row>
    <row r="1502" spans="1:33" x14ac:dyDescent="0.25">
      <c r="A1502" s="57">
        <v>42263.703846180557</v>
      </c>
      <c r="B1502" s="32"/>
      <c r="C1502" s="32" t="s">
        <v>507</v>
      </c>
      <c r="D1502" s="32" t="s">
        <v>334</v>
      </c>
      <c r="E1502" s="32" t="s">
        <v>7635</v>
      </c>
      <c r="F1502" s="32" t="s">
        <v>7636</v>
      </c>
      <c r="G1502" s="32" t="s">
        <v>58</v>
      </c>
      <c r="H1502" s="32" t="s">
        <v>59</v>
      </c>
      <c r="I1502" s="32" t="s">
        <v>2006</v>
      </c>
      <c r="J1502" s="35">
        <v>0</v>
      </c>
      <c r="K1502" s="35">
        <v>0</v>
      </c>
      <c r="L1502" s="35">
        <v>0</v>
      </c>
      <c r="M1502" s="35">
        <v>0</v>
      </c>
      <c r="N1502" s="32" t="s">
        <v>19</v>
      </c>
      <c r="O1502" s="32" t="s">
        <v>322</v>
      </c>
      <c r="P1502" s="32">
        <v>0</v>
      </c>
      <c r="Q1502" s="32"/>
      <c r="R1502" s="39">
        <f t="shared" si="46"/>
        <v>1509</v>
      </c>
      <c r="S1502" s="5" t="s">
        <v>51</v>
      </c>
      <c r="T1502" s="5" t="s">
        <v>64</v>
      </c>
      <c r="U1502" s="2"/>
      <c r="V1502" s="2" t="str">
        <f>IF($J1502+$L1502=0,"nil",IF(OR($B1502="TCU-WS",$B1502=""),"non comm",IF(OR($G1502="contract_cover",$H1502="fixed price"),VLOOKUP($I1502,'[1]mapping 2015'!$A:$B,2,FALSE),VLOOKUP($G1502,'[1]mapping 2015'!$A:$B,2,FALSE))))</f>
        <v>nil</v>
      </c>
      <c r="W1502" s="37">
        <f>IF(OR(V1502="non comm",V1502="nil",J1502=0),0,IF(V1502="SBM 2.1 IIPS",J1502*VLOOKUP(N1502,'[2]NGP%'!$C:$D,2,FALSE),J1502*SUMIFS('[2]NGP%'!$D:$D,'[2]NGP%'!$A:$A,V1502,'[2]NGP%'!$B:$B,AA1502)))</f>
        <v>0</v>
      </c>
      <c r="X1502" s="37">
        <f>IF(OR(V1502="non comm",V1502="nil",J1502=0),0,IF(V1502="SBM 2.1 IIPS",J1502*VLOOKUP(N1502,'[2]NGP%'!$C:$E,3,FALSE),J1502*SUMIFS('[2]NGP%'!$E:$E,'[2]NGP%'!$A:$A,V1502,'[2]NGP%'!$B:$B,AA1502)))</f>
        <v>0</v>
      </c>
      <c r="Y1502" s="32"/>
      <c r="Z1502" s="54" t="str">
        <f>IF(MID(H1502,1,4)="Item","Nil",IF(G1502="contract_cover",VLOOKUP(I1502,'svc type'!C:D,2,FALSE),VLOOKUP(G1502,'svc type'!A:D,4,FALSE)))</f>
        <v>SVC</v>
      </c>
      <c r="AA1502" s="4" t="str">
        <f>IF(B1502="","",VLOOKUP(B1502,Sector!C:D,2,FALSE))</f>
        <v/>
      </c>
      <c r="AB1502" s="4">
        <f t="shared" si="47"/>
        <v>0</v>
      </c>
      <c r="AC1502" s="4"/>
      <c r="AD1502" s="4"/>
      <c r="AE1502" s="4"/>
      <c r="AF1502" s="4"/>
      <c r="AG1502" s="4"/>
    </row>
    <row r="1503" spans="1:33" x14ac:dyDescent="0.25">
      <c r="A1503" s="57">
        <v>42263.7043346875</v>
      </c>
      <c r="B1503" s="32" t="s">
        <v>337</v>
      </c>
      <c r="C1503" s="32" t="s">
        <v>7637</v>
      </c>
      <c r="D1503" s="32" t="s">
        <v>7638</v>
      </c>
      <c r="E1503" s="32" t="s">
        <v>7639</v>
      </c>
      <c r="F1503" s="32" t="s">
        <v>7640</v>
      </c>
      <c r="G1503" s="32" t="s">
        <v>390</v>
      </c>
      <c r="H1503" s="32" t="s">
        <v>389</v>
      </c>
      <c r="I1503" s="32" t="s">
        <v>2050</v>
      </c>
      <c r="J1503" s="35">
        <v>6000</v>
      </c>
      <c r="K1503" s="35">
        <v>0</v>
      </c>
      <c r="L1503" s="35">
        <v>0</v>
      </c>
      <c r="M1503" s="35">
        <v>0</v>
      </c>
      <c r="N1503" s="32" t="s">
        <v>17</v>
      </c>
      <c r="O1503" s="32" t="s">
        <v>41</v>
      </c>
      <c r="P1503" s="32">
        <v>1</v>
      </c>
      <c r="Q1503" s="32" t="s">
        <v>7641</v>
      </c>
      <c r="R1503" s="39">
        <f t="shared" si="46"/>
        <v>1509</v>
      </c>
      <c r="S1503" s="5" t="s">
        <v>51</v>
      </c>
      <c r="T1503" s="5" t="s">
        <v>64</v>
      </c>
      <c r="U1503" s="2"/>
      <c r="V1503" s="2" t="str">
        <f>IF($J1503+$L1503=0,"nil",IF(OR($B1503="TCU-WS",$B1503=""),"non comm",IF(OR($G1503="contract_cover",$H1503="fixed price"),VLOOKUP($I1503,'[1]mapping 2015'!$A:$B,2,FALSE),VLOOKUP($G1503,'[1]mapping 2015'!$A:$B,2,FALSE))))</f>
        <v>SBM 2.1 IIPS</v>
      </c>
      <c r="W1503" s="37">
        <f>IF(OR(V1503="non comm",V1503="nil",J1503=0),0,IF(V1503="SBM 2.1 IIPS",J1503*VLOOKUP(N1503,'[2]NGP%'!$C:$D,2,FALSE),J1503*SUMIFS('[2]NGP%'!$D:$D,'[2]NGP%'!$A:$A,V1503,'[2]NGP%'!$B:$B,AA1503)))</f>
        <v>1860</v>
      </c>
      <c r="X1503" s="37">
        <f>IF(OR(V1503="non comm",V1503="nil",J1503=0),0,IF(V1503="SBM 2.1 IIPS",J1503*VLOOKUP(N1503,'[2]NGP%'!$C:$E,3,FALSE),J1503*SUMIFS('[2]NGP%'!$E:$E,'[2]NGP%'!$A:$A,V1503,'[2]NGP%'!$B:$B,AA1503)))</f>
        <v>1860</v>
      </c>
      <c r="Y1503" s="32"/>
      <c r="Z1503" s="54" t="str">
        <f>IF(MID(H1503,1,4)="Item","Nil",IF(G1503="contract_cover",VLOOKUP(I1503,'svc type'!C:D,2,FALSE),VLOOKUP(G1503,'svc type'!A:D,4,FALSE)))</f>
        <v>IIPS</v>
      </c>
      <c r="AA1503" s="4" t="str">
        <f>IF(B1503="","",VLOOKUP(B1503,Sector!C:D,2,FALSE))</f>
        <v>ENT</v>
      </c>
      <c r="AB1503" s="4" t="str">
        <f t="shared" si="47"/>
        <v>herman.widjaja</v>
      </c>
      <c r="AC1503" s="4"/>
      <c r="AD1503" s="4"/>
      <c r="AE1503" s="4"/>
      <c r="AF1503" s="4"/>
      <c r="AG1503" s="4"/>
    </row>
    <row r="1504" spans="1:33" x14ac:dyDescent="0.25">
      <c r="A1504" s="57">
        <v>42263.7043346875</v>
      </c>
      <c r="B1504" s="32" t="s">
        <v>337</v>
      </c>
      <c r="C1504" s="32" t="s">
        <v>7637</v>
      </c>
      <c r="D1504" s="32" t="s">
        <v>7638</v>
      </c>
      <c r="E1504" s="32" t="s">
        <v>7639</v>
      </c>
      <c r="F1504" s="32" t="s">
        <v>7640</v>
      </c>
      <c r="G1504" s="32" t="s">
        <v>42</v>
      </c>
      <c r="H1504" s="32" t="s">
        <v>43</v>
      </c>
      <c r="I1504" s="32" t="s">
        <v>2050</v>
      </c>
      <c r="J1504" s="35">
        <v>0</v>
      </c>
      <c r="K1504" s="35">
        <v>0</v>
      </c>
      <c r="L1504" s="35">
        <v>300</v>
      </c>
      <c r="M1504" s="35">
        <v>0</v>
      </c>
      <c r="N1504" s="32" t="s">
        <v>17</v>
      </c>
      <c r="O1504" s="32" t="s">
        <v>41</v>
      </c>
      <c r="P1504" s="32">
        <v>1</v>
      </c>
      <c r="Q1504" s="32" t="s">
        <v>7641</v>
      </c>
      <c r="R1504" s="39">
        <f t="shared" si="46"/>
        <v>1509</v>
      </c>
      <c r="S1504" s="5" t="s">
        <v>51</v>
      </c>
      <c r="T1504" s="5" t="s">
        <v>64</v>
      </c>
      <c r="U1504" s="2"/>
      <c r="V1504" s="2" t="str">
        <f>IF($J1504+$L1504=0,"nil",IF(OR($B1504="TCU-WS",$B1504=""),"non comm",IF(OR($G1504="contract_cover",$H1504="fixed price"),VLOOKUP($I1504,'[1]mapping 2015'!$A:$B,2,FALSE),VLOOKUP($G1504,'[1]mapping 2015'!$A:$B,2,FALSE))))</f>
        <v>SBM 2.1 IIPS</v>
      </c>
      <c r="W1504" s="158">
        <f>IF(OR(V1504="non comm",V1504="nil",L1504=0),0,IF(V1504="SBM 2.1 IIPS",-L1504*VLOOKUP(N1504,'[2]NGP%'!$C:$D,2,FALSE),J1504*SUMIFS('[2]NGP%'!$D:$D,'[2]NGP%'!$A:$A,V1504,'[2]NGP%'!$B:$B,AA1504)))</f>
        <v>-93</v>
      </c>
      <c r="X1504" s="158">
        <f>IF(OR(V1504="non comm",V1504="nil",L1504=0),0,IF(V1504="SBM 2.1 IIPS",-L1504*VLOOKUP(N1504,'[2]NGP%'!$C:$E,3,FALSE),J1504*SUMIFS('[2]NGP%'!$E:$E,'[2]NGP%'!$A:$A,V1504,'[2]NGP%'!$B:$B,AA1504)))</f>
        <v>-93</v>
      </c>
      <c r="Y1504" s="84" t="s">
        <v>5915</v>
      </c>
      <c r="Z1504" s="54" t="str">
        <f>IF(MID(H1504,1,4)="Item","Nil",IF(G1504="contract_cover",VLOOKUP(I1504,'svc type'!C:D,2,FALSE),VLOOKUP(G1504,'svc type'!A:D,4,FALSE)))</f>
        <v>SVC</v>
      </c>
      <c r="AA1504" s="4" t="str">
        <f>IF(B1504="","",VLOOKUP(B1504,Sector!C:D,2,FALSE))</f>
        <v>ENT</v>
      </c>
      <c r="AB1504" s="4" t="str">
        <f t="shared" si="47"/>
        <v>herman.widjaja</v>
      </c>
      <c r="AC1504" s="4"/>
      <c r="AD1504" s="4"/>
      <c r="AE1504" s="4"/>
      <c r="AF1504" s="4"/>
      <c r="AG1504" s="4"/>
    </row>
    <row r="1505" spans="1:33" x14ac:dyDescent="0.25">
      <c r="A1505" s="57">
        <v>42263.71219795139</v>
      </c>
      <c r="B1505" s="32"/>
      <c r="C1505" s="32" t="s">
        <v>739</v>
      </c>
      <c r="D1505" s="32" t="s">
        <v>334</v>
      </c>
      <c r="E1505" s="32" t="s">
        <v>7642</v>
      </c>
      <c r="F1505" s="32" t="s">
        <v>7643</v>
      </c>
      <c r="G1505" s="32" t="s">
        <v>58</v>
      </c>
      <c r="H1505" s="32" t="s">
        <v>59</v>
      </c>
      <c r="I1505" s="32" t="s">
        <v>2006</v>
      </c>
      <c r="J1505" s="35">
        <v>0</v>
      </c>
      <c r="K1505" s="35">
        <v>0</v>
      </c>
      <c r="L1505" s="35">
        <v>0</v>
      </c>
      <c r="M1505" s="35">
        <v>0</v>
      </c>
      <c r="N1505" s="32" t="s">
        <v>19</v>
      </c>
      <c r="O1505" s="32" t="s">
        <v>322</v>
      </c>
      <c r="P1505" s="32">
        <v>0</v>
      </c>
      <c r="Q1505" s="32"/>
      <c r="R1505" s="39">
        <f t="shared" si="46"/>
        <v>1509</v>
      </c>
      <c r="S1505" s="5" t="s">
        <v>51</v>
      </c>
      <c r="T1505" s="5" t="s">
        <v>64</v>
      </c>
      <c r="U1505" s="2"/>
      <c r="V1505" s="2" t="str">
        <f>IF($J1505+$L1505=0,"nil",IF(OR($B1505="TCU-WS",$B1505=""),"non comm",IF(OR($G1505="contract_cover",$H1505="fixed price"),VLOOKUP($I1505,'[1]mapping 2015'!$A:$B,2,FALSE),VLOOKUP($G1505,'[1]mapping 2015'!$A:$B,2,FALSE))))</f>
        <v>nil</v>
      </c>
      <c r="W1505" s="37">
        <f>IF(OR(V1505="non comm",V1505="nil",J1505=0),0,IF(V1505="SBM 2.1 IIPS",J1505*VLOOKUP(N1505,'[2]NGP%'!$C:$D,2,FALSE),J1505*SUMIFS('[2]NGP%'!$D:$D,'[2]NGP%'!$A:$A,V1505,'[2]NGP%'!$B:$B,AA1505)))</f>
        <v>0</v>
      </c>
      <c r="X1505" s="37">
        <f>IF(OR(V1505="non comm",V1505="nil",J1505=0),0,IF(V1505="SBM 2.1 IIPS",J1505*VLOOKUP(N1505,'[2]NGP%'!$C:$E,3,FALSE),J1505*SUMIFS('[2]NGP%'!$E:$E,'[2]NGP%'!$A:$A,V1505,'[2]NGP%'!$B:$B,AA1505)))</f>
        <v>0</v>
      </c>
      <c r="Y1505" s="32"/>
      <c r="Z1505" s="54" t="str">
        <f>IF(MID(H1505,1,4)="Item","Nil",IF(G1505="contract_cover",VLOOKUP(I1505,'svc type'!C:D,2,FALSE),VLOOKUP(G1505,'svc type'!A:D,4,FALSE)))</f>
        <v>SVC</v>
      </c>
      <c r="AA1505" s="4" t="str">
        <f>IF(B1505="","",VLOOKUP(B1505,Sector!C:D,2,FALSE))</f>
        <v/>
      </c>
      <c r="AB1505" s="4">
        <f t="shared" si="47"/>
        <v>0</v>
      </c>
      <c r="AC1505" s="4"/>
      <c r="AD1505" s="4"/>
      <c r="AE1505" s="4"/>
      <c r="AF1505" s="4"/>
      <c r="AG1505" s="4"/>
    </row>
    <row r="1506" spans="1:33" x14ac:dyDescent="0.25">
      <c r="A1506" s="57">
        <v>42263.720364699075</v>
      </c>
      <c r="B1506" s="32" t="s">
        <v>22</v>
      </c>
      <c r="C1506" s="32" t="s">
        <v>863</v>
      </c>
      <c r="D1506" s="32" t="s">
        <v>864</v>
      </c>
      <c r="E1506" s="32" t="s">
        <v>7644</v>
      </c>
      <c r="F1506" s="32" t="s">
        <v>7645</v>
      </c>
      <c r="G1506" s="32" t="s">
        <v>25</v>
      </c>
      <c r="H1506" s="32" t="s">
        <v>26</v>
      </c>
      <c r="I1506" s="32" t="s">
        <v>2006</v>
      </c>
      <c r="J1506" s="35">
        <v>0</v>
      </c>
      <c r="K1506" s="35">
        <v>0</v>
      </c>
      <c r="L1506" s="35">
        <v>0</v>
      </c>
      <c r="M1506" s="35">
        <v>0</v>
      </c>
      <c r="N1506" s="32" t="s">
        <v>17</v>
      </c>
      <c r="O1506" s="32" t="s">
        <v>24</v>
      </c>
      <c r="P1506" s="32">
        <v>1.5</v>
      </c>
      <c r="Q1506" s="32"/>
      <c r="R1506" s="39">
        <f t="shared" si="46"/>
        <v>1509</v>
      </c>
      <c r="S1506" s="5" t="s">
        <v>51</v>
      </c>
      <c r="T1506" s="5" t="s">
        <v>64</v>
      </c>
      <c r="U1506" s="2"/>
      <c r="V1506" s="2" t="str">
        <f>IF($J1506+$L1506=0,"nil",IF(OR($B1506="TCU-WS",$B1506=""),"non comm",IF(OR($G1506="contract_cover",$H1506="fixed price"),VLOOKUP($I1506,'[1]mapping 2015'!$A:$B,2,FALSE),VLOOKUP($G1506,'[1]mapping 2015'!$A:$B,2,FALSE))))</f>
        <v>nil</v>
      </c>
      <c r="W1506" s="37">
        <f>IF(OR(V1506="non comm",V1506="nil",J1506=0),0,IF(V1506="SBM 2.1 IIPS",J1506*VLOOKUP(N1506,'[2]NGP%'!$C:$D,2,FALSE),J1506*SUMIFS('[2]NGP%'!$D:$D,'[2]NGP%'!$A:$A,V1506,'[2]NGP%'!$B:$B,AA1506)))</f>
        <v>0</v>
      </c>
      <c r="X1506" s="37">
        <f>IF(OR(V1506="non comm",V1506="nil",J1506=0),0,IF(V1506="SBM 2.1 IIPS",J1506*VLOOKUP(N1506,'[2]NGP%'!$C:$E,3,FALSE),J1506*SUMIFS('[2]NGP%'!$E:$E,'[2]NGP%'!$A:$A,V1506,'[2]NGP%'!$B:$B,AA1506)))</f>
        <v>0</v>
      </c>
      <c r="Y1506" s="32"/>
      <c r="Z1506" s="54" t="str">
        <f>IF(MID(H1506,1,4)="Item","Nil",IF(G1506="contract_cover",VLOOKUP(I1506,'svc type'!C:D,2,FALSE),VLOOKUP(G1506,'svc type'!A:D,4,FALSE)))</f>
        <v>IIPS</v>
      </c>
      <c r="AA1506" s="4" t="str">
        <f>IF(B1506="","",VLOOKUP(B1506,Sector!C:D,2,FALSE))</f>
        <v>OTH</v>
      </c>
      <c r="AB1506" s="4" t="str">
        <f t="shared" si="47"/>
        <v>TCU-WS</v>
      </c>
      <c r="AC1506" s="4"/>
      <c r="AD1506" s="4"/>
      <c r="AE1506" s="4"/>
      <c r="AF1506" s="4"/>
      <c r="AG1506" s="4"/>
    </row>
    <row r="1507" spans="1:33" x14ac:dyDescent="0.25">
      <c r="A1507" s="57">
        <v>42263.720364699075</v>
      </c>
      <c r="B1507" s="32" t="s">
        <v>22</v>
      </c>
      <c r="C1507" s="32" t="s">
        <v>863</v>
      </c>
      <c r="D1507" s="32" t="s">
        <v>864</v>
      </c>
      <c r="E1507" s="32" t="s">
        <v>7644</v>
      </c>
      <c r="F1507" s="32" t="s">
        <v>7645</v>
      </c>
      <c r="G1507" s="32" t="s">
        <v>7646</v>
      </c>
      <c r="H1507" s="32" t="s">
        <v>7647</v>
      </c>
      <c r="I1507" s="32" t="s">
        <v>2006</v>
      </c>
      <c r="J1507" s="35">
        <v>0</v>
      </c>
      <c r="K1507" s="35">
        <v>0</v>
      </c>
      <c r="L1507" s="35">
        <v>0</v>
      </c>
      <c r="M1507" s="35">
        <v>0</v>
      </c>
      <c r="N1507" s="32" t="s">
        <v>17</v>
      </c>
      <c r="O1507" s="32" t="s">
        <v>24</v>
      </c>
      <c r="P1507" s="32">
        <v>1</v>
      </c>
      <c r="Q1507" s="32"/>
      <c r="R1507" s="39">
        <f t="shared" si="46"/>
        <v>1509</v>
      </c>
      <c r="S1507" s="5" t="s">
        <v>51</v>
      </c>
      <c r="T1507" s="5" t="s">
        <v>64</v>
      </c>
      <c r="U1507" s="2"/>
      <c r="V1507" s="2" t="str">
        <f>IF($J1507+$L1507=0,"nil",IF(OR($B1507="TCU-WS",$B1507=""),"non comm",IF(OR($G1507="contract_cover",$H1507="fixed price"),VLOOKUP($I1507,'[1]mapping 2015'!$A:$B,2,FALSE),VLOOKUP($G1507,'[1]mapping 2015'!$A:$B,2,FALSE))))</f>
        <v>nil</v>
      </c>
      <c r="W1507" s="37">
        <f>IF(OR(V1507="non comm",V1507="nil",J1507=0),0,IF(V1507="SBM 2.1 IIPS",J1507*VLOOKUP(N1507,'[2]NGP%'!$C:$D,2,FALSE),J1507*SUMIFS('[2]NGP%'!$D:$D,'[2]NGP%'!$A:$A,V1507,'[2]NGP%'!$B:$B,AA1507)))</f>
        <v>0</v>
      </c>
      <c r="X1507" s="37">
        <f>IF(OR(V1507="non comm",V1507="nil",J1507=0),0,IF(V1507="SBM 2.1 IIPS",J1507*VLOOKUP(N1507,'[2]NGP%'!$C:$E,3,FALSE),J1507*SUMIFS('[2]NGP%'!$E:$E,'[2]NGP%'!$A:$A,V1507,'[2]NGP%'!$B:$B,AA1507)))</f>
        <v>0</v>
      </c>
      <c r="Y1507" s="32"/>
      <c r="Z1507" s="54" t="str">
        <f>IF(MID(H1507,1,4)="Item","Nil",IF(G1507="contract_cover",VLOOKUP(I1507,'svc type'!C:D,2,FALSE),VLOOKUP(G1507,'svc type'!A:D,4,FALSE)))</f>
        <v>Part</v>
      </c>
      <c r="AA1507" s="4" t="str">
        <f>IF(B1507="","",VLOOKUP(B1507,Sector!C:D,2,FALSE))</f>
        <v>OTH</v>
      </c>
      <c r="AB1507" s="4" t="str">
        <f t="shared" si="47"/>
        <v>TCU-WS</v>
      </c>
      <c r="AC1507" s="4"/>
      <c r="AD1507" s="4"/>
      <c r="AE1507" s="4"/>
      <c r="AF1507" s="4"/>
      <c r="AG1507" s="4"/>
    </row>
    <row r="1508" spans="1:33" x14ac:dyDescent="0.25">
      <c r="A1508" s="57">
        <v>42263.720364699075</v>
      </c>
      <c r="B1508" s="32" t="s">
        <v>22</v>
      </c>
      <c r="C1508" s="32" t="s">
        <v>863</v>
      </c>
      <c r="D1508" s="32" t="s">
        <v>864</v>
      </c>
      <c r="E1508" s="32" t="s">
        <v>7644</v>
      </c>
      <c r="F1508" s="32" t="s">
        <v>7645</v>
      </c>
      <c r="G1508" s="32" t="s">
        <v>29</v>
      </c>
      <c r="H1508" s="32" t="s">
        <v>30</v>
      </c>
      <c r="I1508" s="32" t="s">
        <v>2006</v>
      </c>
      <c r="J1508" s="35">
        <v>0</v>
      </c>
      <c r="K1508" s="35">
        <v>0</v>
      </c>
      <c r="L1508" s="35">
        <v>0</v>
      </c>
      <c r="M1508" s="35">
        <v>0.5</v>
      </c>
      <c r="N1508" s="32" t="s">
        <v>17</v>
      </c>
      <c r="O1508" s="32" t="s">
        <v>24</v>
      </c>
      <c r="P1508" s="32">
        <v>1</v>
      </c>
      <c r="Q1508" s="32"/>
      <c r="R1508" s="39">
        <f t="shared" si="46"/>
        <v>1509</v>
      </c>
      <c r="S1508" s="5" t="s">
        <v>51</v>
      </c>
      <c r="T1508" s="5" t="s">
        <v>64</v>
      </c>
      <c r="U1508" s="2"/>
      <c r="V1508" s="2" t="str">
        <f>IF($J1508+$L1508=0,"nil",IF(OR($B1508="TCU-WS",$B1508=""),"non comm",IF(OR($G1508="contract_cover",$H1508="fixed price"),VLOOKUP($I1508,'[1]mapping 2015'!$A:$B,2,FALSE),VLOOKUP($G1508,'[1]mapping 2015'!$A:$B,2,FALSE))))</f>
        <v>nil</v>
      </c>
      <c r="W1508" s="37">
        <f>IF(OR(V1508="non comm",V1508="nil",J1508=0),0,IF(V1508="SBM 2.1 IIPS",J1508*VLOOKUP(N1508,'[2]NGP%'!$C:$D,2,FALSE),J1508*SUMIFS('[2]NGP%'!$D:$D,'[2]NGP%'!$A:$A,V1508,'[2]NGP%'!$B:$B,AA1508)))</f>
        <v>0</v>
      </c>
      <c r="X1508" s="37">
        <f>IF(OR(V1508="non comm",V1508="nil",J1508=0),0,IF(V1508="SBM 2.1 IIPS",J1508*VLOOKUP(N1508,'[2]NGP%'!$C:$E,3,FALSE),J1508*SUMIFS('[2]NGP%'!$E:$E,'[2]NGP%'!$A:$A,V1508,'[2]NGP%'!$B:$B,AA1508)))</f>
        <v>0</v>
      </c>
      <c r="Y1508" s="32"/>
      <c r="Z1508" s="54" t="str">
        <f>IF(MID(H1508,1,4)="Item","Nil",IF(G1508="contract_cover",VLOOKUP(I1508,'svc type'!C:D,2,FALSE),VLOOKUP(G1508,'svc type'!A:D,4,FALSE)))</f>
        <v>Exp</v>
      </c>
      <c r="AA1508" s="4" t="str">
        <f>IF(B1508="","",VLOOKUP(B1508,Sector!C:D,2,FALSE))</f>
        <v>OTH</v>
      </c>
      <c r="AB1508" s="4" t="str">
        <f t="shared" si="47"/>
        <v>TCU-WS</v>
      </c>
      <c r="AC1508" s="4"/>
      <c r="AD1508" s="4"/>
      <c r="AE1508" s="4"/>
      <c r="AF1508" s="4"/>
      <c r="AG1508" s="4"/>
    </row>
    <row r="1509" spans="1:33" x14ac:dyDescent="0.25">
      <c r="A1509" s="57">
        <v>42263.726854479166</v>
      </c>
      <c r="B1509" s="32"/>
      <c r="C1509" s="32" t="s">
        <v>507</v>
      </c>
      <c r="D1509" s="32" t="s">
        <v>334</v>
      </c>
      <c r="E1509" s="32" t="s">
        <v>7648</v>
      </c>
      <c r="F1509" s="32" t="s">
        <v>7649</v>
      </c>
      <c r="G1509" s="32" t="s">
        <v>58</v>
      </c>
      <c r="H1509" s="32" t="s">
        <v>59</v>
      </c>
      <c r="I1509" s="32" t="s">
        <v>2006</v>
      </c>
      <c r="J1509" s="35">
        <v>0</v>
      </c>
      <c r="K1509" s="35">
        <v>0</v>
      </c>
      <c r="L1509" s="35">
        <v>0</v>
      </c>
      <c r="M1509" s="35">
        <v>0</v>
      </c>
      <c r="N1509" s="32" t="s">
        <v>19</v>
      </c>
      <c r="O1509" s="32" t="s">
        <v>322</v>
      </c>
      <c r="P1509" s="32">
        <v>0</v>
      </c>
      <c r="Q1509" s="32"/>
      <c r="R1509" s="39">
        <f t="shared" si="46"/>
        <v>1509</v>
      </c>
      <c r="S1509" s="5" t="s">
        <v>51</v>
      </c>
      <c r="T1509" s="5" t="s">
        <v>64</v>
      </c>
      <c r="U1509" s="2"/>
      <c r="V1509" s="2" t="str">
        <f>IF($J1509+$L1509=0,"nil",IF(OR($B1509="TCU-WS",$B1509=""),"non comm",IF(OR($G1509="contract_cover",$H1509="fixed price"),VLOOKUP($I1509,'[1]mapping 2015'!$A:$B,2,FALSE),VLOOKUP($G1509,'[1]mapping 2015'!$A:$B,2,FALSE))))</f>
        <v>nil</v>
      </c>
      <c r="W1509" s="37">
        <f>IF(OR(V1509="non comm",V1509="nil",J1509=0),0,IF(V1509="SBM 2.1 IIPS",J1509*VLOOKUP(N1509,'[2]NGP%'!$C:$D,2,FALSE),J1509*SUMIFS('[2]NGP%'!$D:$D,'[2]NGP%'!$A:$A,V1509,'[2]NGP%'!$B:$B,AA1509)))</f>
        <v>0</v>
      </c>
      <c r="X1509" s="37">
        <f>IF(OR(V1509="non comm",V1509="nil",J1509=0),0,IF(V1509="SBM 2.1 IIPS",J1509*VLOOKUP(N1509,'[2]NGP%'!$C:$E,3,FALSE),J1509*SUMIFS('[2]NGP%'!$E:$E,'[2]NGP%'!$A:$A,V1509,'[2]NGP%'!$B:$B,AA1509)))</f>
        <v>0</v>
      </c>
      <c r="Y1509" s="32"/>
      <c r="Z1509" s="54" t="str">
        <f>IF(MID(H1509,1,4)="Item","Nil",IF(G1509="contract_cover",VLOOKUP(I1509,'svc type'!C:D,2,FALSE),VLOOKUP(G1509,'svc type'!A:D,4,FALSE)))</f>
        <v>SVC</v>
      </c>
      <c r="AA1509" s="4" t="str">
        <f>IF(B1509="","",VLOOKUP(B1509,Sector!C:D,2,FALSE))</f>
        <v/>
      </c>
      <c r="AB1509" s="4">
        <f t="shared" si="47"/>
        <v>0</v>
      </c>
      <c r="AC1509" s="4"/>
      <c r="AD1509" s="4"/>
      <c r="AE1509" s="4"/>
      <c r="AF1509" s="4"/>
      <c r="AG1509" s="4"/>
    </row>
    <row r="1510" spans="1:33" x14ac:dyDescent="0.25">
      <c r="A1510" s="57">
        <v>42263.731844675924</v>
      </c>
      <c r="B1510" s="32"/>
      <c r="C1510" s="32" t="s">
        <v>722</v>
      </c>
      <c r="D1510" s="32" t="s">
        <v>334</v>
      </c>
      <c r="E1510" s="32" t="s">
        <v>7650</v>
      </c>
      <c r="F1510" s="32" t="s">
        <v>7651</v>
      </c>
      <c r="G1510" s="32" t="s">
        <v>58</v>
      </c>
      <c r="H1510" s="32" t="s">
        <v>59</v>
      </c>
      <c r="I1510" s="32" t="s">
        <v>2006</v>
      </c>
      <c r="J1510" s="35">
        <v>0</v>
      </c>
      <c r="K1510" s="35">
        <v>0</v>
      </c>
      <c r="L1510" s="35">
        <v>0</v>
      </c>
      <c r="M1510" s="35">
        <v>0</v>
      </c>
      <c r="N1510" s="32" t="s">
        <v>19</v>
      </c>
      <c r="O1510" s="32" t="s">
        <v>322</v>
      </c>
      <c r="P1510" s="32">
        <v>0</v>
      </c>
      <c r="Q1510" s="32"/>
      <c r="R1510" s="39">
        <f t="shared" si="46"/>
        <v>1509</v>
      </c>
      <c r="S1510" s="5" t="s">
        <v>51</v>
      </c>
      <c r="T1510" s="5" t="s">
        <v>64</v>
      </c>
      <c r="U1510" s="2"/>
      <c r="V1510" s="2" t="str">
        <f>IF($J1510+$L1510=0,"nil",IF(OR($B1510="TCU-WS",$B1510=""),"non comm",IF(OR($G1510="contract_cover",$H1510="fixed price"),VLOOKUP($I1510,'[1]mapping 2015'!$A:$B,2,FALSE),VLOOKUP($G1510,'[1]mapping 2015'!$A:$B,2,FALSE))))</f>
        <v>nil</v>
      </c>
      <c r="W1510" s="37">
        <f>IF(OR(V1510="non comm",V1510="nil",J1510=0),0,IF(V1510="SBM 2.1 IIPS",J1510*VLOOKUP(N1510,'[2]NGP%'!$C:$D,2,FALSE),J1510*SUMIFS('[2]NGP%'!$D:$D,'[2]NGP%'!$A:$A,V1510,'[2]NGP%'!$B:$B,AA1510)))</f>
        <v>0</v>
      </c>
      <c r="X1510" s="37">
        <f>IF(OR(V1510="non comm",V1510="nil",J1510=0),0,IF(V1510="SBM 2.1 IIPS",J1510*VLOOKUP(N1510,'[2]NGP%'!$C:$E,3,FALSE),J1510*SUMIFS('[2]NGP%'!$E:$E,'[2]NGP%'!$A:$A,V1510,'[2]NGP%'!$B:$B,AA1510)))</f>
        <v>0</v>
      </c>
      <c r="Y1510" s="32"/>
      <c r="Z1510" s="54" t="str">
        <f>IF(MID(H1510,1,4)="Item","Nil",IF(G1510="contract_cover",VLOOKUP(I1510,'svc type'!C:D,2,FALSE),VLOOKUP(G1510,'svc type'!A:D,4,FALSE)))</f>
        <v>SVC</v>
      </c>
      <c r="AA1510" s="4" t="str">
        <f>IF(B1510="","",VLOOKUP(B1510,Sector!C:D,2,FALSE))</f>
        <v/>
      </c>
      <c r="AB1510" s="4">
        <f t="shared" si="47"/>
        <v>0</v>
      </c>
      <c r="AC1510" s="4"/>
      <c r="AD1510" s="4"/>
      <c r="AE1510" s="4"/>
      <c r="AF1510" s="4"/>
      <c r="AG1510" s="4"/>
    </row>
    <row r="1511" spans="1:33" x14ac:dyDescent="0.25">
      <c r="A1511" s="57">
        <v>42264.366133715281</v>
      </c>
      <c r="B1511" s="32"/>
      <c r="C1511" s="32" t="s">
        <v>47</v>
      </c>
      <c r="D1511" s="32" t="s">
        <v>48</v>
      </c>
      <c r="E1511" s="32" t="s">
        <v>7652</v>
      </c>
      <c r="F1511" s="32" t="s">
        <v>7653</v>
      </c>
      <c r="G1511" s="32" t="s">
        <v>58</v>
      </c>
      <c r="H1511" s="32" t="s">
        <v>59</v>
      </c>
      <c r="I1511" s="32" t="s">
        <v>2006</v>
      </c>
      <c r="J1511" s="35">
        <v>0</v>
      </c>
      <c r="K1511" s="35">
        <v>0</v>
      </c>
      <c r="L1511" s="35">
        <v>0</v>
      </c>
      <c r="M1511" s="35">
        <v>0</v>
      </c>
      <c r="N1511" s="32" t="s">
        <v>19</v>
      </c>
      <c r="O1511" s="32" t="s">
        <v>32</v>
      </c>
      <c r="P1511" s="32">
        <v>1.27</v>
      </c>
      <c r="Q1511" s="32"/>
      <c r="R1511" s="39">
        <f t="shared" si="46"/>
        <v>1509</v>
      </c>
      <c r="S1511" s="5" t="s">
        <v>51</v>
      </c>
      <c r="T1511" s="5" t="s">
        <v>64</v>
      </c>
      <c r="U1511" s="2"/>
      <c r="V1511" s="2" t="str">
        <f>IF($J1511+$L1511=0,"nil",IF(OR($B1511="TCU-WS",$B1511=""),"non comm",IF(OR($G1511="contract_cover",$H1511="fixed price"),VLOOKUP($I1511,'[1]mapping 2015'!$A:$B,2,FALSE),VLOOKUP($G1511,'[1]mapping 2015'!$A:$B,2,FALSE))))</f>
        <v>nil</v>
      </c>
      <c r="W1511" s="37">
        <f>IF(OR(V1511="non comm",V1511="nil",J1511=0),0,IF(V1511="SBM 2.1 IIPS",J1511*VLOOKUP(N1511,'[2]NGP%'!$C:$D,2,FALSE),J1511*SUMIFS('[2]NGP%'!$D:$D,'[2]NGP%'!$A:$A,V1511,'[2]NGP%'!$B:$B,AA1511)))</f>
        <v>0</v>
      </c>
      <c r="X1511" s="37">
        <f>IF(OR(V1511="non comm",V1511="nil",J1511=0),0,IF(V1511="SBM 2.1 IIPS",J1511*VLOOKUP(N1511,'[2]NGP%'!$C:$E,3,FALSE),J1511*SUMIFS('[2]NGP%'!$E:$E,'[2]NGP%'!$A:$A,V1511,'[2]NGP%'!$B:$B,AA1511)))</f>
        <v>0</v>
      </c>
      <c r="Y1511" s="32"/>
      <c r="Z1511" s="54" t="str">
        <f>IF(MID(H1511,1,4)="Item","Nil",IF(G1511="contract_cover",VLOOKUP(I1511,'svc type'!C:D,2,FALSE),VLOOKUP(G1511,'svc type'!A:D,4,FALSE)))</f>
        <v>SVC</v>
      </c>
      <c r="AA1511" s="4" t="str">
        <f>IF(B1511="","",VLOOKUP(B1511,Sector!C:D,2,FALSE))</f>
        <v/>
      </c>
      <c r="AB1511" s="4">
        <f t="shared" si="47"/>
        <v>0</v>
      </c>
      <c r="AC1511" s="4"/>
      <c r="AD1511" s="4"/>
      <c r="AE1511" s="4"/>
      <c r="AF1511" s="4"/>
      <c r="AG1511" s="4"/>
    </row>
    <row r="1512" spans="1:33" x14ac:dyDescent="0.25">
      <c r="A1512" s="57">
        <v>42264.366133715281</v>
      </c>
      <c r="B1512" s="32"/>
      <c r="C1512" s="32" t="s">
        <v>47</v>
      </c>
      <c r="D1512" s="32" t="s">
        <v>48</v>
      </c>
      <c r="E1512" s="32" t="s">
        <v>7652</v>
      </c>
      <c r="F1512" s="32" t="s">
        <v>7653</v>
      </c>
      <c r="G1512" s="32" t="s">
        <v>2086</v>
      </c>
      <c r="H1512" s="32" t="s">
        <v>2087</v>
      </c>
      <c r="I1512" s="32" t="s">
        <v>2006</v>
      </c>
      <c r="J1512" s="35">
        <v>0</v>
      </c>
      <c r="K1512" s="35">
        <v>0</v>
      </c>
      <c r="L1512" s="35">
        <v>0</v>
      </c>
      <c r="M1512" s="35">
        <v>0</v>
      </c>
      <c r="N1512" s="32" t="s">
        <v>19</v>
      </c>
      <c r="O1512" s="32" t="s">
        <v>32</v>
      </c>
      <c r="P1512" s="32">
        <v>2.7E-2</v>
      </c>
      <c r="Q1512" s="32"/>
      <c r="R1512" s="39">
        <f t="shared" si="46"/>
        <v>1509</v>
      </c>
      <c r="S1512" s="5" t="s">
        <v>51</v>
      </c>
      <c r="T1512" s="5" t="s">
        <v>64</v>
      </c>
      <c r="U1512" s="2"/>
      <c r="V1512" s="2" t="str">
        <f>IF($J1512+$L1512=0,"nil",IF(OR($B1512="TCU-WS",$B1512=""),"non comm",IF(OR($G1512="contract_cover",$H1512="fixed price"),VLOOKUP($I1512,'[1]mapping 2015'!$A:$B,2,FALSE),VLOOKUP($G1512,'[1]mapping 2015'!$A:$B,2,FALSE))))</f>
        <v>nil</v>
      </c>
      <c r="W1512" s="37">
        <f>IF(OR(V1512="non comm",V1512="nil",J1512=0),0,IF(V1512="SBM 2.1 IIPS",J1512*VLOOKUP(N1512,'[2]NGP%'!$C:$D,2,FALSE),J1512*SUMIFS('[2]NGP%'!$D:$D,'[2]NGP%'!$A:$A,V1512,'[2]NGP%'!$B:$B,AA1512)))</f>
        <v>0</v>
      </c>
      <c r="X1512" s="37">
        <f>IF(OR(V1512="non comm",V1512="nil",J1512=0),0,IF(V1512="SBM 2.1 IIPS",J1512*VLOOKUP(N1512,'[2]NGP%'!$C:$E,3,FALSE),J1512*SUMIFS('[2]NGP%'!$E:$E,'[2]NGP%'!$A:$A,V1512,'[2]NGP%'!$B:$B,AA1512)))</f>
        <v>0</v>
      </c>
      <c r="Y1512" s="32"/>
      <c r="Z1512" s="54" t="str">
        <f>IF(MID(H1512,1,4)="Item","Nil",IF(G1512="contract_cover",VLOOKUP(I1512,'svc type'!C:D,2,FALSE),VLOOKUP(G1512,'svc type'!A:D,4,FALSE)))</f>
        <v>SVC</v>
      </c>
      <c r="AA1512" s="4" t="str">
        <f>IF(B1512="","",VLOOKUP(B1512,Sector!C:D,2,FALSE))</f>
        <v/>
      </c>
      <c r="AB1512" s="4">
        <f t="shared" si="47"/>
        <v>0</v>
      </c>
      <c r="AC1512" s="4"/>
      <c r="AD1512" s="4"/>
      <c r="AE1512" s="4"/>
      <c r="AF1512" s="4"/>
      <c r="AG1512" s="4"/>
    </row>
    <row r="1513" spans="1:33" x14ac:dyDescent="0.25">
      <c r="A1513" s="57">
        <v>42264.3668869213</v>
      </c>
      <c r="B1513" s="32"/>
      <c r="C1513" s="32" t="s">
        <v>47</v>
      </c>
      <c r="D1513" s="32" t="s">
        <v>48</v>
      </c>
      <c r="E1513" s="32" t="s">
        <v>7654</v>
      </c>
      <c r="F1513" s="32" t="s">
        <v>7655</v>
      </c>
      <c r="G1513" s="32" t="s">
        <v>58</v>
      </c>
      <c r="H1513" s="32" t="s">
        <v>59</v>
      </c>
      <c r="I1513" s="32" t="s">
        <v>2006</v>
      </c>
      <c r="J1513" s="35">
        <v>0</v>
      </c>
      <c r="K1513" s="35">
        <v>0</v>
      </c>
      <c r="L1513" s="35">
        <v>0</v>
      </c>
      <c r="M1513" s="35">
        <v>0</v>
      </c>
      <c r="N1513" s="32" t="s">
        <v>19</v>
      </c>
      <c r="O1513" s="32" t="s">
        <v>32</v>
      </c>
      <c r="P1513" s="32">
        <v>1.25</v>
      </c>
      <c r="Q1513" s="32"/>
      <c r="R1513" s="39">
        <f t="shared" si="46"/>
        <v>1509</v>
      </c>
      <c r="S1513" s="5" t="s">
        <v>51</v>
      </c>
      <c r="T1513" s="5" t="s">
        <v>64</v>
      </c>
      <c r="U1513" s="2"/>
      <c r="V1513" s="2" t="str">
        <f>IF($J1513+$L1513=0,"nil",IF(OR($B1513="TCU-WS",$B1513=""),"non comm",IF(OR($G1513="contract_cover",$H1513="fixed price"),VLOOKUP($I1513,'[1]mapping 2015'!$A:$B,2,FALSE),VLOOKUP($G1513,'[1]mapping 2015'!$A:$B,2,FALSE))))</f>
        <v>nil</v>
      </c>
      <c r="W1513" s="37">
        <f>IF(OR(V1513="non comm",V1513="nil",J1513=0),0,IF(V1513="SBM 2.1 IIPS",J1513*VLOOKUP(N1513,'[2]NGP%'!$C:$D,2,FALSE),J1513*SUMIFS('[2]NGP%'!$D:$D,'[2]NGP%'!$A:$A,V1513,'[2]NGP%'!$B:$B,AA1513)))</f>
        <v>0</v>
      </c>
      <c r="X1513" s="37">
        <f>IF(OR(V1513="non comm",V1513="nil",J1513=0),0,IF(V1513="SBM 2.1 IIPS",J1513*VLOOKUP(N1513,'[2]NGP%'!$C:$E,3,FALSE),J1513*SUMIFS('[2]NGP%'!$E:$E,'[2]NGP%'!$A:$A,V1513,'[2]NGP%'!$B:$B,AA1513)))</f>
        <v>0</v>
      </c>
      <c r="Y1513" s="32"/>
      <c r="Z1513" s="54" t="str">
        <f>IF(MID(H1513,1,4)="Item","Nil",IF(G1513="contract_cover",VLOOKUP(I1513,'svc type'!C:D,2,FALSE),VLOOKUP(G1513,'svc type'!A:D,4,FALSE)))</f>
        <v>SVC</v>
      </c>
      <c r="AA1513" s="4" t="str">
        <f>IF(B1513="","",VLOOKUP(B1513,Sector!C:D,2,FALSE))</f>
        <v/>
      </c>
      <c r="AB1513" s="4">
        <f t="shared" si="47"/>
        <v>0</v>
      </c>
      <c r="AC1513" s="4"/>
      <c r="AD1513" s="4"/>
      <c r="AE1513" s="4"/>
      <c r="AF1513" s="4"/>
      <c r="AG1513" s="4"/>
    </row>
    <row r="1514" spans="1:33" x14ac:dyDescent="0.25">
      <c r="A1514" s="57">
        <v>42264.3668869213</v>
      </c>
      <c r="B1514" s="32"/>
      <c r="C1514" s="32" t="s">
        <v>47</v>
      </c>
      <c r="D1514" s="32" t="s">
        <v>48</v>
      </c>
      <c r="E1514" s="32" t="s">
        <v>7654</v>
      </c>
      <c r="F1514" s="32" t="s">
        <v>7655</v>
      </c>
      <c r="G1514" s="32" t="s">
        <v>2086</v>
      </c>
      <c r="H1514" s="32" t="s">
        <v>2087</v>
      </c>
      <c r="I1514" s="32" t="s">
        <v>2006</v>
      </c>
      <c r="J1514" s="35">
        <v>0</v>
      </c>
      <c r="K1514" s="35">
        <v>0</v>
      </c>
      <c r="L1514" s="35">
        <v>0</v>
      </c>
      <c r="M1514" s="35">
        <v>0</v>
      </c>
      <c r="N1514" s="32" t="s">
        <v>19</v>
      </c>
      <c r="O1514" s="32" t="s">
        <v>32</v>
      </c>
      <c r="P1514" s="32">
        <v>2.9000000000000001E-2</v>
      </c>
      <c r="Q1514" s="32"/>
      <c r="R1514" s="39">
        <f t="shared" si="46"/>
        <v>1509</v>
      </c>
      <c r="S1514" s="5" t="s">
        <v>51</v>
      </c>
      <c r="T1514" s="5" t="s">
        <v>64</v>
      </c>
      <c r="U1514" s="2"/>
      <c r="V1514" s="2" t="str">
        <f>IF($J1514+$L1514=0,"nil",IF(OR($B1514="TCU-WS",$B1514=""),"non comm",IF(OR($G1514="contract_cover",$H1514="fixed price"),VLOOKUP($I1514,'[1]mapping 2015'!$A:$B,2,FALSE),VLOOKUP($G1514,'[1]mapping 2015'!$A:$B,2,FALSE))))</f>
        <v>nil</v>
      </c>
      <c r="W1514" s="37">
        <f>IF(OR(V1514="non comm",V1514="nil",J1514=0),0,IF(V1514="SBM 2.1 IIPS",J1514*VLOOKUP(N1514,'[2]NGP%'!$C:$D,2,FALSE),J1514*SUMIFS('[2]NGP%'!$D:$D,'[2]NGP%'!$A:$A,V1514,'[2]NGP%'!$B:$B,AA1514)))</f>
        <v>0</v>
      </c>
      <c r="X1514" s="37">
        <f>IF(OR(V1514="non comm",V1514="nil",J1514=0),0,IF(V1514="SBM 2.1 IIPS",J1514*VLOOKUP(N1514,'[2]NGP%'!$C:$E,3,FALSE),J1514*SUMIFS('[2]NGP%'!$E:$E,'[2]NGP%'!$A:$A,V1514,'[2]NGP%'!$B:$B,AA1514)))</f>
        <v>0</v>
      </c>
      <c r="Y1514" s="32"/>
      <c r="Z1514" s="54" t="str">
        <f>IF(MID(H1514,1,4)="Item","Nil",IF(G1514="contract_cover",VLOOKUP(I1514,'svc type'!C:D,2,FALSE),VLOOKUP(G1514,'svc type'!A:D,4,FALSE)))</f>
        <v>SVC</v>
      </c>
      <c r="AA1514" s="4" t="str">
        <f>IF(B1514="","",VLOOKUP(B1514,Sector!C:D,2,FALSE))</f>
        <v/>
      </c>
      <c r="AB1514" s="4">
        <f t="shared" si="47"/>
        <v>0</v>
      </c>
      <c r="AC1514" s="4"/>
      <c r="AD1514" s="4"/>
      <c r="AE1514" s="4"/>
      <c r="AF1514" s="4"/>
      <c r="AG1514" s="4"/>
    </row>
    <row r="1515" spans="1:33" x14ac:dyDescent="0.25">
      <c r="A1515" s="57">
        <v>42264.404152743053</v>
      </c>
      <c r="B1515" s="32" t="s">
        <v>21</v>
      </c>
      <c r="C1515" s="32" t="s">
        <v>283</v>
      </c>
      <c r="D1515" s="32" t="s">
        <v>282</v>
      </c>
      <c r="E1515" s="32" t="s">
        <v>7656</v>
      </c>
      <c r="F1515" s="32" t="s">
        <v>7657</v>
      </c>
      <c r="G1515" s="32" t="s">
        <v>390</v>
      </c>
      <c r="H1515" s="32" t="s">
        <v>389</v>
      </c>
      <c r="I1515" s="32" t="s">
        <v>2050</v>
      </c>
      <c r="J1515" s="35">
        <v>3750</v>
      </c>
      <c r="K1515" s="35">
        <v>0</v>
      </c>
      <c r="L1515" s="35">
        <v>0</v>
      </c>
      <c r="M1515" s="35">
        <v>0</v>
      </c>
      <c r="N1515" s="32" t="s">
        <v>17</v>
      </c>
      <c r="O1515" s="32" t="s">
        <v>41</v>
      </c>
      <c r="P1515" s="32">
        <v>1</v>
      </c>
      <c r="Q1515" s="32" t="s">
        <v>7658</v>
      </c>
      <c r="R1515" s="39">
        <f t="shared" si="46"/>
        <v>1509</v>
      </c>
      <c r="S1515" s="5" t="s">
        <v>51</v>
      </c>
      <c r="T1515" s="5" t="s">
        <v>64</v>
      </c>
      <c r="U1515" s="2"/>
      <c r="V1515" s="2" t="str">
        <f>IF($J1515+$L1515=0,"nil",IF(OR($B1515="TCU-WS",$B1515=""),"non comm",IF(OR($G1515="contract_cover",$H1515="fixed price"),VLOOKUP($I1515,'[1]mapping 2015'!$A:$B,2,FALSE),VLOOKUP($G1515,'[1]mapping 2015'!$A:$B,2,FALSE))))</f>
        <v>SBM 2.1 IIPS</v>
      </c>
      <c r="W1515" s="37">
        <f>IF(OR(V1515="non comm",V1515="nil",J1515=0),0,IF(V1515="SBM 2.1 IIPS",J1515*VLOOKUP(N1515,'[2]NGP%'!$C:$D,2,FALSE),J1515*SUMIFS('[2]NGP%'!$D:$D,'[2]NGP%'!$A:$A,V1515,'[2]NGP%'!$B:$B,AA1515)))</f>
        <v>1162.5</v>
      </c>
      <c r="X1515" s="37">
        <f>IF(OR(V1515="non comm",V1515="nil",J1515=0),0,IF(V1515="SBM 2.1 IIPS",J1515*VLOOKUP(N1515,'[2]NGP%'!$C:$E,3,FALSE),J1515*SUMIFS('[2]NGP%'!$E:$E,'[2]NGP%'!$A:$A,V1515,'[2]NGP%'!$B:$B,AA1515)))</f>
        <v>1162.5</v>
      </c>
      <c r="Y1515" s="32"/>
      <c r="Z1515" s="54" t="str">
        <f>IF(MID(H1515,1,4)="Item","Nil",IF(G1515="contract_cover",VLOOKUP(I1515,'svc type'!C:D,2,FALSE),VLOOKUP(G1515,'svc type'!A:D,4,FALSE)))</f>
        <v>IIPS</v>
      </c>
      <c r="AA1515" s="4" t="str">
        <f>IF(B1515="","",VLOOKUP(B1515,Sector!C:D,2,FALSE))</f>
        <v>PUB</v>
      </c>
      <c r="AB1515" s="4" t="str">
        <f t="shared" si="47"/>
        <v>wangchee.ng</v>
      </c>
      <c r="AC1515" s="4"/>
      <c r="AD1515" s="4"/>
      <c r="AE1515" s="4"/>
      <c r="AF1515" s="4"/>
      <c r="AG1515" s="4"/>
    </row>
    <row r="1516" spans="1:33" x14ac:dyDescent="0.25">
      <c r="A1516" s="57">
        <v>42264.445286145834</v>
      </c>
      <c r="B1516" s="32" t="s">
        <v>67</v>
      </c>
      <c r="C1516" s="32" t="s">
        <v>7659</v>
      </c>
      <c r="D1516" s="32" t="s">
        <v>7660</v>
      </c>
      <c r="E1516" s="32" t="s">
        <v>7661</v>
      </c>
      <c r="F1516" s="32" t="s">
        <v>7662</v>
      </c>
      <c r="G1516" s="32" t="s">
        <v>2317</v>
      </c>
      <c r="H1516" s="32" t="s">
        <v>2318</v>
      </c>
      <c r="I1516" s="32" t="s">
        <v>7663</v>
      </c>
      <c r="J1516" s="35">
        <v>0</v>
      </c>
      <c r="K1516" s="35">
        <v>0</v>
      </c>
      <c r="L1516" s="35">
        <v>0</v>
      </c>
      <c r="M1516" s="35">
        <v>0</v>
      </c>
      <c r="N1516" s="32" t="s">
        <v>17</v>
      </c>
      <c r="O1516" s="32" t="s">
        <v>41</v>
      </c>
      <c r="P1516" s="32">
        <v>1</v>
      </c>
      <c r="Q1516" s="32" t="s">
        <v>7664</v>
      </c>
      <c r="R1516" s="39">
        <f t="shared" si="46"/>
        <v>1509</v>
      </c>
      <c r="S1516" s="5" t="s">
        <v>51</v>
      </c>
      <c r="T1516" s="5" t="s">
        <v>64</v>
      </c>
      <c r="U1516" s="2"/>
      <c r="V1516" s="2" t="str">
        <f>IF($J1516+$L1516=0,"nil",IF(OR($B1516="TCU-WS",$B1516=""),"non comm",IF(OR($G1516="contract_cover",$H1516="fixed price"),VLOOKUP($I1516,'[1]mapping 2015'!$A:$B,2,FALSE),VLOOKUP($G1516,'[1]mapping 2015'!$A:$B,2,FALSE))))</f>
        <v>nil</v>
      </c>
      <c r="W1516" s="37">
        <f>IF(OR(V1516="non comm",V1516="nil",J1516=0),0,IF(V1516="SBM 2.1 IIPS",J1516*VLOOKUP(N1516,'[2]NGP%'!$C:$D,2,FALSE),J1516*SUMIFS('[2]NGP%'!$D:$D,'[2]NGP%'!$A:$A,V1516,'[2]NGP%'!$B:$B,AA1516)))</f>
        <v>0</v>
      </c>
      <c r="X1516" s="37">
        <f>IF(OR(V1516="non comm",V1516="nil",J1516=0),0,IF(V1516="SBM 2.1 IIPS",J1516*VLOOKUP(N1516,'[2]NGP%'!$C:$E,3,FALSE),J1516*SUMIFS('[2]NGP%'!$E:$E,'[2]NGP%'!$A:$A,V1516,'[2]NGP%'!$B:$B,AA1516)))</f>
        <v>0</v>
      </c>
      <c r="Y1516" s="32"/>
      <c r="Z1516" s="54" t="str">
        <f>IF(MID(H1516,1,4)="Item","Nil",IF(G1516="contract_cover",VLOOKUP(I1516,'svc type'!C:D,2,FALSE),VLOOKUP(G1516,'svc type'!A:D,4,FALSE)))</f>
        <v>IIPS</v>
      </c>
      <c r="AA1516" s="4" t="str">
        <f>IF(B1516="","",VLOOKUP(B1516,Sector!C:D,2,FALSE))</f>
        <v>STC</v>
      </c>
      <c r="AB1516" s="4" t="str">
        <f t="shared" si="47"/>
        <v>shirley.phee</v>
      </c>
      <c r="AC1516" s="4"/>
      <c r="AD1516" s="4"/>
      <c r="AE1516" s="4"/>
      <c r="AF1516" s="4"/>
      <c r="AG1516" s="4"/>
    </row>
    <row r="1517" spans="1:33" x14ac:dyDescent="0.25">
      <c r="A1517" s="57">
        <v>42264.458585185188</v>
      </c>
      <c r="B1517" s="32" t="s">
        <v>22</v>
      </c>
      <c r="C1517" s="32" t="s">
        <v>2335</v>
      </c>
      <c r="D1517" s="32" t="s">
        <v>2336</v>
      </c>
      <c r="E1517" s="32" t="s">
        <v>7665</v>
      </c>
      <c r="F1517" s="32" t="s">
        <v>7666</v>
      </c>
      <c r="G1517" s="32" t="s">
        <v>365</v>
      </c>
      <c r="H1517" s="32" t="s">
        <v>364</v>
      </c>
      <c r="I1517" s="32" t="s">
        <v>2006</v>
      </c>
      <c r="J1517" s="35">
        <v>0</v>
      </c>
      <c r="K1517" s="35">
        <v>0</v>
      </c>
      <c r="L1517" s="35">
        <v>0</v>
      </c>
      <c r="M1517" s="35">
        <v>0</v>
      </c>
      <c r="N1517" s="32" t="s">
        <v>19</v>
      </c>
      <c r="O1517" s="32" t="s">
        <v>27</v>
      </c>
      <c r="P1517" s="32">
        <v>0</v>
      </c>
      <c r="Q1517" s="32"/>
      <c r="R1517" s="39">
        <f t="shared" si="46"/>
        <v>1509</v>
      </c>
      <c r="S1517" s="5" t="s">
        <v>51</v>
      </c>
      <c r="T1517" s="5" t="s">
        <v>64</v>
      </c>
      <c r="U1517" s="2"/>
      <c r="V1517" s="2" t="str">
        <f>IF($J1517+$L1517=0,"nil",IF(OR($B1517="TCU-WS",$B1517=""),"non comm",IF(OR($G1517="contract_cover",$H1517="fixed price"),VLOOKUP($I1517,'[1]mapping 2015'!$A:$B,2,FALSE),VLOOKUP($G1517,'[1]mapping 2015'!$A:$B,2,FALSE))))</f>
        <v>nil</v>
      </c>
      <c r="W1517" s="37">
        <f>IF(OR(V1517="non comm",V1517="nil",J1517=0),0,IF(V1517="SBM 2.1 IIPS",J1517*VLOOKUP(N1517,'[2]NGP%'!$C:$D,2,FALSE),J1517*SUMIFS('[2]NGP%'!$D:$D,'[2]NGP%'!$A:$A,V1517,'[2]NGP%'!$B:$B,AA1517)))</f>
        <v>0</v>
      </c>
      <c r="X1517" s="37">
        <f>IF(OR(V1517="non comm",V1517="nil",J1517=0),0,IF(V1517="SBM 2.1 IIPS",J1517*VLOOKUP(N1517,'[2]NGP%'!$C:$E,3,FALSE),J1517*SUMIFS('[2]NGP%'!$E:$E,'[2]NGP%'!$A:$A,V1517,'[2]NGP%'!$B:$B,AA1517)))</f>
        <v>0</v>
      </c>
      <c r="Y1517" s="32"/>
      <c r="Z1517" s="54" t="str">
        <f>IF(MID(H1517,1,4)="Item","Nil",IF(G1517="contract_cover",VLOOKUP(I1517,'svc type'!C:D,2,FALSE),VLOOKUP(G1517,'svc type'!A:D,4,FALSE)))</f>
        <v>SVC</v>
      </c>
      <c r="AA1517" s="4" t="str">
        <f>IF(B1517="","",VLOOKUP(B1517,Sector!C:D,2,FALSE))</f>
        <v>OTH</v>
      </c>
      <c r="AB1517" s="4" t="str">
        <f t="shared" si="47"/>
        <v>TCU-WS</v>
      </c>
      <c r="AC1517" s="4"/>
      <c r="AD1517" s="4"/>
      <c r="AE1517" s="4"/>
      <c r="AF1517" s="4"/>
      <c r="AG1517" s="4"/>
    </row>
    <row r="1518" spans="1:33" x14ac:dyDescent="0.25">
      <c r="A1518" s="57">
        <v>42264.459252546294</v>
      </c>
      <c r="B1518" s="32" t="s">
        <v>22</v>
      </c>
      <c r="C1518" s="32" t="s">
        <v>4678</v>
      </c>
      <c r="D1518" s="32" t="s">
        <v>4679</v>
      </c>
      <c r="E1518" s="32" t="s">
        <v>7667</v>
      </c>
      <c r="F1518" s="32" t="s">
        <v>7668</v>
      </c>
      <c r="G1518" s="32" t="s">
        <v>25</v>
      </c>
      <c r="H1518" s="32" t="s">
        <v>26</v>
      </c>
      <c r="I1518" s="32" t="s">
        <v>2006</v>
      </c>
      <c r="J1518" s="35">
        <v>0</v>
      </c>
      <c r="K1518" s="35">
        <v>0</v>
      </c>
      <c r="L1518" s="35">
        <v>0</v>
      </c>
      <c r="M1518" s="35">
        <v>0</v>
      </c>
      <c r="N1518" s="32" t="s">
        <v>19</v>
      </c>
      <c r="O1518" s="32" t="s">
        <v>27</v>
      </c>
      <c r="P1518" s="32">
        <v>4</v>
      </c>
      <c r="Q1518" s="32"/>
      <c r="R1518" s="39">
        <f t="shared" si="46"/>
        <v>1509</v>
      </c>
      <c r="S1518" s="5" t="s">
        <v>51</v>
      </c>
      <c r="T1518" s="5" t="s">
        <v>64</v>
      </c>
      <c r="U1518" s="2"/>
      <c r="V1518" s="2" t="str">
        <f>IF($J1518+$L1518=0,"nil",IF(OR($B1518="TCU-WS",$B1518=""),"non comm",IF(OR($G1518="contract_cover",$H1518="fixed price"),VLOOKUP($I1518,'[1]mapping 2015'!$A:$B,2,FALSE),VLOOKUP($G1518,'[1]mapping 2015'!$A:$B,2,FALSE))))</f>
        <v>nil</v>
      </c>
      <c r="W1518" s="37">
        <f>IF(OR(V1518="non comm",V1518="nil",J1518=0),0,IF(V1518="SBM 2.1 IIPS",J1518*VLOOKUP(N1518,'[2]NGP%'!$C:$D,2,FALSE),J1518*SUMIFS('[2]NGP%'!$D:$D,'[2]NGP%'!$A:$A,V1518,'[2]NGP%'!$B:$B,AA1518)))</f>
        <v>0</v>
      </c>
      <c r="X1518" s="37">
        <f>IF(OR(V1518="non comm",V1518="nil",J1518=0),0,IF(V1518="SBM 2.1 IIPS",J1518*VLOOKUP(N1518,'[2]NGP%'!$C:$E,3,FALSE),J1518*SUMIFS('[2]NGP%'!$E:$E,'[2]NGP%'!$A:$A,V1518,'[2]NGP%'!$B:$B,AA1518)))</f>
        <v>0</v>
      </c>
      <c r="Y1518" s="32"/>
      <c r="Z1518" s="54" t="str">
        <f>IF(MID(H1518,1,4)="Item","Nil",IF(G1518="contract_cover",VLOOKUP(I1518,'svc type'!C:D,2,FALSE),VLOOKUP(G1518,'svc type'!A:D,4,FALSE)))</f>
        <v>IIPS</v>
      </c>
      <c r="AA1518" s="4" t="str">
        <f>IF(B1518="","",VLOOKUP(B1518,Sector!C:D,2,FALSE))</f>
        <v>OTH</v>
      </c>
      <c r="AB1518" s="4" t="str">
        <f t="shared" si="47"/>
        <v>TCU-WS</v>
      </c>
      <c r="AC1518" s="4"/>
      <c r="AD1518" s="4"/>
      <c r="AE1518" s="4"/>
      <c r="AF1518" s="4"/>
      <c r="AG1518" s="4"/>
    </row>
    <row r="1519" spans="1:33" x14ac:dyDescent="0.25">
      <c r="A1519" s="57">
        <v>42264.459252546294</v>
      </c>
      <c r="B1519" s="32" t="s">
        <v>22</v>
      </c>
      <c r="C1519" s="32" t="s">
        <v>4678</v>
      </c>
      <c r="D1519" s="32" t="s">
        <v>4679</v>
      </c>
      <c r="E1519" s="32" t="s">
        <v>7667</v>
      </c>
      <c r="F1519" s="32" t="s">
        <v>7668</v>
      </c>
      <c r="G1519" s="32" t="s">
        <v>35</v>
      </c>
      <c r="H1519" s="32" t="s">
        <v>38</v>
      </c>
      <c r="I1519" s="32" t="s">
        <v>2006</v>
      </c>
      <c r="J1519" s="35">
        <v>0</v>
      </c>
      <c r="K1519" s="35">
        <v>0</v>
      </c>
      <c r="L1519" s="35">
        <v>0</v>
      </c>
      <c r="M1519" s="35">
        <v>9.73</v>
      </c>
      <c r="N1519" s="32" t="s">
        <v>19</v>
      </c>
      <c r="O1519" s="32" t="s">
        <v>27</v>
      </c>
      <c r="P1519" s="32">
        <v>1</v>
      </c>
      <c r="Q1519" s="32"/>
      <c r="R1519" s="39">
        <f t="shared" si="46"/>
        <v>1509</v>
      </c>
      <c r="S1519" s="5" t="s">
        <v>51</v>
      </c>
      <c r="T1519" s="5" t="s">
        <v>64</v>
      </c>
      <c r="U1519" s="2"/>
      <c r="V1519" s="2" t="str">
        <f>IF($J1519+$L1519=0,"nil",IF(OR($B1519="TCU-WS",$B1519=""),"non comm",IF(OR($G1519="contract_cover",$H1519="fixed price"),VLOOKUP($I1519,'[1]mapping 2015'!$A:$B,2,FALSE),VLOOKUP($G1519,'[1]mapping 2015'!$A:$B,2,FALSE))))</f>
        <v>nil</v>
      </c>
      <c r="W1519" s="37">
        <f>IF(OR(V1519="non comm",V1519="nil",J1519=0),0,IF(V1519="SBM 2.1 IIPS",J1519*VLOOKUP(N1519,'[2]NGP%'!$C:$D,2,FALSE),J1519*SUMIFS('[2]NGP%'!$D:$D,'[2]NGP%'!$A:$A,V1519,'[2]NGP%'!$B:$B,AA1519)))</f>
        <v>0</v>
      </c>
      <c r="X1519" s="37">
        <f>IF(OR(V1519="non comm",V1519="nil",J1519=0),0,IF(V1519="SBM 2.1 IIPS",J1519*VLOOKUP(N1519,'[2]NGP%'!$C:$E,3,FALSE),J1519*SUMIFS('[2]NGP%'!$E:$E,'[2]NGP%'!$A:$A,V1519,'[2]NGP%'!$B:$B,AA1519)))</f>
        <v>0</v>
      </c>
      <c r="Y1519" s="32"/>
      <c r="Z1519" s="54" t="str">
        <f>IF(MID(H1519,1,4)="Item","Nil",IF(G1519="contract_cover",VLOOKUP(I1519,'svc type'!C:D,2,FALSE),VLOOKUP(G1519,'svc type'!A:D,4,FALSE)))</f>
        <v>Exp</v>
      </c>
      <c r="AA1519" s="4" t="str">
        <f>IF(B1519="","",VLOOKUP(B1519,Sector!C:D,2,FALSE))</f>
        <v>OTH</v>
      </c>
      <c r="AB1519" s="4" t="str">
        <f t="shared" si="47"/>
        <v>TCU-WS</v>
      </c>
      <c r="AC1519" s="4"/>
      <c r="AD1519" s="4"/>
      <c r="AE1519" s="4"/>
      <c r="AF1519" s="4"/>
      <c r="AG1519" s="4"/>
    </row>
    <row r="1520" spans="1:33" x14ac:dyDescent="0.25">
      <c r="A1520" s="57">
        <v>42264.459252546294</v>
      </c>
      <c r="B1520" s="32" t="s">
        <v>22</v>
      </c>
      <c r="C1520" s="32" t="s">
        <v>4678</v>
      </c>
      <c r="D1520" s="32" t="s">
        <v>4679</v>
      </c>
      <c r="E1520" s="32" t="s">
        <v>7667</v>
      </c>
      <c r="F1520" s="32" t="s">
        <v>7668</v>
      </c>
      <c r="G1520" s="32" t="s">
        <v>35</v>
      </c>
      <c r="H1520" s="32" t="s">
        <v>38</v>
      </c>
      <c r="I1520" s="32" t="s">
        <v>2006</v>
      </c>
      <c r="J1520" s="35">
        <v>0</v>
      </c>
      <c r="K1520" s="35">
        <v>0</v>
      </c>
      <c r="L1520" s="35">
        <v>0</v>
      </c>
      <c r="M1520" s="35">
        <v>26.02</v>
      </c>
      <c r="N1520" s="32" t="s">
        <v>19</v>
      </c>
      <c r="O1520" s="32" t="s">
        <v>27</v>
      </c>
      <c r="P1520" s="32">
        <v>1</v>
      </c>
      <c r="Q1520" s="32"/>
      <c r="R1520" s="39">
        <f t="shared" si="46"/>
        <v>1509</v>
      </c>
      <c r="S1520" s="5" t="s">
        <v>51</v>
      </c>
      <c r="T1520" s="5" t="s">
        <v>64</v>
      </c>
      <c r="U1520" s="2"/>
      <c r="V1520" s="2" t="str">
        <f>IF($J1520+$L1520=0,"nil",IF(OR($B1520="TCU-WS",$B1520=""),"non comm",IF(OR($G1520="contract_cover",$H1520="fixed price"),VLOOKUP($I1520,'[1]mapping 2015'!$A:$B,2,FALSE),VLOOKUP($G1520,'[1]mapping 2015'!$A:$B,2,FALSE))))</f>
        <v>nil</v>
      </c>
      <c r="W1520" s="37">
        <f>IF(OR(V1520="non comm",V1520="nil",J1520=0),0,IF(V1520="SBM 2.1 IIPS",J1520*VLOOKUP(N1520,'[2]NGP%'!$C:$D,2,FALSE),J1520*SUMIFS('[2]NGP%'!$D:$D,'[2]NGP%'!$A:$A,V1520,'[2]NGP%'!$B:$B,AA1520)))</f>
        <v>0</v>
      </c>
      <c r="X1520" s="37">
        <f>IF(OR(V1520="non comm",V1520="nil",J1520=0),0,IF(V1520="SBM 2.1 IIPS",J1520*VLOOKUP(N1520,'[2]NGP%'!$C:$E,3,FALSE),J1520*SUMIFS('[2]NGP%'!$E:$E,'[2]NGP%'!$A:$A,V1520,'[2]NGP%'!$B:$B,AA1520)))</f>
        <v>0</v>
      </c>
      <c r="Y1520" s="32"/>
      <c r="Z1520" s="54" t="str">
        <f>IF(MID(H1520,1,4)="Item","Nil",IF(G1520="contract_cover",VLOOKUP(I1520,'svc type'!C:D,2,FALSE),VLOOKUP(G1520,'svc type'!A:D,4,FALSE)))</f>
        <v>Exp</v>
      </c>
      <c r="AA1520" s="4" t="str">
        <f>IF(B1520="","",VLOOKUP(B1520,Sector!C:D,2,FALSE))</f>
        <v>OTH</v>
      </c>
      <c r="AB1520" s="4" t="str">
        <f t="shared" si="47"/>
        <v>TCU-WS</v>
      </c>
      <c r="AC1520" s="4"/>
      <c r="AD1520" s="4"/>
      <c r="AE1520" s="4"/>
      <c r="AF1520" s="4"/>
      <c r="AG1520" s="4"/>
    </row>
    <row r="1521" spans="1:33" x14ac:dyDescent="0.25">
      <c r="A1521" s="57">
        <v>42264.459252546294</v>
      </c>
      <c r="B1521" s="32" t="s">
        <v>22</v>
      </c>
      <c r="C1521" s="32" t="s">
        <v>4678</v>
      </c>
      <c r="D1521" s="32" t="s">
        <v>4679</v>
      </c>
      <c r="E1521" s="32" t="s">
        <v>7667</v>
      </c>
      <c r="F1521" s="32" t="s">
        <v>7668</v>
      </c>
      <c r="G1521" s="32" t="s">
        <v>35</v>
      </c>
      <c r="H1521" s="32" t="s">
        <v>38</v>
      </c>
      <c r="I1521" s="32" t="s">
        <v>2006</v>
      </c>
      <c r="J1521" s="35">
        <v>0</v>
      </c>
      <c r="K1521" s="35">
        <v>0</v>
      </c>
      <c r="L1521" s="35">
        <v>0</v>
      </c>
      <c r="M1521" s="35">
        <v>10.199999999999999</v>
      </c>
      <c r="N1521" s="32" t="s">
        <v>19</v>
      </c>
      <c r="O1521" s="32" t="s">
        <v>27</v>
      </c>
      <c r="P1521" s="32">
        <v>1</v>
      </c>
      <c r="Q1521" s="32"/>
      <c r="R1521" s="39">
        <f t="shared" si="46"/>
        <v>1509</v>
      </c>
      <c r="S1521" s="5" t="s">
        <v>51</v>
      </c>
      <c r="T1521" s="5" t="s">
        <v>64</v>
      </c>
      <c r="U1521" s="2"/>
      <c r="V1521" s="2" t="str">
        <f>IF($J1521+$L1521=0,"nil",IF(OR($B1521="TCU-WS",$B1521=""),"non comm",IF(OR($G1521="contract_cover",$H1521="fixed price"),VLOOKUP($I1521,'[1]mapping 2015'!$A:$B,2,FALSE),VLOOKUP($G1521,'[1]mapping 2015'!$A:$B,2,FALSE))))</f>
        <v>nil</v>
      </c>
      <c r="W1521" s="37">
        <f>IF(OR(V1521="non comm",V1521="nil",J1521=0),0,IF(V1521="SBM 2.1 IIPS",J1521*VLOOKUP(N1521,'[2]NGP%'!$C:$D,2,FALSE),J1521*SUMIFS('[2]NGP%'!$D:$D,'[2]NGP%'!$A:$A,V1521,'[2]NGP%'!$B:$B,AA1521)))</f>
        <v>0</v>
      </c>
      <c r="X1521" s="37">
        <f>IF(OR(V1521="non comm",V1521="nil",J1521=0),0,IF(V1521="SBM 2.1 IIPS",J1521*VLOOKUP(N1521,'[2]NGP%'!$C:$E,3,FALSE),J1521*SUMIFS('[2]NGP%'!$E:$E,'[2]NGP%'!$A:$A,V1521,'[2]NGP%'!$B:$B,AA1521)))</f>
        <v>0</v>
      </c>
      <c r="Y1521" s="32"/>
      <c r="Z1521" s="54" t="str">
        <f>IF(MID(H1521,1,4)="Item","Nil",IF(G1521="contract_cover",VLOOKUP(I1521,'svc type'!C:D,2,FALSE),VLOOKUP(G1521,'svc type'!A:D,4,FALSE)))</f>
        <v>Exp</v>
      </c>
      <c r="AA1521" s="4" t="str">
        <f>IF(B1521="","",VLOOKUP(B1521,Sector!C:D,2,FALSE))</f>
        <v>OTH</v>
      </c>
      <c r="AB1521" s="4" t="str">
        <f t="shared" si="47"/>
        <v>TCU-WS</v>
      </c>
      <c r="AC1521" s="4"/>
      <c r="AD1521" s="4"/>
      <c r="AE1521" s="4"/>
      <c r="AF1521" s="4"/>
      <c r="AG1521" s="4"/>
    </row>
    <row r="1522" spans="1:33" x14ac:dyDescent="0.25">
      <c r="A1522" s="57">
        <v>42264.461003900462</v>
      </c>
      <c r="B1522" s="32" t="s">
        <v>22</v>
      </c>
      <c r="C1522" s="32" t="s">
        <v>78</v>
      </c>
      <c r="D1522" s="32" t="s">
        <v>77</v>
      </c>
      <c r="E1522" s="32" t="s">
        <v>7669</v>
      </c>
      <c r="F1522" s="32" t="s">
        <v>7670</v>
      </c>
      <c r="G1522" s="32" t="s">
        <v>25</v>
      </c>
      <c r="H1522" s="32" t="s">
        <v>26</v>
      </c>
      <c r="I1522" s="32" t="s">
        <v>2006</v>
      </c>
      <c r="J1522" s="35">
        <v>0</v>
      </c>
      <c r="K1522" s="35">
        <v>0</v>
      </c>
      <c r="L1522" s="35">
        <v>0</v>
      </c>
      <c r="M1522" s="35">
        <v>0</v>
      </c>
      <c r="N1522" s="32" t="s">
        <v>17</v>
      </c>
      <c r="O1522" s="32" t="s">
        <v>24</v>
      </c>
      <c r="P1522" s="32">
        <v>2.17</v>
      </c>
      <c r="Q1522" s="32"/>
      <c r="R1522" s="39">
        <f t="shared" si="46"/>
        <v>1509</v>
      </c>
      <c r="S1522" s="5" t="s">
        <v>51</v>
      </c>
      <c r="T1522" s="5" t="s">
        <v>64</v>
      </c>
      <c r="U1522" s="2"/>
      <c r="V1522" s="2" t="str">
        <f>IF($J1522+$L1522=0,"nil",IF(OR($B1522="TCU-WS",$B1522=""),"non comm",IF(OR($G1522="contract_cover",$H1522="fixed price"),VLOOKUP($I1522,'[1]mapping 2015'!$A:$B,2,FALSE),VLOOKUP($G1522,'[1]mapping 2015'!$A:$B,2,FALSE))))</f>
        <v>nil</v>
      </c>
      <c r="W1522" s="37">
        <f>IF(OR(V1522="non comm",V1522="nil",J1522=0),0,IF(V1522="SBM 2.1 IIPS",J1522*VLOOKUP(N1522,'[2]NGP%'!$C:$D,2,FALSE),J1522*SUMIFS('[2]NGP%'!$D:$D,'[2]NGP%'!$A:$A,V1522,'[2]NGP%'!$B:$B,AA1522)))</f>
        <v>0</v>
      </c>
      <c r="X1522" s="37">
        <f>IF(OR(V1522="non comm",V1522="nil",J1522=0),0,IF(V1522="SBM 2.1 IIPS",J1522*VLOOKUP(N1522,'[2]NGP%'!$C:$E,3,FALSE),J1522*SUMIFS('[2]NGP%'!$E:$E,'[2]NGP%'!$A:$A,V1522,'[2]NGP%'!$B:$B,AA1522)))</f>
        <v>0</v>
      </c>
      <c r="Y1522" s="32"/>
      <c r="Z1522" s="54" t="str">
        <f>IF(MID(H1522,1,4)="Item","Nil",IF(G1522="contract_cover",VLOOKUP(I1522,'svc type'!C:D,2,FALSE),VLOOKUP(G1522,'svc type'!A:D,4,FALSE)))</f>
        <v>IIPS</v>
      </c>
      <c r="AA1522" s="4" t="str">
        <f>IF(B1522="","",VLOOKUP(B1522,Sector!C:D,2,FALSE))</f>
        <v>OTH</v>
      </c>
      <c r="AB1522" s="4" t="str">
        <f t="shared" si="47"/>
        <v>TCU-WS</v>
      </c>
      <c r="AC1522" s="4"/>
      <c r="AD1522" s="4"/>
      <c r="AE1522" s="4"/>
      <c r="AF1522" s="4"/>
      <c r="AG1522" s="4"/>
    </row>
    <row r="1523" spans="1:33" x14ac:dyDescent="0.25">
      <c r="A1523" s="57">
        <v>42264.461003900462</v>
      </c>
      <c r="B1523" s="32" t="s">
        <v>22</v>
      </c>
      <c r="C1523" s="32" t="s">
        <v>78</v>
      </c>
      <c r="D1523" s="32" t="s">
        <v>77</v>
      </c>
      <c r="E1523" s="32" t="s">
        <v>7669</v>
      </c>
      <c r="F1523" s="32" t="s">
        <v>7670</v>
      </c>
      <c r="G1523" s="32" t="s">
        <v>29</v>
      </c>
      <c r="H1523" s="32" t="s">
        <v>30</v>
      </c>
      <c r="I1523" s="32" t="s">
        <v>2006</v>
      </c>
      <c r="J1523" s="35">
        <v>0</v>
      </c>
      <c r="K1523" s="35">
        <v>0</v>
      </c>
      <c r="L1523" s="35">
        <v>0</v>
      </c>
      <c r="M1523" s="35">
        <v>3</v>
      </c>
      <c r="N1523" s="32" t="s">
        <v>17</v>
      </c>
      <c r="O1523" s="32" t="s">
        <v>24</v>
      </c>
      <c r="P1523" s="32">
        <v>1</v>
      </c>
      <c r="Q1523" s="32"/>
      <c r="R1523" s="39">
        <f t="shared" si="46"/>
        <v>1509</v>
      </c>
      <c r="S1523" s="5" t="s">
        <v>51</v>
      </c>
      <c r="T1523" s="5" t="s">
        <v>64</v>
      </c>
      <c r="U1523" s="2"/>
      <c r="V1523" s="2" t="str">
        <f>IF($J1523+$L1523=0,"nil",IF(OR($B1523="TCU-WS",$B1523=""),"non comm",IF(OR($G1523="contract_cover",$H1523="fixed price"),VLOOKUP($I1523,'[1]mapping 2015'!$A:$B,2,FALSE),VLOOKUP($G1523,'[1]mapping 2015'!$A:$B,2,FALSE))))</f>
        <v>nil</v>
      </c>
      <c r="W1523" s="37">
        <f>IF(OR(V1523="non comm",V1523="nil",J1523=0),0,IF(V1523="SBM 2.1 IIPS",J1523*VLOOKUP(N1523,'[2]NGP%'!$C:$D,2,FALSE),J1523*SUMIFS('[2]NGP%'!$D:$D,'[2]NGP%'!$A:$A,V1523,'[2]NGP%'!$B:$B,AA1523)))</f>
        <v>0</v>
      </c>
      <c r="X1523" s="37">
        <f>IF(OR(V1523="non comm",V1523="nil",J1523=0),0,IF(V1523="SBM 2.1 IIPS",J1523*VLOOKUP(N1523,'[2]NGP%'!$C:$E,3,FALSE),J1523*SUMIFS('[2]NGP%'!$E:$E,'[2]NGP%'!$A:$A,V1523,'[2]NGP%'!$B:$B,AA1523)))</f>
        <v>0</v>
      </c>
      <c r="Y1523" s="32"/>
      <c r="Z1523" s="54" t="str">
        <f>IF(MID(H1523,1,4)="Item","Nil",IF(G1523="contract_cover",VLOOKUP(I1523,'svc type'!C:D,2,FALSE),VLOOKUP(G1523,'svc type'!A:D,4,FALSE)))</f>
        <v>Exp</v>
      </c>
      <c r="AA1523" s="4" t="str">
        <f>IF(B1523="","",VLOOKUP(B1523,Sector!C:D,2,FALSE))</f>
        <v>OTH</v>
      </c>
      <c r="AB1523" s="4" t="str">
        <f t="shared" si="47"/>
        <v>TCU-WS</v>
      </c>
      <c r="AC1523" s="4"/>
      <c r="AD1523" s="4"/>
      <c r="AE1523" s="4"/>
      <c r="AF1523" s="4"/>
      <c r="AG1523" s="4"/>
    </row>
    <row r="1524" spans="1:33" x14ac:dyDescent="0.25">
      <c r="A1524" s="57">
        <v>42264.461003900462</v>
      </c>
      <c r="B1524" s="32" t="s">
        <v>22</v>
      </c>
      <c r="C1524" s="32" t="s">
        <v>78</v>
      </c>
      <c r="D1524" s="32" t="s">
        <v>77</v>
      </c>
      <c r="E1524" s="32" t="s">
        <v>7669</v>
      </c>
      <c r="F1524" s="32" t="s">
        <v>7670</v>
      </c>
      <c r="G1524" s="32" t="s">
        <v>29</v>
      </c>
      <c r="H1524" s="32" t="s">
        <v>30</v>
      </c>
      <c r="I1524" s="32" t="s">
        <v>2006</v>
      </c>
      <c r="J1524" s="35">
        <v>0</v>
      </c>
      <c r="K1524" s="35">
        <v>0</v>
      </c>
      <c r="L1524" s="35">
        <v>0</v>
      </c>
      <c r="M1524" s="35">
        <v>3.21</v>
      </c>
      <c r="N1524" s="32" t="s">
        <v>17</v>
      </c>
      <c r="O1524" s="32" t="s">
        <v>24</v>
      </c>
      <c r="P1524" s="32">
        <v>1</v>
      </c>
      <c r="Q1524" s="32"/>
      <c r="R1524" s="39">
        <f t="shared" si="46"/>
        <v>1509</v>
      </c>
      <c r="S1524" s="5" t="s">
        <v>51</v>
      </c>
      <c r="T1524" s="5" t="s">
        <v>64</v>
      </c>
      <c r="U1524" s="2"/>
      <c r="V1524" s="2" t="str">
        <f>IF($J1524+$L1524=0,"nil",IF(OR($B1524="TCU-WS",$B1524=""),"non comm",IF(OR($G1524="contract_cover",$H1524="fixed price"),VLOOKUP($I1524,'[1]mapping 2015'!$A:$B,2,FALSE),VLOOKUP($G1524,'[1]mapping 2015'!$A:$B,2,FALSE))))</f>
        <v>nil</v>
      </c>
      <c r="W1524" s="37">
        <f>IF(OR(V1524="non comm",V1524="nil",J1524=0),0,IF(V1524="SBM 2.1 IIPS",J1524*VLOOKUP(N1524,'[2]NGP%'!$C:$D,2,FALSE),J1524*SUMIFS('[2]NGP%'!$D:$D,'[2]NGP%'!$A:$A,V1524,'[2]NGP%'!$B:$B,AA1524)))</f>
        <v>0</v>
      </c>
      <c r="X1524" s="37">
        <f>IF(OR(V1524="non comm",V1524="nil",J1524=0),0,IF(V1524="SBM 2.1 IIPS",J1524*VLOOKUP(N1524,'[2]NGP%'!$C:$E,3,FALSE),J1524*SUMIFS('[2]NGP%'!$E:$E,'[2]NGP%'!$A:$A,V1524,'[2]NGP%'!$B:$B,AA1524)))</f>
        <v>0</v>
      </c>
      <c r="Y1524" s="32"/>
      <c r="Z1524" s="54" t="str">
        <f>IF(MID(H1524,1,4)="Item","Nil",IF(G1524="contract_cover",VLOOKUP(I1524,'svc type'!C:D,2,FALSE),VLOOKUP(G1524,'svc type'!A:D,4,FALSE)))</f>
        <v>Exp</v>
      </c>
      <c r="AA1524" s="4" t="str">
        <f>IF(B1524="","",VLOOKUP(B1524,Sector!C:D,2,FALSE))</f>
        <v>OTH</v>
      </c>
      <c r="AB1524" s="4" t="str">
        <f t="shared" si="47"/>
        <v>TCU-WS</v>
      </c>
      <c r="AC1524" s="4"/>
      <c r="AD1524" s="4"/>
      <c r="AE1524" s="4"/>
      <c r="AF1524" s="4"/>
      <c r="AG1524" s="4"/>
    </row>
    <row r="1525" spans="1:33" x14ac:dyDescent="0.25">
      <c r="A1525" s="57">
        <v>42264.466663043982</v>
      </c>
      <c r="B1525" s="32" t="s">
        <v>22</v>
      </c>
      <c r="C1525" s="32" t="s">
        <v>4397</v>
      </c>
      <c r="D1525" s="32" t="s">
        <v>4398</v>
      </c>
      <c r="E1525" s="32" t="s">
        <v>7671</v>
      </c>
      <c r="F1525" s="32" t="s">
        <v>7672</v>
      </c>
      <c r="G1525" s="32" t="s">
        <v>25</v>
      </c>
      <c r="H1525" s="32" t="s">
        <v>26</v>
      </c>
      <c r="I1525" s="32" t="s">
        <v>2006</v>
      </c>
      <c r="J1525" s="35">
        <v>0</v>
      </c>
      <c r="K1525" s="35">
        <v>0</v>
      </c>
      <c r="L1525" s="35">
        <v>0</v>
      </c>
      <c r="M1525" s="35">
        <v>0</v>
      </c>
      <c r="N1525" s="32" t="s">
        <v>19</v>
      </c>
      <c r="O1525" s="32" t="s">
        <v>32</v>
      </c>
      <c r="P1525" s="32">
        <v>2.25</v>
      </c>
      <c r="Q1525" s="32"/>
      <c r="R1525" s="39">
        <f t="shared" si="46"/>
        <v>1509</v>
      </c>
      <c r="S1525" s="5" t="s">
        <v>51</v>
      </c>
      <c r="T1525" s="5" t="s">
        <v>64</v>
      </c>
      <c r="U1525" s="2"/>
      <c r="V1525" s="2" t="str">
        <f>IF($J1525+$L1525=0,"nil",IF(OR($B1525="TCU-WS",$B1525=""),"non comm",IF(OR($G1525="contract_cover",$H1525="fixed price"),VLOOKUP($I1525,'[1]mapping 2015'!$A:$B,2,FALSE),VLOOKUP($G1525,'[1]mapping 2015'!$A:$B,2,FALSE))))</f>
        <v>nil</v>
      </c>
      <c r="W1525" s="37">
        <f>IF(OR(V1525="non comm",V1525="nil",J1525=0),0,IF(V1525="SBM 2.1 IIPS",J1525*VLOOKUP(N1525,'[2]NGP%'!$C:$D,2,FALSE),J1525*SUMIFS('[2]NGP%'!$D:$D,'[2]NGP%'!$A:$A,V1525,'[2]NGP%'!$B:$B,AA1525)))</f>
        <v>0</v>
      </c>
      <c r="X1525" s="37">
        <f>IF(OR(V1525="non comm",V1525="nil",J1525=0),0,IF(V1525="SBM 2.1 IIPS",J1525*VLOOKUP(N1525,'[2]NGP%'!$C:$E,3,FALSE),J1525*SUMIFS('[2]NGP%'!$E:$E,'[2]NGP%'!$A:$A,V1525,'[2]NGP%'!$B:$B,AA1525)))</f>
        <v>0</v>
      </c>
      <c r="Y1525" s="32"/>
      <c r="Z1525" s="54" t="str">
        <f>IF(MID(H1525,1,4)="Item","Nil",IF(G1525="contract_cover",VLOOKUP(I1525,'svc type'!C:D,2,FALSE),VLOOKUP(G1525,'svc type'!A:D,4,FALSE)))</f>
        <v>IIPS</v>
      </c>
      <c r="AA1525" s="4" t="str">
        <f>IF(B1525="","",VLOOKUP(B1525,Sector!C:D,2,FALSE))</f>
        <v>OTH</v>
      </c>
      <c r="AB1525" s="4" t="str">
        <f t="shared" si="47"/>
        <v>TCU-WS</v>
      </c>
      <c r="AC1525" s="4"/>
      <c r="AD1525" s="4"/>
      <c r="AE1525" s="4"/>
      <c r="AF1525" s="4"/>
      <c r="AG1525" s="4"/>
    </row>
    <row r="1526" spans="1:33" x14ac:dyDescent="0.25">
      <c r="A1526" s="57">
        <v>42264.466975000003</v>
      </c>
      <c r="B1526" s="32" t="s">
        <v>22</v>
      </c>
      <c r="C1526" s="32" t="s">
        <v>4397</v>
      </c>
      <c r="D1526" s="32" t="s">
        <v>4398</v>
      </c>
      <c r="E1526" s="32" t="s">
        <v>7673</v>
      </c>
      <c r="F1526" s="32" t="s">
        <v>7674</v>
      </c>
      <c r="G1526" s="32" t="s">
        <v>25</v>
      </c>
      <c r="H1526" s="32" t="s">
        <v>26</v>
      </c>
      <c r="I1526" s="32" t="s">
        <v>2006</v>
      </c>
      <c r="J1526" s="35">
        <v>0</v>
      </c>
      <c r="K1526" s="35">
        <v>0</v>
      </c>
      <c r="L1526" s="35">
        <v>0</v>
      </c>
      <c r="M1526" s="35">
        <v>0</v>
      </c>
      <c r="N1526" s="32" t="s">
        <v>19</v>
      </c>
      <c r="O1526" s="32" t="s">
        <v>27</v>
      </c>
      <c r="P1526" s="32">
        <v>3.25</v>
      </c>
      <c r="Q1526" s="32"/>
      <c r="R1526" s="39">
        <f t="shared" si="46"/>
        <v>1509</v>
      </c>
      <c r="S1526" s="5" t="s">
        <v>51</v>
      </c>
      <c r="T1526" s="5" t="s">
        <v>64</v>
      </c>
      <c r="U1526" s="2"/>
      <c r="V1526" s="2" t="str">
        <f>IF($J1526+$L1526=0,"nil",IF(OR($B1526="TCU-WS",$B1526=""),"non comm",IF(OR($G1526="contract_cover",$H1526="fixed price"),VLOOKUP($I1526,'[1]mapping 2015'!$A:$B,2,FALSE),VLOOKUP($G1526,'[1]mapping 2015'!$A:$B,2,FALSE))))</f>
        <v>nil</v>
      </c>
      <c r="W1526" s="37">
        <f>IF(OR(V1526="non comm",V1526="nil",J1526=0),0,IF(V1526="SBM 2.1 IIPS",J1526*VLOOKUP(N1526,'[2]NGP%'!$C:$D,2,FALSE),J1526*SUMIFS('[2]NGP%'!$D:$D,'[2]NGP%'!$A:$A,V1526,'[2]NGP%'!$B:$B,AA1526)))</f>
        <v>0</v>
      </c>
      <c r="X1526" s="37">
        <f>IF(OR(V1526="non comm",V1526="nil",J1526=0),0,IF(V1526="SBM 2.1 IIPS",J1526*VLOOKUP(N1526,'[2]NGP%'!$C:$E,3,FALSE),J1526*SUMIFS('[2]NGP%'!$E:$E,'[2]NGP%'!$A:$A,V1526,'[2]NGP%'!$B:$B,AA1526)))</f>
        <v>0</v>
      </c>
      <c r="Y1526" s="32"/>
      <c r="Z1526" s="54" t="str">
        <f>IF(MID(H1526,1,4)="Item","Nil",IF(G1526="contract_cover",VLOOKUP(I1526,'svc type'!C:D,2,FALSE),VLOOKUP(G1526,'svc type'!A:D,4,FALSE)))</f>
        <v>IIPS</v>
      </c>
      <c r="AA1526" s="4" t="str">
        <f>IF(B1526="","",VLOOKUP(B1526,Sector!C:D,2,FALSE))</f>
        <v>OTH</v>
      </c>
      <c r="AB1526" s="4" t="str">
        <f t="shared" si="47"/>
        <v>TCU-WS</v>
      </c>
      <c r="AC1526" s="4"/>
      <c r="AD1526" s="4"/>
      <c r="AE1526" s="4"/>
      <c r="AF1526" s="4"/>
      <c r="AG1526" s="4"/>
    </row>
    <row r="1527" spans="1:33" x14ac:dyDescent="0.25">
      <c r="A1527" s="57">
        <v>42264.466975000003</v>
      </c>
      <c r="B1527" s="32" t="s">
        <v>22</v>
      </c>
      <c r="C1527" s="32" t="s">
        <v>4397</v>
      </c>
      <c r="D1527" s="32" t="s">
        <v>4398</v>
      </c>
      <c r="E1527" s="32" t="s">
        <v>7673</v>
      </c>
      <c r="F1527" s="32" t="s">
        <v>7674</v>
      </c>
      <c r="G1527" s="32" t="s">
        <v>25</v>
      </c>
      <c r="H1527" s="32" t="s">
        <v>26</v>
      </c>
      <c r="I1527" s="32" t="s">
        <v>2006</v>
      </c>
      <c r="J1527" s="35">
        <v>0</v>
      </c>
      <c r="K1527" s="35">
        <v>0</v>
      </c>
      <c r="L1527" s="35">
        <v>0</v>
      </c>
      <c r="M1527" s="35">
        <v>0</v>
      </c>
      <c r="N1527" s="32" t="s">
        <v>19</v>
      </c>
      <c r="O1527" s="32" t="s">
        <v>27</v>
      </c>
      <c r="P1527" s="32">
        <v>1.83</v>
      </c>
      <c r="Q1527" s="32"/>
      <c r="R1527" s="39">
        <f t="shared" si="46"/>
        <v>1509</v>
      </c>
      <c r="S1527" s="5" t="s">
        <v>51</v>
      </c>
      <c r="T1527" s="5" t="s">
        <v>64</v>
      </c>
      <c r="U1527" s="2"/>
      <c r="V1527" s="2" t="str">
        <f>IF($J1527+$L1527=0,"nil",IF(OR($B1527="TCU-WS",$B1527=""),"non comm",IF(OR($G1527="contract_cover",$H1527="fixed price"),VLOOKUP($I1527,'[1]mapping 2015'!$A:$B,2,FALSE),VLOOKUP($G1527,'[1]mapping 2015'!$A:$B,2,FALSE))))</f>
        <v>nil</v>
      </c>
      <c r="W1527" s="37">
        <f>IF(OR(V1527="non comm",V1527="nil",J1527=0),0,IF(V1527="SBM 2.1 IIPS",J1527*VLOOKUP(N1527,'[2]NGP%'!$C:$D,2,FALSE),J1527*SUMIFS('[2]NGP%'!$D:$D,'[2]NGP%'!$A:$A,V1527,'[2]NGP%'!$B:$B,AA1527)))</f>
        <v>0</v>
      </c>
      <c r="X1527" s="37">
        <f>IF(OR(V1527="non comm",V1527="nil",J1527=0),0,IF(V1527="SBM 2.1 IIPS",J1527*VLOOKUP(N1527,'[2]NGP%'!$C:$E,3,FALSE),J1527*SUMIFS('[2]NGP%'!$E:$E,'[2]NGP%'!$A:$A,V1527,'[2]NGP%'!$B:$B,AA1527)))</f>
        <v>0</v>
      </c>
      <c r="Y1527" s="32"/>
      <c r="Z1527" s="54" t="str">
        <f>IF(MID(H1527,1,4)="Item","Nil",IF(G1527="contract_cover",VLOOKUP(I1527,'svc type'!C:D,2,FALSE),VLOOKUP(G1527,'svc type'!A:D,4,FALSE)))</f>
        <v>IIPS</v>
      </c>
      <c r="AA1527" s="4" t="str">
        <f>IF(B1527="","",VLOOKUP(B1527,Sector!C:D,2,FALSE))</f>
        <v>OTH</v>
      </c>
      <c r="AB1527" s="4" t="str">
        <f t="shared" si="47"/>
        <v>TCU-WS</v>
      </c>
      <c r="AC1527" s="4"/>
      <c r="AD1527" s="4"/>
      <c r="AE1527" s="4"/>
      <c r="AF1527" s="4"/>
      <c r="AG1527" s="4"/>
    </row>
    <row r="1528" spans="1:33" x14ac:dyDescent="0.25">
      <c r="A1528" s="57">
        <v>42264.503958368055</v>
      </c>
      <c r="B1528" s="32"/>
      <c r="C1528" s="32" t="s">
        <v>2475</v>
      </c>
      <c r="D1528" s="32" t="s">
        <v>334</v>
      </c>
      <c r="E1528" s="32" t="s">
        <v>7675</v>
      </c>
      <c r="F1528" s="32" t="s">
        <v>7676</v>
      </c>
      <c r="G1528" s="32" t="s">
        <v>58</v>
      </c>
      <c r="H1528" s="32" t="s">
        <v>59</v>
      </c>
      <c r="I1528" s="32" t="s">
        <v>2006</v>
      </c>
      <c r="J1528" s="35">
        <v>0</v>
      </c>
      <c r="K1528" s="35">
        <v>0</v>
      </c>
      <c r="L1528" s="35">
        <v>0</v>
      </c>
      <c r="M1528" s="35">
        <v>0</v>
      </c>
      <c r="N1528" s="32" t="s">
        <v>19</v>
      </c>
      <c r="O1528" s="32" t="s">
        <v>322</v>
      </c>
      <c r="P1528" s="32">
        <v>0</v>
      </c>
      <c r="Q1528" s="32"/>
      <c r="R1528" s="39">
        <f t="shared" si="46"/>
        <v>1509</v>
      </c>
      <c r="S1528" s="5" t="s">
        <v>51</v>
      </c>
      <c r="T1528" s="5" t="s">
        <v>64</v>
      </c>
      <c r="U1528" s="2"/>
      <c r="V1528" s="2" t="str">
        <f>IF($J1528+$L1528=0,"nil",IF(OR($B1528="TCU-WS",$B1528=""),"non comm",IF(OR($G1528="contract_cover",$H1528="fixed price"),VLOOKUP($I1528,'[1]mapping 2015'!$A:$B,2,FALSE),VLOOKUP($G1528,'[1]mapping 2015'!$A:$B,2,FALSE))))</f>
        <v>nil</v>
      </c>
      <c r="W1528" s="37">
        <f>IF(OR(V1528="non comm",V1528="nil",J1528=0),0,IF(V1528="SBM 2.1 IIPS",J1528*VLOOKUP(N1528,'[2]NGP%'!$C:$D,2,FALSE),J1528*SUMIFS('[2]NGP%'!$D:$D,'[2]NGP%'!$A:$A,V1528,'[2]NGP%'!$B:$B,AA1528)))</f>
        <v>0</v>
      </c>
      <c r="X1528" s="37">
        <f>IF(OR(V1528="non comm",V1528="nil",J1528=0),0,IF(V1528="SBM 2.1 IIPS",J1528*VLOOKUP(N1528,'[2]NGP%'!$C:$E,3,FALSE),J1528*SUMIFS('[2]NGP%'!$E:$E,'[2]NGP%'!$A:$A,V1528,'[2]NGP%'!$B:$B,AA1528)))</f>
        <v>0</v>
      </c>
      <c r="Y1528" s="32"/>
      <c r="Z1528" s="54" t="str">
        <f>IF(MID(H1528,1,4)="Item","Nil",IF(G1528="contract_cover",VLOOKUP(I1528,'svc type'!C:D,2,FALSE),VLOOKUP(G1528,'svc type'!A:D,4,FALSE)))</f>
        <v>SVC</v>
      </c>
      <c r="AA1528" s="4" t="str">
        <f>IF(B1528="","",VLOOKUP(B1528,Sector!C:D,2,FALSE))</f>
        <v/>
      </c>
      <c r="AB1528" s="4">
        <f t="shared" si="47"/>
        <v>0</v>
      </c>
      <c r="AC1528" s="4"/>
      <c r="AD1528" s="4"/>
      <c r="AE1528" s="4"/>
      <c r="AF1528" s="4"/>
      <c r="AG1528" s="4"/>
    </row>
    <row r="1529" spans="1:33" x14ac:dyDescent="0.25">
      <c r="A1529" s="57">
        <v>42264.504981979167</v>
      </c>
      <c r="B1529" s="32"/>
      <c r="C1529" s="32" t="s">
        <v>2475</v>
      </c>
      <c r="D1529" s="32" t="s">
        <v>334</v>
      </c>
      <c r="E1529" s="32" t="s">
        <v>7677</v>
      </c>
      <c r="F1529" s="32" t="s">
        <v>7678</v>
      </c>
      <c r="G1529" s="32" t="s">
        <v>58</v>
      </c>
      <c r="H1529" s="32" t="s">
        <v>59</v>
      </c>
      <c r="I1529" s="32" t="s">
        <v>2006</v>
      </c>
      <c r="J1529" s="35">
        <v>0</v>
      </c>
      <c r="K1529" s="35">
        <v>0</v>
      </c>
      <c r="L1529" s="35">
        <v>0</v>
      </c>
      <c r="M1529" s="35">
        <v>0</v>
      </c>
      <c r="N1529" s="32" t="s">
        <v>19</v>
      </c>
      <c r="O1529" s="32" t="s">
        <v>322</v>
      </c>
      <c r="P1529" s="32">
        <v>0</v>
      </c>
      <c r="Q1529" s="32"/>
      <c r="R1529" s="39">
        <f t="shared" si="46"/>
        <v>1509</v>
      </c>
      <c r="S1529" s="5" t="s">
        <v>51</v>
      </c>
      <c r="T1529" s="5" t="s">
        <v>64</v>
      </c>
      <c r="U1529" s="2"/>
      <c r="V1529" s="2" t="str">
        <f>IF($J1529+$L1529=0,"nil",IF(OR($B1529="TCU-WS",$B1529=""),"non comm",IF(OR($G1529="contract_cover",$H1529="fixed price"),VLOOKUP($I1529,'[1]mapping 2015'!$A:$B,2,FALSE),VLOOKUP($G1529,'[1]mapping 2015'!$A:$B,2,FALSE))))</f>
        <v>nil</v>
      </c>
      <c r="W1529" s="37">
        <f>IF(OR(V1529="non comm",V1529="nil",J1529=0),0,IF(V1529="SBM 2.1 IIPS",J1529*VLOOKUP(N1529,'[2]NGP%'!$C:$D,2,FALSE),J1529*SUMIFS('[2]NGP%'!$D:$D,'[2]NGP%'!$A:$A,V1529,'[2]NGP%'!$B:$B,AA1529)))</f>
        <v>0</v>
      </c>
      <c r="X1529" s="37">
        <f>IF(OR(V1529="non comm",V1529="nil",J1529=0),0,IF(V1529="SBM 2.1 IIPS",J1529*VLOOKUP(N1529,'[2]NGP%'!$C:$E,3,FALSE),J1529*SUMIFS('[2]NGP%'!$E:$E,'[2]NGP%'!$A:$A,V1529,'[2]NGP%'!$B:$B,AA1529)))</f>
        <v>0</v>
      </c>
      <c r="Y1529" s="32"/>
      <c r="Z1529" s="54" t="str">
        <f>IF(MID(H1529,1,4)="Item","Nil",IF(G1529="contract_cover",VLOOKUP(I1529,'svc type'!C:D,2,FALSE),VLOOKUP(G1529,'svc type'!A:D,4,FALSE)))</f>
        <v>SVC</v>
      </c>
      <c r="AA1529" s="4" t="str">
        <f>IF(B1529="","",VLOOKUP(B1529,Sector!C:D,2,FALSE))</f>
        <v/>
      </c>
      <c r="AB1529" s="4">
        <f t="shared" si="47"/>
        <v>0</v>
      </c>
      <c r="AC1529" s="4"/>
      <c r="AD1529" s="4"/>
      <c r="AE1529" s="4"/>
      <c r="AF1529" s="4"/>
      <c r="AG1529" s="4"/>
    </row>
    <row r="1530" spans="1:33" x14ac:dyDescent="0.25">
      <c r="A1530" s="57">
        <v>42264.524079861112</v>
      </c>
      <c r="B1530" s="32"/>
      <c r="C1530" s="32" t="s">
        <v>47</v>
      </c>
      <c r="D1530" s="32" t="s">
        <v>48</v>
      </c>
      <c r="E1530" s="32" t="s">
        <v>7679</v>
      </c>
      <c r="F1530" s="32" t="s">
        <v>7680</v>
      </c>
      <c r="G1530" s="32" t="s">
        <v>58</v>
      </c>
      <c r="H1530" s="32" t="s">
        <v>59</v>
      </c>
      <c r="I1530" s="32" t="s">
        <v>2006</v>
      </c>
      <c r="J1530" s="35">
        <v>0</v>
      </c>
      <c r="K1530" s="35">
        <v>0</v>
      </c>
      <c r="L1530" s="35">
        <v>0</v>
      </c>
      <c r="M1530" s="35">
        <v>0</v>
      </c>
      <c r="N1530" s="32" t="s">
        <v>19</v>
      </c>
      <c r="O1530" s="32" t="s">
        <v>32</v>
      </c>
      <c r="P1530" s="32">
        <v>0</v>
      </c>
      <c r="Q1530" s="32"/>
      <c r="R1530" s="39">
        <f t="shared" si="46"/>
        <v>1509</v>
      </c>
      <c r="S1530" s="5" t="s">
        <v>51</v>
      </c>
      <c r="T1530" s="5" t="s">
        <v>64</v>
      </c>
      <c r="U1530" s="2"/>
      <c r="V1530" s="2" t="str">
        <f>IF($J1530+$L1530=0,"nil",IF(OR($B1530="TCU-WS",$B1530=""),"non comm",IF(OR($G1530="contract_cover",$H1530="fixed price"),VLOOKUP($I1530,'[1]mapping 2015'!$A:$B,2,FALSE),VLOOKUP($G1530,'[1]mapping 2015'!$A:$B,2,FALSE))))</f>
        <v>nil</v>
      </c>
      <c r="W1530" s="37">
        <f>IF(OR(V1530="non comm",V1530="nil",J1530=0),0,IF(V1530="SBM 2.1 IIPS",J1530*VLOOKUP(N1530,'[2]NGP%'!$C:$D,2,FALSE),J1530*SUMIFS('[2]NGP%'!$D:$D,'[2]NGP%'!$A:$A,V1530,'[2]NGP%'!$B:$B,AA1530)))</f>
        <v>0</v>
      </c>
      <c r="X1530" s="37">
        <f>IF(OR(V1530="non comm",V1530="nil",J1530=0),0,IF(V1530="SBM 2.1 IIPS",J1530*VLOOKUP(N1530,'[2]NGP%'!$C:$E,3,FALSE),J1530*SUMIFS('[2]NGP%'!$E:$E,'[2]NGP%'!$A:$A,V1530,'[2]NGP%'!$B:$B,AA1530)))</f>
        <v>0</v>
      </c>
      <c r="Y1530" s="32"/>
      <c r="Z1530" s="54" t="str">
        <f>IF(MID(H1530,1,4)="Item","Nil",IF(G1530="contract_cover",VLOOKUP(I1530,'svc type'!C:D,2,FALSE),VLOOKUP(G1530,'svc type'!A:D,4,FALSE)))</f>
        <v>SVC</v>
      </c>
      <c r="AA1530" s="4" t="str">
        <f>IF(B1530="","",VLOOKUP(B1530,Sector!C:D,2,FALSE))</f>
        <v/>
      </c>
      <c r="AB1530" s="4">
        <f t="shared" si="47"/>
        <v>0</v>
      </c>
      <c r="AC1530" s="4"/>
      <c r="AD1530" s="4"/>
      <c r="AE1530" s="4"/>
      <c r="AF1530" s="4"/>
      <c r="AG1530" s="4"/>
    </row>
    <row r="1531" spans="1:33" x14ac:dyDescent="0.25">
      <c r="A1531" s="57">
        <v>42264.524079861112</v>
      </c>
      <c r="B1531" s="32"/>
      <c r="C1531" s="32" t="s">
        <v>47</v>
      </c>
      <c r="D1531" s="32" t="s">
        <v>48</v>
      </c>
      <c r="E1531" s="32" t="s">
        <v>7679</v>
      </c>
      <c r="F1531" s="32" t="s">
        <v>7680</v>
      </c>
      <c r="G1531" s="32" t="s">
        <v>58</v>
      </c>
      <c r="H1531" s="32" t="s">
        <v>59</v>
      </c>
      <c r="I1531" s="32" t="s">
        <v>2006</v>
      </c>
      <c r="J1531" s="35">
        <v>0</v>
      </c>
      <c r="K1531" s="35">
        <v>0</v>
      </c>
      <c r="L1531" s="35">
        <v>0</v>
      </c>
      <c r="M1531" s="35">
        <v>0</v>
      </c>
      <c r="N1531" s="32" t="s">
        <v>19</v>
      </c>
      <c r="O1531" s="32" t="s">
        <v>32</v>
      </c>
      <c r="P1531" s="32">
        <v>0</v>
      </c>
      <c r="Q1531" s="32"/>
      <c r="R1531" s="39">
        <f t="shared" si="46"/>
        <v>1509</v>
      </c>
      <c r="S1531" s="5" t="s">
        <v>51</v>
      </c>
      <c r="T1531" s="5" t="s">
        <v>64</v>
      </c>
      <c r="U1531" s="2"/>
      <c r="V1531" s="2" t="str">
        <f>IF($J1531+$L1531=0,"nil",IF(OR($B1531="TCU-WS",$B1531=""),"non comm",IF(OR($G1531="contract_cover",$H1531="fixed price"),VLOOKUP($I1531,'[1]mapping 2015'!$A:$B,2,FALSE),VLOOKUP($G1531,'[1]mapping 2015'!$A:$B,2,FALSE))))</f>
        <v>nil</v>
      </c>
      <c r="W1531" s="37">
        <f>IF(OR(V1531="non comm",V1531="nil",J1531=0),0,IF(V1531="SBM 2.1 IIPS",J1531*VLOOKUP(N1531,'[2]NGP%'!$C:$D,2,FALSE),J1531*SUMIFS('[2]NGP%'!$D:$D,'[2]NGP%'!$A:$A,V1531,'[2]NGP%'!$B:$B,AA1531)))</f>
        <v>0</v>
      </c>
      <c r="X1531" s="37">
        <f>IF(OR(V1531="non comm",V1531="nil",J1531=0),0,IF(V1531="SBM 2.1 IIPS",J1531*VLOOKUP(N1531,'[2]NGP%'!$C:$E,3,FALSE),J1531*SUMIFS('[2]NGP%'!$E:$E,'[2]NGP%'!$A:$A,V1531,'[2]NGP%'!$B:$B,AA1531)))</f>
        <v>0</v>
      </c>
      <c r="Y1531" s="32"/>
      <c r="Z1531" s="54" t="str">
        <f>IF(MID(H1531,1,4)="Item","Nil",IF(G1531="contract_cover",VLOOKUP(I1531,'svc type'!C:D,2,FALSE),VLOOKUP(G1531,'svc type'!A:D,4,FALSE)))</f>
        <v>SVC</v>
      </c>
      <c r="AA1531" s="4" t="str">
        <f>IF(B1531="","",VLOOKUP(B1531,Sector!C:D,2,FALSE))</f>
        <v/>
      </c>
      <c r="AB1531" s="4">
        <f t="shared" si="47"/>
        <v>0</v>
      </c>
      <c r="AC1531" s="4"/>
      <c r="AD1531" s="4"/>
      <c r="AE1531" s="4"/>
      <c r="AF1531" s="4"/>
      <c r="AG1531" s="4"/>
    </row>
    <row r="1532" spans="1:33" x14ac:dyDescent="0.25">
      <c r="A1532" s="57">
        <v>42264.57245983796</v>
      </c>
      <c r="B1532" s="32"/>
      <c r="C1532" s="32" t="s">
        <v>2475</v>
      </c>
      <c r="D1532" s="32" t="s">
        <v>334</v>
      </c>
      <c r="E1532" s="32" t="s">
        <v>7681</v>
      </c>
      <c r="F1532" s="32" t="s">
        <v>7682</v>
      </c>
      <c r="G1532" s="32" t="s">
        <v>58</v>
      </c>
      <c r="H1532" s="32" t="s">
        <v>59</v>
      </c>
      <c r="I1532" s="32" t="s">
        <v>2006</v>
      </c>
      <c r="J1532" s="35">
        <v>0</v>
      </c>
      <c r="K1532" s="35">
        <v>0</v>
      </c>
      <c r="L1532" s="35">
        <v>0</v>
      </c>
      <c r="M1532" s="35">
        <v>0</v>
      </c>
      <c r="N1532" s="32" t="s">
        <v>19</v>
      </c>
      <c r="O1532" s="32" t="s">
        <v>322</v>
      </c>
      <c r="P1532" s="32">
        <v>0</v>
      </c>
      <c r="Q1532" s="32"/>
      <c r="R1532" s="39">
        <f t="shared" si="46"/>
        <v>1509</v>
      </c>
      <c r="S1532" s="5" t="s">
        <v>51</v>
      </c>
      <c r="T1532" s="5" t="s">
        <v>64</v>
      </c>
      <c r="U1532" s="2"/>
      <c r="V1532" s="2" t="str">
        <f>IF($J1532+$L1532=0,"nil",IF(OR($B1532="TCU-WS",$B1532=""),"non comm",IF(OR($G1532="contract_cover",$H1532="fixed price"),VLOOKUP($I1532,'[1]mapping 2015'!$A:$B,2,FALSE),VLOOKUP($G1532,'[1]mapping 2015'!$A:$B,2,FALSE))))</f>
        <v>nil</v>
      </c>
      <c r="W1532" s="37">
        <f>IF(OR(V1532="non comm",V1532="nil",J1532=0),0,IF(V1532="SBM 2.1 IIPS",J1532*VLOOKUP(N1532,'[2]NGP%'!$C:$D,2,FALSE),J1532*SUMIFS('[2]NGP%'!$D:$D,'[2]NGP%'!$A:$A,V1532,'[2]NGP%'!$B:$B,AA1532)))</f>
        <v>0</v>
      </c>
      <c r="X1532" s="37">
        <f>IF(OR(V1532="non comm",V1532="nil",J1532=0),0,IF(V1532="SBM 2.1 IIPS",J1532*VLOOKUP(N1532,'[2]NGP%'!$C:$E,3,FALSE),J1532*SUMIFS('[2]NGP%'!$E:$E,'[2]NGP%'!$A:$A,V1532,'[2]NGP%'!$B:$B,AA1532)))</f>
        <v>0</v>
      </c>
      <c r="Y1532" s="32"/>
      <c r="Z1532" s="54" t="str">
        <f>IF(MID(H1532,1,4)="Item","Nil",IF(G1532="contract_cover",VLOOKUP(I1532,'svc type'!C:D,2,FALSE),VLOOKUP(G1532,'svc type'!A:D,4,FALSE)))</f>
        <v>SVC</v>
      </c>
      <c r="AA1532" s="4" t="str">
        <f>IF(B1532="","",VLOOKUP(B1532,Sector!C:D,2,FALSE))</f>
        <v/>
      </c>
      <c r="AB1532" s="4">
        <f t="shared" si="47"/>
        <v>0</v>
      </c>
      <c r="AC1532" s="4"/>
      <c r="AD1532" s="4"/>
      <c r="AE1532" s="4"/>
      <c r="AF1532" s="4"/>
      <c r="AG1532" s="4"/>
    </row>
    <row r="1533" spans="1:33" x14ac:dyDescent="0.25">
      <c r="A1533" s="57">
        <v>42264.575823807871</v>
      </c>
      <c r="B1533" s="32" t="s">
        <v>31</v>
      </c>
      <c r="C1533" s="32" t="s">
        <v>4769</v>
      </c>
      <c r="D1533" s="32" t="s">
        <v>4770</v>
      </c>
      <c r="E1533" s="32" t="s">
        <v>7683</v>
      </c>
      <c r="F1533" s="32" t="s">
        <v>7684</v>
      </c>
      <c r="G1533" s="32" t="s">
        <v>390</v>
      </c>
      <c r="H1533" s="32" t="s">
        <v>389</v>
      </c>
      <c r="I1533" s="32" t="s">
        <v>2050</v>
      </c>
      <c r="J1533" s="35">
        <v>25000</v>
      </c>
      <c r="K1533" s="35">
        <v>0</v>
      </c>
      <c r="L1533" s="35">
        <v>32.25</v>
      </c>
      <c r="M1533" s="35">
        <v>0</v>
      </c>
      <c r="N1533" s="32" t="s">
        <v>17</v>
      </c>
      <c r="O1533" s="32" t="s">
        <v>41</v>
      </c>
      <c r="P1533" s="32">
        <v>1</v>
      </c>
      <c r="Q1533" s="32" t="s">
        <v>7685</v>
      </c>
      <c r="R1533" s="39">
        <f t="shared" si="46"/>
        <v>1509</v>
      </c>
      <c r="S1533" s="5" t="s">
        <v>51</v>
      </c>
      <c r="T1533" s="5" t="s">
        <v>64</v>
      </c>
      <c r="U1533" s="2"/>
      <c r="V1533" s="2" t="str">
        <f>IF($J1533+$L1533=0,"nil",IF(OR($B1533="TCU-WS",$B1533=""),"non comm",IF(OR($G1533="contract_cover",$H1533="fixed price"),VLOOKUP($I1533,'[1]mapping 2015'!$A:$B,2,FALSE),VLOOKUP($G1533,'[1]mapping 2015'!$A:$B,2,FALSE))))</f>
        <v>SBM 2.1 IIPS</v>
      </c>
      <c r="W1533" s="37">
        <f>IF(OR(V1533="non comm",V1533="nil",J1533=0),0,IF(V1533="SBM 2.1 IIPS",J1533*VLOOKUP(N1533,'[2]NGP%'!$C:$D,2,FALSE),J1533*SUMIFS('[2]NGP%'!$D:$D,'[2]NGP%'!$A:$A,V1533,'[2]NGP%'!$B:$B,AA1533)))</f>
        <v>7750</v>
      </c>
      <c r="X1533" s="37">
        <f>IF(OR(V1533="non comm",V1533="nil",J1533=0),0,IF(V1533="SBM 2.1 IIPS",J1533*VLOOKUP(N1533,'[2]NGP%'!$C:$E,3,FALSE),J1533*SUMIFS('[2]NGP%'!$E:$E,'[2]NGP%'!$A:$A,V1533,'[2]NGP%'!$B:$B,AA1533)))</f>
        <v>7750</v>
      </c>
      <c r="Y1533" s="32"/>
      <c r="Z1533" s="54" t="str">
        <f>IF(MID(H1533,1,4)="Item","Nil",IF(G1533="contract_cover",VLOOKUP(I1533,'svc type'!C:D,2,FALSE),VLOOKUP(G1533,'svc type'!A:D,4,FALSE)))</f>
        <v>IIPS</v>
      </c>
      <c r="AA1533" s="4" t="str">
        <f>IF(B1533="","",VLOOKUP(B1533,Sector!C:D,2,FALSE))</f>
        <v>COM</v>
      </c>
      <c r="AB1533" s="4" t="str">
        <f t="shared" si="47"/>
        <v>anson.ong</v>
      </c>
      <c r="AC1533" s="4"/>
      <c r="AD1533" s="4"/>
      <c r="AE1533" s="4"/>
      <c r="AF1533" s="4"/>
      <c r="AG1533" s="4"/>
    </row>
    <row r="1534" spans="1:33" x14ac:dyDescent="0.25">
      <c r="A1534" s="57">
        <v>42264.578985960645</v>
      </c>
      <c r="B1534" s="32"/>
      <c r="C1534" s="32" t="s">
        <v>340</v>
      </c>
      <c r="D1534" s="32" t="s">
        <v>334</v>
      </c>
      <c r="E1534" s="32" t="s">
        <v>7686</v>
      </c>
      <c r="F1534" s="32" t="s">
        <v>7687</v>
      </c>
      <c r="G1534" s="32" t="s">
        <v>58</v>
      </c>
      <c r="H1534" s="32" t="s">
        <v>59</v>
      </c>
      <c r="I1534" s="32" t="s">
        <v>2006</v>
      </c>
      <c r="J1534" s="35">
        <v>0</v>
      </c>
      <c r="K1534" s="35">
        <v>0</v>
      </c>
      <c r="L1534" s="35">
        <v>0</v>
      </c>
      <c r="M1534" s="35">
        <v>0</v>
      </c>
      <c r="N1534" s="32" t="s">
        <v>19</v>
      </c>
      <c r="O1534" s="32" t="s">
        <v>322</v>
      </c>
      <c r="P1534" s="32">
        <v>0</v>
      </c>
      <c r="Q1534" s="32"/>
      <c r="R1534" s="39">
        <f t="shared" si="46"/>
        <v>1509</v>
      </c>
      <c r="S1534" s="5" t="s">
        <v>51</v>
      </c>
      <c r="T1534" s="5" t="s">
        <v>64</v>
      </c>
      <c r="U1534" s="2"/>
      <c r="V1534" s="2" t="str">
        <f>IF($J1534+$L1534=0,"nil",IF(OR($B1534="TCU-WS",$B1534=""),"non comm",IF(OR($G1534="contract_cover",$H1534="fixed price"),VLOOKUP($I1534,'[1]mapping 2015'!$A:$B,2,FALSE),VLOOKUP($G1534,'[1]mapping 2015'!$A:$B,2,FALSE))))</f>
        <v>nil</v>
      </c>
      <c r="W1534" s="37">
        <f>IF(OR(V1534="non comm",V1534="nil",J1534=0),0,IF(V1534="SBM 2.1 IIPS",J1534*VLOOKUP(N1534,'[2]NGP%'!$C:$D,2,FALSE),J1534*SUMIFS('[2]NGP%'!$D:$D,'[2]NGP%'!$A:$A,V1534,'[2]NGP%'!$B:$B,AA1534)))</f>
        <v>0</v>
      </c>
      <c r="X1534" s="37">
        <f>IF(OR(V1534="non comm",V1534="nil",J1534=0),0,IF(V1534="SBM 2.1 IIPS",J1534*VLOOKUP(N1534,'[2]NGP%'!$C:$E,3,FALSE),J1534*SUMIFS('[2]NGP%'!$E:$E,'[2]NGP%'!$A:$A,V1534,'[2]NGP%'!$B:$B,AA1534)))</f>
        <v>0</v>
      </c>
      <c r="Y1534" s="32"/>
      <c r="Z1534" s="54" t="str">
        <f>IF(MID(H1534,1,4)="Item","Nil",IF(G1534="contract_cover",VLOOKUP(I1534,'svc type'!C:D,2,FALSE),VLOOKUP(G1534,'svc type'!A:D,4,FALSE)))</f>
        <v>SVC</v>
      </c>
      <c r="AA1534" s="4" t="str">
        <f>IF(B1534="","",VLOOKUP(B1534,Sector!C:D,2,FALSE))</f>
        <v/>
      </c>
      <c r="AB1534" s="4">
        <f t="shared" si="47"/>
        <v>0</v>
      </c>
      <c r="AC1534" s="4"/>
      <c r="AD1534" s="4"/>
      <c r="AE1534" s="4"/>
      <c r="AF1534" s="4"/>
      <c r="AG1534" s="4"/>
    </row>
    <row r="1535" spans="1:33" x14ac:dyDescent="0.25">
      <c r="A1535" s="57">
        <v>42264.58035783565</v>
      </c>
      <c r="B1535" s="32" t="s">
        <v>31</v>
      </c>
      <c r="C1535" s="32" t="s">
        <v>4769</v>
      </c>
      <c r="D1535" s="32" t="s">
        <v>4770</v>
      </c>
      <c r="E1535" s="32" t="s">
        <v>7685</v>
      </c>
      <c r="F1535" s="32" t="s">
        <v>7688</v>
      </c>
      <c r="G1535" s="32" t="s">
        <v>390</v>
      </c>
      <c r="H1535" s="32" t="s">
        <v>389</v>
      </c>
      <c r="I1535" s="32" t="s">
        <v>2050</v>
      </c>
      <c r="J1535" s="35">
        <v>58000</v>
      </c>
      <c r="K1535" s="35">
        <v>0</v>
      </c>
      <c r="L1535" s="35">
        <v>32.25</v>
      </c>
      <c r="M1535" s="35">
        <v>0</v>
      </c>
      <c r="N1535" s="32" t="s">
        <v>17</v>
      </c>
      <c r="O1535" s="32" t="s">
        <v>41</v>
      </c>
      <c r="P1535" s="32">
        <v>1</v>
      </c>
      <c r="Q1535" s="32" t="s">
        <v>7685</v>
      </c>
      <c r="R1535" s="39">
        <f t="shared" si="46"/>
        <v>1509</v>
      </c>
      <c r="S1535" s="5" t="s">
        <v>51</v>
      </c>
      <c r="T1535" s="5" t="s">
        <v>64</v>
      </c>
      <c r="U1535" s="2"/>
      <c r="V1535" s="2" t="str">
        <f>IF($J1535+$L1535=0,"nil",IF(OR($B1535="TCU-WS",$B1535=""),"non comm",IF(OR($G1535="contract_cover",$H1535="fixed price"),VLOOKUP($I1535,'[1]mapping 2015'!$A:$B,2,FALSE),VLOOKUP($G1535,'[1]mapping 2015'!$A:$B,2,FALSE))))</f>
        <v>SBM 2.1 IIPS</v>
      </c>
      <c r="W1535" s="37">
        <f>IF(OR(V1535="non comm",V1535="nil",J1535=0),0,IF(V1535="SBM 2.1 IIPS",J1535*VLOOKUP(N1535,'[2]NGP%'!$C:$D,2,FALSE),J1535*SUMIFS('[2]NGP%'!$D:$D,'[2]NGP%'!$A:$A,V1535,'[2]NGP%'!$B:$B,AA1535)))</f>
        <v>17980</v>
      </c>
      <c r="X1535" s="37">
        <f>IF(OR(V1535="non comm",V1535="nil",J1535=0),0,IF(V1535="SBM 2.1 IIPS",J1535*VLOOKUP(N1535,'[2]NGP%'!$C:$E,3,FALSE),J1535*SUMIFS('[2]NGP%'!$E:$E,'[2]NGP%'!$A:$A,V1535,'[2]NGP%'!$B:$B,AA1535)))</f>
        <v>17980</v>
      </c>
      <c r="Y1535" s="32"/>
      <c r="Z1535" s="54" t="str">
        <f>IF(MID(H1535,1,4)="Item","Nil",IF(G1535="contract_cover",VLOOKUP(I1535,'svc type'!C:D,2,FALSE),VLOOKUP(G1535,'svc type'!A:D,4,FALSE)))</f>
        <v>IIPS</v>
      </c>
      <c r="AA1535" s="4" t="str">
        <f>IF(B1535="","",VLOOKUP(B1535,Sector!C:D,2,FALSE))</f>
        <v>COM</v>
      </c>
      <c r="AB1535" s="4" t="str">
        <f t="shared" si="47"/>
        <v>anson.ong</v>
      </c>
      <c r="AC1535" s="4"/>
      <c r="AD1535" s="4"/>
      <c r="AE1535" s="4"/>
      <c r="AF1535" s="4"/>
      <c r="AG1535" s="4"/>
    </row>
    <row r="1536" spans="1:33" x14ac:dyDescent="0.25">
      <c r="A1536" s="57">
        <v>42264.58035783565</v>
      </c>
      <c r="B1536" s="32" t="s">
        <v>31</v>
      </c>
      <c r="C1536" s="32" t="s">
        <v>4769</v>
      </c>
      <c r="D1536" s="32" t="s">
        <v>4770</v>
      </c>
      <c r="E1536" s="32" t="s">
        <v>7685</v>
      </c>
      <c r="F1536" s="32" t="s">
        <v>7688</v>
      </c>
      <c r="G1536" s="32" t="s">
        <v>42</v>
      </c>
      <c r="H1536" s="32" t="s">
        <v>43</v>
      </c>
      <c r="I1536" s="32" t="s">
        <v>2050</v>
      </c>
      <c r="J1536" s="35">
        <v>0</v>
      </c>
      <c r="K1536" s="35">
        <v>0</v>
      </c>
      <c r="L1536" s="35">
        <v>6000</v>
      </c>
      <c r="M1536" s="35">
        <v>0</v>
      </c>
      <c r="N1536" s="32" t="s">
        <v>17</v>
      </c>
      <c r="O1536" s="32" t="s">
        <v>41</v>
      </c>
      <c r="P1536" s="32">
        <v>1</v>
      </c>
      <c r="Q1536" s="32" t="s">
        <v>7685</v>
      </c>
      <c r="R1536" s="39">
        <f t="shared" si="46"/>
        <v>1509</v>
      </c>
      <c r="S1536" s="5" t="s">
        <v>51</v>
      </c>
      <c r="T1536" s="5" t="s">
        <v>64</v>
      </c>
      <c r="U1536" s="2"/>
      <c r="V1536" s="2" t="str">
        <f>IF($J1536+$L1536=0,"nil",IF(OR($B1536="TCU-WS",$B1536=""),"non comm",IF(OR($G1536="contract_cover",$H1536="fixed price"),VLOOKUP($I1536,'[1]mapping 2015'!$A:$B,2,FALSE),VLOOKUP($G1536,'[1]mapping 2015'!$A:$B,2,FALSE))))</f>
        <v>SBM 2.1 IIPS</v>
      </c>
      <c r="W1536" s="158">
        <f>IF(OR(V1536="non comm",V1536="nil",L1536=0),0,IF(V1536="SBM 2.1 IIPS",-L1536*VLOOKUP(N1536,'[2]NGP%'!$C:$D,2,FALSE),J1536*SUMIFS('[2]NGP%'!$D:$D,'[2]NGP%'!$A:$A,V1536,'[2]NGP%'!$B:$B,AA1536)))</f>
        <v>-1860</v>
      </c>
      <c r="X1536" s="158">
        <f>IF(OR(V1536="non comm",V1536="nil",L1536=0),0,IF(V1536="SBM 2.1 IIPS",-L1536*VLOOKUP(N1536,'[2]NGP%'!$C:$E,3,FALSE),J1536*SUMIFS('[2]NGP%'!$E:$E,'[2]NGP%'!$A:$A,V1536,'[2]NGP%'!$B:$B,AA1536)))</f>
        <v>-1860</v>
      </c>
      <c r="Y1536" s="84" t="s">
        <v>5915</v>
      </c>
      <c r="Z1536" s="54" t="str">
        <f>IF(MID(H1536,1,4)="Item","Nil",IF(G1536="contract_cover",VLOOKUP(I1536,'svc type'!C:D,2,FALSE),VLOOKUP(G1536,'svc type'!A:D,4,FALSE)))</f>
        <v>SVC</v>
      </c>
      <c r="AA1536" s="4" t="str">
        <f>IF(B1536="","",VLOOKUP(B1536,Sector!C:D,2,FALSE))</f>
        <v>COM</v>
      </c>
      <c r="AB1536" s="4" t="str">
        <f t="shared" si="47"/>
        <v>anson.ong</v>
      </c>
      <c r="AC1536" s="4"/>
      <c r="AD1536" s="4"/>
      <c r="AE1536" s="4"/>
      <c r="AF1536" s="4"/>
      <c r="AG1536" s="4"/>
    </row>
    <row r="1537" spans="1:33" x14ac:dyDescent="0.25">
      <c r="A1537" s="57">
        <v>42264.58035783565</v>
      </c>
      <c r="B1537" s="32" t="s">
        <v>31</v>
      </c>
      <c r="C1537" s="32" t="s">
        <v>4769</v>
      </c>
      <c r="D1537" s="32" t="s">
        <v>4770</v>
      </c>
      <c r="E1537" s="32" t="s">
        <v>7685</v>
      </c>
      <c r="F1537" s="32" t="s">
        <v>7688</v>
      </c>
      <c r="G1537" s="32" t="s">
        <v>39</v>
      </c>
      <c r="H1537" s="32" t="s">
        <v>40</v>
      </c>
      <c r="I1537" s="32" t="s">
        <v>2050</v>
      </c>
      <c r="J1537" s="35">
        <v>0</v>
      </c>
      <c r="K1537" s="35">
        <v>0</v>
      </c>
      <c r="L1537" s="35">
        <v>0</v>
      </c>
      <c r="M1537" s="35">
        <v>0</v>
      </c>
      <c r="N1537" s="32" t="s">
        <v>17</v>
      </c>
      <c r="O1537" s="32" t="s">
        <v>41</v>
      </c>
      <c r="P1537" s="32">
        <v>8.5</v>
      </c>
      <c r="Q1537" s="32" t="s">
        <v>7685</v>
      </c>
      <c r="R1537" s="39">
        <f t="shared" si="46"/>
        <v>1509</v>
      </c>
      <c r="S1537" s="5" t="s">
        <v>51</v>
      </c>
      <c r="T1537" s="5" t="s">
        <v>64</v>
      </c>
      <c r="U1537" s="2"/>
      <c r="V1537" s="2" t="str">
        <f>IF($J1537+$L1537=0,"nil",IF(OR($B1537="TCU-WS",$B1537=""),"non comm",IF(OR($G1537="contract_cover",$H1537="fixed price"),VLOOKUP($I1537,'[1]mapping 2015'!$A:$B,2,FALSE),VLOOKUP($G1537,'[1]mapping 2015'!$A:$B,2,FALSE))))</f>
        <v>nil</v>
      </c>
      <c r="W1537" s="37">
        <f>IF(OR(V1537="non comm",V1537="nil",J1537=0),0,IF(V1537="SBM 2.1 IIPS",J1537*VLOOKUP(N1537,'[2]NGP%'!$C:$D,2,FALSE),J1537*SUMIFS('[2]NGP%'!$D:$D,'[2]NGP%'!$A:$A,V1537,'[2]NGP%'!$B:$B,AA1537)))</f>
        <v>0</v>
      </c>
      <c r="X1537" s="37">
        <f>IF(OR(V1537="non comm",V1537="nil",J1537=0),0,IF(V1537="SBM 2.1 IIPS",J1537*VLOOKUP(N1537,'[2]NGP%'!$C:$E,3,FALSE),J1537*SUMIFS('[2]NGP%'!$E:$E,'[2]NGP%'!$A:$A,V1537,'[2]NGP%'!$B:$B,AA1537)))</f>
        <v>0</v>
      </c>
      <c r="Y1537" s="32"/>
      <c r="Z1537" s="54" t="str">
        <f>IF(MID(H1537,1,4)="Item","Nil",IF(G1537="contract_cover",VLOOKUP(I1537,'svc type'!C:D,2,FALSE),VLOOKUP(G1537,'svc type'!A:D,4,FALSE)))</f>
        <v>IIPS</v>
      </c>
      <c r="AA1537" s="4" t="str">
        <f>IF(B1537="","",VLOOKUP(B1537,Sector!C:D,2,FALSE))</f>
        <v>COM</v>
      </c>
      <c r="AB1537" s="4" t="str">
        <f t="shared" si="47"/>
        <v>anson.ong</v>
      </c>
      <c r="AC1537" s="4"/>
      <c r="AD1537" s="4"/>
      <c r="AE1537" s="4"/>
      <c r="AF1537" s="4"/>
      <c r="AG1537" s="4"/>
    </row>
    <row r="1538" spans="1:33" x14ac:dyDescent="0.25">
      <c r="A1538" s="57">
        <v>42264.58035783565</v>
      </c>
      <c r="B1538" s="32" t="s">
        <v>31</v>
      </c>
      <c r="C1538" s="32" t="s">
        <v>4769</v>
      </c>
      <c r="D1538" s="32" t="s">
        <v>4770</v>
      </c>
      <c r="E1538" s="32" t="s">
        <v>7685</v>
      </c>
      <c r="F1538" s="32" t="s">
        <v>7688</v>
      </c>
      <c r="G1538" s="32" t="s">
        <v>39</v>
      </c>
      <c r="H1538" s="32" t="s">
        <v>40</v>
      </c>
      <c r="I1538" s="32" t="s">
        <v>2050</v>
      </c>
      <c r="J1538" s="35">
        <v>0</v>
      </c>
      <c r="K1538" s="35">
        <v>0</v>
      </c>
      <c r="L1538" s="35">
        <v>0</v>
      </c>
      <c r="M1538" s="35">
        <v>0</v>
      </c>
      <c r="N1538" s="32" t="s">
        <v>17</v>
      </c>
      <c r="O1538" s="32" t="s">
        <v>41</v>
      </c>
      <c r="P1538" s="32">
        <v>8.5</v>
      </c>
      <c r="Q1538" s="32" t="s">
        <v>7685</v>
      </c>
      <c r="R1538" s="39">
        <f t="shared" si="46"/>
        <v>1509</v>
      </c>
      <c r="S1538" s="5" t="s">
        <v>51</v>
      </c>
      <c r="T1538" s="5" t="s">
        <v>64</v>
      </c>
      <c r="U1538" s="2"/>
      <c r="V1538" s="2" t="str">
        <f>IF($J1538+$L1538=0,"nil",IF(OR($B1538="TCU-WS",$B1538=""),"non comm",IF(OR($G1538="contract_cover",$H1538="fixed price"),VLOOKUP($I1538,'[1]mapping 2015'!$A:$B,2,FALSE),VLOOKUP($G1538,'[1]mapping 2015'!$A:$B,2,FALSE))))</f>
        <v>nil</v>
      </c>
      <c r="W1538" s="37">
        <f>IF(OR(V1538="non comm",V1538="nil",J1538=0),0,IF(V1538="SBM 2.1 IIPS",J1538*VLOOKUP(N1538,'[2]NGP%'!$C:$D,2,FALSE),J1538*SUMIFS('[2]NGP%'!$D:$D,'[2]NGP%'!$A:$A,V1538,'[2]NGP%'!$B:$B,AA1538)))</f>
        <v>0</v>
      </c>
      <c r="X1538" s="37">
        <f>IF(OR(V1538="non comm",V1538="nil",J1538=0),0,IF(V1538="SBM 2.1 IIPS",J1538*VLOOKUP(N1538,'[2]NGP%'!$C:$E,3,FALSE),J1538*SUMIFS('[2]NGP%'!$E:$E,'[2]NGP%'!$A:$A,V1538,'[2]NGP%'!$B:$B,AA1538)))</f>
        <v>0</v>
      </c>
      <c r="Y1538" s="32"/>
      <c r="Z1538" s="54" t="str">
        <f>IF(MID(H1538,1,4)="Item","Nil",IF(G1538="contract_cover",VLOOKUP(I1538,'svc type'!C:D,2,FALSE),VLOOKUP(G1538,'svc type'!A:D,4,FALSE)))</f>
        <v>IIPS</v>
      </c>
      <c r="AA1538" s="4" t="str">
        <f>IF(B1538="","",VLOOKUP(B1538,Sector!C:D,2,FALSE))</f>
        <v>COM</v>
      </c>
      <c r="AB1538" s="4" t="str">
        <f t="shared" si="47"/>
        <v>anson.ong</v>
      </c>
      <c r="AC1538" s="4"/>
      <c r="AD1538" s="4"/>
      <c r="AE1538" s="4"/>
      <c r="AF1538" s="4"/>
      <c r="AG1538" s="4"/>
    </row>
    <row r="1539" spans="1:33" x14ac:dyDescent="0.25">
      <c r="A1539" s="57">
        <v>42264.58035783565</v>
      </c>
      <c r="B1539" s="32" t="s">
        <v>31</v>
      </c>
      <c r="C1539" s="32" t="s">
        <v>4769</v>
      </c>
      <c r="D1539" s="32" t="s">
        <v>4770</v>
      </c>
      <c r="E1539" s="32" t="s">
        <v>7685</v>
      </c>
      <c r="F1539" s="32" t="s">
        <v>7688</v>
      </c>
      <c r="G1539" s="32" t="s">
        <v>29</v>
      </c>
      <c r="H1539" s="32" t="s">
        <v>30</v>
      </c>
      <c r="I1539" s="32" t="s">
        <v>2050</v>
      </c>
      <c r="J1539" s="35">
        <v>0</v>
      </c>
      <c r="K1539" s="35">
        <v>0</v>
      </c>
      <c r="L1539" s="35">
        <v>0</v>
      </c>
      <c r="M1539" s="35">
        <v>10</v>
      </c>
      <c r="N1539" s="32" t="s">
        <v>17</v>
      </c>
      <c r="O1539" s="32" t="s">
        <v>41</v>
      </c>
      <c r="P1539" s="32">
        <v>1</v>
      </c>
      <c r="Q1539" s="32" t="s">
        <v>7685</v>
      </c>
      <c r="R1539" s="39">
        <f t="shared" ref="R1539:R1602" si="48">R1538</f>
        <v>1509</v>
      </c>
      <c r="S1539" s="5" t="s">
        <v>51</v>
      </c>
      <c r="T1539" s="5" t="s">
        <v>64</v>
      </c>
      <c r="U1539" s="2"/>
      <c r="V1539" s="2" t="str">
        <f>IF($J1539+$L1539=0,"nil",IF(OR($B1539="TCU-WS",$B1539=""),"non comm",IF(OR($G1539="contract_cover",$H1539="fixed price"),VLOOKUP($I1539,'[1]mapping 2015'!$A:$B,2,FALSE),VLOOKUP($G1539,'[1]mapping 2015'!$A:$B,2,FALSE))))</f>
        <v>nil</v>
      </c>
      <c r="W1539" s="37">
        <f>IF(OR(V1539="non comm",V1539="nil",J1539=0),0,IF(V1539="SBM 2.1 IIPS",J1539*VLOOKUP(N1539,'[2]NGP%'!$C:$D,2,FALSE),J1539*SUMIFS('[2]NGP%'!$D:$D,'[2]NGP%'!$A:$A,V1539,'[2]NGP%'!$B:$B,AA1539)))</f>
        <v>0</v>
      </c>
      <c r="X1539" s="37">
        <f>IF(OR(V1539="non comm",V1539="nil",J1539=0),0,IF(V1539="SBM 2.1 IIPS",J1539*VLOOKUP(N1539,'[2]NGP%'!$C:$E,3,FALSE),J1539*SUMIFS('[2]NGP%'!$E:$E,'[2]NGP%'!$A:$A,V1539,'[2]NGP%'!$B:$B,AA1539)))</f>
        <v>0</v>
      </c>
      <c r="Y1539" s="32"/>
      <c r="Z1539" s="54" t="str">
        <f>IF(MID(H1539,1,4)="Item","Nil",IF(G1539="contract_cover",VLOOKUP(I1539,'svc type'!C:D,2,FALSE),VLOOKUP(G1539,'svc type'!A:D,4,FALSE)))</f>
        <v>Exp</v>
      </c>
      <c r="AA1539" s="4" t="str">
        <f>IF(B1539="","",VLOOKUP(B1539,Sector!C:D,2,FALSE))</f>
        <v>COM</v>
      </c>
      <c r="AB1539" s="4" t="str">
        <f t="shared" ref="AB1539:AB1602" si="49">B1539</f>
        <v>anson.ong</v>
      </c>
      <c r="AC1539" s="4"/>
      <c r="AD1539" s="4"/>
      <c r="AE1539" s="4"/>
      <c r="AF1539" s="4"/>
      <c r="AG1539" s="4"/>
    </row>
    <row r="1540" spans="1:33" x14ac:dyDescent="0.25">
      <c r="A1540" s="57">
        <v>42264.59624244213</v>
      </c>
      <c r="B1540" s="32" t="s">
        <v>4333</v>
      </c>
      <c r="C1540" s="32" t="s">
        <v>335</v>
      </c>
      <c r="D1540" s="32" t="s">
        <v>334</v>
      </c>
      <c r="E1540" s="32" t="s">
        <v>7689</v>
      </c>
      <c r="F1540" s="32" t="s">
        <v>7690</v>
      </c>
      <c r="G1540" s="32" t="s">
        <v>25</v>
      </c>
      <c r="H1540" s="32" t="s">
        <v>26</v>
      </c>
      <c r="I1540" s="32" t="s">
        <v>2006</v>
      </c>
      <c r="J1540" s="35">
        <v>0</v>
      </c>
      <c r="K1540" s="35">
        <v>0</v>
      </c>
      <c r="L1540" s="35">
        <v>14.25</v>
      </c>
      <c r="M1540" s="35">
        <v>0</v>
      </c>
      <c r="N1540" s="32" t="s">
        <v>19</v>
      </c>
      <c r="O1540" s="32" t="s">
        <v>41</v>
      </c>
      <c r="P1540" s="32">
        <v>1</v>
      </c>
      <c r="Q1540" s="32" t="s">
        <v>7691</v>
      </c>
      <c r="R1540" s="39">
        <f t="shared" si="48"/>
        <v>1509</v>
      </c>
      <c r="S1540" s="5" t="s">
        <v>51</v>
      </c>
      <c r="T1540" s="5" t="s">
        <v>64</v>
      </c>
      <c r="U1540" s="2"/>
      <c r="V1540" s="2" t="str">
        <f>IF($J1540+$L1540=0,"nil",IF(OR($B1540="TCU-WS",$B1540=""),"non comm",IF(OR($G1540="contract_cover",$H1540="fixed price"),VLOOKUP($I1540,'[1]mapping 2015'!$A:$B,2,FALSE),VLOOKUP($G1540,'[1]mapping 2015'!$A:$B,2,FALSE))))</f>
        <v>SBM 2.1 IIPS</v>
      </c>
      <c r="W1540" s="37">
        <f>IF(OR(V1540="non comm",V1540="nil",J1540=0),0,IF(V1540="SBM 2.1 IIPS",J1540*VLOOKUP(N1540,'[2]NGP%'!$C:$D,2,FALSE),J1540*SUMIFS('[2]NGP%'!$D:$D,'[2]NGP%'!$A:$A,V1540,'[2]NGP%'!$B:$B,AA1540)))</f>
        <v>0</v>
      </c>
      <c r="X1540" s="37">
        <f>IF(OR(V1540="non comm",V1540="nil",J1540=0),0,IF(V1540="SBM 2.1 IIPS",J1540*VLOOKUP(N1540,'[2]NGP%'!$C:$E,3,FALSE),J1540*SUMIFS('[2]NGP%'!$E:$E,'[2]NGP%'!$A:$A,V1540,'[2]NGP%'!$B:$B,AA1540)))</f>
        <v>0</v>
      </c>
      <c r="Y1540" s="32"/>
      <c r="Z1540" s="54" t="str">
        <f>IF(MID(H1540,1,4)="Item","Nil",IF(G1540="contract_cover",VLOOKUP(I1540,'svc type'!C:D,2,FALSE),VLOOKUP(G1540,'svc type'!A:D,4,FALSE)))</f>
        <v>IIPS</v>
      </c>
      <c r="AA1540" s="4" t="str">
        <f>IF(B1540="","",VLOOKUP(B1540,Sector!C:D,2,FALSE))</f>
        <v>PUB</v>
      </c>
      <c r="AB1540" s="4" t="str">
        <f t="shared" si="49"/>
        <v>ronnie.lim</v>
      </c>
      <c r="AC1540" s="4"/>
      <c r="AD1540" s="4"/>
      <c r="AE1540" s="4"/>
      <c r="AF1540" s="4"/>
      <c r="AG1540" s="4"/>
    </row>
    <row r="1541" spans="1:33" x14ac:dyDescent="0.25">
      <c r="A1541" s="57">
        <v>42264.59624244213</v>
      </c>
      <c r="B1541" s="32" t="s">
        <v>4333</v>
      </c>
      <c r="C1541" s="32" t="s">
        <v>335</v>
      </c>
      <c r="D1541" s="32" t="s">
        <v>334</v>
      </c>
      <c r="E1541" s="32" t="s">
        <v>7689</v>
      </c>
      <c r="F1541" s="32" t="s">
        <v>7690</v>
      </c>
      <c r="G1541" s="32" t="s">
        <v>367</v>
      </c>
      <c r="H1541" s="32" t="s">
        <v>366</v>
      </c>
      <c r="I1541" s="32" t="s">
        <v>2006</v>
      </c>
      <c r="J1541" s="35">
        <v>0</v>
      </c>
      <c r="K1541" s="35">
        <v>0</v>
      </c>
      <c r="L1541" s="35">
        <v>0</v>
      </c>
      <c r="M1541" s="35">
        <v>0</v>
      </c>
      <c r="N1541" s="32" t="s">
        <v>19</v>
      </c>
      <c r="O1541" s="32" t="s">
        <v>41</v>
      </c>
      <c r="P1541" s="32">
        <v>1</v>
      </c>
      <c r="Q1541" s="32" t="s">
        <v>7691</v>
      </c>
      <c r="R1541" s="39">
        <f t="shared" si="48"/>
        <v>1509</v>
      </c>
      <c r="S1541" s="5" t="s">
        <v>51</v>
      </c>
      <c r="T1541" s="5" t="s">
        <v>64</v>
      </c>
      <c r="U1541" s="2"/>
      <c r="V1541" s="2" t="str">
        <f>IF($J1541+$L1541=0,"nil",IF(OR($B1541="TCU-WS",$B1541=""),"non comm",IF(OR($G1541="contract_cover",$H1541="fixed price"),VLOOKUP($I1541,'[1]mapping 2015'!$A:$B,2,FALSE),VLOOKUP($G1541,'[1]mapping 2015'!$A:$B,2,FALSE))))</f>
        <v>nil</v>
      </c>
      <c r="W1541" s="37">
        <f>IF(OR(V1541="non comm",V1541="nil",J1541=0),0,IF(V1541="SBM 2.1 IIPS",J1541*VLOOKUP(N1541,'[2]NGP%'!$C:$D,2,FALSE),J1541*SUMIFS('[2]NGP%'!$D:$D,'[2]NGP%'!$A:$A,V1541,'[2]NGP%'!$B:$B,AA1541)))</f>
        <v>0</v>
      </c>
      <c r="X1541" s="37">
        <f>IF(OR(V1541="non comm",V1541="nil",J1541=0),0,IF(V1541="SBM 2.1 IIPS",J1541*VLOOKUP(N1541,'[2]NGP%'!$C:$E,3,FALSE),J1541*SUMIFS('[2]NGP%'!$E:$E,'[2]NGP%'!$A:$A,V1541,'[2]NGP%'!$B:$B,AA1541)))</f>
        <v>0</v>
      </c>
      <c r="Y1541" s="32"/>
      <c r="Z1541" s="54" t="str">
        <f>IF(MID(H1541,1,4)="Item","Nil",IF(G1541="contract_cover",VLOOKUP(I1541,'svc type'!C:D,2,FALSE),VLOOKUP(G1541,'svc type'!A:D,4,FALSE)))</f>
        <v>IIPS</v>
      </c>
      <c r="AA1541" s="4" t="str">
        <f>IF(B1541="","",VLOOKUP(B1541,Sector!C:D,2,FALSE))</f>
        <v>PUB</v>
      </c>
      <c r="AB1541" s="4" t="str">
        <f t="shared" si="49"/>
        <v>ronnie.lim</v>
      </c>
      <c r="AC1541" s="4"/>
      <c r="AD1541" s="4"/>
      <c r="AE1541" s="4"/>
      <c r="AF1541" s="4"/>
      <c r="AG1541" s="4"/>
    </row>
    <row r="1542" spans="1:33" x14ac:dyDescent="0.25">
      <c r="A1542" s="57">
        <v>42264.605237187498</v>
      </c>
      <c r="B1542" s="32" t="s">
        <v>4333</v>
      </c>
      <c r="C1542" s="32" t="s">
        <v>335</v>
      </c>
      <c r="D1542" s="32" t="s">
        <v>334</v>
      </c>
      <c r="E1542" s="32" t="s">
        <v>7692</v>
      </c>
      <c r="F1542" s="32" t="s">
        <v>7693</v>
      </c>
      <c r="G1542" s="32" t="s">
        <v>25</v>
      </c>
      <c r="H1542" s="32" t="s">
        <v>26</v>
      </c>
      <c r="I1542" s="32" t="s">
        <v>2006</v>
      </c>
      <c r="J1542" s="35">
        <v>0</v>
      </c>
      <c r="K1542" s="35">
        <v>0</v>
      </c>
      <c r="L1542" s="35">
        <v>14.25</v>
      </c>
      <c r="M1542" s="35">
        <v>0</v>
      </c>
      <c r="N1542" s="32" t="s">
        <v>19</v>
      </c>
      <c r="O1542" s="32" t="s">
        <v>41</v>
      </c>
      <c r="P1542" s="32">
        <v>1</v>
      </c>
      <c r="Q1542" s="32" t="s">
        <v>7694</v>
      </c>
      <c r="R1542" s="39">
        <f t="shared" si="48"/>
        <v>1509</v>
      </c>
      <c r="S1542" s="5" t="s">
        <v>51</v>
      </c>
      <c r="T1542" s="5" t="s">
        <v>64</v>
      </c>
      <c r="U1542" s="2"/>
      <c r="V1542" s="2" t="str">
        <f>IF($J1542+$L1542=0,"nil",IF(OR($B1542="TCU-WS",$B1542=""),"non comm",IF(OR($G1542="contract_cover",$H1542="fixed price"),VLOOKUP($I1542,'[1]mapping 2015'!$A:$B,2,FALSE),VLOOKUP($G1542,'[1]mapping 2015'!$A:$B,2,FALSE))))</f>
        <v>SBM 2.1 IIPS</v>
      </c>
      <c r="W1542" s="37">
        <f>IF(OR(V1542="non comm",V1542="nil",J1542=0),0,IF(V1542="SBM 2.1 IIPS",J1542*VLOOKUP(N1542,'[2]NGP%'!$C:$D,2,FALSE),J1542*SUMIFS('[2]NGP%'!$D:$D,'[2]NGP%'!$A:$A,V1542,'[2]NGP%'!$B:$B,AA1542)))</f>
        <v>0</v>
      </c>
      <c r="X1542" s="37">
        <f>IF(OR(V1542="non comm",V1542="nil",J1542=0),0,IF(V1542="SBM 2.1 IIPS",J1542*VLOOKUP(N1542,'[2]NGP%'!$C:$E,3,FALSE),J1542*SUMIFS('[2]NGP%'!$E:$E,'[2]NGP%'!$A:$A,V1542,'[2]NGP%'!$B:$B,AA1542)))</f>
        <v>0</v>
      </c>
      <c r="Y1542" s="32"/>
      <c r="Z1542" s="54" t="str">
        <f>IF(MID(H1542,1,4)="Item","Nil",IF(G1542="contract_cover",VLOOKUP(I1542,'svc type'!C:D,2,FALSE),VLOOKUP(G1542,'svc type'!A:D,4,FALSE)))</f>
        <v>IIPS</v>
      </c>
      <c r="AA1542" s="4" t="str">
        <f>IF(B1542="","",VLOOKUP(B1542,Sector!C:D,2,FALSE))</f>
        <v>PUB</v>
      </c>
      <c r="AB1542" s="4" t="str">
        <f t="shared" si="49"/>
        <v>ronnie.lim</v>
      </c>
      <c r="AC1542" s="4"/>
      <c r="AD1542" s="4"/>
      <c r="AE1542" s="4"/>
      <c r="AF1542" s="4"/>
      <c r="AG1542" s="4"/>
    </row>
    <row r="1543" spans="1:33" x14ac:dyDescent="0.25">
      <c r="A1543" s="57">
        <v>42264.605237187498</v>
      </c>
      <c r="B1543" s="32" t="s">
        <v>4333</v>
      </c>
      <c r="C1543" s="32" t="s">
        <v>335</v>
      </c>
      <c r="D1543" s="32" t="s">
        <v>334</v>
      </c>
      <c r="E1543" s="32" t="s">
        <v>7692</v>
      </c>
      <c r="F1543" s="32" t="s">
        <v>7693</v>
      </c>
      <c r="G1543" s="32" t="s">
        <v>367</v>
      </c>
      <c r="H1543" s="32" t="s">
        <v>366</v>
      </c>
      <c r="I1543" s="32" t="s">
        <v>2006</v>
      </c>
      <c r="J1543" s="35">
        <v>0</v>
      </c>
      <c r="K1543" s="35">
        <v>0</v>
      </c>
      <c r="L1543" s="35">
        <v>0</v>
      </c>
      <c r="M1543" s="35">
        <v>0</v>
      </c>
      <c r="N1543" s="32" t="s">
        <v>19</v>
      </c>
      <c r="O1543" s="32" t="s">
        <v>41</v>
      </c>
      <c r="P1543" s="32">
        <v>1</v>
      </c>
      <c r="Q1543" s="32" t="s">
        <v>7694</v>
      </c>
      <c r="R1543" s="39">
        <f t="shared" si="48"/>
        <v>1509</v>
      </c>
      <c r="S1543" s="5" t="s">
        <v>51</v>
      </c>
      <c r="T1543" s="5" t="s">
        <v>64</v>
      </c>
      <c r="U1543" s="2"/>
      <c r="V1543" s="2" t="str">
        <f>IF($J1543+$L1543=0,"nil",IF(OR($B1543="TCU-WS",$B1543=""),"non comm",IF(OR($G1543="contract_cover",$H1543="fixed price"),VLOOKUP($I1543,'[1]mapping 2015'!$A:$B,2,FALSE),VLOOKUP($G1543,'[1]mapping 2015'!$A:$B,2,FALSE))))</f>
        <v>nil</v>
      </c>
      <c r="W1543" s="37">
        <f>IF(OR(V1543="non comm",V1543="nil",J1543=0),0,IF(V1543="SBM 2.1 IIPS",J1543*VLOOKUP(N1543,'[2]NGP%'!$C:$D,2,FALSE),J1543*SUMIFS('[2]NGP%'!$D:$D,'[2]NGP%'!$A:$A,V1543,'[2]NGP%'!$B:$B,AA1543)))</f>
        <v>0</v>
      </c>
      <c r="X1543" s="37">
        <f>IF(OR(V1543="non comm",V1543="nil",J1543=0),0,IF(V1543="SBM 2.1 IIPS",J1543*VLOOKUP(N1543,'[2]NGP%'!$C:$E,3,FALSE),J1543*SUMIFS('[2]NGP%'!$E:$E,'[2]NGP%'!$A:$A,V1543,'[2]NGP%'!$B:$B,AA1543)))</f>
        <v>0</v>
      </c>
      <c r="Y1543" s="32"/>
      <c r="Z1543" s="54" t="str">
        <f>IF(MID(H1543,1,4)="Item","Nil",IF(G1543="contract_cover",VLOOKUP(I1543,'svc type'!C:D,2,FALSE),VLOOKUP(G1543,'svc type'!A:D,4,FALSE)))</f>
        <v>IIPS</v>
      </c>
      <c r="AA1543" s="4" t="str">
        <f>IF(B1543="","",VLOOKUP(B1543,Sector!C:D,2,FALSE))</f>
        <v>PUB</v>
      </c>
      <c r="AB1543" s="4" t="str">
        <f t="shared" si="49"/>
        <v>ronnie.lim</v>
      </c>
      <c r="AC1543" s="4"/>
      <c r="AD1543" s="4"/>
      <c r="AE1543" s="4"/>
      <c r="AF1543" s="4"/>
      <c r="AG1543" s="4"/>
    </row>
    <row r="1544" spans="1:33" x14ac:dyDescent="0.25">
      <c r="A1544" s="57">
        <v>42264.605237187498</v>
      </c>
      <c r="B1544" s="32" t="s">
        <v>4333</v>
      </c>
      <c r="C1544" s="32" t="s">
        <v>335</v>
      </c>
      <c r="D1544" s="32" t="s">
        <v>334</v>
      </c>
      <c r="E1544" s="32" t="s">
        <v>7692</v>
      </c>
      <c r="F1544" s="32" t="s">
        <v>7693</v>
      </c>
      <c r="G1544" s="32" t="s">
        <v>367</v>
      </c>
      <c r="H1544" s="32" t="s">
        <v>366</v>
      </c>
      <c r="I1544" s="32" t="s">
        <v>2006</v>
      </c>
      <c r="J1544" s="35">
        <v>0</v>
      </c>
      <c r="K1544" s="35">
        <v>0</v>
      </c>
      <c r="L1544" s="35">
        <v>14.25</v>
      </c>
      <c r="M1544" s="35">
        <v>0</v>
      </c>
      <c r="N1544" s="32" t="s">
        <v>19</v>
      </c>
      <c r="O1544" s="32" t="s">
        <v>41</v>
      </c>
      <c r="P1544" s="32">
        <v>1</v>
      </c>
      <c r="Q1544" s="32" t="s">
        <v>7694</v>
      </c>
      <c r="R1544" s="39">
        <f t="shared" si="48"/>
        <v>1509</v>
      </c>
      <c r="S1544" s="5" t="s">
        <v>51</v>
      </c>
      <c r="T1544" s="5" t="s">
        <v>64</v>
      </c>
      <c r="U1544" s="2"/>
      <c r="V1544" s="2" t="str">
        <f>IF($J1544+$L1544=0,"nil",IF(OR($B1544="TCU-WS",$B1544=""),"non comm",IF(OR($G1544="contract_cover",$H1544="fixed price"),VLOOKUP($I1544,'[1]mapping 2015'!$A:$B,2,FALSE),VLOOKUP($G1544,'[1]mapping 2015'!$A:$B,2,FALSE))))</f>
        <v>SBM 2.1 IIPS</v>
      </c>
      <c r="W1544" s="37">
        <f>IF(OR(V1544="non comm",V1544="nil",J1544=0),0,IF(V1544="SBM 2.1 IIPS",J1544*VLOOKUP(N1544,'[2]NGP%'!$C:$D,2,FALSE),J1544*SUMIFS('[2]NGP%'!$D:$D,'[2]NGP%'!$A:$A,V1544,'[2]NGP%'!$B:$B,AA1544)))</f>
        <v>0</v>
      </c>
      <c r="X1544" s="37">
        <f>IF(OR(V1544="non comm",V1544="nil",J1544=0),0,IF(V1544="SBM 2.1 IIPS",J1544*VLOOKUP(N1544,'[2]NGP%'!$C:$E,3,FALSE),J1544*SUMIFS('[2]NGP%'!$E:$E,'[2]NGP%'!$A:$A,V1544,'[2]NGP%'!$B:$B,AA1544)))</f>
        <v>0</v>
      </c>
      <c r="Y1544" s="32"/>
      <c r="Z1544" s="54" t="str">
        <f>IF(MID(H1544,1,4)="Item","Nil",IF(G1544="contract_cover",VLOOKUP(I1544,'svc type'!C:D,2,FALSE),VLOOKUP(G1544,'svc type'!A:D,4,FALSE)))</f>
        <v>IIPS</v>
      </c>
      <c r="AA1544" s="4" t="str">
        <f>IF(B1544="","",VLOOKUP(B1544,Sector!C:D,2,FALSE))</f>
        <v>PUB</v>
      </c>
      <c r="AB1544" s="4" t="str">
        <f t="shared" si="49"/>
        <v>ronnie.lim</v>
      </c>
      <c r="AC1544" s="4"/>
      <c r="AD1544" s="4"/>
      <c r="AE1544" s="4"/>
      <c r="AF1544" s="4"/>
      <c r="AG1544" s="4"/>
    </row>
    <row r="1545" spans="1:33" x14ac:dyDescent="0.25">
      <c r="A1545" s="57">
        <v>42264.605237187498</v>
      </c>
      <c r="B1545" s="32" t="s">
        <v>4333</v>
      </c>
      <c r="C1545" s="32" t="s">
        <v>335</v>
      </c>
      <c r="D1545" s="32" t="s">
        <v>334</v>
      </c>
      <c r="E1545" s="32" t="s">
        <v>7692</v>
      </c>
      <c r="F1545" s="32" t="s">
        <v>7693</v>
      </c>
      <c r="G1545" s="32" t="s">
        <v>367</v>
      </c>
      <c r="H1545" s="32" t="s">
        <v>366</v>
      </c>
      <c r="I1545" s="32" t="s">
        <v>2006</v>
      </c>
      <c r="J1545" s="35">
        <v>0</v>
      </c>
      <c r="K1545" s="35">
        <v>0</v>
      </c>
      <c r="L1545" s="35">
        <v>14.25</v>
      </c>
      <c r="M1545" s="35">
        <v>0</v>
      </c>
      <c r="N1545" s="32" t="s">
        <v>19</v>
      </c>
      <c r="O1545" s="32" t="s">
        <v>41</v>
      </c>
      <c r="P1545" s="32">
        <v>1</v>
      </c>
      <c r="Q1545" s="32" t="s">
        <v>7694</v>
      </c>
      <c r="R1545" s="39">
        <f t="shared" si="48"/>
        <v>1509</v>
      </c>
      <c r="S1545" s="5" t="s">
        <v>51</v>
      </c>
      <c r="T1545" s="5" t="s">
        <v>64</v>
      </c>
      <c r="U1545" s="2"/>
      <c r="V1545" s="2" t="str">
        <f>IF($J1545+$L1545=0,"nil",IF(OR($B1545="TCU-WS",$B1545=""),"non comm",IF(OR($G1545="contract_cover",$H1545="fixed price"),VLOOKUP($I1545,'[1]mapping 2015'!$A:$B,2,FALSE),VLOOKUP($G1545,'[1]mapping 2015'!$A:$B,2,FALSE))))</f>
        <v>SBM 2.1 IIPS</v>
      </c>
      <c r="W1545" s="37">
        <f>IF(OR(V1545="non comm",V1545="nil",J1545=0),0,IF(V1545="SBM 2.1 IIPS",J1545*VLOOKUP(N1545,'[2]NGP%'!$C:$D,2,FALSE),J1545*SUMIFS('[2]NGP%'!$D:$D,'[2]NGP%'!$A:$A,V1545,'[2]NGP%'!$B:$B,AA1545)))</f>
        <v>0</v>
      </c>
      <c r="X1545" s="37">
        <f>IF(OR(V1545="non comm",V1545="nil",J1545=0),0,IF(V1545="SBM 2.1 IIPS",J1545*VLOOKUP(N1545,'[2]NGP%'!$C:$E,3,FALSE),J1545*SUMIFS('[2]NGP%'!$E:$E,'[2]NGP%'!$A:$A,V1545,'[2]NGP%'!$B:$B,AA1545)))</f>
        <v>0</v>
      </c>
      <c r="Y1545" s="32"/>
      <c r="Z1545" s="54" t="str">
        <f>IF(MID(H1545,1,4)="Item","Nil",IF(G1545="contract_cover",VLOOKUP(I1545,'svc type'!C:D,2,FALSE),VLOOKUP(G1545,'svc type'!A:D,4,FALSE)))</f>
        <v>IIPS</v>
      </c>
      <c r="AA1545" s="4" t="str">
        <f>IF(B1545="","",VLOOKUP(B1545,Sector!C:D,2,FALSE))</f>
        <v>PUB</v>
      </c>
      <c r="AB1545" s="4" t="str">
        <f t="shared" si="49"/>
        <v>ronnie.lim</v>
      </c>
      <c r="AC1545" s="4"/>
      <c r="AD1545" s="4"/>
      <c r="AE1545" s="4"/>
      <c r="AF1545" s="4"/>
      <c r="AG1545" s="4"/>
    </row>
    <row r="1546" spans="1:33" x14ac:dyDescent="0.25">
      <c r="A1546" s="57">
        <v>42264.605237187498</v>
      </c>
      <c r="B1546" s="32" t="s">
        <v>4333</v>
      </c>
      <c r="C1546" s="32" t="s">
        <v>335</v>
      </c>
      <c r="D1546" s="32" t="s">
        <v>334</v>
      </c>
      <c r="E1546" s="32" t="s">
        <v>7692</v>
      </c>
      <c r="F1546" s="32" t="s">
        <v>7693</v>
      </c>
      <c r="G1546" s="32" t="s">
        <v>367</v>
      </c>
      <c r="H1546" s="32" t="s">
        <v>366</v>
      </c>
      <c r="I1546" s="32" t="s">
        <v>2006</v>
      </c>
      <c r="J1546" s="35">
        <v>0</v>
      </c>
      <c r="K1546" s="35">
        <v>0</v>
      </c>
      <c r="L1546" s="35">
        <v>14.25</v>
      </c>
      <c r="M1546" s="35">
        <v>0</v>
      </c>
      <c r="N1546" s="32" t="s">
        <v>19</v>
      </c>
      <c r="O1546" s="32" t="s">
        <v>41</v>
      </c>
      <c r="P1546" s="32">
        <v>1</v>
      </c>
      <c r="Q1546" s="32" t="s">
        <v>7694</v>
      </c>
      <c r="R1546" s="39">
        <f t="shared" si="48"/>
        <v>1509</v>
      </c>
      <c r="S1546" s="5" t="s">
        <v>51</v>
      </c>
      <c r="T1546" s="5" t="s">
        <v>64</v>
      </c>
      <c r="U1546" s="2"/>
      <c r="V1546" s="2" t="str">
        <f>IF($J1546+$L1546=0,"nil",IF(OR($B1546="TCU-WS",$B1546=""),"non comm",IF(OR($G1546="contract_cover",$H1546="fixed price"),VLOOKUP($I1546,'[1]mapping 2015'!$A:$B,2,FALSE),VLOOKUP($G1546,'[1]mapping 2015'!$A:$B,2,FALSE))))</f>
        <v>SBM 2.1 IIPS</v>
      </c>
      <c r="W1546" s="37">
        <f>IF(OR(V1546="non comm",V1546="nil",J1546=0),0,IF(V1546="SBM 2.1 IIPS",J1546*VLOOKUP(N1546,'[2]NGP%'!$C:$D,2,FALSE),J1546*SUMIFS('[2]NGP%'!$D:$D,'[2]NGP%'!$A:$A,V1546,'[2]NGP%'!$B:$B,AA1546)))</f>
        <v>0</v>
      </c>
      <c r="X1546" s="37">
        <f>IF(OR(V1546="non comm",V1546="nil",J1546=0),0,IF(V1546="SBM 2.1 IIPS",J1546*VLOOKUP(N1546,'[2]NGP%'!$C:$E,3,FALSE),J1546*SUMIFS('[2]NGP%'!$E:$E,'[2]NGP%'!$A:$A,V1546,'[2]NGP%'!$B:$B,AA1546)))</f>
        <v>0</v>
      </c>
      <c r="Y1546" s="32"/>
      <c r="Z1546" s="54" t="str">
        <f>IF(MID(H1546,1,4)="Item","Nil",IF(G1546="contract_cover",VLOOKUP(I1546,'svc type'!C:D,2,FALSE),VLOOKUP(G1546,'svc type'!A:D,4,FALSE)))</f>
        <v>IIPS</v>
      </c>
      <c r="AA1546" s="4" t="str">
        <f>IF(B1546="","",VLOOKUP(B1546,Sector!C:D,2,FALSE))</f>
        <v>PUB</v>
      </c>
      <c r="AB1546" s="4" t="str">
        <f t="shared" si="49"/>
        <v>ronnie.lim</v>
      </c>
      <c r="AC1546" s="4"/>
      <c r="AD1546" s="4"/>
      <c r="AE1546" s="4"/>
      <c r="AF1546" s="4"/>
      <c r="AG1546" s="4"/>
    </row>
    <row r="1547" spans="1:33" x14ac:dyDescent="0.25">
      <c r="A1547" s="57">
        <v>42264.605237187498</v>
      </c>
      <c r="B1547" s="32" t="s">
        <v>4333</v>
      </c>
      <c r="C1547" s="32" t="s">
        <v>335</v>
      </c>
      <c r="D1547" s="32" t="s">
        <v>334</v>
      </c>
      <c r="E1547" s="32" t="s">
        <v>7692</v>
      </c>
      <c r="F1547" s="32" t="s">
        <v>7693</v>
      </c>
      <c r="G1547" s="32" t="s">
        <v>367</v>
      </c>
      <c r="H1547" s="32" t="s">
        <v>366</v>
      </c>
      <c r="I1547" s="32" t="s">
        <v>2006</v>
      </c>
      <c r="J1547" s="35">
        <v>0</v>
      </c>
      <c r="K1547" s="35">
        <v>0</v>
      </c>
      <c r="L1547" s="35">
        <v>14.25</v>
      </c>
      <c r="M1547" s="35">
        <v>0</v>
      </c>
      <c r="N1547" s="32" t="s">
        <v>19</v>
      </c>
      <c r="O1547" s="32" t="s">
        <v>41</v>
      </c>
      <c r="P1547" s="32">
        <v>1</v>
      </c>
      <c r="Q1547" s="32" t="s">
        <v>7694</v>
      </c>
      <c r="R1547" s="39">
        <f t="shared" si="48"/>
        <v>1509</v>
      </c>
      <c r="S1547" s="5" t="s">
        <v>51</v>
      </c>
      <c r="T1547" s="5" t="s">
        <v>64</v>
      </c>
      <c r="U1547" s="2"/>
      <c r="V1547" s="2" t="str">
        <f>IF($J1547+$L1547=0,"nil",IF(OR($B1547="TCU-WS",$B1547=""),"non comm",IF(OR($G1547="contract_cover",$H1547="fixed price"),VLOOKUP($I1547,'[1]mapping 2015'!$A:$B,2,FALSE),VLOOKUP($G1547,'[1]mapping 2015'!$A:$B,2,FALSE))))</f>
        <v>SBM 2.1 IIPS</v>
      </c>
      <c r="W1547" s="37">
        <f>IF(OR(V1547="non comm",V1547="nil",J1547=0),0,IF(V1547="SBM 2.1 IIPS",J1547*VLOOKUP(N1547,'[2]NGP%'!$C:$D,2,FALSE),J1547*SUMIFS('[2]NGP%'!$D:$D,'[2]NGP%'!$A:$A,V1547,'[2]NGP%'!$B:$B,AA1547)))</f>
        <v>0</v>
      </c>
      <c r="X1547" s="37">
        <f>IF(OR(V1547="non comm",V1547="nil",J1547=0),0,IF(V1547="SBM 2.1 IIPS",J1547*VLOOKUP(N1547,'[2]NGP%'!$C:$E,3,FALSE),J1547*SUMIFS('[2]NGP%'!$E:$E,'[2]NGP%'!$A:$A,V1547,'[2]NGP%'!$B:$B,AA1547)))</f>
        <v>0</v>
      </c>
      <c r="Y1547" s="32"/>
      <c r="Z1547" s="54" t="str">
        <f>IF(MID(H1547,1,4)="Item","Nil",IF(G1547="contract_cover",VLOOKUP(I1547,'svc type'!C:D,2,FALSE),VLOOKUP(G1547,'svc type'!A:D,4,FALSE)))</f>
        <v>IIPS</v>
      </c>
      <c r="AA1547" s="4" t="str">
        <f>IF(B1547="","",VLOOKUP(B1547,Sector!C:D,2,FALSE))</f>
        <v>PUB</v>
      </c>
      <c r="AB1547" s="4" t="str">
        <f t="shared" si="49"/>
        <v>ronnie.lim</v>
      </c>
      <c r="AC1547" s="4"/>
      <c r="AD1547" s="4"/>
      <c r="AE1547" s="4"/>
      <c r="AF1547" s="4"/>
      <c r="AG1547" s="4"/>
    </row>
    <row r="1548" spans="1:33" x14ac:dyDescent="0.25">
      <c r="A1548" s="57">
        <v>42264.605237187498</v>
      </c>
      <c r="B1548" s="32" t="s">
        <v>4333</v>
      </c>
      <c r="C1548" s="32" t="s">
        <v>335</v>
      </c>
      <c r="D1548" s="32" t="s">
        <v>334</v>
      </c>
      <c r="E1548" s="32" t="s">
        <v>7692</v>
      </c>
      <c r="F1548" s="32" t="s">
        <v>7693</v>
      </c>
      <c r="G1548" s="32" t="s">
        <v>367</v>
      </c>
      <c r="H1548" s="32" t="s">
        <v>366</v>
      </c>
      <c r="I1548" s="32" t="s">
        <v>2006</v>
      </c>
      <c r="J1548" s="35">
        <v>0</v>
      </c>
      <c r="K1548" s="35">
        <v>0</v>
      </c>
      <c r="L1548" s="35">
        <v>14.25</v>
      </c>
      <c r="M1548" s="35">
        <v>0</v>
      </c>
      <c r="N1548" s="32" t="s">
        <v>19</v>
      </c>
      <c r="O1548" s="32" t="s">
        <v>41</v>
      </c>
      <c r="P1548" s="32">
        <v>1</v>
      </c>
      <c r="Q1548" s="32" t="s">
        <v>7694</v>
      </c>
      <c r="R1548" s="39">
        <f t="shared" si="48"/>
        <v>1509</v>
      </c>
      <c r="S1548" s="5" t="s">
        <v>51</v>
      </c>
      <c r="T1548" s="5" t="s">
        <v>64</v>
      </c>
      <c r="U1548" s="2"/>
      <c r="V1548" s="2" t="str">
        <f>IF($J1548+$L1548=0,"nil",IF(OR($B1548="TCU-WS",$B1548=""),"non comm",IF(OR($G1548="contract_cover",$H1548="fixed price"),VLOOKUP($I1548,'[1]mapping 2015'!$A:$B,2,FALSE),VLOOKUP($G1548,'[1]mapping 2015'!$A:$B,2,FALSE))))</f>
        <v>SBM 2.1 IIPS</v>
      </c>
      <c r="W1548" s="37">
        <f>IF(OR(V1548="non comm",V1548="nil",J1548=0),0,IF(V1548="SBM 2.1 IIPS",J1548*VLOOKUP(N1548,'[2]NGP%'!$C:$D,2,FALSE),J1548*SUMIFS('[2]NGP%'!$D:$D,'[2]NGP%'!$A:$A,V1548,'[2]NGP%'!$B:$B,AA1548)))</f>
        <v>0</v>
      </c>
      <c r="X1548" s="37">
        <f>IF(OR(V1548="non comm",V1548="nil",J1548=0),0,IF(V1548="SBM 2.1 IIPS",J1548*VLOOKUP(N1548,'[2]NGP%'!$C:$E,3,FALSE),J1548*SUMIFS('[2]NGP%'!$E:$E,'[2]NGP%'!$A:$A,V1548,'[2]NGP%'!$B:$B,AA1548)))</f>
        <v>0</v>
      </c>
      <c r="Y1548" s="32"/>
      <c r="Z1548" s="54" t="str">
        <f>IF(MID(H1548,1,4)="Item","Nil",IF(G1548="contract_cover",VLOOKUP(I1548,'svc type'!C:D,2,FALSE),VLOOKUP(G1548,'svc type'!A:D,4,FALSE)))</f>
        <v>IIPS</v>
      </c>
      <c r="AA1548" s="4" t="str">
        <f>IF(B1548="","",VLOOKUP(B1548,Sector!C:D,2,FALSE))</f>
        <v>PUB</v>
      </c>
      <c r="AB1548" s="4" t="str">
        <f t="shared" si="49"/>
        <v>ronnie.lim</v>
      </c>
      <c r="AC1548" s="4"/>
      <c r="AD1548" s="4"/>
      <c r="AE1548" s="4"/>
      <c r="AF1548" s="4"/>
      <c r="AG1548" s="4"/>
    </row>
    <row r="1549" spans="1:33" x14ac:dyDescent="0.25">
      <c r="A1549" s="57">
        <v>42264.605237187498</v>
      </c>
      <c r="B1549" s="32" t="s">
        <v>4333</v>
      </c>
      <c r="C1549" s="32" t="s">
        <v>335</v>
      </c>
      <c r="D1549" s="32" t="s">
        <v>334</v>
      </c>
      <c r="E1549" s="32" t="s">
        <v>7692</v>
      </c>
      <c r="F1549" s="32" t="s">
        <v>7693</v>
      </c>
      <c r="G1549" s="32" t="s">
        <v>367</v>
      </c>
      <c r="H1549" s="32" t="s">
        <v>366</v>
      </c>
      <c r="I1549" s="32" t="s">
        <v>2006</v>
      </c>
      <c r="J1549" s="35">
        <v>0</v>
      </c>
      <c r="K1549" s="35">
        <v>0</v>
      </c>
      <c r="L1549" s="35">
        <v>14.25</v>
      </c>
      <c r="M1549" s="35">
        <v>0</v>
      </c>
      <c r="N1549" s="32" t="s">
        <v>19</v>
      </c>
      <c r="O1549" s="32" t="s">
        <v>41</v>
      </c>
      <c r="P1549" s="32">
        <v>1</v>
      </c>
      <c r="Q1549" s="32" t="s">
        <v>7694</v>
      </c>
      <c r="R1549" s="39">
        <f t="shared" si="48"/>
        <v>1509</v>
      </c>
      <c r="S1549" s="5" t="s">
        <v>51</v>
      </c>
      <c r="T1549" s="5" t="s">
        <v>64</v>
      </c>
      <c r="U1549" s="2"/>
      <c r="V1549" s="2" t="str">
        <f>IF($J1549+$L1549=0,"nil",IF(OR($B1549="TCU-WS",$B1549=""),"non comm",IF(OR($G1549="contract_cover",$H1549="fixed price"),VLOOKUP($I1549,'[1]mapping 2015'!$A:$B,2,FALSE),VLOOKUP($G1549,'[1]mapping 2015'!$A:$B,2,FALSE))))</f>
        <v>SBM 2.1 IIPS</v>
      </c>
      <c r="W1549" s="37">
        <f>IF(OR(V1549="non comm",V1549="nil",J1549=0),0,IF(V1549="SBM 2.1 IIPS",J1549*VLOOKUP(N1549,'[2]NGP%'!$C:$D,2,FALSE),J1549*SUMIFS('[2]NGP%'!$D:$D,'[2]NGP%'!$A:$A,V1549,'[2]NGP%'!$B:$B,AA1549)))</f>
        <v>0</v>
      </c>
      <c r="X1549" s="37">
        <f>IF(OR(V1549="non comm",V1549="nil",J1549=0),0,IF(V1549="SBM 2.1 IIPS",J1549*VLOOKUP(N1549,'[2]NGP%'!$C:$E,3,FALSE),J1549*SUMIFS('[2]NGP%'!$E:$E,'[2]NGP%'!$A:$A,V1549,'[2]NGP%'!$B:$B,AA1549)))</f>
        <v>0</v>
      </c>
      <c r="Y1549" s="32"/>
      <c r="Z1549" s="54" t="str">
        <f>IF(MID(H1549,1,4)="Item","Nil",IF(G1549="contract_cover",VLOOKUP(I1549,'svc type'!C:D,2,FALSE),VLOOKUP(G1549,'svc type'!A:D,4,FALSE)))</f>
        <v>IIPS</v>
      </c>
      <c r="AA1549" s="4" t="str">
        <f>IF(B1549="","",VLOOKUP(B1549,Sector!C:D,2,FALSE))</f>
        <v>PUB</v>
      </c>
      <c r="AB1549" s="4" t="str">
        <f t="shared" si="49"/>
        <v>ronnie.lim</v>
      </c>
      <c r="AC1549" s="4"/>
      <c r="AD1549" s="4"/>
      <c r="AE1549" s="4"/>
      <c r="AF1549" s="4"/>
      <c r="AG1549" s="4"/>
    </row>
    <row r="1550" spans="1:33" x14ac:dyDescent="0.25">
      <c r="A1550" s="57">
        <v>42264.605237187498</v>
      </c>
      <c r="B1550" s="32" t="s">
        <v>4333</v>
      </c>
      <c r="C1550" s="32" t="s">
        <v>335</v>
      </c>
      <c r="D1550" s="32" t="s">
        <v>334</v>
      </c>
      <c r="E1550" s="32" t="s">
        <v>7692</v>
      </c>
      <c r="F1550" s="32" t="s">
        <v>7693</v>
      </c>
      <c r="G1550" s="32" t="s">
        <v>367</v>
      </c>
      <c r="H1550" s="32" t="s">
        <v>366</v>
      </c>
      <c r="I1550" s="32" t="s">
        <v>2006</v>
      </c>
      <c r="J1550" s="35">
        <v>0</v>
      </c>
      <c r="K1550" s="35">
        <v>0</v>
      </c>
      <c r="L1550" s="35">
        <v>14.25</v>
      </c>
      <c r="M1550" s="35">
        <v>0</v>
      </c>
      <c r="N1550" s="32" t="s">
        <v>19</v>
      </c>
      <c r="O1550" s="32" t="s">
        <v>41</v>
      </c>
      <c r="P1550" s="32">
        <v>1</v>
      </c>
      <c r="Q1550" s="32" t="s">
        <v>7694</v>
      </c>
      <c r="R1550" s="39">
        <f t="shared" si="48"/>
        <v>1509</v>
      </c>
      <c r="S1550" s="5" t="s">
        <v>51</v>
      </c>
      <c r="T1550" s="5" t="s">
        <v>64</v>
      </c>
      <c r="U1550" s="2"/>
      <c r="V1550" s="2" t="str">
        <f>IF($J1550+$L1550=0,"nil",IF(OR($B1550="TCU-WS",$B1550=""),"non comm",IF(OR($G1550="contract_cover",$H1550="fixed price"),VLOOKUP($I1550,'[1]mapping 2015'!$A:$B,2,FALSE),VLOOKUP($G1550,'[1]mapping 2015'!$A:$B,2,FALSE))))</f>
        <v>SBM 2.1 IIPS</v>
      </c>
      <c r="W1550" s="37">
        <f>IF(OR(V1550="non comm",V1550="nil",J1550=0),0,IF(V1550="SBM 2.1 IIPS",J1550*VLOOKUP(N1550,'[2]NGP%'!$C:$D,2,FALSE),J1550*SUMIFS('[2]NGP%'!$D:$D,'[2]NGP%'!$A:$A,V1550,'[2]NGP%'!$B:$B,AA1550)))</f>
        <v>0</v>
      </c>
      <c r="X1550" s="37">
        <f>IF(OR(V1550="non comm",V1550="nil",J1550=0),0,IF(V1550="SBM 2.1 IIPS",J1550*VLOOKUP(N1550,'[2]NGP%'!$C:$E,3,FALSE),J1550*SUMIFS('[2]NGP%'!$E:$E,'[2]NGP%'!$A:$A,V1550,'[2]NGP%'!$B:$B,AA1550)))</f>
        <v>0</v>
      </c>
      <c r="Y1550" s="32"/>
      <c r="Z1550" s="54" t="str">
        <f>IF(MID(H1550,1,4)="Item","Nil",IF(G1550="contract_cover",VLOOKUP(I1550,'svc type'!C:D,2,FALSE),VLOOKUP(G1550,'svc type'!A:D,4,FALSE)))</f>
        <v>IIPS</v>
      </c>
      <c r="AA1550" s="4" t="str">
        <f>IF(B1550="","",VLOOKUP(B1550,Sector!C:D,2,FALSE))</f>
        <v>PUB</v>
      </c>
      <c r="AB1550" s="4" t="str">
        <f t="shared" si="49"/>
        <v>ronnie.lim</v>
      </c>
      <c r="AC1550" s="4"/>
      <c r="AD1550" s="4"/>
      <c r="AE1550" s="4"/>
      <c r="AF1550" s="4"/>
      <c r="AG1550" s="4"/>
    </row>
    <row r="1551" spans="1:33" x14ac:dyDescent="0.25">
      <c r="A1551" s="57">
        <v>42264.605237187498</v>
      </c>
      <c r="B1551" s="32" t="s">
        <v>4333</v>
      </c>
      <c r="C1551" s="32" t="s">
        <v>335</v>
      </c>
      <c r="D1551" s="32" t="s">
        <v>334</v>
      </c>
      <c r="E1551" s="32" t="s">
        <v>7692</v>
      </c>
      <c r="F1551" s="32" t="s">
        <v>7693</v>
      </c>
      <c r="G1551" s="32" t="s">
        <v>367</v>
      </c>
      <c r="H1551" s="32" t="s">
        <v>366</v>
      </c>
      <c r="I1551" s="32" t="s">
        <v>2006</v>
      </c>
      <c r="J1551" s="35">
        <v>0</v>
      </c>
      <c r="K1551" s="35">
        <v>0</v>
      </c>
      <c r="L1551" s="35">
        <v>14.25</v>
      </c>
      <c r="M1551" s="35">
        <v>0</v>
      </c>
      <c r="N1551" s="32" t="s">
        <v>19</v>
      </c>
      <c r="O1551" s="32" t="s">
        <v>41</v>
      </c>
      <c r="P1551" s="32">
        <v>1</v>
      </c>
      <c r="Q1551" s="32" t="s">
        <v>7694</v>
      </c>
      <c r="R1551" s="39">
        <f t="shared" si="48"/>
        <v>1509</v>
      </c>
      <c r="S1551" s="5" t="s">
        <v>51</v>
      </c>
      <c r="T1551" s="5" t="s">
        <v>64</v>
      </c>
      <c r="U1551" s="2"/>
      <c r="V1551" s="2" t="str">
        <f>IF($J1551+$L1551=0,"nil",IF(OR($B1551="TCU-WS",$B1551=""),"non comm",IF(OR($G1551="contract_cover",$H1551="fixed price"),VLOOKUP($I1551,'[1]mapping 2015'!$A:$B,2,FALSE),VLOOKUP($G1551,'[1]mapping 2015'!$A:$B,2,FALSE))))</f>
        <v>SBM 2.1 IIPS</v>
      </c>
      <c r="W1551" s="37">
        <f>IF(OR(V1551="non comm",V1551="nil",J1551=0),0,IF(V1551="SBM 2.1 IIPS",J1551*VLOOKUP(N1551,'[2]NGP%'!$C:$D,2,FALSE),J1551*SUMIFS('[2]NGP%'!$D:$D,'[2]NGP%'!$A:$A,V1551,'[2]NGP%'!$B:$B,AA1551)))</f>
        <v>0</v>
      </c>
      <c r="X1551" s="37">
        <f>IF(OR(V1551="non comm",V1551="nil",J1551=0),0,IF(V1551="SBM 2.1 IIPS",J1551*VLOOKUP(N1551,'[2]NGP%'!$C:$E,3,FALSE),J1551*SUMIFS('[2]NGP%'!$E:$E,'[2]NGP%'!$A:$A,V1551,'[2]NGP%'!$B:$B,AA1551)))</f>
        <v>0</v>
      </c>
      <c r="Y1551" s="32"/>
      <c r="Z1551" s="54" t="str">
        <f>IF(MID(H1551,1,4)="Item","Nil",IF(G1551="contract_cover",VLOOKUP(I1551,'svc type'!C:D,2,FALSE),VLOOKUP(G1551,'svc type'!A:D,4,FALSE)))</f>
        <v>IIPS</v>
      </c>
      <c r="AA1551" s="4" t="str">
        <f>IF(B1551="","",VLOOKUP(B1551,Sector!C:D,2,FALSE))</f>
        <v>PUB</v>
      </c>
      <c r="AB1551" s="4" t="str">
        <f t="shared" si="49"/>
        <v>ronnie.lim</v>
      </c>
      <c r="AC1551" s="4"/>
      <c r="AD1551" s="4"/>
      <c r="AE1551" s="4"/>
      <c r="AF1551" s="4"/>
      <c r="AG1551" s="4"/>
    </row>
    <row r="1552" spans="1:33" x14ac:dyDescent="0.25">
      <c r="A1552" s="57">
        <v>42264.605237187498</v>
      </c>
      <c r="B1552" s="32" t="s">
        <v>4333</v>
      </c>
      <c r="C1552" s="32" t="s">
        <v>335</v>
      </c>
      <c r="D1552" s="32" t="s">
        <v>334</v>
      </c>
      <c r="E1552" s="32" t="s">
        <v>7692</v>
      </c>
      <c r="F1552" s="32" t="s">
        <v>7693</v>
      </c>
      <c r="G1552" s="32" t="s">
        <v>367</v>
      </c>
      <c r="H1552" s="32" t="s">
        <v>366</v>
      </c>
      <c r="I1552" s="32" t="s">
        <v>2006</v>
      </c>
      <c r="J1552" s="35">
        <v>0</v>
      </c>
      <c r="K1552" s="35">
        <v>0</v>
      </c>
      <c r="L1552" s="35">
        <v>14.25</v>
      </c>
      <c r="M1552" s="35">
        <v>0</v>
      </c>
      <c r="N1552" s="32" t="s">
        <v>19</v>
      </c>
      <c r="O1552" s="32" t="s">
        <v>41</v>
      </c>
      <c r="P1552" s="32">
        <v>1</v>
      </c>
      <c r="Q1552" s="32" t="s">
        <v>7694</v>
      </c>
      <c r="R1552" s="39">
        <f t="shared" si="48"/>
        <v>1509</v>
      </c>
      <c r="S1552" s="5" t="s">
        <v>51</v>
      </c>
      <c r="T1552" s="5" t="s">
        <v>64</v>
      </c>
      <c r="U1552" s="2"/>
      <c r="V1552" s="2" t="str">
        <f>IF($J1552+$L1552=0,"nil",IF(OR($B1552="TCU-WS",$B1552=""),"non comm",IF(OR($G1552="contract_cover",$H1552="fixed price"),VLOOKUP($I1552,'[1]mapping 2015'!$A:$B,2,FALSE),VLOOKUP($G1552,'[1]mapping 2015'!$A:$B,2,FALSE))))</f>
        <v>SBM 2.1 IIPS</v>
      </c>
      <c r="W1552" s="37">
        <f>IF(OR(V1552="non comm",V1552="nil",J1552=0),0,IF(V1552="SBM 2.1 IIPS",J1552*VLOOKUP(N1552,'[2]NGP%'!$C:$D,2,FALSE),J1552*SUMIFS('[2]NGP%'!$D:$D,'[2]NGP%'!$A:$A,V1552,'[2]NGP%'!$B:$B,AA1552)))</f>
        <v>0</v>
      </c>
      <c r="X1552" s="37">
        <f>IF(OR(V1552="non comm",V1552="nil",J1552=0),0,IF(V1552="SBM 2.1 IIPS",J1552*VLOOKUP(N1552,'[2]NGP%'!$C:$E,3,FALSE),J1552*SUMIFS('[2]NGP%'!$E:$E,'[2]NGP%'!$A:$A,V1552,'[2]NGP%'!$B:$B,AA1552)))</f>
        <v>0</v>
      </c>
      <c r="Y1552" s="32"/>
      <c r="Z1552" s="54" t="str">
        <f>IF(MID(H1552,1,4)="Item","Nil",IF(G1552="contract_cover",VLOOKUP(I1552,'svc type'!C:D,2,FALSE),VLOOKUP(G1552,'svc type'!A:D,4,FALSE)))</f>
        <v>IIPS</v>
      </c>
      <c r="AA1552" s="4" t="str">
        <f>IF(B1552="","",VLOOKUP(B1552,Sector!C:D,2,FALSE))</f>
        <v>PUB</v>
      </c>
      <c r="AB1552" s="4" t="str">
        <f t="shared" si="49"/>
        <v>ronnie.lim</v>
      </c>
      <c r="AC1552" s="4"/>
      <c r="AD1552" s="4"/>
      <c r="AE1552" s="4"/>
      <c r="AF1552" s="4"/>
      <c r="AG1552" s="4"/>
    </row>
    <row r="1553" spans="1:33" x14ac:dyDescent="0.25">
      <c r="A1553" s="57">
        <v>42264.605237187498</v>
      </c>
      <c r="B1553" s="32" t="s">
        <v>4333</v>
      </c>
      <c r="C1553" s="32" t="s">
        <v>335</v>
      </c>
      <c r="D1553" s="32" t="s">
        <v>334</v>
      </c>
      <c r="E1553" s="32" t="s">
        <v>7692</v>
      </c>
      <c r="F1553" s="32" t="s">
        <v>7693</v>
      </c>
      <c r="G1553" s="32" t="s">
        <v>367</v>
      </c>
      <c r="H1553" s="32" t="s">
        <v>366</v>
      </c>
      <c r="I1553" s="32" t="s">
        <v>2006</v>
      </c>
      <c r="J1553" s="35">
        <v>0</v>
      </c>
      <c r="K1553" s="35">
        <v>0</v>
      </c>
      <c r="L1553" s="35">
        <v>14.25</v>
      </c>
      <c r="M1553" s="35">
        <v>0</v>
      </c>
      <c r="N1553" s="32" t="s">
        <v>19</v>
      </c>
      <c r="O1553" s="32" t="s">
        <v>41</v>
      </c>
      <c r="P1553" s="32">
        <v>1</v>
      </c>
      <c r="Q1553" s="32" t="s">
        <v>7694</v>
      </c>
      <c r="R1553" s="39">
        <f t="shared" si="48"/>
        <v>1509</v>
      </c>
      <c r="S1553" s="5" t="s">
        <v>51</v>
      </c>
      <c r="T1553" s="5" t="s">
        <v>64</v>
      </c>
      <c r="U1553" s="2"/>
      <c r="V1553" s="2" t="str">
        <f>IF($J1553+$L1553=0,"nil",IF(OR($B1553="TCU-WS",$B1553=""),"non comm",IF(OR($G1553="contract_cover",$H1553="fixed price"),VLOOKUP($I1553,'[1]mapping 2015'!$A:$B,2,FALSE),VLOOKUP($G1553,'[1]mapping 2015'!$A:$B,2,FALSE))))</f>
        <v>SBM 2.1 IIPS</v>
      </c>
      <c r="W1553" s="37">
        <f>IF(OR(V1553="non comm",V1553="nil",J1553=0),0,IF(V1553="SBM 2.1 IIPS",J1553*VLOOKUP(N1553,'[2]NGP%'!$C:$D,2,FALSE),J1553*SUMIFS('[2]NGP%'!$D:$D,'[2]NGP%'!$A:$A,V1553,'[2]NGP%'!$B:$B,AA1553)))</f>
        <v>0</v>
      </c>
      <c r="X1553" s="37">
        <f>IF(OR(V1553="non comm",V1553="nil",J1553=0),0,IF(V1553="SBM 2.1 IIPS",J1553*VLOOKUP(N1553,'[2]NGP%'!$C:$E,3,FALSE),J1553*SUMIFS('[2]NGP%'!$E:$E,'[2]NGP%'!$A:$A,V1553,'[2]NGP%'!$B:$B,AA1553)))</f>
        <v>0</v>
      </c>
      <c r="Y1553" s="32"/>
      <c r="Z1553" s="54" t="str">
        <f>IF(MID(H1553,1,4)="Item","Nil",IF(G1553="contract_cover",VLOOKUP(I1553,'svc type'!C:D,2,FALSE),VLOOKUP(G1553,'svc type'!A:D,4,FALSE)))</f>
        <v>IIPS</v>
      </c>
      <c r="AA1553" s="4" t="str">
        <f>IF(B1553="","",VLOOKUP(B1553,Sector!C:D,2,FALSE))</f>
        <v>PUB</v>
      </c>
      <c r="AB1553" s="4" t="str">
        <f t="shared" si="49"/>
        <v>ronnie.lim</v>
      </c>
      <c r="AC1553" s="4"/>
      <c r="AD1553" s="4"/>
      <c r="AE1553" s="4"/>
      <c r="AF1553" s="4"/>
      <c r="AG1553" s="4"/>
    </row>
    <row r="1554" spans="1:33" x14ac:dyDescent="0.25">
      <c r="A1554" s="57">
        <v>42264.605237187498</v>
      </c>
      <c r="B1554" s="32" t="s">
        <v>4333</v>
      </c>
      <c r="C1554" s="32" t="s">
        <v>335</v>
      </c>
      <c r="D1554" s="32" t="s">
        <v>334</v>
      </c>
      <c r="E1554" s="32" t="s">
        <v>7692</v>
      </c>
      <c r="F1554" s="32" t="s">
        <v>7693</v>
      </c>
      <c r="G1554" s="32" t="s">
        <v>367</v>
      </c>
      <c r="H1554" s="32" t="s">
        <v>366</v>
      </c>
      <c r="I1554" s="32" t="s">
        <v>2006</v>
      </c>
      <c r="J1554" s="35">
        <v>0</v>
      </c>
      <c r="K1554" s="35">
        <v>0</v>
      </c>
      <c r="L1554" s="35">
        <v>14.25</v>
      </c>
      <c r="M1554" s="35">
        <v>0</v>
      </c>
      <c r="N1554" s="32" t="s">
        <v>19</v>
      </c>
      <c r="O1554" s="32" t="s">
        <v>41</v>
      </c>
      <c r="P1554" s="32">
        <v>1</v>
      </c>
      <c r="Q1554" s="32" t="s">
        <v>7694</v>
      </c>
      <c r="R1554" s="39">
        <f t="shared" si="48"/>
        <v>1509</v>
      </c>
      <c r="S1554" s="5" t="s">
        <v>51</v>
      </c>
      <c r="T1554" s="5" t="s">
        <v>64</v>
      </c>
      <c r="U1554" s="2"/>
      <c r="V1554" s="2" t="str">
        <f>IF($J1554+$L1554=0,"nil",IF(OR($B1554="TCU-WS",$B1554=""),"non comm",IF(OR($G1554="contract_cover",$H1554="fixed price"),VLOOKUP($I1554,'[1]mapping 2015'!$A:$B,2,FALSE),VLOOKUP($G1554,'[1]mapping 2015'!$A:$B,2,FALSE))))</f>
        <v>SBM 2.1 IIPS</v>
      </c>
      <c r="W1554" s="37">
        <f>IF(OR(V1554="non comm",V1554="nil",J1554=0),0,IF(V1554="SBM 2.1 IIPS",J1554*VLOOKUP(N1554,'[2]NGP%'!$C:$D,2,FALSE),J1554*SUMIFS('[2]NGP%'!$D:$D,'[2]NGP%'!$A:$A,V1554,'[2]NGP%'!$B:$B,AA1554)))</f>
        <v>0</v>
      </c>
      <c r="X1554" s="37">
        <f>IF(OR(V1554="non comm",V1554="nil",J1554=0),0,IF(V1554="SBM 2.1 IIPS",J1554*VLOOKUP(N1554,'[2]NGP%'!$C:$E,3,FALSE),J1554*SUMIFS('[2]NGP%'!$E:$E,'[2]NGP%'!$A:$A,V1554,'[2]NGP%'!$B:$B,AA1554)))</f>
        <v>0</v>
      </c>
      <c r="Y1554" s="32"/>
      <c r="Z1554" s="54" t="str">
        <f>IF(MID(H1554,1,4)="Item","Nil",IF(G1554="contract_cover",VLOOKUP(I1554,'svc type'!C:D,2,FALSE),VLOOKUP(G1554,'svc type'!A:D,4,FALSE)))</f>
        <v>IIPS</v>
      </c>
      <c r="AA1554" s="4" t="str">
        <f>IF(B1554="","",VLOOKUP(B1554,Sector!C:D,2,FALSE))</f>
        <v>PUB</v>
      </c>
      <c r="AB1554" s="4" t="str">
        <f t="shared" si="49"/>
        <v>ronnie.lim</v>
      </c>
      <c r="AC1554" s="4"/>
      <c r="AD1554" s="4"/>
      <c r="AE1554" s="4"/>
      <c r="AF1554" s="4"/>
      <c r="AG1554" s="4"/>
    </row>
    <row r="1555" spans="1:33" x14ac:dyDescent="0.25">
      <c r="A1555" s="57">
        <v>42264.605237187498</v>
      </c>
      <c r="B1555" s="32" t="s">
        <v>4333</v>
      </c>
      <c r="C1555" s="32" t="s">
        <v>335</v>
      </c>
      <c r="D1555" s="32" t="s">
        <v>334</v>
      </c>
      <c r="E1555" s="32" t="s">
        <v>7692</v>
      </c>
      <c r="F1555" s="32" t="s">
        <v>7693</v>
      </c>
      <c r="G1555" s="32" t="s">
        <v>367</v>
      </c>
      <c r="H1555" s="32" t="s">
        <v>366</v>
      </c>
      <c r="I1555" s="32" t="s">
        <v>2006</v>
      </c>
      <c r="J1555" s="35">
        <v>0</v>
      </c>
      <c r="K1555" s="35">
        <v>0</v>
      </c>
      <c r="L1555" s="35">
        <v>14.25</v>
      </c>
      <c r="M1555" s="35">
        <v>0</v>
      </c>
      <c r="N1555" s="32" t="s">
        <v>19</v>
      </c>
      <c r="O1555" s="32" t="s">
        <v>41</v>
      </c>
      <c r="P1555" s="32">
        <v>1</v>
      </c>
      <c r="Q1555" s="32" t="s">
        <v>7694</v>
      </c>
      <c r="R1555" s="39">
        <f t="shared" si="48"/>
        <v>1509</v>
      </c>
      <c r="S1555" s="5" t="s">
        <v>51</v>
      </c>
      <c r="T1555" s="5" t="s">
        <v>64</v>
      </c>
      <c r="U1555" s="2"/>
      <c r="V1555" s="2" t="str">
        <f>IF($J1555+$L1555=0,"nil",IF(OR($B1555="TCU-WS",$B1555=""),"non comm",IF(OR($G1555="contract_cover",$H1555="fixed price"),VLOOKUP($I1555,'[1]mapping 2015'!$A:$B,2,FALSE),VLOOKUP($G1555,'[1]mapping 2015'!$A:$B,2,FALSE))))</f>
        <v>SBM 2.1 IIPS</v>
      </c>
      <c r="W1555" s="37">
        <f>IF(OR(V1555="non comm",V1555="nil",J1555=0),0,IF(V1555="SBM 2.1 IIPS",J1555*VLOOKUP(N1555,'[2]NGP%'!$C:$D,2,FALSE),J1555*SUMIFS('[2]NGP%'!$D:$D,'[2]NGP%'!$A:$A,V1555,'[2]NGP%'!$B:$B,AA1555)))</f>
        <v>0</v>
      </c>
      <c r="X1555" s="37">
        <f>IF(OR(V1555="non comm",V1555="nil",J1555=0),0,IF(V1555="SBM 2.1 IIPS",J1555*VLOOKUP(N1555,'[2]NGP%'!$C:$E,3,FALSE),J1555*SUMIFS('[2]NGP%'!$E:$E,'[2]NGP%'!$A:$A,V1555,'[2]NGP%'!$B:$B,AA1555)))</f>
        <v>0</v>
      </c>
      <c r="Y1555" s="32"/>
      <c r="Z1555" s="54" t="str">
        <f>IF(MID(H1555,1,4)="Item","Nil",IF(G1555="contract_cover",VLOOKUP(I1555,'svc type'!C:D,2,FALSE),VLOOKUP(G1555,'svc type'!A:D,4,FALSE)))</f>
        <v>IIPS</v>
      </c>
      <c r="AA1555" s="4" t="str">
        <f>IF(B1555="","",VLOOKUP(B1555,Sector!C:D,2,FALSE))</f>
        <v>PUB</v>
      </c>
      <c r="AB1555" s="4" t="str">
        <f t="shared" si="49"/>
        <v>ronnie.lim</v>
      </c>
      <c r="AC1555" s="4"/>
      <c r="AD1555" s="4"/>
      <c r="AE1555" s="4"/>
      <c r="AF1555" s="4"/>
      <c r="AG1555" s="4"/>
    </row>
    <row r="1556" spans="1:33" x14ac:dyDescent="0.25">
      <c r="A1556" s="57">
        <v>42264.605237187498</v>
      </c>
      <c r="B1556" s="32" t="s">
        <v>4333</v>
      </c>
      <c r="C1556" s="32" t="s">
        <v>335</v>
      </c>
      <c r="D1556" s="32" t="s">
        <v>334</v>
      </c>
      <c r="E1556" s="32" t="s">
        <v>7692</v>
      </c>
      <c r="F1556" s="32" t="s">
        <v>7693</v>
      </c>
      <c r="G1556" s="32" t="s">
        <v>367</v>
      </c>
      <c r="H1556" s="32" t="s">
        <v>366</v>
      </c>
      <c r="I1556" s="32" t="s">
        <v>2006</v>
      </c>
      <c r="J1556" s="35">
        <v>0</v>
      </c>
      <c r="K1556" s="35">
        <v>0</v>
      </c>
      <c r="L1556" s="35">
        <v>14.25</v>
      </c>
      <c r="M1556" s="35">
        <v>0</v>
      </c>
      <c r="N1556" s="32" t="s">
        <v>19</v>
      </c>
      <c r="O1556" s="32" t="s">
        <v>41</v>
      </c>
      <c r="P1556" s="32">
        <v>1</v>
      </c>
      <c r="Q1556" s="32" t="s">
        <v>7694</v>
      </c>
      <c r="R1556" s="39">
        <f t="shared" si="48"/>
        <v>1509</v>
      </c>
      <c r="S1556" s="5" t="s">
        <v>51</v>
      </c>
      <c r="T1556" s="5" t="s">
        <v>64</v>
      </c>
      <c r="U1556" s="2"/>
      <c r="V1556" s="2" t="str">
        <f>IF($J1556+$L1556=0,"nil",IF(OR($B1556="TCU-WS",$B1556=""),"non comm",IF(OR($G1556="contract_cover",$H1556="fixed price"),VLOOKUP($I1556,'[1]mapping 2015'!$A:$B,2,FALSE),VLOOKUP($G1556,'[1]mapping 2015'!$A:$B,2,FALSE))))</f>
        <v>SBM 2.1 IIPS</v>
      </c>
      <c r="W1556" s="37">
        <f>IF(OR(V1556="non comm",V1556="nil",J1556=0),0,IF(V1556="SBM 2.1 IIPS",J1556*VLOOKUP(N1556,'[2]NGP%'!$C:$D,2,FALSE),J1556*SUMIFS('[2]NGP%'!$D:$D,'[2]NGP%'!$A:$A,V1556,'[2]NGP%'!$B:$B,AA1556)))</f>
        <v>0</v>
      </c>
      <c r="X1556" s="37">
        <f>IF(OR(V1556="non comm",V1556="nil",J1556=0),0,IF(V1556="SBM 2.1 IIPS",J1556*VLOOKUP(N1556,'[2]NGP%'!$C:$E,3,FALSE),J1556*SUMIFS('[2]NGP%'!$E:$E,'[2]NGP%'!$A:$A,V1556,'[2]NGP%'!$B:$B,AA1556)))</f>
        <v>0</v>
      </c>
      <c r="Y1556" s="32"/>
      <c r="Z1556" s="54" t="str">
        <f>IF(MID(H1556,1,4)="Item","Nil",IF(G1556="contract_cover",VLOOKUP(I1556,'svc type'!C:D,2,FALSE),VLOOKUP(G1556,'svc type'!A:D,4,FALSE)))</f>
        <v>IIPS</v>
      </c>
      <c r="AA1556" s="4" t="str">
        <f>IF(B1556="","",VLOOKUP(B1556,Sector!C:D,2,FALSE))</f>
        <v>PUB</v>
      </c>
      <c r="AB1556" s="4" t="str">
        <f t="shared" si="49"/>
        <v>ronnie.lim</v>
      </c>
      <c r="AC1556" s="4"/>
      <c r="AD1556" s="4"/>
      <c r="AE1556" s="4"/>
      <c r="AF1556" s="4"/>
      <c r="AG1556" s="4"/>
    </row>
    <row r="1557" spans="1:33" x14ac:dyDescent="0.25">
      <c r="A1557" s="57">
        <v>42264.605237187498</v>
      </c>
      <c r="B1557" s="32" t="s">
        <v>4333</v>
      </c>
      <c r="C1557" s="32" t="s">
        <v>335</v>
      </c>
      <c r="D1557" s="32" t="s">
        <v>334</v>
      </c>
      <c r="E1557" s="32" t="s">
        <v>7692</v>
      </c>
      <c r="F1557" s="32" t="s">
        <v>7693</v>
      </c>
      <c r="G1557" s="32" t="s">
        <v>367</v>
      </c>
      <c r="H1557" s="32" t="s">
        <v>366</v>
      </c>
      <c r="I1557" s="32" t="s">
        <v>2006</v>
      </c>
      <c r="J1557" s="35">
        <v>0</v>
      </c>
      <c r="K1557" s="35">
        <v>0</v>
      </c>
      <c r="L1557" s="35">
        <v>14.25</v>
      </c>
      <c r="M1557" s="35">
        <v>0</v>
      </c>
      <c r="N1557" s="32" t="s">
        <v>19</v>
      </c>
      <c r="O1557" s="32" t="s">
        <v>41</v>
      </c>
      <c r="P1557" s="32">
        <v>1</v>
      </c>
      <c r="Q1557" s="32" t="s">
        <v>7694</v>
      </c>
      <c r="R1557" s="39">
        <f t="shared" si="48"/>
        <v>1509</v>
      </c>
      <c r="S1557" s="5" t="s">
        <v>51</v>
      </c>
      <c r="T1557" s="5" t="s">
        <v>64</v>
      </c>
      <c r="U1557" s="2"/>
      <c r="V1557" s="2" t="str">
        <f>IF($J1557+$L1557=0,"nil",IF(OR($B1557="TCU-WS",$B1557=""),"non comm",IF(OR($G1557="contract_cover",$H1557="fixed price"),VLOOKUP($I1557,'[1]mapping 2015'!$A:$B,2,FALSE),VLOOKUP($G1557,'[1]mapping 2015'!$A:$B,2,FALSE))))</f>
        <v>SBM 2.1 IIPS</v>
      </c>
      <c r="W1557" s="37">
        <f>IF(OR(V1557="non comm",V1557="nil",J1557=0),0,IF(V1557="SBM 2.1 IIPS",J1557*VLOOKUP(N1557,'[2]NGP%'!$C:$D,2,FALSE),J1557*SUMIFS('[2]NGP%'!$D:$D,'[2]NGP%'!$A:$A,V1557,'[2]NGP%'!$B:$B,AA1557)))</f>
        <v>0</v>
      </c>
      <c r="X1557" s="37">
        <f>IF(OR(V1557="non comm",V1557="nil",J1557=0),0,IF(V1557="SBM 2.1 IIPS",J1557*VLOOKUP(N1557,'[2]NGP%'!$C:$E,3,FALSE),J1557*SUMIFS('[2]NGP%'!$E:$E,'[2]NGP%'!$A:$A,V1557,'[2]NGP%'!$B:$B,AA1557)))</f>
        <v>0</v>
      </c>
      <c r="Y1557" s="32"/>
      <c r="Z1557" s="54" t="str">
        <f>IF(MID(H1557,1,4)="Item","Nil",IF(G1557="contract_cover",VLOOKUP(I1557,'svc type'!C:D,2,FALSE),VLOOKUP(G1557,'svc type'!A:D,4,FALSE)))</f>
        <v>IIPS</v>
      </c>
      <c r="AA1557" s="4" t="str">
        <f>IF(B1557="","",VLOOKUP(B1557,Sector!C:D,2,FALSE))</f>
        <v>PUB</v>
      </c>
      <c r="AB1557" s="4" t="str">
        <f t="shared" si="49"/>
        <v>ronnie.lim</v>
      </c>
      <c r="AC1557" s="4"/>
      <c r="AD1557" s="4"/>
      <c r="AE1557" s="4"/>
      <c r="AF1557" s="4"/>
      <c r="AG1557" s="4"/>
    </row>
    <row r="1558" spans="1:33" x14ac:dyDescent="0.25">
      <c r="A1558" s="57">
        <v>42264.606588854163</v>
      </c>
      <c r="B1558" s="32" t="s">
        <v>280</v>
      </c>
      <c r="C1558" s="32" t="s">
        <v>7695</v>
      </c>
      <c r="D1558" s="32" t="s">
        <v>7696</v>
      </c>
      <c r="E1558" s="32" t="s">
        <v>5848</v>
      </c>
      <c r="F1558" s="32" t="s">
        <v>7697</v>
      </c>
      <c r="G1558" s="32" t="s">
        <v>390</v>
      </c>
      <c r="H1558" s="32" t="s">
        <v>389</v>
      </c>
      <c r="I1558" s="32" t="s">
        <v>2050</v>
      </c>
      <c r="J1558" s="35">
        <v>0</v>
      </c>
      <c r="K1558" s="35">
        <v>0</v>
      </c>
      <c r="L1558" s="35">
        <v>0</v>
      </c>
      <c r="M1558" s="35">
        <v>0</v>
      </c>
      <c r="N1558" s="32" t="s">
        <v>17</v>
      </c>
      <c r="O1558" s="32" t="s">
        <v>41</v>
      </c>
      <c r="P1558" s="32">
        <v>1</v>
      </c>
      <c r="Q1558" s="32" t="s">
        <v>5848</v>
      </c>
      <c r="R1558" s="39">
        <f t="shared" si="48"/>
        <v>1509</v>
      </c>
      <c r="S1558" s="5" t="s">
        <v>51</v>
      </c>
      <c r="T1558" s="5" t="s">
        <v>64</v>
      </c>
      <c r="U1558" s="2"/>
      <c r="V1558" s="2" t="str">
        <f>IF($J1558+$L1558=0,"nil",IF(OR($B1558="TCU-WS",$B1558=""),"non comm",IF(OR($G1558="contract_cover",$H1558="fixed price"),VLOOKUP($I1558,'[1]mapping 2015'!$A:$B,2,FALSE),VLOOKUP($G1558,'[1]mapping 2015'!$A:$B,2,FALSE))))</f>
        <v>nil</v>
      </c>
      <c r="W1558" s="37">
        <f>IF(OR(V1558="non comm",V1558="nil",J1558=0),0,IF(V1558="SBM 2.1 IIPS",J1558*VLOOKUP(N1558,'[2]NGP%'!$C:$D,2,FALSE),J1558*SUMIFS('[2]NGP%'!$D:$D,'[2]NGP%'!$A:$A,V1558,'[2]NGP%'!$B:$B,AA1558)))</f>
        <v>0</v>
      </c>
      <c r="X1558" s="37">
        <f>IF(OR(V1558="non comm",V1558="nil",J1558=0),0,IF(V1558="SBM 2.1 IIPS",J1558*VLOOKUP(N1558,'[2]NGP%'!$C:$E,3,FALSE),J1558*SUMIFS('[2]NGP%'!$E:$E,'[2]NGP%'!$A:$A,V1558,'[2]NGP%'!$B:$B,AA1558)))</f>
        <v>0</v>
      </c>
      <c r="Y1558" s="32"/>
      <c r="Z1558" s="54" t="str">
        <f>IF(MID(H1558,1,4)="Item","Nil",IF(G1558="contract_cover",VLOOKUP(I1558,'svc type'!C:D,2,FALSE),VLOOKUP(G1558,'svc type'!A:D,4,FALSE)))</f>
        <v>IIPS</v>
      </c>
      <c r="AA1558" s="4" t="str">
        <f>IF(B1558="","",VLOOKUP(B1558,Sector!C:D,2,FALSE))</f>
        <v>STC</v>
      </c>
      <c r="AB1558" s="4" t="str">
        <f t="shared" si="49"/>
        <v>david.koh</v>
      </c>
      <c r="AC1558" s="4"/>
      <c r="AD1558" s="4"/>
      <c r="AE1558" s="4"/>
      <c r="AF1558" s="4"/>
      <c r="AG1558" s="4"/>
    </row>
    <row r="1559" spans="1:33" x14ac:dyDescent="0.25">
      <c r="A1559" s="57">
        <v>42264.606588854163</v>
      </c>
      <c r="B1559" s="32" t="s">
        <v>280</v>
      </c>
      <c r="C1559" s="32" t="s">
        <v>7695</v>
      </c>
      <c r="D1559" s="32" t="s">
        <v>7696</v>
      </c>
      <c r="E1559" s="32" t="s">
        <v>5848</v>
      </c>
      <c r="F1559" s="32" t="s">
        <v>7697</v>
      </c>
      <c r="G1559" s="32" t="s">
        <v>390</v>
      </c>
      <c r="H1559" s="32" t="s">
        <v>389</v>
      </c>
      <c r="I1559" s="32" t="s">
        <v>2050</v>
      </c>
      <c r="J1559" s="35">
        <v>0</v>
      </c>
      <c r="K1559" s="35">
        <v>0</v>
      </c>
      <c r="L1559" s="35">
        <v>0</v>
      </c>
      <c r="M1559" s="35">
        <v>0</v>
      </c>
      <c r="N1559" s="32" t="s">
        <v>17</v>
      </c>
      <c r="O1559" s="32" t="s">
        <v>41</v>
      </c>
      <c r="P1559" s="32">
        <v>1</v>
      </c>
      <c r="Q1559" s="32" t="s">
        <v>5848</v>
      </c>
      <c r="R1559" s="39">
        <f t="shared" si="48"/>
        <v>1509</v>
      </c>
      <c r="S1559" s="5" t="s">
        <v>51</v>
      </c>
      <c r="T1559" s="5" t="s">
        <v>64</v>
      </c>
      <c r="U1559" s="2"/>
      <c r="V1559" s="2" t="str">
        <f>IF($J1559+$L1559=0,"nil",IF(OR($B1559="TCU-WS",$B1559=""),"non comm",IF(OR($G1559="contract_cover",$H1559="fixed price"),VLOOKUP($I1559,'[1]mapping 2015'!$A:$B,2,FALSE),VLOOKUP($G1559,'[1]mapping 2015'!$A:$B,2,FALSE))))</f>
        <v>nil</v>
      </c>
      <c r="W1559" s="37">
        <f>IF(OR(V1559="non comm",V1559="nil",J1559=0),0,IF(V1559="SBM 2.1 IIPS",J1559*VLOOKUP(N1559,'[2]NGP%'!$C:$D,2,FALSE),J1559*SUMIFS('[2]NGP%'!$D:$D,'[2]NGP%'!$A:$A,V1559,'[2]NGP%'!$B:$B,AA1559)))</f>
        <v>0</v>
      </c>
      <c r="X1559" s="37">
        <f>IF(OR(V1559="non comm",V1559="nil",J1559=0),0,IF(V1559="SBM 2.1 IIPS",J1559*VLOOKUP(N1559,'[2]NGP%'!$C:$E,3,FALSE),J1559*SUMIFS('[2]NGP%'!$E:$E,'[2]NGP%'!$A:$A,V1559,'[2]NGP%'!$B:$B,AA1559)))</f>
        <v>0</v>
      </c>
      <c r="Y1559" s="32"/>
      <c r="Z1559" s="54" t="str">
        <f>IF(MID(H1559,1,4)="Item","Nil",IF(G1559="contract_cover",VLOOKUP(I1559,'svc type'!C:D,2,FALSE),VLOOKUP(G1559,'svc type'!A:D,4,FALSE)))</f>
        <v>IIPS</v>
      </c>
      <c r="AA1559" s="4" t="str">
        <f>IF(B1559="","",VLOOKUP(B1559,Sector!C:D,2,FALSE))</f>
        <v>STC</v>
      </c>
      <c r="AB1559" s="4" t="str">
        <f t="shared" si="49"/>
        <v>david.koh</v>
      </c>
      <c r="AC1559" s="4"/>
      <c r="AD1559" s="4"/>
      <c r="AE1559" s="4"/>
      <c r="AF1559" s="4"/>
      <c r="AG1559" s="4"/>
    </row>
    <row r="1560" spans="1:33" x14ac:dyDescent="0.25">
      <c r="A1560" s="57">
        <v>42264.609031284723</v>
      </c>
      <c r="B1560" s="32" t="s">
        <v>4333</v>
      </c>
      <c r="C1560" s="32" t="s">
        <v>335</v>
      </c>
      <c r="D1560" s="32" t="s">
        <v>334</v>
      </c>
      <c r="E1560" s="32" t="s">
        <v>7698</v>
      </c>
      <c r="F1560" s="32" t="s">
        <v>7699</v>
      </c>
      <c r="G1560" s="32" t="s">
        <v>25</v>
      </c>
      <c r="H1560" s="32" t="s">
        <v>26</v>
      </c>
      <c r="I1560" s="32" t="s">
        <v>2006</v>
      </c>
      <c r="J1560" s="35">
        <v>0</v>
      </c>
      <c r="K1560" s="35">
        <v>0</v>
      </c>
      <c r="L1560" s="35">
        <v>0</v>
      </c>
      <c r="M1560" s="35">
        <v>0</v>
      </c>
      <c r="N1560" s="32" t="s">
        <v>19</v>
      </c>
      <c r="O1560" s="32" t="s">
        <v>41</v>
      </c>
      <c r="P1560" s="32">
        <v>1</v>
      </c>
      <c r="Q1560" s="32" t="s">
        <v>7700</v>
      </c>
      <c r="R1560" s="39">
        <f t="shared" si="48"/>
        <v>1509</v>
      </c>
      <c r="S1560" s="5" t="s">
        <v>51</v>
      </c>
      <c r="T1560" s="5" t="s">
        <v>64</v>
      </c>
      <c r="U1560" s="2"/>
      <c r="V1560" s="2" t="str">
        <f>IF($J1560+$L1560=0,"nil",IF(OR($B1560="TCU-WS",$B1560=""),"non comm",IF(OR($G1560="contract_cover",$H1560="fixed price"),VLOOKUP($I1560,'[1]mapping 2015'!$A:$B,2,FALSE),VLOOKUP($G1560,'[1]mapping 2015'!$A:$B,2,FALSE))))</f>
        <v>nil</v>
      </c>
      <c r="W1560" s="37">
        <f>IF(OR(V1560="non comm",V1560="nil",J1560=0),0,IF(V1560="SBM 2.1 IIPS",J1560*VLOOKUP(N1560,'[2]NGP%'!$C:$D,2,FALSE),J1560*SUMIFS('[2]NGP%'!$D:$D,'[2]NGP%'!$A:$A,V1560,'[2]NGP%'!$B:$B,AA1560)))</f>
        <v>0</v>
      </c>
      <c r="X1560" s="37">
        <f>IF(OR(V1560="non comm",V1560="nil",J1560=0),0,IF(V1560="SBM 2.1 IIPS",J1560*VLOOKUP(N1560,'[2]NGP%'!$C:$E,3,FALSE),J1560*SUMIFS('[2]NGP%'!$E:$E,'[2]NGP%'!$A:$A,V1560,'[2]NGP%'!$B:$B,AA1560)))</f>
        <v>0</v>
      </c>
      <c r="Y1560" s="32"/>
      <c r="Z1560" s="54" t="str">
        <f>IF(MID(H1560,1,4)="Item","Nil",IF(G1560="contract_cover",VLOOKUP(I1560,'svc type'!C:D,2,FALSE),VLOOKUP(G1560,'svc type'!A:D,4,FALSE)))</f>
        <v>IIPS</v>
      </c>
      <c r="AA1560" s="4" t="str">
        <f>IF(B1560="","",VLOOKUP(B1560,Sector!C:D,2,FALSE))</f>
        <v>PUB</v>
      </c>
      <c r="AB1560" s="4" t="str">
        <f t="shared" si="49"/>
        <v>ronnie.lim</v>
      </c>
      <c r="AC1560" s="4"/>
      <c r="AD1560" s="4"/>
      <c r="AE1560" s="4"/>
      <c r="AF1560" s="4"/>
      <c r="AG1560" s="4"/>
    </row>
    <row r="1561" spans="1:33" x14ac:dyDescent="0.25">
      <c r="A1561" s="57">
        <v>42264.609031284723</v>
      </c>
      <c r="B1561" s="32" t="s">
        <v>4333</v>
      </c>
      <c r="C1561" s="32" t="s">
        <v>335</v>
      </c>
      <c r="D1561" s="32" t="s">
        <v>334</v>
      </c>
      <c r="E1561" s="32" t="s">
        <v>7698</v>
      </c>
      <c r="F1561" s="32" t="s">
        <v>7699</v>
      </c>
      <c r="G1561" s="32" t="s">
        <v>367</v>
      </c>
      <c r="H1561" s="32" t="s">
        <v>366</v>
      </c>
      <c r="I1561" s="32" t="s">
        <v>2006</v>
      </c>
      <c r="J1561" s="35">
        <v>0</v>
      </c>
      <c r="K1561" s="35">
        <v>0</v>
      </c>
      <c r="L1561" s="35">
        <v>0</v>
      </c>
      <c r="M1561" s="35">
        <v>0</v>
      </c>
      <c r="N1561" s="32" t="s">
        <v>19</v>
      </c>
      <c r="O1561" s="32" t="s">
        <v>41</v>
      </c>
      <c r="P1561" s="32">
        <v>1</v>
      </c>
      <c r="Q1561" s="32" t="s">
        <v>7700</v>
      </c>
      <c r="R1561" s="39">
        <f t="shared" si="48"/>
        <v>1509</v>
      </c>
      <c r="S1561" s="5" t="s">
        <v>51</v>
      </c>
      <c r="T1561" s="5" t="s">
        <v>64</v>
      </c>
      <c r="U1561" s="2"/>
      <c r="V1561" s="2" t="str">
        <f>IF($J1561+$L1561=0,"nil",IF(OR($B1561="TCU-WS",$B1561=""),"non comm",IF(OR($G1561="contract_cover",$H1561="fixed price"),VLOOKUP($I1561,'[1]mapping 2015'!$A:$B,2,FALSE),VLOOKUP($G1561,'[1]mapping 2015'!$A:$B,2,FALSE))))</f>
        <v>nil</v>
      </c>
      <c r="W1561" s="37">
        <f>IF(OR(V1561="non comm",V1561="nil",J1561=0),0,IF(V1561="SBM 2.1 IIPS",J1561*VLOOKUP(N1561,'[2]NGP%'!$C:$D,2,FALSE),J1561*SUMIFS('[2]NGP%'!$D:$D,'[2]NGP%'!$A:$A,V1561,'[2]NGP%'!$B:$B,AA1561)))</f>
        <v>0</v>
      </c>
      <c r="X1561" s="37">
        <f>IF(OR(V1561="non comm",V1561="nil",J1561=0),0,IF(V1561="SBM 2.1 IIPS",J1561*VLOOKUP(N1561,'[2]NGP%'!$C:$E,3,FALSE),J1561*SUMIFS('[2]NGP%'!$E:$E,'[2]NGP%'!$A:$A,V1561,'[2]NGP%'!$B:$B,AA1561)))</f>
        <v>0</v>
      </c>
      <c r="Y1561" s="32"/>
      <c r="Z1561" s="54" t="str">
        <f>IF(MID(H1561,1,4)="Item","Nil",IF(G1561="contract_cover",VLOOKUP(I1561,'svc type'!C:D,2,FALSE),VLOOKUP(G1561,'svc type'!A:D,4,FALSE)))</f>
        <v>IIPS</v>
      </c>
      <c r="AA1561" s="4" t="str">
        <f>IF(B1561="","",VLOOKUP(B1561,Sector!C:D,2,FALSE))</f>
        <v>PUB</v>
      </c>
      <c r="AB1561" s="4" t="str">
        <f t="shared" si="49"/>
        <v>ronnie.lim</v>
      </c>
      <c r="AC1561" s="4"/>
      <c r="AD1561" s="4"/>
      <c r="AE1561" s="4"/>
      <c r="AF1561" s="4"/>
      <c r="AG1561" s="4"/>
    </row>
    <row r="1562" spans="1:33" x14ac:dyDescent="0.25">
      <c r="A1562" s="57">
        <v>42264.610721377314</v>
      </c>
      <c r="B1562" s="32" t="s">
        <v>4333</v>
      </c>
      <c r="C1562" s="32" t="s">
        <v>335</v>
      </c>
      <c r="D1562" s="32" t="s">
        <v>334</v>
      </c>
      <c r="E1562" s="32" t="s">
        <v>7701</v>
      </c>
      <c r="F1562" s="32" t="s">
        <v>7702</v>
      </c>
      <c r="G1562" s="32" t="s">
        <v>25</v>
      </c>
      <c r="H1562" s="32" t="s">
        <v>26</v>
      </c>
      <c r="I1562" s="32" t="s">
        <v>2006</v>
      </c>
      <c r="J1562" s="35">
        <v>0</v>
      </c>
      <c r="K1562" s="35">
        <v>0</v>
      </c>
      <c r="L1562" s="35">
        <v>0</v>
      </c>
      <c r="M1562" s="35">
        <v>0</v>
      </c>
      <c r="N1562" s="32" t="s">
        <v>19</v>
      </c>
      <c r="O1562" s="32" t="s">
        <v>41</v>
      </c>
      <c r="P1562" s="32">
        <v>1</v>
      </c>
      <c r="Q1562" s="32" t="s">
        <v>7703</v>
      </c>
      <c r="R1562" s="39">
        <f t="shared" si="48"/>
        <v>1509</v>
      </c>
      <c r="S1562" s="5" t="s">
        <v>51</v>
      </c>
      <c r="T1562" s="5" t="s">
        <v>64</v>
      </c>
      <c r="U1562" s="2"/>
      <c r="V1562" s="2" t="str">
        <f>IF($J1562+$L1562=0,"nil",IF(OR($B1562="TCU-WS",$B1562=""),"non comm",IF(OR($G1562="contract_cover",$H1562="fixed price"),VLOOKUP($I1562,'[1]mapping 2015'!$A:$B,2,FALSE),VLOOKUP($G1562,'[1]mapping 2015'!$A:$B,2,FALSE))))</f>
        <v>nil</v>
      </c>
      <c r="W1562" s="37">
        <f>IF(OR(V1562="non comm",V1562="nil",J1562=0),0,IF(V1562="SBM 2.1 IIPS",J1562*VLOOKUP(N1562,'[2]NGP%'!$C:$D,2,FALSE),J1562*SUMIFS('[2]NGP%'!$D:$D,'[2]NGP%'!$A:$A,V1562,'[2]NGP%'!$B:$B,AA1562)))</f>
        <v>0</v>
      </c>
      <c r="X1562" s="37">
        <f>IF(OR(V1562="non comm",V1562="nil",J1562=0),0,IF(V1562="SBM 2.1 IIPS",J1562*VLOOKUP(N1562,'[2]NGP%'!$C:$E,3,FALSE),J1562*SUMIFS('[2]NGP%'!$E:$E,'[2]NGP%'!$A:$A,V1562,'[2]NGP%'!$B:$B,AA1562)))</f>
        <v>0</v>
      </c>
      <c r="Y1562" s="32"/>
      <c r="Z1562" s="54" t="str">
        <f>IF(MID(H1562,1,4)="Item","Nil",IF(G1562="contract_cover",VLOOKUP(I1562,'svc type'!C:D,2,FALSE),VLOOKUP(G1562,'svc type'!A:D,4,FALSE)))</f>
        <v>IIPS</v>
      </c>
      <c r="AA1562" s="4" t="str">
        <f>IF(B1562="","",VLOOKUP(B1562,Sector!C:D,2,FALSE))</f>
        <v>PUB</v>
      </c>
      <c r="AB1562" s="4" t="str">
        <f t="shared" si="49"/>
        <v>ronnie.lim</v>
      </c>
      <c r="AC1562" s="4"/>
      <c r="AD1562" s="4"/>
      <c r="AE1562" s="4"/>
      <c r="AF1562" s="4"/>
      <c r="AG1562" s="4"/>
    </row>
    <row r="1563" spans="1:33" x14ac:dyDescent="0.25">
      <c r="A1563" s="57">
        <v>42264.610721377314</v>
      </c>
      <c r="B1563" s="32" t="s">
        <v>4333</v>
      </c>
      <c r="C1563" s="32" t="s">
        <v>335</v>
      </c>
      <c r="D1563" s="32" t="s">
        <v>334</v>
      </c>
      <c r="E1563" s="32" t="s">
        <v>7701</v>
      </c>
      <c r="F1563" s="32" t="s">
        <v>7702</v>
      </c>
      <c r="G1563" s="32" t="s">
        <v>367</v>
      </c>
      <c r="H1563" s="32" t="s">
        <v>366</v>
      </c>
      <c r="I1563" s="32" t="s">
        <v>2006</v>
      </c>
      <c r="J1563" s="35">
        <v>0</v>
      </c>
      <c r="K1563" s="35">
        <v>0</v>
      </c>
      <c r="L1563" s="35">
        <v>0</v>
      </c>
      <c r="M1563" s="35">
        <v>0</v>
      </c>
      <c r="N1563" s="32" t="s">
        <v>19</v>
      </c>
      <c r="O1563" s="32" t="s">
        <v>41</v>
      </c>
      <c r="P1563" s="32">
        <v>1</v>
      </c>
      <c r="Q1563" s="32" t="s">
        <v>7703</v>
      </c>
      <c r="R1563" s="39">
        <f t="shared" si="48"/>
        <v>1509</v>
      </c>
      <c r="S1563" s="5" t="s">
        <v>51</v>
      </c>
      <c r="T1563" s="5" t="s">
        <v>64</v>
      </c>
      <c r="U1563" s="2"/>
      <c r="V1563" s="2" t="str">
        <f>IF($J1563+$L1563=0,"nil",IF(OR($B1563="TCU-WS",$B1563=""),"non comm",IF(OR($G1563="contract_cover",$H1563="fixed price"),VLOOKUP($I1563,'[1]mapping 2015'!$A:$B,2,FALSE),VLOOKUP($G1563,'[1]mapping 2015'!$A:$B,2,FALSE))))</f>
        <v>nil</v>
      </c>
      <c r="W1563" s="37">
        <f>IF(OR(V1563="non comm",V1563="nil",J1563=0),0,IF(V1563="SBM 2.1 IIPS",J1563*VLOOKUP(N1563,'[2]NGP%'!$C:$D,2,FALSE),J1563*SUMIFS('[2]NGP%'!$D:$D,'[2]NGP%'!$A:$A,V1563,'[2]NGP%'!$B:$B,AA1563)))</f>
        <v>0</v>
      </c>
      <c r="X1563" s="37">
        <f>IF(OR(V1563="non comm",V1563="nil",J1563=0),0,IF(V1563="SBM 2.1 IIPS",J1563*VLOOKUP(N1563,'[2]NGP%'!$C:$E,3,FALSE),J1563*SUMIFS('[2]NGP%'!$E:$E,'[2]NGP%'!$A:$A,V1563,'[2]NGP%'!$B:$B,AA1563)))</f>
        <v>0</v>
      </c>
      <c r="Y1563" s="32"/>
      <c r="Z1563" s="54" t="str">
        <f>IF(MID(H1563,1,4)="Item","Nil",IF(G1563="contract_cover",VLOOKUP(I1563,'svc type'!C:D,2,FALSE),VLOOKUP(G1563,'svc type'!A:D,4,FALSE)))</f>
        <v>IIPS</v>
      </c>
      <c r="AA1563" s="4" t="str">
        <f>IF(B1563="","",VLOOKUP(B1563,Sector!C:D,2,FALSE))</f>
        <v>PUB</v>
      </c>
      <c r="AB1563" s="4" t="str">
        <f t="shared" si="49"/>
        <v>ronnie.lim</v>
      </c>
      <c r="AC1563" s="4"/>
      <c r="AD1563" s="4"/>
      <c r="AE1563" s="4"/>
      <c r="AF1563" s="4"/>
      <c r="AG1563" s="4"/>
    </row>
    <row r="1564" spans="1:33" x14ac:dyDescent="0.25">
      <c r="A1564" s="57">
        <v>42264.611219247687</v>
      </c>
      <c r="B1564" s="32"/>
      <c r="C1564" s="32" t="s">
        <v>2092</v>
      </c>
      <c r="D1564" s="32" t="s">
        <v>334</v>
      </c>
      <c r="E1564" s="32" t="s">
        <v>7704</v>
      </c>
      <c r="F1564" s="32" t="s">
        <v>7705</v>
      </c>
      <c r="G1564" s="32" t="s">
        <v>58</v>
      </c>
      <c r="H1564" s="32" t="s">
        <v>59</v>
      </c>
      <c r="I1564" s="32" t="s">
        <v>2006</v>
      </c>
      <c r="J1564" s="35">
        <v>0</v>
      </c>
      <c r="K1564" s="35">
        <v>0</v>
      </c>
      <c r="L1564" s="35">
        <v>0</v>
      </c>
      <c r="M1564" s="35">
        <v>0</v>
      </c>
      <c r="N1564" s="32" t="s">
        <v>19</v>
      </c>
      <c r="O1564" s="32" t="s">
        <v>322</v>
      </c>
      <c r="P1564" s="32">
        <v>0</v>
      </c>
      <c r="Q1564" s="32"/>
      <c r="R1564" s="39">
        <f t="shared" si="48"/>
        <v>1509</v>
      </c>
      <c r="S1564" s="5" t="s">
        <v>51</v>
      </c>
      <c r="T1564" s="5" t="s">
        <v>64</v>
      </c>
      <c r="U1564" s="2"/>
      <c r="V1564" s="2" t="str">
        <f>IF($J1564+$L1564=0,"nil",IF(OR($B1564="TCU-WS",$B1564=""),"non comm",IF(OR($G1564="contract_cover",$H1564="fixed price"),VLOOKUP($I1564,'[1]mapping 2015'!$A:$B,2,FALSE),VLOOKUP($G1564,'[1]mapping 2015'!$A:$B,2,FALSE))))</f>
        <v>nil</v>
      </c>
      <c r="W1564" s="37">
        <f>IF(OR(V1564="non comm",V1564="nil",J1564=0),0,IF(V1564="SBM 2.1 IIPS",J1564*VLOOKUP(N1564,'[2]NGP%'!$C:$D,2,FALSE),J1564*SUMIFS('[2]NGP%'!$D:$D,'[2]NGP%'!$A:$A,V1564,'[2]NGP%'!$B:$B,AA1564)))</f>
        <v>0</v>
      </c>
      <c r="X1564" s="37">
        <f>IF(OR(V1564="non comm",V1564="nil",J1564=0),0,IF(V1564="SBM 2.1 IIPS",J1564*VLOOKUP(N1564,'[2]NGP%'!$C:$E,3,FALSE),J1564*SUMIFS('[2]NGP%'!$E:$E,'[2]NGP%'!$A:$A,V1564,'[2]NGP%'!$B:$B,AA1564)))</f>
        <v>0</v>
      </c>
      <c r="Y1564" s="32"/>
      <c r="Z1564" s="54" t="str">
        <f>IF(MID(H1564,1,4)="Item","Nil",IF(G1564="contract_cover",VLOOKUP(I1564,'svc type'!C:D,2,FALSE),VLOOKUP(G1564,'svc type'!A:D,4,FALSE)))</f>
        <v>SVC</v>
      </c>
      <c r="AA1564" s="4" t="str">
        <f>IF(B1564="","",VLOOKUP(B1564,Sector!C:D,2,FALSE))</f>
        <v/>
      </c>
      <c r="AB1564" s="4">
        <f t="shared" si="49"/>
        <v>0</v>
      </c>
      <c r="AC1564" s="4"/>
      <c r="AD1564" s="4"/>
      <c r="AE1564" s="4"/>
      <c r="AF1564" s="4"/>
      <c r="AG1564" s="4"/>
    </row>
    <row r="1565" spans="1:33" x14ac:dyDescent="0.25">
      <c r="A1565" s="57">
        <v>42264.614081944441</v>
      </c>
      <c r="B1565" s="32" t="s">
        <v>4333</v>
      </c>
      <c r="C1565" s="32" t="s">
        <v>335</v>
      </c>
      <c r="D1565" s="32" t="s">
        <v>334</v>
      </c>
      <c r="E1565" s="32" t="s">
        <v>7706</v>
      </c>
      <c r="F1565" s="32" t="s">
        <v>7707</v>
      </c>
      <c r="G1565" s="32" t="s">
        <v>25</v>
      </c>
      <c r="H1565" s="32" t="s">
        <v>26</v>
      </c>
      <c r="I1565" s="32" t="s">
        <v>2006</v>
      </c>
      <c r="J1565" s="35">
        <v>0</v>
      </c>
      <c r="K1565" s="35">
        <v>0</v>
      </c>
      <c r="L1565" s="35">
        <v>0</v>
      </c>
      <c r="M1565" s="35">
        <v>0</v>
      </c>
      <c r="N1565" s="32" t="s">
        <v>19</v>
      </c>
      <c r="O1565" s="32" t="s">
        <v>41</v>
      </c>
      <c r="P1565" s="32">
        <v>1</v>
      </c>
      <c r="Q1565" s="32" t="s">
        <v>7708</v>
      </c>
      <c r="R1565" s="39">
        <f t="shared" si="48"/>
        <v>1509</v>
      </c>
      <c r="S1565" s="5" t="s">
        <v>51</v>
      </c>
      <c r="T1565" s="5" t="s">
        <v>64</v>
      </c>
      <c r="U1565" s="2"/>
      <c r="V1565" s="2" t="str">
        <f>IF($J1565+$L1565=0,"nil",IF(OR($B1565="TCU-WS",$B1565=""),"non comm",IF(OR($G1565="contract_cover",$H1565="fixed price"),VLOOKUP($I1565,'[1]mapping 2015'!$A:$B,2,FALSE),VLOOKUP($G1565,'[1]mapping 2015'!$A:$B,2,FALSE))))</f>
        <v>nil</v>
      </c>
      <c r="W1565" s="37">
        <f>IF(OR(V1565="non comm",V1565="nil",J1565=0),0,IF(V1565="SBM 2.1 IIPS",J1565*VLOOKUP(N1565,'[2]NGP%'!$C:$D,2,FALSE),J1565*SUMIFS('[2]NGP%'!$D:$D,'[2]NGP%'!$A:$A,V1565,'[2]NGP%'!$B:$B,AA1565)))</f>
        <v>0</v>
      </c>
      <c r="X1565" s="37">
        <f>IF(OR(V1565="non comm",V1565="nil",J1565=0),0,IF(V1565="SBM 2.1 IIPS",J1565*VLOOKUP(N1565,'[2]NGP%'!$C:$E,3,FALSE),J1565*SUMIFS('[2]NGP%'!$E:$E,'[2]NGP%'!$A:$A,V1565,'[2]NGP%'!$B:$B,AA1565)))</f>
        <v>0</v>
      </c>
      <c r="Y1565" s="32"/>
      <c r="Z1565" s="54" t="str">
        <f>IF(MID(H1565,1,4)="Item","Nil",IF(G1565="contract_cover",VLOOKUP(I1565,'svc type'!C:D,2,FALSE),VLOOKUP(G1565,'svc type'!A:D,4,FALSE)))</f>
        <v>IIPS</v>
      </c>
      <c r="AA1565" s="4" t="str">
        <f>IF(B1565="","",VLOOKUP(B1565,Sector!C:D,2,FALSE))</f>
        <v>PUB</v>
      </c>
      <c r="AB1565" s="4" t="str">
        <f t="shared" si="49"/>
        <v>ronnie.lim</v>
      </c>
      <c r="AC1565" s="4"/>
      <c r="AD1565" s="4"/>
      <c r="AE1565" s="4"/>
      <c r="AF1565" s="4"/>
      <c r="AG1565" s="4"/>
    </row>
    <row r="1566" spans="1:33" x14ac:dyDescent="0.25">
      <c r="A1566" s="57">
        <v>42264.614081944441</v>
      </c>
      <c r="B1566" s="32" t="s">
        <v>4333</v>
      </c>
      <c r="C1566" s="32" t="s">
        <v>335</v>
      </c>
      <c r="D1566" s="32" t="s">
        <v>334</v>
      </c>
      <c r="E1566" s="32" t="s">
        <v>7706</v>
      </c>
      <c r="F1566" s="32" t="s">
        <v>7707</v>
      </c>
      <c r="G1566" s="32" t="s">
        <v>367</v>
      </c>
      <c r="H1566" s="32" t="s">
        <v>366</v>
      </c>
      <c r="I1566" s="32" t="s">
        <v>2006</v>
      </c>
      <c r="J1566" s="35">
        <v>0</v>
      </c>
      <c r="K1566" s="35">
        <v>0</v>
      </c>
      <c r="L1566" s="35">
        <v>0</v>
      </c>
      <c r="M1566" s="35">
        <v>0</v>
      </c>
      <c r="N1566" s="32" t="s">
        <v>19</v>
      </c>
      <c r="O1566" s="32" t="s">
        <v>41</v>
      </c>
      <c r="P1566" s="32">
        <v>1</v>
      </c>
      <c r="Q1566" s="32" t="s">
        <v>7708</v>
      </c>
      <c r="R1566" s="39">
        <f t="shared" si="48"/>
        <v>1509</v>
      </c>
      <c r="S1566" s="5" t="s">
        <v>51</v>
      </c>
      <c r="T1566" s="5" t="s">
        <v>64</v>
      </c>
      <c r="U1566" s="2"/>
      <c r="V1566" s="2" t="str">
        <f>IF($J1566+$L1566=0,"nil",IF(OR($B1566="TCU-WS",$B1566=""),"non comm",IF(OR($G1566="contract_cover",$H1566="fixed price"),VLOOKUP($I1566,'[1]mapping 2015'!$A:$B,2,FALSE),VLOOKUP($G1566,'[1]mapping 2015'!$A:$B,2,FALSE))))</f>
        <v>nil</v>
      </c>
      <c r="W1566" s="37">
        <f>IF(OR(V1566="non comm",V1566="nil",J1566=0),0,IF(V1566="SBM 2.1 IIPS",J1566*VLOOKUP(N1566,'[2]NGP%'!$C:$D,2,FALSE),J1566*SUMIFS('[2]NGP%'!$D:$D,'[2]NGP%'!$A:$A,V1566,'[2]NGP%'!$B:$B,AA1566)))</f>
        <v>0</v>
      </c>
      <c r="X1566" s="37">
        <f>IF(OR(V1566="non comm",V1566="nil",J1566=0),0,IF(V1566="SBM 2.1 IIPS",J1566*VLOOKUP(N1566,'[2]NGP%'!$C:$E,3,FALSE),J1566*SUMIFS('[2]NGP%'!$E:$E,'[2]NGP%'!$A:$A,V1566,'[2]NGP%'!$B:$B,AA1566)))</f>
        <v>0</v>
      </c>
      <c r="Y1566" s="32"/>
      <c r="Z1566" s="54" t="str">
        <f>IF(MID(H1566,1,4)="Item","Nil",IF(G1566="contract_cover",VLOOKUP(I1566,'svc type'!C:D,2,FALSE),VLOOKUP(G1566,'svc type'!A:D,4,FALSE)))</f>
        <v>IIPS</v>
      </c>
      <c r="AA1566" s="4" t="str">
        <f>IF(B1566="","",VLOOKUP(B1566,Sector!C:D,2,FALSE))</f>
        <v>PUB</v>
      </c>
      <c r="AB1566" s="4" t="str">
        <f t="shared" si="49"/>
        <v>ronnie.lim</v>
      </c>
      <c r="AC1566" s="4"/>
      <c r="AD1566" s="4"/>
      <c r="AE1566" s="4"/>
      <c r="AF1566" s="4"/>
      <c r="AG1566" s="4"/>
    </row>
    <row r="1567" spans="1:33" x14ac:dyDescent="0.25">
      <c r="A1567" s="57">
        <v>42264.614476585652</v>
      </c>
      <c r="B1567" s="32"/>
      <c r="C1567" s="32" t="s">
        <v>741</v>
      </c>
      <c r="D1567" s="32" t="s">
        <v>334</v>
      </c>
      <c r="E1567" s="32" t="s">
        <v>7709</v>
      </c>
      <c r="F1567" s="32" t="s">
        <v>7710</v>
      </c>
      <c r="G1567" s="32" t="s">
        <v>58</v>
      </c>
      <c r="H1567" s="32" t="s">
        <v>59</v>
      </c>
      <c r="I1567" s="32" t="s">
        <v>2006</v>
      </c>
      <c r="J1567" s="35">
        <v>0</v>
      </c>
      <c r="K1567" s="35">
        <v>0</v>
      </c>
      <c r="L1567" s="35">
        <v>0</v>
      </c>
      <c r="M1567" s="35">
        <v>0</v>
      </c>
      <c r="N1567" s="32" t="s">
        <v>19</v>
      </c>
      <c r="O1567" s="32" t="s">
        <v>322</v>
      </c>
      <c r="P1567" s="32">
        <v>0</v>
      </c>
      <c r="Q1567" s="32"/>
      <c r="R1567" s="39">
        <f t="shared" si="48"/>
        <v>1509</v>
      </c>
      <c r="S1567" s="5" t="s">
        <v>51</v>
      </c>
      <c r="T1567" s="5" t="s">
        <v>64</v>
      </c>
      <c r="U1567" s="2"/>
      <c r="V1567" s="2" t="str">
        <f>IF($J1567+$L1567=0,"nil",IF(OR($B1567="TCU-WS",$B1567=""),"non comm",IF(OR($G1567="contract_cover",$H1567="fixed price"),VLOOKUP($I1567,'[1]mapping 2015'!$A:$B,2,FALSE),VLOOKUP($G1567,'[1]mapping 2015'!$A:$B,2,FALSE))))</f>
        <v>nil</v>
      </c>
      <c r="W1567" s="37">
        <f>IF(OR(V1567="non comm",V1567="nil",J1567=0),0,IF(V1567="SBM 2.1 IIPS",J1567*VLOOKUP(N1567,'[2]NGP%'!$C:$D,2,FALSE),J1567*SUMIFS('[2]NGP%'!$D:$D,'[2]NGP%'!$A:$A,V1567,'[2]NGP%'!$B:$B,AA1567)))</f>
        <v>0</v>
      </c>
      <c r="X1567" s="37">
        <f>IF(OR(V1567="non comm",V1567="nil",J1567=0),0,IF(V1567="SBM 2.1 IIPS",J1567*VLOOKUP(N1567,'[2]NGP%'!$C:$E,3,FALSE),J1567*SUMIFS('[2]NGP%'!$E:$E,'[2]NGP%'!$A:$A,V1567,'[2]NGP%'!$B:$B,AA1567)))</f>
        <v>0</v>
      </c>
      <c r="Y1567" s="32"/>
      <c r="Z1567" s="54" t="str">
        <f>IF(MID(H1567,1,4)="Item","Nil",IF(G1567="contract_cover",VLOOKUP(I1567,'svc type'!C:D,2,FALSE),VLOOKUP(G1567,'svc type'!A:D,4,FALSE)))</f>
        <v>SVC</v>
      </c>
      <c r="AA1567" s="4" t="str">
        <f>IF(B1567="","",VLOOKUP(B1567,Sector!C:D,2,FALSE))</f>
        <v/>
      </c>
      <c r="AB1567" s="4">
        <f t="shared" si="49"/>
        <v>0</v>
      </c>
      <c r="AC1567" s="4"/>
      <c r="AD1567" s="4"/>
      <c r="AE1567" s="4"/>
      <c r="AF1567" s="4"/>
      <c r="AG1567" s="4"/>
    </row>
    <row r="1568" spans="1:33" x14ac:dyDescent="0.25">
      <c r="A1568" s="57">
        <v>42264.616385266207</v>
      </c>
      <c r="B1568" s="32" t="s">
        <v>4333</v>
      </c>
      <c r="C1568" s="32" t="s">
        <v>335</v>
      </c>
      <c r="D1568" s="32" t="s">
        <v>334</v>
      </c>
      <c r="E1568" s="32" t="s">
        <v>5912</v>
      </c>
      <c r="F1568" s="32" t="s">
        <v>7711</v>
      </c>
      <c r="G1568" s="32" t="s">
        <v>25</v>
      </c>
      <c r="H1568" s="32" t="s">
        <v>26</v>
      </c>
      <c r="I1568" s="32" t="s">
        <v>2006</v>
      </c>
      <c r="J1568" s="35">
        <v>0</v>
      </c>
      <c r="K1568" s="35">
        <v>0</v>
      </c>
      <c r="L1568" s="35">
        <v>14.25</v>
      </c>
      <c r="M1568" s="35">
        <v>0</v>
      </c>
      <c r="N1568" s="32" t="s">
        <v>19</v>
      </c>
      <c r="O1568" s="32" t="s">
        <v>41</v>
      </c>
      <c r="P1568" s="32">
        <v>1</v>
      </c>
      <c r="Q1568" s="32" t="s">
        <v>7712</v>
      </c>
      <c r="R1568" s="39">
        <f t="shared" si="48"/>
        <v>1509</v>
      </c>
      <c r="S1568" s="5" t="s">
        <v>51</v>
      </c>
      <c r="T1568" s="5" t="s">
        <v>64</v>
      </c>
      <c r="U1568" s="2"/>
      <c r="V1568" s="2" t="str">
        <f>IF($J1568+$L1568=0,"nil",IF(OR($B1568="TCU-WS",$B1568=""),"non comm",IF(OR($G1568="contract_cover",$H1568="fixed price"),VLOOKUP($I1568,'[1]mapping 2015'!$A:$B,2,FALSE),VLOOKUP($G1568,'[1]mapping 2015'!$A:$B,2,FALSE))))</f>
        <v>SBM 2.1 IIPS</v>
      </c>
      <c r="W1568" s="37">
        <f>IF(OR(V1568="non comm",V1568="nil",J1568=0),0,IF(V1568="SBM 2.1 IIPS",J1568*VLOOKUP(N1568,'[2]NGP%'!$C:$D,2,FALSE),J1568*SUMIFS('[2]NGP%'!$D:$D,'[2]NGP%'!$A:$A,V1568,'[2]NGP%'!$B:$B,AA1568)))</f>
        <v>0</v>
      </c>
      <c r="X1568" s="37">
        <f>IF(OR(V1568="non comm",V1568="nil",J1568=0),0,IF(V1568="SBM 2.1 IIPS",J1568*VLOOKUP(N1568,'[2]NGP%'!$C:$E,3,FALSE),J1568*SUMIFS('[2]NGP%'!$E:$E,'[2]NGP%'!$A:$A,V1568,'[2]NGP%'!$B:$B,AA1568)))</f>
        <v>0</v>
      </c>
      <c r="Y1568" s="32"/>
      <c r="Z1568" s="54" t="str">
        <f>IF(MID(H1568,1,4)="Item","Nil",IF(G1568="contract_cover",VLOOKUP(I1568,'svc type'!C:D,2,FALSE),VLOOKUP(G1568,'svc type'!A:D,4,FALSE)))</f>
        <v>IIPS</v>
      </c>
      <c r="AA1568" s="4" t="str">
        <f>IF(B1568="","",VLOOKUP(B1568,Sector!C:D,2,FALSE))</f>
        <v>PUB</v>
      </c>
      <c r="AB1568" s="4" t="str">
        <f t="shared" si="49"/>
        <v>ronnie.lim</v>
      </c>
      <c r="AC1568" s="4"/>
      <c r="AD1568" s="4"/>
      <c r="AE1568" s="4"/>
      <c r="AF1568" s="4"/>
      <c r="AG1568" s="4"/>
    </row>
    <row r="1569" spans="1:33" x14ac:dyDescent="0.25">
      <c r="A1569" s="57">
        <v>42264.616385266207</v>
      </c>
      <c r="B1569" s="32" t="s">
        <v>4333</v>
      </c>
      <c r="C1569" s="32" t="s">
        <v>335</v>
      </c>
      <c r="D1569" s="32" t="s">
        <v>334</v>
      </c>
      <c r="E1569" s="32" t="s">
        <v>5912</v>
      </c>
      <c r="F1569" s="32" t="s">
        <v>7711</v>
      </c>
      <c r="G1569" s="32" t="s">
        <v>35</v>
      </c>
      <c r="H1569" s="32" t="s">
        <v>38</v>
      </c>
      <c r="I1569" s="32" t="s">
        <v>2006</v>
      </c>
      <c r="J1569" s="35">
        <v>0</v>
      </c>
      <c r="K1569" s="35">
        <v>0</v>
      </c>
      <c r="L1569" s="35">
        <v>0</v>
      </c>
      <c r="M1569" s="35">
        <v>11.8</v>
      </c>
      <c r="N1569" s="32" t="s">
        <v>19</v>
      </c>
      <c r="O1569" s="32" t="s">
        <v>41</v>
      </c>
      <c r="P1569" s="32">
        <v>1</v>
      </c>
      <c r="Q1569" s="32" t="s">
        <v>7712</v>
      </c>
      <c r="R1569" s="39">
        <f t="shared" si="48"/>
        <v>1509</v>
      </c>
      <c r="S1569" s="5" t="s">
        <v>51</v>
      </c>
      <c r="T1569" s="5" t="s">
        <v>64</v>
      </c>
      <c r="U1569" s="2"/>
      <c r="V1569" s="2" t="str">
        <f>IF($J1569+$L1569=0,"nil",IF(OR($B1569="TCU-WS",$B1569=""),"non comm",IF(OR($G1569="contract_cover",$H1569="fixed price"),VLOOKUP($I1569,'[1]mapping 2015'!$A:$B,2,FALSE),VLOOKUP($G1569,'[1]mapping 2015'!$A:$B,2,FALSE))))</f>
        <v>nil</v>
      </c>
      <c r="W1569" s="37">
        <f>IF(OR(V1569="non comm",V1569="nil",J1569=0),0,IF(V1569="SBM 2.1 IIPS",J1569*VLOOKUP(N1569,'[2]NGP%'!$C:$D,2,FALSE),J1569*SUMIFS('[2]NGP%'!$D:$D,'[2]NGP%'!$A:$A,V1569,'[2]NGP%'!$B:$B,AA1569)))</f>
        <v>0</v>
      </c>
      <c r="X1569" s="37">
        <f>IF(OR(V1569="non comm",V1569="nil",J1569=0),0,IF(V1569="SBM 2.1 IIPS",J1569*VLOOKUP(N1569,'[2]NGP%'!$C:$E,3,FALSE),J1569*SUMIFS('[2]NGP%'!$E:$E,'[2]NGP%'!$A:$A,V1569,'[2]NGP%'!$B:$B,AA1569)))</f>
        <v>0</v>
      </c>
      <c r="Y1569" s="32"/>
      <c r="Z1569" s="54" t="str">
        <f>IF(MID(H1569,1,4)="Item","Nil",IF(G1569="contract_cover",VLOOKUP(I1569,'svc type'!C:D,2,FALSE),VLOOKUP(G1569,'svc type'!A:D,4,FALSE)))</f>
        <v>Exp</v>
      </c>
      <c r="AA1569" s="4" t="str">
        <f>IF(B1569="","",VLOOKUP(B1569,Sector!C:D,2,FALSE))</f>
        <v>PUB</v>
      </c>
      <c r="AB1569" s="4" t="str">
        <f t="shared" si="49"/>
        <v>ronnie.lim</v>
      </c>
      <c r="AC1569" s="4"/>
      <c r="AD1569" s="4"/>
      <c r="AE1569" s="4"/>
      <c r="AF1569" s="4"/>
      <c r="AG1569" s="4"/>
    </row>
    <row r="1570" spans="1:33" x14ac:dyDescent="0.25">
      <c r="A1570" s="57">
        <v>42264.616385266207</v>
      </c>
      <c r="B1570" s="32" t="s">
        <v>4333</v>
      </c>
      <c r="C1570" s="32" t="s">
        <v>335</v>
      </c>
      <c r="D1570" s="32" t="s">
        <v>334</v>
      </c>
      <c r="E1570" s="32" t="s">
        <v>5912</v>
      </c>
      <c r="F1570" s="32" t="s">
        <v>7711</v>
      </c>
      <c r="G1570" s="32" t="s">
        <v>35</v>
      </c>
      <c r="H1570" s="32" t="s">
        <v>38</v>
      </c>
      <c r="I1570" s="32" t="s">
        <v>2006</v>
      </c>
      <c r="J1570" s="35">
        <v>0</v>
      </c>
      <c r="K1570" s="35">
        <v>0</v>
      </c>
      <c r="L1570" s="35">
        <v>0</v>
      </c>
      <c r="M1570" s="35">
        <v>12.55</v>
      </c>
      <c r="N1570" s="32" t="s">
        <v>19</v>
      </c>
      <c r="O1570" s="32" t="s">
        <v>41</v>
      </c>
      <c r="P1570" s="32">
        <v>1</v>
      </c>
      <c r="Q1570" s="32" t="s">
        <v>7712</v>
      </c>
      <c r="R1570" s="39">
        <f t="shared" si="48"/>
        <v>1509</v>
      </c>
      <c r="S1570" s="5" t="s">
        <v>51</v>
      </c>
      <c r="T1570" s="5" t="s">
        <v>64</v>
      </c>
      <c r="U1570" s="2"/>
      <c r="V1570" s="2" t="str">
        <f>IF($J1570+$L1570=0,"nil",IF(OR($B1570="TCU-WS",$B1570=""),"non comm",IF(OR($G1570="contract_cover",$H1570="fixed price"),VLOOKUP($I1570,'[1]mapping 2015'!$A:$B,2,FALSE),VLOOKUP($G1570,'[1]mapping 2015'!$A:$B,2,FALSE))))</f>
        <v>nil</v>
      </c>
      <c r="W1570" s="37">
        <f>IF(OR(V1570="non comm",V1570="nil",J1570=0),0,IF(V1570="SBM 2.1 IIPS",J1570*VLOOKUP(N1570,'[2]NGP%'!$C:$D,2,FALSE),J1570*SUMIFS('[2]NGP%'!$D:$D,'[2]NGP%'!$A:$A,V1570,'[2]NGP%'!$B:$B,AA1570)))</f>
        <v>0</v>
      </c>
      <c r="X1570" s="37">
        <f>IF(OR(V1570="non comm",V1570="nil",J1570=0),0,IF(V1570="SBM 2.1 IIPS",J1570*VLOOKUP(N1570,'[2]NGP%'!$C:$E,3,FALSE),J1570*SUMIFS('[2]NGP%'!$E:$E,'[2]NGP%'!$A:$A,V1570,'[2]NGP%'!$B:$B,AA1570)))</f>
        <v>0</v>
      </c>
      <c r="Y1570" s="32"/>
      <c r="Z1570" s="54" t="str">
        <f>IF(MID(H1570,1,4)="Item","Nil",IF(G1570="contract_cover",VLOOKUP(I1570,'svc type'!C:D,2,FALSE),VLOOKUP(G1570,'svc type'!A:D,4,FALSE)))</f>
        <v>Exp</v>
      </c>
      <c r="AA1570" s="4" t="str">
        <f>IF(B1570="","",VLOOKUP(B1570,Sector!C:D,2,FALSE))</f>
        <v>PUB</v>
      </c>
      <c r="AB1570" s="4" t="str">
        <f t="shared" si="49"/>
        <v>ronnie.lim</v>
      </c>
      <c r="AC1570" s="4"/>
      <c r="AD1570" s="4"/>
      <c r="AE1570" s="4"/>
      <c r="AF1570" s="4"/>
      <c r="AG1570" s="4"/>
    </row>
    <row r="1571" spans="1:33" x14ac:dyDescent="0.25">
      <c r="A1571" s="57">
        <v>42264.616385266207</v>
      </c>
      <c r="B1571" s="32" t="s">
        <v>4333</v>
      </c>
      <c r="C1571" s="32" t="s">
        <v>335</v>
      </c>
      <c r="D1571" s="32" t="s">
        <v>334</v>
      </c>
      <c r="E1571" s="32" t="s">
        <v>5912</v>
      </c>
      <c r="F1571" s="32" t="s">
        <v>7711</v>
      </c>
      <c r="G1571" s="32" t="s">
        <v>39</v>
      </c>
      <c r="H1571" s="32" t="s">
        <v>40</v>
      </c>
      <c r="I1571" s="32" t="s">
        <v>2006</v>
      </c>
      <c r="J1571" s="35">
        <v>0</v>
      </c>
      <c r="K1571" s="35">
        <v>0</v>
      </c>
      <c r="L1571" s="35">
        <v>174.29</v>
      </c>
      <c r="M1571" s="35">
        <v>0</v>
      </c>
      <c r="N1571" s="32" t="s">
        <v>19</v>
      </c>
      <c r="O1571" s="32" t="s">
        <v>41</v>
      </c>
      <c r="P1571" s="32">
        <v>1</v>
      </c>
      <c r="Q1571" s="32" t="s">
        <v>7712</v>
      </c>
      <c r="R1571" s="39">
        <f t="shared" si="48"/>
        <v>1509</v>
      </c>
      <c r="S1571" s="5" t="s">
        <v>51</v>
      </c>
      <c r="T1571" s="5" t="s">
        <v>64</v>
      </c>
      <c r="U1571" s="2"/>
      <c r="V1571" s="2" t="str">
        <f>IF($J1571+$L1571=0,"nil",IF(OR($B1571="TCU-WS",$B1571=""),"non comm",IF(OR($G1571="contract_cover",$H1571="fixed price"),VLOOKUP($I1571,'[1]mapping 2015'!$A:$B,2,FALSE),VLOOKUP($G1571,'[1]mapping 2015'!$A:$B,2,FALSE))))</f>
        <v>SBM 2.1 IIPS</v>
      </c>
      <c r="W1571" s="37">
        <f>IF(OR(V1571="non comm",V1571="nil",J1571=0),0,IF(V1571="SBM 2.1 IIPS",J1571*VLOOKUP(N1571,'[2]NGP%'!$C:$D,2,FALSE),J1571*SUMIFS('[2]NGP%'!$D:$D,'[2]NGP%'!$A:$A,V1571,'[2]NGP%'!$B:$B,AA1571)))</f>
        <v>0</v>
      </c>
      <c r="X1571" s="37">
        <f>IF(OR(V1571="non comm",V1571="nil",J1571=0),0,IF(V1571="SBM 2.1 IIPS",J1571*VLOOKUP(N1571,'[2]NGP%'!$C:$E,3,FALSE),J1571*SUMIFS('[2]NGP%'!$E:$E,'[2]NGP%'!$A:$A,V1571,'[2]NGP%'!$B:$B,AA1571)))</f>
        <v>0</v>
      </c>
      <c r="Y1571" s="32"/>
      <c r="Z1571" s="54" t="str">
        <f>IF(MID(H1571,1,4)="Item","Nil",IF(G1571="contract_cover",VLOOKUP(I1571,'svc type'!C:D,2,FALSE),VLOOKUP(G1571,'svc type'!A:D,4,FALSE)))</f>
        <v>IIPS</v>
      </c>
      <c r="AA1571" s="4" t="str">
        <f>IF(B1571="","",VLOOKUP(B1571,Sector!C:D,2,FALSE))</f>
        <v>PUB</v>
      </c>
      <c r="AB1571" s="4" t="str">
        <f t="shared" si="49"/>
        <v>ronnie.lim</v>
      </c>
      <c r="AC1571" s="4"/>
      <c r="AD1571" s="4"/>
      <c r="AE1571" s="4"/>
      <c r="AF1571" s="4"/>
      <c r="AG1571" s="4"/>
    </row>
    <row r="1572" spans="1:33" x14ac:dyDescent="0.25">
      <c r="A1572" s="57">
        <v>42264.616385266207</v>
      </c>
      <c r="B1572" s="32" t="s">
        <v>4333</v>
      </c>
      <c r="C1572" s="32" t="s">
        <v>335</v>
      </c>
      <c r="D1572" s="32" t="s">
        <v>334</v>
      </c>
      <c r="E1572" s="32" t="s">
        <v>5912</v>
      </c>
      <c r="F1572" s="32" t="s">
        <v>7711</v>
      </c>
      <c r="G1572" s="32" t="s">
        <v>39</v>
      </c>
      <c r="H1572" s="32" t="s">
        <v>40</v>
      </c>
      <c r="I1572" s="32" t="s">
        <v>2006</v>
      </c>
      <c r="J1572" s="35">
        <v>0</v>
      </c>
      <c r="K1572" s="35">
        <v>0</v>
      </c>
      <c r="L1572" s="35">
        <v>0</v>
      </c>
      <c r="M1572" s="35">
        <v>0</v>
      </c>
      <c r="N1572" s="32" t="s">
        <v>19</v>
      </c>
      <c r="O1572" s="32" t="s">
        <v>41</v>
      </c>
      <c r="P1572" s="32">
        <v>1</v>
      </c>
      <c r="Q1572" s="32" t="s">
        <v>7712</v>
      </c>
      <c r="R1572" s="39">
        <f t="shared" si="48"/>
        <v>1509</v>
      </c>
      <c r="S1572" s="5" t="s">
        <v>51</v>
      </c>
      <c r="T1572" s="5" t="s">
        <v>64</v>
      </c>
      <c r="U1572" s="2"/>
      <c r="V1572" s="2" t="str">
        <f>IF($J1572+$L1572=0,"nil",IF(OR($B1572="TCU-WS",$B1572=""),"non comm",IF(OR($G1572="contract_cover",$H1572="fixed price"),VLOOKUP($I1572,'[1]mapping 2015'!$A:$B,2,FALSE),VLOOKUP($G1572,'[1]mapping 2015'!$A:$B,2,FALSE))))</f>
        <v>nil</v>
      </c>
      <c r="W1572" s="37">
        <f>IF(OR(V1572="non comm",V1572="nil",J1572=0),0,IF(V1572="SBM 2.1 IIPS",J1572*VLOOKUP(N1572,'[2]NGP%'!$C:$D,2,FALSE),J1572*SUMIFS('[2]NGP%'!$D:$D,'[2]NGP%'!$A:$A,V1572,'[2]NGP%'!$B:$B,AA1572)))</f>
        <v>0</v>
      </c>
      <c r="X1572" s="37">
        <f>IF(OR(V1572="non comm",V1572="nil",J1572=0),0,IF(V1572="SBM 2.1 IIPS",J1572*VLOOKUP(N1572,'[2]NGP%'!$C:$E,3,FALSE),J1572*SUMIFS('[2]NGP%'!$E:$E,'[2]NGP%'!$A:$A,V1572,'[2]NGP%'!$B:$B,AA1572)))</f>
        <v>0</v>
      </c>
      <c r="Y1572" s="32"/>
      <c r="Z1572" s="54" t="str">
        <f>IF(MID(H1572,1,4)="Item","Nil",IF(G1572="contract_cover",VLOOKUP(I1572,'svc type'!C:D,2,FALSE),VLOOKUP(G1572,'svc type'!A:D,4,FALSE)))</f>
        <v>IIPS</v>
      </c>
      <c r="AA1572" s="4" t="str">
        <f>IF(B1572="","",VLOOKUP(B1572,Sector!C:D,2,FALSE))</f>
        <v>PUB</v>
      </c>
      <c r="AB1572" s="4" t="str">
        <f t="shared" si="49"/>
        <v>ronnie.lim</v>
      </c>
      <c r="AC1572" s="4"/>
      <c r="AD1572" s="4"/>
      <c r="AE1572" s="4"/>
      <c r="AF1572" s="4"/>
      <c r="AG1572" s="4"/>
    </row>
    <row r="1573" spans="1:33" x14ac:dyDescent="0.25">
      <c r="A1573" s="57">
        <v>42264.616385266207</v>
      </c>
      <c r="B1573" s="32" t="s">
        <v>4333</v>
      </c>
      <c r="C1573" s="32" t="s">
        <v>335</v>
      </c>
      <c r="D1573" s="32" t="s">
        <v>334</v>
      </c>
      <c r="E1573" s="32" t="s">
        <v>5912</v>
      </c>
      <c r="F1573" s="32" t="s">
        <v>7711</v>
      </c>
      <c r="G1573" s="32" t="s">
        <v>367</v>
      </c>
      <c r="H1573" s="32" t="s">
        <v>366</v>
      </c>
      <c r="I1573" s="32" t="s">
        <v>2006</v>
      </c>
      <c r="J1573" s="35">
        <v>0</v>
      </c>
      <c r="K1573" s="35">
        <v>0</v>
      </c>
      <c r="L1573" s="35">
        <v>14.25</v>
      </c>
      <c r="M1573" s="35">
        <v>0</v>
      </c>
      <c r="N1573" s="32" t="s">
        <v>19</v>
      </c>
      <c r="O1573" s="32" t="s">
        <v>41</v>
      </c>
      <c r="P1573" s="32">
        <v>1</v>
      </c>
      <c r="Q1573" s="32" t="s">
        <v>7712</v>
      </c>
      <c r="R1573" s="39">
        <f t="shared" si="48"/>
        <v>1509</v>
      </c>
      <c r="S1573" s="5" t="s">
        <v>51</v>
      </c>
      <c r="T1573" s="5" t="s">
        <v>64</v>
      </c>
      <c r="U1573" s="2"/>
      <c r="V1573" s="2" t="str">
        <f>IF($J1573+$L1573=0,"nil",IF(OR($B1573="TCU-WS",$B1573=""),"non comm",IF(OR($G1573="contract_cover",$H1573="fixed price"),VLOOKUP($I1573,'[1]mapping 2015'!$A:$B,2,FALSE),VLOOKUP($G1573,'[1]mapping 2015'!$A:$B,2,FALSE))))</f>
        <v>SBM 2.1 IIPS</v>
      </c>
      <c r="W1573" s="37">
        <f>IF(OR(V1573="non comm",V1573="nil",J1573=0),0,IF(V1573="SBM 2.1 IIPS",J1573*VLOOKUP(N1573,'[2]NGP%'!$C:$D,2,FALSE),J1573*SUMIFS('[2]NGP%'!$D:$D,'[2]NGP%'!$A:$A,V1573,'[2]NGP%'!$B:$B,AA1573)))</f>
        <v>0</v>
      </c>
      <c r="X1573" s="37">
        <f>IF(OR(V1573="non comm",V1573="nil",J1573=0),0,IF(V1573="SBM 2.1 IIPS",J1573*VLOOKUP(N1573,'[2]NGP%'!$C:$E,3,FALSE),J1573*SUMIFS('[2]NGP%'!$E:$E,'[2]NGP%'!$A:$A,V1573,'[2]NGP%'!$B:$B,AA1573)))</f>
        <v>0</v>
      </c>
      <c r="Y1573" s="32"/>
      <c r="Z1573" s="54" t="str">
        <f>IF(MID(H1573,1,4)="Item","Nil",IF(G1573="contract_cover",VLOOKUP(I1573,'svc type'!C:D,2,FALSE),VLOOKUP(G1573,'svc type'!A:D,4,FALSE)))</f>
        <v>IIPS</v>
      </c>
      <c r="AA1573" s="4" t="str">
        <f>IF(B1573="","",VLOOKUP(B1573,Sector!C:D,2,FALSE))</f>
        <v>PUB</v>
      </c>
      <c r="AB1573" s="4" t="str">
        <f t="shared" si="49"/>
        <v>ronnie.lim</v>
      </c>
      <c r="AC1573" s="4"/>
      <c r="AD1573" s="4"/>
      <c r="AE1573" s="4"/>
      <c r="AF1573" s="4"/>
      <c r="AG1573" s="4"/>
    </row>
    <row r="1574" spans="1:33" x14ac:dyDescent="0.25">
      <c r="A1574" s="57">
        <v>42264.616385266207</v>
      </c>
      <c r="B1574" s="32" t="s">
        <v>4333</v>
      </c>
      <c r="C1574" s="32" t="s">
        <v>335</v>
      </c>
      <c r="D1574" s="32" t="s">
        <v>334</v>
      </c>
      <c r="E1574" s="32" t="s">
        <v>5912</v>
      </c>
      <c r="F1574" s="32" t="s">
        <v>7711</v>
      </c>
      <c r="G1574" s="32" t="s">
        <v>39</v>
      </c>
      <c r="H1574" s="32" t="s">
        <v>40</v>
      </c>
      <c r="I1574" s="32" t="s">
        <v>2006</v>
      </c>
      <c r="J1574" s="35">
        <v>0</v>
      </c>
      <c r="K1574" s="35">
        <v>0</v>
      </c>
      <c r="L1574" s="35">
        <v>0</v>
      </c>
      <c r="M1574" s="35">
        <v>0</v>
      </c>
      <c r="N1574" s="32" t="s">
        <v>19</v>
      </c>
      <c r="O1574" s="32" t="s">
        <v>41</v>
      </c>
      <c r="P1574" s="32">
        <v>1</v>
      </c>
      <c r="Q1574" s="32" t="s">
        <v>7712</v>
      </c>
      <c r="R1574" s="39">
        <f t="shared" si="48"/>
        <v>1509</v>
      </c>
      <c r="S1574" s="5" t="s">
        <v>51</v>
      </c>
      <c r="T1574" s="5" t="s">
        <v>64</v>
      </c>
      <c r="U1574" s="2"/>
      <c r="V1574" s="2" t="str">
        <f>IF($J1574+$L1574=0,"nil",IF(OR($B1574="TCU-WS",$B1574=""),"non comm",IF(OR($G1574="contract_cover",$H1574="fixed price"),VLOOKUP($I1574,'[1]mapping 2015'!$A:$B,2,FALSE),VLOOKUP($G1574,'[1]mapping 2015'!$A:$B,2,FALSE))))</f>
        <v>nil</v>
      </c>
      <c r="W1574" s="37">
        <f>IF(OR(V1574="non comm",V1574="nil",J1574=0),0,IF(V1574="SBM 2.1 IIPS",J1574*VLOOKUP(N1574,'[2]NGP%'!$C:$D,2,FALSE),J1574*SUMIFS('[2]NGP%'!$D:$D,'[2]NGP%'!$A:$A,V1574,'[2]NGP%'!$B:$B,AA1574)))</f>
        <v>0</v>
      </c>
      <c r="X1574" s="37">
        <f>IF(OR(V1574="non comm",V1574="nil",J1574=0),0,IF(V1574="SBM 2.1 IIPS",J1574*VLOOKUP(N1574,'[2]NGP%'!$C:$E,3,FALSE),J1574*SUMIFS('[2]NGP%'!$E:$E,'[2]NGP%'!$A:$A,V1574,'[2]NGP%'!$B:$B,AA1574)))</f>
        <v>0</v>
      </c>
      <c r="Y1574" s="32"/>
      <c r="Z1574" s="54" t="str">
        <f>IF(MID(H1574,1,4)="Item","Nil",IF(G1574="contract_cover",VLOOKUP(I1574,'svc type'!C:D,2,FALSE),VLOOKUP(G1574,'svc type'!A:D,4,FALSE)))</f>
        <v>IIPS</v>
      </c>
      <c r="AA1574" s="4" t="str">
        <f>IF(B1574="","",VLOOKUP(B1574,Sector!C:D,2,FALSE))</f>
        <v>PUB</v>
      </c>
      <c r="AB1574" s="4" t="str">
        <f t="shared" si="49"/>
        <v>ronnie.lim</v>
      </c>
      <c r="AC1574" s="4"/>
      <c r="AD1574" s="4"/>
      <c r="AE1574" s="4"/>
      <c r="AF1574" s="4"/>
      <c r="AG1574" s="4"/>
    </row>
    <row r="1575" spans="1:33" x14ac:dyDescent="0.25">
      <c r="A1575" s="57">
        <v>42264.616385266207</v>
      </c>
      <c r="B1575" s="32" t="s">
        <v>4333</v>
      </c>
      <c r="C1575" s="32" t="s">
        <v>335</v>
      </c>
      <c r="D1575" s="32" t="s">
        <v>334</v>
      </c>
      <c r="E1575" s="32" t="s">
        <v>5912</v>
      </c>
      <c r="F1575" s="32" t="s">
        <v>7711</v>
      </c>
      <c r="G1575" s="32" t="s">
        <v>35</v>
      </c>
      <c r="H1575" s="32" t="s">
        <v>38</v>
      </c>
      <c r="I1575" s="32" t="s">
        <v>2006</v>
      </c>
      <c r="J1575" s="35">
        <v>0</v>
      </c>
      <c r="K1575" s="35">
        <v>0</v>
      </c>
      <c r="L1575" s="35">
        <v>0</v>
      </c>
      <c r="M1575" s="35">
        <v>23.75</v>
      </c>
      <c r="N1575" s="32" t="s">
        <v>19</v>
      </c>
      <c r="O1575" s="32" t="s">
        <v>41</v>
      </c>
      <c r="P1575" s="32">
        <v>1</v>
      </c>
      <c r="Q1575" s="32" t="s">
        <v>7712</v>
      </c>
      <c r="R1575" s="39">
        <f t="shared" si="48"/>
        <v>1509</v>
      </c>
      <c r="S1575" s="5" t="s">
        <v>51</v>
      </c>
      <c r="T1575" s="5" t="s">
        <v>64</v>
      </c>
      <c r="U1575" s="2"/>
      <c r="V1575" s="2" t="str">
        <f>IF($J1575+$L1575=0,"nil",IF(OR($B1575="TCU-WS",$B1575=""),"non comm",IF(OR($G1575="contract_cover",$H1575="fixed price"),VLOOKUP($I1575,'[1]mapping 2015'!$A:$B,2,FALSE),VLOOKUP($G1575,'[1]mapping 2015'!$A:$B,2,FALSE))))</f>
        <v>nil</v>
      </c>
      <c r="W1575" s="37">
        <f>IF(OR(V1575="non comm",V1575="nil",J1575=0),0,IF(V1575="SBM 2.1 IIPS",J1575*VLOOKUP(N1575,'[2]NGP%'!$C:$D,2,FALSE),J1575*SUMIFS('[2]NGP%'!$D:$D,'[2]NGP%'!$A:$A,V1575,'[2]NGP%'!$B:$B,AA1575)))</f>
        <v>0</v>
      </c>
      <c r="X1575" s="37">
        <f>IF(OR(V1575="non comm",V1575="nil",J1575=0),0,IF(V1575="SBM 2.1 IIPS",J1575*VLOOKUP(N1575,'[2]NGP%'!$C:$E,3,FALSE),J1575*SUMIFS('[2]NGP%'!$E:$E,'[2]NGP%'!$A:$A,V1575,'[2]NGP%'!$B:$B,AA1575)))</f>
        <v>0</v>
      </c>
      <c r="Y1575" s="32"/>
      <c r="Z1575" s="54" t="str">
        <f>IF(MID(H1575,1,4)="Item","Nil",IF(G1575="contract_cover",VLOOKUP(I1575,'svc type'!C:D,2,FALSE),VLOOKUP(G1575,'svc type'!A:D,4,FALSE)))</f>
        <v>Exp</v>
      </c>
      <c r="AA1575" s="4" t="str">
        <f>IF(B1575="","",VLOOKUP(B1575,Sector!C:D,2,FALSE))</f>
        <v>PUB</v>
      </c>
      <c r="AB1575" s="4" t="str">
        <f t="shared" si="49"/>
        <v>ronnie.lim</v>
      </c>
      <c r="AC1575" s="4"/>
      <c r="AD1575" s="4"/>
      <c r="AE1575" s="4"/>
      <c r="AF1575" s="4"/>
      <c r="AG1575" s="4"/>
    </row>
    <row r="1576" spans="1:33" x14ac:dyDescent="0.25">
      <c r="A1576" s="57">
        <v>42264.616402812499</v>
      </c>
      <c r="B1576" s="32"/>
      <c r="C1576" s="32" t="s">
        <v>454</v>
      </c>
      <c r="D1576" s="32" t="s">
        <v>334</v>
      </c>
      <c r="E1576" s="32" t="s">
        <v>7713</v>
      </c>
      <c r="F1576" s="32" t="s">
        <v>7714</v>
      </c>
      <c r="G1576" s="32" t="s">
        <v>58</v>
      </c>
      <c r="H1576" s="32" t="s">
        <v>59</v>
      </c>
      <c r="I1576" s="32" t="s">
        <v>2006</v>
      </c>
      <c r="J1576" s="35">
        <v>0</v>
      </c>
      <c r="K1576" s="35">
        <v>0</v>
      </c>
      <c r="L1576" s="35">
        <v>0</v>
      </c>
      <c r="M1576" s="35">
        <v>0</v>
      </c>
      <c r="N1576" s="32" t="s">
        <v>19</v>
      </c>
      <c r="O1576" s="32" t="s">
        <v>322</v>
      </c>
      <c r="P1576" s="32">
        <v>0</v>
      </c>
      <c r="Q1576" s="32"/>
      <c r="R1576" s="39">
        <f t="shared" si="48"/>
        <v>1509</v>
      </c>
      <c r="S1576" s="5" t="s">
        <v>51</v>
      </c>
      <c r="T1576" s="5" t="s">
        <v>64</v>
      </c>
      <c r="U1576" s="2"/>
      <c r="V1576" s="2" t="str">
        <f>IF($J1576+$L1576=0,"nil",IF(OR($B1576="TCU-WS",$B1576=""),"non comm",IF(OR($G1576="contract_cover",$H1576="fixed price"),VLOOKUP($I1576,'[1]mapping 2015'!$A:$B,2,FALSE),VLOOKUP($G1576,'[1]mapping 2015'!$A:$B,2,FALSE))))</f>
        <v>nil</v>
      </c>
      <c r="W1576" s="37">
        <f>IF(OR(V1576="non comm",V1576="nil",J1576=0),0,IF(V1576="SBM 2.1 IIPS",J1576*VLOOKUP(N1576,'[2]NGP%'!$C:$D,2,FALSE),J1576*SUMIFS('[2]NGP%'!$D:$D,'[2]NGP%'!$A:$A,V1576,'[2]NGP%'!$B:$B,AA1576)))</f>
        <v>0</v>
      </c>
      <c r="X1576" s="37">
        <f>IF(OR(V1576="non comm",V1576="nil",J1576=0),0,IF(V1576="SBM 2.1 IIPS",J1576*VLOOKUP(N1576,'[2]NGP%'!$C:$E,3,FALSE),J1576*SUMIFS('[2]NGP%'!$E:$E,'[2]NGP%'!$A:$A,V1576,'[2]NGP%'!$B:$B,AA1576)))</f>
        <v>0</v>
      </c>
      <c r="Y1576" s="32"/>
      <c r="Z1576" s="54" t="str">
        <f>IF(MID(H1576,1,4)="Item","Nil",IF(G1576="contract_cover",VLOOKUP(I1576,'svc type'!C:D,2,FALSE),VLOOKUP(G1576,'svc type'!A:D,4,FALSE)))</f>
        <v>SVC</v>
      </c>
      <c r="AA1576" s="4" t="str">
        <f>IF(B1576="","",VLOOKUP(B1576,Sector!C:D,2,FALSE))</f>
        <v/>
      </c>
      <c r="AB1576" s="4">
        <f t="shared" si="49"/>
        <v>0</v>
      </c>
      <c r="AC1576" s="4"/>
      <c r="AD1576" s="4"/>
      <c r="AE1576" s="4"/>
      <c r="AF1576" s="4"/>
      <c r="AG1576" s="4"/>
    </row>
    <row r="1577" spans="1:33" x14ac:dyDescent="0.25">
      <c r="A1577" s="57">
        <v>42264.618191979163</v>
      </c>
      <c r="B1577" s="32"/>
      <c r="C1577" s="32" t="s">
        <v>454</v>
      </c>
      <c r="D1577" s="32" t="s">
        <v>334</v>
      </c>
      <c r="E1577" s="32" t="s">
        <v>7715</v>
      </c>
      <c r="F1577" s="32" t="s">
        <v>7716</v>
      </c>
      <c r="G1577" s="32" t="s">
        <v>58</v>
      </c>
      <c r="H1577" s="32" t="s">
        <v>59</v>
      </c>
      <c r="I1577" s="32" t="s">
        <v>2006</v>
      </c>
      <c r="J1577" s="35">
        <v>0</v>
      </c>
      <c r="K1577" s="35">
        <v>0</v>
      </c>
      <c r="L1577" s="35">
        <v>0</v>
      </c>
      <c r="M1577" s="35">
        <v>0</v>
      </c>
      <c r="N1577" s="32" t="s">
        <v>19</v>
      </c>
      <c r="O1577" s="32" t="s">
        <v>322</v>
      </c>
      <c r="P1577" s="32">
        <v>0</v>
      </c>
      <c r="Q1577" s="32"/>
      <c r="R1577" s="39">
        <f t="shared" si="48"/>
        <v>1509</v>
      </c>
      <c r="S1577" s="5" t="s">
        <v>51</v>
      </c>
      <c r="T1577" s="5" t="s">
        <v>64</v>
      </c>
      <c r="U1577" s="2"/>
      <c r="V1577" s="2" t="str">
        <f>IF($J1577+$L1577=0,"nil",IF(OR($B1577="TCU-WS",$B1577=""),"non comm",IF(OR($G1577="contract_cover",$H1577="fixed price"),VLOOKUP($I1577,'[1]mapping 2015'!$A:$B,2,FALSE),VLOOKUP($G1577,'[1]mapping 2015'!$A:$B,2,FALSE))))</f>
        <v>nil</v>
      </c>
      <c r="W1577" s="37">
        <f>IF(OR(V1577="non comm",V1577="nil",J1577=0),0,IF(V1577="SBM 2.1 IIPS",J1577*VLOOKUP(N1577,'[2]NGP%'!$C:$D,2,FALSE),J1577*SUMIFS('[2]NGP%'!$D:$D,'[2]NGP%'!$A:$A,V1577,'[2]NGP%'!$B:$B,AA1577)))</f>
        <v>0</v>
      </c>
      <c r="X1577" s="37">
        <f>IF(OR(V1577="non comm",V1577="nil",J1577=0),0,IF(V1577="SBM 2.1 IIPS",J1577*VLOOKUP(N1577,'[2]NGP%'!$C:$E,3,FALSE),J1577*SUMIFS('[2]NGP%'!$E:$E,'[2]NGP%'!$A:$A,V1577,'[2]NGP%'!$B:$B,AA1577)))</f>
        <v>0</v>
      </c>
      <c r="Y1577" s="32"/>
      <c r="Z1577" s="54" t="str">
        <f>IF(MID(H1577,1,4)="Item","Nil",IF(G1577="contract_cover",VLOOKUP(I1577,'svc type'!C:D,2,FALSE),VLOOKUP(G1577,'svc type'!A:D,4,FALSE)))</f>
        <v>SVC</v>
      </c>
      <c r="AA1577" s="4" t="str">
        <f>IF(B1577="","",VLOOKUP(B1577,Sector!C:D,2,FALSE))</f>
        <v/>
      </c>
      <c r="AB1577" s="4">
        <f t="shared" si="49"/>
        <v>0</v>
      </c>
      <c r="AC1577" s="4"/>
      <c r="AD1577" s="4"/>
      <c r="AE1577" s="4"/>
      <c r="AF1577" s="4"/>
      <c r="AG1577" s="4"/>
    </row>
    <row r="1578" spans="1:33" x14ac:dyDescent="0.25">
      <c r="A1578" s="57">
        <v>42264.620638078704</v>
      </c>
      <c r="B1578" s="32" t="s">
        <v>4333</v>
      </c>
      <c r="C1578" s="32" t="s">
        <v>335</v>
      </c>
      <c r="D1578" s="32" t="s">
        <v>334</v>
      </c>
      <c r="E1578" s="32" t="s">
        <v>7717</v>
      </c>
      <c r="F1578" s="32" t="s">
        <v>7718</v>
      </c>
      <c r="G1578" s="32" t="s">
        <v>25</v>
      </c>
      <c r="H1578" s="32" t="s">
        <v>26</v>
      </c>
      <c r="I1578" s="32" t="s">
        <v>2006</v>
      </c>
      <c r="J1578" s="35">
        <v>0</v>
      </c>
      <c r="K1578" s="35">
        <v>0</v>
      </c>
      <c r="L1578" s="35">
        <v>14.25</v>
      </c>
      <c r="M1578" s="35">
        <v>0</v>
      </c>
      <c r="N1578" s="32" t="s">
        <v>19</v>
      </c>
      <c r="O1578" s="32" t="s">
        <v>41</v>
      </c>
      <c r="P1578" s="32">
        <v>1</v>
      </c>
      <c r="Q1578" s="32" t="s">
        <v>7719</v>
      </c>
      <c r="R1578" s="39">
        <f t="shared" si="48"/>
        <v>1509</v>
      </c>
      <c r="S1578" s="5" t="s">
        <v>51</v>
      </c>
      <c r="T1578" s="5" t="s">
        <v>64</v>
      </c>
      <c r="U1578" s="2"/>
      <c r="V1578" s="2" t="str">
        <f>IF($J1578+$L1578=0,"nil",IF(OR($B1578="TCU-WS",$B1578=""),"non comm",IF(OR($G1578="contract_cover",$H1578="fixed price"),VLOOKUP($I1578,'[1]mapping 2015'!$A:$B,2,FALSE),VLOOKUP($G1578,'[1]mapping 2015'!$A:$B,2,FALSE))))</f>
        <v>SBM 2.1 IIPS</v>
      </c>
      <c r="W1578" s="37">
        <f>IF(OR(V1578="non comm",V1578="nil",J1578=0),0,IF(V1578="SBM 2.1 IIPS",J1578*VLOOKUP(N1578,'[2]NGP%'!$C:$D,2,FALSE),J1578*SUMIFS('[2]NGP%'!$D:$D,'[2]NGP%'!$A:$A,V1578,'[2]NGP%'!$B:$B,AA1578)))</f>
        <v>0</v>
      </c>
      <c r="X1578" s="37">
        <f>IF(OR(V1578="non comm",V1578="nil",J1578=0),0,IF(V1578="SBM 2.1 IIPS",J1578*VLOOKUP(N1578,'[2]NGP%'!$C:$E,3,FALSE),J1578*SUMIFS('[2]NGP%'!$E:$E,'[2]NGP%'!$A:$A,V1578,'[2]NGP%'!$B:$B,AA1578)))</f>
        <v>0</v>
      </c>
      <c r="Y1578" s="32"/>
      <c r="Z1578" s="54" t="str">
        <f>IF(MID(H1578,1,4)="Item","Nil",IF(G1578="contract_cover",VLOOKUP(I1578,'svc type'!C:D,2,FALSE),VLOOKUP(G1578,'svc type'!A:D,4,FALSE)))</f>
        <v>IIPS</v>
      </c>
      <c r="AA1578" s="4" t="str">
        <f>IF(B1578="","",VLOOKUP(B1578,Sector!C:D,2,FALSE))</f>
        <v>PUB</v>
      </c>
      <c r="AB1578" s="4" t="str">
        <f t="shared" si="49"/>
        <v>ronnie.lim</v>
      </c>
      <c r="AC1578" s="4"/>
      <c r="AD1578" s="4"/>
      <c r="AE1578" s="4"/>
      <c r="AF1578" s="4"/>
      <c r="AG1578" s="4"/>
    </row>
    <row r="1579" spans="1:33" x14ac:dyDescent="0.25">
      <c r="A1579" s="57">
        <v>42264.620638078704</v>
      </c>
      <c r="B1579" s="32" t="s">
        <v>4333</v>
      </c>
      <c r="C1579" s="32" t="s">
        <v>335</v>
      </c>
      <c r="D1579" s="32" t="s">
        <v>334</v>
      </c>
      <c r="E1579" s="32" t="s">
        <v>7717</v>
      </c>
      <c r="F1579" s="32" t="s">
        <v>7718</v>
      </c>
      <c r="G1579" s="32" t="s">
        <v>367</v>
      </c>
      <c r="H1579" s="32" t="s">
        <v>366</v>
      </c>
      <c r="I1579" s="32" t="s">
        <v>2006</v>
      </c>
      <c r="J1579" s="35">
        <v>0</v>
      </c>
      <c r="K1579" s="35">
        <v>0</v>
      </c>
      <c r="L1579" s="35">
        <v>0</v>
      </c>
      <c r="M1579" s="35">
        <v>0</v>
      </c>
      <c r="N1579" s="32" t="s">
        <v>19</v>
      </c>
      <c r="O1579" s="32" t="s">
        <v>41</v>
      </c>
      <c r="P1579" s="32">
        <v>1</v>
      </c>
      <c r="Q1579" s="32" t="s">
        <v>7719</v>
      </c>
      <c r="R1579" s="39">
        <f t="shared" si="48"/>
        <v>1509</v>
      </c>
      <c r="S1579" s="5" t="s">
        <v>51</v>
      </c>
      <c r="T1579" s="5" t="s">
        <v>64</v>
      </c>
      <c r="U1579" s="2"/>
      <c r="V1579" s="2" t="str">
        <f>IF($J1579+$L1579=0,"nil",IF(OR($B1579="TCU-WS",$B1579=""),"non comm",IF(OR($G1579="contract_cover",$H1579="fixed price"),VLOOKUP($I1579,'[1]mapping 2015'!$A:$B,2,FALSE),VLOOKUP($G1579,'[1]mapping 2015'!$A:$B,2,FALSE))))</f>
        <v>nil</v>
      </c>
      <c r="W1579" s="37">
        <f>IF(OR(V1579="non comm",V1579="nil",J1579=0),0,IF(V1579="SBM 2.1 IIPS",J1579*VLOOKUP(N1579,'[2]NGP%'!$C:$D,2,FALSE),J1579*SUMIFS('[2]NGP%'!$D:$D,'[2]NGP%'!$A:$A,V1579,'[2]NGP%'!$B:$B,AA1579)))</f>
        <v>0</v>
      </c>
      <c r="X1579" s="37">
        <f>IF(OR(V1579="non comm",V1579="nil",J1579=0),0,IF(V1579="SBM 2.1 IIPS",J1579*VLOOKUP(N1579,'[2]NGP%'!$C:$E,3,FALSE),J1579*SUMIFS('[2]NGP%'!$E:$E,'[2]NGP%'!$A:$A,V1579,'[2]NGP%'!$B:$B,AA1579)))</f>
        <v>0</v>
      </c>
      <c r="Y1579" s="32"/>
      <c r="Z1579" s="54" t="str">
        <f>IF(MID(H1579,1,4)="Item","Nil",IF(G1579="contract_cover",VLOOKUP(I1579,'svc type'!C:D,2,FALSE),VLOOKUP(G1579,'svc type'!A:D,4,FALSE)))</f>
        <v>IIPS</v>
      </c>
      <c r="AA1579" s="4" t="str">
        <f>IF(B1579="","",VLOOKUP(B1579,Sector!C:D,2,FALSE))</f>
        <v>PUB</v>
      </c>
      <c r="AB1579" s="4" t="str">
        <f t="shared" si="49"/>
        <v>ronnie.lim</v>
      </c>
      <c r="AC1579" s="4"/>
      <c r="AD1579" s="4"/>
      <c r="AE1579" s="4"/>
      <c r="AF1579" s="4"/>
      <c r="AG1579" s="4"/>
    </row>
    <row r="1580" spans="1:33" x14ac:dyDescent="0.25">
      <c r="A1580" s="57">
        <v>42264.621711307867</v>
      </c>
      <c r="B1580" s="32" t="s">
        <v>4333</v>
      </c>
      <c r="C1580" s="32" t="s">
        <v>335</v>
      </c>
      <c r="D1580" s="32" t="s">
        <v>334</v>
      </c>
      <c r="E1580" s="32" t="s">
        <v>5866</v>
      </c>
      <c r="F1580" s="32" t="s">
        <v>7720</v>
      </c>
      <c r="G1580" s="32" t="s">
        <v>25</v>
      </c>
      <c r="H1580" s="32" t="s">
        <v>26</v>
      </c>
      <c r="I1580" s="32" t="s">
        <v>2006</v>
      </c>
      <c r="J1580" s="35">
        <v>0</v>
      </c>
      <c r="K1580" s="35">
        <v>0</v>
      </c>
      <c r="L1580" s="35">
        <v>0</v>
      </c>
      <c r="M1580" s="35">
        <v>0</v>
      </c>
      <c r="N1580" s="32" t="s">
        <v>19</v>
      </c>
      <c r="O1580" s="32" t="s">
        <v>41</v>
      </c>
      <c r="P1580" s="32">
        <v>1</v>
      </c>
      <c r="Q1580" s="32" t="s">
        <v>7721</v>
      </c>
      <c r="R1580" s="39">
        <f t="shared" si="48"/>
        <v>1509</v>
      </c>
      <c r="S1580" s="5" t="s">
        <v>51</v>
      </c>
      <c r="T1580" s="5" t="s">
        <v>64</v>
      </c>
      <c r="U1580" s="2"/>
      <c r="V1580" s="2" t="str">
        <f>IF($J1580+$L1580=0,"nil",IF(OR($B1580="TCU-WS",$B1580=""),"non comm",IF(OR($G1580="contract_cover",$H1580="fixed price"),VLOOKUP($I1580,'[1]mapping 2015'!$A:$B,2,FALSE),VLOOKUP($G1580,'[1]mapping 2015'!$A:$B,2,FALSE))))</f>
        <v>nil</v>
      </c>
      <c r="W1580" s="37">
        <f>IF(OR(V1580="non comm",V1580="nil",J1580=0),0,IF(V1580="SBM 2.1 IIPS",J1580*VLOOKUP(N1580,'[2]NGP%'!$C:$D,2,FALSE),J1580*SUMIFS('[2]NGP%'!$D:$D,'[2]NGP%'!$A:$A,V1580,'[2]NGP%'!$B:$B,AA1580)))</f>
        <v>0</v>
      </c>
      <c r="X1580" s="37">
        <f>IF(OR(V1580="non comm",V1580="nil",J1580=0),0,IF(V1580="SBM 2.1 IIPS",J1580*VLOOKUP(N1580,'[2]NGP%'!$C:$E,3,FALSE),J1580*SUMIFS('[2]NGP%'!$E:$E,'[2]NGP%'!$A:$A,V1580,'[2]NGP%'!$B:$B,AA1580)))</f>
        <v>0</v>
      </c>
      <c r="Y1580" s="32"/>
      <c r="Z1580" s="54" t="str">
        <f>IF(MID(H1580,1,4)="Item","Nil",IF(G1580="contract_cover",VLOOKUP(I1580,'svc type'!C:D,2,FALSE),VLOOKUP(G1580,'svc type'!A:D,4,FALSE)))</f>
        <v>IIPS</v>
      </c>
      <c r="AA1580" s="4" t="str">
        <f>IF(B1580="","",VLOOKUP(B1580,Sector!C:D,2,FALSE))</f>
        <v>PUB</v>
      </c>
      <c r="AB1580" s="4" t="str">
        <f t="shared" si="49"/>
        <v>ronnie.lim</v>
      </c>
      <c r="AC1580" s="4"/>
      <c r="AD1580" s="4"/>
      <c r="AE1580" s="4"/>
      <c r="AF1580" s="4"/>
      <c r="AG1580" s="4"/>
    </row>
    <row r="1581" spans="1:33" x14ac:dyDescent="0.25">
      <c r="A1581" s="57">
        <v>42264.621711307867</v>
      </c>
      <c r="B1581" s="32" t="s">
        <v>4333</v>
      </c>
      <c r="C1581" s="32" t="s">
        <v>335</v>
      </c>
      <c r="D1581" s="32" t="s">
        <v>334</v>
      </c>
      <c r="E1581" s="32" t="s">
        <v>5866</v>
      </c>
      <c r="F1581" s="32" t="s">
        <v>7720</v>
      </c>
      <c r="G1581" s="32" t="s">
        <v>25</v>
      </c>
      <c r="H1581" s="32" t="s">
        <v>26</v>
      </c>
      <c r="I1581" s="32" t="s">
        <v>2006</v>
      </c>
      <c r="J1581" s="35">
        <v>0</v>
      </c>
      <c r="K1581" s="35">
        <v>0</v>
      </c>
      <c r="L1581" s="35">
        <v>0</v>
      </c>
      <c r="M1581" s="35">
        <v>0</v>
      </c>
      <c r="N1581" s="32" t="s">
        <v>19</v>
      </c>
      <c r="O1581" s="32" t="s">
        <v>41</v>
      </c>
      <c r="P1581" s="32">
        <v>1</v>
      </c>
      <c r="Q1581" s="32" t="s">
        <v>7721</v>
      </c>
      <c r="R1581" s="39">
        <f t="shared" si="48"/>
        <v>1509</v>
      </c>
      <c r="S1581" s="5" t="s">
        <v>51</v>
      </c>
      <c r="T1581" s="5" t="s">
        <v>64</v>
      </c>
      <c r="U1581" s="2"/>
      <c r="V1581" s="2" t="str">
        <f>IF($J1581+$L1581=0,"nil",IF(OR($B1581="TCU-WS",$B1581=""),"non comm",IF(OR($G1581="contract_cover",$H1581="fixed price"),VLOOKUP($I1581,'[1]mapping 2015'!$A:$B,2,FALSE),VLOOKUP($G1581,'[1]mapping 2015'!$A:$B,2,FALSE))))</f>
        <v>nil</v>
      </c>
      <c r="W1581" s="37">
        <f>IF(OR(V1581="non comm",V1581="nil",J1581=0),0,IF(V1581="SBM 2.1 IIPS",J1581*VLOOKUP(N1581,'[2]NGP%'!$C:$D,2,FALSE),J1581*SUMIFS('[2]NGP%'!$D:$D,'[2]NGP%'!$A:$A,V1581,'[2]NGP%'!$B:$B,AA1581)))</f>
        <v>0</v>
      </c>
      <c r="X1581" s="37">
        <f>IF(OR(V1581="non comm",V1581="nil",J1581=0),0,IF(V1581="SBM 2.1 IIPS",J1581*VLOOKUP(N1581,'[2]NGP%'!$C:$E,3,FALSE),J1581*SUMIFS('[2]NGP%'!$E:$E,'[2]NGP%'!$A:$A,V1581,'[2]NGP%'!$B:$B,AA1581)))</f>
        <v>0</v>
      </c>
      <c r="Y1581" s="32"/>
      <c r="Z1581" s="54" t="str">
        <f>IF(MID(H1581,1,4)="Item","Nil",IF(G1581="contract_cover",VLOOKUP(I1581,'svc type'!C:D,2,FALSE),VLOOKUP(G1581,'svc type'!A:D,4,FALSE)))</f>
        <v>IIPS</v>
      </c>
      <c r="AA1581" s="4" t="str">
        <f>IF(B1581="","",VLOOKUP(B1581,Sector!C:D,2,FALSE))</f>
        <v>PUB</v>
      </c>
      <c r="AB1581" s="4" t="str">
        <f t="shared" si="49"/>
        <v>ronnie.lim</v>
      </c>
      <c r="AC1581" s="4"/>
      <c r="AD1581" s="4"/>
      <c r="AE1581" s="4"/>
      <c r="AF1581" s="4"/>
      <c r="AG1581" s="4"/>
    </row>
    <row r="1582" spans="1:33" x14ac:dyDescent="0.25">
      <c r="A1582" s="57">
        <v>42264.621711307867</v>
      </c>
      <c r="B1582" s="32" t="s">
        <v>4333</v>
      </c>
      <c r="C1582" s="32" t="s">
        <v>335</v>
      </c>
      <c r="D1582" s="32" t="s">
        <v>334</v>
      </c>
      <c r="E1582" s="32" t="s">
        <v>5866</v>
      </c>
      <c r="F1582" s="32" t="s">
        <v>7720</v>
      </c>
      <c r="G1582" s="32" t="s">
        <v>29</v>
      </c>
      <c r="H1582" s="32" t="s">
        <v>30</v>
      </c>
      <c r="I1582" s="32" t="s">
        <v>2006</v>
      </c>
      <c r="J1582" s="35">
        <v>0</v>
      </c>
      <c r="K1582" s="35">
        <v>0</v>
      </c>
      <c r="L1582" s="35">
        <v>0</v>
      </c>
      <c r="M1582" s="35">
        <v>2.14</v>
      </c>
      <c r="N1582" s="32" t="s">
        <v>19</v>
      </c>
      <c r="O1582" s="32" t="s">
        <v>41</v>
      </c>
      <c r="P1582" s="32">
        <v>1</v>
      </c>
      <c r="Q1582" s="32" t="s">
        <v>7721</v>
      </c>
      <c r="R1582" s="39">
        <f t="shared" si="48"/>
        <v>1509</v>
      </c>
      <c r="S1582" s="5" t="s">
        <v>51</v>
      </c>
      <c r="T1582" s="5" t="s">
        <v>64</v>
      </c>
      <c r="U1582" s="2"/>
      <c r="V1582" s="2" t="str">
        <f>IF($J1582+$L1582=0,"nil",IF(OR($B1582="TCU-WS",$B1582=""),"non comm",IF(OR($G1582="contract_cover",$H1582="fixed price"),VLOOKUP($I1582,'[1]mapping 2015'!$A:$B,2,FALSE),VLOOKUP($G1582,'[1]mapping 2015'!$A:$B,2,FALSE))))</f>
        <v>nil</v>
      </c>
      <c r="W1582" s="37">
        <f>IF(OR(V1582="non comm",V1582="nil",J1582=0),0,IF(V1582="SBM 2.1 IIPS",J1582*VLOOKUP(N1582,'[2]NGP%'!$C:$D,2,FALSE),J1582*SUMIFS('[2]NGP%'!$D:$D,'[2]NGP%'!$A:$A,V1582,'[2]NGP%'!$B:$B,AA1582)))</f>
        <v>0</v>
      </c>
      <c r="X1582" s="37">
        <f>IF(OR(V1582="non comm",V1582="nil",J1582=0),0,IF(V1582="SBM 2.1 IIPS",J1582*VLOOKUP(N1582,'[2]NGP%'!$C:$E,3,FALSE),J1582*SUMIFS('[2]NGP%'!$E:$E,'[2]NGP%'!$A:$A,V1582,'[2]NGP%'!$B:$B,AA1582)))</f>
        <v>0</v>
      </c>
      <c r="Y1582" s="32"/>
      <c r="Z1582" s="54" t="str">
        <f>IF(MID(H1582,1,4)="Item","Nil",IF(G1582="contract_cover",VLOOKUP(I1582,'svc type'!C:D,2,FALSE),VLOOKUP(G1582,'svc type'!A:D,4,FALSE)))</f>
        <v>Exp</v>
      </c>
      <c r="AA1582" s="4" t="str">
        <f>IF(B1582="","",VLOOKUP(B1582,Sector!C:D,2,FALSE))</f>
        <v>PUB</v>
      </c>
      <c r="AB1582" s="4" t="str">
        <f t="shared" si="49"/>
        <v>ronnie.lim</v>
      </c>
      <c r="AC1582" s="4"/>
      <c r="AD1582" s="4"/>
      <c r="AE1582" s="4"/>
      <c r="AF1582" s="4"/>
      <c r="AG1582" s="4"/>
    </row>
    <row r="1583" spans="1:33" x14ac:dyDescent="0.25">
      <c r="A1583" s="57">
        <v>42264.621837847226</v>
      </c>
      <c r="B1583" s="32" t="s">
        <v>4333</v>
      </c>
      <c r="C1583" s="32" t="s">
        <v>335</v>
      </c>
      <c r="D1583" s="32" t="s">
        <v>334</v>
      </c>
      <c r="E1583" s="32" t="s">
        <v>7722</v>
      </c>
      <c r="F1583" s="32" t="s">
        <v>7723</v>
      </c>
      <c r="G1583" s="32" t="s">
        <v>25</v>
      </c>
      <c r="H1583" s="32" t="s">
        <v>26</v>
      </c>
      <c r="I1583" s="32" t="s">
        <v>2006</v>
      </c>
      <c r="J1583" s="35">
        <v>0</v>
      </c>
      <c r="K1583" s="35">
        <v>0</v>
      </c>
      <c r="L1583" s="35">
        <v>14.25</v>
      </c>
      <c r="M1583" s="35">
        <v>0</v>
      </c>
      <c r="N1583" s="32" t="s">
        <v>19</v>
      </c>
      <c r="O1583" s="32" t="s">
        <v>41</v>
      </c>
      <c r="P1583" s="32">
        <v>1</v>
      </c>
      <c r="Q1583" s="32" t="s">
        <v>7724</v>
      </c>
      <c r="R1583" s="39">
        <f t="shared" si="48"/>
        <v>1509</v>
      </c>
      <c r="S1583" s="5" t="s">
        <v>51</v>
      </c>
      <c r="T1583" s="5" t="s">
        <v>64</v>
      </c>
      <c r="U1583" s="2"/>
      <c r="V1583" s="2" t="str">
        <f>IF($J1583+$L1583=0,"nil",IF(OR($B1583="TCU-WS",$B1583=""),"non comm",IF(OR($G1583="contract_cover",$H1583="fixed price"),VLOOKUP($I1583,'[1]mapping 2015'!$A:$B,2,FALSE),VLOOKUP($G1583,'[1]mapping 2015'!$A:$B,2,FALSE))))</f>
        <v>SBM 2.1 IIPS</v>
      </c>
      <c r="W1583" s="37">
        <f>IF(OR(V1583="non comm",V1583="nil",J1583=0),0,IF(V1583="SBM 2.1 IIPS",J1583*VLOOKUP(N1583,'[2]NGP%'!$C:$D,2,FALSE),J1583*SUMIFS('[2]NGP%'!$D:$D,'[2]NGP%'!$A:$A,V1583,'[2]NGP%'!$B:$B,AA1583)))</f>
        <v>0</v>
      </c>
      <c r="X1583" s="37">
        <f>IF(OR(V1583="non comm",V1583="nil",J1583=0),0,IF(V1583="SBM 2.1 IIPS",J1583*VLOOKUP(N1583,'[2]NGP%'!$C:$E,3,FALSE),J1583*SUMIFS('[2]NGP%'!$E:$E,'[2]NGP%'!$A:$A,V1583,'[2]NGP%'!$B:$B,AA1583)))</f>
        <v>0</v>
      </c>
      <c r="Y1583" s="32"/>
      <c r="Z1583" s="54" t="str">
        <f>IF(MID(H1583,1,4)="Item","Nil",IF(G1583="contract_cover",VLOOKUP(I1583,'svc type'!C:D,2,FALSE),VLOOKUP(G1583,'svc type'!A:D,4,FALSE)))</f>
        <v>IIPS</v>
      </c>
      <c r="AA1583" s="4" t="str">
        <f>IF(B1583="","",VLOOKUP(B1583,Sector!C:D,2,FALSE))</f>
        <v>PUB</v>
      </c>
      <c r="AB1583" s="4" t="str">
        <f t="shared" si="49"/>
        <v>ronnie.lim</v>
      </c>
      <c r="AC1583" s="4"/>
      <c r="AD1583" s="4"/>
      <c r="AE1583" s="4"/>
      <c r="AF1583" s="4"/>
      <c r="AG1583" s="4"/>
    </row>
    <row r="1584" spans="1:33" x14ac:dyDescent="0.25">
      <c r="A1584" s="57">
        <v>42264.621837847226</v>
      </c>
      <c r="B1584" s="32" t="s">
        <v>4333</v>
      </c>
      <c r="C1584" s="32" t="s">
        <v>335</v>
      </c>
      <c r="D1584" s="32" t="s">
        <v>334</v>
      </c>
      <c r="E1584" s="32" t="s">
        <v>7722</v>
      </c>
      <c r="F1584" s="32" t="s">
        <v>7723</v>
      </c>
      <c r="G1584" s="32" t="s">
        <v>367</v>
      </c>
      <c r="H1584" s="32" t="s">
        <v>366</v>
      </c>
      <c r="I1584" s="32" t="s">
        <v>2006</v>
      </c>
      <c r="J1584" s="35">
        <v>0</v>
      </c>
      <c r="K1584" s="35">
        <v>0</v>
      </c>
      <c r="L1584" s="35">
        <v>0</v>
      </c>
      <c r="M1584" s="35">
        <v>0</v>
      </c>
      <c r="N1584" s="32" t="s">
        <v>19</v>
      </c>
      <c r="O1584" s="32" t="s">
        <v>41</v>
      </c>
      <c r="P1584" s="32">
        <v>1</v>
      </c>
      <c r="Q1584" s="32" t="s">
        <v>7724</v>
      </c>
      <c r="R1584" s="39">
        <f t="shared" si="48"/>
        <v>1509</v>
      </c>
      <c r="S1584" s="5" t="s">
        <v>51</v>
      </c>
      <c r="T1584" s="5" t="s">
        <v>64</v>
      </c>
      <c r="U1584" s="2"/>
      <c r="V1584" s="2" t="str">
        <f>IF($J1584+$L1584=0,"nil",IF(OR($B1584="TCU-WS",$B1584=""),"non comm",IF(OR($G1584="contract_cover",$H1584="fixed price"),VLOOKUP($I1584,'[1]mapping 2015'!$A:$B,2,FALSE),VLOOKUP($G1584,'[1]mapping 2015'!$A:$B,2,FALSE))))</f>
        <v>nil</v>
      </c>
      <c r="W1584" s="37">
        <f>IF(OR(V1584="non comm",V1584="nil",J1584=0),0,IF(V1584="SBM 2.1 IIPS",J1584*VLOOKUP(N1584,'[2]NGP%'!$C:$D,2,FALSE),J1584*SUMIFS('[2]NGP%'!$D:$D,'[2]NGP%'!$A:$A,V1584,'[2]NGP%'!$B:$B,AA1584)))</f>
        <v>0</v>
      </c>
      <c r="X1584" s="37">
        <f>IF(OR(V1584="non comm",V1584="nil",J1584=0),0,IF(V1584="SBM 2.1 IIPS",J1584*VLOOKUP(N1584,'[2]NGP%'!$C:$E,3,FALSE),J1584*SUMIFS('[2]NGP%'!$E:$E,'[2]NGP%'!$A:$A,V1584,'[2]NGP%'!$B:$B,AA1584)))</f>
        <v>0</v>
      </c>
      <c r="Y1584" s="32"/>
      <c r="Z1584" s="54" t="str">
        <f>IF(MID(H1584,1,4)="Item","Nil",IF(G1584="contract_cover",VLOOKUP(I1584,'svc type'!C:D,2,FALSE),VLOOKUP(G1584,'svc type'!A:D,4,FALSE)))</f>
        <v>IIPS</v>
      </c>
      <c r="AA1584" s="4" t="str">
        <f>IF(B1584="","",VLOOKUP(B1584,Sector!C:D,2,FALSE))</f>
        <v>PUB</v>
      </c>
      <c r="AB1584" s="4" t="str">
        <f t="shared" si="49"/>
        <v>ronnie.lim</v>
      </c>
      <c r="AC1584" s="4"/>
      <c r="AD1584" s="4"/>
      <c r="AE1584" s="4"/>
      <c r="AF1584" s="4"/>
      <c r="AG1584" s="4"/>
    </row>
    <row r="1585" spans="1:33" x14ac:dyDescent="0.25">
      <c r="A1585" s="57">
        <v>42264.623057291668</v>
      </c>
      <c r="B1585" s="32" t="s">
        <v>4333</v>
      </c>
      <c r="C1585" s="32" t="s">
        <v>335</v>
      </c>
      <c r="D1585" s="32" t="s">
        <v>334</v>
      </c>
      <c r="E1585" s="32" t="s">
        <v>7725</v>
      </c>
      <c r="F1585" s="32" t="s">
        <v>7726</v>
      </c>
      <c r="G1585" s="32" t="s">
        <v>25</v>
      </c>
      <c r="H1585" s="32" t="s">
        <v>26</v>
      </c>
      <c r="I1585" s="32" t="s">
        <v>2006</v>
      </c>
      <c r="J1585" s="35">
        <v>0</v>
      </c>
      <c r="K1585" s="35">
        <v>0</v>
      </c>
      <c r="L1585" s="35">
        <v>14.25</v>
      </c>
      <c r="M1585" s="35">
        <v>0</v>
      </c>
      <c r="N1585" s="32" t="s">
        <v>19</v>
      </c>
      <c r="O1585" s="32" t="s">
        <v>41</v>
      </c>
      <c r="P1585" s="32">
        <v>1</v>
      </c>
      <c r="Q1585" s="32" t="s">
        <v>7727</v>
      </c>
      <c r="R1585" s="39">
        <f t="shared" si="48"/>
        <v>1509</v>
      </c>
      <c r="S1585" s="5" t="s">
        <v>51</v>
      </c>
      <c r="T1585" s="5" t="s">
        <v>64</v>
      </c>
      <c r="U1585" s="2"/>
      <c r="V1585" s="2" t="str">
        <f>IF($J1585+$L1585=0,"nil",IF(OR($B1585="TCU-WS",$B1585=""),"non comm",IF(OR($G1585="contract_cover",$H1585="fixed price"),VLOOKUP($I1585,'[1]mapping 2015'!$A:$B,2,FALSE),VLOOKUP($G1585,'[1]mapping 2015'!$A:$B,2,FALSE))))</f>
        <v>SBM 2.1 IIPS</v>
      </c>
      <c r="W1585" s="37">
        <f>IF(OR(V1585="non comm",V1585="nil",J1585=0),0,IF(V1585="SBM 2.1 IIPS",J1585*VLOOKUP(N1585,'[2]NGP%'!$C:$D,2,FALSE),J1585*SUMIFS('[2]NGP%'!$D:$D,'[2]NGP%'!$A:$A,V1585,'[2]NGP%'!$B:$B,AA1585)))</f>
        <v>0</v>
      </c>
      <c r="X1585" s="37">
        <f>IF(OR(V1585="non comm",V1585="nil",J1585=0),0,IF(V1585="SBM 2.1 IIPS",J1585*VLOOKUP(N1585,'[2]NGP%'!$C:$E,3,FALSE),J1585*SUMIFS('[2]NGP%'!$E:$E,'[2]NGP%'!$A:$A,V1585,'[2]NGP%'!$B:$B,AA1585)))</f>
        <v>0</v>
      </c>
      <c r="Y1585" s="32"/>
      <c r="Z1585" s="54" t="str">
        <f>IF(MID(H1585,1,4)="Item","Nil",IF(G1585="contract_cover",VLOOKUP(I1585,'svc type'!C:D,2,FALSE),VLOOKUP(G1585,'svc type'!A:D,4,FALSE)))</f>
        <v>IIPS</v>
      </c>
      <c r="AA1585" s="4" t="str">
        <f>IF(B1585="","",VLOOKUP(B1585,Sector!C:D,2,FALSE))</f>
        <v>PUB</v>
      </c>
      <c r="AB1585" s="4" t="str">
        <f t="shared" si="49"/>
        <v>ronnie.lim</v>
      </c>
      <c r="AC1585" s="4"/>
      <c r="AD1585" s="4"/>
      <c r="AE1585" s="4"/>
      <c r="AF1585" s="4"/>
      <c r="AG1585" s="4"/>
    </row>
    <row r="1586" spans="1:33" x14ac:dyDescent="0.25">
      <c r="A1586" s="57">
        <v>42264.623057291668</v>
      </c>
      <c r="B1586" s="32" t="s">
        <v>4333</v>
      </c>
      <c r="C1586" s="32" t="s">
        <v>335</v>
      </c>
      <c r="D1586" s="32" t="s">
        <v>334</v>
      </c>
      <c r="E1586" s="32" t="s">
        <v>7725</v>
      </c>
      <c r="F1586" s="32" t="s">
        <v>7726</v>
      </c>
      <c r="G1586" s="32" t="s">
        <v>367</v>
      </c>
      <c r="H1586" s="32" t="s">
        <v>366</v>
      </c>
      <c r="I1586" s="32" t="s">
        <v>2006</v>
      </c>
      <c r="J1586" s="35">
        <v>0</v>
      </c>
      <c r="K1586" s="35">
        <v>0</v>
      </c>
      <c r="L1586" s="35">
        <v>0</v>
      </c>
      <c r="M1586" s="35">
        <v>0</v>
      </c>
      <c r="N1586" s="32" t="s">
        <v>19</v>
      </c>
      <c r="O1586" s="32" t="s">
        <v>41</v>
      </c>
      <c r="P1586" s="32">
        <v>1</v>
      </c>
      <c r="Q1586" s="32" t="s">
        <v>7727</v>
      </c>
      <c r="R1586" s="39">
        <f t="shared" si="48"/>
        <v>1509</v>
      </c>
      <c r="S1586" s="5" t="s">
        <v>51</v>
      </c>
      <c r="T1586" s="5" t="s">
        <v>64</v>
      </c>
      <c r="U1586" s="2"/>
      <c r="V1586" s="2" t="str">
        <f>IF($J1586+$L1586=0,"nil",IF(OR($B1586="TCU-WS",$B1586=""),"non comm",IF(OR($G1586="contract_cover",$H1586="fixed price"),VLOOKUP($I1586,'[1]mapping 2015'!$A:$B,2,FALSE),VLOOKUP($G1586,'[1]mapping 2015'!$A:$B,2,FALSE))))</f>
        <v>nil</v>
      </c>
      <c r="W1586" s="37">
        <f>IF(OR(V1586="non comm",V1586="nil",J1586=0),0,IF(V1586="SBM 2.1 IIPS",J1586*VLOOKUP(N1586,'[2]NGP%'!$C:$D,2,FALSE),J1586*SUMIFS('[2]NGP%'!$D:$D,'[2]NGP%'!$A:$A,V1586,'[2]NGP%'!$B:$B,AA1586)))</f>
        <v>0</v>
      </c>
      <c r="X1586" s="37">
        <f>IF(OR(V1586="non comm",V1586="nil",J1586=0),0,IF(V1586="SBM 2.1 IIPS",J1586*VLOOKUP(N1586,'[2]NGP%'!$C:$E,3,FALSE),J1586*SUMIFS('[2]NGP%'!$E:$E,'[2]NGP%'!$A:$A,V1586,'[2]NGP%'!$B:$B,AA1586)))</f>
        <v>0</v>
      </c>
      <c r="Y1586" s="32"/>
      <c r="Z1586" s="54" t="str">
        <f>IF(MID(H1586,1,4)="Item","Nil",IF(G1586="contract_cover",VLOOKUP(I1586,'svc type'!C:D,2,FALSE),VLOOKUP(G1586,'svc type'!A:D,4,FALSE)))</f>
        <v>IIPS</v>
      </c>
      <c r="AA1586" s="4" t="str">
        <f>IF(B1586="","",VLOOKUP(B1586,Sector!C:D,2,FALSE))</f>
        <v>PUB</v>
      </c>
      <c r="AB1586" s="4" t="str">
        <f t="shared" si="49"/>
        <v>ronnie.lim</v>
      </c>
      <c r="AC1586" s="4"/>
      <c r="AD1586" s="4"/>
      <c r="AE1586" s="4"/>
      <c r="AF1586" s="4"/>
      <c r="AG1586" s="4"/>
    </row>
    <row r="1587" spans="1:33" x14ac:dyDescent="0.25">
      <c r="A1587" s="57">
        <v>42264.623936226853</v>
      </c>
      <c r="B1587" s="32"/>
      <c r="C1587" s="32"/>
      <c r="D1587" s="32"/>
      <c r="E1587" s="32" t="s">
        <v>7728</v>
      </c>
      <c r="F1587" s="32" t="s">
        <v>7729</v>
      </c>
      <c r="G1587" s="32" t="s">
        <v>333</v>
      </c>
      <c r="H1587" s="32" t="s">
        <v>332</v>
      </c>
      <c r="I1587" s="32" t="s">
        <v>2006</v>
      </c>
      <c r="J1587" s="35">
        <v>0</v>
      </c>
      <c r="K1587" s="35">
        <v>0</v>
      </c>
      <c r="L1587" s="35">
        <v>0</v>
      </c>
      <c r="M1587" s="35">
        <v>0</v>
      </c>
      <c r="N1587" s="32" t="s">
        <v>19</v>
      </c>
      <c r="O1587" s="32"/>
      <c r="P1587" s="32">
        <v>0.5</v>
      </c>
      <c r="Q1587" s="32"/>
      <c r="R1587" s="39">
        <f t="shared" si="48"/>
        <v>1509</v>
      </c>
      <c r="S1587" s="5" t="s">
        <v>51</v>
      </c>
      <c r="T1587" s="5" t="s">
        <v>64</v>
      </c>
      <c r="U1587" s="2"/>
      <c r="V1587" s="2" t="str">
        <f>IF($J1587+$L1587=0,"nil",IF(OR($B1587="TCU-WS",$B1587=""),"non comm",IF(OR($G1587="contract_cover",$H1587="fixed price"),VLOOKUP($I1587,'[1]mapping 2015'!$A:$B,2,FALSE),VLOOKUP($G1587,'[1]mapping 2015'!$A:$B,2,FALSE))))</f>
        <v>nil</v>
      </c>
      <c r="W1587" s="37">
        <f>IF(OR(V1587="non comm",V1587="nil",J1587=0),0,IF(V1587="SBM 2.1 IIPS",J1587*VLOOKUP(N1587,'[2]NGP%'!$C:$D,2,FALSE),J1587*SUMIFS('[2]NGP%'!$D:$D,'[2]NGP%'!$A:$A,V1587,'[2]NGP%'!$B:$B,AA1587)))</f>
        <v>0</v>
      </c>
      <c r="X1587" s="37">
        <f>IF(OR(V1587="non comm",V1587="nil",J1587=0),0,IF(V1587="SBM 2.1 IIPS",J1587*VLOOKUP(N1587,'[2]NGP%'!$C:$E,3,FALSE),J1587*SUMIFS('[2]NGP%'!$E:$E,'[2]NGP%'!$A:$A,V1587,'[2]NGP%'!$B:$B,AA1587)))</f>
        <v>0</v>
      </c>
      <c r="Y1587" s="32"/>
      <c r="Z1587" s="54" t="str">
        <f>IF(MID(H1587,1,4)="Item","Nil",IF(G1587="contract_cover",VLOOKUP(I1587,'svc type'!C:D,2,FALSE),VLOOKUP(G1587,'svc type'!A:D,4,FALSE)))</f>
        <v>SVC</v>
      </c>
      <c r="AA1587" s="4" t="str">
        <f>IF(B1587="","",VLOOKUP(B1587,Sector!C:D,2,FALSE))</f>
        <v/>
      </c>
      <c r="AB1587" s="4">
        <f t="shared" si="49"/>
        <v>0</v>
      </c>
      <c r="AC1587" s="4"/>
      <c r="AD1587" s="4"/>
      <c r="AE1587" s="4"/>
      <c r="AF1587" s="4"/>
      <c r="AG1587" s="4"/>
    </row>
    <row r="1588" spans="1:33" x14ac:dyDescent="0.25">
      <c r="A1588" s="57">
        <v>42264.624529201392</v>
      </c>
      <c r="B1588" s="32" t="s">
        <v>4333</v>
      </c>
      <c r="C1588" s="32" t="s">
        <v>335</v>
      </c>
      <c r="D1588" s="32" t="s">
        <v>334</v>
      </c>
      <c r="E1588" s="32" t="s">
        <v>7730</v>
      </c>
      <c r="F1588" s="32" t="s">
        <v>7731</v>
      </c>
      <c r="G1588" s="32" t="s">
        <v>25</v>
      </c>
      <c r="H1588" s="32" t="s">
        <v>26</v>
      </c>
      <c r="I1588" s="32" t="s">
        <v>2006</v>
      </c>
      <c r="J1588" s="35">
        <v>0</v>
      </c>
      <c r="K1588" s="35">
        <v>0</v>
      </c>
      <c r="L1588" s="35">
        <v>14.25</v>
      </c>
      <c r="M1588" s="35">
        <v>0</v>
      </c>
      <c r="N1588" s="32" t="s">
        <v>19</v>
      </c>
      <c r="O1588" s="32" t="s">
        <v>41</v>
      </c>
      <c r="P1588" s="32">
        <v>1</v>
      </c>
      <c r="Q1588" s="32" t="s">
        <v>7732</v>
      </c>
      <c r="R1588" s="39">
        <f t="shared" si="48"/>
        <v>1509</v>
      </c>
      <c r="S1588" s="5" t="s">
        <v>51</v>
      </c>
      <c r="T1588" s="5" t="s">
        <v>64</v>
      </c>
      <c r="U1588" s="2"/>
      <c r="V1588" s="2" t="str">
        <f>IF($J1588+$L1588=0,"nil",IF(OR($B1588="TCU-WS",$B1588=""),"non comm",IF(OR($G1588="contract_cover",$H1588="fixed price"),VLOOKUP($I1588,'[1]mapping 2015'!$A:$B,2,FALSE),VLOOKUP($G1588,'[1]mapping 2015'!$A:$B,2,FALSE))))</f>
        <v>SBM 2.1 IIPS</v>
      </c>
      <c r="W1588" s="37">
        <f>IF(OR(V1588="non comm",V1588="nil",J1588=0),0,IF(V1588="SBM 2.1 IIPS",J1588*VLOOKUP(N1588,'[2]NGP%'!$C:$D,2,FALSE),J1588*SUMIFS('[2]NGP%'!$D:$D,'[2]NGP%'!$A:$A,V1588,'[2]NGP%'!$B:$B,AA1588)))</f>
        <v>0</v>
      </c>
      <c r="X1588" s="37">
        <f>IF(OR(V1588="non comm",V1588="nil",J1588=0),0,IF(V1588="SBM 2.1 IIPS",J1588*VLOOKUP(N1588,'[2]NGP%'!$C:$E,3,FALSE),J1588*SUMIFS('[2]NGP%'!$E:$E,'[2]NGP%'!$A:$A,V1588,'[2]NGP%'!$B:$B,AA1588)))</f>
        <v>0</v>
      </c>
      <c r="Y1588" s="32"/>
      <c r="Z1588" s="54" t="str">
        <f>IF(MID(H1588,1,4)="Item","Nil",IF(G1588="contract_cover",VLOOKUP(I1588,'svc type'!C:D,2,FALSE),VLOOKUP(G1588,'svc type'!A:D,4,FALSE)))</f>
        <v>IIPS</v>
      </c>
      <c r="AA1588" s="4" t="str">
        <f>IF(B1588="","",VLOOKUP(B1588,Sector!C:D,2,FALSE))</f>
        <v>PUB</v>
      </c>
      <c r="AB1588" s="4" t="str">
        <f t="shared" si="49"/>
        <v>ronnie.lim</v>
      </c>
      <c r="AC1588" s="4"/>
      <c r="AD1588" s="4"/>
      <c r="AE1588" s="4"/>
      <c r="AF1588" s="4"/>
      <c r="AG1588" s="4"/>
    </row>
    <row r="1589" spans="1:33" x14ac:dyDescent="0.25">
      <c r="A1589" s="57">
        <v>42264.624529201392</v>
      </c>
      <c r="B1589" s="32" t="s">
        <v>4333</v>
      </c>
      <c r="C1589" s="32" t="s">
        <v>335</v>
      </c>
      <c r="D1589" s="32" t="s">
        <v>334</v>
      </c>
      <c r="E1589" s="32" t="s">
        <v>7730</v>
      </c>
      <c r="F1589" s="32" t="s">
        <v>7731</v>
      </c>
      <c r="G1589" s="32" t="s">
        <v>367</v>
      </c>
      <c r="H1589" s="32" t="s">
        <v>366</v>
      </c>
      <c r="I1589" s="32" t="s">
        <v>2006</v>
      </c>
      <c r="J1589" s="35">
        <v>0</v>
      </c>
      <c r="K1589" s="35">
        <v>0</v>
      </c>
      <c r="L1589" s="35">
        <v>0</v>
      </c>
      <c r="M1589" s="35">
        <v>0</v>
      </c>
      <c r="N1589" s="32" t="s">
        <v>19</v>
      </c>
      <c r="O1589" s="32" t="s">
        <v>41</v>
      </c>
      <c r="P1589" s="32">
        <v>1</v>
      </c>
      <c r="Q1589" s="32" t="s">
        <v>7732</v>
      </c>
      <c r="R1589" s="39">
        <f t="shared" si="48"/>
        <v>1509</v>
      </c>
      <c r="S1589" s="5" t="s">
        <v>51</v>
      </c>
      <c r="T1589" s="5" t="s">
        <v>64</v>
      </c>
      <c r="U1589" s="2"/>
      <c r="V1589" s="2" t="str">
        <f>IF($J1589+$L1589=0,"nil",IF(OR($B1589="TCU-WS",$B1589=""),"non comm",IF(OR($G1589="contract_cover",$H1589="fixed price"),VLOOKUP($I1589,'[1]mapping 2015'!$A:$B,2,FALSE),VLOOKUP($G1589,'[1]mapping 2015'!$A:$B,2,FALSE))))</f>
        <v>nil</v>
      </c>
      <c r="W1589" s="37">
        <f>IF(OR(V1589="non comm",V1589="nil",J1589=0),0,IF(V1589="SBM 2.1 IIPS",J1589*VLOOKUP(N1589,'[2]NGP%'!$C:$D,2,FALSE),J1589*SUMIFS('[2]NGP%'!$D:$D,'[2]NGP%'!$A:$A,V1589,'[2]NGP%'!$B:$B,AA1589)))</f>
        <v>0</v>
      </c>
      <c r="X1589" s="37">
        <f>IF(OR(V1589="non comm",V1589="nil",J1589=0),0,IF(V1589="SBM 2.1 IIPS",J1589*VLOOKUP(N1589,'[2]NGP%'!$C:$E,3,FALSE),J1589*SUMIFS('[2]NGP%'!$E:$E,'[2]NGP%'!$A:$A,V1589,'[2]NGP%'!$B:$B,AA1589)))</f>
        <v>0</v>
      </c>
      <c r="Y1589" s="32"/>
      <c r="Z1589" s="54" t="str">
        <f>IF(MID(H1589,1,4)="Item","Nil",IF(G1589="contract_cover",VLOOKUP(I1589,'svc type'!C:D,2,FALSE),VLOOKUP(G1589,'svc type'!A:D,4,FALSE)))</f>
        <v>IIPS</v>
      </c>
      <c r="AA1589" s="4" t="str">
        <f>IF(B1589="","",VLOOKUP(B1589,Sector!C:D,2,FALSE))</f>
        <v>PUB</v>
      </c>
      <c r="AB1589" s="4" t="str">
        <f t="shared" si="49"/>
        <v>ronnie.lim</v>
      </c>
      <c r="AC1589" s="4"/>
      <c r="AD1589" s="4"/>
      <c r="AE1589" s="4"/>
      <c r="AF1589" s="4"/>
      <c r="AG1589" s="4"/>
    </row>
    <row r="1590" spans="1:33" x14ac:dyDescent="0.25">
      <c r="A1590" s="57">
        <v>42264.624786574073</v>
      </c>
      <c r="B1590" s="32"/>
      <c r="C1590" s="32"/>
      <c r="D1590" s="32"/>
      <c r="E1590" s="32" t="s">
        <v>7733</v>
      </c>
      <c r="F1590" s="32" t="s">
        <v>7734</v>
      </c>
      <c r="G1590" s="32" t="s">
        <v>333</v>
      </c>
      <c r="H1590" s="32" t="s">
        <v>332</v>
      </c>
      <c r="I1590" s="32" t="s">
        <v>2006</v>
      </c>
      <c r="J1590" s="35">
        <v>0</v>
      </c>
      <c r="K1590" s="35">
        <v>0</v>
      </c>
      <c r="L1590" s="35">
        <v>0</v>
      </c>
      <c r="M1590" s="35">
        <v>0</v>
      </c>
      <c r="N1590" s="32" t="s">
        <v>19</v>
      </c>
      <c r="O1590" s="32"/>
      <c r="P1590" s="32">
        <v>0.5</v>
      </c>
      <c r="Q1590" s="32"/>
      <c r="R1590" s="39">
        <f t="shared" si="48"/>
        <v>1509</v>
      </c>
      <c r="S1590" s="5" t="s">
        <v>51</v>
      </c>
      <c r="T1590" s="5" t="s">
        <v>64</v>
      </c>
      <c r="U1590" s="2"/>
      <c r="V1590" s="2" t="str">
        <f>IF($J1590+$L1590=0,"nil",IF(OR($B1590="TCU-WS",$B1590=""),"non comm",IF(OR($G1590="contract_cover",$H1590="fixed price"),VLOOKUP($I1590,'[1]mapping 2015'!$A:$B,2,FALSE),VLOOKUP($G1590,'[1]mapping 2015'!$A:$B,2,FALSE))))</f>
        <v>nil</v>
      </c>
      <c r="W1590" s="37">
        <f>IF(OR(V1590="non comm",V1590="nil",J1590=0),0,IF(V1590="SBM 2.1 IIPS",J1590*VLOOKUP(N1590,'[2]NGP%'!$C:$D,2,FALSE),J1590*SUMIFS('[2]NGP%'!$D:$D,'[2]NGP%'!$A:$A,V1590,'[2]NGP%'!$B:$B,AA1590)))</f>
        <v>0</v>
      </c>
      <c r="X1590" s="37">
        <f>IF(OR(V1590="non comm",V1590="nil",J1590=0),0,IF(V1590="SBM 2.1 IIPS",J1590*VLOOKUP(N1590,'[2]NGP%'!$C:$E,3,FALSE),J1590*SUMIFS('[2]NGP%'!$E:$E,'[2]NGP%'!$A:$A,V1590,'[2]NGP%'!$B:$B,AA1590)))</f>
        <v>0</v>
      </c>
      <c r="Y1590" s="32"/>
      <c r="Z1590" s="54" t="str">
        <f>IF(MID(H1590,1,4)="Item","Nil",IF(G1590="contract_cover",VLOOKUP(I1590,'svc type'!C:D,2,FALSE),VLOOKUP(G1590,'svc type'!A:D,4,FALSE)))</f>
        <v>SVC</v>
      </c>
      <c r="AA1590" s="4" t="str">
        <f>IF(B1590="","",VLOOKUP(B1590,Sector!C:D,2,FALSE))</f>
        <v/>
      </c>
      <c r="AB1590" s="4">
        <f t="shared" si="49"/>
        <v>0</v>
      </c>
      <c r="AC1590" s="4"/>
      <c r="AD1590" s="4"/>
      <c r="AE1590" s="4"/>
      <c r="AF1590" s="4"/>
      <c r="AG1590" s="4"/>
    </row>
    <row r="1591" spans="1:33" x14ac:dyDescent="0.25">
      <c r="A1591" s="57">
        <v>42264.625831516205</v>
      </c>
      <c r="B1591" s="32"/>
      <c r="C1591" s="32"/>
      <c r="D1591" s="32"/>
      <c r="E1591" s="32" t="s">
        <v>7735</v>
      </c>
      <c r="F1591" s="32" t="s">
        <v>7736</v>
      </c>
      <c r="G1591" s="32" t="s">
        <v>333</v>
      </c>
      <c r="H1591" s="32" t="s">
        <v>332</v>
      </c>
      <c r="I1591" s="32" t="s">
        <v>2006</v>
      </c>
      <c r="J1591" s="35">
        <v>0</v>
      </c>
      <c r="K1591" s="35">
        <v>0</v>
      </c>
      <c r="L1591" s="35">
        <v>0</v>
      </c>
      <c r="M1591" s="35">
        <v>0</v>
      </c>
      <c r="N1591" s="32" t="s">
        <v>19</v>
      </c>
      <c r="O1591" s="32"/>
      <c r="P1591" s="32">
        <v>0.5</v>
      </c>
      <c r="Q1591" s="32"/>
      <c r="R1591" s="39">
        <f t="shared" si="48"/>
        <v>1509</v>
      </c>
      <c r="S1591" s="5" t="s">
        <v>51</v>
      </c>
      <c r="T1591" s="5" t="s">
        <v>64</v>
      </c>
      <c r="U1591" s="2"/>
      <c r="V1591" s="2" t="str">
        <f>IF($J1591+$L1591=0,"nil",IF(OR($B1591="TCU-WS",$B1591=""),"non comm",IF(OR($G1591="contract_cover",$H1591="fixed price"),VLOOKUP($I1591,'[1]mapping 2015'!$A:$B,2,FALSE),VLOOKUP($G1591,'[1]mapping 2015'!$A:$B,2,FALSE))))</f>
        <v>nil</v>
      </c>
      <c r="W1591" s="37">
        <f>IF(OR(V1591="non comm",V1591="nil",J1591=0),0,IF(V1591="SBM 2.1 IIPS",J1591*VLOOKUP(N1591,'[2]NGP%'!$C:$D,2,FALSE),J1591*SUMIFS('[2]NGP%'!$D:$D,'[2]NGP%'!$A:$A,V1591,'[2]NGP%'!$B:$B,AA1591)))</f>
        <v>0</v>
      </c>
      <c r="X1591" s="37">
        <f>IF(OR(V1591="non comm",V1591="nil",J1591=0),0,IF(V1591="SBM 2.1 IIPS",J1591*VLOOKUP(N1591,'[2]NGP%'!$C:$E,3,FALSE),J1591*SUMIFS('[2]NGP%'!$E:$E,'[2]NGP%'!$A:$A,V1591,'[2]NGP%'!$B:$B,AA1591)))</f>
        <v>0</v>
      </c>
      <c r="Y1591" s="32"/>
      <c r="Z1591" s="54" t="str">
        <f>IF(MID(H1591,1,4)="Item","Nil",IF(G1591="contract_cover",VLOOKUP(I1591,'svc type'!C:D,2,FALSE),VLOOKUP(G1591,'svc type'!A:D,4,FALSE)))</f>
        <v>SVC</v>
      </c>
      <c r="AA1591" s="4" t="str">
        <f>IF(B1591="","",VLOOKUP(B1591,Sector!C:D,2,FALSE))</f>
        <v/>
      </c>
      <c r="AB1591" s="4">
        <f t="shared" si="49"/>
        <v>0</v>
      </c>
      <c r="AC1591" s="4"/>
      <c r="AD1591" s="4"/>
      <c r="AE1591" s="4"/>
      <c r="AF1591" s="4"/>
      <c r="AG1591" s="4"/>
    </row>
    <row r="1592" spans="1:33" x14ac:dyDescent="0.25">
      <c r="A1592" s="57">
        <v>42264.625897141203</v>
      </c>
      <c r="B1592" s="32" t="s">
        <v>4333</v>
      </c>
      <c r="C1592" s="32" t="s">
        <v>335</v>
      </c>
      <c r="D1592" s="32" t="s">
        <v>334</v>
      </c>
      <c r="E1592" s="32" t="s">
        <v>7737</v>
      </c>
      <c r="F1592" s="32" t="s">
        <v>7738</v>
      </c>
      <c r="G1592" s="32" t="s">
        <v>25</v>
      </c>
      <c r="H1592" s="32" t="s">
        <v>26</v>
      </c>
      <c r="I1592" s="32" t="s">
        <v>2006</v>
      </c>
      <c r="J1592" s="35">
        <v>0</v>
      </c>
      <c r="K1592" s="35">
        <v>0</v>
      </c>
      <c r="L1592" s="35">
        <v>14.25</v>
      </c>
      <c r="M1592" s="35">
        <v>0</v>
      </c>
      <c r="N1592" s="32" t="s">
        <v>19</v>
      </c>
      <c r="O1592" s="32" t="s">
        <v>41</v>
      </c>
      <c r="P1592" s="32">
        <v>1</v>
      </c>
      <c r="Q1592" s="32" t="s">
        <v>7739</v>
      </c>
      <c r="R1592" s="39">
        <f t="shared" si="48"/>
        <v>1509</v>
      </c>
      <c r="S1592" s="5" t="s">
        <v>51</v>
      </c>
      <c r="T1592" s="5" t="s">
        <v>64</v>
      </c>
      <c r="U1592" s="2"/>
      <c r="V1592" s="2" t="str">
        <f>IF($J1592+$L1592=0,"nil",IF(OR($B1592="TCU-WS",$B1592=""),"non comm",IF(OR($G1592="contract_cover",$H1592="fixed price"),VLOOKUP($I1592,'[1]mapping 2015'!$A:$B,2,FALSE),VLOOKUP($G1592,'[1]mapping 2015'!$A:$B,2,FALSE))))</f>
        <v>SBM 2.1 IIPS</v>
      </c>
      <c r="W1592" s="37">
        <f>IF(OR(V1592="non comm",V1592="nil",J1592=0),0,IF(V1592="SBM 2.1 IIPS",J1592*VLOOKUP(N1592,'[2]NGP%'!$C:$D,2,FALSE),J1592*SUMIFS('[2]NGP%'!$D:$D,'[2]NGP%'!$A:$A,V1592,'[2]NGP%'!$B:$B,AA1592)))</f>
        <v>0</v>
      </c>
      <c r="X1592" s="37">
        <f>IF(OR(V1592="non comm",V1592="nil",J1592=0),0,IF(V1592="SBM 2.1 IIPS",J1592*VLOOKUP(N1592,'[2]NGP%'!$C:$E,3,FALSE),J1592*SUMIFS('[2]NGP%'!$E:$E,'[2]NGP%'!$A:$A,V1592,'[2]NGP%'!$B:$B,AA1592)))</f>
        <v>0</v>
      </c>
      <c r="Y1592" s="32"/>
      <c r="Z1592" s="54" t="str">
        <f>IF(MID(H1592,1,4)="Item","Nil",IF(G1592="contract_cover",VLOOKUP(I1592,'svc type'!C:D,2,FALSE),VLOOKUP(G1592,'svc type'!A:D,4,FALSE)))</f>
        <v>IIPS</v>
      </c>
      <c r="AA1592" s="4" t="str">
        <f>IF(B1592="","",VLOOKUP(B1592,Sector!C:D,2,FALSE))</f>
        <v>PUB</v>
      </c>
      <c r="AB1592" s="4" t="str">
        <f t="shared" si="49"/>
        <v>ronnie.lim</v>
      </c>
      <c r="AC1592" s="4"/>
      <c r="AD1592" s="4"/>
      <c r="AE1592" s="4"/>
      <c r="AF1592" s="4"/>
      <c r="AG1592" s="4"/>
    </row>
    <row r="1593" spans="1:33" x14ac:dyDescent="0.25">
      <c r="A1593" s="57">
        <v>42264.625897141203</v>
      </c>
      <c r="B1593" s="32" t="s">
        <v>4333</v>
      </c>
      <c r="C1593" s="32" t="s">
        <v>335</v>
      </c>
      <c r="D1593" s="32" t="s">
        <v>334</v>
      </c>
      <c r="E1593" s="32" t="s">
        <v>7737</v>
      </c>
      <c r="F1593" s="32" t="s">
        <v>7738</v>
      </c>
      <c r="G1593" s="32" t="s">
        <v>367</v>
      </c>
      <c r="H1593" s="32" t="s">
        <v>366</v>
      </c>
      <c r="I1593" s="32" t="s">
        <v>2006</v>
      </c>
      <c r="J1593" s="35">
        <v>0</v>
      </c>
      <c r="K1593" s="35">
        <v>0</v>
      </c>
      <c r="L1593" s="35">
        <v>0</v>
      </c>
      <c r="M1593" s="35">
        <v>0</v>
      </c>
      <c r="N1593" s="32" t="s">
        <v>19</v>
      </c>
      <c r="O1593" s="32" t="s">
        <v>41</v>
      </c>
      <c r="P1593" s="32">
        <v>1</v>
      </c>
      <c r="Q1593" s="32" t="s">
        <v>7739</v>
      </c>
      <c r="R1593" s="39">
        <f t="shared" si="48"/>
        <v>1509</v>
      </c>
      <c r="S1593" s="5" t="s">
        <v>51</v>
      </c>
      <c r="T1593" s="5" t="s">
        <v>64</v>
      </c>
      <c r="U1593" s="2"/>
      <c r="V1593" s="2" t="str">
        <f>IF($J1593+$L1593=0,"nil",IF(OR($B1593="TCU-WS",$B1593=""),"non comm",IF(OR($G1593="contract_cover",$H1593="fixed price"),VLOOKUP($I1593,'[1]mapping 2015'!$A:$B,2,FALSE),VLOOKUP($G1593,'[1]mapping 2015'!$A:$B,2,FALSE))))</f>
        <v>nil</v>
      </c>
      <c r="W1593" s="37">
        <f>IF(OR(V1593="non comm",V1593="nil",J1593=0),0,IF(V1593="SBM 2.1 IIPS",J1593*VLOOKUP(N1593,'[2]NGP%'!$C:$D,2,FALSE),J1593*SUMIFS('[2]NGP%'!$D:$D,'[2]NGP%'!$A:$A,V1593,'[2]NGP%'!$B:$B,AA1593)))</f>
        <v>0</v>
      </c>
      <c r="X1593" s="37">
        <f>IF(OR(V1593="non comm",V1593="nil",J1593=0),0,IF(V1593="SBM 2.1 IIPS",J1593*VLOOKUP(N1593,'[2]NGP%'!$C:$E,3,FALSE),J1593*SUMIFS('[2]NGP%'!$E:$E,'[2]NGP%'!$A:$A,V1593,'[2]NGP%'!$B:$B,AA1593)))</f>
        <v>0</v>
      </c>
      <c r="Y1593" s="32"/>
      <c r="Z1593" s="54" t="str">
        <f>IF(MID(H1593,1,4)="Item","Nil",IF(G1593="contract_cover",VLOOKUP(I1593,'svc type'!C:D,2,FALSE),VLOOKUP(G1593,'svc type'!A:D,4,FALSE)))</f>
        <v>IIPS</v>
      </c>
      <c r="AA1593" s="4" t="str">
        <f>IF(B1593="","",VLOOKUP(B1593,Sector!C:D,2,FALSE))</f>
        <v>PUB</v>
      </c>
      <c r="AB1593" s="4" t="str">
        <f t="shared" si="49"/>
        <v>ronnie.lim</v>
      </c>
      <c r="AC1593" s="4"/>
      <c r="AD1593" s="4"/>
      <c r="AE1593" s="4"/>
      <c r="AF1593" s="4"/>
      <c r="AG1593" s="4"/>
    </row>
    <row r="1594" spans="1:33" x14ac:dyDescent="0.25">
      <c r="A1594" s="57">
        <v>42264.626453090277</v>
      </c>
      <c r="B1594" s="32"/>
      <c r="C1594" s="32"/>
      <c r="D1594" s="32"/>
      <c r="E1594" s="32" t="s">
        <v>7740</v>
      </c>
      <c r="F1594" s="32" t="s">
        <v>7741</v>
      </c>
      <c r="G1594" s="32" t="s">
        <v>333</v>
      </c>
      <c r="H1594" s="32" t="s">
        <v>332</v>
      </c>
      <c r="I1594" s="32" t="s">
        <v>2006</v>
      </c>
      <c r="J1594" s="35">
        <v>0</v>
      </c>
      <c r="K1594" s="35">
        <v>0</v>
      </c>
      <c r="L1594" s="35">
        <v>0</v>
      </c>
      <c r="M1594" s="35">
        <v>0</v>
      </c>
      <c r="N1594" s="32" t="s">
        <v>19</v>
      </c>
      <c r="O1594" s="32"/>
      <c r="P1594" s="32">
        <v>0.5</v>
      </c>
      <c r="Q1594" s="32"/>
      <c r="R1594" s="39">
        <f t="shared" si="48"/>
        <v>1509</v>
      </c>
      <c r="S1594" s="5" t="s">
        <v>51</v>
      </c>
      <c r="T1594" s="5" t="s">
        <v>64</v>
      </c>
      <c r="U1594" s="2"/>
      <c r="V1594" s="2" t="str">
        <f>IF($J1594+$L1594=0,"nil",IF(OR($B1594="TCU-WS",$B1594=""),"non comm",IF(OR($G1594="contract_cover",$H1594="fixed price"),VLOOKUP($I1594,'[1]mapping 2015'!$A:$B,2,FALSE),VLOOKUP($G1594,'[1]mapping 2015'!$A:$B,2,FALSE))))</f>
        <v>nil</v>
      </c>
      <c r="W1594" s="37">
        <f>IF(OR(V1594="non comm",V1594="nil",J1594=0),0,IF(V1594="SBM 2.1 IIPS",J1594*VLOOKUP(N1594,'[2]NGP%'!$C:$D,2,FALSE),J1594*SUMIFS('[2]NGP%'!$D:$D,'[2]NGP%'!$A:$A,V1594,'[2]NGP%'!$B:$B,AA1594)))</f>
        <v>0</v>
      </c>
      <c r="X1594" s="37">
        <f>IF(OR(V1594="non comm",V1594="nil",J1594=0),0,IF(V1594="SBM 2.1 IIPS",J1594*VLOOKUP(N1594,'[2]NGP%'!$C:$E,3,FALSE),J1594*SUMIFS('[2]NGP%'!$E:$E,'[2]NGP%'!$A:$A,V1594,'[2]NGP%'!$B:$B,AA1594)))</f>
        <v>0</v>
      </c>
      <c r="Y1594" s="32"/>
      <c r="Z1594" s="54" t="str">
        <f>IF(MID(H1594,1,4)="Item","Nil",IF(G1594="contract_cover",VLOOKUP(I1594,'svc type'!C:D,2,FALSE),VLOOKUP(G1594,'svc type'!A:D,4,FALSE)))</f>
        <v>SVC</v>
      </c>
      <c r="AA1594" s="4" t="str">
        <f>IF(B1594="","",VLOOKUP(B1594,Sector!C:D,2,FALSE))</f>
        <v/>
      </c>
      <c r="AB1594" s="4">
        <f t="shared" si="49"/>
        <v>0</v>
      </c>
      <c r="AC1594" s="4"/>
      <c r="AD1594" s="4"/>
      <c r="AE1594" s="4"/>
      <c r="AF1594" s="4"/>
      <c r="AG1594" s="4"/>
    </row>
    <row r="1595" spans="1:33" x14ac:dyDescent="0.25">
      <c r="A1595" s="57">
        <v>42264.626594675923</v>
      </c>
      <c r="B1595" s="32"/>
      <c r="C1595" s="32"/>
      <c r="D1595" s="32"/>
      <c r="E1595" s="32" t="s">
        <v>7742</v>
      </c>
      <c r="F1595" s="32" t="s">
        <v>7743</v>
      </c>
      <c r="G1595" s="32" t="s">
        <v>333</v>
      </c>
      <c r="H1595" s="32" t="s">
        <v>332</v>
      </c>
      <c r="I1595" s="32" t="s">
        <v>2006</v>
      </c>
      <c r="J1595" s="35">
        <v>0</v>
      </c>
      <c r="K1595" s="35">
        <v>0</v>
      </c>
      <c r="L1595" s="35">
        <v>0</v>
      </c>
      <c r="M1595" s="35">
        <v>0</v>
      </c>
      <c r="N1595" s="32" t="s">
        <v>17</v>
      </c>
      <c r="O1595" s="32"/>
      <c r="P1595" s="32">
        <v>0.5</v>
      </c>
      <c r="Q1595" s="32"/>
      <c r="R1595" s="39">
        <f t="shared" si="48"/>
        <v>1509</v>
      </c>
      <c r="S1595" s="5" t="s">
        <v>51</v>
      </c>
      <c r="T1595" s="5" t="s">
        <v>64</v>
      </c>
      <c r="U1595" s="2"/>
      <c r="V1595" s="2" t="str">
        <f>IF($J1595+$L1595=0,"nil",IF(OR($B1595="TCU-WS",$B1595=""),"non comm",IF(OR($G1595="contract_cover",$H1595="fixed price"),VLOOKUP($I1595,'[1]mapping 2015'!$A:$B,2,FALSE),VLOOKUP($G1595,'[1]mapping 2015'!$A:$B,2,FALSE))))</f>
        <v>nil</v>
      </c>
      <c r="W1595" s="37">
        <f>IF(OR(V1595="non comm",V1595="nil",J1595=0),0,IF(V1595="SBM 2.1 IIPS",J1595*VLOOKUP(N1595,'[2]NGP%'!$C:$D,2,FALSE),J1595*SUMIFS('[2]NGP%'!$D:$D,'[2]NGP%'!$A:$A,V1595,'[2]NGP%'!$B:$B,AA1595)))</f>
        <v>0</v>
      </c>
      <c r="X1595" s="37">
        <f>IF(OR(V1595="non comm",V1595="nil",J1595=0),0,IF(V1595="SBM 2.1 IIPS",J1595*VLOOKUP(N1595,'[2]NGP%'!$C:$E,3,FALSE),J1595*SUMIFS('[2]NGP%'!$E:$E,'[2]NGP%'!$A:$A,V1595,'[2]NGP%'!$B:$B,AA1595)))</f>
        <v>0</v>
      </c>
      <c r="Y1595" s="32"/>
      <c r="Z1595" s="54" t="str">
        <f>IF(MID(H1595,1,4)="Item","Nil",IF(G1595="contract_cover",VLOOKUP(I1595,'svc type'!C:D,2,FALSE),VLOOKUP(G1595,'svc type'!A:D,4,FALSE)))</f>
        <v>SVC</v>
      </c>
      <c r="AA1595" s="4" t="str">
        <f>IF(B1595="","",VLOOKUP(B1595,Sector!C:D,2,FALSE))</f>
        <v/>
      </c>
      <c r="AB1595" s="4">
        <f t="shared" si="49"/>
        <v>0</v>
      </c>
      <c r="AC1595" s="4"/>
      <c r="AD1595" s="4"/>
      <c r="AE1595" s="4"/>
      <c r="AF1595" s="4"/>
      <c r="AG1595" s="4"/>
    </row>
    <row r="1596" spans="1:33" x14ac:dyDescent="0.25">
      <c r="A1596" s="57">
        <v>42264.627093090276</v>
      </c>
      <c r="B1596" s="32"/>
      <c r="C1596" s="32"/>
      <c r="D1596" s="32"/>
      <c r="E1596" s="32" t="s">
        <v>7744</v>
      </c>
      <c r="F1596" s="32" t="s">
        <v>7745</v>
      </c>
      <c r="G1596" s="32" t="s">
        <v>333</v>
      </c>
      <c r="H1596" s="32" t="s">
        <v>332</v>
      </c>
      <c r="I1596" s="32" t="s">
        <v>2006</v>
      </c>
      <c r="J1596" s="35">
        <v>0</v>
      </c>
      <c r="K1596" s="35">
        <v>0</v>
      </c>
      <c r="L1596" s="35">
        <v>0</v>
      </c>
      <c r="M1596" s="35">
        <v>0</v>
      </c>
      <c r="N1596" s="32" t="s">
        <v>19</v>
      </c>
      <c r="O1596" s="32"/>
      <c r="P1596" s="32">
        <v>0.5</v>
      </c>
      <c r="Q1596" s="32"/>
      <c r="R1596" s="39">
        <f t="shared" si="48"/>
        <v>1509</v>
      </c>
      <c r="S1596" s="5" t="s">
        <v>51</v>
      </c>
      <c r="T1596" s="5" t="s">
        <v>64</v>
      </c>
      <c r="U1596" s="2"/>
      <c r="V1596" s="2" t="str">
        <f>IF($J1596+$L1596=0,"nil",IF(OR($B1596="TCU-WS",$B1596=""),"non comm",IF(OR($G1596="contract_cover",$H1596="fixed price"),VLOOKUP($I1596,'[1]mapping 2015'!$A:$B,2,FALSE),VLOOKUP($G1596,'[1]mapping 2015'!$A:$B,2,FALSE))))</f>
        <v>nil</v>
      </c>
      <c r="W1596" s="37">
        <f>IF(OR(V1596="non comm",V1596="nil",J1596=0),0,IF(V1596="SBM 2.1 IIPS",J1596*VLOOKUP(N1596,'[2]NGP%'!$C:$D,2,FALSE),J1596*SUMIFS('[2]NGP%'!$D:$D,'[2]NGP%'!$A:$A,V1596,'[2]NGP%'!$B:$B,AA1596)))</f>
        <v>0</v>
      </c>
      <c r="X1596" s="37">
        <f>IF(OR(V1596="non comm",V1596="nil",J1596=0),0,IF(V1596="SBM 2.1 IIPS",J1596*VLOOKUP(N1596,'[2]NGP%'!$C:$E,3,FALSE),J1596*SUMIFS('[2]NGP%'!$E:$E,'[2]NGP%'!$A:$A,V1596,'[2]NGP%'!$B:$B,AA1596)))</f>
        <v>0</v>
      </c>
      <c r="Y1596" s="32"/>
      <c r="Z1596" s="54" t="str">
        <f>IF(MID(H1596,1,4)="Item","Nil",IF(G1596="contract_cover",VLOOKUP(I1596,'svc type'!C:D,2,FALSE),VLOOKUP(G1596,'svc type'!A:D,4,FALSE)))</f>
        <v>SVC</v>
      </c>
      <c r="AA1596" s="4" t="str">
        <f>IF(B1596="","",VLOOKUP(B1596,Sector!C:D,2,FALSE))</f>
        <v/>
      </c>
      <c r="AB1596" s="4">
        <f t="shared" si="49"/>
        <v>0</v>
      </c>
      <c r="AC1596" s="4"/>
      <c r="AD1596" s="4"/>
      <c r="AE1596" s="4"/>
      <c r="AF1596" s="4"/>
      <c r="AG1596" s="4"/>
    </row>
    <row r="1597" spans="1:33" x14ac:dyDescent="0.25">
      <c r="A1597" s="57">
        <v>42264.627940937498</v>
      </c>
      <c r="B1597" s="32" t="s">
        <v>4333</v>
      </c>
      <c r="C1597" s="32" t="s">
        <v>335</v>
      </c>
      <c r="D1597" s="32" t="s">
        <v>334</v>
      </c>
      <c r="E1597" s="32" t="s">
        <v>7746</v>
      </c>
      <c r="F1597" s="32" t="s">
        <v>7747</v>
      </c>
      <c r="G1597" s="32" t="s">
        <v>25</v>
      </c>
      <c r="H1597" s="32" t="s">
        <v>26</v>
      </c>
      <c r="I1597" s="32" t="s">
        <v>2006</v>
      </c>
      <c r="J1597" s="35">
        <v>0</v>
      </c>
      <c r="K1597" s="35">
        <v>0</v>
      </c>
      <c r="L1597" s="35">
        <v>14.25</v>
      </c>
      <c r="M1597" s="35">
        <v>0</v>
      </c>
      <c r="N1597" s="32" t="s">
        <v>19</v>
      </c>
      <c r="O1597" s="32" t="s">
        <v>41</v>
      </c>
      <c r="P1597" s="32">
        <v>1</v>
      </c>
      <c r="Q1597" s="32" t="s">
        <v>7748</v>
      </c>
      <c r="R1597" s="39">
        <f t="shared" si="48"/>
        <v>1509</v>
      </c>
      <c r="S1597" s="5" t="s">
        <v>51</v>
      </c>
      <c r="T1597" s="5" t="s">
        <v>64</v>
      </c>
      <c r="U1597" s="2"/>
      <c r="V1597" s="2" t="str">
        <f>IF($J1597+$L1597=0,"nil",IF(OR($B1597="TCU-WS",$B1597=""),"non comm",IF(OR($G1597="contract_cover",$H1597="fixed price"),VLOOKUP($I1597,'[1]mapping 2015'!$A:$B,2,FALSE),VLOOKUP($G1597,'[1]mapping 2015'!$A:$B,2,FALSE))))</f>
        <v>SBM 2.1 IIPS</v>
      </c>
      <c r="W1597" s="37">
        <f>IF(OR(V1597="non comm",V1597="nil",J1597=0),0,IF(V1597="SBM 2.1 IIPS",J1597*VLOOKUP(N1597,'[2]NGP%'!$C:$D,2,FALSE),J1597*SUMIFS('[2]NGP%'!$D:$D,'[2]NGP%'!$A:$A,V1597,'[2]NGP%'!$B:$B,AA1597)))</f>
        <v>0</v>
      </c>
      <c r="X1597" s="37">
        <f>IF(OR(V1597="non comm",V1597="nil",J1597=0),0,IF(V1597="SBM 2.1 IIPS",J1597*VLOOKUP(N1597,'[2]NGP%'!$C:$E,3,FALSE),J1597*SUMIFS('[2]NGP%'!$E:$E,'[2]NGP%'!$A:$A,V1597,'[2]NGP%'!$B:$B,AA1597)))</f>
        <v>0</v>
      </c>
      <c r="Y1597" s="32"/>
      <c r="Z1597" s="54" t="str">
        <f>IF(MID(H1597,1,4)="Item","Nil",IF(G1597="contract_cover",VLOOKUP(I1597,'svc type'!C:D,2,FALSE),VLOOKUP(G1597,'svc type'!A:D,4,FALSE)))</f>
        <v>IIPS</v>
      </c>
      <c r="AA1597" s="4" t="str">
        <f>IF(B1597="","",VLOOKUP(B1597,Sector!C:D,2,FALSE))</f>
        <v>PUB</v>
      </c>
      <c r="AB1597" s="4" t="str">
        <f t="shared" si="49"/>
        <v>ronnie.lim</v>
      </c>
      <c r="AC1597" s="4"/>
      <c r="AD1597" s="4"/>
      <c r="AE1597" s="4"/>
      <c r="AF1597" s="4"/>
      <c r="AG1597" s="4"/>
    </row>
    <row r="1598" spans="1:33" x14ac:dyDescent="0.25">
      <c r="A1598" s="57">
        <v>42264.627940937498</v>
      </c>
      <c r="B1598" s="32" t="s">
        <v>4333</v>
      </c>
      <c r="C1598" s="32" t="s">
        <v>335</v>
      </c>
      <c r="D1598" s="32" t="s">
        <v>334</v>
      </c>
      <c r="E1598" s="32" t="s">
        <v>7746</v>
      </c>
      <c r="F1598" s="32" t="s">
        <v>7747</v>
      </c>
      <c r="G1598" s="32" t="s">
        <v>367</v>
      </c>
      <c r="H1598" s="32" t="s">
        <v>366</v>
      </c>
      <c r="I1598" s="32" t="s">
        <v>2006</v>
      </c>
      <c r="J1598" s="35">
        <v>0</v>
      </c>
      <c r="K1598" s="35">
        <v>0</v>
      </c>
      <c r="L1598" s="35">
        <v>0</v>
      </c>
      <c r="M1598" s="35">
        <v>0</v>
      </c>
      <c r="N1598" s="32" t="s">
        <v>19</v>
      </c>
      <c r="O1598" s="32" t="s">
        <v>41</v>
      </c>
      <c r="P1598" s="32">
        <v>1</v>
      </c>
      <c r="Q1598" s="32" t="s">
        <v>7748</v>
      </c>
      <c r="R1598" s="39">
        <f t="shared" si="48"/>
        <v>1509</v>
      </c>
      <c r="S1598" s="5" t="s">
        <v>51</v>
      </c>
      <c r="T1598" s="5" t="s">
        <v>64</v>
      </c>
      <c r="U1598" s="2"/>
      <c r="V1598" s="2" t="str">
        <f>IF($J1598+$L1598=0,"nil",IF(OR($B1598="TCU-WS",$B1598=""),"non comm",IF(OR($G1598="contract_cover",$H1598="fixed price"),VLOOKUP($I1598,'[1]mapping 2015'!$A:$B,2,FALSE),VLOOKUP($G1598,'[1]mapping 2015'!$A:$B,2,FALSE))))</f>
        <v>nil</v>
      </c>
      <c r="W1598" s="37">
        <f>IF(OR(V1598="non comm",V1598="nil",J1598=0),0,IF(V1598="SBM 2.1 IIPS",J1598*VLOOKUP(N1598,'[2]NGP%'!$C:$D,2,FALSE),J1598*SUMIFS('[2]NGP%'!$D:$D,'[2]NGP%'!$A:$A,V1598,'[2]NGP%'!$B:$B,AA1598)))</f>
        <v>0</v>
      </c>
      <c r="X1598" s="37">
        <f>IF(OR(V1598="non comm",V1598="nil",J1598=0),0,IF(V1598="SBM 2.1 IIPS",J1598*VLOOKUP(N1598,'[2]NGP%'!$C:$E,3,FALSE),J1598*SUMIFS('[2]NGP%'!$E:$E,'[2]NGP%'!$A:$A,V1598,'[2]NGP%'!$B:$B,AA1598)))</f>
        <v>0</v>
      </c>
      <c r="Y1598" s="32"/>
      <c r="Z1598" s="54" t="str">
        <f>IF(MID(H1598,1,4)="Item","Nil",IF(G1598="contract_cover",VLOOKUP(I1598,'svc type'!C:D,2,FALSE),VLOOKUP(G1598,'svc type'!A:D,4,FALSE)))</f>
        <v>IIPS</v>
      </c>
      <c r="AA1598" s="4" t="str">
        <f>IF(B1598="","",VLOOKUP(B1598,Sector!C:D,2,FALSE))</f>
        <v>PUB</v>
      </c>
      <c r="AB1598" s="4" t="str">
        <f t="shared" si="49"/>
        <v>ronnie.lim</v>
      </c>
      <c r="AC1598" s="4"/>
      <c r="AD1598" s="4"/>
      <c r="AE1598" s="4"/>
      <c r="AF1598" s="4"/>
      <c r="AG1598" s="4"/>
    </row>
    <row r="1599" spans="1:33" x14ac:dyDescent="0.25">
      <c r="A1599" s="57">
        <v>42264.627940937498</v>
      </c>
      <c r="B1599" s="32" t="s">
        <v>4333</v>
      </c>
      <c r="C1599" s="32" t="s">
        <v>335</v>
      </c>
      <c r="D1599" s="32" t="s">
        <v>334</v>
      </c>
      <c r="E1599" s="32" t="s">
        <v>7746</v>
      </c>
      <c r="F1599" s="32" t="s">
        <v>7747</v>
      </c>
      <c r="G1599" s="32" t="s">
        <v>35</v>
      </c>
      <c r="H1599" s="32" t="s">
        <v>38</v>
      </c>
      <c r="I1599" s="32" t="s">
        <v>2006</v>
      </c>
      <c r="J1599" s="35">
        <v>0</v>
      </c>
      <c r="K1599" s="35">
        <v>0</v>
      </c>
      <c r="L1599" s="35">
        <v>0</v>
      </c>
      <c r="M1599" s="35">
        <v>6.1</v>
      </c>
      <c r="N1599" s="32" t="s">
        <v>19</v>
      </c>
      <c r="O1599" s="32" t="s">
        <v>41</v>
      </c>
      <c r="P1599" s="32">
        <v>1</v>
      </c>
      <c r="Q1599" s="32" t="s">
        <v>7748</v>
      </c>
      <c r="R1599" s="39">
        <f t="shared" si="48"/>
        <v>1509</v>
      </c>
      <c r="S1599" s="5" t="s">
        <v>51</v>
      </c>
      <c r="T1599" s="5" t="s">
        <v>64</v>
      </c>
      <c r="U1599" s="2"/>
      <c r="V1599" s="2" t="str">
        <f>IF($J1599+$L1599=0,"nil",IF(OR($B1599="TCU-WS",$B1599=""),"non comm",IF(OR($G1599="contract_cover",$H1599="fixed price"),VLOOKUP($I1599,'[1]mapping 2015'!$A:$B,2,FALSE),VLOOKUP($G1599,'[1]mapping 2015'!$A:$B,2,FALSE))))</f>
        <v>nil</v>
      </c>
      <c r="W1599" s="37">
        <f>IF(OR(V1599="non comm",V1599="nil",J1599=0),0,IF(V1599="SBM 2.1 IIPS",J1599*VLOOKUP(N1599,'[2]NGP%'!$C:$D,2,FALSE),J1599*SUMIFS('[2]NGP%'!$D:$D,'[2]NGP%'!$A:$A,V1599,'[2]NGP%'!$B:$B,AA1599)))</f>
        <v>0</v>
      </c>
      <c r="X1599" s="37">
        <f>IF(OR(V1599="non comm",V1599="nil",J1599=0),0,IF(V1599="SBM 2.1 IIPS",J1599*VLOOKUP(N1599,'[2]NGP%'!$C:$E,3,FALSE),J1599*SUMIFS('[2]NGP%'!$E:$E,'[2]NGP%'!$A:$A,V1599,'[2]NGP%'!$B:$B,AA1599)))</f>
        <v>0</v>
      </c>
      <c r="Y1599" s="32"/>
      <c r="Z1599" s="54" t="str">
        <f>IF(MID(H1599,1,4)="Item","Nil",IF(G1599="contract_cover",VLOOKUP(I1599,'svc type'!C:D,2,FALSE),VLOOKUP(G1599,'svc type'!A:D,4,FALSE)))</f>
        <v>Exp</v>
      </c>
      <c r="AA1599" s="4" t="str">
        <f>IF(B1599="","",VLOOKUP(B1599,Sector!C:D,2,FALSE))</f>
        <v>PUB</v>
      </c>
      <c r="AB1599" s="4" t="str">
        <f t="shared" si="49"/>
        <v>ronnie.lim</v>
      </c>
      <c r="AC1599" s="4"/>
      <c r="AD1599" s="4"/>
      <c r="AE1599" s="4"/>
      <c r="AF1599" s="4"/>
      <c r="AG1599" s="4"/>
    </row>
    <row r="1600" spans="1:33" x14ac:dyDescent="0.25">
      <c r="A1600" s="57">
        <v>42264.627996261574</v>
      </c>
      <c r="B1600" s="32"/>
      <c r="C1600" s="32"/>
      <c r="D1600" s="32"/>
      <c r="E1600" s="32" t="s">
        <v>7749</v>
      </c>
      <c r="F1600" s="32" t="s">
        <v>7750</v>
      </c>
      <c r="G1600" s="32" t="s">
        <v>333</v>
      </c>
      <c r="H1600" s="32" t="s">
        <v>332</v>
      </c>
      <c r="I1600" s="32" t="s">
        <v>2006</v>
      </c>
      <c r="J1600" s="35">
        <v>0</v>
      </c>
      <c r="K1600" s="35">
        <v>0</v>
      </c>
      <c r="L1600" s="35">
        <v>0</v>
      </c>
      <c r="M1600" s="35">
        <v>0</v>
      </c>
      <c r="N1600" s="32" t="s">
        <v>19</v>
      </c>
      <c r="O1600" s="32"/>
      <c r="P1600" s="32">
        <v>0.5</v>
      </c>
      <c r="Q1600" s="32"/>
      <c r="R1600" s="39">
        <f t="shared" si="48"/>
        <v>1509</v>
      </c>
      <c r="S1600" s="5" t="s">
        <v>51</v>
      </c>
      <c r="T1600" s="5" t="s">
        <v>64</v>
      </c>
      <c r="U1600" s="2"/>
      <c r="V1600" s="2" t="str">
        <f>IF($J1600+$L1600=0,"nil",IF(OR($B1600="TCU-WS",$B1600=""),"non comm",IF(OR($G1600="contract_cover",$H1600="fixed price"),VLOOKUP($I1600,'[1]mapping 2015'!$A:$B,2,FALSE),VLOOKUP($G1600,'[1]mapping 2015'!$A:$B,2,FALSE))))</f>
        <v>nil</v>
      </c>
      <c r="W1600" s="37">
        <f>IF(OR(V1600="non comm",V1600="nil",J1600=0),0,IF(V1600="SBM 2.1 IIPS",J1600*VLOOKUP(N1600,'[2]NGP%'!$C:$D,2,FALSE),J1600*SUMIFS('[2]NGP%'!$D:$D,'[2]NGP%'!$A:$A,V1600,'[2]NGP%'!$B:$B,AA1600)))</f>
        <v>0</v>
      </c>
      <c r="X1600" s="37">
        <f>IF(OR(V1600="non comm",V1600="nil",J1600=0),0,IF(V1600="SBM 2.1 IIPS",J1600*VLOOKUP(N1600,'[2]NGP%'!$C:$E,3,FALSE),J1600*SUMIFS('[2]NGP%'!$E:$E,'[2]NGP%'!$A:$A,V1600,'[2]NGP%'!$B:$B,AA1600)))</f>
        <v>0</v>
      </c>
      <c r="Y1600" s="32"/>
      <c r="Z1600" s="54" t="str">
        <f>IF(MID(H1600,1,4)="Item","Nil",IF(G1600="contract_cover",VLOOKUP(I1600,'svc type'!C:D,2,FALSE),VLOOKUP(G1600,'svc type'!A:D,4,FALSE)))</f>
        <v>SVC</v>
      </c>
      <c r="AA1600" s="4" t="str">
        <f>IF(B1600="","",VLOOKUP(B1600,Sector!C:D,2,FALSE))</f>
        <v/>
      </c>
      <c r="AB1600" s="4">
        <f t="shared" si="49"/>
        <v>0</v>
      </c>
      <c r="AC1600" s="4"/>
      <c r="AD1600" s="4"/>
      <c r="AE1600" s="4"/>
      <c r="AF1600" s="4"/>
      <c r="AG1600" s="4"/>
    </row>
    <row r="1601" spans="1:33" x14ac:dyDescent="0.25">
      <c r="A1601" s="57">
        <v>42264.628108414348</v>
      </c>
      <c r="B1601" s="32"/>
      <c r="C1601" s="32"/>
      <c r="D1601" s="32"/>
      <c r="E1601" s="32" t="s">
        <v>7751</v>
      </c>
      <c r="F1601" s="32" t="s">
        <v>7752</v>
      </c>
      <c r="G1601" s="32" t="s">
        <v>333</v>
      </c>
      <c r="H1601" s="32" t="s">
        <v>332</v>
      </c>
      <c r="I1601" s="32" t="s">
        <v>2006</v>
      </c>
      <c r="J1601" s="35">
        <v>0</v>
      </c>
      <c r="K1601" s="35">
        <v>0</v>
      </c>
      <c r="L1601" s="35">
        <v>0</v>
      </c>
      <c r="M1601" s="35">
        <v>0</v>
      </c>
      <c r="N1601" s="32" t="s">
        <v>19</v>
      </c>
      <c r="O1601" s="32"/>
      <c r="P1601" s="32">
        <v>0.5</v>
      </c>
      <c r="Q1601" s="32"/>
      <c r="R1601" s="39">
        <f t="shared" si="48"/>
        <v>1509</v>
      </c>
      <c r="S1601" s="5" t="s">
        <v>51</v>
      </c>
      <c r="T1601" s="5" t="s">
        <v>64</v>
      </c>
      <c r="U1601" s="2"/>
      <c r="V1601" s="2" t="str">
        <f>IF($J1601+$L1601=0,"nil",IF(OR($B1601="TCU-WS",$B1601=""),"non comm",IF(OR($G1601="contract_cover",$H1601="fixed price"),VLOOKUP($I1601,'[1]mapping 2015'!$A:$B,2,FALSE),VLOOKUP($G1601,'[1]mapping 2015'!$A:$B,2,FALSE))))</f>
        <v>nil</v>
      </c>
      <c r="W1601" s="37">
        <f>IF(OR(V1601="non comm",V1601="nil",J1601=0),0,IF(V1601="SBM 2.1 IIPS",J1601*VLOOKUP(N1601,'[2]NGP%'!$C:$D,2,FALSE),J1601*SUMIFS('[2]NGP%'!$D:$D,'[2]NGP%'!$A:$A,V1601,'[2]NGP%'!$B:$B,AA1601)))</f>
        <v>0</v>
      </c>
      <c r="X1601" s="37">
        <f>IF(OR(V1601="non comm",V1601="nil",J1601=0),0,IF(V1601="SBM 2.1 IIPS",J1601*VLOOKUP(N1601,'[2]NGP%'!$C:$E,3,FALSE),J1601*SUMIFS('[2]NGP%'!$E:$E,'[2]NGP%'!$A:$A,V1601,'[2]NGP%'!$B:$B,AA1601)))</f>
        <v>0</v>
      </c>
      <c r="Y1601" s="32"/>
      <c r="Z1601" s="54" t="str">
        <f>IF(MID(H1601,1,4)="Item","Nil",IF(G1601="contract_cover",VLOOKUP(I1601,'svc type'!C:D,2,FALSE),VLOOKUP(G1601,'svc type'!A:D,4,FALSE)))</f>
        <v>SVC</v>
      </c>
      <c r="AA1601" s="4" t="str">
        <f>IF(B1601="","",VLOOKUP(B1601,Sector!C:D,2,FALSE))</f>
        <v/>
      </c>
      <c r="AB1601" s="4">
        <f t="shared" si="49"/>
        <v>0</v>
      </c>
      <c r="AC1601" s="4"/>
      <c r="AD1601" s="4"/>
      <c r="AE1601" s="4"/>
      <c r="AF1601" s="4"/>
      <c r="AG1601" s="4"/>
    </row>
    <row r="1602" spans="1:33" x14ac:dyDescent="0.25">
      <c r="A1602" s="57">
        <v>42264.628702858798</v>
      </c>
      <c r="B1602" s="32"/>
      <c r="C1602" s="32"/>
      <c r="D1602" s="32"/>
      <c r="E1602" s="32" t="s">
        <v>7753</v>
      </c>
      <c r="F1602" s="32" t="s">
        <v>7754</v>
      </c>
      <c r="G1602" s="32" t="s">
        <v>333</v>
      </c>
      <c r="H1602" s="32" t="s">
        <v>332</v>
      </c>
      <c r="I1602" s="32" t="s">
        <v>2006</v>
      </c>
      <c r="J1602" s="35">
        <v>0</v>
      </c>
      <c r="K1602" s="35">
        <v>0</v>
      </c>
      <c r="L1602" s="35">
        <v>0</v>
      </c>
      <c r="M1602" s="35">
        <v>0</v>
      </c>
      <c r="N1602" s="32" t="s">
        <v>19</v>
      </c>
      <c r="O1602" s="32"/>
      <c r="P1602" s="32">
        <v>0.5</v>
      </c>
      <c r="Q1602" s="32"/>
      <c r="R1602" s="39">
        <f t="shared" si="48"/>
        <v>1509</v>
      </c>
      <c r="S1602" s="5" t="s">
        <v>51</v>
      </c>
      <c r="T1602" s="5" t="s">
        <v>64</v>
      </c>
      <c r="U1602" s="2"/>
      <c r="V1602" s="2" t="str">
        <f>IF($J1602+$L1602=0,"nil",IF(OR($B1602="TCU-WS",$B1602=""),"non comm",IF(OR($G1602="contract_cover",$H1602="fixed price"),VLOOKUP($I1602,'[1]mapping 2015'!$A:$B,2,FALSE),VLOOKUP($G1602,'[1]mapping 2015'!$A:$B,2,FALSE))))</f>
        <v>nil</v>
      </c>
      <c r="W1602" s="37">
        <f>IF(OR(V1602="non comm",V1602="nil",J1602=0),0,IF(V1602="SBM 2.1 IIPS",J1602*VLOOKUP(N1602,'[2]NGP%'!$C:$D,2,FALSE),J1602*SUMIFS('[2]NGP%'!$D:$D,'[2]NGP%'!$A:$A,V1602,'[2]NGP%'!$B:$B,AA1602)))</f>
        <v>0</v>
      </c>
      <c r="X1602" s="37">
        <f>IF(OR(V1602="non comm",V1602="nil",J1602=0),0,IF(V1602="SBM 2.1 IIPS",J1602*VLOOKUP(N1602,'[2]NGP%'!$C:$E,3,FALSE),J1602*SUMIFS('[2]NGP%'!$E:$E,'[2]NGP%'!$A:$A,V1602,'[2]NGP%'!$B:$B,AA1602)))</f>
        <v>0</v>
      </c>
      <c r="Y1602" s="32"/>
      <c r="Z1602" s="54" t="str">
        <f>IF(MID(H1602,1,4)="Item","Nil",IF(G1602="contract_cover",VLOOKUP(I1602,'svc type'!C:D,2,FALSE),VLOOKUP(G1602,'svc type'!A:D,4,FALSE)))</f>
        <v>SVC</v>
      </c>
      <c r="AA1602" s="4" t="str">
        <f>IF(B1602="","",VLOOKUP(B1602,Sector!C:D,2,FALSE))</f>
        <v/>
      </c>
      <c r="AB1602" s="4">
        <f t="shared" si="49"/>
        <v>0</v>
      </c>
      <c r="AC1602" s="4"/>
      <c r="AD1602" s="4"/>
      <c r="AE1602" s="4"/>
      <c r="AF1602" s="4"/>
      <c r="AG1602" s="4"/>
    </row>
    <row r="1603" spans="1:33" x14ac:dyDescent="0.25">
      <c r="A1603" s="57">
        <v>42264.629242326388</v>
      </c>
      <c r="B1603" s="32"/>
      <c r="C1603" s="32"/>
      <c r="D1603" s="32"/>
      <c r="E1603" s="32" t="s">
        <v>7755</v>
      </c>
      <c r="F1603" s="32" t="s">
        <v>7756</v>
      </c>
      <c r="G1603" s="32" t="s">
        <v>333</v>
      </c>
      <c r="H1603" s="32" t="s">
        <v>332</v>
      </c>
      <c r="I1603" s="32" t="s">
        <v>2006</v>
      </c>
      <c r="J1603" s="35">
        <v>0</v>
      </c>
      <c r="K1603" s="35">
        <v>0</v>
      </c>
      <c r="L1603" s="35">
        <v>0</v>
      </c>
      <c r="M1603" s="35">
        <v>0</v>
      </c>
      <c r="N1603" s="32" t="s">
        <v>17</v>
      </c>
      <c r="O1603" s="32"/>
      <c r="P1603" s="32">
        <v>0.5</v>
      </c>
      <c r="Q1603" s="32"/>
      <c r="R1603" s="39">
        <f t="shared" ref="R1603:R1666" si="50">R1602</f>
        <v>1509</v>
      </c>
      <c r="S1603" s="5" t="s">
        <v>51</v>
      </c>
      <c r="T1603" s="5" t="s">
        <v>64</v>
      </c>
      <c r="U1603" s="2"/>
      <c r="V1603" s="2" t="str">
        <f>IF($J1603+$L1603=0,"nil",IF(OR($B1603="TCU-WS",$B1603=""),"non comm",IF(OR($G1603="contract_cover",$H1603="fixed price"),VLOOKUP($I1603,'[1]mapping 2015'!$A:$B,2,FALSE),VLOOKUP($G1603,'[1]mapping 2015'!$A:$B,2,FALSE))))</f>
        <v>nil</v>
      </c>
      <c r="W1603" s="37">
        <f>IF(OR(V1603="non comm",V1603="nil",J1603=0),0,IF(V1603="SBM 2.1 IIPS",J1603*VLOOKUP(N1603,'[2]NGP%'!$C:$D,2,FALSE),J1603*SUMIFS('[2]NGP%'!$D:$D,'[2]NGP%'!$A:$A,V1603,'[2]NGP%'!$B:$B,AA1603)))</f>
        <v>0</v>
      </c>
      <c r="X1603" s="37">
        <f>IF(OR(V1603="non comm",V1603="nil",J1603=0),0,IF(V1603="SBM 2.1 IIPS",J1603*VLOOKUP(N1603,'[2]NGP%'!$C:$E,3,FALSE),J1603*SUMIFS('[2]NGP%'!$E:$E,'[2]NGP%'!$A:$A,V1603,'[2]NGP%'!$B:$B,AA1603)))</f>
        <v>0</v>
      </c>
      <c r="Y1603" s="32"/>
      <c r="Z1603" s="54" t="str">
        <f>IF(MID(H1603,1,4)="Item","Nil",IF(G1603="contract_cover",VLOOKUP(I1603,'svc type'!C:D,2,FALSE),VLOOKUP(G1603,'svc type'!A:D,4,FALSE)))</f>
        <v>SVC</v>
      </c>
      <c r="AA1603" s="4" t="str">
        <f>IF(B1603="","",VLOOKUP(B1603,Sector!C:D,2,FALSE))</f>
        <v/>
      </c>
      <c r="AB1603" s="4">
        <f t="shared" ref="AB1603:AB1666" si="51">B1603</f>
        <v>0</v>
      </c>
      <c r="AC1603" s="4"/>
      <c r="AD1603" s="4"/>
      <c r="AE1603" s="4"/>
      <c r="AF1603" s="4"/>
      <c r="AG1603" s="4"/>
    </row>
    <row r="1604" spans="1:33" x14ac:dyDescent="0.25">
      <c r="A1604" s="57">
        <v>42264.632757291663</v>
      </c>
      <c r="B1604" s="32" t="s">
        <v>4333</v>
      </c>
      <c r="C1604" s="32" t="s">
        <v>335</v>
      </c>
      <c r="D1604" s="32" t="s">
        <v>334</v>
      </c>
      <c r="E1604" s="32" t="s">
        <v>7757</v>
      </c>
      <c r="F1604" s="32" t="s">
        <v>7758</v>
      </c>
      <c r="G1604" s="32" t="s">
        <v>25</v>
      </c>
      <c r="H1604" s="32" t="s">
        <v>26</v>
      </c>
      <c r="I1604" s="32" t="s">
        <v>2006</v>
      </c>
      <c r="J1604" s="35">
        <v>0</v>
      </c>
      <c r="K1604" s="35">
        <v>0</v>
      </c>
      <c r="L1604" s="35">
        <v>14.25</v>
      </c>
      <c r="M1604" s="35">
        <v>0</v>
      </c>
      <c r="N1604" s="32" t="s">
        <v>19</v>
      </c>
      <c r="O1604" s="32" t="s">
        <v>41</v>
      </c>
      <c r="P1604" s="32">
        <v>1</v>
      </c>
      <c r="Q1604" s="32" t="s">
        <v>7759</v>
      </c>
      <c r="R1604" s="39">
        <f t="shared" si="50"/>
        <v>1509</v>
      </c>
      <c r="S1604" s="5" t="s">
        <v>51</v>
      </c>
      <c r="T1604" s="5" t="s">
        <v>64</v>
      </c>
      <c r="U1604" s="2"/>
      <c r="V1604" s="2" t="str">
        <f>IF($J1604+$L1604=0,"nil",IF(OR($B1604="TCU-WS",$B1604=""),"non comm",IF(OR($G1604="contract_cover",$H1604="fixed price"),VLOOKUP($I1604,'[1]mapping 2015'!$A:$B,2,FALSE),VLOOKUP($G1604,'[1]mapping 2015'!$A:$B,2,FALSE))))</f>
        <v>SBM 2.1 IIPS</v>
      </c>
      <c r="W1604" s="37">
        <f>IF(OR(V1604="non comm",V1604="nil",J1604=0),0,IF(V1604="SBM 2.1 IIPS",J1604*VLOOKUP(N1604,'[2]NGP%'!$C:$D,2,FALSE),J1604*SUMIFS('[2]NGP%'!$D:$D,'[2]NGP%'!$A:$A,V1604,'[2]NGP%'!$B:$B,AA1604)))</f>
        <v>0</v>
      </c>
      <c r="X1604" s="37">
        <f>IF(OR(V1604="non comm",V1604="nil",J1604=0),0,IF(V1604="SBM 2.1 IIPS",J1604*VLOOKUP(N1604,'[2]NGP%'!$C:$E,3,FALSE),J1604*SUMIFS('[2]NGP%'!$E:$E,'[2]NGP%'!$A:$A,V1604,'[2]NGP%'!$B:$B,AA1604)))</f>
        <v>0</v>
      </c>
      <c r="Y1604" s="32"/>
      <c r="Z1604" s="54" t="str">
        <f>IF(MID(H1604,1,4)="Item","Nil",IF(G1604="contract_cover",VLOOKUP(I1604,'svc type'!C:D,2,FALSE),VLOOKUP(G1604,'svc type'!A:D,4,FALSE)))</f>
        <v>IIPS</v>
      </c>
      <c r="AA1604" s="4" t="str">
        <f>IF(B1604="","",VLOOKUP(B1604,Sector!C:D,2,FALSE))</f>
        <v>PUB</v>
      </c>
      <c r="AB1604" s="4" t="str">
        <f t="shared" si="51"/>
        <v>ronnie.lim</v>
      </c>
      <c r="AC1604" s="4"/>
      <c r="AD1604" s="4"/>
      <c r="AE1604" s="4"/>
      <c r="AF1604" s="4"/>
      <c r="AG1604" s="4"/>
    </row>
    <row r="1605" spans="1:33" x14ac:dyDescent="0.25">
      <c r="A1605" s="57">
        <v>42264.632757291663</v>
      </c>
      <c r="B1605" s="32" t="s">
        <v>4333</v>
      </c>
      <c r="C1605" s="32" t="s">
        <v>335</v>
      </c>
      <c r="D1605" s="32" t="s">
        <v>334</v>
      </c>
      <c r="E1605" s="32" t="s">
        <v>7757</v>
      </c>
      <c r="F1605" s="32" t="s">
        <v>7758</v>
      </c>
      <c r="G1605" s="32" t="s">
        <v>367</v>
      </c>
      <c r="H1605" s="32" t="s">
        <v>366</v>
      </c>
      <c r="I1605" s="32" t="s">
        <v>2006</v>
      </c>
      <c r="J1605" s="35">
        <v>0</v>
      </c>
      <c r="K1605" s="35">
        <v>0</v>
      </c>
      <c r="L1605" s="35">
        <v>0</v>
      </c>
      <c r="M1605" s="35">
        <v>0</v>
      </c>
      <c r="N1605" s="32" t="s">
        <v>19</v>
      </c>
      <c r="O1605" s="32" t="s">
        <v>41</v>
      </c>
      <c r="P1605" s="32">
        <v>1</v>
      </c>
      <c r="Q1605" s="32" t="s">
        <v>7759</v>
      </c>
      <c r="R1605" s="39">
        <f t="shared" si="50"/>
        <v>1509</v>
      </c>
      <c r="S1605" s="5" t="s">
        <v>51</v>
      </c>
      <c r="T1605" s="5" t="s">
        <v>64</v>
      </c>
      <c r="U1605" s="2"/>
      <c r="V1605" s="2" t="str">
        <f>IF($J1605+$L1605=0,"nil",IF(OR($B1605="TCU-WS",$B1605=""),"non comm",IF(OR($G1605="contract_cover",$H1605="fixed price"),VLOOKUP($I1605,'[1]mapping 2015'!$A:$B,2,FALSE),VLOOKUP($G1605,'[1]mapping 2015'!$A:$B,2,FALSE))))</f>
        <v>nil</v>
      </c>
      <c r="W1605" s="37">
        <f>IF(OR(V1605="non comm",V1605="nil",J1605=0),0,IF(V1605="SBM 2.1 IIPS",J1605*VLOOKUP(N1605,'[2]NGP%'!$C:$D,2,FALSE),J1605*SUMIFS('[2]NGP%'!$D:$D,'[2]NGP%'!$A:$A,V1605,'[2]NGP%'!$B:$B,AA1605)))</f>
        <v>0</v>
      </c>
      <c r="X1605" s="37">
        <f>IF(OR(V1605="non comm",V1605="nil",J1605=0),0,IF(V1605="SBM 2.1 IIPS",J1605*VLOOKUP(N1605,'[2]NGP%'!$C:$E,3,FALSE),J1605*SUMIFS('[2]NGP%'!$E:$E,'[2]NGP%'!$A:$A,V1605,'[2]NGP%'!$B:$B,AA1605)))</f>
        <v>0</v>
      </c>
      <c r="Y1605" s="32"/>
      <c r="Z1605" s="54" t="str">
        <f>IF(MID(H1605,1,4)="Item","Nil",IF(G1605="contract_cover",VLOOKUP(I1605,'svc type'!C:D,2,FALSE),VLOOKUP(G1605,'svc type'!A:D,4,FALSE)))</f>
        <v>IIPS</v>
      </c>
      <c r="AA1605" s="4" t="str">
        <f>IF(B1605="","",VLOOKUP(B1605,Sector!C:D,2,FALSE))</f>
        <v>PUB</v>
      </c>
      <c r="AB1605" s="4" t="str">
        <f t="shared" si="51"/>
        <v>ronnie.lim</v>
      </c>
      <c r="AC1605" s="4"/>
      <c r="AD1605" s="4"/>
      <c r="AE1605" s="4"/>
      <c r="AF1605" s="4"/>
      <c r="AG1605" s="4"/>
    </row>
    <row r="1606" spans="1:33" x14ac:dyDescent="0.25">
      <c r="A1606" s="57">
        <v>42264.634078935182</v>
      </c>
      <c r="B1606" s="32" t="s">
        <v>4333</v>
      </c>
      <c r="C1606" s="32" t="s">
        <v>335</v>
      </c>
      <c r="D1606" s="32" t="s">
        <v>334</v>
      </c>
      <c r="E1606" s="32" t="s">
        <v>7760</v>
      </c>
      <c r="F1606" s="32" t="s">
        <v>7761</v>
      </c>
      <c r="G1606" s="32" t="s">
        <v>25</v>
      </c>
      <c r="H1606" s="32" t="s">
        <v>26</v>
      </c>
      <c r="I1606" s="32" t="s">
        <v>2006</v>
      </c>
      <c r="J1606" s="35">
        <v>0</v>
      </c>
      <c r="K1606" s="35">
        <v>0</v>
      </c>
      <c r="L1606" s="35">
        <v>14.25</v>
      </c>
      <c r="M1606" s="35">
        <v>0</v>
      </c>
      <c r="N1606" s="32" t="s">
        <v>19</v>
      </c>
      <c r="O1606" s="32" t="s">
        <v>41</v>
      </c>
      <c r="P1606" s="32">
        <v>1</v>
      </c>
      <c r="Q1606" s="32" t="s">
        <v>7762</v>
      </c>
      <c r="R1606" s="39">
        <f t="shared" si="50"/>
        <v>1509</v>
      </c>
      <c r="S1606" s="5" t="s">
        <v>51</v>
      </c>
      <c r="T1606" s="5" t="s">
        <v>64</v>
      </c>
      <c r="U1606" s="2"/>
      <c r="V1606" s="2" t="str">
        <f>IF($J1606+$L1606=0,"nil",IF(OR($B1606="TCU-WS",$B1606=""),"non comm",IF(OR($G1606="contract_cover",$H1606="fixed price"),VLOOKUP($I1606,'[1]mapping 2015'!$A:$B,2,FALSE),VLOOKUP($G1606,'[1]mapping 2015'!$A:$B,2,FALSE))))</f>
        <v>SBM 2.1 IIPS</v>
      </c>
      <c r="W1606" s="37">
        <f>IF(OR(V1606="non comm",V1606="nil",J1606=0),0,IF(V1606="SBM 2.1 IIPS",J1606*VLOOKUP(N1606,'[2]NGP%'!$C:$D,2,FALSE),J1606*SUMIFS('[2]NGP%'!$D:$D,'[2]NGP%'!$A:$A,V1606,'[2]NGP%'!$B:$B,AA1606)))</f>
        <v>0</v>
      </c>
      <c r="X1606" s="37">
        <f>IF(OR(V1606="non comm",V1606="nil",J1606=0),0,IF(V1606="SBM 2.1 IIPS",J1606*VLOOKUP(N1606,'[2]NGP%'!$C:$E,3,FALSE),J1606*SUMIFS('[2]NGP%'!$E:$E,'[2]NGP%'!$A:$A,V1606,'[2]NGP%'!$B:$B,AA1606)))</f>
        <v>0</v>
      </c>
      <c r="Y1606" s="32"/>
      <c r="Z1606" s="54" t="str">
        <f>IF(MID(H1606,1,4)="Item","Nil",IF(G1606="contract_cover",VLOOKUP(I1606,'svc type'!C:D,2,FALSE),VLOOKUP(G1606,'svc type'!A:D,4,FALSE)))</f>
        <v>IIPS</v>
      </c>
      <c r="AA1606" s="4" t="str">
        <f>IF(B1606="","",VLOOKUP(B1606,Sector!C:D,2,FALSE))</f>
        <v>PUB</v>
      </c>
      <c r="AB1606" s="4" t="str">
        <f t="shared" si="51"/>
        <v>ronnie.lim</v>
      </c>
      <c r="AC1606" s="4"/>
      <c r="AD1606" s="4"/>
      <c r="AE1606" s="4"/>
      <c r="AF1606" s="4"/>
      <c r="AG1606" s="4"/>
    </row>
    <row r="1607" spans="1:33" x14ac:dyDescent="0.25">
      <c r="A1607" s="57">
        <v>42264.634078935182</v>
      </c>
      <c r="B1607" s="32" t="s">
        <v>4333</v>
      </c>
      <c r="C1607" s="32" t="s">
        <v>335</v>
      </c>
      <c r="D1607" s="32" t="s">
        <v>334</v>
      </c>
      <c r="E1607" s="32" t="s">
        <v>7760</v>
      </c>
      <c r="F1607" s="32" t="s">
        <v>7761</v>
      </c>
      <c r="G1607" s="32" t="s">
        <v>367</v>
      </c>
      <c r="H1607" s="32" t="s">
        <v>366</v>
      </c>
      <c r="I1607" s="32" t="s">
        <v>2006</v>
      </c>
      <c r="J1607" s="35">
        <v>0</v>
      </c>
      <c r="K1607" s="35">
        <v>0</v>
      </c>
      <c r="L1607" s="35">
        <v>0</v>
      </c>
      <c r="M1607" s="35">
        <v>0</v>
      </c>
      <c r="N1607" s="32" t="s">
        <v>19</v>
      </c>
      <c r="O1607" s="32" t="s">
        <v>41</v>
      </c>
      <c r="P1607" s="32">
        <v>1</v>
      </c>
      <c r="Q1607" s="32" t="s">
        <v>7762</v>
      </c>
      <c r="R1607" s="39">
        <f t="shared" si="50"/>
        <v>1509</v>
      </c>
      <c r="S1607" s="5" t="s">
        <v>51</v>
      </c>
      <c r="T1607" s="5" t="s">
        <v>64</v>
      </c>
      <c r="U1607" s="2"/>
      <c r="V1607" s="2" t="str">
        <f>IF($J1607+$L1607=0,"nil",IF(OR($B1607="TCU-WS",$B1607=""),"non comm",IF(OR($G1607="contract_cover",$H1607="fixed price"),VLOOKUP($I1607,'[1]mapping 2015'!$A:$B,2,FALSE),VLOOKUP($G1607,'[1]mapping 2015'!$A:$B,2,FALSE))))</f>
        <v>nil</v>
      </c>
      <c r="W1607" s="37">
        <f>IF(OR(V1607="non comm",V1607="nil",J1607=0),0,IF(V1607="SBM 2.1 IIPS",J1607*VLOOKUP(N1607,'[2]NGP%'!$C:$D,2,FALSE),J1607*SUMIFS('[2]NGP%'!$D:$D,'[2]NGP%'!$A:$A,V1607,'[2]NGP%'!$B:$B,AA1607)))</f>
        <v>0</v>
      </c>
      <c r="X1607" s="37">
        <f>IF(OR(V1607="non comm",V1607="nil",J1607=0),0,IF(V1607="SBM 2.1 IIPS",J1607*VLOOKUP(N1607,'[2]NGP%'!$C:$E,3,FALSE),J1607*SUMIFS('[2]NGP%'!$E:$E,'[2]NGP%'!$A:$A,V1607,'[2]NGP%'!$B:$B,AA1607)))</f>
        <v>0</v>
      </c>
      <c r="Y1607" s="32"/>
      <c r="Z1607" s="54" t="str">
        <f>IF(MID(H1607,1,4)="Item","Nil",IF(G1607="contract_cover",VLOOKUP(I1607,'svc type'!C:D,2,FALSE),VLOOKUP(G1607,'svc type'!A:D,4,FALSE)))</f>
        <v>IIPS</v>
      </c>
      <c r="AA1607" s="4" t="str">
        <f>IF(B1607="","",VLOOKUP(B1607,Sector!C:D,2,FALSE))</f>
        <v>PUB</v>
      </c>
      <c r="AB1607" s="4" t="str">
        <f t="shared" si="51"/>
        <v>ronnie.lim</v>
      </c>
      <c r="AC1607" s="4"/>
      <c r="AD1607" s="4"/>
      <c r="AE1607" s="4"/>
      <c r="AF1607" s="4"/>
      <c r="AG1607" s="4"/>
    </row>
    <row r="1608" spans="1:33" x14ac:dyDescent="0.25">
      <c r="A1608" s="57">
        <v>42264.635181562502</v>
      </c>
      <c r="B1608" s="32" t="s">
        <v>4333</v>
      </c>
      <c r="C1608" s="32" t="s">
        <v>335</v>
      </c>
      <c r="D1608" s="32" t="s">
        <v>334</v>
      </c>
      <c r="E1608" s="32" t="s">
        <v>7763</v>
      </c>
      <c r="F1608" s="32" t="s">
        <v>7764</v>
      </c>
      <c r="G1608" s="32" t="s">
        <v>367</v>
      </c>
      <c r="H1608" s="32" t="s">
        <v>366</v>
      </c>
      <c r="I1608" s="32" t="s">
        <v>2007</v>
      </c>
      <c r="J1608" s="35">
        <v>0</v>
      </c>
      <c r="K1608" s="35">
        <v>0</v>
      </c>
      <c r="L1608" s="35">
        <v>0</v>
      </c>
      <c r="M1608" s="35">
        <v>0</v>
      </c>
      <c r="N1608" s="32" t="s">
        <v>19</v>
      </c>
      <c r="O1608" s="32" t="s">
        <v>41</v>
      </c>
      <c r="P1608" s="32">
        <v>1</v>
      </c>
      <c r="Q1608" s="32" t="s">
        <v>7765</v>
      </c>
      <c r="R1608" s="39">
        <f t="shared" si="50"/>
        <v>1509</v>
      </c>
      <c r="S1608" s="5" t="s">
        <v>51</v>
      </c>
      <c r="T1608" s="5" t="s">
        <v>64</v>
      </c>
      <c r="U1608" s="2"/>
      <c r="V1608" s="2" t="str">
        <f>IF($J1608+$L1608=0,"nil",IF(OR($B1608="TCU-WS",$B1608=""),"non comm",IF(OR($G1608="contract_cover",$H1608="fixed price"),VLOOKUP($I1608,'[1]mapping 2015'!$A:$B,2,FALSE),VLOOKUP($G1608,'[1]mapping 2015'!$A:$B,2,FALSE))))</f>
        <v>nil</v>
      </c>
      <c r="W1608" s="37">
        <f>IF(OR(V1608="non comm",V1608="nil",J1608=0),0,IF(V1608="SBM 2.1 IIPS",J1608*VLOOKUP(N1608,'[2]NGP%'!$C:$D,2,FALSE),J1608*SUMIFS('[2]NGP%'!$D:$D,'[2]NGP%'!$A:$A,V1608,'[2]NGP%'!$B:$B,AA1608)))</f>
        <v>0</v>
      </c>
      <c r="X1608" s="37">
        <f>IF(OR(V1608="non comm",V1608="nil",J1608=0),0,IF(V1608="SBM 2.1 IIPS",J1608*VLOOKUP(N1608,'[2]NGP%'!$C:$E,3,FALSE),J1608*SUMIFS('[2]NGP%'!$E:$E,'[2]NGP%'!$A:$A,V1608,'[2]NGP%'!$B:$B,AA1608)))</f>
        <v>0</v>
      </c>
      <c r="Y1608" s="32"/>
      <c r="Z1608" s="54" t="str">
        <f>IF(MID(H1608,1,4)="Item","Nil",IF(G1608="contract_cover",VLOOKUP(I1608,'svc type'!C:D,2,FALSE),VLOOKUP(G1608,'svc type'!A:D,4,FALSE)))</f>
        <v>IIPS</v>
      </c>
      <c r="AA1608" s="4" t="str">
        <f>IF(B1608="","",VLOOKUP(B1608,Sector!C:D,2,FALSE))</f>
        <v>PUB</v>
      </c>
      <c r="AB1608" s="4" t="str">
        <f t="shared" si="51"/>
        <v>ronnie.lim</v>
      </c>
      <c r="AC1608" s="4"/>
      <c r="AD1608" s="4"/>
      <c r="AE1608" s="4"/>
      <c r="AF1608" s="4"/>
      <c r="AG1608" s="4"/>
    </row>
    <row r="1609" spans="1:33" x14ac:dyDescent="0.25">
      <c r="A1609" s="57">
        <v>42264.637014814813</v>
      </c>
      <c r="B1609" s="32"/>
      <c r="C1609" s="32"/>
      <c r="D1609" s="32"/>
      <c r="E1609" s="32" t="s">
        <v>7766</v>
      </c>
      <c r="F1609" s="32" t="s">
        <v>7767</v>
      </c>
      <c r="G1609" s="32" t="s">
        <v>333</v>
      </c>
      <c r="H1609" s="32" t="s">
        <v>332</v>
      </c>
      <c r="I1609" s="32" t="s">
        <v>2006</v>
      </c>
      <c r="J1609" s="35">
        <v>0</v>
      </c>
      <c r="K1609" s="35">
        <v>0</v>
      </c>
      <c r="L1609" s="35">
        <v>0</v>
      </c>
      <c r="M1609" s="35">
        <v>0</v>
      </c>
      <c r="N1609" s="32" t="s">
        <v>19</v>
      </c>
      <c r="O1609" s="32"/>
      <c r="P1609" s="32">
        <v>0.5</v>
      </c>
      <c r="Q1609" s="32"/>
      <c r="R1609" s="39">
        <f t="shared" si="50"/>
        <v>1509</v>
      </c>
      <c r="S1609" s="5" t="s">
        <v>51</v>
      </c>
      <c r="T1609" s="5" t="s">
        <v>64</v>
      </c>
      <c r="U1609" s="2"/>
      <c r="V1609" s="2" t="str">
        <f>IF($J1609+$L1609=0,"nil",IF(OR($B1609="TCU-WS",$B1609=""),"non comm",IF(OR($G1609="contract_cover",$H1609="fixed price"),VLOOKUP($I1609,'[1]mapping 2015'!$A:$B,2,FALSE),VLOOKUP($G1609,'[1]mapping 2015'!$A:$B,2,FALSE))))</f>
        <v>nil</v>
      </c>
      <c r="W1609" s="37">
        <f>IF(OR(V1609="non comm",V1609="nil",J1609=0),0,IF(V1609="SBM 2.1 IIPS",J1609*VLOOKUP(N1609,'[2]NGP%'!$C:$D,2,FALSE),J1609*SUMIFS('[2]NGP%'!$D:$D,'[2]NGP%'!$A:$A,V1609,'[2]NGP%'!$B:$B,AA1609)))</f>
        <v>0</v>
      </c>
      <c r="X1609" s="37">
        <f>IF(OR(V1609="non comm",V1609="nil",J1609=0),0,IF(V1609="SBM 2.1 IIPS",J1609*VLOOKUP(N1609,'[2]NGP%'!$C:$E,3,FALSE),J1609*SUMIFS('[2]NGP%'!$E:$E,'[2]NGP%'!$A:$A,V1609,'[2]NGP%'!$B:$B,AA1609)))</f>
        <v>0</v>
      </c>
      <c r="Y1609" s="32"/>
      <c r="Z1609" s="54" t="str">
        <f>IF(MID(H1609,1,4)="Item","Nil",IF(G1609="contract_cover",VLOOKUP(I1609,'svc type'!C:D,2,FALSE),VLOOKUP(G1609,'svc type'!A:D,4,FALSE)))</f>
        <v>SVC</v>
      </c>
      <c r="AA1609" s="4" t="str">
        <f>IF(B1609="","",VLOOKUP(B1609,Sector!C:D,2,FALSE))</f>
        <v/>
      </c>
      <c r="AB1609" s="4">
        <f t="shared" si="51"/>
        <v>0</v>
      </c>
      <c r="AC1609" s="4"/>
      <c r="AD1609" s="4"/>
      <c r="AE1609" s="4"/>
      <c r="AF1609" s="4"/>
      <c r="AG1609" s="4"/>
    </row>
    <row r="1610" spans="1:33" x14ac:dyDescent="0.25">
      <c r="A1610" s="57">
        <v>42264.637045219904</v>
      </c>
      <c r="B1610" s="32" t="s">
        <v>4333</v>
      </c>
      <c r="C1610" s="32" t="s">
        <v>335</v>
      </c>
      <c r="D1610" s="32" t="s">
        <v>334</v>
      </c>
      <c r="E1610" s="32" t="s">
        <v>7768</v>
      </c>
      <c r="F1610" s="32" t="s">
        <v>7769</v>
      </c>
      <c r="G1610" s="32" t="s">
        <v>25</v>
      </c>
      <c r="H1610" s="32" t="s">
        <v>26</v>
      </c>
      <c r="I1610" s="32" t="s">
        <v>2006</v>
      </c>
      <c r="J1610" s="35">
        <v>0</v>
      </c>
      <c r="K1610" s="35">
        <v>0</v>
      </c>
      <c r="L1610" s="35">
        <v>14.25</v>
      </c>
      <c r="M1610" s="35">
        <v>0</v>
      </c>
      <c r="N1610" s="32" t="s">
        <v>19</v>
      </c>
      <c r="O1610" s="32" t="s">
        <v>41</v>
      </c>
      <c r="P1610" s="32">
        <v>1</v>
      </c>
      <c r="Q1610" s="32" t="s">
        <v>7770</v>
      </c>
      <c r="R1610" s="39">
        <f t="shared" si="50"/>
        <v>1509</v>
      </c>
      <c r="S1610" s="5" t="s">
        <v>51</v>
      </c>
      <c r="T1610" s="5" t="s">
        <v>64</v>
      </c>
      <c r="U1610" s="2"/>
      <c r="V1610" s="2" t="str">
        <f>IF($J1610+$L1610=0,"nil",IF(OR($B1610="TCU-WS",$B1610=""),"non comm",IF(OR($G1610="contract_cover",$H1610="fixed price"),VLOOKUP($I1610,'[1]mapping 2015'!$A:$B,2,FALSE),VLOOKUP($G1610,'[1]mapping 2015'!$A:$B,2,FALSE))))</f>
        <v>SBM 2.1 IIPS</v>
      </c>
      <c r="W1610" s="37">
        <f>IF(OR(V1610="non comm",V1610="nil",J1610=0),0,IF(V1610="SBM 2.1 IIPS",J1610*VLOOKUP(N1610,'[2]NGP%'!$C:$D,2,FALSE),J1610*SUMIFS('[2]NGP%'!$D:$D,'[2]NGP%'!$A:$A,V1610,'[2]NGP%'!$B:$B,AA1610)))</f>
        <v>0</v>
      </c>
      <c r="X1610" s="37">
        <f>IF(OR(V1610="non comm",V1610="nil",J1610=0),0,IF(V1610="SBM 2.1 IIPS",J1610*VLOOKUP(N1610,'[2]NGP%'!$C:$E,3,FALSE),J1610*SUMIFS('[2]NGP%'!$E:$E,'[2]NGP%'!$A:$A,V1610,'[2]NGP%'!$B:$B,AA1610)))</f>
        <v>0</v>
      </c>
      <c r="Y1610" s="32"/>
      <c r="Z1610" s="54" t="str">
        <f>IF(MID(H1610,1,4)="Item","Nil",IF(G1610="contract_cover",VLOOKUP(I1610,'svc type'!C:D,2,FALSE),VLOOKUP(G1610,'svc type'!A:D,4,FALSE)))</f>
        <v>IIPS</v>
      </c>
      <c r="AA1610" s="4" t="str">
        <f>IF(B1610="","",VLOOKUP(B1610,Sector!C:D,2,FALSE))</f>
        <v>PUB</v>
      </c>
      <c r="AB1610" s="4" t="str">
        <f t="shared" si="51"/>
        <v>ronnie.lim</v>
      </c>
      <c r="AC1610" s="4"/>
      <c r="AD1610" s="4"/>
      <c r="AE1610" s="4"/>
      <c r="AF1610" s="4"/>
      <c r="AG1610" s="4"/>
    </row>
    <row r="1611" spans="1:33" x14ac:dyDescent="0.25">
      <c r="A1611" s="57">
        <v>42264.637045219904</v>
      </c>
      <c r="B1611" s="32" t="s">
        <v>4333</v>
      </c>
      <c r="C1611" s="32" t="s">
        <v>335</v>
      </c>
      <c r="D1611" s="32" t="s">
        <v>334</v>
      </c>
      <c r="E1611" s="32" t="s">
        <v>7768</v>
      </c>
      <c r="F1611" s="32" t="s">
        <v>7769</v>
      </c>
      <c r="G1611" s="32" t="s">
        <v>367</v>
      </c>
      <c r="H1611" s="32" t="s">
        <v>366</v>
      </c>
      <c r="I1611" s="32" t="s">
        <v>2006</v>
      </c>
      <c r="J1611" s="35">
        <v>0</v>
      </c>
      <c r="K1611" s="35">
        <v>0</v>
      </c>
      <c r="L1611" s="35">
        <v>0</v>
      </c>
      <c r="M1611" s="35">
        <v>0</v>
      </c>
      <c r="N1611" s="32" t="s">
        <v>19</v>
      </c>
      <c r="O1611" s="32" t="s">
        <v>41</v>
      </c>
      <c r="P1611" s="32">
        <v>1</v>
      </c>
      <c r="Q1611" s="32" t="s">
        <v>7770</v>
      </c>
      <c r="R1611" s="39">
        <f t="shared" si="50"/>
        <v>1509</v>
      </c>
      <c r="S1611" s="5" t="s">
        <v>51</v>
      </c>
      <c r="T1611" s="5" t="s">
        <v>64</v>
      </c>
      <c r="U1611" s="2"/>
      <c r="V1611" s="2" t="str">
        <f>IF($J1611+$L1611=0,"nil",IF(OR($B1611="TCU-WS",$B1611=""),"non comm",IF(OR($G1611="contract_cover",$H1611="fixed price"),VLOOKUP($I1611,'[1]mapping 2015'!$A:$B,2,FALSE),VLOOKUP($G1611,'[1]mapping 2015'!$A:$B,2,FALSE))))</f>
        <v>nil</v>
      </c>
      <c r="W1611" s="37">
        <f>IF(OR(V1611="non comm",V1611="nil",J1611=0),0,IF(V1611="SBM 2.1 IIPS",J1611*VLOOKUP(N1611,'[2]NGP%'!$C:$D,2,FALSE),J1611*SUMIFS('[2]NGP%'!$D:$D,'[2]NGP%'!$A:$A,V1611,'[2]NGP%'!$B:$B,AA1611)))</f>
        <v>0</v>
      </c>
      <c r="X1611" s="37">
        <f>IF(OR(V1611="non comm",V1611="nil",J1611=0),0,IF(V1611="SBM 2.1 IIPS",J1611*VLOOKUP(N1611,'[2]NGP%'!$C:$E,3,FALSE),J1611*SUMIFS('[2]NGP%'!$E:$E,'[2]NGP%'!$A:$A,V1611,'[2]NGP%'!$B:$B,AA1611)))</f>
        <v>0</v>
      </c>
      <c r="Y1611" s="32"/>
      <c r="Z1611" s="54" t="str">
        <f>IF(MID(H1611,1,4)="Item","Nil",IF(G1611="contract_cover",VLOOKUP(I1611,'svc type'!C:D,2,FALSE),VLOOKUP(G1611,'svc type'!A:D,4,FALSE)))</f>
        <v>IIPS</v>
      </c>
      <c r="AA1611" s="4" t="str">
        <f>IF(B1611="","",VLOOKUP(B1611,Sector!C:D,2,FALSE))</f>
        <v>PUB</v>
      </c>
      <c r="AB1611" s="4" t="str">
        <f t="shared" si="51"/>
        <v>ronnie.lim</v>
      </c>
      <c r="AC1611" s="4"/>
      <c r="AD1611" s="4"/>
      <c r="AE1611" s="4"/>
      <c r="AF1611" s="4"/>
      <c r="AG1611" s="4"/>
    </row>
    <row r="1612" spans="1:33" x14ac:dyDescent="0.25">
      <c r="A1612" s="57">
        <v>42264.637456597222</v>
      </c>
      <c r="B1612" s="32" t="s">
        <v>67</v>
      </c>
      <c r="C1612" s="32" t="s">
        <v>7771</v>
      </c>
      <c r="D1612" s="32" t="s">
        <v>7772</v>
      </c>
      <c r="E1612" s="32" t="s">
        <v>7773</v>
      </c>
      <c r="F1612" s="32" t="s">
        <v>7774</v>
      </c>
      <c r="G1612" s="32" t="s">
        <v>7775</v>
      </c>
      <c r="H1612" s="32" t="s">
        <v>7776</v>
      </c>
      <c r="I1612" s="32" t="s">
        <v>2013</v>
      </c>
      <c r="J1612" s="35">
        <v>0</v>
      </c>
      <c r="K1612" s="35">
        <v>0</v>
      </c>
      <c r="L1612" s="35">
        <v>0</v>
      </c>
      <c r="M1612" s="35">
        <v>0</v>
      </c>
      <c r="N1612" s="32" t="s">
        <v>19</v>
      </c>
      <c r="O1612" s="32" t="s">
        <v>41</v>
      </c>
      <c r="P1612" s="32">
        <v>1</v>
      </c>
      <c r="Q1612" s="32" t="s">
        <v>7777</v>
      </c>
      <c r="R1612" s="39">
        <f t="shared" si="50"/>
        <v>1509</v>
      </c>
      <c r="S1612" s="5" t="s">
        <v>51</v>
      </c>
      <c r="T1612" s="5" t="s">
        <v>64</v>
      </c>
      <c r="U1612" s="2"/>
      <c r="V1612" s="2" t="str">
        <f>IF($J1612+$L1612=0,"nil",IF(OR($B1612="TCU-WS",$B1612=""),"non comm",IF(OR($G1612="contract_cover",$H1612="fixed price"),VLOOKUP($I1612,'[1]mapping 2015'!$A:$B,2,FALSE),VLOOKUP($G1612,'[1]mapping 2015'!$A:$B,2,FALSE))))</f>
        <v>nil</v>
      </c>
      <c r="W1612" s="37">
        <f>IF(OR(V1612="non comm",V1612="nil",J1612=0),0,IF(V1612="SBM 2.1 IIPS",J1612*VLOOKUP(N1612,'[2]NGP%'!$C:$D,2,FALSE),J1612*SUMIFS('[2]NGP%'!$D:$D,'[2]NGP%'!$A:$A,V1612,'[2]NGP%'!$B:$B,AA1612)))</f>
        <v>0</v>
      </c>
      <c r="X1612" s="37">
        <f>IF(OR(V1612="non comm",V1612="nil",J1612=0),0,IF(V1612="SBM 2.1 IIPS",J1612*VLOOKUP(N1612,'[2]NGP%'!$C:$E,3,FALSE),J1612*SUMIFS('[2]NGP%'!$E:$E,'[2]NGP%'!$A:$A,V1612,'[2]NGP%'!$B:$B,AA1612)))</f>
        <v>0</v>
      </c>
      <c r="Y1612" s="32"/>
      <c r="Z1612" s="54" t="str">
        <f>IF(MID(H1612,1,4)="Item","Nil",IF(G1612="contract_cover",VLOOKUP(I1612,'svc type'!C:D,2,FALSE),VLOOKUP(G1612,'svc type'!A:D,4,FALSE)))</f>
        <v>IIPS</v>
      </c>
      <c r="AA1612" s="4" t="str">
        <f>IF(B1612="","",VLOOKUP(B1612,Sector!C:D,2,FALSE))</f>
        <v>STC</v>
      </c>
      <c r="AB1612" s="4" t="str">
        <f t="shared" si="51"/>
        <v>shirley.phee</v>
      </c>
      <c r="AC1612" s="4"/>
      <c r="AD1612" s="4"/>
      <c r="AE1612" s="4"/>
      <c r="AF1612" s="4"/>
      <c r="AG1612" s="4"/>
    </row>
    <row r="1613" spans="1:33" x14ac:dyDescent="0.25">
      <c r="A1613" s="57">
        <v>42264.637456597222</v>
      </c>
      <c r="B1613" s="32" t="s">
        <v>67</v>
      </c>
      <c r="C1613" s="32" t="s">
        <v>7771</v>
      </c>
      <c r="D1613" s="32" t="s">
        <v>7772</v>
      </c>
      <c r="E1613" s="32" t="s">
        <v>7773</v>
      </c>
      <c r="F1613" s="32" t="s">
        <v>7774</v>
      </c>
      <c r="G1613" s="32" t="s">
        <v>7778</v>
      </c>
      <c r="H1613" s="32" t="s">
        <v>7779</v>
      </c>
      <c r="I1613" s="32" t="s">
        <v>2013</v>
      </c>
      <c r="J1613" s="35">
        <v>0</v>
      </c>
      <c r="K1613" s="35">
        <v>0</v>
      </c>
      <c r="L1613" s="35">
        <v>14.25</v>
      </c>
      <c r="M1613" s="35">
        <v>0</v>
      </c>
      <c r="N1613" s="32" t="s">
        <v>19</v>
      </c>
      <c r="O1613" s="32" t="s">
        <v>41</v>
      </c>
      <c r="P1613" s="32">
        <v>1</v>
      </c>
      <c r="Q1613" s="32" t="s">
        <v>7777</v>
      </c>
      <c r="R1613" s="39">
        <f t="shared" si="50"/>
        <v>1509</v>
      </c>
      <c r="S1613" s="5" t="s">
        <v>51</v>
      </c>
      <c r="T1613" s="5" t="s">
        <v>64</v>
      </c>
      <c r="U1613" s="2"/>
      <c r="V1613" s="2" t="str">
        <f>IF($J1613+$L1613=0,"nil",IF(OR($B1613="TCU-WS",$B1613=""),"non comm",IF(OR($G1613="contract_cover",$H1613="fixed price"),VLOOKUP($I1613,'[1]mapping 2015'!$A:$B,2,FALSE),VLOOKUP($G1613,'[1]mapping 2015'!$A:$B,2,FALSE))))</f>
        <v>SBM 2.1 IIPS</v>
      </c>
      <c r="W1613" s="37">
        <f>IF(OR(V1613="non comm",V1613="nil",J1613=0),0,IF(V1613="SBM 2.1 IIPS",J1613*VLOOKUP(N1613,'[2]NGP%'!$C:$D,2,FALSE),J1613*SUMIFS('[2]NGP%'!$D:$D,'[2]NGP%'!$A:$A,V1613,'[2]NGP%'!$B:$B,AA1613)))</f>
        <v>0</v>
      </c>
      <c r="X1613" s="37">
        <f>IF(OR(V1613="non comm",V1613="nil",J1613=0),0,IF(V1613="SBM 2.1 IIPS",J1613*VLOOKUP(N1613,'[2]NGP%'!$C:$E,3,FALSE),J1613*SUMIFS('[2]NGP%'!$E:$E,'[2]NGP%'!$A:$A,V1613,'[2]NGP%'!$B:$B,AA1613)))</f>
        <v>0</v>
      </c>
      <c r="Y1613" s="32"/>
      <c r="Z1613" s="54" t="str">
        <f>IF(MID(H1613,1,4)="Item","Nil",IF(G1613="contract_cover",VLOOKUP(I1613,'svc type'!C:D,2,FALSE),VLOOKUP(G1613,'svc type'!A:D,4,FALSE)))</f>
        <v>IIPS</v>
      </c>
      <c r="AA1613" s="4" t="str">
        <f>IF(B1613="","",VLOOKUP(B1613,Sector!C:D,2,FALSE))</f>
        <v>STC</v>
      </c>
      <c r="AB1613" s="4" t="str">
        <f t="shared" si="51"/>
        <v>shirley.phee</v>
      </c>
      <c r="AC1613" s="4"/>
      <c r="AD1613" s="4"/>
      <c r="AE1613" s="4"/>
      <c r="AF1613" s="4"/>
      <c r="AG1613" s="4"/>
    </row>
    <row r="1614" spans="1:33" x14ac:dyDescent="0.25">
      <c r="A1614" s="57">
        <v>42264.639217013886</v>
      </c>
      <c r="B1614" s="32" t="s">
        <v>31</v>
      </c>
      <c r="C1614" s="32" t="s">
        <v>5632</v>
      </c>
      <c r="D1614" s="32" t="s">
        <v>5633</v>
      </c>
      <c r="E1614" s="32" t="s">
        <v>7780</v>
      </c>
      <c r="F1614" s="32" t="s">
        <v>7781</v>
      </c>
      <c r="G1614" s="32" t="s">
        <v>25</v>
      </c>
      <c r="H1614" s="32" t="s">
        <v>26</v>
      </c>
      <c r="I1614" s="32" t="s">
        <v>2006</v>
      </c>
      <c r="J1614" s="35">
        <v>0</v>
      </c>
      <c r="K1614" s="35">
        <v>0</v>
      </c>
      <c r="L1614" s="35">
        <v>14.25</v>
      </c>
      <c r="M1614" s="35">
        <v>0</v>
      </c>
      <c r="N1614" s="32" t="s">
        <v>19</v>
      </c>
      <c r="O1614" s="32" t="s">
        <v>41</v>
      </c>
      <c r="P1614" s="32">
        <v>1</v>
      </c>
      <c r="Q1614" s="32" t="s">
        <v>7782</v>
      </c>
      <c r="R1614" s="39">
        <f t="shared" si="50"/>
        <v>1509</v>
      </c>
      <c r="S1614" s="5" t="s">
        <v>51</v>
      </c>
      <c r="T1614" s="5" t="s">
        <v>64</v>
      </c>
      <c r="U1614" s="2"/>
      <c r="V1614" s="2" t="str">
        <f>IF($J1614+$L1614=0,"nil",IF(OR($B1614="TCU-WS",$B1614=""),"non comm",IF(OR($G1614="contract_cover",$H1614="fixed price"),VLOOKUP($I1614,'[1]mapping 2015'!$A:$B,2,FALSE),VLOOKUP($G1614,'[1]mapping 2015'!$A:$B,2,FALSE))))</f>
        <v>SBM 2.1 IIPS</v>
      </c>
      <c r="W1614" s="37">
        <f>IF(OR(V1614="non comm",V1614="nil",J1614=0),0,IF(V1614="SBM 2.1 IIPS",J1614*VLOOKUP(N1614,'[2]NGP%'!$C:$D,2,FALSE),J1614*SUMIFS('[2]NGP%'!$D:$D,'[2]NGP%'!$A:$A,V1614,'[2]NGP%'!$B:$B,AA1614)))</f>
        <v>0</v>
      </c>
      <c r="X1614" s="37">
        <f>IF(OR(V1614="non comm",V1614="nil",J1614=0),0,IF(V1614="SBM 2.1 IIPS",J1614*VLOOKUP(N1614,'[2]NGP%'!$C:$E,3,FALSE),J1614*SUMIFS('[2]NGP%'!$E:$E,'[2]NGP%'!$A:$A,V1614,'[2]NGP%'!$B:$B,AA1614)))</f>
        <v>0</v>
      </c>
      <c r="Y1614" s="32"/>
      <c r="Z1614" s="54" t="str">
        <f>IF(MID(H1614,1,4)="Item","Nil",IF(G1614="contract_cover",VLOOKUP(I1614,'svc type'!C:D,2,FALSE),VLOOKUP(G1614,'svc type'!A:D,4,FALSE)))</f>
        <v>IIPS</v>
      </c>
      <c r="AA1614" s="4" t="str">
        <f>IF(B1614="","",VLOOKUP(B1614,Sector!C:D,2,FALSE))</f>
        <v>COM</v>
      </c>
      <c r="AB1614" s="4" t="str">
        <f t="shared" si="51"/>
        <v>anson.ong</v>
      </c>
      <c r="AC1614" s="4"/>
      <c r="AD1614" s="4"/>
      <c r="AE1614" s="4"/>
      <c r="AF1614" s="4"/>
      <c r="AG1614" s="4"/>
    </row>
    <row r="1615" spans="1:33" x14ac:dyDescent="0.25">
      <c r="A1615" s="57">
        <v>42264.639217013886</v>
      </c>
      <c r="B1615" s="32" t="s">
        <v>31</v>
      </c>
      <c r="C1615" s="32" t="s">
        <v>5632</v>
      </c>
      <c r="D1615" s="32" t="s">
        <v>5633</v>
      </c>
      <c r="E1615" s="32" t="s">
        <v>7780</v>
      </c>
      <c r="F1615" s="32" t="s">
        <v>7781</v>
      </c>
      <c r="G1615" s="32" t="s">
        <v>39</v>
      </c>
      <c r="H1615" s="32" t="s">
        <v>40</v>
      </c>
      <c r="I1615" s="32" t="s">
        <v>2006</v>
      </c>
      <c r="J1615" s="35">
        <v>0</v>
      </c>
      <c r="K1615" s="35">
        <v>0</v>
      </c>
      <c r="L1615" s="35">
        <v>0</v>
      </c>
      <c r="M1615" s="35">
        <v>0</v>
      </c>
      <c r="N1615" s="32" t="s">
        <v>19</v>
      </c>
      <c r="O1615" s="32" t="s">
        <v>41</v>
      </c>
      <c r="P1615" s="32">
        <v>1</v>
      </c>
      <c r="Q1615" s="32" t="s">
        <v>7782</v>
      </c>
      <c r="R1615" s="39">
        <f t="shared" si="50"/>
        <v>1509</v>
      </c>
      <c r="S1615" s="5" t="s">
        <v>51</v>
      </c>
      <c r="T1615" s="5" t="s">
        <v>64</v>
      </c>
      <c r="U1615" s="2"/>
      <c r="V1615" s="2" t="str">
        <f>IF($J1615+$L1615=0,"nil",IF(OR($B1615="TCU-WS",$B1615=""),"non comm",IF(OR($G1615="contract_cover",$H1615="fixed price"),VLOOKUP($I1615,'[1]mapping 2015'!$A:$B,2,FALSE),VLOOKUP($G1615,'[1]mapping 2015'!$A:$B,2,FALSE))))</f>
        <v>nil</v>
      </c>
      <c r="W1615" s="37">
        <f>IF(OR(V1615="non comm",V1615="nil",J1615=0),0,IF(V1615="SBM 2.1 IIPS",J1615*VLOOKUP(N1615,'[2]NGP%'!$C:$D,2,FALSE),J1615*SUMIFS('[2]NGP%'!$D:$D,'[2]NGP%'!$A:$A,V1615,'[2]NGP%'!$B:$B,AA1615)))</f>
        <v>0</v>
      </c>
      <c r="X1615" s="37">
        <f>IF(OR(V1615="non comm",V1615="nil",J1615=0),0,IF(V1615="SBM 2.1 IIPS",J1615*VLOOKUP(N1615,'[2]NGP%'!$C:$E,3,FALSE),J1615*SUMIFS('[2]NGP%'!$E:$E,'[2]NGP%'!$A:$A,V1615,'[2]NGP%'!$B:$B,AA1615)))</f>
        <v>0</v>
      </c>
      <c r="Y1615" s="32"/>
      <c r="Z1615" s="54" t="str">
        <f>IF(MID(H1615,1,4)="Item","Nil",IF(G1615="contract_cover",VLOOKUP(I1615,'svc type'!C:D,2,FALSE),VLOOKUP(G1615,'svc type'!A:D,4,FALSE)))</f>
        <v>IIPS</v>
      </c>
      <c r="AA1615" s="4" t="str">
        <f>IF(B1615="","",VLOOKUP(B1615,Sector!C:D,2,FALSE))</f>
        <v>COM</v>
      </c>
      <c r="AB1615" s="4" t="str">
        <f t="shared" si="51"/>
        <v>anson.ong</v>
      </c>
      <c r="AC1615" s="4"/>
      <c r="AD1615" s="4"/>
      <c r="AE1615" s="4"/>
      <c r="AF1615" s="4"/>
      <c r="AG1615" s="4"/>
    </row>
    <row r="1616" spans="1:33" x14ac:dyDescent="0.25">
      <c r="A1616" s="57">
        <v>42264.64003047454</v>
      </c>
      <c r="B1616" s="32"/>
      <c r="C1616" s="32" t="s">
        <v>47</v>
      </c>
      <c r="D1616" s="32" t="s">
        <v>48</v>
      </c>
      <c r="E1616" s="32" t="s">
        <v>7783</v>
      </c>
      <c r="F1616" s="32" t="s">
        <v>7784</v>
      </c>
      <c r="G1616" s="32" t="s">
        <v>58</v>
      </c>
      <c r="H1616" s="32" t="s">
        <v>59</v>
      </c>
      <c r="I1616" s="32" t="s">
        <v>2006</v>
      </c>
      <c r="J1616" s="35">
        <v>0</v>
      </c>
      <c r="K1616" s="35">
        <v>0</v>
      </c>
      <c r="L1616" s="35">
        <v>0</v>
      </c>
      <c r="M1616" s="35">
        <v>0</v>
      </c>
      <c r="N1616" s="32" t="s">
        <v>19</v>
      </c>
      <c r="O1616" s="32" t="s">
        <v>32</v>
      </c>
      <c r="P1616" s="32">
        <v>0</v>
      </c>
      <c r="Q1616" s="32"/>
      <c r="R1616" s="39">
        <f t="shared" si="50"/>
        <v>1509</v>
      </c>
      <c r="S1616" s="5" t="s">
        <v>51</v>
      </c>
      <c r="T1616" s="5" t="s">
        <v>64</v>
      </c>
      <c r="U1616" s="2"/>
      <c r="V1616" s="2" t="str">
        <f>IF($J1616+$L1616=0,"nil",IF(OR($B1616="TCU-WS",$B1616=""),"non comm",IF(OR($G1616="contract_cover",$H1616="fixed price"),VLOOKUP($I1616,'[1]mapping 2015'!$A:$B,2,FALSE),VLOOKUP($G1616,'[1]mapping 2015'!$A:$B,2,FALSE))))</f>
        <v>nil</v>
      </c>
      <c r="W1616" s="37">
        <f>IF(OR(V1616="non comm",V1616="nil",J1616=0),0,IF(V1616="SBM 2.1 IIPS",J1616*VLOOKUP(N1616,'[2]NGP%'!$C:$D,2,FALSE),J1616*SUMIFS('[2]NGP%'!$D:$D,'[2]NGP%'!$A:$A,V1616,'[2]NGP%'!$B:$B,AA1616)))</f>
        <v>0</v>
      </c>
      <c r="X1616" s="37">
        <f>IF(OR(V1616="non comm",V1616="nil",J1616=0),0,IF(V1616="SBM 2.1 IIPS",J1616*VLOOKUP(N1616,'[2]NGP%'!$C:$E,3,FALSE),J1616*SUMIFS('[2]NGP%'!$E:$E,'[2]NGP%'!$A:$A,V1616,'[2]NGP%'!$B:$B,AA1616)))</f>
        <v>0</v>
      </c>
      <c r="Y1616" s="32"/>
      <c r="Z1616" s="54" t="str">
        <f>IF(MID(H1616,1,4)="Item","Nil",IF(G1616="contract_cover",VLOOKUP(I1616,'svc type'!C:D,2,FALSE),VLOOKUP(G1616,'svc type'!A:D,4,FALSE)))</f>
        <v>SVC</v>
      </c>
      <c r="AA1616" s="4" t="str">
        <f>IF(B1616="","",VLOOKUP(B1616,Sector!C:D,2,FALSE))</f>
        <v/>
      </c>
      <c r="AB1616" s="4">
        <f t="shared" si="51"/>
        <v>0</v>
      </c>
      <c r="AC1616" s="4"/>
      <c r="AD1616" s="4"/>
      <c r="AE1616" s="4"/>
      <c r="AF1616" s="4"/>
      <c r="AG1616" s="4"/>
    </row>
    <row r="1617" spans="1:33" x14ac:dyDescent="0.25">
      <c r="A1617" s="57">
        <v>42264.641090428238</v>
      </c>
      <c r="B1617" s="32" t="s">
        <v>21</v>
      </c>
      <c r="C1617" s="32" t="s">
        <v>2065</v>
      </c>
      <c r="D1617" s="32" t="s">
        <v>334</v>
      </c>
      <c r="E1617" s="32" t="s">
        <v>7785</v>
      </c>
      <c r="F1617" s="32" t="s">
        <v>7786</v>
      </c>
      <c r="G1617" s="32" t="s">
        <v>367</v>
      </c>
      <c r="H1617" s="32" t="s">
        <v>366</v>
      </c>
      <c r="I1617" s="32" t="s">
        <v>2007</v>
      </c>
      <c r="J1617" s="35">
        <v>0</v>
      </c>
      <c r="K1617" s="35">
        <v>0</v>
      </c>
      <c r="L1617" s="35">
        <v>14.25</v>
      </c>
      <c r="M1617" s="35">
        <v>0</v>
      </c>
      <c r="N1617" s="32" t="s">
        <v>19</v>
      </c>
      <c r="O1617" s="32" t="s">
        <v>41</v>
      </c>
      <c r="P1617" s="32">
        <v>1</v>
      </c>
      <c r="Q1617" s="32" t="s">
        <v>7787</v>
      </c>
      <c r="R1617" s="39">
        <f t="shared" si="50"/>
        <v>1509</v>
      </c>
      <c r="S1617" s="5" t="s">
        <v>51</v>
      </c>
      <c r="T1617" s="5" t="s">
        <v>64</v>
      </c>
      <c r="U1617" s="2"/>
      <c r="V1617" s="2" t="str">
        <f>IF($J1617+$L1617=0,"nil",IF(OR($B1617="TCU-WS",$B1617=""),"non comm",IF(OR($G1617="contract_cover",$H1617="fixed price"),VLOOKUP($I1617,'[1]mapping 2015'!$A:$B,2,FALSE),VLOOKUP($G1617,'[1]mapping 2015'!$A:$B,2,FALSE))))</f>
        <v>SBM 2.1 IIPS</v>
      </c>
      <c r="W1617" s="37">
        <f>IF(OR(V1617="non comm",V1617="nil",J1617=0),0,IF(V1617="SBM 2.1 IIPS",J1617*VLOOKUP(N1617,'[2]NGP%'!$C:$D,2,FALSE),J1617*SUMIFS('[2]NGP%'!$D:$D,'[2]NGP%'!$A:$A,V1617,'[2]NGP%'!$B:$B,AA1617)))</f>
        <v>0</v>
      </c>
      <c r="X1617" s="37">
        <f>IF(OR(V1617="non comm",V1617="nil",J1617=0),0,IF(V1617="SBM 2.1 IIPS",J1617*VLOOKUP(N1617,'[2]NGP%'!$C:$E,3,FALSE),J1617*SUMIFS('[2]NGP%'!$E:$E,'[2]NGP%'!$A:$A,V1617,'[2]NGP%'!$B:$B,AA1617)))</f>
        <v>0</v>
      </c>
      <c r="Y1617" s="32"/>
      <c r="Z1617" s="54" t="str">
        <f>IF(MID(H1617,1,4)="Item","Nil",IF(G1617="contract_cover",VLOOKUP(I1617,'svc type'!C:D,2,FALSE),VLOOKUP(G1617,'svc type'!A:D,4,FALSE)))</f>
        <v>IIPS</v>
      </c>
      <c r="AA1617" s="4" t="str">
        <f>IF(B1617="","",VLOOKUP(B1617,Sector!C:D,2,FALSE))</f>
        <v>PUB</v>
      </c>
      <c r="AB1617" s="4" t="str">
        <f t="shared" si="51"/>
        <v>wangchee.ng</v>
      </c>
      <c r="AC1617" s="4"/>
      <c r="AD1617" s="4"/>
      <c r="AE1617" s="4"/>
      <c r="AF1617" s="4"/>
      <c r="AG1617" s="4"/>
    </row>
    <row r="1618" spans="1:33" x14ac:dyDescent="0.25">
      <c r="A1618" s="57">
        <v>42264.642017094906</v>
      </c>
      <c r="B1618" s="32"/>
      <c r="C1618" s="32"/>
      <c r="D1618" s="32"/>
      <c r="E1618" s="32" t="s">
        <v>7788</v>
      </c>
      <c r="F1618" s="32" t="s">
        <v>7789</v>
      </c>
      <c r="G1618" s="32" t="s">
        <v>333</v>
      </c>
      <c r="H1618" s="32" t="s">
        <v>332</v>
      </c>
      <c r="I1618" s="32" t="s">
        <v>2006</v>
      </c>
      <c r="J1618" s="35">
        <v>0</v>
      </c>
      <c r="K1618" s="35">
        <v>0</v>
      </c>
      <c r="L1618" s="35">
        <v>0</v>
      </c>
      <c r="M1618" s="35">
        <v>0</v>
      </c>
      <c r="N1618" s="32" t="s">
        <v>19</v>
      </c>
      <c r="O1618" s="32"/>
      <c r="P1618" s="32">
        <v>0.5</v>
      </c>
      <c r="Q1618" s="32"/>
      <c r="R1618" s="39">
        <f t="shared" si="50"/>
        <v>1509</v>
      </c>
      <c r="S1618" s="5" t="s">
        <v>51</v>
      </c>
      <c r="T1618" s="5" t="s">
        <v>64</v>
      </c>
      <c r="U1618" s="2"/>
      <c r="V1618" s="2" t="str">
        <f>IF($J1618+$L1618=0,"nil",IF(OR($B1618="TCU-WS",$B1618=""),"non comm",IF(OR($G1618="contract_cover",$H1618="fixed price"),VLOOKUP($I1618,'[1]mapping 2015'!$A:$B,2,FALSE),VLOOKUP($G1618,'[1]mapping 2015'!$A:$B,2,FALSE))))</f>
        <v>nil</v>
      </c>
      <c r="W1618" s="37">
        <f>IF(OR(V1618="non comm",V1618="nil",J1618=0),0,IF(V1618="SBM 2.1 IIPS",J1618*VLOOKUP(N1618,'[2]NGP%'!$C:$D,2,FALSE),J1618*SUMIFS('[2]NGP%'!$D:$D,'[2]NGP%'!$A:$A,V1618,'[2]NGP%'!$B:$B,AA1618)))</f>
        <v>0</v>
      </c>
      <c r="X1618" s="37">
        <f>IF(OR(V1618="non comm",V1618="nil",J1618=0),0,IF(V1618="SBM 2.1 IIPS",J1618*VLOOKUP(N1618,'[2]NGP%'!$C:$E,3,FALSE),J1618*SUMIFS('[2]NGP%'!$E:$E,'[2]NGP%'!$A:$A,V1618,'[2]NGP%'!$B:$B,AA1618)))</f>
        <v>0</v>
      </c>
      <c r="Y1618" s="32"/>
      <c r="Z1618" s="54" t="str">
        <f>IF(MID(H1618,1,4)="Item","Nil",IF(G1618="contract_cover",VLOOKUP(I1618,'svc type'!C:D,2,FALSE),VLOOKUP(G1618,'svc type'!A:D,4,FALSE)))</f>
        <v>SVC</v>
      </c>
      <c r="AA1618" s="4" t="str">
        <f>IF(B1618="","",VLOOKUP(B1618,Sector!C:D,2,FALSE))</f>
        <v/>
      </c>
      <c r="AB1618" s="4">
        <f t="shared" si="51"/>
        <v>0</v>
      </c>
      <c r="AC1618" s="4"/>
      <c r="AD1618" s="4"/>
      <c r="AE1618" s="4"/>
      <c r="AF1618" s="4"/>
      <c r="AG1618" s="4"/>
    </row>
    <row r="1619" spans="1:33" x14ac:dyDescent="0.25">
      <c r="A1619" s="57">
        <v>42264.64522515046</v>
      </c>
      <c r="B1619" s="32"/>
      <c r="C1619" s="32"/>
      <c r="D1619" s="32"/>
      <c r="E1619" s="32" t="s">
        <v>7790</v>
      </c>
      <c r="F1619" s="32" t="s">
        <v>7791</v>
      </c>
      <c r="G1619" s="32" t="s">
        <v>333</v>
      </c>
      <c r="H1619" s="32" t="s">
        <v>332</v>
      </c>
      <c r="I1619" s="32" t="s">
        <v>2006</v>
      </c>
      <c r="J1619" s="35">
        <v>0</v>
      </c>
      <c r="K1619" s="35">
        <v>0</v>
      </c>
      <c r="L1619" s="35">
        <v>0</v>
      </c>
      <c r="M1619" s="35">
        <v>0</v>
      </c>
      <c r="N1619" s="32" t="s">
        <v>19</v>
      </c>
      <c r="O1619" s="32"/>
      <c r="P1619" s="32">
        <v>0.5</v>
      </c>
      <c r="Q1619" s="32"/>
      <c r="R1619" s="39">
        <f t="shared" si="50"/>
        <v>1509</v>
      </c>
      <c r="S1619" s="5" t="s">
        <v>51</v>
      </c>
      <c r="T1619" s="5" t="s">
        <v>64</v>
      </c>
      <c r="U1619" s="2"/>
      <c r="V1619" s="2" t="str">
        <f>IF($J1619+$L1619=0,"nil",IF(OR($B1619="TCU-WS",$B1619=""),"non comm",IF(OR($G1619="contract_cover",$H1619="fixed price"),VLOOKUP($I1619,'[1]mapping 2015'!$A:$B,2,FALSE),VLOOKUP($G1619,'[1]mapping 2015'!$A:$B,2,FALSE))))</f>
        <v>nil</v>
      </c>
      <c r="W1619" s="37">
        <f>IF(OR(V1619="non comm",V1619="nil",J1619=0),0,IF(V1619="SBM 2.1 IIPS",J1619*VLOOKUP(N1619,'[2]NGP%'!$C:$D,2,FALSE),J1619*SUMIFS('[2]NGP%'!$D:$D,'[2]NGP%'!$A:$A,V1619,'[2]NGP%'!$B:$B,AA1619)))</f>
        <v>0</v>
      </c>
      <c r="X1619" s="37">
        <f>IF(OR(V1619="non comm",V1619="nil",J1619=0),0,IF(V1619="SBM 2.1 IIPS",J1619*VLOOKUP(N1619,'[2]NGP%'!$C:$E,3,FALSE),J1619*SUMIFS('[2]NGP%'!$E:$E,'[2]NGP%'!$A:$A,V1619,'[2]NGP%'!$B:$B,AA1619)))</f>
        <v>0</v>
      </c>
      <c r="Y1619" s="32"/>
      <c r="Z1619" s="54" t="str">
        <f>IF(MID(H1619,1,4)="Item","Nil",IF(G1619="contract_cover",VLOOKUP(I1619,'svc type'!C:D,2,FALSE),VLOOKUP(G1619,'svc type'!A:D,4,FALSE)))</f>
        <v>SVC</v>
      </c>
      <c r="AA1619" s="4" t="str">
        <f>IF(B1619="","",VLOOKUP(B1619,Sector!C:D,2,FALSE))</f>
        <v/>
      </c>
      <c r="AB1619" s="4">
        <f t="shared" si="51"/>
        <v>0</v>
      </c>
      <c r="AC1619" s="4"/>
      <c r="AD1619" s="4"/>
      <c r="AE1619" s="4"/>
      <c r="AF1619" s="4"/>
      <c r="AG1619" s="4"/>
    </row>
    <row r="1620" spans="1:33" x14ac:dyDescent="0.25">
      <c r="A1620" s="57">
        <v>42264.645856365743</v>
      </c>
      <c r="B1620" s="32" t="s">
        <v>70</v>
      </c>
      <c r="C1620" s="32" t="s">
        <v>454</v>
      </c>
      <c r="D1620" s="32" t="s">
        <v>334</v>
      </c>
      <c r="E1620" s="32" t="s">
        <v>4948</v>
      </c>
      <c r="F1620" s="32" t="s">
        <v>7792</v>
      </c>
      <c r="G1620" s="32" t="s">
        <v>367</v>
      </c>
      <c r="H1620" s="32" t="s">
        <v>366</v>
      </c>
      <c r="I1620" s="32" t="s">
        <v>2007</v>
      </c>
      <c r="J1620" s="35">
        <v>0</v>
      </c>
      <c r="K1620" s="35">
        <v>0</v>
      </c>
      <c r="L1620" s="35">
        <v>14.25</v>
      </c>
      <c r="M1620" s="35">
        <v>0</v>
      </c>
      <c r="N1620" s="32" t="s">
        <v>19</v>
      </c>
      <c r="O1620" s="32" t="s">
        <v>41</v>
      </c>
      <c r="P1620" s="32">
        <v>1</v>
      </c>
      <c r="Q1620" s="32" t="s">
        <v>5002</v>
      </c>
      <c r="R1620" s="39">
        <f t="shared" si="50"/>
        <v>1509</v>
      </c>
      <c r="S1620" s="5" t="s">
        <v>51</v>
      </c>
      <c r="T1620" s="5" t="s">
        <v>64</v>
      </c>
      <c r="U1620" s="2"/>
      <c r="V1620" s="2" t="str">
        <f>IF($J1620+$L1620=0,"nil",IF(OR($B1620="TCU-WS",$B1620=""),"non comm",IF(OR($G1620="contract_cover",$H1620="fixed price"),VLOOKUP($I1620,'[1]mapping 2015'!$A:$B,2,FALSE),VLOOKUP($G1620,'[1]mapping 2015'!$A:$B,2,FALSE))))</f>
        <v>SBM 2.1 IIPS</v>
      </c>
      <c r="W1620" s="37">
        <f>IF(OR(V1620="non comm",V1620="nil",J1620=0),0,IF(V1620="SBM 2.1 IIPS",J1620*VLOOKUP(N1620,'[2]NGP%'!$C:$D,2,FALSE),J1620*SUMIFS('[2]NGP%'!$D:$D,'[2]NGP%'!$A:$A,V1620,'[2]NGP%'!$B:$B,AA1620)))</f>
        <v>0</v>
      </c>
      <c r="X1620" s="37">
        <f>IF(OR(V1620="non comm",V1620="nil",J1620=0),0,IF(V1620="SBM 2.1 IIPS",J1620*VLOOKUP(N1620,'[2]NGP%'!$C:$E,3,FALSE),J1620*SUMIFS('[2]NGP%'!$E:$E,'[2]NGP%'!$A:$A,V1620,'[2]NGP%'!$B:$B,AA1620)))</f>
        <v>0</v>
      </c>
      <c r="Y1620" s="32"/>
      <c r="Z1620" s="54" t="str">
        <f>IF(MID(H1620,1,4)="Item","Nil",IF(G1620="contract_cover",VLOOKUP(I1620,'svc type'!C:D,2,FALSE),VLOOKUP(G1620,'svc type'!A:D,4,FALSE)))</f>
        <v>IIPS</v>
      </c>
      <c r="AA1620" s="4" t="str">
        <f>IF(B1620="","",VLOOKUP(B1620,Sector!C:D,2,FALSE))</f>
        <v>PUB</v>
      </c>
      <c r="AB1620" s="4" t="str">
        <f t="shared" si="51"/>
        <v>jaime.wong</v>
      </c>
      <c r="AC1620" s="4"/>
      <c r="AD1620" s="4"/>
      <c r="AE1620" s="4"/>
      <c r="AF1620" s="4"/>
      <c r="AG1620" s="4"/>
    </row>
    <row r="1621" spans="1:33" x14ac:dyDescent="0.25">
      <c r="A1621" s="57">
        <v>42264.645856365743</v>
      </c>
      <c r="B1621" s="32" t="s">
        <v>70</v>
      </c>
      <c r="C1621" s="32" t="s">
        <v>454</v>
      </c>
      <c r="D1621" s="32" t="s">
        <v>334</v>
      </c>
      <c r="E1621" s="32" t="s">
        <v>4948</v>
      </c>
      <c r="F1621" s="32" t="s">
        <v>7792</v>
      </c>
      <c r="G1621" s="32" t="s">
        <v>367</v>
      </c>
      <c r="H1621" s="32" t="s">
        <v>366</v>
      </c>
      <c r="I1621" s="32" t="s">
        <v>2007</v>
      </c>
      <c r="J1621" s="35">
        <v>0</v>
      </c>
      <c r="K1621" s="35">
        <v>0</v>
      </c>
      <c r="L1621" s="35">
        <v>14.25</v>
      </c>
      <c r="M1621" s="35">
        <v>0</v>
      </c>
      <c r="N1621" s="32" t="s">
        <v>19</v>
      </c>
      <c r="O1621" s="32" t="s">
        <v>41</v>
      </c>
      <c r="P1621" s="32">
        <v>1</v>
      </c>
      <c r="Q1621" s="32" t="s">
        <v>5002</v>
      </c>
      <c r="R1621" s="39">
        <f t="shared" si="50"/>
        <v>1509</v>
      </c>
      <c r="S1621" s="5" t="s">
        <v>51</v>
      </c>
      <c r="T1621" s="5" t="s">
        <v>64</v>
      </c>
      <c r="U1621" s="2"/>
      <c r="V1621" s="2" t="str">
        <f>IF($J1621+$L1621=0,"nil",IF(OR($B1621="TCU-WS",$B1621=""),"non comm",IF(OR($G1621="contract_cover",$H1621="fixed price"),VLOOKUP($I1621,'[1]mapping 2015'!$A:$B,2,FALSE),VLOOKUP($G1621,'[1]mapping 2015'!$A:$B,2,FALSE))))</f>
        <v>SBM 2.1 IIPS</v>
      </c>
      <c r="W1621" s="37">
        <f>IF(OR(V1621="non comm",V1621="nil",J1621=0),0,IF(V1621="SBM 2.1 IIPS",J1621*VLOOKUP(N1621,'[2]NGP%'!$C:$D,2,FALSE),J1621*SUMIFS('[2]NGP%'!$D:$D,'[2]NGP%'!$A:$A,V1621,'[2]NGP%'!$B:$B,AA1621)))</f>
        <v>0</v>
      </c>
      <c r="X1621" s="37">
        <f>IF(OR(V1621="non comm",V1621="nil",J1621=0),0,IF(V1621="SBM 2.1 IIPS",J1621*VLOOKUP(N1621,'[2]NGP%'!$C:$E,3,FALSE),J1621*SUMIFS('[2]NGP%'!$E:$E,'[2]NGP%'!$A:$A,V1621,'[2]NGP%'!$B:$B,AA1621)))</f>
        <v>0</v>
      </c>
      <c r="Y1621" s="32"/>
      <c r="Z1621" s="54" t="str">
        <f>IF(MID(H1621,1,4)="Item","Nil",IF(G1621="contract_cover",VLOOKUP(I1621,'svc type'!C:D,2,FALSE),VLOOKUP(G1621,'svc type'!A:D,4,FALSE)))</f>
        <v>IIPS</v>
      </c>
      <c r="AA1621" s="4" t="str">
        <f>IF(B1621="","",VLOOKUP(B1621,Sector!C:D,2,FALSE))</f>
        <v>PUB</v>
      </c>
      <c r="AB1621" s="4" t="str">
        <f t="shared" si="51"/>
        <v>jaime.wong</v>
      </c>
      <c r="AC1621" s="4"/>
      <c r="AD1621" s="4"/>
      <c r="AE1621" s="4"/>
      <c r="AF1621" s="4"/>
      <c r="AG1621" s="4"/>
    </row>
    <row r="1622" spans="1:33" x14ac:dyDescent="0.25">
      <c r="A1622" s="57">
        <v>42264.647042476849</v>
      </c>
      <c r="B1622" s="32" t="s">
        <v>70</v>
      </c>
      <c r="C1622" s="32" t="s">
        <v>2465</v>
      </c>
      <c r="D1622" s="32" t="s">
        <v>334</v>
      </c>
      <c r="E1622" s="32" t="s">
        <v>7793</v>
      </c>
      <c r="F1622" s="32" t="s">
        <v>7794</v>
      </c>
      <c r="G1622" s="32" t="s">
        <v>25</v>
      </c>
      <c r="H1622" s="32" t="s">
        <v>26</v>
      </c>
      <c r="I1622" s="32" t="s">
        <v>2006</v>
      </c>
      <c r="J1622" s="35">
        <v>0</v>
      </c>
      <c r="K1622" s="35">
        <v>0</v>
      </c>
      <c r="L1622" s="35">
        <v>14.25</v>
      </c>
      <c r="M1622" s="35">
        <v>0</v>
      </c>
      <c r="N1622" s="32" t="s">
        <v>19</v>
      </c>
      <c r="O1622" s="32" t="s">
        <v>41</v>
      </c>
      <c r="P1622" s="32">
        <v>1</v>
      </c>
      <c r="Q1622" s="32" t="s">
        <v>4149</v>
      </c>
      <c r="R1622" s="39">
        <f t="shared" si="50"/>
        <v>1509</v>
      </c>
      <c r="S1622" s="5" t="s">
        <v>51</v>
      </c>
      <c r="T1622" s="5" t="s">
        <v>64</v>
      </c>
      <c r="U1622" s="2"/>
      <c r="V1622" s="2" t="str">
        <f>IF($J1622+$L1622=0,"nil",IF(OR($B1622="TCU-WS",$B1622=""),"non comm",IF(OR($G1622="contract_cover",$H1622="fixed price"),VLOOKUP($I1622,'[1]mapping 2015'!$A:$B,2,FALSE),VLOOKUP($G1622,'[1]mapping 2015'!$A:$B,2,FALSE))))</f>
        <v>SBM 2.1 IIPS</v>
      </c>
      <c r="W1622" s="37">
        <f>IF(OR(V1622="non comm",V1622="nil",J1622=0),0,IF(V1622="SBM 2.1 IIPS",J1622*VLOOKUP(N1622,'[2]NGP%'!$C:$D,2,FALSE),J1622*SUMIFS('[2]NGP%'!$D:$D,'[2]NGP%'!$A:$A,V1622,'[2]NGP%'!$B:$B,AA1622)))</f>
        <v>0</v>
      </c>
      <c r="X1622" s="37">
        <f>IF(OR(V1622="non comm",V1622="nil",J1622=0),0,IF(V1622="SBM 2.1 IIPS",J1622*VLOOKUP(N1622,'[2]NGP%'!$C:$E,3,FALSE),J1622*SUMIFS('[2]NGP%'!$E:$E,'[2]NGP%'!$A:$A,V1622,'[2]NGP%'!$B:$B,AA1622)))</f>
        <v>0</v>
      </c>
      <c r="Y1622" s="32"/>
      <c r="Z1622" s="54" t="str">
        <f>IF(MID(H1622,1,4)="Item","Nil",IF(G1622="contract_cover",VLOOKUP(I1622,'svc type'!C:D,2,FALSE),VLOOKUP(G1622,'svc type'!A:D,4,FALSE)))</f>
        <v>IIPS</v>
      </c>
      <c r="AA1622" s="4" t="str">
        <f>IF(B1622="","",VLOOKUP(B1622,Sector!C:D,2,FALSE))</f>
        <v>PUB</v>
      </c>
      <c r="AB1622" s="4" t="str">
        <f t="shared" si="51"/>
        <v>jaime.wong</v>
      </c>
      <c r="AC1622" s="4"/>
      <c r="AD1622" s="4"/>
      <c r="AE1622" s="4"/>
      <c r="AF1622" s="4"/>
      <c r="AG1622" s="4"/>
    </row>
    <row r="1623" spans="1:33" x14ac:dyDescent="0.25">
      <c r="A1623" s="57">
        <v>42264.647042476849</v>
      </c>
      <c r="B1623" s="32" t="s">
        <v>70</v>
      </c>
      <c r="C1623" s="32" t="s">
        <v>2465</v>
      </c>
      <c r="D1623" s="32" t="s">
        <v>334</v>
      </c>
      <c r="E1623" s="32" t="s">
        <v>7793</v>
      </c>
      <c r="F1623" s="32" t="s">
        <v>7794</v>
      </c>
      <c r="G1623" s="32" t="s">
        <v>367</v>
      </c>
      <c r="H1623" s="32" t="s">
        <v>366</v>
      </c>
      <c r="I1623" s="32" t="s">
        <v>2006</v>
      </c>
      <c r="J1623" s="35">
        <v>0</v>
      </c>
      <c r="K1623" s="35">
        <v>0</v>
      </c>
      <c r="L1623" s="35">
        <v>14.25</v>
      </c>
      <c r="M1623" s="35">
        <v>0</v>
      </c>
      <c r="N1623" s="32" t="s">
        <v>19</v>
      </c>
      <c r="O1623" s="32" t="s">
        <v>41</v>
      </c>
      <c r="P1623" s="32">
        <v>1</v>
      </c>
      <c r="Q1623" s="32" t="s">
        <v>4149</v>
      </c>
      <c r="R1623" s="39">
        <f t="shared" si="50"/>
        <v>1509</v>
      </c>
      <c r="S1623" s="5" t="s">
        <v>51</v>
      </c>
      <c r="T1623" s="5" t="s">
        <v>64</v>
      </c>
      <c r="U1623" s="2"/>
      <c r="V1623" s="2" t="str">
        <f>IF($J1623+$L1623=0,"nil",IF(OR($B1623="TCU-WS",$B1623=""),"non comm",IF(OR($G1623="contract_cover",$H1623="fixed price"),VLOOKUP($I1623,'[1]mapping 2015'!$A:$B,2,FALSE),VLOOKUP($G1623,'[1]mapping 2015'!$A:$B,2,FALSE))))</f>
        <v>SBM 2.1 IIPS</v>
      </c>
      <c r="W1623" s="37">
        <f>IF(OR(V1623="non comm",V1623="nil",J1623=0),0,IF(V1623="SBM 2.1 IIPS",J1623*VLOOKUP(N1623,'[2]NGP%'!$C:$D,2,FALSE),J1623*SUMIFS('[2]NGP%'!$D:$D,'[2]NGP%'!$A:$A,V1623,'[2]NGP%'!$B:$B,AA1623)))</f>
        <v>0</v>
      </c>
      <c r="X1623" s="37">
        <f>IF(OR(V1623="non comm",V1623="nil",J1623=0),0,IF(V1623="SBM 2.1 IIPS",J1623*VLOOKUP(N1623,'[2]NGP%'!$C:$E,3,FALSE),J1623*SUMIFS('[2]NGP%'!$E:$E,'[2]NGP%'!$A:$A,V1623,'[2]NGP%'!$B:$B,AA1623)))</f>
        <v>0</v>
      </c>
      <c r="Y1623" s="32"/>
      <c r="Z1623" s="54" t="str">
        <f>IF(MID(H1623,1,4)="Item","Nil",IF(G1623="contract_cover",VLOOKUP(I1623,'svc type'!C:D,2,FALSE),VLOOKUP(G1623,'svc type'!A:D,4,FALSE)))</f>
        <v>IIPS</v>
      </c>
      <c r="AA1623" s="4" t="str">
        <f>IF(B1623="","",VLOOKUP(B1623,Sector!C:D,2,FALSE))</f>
        <v>PUB</v>
      </c>
      <c r="AB1623" s="4" t="str">
        <f t="shared" si="51"/>
        <v>jaime.wong</v>
      </c>
      <c r="AC1623" s="4"/>
      <c r="AD1623" s="4"/>
      <c r="AE1623" s="4"/>
      <c r="AF1623" s="4"/>
      <c r="AG1623" s="4"/>
    </row>
    <row r="1624" spans="1:33" x14ac:dyDescent="0.25">
      <c r="A1624" s="57">
        <v>42264.64861478009</v>
      </c>
      <c r="B1624" s="32" t="s">
        <v>4333</v>
      </c>
      <c r="C1624" s="32" t="s">
        <v>336</v>
      </c>
      <c r="D1624" s="32" t="s">
        <v>334</v>
      </c>
      <c r="E1624" s="32" t="s">
        <v>7795</v>
      </c>
      <c r="F1624" s="32" t="s">
        <v>7796</v>
      </c>
      <c r="G1624" s="32" t="s">
        <v>25</v>
      </c>
      <c r="H1624" s="32" t="s">
        <v>26</v>
      </c>
      <c r="I1624" s="32" t="s">
        <v>2006</v>
      </c>
      <c r="J1624" s="35">
        <v>0</v>
      </c>
      <c r="K1624" s="35">
        <v>0</v>
      </c>
      <c r="L1624" s="35">
        <v>14.25</v>
      </c>
      <c r="M1624" s="35">
        <v>0</v>
      </c>
      <c r="N1624" s="32" t="s">
        <v>19</v>
      </c>
      <c r="O1624" s="32" t="s">
        <v>41</v>
      </c>
      <c r="P1624" s="32">
        <v>1</v>
      </c>
      <c r="Q1624" s="32" t="s">
        <v>7797</v>
      </c>
      <c r="R1624" s="39">
        <f t="shared" si="50"/>
        <v>1509</v>
      </c>
      <c r="S1624" s="5" t="s">
        <v>51</v>
      </c>
      <c r="T1624" s="5" t="s">
        <v>64</v>
      </c>
      <c r="U1624" s="2"/>
      <c r="V1624" s="2" t="str">
        <f>IF($J1624+$L1624=0,"nil",IF(OR($B1624="TCU-WS",$B1624=""),"non comm",IF(OR($G1624="contract_cover",$H1624="fixed price"),VLOOKUP($I1624,'[1]mapping 2015'!$A:$B,2,FALSE),VLOOKUP($G1624,'[1]mapping 2015'!$A:$B,2,FALSE))))</f>
        <v>SBM 2.1 IIPS</v>
      </c>
      <c r="W1624" s="37">
        <f>IF(OR(V1624="non comm",V1624="nil",J1624=0),0,IF(V1624="SBM 2.1 IIPS",J1624*VLOOKUP(N1624,'[2]NGP%'!$C:$D,2,FALSE),J1624*SUMIFS('[2]NGP%'!$D:$D,'[2]NGP%'!$A:$A,V1624,'[2]NGP%'!$B:$B,AA1624)))</f>
        <v>0</v>
      </c>
      <c r="X1624" s="37">
        <f>IF(OR(V1624="non comm",V1624="nil",J1624=0),0,IF(V1624="SBM 2.1 IIPS",J1624*VLOOKUP(N1624,'[2]NGP%'!$C:$E,3,FALSE),J1624*SUMIFS('[2]NGP%'!$E:$E,'[2]NGP%'!$A:$A,V1624,'[2]NGP%'!$B:$B,AA1624)))</f>
        <v>0</v>
      </c>
      <c r="Y1624" s="32"/>
      <c r="Z1624" s="54" t="str">
        <f>IF(MID(H1624,1,4)="Item","Nil",IF(G1624="contract_cover",VLOOKUP(I1624,'svc type'!C:D,2,FALSE),VLOOKUP(G1624,'svc type'!A:D,4,FALSE)))</f>
        <v>IIPS</v>
      </c>
      <c r="AA1624" s="4" t="str">
        <f>IF(B1624="","",VLOOKUP(B1624,Sector!C:D,2,FALSE))</f>
        <v>PUB</v>
      </c>
      <c r="AB1624" s="4" t="str">
        <f t="shared" si="51"/>
        <v>ronnie.lim</v>
      </c>
      <c r="AC1624" s="4"/>
      <c r="AD1624" s="4"/>
      <c r="AE1624" s="4"/>
      <c r="AF1624" s="4"/>
      <c r="AG1624" s="4"/>
    </row>
    <row r="1625" spans="1:33" x14ac:dyDescent="0.25">
      <c r="A1625" s="57">
        <v>42264.64861478009</v>
      </c>
      <c r="B1625" s="32" t="s">
        <v>4333</v>
      </c>
      <c r="C1625" s="32" t="s">
        <v>336</v>
      </c>
      <c r="D1625" s="32" t="s">
        <v>334</v>
      </c>
      <c r="E1625" s="32" t="s">
        <v>7795</v>
      </c>
      <c r="F1625" s="32" t="s">
        <v>7796</v>
      </c>
      <c r="G1625" s="32" t="s">
        <v>367</v>
      </c>
      <c r="H1625" s="32" t="s">
        <v>366</v>
      </c>
      <c r="I1625" s="32" t="s">
        <v>2006</v>
      </c>
      <c r="J1625" s="35">
        <v>0</v>
      </c>
      <c r="K1625" s="35">
        <v>0</v>
      </c>
      <c r="L1625" s="35">
        <v>14.25</v>
      </c>
      <c r="M1625" s="35">
        <v>0</v>
      </c>
      <c r="N1625" s="32" t="s">
        <v>19</v>
      </c>
      <c r="O1625" s="32" t="s">
        <v>41</v>
      </c>
      <c r="P1625" s="32">
        <v>1</v>
      </c>
      <c r="Q1625" s="32" t="s">
        <v>7797</v>
      </c>
      <c r="R1625" s="39">
        <f t="shared" si="50"/>
        <v>1509</v>
      </c>
      <c r="S1625" s="5" t="s">
        <v>51</v>
      </c>
      <c r="T1625" s="5" t="s">
        <v>64</v>
      </c>
      <c r="U1625" s="2"/>
      <c r="V1625" s="2" t="str">
        <f>IF($J1625+$L1625=0,"nil",IF(OR($B1625="TCU-WS",$B1625=""),"non comm",IF(OR($G1625="contract_cover",$H1625="fixed price"),VLOOKUP($I1625,'[1]mapping 2015'!$A:$B,2,FALSE),VLOOKUP($G1625,'[1]mapping 2015'!$A:$B,2,FALSE))))</f>
        <v>SBM 2.1 IIPS</v>
      </c>
      <c r="W1625" s="37">
        <f>IF(OR(V1625="non comm",V1625="nil",J1625=0),0,IF(V1625="SBM 2.1 IIPS",J1625*VLOOKUP(N1625,'[2]NGP%'!$C:$D,2,FALSE),J1625*SUMIFS('[2]NGP%'!$D:$D,'[2]NGP%'!$A:$A,V1625,'[2]NGP%'!$B:$B,AA1625)))</f>
        <v>0</v>
      </c>
      <c r="X1625" s="37">
        <f>IF(OR(V1625="non comm",V1625="nil",J1625=0),0,IF(V1625="SBM 2.1 IIPS",J1625*VLOOKUP(N1625,'[2]NGP%'!$C:$E,3,FALSE),J1625*SUMIFS('[2]NGP%'!$E:$E,'[2]NGP%'!$A:$A,V1625,'[2]NGP%'!$B:$B,AA1625)))</f>
        <v>0</v>
      </c>
      <c r="Y1625" s="32"/>
      <c r="Z1625" s="54" t="str">
        <f>IF(MID(H1625,1,4)="Item","Nil",IF(G1625="contract_cover",VLOOKUP(I1625,'svc type'!C:D,2,FALSE),VLOOKUP(G1625,'svc type'!A:D,4,FALSE)))</f>
        <v>IIPS</v>
      </c>
      <c r="AA1625" s="4" t="str">
        <f>IF(B1625="","",VLOOKUP(B1625,Sector!C:D,2,FALSE))</f>
        <v>PUB</v>
      </c>
      <c r="AB1625" s="4" t="str">
        <f t="shared" si="51"/>
        <v>ronnie.lim</v>
      </c>
      <c r="AC1625" s="4"/>
      <c r="AD1625" s="4"/>
      <c r="AE1625" s="4"/>
      <c r="AF1625" s="4"/>
      <c r="AG1625" s="4"/>
    </row>
    <row r="1626" spans="1:33" x14ac:dyDescent="0.25">
      <c r="A1626" s="57">
        <v>42264.65031646991</v>
      </c>
      <c r="B1626" s="32" t="s">
        <v>4333</v>
      </c>
      <c r="C1626" s="32" t="s">
        <v>2475</v>
      </c>
      <c r="D1626" s="32" t="s">
        <v>334</v>
      </c>
      <c r="E1626" s="32" t="s">
        <v>4949</v>
      </c>
      <c r="F1626" s="32" t="s">
        <v>7798</v>
      </c>
      <c r="G1626" s="32" t="s">
        <v>367</v>
      </c>
      <c r="H1626" s="32" t="s">
        <v>366</v>
      </c>
      <c r="I1626" s="32" t="s">
        <v>2007</v>
      </c>
      <c r="J1626" s="35">
        <v>0</v>
      </c>
      <c r="K1626" s="35">
        <v>0</v>
      </c>
      <c r="L1626" s="35">
        <v>14.25</v>
      </c>
      <c r="M1626" s="35">
        <v>0</v>
      </c>
      <c r="N1626" s="32" t="s">
        <v>19</v>
      </c>
      <c r="O1626" s="32" t="s">
        <v>41</v>
      </c>
      <c r="P1626" s="32">
        <v>1</v>
      </c>
      <c r="Q1626" s="32" t="s">
        <v>5123</v>
      </c>
      <c r="R1626" s="39">
        <f t="shared" si="50"/>
        <v>1509</v>
      </c>
      <c r="S1626" s="5" t="s">
        <v>51</v>
      </c>
      <c r="T1626" s="5" t="s">
        <v>64</v>
      </c>
      <c r="U1626" s="2"/>
      <c r="V1626" s="2" t="str">
        <f>IF($J1626+$L1626=0,"nil",IF(OR($B1626="TCU-WS",$B1626=""),"non comm",IF(OR($G1626="contract_cover",$H1626="fixed price"),VLOOKUP($I1626,'[1]mapping 2015'!$A:$B,2,FALSE),VLOOKUP($G1626,'[1]mapping 2015'!$A:$B,2,FALSE))))</f>
        <v>SBM 2.1 IIPS</v>
      </c>
      <c r="W1626" s="37">
        <f>IF(OR(V1626="non comm",V1626="nil",J1626=0),0,IF(V1626="SBM 2.1 IIPS",J1626*VLOOKUP(N1626,'[2]NGP%'!$C:$D,2,FALSE),J1626*SUMIFS('[2]NGP%'!$D:$D,'[2]NGP%'!$A:$A,V1626,'[2]NGP%'!$B:$B,AA1626)))</f>
        <v>0</v>
      </c>
      <c r="X1626" s="37">
        <f>IF(OR(V1626="non comm",V1626="nil",J1626=0),0,IF(V1626="SBM 2.1 IIPS",J1626*VLOOKUP(N1626,'[2]NGP%'!$C:$E,3,FALSE),J1626*SUMIFS('[2]NGP%'!$E:$E,'[2]NGP%'!$A:$A,V1626,'[2]NGP%'!$B:$B,AA1626)))</f>
        <v>0</v>
      </c>
      <c r="Y1626" s="32"/>
      <c r="Z1626" s="54" t="str">
        <f>IF(MID(H1626,1,4)="Item","Nil",IF(G1626="contract_cover",VLOOKUP(I1626,'svc type'!C:D,2,FALSE),VLOOKUP(G1626,'svc type'!A:D,4,FALSE)))</f>
        <v>IIPS</v>
      </c>
      <c r="AA1626" s="4" t="str">
        <f>IF(B1626="","",VLOOKUP(B1626,Sector!C:D,2,FALSE))</f>
        <v>PUB</v>
      </c>
      <c r="AB1626" s="4" t="str">
        <f t="shared" si="51"/>
        <v>ronnie.lim</v>
      </c>
      <c r="AC1626" s="4"/>
      <c r="AD1626" s="4"/>
      <c r="AE1626" s="4"/>
      <c r="AF1626" s="4"/>
      <c r="AG1626" s="4"/>
    </row>
    <row r="1627" spans="1:33" x14ac:dyDescent="0.25">
      <c r="A1627" s="57">
        <v>42264.65031646991</v>
      </c>
      <c r="B1627" s="32" t="s">
        <v>4333</v>
      </c>
      <c r="C1627" s="32" t="s">
        <v>2475</v>
      </c>
      <c r="D1627" s="32" t="s">
        <v>334</v>
      </c>
      <c r="E1627" s="32" t="s">
        <v>4949</v>
      </c>
      <c r="F1627" s="32" t="s">
        <v>7798</v>
      </c>
      <c r="G1627" s="32" t="s">
        <v>367</v>
      </c>
      <c r="H1627" s="32" t="s">
        <v>366</v>
      </c>
      <c r="I1627" s="32" t="s">
        <v>2007</v>
      </c>
      <c r="J1627" s="35">
        <v>0</v>
      </c>
      <c r="K1627" s="35">
        <v>0</v>
      </c>
      <c r="L1627" s="35">
        <v>14.25</v>
      </c>
      <c r="M1627" s="35">
        <v>0</v>
      </c>
      <c r="N1627" s="32" t="s">
        <v>19</v>
      </c>
      <c r="O1627" s="32" t="s">
        <v>41</v>
      </c>
      <c r="P1627" s="32">
        <v>1</v>
      </c>
      <c r="Q1627" s="32" t="s">
        <v>5123</v>
      </c>
      <c r="R1627" s="39">
        <f t="shared" si="50"/>
        <v>1509</v>
      </c>
      <c r="S1627" s="5" t="s">
        <v>51</v>
      </c>
      <c r="T1627" s="5" t="s">
        <v>64</v>
      </c>
      <c r="U1627" s="2"/>
      <c r="V1627" s="2" t="str">
        <f>IF($J1627+$L1627=0,"nil",IF(OR($B1627="TCU-WS",$B1627=""),"non comm",IF(OR($G1627="contract_cover",$H1627="fixed price"),VLOOKUP($I1627,'[1]mapping 2015'!$A:$B,2,FALSE),VLOOKUP($G1627,'[1]mapping 2015'!$A:$B,2,FALSE))))</f>
        <v>SBM 2.1 IIPS</v>
      </c>
      <c r="W1627" s="37">
        <f>IF(OR(V1627="non comm",V1627="nil",J1627=0),0,IF(V1627="SBM 2.1 IIPS",J1627*VLOOKUP(N1627,'[2]NGP%'!$C:$D,2,FALSE),J1627*SUMIFS('[2]NGP%'!$D:$D,'[2]NGP%'!$A:$A,V1627,'[2]NGP%'!$B:$B,AA1627)))</f>
        <v>0</v>
      </c>
      <c r="X1627" s="37">
        <f>IF(OR(V1627="non comm",V1627="nil",J1627=0),0,IF(V1627="SBM 2.1 IIPS",J1627*VLOOKUP(N1627,'[2]NGP%'!$C:$E,3,FALSE),J1627*SUMIFS('[2]NGP%'!$E:$E,'[2]NGP%'!$A:$A,V1627,'[2]NGP%'!$B:$B,AA1627)))</f>
        <v>0</v>
      </c>
      <c r="Y1627" s="32"/>
      <c r="Z1627" s="54" t="str">
        <f>IF(MID(H1627,1,4)="Item","Nil",IF(G1627="contract_cover",VLOOKUP(I1627,'svc type'!C:D,2,FALSE),VLOOKUP(G1627,'svc type'!A:D,4,FALSE)))</f>
        <v>IIPS</v>
      </c>
      <c r="AA1627" s="4" t="str">
        <f>IF(B1627="","",VLOOKUP(B1627,Sector!C:D,2,FALSE))</f>
        <v>PUB</v>
      </c>
      <c r="AB1627" s="4" t="str">
        <f t="shared" si="51"/>
        <v>ronnie.lim</v>
      </c>
      <c r="AC1627" s="4"/>
      <c r="AD1627" s="4"/>
      <c r="AE1627" s="4"/>
      <c r="AF1627" s="4"/>
      <c r="AG1627" s="4"/>
    </row>
    <row r="1628" spans="1:33" x14ac:dyDescent="0.25">
      <c r="A1628" s="57">
        <v>42264.652305173608</v>
      </c>
      <c r="B1628" s="32"/>
      <c r="C1628" s="32"/>
      <c r="D1628" s="32"/>
      <c r="E1628" s="32" t="s">
        <v>7799</v>
      </c>
      <c r="F1628" s="32" t="s">
        <v>7800</v>
      </c>
      <c r="G1628" s="32" t="s">
        <v>333</v>
      </c>
      <c r="H1628" s="32" t="s">
        <v>332</v>
      </c>
      <c r="I1628" s="32" t="s">
        <v>2006</v>
      </c>
      <c r="J1628" s="35">
        <v>0</v>
      </c>
      <c r="K1628" s="35">
        <v>0</v>
      </c>
      <c r="L1628" s="35">
        <v>0</v>
      </c>
      <c r="M1628" s="35">
        <v>0</v>
      </c>
      <c r="N1628" s="32" t="s">
        <v>19</v>
      </c>
      <c r="O1628" s="32"/>
      <c r="P1628" s="32">
        <v>0.5</v>
      </c>
      <c r="Q1628" s="32"/>
      <c r="R1628" s="39">
        <f t="shared" si="50"/>
        <v>1509</v>
      </c>
      <c r="S1628" s="5" t="s">
        <v>51</v>
      </c>
      <c r="T1628" s="5" t="s">
        <v>64</v>
      </c>
      <c r="U1628" s="2"/>
      <c r="V1628" s="2" t="str">
        <f>IF($J1628+$L1628=0,"nil",IF(OR($B1628="TCU-WS",$B1628=""),"non comm",IF(OR($G1628="contract_cover",$H1628="fixed price"),VLOOKUP($I1628,'[1]mapping 2015'!$A:$B,2,FALSE),VLOOKUP($G1628,'[1]mapping 2015'!$A:$B,2,FALSE))))</f>
        <v>nil</v>
      </c>
      <c r="W1628" s="37">
        <f>IF(OR(V1628="non comm",V1628="nil",J1628=0),0,IF(V1628="SBM 2.1 IIPS",J1628*VLOOKUP(N1628,'[2]NGP%'!$C:$D,2,FALSE),J1628*SUMIFS('[2]NGP%'!$D:$D,'[2]NGP%'!$A:$A,V1628,'[2]NGP%'!$B:$B,AA1628)))</f>
        <v>0</v>
      </c>
      <c r="X1628" s="37">
        <f>IF(OR(V1628="non comm",V1628="nil",J1628=0),0,IF(V1628="SBM 2.1 IIPS",J1628*VLOOKUP(N1628,'[2]NGP%'!$C:$E,3,FALSE),J1628*SUMIFS('[2]NGP%'!$E:$E,'[2]NGP%'!$A:$A,V1628,'[2]NGP%'!$B:$B,AA1628)))</f>
        <v>0</v>
      </c>
      <c r="Y1628" s="32"/>
      <c r="Z1628" s="54" t="str">
        <f>IF(MID(H1628,1,4)="Item","Nil",IF(G1628="contract_cover",VLOOKUP(I1628,'svc type'!C:D,2,FALSE),VLOOKUP(G1628,'svc type'!A:D,4,FALSE)))</f>
        <v>SVC</v>
      </c>
      <c r="AA1628" s="4" t="str">
        <f>IF(B1628="","",VLOOKUP(B1628,Sector!C:D,2,FALSE))</f>
        <v/>
      </c>
      <c r="AB1628" s="4">
        <f t="shared" si="51"/>
        <v>0</v>
      </c>
      <c r="AC1628" s="4"/>
      <c r="AD1628" s="4"/>
      <c r="AE1628" s="4"/>
      <c r="AF1628" s="4"/>
      <c r="AG1628" s="4"/>
    </row>
    <row r="1629" spans="1:33" x14ac:dyDescent="0.25">
      <c r="A1629" s="57">
        <v>42264.6543116088</v>
      </c>
      <c r="B1629" s="32" t="s">
        <v>44</v>
      </c>
      <c r="C1629" s="32" t="s">
        <v>740</v>
      </c>
      <c r="D1629" s="32" t="s">
        <v>334</v>
      </c>
      <c r="E1629" s="32" t="s">
        <v>7801</v>
      </c>
      <c r="F1629" s="32" t="s">
        <v>7802</v>
      </c>
      <c r="G1629" s="32" t="s">
        <v>367</v>
      </c>
      <c r="H1629" s="32" t="s">
        <v>366</v>
      </c>
      <c r="I1629" s="32" t="s">
        <v>2007</v>
      </c>
      <c r="J1629" s="35">
        <v>0</v>
      </c>
      <c r="K1629" s="35">
        <v>0</v>
      </c>
      <c r="L1629" s="35">
        <v>14.25</v>
      </c>
      <c r="M1629" s="35">
        <v>0</v>
      </c>
      <c r="N1629" s="32" t="s">
        <v>19</v>
      </c>
      <c r="O1629" s="32" t="s">
        <v>41</v>
      </c>
      <c r="P1629" s="32">
        <v>1</v>
      </c>
      <c r="Q1629" s="32" t="s">
        <v>7803</v>
      </c>
      <c r="R1629" s="39">
        <f t="shared" si="50"/>
        <v>1509</v>
      </c>
      <c r="S1629" s="5" t="s">
        <v>51</v>
      </c>
      <c r="T1629" s="5" t="s">
        <v>64</v>
      </c>
      <c r="U1629" s="2"/>
      <c r="V1629" s="2" t="str">
        <f>IF($J1629+$L1629=0,"nil",IF(OR($B1629="TCU-WS",$B1629=""),"non comm",IF(OR($G1629="contract_cover",$H1629="fixed price"),VLOOKUP($I1629,'[1]mapping 2015'!$A:$B,2,FALSE),VLOOKUP($G1629,'[1]mapping 2015'!$A:$B,2,FALSE))))</f>
        <v>SBM 2.1 IIPS</v>
      </c>
      <c r="W1629" s="37">
        <f>IF(OR(V1629="non comm",V1629="nil",J1629=0),0,IF(V1629="SBM 2.1 IIPS",J1629*VLOOKUP(N1629,'[2]NGP%'!$C:$D,2,FALSE),J1629*SUMIFS('[2]NGP%'!$D:$D,'[2]NGP%'!$A:$A,V1629,'[2]NGP%'!$B:$B,AA1629)))</f>
        <v>0</v>
      </c>
      <c r="X1629" s="37">
        <f>IF(OR(V1629="non comm",V1629="nil",J1629=0),0,IF(V1629="SBM 2.1 IIPS",J1629*VLOOKUP(N1629,'[2]NGP%'!$C:$E,3,FALSE),J1629*SUMIFS('[2]NGP%'!$E:$E,'[2]NGP%'!$A:$A,V1629,'[2]NGP%'!$B:$B,AA1629)))</f>
        <v>0</v>
      </c>
      <c r="Y1629" s="32"/>
      <c r="Z1629" s="54" t="str">
        <f>IF(MID(H1629,1,4)="Item","Nil",IF(G1629="contract_cover",VLOOKUP(I1629,'svc type'!C:D,2,FALSE),VLOOKUP(G1629,'svc type'!A:D,4,FALSE)))</f>
        <v>IIPS</v>
      </c>
      <c r="AA1629" s="4" t="str">
        <f>IF(B1629="","",VLOOKUP(B1629,Sector!C:D,2,FALSE))</f>
        <v>PUB</v>
      </c>
      <c r="AB1629" s="4" t="str">
        <f t="shared" si="51"/>
        <v>ong.yilin</v>
      </c>
      <c r="AC1629" s="4"/>
      <c r="AD1629" s="4"/>
      <c r="AE1629" s="4"/>
      <c r="AF1629" s="4"/>
      <c r="AG1629" s="4"/>
    </row>
    <row r="1630" spans="1:33" x14ac:dyDescent="0.25">
      <c r="A1630" s="57">
        <v>42264.656271493055</v>
      </c>
      <c r="B1630" s="32" t="s">
        <v>21</v>
      </c>
      <c r="C1630" s="32" t="s">
        <v>2065</v>
      </c>
      <c r="D1630" s="32" t="s">
        <v>334</v>
      </c>
      <c r="E1630" s="32" t="s">
        <v>7804</v>
      </c>
      <c r="F1630" s="32" t="s">
        <v>7805</v>
      </c>
      <c r="G1630" s="32" t="s">
        <v>367</v>
      </c>
      <c r="H1630" s="32" t="s">
        <v>366</v>
      </c>
      <c r="I1630" s="32" t="s">
        <v>2007</v>
      </c>
      <c r="J1630" s="35">
        <v>0</v>
      </c>
      <c r="K1630" s="35">
        <v>0</v>
      </c>
      <c r="L1630" s="35">
        <v>14.25</v>
      </c>
      <c r="M1630" s="35">
        <v>0</v>
      </c>
      <c r="N1630" s="32" t="s">
        <v>19</v>
      </c>
      <c r="O1630" s="32" t="s">
        <v>41</v>
      </c>
      <c r="P1630" s="32">
        <v>1</v>
      </c>
      <c r="Q1630" s="32" t="s">
        <v>7806</v>
      </c>
      <c r="R1630" s="39">
        <f t="shared" si="50"/>
        <v>1509</v>
      </c>
      <c r="S1630" s="5" t="s">
        <v>51</v>
      </c>
      <c r="T1630" s="5" t="s">
        <v>64</v>
      </c>
      <c r="U1630" s="2"/>
      <c r="V1630" s="2" t="str">
        <f>IF($J1630+$L1630=0,"nil",IF(OR($B1630="TCU-WS",$B1630=""),"non comm",IF(OR($G1630="contract_cover",$H1630="fixed price"),VLOOKUP($I1630,'[1]mapping 2015'!$A:$B,2,FALSE),VLOOKUP($G1630,'[1]mapping 2015'!$A:$B,2,FALSE))))</f>
        <v>SBM 2.1 IIPS</v>
      </c>
      <c r="W1630" s="37">
        <f>IF(OR(V1630="non comm",V1630="nil",J1630=0),0,IF(V1630="SBM 2.1 IIPS",J1630*VLOOKUP(N1630,'[2]NGP%'!$C:$D,2,FALSE),J1630*SUMIFS('[2]NGP%'!$D:$D,'[2]NGP%'!$A:$A,V1630,'[2]NGP%'!$B:$B,AA1630)))</f>
        <v>0</v>
      </c>
      <c r="X1630" s="37">
        <f>IF(OR(V1630="non comm",V1630="nil",J1630=0),0,IF(V1630="SBM 2.1 IIPS",J1630*VLOOKUP(N1630,'[2]NGP%'!$C:$E,3,FALSE),J1630*SUMIFS('[2]NGP%'!$E:$E,'[2]NGP%'!$A:$A,V1630,'[2]NGP%'!$B:$B,AA1630)))</f>
        <v>0</v>
      </c>
      <c r="Y1630" s="32"/>
      <c r="Z1630" s="54" t="str">
        <f>IF(MID(H1630,1,4)="Item","Nil",IF(G1630="contract_cover",VLOOKUP(I1630,'svc type'!C:D,2,FALSE),VLOOKUP(G1630,'svc type'!A:D,4,FALSE)))</f>
        <v>IIPS</v>
      </c>
      <c r="AA1630" s="4" t="str">
        <f>IF(B1630="","",VLOOKUP(B1630,Sector!C:D,2,FALSE))</f>
        <v>PUB</v>
      </c>
      <c r="AB1630" s="4" t="str">
        <f t="shared" si="51"/>
        <v>wangchee.ng</v>
      </c>
      <c r="AC1630" s="4"/>
      <c r="AD1630" s="4"/>
      <c r="AE1630" s="4"/>
      <c r="AF1630" s="4"/>
      <c r="AG1630" s="4"/>
    </row>
    <row r="1631" spans="1:33" x14ac:dyDescent="0.25">
      <c r="A1631" s="57">
        <v>42264.657442280091</v>
      </c>
      <c r="B1631" s="32" t="s">
        <v>21</v>
      </c>
      <c r="C1631" s="32" t="s">
        <v>2065</v>
      </c>
      <c r="D1631" s="32" t="s">
        <v>334</v>
      </c>
      <c r="E1631" s="32" t="s">
        <v>7807</v>
      </c>
      <c r="F1631" s="32" t="s">
        <v>7808</v>
      </c>
      <c r="G1631" s="32" t="s">
        <v>367</v>
      </c>
      <c r="H1631" s="32" t="s">
        <v>366</v>
      </c>
      <c r="I1631" s="32" t="s">
        <v>2007</v>
      </c>
      <c r="J1631" s="35">
        <v>0</v>
      </c>
      <c r="K1631" s="35">
        <v>0</v>
      </c>
      <c r="L1631" s="35">
        <v>14.25</v>
      </c>
      <c r="M1631" s="35">
        <v>0</v>
      </c>
      <c r="N1631" s="32" t="s">
        <v>19</v>
      </c>
      <c r="O1631" s="32" t="s">
        <v>41</v>
      </c>
      <c r="P1631" s="32">
        <v>1</v>
      </c>
      <c r="Q1631" s="32" t="s">
        <v>7809</v>
      </c>
      <c r="R1631" s="39">
        <f t="shared" si="50"/>
        <v>1509</v>
      </c>
      <c r="S1631" s="5" t="s">
        <v>51</v>
      </c>
      <c r="T1631" s="5" t="s">
        <v>64</v>
      </c>
      <c r="U1631" s="2"/>
      <c r="V1631" s="2" t="str">
        <f>IF($J1631+$L1631=0,"nil",IF(OR($B1631="TCU-WS",$B1631=""),"non comm",IF(OR($G1631="contract_cover",$H1631="fixed price"),VLOOKUP($I1631,'[1]mapping 2015'!$A:$B,2,FALSE),VLOOKUP($G1631,'[1]mapping 2015'!$A:$B,2,FALSE))))</f>
        <v>SBM 2.1 IIPS</v>
      </c>
      <c r="W1631" s="37">
        <f>IF(OR(V1631="non comm",V1631="nil",J1631=0),0,IF(V1631="SBM 2.1 IIPS",J1631*VLOOKUP(N1631,'[2]NGP%'!$C:$D,2,FALSE),J1631*SUMIFS('[2]NGP%'!$D:$D,'[2]NGP%'!$A:$A,V1631,'[2]NGP%'!$B:$B,AA1631)))</f>
        <v>0</v>
      </c>
      <c r="X1631" s="37">
        <f>IF(OR(V1631="non comm",V1631="nil",J1631=0),0,IF(V1631="SBM 2.1 IIPS",J1631*VLOOKUP(N1631,'[2]NGP%'!$C:$E,3,FALSE),J1631*SUMIFS('[2]NGP%'!$E:$E,'[2]NGP%'!$A:$A,V1631,'[2]NGP%'!$B:$B,AA1631)))</f>
        <v>0</v>
      </c>
      <c r="Y1631" s="32"/>
      <c r="Z1631" s="54" t="str">
        <f>IF(MID(H1631,1,4)="Item","Nil",IF(G1631="contract_cover",VLOOKUP(I1631,'svc type'!C:D,2,FALSE),VLOOKUP(G1631,'svc type'!A:D,4,FALSE)))</f>
        <v>IIPS</v>
      </c>
      <c r="AA1631" s="4" t="str">
        <f>IF(B1631="","",VLOOKUP(B1631,Sector!C:D,2,FALSE))</f>
        <v>PUB</v>
      </c>
      <c r="AB1631" s="4" t="str">
        <f t="shared" si="51"/>
        <v>wangchee.ng</v>
      </c>
      <c r="AC1631" s="4"/>
      <c r="AD1631" s="4"/>
      <c r="AE1631" s="4"/>
      <c r="AF1631" s="4"/>
      <c r="AG1631" s="4"/>
    </row>
    <row r="1632" spans="1:33" x14ac:dyDescent="0.25">
      <c r="A1632" s="57">
        <v>42264.660130243057</v>
      </c>
      <c r="B1632" s="32" t="s">
        <v>21</v>
      </c>
      <c r="C1632" s="32" t="s">
        <v>6393</v>
      </c>
      <c r="D1632" s="32" t="s">
        <v>334</v>
      </c>
      <c r="E1632" s="32" t="s">
        <v>7810</v>
      </c>
      <c r="F1632" s="32" t="s">
        <v>7811</v>
      </c>
      <c r="G1632" s="32" t="s">
        <v>367</v>
      </c>
      <c r="H1632" s="32" t="s">
        <v>366</v>
      </c>
      <c r="I1632" s="32" t="s">
        <v>2007</v>
      </c>
      <c r="J1632" s="35">
        <v>0</v>
      </c>
      <c r="K1632" s="35">
        <v>0</v>
      </c>
      <c r="L1632" s="35">
        <v>14.25</v>
      </c>
      <c r="M1632" s="35">
        <v>0</v>
      </c>
      <c r="N1632" s="32" t="s">
        <v>19</v>
      </c>
      <c r="O1632" s="32" t="s">
        <v>41</v>
      </c>
      <c r="P1632" s="32">
        <v>1</v>
      </c>
      <c r="Q1632" s="32" t="s">
        <v>7812</v>
      </c>
      <c r="R1632" s="39">
        <f t="shared" si="50"/>
        <v>1509</v>
      </c>
      <c r="S1632" s="5" t="s">
        <v>51</v>
      </c>
      <c r="T1632" s="5" t="s">
        <v>64</v>
      </c>
      <c r="U1632" s="2"/>
      <c r="V1632" s="2" t="str">
        <f>IF($J1632+$L1632=0,"nil",IF(OR($B1632="TCU-WS",$B1632=""),"non comm",IF(OR($G1632="contract_cover",$H1632="fixed price"),VLOOKUP($I1632,'[1]mapping 2015'!$A:$B,2,FALSE),VLOOKUP($G1632,'[1]mapping 2015'!$A:$B,2,FALSE))))</f>
        <v>SBM 2.1 IIPS</v>
      </c>
      <c r="W1632" s="37">
        <f>IF(OR(V1632="non comm",V1632="nil",J1632=0),0,IF(V1632="SBM 2.1 IIPS",J1632*VLOOKUP(N1632,'[2]NGP%'!$C:$D,2,FALSE),J1632*SUMIFS('[2]NGP%'!$D:$D,'[2]NGP%'!$A:$A,V1632,'[2]NGP%'!$B:$B,AA1632)))</f>
        <v>0</v>
      </c>
      <c r="X1632" s="37">
        <f>IF(OR(V1632="non comm",V1632="nil",J1632=0),0,IF(V1632="SBM 2.1 IIPS",J1632*VLOOKUP(N1632,'[2]NGP%'!$C:$E,3,FALSE),J1632*SUMIFS('[2]NGP%'!$E:$E,'[2]NGP%'!$A:$A,V1632,'[2]NGP%'!$B:$B,AA1632)))</f>
        <v>0</v>
      </c>
      <c r="Y1632" s="32"/>
      <c r="Z1632" s="54" t="str">
        <f>IF(MID(H1632,1,4)="Item","Nil",IF(G1632="contract_cover",VLOOKUP(I1632,'svc type'!C:D,2,FALSE),VLOOKUP(G1632,'svc type'!A:D,4,FALSE)))</f>
        <v>IIPS</v>
      </c>
      <c r="AA1632" s="4" t="str">
        <f>IF(B1632="","",VLOOKUP(B1632,Sector!C:D,2,FALSE))</f>
        <v>PUB</v>
      </c>
      <c r="AB1632" s="4" t="str">
        <f t="shared" si="51"/>
        <v>wangchee.ng</v>
      </c>
      <c r="AC1632" s="4"/>
      <c r="AD1632" s="4"/>
      <c r="AE1632" s="4"/>
      <c r="AF1632" s="4"/>
      <c r="AG1632" s="4"/>
    </row>
    <row r="1633" spans="1:33" x14ac:dyDescent="0.25">
      <c r="A1633" s="57">
        <v>42264.661650694441</v>
      </c>
      <c r="B1633" s="32" t="s">
        <v>290</v>
      </c>
      <c r="C1633" s="32" t="s">
        <v>4668</v>
      </c>
      <c r="D1633" s="32" t="s">
        <v>334</v>
      </c>
      <c r="E1633" s="32" t="s">
        <v>7813</v>
      </c>
      <c r="F1633" s="32" t="s">
        <v>7814</v>
      </c>
      <c r="G1633" s="32" t="s">
        <v>25</v>
      </c>
      <c r="H1633" s="32" t="s">
        <v>26</v>
      </c>
      <c r="I1633" s="32" t="s">
        <v>2006</v>
      </c>
      <c r="J1633" s="35">
        <v>0</v>
      </c>
      <c r="K1633" s="35">
        <v>0</v>
      </c>
      <c r="L1633" s="35">
        <v>14.25</v>
      </c>
      <c r="M1633" s="35">
        <v>0</v>
      </c>
      <c r="N1633" s="32" t="s">
        <v>19</v>
      </c>
      <c r="O1633" s="32" t="s">
        <v>41</v>
      </c>
      <c r="P1633" s="32">
        <v>1</v>
      </c>
      <c r="Q1633" s="32" t="s">
        <v>7815</v>
      </c>
      <c r="R1633" s="39">
        <f t="shared" si="50"/>
        <v>1509</v>
      </c>
      <c r="S1633" s="5" t="s">
        <v>51</v>
      </c>
      <c r="T1633" s="5" t="s">
        <v>64</v>
      </c>
      <c r="U1633" s="2"/>
      <c r="V1633" s="2" t="str">
        <f>IF($J1633+$L1633=0,"nil",IF(OR($B1633="TCU-WS",$B1633=""),"non comm",IF(OR($G1633="contract_cover",$H1633="fixed price"),VLOOKUP($I1633,'[1]mapping 2015'!$A:$B,2,FALSE),VLOOKUP($G1633,'[1]mapping 2015'!$A:$B,2,FALSE))))</f>
        <v>SBM 2.1 IIPS</v>
      </c>
      <c r="W1633" s="37">
        <f>IF(OR(V1633="non comm",V1633="nil",J1633=0),0,IF(V1633="SBM 2.1 IIPS",J1633*VLOOKUP(N1633,'[2]NGP%'!$C:$D,2,FALSE),J1633*SUMIFS('[2]NGP%'!$D:$D,'[2]NGP%'!$A:$A,V1633,'[2]NGP%'!$B:$B,AA1633)))</f>
        <v>0</v>
      </c>
      <c r="X1633" s="37">
        <f>IF(OR(V1633="non comm",V1633="nil",J1633=0),0,IF(V1633="SBM 2.1 IIPS",J1633*VLOOKUP(N1633,'[2]NGP%'!$C:$E,3,FALSE),J1633*SUMIFS('[2]NGP%'!$E:$E,'[2]NGP%'!$A:$A,V1633,'[2]NGP%'!$B:$B,AA1633)))</f>
        <v>0</v>
      </c>
      <c r="Y1633" s="32"/>
      <c r="Z1633" s="54" t="str">
        <f>IF(MID(H1633,1,4)="Item","Nil",IF(G1633="contract_cover",VLOOKUP(I1633,'svc type'!C:D,2,FALSE),VLOOKUP(G1633,'svc type'!A:D,4,FALSE)))</f>
        <v>IIPS</v>
      </c>
      <c r="AA1633" s="4" t="str">
        <f>IF(B1633="","",VLOOKUP(B1633,Sector!C:D,2,FALSE))</f>
        <v>PUB</v>
      </c>
      <c r="AB1633" s="4" t="str">
        <f t="shared" si="51"/>
        <v>cammy.ong</v>
      </c>
      <c r="AC1633" s="4"/>
      <c r="AD1633" s="4"/>
      <c r="AE1633" s="4"/>
      <c r="AF1633" s="4"/>
      <c r="AG1633" s="4"/>
    </row>
    <row r="1634" spans="1:33" x14ac:dyDescent="0.25">
      <c r="A1634" s="57">
        <v>42264.661650694441</v>
      </c>
      <c r="B1634" s="32" t="s">
        <v>290</v>
      </c>
      <c r="C1634" s="32" t="s">
        <v>4668</v>
      </c>
      <c r="D1634" s="32" t="s">
        <v>334</v>
      </c>
      <c r="E1634" s="32" t="s">
        <v>7813</v>
      </c>
      <c r="F1634" s="32" t="s">
        <v>7814</v>
      </c>
      <c r="G1634" s="32" t="s">
        <v>367</v>
      </c>
      <c r="H1634" s="32" t="s">
        <v>366</v>
      </c>
      <c r="I1634" s="32" t="s">
        <v>2006</v>
      </c>
      <c r="J1634" s="35">
        <v>0</v>
      </c>
      <c r="K1634" s="35">
        <v>0</v>
      </c>
      <c r="L1634" s="35">
        <v>14.25</v>
      </c>
      <c r="M1634" s="35">
        <v>0</v>
      </c>
      <c r="N1634" s="32" t="s">
        <v>19</v>
      </c>
      <c r="O1634" s="32" t="s">
        <v>41</v>
      </c>
      <c r="P1634" s="32">
        <v>1</v>
      </c>
      <c r="Q1634" s="32" t="s">
        <v>7815</v>
      </c>
      <c r="R1634" s="39">
        <f t="shared" si="50"/>
        <v>1509</v>
      </c>
      <c r="S1634" s="5" t="s">
        <v>51</v>
      </c>
      <c r="T1634" s="5" t="s">
        <v>64</v>
      </c>
      <c r="U1634" s="2"/>
      <c r="V1634" s="2" t="str">
        <f>IF($J1634+$L1634=0,"nil",IF(OR($B1634="TCU-WS",$B1634=""),"non comm",IF(OR($G1634="contract_cover",$H1634="fixed price"),VLOOKUP($I1634,'[1]mapping 2015'!$A:$B,2,FALSE),VLOOKUP($G1634,'[1]mapping 2015'!$A:$B,2,FALSE))))</f>
        <v>SBM 2.1 IIPS</v>
      </c>
      <c r="W1634" s="37">
        <f>IF(OR(V1634="non comm",V1634="nil",J1634=0),0,IF(V1634="SBM 2.1 IIPS",J1634*VLOOKUP(N1634,'[2]NGP%'!$C:$D,2,FALSE),J1634*SUMIFS('[2]NGP%'!$D:$D,'[2]NGP%'!$A:$A,V1634,'[2]NGP%'!$B:$B,AA1634)))</f>
        <v>0</v>
      </c>
      <c r="X1634" s="37">
        <f>IF(OR(V1634="non comm",V1634="nil",J1634=0),0,IF(V1634="SBM 2.1 IIPS",J1634*VLOOKUP(N1634,'[2]NGP%'!$C:$E,3,FALSE),J1634*SUMIFS('[2]NGP%'!$E:$E,'[2]NGP%'!$A:$A,V1634,'[2]NGP%'!$B:$B,AA1634)))</f>
        <v>0</v>
      </c>
      <c r="Y1634" s="32"/>
      <c r="Z1634" s="54" t="str">
        <f>IF(MID(H1634,1,4)="Item","Nil",IF(G1634="contract_cover",VLOOKUP(I1634,'svc type'!C:D,2,FALSE),VLOOKUP(G1634,'svc type'!A:D,4,FALSE)))</f>
        <v>IIPS</v>
      </c>
      <c r="AA1634" s="4" t="str">
        <f>IF(B1634="","",VLOOKUP(B1634,Sector!C:D,2,FALSE))</f>
        <v>PUB</v>
      </c>
      <c r="AB1634" s="4" t="str">
        <f t="shared" si="51"/>
        <v>cammy.ong</v>
      </c>
      <c r="AC1634" s="4"/>
      <c r="AD1634" s="4"/>
      <c r="AE1634" s="4"/>
      <c r="AF1634" s="4"/>
      <c r="AG1634" s="4"/>
    </row>
    <row r="1635" spans="1:33" x14ac:dyDescent="0.25">
      <c r="A1635" s="57">
        <v>42264.662922418982</v>
      </c>
      <c r="B1635" s="32" t="s">
        <v>4333</v>
      </c>
      <c r="C1635" s="32" t="s">
        <v>739</v>
      </c>
      <c r="D1635" s="32" t="s">
        <v>334</v>
      </c>
      <c r="E1635" s="32" t="s">
        <v>7816</v>
      </c>
      <c r="F1635" s="32" t="s">
        <v>7817</v>
      </c>
      <c r="G1635" s="32" t="s">
        <v>25</v>
      </c>
      <c r="H1635" s="32" t="s">
        <v>26</v>
      </c>
      <c r="I1635" s="32" t="s">
        <v>2006</v>
      </c>
      <c r="J1635" s="35">
        <v>0</v>
      </c>
      <c r="K1635" s="35">
        <v>0</v>
      </c>
      <c r="L1635" s="35">
        <v>14.25</v>
      </c>
      <c r="M1635" s="35">
        <v>0</v>
      </c>
      <c r="N1635" s="32" t="s">
        <v>19</v>
      </c>
      <c r="O1635" s="32" t="s">
        <v>41</v>
      </c>
      <c r="P1635" s="32">
        <v>1</v>
      </c>
      <c r="Q1635" s="32" t="s">
        <v>7818</v>
      </c>
      <c r="R1635" s="39">
        <f t="shared" si="50"/>
        <v>1509</v>
      </c>
      <c r="S1635" s="5" t="s">
        <v>51</v>
      </c>
      <c r="T1635" s="5" t="s">
        <v>64</v>
      </c>
      <c r="U1635" s="2"/>
      <c r="V1635" s="2" t="str">
        <f>IF($J1635+$L1635=0,"nil",IF(OR($B1635="TCU-WS",$B1635=""),"non comm",IF(OR($G1635="contract_cover",$H1635="fixed price"),VLOOKUP($I1635,'[1]mapping 2015'!$A:$B,2,FALSE),VLOOKUP($G1635,'[1]mapping 2015'!$A:$B,2,FALSE))))</f>
        <v>SBM 2.1 IIPS</v>
      </c>
      <c r="W1635" s="37">
        <f>IF(OR(V1635="non comm",V1635="nil",J1635=0),0,IF(V1635="SBM 2.1 IIPS",J1635*VLOOKUP(N1635,'[2]NGP%'!$C:$D,2,FALSE),J1635*SUMIFS('[2]NGP%'!$D:$D,'[2]NGP%'!$A:$A,V1635,'[2]NGP%'!$B:$B,AA1635)))</f>
        <v>0</v>
      </c>
      <c r="X1635" s="37">
        <f>IF(OR(V1635="non comm",V1635="nil",J1635=0),0,IF(V1635="SBM 2.1 IIPS",J1635*VLOOKUP(N1635,'[2]NGP%'!$C:$E,3,FALSE),J1635*SUMIFS('[2]NGP%'!$E:$E,'[2]NGP%'!$A:$A,V1635,'[2]NGP%'!$B:$B,AA1635)))</f>
        <v>0</v>
      </c>
      <c r="Y1635" s="32"/>
      <c r="Z1635" s="54" t="str">
        <f>IF(MID(H1635,1,4)="Item","Nil",IF(G1635="contract_cover",VLOOKUP(I1635,'svc type'!C:D,2,FALSE),VLOOKUP(G1635,'svc type'!A:D,4,FALSE)))</f>
        <v>IIPS</v>
      </c>
      <c r="AA1635" s="4" t="str">
        <f>IF(B1635="","",VLOOKUP(B1635,Sector!C:D,2,FALSE))</f>
        <v>PUB</v>
      </c>
      <c r="AB1635" s="4" t="str">
        <f t="shared" si="51"/>
        <v>ronnie.lim</v>
      </c>
      <c r="AC1635" s="4"/>
      <c r="AD1635" s="4"/>
      <c r="AE1635" s="4"/>
      <c r="AF1635" s="4"/>
      <c r="AG1635" s="4"/>
    </row>
    <row r="1636" spans="1:33" x14ac:dyDescent="0.25">
      <c r="A1636" s="57">
        <v>42264.662922418982</v>
      </c>
      <c r="B1636" s="32" t="s">
        <v>4333</v>
      </c>
      <c r="C1636" s="32" t="s">
        <v>739</v>
      </c>
      <c r="D1636" s="32" t="s">
        <v>334</v>
      </c>
      <c r="E1636" s="32" t="s">
        <v>7816</v>
      </c>
      <c r="F1636" s="32" t="s">
        <v>7817</v>
      </c>
      <c r="G1636" s="32" t="s">
        <v>367</v>
      </c>
      <c r="H1636" s="32" t="s">
        <v>366</v>
      </c>
      <c r="I1636" s="32" t="s">
        <v>2006</v>
      </c>
      <c r="J1636" s="35">
        <v>0</v>
      </c>
      <c r="K1636" s="35">
        <v>0</v>
      </c>
      <c r="L1636" s="35">
        <v>14.25</v>
      </c>
      <c r="M1636" s="35">
        <v>0</v>
      </c>
      <c r="N1636" s="32" t="s">
        <v>19</v>
      </c>
      <c r="O1636" s="32" t="s">
        <v>41</v>
      </c>
      <c r="P1636" s="32">
        <v>1</v>
      </c>
      <c r="Q1636" s="32" t="s">
        <v>7818</v>
      </c>
      <c r="R1636" s="39">
        <f t="shared" si="50"/>
        <v>1509</v>
      </c>
      <c r="S1636" s="5" t="s">
        <v>51</v>
      </c>
      <c r="T1636" s="5" t="s">
        <v>64</v>
      </c>
      <c r="U1636" s="2"/>
      <c r="V1636" s="2" t="str">
        <f>IF($J1636+$L1636=0,"nil",IF(OR($B1636="TCU-WS",$B1636=""),"non comm",IF(OR($G1636="contract_cover",$H1636="fixed price"),VLOOKUP($I1636,'[1]mapping 2015'!$A:$B,2,FALSE),VLOOKUP($G1636,'[1]mapping 2015'!$A:$B,2,FALSE))))</f>
        <v>SBM 2.1 IIPS</v>
      </c>
      <c r="W1636" s="37">
        <f>IF(OR(V1636="non comm",V1636="nil",J1636=0),0,IF(V1636="SBM 2.1 IIPS",J1636*VLOOKUP(N1636,'[2]NGP%'!$C:$D,2,FALSE),J1636*SUMIFS('[2]NGP%'!$D:$D,'[2]NGP%'!$A:$A,V1636,'[2]NGP%'!$B:$B,AA1636)))</f>
        <v>0</v>
      </c>
      <c r="X1636" s="37">
        <f>IF(OR(V1636="non comm",V1636="nil",J1636=0),0,IF(V1636="SBM 2.1 IIPS",J1636*VLOOKUP(N1636,'[2]NGP%'!$C:$E,3,FALSE),J1636*SUMIFS('[2]NGP%'!$E:$E,'[2]NGP%'!$A:$A,V1636,'[2]NGP%'!$B:$B,AA1636)))</f>
        <v>0</v>
      </c>
      <c r="Y1636" s="32"/>
      <c r="Z1636" s="54" t="str">
        <f>IF(MID(H1636,1,4)="Item","Nil",IF(G1636="contract_cover",VLOOKUP(I1636,'svc type'!C:D,2,FALSE),VLOOKUP(G1636,'svc type'!A:D,4,FALSE)))</f>
        <v>IIPS</v>
      </c>
      <c r="AA1636" s="4" t="str">
        <f>IF(B1636="","",VLOOKUP(B1636,Sector!C:D,2,FALSE))</f>
        <v>PUB</v>
      </c>
      <c r="AB1636" s="4" t="str">
        <f t="shared" si="51"/>
        <v>ronnie.lim</v>
      </c>
      <c r="AC1636" s="4"/>
      <c r="AD1636" s="4"/>
      <c r="AE1636" s="4"/>
      <c r="AF1636" s="4"/>
      <c r="AG1636" s="4"/>
    </row>
    <row r="1637" spans="1:33" x14ac:dyDescent="0.25">
      <c r="A1637" s="57">
        <v>42264.663671296294</v>
      </c>
      <c r="B1637" s="32" t="s">
        <v>4333</v>
      </c>
      <c r="C1637" s="32" t="s">
        <v>5395</v>
      </c>
      <c r="D1637" s="32" t="s">
        <v>334</v>
      </c>
      <c r="E1637" s="32" t="s">
        <v>7819</v>
      </c>
      <c r="F1637" s="32" t="s">
        <v>7820</v>
      </c>
      <c r="G1637" s="32" t="s">
        <v>25</v>
      </c>
      <c r="H1637" s="32" t="s">
        <v>26</v>
      </c>
      <c r="I1637" s="32" t="s">
        <v>2006</v>
      </c>
      <c r="J1637" s="35">
        <v>0</v>
      </c>
      <c r="K1637" s="35">
        <v>0</v>
      </c>
      <c r="L1637" s="35">
        <v>14.25</v>
      </c>
      <c r="M1637" s="35">
        <v>0</v>
      </c>
      <c r="N1637" s="32" t="s">
        <v>19</v>
      </c>
      <c r="O1637" s="32" t="s">
        <v>41</v>
      </c>
      <c r="P1637" s="32">
        <v>1</v>
      </c>
      <c r="Q1637" s="32" t="s">
        <v>7821</v>
      </c>
      <c r="R1637" s="39">
        <f t="shared" si="50"/>
        <v>1509</v>
      </c>
      <c r="S1637" s="5" t="s">
        <v>51</v>
      </c>
      <c r="T1637" s="5" t="s">
        <v>64</v>
      </c>
      <c r="U1637" s="2"/>
      <c r="V1637" s="2" t="str">
        <f>IF($J1637+$L1637=0,"nil",IF(OR($B1637="TCU-WS",$B1637=""),"non comm",IF(OR($G1637="contract_cover",$H1637="fixed price"),VLOOKUP($I1637,'[1]mapping 2015'!$A:$B,2,FALSE),VLOOKUP($G1637,'[1]mapping 2015'!$A:$B,2,FALSE))))</f>
        <v>SBM 2.1 IIPS</v>
      </c>
      <c r="W1637" s="37">
        <f>IF(OR(V1637="non comm",V1637="nil",J1637=0),0,IF(V1637="SBM 2.1 IIPS",J1637*VLOOKUP(N1637,'[2]NGP%'!$C:$D,2,FALSE),J1637*SUMIFS('[2]NGP%'!$D:$D,'[2]NGP%'!$A:$A,V1637,'[2]NGP%'!$B:$B,AA1637)))</f>
        <v>0</v>
      </c>
      <c r="X1637" s="37">
        <f>IF(OR(V1637="non comm",V1637="nil",J1637=0),0,IF(V1637="SBM 2.1 IIPS",J1637*VLOOKUP(N1637,'[2]NGP%'!$C:$E,3,FALSE),J1637*SUMIFS('[2]NGP%'!$E:$E,'[2]NGP%'!$A:$A,V1637,'[2]NGP%'!$B:$B,AA1637)))</f>
        <v>0</v>
      </c>
      <c r="Y1637" s="32"/>
      <c r="Z1637" s="54" t="str">
        <f>IF(MID(H1637,1,4)="Item","Nil",IF(G1637="contract_cover",VLOOKUP(I1637,'svc type'!C:D,2,FALSE),VLOOKUP(G1637,'svc type'!A:D,4,FALSE)))</f>
        <v>IIPS</v>
      </c>
      <c r="AA1637" s="4" t="str">
        <f>IF(B1637="","",VLOOKUP(B1637,Sector!C:D,2,FALSE))</f>
        <v>PUB</v>
      </c>
      <c r="AB1637" s="4" t="str">
        <f t="shared" si="51"/>
        <v>ronnie.lim</v>
      </c>
      <c r="AC1637" s="4"/>
      <c r="AD1637" s="4"/>
      <c r="AE1637" s="4"/>
      <c r="AF1637" s="4"/>
      <c r="AG1637" s="4"/>
    </row>
    <row r="1638" spans="1:33" x14ac:dyDescent="0.25">
      <c r="A1638" s="57">
        <v>42264.663671296294</v>
      </c>
      <c r="B1638" s="32" t="s">
        <v>4333</v>
      </c>
      <c r="C1638" s="32" t="s">
        <v>5395</v>
      </c>
      <c r="D1638" s="32" t="s">
        <v>334</v>
      </c>
      <c r="E1638" s="32" t="s">
        <v>7819</v>
      </c>
      <c r="F1638" s="32" t="s">
        <v>7820</v>
      </c>
      <c r="G1638" s="32" t="s">
        <v>4474</v>
      </c>
      <c r="H1638" s="32" t="s">
        <v>4475</v>
      </c>
      <c r="I1638" s="32" t="s">
        <v>2006</v>
      </c>
      <c r="J1638" s="35">
        <v>0</v>
      </c>
      <c r="K1638" s="35">
        <v>0</v>
      </c>
      <c r="L1638" s="35">
        <v>14.25</v>
      </c>
      <c r="M1638" s="35">
        <v>0</v>
      </c>
      <c r="N1638" s="32" t="s">
        <v>19</v>
      </c>
      <c r="O1638" s="32" t="s">
        <v>41</v>
      </c>
      <c r="P1638" s="32">
        <v>1</v>
      </c>
      <c r="Q1638" s="32" t="s">
        <v>7821</v>
      </c>
      <c r="R1638" s="39">
        <f t="shared" si="50"/>
        <v>1509</v>
      </c>
      <c r="S1638" s="5" t="s">
        <v>51</v>
      </c>
      <c r="T1638" s="5" t="s">
        <v>64</v>
      </c>
      <c r="U1638" s="2"/>
      <c r="V1638" s="2" t="str">
        <f>IF($J1638+$L1638=0,"nil",IF(OR($B1638="TCU-WS",$B1638=""),"non comm",IF(OR($G1638="contract_cover",$H1638="fixed price"),VLOOKUP($I1638,'[1]mapping 2015'!$A:$B,2,FALSE),VLOOKUP($G1638,'[1]mapping 2015'!$A:$B,2,FALSE))))</f>
        <v>SBM 2.1 IIPS</v>
      </c>
      <c r="W1638" s="37">
        <f>IF(OR(V1638="non comm",V1638="nil",J1638=0),0,IF(V1638="SBM 2.1 IIPS",J1638*VLOOKUP(N1638,'[2]NGP%'!$C:$D,2,FALSE),J1638*SUMIFS('[2]NGP%'!$D:$D,'[2]NGP%'!$A:$A,V1638,'[2]NGP%'!$B:$B,AA1638)))</f>
        <v>0</v>
      </c>
      <c r="X1638" s="37">
        <f>IF(OR(V1638="non comm",V1638="nil",J1638=0),0,IF(V1638="SBM 2.1 IIPS",J1638*VLOOKUP(N1638,'[2]NGP%'!$C:$E,3,FALSE),J1638*SUMIFS('[2]NGP%'!$E:$E,'[2]NGP%'!$A:$A,V1638,'[2]NGP%'!$B:$B,AA1638)))</f>
        <v>0</v>
      </c>
      <c r="Y1638" s="32"/>
      <c r="Z1638" s="54" t="str">
        <f>IF(MID(H1638,1,4)="Item","Nil",IF(G1638="contract_cover",VLOOKUP(I1638,'svc type'!C:D,2,FALSE),VLOOKUP(G1638,'svc type'!A:D,4,FALSE)))</f>
        <v>IIPS</v>
      </c>
      <c r="AA1638" s="4" t="str">
        <f>IF(B1638="","",VLOOKUP(B1638,Sector!C:D,2,FALSE))</f>
        <v>PUB</v>
      </c>
      <c r="AB1638" s="4" t="str">
        <f t="shared" si="51"/>
        <v>ronnie.lim</v>
      </c>
      <c r="AC1638" s="4"/>
      <c r="AD1638" s="4"/>
      <c r="AE1638" s="4"/>
      <c r="AF1638" s="4"/>
      <c r="AG1638" s="4"/>
    </row>
    <row r="1639" spans="1:33" x14ac:dyDescent="0.25">
      <c r="A1639" s="57">
        <v>42264.664023993057</v>
      </c>
      <c r="B1639" s="84" t="s">
        <v>4333</v>
      </c>
      <c r="C1639" s="32" t="s">
        <v>7822</v>
      </c>
      <c r="D1639" s="32" t="s">
        <v>334</v>
      </c>
      <c r="E1639" s="32" t="s">
        <v>7823</v>
      </c>
      <c r="F1639" s="32" t="s">
        <v>7824</v>
      </c>
      <c r="G1639" s="32" t="s">
        <v>4474</v>
      </c>
      <c r="H1639" s="32" t="s">
        <v>4475</v>
      </c>
      <c r="I1639" s="32" t="s">
        <v>2013</v>
      </c>
      <c r="J1639" s="35">
        <v>0</v>
      </c>
      <c r="K1639" s="35">
        <v>0</v>
      </c>
      <c r="L1639" s="35">
        <v>14.25</v>
      </c>
      <c r="M1639" s="35">
        <v>0</v>
      </c>
      <c r="N1639" s="32" t="s">
        <v>19</v>
      </c>
      <c r="O1639" s="32" t="s">
        <v>41</v>
      </c>
      <c r="P1639" s="32">
        <v>1</v>
      </c>
      <c r="Q1639" s="32" t="s">
        <v>7825</v>
      </c>
      <c r="R1639" s="39">
        <f t="shared" si="50"/>
        <v>1509</v>
      </c>
      <c r="S1639" s="5" t="s">
        <v>51</v>
      </c>
      <c r="T1639" s="5" t="s">
        <v>64</v>
      </c>
      <c r="U1639" s="2"/>
      <c r="V1639" s="2" t="str">
        <f>IF($J1639+$L1639=0,"nil",IF(OR($B1639="TCU-WS",$B1639=""),"non comm",IF(OR($G1639="contract_cover",$H1639="fixed price"),VLOOKUP($I1639,'[1]mapping 2015'!$A:$B,2,FALSE),VLOOKUP($G1639,'[1]mapping 2015'!$A:$B,2,FALSE))))</f>
        <v>SBM 2.1 IIPS</v>
      </c>
      <c r="W1639" s="37">
        <f>IF(OR(V1639="non comm",V1639="nil",J1639=0),0,IF(V1639="SBM 2.1 IIPS",J1639*VLOOKUP(N1639,'[2]NGP%'!$C:$D,2,FALSE),J1639*SUMIFS('[2]NGP%'!$D:$D,'[2]NGP%'!$A:$A,V1639,'[2]NGP%'!$B:$B,AA1639)))</f>
        <v>0</v>
      </c>
      <c r="X1639" s="37">
        <f>IF(OR(V1639="non comm",V1639="nil",J1639=0),0,IF(V1639="SBM 2.1 IIPS",J1639*VLOOKUP(N1639,'[2]NGP%'!$C:$E,3,FALSE),J1639*SUMIFS('[2]NGP%'!$E:$E,'[2]NGP%'!$A:$A,V1639,'[2]NGP%'!$B:$B,AA1639)))</f>
        <v>0</v>
      </c>
      <c r="Y1639" s="32"/>
      <c r="Z1639" s="54" t="str">
        <f>IF(MID(H1639,1,4)="Item","Nil",IF(G1639="contract_cover",VLOOKUP(I1639,'svc type'!C:D,2,FALSE),VLOOKUP(G1639,'svc type'!A:D,4,FALSE)))</f>
        <v>IIPS</v>
      </c>
      <c r="AA1639" s="4" t="str">
        <f>IF(B1639="","",VLOOKUP(B1639,Sector!C:D,2,FALSE))</f>
        <v>PUB</v>
      </c>
      <c r="AB1639" s="4" t="str">
        <f t="shared" si="51"/>
        <v>ronnie.lim</v>
      </c>
      <c r="AC1639" s="4"/>
      <c r="AD1639" s="4"/>
      <c r="AE1639" s="4"/>
      <c r="AF1639" s="4"/>
      <c r="AG1639" s="4"/>
    </row>
    <row r="1640" spans="1:33" x14ac:dyDescent="0.25">
      <c r="A1640" s="57">
        <v>42264.667853969906</v>
      </c>
      <c r="B1640" s="32" t="s">
        <v>21</v>
      </c>
      <c r="C1640" s="32" t="s">
        <v>2339</v>
      </c>
      <c r="D1640" s="32" t="s">
        <v>334</v>
      </c>
      <c r="E1640" s="32" t="s">
        <v>7826</v>
      </c>
      <c r="F1640" s="32" t="s">
        <v>7827</v>
      </c>
      <c r="G1640" s="32" t="s">
        <v>367</v>
      </c>
      <c r="H1640" s="32" t="s">
        <v>366</v>
      </c>
      <c r="I1640" s="32" t="s">
        <v>2007</v>
      </c>
      <c r="J1640" s="35">
        <v>0</v>
      </c>
      <c r="K1640" s="35">
        <v>0</v>
      </c>
      <c r="L1640" s="35">
        <v>14.25</v>
      </c>
      <c r="M1640" s="35">
        <v>0</v>
      </c>
      <c r="N1640" s="32" t="s">
        <v>19</v>
      </c>
      <c r="O1640" s="32" t="s">
        <v>41</v>
      </c>
      <c r="P1640" s="32">
        <v>1</v>
      </c>
      <c r="Q1640" s="32" t="s">
        <v>7828</v>
      </c>
      <c r="R1640" s="39">
        <f t="shared" si="50"/>
        <v>1509</v>
      </c>
      <c r="S1640" s="5" t="s">
        <v>51</v>
      </c>
      <c r="T1640" s="5" t="s">
        <v>64</v>
      </c>
      <c r="U1640" s="2"/>
      <c r="V1640" s="2" t="str">
        <f>IF($J1640+$L1640=0,"nil",IF(OR($B1640="TCU-WS",$B1640=""),"non comm",IF(OR($G1640="contract_cover",$H1640="fixed price"),VLOOKUP($I1640,'[1]mapping 2015'!$A:$B,2,FALSE),VLOOKUP($G1640,'[1]mapping 2015'!$A:$B,2,FALSE))))</f>
        <v>SBM 2.1 IIPS</v>
      </c>
      <c r="W1640" s="37">
        <f>IF(OR(V1640="non comm",V1640="nil",J1640=0),0,IF(V1640="SBM 2.1 IIPS",J1640*VLOOKUP(N1640,'[2]NGP%'!$C:$D,2,FALSE),J1640*SUMIFS('[2]NGP%'!$D:$D,'[2]NGP%'!$A:$A,V1640,'[2]NGP%'!$B:$B,AA1640)))</f>
        <v>0</v>
      </c>
      <c r="X1640" s="37">
        <f>IF(OR(V1640="non comm",V1640="nil",J1640=0),0,IF(V1640="SBM 2.1 IIPS",J1640*VLOOKUP(N1640,'[2]NGP%'!$C:$E,3,FALSE),J1640*SUMIFS('[2]NGP%'!$E:$E,'[2]NGP%'!$A:$A,V1640,'[2]NGP%'!$B:$B,AA1640)))</f>
        <v>0</v>
      </c>
      <c r="Y1640" s="32"/>
      <c r="Z1640" s="54" t="str">
        <f>IF(MID(H1640,1,4)="Item","Nil",IF(G1640="contract_cover",VLOOKUP(I1640,'svc type'!C:D,2,FALSE),VLOOKUP(G1640,'svc type'!A:D,4,FALSE)))</f>
        <v>IIPS</v>
      </c>
      <c r="AA1640" s="4" t="str">
        <f>IF(B1640="","",VLOOKUP(B1640,Sector!C:D,2,FALSE))</f>
        <v>PUB</v>
      </c>
      <c r="AB1640" s="4" t="str">
        <f t="shared" si="51"/>
        <v>wangchee.ng</v>
      </c>
      <c r="AC1640" s="4"/>
      <c r="AD1640" s="4"/>
      <c r="AE1640" s="4"/>
      <c r="AF1640" s="4"/>
      <c r="AG1640" s="4"/>
    </row>
    <row r="1641" spans="1:33" x14ac:dyDescent="0.25">
      <c r="A1641" s="57">
        <v>42264.669040706016</v>
      </c>
      <c r="B1641" s="32" t="s">
        <v>21</v>
      </c>
      <c r="C1641" s="32" t="s">
        <v>5398</v>
      </c>
      <c r="D1641" s="32" t="s">
        <v>334</v>
      </c>
      <c r="E1641" s="32" t="s">
        <v>7829</v>
      </c>
      <c r="F1641" s="32" t="s">
        <v>7830</v>
      </c>
      <c r="G1641" s="32" t="s">
        <v>367</v>
      </c>
      <c r="H1641" s="32" t="s">
        <v>366</v>
      </c>
      <c r="I1641" s="32" t="s">
        <v>2007</v>
      </c>
      <c r="J1641" s="35">
        <v>0</v>
      </c>
      <c r="K1641" s="35">
        <v>0</v>
      </c>
      <c r="L1641" s="35">
        <v>14.25</v>
      </c>
      <c r="M1641" s="35">
        <v>0</v>
      </c>
      <c r="N1641" s="32" t="s">
        <v>19</v>
      </c>
      <c r="O1641" s="32" t="s">
        <v>41</v>
      </c>
      <c r="P1641" s="32">
        <v>1</v>
      </c>
      <c r="Q1641" s="32" t="s">
        <v>7831</v>
      </c>
      <c r="R1641" s="39">
        <f t="shared" si="50"/>
        <v>1509</v>
      </c>
      <c r="S1641" s="5" t="s">
        <v>51</v>
      </c>
      <c r="T1641" s="5" t="s">
        <v>64</v>
      </c>
      <c r="U1641" s="2"/>
      <c r="V1641" s="2" t="str">
        <f>IF($J1641+$L1641=0,"nil",IF(OR($B1641="TCU-WS",$B1641=""),"non comm",IF(OR($G1641="contract_cover",$H1641="fixed price"),VLOOKUP($I1641,'[1]mapping 2015'!$A:$B,2,FALSE),VLOOKUP($G1641,'[1]mapping 2015'!$A:$B,2,FALSE))))</f>
        <v>SBM 2.1 IIPS</v>
      </c>
      <c r="W1641" s="37">
        <f>IF(OR(V1641="non comm",V1641="nil",J1641=0),0,IF(V1641="SBM 2.1 IIPS",J1641*VLOOKUP(N1641,'[2]NGP%'!$C:$D,2,FALSE),J1641*SUMIFS('[2]NGP%'!$D:$D,'[2]NGP%'!$A:$A,V1641,'[2]NGP%'!$B:$B,AA1641)))</f>
        <v>0</v>
      </c>
      <c r="X1641" s="37">
        <f>IF(OR(V1641="non comm",V1641="nil",J1641=0),0,IF(V1641="SBM 2.1 IIPS",J1641*VLOOKUP(N1641,'[2]NGP%'!$C:$E,3,FALSE),J1641*SUMIFS('[2]NGP%'!$E:$E,'[2]NGP%'!$A:$A,V1641,'[2]NGP%'!$B:$B,AA1641)))</f>
        <v>0</v>
      </c>
      <c r="Y1641" s="32"/>
      <c r="Z1641" s="54" t="str">
        <f>IF(MID(H1641,1,4)="Item","Nil",IF(G1641="contract_cover",VLOOKUP(I1641,'svc type'!C:D,2,FALSE),VLOOKUP(G1641,'svc type'!A:D,4,FALSE)))</f>
        <v>IIPS</v>
      </c>
      <c r="AA1641" s="4" t="str">
        <f>IF(B1641="","",VLOOKUP(B1641,Sector!C:D,2,FALSE))</f>
        <v>PUB</v>
      </c>
      <c r="AB1641" s="4" t="str">
        <f t="shared" si="51"/>
        <v>wangchee.ng</v>
      </c>
      <c r="AC1641" s="4"/>
      <c r="AD1641" s="4"/>
      <c r="AE1641" s="4"/>
      <c r="AF1641" s="4"/>
      <c r="AG1641" s="4"/>
    </row>
    <row r="1642" spans="1:33" x14ac:dyDescent="0.25">
      <c r="A1642" s="57">
        <v>42264.670159641202</v>
      </c>
      <c r="B1642" s="32" t="s">
        <v>21</v>
      </c>
      <c r="C1642" s="32" t="s">
        <v>2065</v>
      </c>
      <c r="D1642" s="32" t="s">
        <v>334</v>
      </c>
      <c r="E1642" s="32" t="s">
        <v>7832</v>
      </c>
      <c r="F1642" s="32" t="s">
        <v>7833</v>
      </c>
      <c r="G1642" s="32" t="s">
        <v>367</v>
      </c>
      <c r="H1642" s="32" t="s">
        <v>366</v>
      </c>
      <c r="I1642" s="32" t="s">
        <v>2007</v>
      </c>
      <c r="J1642" s="35">
        <v>0</v>
      </c>
      <c r="K1642" s="35">
        <v>0</v>
      </c>
      <c r="L1642" s="35">
        <v>14.25</v>
      </c>
      <c r="M1642" s="35">
        <v>0</v>
      </c>
      <c r="N1642" s="32" t="s">
        <v>19</v>
      </c>
      <c r="O1642" s="32" t="s">
        <v>41</v>
      </c>
      <c r="P1642" s="32">
        <v>1</v>
      </c>
      <c r="Q1642" s="32" t="s">
        <v>7834</v>
      </c>
      <c r="R1642" s="39">
        <f t="shared" si="50"/>
        <v>1509</v>
      </c>
      <c r="S1642" s="5" t="s">
        <v>51</v>
      </c>
      <c r="T1642" s="5" t="s">
        <v>64</v>
      </c>
      <c r="U1642" s="2"/>
      <c r="V1642" s="2" t="str">
        <f>IF($J1642+$L1642=0,"nil",IF(OR($B1642="TCU-WS",$B1642=""),"non comm",IF(OR($G1642="contract_cover",$H1642="fixed price"),VLOOKUP($I1642,'[1]mapping 2015'!$A:$B,2,FALSE),VLOOKUP($G1642,'[1]mapping 2015'!$A:$B,2,FALSE))))</f>
        <v>SBM 2.1 IIPS</v>
      </c>
      <c r="W1642" s="37">
        <f>IF(OR(V1642="non comm",V1642="nil",J1642=0),0,IF(V1642="SBM 2.1 IIPS",J1642*VLOOKUP(N1642,'[2]NGP%'!$C:$D,2,FALSE),J1642*SUMIFS('[2]NGP%'!$D:$D,'[2]NGP%'!$A:$A,V1642,'[2]NGP%'!$B:$B,AA1642)))</f>
        <v>0</v>
      </c>
      <c r="X1642" s="37">
        <f>IF(OR(V1642="non comm",V1642="nil",J1642=0),0,IF(V1642="SBM 2.1 IIPS",J1642*VLOOKUP(N1642,'[2]NGP%'!$C:$E,3,FALSE),J1642*SUMIFS('[2]NGP%'!$E:$E,'[2]NGP%'!$A:$A,V1642,'[2]NGP%'!$B:$B,AA1642)))</f>
        <v>0</v>
      </c>
      <c r="Y1642" s="32"/>
      <c r="Z1642" s="54" t="str">
        <f>IF(MID(H1642,1,4)="Item","Nil",IF(G1642="contract_cover",VLOOKUP(I1642,'svc type'!C:D,2,FALSE),VLOOKUP(G1642,'svc type'!A:D,4,FALSE)))</f>
        <v>IIPS</v>
      </c>
      <c r="AA1642" s="4" t="str">
        <f>IF(B1642="","",VLOOKUP(B1642,Sector!C:D,2,FALSE))</f>
        <v>PUB</v>
      </c>
      <c r="AB1642" s="4" t="str">
        <f t="shared" si="51"/>
        <v>wangchee.ng</v>
      </c>
      <c r="AC1642" s="4"/>
      <c r="AD1642" s="4"/>
      <c r="AE1642" s="4"/>
      <c r="AF1642" s="4"/>
      <c r="AG1642" s="4"/>
    </row>
    <row r="1643" spans="1:33" x14ac:dyDescent="0.25">
      <c r="A1643" s="57">
        <v>42264.674910729169</v>
      </c>
      <c r="B1643" s="32" t="s">
        <v>21</v>
      </c>
      <c r="C1643" s="32" t="s">
        <v>2062</v>
      </c>
      <c r="D1643" s="32" t="s">
        <v>334</v>
      </c>
      <c r="E1643" s="32" t="s">
        <v>7835</v>
      </c>
      <c r="F1643" s="32" t="s">
        <v>7836</v>
      </c>
      <c r="G1643" s="32" t="s">
        <v>367</v>
      </c>
      <c r="H1643" s="32" t="s">
        <v>366</v>
      </c>
      <c r="I1643" s="32" t="s">
        <v>2007</v>
      </c>
      <c r="J1643" s="35">
        <v>0</v>
      </c>
      <c r="K1643" s="35">
        <v>0</v>
      </c>
      <c r="L1643" s="35">
        <v>14.25</v>
      </c>
      <c r="M1643" s="35">
        <v>0</v>
      </c>
      <c r="N1643" s="32" t="s">
        <v>19</v>
      </c>
      <c r="O1643" s="32" t="s">
        <v>41</v>
      </c>
      <c r="P1643" s="32">
        <v>1</v>
      </c>
      <c r="Q1643" s="32" t="s">
        <v>7837</v>
      </c>
      <c r="R1643" s="39">
        <f t="shared" si="50"/>
        <v>1509</v>
      </c>
      <c r="S1643" s="5" t="s">
        <v>51</v>
      </c>
      <c r="T1643" s="5" t="s">
        <v>64</v>
      </c>
      <c r="U1643" s="2"/>
      <c r="V1643" s="2" t="str">
        <f>IF($J1643+$L1643=0,"nil",IF(OR($B1643="TCU-WS",$B1643=""),"non comm",IF(OR($G1643="contract_cover",$H1643="fixed price"),VLOOKUP($I1643,'[1]mapping 2015'!$A:$B,2,FALSE),VLOOKUP($G1643,'[1]mapping 2015'!$A:$B,2,FALSE))))</f>
        <v>SBM 2.1 IIPS</v>
      </c>
      <c r="W1643" s="37">
        <f>IF(OR(V1643="non comm",V1643="nil",J1643=0),0,IF(V1643="SBM 2.1 IIPS",J1643*VLOOKUP(N1643,'[2]NGP%'!$C:$D,2,FALSE),J1643*SUMIFS('[2]NGP%'!$D:$D,'[2]NGP%'!$A:$A,V1643,'[2]NGP%'!$B:$B,AA1643)))</f>
        <v>0</v>
      </c>
      <c r="X1643" s="37">
        <f>IF(OR(V1643="non comm",V1643="nil",J1643=0),0,IF(V1643="SBM 2.1 IIPS",J1643*VLOOKUP(N1643,'[2]NGP%'!$C:$E,3,FALSE),J1643*SUMIFS('[2]NGP%'!$E:$E,'[2]NGP%'!$A:$A,V1643,'[2]NGP%'!$B:$B,AA1643)))</f>
        <v>0</v>
      </c>
      <c r="Y1643" s="32"/>
      <c r="Z1643" s="54" t="str">
        <f>IF(MID(H1643,1,4)="Item","Nil",IF(G1643="contract_cover",VLOOKUP(I1643,'svc type'!C:D,2,FALSE),VLOOKUP(G1643,'svc type'!A:D,4,FALSE)))</f>
        <v>IIPS</v>
      </c>
      <c r="AA1643" s="4" t="str">
        <f>IF(B1643="","",VLOOKUP(B1643,Sector!C:D,2,FALSE))</f>
        <v>PUB</v>
      </c>
      <c r="AB1643" s="4" t="str">
        <f t="shared" si="51"/>
        <v>wangchee.ng</v>
      </c>
      <c r="AC1643" s="4"/>
      <c r="AD1643" s="4"/>
      <c r="AE1643" s="4"/>
      <c r="AF1643" s="4"/>
      <c r="AG1643" s="4"/>
    </row>
    <row r="1644" spans="1:33" x14ac:dyDescent="0.25">
      <c r="A1644" s="57">
        <v>42264.676249189812</v>
      </c>
      <c r="B1644" s="32" t="s">
        <v>70</v>
      </c>
      <c r="C1644" s="32" t="s">
        <v>5930</v>
      </c>
      <c r="D1644" s="32" t="s">
        <v>334</v>
      </c>
      <c r="E1644" s="32" t="s">
        <v>7838</v>
      </c>
      <c r="F1644" s="32" t="s">
        <v>7839</v>
      </c>
      <c r="G1644" s="32" t="s">
        <v>25</v>
      </c>
      <c r="H1644" s="32" t="s">
        <v>26</v>
      </c>
      <c r="I1644" s="32" t="s">
        <v>2006</v>
      </c>
      <c r="J1644" s="35">
        <v>0</v>
      </c>
      <c r="K1644" s="35">
        <v>0</v>
      </c>
      <c r="L1644" s="35">
        <v>14.25</v>
      </c>
      <c r="M1644" s="35">
        <v>0</v>
      </c>
      <c r="N1644" s="32" t="s">
        <v>19</v>
      </c>
      <c r="O1644" s="32" t="s">
        <v>41</v>
      </c>
      <c r="P1644" s="32">
        <v>1</v>
      </c>
      <c r="Q1644" s="32" t="s">
        <v>7840</v>
      </c>
      <c r="R1644" s="39">
        <f t="shared" si="50"/>
        <v>1509</v>
      </c>
      <c r="S1644" s="5" t="s">
        <v>51</v>
      </c>
      <c r="T1644" s="5" t="s">
        <v>64</v>
      </c>
      <c r="U1644" s="2"/>
      <c r="V1644" s="2" t="str">
        <f>IF($J1644+$L1644=0,"nil",IF(OR($B1644="TCU-WS",$B1644=""),"non comm",IF(OR($G1644="contract_cover",$H1644="fixed price"),VLOOKUP($I1644,'[1]mapping 2015'!$A:$B,2,FALSE),VLOOKUP($G1644,'[1]mapping 2015'!$A:$B,2,FALSE))))</f>
        <v>SBM 2.1 IIPS</v>
      </c>
      <c r="W1644" s="37">
        <f>IF(OR(V1644="non comm",V1644="nil",J1644=0),0,IF(V1644="SBM 2.1 IIPS",J1644*VLOOKUP(N1644,'[2]NGP%'!$C:$D,2,FALSE),J1644*SUMIFS('[2]NGP%'!$D:$D,'[2]NGP%'!$A:$A,V1644,'[2]NGP%'!$B:$B,AA1644)))</f>
        <v>0</v>
      </c>
      <c r="X1644" s="37">
        <f>IF(OR(V1644="non comm",V1644="nil",J1644=0),0,IF(V1644="SBM 2.1 IIPS",J1644*VLOOKUP(N1644,'[2]NGP%'!$C:$E,3,FALSE),J1644*SUMIFS('[2]NGP%'!$E:$E,'[2]NGP%'!$A:$A,V1644,'[2]NGP%'!$B:$B,AA1644)))</f>
        <v>0</v>
      </c>
      <c r="Y1644" s="32"/>
      <c r="Z1644" s="54" t="str">
        <f>IF(MID(H1644,1,4)="Item","Nil",IF(G1644="contract_cover",VLOOKUP(I1644,'svc type'!C:D,2,FALSE),VLOOKUP(G1644,'svc type'!A:D,4,FALSE)))</f>
        <v>IIPS</v>
      </c>
      <c r="AA1644" s="4" t="str">
        <f>IF(B1644="","",VLOOKUP(B1644,Sector!C:D,2,FALSE))</f>
        <v>PUB</v>
      </c>
      <c r="AB1644" s="4" t="str">
        <f t="shared" si="51"/>
        <v>jaime.wong</v>
      </c>
      <c r="AC1644" s="4"/>
      <c r="AD1644" s="4"/>
      <c r="AE1644" s="4"/>
      <c r="AF1644" s="4"/>
      <c r="AG1644" s="4"/>
    </row>
    <row r="1645" spans="1:33" x14ac:dyDescent="0.25">
      <c r="A1645" s="57">
        <v>42264.676249189812</v>
      </c>
      <c r="B1645" s="32" t="s">
        <v>70</v>
      </c>
      <c r="C1645" s="32" t="s">
        <v>5930</v>
      </c>
      <c r="D1645" s="32" t="s">
        <v>334</v>
      </c>
      <c r="E1645" s="32" t="s">
        <v>7838</v>
      </c>
      <c r="F1645" s="32" t="s">
        <v>7839</v>
      </c>
      <c r="G1645" s="32" t="s">
        <v>367</v>
      </c>
      <c r="H1645" s="32" t="s">
        <v>366</v>
      </c>
      <c r="I1645" s="32" t="s">
        <v>2006</v>
      </c>
      <c r="J1645" s="35">
        <v>0</v>
      </c>
      <c r="K1645" s="35">
        <v>0</v>
      </c>
      <c r="L1645" s="35">
        <v>14.25</v>
      </c>
      <c r="M1645" s="35">
        <v>0</v>
      </c>
      <c r="N1645" s="32" t="s">
        <v>19</v>
      </c>
      <c r="O1645" s="32" t="s">
        <v>41</v>
      </c>
      <c r="P1645" s="32">
        <v>1</v>
      </c>
      <c r="Q1645" s="32" t="s">
        <v>7840</v>
      </c>
      <c r="R1645" s="39">
        <f t="shared" si="50"/>
        <v>1509</v>
      </c>
      <c r="S1645" s="5" t="s">
        <v>51</v>
      </c>
      <c r="T1645" s="5" t="s">
        <v>64</v>
      </c>
      <c r="U1645" s="2"/>
      <c r="V1645" s="2" t="str">
        <f>IF($J1645+$L1645=0,"nil",IF(OR($B1645="TCU-WS",$B1645=""),"non comm",IF(OR($G1645="contract_cover",$H1645="fixed price"),VLOOKUP($I1645,'[1]mapping 2015'!$A:$B,2,FALSE),VLOOKUP($G1645,'[1]mapping 2015'!$A:$B,2,FALSE))))</f>
        <v>SBM 2.1 IIPS</v>
      </c>
      <c r="W1645" s="37">
        <f>IF(OR(V1645="non comm",V1645="nil",J1645=0),0,IF(V1645="SBM 2.1 IIPS",J1645*VLOOKUP(N1645,'[2]NGP%'!$C:$D,2,FALSE),J1645*SUMIFS('[2]NGP%'!$D:$D,'[2]NGP%'!$A:$A,V1645,'[2]NGP%'!$B:$B,AA1645)))</f>
        <v>0</v>
      </c>
      <c r="X1645" s="37">
        <f>IF(OR(V1645="non comm",V1645="nil",J1645=0),0,IF(V1645="SBM 2.1 IIPS",J1645*VLOOKUP(N1645,'[2]NGP%'!$C:$E,3,FALSE),J1645*SUMIFS('[2]NGP%'!$E:$E,'[2]NGP%'!$A:$A,V1645,'[2]NGP%'!$B:$B,AA1645)))</f>
        <v>0</v>
      </c>
      <c r="Y1645" s="32"/>
      <c r="Z1645" s="54" t="str">
        <f>IF(MID(H1645,1,4)="Item","Nil",IF(G1645="contract_cover",VLOOKUP(I1645,'svc type'!C:D,2,FALSE),VLOOKUP(G1645,'svc type'!A:D,4,FALSE)))</f>
        <v>IIPS</v>
      </c>
      <c r="AA1645" s="4" t="str">
        <f>IF(B1645="","",VLOOKUP(B1645,Sector!C:D,2,FALSE))</f>
        <v>PUB</v>
      </c>
      <c r="AB1645" s="4" t="str">
        <f t="shared" si="51"/>
        <v>jaime.wong</v>
      </c>
      <c r="AC1645" s="4"/>
      <c r="AD1645" s="4"/>
      <c r="AE1645" s="4"/>
      <c r="AF1645" s="4"/>
      <c r="AG1645" s="4"/>
    </row>
    <row r="1646" spans="1:33" x14ac:dyDescent="0.25">
      <c r="A1646" s="57">
        <v>42264.679753703706</v>
      </c>
      <c r="B1646" s="32" t="s">
        <v>21</v>
      </c>
      <c r="C1646" s="32" t="s">
        <v>5009</v>
      </c>
      <c r="D1646" s="32" t="s">
        <v>334</v>
      </c>
      <c r="E1646" s="32" t="s">
        <v>7841</v>
      </c>
      <c r="F1646" s="32" t="s">
        <v>7842</v>
      </c>
      <c r="G1646" s="32" t="s">
        <v>367</v>
      </c>
      <c r="H1646" s="32" t="s">
        <v>366</v>
      </c>
      <c r="I1646" s="32" t="s">
        <v>2007</v>
      </c>
      <c r="J1646" s="35">
        <v>0</v>
      </c>
      <c r="K1646" s="35">
        <v>0</v>
      </c>
      <c r="L1646" s="35">
        <v>14.25</v>
      </c>
      <c r="M1646" s="35">
        <v>0</v>
      </c>
      <c r="N1646" s="32" t="s">
        <v>19</v>
      </c>
      <c r="O1646" s="32" t="s">
        <v>41</v>
      </c>
      <c r="P1646" s="32">
        <v>1</v>
      </c>
      <c r="Q1646" s="32" t="s">
        <v>7843</v>
      </c>
      <c r="R1646" s="39">
        <f t="shared" si="50"/>
        <v>1509</v>
      </c>
      <c r="S1646" s="5" t="s">
        <v>51</v>
      </c>
      <c r="T1646" s="5" t="s">
        <v>64</v>
      </c>
      <c r="U1646" s="2"/>
      <c r="V1646" s="2" t="str">
        <f>IF($J1646+$L1646=0,"nil",IF(OR($B1646="TCU-WS",$B1646=""),"non comm",IF(OR($G1646="contract_cover",$H1646="fixed price"),VLOOKUP($I1646,'[1]mapping 2015'!$A:$B,2,FALSE),VLOOKUP($G1646,'[1]mapping 2015'!$A:$B,2,FALSE))))</f>
        <v>SBM 2.1 IIPS</v>
      </c>
      <c r="W1646" s="37">
        <f>IF(OR(V1646="non comm",V1646="nil",J1646=0),0,IF(V1646="SBM 2.1 IIPS",J1646*VLOOKUP(N1646,'[2]NGP%'!$C:$D,2,FALSE),J1646*SUMIFS('[2]NGP%'!$D:$D,'[2]NGP%'!$A:$A,V1646,'[2]NGP%'!$B:$B,AA1646)))</f>
        <v>0</v>
      </c>
      <c r="X1646" s="37">
        <f>IF(OR(V1646="non comm",V1646="nil",J1646=0),0,IF(V1646="SBM 2.1 IIPS",J1646*VLOOKUP(N1646,'[2]NGP%'!$C:$E,3,FALSE),J1646*SUMIFS('[2]NGP%'!$E:$E,'[2]NGP%'!$A:$A,V1646,'[2]NGP%'!$B:$B,AA1646)))</f>
        <v>0</v>
      </c>
      <c r="Y1646" s="32"/>
      <c r="Z1646" s="54" t="str">
        <f>IF(MID(H1646,1,4)="Item","Nil",IF(G1646="contract_cover",VLOOKUP(I1646,'svc type'!C:D,2,FALSE),VLOOKUP(G1646,'svc type'!A:D,4,FALSE)))</f>
        <v>IIPS</v>
      </c>
      <c r="AA1646" s="4" t="str">
        <f>IF(B1646="","",VLOOKUP(B1646,Sector!C:D,2,FALSE))</f>
        <v>PUB</v>
      </c>
      <c r="AB1646" s="4" t="str">
        <f t="shared" si="51"/>
        <v>wangchee.ng</v>
      </c>
      <c r="AC1646" s="4"/>
      <c r="AD1646" s="4"/>
      <c r="AE1646" s="4"/>
      <c r="AF1646" s="4"/>
      <c r="AG1646" s="4"/>
    </row>
    <row r="1647" spans="1:33" x14ac:dyDescent="0.25">
      <c r="A1647" s="57">
        <v>42264.682898148145</v>
      </c>
      <c r="B1647" s="32" t="s">
        <v>21</v>
      </c>
      <c r="C1647" s="32" t="s">
        <v>6513</v>
      </c>
      <c r="D1647" s="32" t="s">
        <v>334</v>
      </c>
      <c r="E1647" s="32" t="s">
        <v>7844</v>
      </c>
      <c r="F1647" s="32" t="s">
        <v>7845</v>
      </c>
      <c r="G1647" s="32" t="s">
        <v>367</v>
      </c>
      <c r="H1647" s="32" t="s">
        <v>366</v>
      </c>
      <c r="I1647" s="32" t="s">
        <v>2007</v>
      </c>
      <c r="J1647" s="35">
        <v>0</v>
      </c>
      <c r="K1647" s="35">
        <v>0</v>
      </c>
      <c r="L1647" s="35">
        <v>14.25</v>
      </c>
      <c r="M1647" s="35">
        <v>0</v>
      </c>
      <c r="N1647" s="32" t="s">
        <v>19</v>
      </c>
      <c r="O1647" s="32" t="s">
        <v>41</v>
      </c>
      <c r="P1647" s="32">
        <v>1</v>
      </c>
      <c r="Q1647" s="32" t="s">
        <v>7846</v>
      </c>
      <c r="R1647" s="39">
        <f t="shared" si="50"/>
        <v>1509</v>
      </c>
      <c r="S1647" s="5" t="s">
        <v>51</v>
      </c>
      <c r="T1647" s="5" t="s">
        <v>64</v>
      </c>
      <c r="U1647" s="2"/>
      <c r="V1647" s="2" t="str">
        <f>IF($J1647+$L1647=0,"nil",IF(OR($B1647="TCU-WS",$B1647=""),"non comm",IF(OR($G1647="contract_cover",$H1647="fixed price"),VLOOKUP($I1647,'[1]mapping 2015'!$A:$B,2,FALSE),VLOOKUP($G1647,'[1]mapping 2015'!$A:$B,2,FALSE))))</f>
        <v>SBM 2.1 IIPS</v>
      </c>
      <c r="W1647" s="37">
        <f>IF(OR(V1647="non comm",V1647="nil",J1647=0),0,IF(V1647="SBM 2.1 IIPS",J1647*VLOOKUP(N1647,'[2]NGP%'!$C:$D,2,FALSE),J1647*SUMIFS('[2]NGP%'!$D:$D,'[2]NGP%'!$A:$A,V1647,'[2]NGP%'!$B:$B,AA1647)))</f>
        <v>0</v>
      </c>
      <c r="X1647" s="37">
        <f>IF(OR(V1647="non comm",V1647="nil",J1647=0),0,IF(V1647="SBM 2.1 IIPS",J1647*VLOOKUP(N1647,'[2]NGP%'!$C:$E,3,FALSE),J1647*SUMIFS('[2]NGP%'!$E:$E,'[2]NGP%'!$A:$A,V1647,'[2]NGP%'!$B:$B,AA1647)))</f>
        <v>0</v>
      </c>
      <c r="Y1647" s="32"/>
      <c r="Z1647" s="54" t="str">
        <f>IF(MID(H1647,1,4)="Item","Nil",IF(G1647="contract_cover",VLOOKUP(I1647,'svc type'!C:D,2,FALSE),VLOOKUP(G1647,'svc type'!A:D,4,FALSE)))</f>
        <v>IIPS</v>
      </c>
      <c r="AA1647" s="4" t="str">
        <f>IF(B1647="","",VLOOKUP(B1647,Sector!C:D,2,FALSE))</f>
        <v>PUB</v>
      </c>
      <c r="AB1647" s="4" t="str">
        <f t="shared" si="51"/>
        <v>wangchee.ng</v>
      </c>
      <c r="AC1647" s="4"/>
      <c r="AD1647" s="4"/>
      <c r="AE1647" s="4"/>
      <c r="AF1647" s="4"/>
      <c r="AG1647" s="4"/>
    </row>
    <row r="1648" spans="1:33" x14ac:dyDescent="0.25">
      <c r="A1648" s="57">
        <v>42264.684559409725</v>
      </c>
      <c r="B1648" s="32" t="s">
        <v>4333</v>
      </c>
      <c r="C1648" s="32" t="s">
        <v>2008</v>
      </c>
      <c r="D1648" s="32" t="s">
        <v>334</v>
      </c>
      <c r="E1648" s="32" t="s">
        <v>7847</v>
      </c>
      <c r="F1648" s="32" t="s">
        <v>7848</v>
      </c>
      <c r="G1648" s="32" t="s">
        <v>25</v>
      </c>
      <c r="H1648" s="32" t="s">
        <v>26</v>
      </c>
      <c r="I1648" s="32" t="s">
        <v>2006</v>
      </c>
      <c r="J1648" s="35">
        <v>0</v>
      </c>
      <c r="K1648" s="35">
        <v>0</v>
      </c>
      <c r="L1648" s="35">
        <v>14.25</v>
      </c>
      <c r="M1648" s="35">
        <v>0</v>
      </c>
      <c r="N1648" s="32" t="s">
        <v>19</v>
      </c>
      <c r="O1648" s="32" t="s">
        <v>41</v>
      </c>
      <c r="P1648" s="32">
        <v>1</v>
      </c>
      <c r="Q1648" s="32" t="s">
        <v>7849</v>
      </c>
      <c r="R1648" s="39">
        <f t="shared" si="50"/>
        <v>1509</v>
      </c>
      <c r="S1648" s="5" t="s">
        <v>51</v>
      </c>
      <c r="T1648" s="5" t="s">
        <v>64</v>
      </c>
      <c r="U1648" s="2"/>
      <c r="V1648" s="2" t="str">
        <f>IF($J1648+$L1648=0,"nil",IF(OR($B1648="TCU-WS",$B1648=""),"non comm",IF(OR($G1648="contract_cover",$H1648="fixed price"),VLOOKUP($I1648,'[1]mapping 2015'!$A:$B,2,FALSE),VLOOKUP($G1648,'[1]mapping 2015'!$A:$B,2,FALSE))))</f>
        <v>SBM 2.1 IIPS</v>
      </c>
      <c r="W1648" s="37">
        <f>IF(OR(V1648="non comm",V1648="nil",J1648=0),0,IF(V1648="SBM 2.1 IIPS",J1648*VLOOKUP(N1648,'[2]NGP%'!$C:$D,2,FALSE),J1648*SUMIFS('[2]NGP%'!$D:$D,'[2]NGP%'!$A:$A,V1648,'[2]NGP%'!$B:$B,AA1648)))</f>
        <v>0</v>
      </c>
      <c r="X1648" s="37">
        <f>IF(OR(V1648="non comm",V1648="nil",J1648=0),0,IF(V1648="SBM 2.1 IIPS",J1648*VLOOKUP(N1648,'[2]NGP%'!$C:$E,3,FALSE),J1648*SUMIFS('[2]NGP%'!$E:$E,'[2]NGP%'!$A:$A,V1648,'[2]NGP%'!$B:$B,AA1648)))</f>
        <v>0</v>
      </c>
      <c r="Y1648" s="32"/>
      <c r="Z1648" s="54" t="str">
        <f>IF(MID(H1648,1,4)="Item","Nil",IF(G1648="contract_cover",VLOOKUP(I1648,'svc type'!C:D,2,FALSE),VLOOKUP(G1648,'svc type'!A:D,4,FALSE)))</f>
        <v>IIPS</v>
      </c>
      <c r="AA1648" s="4" t="str">
        <f>IF(B1648="","",VLOOKUP(B1648,Sector!C:D,2,FALSE))</f>
        <v>PUB</v>
      </c>
      <c r="AB1648" s="4" t="str">
        <f t="shared" si="51"/>
        <v>ronnie.lim</v>
      </c>
      <c r="AC1648" s="4"/>
      <c r="AD1648" s="4"/>
      <c r="AE1648" s="4"/>
      <c r="AF1648" s="4"/>
      <c r="AG1648" s="4"/>
    </row>
    <row r="1649" spans="1:33" x14ac:dyDescent="0.25">
      <c r="A1649" s="57">
        <v>42264.684559409725</v>
      </c>
      <c r="B1649" s="32" t="s">
        <v>4333</v>
      </c>
      <c r="C1649" s="32" t="s">
        <v>2008</v>
      </c>
      <c r="D1649" s="32" t="s">
        <v>334</v>
      </c>
      <c r="E1649" s="32" t="s">
        <v>7847</v>
      </c>
      <c r="F1649" s="32" t="s">
        <v>7848</v>
      </c>
      <c r="G1649" s="32" t="s">
        <v>367</v>
      </c>
      <c r="H1649" s="32" t="s">
        <v>366</v>
      </c>
      <c r="I1649" s="32" t="s">
        <v>2006</v>
      </c>
      <c r="J1649" s="35">
        <v>0</v>
      </c>
      <c r="K1649" s="35">
        <v>0</v>
      </c>
      <c r="L1649" s="35">
        <v>14.25</v>
      </c>
      <c r="M1649" s="35">
        <v>0</v>
      </c>
      <c r="N1649" s="32" t="s">
        <v>19</v>
      </c>
      <c r="O1649" s="32" t="s">
        <v>41</v>
      </c>
      <c r="P1649" s="32">
        <v>1</v>
      </c>
      <c r="Q1649" s="32" t="s">
        <v>7849</v>
      </c>
      <c r="R1649" s="39">
        <f t="shared" si="50"/>
        <v>1509</v>
      </c>
      <c r="S1649" s="5" t="s">
        <v>51</v>
      </c>
      <c r="T1649" s="5" t="s">
        <v>64</v>
      </c>
      <c r="U1649" s="2"/>
      <c r="V1649" s="2" t="str">
        <f>IF($J1649+$L1649=0,"nil",IF(OR($B1649="TCU-WS",$B1649=""),"non comm",IF(OR($G1649="contract_cover",$H1649="fixed price"),VLOOKUP($I1649,'[1]mapping 2015'!$A:$B,2,FALSE),VLOOKUP($G1649,'[1]mapping 2015'!$A:$B,2,FALSE))))</f>
        <v>SBM 2.1 IIPS</v>
      </c>
      <c r="W1649" s="37">
        <f>IF(OR(V1649="non comm",V1649="nil",J1649=0),0,IF(V1649="SBM 2.1 IIPS",J1649*VLOOKUP(N1649,'[2]NGP%'!$C:$D,2,FALSE),J1649*SUMIFS('[2]NGP%'!$D:$D,'[2]NGP%'!$A:$A,V1649,'[2]NGP%'!$B:$B,AA1649)))</f>
        <v>0</v>
      </c>
      <c r="X1649" s="37">
        <f>IF(OR(V1649="non comm",V1649="nil",J1649=0),0,IF(V1649="SBM 2.1 IIPS",J1649*VLOOKUP(N1649,'[2]NGP%'!$C:$E,3,FALSE),J1649*SUMIFS('[2]NGP%'!$E:$E,'[2]NGP%'!$A:$A,V1649,'[2]NGP%'!$B:$B,AA1649)))</f>
        <v>0</v>
      </c>
      <c r="Y1649" s="32"/>
      <c r="Z1649" s="54" t="str">
        <f>IF(MID(H1649,1,4)="Item","Nil",IF(G1649="contract_cover",VLOOKUP(I1649,'svc type'!C:D,2,FALSE),VLOOKUP(G1649,'svc type'!A:D,4,FALSE)))</f>
        <v>IIPS</v>
      </c>
      <c r="AA1649" s="4" t="str">
        <f>IF(B1649="","",VLOOKUP(B1649,Sector!C:D,2,FALSE))</f>
        <v>PUB</v>
      </c>
      <c r="AB1649" s="4" t="str">
        <f t="shared" si="51"/>
        <v>ronnie.lim</v>
      </c>
      <c r="AC1649" s="4"/>
      <c r="AD1649" s="4"/>
      <c r="AE1649" s="4"/>
      <c r="AF1649" s="4"/>
      <c r="AG1649" s="4"/>
    </row>
    <row r="1650" spans="1:33" x14ac:dyDescent="0.25">
      <c r="A1650" s="57">
        <v>42264.685690428239</v>
      </c>
      <c r="B1650" s="32"/>
      <c r="C1650" s="32" t="s">
        <v>5316</v>
      </c>
      <c r="D1650" s="32" t="s">
        <v>323</v>
      </c>
      <c r="E1650" s="32" t="s">
        <v>7850</v>
      </c>
      <c r="F1650" s="32" t="s">
        <v>7851</v>
      </c>
      <c r="G1650" s="32" t="s">
        <v>58</v>
      </c>
      <c r="H1650" s="32" t="s">
        <v>59</v>
      </c>
      <c r="I1650" s="32" t="s">
        <v>2006</v>
      </c>
      <c r="J1650" s="35">
        <v>0</v>
      </c>
      <c r="K1650" s="35">
        <v>0</v>
      </c>
      <c r="L1650" s="35">
        <v>0</v>
      </c>
      <c r="M1650" s="35">
        <v>0</v>
      </c>
      <c r="N1650" s="32" t="s">
        <v>19</v>
      </c>
      <c r="O1650" s="32" t="s">
        <v>322</v>
      </c>
      <c r="P1650" s="32">
        <v>0</v>
      </c>
      <c r="Q1650" s="32"/>
      <c r="R1650" s="39">
        <f t="shared" si="50"/>
        <v>1509</v>
      </c>
      <c r="S1650" s="5" t="s">
        <v>51</v>
      </c>
      <c r="T1650" s="5" t="s">
        <v>64</v>
      </c>
      <c r="U1650" s="2"/>
      <c r="V1650" s="2" t="str">
        <f>IF($J1650+$L1650=0,"nil",IF(OR($B1650="TCU-WS",$B1650=""),"non comm",IF(OR($G1650="contract_cover",$H1650="fixed price"),VLOOKUP($I1650,'[1]mapping 2015'!$A:$B,2,FALSE),VLOOKUP($G1650,'[1]mapping 2015'!$A:$B,2,FALSE))))</f>
        <v>nil</v>
      </c>
      <c r="W1650" s="37">
        <f>IF(OR(V1650="non comm",V1650="nil",J1650=0),0,IF(V1650="SBM 2.1 IIPS",J1650*VLOOKUP(N1650,'[2]NGP%'!$C:$D,2,FALSE),J1650*SUMIFS('[2]NGP%'!$D:$D,'[2]NGP%'!$A:$A,V1650,'[2]NGP%'!$B:$B,AA1650)))</f>
        <v>0</v>
      </c>
      <c r="X1650" s="37">
        <f>IF(OR(V1650="non comm",V1650="nil",J1650=0),0,IF(V1650="SBM 2.1 IIPS",J1650*VLOOKUP(N1650,'[2]NGP%'!$C:$E,3,FALSE),J1650*SUMIFS('[2]NGP%'!$E:$E,'[2]NGP%'!$A:$A,V1650,'[2]NGP%'!$B:$B,AA1650)))</f>
        <v>0</v>
      </c>
      <c r="Y1650" s="32"/>
      <c r="Z1650" s="54" t="str">
        <f>IF(MID(H1650,1,4)="Item","Nil",IF(G1650="contract_cover",VLOOKUP(I1650,'svc type'!C:D,2,FALSE),VLOOKUP(G1650,'svc type'!A:D,4,FALSE)))</f>
        <v>SVC</v>
      </c>
      <c r="AA1650" s="4" t="str">
        <f>IF(B1650="","",VLOOKUP(B1650,Sector!C:D,2,FALSE))</f>
        <v/>
      </c>
      <c r="AB1650" s="4">
        <f t="shared" si="51"/>
        <v>0</v>
      </c>
      <c r="AC1650" s="4"/>
      <c r="AD1650" s="4"/>
      <c r="AE1650" s="4"/>
      <c r="AF1650" s="4"/>
      <c r="AG1650" s="4"/>
    </row>
    <row r="1651" spans="1:33" x14ac:dyDescent="0.25">
      <c r="A1651" s="57">
        <v>42264.728645833333</v>
      </c>
      <c r="B1651" s="32"/>
      <c r="C1651" s="32" t="s">
        <v>1068</v>
      </c>
      <c r="D1651" s="32" t="s">
        <v>334</v>
      </c>
      <c r="E1651" s="32" t="s">
        <v>7852</v>
      </c>
      <c r="F1651" s="32" t="s">
        <v>7853</v>
      </c>
      <c r="G1651" s="32" t="s">
        <v>58</v>
      </c>
      <c r="H1651" s="32" t="s">
        <v>59</v>
      </c>
      <c r="I1651" s="32" t="s">
        <v>2006</v>
      </c>
      <c r="J1651" s="35">
        <v>0</v>
      </c>
      <c r="K1651" s="35">
        <v>0</v>
      </c>
      <c r="L1651" s="35">
        <v>0</v>
      </c>
      <c r="M1651" s="35">
        <v>0</v>
      </c>
      <c r="N1651" s="32" t="s">
        <v>19</v>
      </c>
      <c r="O1651" s="32" t="s">
        <v>322</v>
      </c>
      <c r="P1651" s="32">
        <v>0</v>
      </c>
      <c r="Q1651" s="32"/>
      <c r="R1651" s="39">
        <f t="shared" si="50"/>
        <v>1509</v>
      </c>
      <c r="S1651" s="5" t="s">
        <v>51</v>
      </c>
      <c r="T1651" s="5" t="s">
        <v>64</v>
      </c>
      <c r="U1651" s="2"/>
      <c r="V1651" s="2" t="str">
        <f>IF($J1651+$L1651=0,"nil",IF(OR($B1651="TCU-WS",$B1651=""),"non comm",IF(OR($G1651="contract_cover",$H1651="fixed price"),VLOOKUP($I1651,'[1]mapping 2015'!$A:$B,2,FALSE),VLOOKUP($G1651,'[1]mapping 2015'!$A:$B,2,FALSE))))</f>
        <v>nil</v>
      </c>
      <c r="W1651" s="37">
        <f>IF(OR(V1651="non comm",V1651="nil",J1651=0),0,IF(V1651="SBM 2.1 IIPS",J1651*VLOOKUP(N1651,'[2]NGP%'!$C:$D,2,FALSE),J1651*SUMIFS('[2]NGP%'!$D:$D,'[2]NGP%'!$A:$A,V1651,'[2]NGP%'!$B:$B,AA1651)))</f>
        <v>0</v>
      </c>
      <c r="X1651" s="37">
        <f>IF(OR(V1651="non comm",V1651="nil",J1651=0),0,IF(V1651="SBM 2.1 IIPS",J1651*VLOOKUP(N1651,'[2]NGP%'!$C:$E,3,FALSE),J1651*SUMIFS('[2]NGP%'!$E:$E,'[2]NGP%'!$A:$A,V1651,'[2]NGP%'!$B:$B,AA1651)))</f>
        <v>0</v>
      </c>
      <c r="Y1651" s="32"/>
      <c r="Z1651" s="54" t="str">
        <f>IF(MID(H1651,1,4)="Item","Nil",IF(G1651="contract_cover",VLOOKUP(I1651,'svc type'!C:D,2,FALSE),VLOOKUP(G1651,'svc type'!A:D,4,FALSE)))</f>
        <v>SVC</v>
      </c>
      <c r="AA1651" s="4" t="str">
        <f>IF(B1651="","",VLOOKUP(B1651,Sector!C:D,2,FALSE))</f>
        <v/>
      </c>
      <c r="AB1651" s="4">
        <f t="shared" si="51"/>
        <v>0</v>
      </c>
      <c r="AC1651" s="4"/>
      <c r="AD1651" s="4"/>
      <c r="AE1651" s="4"/>
      <c r="AF1651" s="4"/>
      <c r="AG1651" s="4"/>
    </row>
    <row r="1652" spans="1:33" x14ac:dyDescent="0.25">
      <c r="A1652" s="57">
        <v>42264.729655706018</v>
      </c>
      <c r="B1652" s="32"/>
      <c r="C1652" s="32" t="s">
        <v>741</v>
      </c>
      <c r="D1652" s="32" t="s">
        <v>334</v>
      </c>
      <c r="E1652" s="32" t="s">
        <v>7854</v>
      </c>
      <c r="F1652" s="32" t="s">
        <v>7855</v>
      </c>
      <c r="G1652" s="32" t="s">
        <v>58</v>
      </c>
      <c r="H1652" s="32" t="s">
        <v>59</v>
      </c>
      <c r="I1652" s="32" t="s">
        <v>2006</v>
      </c>
      <c r="J1652" s="35">
        <v>0</v>
      </c>
      <c r="K1652" s="35">
        <v>0</v>
      </c>
      <c r="L1652" s="35">
        <v>0</v>
      </c>
      <c r="M1652" s="35">
        <v>0</v>
      </c>
      <c r="N1652" s="32" t="s">
        <v>19</v>
      </c>
      <c r="O1652" s="32" t="s">
        <v>322</v>
      </c>
      <c r="P1652" s="32">
        <v>0</v>
      </c>
      <c r="Q1652" s="32"/>
      <c r="R1652" s="39">
        <f t="shared" si="50"/>
        <v>1509</v>
      </c>
      <c r="S1652" s="5" t="s">
        <v>51</v>
      </c>
      <c r="T1652" s="5" t="s">
        <v>64</v>
      </c>
      <c r="U1652" s="2"/>
      <c r="V1652" s="2" t="str">
        <f>IF($J1652+$L1652=0,"nil",IF(OR($B1652="TCU-WS",$B1652=""),"non comm",IF(OR($G1652="contract_cover",$H1652="fixed price"),VLOOKUP($I1652,'[1]mapping 2015'!$A:$B,2,FALSE),VLOOKUP($G1652,'[1]mapping 2015'!$A:$B,2,FALSE))))</f>
        <v>nil</v>
      </c>
      <c r="W1652" s="37">
        <f>IF(OR(V1652="non comm",V1652="nil",J1652=0),0,IF(V1652="SBM 2.1 IIPS",J1652*VLOOKUP(N1652,'[2]NGP%'!$C:$D,2,FALSE),J1652*SUMIFS('[2]NGP%'!$D:$D,'[2]NGP%'!$A:$A,V1652,'[2]NGP%'!$B:$B,AA1652)))</f>
        <v>0</v>
      </c>
      <c r="X1652" s="37">
        <f>IF(OR(V1652="non comm",V1652="nil",J1652=0),0,IF(V1652="SBM 2.1 IIPS",J1652*VLOOKUP(N1652,'[2]NGP%'!$C:$E,3,FALSE),J1652*SUMIFS('[2]NGP%'!$E:$E,'[2]NGP%'!$A:$A,V1652,'[2]NGP%'!$B:$B,AA1652)))</f>
        <v>0</v>
      </c>
      <c r="Y1652" s="32"/>
      <c r="Z1652" s="54" t="str">
        <f>IF(MID(H1652,1,4)="Item","Nil",IF(G1652="contract_cover",VLOOKUP(I1652,'svc type'!C:D,2,FALSE),VLOOKUP(G1652,'svc type'!A:D,4,FALSE)))</f>
        <v>SVC</v>
      </c>
      <c r="AA1652" s="4" t="str">
        <f>IF(B1652="","",VLOOKUP(B1652,Sector!C:D,2,FALSE))</f>
        <v/>
      </c>
      <c r="AB1652" s="4">
        <f t="shared" si="51"/>
        <v>0</v>
      </c>
      <c r="AC1652" s="4"/>
      <c r="AD1652" s="4"/>
      <c r="AE1652" s="4"/>
      <c r="AF1652" s="4"/>
      <c r="AG1652" s="4"/>
    </row>
    <row r="1653" spans="1:33" x14ac:dyDescent="0.25">
      <c r="A1653" s="57">
        <v>42264.730706979164</v>
      </c>
      <c r="B1653" s="32"/>
      <c r="C1653" s="32" t="s">
        <v>506</v>
      </c>
      <c r="D1653" s="32" t="s">
        <v>334</v>
      </c>
      <c r="E1653" s="32" t="s">
        <v>7856</v>
      </c>
      <c r="F1653" s="32" t="s">
        <v>7857</v>
      </c>
      <c r="G1653" s="32" t="s">
        <v>58</v>
      </c>
      <c r="H1653" s="32" t="s">
        <v>59</v>
      </c>
      <c r="I1653" s="32" t="s">
        <v>2006</v>
      </c>
      <c r="J1653" s="35">
        <v>0</v>
      </c>
      <c r="K1653" s="35">
        <v>0</v>
      </c>
      <c r="L1653" s="35">
        <v>0</v>
      </c>
      <c r="M1653" s="35">
        <v>0</v>
      </c>
      <c r="N1653" s="32" t="s">
        <v>19</v>
      </c>
      <c r="O1653" s="32" t="s">
        <v>322</v>
      </c>
      <c r="P1653" s="32">
        <v>0</v>
      </c>
      <c r="Q1653" s="32"/>
      <c r="R1653" s="39">
        <f t="shared" si="50"/>
        <v>1509</v>
      </c>
      <c r="S1653" s="5" t="s">
        <v>51</v>
      </c>
      <c r="T1653" s="5" t="s">
        <v>64</v>
      </c>
      <c r="U1653" s="2"/>
      <c r="V1653" s="2" t="str">
        <f>IF($J1653+$L1653=0,"nil",IF(OR($B1653="TCU-WS",$B1653=""),"non comm",IF(OR($G1653="contract_cover",$H1653="fixed price"),VLOOKUP($I1653,'[1]mapping 2015'!$A:$B,2,FALSE),VLOOKUP($G1653,'[1]mapping 2015'!$A:$B,2,FALSE))))</f>
        <v>nil</v>
      </c>
      <c r="W1653" s="37">
        <f>IF(OR(V1653="non comm",V1653="nil",J1653=0),0,IF(V1653="SBM 2.1 IIPS",J1653*VLOOKUP(N1653,'[2]NGP%'!$C:$D,2,FALSE),J1653*SUMIFS('[2]NGP%'!$D:$D,'[2]NGP%'!$A:$A,V1653,'[2]NGP%'!$B:$B,AA1653)))</f>
        <v>0</v>
      </c>
      <c r="X1653" s="37">
        <f>IF(OR(V1653="non comm",V1653="nil",J1653=0),0,IF(V1653="SBM 2.1 IIPS",J1653*VLOOKUP(N1653,'[2]NGP%'!$C:$E,3,FALSE),J1653*SUMIFS('[2]NGP%'!$E:$E,'[2]NGP%'!$A:$A,V1653,'[2]NGP%'!$B:$B,AA1653)))</f>
        <v>0</v>
      </c>
      <c r="Y1653" s="32"/>
      <c r="Z1653" s="54" t="str">
        <f>IF(MID(H1653,1,4)="Item","Nil",IF(G1653="contract_cover",VLOOKUP(I1653,'svc type'!C:D,2,FALSE),VLOOKUP(G1653,'svc type'!A:D,4,FALSE)))</f>
        <v>SVC</v>
      </c>
      <c r="AA1653" s="4" t="str">
        <f>IF(B1653="","",VLOOKUP(B1653,Sector!C:D,2,FALSE))</f>
        <v/>
      </c>
      <c r="AB1653" s="4">
        <f t="shared" si="51"/>
        <v>0</v>
      </c>
      <c r="AC1653" s="4"/>
      <c r="AD1653" s="4"/>
      <c r="AE1653" s="4"/>
      <c r="AF1653" s="4"/>
      <c r="AG1653" s="4"/>
    </row>
    <row r="1654" spans="1:33" x14ac:dyDescent="0.25">
      <c r="A1654" s="57">
        <v>42264.732664664349</v>
      </c>
      <c r="B1654" s="32"/>
      <c r="C1654" s="32" t="s">
        <v>345</v>
      </c>
      <c r="D1654" s="32" t="s">
        <v>334</v>
      </c>
      <c r="E1654" s="32" t="s">
        <v>7858</v>
      </c>
      <c r="F1654" s="32" t="s">
        <v>7859</v>
      </c>
      <c r="G1654" s="32" t="s">
        <v>58</v>
      </c>
      <c r="H1654" s="32" t="s">
        <v>59</v>
      </c>
      <c r="I1654" s="32" t="s">
        <v>2006</v>
      </c>
      <c r="J1654" s="35">
        <v>0</v>
      </c>
      <c r="K1654" s="35">
        <v>0</v>
      </c>
      <c r="L1654" s="35">
        <v>0</v>
      </c>
      <c r="M1654" s="35">
        <v>0</v>
      </c>
      <c r="N1654" s="32" t="s">
        <v>19</v>
      </c>
      <c r="O1654" s="32" t="s">
        <v>322</v>
      </c>
      <c r="P1654" s="32">
        <v>0</v>
      </c>
      <c r="Q1654" s="32"/>
      <c r="R1654" s="39">
        <f t="shared" si="50"/>
        <v>1509</v>
      </c>
      <c r="S1654" s="5" t="s">
        <v>51</v>
      </c>
      <c r="T1654" s="5" t="s">
        <v>64</v>
      </c>
      <c r="U1654" s="2"/>
      <c r="V1654" s="2" t="str">
        <f>IF($J1654+$L1654=0,"nil",IF(OR($B1654="TCU-WS",$B1654=""),"non comm",IF(OR($G1654="contract_cover",$H1654="fixed price"),VLOOKUP($I1654,'[1]mapping 2015'!$A:$B,2,FALSE),VLOOKUP($G1654,'[1]mapping 2015'!$A:$B,2,FALSE))))</f>
        <v>nil</v>
      </c>
      <c r="W1654" s="37">
        <f>IF(OR(V1654="non comm",V1654="nil",J1654=0),0,IF(V1654="SBM 2.1 IIPS",J1654*VLOOKUP(N1654,'[2]NGP%'!$C:$D,2,FALSE),J1654*SUMIFS('[2]NGP%'!$D:$D,'[2]NGP%'!$A:$A,V1654,'[2]NGP%'!$B:$B,AA1654)))</f>
        <v>0</v>
      </c>
      <c r="X1654" s="37">
        <f>IF(OR(V1654="non comm",V1654="nil",J1654=0),0,IF(V1654="SBM 2.1 IIPS",J1654*VLOOKUP(N1654,'[2]NGP%'!$C:$E,3,FALSE),J1654*SUMIFS('[2]NGP%'!$E:$E,'[2]NGP%'!$A:$A,V1654,'[2]NGP%'!$B:$B,AA1654)))</f>
        <v>0</v>
      </c>
      <c r="Y1654" s="32"/>
      <c r="Z1654" s="54" t="str">
        <f>IF(MID(H1654,1,4)="Item","Nil",IF(G1654="contract_cover",VLOOKUP(I1654,'svc type'!C:D,2,FALSE),VLOOKUP(G1654,'svc type'!A:D,4,FALSE)))</f>
        <v>SVC</v>
      </c>
      <c r="AA1654" s="4" t="str">
        <f>IF(B1654="","",VLOOKUP(B1654,Sector!C:D,2,FALSE))</f>
        <v/>
      </c>
      <c r="AB1654" s="4">
        <f t="shared" si="51"/>
        <v>0</v>
      </c>
      <c r="AC1654" s="4"/>
      <c r="AD1654" s="4"/>
      <c r="AE1654" s="4"/>
      <c r="AF1654" s="4"/>
      <c r="AG1654" s="4"/>
    </row>
    <row r="1655" spans="1:33" x14ac:dyDescent="0.25">
      <c r="A1655" s="57">
        <v>42264.739896030092</v>
      </c>
      <c r="B1655" s="32" t="s">
        <v>284</v>
      </c>
      <c r="C1655" s="32" t="s">
        <v>5419</v>
      </c>
      <c r="D1655" s="32" t="s">
        <v>5420</v>
      </c>
      <c r="E1655" s="32" t="s">
        <v>7860</v>
      </c>
      <c r="F1655" s="32" t="s">
        <v>7861</v>
      </c>
      <c r="G1655" s="32" t="s">
        <v>39</v>
      </c>
      <c r="H1655" s="32" t="s">
        <v>40</v>
      </c>
      <c r="I1655" s="32" t="s">
        <v>2013</v>
      </c>
      <c r="J1655" s="35">
        <v>0</v>
      </c>
      <c r="K1655" s="35">
        <v>0</v>
      </c>
      <c r="L1655" s="35">
        <v>48.08</v>
      </c>
      <c r="M1655" s="35">
        <v>0</v>
      </c>
      <c r="N1655" s="32" t="s">
        <v>17</v>
      </c>
      <c r="O1655" s="32" t="s">
        <v>41</v>
      </c>
      <c r="P1655" s="32">
        <v>1</v>
      </c>
      <c r="Q1655" s="32"/>
      <c r="R1655" s="39">
        <f t="shared" si="50"/>
        <v>1509</v>
      </c>
      <c r="S1655" s="5" t="s">
        <v>51</v>
      </c>
      <c r="T1655" s="5" t="s">
        <v>64</v>
      </c>
      <c r="U1655" s="2"/>
      <c r="V1655" s="2" t="str">
        <f>IF($J1655+$L1655=0,"nil",IF(OR($B1655="TCU-WS",$B1655=""),"non comm",IF(OR($G1655="contract_cover",$H1655="fixed price"),VLOOKUP($I1655,'[1]mapping 2015'!$A:$B,2,FALSE),VLOOKUP($G1655,'[1]mapping 2015'!$A:$B,2,FALSE))))</f>
        <v>SBM 2.1 IIPS</v>
      </c>
      <c r="W1655" s="37">
        <f>IF(OR(V1655="non comm",V1655="nil",J1655=0),0,IF(V1655="SBM 2.1 IIPS",J1655*VLOOKUP(N1655,'[2]NGP%'!$C:$D,2,FALSE),J1655*SUMIFS('[2]NGP%'!$D:$D,'[2]NGP%'!$A:$A,V1655,'[2]NGP%'!$B:$B,AA1655)))</f>
        <v>0</v>
      </c>
      <c r="X1655" s="37">
        <f>IF(OR(V1655="non comm",V1655="nil",J1655=0),0,IF(V1655="SBM 2.1 IIPS",J1655*VLOOKUP(N1655,'[2]NGP%'!$C:$E,3,FALSE),J1655*SUMIFS('[2]NGP%'!$E:$E,'[2]NGP%'!$A:$A,V1655,'[2]NGP%'!$B:$B,AA1655)))</f>
        <v>0</v>
      </c>
      <c r="Y1655" s="32"/>
      <c r="Z1655" s="54" t="str">
        <f>IF(MID(H1655,1,4)="Item","Nil",IF(G1655="contract_cover",VLOOKUP(I1655,'svc type'!C:D,2,FALSE),VLOOKUP(G1655,'svc type'!A:D,4,FALSE)))</f>
        <v>IIPS</v>
      </c>
      <c r="AA1655" s="4" t="str">
        <f>IF(B1655="","",VLOOKUP(B1655,Sector!C:D,2,FALSE))</f>
        <v>COM</v>
      </c>
      <c r="AB1655" s="4" t="str">
        <f t="shared" si="51"/>
        <v>kermann.luo</v>
      </c>
      <c r="AC1655" s="4"/>
      <c r="AD1655" s="4"/>
      <c r="AE1655" s="4"/>
      <c r="AF1655" s="4"/>
      <c r="AG1655" s="4"/>
    </row>
    <row r="1656" spans="1:33" x14ac:dyDescent="0.25">
      <c r="A1656" s="57">
        <v>42264.74824976852</v>
      </c>
      <c r="B1656" s="32" t="s">
        <v>280</v>
      </c>
      <c r="C1656" s="32" t="s">
        <v>2335</v>
      </c>
      <c r="D1656" s="32" t="s">
        <v>2336</v>
      </c>
      <c r="E1656" s="32" t="s">
        <v>7862</v>
      </c>
      <c r="F1656" s="32" t="s">
        <v>7863</v>
      </c>
      <c r="G1656" s="32" t="s">
        <v>39</v>
      </c>
      <c r="H1656" s="32" t="s">
        <v>40</v>
      </c>
      <c r="I1656" s="32" t="s">
        <v>2013</v>
      </c>
      <c r="J1656" s="35">
        <v>0</v>
      </c>
      <c r="K1656" s="35">
        <v>0</v>
      </c>
      <c r="L1656" s="35">
        <v>0</v>
      </c>
      <c r="M1656" s="35">
        <v>0</v>
      </c>
      <c r="N1656" s="32" t="s">
        <v>17</v>
      </c>
      <c r="O1656" s="32" t="s">
        <v>41</v>
      </c>
      <c r="P1656" s="32">
        <v>1</v>
      </c>
      <c r="Q1656" s="32"/>
      <c r="R1656" s="39">
        <f t="shared" si="50"/>
        <v>1509</v>
      </c>
      <c r="S1656" s="5" t="s">
        <v>51</v>
      </c>
      <c r="T1656" s="5" t="s">
        <v>64</v>
      </c>
      <c r="U1656" s="2"/>
      <c r="V1656" s="2" t="str">
        <f>IF($J1656+$L1656=0,"nil",IF(OR($B1656="TCU-WS",$B1656=""),"non comm",IF(OR($G1656="contract_cover",$H1656="fixed price"),VLOOKUP($I1656,'[1]mapping 2015'!$A:$B,2,FALSE),VLOOKUP($G1656,'[1]mapping 2015'!$A:$B,2,FALSE))))</f>
        <v>nil</v>
      </c>
      <c r="W1656" s="37">
        <f>IF(OR(V1656="non comm",V1656="nil",J1656=0),0,IF(V1656="SBM 2.1 IIPS",J1656*VLOOKUP(N1656,'[2]NGP%'!$C:$D,2,FALSE),J1656*SUMIFS('[2]NGP%'!$D:$D,'[2]NGP%'!$A:$A,V1656,'[2]NGP%'!$B:$B,AA1656)))</f>
        <v>0</v>
      </c>
      <c r="X1656" s="37">
        <f>IF(OR(V1656="non comm",V1656="nil",J1656=0),0,IF(V1656="SBM 2.1 IIPS",J1656*VLOOKUP(N1656,'[2]NGP%'!$C:$E,3,FALSE),J1656*SUMIFS('[2]NGP%'!$E:$E,'[2]NGP%'!$A:$A,V1656,'[2]NGP%'!$B:$B,AA1656)))</f>
        <v>0</v>
      </c>
      <c r="Y1656" s="32"/>
      <c r="Z1656" s="54" t="str">
        <f>IF(MID(H1656,1,4)="Item","Nil",IF(G1656="contract_cover",VLOOKUP(I1656,'svc type'!C:D,2,FALSE),VLOOKUP(G1656,'svc type'!A:D,4,FALSE)))</f>
        <v>IIPS</v>
      </c>
      <c r="AA1656" s="4" t="str">
        <f>IF(B1656="","",VLOOKUP(B1656,Sector!C:D,2,FALSE))</f>
        <v>STC</v>
      </c>
      <c r="AB1656" s="4" t="str">
        <f t="shared" si="51"/>
        <v>david.koh</v>
      </c>
      <c r="AC1656" s="4"/>
      <c r="AD1656" s="4"/>
      <c r="AE1656" s="4"/>
      <c r="AF1656" s="4"/>
      <c r="AG1656" s="4"/>
    </row>
    <row r="1657" spans="1:33" x14ac:dyDescent="0.25">
      <c r="A1657" s="57">
        <v>42264.933353506945</v>
      </c>
      <c r="B1657" s="32"/>
      <c r="C1657" s="32" t="s">
        <v>74</v>
      </c>
      <c r="D1657" s="32" t="s">
        <v>73</v>
      </c>
      <c r="E1657" s="32" t="s">
        <v>7864</v>
      </c>
      <c r="F1657" s="32" t="s">
        <v>7865</v>
      </c>
      <c r="G1657" s="32" t="s">
        <v>58</v>
      </c>
      <c r="H1657" s="32" t="s">
        <v>59</v>
      </c>
      <c r="I1657" s="32" t="s">
        <v>2006</v>
      </c>
      <c r="J1657" s="35">
        <v>0</v>
      </c>
      <c r="K1657" s="35">
        <v>0</v>
      </c>
      <c r="L1657" s="35">
        <v>7.5</v>
      </c>
      <c r="M1657" s="35">
        <v>0</v>
      </c>
      <c r="N1657" s="32" t="s">
        <v>19</v>
      </c>
      <c r="O1657" s="32" t="s">
        <v>32</v>
      </c>
      <c r="P1657" s="32">
        <v>0.5</v>
      </c>
      <c r="Q1657" s="32"/>
      <c r="R1657" s="39">
        <f t="shared" si="50"/>
        <v>1509</v>
      </c>
      <c r="S1657" s="5" t="s">
        <v>51</v>
      </c>
      <c r="T1657" s="5" t="s">
        <v>64</v>
      </c>
      <c r="U1657" s="2"/>
      <c r="V1657" s="2" t="str">
        <f>IF($J1657+$L1657=0,"nil",IF(OR($B1657="TCU-WS",$B1657=""),"non comm",IF(OR($G1657="contract_cover",$H1657="fixed price"),VLOOKUP($I1657,'[1]mapping 2015'!$A:$B,2,FALSE),VLOOKUP($G1657,'[1]mapping 2015'!$A:$B,2,FALSE))))</f>
        <v>non comm</v>
      </c>
      <c r="W1657" s="37">
        <f>IF(OR(V1657="non comm",V1657="nil",J1657=0),0,IF(V1657="SBM 2.1 IIPS",J1657*VLOOKUP(N1657,'[2]NGP%'!$C:$D,2,FALSE),J1657*SUMIFS('[2]NGP%'!$D:$D,'[2]NGP%'!$A:$A,V1657,'[2]NGP%'!$B:$B,AA1657)))</f>
        <v>0</v>
      </c>
      <c r="X1657" s="37">
        <f>IF(OR(V1657="non comm",V1657="nil",J1657=0),0,IF(V1657="SBM 2.1 IIPS",J1657*VLOOKUP(N1657,'[2]NGP%'!$C:$E,3,FALSE),J1657*SUMIFS('[2]NGP%'!$E:$E,'[2]NGP%'!$A:$A,V1657,'[2]NGP%'!$B:$B,AA1657)))</f>
        <v>0</v>
      </c>
      <c r="Y1657" s="32"/>
      <c r="Z1657" s="54" t="str">
        <f>IF(MID(H1657,1,4)="Item","Nil",IF(G1657="contract_cover",VLOOKUP(I1657,'svc type'!C:D,2,FALSE),VLOOKUP(G1657,'svc type'!A:D,4,FALSE)))</f>
        <v>SVC</v>
      </c>
      <c r="AA1657" s="4" t="str">
        <f>IF(B1657="","",VLOOKUP(B1657,Sector!C:D,2,FALSE))</f>
        <v/>
      </c>
      <c r="AB1657" s="4">
        <f t="shared" si="51"/>
        <v>0</v>
      </c>
      <c r="AC1657" s="4"/>
      <c r="AD1657" s="4"/>
      <c r="AE1657" s="4"/>
      <c r="AF1657" s="4"/>
      <c r="AG1657" s="4"/>
    </row>
    <row r="1658" spans="1:33" x14ac:dyDescent="0.25">
      <c r="A1658" s="57">
        <v>42264.933353506945</v>
      </c>
      <c r="B1658" s="32"/>
      <c r="C1658" s="32" t="s">
        <v>74</v>
      </c>
      <c r="D1658" s="32" t="s">
        <v>73</v>
      </c>
      <c r="E1658" s="32" t="s">
        <v>7864</v>
      </c>
      <c r="F1658" s="32" t="s">
        <v>7865</v>
      </c>
      <c r="G1658" s="32" t="s">
        <v>58</v>
      </c>
      <c r="H1658" s="32" t="s">
        <v>59</v>
      </c>
      <c r="I1658" s="32" t="s">
        <v>2006</v>
      </c>
      <c r="J1658" s="35">
        <v>0</v>
      </c>
      <c r="K1658" s="35">
        <v>0</v>
      </c>
      <c r="L1658" s="35">
        <v>3.75</v>
      </c>
      <c r="M1658" s="35">
        <v>0</v>
      </c>
      <c r="N1658" s="32" t="s">
        <v>19</v>
      </c>
      <c r="O1658" s="32" t="s">
        <v>32</v>
      </c>
      <c r="P1658" s="32">
        <v>0.25</v>
      </c>
      <c r="Q1658" s="32"/>
      <c r="R1658" s="39">
        <f t="shared" si="50"/>
        <v>1509</v>
      </c>
      <c r="S1658" s="5" t="s">
        <v>51</v>
      </c>
      <c r="T1658" s="5" t="s">
        <v>64</v>
      </c>
      <c r="U1658" s="2"/>
      <c r="V1658" s="2" t="str">
        <f>IF($J1658+$L1658=0,"nil",IF(OR($B1658="TCU-WS",$B1658=""),"non comm",IF(OR($G1658="contract_cover",$H1658="fixed price"),VLOOKUP($I1658,'[1]mapping 2015'!$A:$B,2,FALSE),VLOOKUP($G1658,'[1]mapping 2015'!$A:$B,2,FALSE))))</f>
        <v>non comm</v>
      </c>
      <c r="W1658" s="37">
        <f>IF(OR(V1658="non comm",V1658="nil",J1658=0),0,IF(V1658="SBM 2.1 IIPS",J1658*VLOOKUP(N1658,'[2]NGP%'!$C:$D,2,FALSE),J1658*SUMIFS('[2]NGP%'!$D:$D,'[2]NGP%'!$A:$A,V1658,'[2]NGP%'!$B:$B,AA1658)))</f>
        <v>0</v>
      </c>
      <c r="X1658" s="37">
        <f>IF(OR(V1658="non comm",V1658="nil",J1658=0),0,IF(V1658="SBM 2.1 IIPS",J1658*VLOOKUP(N1658,'[2]NGP%'!$C:$E,3,FALSE),J1658*SUMIFS('[2]NGP%'!$E:$E,'[2]NGP%'!$A:$A,V1658,'[2]NGP%'!$B:$B,AA1658)))</f>
        <v>0</v>
      </c>
      <c r="Y1658" s="32"/>
      <c r="Z1658" s="54" t="str">
        <f>IF(MID(H1658,1,4)="Item","Nil",IF(G1658="contract_cover",VLOOKUP(I1658,'svc type'!C:D,2,FALSE),VLOOKUP(G1658,'svc type'!A:D,4,FALSE)))</f>
        <v>SVC</v>
      </c>
      <c r="AA1658" s="4" t="str">
        <f>IF(B1658="","",VLOOKUP(B1658,Sector!C:D,2,FALSE))</f>
        <v/>
      </c>
      <c r="AB1658" s="4">
        <f t="shared" si="51"/>
        <v>0</v>
      </c>
      <c r="AC1658" s="4"/>
      <c r="AD1658" s="4"/>
      <c r="AE1658" s="4"/>
      <c r="AF1658" s="4"/>
      <c r="AG1658" s="4"/>
    </row>
    <row r="1659" spans="1:33" x14ac:dyDescent="0.25">
      <c r="A1659" s="57">
        <v>42265.047389155094</v>
      </c>
      <c r="B1659" s="32"/>
      <c r="C1659" s="32" t="s">
        <v>506</v>
      </c>
      <c r="D1659" s="32" t="s">
        <v>334</v>
      </c>
      <c r="E1659" s="32" t="s">
        <v>7866</v>
      </c>
      <c r="F1659" s="32" t="s">
        <v>7867</v>
      </c>
      <c r="G1659" s="32" t="s">
        <v>58</v>
      </c>
      <c r="H1659" s="32" t="s">
        <v>59</v>
      </c>
      <c r="I1659" s="32" t="s">
        <v>2006</v>
      </c>
      <c r="J1659" s="35">
        <v>0</v>
      </c>
      <c r="K1659" s="35">
        <v>0</v>
      </c>
      <c r="L1659" s="35">
        <v>0</v>
      </c>
      <c r="M1659" s="35">
        <v>0</v>
      </c>
      <c r="N1659" s="32" t="s">
        <v>19</v>
      </c>
      <c r="O1659" s="32" t="s">
        <v>322</v>
      </c>
      <c r="P1659" s="32">
        <v>0</v>
      </c>
      <c r="Q1659" s="32"/>
      <c r="R1659" s="39">
        <f t="shared" si="50"/>
        <v>1509</v>
      </c>
      <c r="S1659" s="5" t="s">
        <v>51</v>
      </c>
      <c r="T1659" s="5" t="s">
        <v>64</v>
      </c>
      <c r="U1659" s="2"/>
      <c r="V1659" s="2" t="str">
        <f>IF($J1659+$L1659=0,"nil",IF(OR($B1659="TCU-WS",$B1659=""),"non comm",IF(OR($G1659="contract_cover",$H1659="fixed price"),VLOOKUP($I1659,'[1]mapping 2015'!$A:$B,2,FALSE),VLOOKUP($G1659,'[1]mapping 2015'!$A:$B,2,FALSE))))</f>
        <v>nil</v>
      </c>
      <c r="W1659" s="37">
        <f>IF(OR(V1659="non comm",V1659="nil",J1659=0),0,IF(V1659="SBM 2.1 IIPS",J1659*VLOOKUP(N1659,'[2]NGP%'!$C:$D,2,FALSE),J1659*SUMIFS('[2]NGP%'!$D:$D,'[2]NGP%'!$A:$A,V1659,'[2]NGP%'!$B:$B,AA1659)))</f>
        <v>0</v>
      </c>
      <c r="X1659" s="37">
        <f>IF(OR(V1659="non comm",V1659="nil",J1659=0),0,IF(V1659="SBM 2.1 IIPS",J1659*VLOOKUP(N1659,'[2]NGP%'!$C:$E,3,FALSE),J1659*SUMIFS('[2]NGP%'!$E:$E,'[2]NGP%'!$A:$A,V1659,'[2]NGP%'!$B:$B,AA1659)))</f>
        <v>0</v>
      </c>
      <c r="Y1659" s="32"/>
      <c r="Z1659" s="54" t="str">
        <f>IF(MID(H1659,1,4)="Item","Nil",IF(G1659="contract_cover",VLOOKUP(I1659,'svc type'!C:D,2,FALSE),VLOOKUP(G1659,'svc type'!A:D,4,FALSE)))</f>
        <v>SVC</v>
      </c>
      <c r="AA1659" s="4" t="str">
        <f>IF(B1659="","",VLOOKUP(B1659,Sector!C:D,2,FALSE))</f>
        <v/>
      </c>
      <c r="AB1659" s="4">
        <f t="shared" si="51"/>
        <v>0</v>
      </c>
      <c r="AC1659" s="4"/>
      <c r="AD1659" s="4"/>
      <c r="AE1659" s="4"/>
      <c r="AF1659" s="4"/>
      <c r="AG1659" s="4"/>
    </row>
    <row r="1660" spans="1:33" x14ac:dyDescent="0.25">
      <c r="A1660" s="57">
        <v>42265.063599074078</v>
      </c>
      <c r="B1660" s="32"/>
      <c r="C1660" s="32" t="s">
        <v>340</v>
      </c>
      <c r="D1660" s="32" t="s">
        <v>334</v>
      </c>
      <c r="E1660" s="32" t="s">
        <v>7868</v>
      </c>
      <c r="F1660" s="32" t="s">
        <v>7869</v>
      </c>
      <c r="G1660" s="32" t="s">
        <v>58</v>
      </c>
      <c r="H1660" s="32" t="s">
        <v>59</v>
      </c>
      <c r="I1660" s="32" t="s">
        <v>2006</v>
      </c>
      <c r="J1660" s="35">
        <v>0</v>
      </c>
      <c r="K1660" s="35">
        <v>0</v>
      </c>
      <c r="L1660" s="35">
        <v>0</v>
      </c>
      <c r="M1660" s="35">
        <v>0</v>
      </c>
      <c r="N1660" s="32" t="s">
        <v>19</v>
      </c>
      <c r="O1660" s="32" t="s">
        <v>322</v>
      </c>
      <c r="P1660" s="32">
        <v>0</v>
      </c>
      <c r="Q1660" s="32"/>
      <c r="R1660" s="39">
        <f t="shared" si="50"/>
        <v>1509</v>
      </c>
      <c r="S1660" s="5" t="s">
        <v>51</v>
      </c>
      <c r="T1660" s="5" t="s">
        <v>64</v>
      </c>
      <c r="U1660" s="2"/>
      <c r="V1660" s="2" t="str">
        <f>IF($J1660+$L1660=0,"nil",IF(OR($B1660="TCU-WS",$B1660=""),"non comm",IF(OR($G1660="contract_cover",$H1660="fixed price"),VLOOKUP($I1660,'[1]mapping 2015'!$A:$B,2,FALSE),VLOOKUP($G1660,'[1]mapping 2015'!$A:$B,2,FALSE))))</f>
        <v>nil</v>
      </c>
      <c r="W1660" s="37">
        <f>IF(OR(V1660="non comm",V1660="nil",J1660=0),0,IF(V1660="SBM 2.1 IIPS",J1660*VLOOKUP(N1660,'[2]NGP%'!$C:$D,2,FALSE),J1660*SUMIFS('[2]NGP%'!$D:$D,'[2]NGP%'!$A:$A,V1660,'[2]NGP%'!$B:$B,AA1660)))</f>
        <v>0</v>
      </c>
      <c r="X1660" s="37">
        <f>IF(OR(V1660="non comm",V1660="nil",J1660=0),0,IF(V1660="SBM 2.1 IIPS",J1660*VLOOKUP(N1660,'[2]NGP%'!$C:$E,3,FALSE),J1660*SUMIFS('[2]NGP%'!$E:$E,'[2]NGP%'!$A:$A,V1660,'[2]NGP%'!$B:$B,AA1660)))</f>
        <v>0</v>
      </c>
      <c r="Y1660" s="32"/>
      <c r="Z1660" s="54" t="str">
        <f>IF(MID(H1660,1,4)="Item","Nil",IF(G1660="contract_cover",VLOOKUP(I1660,'svc type'!C:D,2,FALSE),VLOOKUP(G1660,'svc type'!A:D,4,FALSE)))</f>
        <v>SVC</v>
      </c>
      <c r="AA1660" s="4" t="str">
        <f>IF(B1660="","",VLOOKUP(B1660,Sector!C:D,2,FALSE))</f>
        <v/>
      </c>
      <c r="AB1660" s="4">
        <f t="shared" si="51"/>
        <v>0</v>
      </c>
      <c r="AC1660" s="4"/>
      <c r="AD1660" s="4"/>
      <c r="AE1660" s="4"/>
      <c r="AF1660" s="4"/>
      <c r="AG1660" s="4"/>
    </row>
    <row r="1661" spans="1:33" x14ac:dyDescent="0.25">
      <c r="A1661" s="57">
        <v>42265.066114895832</v>
      </c>
      <c r="B1661" s="32"/>
      <c r="C1661" s="32" t="s">
        <v>454</v>
      </c>
      <c r="D1661" s="32" t="s">
        <v>334</v>
      </c>
      <c r="E1661" s="32" t="s">
        <v>7870</v>
      </c>
      <c r="F1661" s="32" t="s">
        <v>7871</v>
      </c>
      <c r="G1661" s="32" t="s">
        <v>58</v>
      </c>
      <c r="H1661" s="32" t="s">
        <v>59</v>
      </c>
      <c r="I1661" s="32" t="s">
        <v>2006</v>
      </c>
      <c r="J1661" s="35">
        <v>0</v>
      </c>
      <c r="K1661" s="35">
        <v>0</v>
      </c>
      <c r="L1661" s="35">
        <v>0</v>
      </c>
      <c r="M1661" s="35">
        <v>0</v>
      </c>
      <c r="N1661" s="32" t="s">
        <v>19</v>
      </c>
      <c r="O1661" s="32" t="s">
        <v>322</v>
      </c>
      <c r="P1661" s="32">
        <v>0</v>
      </c>
      <c r="Q1661" s="32"/>
      <c r="R1661" s="39">
        <f t="shared" si="50"/>
        <v>1509</v>
      </c>
      <c r="S1661" s="5" t="s">
        <v>51</v>
      </c>
      <c r="T1661" s="5" t="s">
        <v>64</v>
      </c>
      <c r="U1661" s="2"/>
      <c r="V1661" s="2" t="str">
        <f>IF($J1661+$L1661=0,"nil",IF(OR($B1661="TCU-WS",$B1661=""),"non comm",IF(OR($G1661="contract_cover",$H1661="fixed price"),VLOOKUP($I1661,'[1]mapping 2015'!$A:$B,2,FALSE),VLOOKUP($G1661,'[1]mapping 2015'!$A:$B,2,FALSE))))</f>
        <v>nil</v>
      </c>
      <c r="W1661" s="37">
        <f>IF(OR(V1661="non comm",V1661="nil",J1661=0),0,IF(V1661="SBM 2.1 IIPS",J1661*VLOOKUP(N1661,'[2]NGP%'!$C:$D,2,FALSE),J1661*SUMIFS('[2]NGP%'!$D:$D,'[2]NGP%'!$A:$A,V1661,'[2]NGP%'!$B:$B,AA1661)))</f>
        <v>0</v>
      </c>
      <c r="X1661" s="37">
        <f>IF(OR(V1661="non comm",V1661="nil",J1661=0),0,IF(V1661="SBM 2.1 IIPS",J1661*VLOOKUP(N1661,'[2]NGP%'!$C:$E,3,FALSE),J1661*SUMIFS('[2]NGP%'!$E:$E,'[2]NGP%'!$A:$A,V1661,'[2]NGP%'!$B:$B,AA1661)))</f>
        <v>0</v>
      </c>
      <c r="Y1661" s="32"/>
      <c r="Z1661" s="54" t="str">
        <f>IF(MID(H1661,1,4)="Item","Nil",IF(G1661="contract_cover",VLOOKUP(I1661,'svc type'!C:D,2,FALSE),VLOOKUP(G1661,'svc type'!A:D,4,FALSE)))</f>
        <v>SVC</v>
      </c>
      <c r="AA1661" s="4" t="str">
        <f>IF(B1661="","",VLOOKUP(B1661,Sector!C:D,2,FALSE))</f>
        <v/>
      </c>
      <c r="AB1661" s="4">
        <f t="shared" si="51"/>
        <v>0</v>
      </c>
      <c r="AC1661" s="4"/>
      <c r="AD1661" s="4"/>
      <c r="AE1661" s="4"/>
      <c r="AF1661" s="4"/>
      <c r="AG1661" s="4"/>
    </row>
    <row r="1662" spans="1:33" x14ac:dyDescent="0.25">
      <c r="A1662" s="57">
        <v>42265.07326041667</v>
      </c>
      <c r="B1662" s="32"/>
      <c r="C1662" s="32" t="s">
        <v>457</v>
      </c>
      <c r="D1662" s="32" t="s">
        <v>334</v>
      </c>
      <c r="E1662" s="32" t="s">
        <v>7872</v>
      </c>
      <c r="F1662" s="32" t="s">
        <v>7873</v>
      </c>
      <c r="G1662" s="32" t="s">
        <v>58</v>
      </c>
      <c r="H1662" s="32" t="s">
        <v>59</v>
      </c>
      <c r="I1662" s="32" t="s">
        <v>2006</v>
      </c>
      <c r="J1662" s="35">
        <v>0</v>
      </c>
      <c r="K1662" s="35">
        <v>0</v>
      </c>
      <c r="L1662" s="35">
        <v>0</v>
      </c>
      <c r="M1662" s="35">
        <v>0</v>
      </c>
      <c r="N1662" s="32" t="s">
        <v>19</v>
      </c>
      <c r="O1662" s="32" t="s">
        <v>322</v>
      </c>
      <c r="P1662" s="32">
        <v>0</v>
      </c>
      <c r="Q1662" s="32"/>
      <c r="R1662" s="39">
        <f t="shared" si="50"/>
        <v>1509</v>
      </c>
      <c r="S1662" s="5" t="s">
        <v>51</v>
      </c>
      <c r="T1662" s="5" t="s">
        <v>64</v>
      </c>
      <c r="U1662" s="2"/>
      <c r="V1662" s="2" t="str">
        <f>IF($J1662+$L1662=0,"nil",IF(OR($B1662="TCU-WS",$B1662=""),"non comm",IF(OR($G1662="contract_cover",$H1662="fixed price"),VLOOKUP($I1662,'[1]mapping 2015'!$A:$B,2,FALSE),VLOOKUP($G1662,'[1]mapping 2015'!$A:$B,2,FALSE))))</f>
        <v>nil</v>
      </c>
      <c r="W1662" s="37">
        <f>IF(OR(V1662="non comm",V1662="nil",J1662=0),0,IF(V1662="SBM 2.1 IIPS",J1662*VLOOKUP(N1662,'[2]NGP%'!$C:$D,2,FALSE),J1662*SUMIFS('[2]NGP%'!$D:$D,'[2]NGP%'!$A:$A,V1662,'[2]NGP%'!$B:$B,AA1662)))</f>
        <v>0</v>
      </c>
      <c r="X1662" s="37">
        <f>IF(OR(V1662="non comm",V1662="nil",J1662=0),0,IF(V1662="SBM 2.1 IIPS",J1662*VLOOKUP(N1662,'[2]NGP%'!$C:$E,3,FALSE),J1662*SUMIFS('[2]NGP%'!$E:$E,'[2]NGP%'!$A:$A,V1662,'[2]NGP%'!$B:$B,AA1662)))</f>
        <v>0</v>
      </c>
      <c r="Y1662" s="32"/>
      <c r="Z1662" s="54" t="str">
        <f>IF(MID(H1662,1,4)="Item","Nil",IF(G1662="contract_cover",VLOOKUP(I1662,'svc type'!C:D,2,FALSE),VLOOKUP(G1662,'svc type'!A:D,4,FALSE)))</f>
        <v>SVC</v>
      </c>
      <c r="AA1662" s="4" t="str">
        <f>IF(B1662="","",VLOOKUP(B1662,Sector!C:D,2,FALSE))</f>
        <v/>
      </c>
      <c r="AB1662" s="4">
        <f t="shared" si="51"/>
        <v>0</v>
      </c>
      <c r="AC1662" s="4"/>
      <c r="AD1662" s="4"/>
      <c r="AE1662" s="4"/>
      <c r="AF1662" s="4"/>
      <c r="AG1662" s="4"/>
    </row>
    <row r="1663" spans="1:33" x14ac:dyDescent="0.25">
      <c r="A1663" s="57">
        <v>42265.223300231482</v>
      </c>
      <c r="B1663" s="32"/>
      <c r="C1663" s="32" t="s">
        <v>1068</v>
      </c>
      <c r="D1663" s="32" t="s">
        <v>334</v>
      </c>
      <c r="E1663" s="32" t="s">
        <v>7874</v>
      </c>
      <c r="F1663" s="32" t="s">
        <v>7875</v>
      </c>
      <c r="G1663" s="32" t="s">
        <v>58</v>
      </c>
      <c r="H1663" s="32" t="s">
        <v>59</v>
      </c>
      <c r="I1663" s="32" t="s">
        <v>2006</v>
      </c>
      <c r="J1663" s="35">
        <v>0</v>
      </c>
      <c r="K1663" s="35">
        <v>0</v>
      </c>
      <c r="L1663" s="35">
        <v>0</v>
      </c>
      <c r="M1663" s="35">
        <v>0</v>
      </c>
      <c r="N1663" s="32" t="s">
        <v>19</v>
      </c>
      <c r="O1663" s="32" t="s">
        <v>322</v>
      </c>
      <c r="P1663" s="32">
        <v>0</v>
      </c>
      <c r="Q1663" s="32"/>
      <c r="R1663" s="39">
        <f t="shared" si="50"/>
        <v>1509</v>
      </c>
      <c r="S1663" s="5" t="s">
        <v>51</v>
      </c>
      <c r="T1663" s="5" t="s">
        <v>64</v>
      </c>
      <c r="U1663" s="2"/>
      <c r="V1663" s="2" t="str">
        <f>IF($J1663+$L1663=0,"nil",IF(OR($B1663="TCU-WS",$B1663=""),"non comm",IF(OR($G1663="contract_cover",$H1663="fixed price"),VLOOKUP($I1663,'[1]mapping 2015'!$A:$B,2,FALSE),VLOOKUP($G1663,'[1]mapping 2015'!$A:$B,2,FALSE))))</f>
        <v>nil</v>
      </c>
      <c r="W1663" s="37">
        <f>IF(OR(V1663="non comm",V1663="nil",J1663=0),0,IF(V1663="SBM 2.1 IIPS",J1663*VLOOKUP(N1663,'[2]NGP%'!$C:$D,2,FALSE),J1663*SUMIFS('[2]NGP%'!$D:$D,'[2]NGP%'!$A:$A,V1663,'[2]NGP%'!$B:$B,AA1663)))</f>
        <v>0</v>
      </c>
      <c r="X1663" s="37">
        <f>IF(OR(V1663="non comm",V1663="nil",J1663=0),0,IF(V1663="SBM 2.1 IIPS",J1663*VLOOKUP(N1663,'[2]NGP%'!$C:$E,3,FALSE),J1663*SUMIFS('[2]NGP%'!$E:$E,'[2]NGP%'!$A:$A,V1663,'[2]NGP%'!$B:$B,AA1663)))</f>
        <v>0</v>
      </c>
      <c r="Y1663" s="32"/>
      <c r="Z1663" s="54" t="str">
        <f>IF(MID(H1663,1,4)="Item","Nil",IF(G1663="contract_cover",VLOOKUP(I1663,'svc type'!C:D,2,FALSE),VLOOKUP(G1663,'svc type'!A:D,4,FALSE)))</f>
        <v>SVC</v>
      </c>
      <c r="AA1663" s="4" t="str">
        <f>IF(B1663="","",VLOOKUP(B1663,Sector!C:D,2,FALSE))</f>
        <v/>
      </c>
      <c r="AB1663" s="4">
        <f t="shared" si="51"/>
        <v>0</v>
      </c>
      <c r="AC1663" s="4"/>
      <c r="AD1663" s="4"/>
      <c r="AE1663" s="4"/>
      <c r="AF1663" s="4"/>
      <c r="AG1663" s="4"/>
    </row>
    <row r="1664" spans="1:33" x14ac:dyDescent="0.25">
      <c r="A1664" s="57">
        <v>42265.224912881946</v>
      </c>
      <c r="B1664" s="32"/>
      <c r="C1664" s="32" t="s">
        <v>1068</v>
      </c>
      <c r="D1664" s="32" t="s">
        <v>334</v>
      </c>
      <c r="E1664" s="32" t="s">
        <v>7876</v>
      </c>
      <c r="F1664" s="32" t="s">
        <v>7877</v>
      </c>
      <c r="G1664" s="32" t="s">
        <v>58</v>
      </c>
      <c r="H1664" s="32" t="s">
        <v>59</v>
      </c>
      <c r="I1664" s="32" t="s">
        <v>2006</v>
      </c>
      <c r="J1664" s="35">
        <v>0</v>
      </c>
      <c r="K1664" s="35">
        <v>0</v>
      </c>
      <c r="L1664" s="35">
        <v>0</v>
      </c>
      <c r="M1664" s="35">
        <v>0</v>
      </c>
      <c r="N1664" s="32" t="s">
        <v>19</v>
      </c>
      <c r="O1664" s="32" t="s">
        <v>322</v>
      </c>
      <c r="P1664" s="32">
        <v>0</v>
      </c>
      <c r="Q1664" s="32"/>
      <c r="R1664" s="39">
        <f t="shared" si="50"/>
        <v>1509</v>
      </c>
      <c r="S1664" s="5" t="s">
        <v>51</v>
      </c>
      <c r="T1664" s="5" t="s">
        <v>64</v>
      </c>
      <c r="U1664" s="2"/>
      <c r="V1664" s="2" t="str">
        <f>IF($J1664+$L1664=0,"nil",IF(OR($B1664="TCU-WS",$B1664=""),"non comm",IF(OR($G1664="contract_cover",$H1664="fixed price"),VLOOKUP($I1664,'[1]mapping 2015'!$A:$B,2,FALSE),VLOOKUP($G1664,'[1]mapping 2015'!$A:$B,2,FALSE))))</f>
        <v>nil</v>
      </c>
      <c r="W1664" s="37">
        <f>IF(OR(V1664="non comm",V1664="nil",J1664=0),0,IF(V1664="SBM 2.1 IIPS",J1664*VLOOKUP(N1664,'[2]NGP%'!$C:$D,2,FALSE),J1664*SUMIFS('[2]NGP%'!$D:$D,'[2]NGP%'!$A:$A,V1664,'[2]NGP%'!$B:$B,AA1664)))</f>
        <v>0</v>
      </c>
      <c r="X1664" s="37">
        <f>IF(OR(V1664="non comm",V1664="nil",J1664=0),0,IF(V1664="SBM 2.1 IIPS",J1664*VLOOKUP(N1664,'[2]NGP%'!$C:$E,3,FALSE),J1664*SUMIFS('[2]NGP%'!$E:$E,'[2]NGP%'!$A:$A,V1664,'[2]NGP%'!$B:$B,AA1664)))</f>
        <v>0</v>
      </c>
      <c r="Y1664" s="32"/>
      <c r="Z1664" s="54" t="str">
        <f>IF(MID(H1664,1,4)="Item","Nil",IF(G1664="contract_cover",VLOOKUP(I1664,'svc type'!C:D,2,FALSE),VLOOKUP(G1664,'svc type'!A:D,4,FALSE)))</f>
        <v>SVC</v>
      </c>
      <c r="AA1664" s="4" t="str">
        <f>IF(B1664="","",VLOOKUP(B1664,Sector!C:D,2,FALSE))</f>
        <v/>
      </c>
      <c r="AB1664" s="4">
        <f t="shared" si="51"/>
        <v>0</v>
      </c>
      <c r="AC1664" s="4"/>
      <c r="AD1664" s="4"/>
      <c r="AE1664" s="4"/>
      <c r="AF1664" s="4"/>
      <c r="AG1664" s="4"/>
    </row>
    <row r="1665" spans="1:33" x14ac:dyDescent="0.25">
      <c r="A1665" s="57">
        <v>42265.410463310189</v>
      </c>
      <c r="B1665" s="32" t="s">
        <v>22</v>
      </c>
      <c r="C1665" s="32" t="s">
        <v>5973</v>
      </c>
      <c r="D1665" s="32" t="s">
        <v>5974</v>
      </c>
      <c r="E1665" s="32" t="s">
        <v>7878</v>
      </c>
      <c r="F1665" s="32" t="s">
        <v>7879</v>
      </c>
      <c r="G1665" s="32" t="s">
        <v>4329</v>
      </c>
      <c r="H1665" s="32" t="s">
        <v>4330</v>
      </c>
      <c r="I1665" s="32" t="s">
        <v>2006</v>
      </c>
      <c r="J1665" s="35">
        <v>0</v>
      </c>
      <c r="K1665" s="35">
        <v>0</v>
      </c>
      <c r="L1665" s="35">
        <v>0</v>
      </c>
      <c r="M1665" s="35">
        <v>0</v>
      </c>
      <c r="N1665" s="32" t="s">
        <v>19</v>
      </c>
      <c r="O1665" s="32" t="s">
        <v>7880</v>
      </c>
      <c r="P1665" s="32">
        <v>0.5</v>
      </c>
      <c r="Q1665" s="32"/>
      <c r="R1665" s="39">
        <f t="shared" si="50"/>
        <v>1509</v>
      </c>
      <c r="S1665" s="5" t="s">
        <v>51</v>
      </c>
      <c r="T1665" s="5" t="s">
        <v>64</v>
      </c>
      <c r="U1665" s="2"/>
      <c r="V1665" s="2" t="str">
        <f>IF($J1665+$L1665=0,"nil",IF(OR($B1665="TCU-WS",$B1665=""),"non comm",IF(OR($G1665="contract_cover",$H1665="fixed price"),VLOOKUP($I1665,'[1]mapping 2015'!$A:$B,2,FALSE),VLOOKUP($G1665,'[1]mapping 2015'!$A:$B,2,FALSE))))</f>
        <v>nil</v>
      </c>
      <c r="W1665" s="37">
        <f>IF(OR(V1665="non comm",V1665="nil",J1665=0),0,IF(V1665="SBM 2.1 IIPS",J1665*VLOOKUP(N1665,'[2]NGP%'!$C:$D,2,FALSE),J1665*SUMIFS('[2]NGP%'!$D:$D,'[2]NGP%'!$A:$A,V1665,'[2]NGP%'!$B:$B,AA1665)))</f>
        <v>0</v>
      </c>
      <c r="X1665" s="37">
        <f>IF(OR(V1665="non comm",V1665="nil",J1665=0),0,IF(V1665="SBM 2.1 IIPS",J1665*VLOOKUP(N1665,'[2]NGP%'!$C:$E,3,FALSE),J1665*SUMIFS('[2]NGP%'!$E:$E,'[2]NGP%'!$A:$A,V1665,'[2]NGP%'!$B:$B,AA1665)))</f>
        <v>0</v>
      </c>
      <c r="Y1665" s="32"/>
      <c r="Z1665" s="54" t="str">
        <f>IF(MID(H1665,1,4)="Item","Nil",IF(G1665="contract_cover",VLOOKUP(I1665,'svc type'!C:D,2,FALSE),VLOOKUP(G1665,'svc type'!A:D,4,FALSE)))</f>
        <v>SVC</v>
      </c>
      <c r="AA1665" s="4" t="str">
        <f>IF(B1665="","",VLOOKUP(B1665,Sector!C:D,2,FALSE))</f>
        <v>OTH</v>
      </c>
      <c r="AB1665" s="4" t="str">
        <f t="shared" si="51"/>
        <v>TCU-WS</v>
      </c>
      <c r="AC1665" s="4"/>
      <c r="AD1665" s="4"/>
      <c r="AE1665" s="4"/>
      <c r="AF1665" s="4"/>
      <c r="AG1665" s="4"/>
    </row>
    <row r="1666" spans="1:33" x14ac:dyDescent="0.25">
      <c r="A1666" s="57">
        <v>42265.416064583333</v>
      </c>
      <c r="B1666" s="32" t="s">
        <v>22</v>
      </c>
      <c r="C1666" s="32" t="s">
        <v>2020</v>
      </c>
      <c r="D1666" s="32" t="s">
        <v>2021</v>
      </c>
      <c r="E1666" s="32" t="s">
        <v>7881</v>
      </c>
      <c r="F1666" s="32" t="s">
        <v>7882</v>
      </c>
      <c r="G1666" s="32" t="s">
        <v>4329</v>
      </c>
      <c r="H1666" s="32" t="s">
        <v>4330</v>
      </c>
      <c r="I1666" s="32" t="s">
        <v>2006</v>
      </c>
      <c r="J1666" s="35">
        <v>0</v>
      </c>
      <c r="K1666" s="35">
        <v>0</v>
      </c>
      <c r="L1666" s="35">
        <v>0</v>
      </c>
      <c r="M1666" s="35">
        <v>0</v>
      </c>
      <c r="N1666" s="32" t="s">
        <v>19</v>
      </c>
      <c r="O1666" s="32" t="s">
        <v>7880</v>
      </c>
      <c r="P1666" s="32">
        <v>1</v>
      </c>
      <c r="Q1666" s="32"/>
      <c r="R1666" s="39">
        <f t="shared" si="50"/>
        <v>1509</v>
      </c>
      <c r="S1666" s="5" t="s">
        <v>51</v>
      </c>
      <c r="T1666" s="5" t="s">
        <v>64</v>
      </c>
      <c r="U1666" s="2"/>
      <c r="V1666" s="2" t="str">
        <f>IF($J1666+$L1666=0,"nil",IF(OR($B1666="TCU-WS",$B1666=""),"non comm",IF(OR($G1666="contract_cover",$H1666="fixed price"),VLOOKUP($I1666,'[1]mapping 2015'!$A:$B,2,FALSE),VLOOKUP($G1666,'[1]mapping 2015'!$A:$B,2,FALSE))))</f>
        <v>nil</v>
      </c>
      <c r="W1666" s="37">
        <f>IF(OR(V1666="non comm",V1666="nil",J1666=0),0,IF(V1666="SBM 2.1 IIPS",J1666*VLOOKUP(N1666,'[2]NGP%'!$C:$D,2,FALSE),J1666*SUMIFS('[2]NGP%'!$D:$D,'[2]NGP%'!$A:$A,V1666,'[2]NGP%'!$B:$B,AA1666)))</f>
        <v>0</v>
      </c>
      <c r="X1666" s="37">
        <f>IF(OR(V1666="non comm",V1666="nil",J1666=0),0,IF(V1666="SBM 2.1 IIPS",J1666*VLOOKUP(N1666,'[2]NGP%'!$C:$E,3,FALSE),J1666*SUMIFS('[2]NGP%'!$E:$E,'[2]NGP%'!$A:$A,V1666,'[2]NGP%'!$B:$B,AA1666)))</f>
        <v>0</v>
      </c>
      <c r="Y1666" s="32"/>
      <c r="Z1666" s="54" t="str">
        <f>IF(MID(H1666,1,4)="Item","Nil",IF(G1666="contract_cover",VLOOKUP(I1666,'svc type'!C:D,2,FALSE),VLOOKUP(G1666,'svc type'!A:D,4,FALSE)))</f>
        <v>SVC</v>
      </c>
      <c r="AA1666" s="4" t="str">
        <f>IF(B1666="","",VLOOKUP(B1666,Sector!C:D,2,FALSE))</f>
        <v>OTH</v>
      </c>
      <c r="AB1666" s="4" t="str">
        <f t="shared" si="51"/>
        <v>TCU-WS</v>
      </c>
      <c r="AC1666" s="4"/>
      <c r="AD1666" s="4"/>
      <c r="AE1666" s="4"/>
      <c r="AF1666" s="4"/>
      <c r="AG1666" s="4"/>
    </row>
    <row r="1667" spans="1:33" x14ac:dyDescent="0.25">
      <c r="A1667" s="57">
        <v>42265.424603553241</v>
      </c>
      <c r="B1667" s="32"/>
      <c r="C1667" s="32" t="s">
        <v>454</v>
      </c>
      <c r="D1667" s="32" t="s">
        <v>334</v>
      </c>
      <c r="E1667" s="32" t="s">
        <v>7883</v>
      </c>
      <c r="F1667" s="32" t="s">
        <v>7884</v>
      </c>
      <c r="G1667" s="32" t="s">
        <v>58</v>
      </c>
      <c r="H1667" s="32" t="s">
        <v>59</v>
      </c>
      <c r="I1667" s="32" t="s">
        <v>2006</v>
      </c>
      <c r="J1667" s="35">
        <v>0</v>
      </c>
      <c r="K1667" s="35">
        <v>0</v>
      </c>
      <c r="L1667" s="35">
        <v>0</v>
      </c>
      <c r="M1667" s="35">
        <v>0</v>
      </c>
      <c r="N1667" s="32" t="s">
        <v>19</v>
      </c>
      <c r="O1667" s="32" t="s">
        <v>322</v>
      </c>
      <c r="P1667" s="32">
        <v>0</v>
      </c>
      <c r="Q1667" s="32"/>
      <c r="R1667" s="39">
        <f t="shared" ref="R1667:R1730" si="52">R1666</f>
        <v>1509</v>
      </c>
      <c r="S1667" s="5" t="s">
        <v>51</v>
      </c>
      <c r="T1667" s="5" t="s">
        <v>64</v>
      </c>
      <c r="U1667" s="2"/>
      <c r="V1667" s="2" t="str">
        <f>IF($J1667+$L1667=0,"nil",IF(OR($B1667="TCU-WS",$B1667=""),"non comm",IF(OR($G1667="contract_cover",$H1667="fixed price"),VLOOKUP($I1667,'[1]mapping 2015'!$A:$B,2,FALSE),VLOOKUP($G1667,'[1]mapping 2015'!$A:$B,2,FALSE))))</f>
        <v>nil</v>
      </c>
      <c r="W1667" s="37">
        <f>IF(OR(V1667="non comm",V1667="nil",J1667=0),0,IF(V1667="SBM 2.1 IIPS",J1667*VLOOKUP(N1667,'[2]NGP%'!$C:$D,2,FALSE),J1667*SUMIFS('[2]NGP%'!$D:$D,'[2]NGP%'!$A:$A,V1667,'[2]NGP%'!$B:$B,AA1667)))</f>
        <v>0</v>
      </c>
      <c r="X1667" s="37">
        <f>IF(OR(V1667="non comm",V1667="nil",J1667=0),0,IF(V1667="SBM 2.1 IIPS",J1667*VLOOKUP(N1667,'[2]NGP%'!$C:$E,3,FALSE),J1667*SUMIFS('[2]NGP%'!$E:$E,'[2]NGP%'!$A:$A,V1667,'[2]NGP%'!$B:$B,AA1667)))</f>
        <v>0</v>
      </c>
      <c r="Y1667" s="32"/>
      <c r="Z1667" s="54" t="str">
        <f>IF(MID(H1667,1,4)="Item","Nil",IF(G1667="contract_cover",VLOOKUP(I1667,'svc type'!C:D,2,FALSE),VLOOKUP(G1667,'svc type'!A:D,4,FALSE)))</f>
        <v>SVC</v>
      </c>
      <c r="AA1667" s="4" t="str">
        <f>IF(B1667="","",VLOOKUP(B1667,Sector!C:D,2,FALSE))</f>
        <v/>
      </c>
      <c r="AB1667" s="4">
        <f t="shared" ref="AB1667:AB1730" si="53">B1667</f>
        <v>0</v>
      </c>
      <c r="AC1667" s="4"/>
      <c r="AD1667" s="4"/>
      <c r="AE1667" s="4"/>
      <c r="AF1667" s="4"/>
      <c r="AG1667" s="4"/>
    </row>
    <row r="1668" spans="1:33" x14ac:dyDescent="0.25">
      <c r="A1668" s="57">
        <v>42265.427997569444</v>
      </c>
      <c r="B1668" s="32" t="s">
        <v>22</v>
      </c>
      <c r="C1668" s="32" t="s">
        <v>2020</v>
      </c>
      <c r="D1668" s="32" t="s">
        <v>2021</v>
      </c>
      <c r="E1668" s="32" t="s">
        <v>7885</v>
      </c>
      <c r="F1668" s="32" t="s">
        <v>7886</v>
      </c>
      <c r="G1668" s="32" t="s">
        <v>4329</v>
      </c>
      <c r="H1668" s="32" t="s">
        <v>4330</v>
      </c>
      <c r="I1668" s="32" t="s">
        <v>2006</v>
      </c>
      <c r="J1668" s="35">
        <v>0</v>
      </c>
      <c r="K1668" s="35">
        <v>0</v>
      </c>
      <c r="L1668" s="35">
        <v>0</v>
      </c>
      <c r="M1668" s="35">
        <v>0</v>
      </c>
      <c r="N1668" s="32" t="s">
        <v>19</v>
      </c>
      <c r="O1668" s="32" t="s">
        <v>7880</v>
      </c>
      <c r="P1668" s="32">
        <v>1</v>
      </c>
      <c r="Q1668" s="32"/>
      <c r="R1668" s="39">
        <f t="shared" si="52"/>
        <v>1509</v>
      </c>
      <c r="S1668" s="5" t="s">
        <v>51</v>
      </c>
      <c r="T1668" s="5" t="s">
        <v>64</v>
      </c>
      <c r="U1668" s="2"/>
      <c r="V1668" s="2" t="str">
        <f>IF($J1668+$L1668=0,"nil",IF(OR($B1668="TCU-WS",$B1668=""),"non comm",IF(OR($G1668="contract_cover",$H1668="fixed price"),VLOOKUP($I1668,'[1]mapping 2015'!$A:$B,2,FALSE),VLOOKUP($G1668,'[1]mapping 2015'!$A:$B,2,FALSE))))</f>
        <v>nil</v>
      </c>
      <c r="W1668" s="37">
        <f>IF(OR(V1668="non comm",V1668="nil",J1668=0),0,IF(V1668="SBM 2.1 IIPS",J1668*VLOOKUP(N1668,'[2]NGP%'!$C:$D,2,FALSE),J1668*SUMIFS('[2]NGP%'!$D:$D,'[2]NGP%'!$A:$A,V1668,'[2]NGP%'!$B:$B,AA1668)))</f>
        <v>0</v>
      </c>
      <c r="X1668" s="37">
        <f>IF(OR(V1668="non comm",V1668="nil",J1668=0),0,IF(V1668="SBM 2.1 IIPS",J1668*VLOOKUP(N1668,'[2]NGP%'!$C:$E,3,FALSE),J1668*SUMIFS('[2]NGP%'!$E:$E,'[2]NGP%'!$A:$A,V1668,'[2]NGP%'!$B:$B,AA1668)))</f>
        <v>0</v>
      </c>
      <c r="Y1668" s="32"/>
      <c r="Z1668" s="54" t="str">
        <f>IF(MID(H1668,1,4)="Item","Nil",IF(G1668="contract_cover",VLOOKUP(I1668,'svc type'!C:D,2,FALSE),VLOOKUP(G1668,'svc type'!A:D,4,FALSE)))</f>
        <v>SVC</v>
      </c>
      <c r="AA1668" s="4" t="str">
        <f>IF(B1668="","",VLOOKUP(B1668,Sector!C:D,2,FALSE))</f>
        <v>OTH</v>
      </c>
      <c r="AB1668" s="4" t="str">
        <f t="shared" si="53"/>
        <v>TCU-WS</v>
      </c>
      <c r="AC1668" s="4"/>
      <c r="AD1668" s="4"/>
      <c r="AE1668" s="4"/>
      <c r="AF1668" s="4"/>
      <c r="AG1668" s="4"/>
    </row>
    <row r="1669" spans="1:33" x14ac:dyDescent="0.25">
      <c r="A1669" s="57">
        <v>42265.431037812501</v>
      </c>
      <c r="B1669" s="32" t="s">
        <v>22</v>
      </c>
      <c r="C1669" s="32" t="s">
        <v>2020</v>
      </c>
      <c r="D1669" s="32" t="s">
        <v>2021</v>
      </c>
      <c r="E1669" s="32" t="s">
        <v>7887</v>
      </c>
      <c r="F1669" s="32" t="s">
        <v>7888</v>
      </c>
      <c r="G1669" s="32" t="s">
        <v>4329</v>
      </c>
      <c r="H1669" s="32" t="s">
        <v>4330</v>
      </c>
      <c r="I1669" s="32" t="s">
        <v>2006</v>
      </c>
      <c r="J1669" s="35">
        <v>0</v>
      </c>
      <c r="K1669" s="35">
        <v>0</v>
      </c>
      <c r="L1669" s="35">
        <v>0</v>
      </c>
      <c r="M1669" s="35">
        <v>0</v>
      </c>
      <c r="N1669" s="32" t="s">
        <v>19</v>
      </c>
      <c r="O1669" s="32" t="s">
        <v>7880</v>
      </c>
      <c r="P1669" s="32">
        <v>2</v>
      </c>
      <c r="Q1669" s="32"/>
      <c r="R1669" s="39">
        <f t="shared" si="52"/>
        <v>1509</v>
      </c>
      <c r="S1669" s="5" t="s">
        <v>51</v>
      </c>
      <c r="T1669" s="5" t="s">
        <v>64</v>
      </c>
      <c r="U1669" s="2"/>
      <c r="V1669" s="2" t="str">
        <f>IF($J1669+$L1669=0,"nil",IF(OR($B1669="TCU-WS",$B1669=""),"non comm",IF(OR($G1669="contract_cover",$H1669="fixed price"),VLOOKUP($I1669,'[1]mapping 2015'!$A:$B,2,FALSE),VLOOKUP($G1669,'[1]mapping 2015'!$A:$B,2,FALSE))))</f>
        <v>nil</v>
      </c>
      <c r="W1669" s="37">
        <f>IF(OR(V1669="non comm",V1669="nil",J1669=0),0,IF(V1669="SBM 2.1 IIPS",J1669*VLOOKUP(N1669,'[2]NGP%'!$C:$D,2,FALSE),J1669*SUMIFS('[2]NGP%'!$D:$D,'[2]NGP%'!$A:$A,V1669,'[2]NGP%'!$B:$B,AA1669)))</f>
        <v>0</v>
      </c>
      <c r="X1669" s="37">
        <f>IF(OR(V1669="non comm",V1669="nil",J1669=0),0,IF(V1669="SBM 2.1 IIPS",J1669*VLOOKUP(N1669,'[2]NGP%'!$C:$E,3,FALSE),J1669*SUMIFS('[2]NGP%'!$E:$E,'[2]NGP%'!$A:$A,V1669,'[2]NGP%'!$B:$B,AA1669)))</f>
        <v>0</v>
      </c>
      <c r="Y1669" s="32"/>
      <c r="Z1669" s="54" t="str">
        <f>IF(MID(H1669,1,4)="Item","Nil",IF(G1669="contract_cover",VLOOKUP(I1669,'svc type'!C:D,2,FALSE),VLOOKUP(G1669,'svc type'!A:D,4,FALSE)))</f>
        <v>SVC</v>
      </c>
      <c r="AA1669" s="4" t="str">
        <f>IF(B1669="","",VLOOKUP(B1669,Sector!C:D,2,FALSE))</f>
        <v>OTH</v>
      </c>
      <c r="AB1669" s="4" t="str">
        <f t="shared" si="53"/>
        <v>TCU-WS</v>
      </c>
      <c r="AC1669" s="4"/>
      <c r="AD1669" s="4"/>
      <c r="AE1669" s="4"/>
      <c r="AF1669" s="4"/>
      <c r="AG1669" s="4"/>
    </row>
    <row r="1670" spans="1:33" x14ac:dyDescent="0.25">
      <c r="A1670" s="57">
        <v>42265.431926122685</v>
      </c>
      <c r="B1670" s="32"/>
      <c r="C1670" s="32"/>
      <c r="D1670" s="32"/>
      <c r="E1670" s="32" t="s">
        <v>7889</v>
      </c>
      <c r="F1670" s="32" t="s">
        <v>7890</v>
      </c>
      <c r="G1670" s="32" t="s">
        <v>333</v>
      </c>
      <c r="H1670" s="32" t="s">
        <v>332</v>
      </c>
      <c r="I1670" s="32" t="s">
        <v>2006</v>
      </c>
      <c r="J1670" s="35">
        <v>0</v>
      </c>
      <c r="K1670" s="35">
        <v>0</v>
      </c>
      <c r="L1670" s="35">
        <v>0</v>
      </c>
      <c r="M1670" s="35">
        <v>0</v>
      </c>
      <c r="N1670" s="32" t="s">
        <v>19</v>
      </c>
      <c r="O1670" s="32"/>
      <c r="P1670" s="32">
        <v>0.5</v>
      </c>
      <c r="Q1670" s="32"/>
      <c r="R1670" s="39">
        <f t="shared" si="52"/>
        <v>1509</v>
      </c>
      <c r="S1670" s="5" t="s">
        <v>51</v>
      </c>
      <c r="T1670" s="5" t="s">
        <v>64</v>
      </c>
      <c r="U1670" s="2"/>
      <c r="V1670" s="2" t="str">
        <f>IF($J1670+$L1670=0,"nil",IF(OR($B1670="TCU-WS",$B1670=""),"non comm",IF(OR($G1670="contract_cover",$H1670="fixed price"),VLOOKUP($I1670,'[1]mapping 2015'!$A:$B,2,FALSE),VLOOKUP($G1670,'[1]mapping 2015'!$A:$B,2,FALSE))))</f>
        <v>nil</v>
      </c>
      <c r="W1670" s="37">
        <f>IF(OR(V1670="non comm",V1670="nil",J1670=0),0,IF(V1670="SBM 2.1 IIPS",J1670*VLOOKUP(N1670,'[2]NGP%'!$C:$D,2,FALSE),J1670*SUMIFS('[2]NGP%'!$D:$D,'[2]NGP%'!$A:$A,V1670,'[2]NGP%'!$B:$B,AA1670)))</f>
        <v>0</v>
      </c>
      <c r="X1670" s="37">
        <f>IF(OR(V1670="non comm",V1670="nil",J1670=0),0,IF(V1670="SBM 2.1 IIPS",J1670*VLOOKUP(N1670,'[2]NGP%'!$C:$E,3,FALSE),J1670*SUMIFS('[2]NGP%'!$E:$E,'[2]NGP%'!$A:$A,V1670,'[2]NGP%'!$B:$B,AA1670)))</f>
        <v>0</v>
      </c>
      <c r="Y1670" s="32"/>
      <c r="Z1670" s="54" t="str">
        <f>IF(MID(H1670,1,4)="Item","Nil",IF(G1670="contract_cover",VLOOKUP(I1670,'svc type'!C:D,2,FALSE),VLOOKUP(G1670,'svc type'!A:D,4,FALSE)))</f>
        <v>SVC</v>
      </c>
      <c r="AA1670" s="4" t="str">
        <f>IF(B1670="","",VLOOKUP(B1670,Sector!C:D,2,FALSE))</f>
        <v/>
      </c>
      <c r="AB1670" s="4">
        <f t="shared" si="53"/>
        <v>0</v>
      </c>
      <c r="AC1670" s="4"/>
      <c r="AD1670" s="4"/>
      <c r="AE1670" s="4"/>
      <c r="AF1670" s="4"/>
      <c r="AG1670" s="4"/>
    </row>
    <row r="1671" spans="1:33" x14ac:dyDescent="0.25">
      <c r="A1671" s="57">
        <v>42265.439401851851</v>
      </c>
      <c r="B1671" s="32"/>
      <c r="C1671" s="32"/>
      <c r="D1671" s="32"/>
      <c r="E1671" s="32" t="s">
        <v>7891</v>
      </c>
      <c r="F1671" s="32" t="s">
        <v>7892</v>
      </c>
      <c r="G1671" s="32" t="s">
        <v>333</v>
      </c>
      <c r="H1671" s="32" t="s">
        <v>332</v>
      </c>
      <c r="I1671" s="32" t="s">
        <v>2006</v>
      </c>
      <c r="J1671" s="35">
        <v>0</v>
      </c>
      <c r="K1671" s="35">
        <v>0</v>
      </c>
      <c r="L1671" s="35">
        <v>0</v>
      </c>
      <c r="M1671" s="35">
        <v>0</v>
      </c>
      <c r="N1671" s="32" t="s">
        <v>19</v>
      </c>
      <c r="O1671" s="32"/>
      <c r="P1671" s="32">
        <v>0.5</v>
      </c>
      <c r="Q1671" s="32"/>
      <c r="R1671" s="39">
        <f t="shared" si="52"/>
        <v>1509</v>
      </c>
      <c r="S1671" s="5" t="s">
        <v>51</v>
      </c>
      <c r="T1671" s="5" t="s">
        <v>64</v>
      </c>
      <c r="U1671" s="2"/>
      <c r="V1671" s="2" t="str">
        <f>IF($J1671+$L1671=0,"nil",IF(OR($B1671="TCU-WS",$B1671=""),"non comm",IF(OR($G1671="contract_cover",$H1671="fixed price"),VLOOKUP($I1671,'[1]mapping 2015'!$A:$B,2,FALSE),VLOOKUP($G1671,'[1]mapping 2015'!$A:$B,2,FALSE))))</f>
        <v>nil</v>
      </c>
      <c r="W1671" s="37">
        <f>IF(OR(V1671="non comm",V1671="nil",J1671=0),0,IF(V1671="SBM 2.1 IIPS",J1671*VLOOKUP(N1671,'[2]NGP%'!$C:$D,2,FALSE),J1671*SUMIFS('[2]NGP%'!$D:$D,'[2]NGP%'!$A:$A,V1671,'[2]NGP%'!$B:$B,AA1671)))</f>
        <v>0</v>
      </c>
      <c r="X1671" s="37">
        <f>IF(OR(V1671="non comm",V1671="nil",J1671=0),0,IF(V1671="SBM 2.1 IIPS",J1671*VLOOKUP(N1671,'[2]NGP%'!$C:$E,3,FALSE),J1671*SUMIFS('[2]NGP%'!$E:$E,'[2]NGP%'!$A:$A,V1671,'[2]NGP%'!$B:$B,AA1671)))</f>
        <v>0</v>
      </c>
      <c r="Y1671" s="32"/>
      <c r="Z1671" s="54" t="str">
        <f>IF(MID(H1671,1,4)="Item","Nil",IF(G1671="contract_cover",VLOOKUP(I1671,'svc type'!C:D,2,FALSE),VLOOKUP(G1671,'svc type'!A:D,4,FALSE)))</f>
        <v>SVC</v>
      </c>
      <c r="AA1671" s="4" t="str">
        <f>IF(B1671="","",VLOOKUP(B1671,Sector!C:D,2,FALSE))</f>
        <v/>
      </c>
      <c r="AB1671" s="4">
        <f t="shared" si="53"/>
        <v>0</v>
      </c>
      <c r="AC1671" s="4"/>
      <c r="AD1671" s="4"/>
      <c r="AE1671" s="4"/>
      <c r="AF1671" s="4"/>
      <c r="AG1671" s="4"/>
    </row>
    <row r="1672" spans="1:33" x14ac:dyDescent="0.25">
      <c r="A1672" s="57">
        <v>42265.439423993055</v>
      </c>
      <c r="B1672" s="32" t="s">
        <v>22</v>
      </c>
      <c r="C1672" s="32" t="s">
        <v>4960</v>
      </c>
      <c r="D1672" s="32" t="s">
        <v>4961</v>
      </c>
      <c r="E1672" s="32" t="s">
        <v>7893</v>
      </c>
      <c r="F1672" s="32" t="s">
        <v>7894</v>
      </c>
      <c r="G1672" s="32" t="s">
        <v>25</v>
      </c>
      <c r="H1672" s="32" t="s">
        <v>26</v>
      </c>
      <c r="I1672" s="32" t="s">
        <v>2006</v>
      </c>
      <c r="J1672" s="35">
        <v>0</v>
      </c>
      <c r="K1672" s="35">
        <v>0</v>
      </c>
      <c r="L1672" s="35">
        <v>0</v>
      </c>
      <c r="M1672" s="35">
        <v>0</v>
      </c>
      <c r="N1672" s="32" t="s">
        <v>19</v>
      </c>
      <c r="O1672" s="32" t="s">
        <v>27</v>
      </c>
      <c r="P1672" s="32">
        <v>3.5</v>
      </c>
      <c r="Q1672" s="32"/>
      <c r="R1672" s="39">
        <f t="shared" si="52"/>
        <v>1509</v>
      </c>
      <c r="S1672" s="5" t="s">
        <v>51</v>
      </c>
      <c r="T1672" s="5" t="s">
        <v>64</v>
      </c>
      <c r="U1672" s="2"/>
      <c r="V1672" s="2" t="str">
        <f>IF($J1672+$L1672=0,"nil",IF(OR($B1672="TCU-WS",$B1672=""),"non comm",IF(OR($G1672="contract_cover",$H1672="fixed price"),VLOOKUP($I1672,'[1]mapping 2015'!$A:$B,2,FALSE),VLOOKUP($G1672,'[1]mapping 2015'!$A:$B,2,FALSE))))</f>
        <v>nil</v>
      </c>
      <c r="W1672" s="37">
        <f>IF(OR(V1672="non comm",V1672="nil",J1672=0),0,IF(V1672="SBM 2.1 IIPS",J1672*VLOOKUP(N1672,'[2]NGP%'!$C:$D,2,FALSE),J1672*SUMIFS('[2]NGP%'!$D:$D,'[2]NGP%'!$A:$A,V1672,'[2]NGP%'!$B:$B,AA1672)))</f>
        <v>0</v>
      </c>
      <c r="X1672" s="37">
        <f>IF(OR(V1672="non comm",V1672="nil",J1672=0),0,IF(V1672="SBM 2.1 IIPS",J1672*VLOOKUP(N1672,'[2]NGP%'!$C:$E,3,FALSE),J1672*SUMIFS('[2]NGP%'!$E:$E,'[2]NGP%'!$A:$A,V1672,'[2]NGP%'!$B:$B,AA1672)))</f>
        <v>0</v>
      </c>
      <c r="Y1672" s="32"/>
      <c r="Z1672" s="54" t="str">
        <f>IF(MID(H1672,1,4)="Item","Nil",IF(G1672="contract_cover",VLOOKUP(I1672,'svc type'!C:D,2,FALSE),VLOOKUP(G1672,'svc type'!A:D,4,FALSE)))</f>
        <v>IIPS</v>
      </c>
      <c r="AA1672" s="4" t="str">
        <f>IF(B1672="","",VLOOKUP(B1672,Sector!C:D,2,FALSE))</f>
        <v>OTH</v>
      </c>
      <c r="AB1672" s="4" t="str">
        <f t="shared" si="53"/>
        <v>TCU-WS</v>
      </c>
      <c r="AC1672" s="4"/>
      <c r="AD1672" s="4"/>
      <c r="AE1672" s="4"/>
      <c r="AF1672" s="4"/>
      <c r="AG1672" s="4"/>
    </row>
    <row r="1673" spans="1:33" x14ac:dyDescent="0.25">
      <c r="A1673" s="57">
        <v>42265.439423993055</v>
      </c>
      <c r="B1673" s="32" t="s">
        <v>22</v>
      </c>
      <c r="C1673" s="32" t="s">
        <v>4960</v>
      </c>
      <c r="D1673" s="32" t="s">
        <v>4961</v>
      </c>
      <c r="E1673" s="32" t="s">
        <v>7893</v>
      </c>
      <c r="F1673" s="32" t="s">
        <v>7894</v>
      </c>
      <c r="G1673" s="32" t="s">
        <v>380</v>
      </c>
      <c r="H1673" s="32" t="s">
        <v>379</v>
      </c>
      <c r="I1673" s="32" t="s">
        <v>2006</v>
      </c>
      <c r="J1673" s="35">
        <v>0</v>
      </c>
      <c r="K1673" s="35">
        <v>0</v>
      </c>
      <c r="L1673" s="35">
        <v>0</v>
      </c>
      <c r="M1673" s="35">
        <v>2</v>
      </c>
      <c r="N1673" s="32" t="s">
        <v>19</v>
      </c>
      <c r="O1673" s="32" t="s">
        <v>27</v>
      </c>
      <c r="P1673" s="32">
        <v>1</v>
      </c>
      <c r="Q1673" s="32"/>
      <c r="R1673" s="39">
        <f t="shared" si="52"/>
        <v>1509</v>
      </c>
      <c r="S1673" s="5" t="s">
        <v>51</v>
      </c>
      <c r="T1673" s="5" t="s">
        <v>64</v>
      </c>
      <c r="U1673" s="2"/>
      <c r="V1673" s="2" t="str">
        <f>IF($J1673+$L1673=0,"nil",IF(OR($B1673="TCU-WS",$B1673=""),"non comm",IF(OR($G1673="contract_cover",$H1673="fixed price"),VLOOKUP($I1673,'[1]mapping 2015'!$A:$B,2,FALSE),VLOOKUP($G1673,'[1]mapping 2015'!$A:$B,2,FALSE))))</f>
        <v>nil</v>
      </c>
      <c r="W1673" s="37">
        <f>IF(OR(V1673="non comm",V1673="nil",J1673=0),0,IF(V1673="SBM 2.1 IIPS",J1673*VLOOKUP(N1673,'[2]NGP%'!$C:$D,2,FALSE),J1673*SUMIFS('[2]NGP%'!$D:$D,'[2]NGP%'!$A:$A,V1673,'[2]NGP%'!$B:$B,AA1673)))</f>
        <v>0</v>
      </c>
      <c r="X1673" s="37">
        <f>IF(OR(V1673="non comm",V1673="nil",J1673=0),0,IF(V1673="SBM 2.1 IIPS",J1673*VLOOKUP(N1673,'[2]NGP%'!$C:$E,3,FALSE),J1673*SUMIFS('[2]NGP%'!$E:$E,'[2]NGP%'!$A:$A,V1673,'[2]NGP%'!$B:$B,AA1673)))</f>
        <v>0</v>
      </c>
      <c r="Y1673" s="32"/>
      <c r="Z1673" s="54" t="str">
        <f>IF(MID(H1673,1,4)="Item","Nil",IF(G1673="contract_cover",VLOOKUP(I1673,'svc type'!C:D,2,FALSE),VLOOKUP(G1673,'svc type'!A:D,4,FALSE)))</f>
        <v>Exp</v>
      </c>
      <c r="AA1673" s="4" t="str">
        <f>IF(B1673="","",VLOOKUP(B1673,Sector!C:D,2,FALSE))</f>
        <v>OTH</v>
      </c>
      <c r="AB1673" s="4" t="str">
        <f t="shared" si="53"/>
        <v>TCU-WS</v>
      </c>
      <c r="AC1673" s="4"/>
      <c r="AD1673" s="4"/>
      <c r="AE1673" s="4"/>
      <c r="AF1673" s="4"/>
      <c r="AG1673" s="4"/>
    </row>
    <row r="1674" spans="1:33" x14ac:dyDescent="0.25">
      <c r="A1674" s="57">
        <v>42265.439423993055</v>
      </c>
      <c r="B1674" s="32" t="s">
        <v>22</v>
      </c>
      <c r="C1674" s="32" t="s">
        <v>4960</v>
      </c>
      <c r="D1674" s="32" t="s">
        <v>4961</v>
      </c>
      <c r="E1674" s="32" t="s">
        <v>7893</v>
      </c>
      <c r="F1674" s="32" t="s">
        <v>7894</v>
      </c>
      <c r="G1674" s="32" t="s">
        <v>29</v>
      </c>
      <c r="H1674" s="32" t="s">
        <v>30</v>
      </c>
      <c r="I1674" s="32" t="s">
        <v>2006</v>
      </c>
      <c r="J1674" s="35">
        <v>0</v>
      </c>
      <c r="K1674" s="35">
        <v>0</v>
      </c>
      <c r="L1674" s="35">
        <v>0</v>
      </c>
      <c r="M1674" s="35">
        <v>6.13</v>
      </c>
      <c r="N1674" s="32" t="s">
        <v>19</v>
      </c>
      <c r="O1674" s="32" t="s">
        <v>27</v>
      </c>
      <c r="P1674" s="32">
        <v>1</v>
      </c>
      <c r="Q1674" s="32"/>
      <c r="R1674" s="39">
        <f t="shared" si="52"/>
        <v>1509</v>
      </c>
      <c r="S1674" s="5" t="s">
        <v>51</v>
      </c>
      <c r="T1674" s="5" t="s">
        <v>64</v>
      </c>
      <c r="U1674" s="2"/>
      <c r="V1674" s="2" t="str">
        <f>IF($J1674+$L1674=0,"nil",IF(OR($B1674="TCU-WS",$B1674=""),"non comm",IF(OR($G1674="contract_cover",$H1674="fixed price"),VLOOKUP($I1674,'[1]mapping 2015'!$A:$B,2,FALSE),VLOOKUP($G1674,'[1]mapping 2015'!$A:$B,2,FALSE))))</f>
        <v>nil</v>
      </c>
      <c r="W1674" s="37">
        <f>IF(OR(V1674="non comm",V1674="nil",J1674=0),0,IF(V1674="SBM 2.1 IIPS",J1674*VLOOKUP(N1674,'[2]NGP%'!$C:$D,2,FALSE),J1674*SUMIFS('[2]NGP%'!$D:$D,'[2]NGP%'!$A:$A,V1674,'[2]NGP%'!$B:$B,AA1674)))</f>
        <v>0</v>
      </c>
      <c r="X1674" s="37">
        <f>IF(OR(V1674="non comm",V1674="nil",J1674=0),0,IF(V1674="SBM 2.1 IIPS",J1674*VLOOKUP(N1674,'[2]NGP%'!$C:$E,3,FALSE),J1674*SUMIFS('[2]NGP%'!$E:$E,'[2]NGP%'!$A:$A,V1674,'[2]NGP%'!$B:$B,AA1674)))</f>
        <v>0</v>
      </c>
      <c r="Y1674" s="32"/>
      <c r="Z1674" s="54" t="str">
        <f>IF(MID(H1674,1,4)="Item","Nil",IF(G1674="contract_cover",VLOOKUP(I1674,'svc type'!C:D,2,FALSE),VLOOKUP(G1674,'svc type'!A:D,4,FALSE)))</f>
        <v>Exp</v>
      </c>
      <c r="AA1674" s="4" t="str">
        <f>IF(B1674="","",VLOOKUP(B1674,Sector!C:D,2,FALSE))</f>
        <v>OTH</v>
      </c>
      <c r="AB1674" s="4" t="str">
        <f t="shared" si="53"/>
        <v>TCU-WS</v>
      </c>
      <c r="AC1674" s="4"/>
      <c r="AD1674" s="4"/>
      <c r="AE1674" s="4"/>
      <c r="AF1674" s="4"/>
      <c r="AG1674" s="4"/>
    </row>
    <row r="1675" spans="1:33" x14ac:dyDescent="0.25">
      <c r="A1675" s="57">
        <v>42265.439423993055</v>
      </c>
      <c r="B1675" s="32" t="s">
        <v>22</v>
      </c>
      <c r="C1675" s="32" t="s">
        <v>4960</v>
      </c>
      <c r="D1675" s="32" t="s">
        <v>4961</v>
      </c>
      <c r="E1675" s="32" t="s">
        <v>7893</v>
      </c>
      <c r="F1675" s="32" t="s">
        <v>7894</v>
      </c>
      <c r="G1675" s="32" t="s">
        <v>25</v>
      </c>
      <c r="H1675" s="32" t="s">
        <v>26</v>
      </c>
      <c r="I1675" s="32" t="s">
        <v>2006</v>
      </c>
      <c r="J1675" s="35">
        <v>0</v>
      </c>
      <c r="K1675" s="35">
        <v>0</v>
      </c>
      <c r="L1675" s="35">
        <v>0</v>
      </c>
      <c r="M1675" s="35">
        <v>0</v>
      </c>
      <c r="N1675" s="32" t="s">
        <v>19</v>
      </c>
      <c r="O1675" s="32" t="s">
        <v>27</v>
      </c>
      <c r="P1675" s="32">
        <v>5.25</v>
      </c>
      <c r="Q1675" s="32"/>
      <c r="R1675" s="39">
        <f t="shared" si="52"/>
        <v>1509</v>
      </c>
      <c r="S1675" s="5" t="s">
        <v>51</v>
      </c>
      <c r="T1675" s="5" t="s">
        <v>64</v>
      </c>
      <c r="U1675" s="2"/>
      <c r="V1675" s="2" t="str">
        <f>IF($J1675+$L1675=0,"nil",IF(OR($B1675="TCU-WS",$B1675=""),"non comm",IF(OR($G1675="contract_cover",$H1675="fixed price"),VLOOKUP($I1675,'[1]mapping 2015'!$A:$B,2,FALSE),VLOOKUP($G1675,'[1]mapping 2015'!$A:$B,2,FALSE))))</f>
        <v>nil</v>
      </c>
      <c r="W1675" s="37">
        <f>IF(OR(V1675="non comm",V1675="nil",J1675=0),0,IF(V1675="SBM 2.1 IIPS",J1675*VLOOKUP(N1675,'[2]NGP%'!$C:$D,2,FALSE),J1675*SUMIFS('[2]NGP%'!$D:$D,'[2]NGP%'!$A:$A,V1675,'[2]NGP%'!$B:$B,AA1675)))</f>
        <v>0</v>
      </c>
      <c r="X1675" s="37">
        <f>IF(OR(V1675="non comm",V1675="nil",J1675=0),0,IF(V1675="SBM 2.1 IIPS",J1675*VLOOKUP(N1675,'[2]NGP%'!$C:$E,3,FALSE),J1675*SUMIFS('[2]NGP%'!$E:$E,'[2]NGP%'!$A:$A,V1675,'[2]NGP%'!$B:$B,AA1675)))</f>
        <v>0</v>
      </c>
      <c r="Y1675" s="32"/>
      <c r="Z1675" s="54" t="str">
        <f>IF(MID(H1675,1,4)="Item","Nil",IF(G1675="contract_cover",VLOOKUP(I1675,'svc type'!C:D,2,FALSE),VLOOKUP(G1675,'svc type'!A:D,4,FALSE)))</f>
        <v>IIPS</v>
      </c>
      <c r="AA1675" s="4" t="str">
        <f>IF(B1675="","",VLOOKUP(B1675,Sector!C:D,2,FALSE))</f>
        <v>OTH</v>
      </c>
      <c r="AB1675" s="4" t="str">
        <f t="shared" si="53"/>
        <v>TCU-WS</v>
      </c>
      <c r="AC1675" s="4"/>
      <c r="AD1675" s="4"/>
      <c r="AE1675" s="4"/>
      <c r="AF1675" s="4"/>
      <c r="AG1675" s="4"/>
    </row>
    <row r="1676" spans="1:33" x14ac:dyDescent="0.25">
      <c r="A1676" s="57">
        <v>42265.439423993055</v>
      </c>
      <c r="B1676" s="32" t="s">
        <v>22</v>
      </c>
      <c r="C1676" s="32" t="s">
        <v>4960</v>
      </c>
      <c r="D1676" s="32" t="s">
        <v>4961</v>
      </c>
      <c r="E1676" s="32" t="s">
        <v>7893</v>
      </c>
      <c r="F1676" s="32" t="s">
        <v>7894</v>
      </c>
      <c r="G1676" s="32" t="s">
        <v>380</v>
      </c>
      <c r="H1676" s="32" t="s">
        <v>379</v>
      </c>
      <c r="I1676" s="32" t="s">
        <v>2006</v>
      </c>
      <c r="J1676" s="35">
        <v>0</v>
      </c>
      <c r="K1676" s="35">
        <v>0</v>
      </c>
      <c r="L1676" s="35">
        <v>0</v>
      </c>
      <c r="M1676" s="35">
        <v>2</v>
      </c>
      <c r="N1676" s="32" t="s">
        <v>19</v>
      </c>
      <c r="O1676" s="32" t="s">
        <v>27</v>
      </c>
      <c r="P1676" s="32">
        <v>1</v>
      </c>
      <c r="Q1676" s="32"/>
      <c r="R1676" s="39">
        <f t="shared" si="52"/>
        <v>1509</v>
      </c>
      <c r="S1676" s="5" t="s">
        <v>51</v>
      </c>
      <c r="T1676" s="5" t="s">
        <v>64</v>
      </c>
      <c r="U1676" s="2"/>
      <c r="V1676" s="2" t="str">
        <f>IF($J1676+$L1676=0,"nil",IF(OR($B1676="TCU-WS",$B1676=""),"non comm",IF(OR($G1676="contract_cover",$H1676="fixed price"),VLOOKUP($I1676,'[1]mapping 2015'!$A:$B,2,FALSE),VLOOKUP($G1676,'[1]mapping 2015'!$A:$B,2,FALSE))))</f>
        <v>nil</v>
      </c>
      <c r="W1676" s="37">
        <f>IF(OR(V1676="non comm",V1676="nil",J1676=0),0,IF(V1676="SBM 2.1 IIPS",J1676*VLOOKUP(N1676,'[2]NGP%'!$C:$D,2,FALSE),J1676*SUMIFS('[2]NGP%'!$D:$D,'[2]NGP%'!$A:$A,V1676,'[2]NGP%'!$B:$B,AA1676)))</f>
        <v>0</v>
      </c>
      <c r="X1676" s="37">
        <f>IF(OR(V1676="non comm",V1676="nil",J1676=0),0,IF(V1676="SBM 2.1 IIPS",J1676*VLOOKUP(N1676,'[2]NGP%'!$C:$E,3,FALSE),J1676*SUMIFS('[2]NGP%'!$E:$E,'[2]NGP%'!$A:$A,V1676,'[2]NGP%'!$B:$B,AA1676)))</f>
        <v>0</v>
      </c>
      <c r="Y1676" s="32"/>
      <c r="Z1676" s="54" t="str">
        <f>IF(MID(H1676,1,4)="Item","Nil",IF(G1676="contract_cover",VLOOKUP(I1676,'svc type'!C:D,2,FALSE),VLOOKUP(G1676,'svc type'!A:D,4,FALSE)))</f>
        <v>Exp</v>
      </c>
      <c r="AA1676" s="4" t="str">
        <f>IF(B1676="","",VLOOKUP(B1676,Sector!C:D,2,FALSE))</f>
        <v>OTH</v>
      </c>
      <c r="AB1676" s="4" t="str">
        <f t="shared" si="53"/>
        <v>TCU-WS</v>
      </c>
      <c r="AC1676" s="4"/>
      <c r="AD1676" s="4"/>
      <c r="AE1676" s="4"/>
      <c r="AF1676" s="4"/>
      <c r="AG1676" s="4"/>
    </row>
    <row r="1677" spans="1:33" x14ac:dyDescent="0.25">
      <c r="A1677" s="57">
        <v>42265.439423993055</v>
      </c>
      <c r="B1677" s="32" t="s">
        <v>22</v>
      </c>
      <c r="C1677" s="32" t="s">
        <v>4960</v>
      </c>
      <c r="D1677" s="32" t="s">
        <v>4961</v>
      </c>
      <c r="E1677" s="32" t="s">
        <v>7893</v>
      </c>
      <c r="F1677" s="32" t="s">
        <v>7894</v>
      </c>
      <c r="G1677" s="32" t="s">
        <v>29</v>
      </c>
      <c r="H1677" s="32" t="s">
        <v>30</v>
      </c>
      <c r="I1677" s="32" t="s">
        <v>2006</v>
      </c>
      <c r="J1677" s="35">
        <v>0</v>
      </c>
      <c r="K1677" s="35">
        <v>0</v>
      </c>
      <c r="L1677" s="35">
        <v>0</v>
      </c>
      <c r="M1677" s="35">
        <v>5</v>
      </c>
      <c r="N1677" s="32" t="s">
        <v>19</v>
      </c>
      <c r="O1677" s="32" t="s">
        <v>27</v>
      </c>
      <c r="P1677" s="32">
        <v>1</v>
      </c>
      <c r="Q1677" s="32"/>
      <c r="R1677" s="39">
        <f t="shared" si="52"/>
        <v>1509</v>
      </c>
      <c r="S1677" s="5" t="s">
        <v>51</v>
      </c>
      <c r="T1677" s="5" t="s">
        <v>64</v>
      </c>
      <c r="U1677" s="2"/>
      <c r="V1677" s="2" t="str">
        <f>IF($J1677+$L1677=0,"nil",IF(OR($B1677="TCU-WS",$B1677=""),"non comm",IF(OR($G1677="contract_cover",$H1677="fixed price"),VLOOKUP($I1677,'[1]mapping 2015'!$A:$B,2,FALSE),VLOOKUP($G1677,'[1]mapping 2015'!$A:$B,2,FALSE))))</f>
        <v>nil</v>
      </c>
      <c r="W1677" s="37">
        <f>IF(OR(V1677="non comm",V1677="nil",J1677=0),0,IF(V1677="SBM 2.1 IIPS",J1677*VLOOKUP(N1677,'[2]NGP%'!$C:$D,2,FALSE),J1677*SUMIFS('[2]NGP%'!$D:$D,'[2]NGP%'!$A:$A,V1677,'[2]NGP%'!$B:$B,AA1677)))</f>
        <v>0</v>
      </c>
      <c r="X1677" s="37">
        <f>IF(OR(V1677="non comm",V1677="nil",J1677=0),0,IF(V1677="SBM 2.1 IIPS",J1677*VLOOKUP(N1677,'[2]NGP%'!$C:$E,3,FALSE),J1677*SUMIFS('[2]NGP%'!$E:$E,'[2]NGP%'!$A:$A,V1677,'[2]NGP%'!$B:$B,AA1677)))</f>
        <v>0</v>
      </c>
      <c r="Y1677" s="32"/>
      <c r="Z1677" s="54" t="str">
        <f>IF(MID(H1677,1,4)="Item","Nil",IF(G1677="contract_cover",VLOOKUP(I1677,'svc type'!C:D,2,FALSE),VLOOKUP(G1677,'svc type'!A:D,4,FALSE)))</f>
        <v>Exp</v>
      </c>
      <c r="AA1677" s="4" t="str">
        <f>IF(B1677="","",VLOOKUP(B1677,Sector!C:D,2,FALSE))</f>
        <v>OTH</v>
      </c>
      <c r="AB1677" s="4" t="str">
        <f t="shared" si="53"/>
        <v>TCU-WS</v>
      </c>
      <c r="AC1677" s="4"/>
      <c r="AD1677" s="4"/>
      <c r="AE1677" s="4"/>
      <c r="AF1677" s="4"/>
      <c r="AG1677" s="4"/>
    </row>
    <row r="1678" spans="1:33" x14ac:dyDescent="0.25">
      <c r="A1678" s="57">
        <v>42265.442566979167</v>
      </c>
      <c r="B1678" s="32" t="s">
        <v>22</v>
      </c>
      <c r="C1678" s="32" t="s">
        <v>90</v>
      </c>
      <c r="D1678" s="32" t="s">
        <v>89</v>
      </c>
      <c r="E1678" s="32" t="s">
        <v>7895</v>
      </c>
      <c r="F1678" s="32" t="s">
        <v>7896</v>
      </c>
      <c r="G1678" s="32" t="s">
        <v>25</v>
      </c>
      <c r="H1678" s="32" t="s">
        <v>26</v>
      </c>
      <c r="I1678" s="32" t="s">
        <v>2006</v>
      </c>
      <c r="J1678" s="35">
        <v>0</v>
      </c>
      <c r="K1678" s="35">
        <v>0</v>
      </c>
      <c r="L1678" s="35">
        <v>0</v>
      </c>
      <c r="M1678" s="35">
        <v>0</v>
      </c>
      <c r="N1678" s="32" t="s">
        <v>19</v>
      </c>
      <c r="O1678" s="32" t="s">
        <v>24</v>
      </c>
      <c r="P1678" s="32">
        <v>0.67</v>
      </c>
      <c r="Q1678" s="32"/>
      <c r="R1678" s="39">
        <f t="shared" si="52"/>
        <v>1509</v>
      </c>
      <c r="S1678" s="5" t="s">
        <v>51</v>
      </c>
      <c r="T1678" s="5" t="s">
        <v>64</v>
      </c>
      <c r="U1678" s="2"/>
      <c r="V1678" s="2" t="str">
        <f>IF($J1678+$L1678=0,"nil",IF(OR($B1678="TCU-WS",$B1678=""),"non comm",IF(OR($G1678="contract_cover",$H1678="fixed price"),VLOOKUP($I1678,'[1]mapping 2015'!$A:$B,2,FALSE),VLOOKUP($G1678,'[1]mapping 2015'!$A:$B,2,FALSE))))</f>
        <v>nil</v>
      </c>
      <c r="W1678" s="37">
        <f>IF(OR(V1678="non comm",V1678="nil",J1678=0),0,IF(V1678="SBM 2.1 IIPS",J1678*VLOOKUP(N1678,'[2]NGP%'!$C:$D,2,FALSE),J1678*SUMIFS('[2]NGP%'!$D:$D,'[2]NGP%'!$A:$A,V1678,'[2]NGP%'!$B:$B,AA1678)))</f>
        <v>0</v>
      </c>
      <c r="X1678" s="37">
        <f>IF(OR(V1678="non comm",V1678="nil",J1678=0),0,IF(V1678="SBM 2.1 IIPS",J1678*VLOOKUP(N1678,'[2]NGP%'!$C:$E,3,FALSE),J1678*SUMIFS('[2]NGP%'!$E:$E,'[2]NGP%'!$A:$A,V1678,'[2]NGP%'!$B:$B,AA1678)))</f>
        <v>0</v>
      </c>
      <c r="Y1678" s="32"/>
      <c r="Z1678" s="54" t="str">
        <f>IF(MID(H1678,1,4)="Item","Nil",IF(G1678="contract_cover",VLOOKUP(I1678,'svc type'!C:D,2,FALSE),VLOOKUP(G1678,'svc type'!A:D,4,FALSE)))</f>
        <v>IIPS</v>
      </c>
      <c r="AA1678" s="4" t="str">
        <f>IF(B1678="","",VLOOKUP(B1678,Sector!C:D,2,FALSE))</f>
        <v>OTH</v>
      </c>
      <c r="AB1678" s="4" t="str">
        <f t="shared" si="53"/>
        <v>TCU-WS</v>
      </c>
      <c r="AC1678" s="4"/>
      <c r="AD1678" s="4"/>
      <c r="AE1678" s="4"/>
      <c r="AF1678" s="4"/>
      <c r="AG1678" s="4"/>
    </row>
    <row r="1679" spans="1:33" x14ac:dyDescent="0.25">
      <c r="A1679" s="57">
        <v>42265.442566979167</v>
      </c>
      <c r="B1679" s="32" t="s">
        <v>22</v>
      </c>
      <c r="C1679" s="32" t="s">
        <v>90</v>
      </c>
      <c r="D1679" s="32" t="s">
        <v>89</v>
      </c>
      <c r="E1679" s="32" t="s">
        <v>7895</v>
      </c>
      <c r="F1679" s="32" t="s">
        <v>7896</v>
      </c>
      <c r="G1679" s="32" t="s">
        <v>29</v>
      </c>
      <c r="H1679" s="32" t="s">
        <v>30</v>
      </c>
      <c r="I1679" s="32" t="s">
        <v>2006</v>
      </c>
      <c r="J1679" s="35">
        <v>0</v>
      </c>
      <c r="K1679" s="35">
        <v>0</v>
      </c>
      <c r="L1679" s="35">
        <v>0</v>
      </c>
      <c r="M1679" s="35">
        <v>2.4</v>
      </c>
      <c r="N1679" s="32" t="s">
        <v>19</v>
      </c>
      <c r="O1679" s="32" t="s">
        <v>24</v>
      </c>
      <c r="P1679" s="32">
        <v>1</v>
      </c>
      <c r="Q1679" s="32"/>
      <c r="R1679" s="39">
        <f t="shared" si="52"/>
        <v>1509</v>
      </c>
      <c r="S1679" s="5" t="s">
        <v>51</v>
      </c>
      <c r="T1679" s="5" t="s">
        <v>64</v>
      </c>
      <c r="U1679" s="2"/>
      <c r="V1679" s="2" t="str">
        <f>IF($J1679+$L1679=0,"nil",IF(OR($B1679="TCU-WS",$B1679=""),"non comm",IF(OR($G1679="contract_cover",$H1679="fixed price"),VLOOKUP($I1679,'[1]mapping 2015'!$A:$B,2,FALSE),VLOOKUP($G1679,'[1]mapping 2015'!$A:$B,2,FALSE))))</f>
        <v>nil</v>
      </c>
      <c r="W1679" s="37">
        <f>IF(OR(V1679="non comm",V1679="nil",J1679=0),0,IF(V1679="SBM 2.1 IIPS",J1679*VLOOKUP(N1679,'[2]NGP%'!$C:$D,2,FALSE),J1679*SUMIFS('[2]NGP%'!$D:$D,'[2]NGP%'!$A:$A,V1679,'[2]NGP%'!$B:$B,AA1679)))</f>
        <v>0</v>
      </c>
      <c r="X1679" s="37">
        <f>IF(OR(V1679="non comm",V1679="nil",J1679=0),0,IF(V1679="SBM 2.1 IIPS",J1679*VLOOKUP(N1679,'[2]NGP%'!$C:$E,3,FALSE),J1679*SUMIFS('[2]NGP%'!$E:$E,'[2]NGP%'!$A:$A,V1679,'[2]NGP%'!$B:$B,AA1679)))</f>
        <v>0</v>
      </c>
      <c r="Y1679" s="32"/>
      <c r="Z1679" s="54" t="str">
        <f>IF(MID(H1679,1,4)="Item","Nil",IF(G1679="contract_cover",VLOOKUP(I1679,'svc type'!C:D,2,FALSE),VLOOKUP(G1679,'svc type'!A:D,4,FALSE)))</f>
        <v>Exp</v>
      </c>
      <c r="AA1679" s="4" t="str">
        <f>IF(B1679="","",VLOOKUP(B1679,Sector!C:D,2,FALSE))</f>
        <v>OTH</v>
      </c>
      <c r="AB1679" s="4" t="str">
        <f t="shared" si="53"/>
        <v>TCU-WS</v>
      </c>
      <c r="AC1679" s="4"/>
      <c r="AD1679" s="4"/>
      <c r="AE1679" s="4"/>
      <c r="AF1679" s="4"/>
      <c r="AG1679" s="4"/>
    </row>
    <row r="1680" spans="1:33" x14ac:dyDescent="0.25">
      <c r="A1680" s="57">
        <v>42265.445276469909</v>
      </c>
      <c r="B1680" s="32" t="s">
        <v>22</v>
      </c>
      <c r="C1680" s="32" t="s">
        <v>456</v>
      </c>
      <c r="D1680" s="32" t="s">
        <v>455</v>
      </c>
      <c r="E1680" s="32" t="s">
        <v>7897</v>
      </c>
      <c r="F1680" s="32" t="s">
        <v>7898</v>
      </c>
      <c r="G1680" s="32" t="s">
        <v>25</v>
      </c>
      <c r="H1680" s="32" t="s">
        <v>26</v>
      </c>
      <c r="I1680" s="32" t="s">
        <v>2006</v>
      </c>
      <c r="J1680" s="35">
        <v>0</v>
      </c>
      <c r="K1680" s="35">
        <v>0</v>
      </c>
      <c r="L1680" s="35">
        <v>0</v>
      </c>
      <c r="M1680" s="35">
        <v>0</v>
      </c>
      <c r="N1680" s="32" t="s">
        <v>19</v>
      </c>
      <c r="O1680" s="32" t="s">
        <v>27</v>
      </c>
      <c r="P1680" s="32">
        <v>0.25</v>
      </c>
      <c r="Q1680" s="32"/>
      <c r="R1680" s="39">
        <f t="shared" si="52"/>
        <v>1509</v>
      </c>
      <c r="S1680" s="5" t="s">
        <v>51</v>
      </c>
      <c r="T1680" s="5" t="s">
        <v>64</v>
      </c>
      <c r="U1680" s="2"/>
      <c r="V1680" s="2" t="str">
        <f>IF($J1680+$L1680=0,"nil",IF(OR($B1680="TCU-WS",$B1680=""),"non comm",IF(OR($G1680="contract_cover",$H1680="fixed price"),VLOOKUP($I1680,'[1]mapping 2015'!$A:$B,2,FALSE),VLOOKUP($G1680,'[1]mapping 2015'!$A:$B,2,FALSE))))</f>
        <v>nil</v>
      </c>
      <c r="W1680" s="37">
        <f>IF(OR(V1680="non comm",V1680="nil",J1680=0),0,IF(V1680="SBM 2.1 IIPS",J1680*VLOOKUP(N1680,'[2]NGP%'!$C:$D,2,FALSE),J1680*SUMIFS('[2]NGP%'!$D:$D,'[2]NGP%'!$A:$A,V1680,'[2]NGP%'!$B:$B,AA1680)))</f>
        <v>0</v>
      </c>
      <c r="X1680" s="37">
        <f>IF(OR(V1680="non comm",V1680="nil",J1680=0),0,IF(V1680="SBM 2.1 IIPS",J1680*VLOOKUP(N1680,'[2]NGP%'!$C:$E,3,FALSE),J1680*SUMIFS('[2]NGP%'!$E:$E,'[2]NGP%'!$A:$A,V1680,'[2]NGP%'!$B:$B,AA1680)))</f>
        <v>0</v>
      </c>
      <c r="Y1680" s="32"/>
      <c r="Z1680" s="54" t="str">
        <f>IF(MID(H1680,1,4)="Item","Nil",IF(G1680="contract_cover",VLOOKUP(I1680,'svc type'!C:D,2,FALSE),VLOOKUP(G1680,'svc type'!A:D,4,FALSE)))</f>
        <v>IIPS</v>
      </c>
      <c r="AA1680" s="4" t="str">
        <f>IF(B1680="","",VLOOKUP(B1680,Sector!C:D,2,FALSE))</f>
        <v>OTH</v>
      </c>
      <c r="AB1680" s="4" t="str">
        <f t="shared" si="53"/>
        <v>TCU-WS</v>
      </c>
      <c r="AC1680" s="4"/>
      <c r="AD1680" s="4"/>
      <c r="AE1680" s="4"/>
      <c r="AF1680" s="4"/>
      <c r="AG1680" s="4"/>
    </row>
    <row r="1681" spans="1:33" x14ac:dyDescent="0.25">
      <c r="A1681" s="57">
        <v>42265.445276469909</v>
      </c>
      <c r="B1681" s="32" t="s">
        <v>22</v>
      </c>
      <c r="C1681" s="32" t="s">
        <v>456</v>
      </c>
      <c r="D1681" s="32" t="s">
        <v>455</v>
      </c>
      <c r="E1681" s="32" t="s">
        <v>7897</v>
      </c>
      <c r="F1681" s="32" t="s">
        <v>7898</v>
      </c>
      <c r="G1681" s="32" t="s">
        <v>35</v>
      </c>
      <c r="H1681" s="32" t="s">
        <v>38</v>
      </c>
      <c r="I1681" s="32" t="s">
        <v>2006</v>
      </c>
      <c r="J1681" s="35">
        <v>0</v>
      </c>
      <c r="K1681" s="35">
        <v>0</v>
      </c>
      <c r="L1681" s="35">
        <v>0</v>
      </c>
      <c r="M1681" s="35">
        <v>12.25</v>
      </c>
      <c r="N1681" s="32" t="s">
        <v>19</v>
      </c>
      <c r="O1681" s="32" t="s">
        <v>27</v>
      </c>
      <c r="P1681" s="32">
        <v>1</v>
      </c>
      <c r="Q1681" s="32"/>
      <c r="R1681" s="39">
        <f t="shared" si="52"/>
        <v>1509</v>
      </c>
      <c r="S1681" s="5" t="s">
        <v>51</v>
      </c>
      <c r="T1681" s="5" t="s">
        <v>64</v>
      </c>
      <c r="U1681" s="2"/>
      <c r="V1681" s="2" t="str">
        <f>IF($J1681+$L1681=0,"nil",IF(OR($B1681="TCU-WS",$B1681=""),"non comm",IF(OR($G1681="contract_cover",$H1681="fixed price"),VLOOKUP($I1681,'[1]mapping 2015'!$A:$B,2,FALSE),VLOOKUP($G1681,'[1]mapping 2015'!$A:$B,2,FALSE))))</f>
        <v>nil</v>
      </c>
      <c r="W1681" s="37">
        <f>IF(OR(V1681="non comm",V1681="nil",J1681=0),0,IF(V1681="SBM 2.1 IIPS",J1681*VLOOKUP(N1681,'[2]NGP%'!$C:$D,2,FALSE),J1681*SUMIFS('[2]NGP%'!$D:$D,'[2]NGP%'!$A:$A,V1681,'[2]NGP%'!$B:$B,AA1681)))</f>
        <v>0</v>
      </c>
      <c r="X1681" s="37">
        <f>IF(OR(V1681="non comm",V1681="nil",J1681=0),0,IF(V1681="SBM 2.1 IIPS",J1681*VLOOKUP(N1681,'[2]NGP%'!$C:$E,3,FALSE),J1681*SUMIFS('[2]NGP%'!$E:$E,'[2]NGP%'!$A:$A,V1681,'[2]NGP%'!$B:$B,AA1681)))</f>
        <v>0</v>
      </c>
      <c r="Y1681" s="32"/>
      <c r="Z1681" s="54" t="str">
        <f>IF(MID(H1681,1,4)="Item","Nil",IF(G1681="contract_cover",VLOOKUP(I1681,'svc type'!C:D,2,FALSE),VLOOKUP(G1681,'svc type'!A:D,4,FALSE)))</f>
        <v>Exp</v>
      </c>
      <c r="AA1681" s="4" t="str">
        <f>IF(B1681="","",VLOOKUP(B1681,Sector!C:D,2,FALSE))</f>
        <v>OTH</v>
      </c>
      <c r="AB1681" s="4" t="str">
        <f t="shared" si="53"/>
        <v>TCU-WS</v>
      </c>
      <c r="AC1681" s="4"/>
      <c r="AD1681" s="4"/>
      <c r="AE1681" s="4"/>
      <c r="AF1681" s="4"/>
      <c r="AG1681" s="4"/>
    </row>
    <row r="1682" spans="1:33" x14ac:dyDescent="0.25">
      <c r="A1682" s="57">
        <v>42265.445276469909</v>
      </c>
      <c r="B1682" s="32" t="s">
        <v>22</v>
      </c>
      <c r="C1682" s="32" t="s">
        <v>456</v>
      </c>
      <c r="D1682" s="32" t="s">
        <v>455</v>
      </c>
      <c r="E1682" s="32" t="s">
        <v>7897</v>
      </c>
      <c r="F1682" s="32" t="s">
        <v>7898</v>
      </c>
      <c r="G1682" s="32" t="s">
        <v>35</v>
      </c>
      <c r="H1682" s="32" t="s">
        <v>38</v>
      </c>
      <c r="I1682" s="32" t="s">
        <v>2006</v>
      </c>
      <c r="J1682" s="35">
        <v>0</v>
      </c>
      <c r="K1682" s="35">
        <v>0</v>
      </c>
      <c r="L1682" s="35">
        <v>0</v>
      </c>
      <c r="M1682" s="35">
        <v>13.35</v>
      </c>
      <c r="N1682" s="32" t="s">
        <v>19</v>
      </c>
      <c r="O1682" s="32" t="s">
        <v>27</v>
      </c>
      <c r="P1682" s="32">
        <v>1</v>
      </c>
      <c r="Q1682" s="32"/>
      <c r="R1682" s="39">
        <f t="shared" si="52"/>
        <v>1509</v>
      </c>
      <c r="S1682" s="5" t="s">
        <v>51</v>
      </c>
      <c r="T1682" s="5" t="s">
        <v>64</v>
      </c>
      <c r="U1682" s="2"/>
      <c r="V1682" s="2" t="str">
        <f>IF($J1682+$L1682=0,"nil",IF(OR($B1682="TCU-WS",$B1682=""),"non comm",IF(OR($G1682="contract_cover",$H1682="fixed price"),VLOOKUP($I1682,'[1]mapping 2015'!$A:$B,2,FALSE),VLOOKUP($G1682,'[1]mapping 2015'!$A:$B,2,FALSE))))</f>
        <v>nil</v>
      </c>
      <c r="W1682" s="37">
        <f>IF(OR(V1682="non comm",V1682="nil",J1682=0),0,IF(V1682="SBM 2.1 IIPS",J1682*VLOOKUP(N1682,'[2]NGP%'!$C:$D,2,FALSE),J1682*SUMIFS('[2]NGP%'!$D:$D,'[2]NGP%'!$A:$A,V1682,'[2]NGP%'!$B:$B,AA1682)))</f>
        <v>0</v>
      </c>
      <c r="X1682" s="37">
        <f>IF(OR(V1682="non comm",V1682="nil",J1682=0),0,IF(V1682="SBM 2.1 IIPS",J1682*VLOOKUP(N1682,'[2]NGP%'!$C:$E,3,FALSE),J1682*SUMIFS('[2]NGP%'!$E:$E,'[2]NGP%'!$A:$A,V1682,'[2]NGP%'!$B:$B,AA1682)))</f>
        <v>0</v>
      </c>
      <c r="Y1682" s="32"/>
      <c r="Z1682" s="54" t="str">
        <f>IF(MID(H1682,1,4)="Item","Nil",IF(G1682="contract_cover",VLOOKUP(I1682,'svc type'!C:D,2,FALSE),VLOOKUP(G1682,'svc type'!A:D,4,FALSE)))</f>
        <v>Exp</v>
      </c>
      <c r="AA1682" s="4" t="str">
        <f>IF(B1682="","",VLOOKUP(B1682,Sector!C:D,2,FALSE))</f>
        <v>OTH</v>
      </c>
      <c r="AB1682" s="4" t="str">
        <f t="shared" si="53"/>
        <v>TCU-WS</v>
      </c>
      <c r="AC1682" s="4"/>
      <c r="AD1682" s="4"/>
      <c r="AE1682" s="4"/>
      <c r="AF1682" s="4"/>
      <c r="AG1682" s="4"/>
    </row>
    <row r="1683" spans="1:33" x14ac:dyDescent="0.25">
      <c r="A1683" s="57">
        <v>42265.453671875002</v>
      </c>
      <c r="B1683" s="32" t="s">
        <v>22</v>
      </c>
      <c r="C1683" s="32" t="s">
        <v>78</v>
      </c>
      <c r="D1683" s="32" t="s">
        <v>77</v>
      </c>
      <c r="E1683" s="32" t="s">
        <v>7899</v>
      </c>
      <c r="F1683" s="32" t="s">
        <v>7900</v>
      </c>
      <c r="G1683" s="32" t="s">
        <v>25</v>
      </c>
      <c r="H1683" s="32" t="s">
        <v>26</v>
      </c>
      <c r="I1683" s="32" t="s">
        <v>2006</v>
      </c>
      <c r="J1683" s="35">
        <v>0</v>
      </c>
      <c r="K1683" s="35">
        <v>0</v>
      </c>
      <c r="L1683" s="35">
        <v>0</v>
      </c>
      <c r="M1683" s="35">
        <v>0</v>
      </c>
      <c r="N1683" s="32" t="s">
        <v>19</v>
      </c>
      <c r="O1683" s="32" t="s">
        <v>24</v>
      </c>
      <c r="P1683" s="32">
        <v>0.43</v>
      </c>
      <c r="Q1683" s="32"/>
      <c r="R1683" s="39">
        <f t="shared" si="52"/>
        <v>1509</v>
      </c>
      <c r="S1683" s="5" t="s">
        <v>51</v>
      </c>
      <c r="T1683" s="5" t="s">
        <v>64</v>
      </c>
      <c r="U1683" s="2"/>
      <c r="V1683" s="2" t="str">
        <f>IF($J1683+$L1683=0,"nil",IF(OR($B1683="TCU-WS",$B1683=""),"non comm",IF(OR($G1683="contract_cover",$H1683="fixed price"),VLOOKUP($I1683,'[1]mapping 2015'!$A:$B,2,FALSE),VLOOKUP($G1683,'[1]mapping 2015'!$A:$B,2,FALSE))))</f>
        <v>nil</v>
      </c>
      <c r="W1683" s="37">
        <f>IF(OR(V1683="non comm",V1683="nil",J1683=0),0,IF(V1683="SBM 2.1 IIPS",J1683*VLOOKUP(N1683,'[2]NGP%'!$C:$D,2,FALSE),J1683*SUMIFS('[2]NGP%'!$D:$D,'[2]NGP%'!$A:$A,V1683,'[2]NGP%'!$B:$B,AA1683)))</f>
        <v>0</v>
      </c>
      <c r="X1683" s="37">
        <f>IF(OR(V1683="non comm",V1683="nil",J1683=0),0,IF(V1683="SBM 2.1 IIPS",J1683*VLOOKUP(N1683,'[2]NGP%'!$C:$E,3,FALSE),J1683*SUMIFS('[2]NGP%'!$E:$E,'[2]NGP%'!$A:$A,V1683,'[2]NGP%'!$B:$B,AA1683)))</f>
        <v>0</v>
      </c>
      <c r="Y1683" s="32"/>
      <c r="Z1683" s="54" t="str">
        <f>IF(MID(H1683,1,4)="Item","Nil",IF(G1683="contract_cover",VLOOKUP(I1683,'svc type'!C:D,2,FALSE),VLOOKUP(G1683,'svc type'!A:D,4,FALSE)))</f>
        <v>IIPS</v>
      </c>
      <c r="AA1683" s="4" t="str">
        <f>IF(B1683="","",VLOOKUP(B1683,Sector!C:D,2,FALSE))</f>
        <v>OTH</v>
      </c>
      <c r="AB1683" s="4" t="str">
        <f t="shared" si="53"/>
        <v>TCU-WS</v>
      </c>
      <c r="AC1683" s="4"/>
      <c r="AD1683" s="4"/>
      <c r="AE1683" s="4"/>
      <c r="AF1683" s="4"/>
      <c r="AG1683" s="4"/>
    </row>
    <row r="1684" spans="1:33" x14ac:dyDescent="0.25">
      <c r="A1684" s="57">
        <v>42265.453671875002</v>
      </c>
      <c r="B1684" s="32" t="s">
        <v>22</v>
      </c>
      <c r="C1684" s="32" t="s">
        <v>78</v>
      </c>
      <c r="D1684" s="32" t="s">
        <v>77</v>
      </c>
      <c r="E1684" s="32" t="s">
        <v>7899</v>
      </c>
      <c r="F1684" s="32" t="s">
        <v>7900</v>
      </c>
      <c r="G1684" s="32" t="s">
        <v>826</v>
      </c>
      <c r="H1684" s="32" t="s">
        <v>825</v>
      </c>
      <c r="I1684" s="32" t="s">
        <v>2006</v>
      </c>
      <c r="J1684" s="35">
        <v>0</v>
      </c>
      <c r="K1684" s="35">
        <v>51.73</v>
      </c>
      <c r="L1684" s="35">
        <v>0</v>
      </c>
      <c r="M1684" s="35">
        <v>0</v>
      </c>
      <c r="N1684" s="32" t="s">
        <v>19</v>
      </c>
      <c r="O1684" s="32" t="s">
        <v>24</v>
      </c>
      <c r="P1684" s="32">
        <v>1</v>
      </c>
      <c r="Q1684" s="32"/>
      <c r="R1684" s="39">
        <f t="shared" si="52"/>
        <v>1509</v>
      </c>
      <c r="S1684" s="5" t="s">
        <v>51</v>
      </c>
      <c r="T1684" s="5" t="s">
        <v>64</v>
      </c>
      <c r="U1684" s="2"/>
      <c r="V1684" s="2" t="str">
        <f>IF($J1684+$L1684=0,"nil",IF(OR($B1684="TCU-WS",$B1684=""),"non comm",IF(OR($G1684="contract_cover",$H1684="fixed price"),VLOOKUP($I1684,'[1]mapping 2015'!$A:$B,2,FALSE),VLOOKUP($G1684,'[1]mapping 2015'!$A:$B,2,FALSE))))</f>
        <v>nil</v>
      </c>
      <c r="W1684" s="37">
        <f>IF(OR(V1684="non comm",V1684="nil",J1684=0),0,IF(V1684="SBM 2.1 IIPS",J1684*VLOOKUP(N1684,'[2]NGP%'!$C:$D,2,FALSE),J1684*SUMIFS('[2]NGP%'!$D:$D,'[2]NGP%'!$A:$A,V1684,'[2]NGP%'!$B:$B,AA1684)))</f>
        <v>0</v>
      </c>
      <c r="X1684" s="37">
        <f>IF(OR(V1684="non comm",V1684="nil",J1684=0),0,IF(V1684="SBM 2.1 IIPS",J1684*VLOOKUP(N1684,'[2]NGP%'!$C:$E,3,FALSE),J1684*SUMIFS('[2]NGP%'!$E:$E,'[2]NGP%'!$A:$A,V1684,'[2]NGP%'!$B:$B,AA1684)))</f>
        <v>0</v>
      </c>
      <c r="Y1684" s="32"/>
      <c r="Z1684" s="54" t="str">
        <f>IF(MID(H1684,1,4)="Item","Nil",IF(G1684="contract_cover",VLOOKUP(I1684,'svc type'!C:D,2,FALSE),VLOOKUP(G1684,'svc type'!A:D,4,FALSE)))</f>
        <v>Part</v>
      </c>
      <c r="AA1684" s="4" t="str">
        <f>IF(B1684="","",VLOOKUP(B1684,Sector!C:D,2,FALSE))</f>
        <v>OTH</v>
      </c>
      <c r="AB1684" s="4" t="str">
        <f t="shared" si="53"/>
        <v>TCU-WS</v>
      </c>
      <c r="AC1684" s="4"/>
      <c r="AD1684" s="4"/>
      <c r="AE1684" s="4"/>
      <c r="AF1684" s="4"/>
      <c r="AG1684" s="4"/>
    </row>
    <row r="1685" spans="1:33" x14ac:dyDescent="0.25">
      <c r="A1685" s="57">
        <v>42265.454728009259</v>
      </c>
      <c r="B1685" s="32" t="s">
        <v>22</v>
      </c>
      <c r="C1685" s="32" t="s">
        <v>7901</v>
      </c>
      <c r="D1685" s="32" t="s">
        <v>7902</v>
      </c>
      <c r="E1685" s="32" t="s">
        <v>7903</v>
      </c>
      <c r="F1685" s="32" t="s">
        <v>7904</v>
      </c>
      <c r="G1685" s="32" t="s">
        <v>25</v>
      </c>
      <c r="H1685" s="32" t="s">
        <v>26</v>
      </c>
      <c r="I1685" s="32" t="s">
        <v>2006</v>
      </c>
      <c r="J1685" s="35">
        <v>0</v>
      </c>
      <c r="K1685" s="35">
        <v>0</v>
      </c>
      <c r="L1685" s="35">
        <v>0</v>
      </c>
      <c r="M1685" s="35">
        <v>0</v>
      </c>
      <c r="N1685" s="32" t="s">
        <v>19</v>
      </c>
      <c r="O1685" s="32" t="s">
        <v>7905</v>
      </c>
      <c r="P1685" s="32">
        <v>0.98</v>
      </c>
      <c r="Q1685" s="32"/>
      <c r="R1685" s="39">
        <f t="shared" si="52"/>
        <v>1509</v>
      </c>
      <c r="S1685" s="5" t="s">
        <v>51</v>
      </c>
      <c r="T1685" s="5" t="s">
        <v>64</v>
      </c>
      <c r="U1685" s="2"/>
      <c r="V1685" s="2" t="str">
        <f>IF($J1685+$L1685=0,"nil",IF(OR($B1685="TCU-WS",$B1685=""),"non comm",IF(OR($G1685="contract_cover",$H1685="fixed price"),VLOOKUP($I1685,'[1]mapping 2015'!$A:$B,2,FALSE),VLOOKUP($G1685,'[1]mapping 2015'!$A:$B,2,FALSE))))</f>
        <v>nil</v>
      </c>
      <c r="W1685" s="37">
        <f>IF(OR(V1685="non comm",V1685="nil",J1685=0),0,IF(V1685="SBM 2.1 IIPS",J1685*VLOOKUP(N1685,'[2]NGP%'!$C:$D,2,FALSE),J1685*SUMIFS('[2]NGP%'!$D:$D,'[2]NGP%'!$A:$A,V1685,'[2]NGP%'!$B:$B,AA1685)))</f>
        <v>0</v>
      </c>
      <c r="X1685" s="37">
        <f>IF(OR(V1685="non comm",V1685="nil",J1685=0),0,IF(V1685="SBM 2.1 IIPS",J1685*VLOOKUP(N1685,'[2]NGP%'!$C:$E,3,FALSE),J1685*SUMIFS('[2]NGP%'!$E:$E,'[2]NGP%'!$A:$A,V1685,'[2]NGP%'!$B:$B,AA1685)))</f>
        <v>0</v>
      </c>
      <c r="Y1685" s="32"/>
      <c r="Z1685" s="54" t="str">
        <f>IF(MID(H1685,1,4)="Item","Nil",IF(G1685="contract_cover",VLOOKUP(I1685,'svc type'!C:D,2,FALSE),VLOOKUP(G1685,'svc type'!A:D,4,FALSE)))</f>
        <v>IIPS</v>
      </c>
      <c r="AA1685" s="4" t="str">
        <f>IF(B1685="","",VLOOKUP(B1685,Sector!C:D,2,FALSE))</f>
        <v>OTH</v>
      </c>
      <c r="AB1685" s="4" t="str">
        <f t="shared" si="53"/>
        <v>TCU-WS</v>
      </c>
      <c r="AC1685" s="4"/>
      <c r="AD1685" s="4"/>
      <c r="AE1685" s="4"/>
      <c r="AF1685" s="4"/>
      <c r="AG1685" s="4"/>
    </row>
    <row r="1686" spans="1:33" x14ac:dyDescent="0.25">
      <c r="A1686" s="57">
        <v>42265.454728009259</v>
      </c>
      <c r="B1686" s="32" t="s">
        <v>22</v>
      </c>
      <c r="C1686" s="32" t="s">
        <v>7901</v>
      </c>
      <c r="D1686" s="32" t="s">
        <v>7902</v>
      </c>
      <c r="E1686" s="32" t="s">
        <v>7903</v>
      </c>
      <c r="F1686" s="32" t="s">
        <v>7904</v>
      </c>
      <c r="G1686" s="32" t="s">
        <v>25</v>
      </c>
      <c r="H1686" s="32" t="s">
        <v>26</v>
      </c>
      <c r="I1686" s="32" t="s">
        <v>2006</v>
      </c>
      <c r="J1686" s="35">
        <v>0</v>
      </c>
      <c r="K1686" s="35">
        <v>0</v>
      </c>
      <c r="L1686" s="35">
        <v>0</v>
      </c>
      <c r="M1686" s="35">
        <v>0</v>
      </c>
      <c r="N1686" s="32" t="s">
        <v>19</v>
      </c>
      <c r="O1686" s="32" t="s">
        <v>7905</v>
      </c>
      <c r="P1686" s="32">
        <v>3</v>
      </c>
      <c r="Q1686" s="32"/>
      <c r="R1686" s="39">
        <f t="shared" si="52"/>
        <v>1509</v>
      </c>
      <c r="S1686" s="5" t="s">
        <v>51</v>
      </c>
      <c r="T1686" s="5" t="s">
        <v>64</v>
      </c>
      <c r="U1686" s="2"/>
      <c r="V1686" s="2" t="str">
        <f>IF($J1686+$L1686=0,"nil",IF(OR($B1686="TCU-WS",$B1686=""),"non comm",IF(OR($G1686="contract_cover",$H1686="fixed price"),VLOOKUP($I1686,'[1]mapping 2015'!$A:$B,2,FALSE),VLOOKUP($G1686,'[1]mapping 2015'!$A:$B,2,FALSE))))</f>
        <v>nil</v>
      </c>
      <c r="W1686" s="37">
        <f>IF(OR(V1686="non comm",V1686="nil",J1686=0),0,IF(V1686="SBM 2.1 IIPS",J1686*VLOOKUP(N1686,'[2]NGP%'!$C:$D,2,FALSE),J1686*SUMIFS('[2]NGP%'!$D:$D,'[2]NGP%'!$A:$A,V1686,'[2]NGP%'!$B:$B,AA1686)))</f>
        <v>0</v>
      </c>
      <c r="X1686" s="37">
        <f>IF(OR(V1686="non comm",V1686="nil",J1686=0),0,IF(V1686="SBM 2.1 IIPS",J1686*VLOOKUP(N1686,'[2]NGP%'!$C:$E,3,FALSE),J1686*SUMIFS('[2]NGP%'!$E:$E,'[2]NGP%'!$A:$A,V1686,'[2]NGP%'!$B:$B,AA1686)))</f>
        <v>0</v>
      </c>
      <c r="Y1686" s="32"/>
      <c r="Z1686" s="54" t="str">
        <f>IF(MID(H1686,1,4)="Item","Nil",IF(G1686="contract_cover",VLOOKUP(I1686,'svc type'!C:D,2,FALSE),VLOOKUP(G1686,'svc type'!A:D,4,FALSE)))</f>
        <v>IIPS</v>
      </c>
      <c r="AA1686" s="4" t="str">
        <f>IF(B1686="","",VLOOKUP(B1686,Sector!C:D,2,FALSE))</f>
        <v>OTH</v>
      </c>
      <c r="AB1686" s="4" t="str">
        <f t="shared" si="53"/>
        <v>TCU-WS</v>
      </c>
      <c r="AC1686" s="4"/>
      <c r="AD1686" s="4"/>
      <c r="AE1686" s="4"/>
      <c r="AF1686" s="4"/>
      <c r="AG1686" s="4"/>
    </row>
    <row r="1687" spans="1:33" x14ac:dyDescent="0.25">
      <c r="A1687" s="57">
        <v>42265.454728009259</v>
      </c>
      <c r="B1687" s="32" t="s">
        <v>22</v>
      </c>
      <c r="C1687" s="32" t="s">
        <v>7901</v>
      </c>
      <c r="D1687" s="32" t="s">
        <v>7902</v>
      </c>
      <c r="E1687" s="32" t="s">
        <v>7903</v>
      </c>
      <c r="F1687" s="32" t="s">
        <v>7904</v>
      </c>
      <c r="G1687" s="32" t="s">
        <v>380</v>
      </c>
      <c r="H1687" s="32" t="s">
        <v>379</v>
      </c>
      <c r="I1687" s="32" t="s">
        <v>2006</v>
      </c>
      <c r="J1687" s="35">
        <v>0</v>
      </c>
      <c r="K1687" s="35">
        <v>0</v>
      </c>
      <c r="L1687" s="35">
        <v>0</v>
      </c>
      <c r="M1687" s="35">
        <v>1.5</v>
      </c>
      <c r="N1687" s="32" t="s">
        <v>19</v>
      </c>
      <c r="O1687" s="32" t="s">
        <v>7905</v>
      </c>
      <c r="P1687" s="32">
        <v>1</v>
      </c>
      <c r="Q1687" s="32"/>
      <c r="R1687" s="39">
        <f t="shared" si="52"/>
        <v>1509</v>
      </c>
      <c r="S1687" s="5" t="s">
        <v>51</v>
      </c>
      <c r="T1687" s="5" t="s">
        <v>64</v>
      </c>
      <c r="U1687" s="2"/>
      <c r="V1687" s="2" t="str">
        <f>IF($J1687+$L1687=0,"nil",IF(OR($B1687="TCU-WS",$B1687=""),"non comm",IF(OR($G1687="contract_cover",$H1687="fixed price"),VLOOKUP($I1687,'[1]mapping 2015'!$A:$B,2,FALSE),VLOOKUP($G1687,'[1]mapping 2015'!$A:$B,2,FALSE))))</f>
        <v>nil</v>
      </c>
      <c r="W1687" s="37">
        <f>IF(OR(V1687="non comm",V1687="nil",J1687=0),0,IF(V1687="SBM 2.1 IIPS",J1687*VLOOKUP(N1687,'[2]NGP%'!$C:$D,2,FALSE),J1687*SUMIFS('[2]NGP%'!$D:$D,'[2]NGP%'!$A:$A,V1687,'[2]NGP%'!$B:$B,AA1687)))</f>
        <v>0</v>
      </c>
      <c r="X1687" s="37">
        <f>IF(OR(V1687="non comm",V1687="nil",J1687=0),0,IF(V1687="SBM 2.1 IIPS",J1687*VLOOKUP(N1687,'[2]NGP%'!$C:$E,3,FALSE),J1687*SUMIFS('[2]NGP%'!$E:$E,'[2]NGP%'!$A:$A,V1687,'[2]NGP%'!$B:$B,AA1687)))</f>
        <v>0</v>
      </c>
      <c r="Y1687" s="32"/>
      <c r="Z1687" s="54" t="str">
        <f>IF(MID(H1687,1,4)="Item","Nil",IF(G1687="contract_cover",VLOOKUP(I1687,'svc type'!C:D,2,FALSE),VLOOKUP(G1687,'svc type'!A:D,4,FALSE)))</f>
        <v>Exp</v>
      </c>
      <c r="AA1687" s="4" t="str">
        <f>IF(B1687="","",VLOOKUP(B1687,Sector!C:D,2,FALSE))</f>
        <v>OTH</v>
      </c>
      <c r="AB1687" s="4" t="str">
        <f t="shared" si="53"/>
        <v>TCU-WS</v>
      </c>
      <c r="AC1687" s="4"/>
      <c r="AD1687" s="4"/>
      <c r="AE1687" s="4"/>
      <c r="AF1687" s="4"/>
      <c r="AG1687" s="4"/>
    </row>
    <row r="1688" spans="1:33" x14ac:dyDescent="0.25">
      <c r="A1688" s="57">
        <v>42265.454728009259</v>
      </c>
      <c r="B1688" s="32" t="s">
        <v>22</v>
      </c>
      <c r="C1688" s="32" t="s">
        <v>7901</v>
      </c>
      <c r="D1688" s="32" t="s">
        <v>7902</v>
      </c>
      <c r="E1688" s="32" t="s">
        <v>7903</v>
      </c>
      <c r="F1688" s="32" t="s">
        <v>7904</v>
      </c>
      <c r="G1688" s="32" t="s">
        <v>380</v>
      </c>
      <c r="H1688" s="32" t="s">
        <v>379</v>
      </c>
      <c r="I1688" s="32" t="s">
        <v>2006</v>
      </c>
      <c r="J1688" s="35">
        <v>0</v>
      </c>
      <c r="K1688" s="35">
        <v>0</v>
      </c>
      <c r="L1688" s="35">
        <v>0</v>
      </c>
      <c r="M1688" s="35">
        <v>1</v>
      </c>
      <c r="N1688" s="32" t="s">
        <v>19</v>
      </c>
      <c r="O1688" s="32" t="s">
        <v>7905</v>
      </c>
      <c r="P1688" s="32">
        <v>1</v>
      </c>
      <c r="Q1688" s="32"/>
      <c r="R1688" s="39">
        <f t="shared" si="52"/>
        <v>1509</v>
      </c>
      <c r="S1688" s="5" t="s">
        <v>51</v>
      </c>
      <c r="T1688" s="5" t="s">
        <v>64</v>
      </c>
      <c r="U1688" s="2"/>
      <c r="V1688" s="2" t="str">
        <f>IF($J1688+$L1688=0,"nil",IF(OR($B1688="TCU-WS",$B1688=""),"non comm",IF(OR($G1688="contract_cover",$H1688="fixed price"),VLOOKUP($I1688,'[1]mapping 2015'!$A:$B,2,FALSE),VLOOKUP($G1688,'[1]mapping 2015'!$A:$B,2,FALSE))))</f>
        <v>nil</v>
      </c>
      <c r="W1688" s="37">
        <f>IF(OR(V1688="non comm",V1688="nil",J1688=0),0,IF(V1688="SBM 2.1 IIPS",J1688*VLOOKUP(N1688,'[2]NGP%'!$C:$D,2,FALSE),J1688*SUMIFS('[2]NGP%'!$D:$D,'[2]NGP%'!$A:$A,V1688,'[2]NGP%'!$B:$B,AA1688)))</f>
        <v>0</v>
      </c>
      <c r="X1688" s="37">
        <f>IF(OR(V1688="non comm",V1688="nil",J1688=0),0,IF(V1688="SBM 2.1 IIPS",J1688*VLOOKUP(N1688,'[2]NGP%'!$C:$E,3,FALSE),J1688*SUMIFS('[2]NGP%'!$E:$E,'[2]NGP%'!$A:$A,V1688,'[2]NGP%'!$B:$B,AA1688)))</f>
        <v>0</v>
      </c>
      <c r="Y1688" s="32"/>
      <c r="Z1688" s="54" t="str">
        <f>IF(MID(H1688,1,4)="Item","Nil",IF(G1688="contract_cover",VLOOKUP(I1688,'svc type'!C:D,2,FALSE),VLOOKUP(G1688,'svc type'!A:D,4,FALSE)))</f>
        <v>Exp</v>
      </c>
      <c r="AA1688" s="4" t="str">
        <f>IF(B1688="","",VLOOKUP(B1688,Sector!C:D,2,FALSE))</f>
        <v>OTH</v>
      </c>
      <c r="AB1688" s="4" t="str">
        <f t="shared" si="53"/>
        <v>TCU-WS</v>
      </c>
      <c r="AC1688" s="4"/>
      <c r="AD1688" s="4"/>
      <c r="AE1688" s="4"/>
      <c r="AF1688" s="4"/>
      <c r="AG1688" s="4"/>
    </row>
    <row r="1689" spans="1:33" x14ac:dyDescent="0.25">
      <c r="A1689" s="57">
        <v>42265.454728009259</v>
      </c>
      <c r="B1689" s="32" t="s">
        <v>22</v>
      </c>
      <c r="C1689" s="32" t="s">
        <v>7901</v>
      </c>
      <c r="D1689" s="32" t="s">
        <v>7902</v>
      </c>
      <c r="E1689" s="32" t="s">
        <v>7903</v>
      </c>
      <c r="F1689" s="32" t="s">
        <v>7904</v>
      </c>
      <c r="G1689" s="32" t="s">
        <v>380</v>
      </c>
      <c r="H1689" s="32" t="s">
        <v>379</v>
      </c>
      <c r="I1689" s="32" t="s">
        <v>2006</v>
      </c>
      <c r="J1689" s="35">
        <v>0</v>
      </c>
      <c r="K1689" s="35">
        <v>0</v>
      </c>
      <c r="L1689" s="35">
        <v>0</v>
      </c>
      <c r="M1689" s="35">
        <v>0.5</v>
      </c>
      <c r="N1689" s="32" t="s">
        <v>19</v>
      </c>
      <c r="O1689" s="32" t="s">
        <v>7905</v>
      </c>
      <c r="P1689" s="32">
        <v>1</v>
      </c>
      <c r="Q1689" s="32"/>
      <c r="R1689" s="39">
        <f t="shared" si="52"/>
        <v>1509</v>
      </c>
      <c r="S1689" s="5" t="s">
        <v>51</v>
      </c>
      <c r="T1689" s="5" t="s">
        <v>64</v>
      </c>
      <c r="U1689" s="2"/>
      <c r="V1689" s="2" t="str">
        <f>IF($J1689+$L1689=0,"nil",IF(OR($B1689="TCU-WS",$B1689=""),"non comm",IF(OR($G1689="contract_cover",$H1689="fixed price"),VLOOKUP($I1689,'[1]mapping 2015'!$A:$B,2,FALSE),VLOOKUP($G1689,'[1]mapping 2015'!$A:$B,2,FALSE))))</f>
        <v>nil</v>
      </c>
      <c r="W1689" s="37">
        <f>IF(OR(V1689="non comm",V1689="nil",J1689=0),0,IF(V1689="SBM 2.1 IIPS",J1689*VLOOKUP(N1689,'[2]NGP%'!$C:$D,2,FALSE),J1689*SUMIFS('[2]NGP%'!$D:$D,'[2]NGP%'!$A:$A,V1689,'[2]NGP%'!$B:$B,AA1689)))</f>
        <v>0</v>
      </c>
      <c r="X1689" s="37">
        <f>IF(OR(V1689="non comm",V1689="nil",J1689=0),0,IF(V1689="SBM 2.1 IIPS",J1689*VLOOKUP(N1689,'[2]NGP%'!$C:$E,3,FALSE),J1689*SUMIFS('[2]NGP%'!$E:$E,'[2]NGP%'!$A:$A,V1689,'[2]NGP%'!$B:$B,AA1689)))</f>
        <v>0</v>
      </c>
      <c r="Y1689" s="32"/>
      <c r="Z1689" s="54" t="str">
        <f>IF(MID(H1689,1,4)="Item","Nil",IF(G1689="contract_cover",VLOOKUP(I1689,'svc type'!C:D,2,FALSE),VLOOKUP(G1689,'svc type'!A:D,4,FALSE)))</f>
        <v>Exp</v>
      </c>
      <c r="AA1689" s="4" t="str">
        <f>IF(B1689="","",VLOOKUP(B1689,Sector!C:D,2,FALSE))</f>
        <v>OTH</v>
      </c>
      <c r="AB1689" s="4" t="str">
        <f t="shared" si="53"/>
        <v>TCU-WS</v>
      </c>
      <c r="AC1689" s="4"/>
      <c r="AD1689" s="4"/>
      <c r="AE1689" s="4"/>
      <c r="AF1689" s="4"/>
      <c r="AG1689" s="4"/>
    </row>
    <row r="1690" spans="1:33" x14ac:dyDescent="0.25">
      <c r="A1690" s="57">
        <v>42265.454728009259</v>
      </c>
      <c r="B1690" s="32" t="s">
        <v>22</v>
      </c>
      <c r="C1690" s="32" t="s">
        <v>7901</v>
      </c>
      <c r="D1690" s="32" t="s">
        <v>7902</v>
      </c>
      <c r="E1690" s="32" t="s">
        <v>7903</v>
      </c>
      <c r="F1690" s="32" t="s">
        <v>7904</v>
      </c>
      <c r="G1690" s="32" t="s">
        <v>380</v>
      </c>
      <c r="H1690" s="32" t="s">
        <v>379</v>
      </c>
      <c r="I1690" s="32" t="s">
        <v>2006</v>
      </c>
      <c r="J1690" s="35">
        <v>0</v>
      </c>
      <c r="K1690" s="35">
        <v>0</v>
      </c>
      <c r="L1690" s="35">
        <v>0</v>
      </c>
      <c r="M1690" s="35">
        <v>3</v>
      </c>
      <c r="N1690" s="32" t="s">
        <v>19</v>
      </c>
      <c r="O1690" s="32" t="s">
        <v>7905</v>
      </c>
      <c r="P1690" s="32">
        <v>1</v>
      </c>
      <c r="Q1690" s="32"/>
      <c r="R1690" s="39">
        <f t="shared" si="52"/>
        <v>1509</v>
      </c>
      <c r="S1690" s="5" t="s">
        <v>51</v>
      </c>
      <c r="T1690" s="5" t="s">
        <v>64</v>
      </c>
      <c r="U1690" s="2"/>
      <c r="V1690" s="2" t="str">
        <f>IF($J1690+$L1690=0,"nil",IF(OR($B1690="TCU-WS",$B1690=""),"non comm",IF(OR($G1690="contract_cover",$H1690="fixed price"),VLOOKUP($I1690,'[1]mapping 2015'!$A:$B,2,FALSE),VLOOKUP($G1690,'[1]mapping 2015'!$A:$B,2,FALSE))))</f>
        <v>nil</v>
      </c>
      <c r="W1690" s="37">
        <f>IF(OR(V1690="non comm",V1690="nil",J1690=0),0,IF(V1690="SBM 2.1 IIPS",J1690*VLOOKUP(N1690,'[2]NGP%'!$C:$D,2,FALSE),J1690*SUMIFS('[2]NGP%'!$D:$D,'[2]NGP%'!$A:$A,V1690,'[2]NGP%'!$B:$B,AA1690)))</f>
        <v>0</v>
      </c>
      <c r="X1690" s="37">
        <f>IF(OR(V1690="non comm",V1690="nil",J1690=0),0,IF(V1690="SBM 2.1 IIPS",J1690*VLOOKUP(N1690,'[2]NGP%'!$C:$E,3,FALSE),J1690*SUMIFS('[2]NGP%'!$E:$E,'[2]NGP%'!$A:$A,V1690,'[2]NGP%'!$B:$B,AA1690)))</f>
        <v>0</v>
      </c>
      <c r="Y1690" s="32"/>
      <c r="Z1690" s="54" t="str">
        <f>IF(MID(H1690,1,4)="Item","Nil",IF(G1690="contract_cover",VLOOKUP(I1690,'svc type'!C:D,2,FALSE),VLOOKUP(G1690,'svc type'!A:D,4,FALSE)))</f>
        <v>Exp</v>
      </c>
      <c r="AA1690" s="4" t="str">
        <f>IF(B1690="","",VLOOKUP(B1690,Sector!C:D,2,FALSE))</f>
        <v>OTH</v>
      </c>
      <c r="AB1690" s="4" t="str">
        <f t="shared" si="53"/>
        <v>TCU-WS</v>
      </c>
      <c r="AC1690" s="4"/>
      <c r="AD1690" s="4"/>
      <c r="AE1690" s="4"/>
      <c r="AF1690" s="4"/>
      <c r="AG1690" s="4"/>
    </row>
    <row r="1691" spans="1:33" x14ac:dyDescent="0.25">
      <c r="A1691" s="57">
        <v>42265.454728009259</v>
      </c>
      <c r="B1691" s="32" t="s">
        <v>22</v>
      </c>
      <c r="C1691" s="32" t="s">
        <v>7901</v>
      </c>
      <c r="D1691" s="32" t="s">
        <v>7902</v>
      </c>
      <c r="E1691" s="32" t="s">
        <v>7903</v>
      </c>
      <c r="F1691" s="32" t="s">
        <v>7904</v>
      </c>
      <c r="G1691" s="32" t="s">
        <v>29</v>
      </c>
      <c r="H1691" s="32" t="s">
        <v>30</v>
      </c>
      <c r="I1691" s="32" t="s">
        <v>2006</v>
      </c>
      <c r="J1691" s="35">
        <v>0</v>
      </c>
      <c r="K1691" s="35">
        <v>0</v>
      </c>
      <c r="L1691" s="35">
        <v>0</v>
      </c>
      <c r="M1691" s="35">
        <v>7.64</v>
      </c>
      <c r="N1691" s="32" t="s">
        <v>19</v>
      </c>
      <c r="O1691" s="32" t="s">
        <v>7905</v>
      </c>
      <c r="P1691" s="32">
        <v>1</v>
      </c>
      <c r="Q1691" s="32"/>
      <c r="R1691" s="39">
        <f t="shared" si="52"/>
        <v>1509</v>
      </c>
      <c r="S1691" s="5" t="s">
        <v>51</v>
      </c>
      <c r="T1691" s="5" t="s">
        <v>64</v>
      </c>
      <c r="U1691" s="2"/>
      <c r="V1691" s="2" t="str">
        <f>IF($J1691+$L1691=0,"nil",IF(OR($B1691="TCU-WS",$B1691=""),"non comm",IF(OR($G1691="contract_cover",$H1691="fixed price"),VLOOKUP($I1691,'[1]mapping 2015'!$A:$B,2,FALSE),VLOOKUP($G1691,'[1]mapping 2015'!$A:$B,2,FALSE))))</f>
        <v>nil</v>
      </c>
      <c r="W1691" s="37">
        <f>IF(OR(V1691="non comm",V1691="nil",J1691=0),0,IF(V1691="SBM 2.1 IIPS",J1691*VLOOKUP(N1691,'[2]NGP%'!$C:$D,2,FALSE),J1691*SUMIFS('[2]NGP%'!$D:$D,'[2]NGP%'!$A:$A,V1691,'[2]NGP%'!$B:$B,AA1691)))</f>
        <v>0</v>
      </c>
      <c r="X1691" s="37">
        <f>IF(OR(V1691="non comm",V1691="nil",J1691=0),0,IF(V1691="SBM 2.1 IIPS",J1691*VLOOKUP(N1691,'[2]NGP%'!$C:$E,3,FALSE),J1691*SUMIFS('[2]NGP%'!$E:$E,'[2]NGP%'!$A:$A,V1691,'[2]NGP%'!$B:$B,AA1691)))</f>
        <v>0</v>
      </c>
      <c r="Y1691" s="32"/>
      <c r="Z1691" s="54" t="str">
        <f>IF(MID(H1691,1,4)="Item","Nil",IF(G1691="contract_cover",VLOOKUP(I1691,'svc type'!C:D,2,FALSE),VLOOKUP(G1691,'svc type'!A:D,4,FALSE)))</f>
        <v>Exp</v>
      </c>
      <c r="AA1691" s="4" t="str">
        <f>IF(B1691="","",VLOOKUP(B1691,Sector!C:D,2,FALSE))</f>
        <v>OTH</v>
      </c>
      <c r="AB1691" s="4" t="str">
        <f t="shared" si="53"/>
        <v>TCU-WS</v>
      </c>
      <c r="AC1691" s="4"/>
      <c r="AD1691" s="4"/>
      <c r="AE1691" s="4"/>
      <c r="AF1691" s="4"/>
      <c r="AG1691" s="4"/>
    </row>
    <row r="1692" spans="1:33" x14ac:dyDescent="0.25">
      <c r="A1692" s="57">
        <v>42265.454728009259</v>
      </c>
      <c r="B1692" s="32" t="s">
        <v>22</v>
      </c>
      <c r="C1692" s="32" t="s">
        <v>7901</v>
      </c>
      <c r="D1692" s="32" t="s">
        <v>7902</v>
      </c>
      <c r="E1692" s="32" t="s">
        <v>7903</v>
      </c>
      <c r="F1692" s="32" t="s">
        <v>7904</v>
      </c>
      <c r="G1692" s="32" t="s">
        <v>25</v>
      </c>
      <c r="H1692" s="32" t="s">
        <v>26</v>
      </c>
      <c r="I1692" s="32" t="s">
        <v>2006</v>
      </c>
      <c r="J1692" s="35">
        <v>0</v>
      </c>
      <c r="K1692" s="35">
        <v>0</v>
      </c>
      <c r="L1692" s="35">
        <v>0</v>
      </c>
      <c r="M1692" s="35">
        <v>0</v>
      </c>
      <c r="N1692" s="32" t="s">
        <v>19</v>
      </c>
      <c r="O1692" s="32" t="s">
        <v>7905</v>
      </c>
      <c r="P1692" s="32">
        <v>2</v>
      </c>
      <c r="Q1692" s="32"/>
      <c r="R1692" s="39">
        <f t="shared" si="52"/>
        <v>1509</v>
      </c>
      <c r="S1692" s="5" t="s">
        <v>51</v>
      </c>
      <c r="T1692" s="5" t="s">
        <v>64</v>
      </c>
      <c r="U1692" s="2"/>
      <c r="V1692" s="2" t="str">
        <f>IF($J1692+$L1692=0,"nil",IF(OR($B1692="TCU-WS",$B1692=""),"non comm",IF(OR($G1692="contract_cover",$H1692="fixed price"),VLOOKUP($I1692,'[1]mapping 2015'!$A:$B,2,FALSE),VLOOKUP($G1692,'[1]mapping 2015'!$A:$B,2,FALSE))))</f>
        <v>nil</v>
      </c>
      <c r="W1692" s="37">
        <f>IF(OR(V1692="non comm",V1692="nil",J1692=0),0,IF(V1692="SBM 2.1 IIPS",J1692*VLOOKUP(N1692,'[2]NGP%'!$C:$D,2,FALSE),J1692*SUMIFS('[2]NGP%'!$D:$D,'[2]NGP%'!$A:$A,V1692,'[2]NGP%'!$B:$B,AA1692)))</f>
        <v>0</v>
      </c>
      <c r="X1692" s="37">
        <f>IF(OR(V1692="non comm",V1692="nil",J1692=0),0,IF(V1692="SBM 2.1 IIPS",J1692*VLOOKUP(N1692,'[2]NGP%'!$C:$E,3,FALSE),J1692*SUMIFS('[2]NGP%'!$E:$E,'[2]NGP%'!$A:$A,V1692,'[2]NGP%'!$B:$B,AA1692)))</f>
        <v>0</v>
      </c>
      <c r="Y1692" s="32"/>
      <c r="Z1692" s="54" t="str">
        <f>IF(MID(H1692,1,4)="Item","Nil",IF(G1692="contract_cover",VLOOKUP(I1692,'svc type'!C:D,2,FALSE),VLOOKUP(G1692,'svc type'!A:D,4,FALSE)))</f>
        <v>IIPS</v>
      </c>
      <c r="AA1692" s="4" t="str">
        <f>IF(B1692="","",VLOOKUP(B1692,Sector!C:D,2,FALSE))</f>
        <v>OTH</v>
      </c>
      <c r="AB1692" s="4" t="str">
        <f t="shared" si="53"/>
        <v>TCU-WS</v>
      </c>
      <c r="AC1692" s="4"/>
      <c r="AD1692" s="4"/>
      <c r="AE1692" s="4"/>
      <c r="AF1692" s="4"/>
      <c r="AG1692" s="4"/>
    </row>
    <row r="1693" spans="1:33" x14ac:dyDescent="0.25">
      <c r="A1693" s="57">
        <v>42265.454728009259</v>
      </c>
      <c r="B1693" s="32" t="s">
        <v>22</v>
      </c>
      <c r="C1693" s="32" t="s">
        <v>7901</v>
      </c>
      <c r="D1693" s="32" t="s">
        <v>7902</v>
      </c>
      <c r="E1693" s="32" t="s">
        <v>7903</v>
      </c>
      <c r="F1693" s="32" t="s">
        <v>7904</v>
      </c>
      <c r="G1693" s="32" t="s">
        <v>33</v>
      </c>
      <c r="H1693" s="32" t="s">
        <v>34</v>
      </c>
      <c r="I1693" s="32" t="s">
        <v>2006</v>
      </c>
      <c r="J1693" s="35">
        <v>0</v>
      </c>
      <c r="K1693" s="35">
        <v>0</v>
      </c>
      <c r="L1693" s="35">
        <v>0</v>
      </c>
      <c r="M1693" s="35">
        <v>3</v>
      </c>
      <c r="N1693" s="32" t="s">
        <v>19</v>
      </c>
      <c r="O1693" s="32" t="s">
        <v>7905</v>
      </c>
      <c r="P1693" s="32">
        <v>1</v>
      </c>
      <c r="Q1693" s="32"/>
      <c r="R1693" s="39">
        <f t="shared" si="52"/>
        <v>1509</v>
      </c>
      <c r="S1693" s="5" t="s">
        <v>51</v>
      </c>
      <c r="T1693" s="5" t="s">
        <v>64</v>
      </c>
      <c r="U1693" s="2"/>
      <c r="V1693" s="2" t="str">
        <f>IF($J1693+$L1693=0,"nil",IF(OR($B1693="TCU-WS",$B1693=""),"non comm",IF(OR($G1693="contract_cover",$H1693="fixed price"),VLOOKUP($I1693,'[1]mapping 2015'!$A:$B,2,FALSE),VLOOKUP($G1693,'[1]mapping 2015'!$A:$B,2,FALSE))))</f>
        <v>nil</v>
      </c>
      <c r="W1693" s="37">
        <f>IF(OR(V1693="non comm",V1693="nil",J1693=0),0,IF(V1693="SBM 2.1 IIPS",J1693*VLOOKUP(N1693,'[2]NGP%'!$C:$D,2,FALSE),J1693*SUMIFS('[2]NGP%'!$D:$D,'[2]NGP%'!$A:$A,V1693,'[2]NGP%'!$B:$B,AA1693)))</f>
        <v>0</v>
      </c>
      <c r="X1693" s="37">
        <f>IF(OR(V1693="non comm",V1693="nil",J1693=0),0,IF(V1693="SBM 2.1 IIPS",J1693*VLOOKUP(N1693,'[2]NGP%'!$C:$E,3,FALSE),J1693*SUMIFS('[2]NGP%'!$E:$E,'[2]NGP%'!$A:$A,V1693,'[2]NGP%'!$B:$B,AA1693)))</f>
        <v>0</v>
      </c>
      <c r="Y1693" s="32"/>
      <c r="Z1693" s="54" t="str">
        <f>IF(MID(H1693,1,4)="Item","Nil",IF(G1693="contract_cover",VLOOKUP(I1693,'svc type'!C:D,2,FALSE),VLOOKUP(G1693,'svc type'!A:D,4,FALSE)))</f>
        <v>Exp</v>
      </c>
      <c r="AA1693" s="4" t="str">
        <f>IF(B1693="","",VLOOKUP(B1693,Sector!C:D,2,FALSE))</f>
        <v>OTH</v>
      </c>
      <c r="AB1693" s="4" t="str">
        <f t="shared" si="53"/>
        <v>TCU-WS</v>
      </c>
      <c r="AC1693" s="4"/>
      <c r="AD1693" s="4"/>
      <c r="AE1693" s="4"/>
      <c r="AF1693" s="4"/>
      <c r="AG1693" s="4"/>
    </row>
    <row r="1694" spans="1:33" x14ac:dyDescent="0.25">
      <c r="A1694" s="57">
        <v>42265.454728009259</v>
      </c>
      <c r="B1694" s="32" t="s">
        <v>22</v>
      </c>
      <c r="C1694" s="32" t="s">
        <v>7901</v>
      </c>
      <c r="D1694" s="32" t="s">
        <v>7902</v>
      </c>
      <c r="E1694" s="32" t="s">
        <v>7903</v>
      </c>
      <c r="F1694" s="32" t="s">
        <v>7904</v>
      </c>
      <c r="G1694" s="32" t="s">
        <v>33</v>
      </c>
      <c r="H1694" s="32" t="s">
        <v>34</v>
      </c>
      <c r="I1694" s="32" t="s">
        <v>2006</v>
      </c>
      <c r="J1694" s="35">
        <v>0</v>
      </c>
      <c r="K1694" s="35">
        <v>0</v>
      </c>
      <c r="L1694" s="35">
        <v>0</v>
      </c>
      <c r="M1694" s="35">
        <v>3</v>
      </c>
      <c r="N1694" s="32" t="s">
        <v>19</v>
      </c>
      <c r="O1694" s="32" t="s">
        <v>7905</v>
      </c>
      <c r="P1694" s="32">
        <v>1</v>
      </c>
      <c r="Q1694" s="32"/>
      <c r="R1694" s="39">
        <f t="shared" si="52"/>
        <v>1509</v>
      </c>
      <c r="S1694" s="5" t="s">
        <v>51</v>
      </c>
      <c r="T1694" s="5" t="s">
        <v>64</v>
      </c>
      <c r="U1694" s="2"/>
      <c r="V1694" s="2" t="str">
        <f>IF($J1694+$L1694=0,"nil",IF(OR($B1694="TCU-WS",$B1694=""),"non comm",IF(OR($G1694="contract_cover",$H1694="fixed price"),VLOOKUP($I1694,'[1]mapping 2015'!$A:$B,2,FALSE),VLOOKUP($G1694,'[1]mapping 2015'!$A:$B,2,FALSE))))</f>
        <v>nil</v>
      </c>
      <c r="W1694" s="37">
        <f>IF(OR(V1694="non comm",V1694="nil",J1694=0),0,IF(V1694="SBM 2.1 IIPS",J1694*VLOOKUP(N1694,'[2]NGP%'!$C:$D,2,FALSE),J1694*SUMIFS('[2]NGP%'!$D:$D,'[2]NGP%'!$A:$A,V1694,'[2]NGP%'!$B:$B,AA1694)))</f>
        <v>0</v>
      </c>
      <c r="X1694" s="37">
        <f>IF(OR(V1694="non comm",V1694="nil",J1694=0),0,IF(V1694="SBM 2.1 IIPS",J1694*VLOOKUP(N1694,'[2]NGP%'!$C:$E,3,FALSE),J1694*SUMIFS('[2]NGP%'!$E:$E,'[2]NGP%'!$A:$A,V1694,'[2]NGP%'!$B:$B,AA1694)))</f>
        <v>0</v>
      </c>
      <c r="Y1694" s="32"/>
      <c r="Z1694" s="54" t="str">
        <f>IF(MID(H1694,1,4)="Item","Nil",IF(G1694="contract_cover",VLOOKUP(I1694,'svc type'!C:D,2,FALSE),VLOOKUP(G1694,'svc type'!A:D,4,FALSE)))</f>
        <v>Exp</v>
      </c>
      <c r="AA1694" s="4" t="str">
        <f>IF(B1694="","",VLOOKUP(B1694,Sector!C:D,2,FALSE))</f>
        <v>OTH</v>
      </c>
      <c r="AB1694" s="4" t="str">
        <f t="shared" si="53"/>
        <v>TCU-WS</v>
      </c>
      <c r="AC1694" s="4"/>
      <c r="AD1694" s="4"/>
      <c r="AE1694" s="4"/>
      <c r="AF1694" s="4"/>
      <c r="AG1694" s="4"/>
    </row>
    <row r="1695" spans="1:33" x14ac:dyDescent="0.25">
      <c r="A1695" s="57">
        <v>42265.454728009259</v>
      </c>
      <c r="B1695" s="32" t="s">
        <v>22</v>
      </c>
      <c r="C1695" s="32" t="s">
        <v>7901</v>
      </c>
      <c r="D1695" s="32" t="s">
        <v>7902</v>
      </c>
      <c r="E1695" s="32" t="s">
        <v>7903</v>
      </c>
      <c r="F1695" s="32" t="s">
        <v>7904</v>
      </c>
      <c r="G1695" s="32" t="s">
        <v>365</v>
      </c>
      <c r="H1695" s="32" t="s">
        <v>364</v>
      </c>
      <c r="I1695" s="32" t="s">
        <v>2006</v>
      </c>
      <c r="J1695" s="35">
        <v>0</v>
      </c>
      <c r="K1695" s="35">
        <v>0</v>
      </c>
      <c r="L1695" s="35">
        <v>0</v>
      </c>
      <c r="M1695" s="35">
        <v>0</v>
      </c>
      <c r="N1695" s="32" t="s">
        <v>19</v>
      </c>
      <c r="O1695" s="32" t="s">
        <v>7905</v>
      </c>
      <c r="P1695" s="32">
        <v>0.05</v>
      </c>
      <c r="Q1695" s="32"/>
      <c r="R1695" s="39">
        <f t="shared" si="52"/>
        <v>1509</v>
      </c>
      <c r="S1695" s="5" t="s">
        <v>51</v>
      </c>
      <c r="T1695" s="5" t="s">
        <v>64</v>
      </c>
      <c r="U1695" s="2"/>
      <c r="V1695" s="2" t="str">
        <f>IF($J1695+$L1695=0,"nil",IF(OR($B1695="TCU-WS",$B1695=""),"non comm",IF(OR($G1695="contract_cover",$H1695="fixed price"),VLOOKUP($I1695,'[1]mapping 2015'!$A:$B,2,FALSE),VLOOKUP($G1695,'[1]mapping 2015'!$A:$B,2,FALSE))))</f>
        <v>nil</v>
      </c>
      <c r="W1695" s="37">
        <f>IF(OR(V1695="non comm",V1695="nil",J1695=0),0,IF(V1695="SBM 2.1 IIPS",J1695*VLOOKUP(N1695,'[2]NGP%'!$C:$D,2,FALSE),J1695*SUMIFS('[2]NGP%'!$D:$D,'[2]NGP%'!$A:$A,V1695,'[2]NGP%'!$B:$B,AA1695)))</f>
        <v>0</v>
      </c>
      <c r="X1695" s="37">
        <f>IF(OR(V1695="non comm",V1695="nil",J1695=0),0,IF(V1695="SBM 2.1 IIPS",J1695*VLOOKUP(N1695,'[2]NGP%'!$C:$E,3,FALSE),J1695*SUMIFS('[2]NGP%'!$E:$E,'[2]NGP%'!$A:$A,V1695,'[2]NGP%'!$B:$B,AA1695)))</f>
        <v>0</v>
      </c>
      <c r="Y1695" s="32"/>
      <c r="Z1695" s="54" t="str">
        <f>IF(MID(H1695,1,4)="Item","Nil",IF(G1695="contract_cover",VLOOKUP(I1695,'svc type'!C:D,2,FALSE),VLOOKUP(G1695,'svc type'!A:D,4,FALSE)))</f>
        <v>SVC</v>
      </c>
      <c r="AA1695" s="4" t="str">
        <f>IF(B1695="","",VLOOKUP(B1695,Sector!C:D,2,FALSE))</f>
        <v>OTH</v>
      </c>
      <c r="AB1695" s="4" t="str">
        <f t="shared" si="53"/>
        <v>TCU-WS</v>
      </c>
      <c r="AC1695" s="4"/>
      <c r="AD1695" s="4"/>
      <c r="AE1695" s="4"/>
      <c r="AF1695" s="4"/>
      <c r="AG1695" s="4"/>
    </row>
    <row r="1696" spans="1:33" x14ac:dyDescent="0.25">
      <c r="A1696" s="57">
        <v>42265.464807673612</v>
      </c>
      <c r="B1696" s="32" t="s">
        <v>22</v>
      </c>
      <c r="C1696" s="32" t="s">
        <v>78</v>
      </c>
      <c r="D1696" s="32" t="s">
        <v>77</v>
      </c>
      <c r="E1696" s="32" t="s">
        <v>7906</v>
      </c>
      <c r="F1696" s="32" t="s">
        <v>7907</v>
      </c>
      <c r="G1696" s="32" t="s">
        <v>25</v>
      </c>
      <c r="H1696" s="32" t="s">
        <v>26</v>
      </c>
      <c r="I1696" s="32" t="s">
        <v>2006</v>
      </c>
      <c r="J1696" s="35">
        <v>0</v>
      </c>
      <c r="K1696" s="35">
        <v>0</v>
      </c>
      <c r="L1696" s="35">
        <v>0</v>
      </c>
      <c r="M1696" s="35">
        <v>0</v>
      </c>
      <c r="N1696" s="32" t="s">
        <v>19</v>
      </c>
      <c r="O1696" s="32" t="s">
        <v>24</v>
      </c>
      <c r="P1696" s="32">
        <v>1</v>
      </c>
      <c r="Q1696" s="32"/>
      <c r="R1696" s="39">
        <f t="shared" si="52"/>
        <v>1509</v>
      </c>
      <c r="S1696" s="5" t="s">
        <v>51</v>
      </c>
      <c r="T1696" s="5" t="s">
        <v>64</v>
      </c>
      <c r="U1696" s="2"/>
      <c r="V1696" s="2" t="str">
        <f>IF($J1696+$L1696=0,"nil",IF(OR($B1696="TCU-WS",$B1696=""),"non comm",IF(OR($G1696="contract_cover",$H1696="fixed price"),VLOOKUP($I1696,'[1]mapping 2015'!$A:$B,2,FALSE),VLOOKUP($G1696,'[1]mapping 2015'!$A:$B,2,FALSE))))</f>
        <v>nil</v>
      </c>
      <c r="W1696" s="37">
        <f>IF(OR(V1696="non comm",V1696="nil",J1696=0),0,IF(V1696="SBM 2.1 IIPS",J1696*VLOOKUP(N1696,'[2]NGP%'!$C:$D,2,FALSE),J1696*SUMIFS('[2]NGP%'!$D:$D,'[2]NGP%'!$A:$A,V1696,'[2]NGP%'!$B:$B,AA1696)))</f>
        <v>0</v>
      </c>
      <c r="X1696" s="37">
        <f>IF(OR(V1696="non comm",V1696="nil",J1696=0),0,IF(V1696="SBM 2.1 IIPS",J1696*VLOOKUP(N1696,'[2]NGP%'!$C:$E,3,FALSE),J1696*SUMIFS('[2]NGP%'!$E:$E,'[2]NGP%'!$A:$A,V1696,'[2]NGP%'!$B:$B,AA1696)))</f>
        <v>0</v>
      </c>
      <c r="Y1696" s="32"/>
      <c r="Z1696" s="54" t="str">
        <f>IF(MID(H1696,1,4)="Item","Nil",IF(G1696="contract_cover",VLOOKUP(I1696,'svc type'!C:D,2,FALSE),VLOOKUP(G1696,'svc type'!A:D,4,FALSE)))</f>
        <v>IIPS</v>
      </c>
      <c r="AA1696" s="4" t="str">
        <f>IF(B1696="","",VLOOKUP(B1696,Sector!C:D,2,FALSE))</f>
        <v>OTH</v>
      </c>
      <c r="AB1696" s="4" t="str">
        <f t="shared" si="53"/>
        <v>TCU-WS</v>
      </c>
      <c r="AC1696" s="4"/>
      <c r="AD1696" s="4"/>
      <c r="AE1696" s="4"/>
      <c r="AF1696" s="4"/>
      <c r="AG1696" s="4"/>
    </row>
    <row r="1697" spans="1:33" x14ac:dyDescent="0.25">
      <c r="A1697" s="57">
        <v>42265.464807673612</v>
      </c>
      <c r="B1697" s="32" t="s">
        <v>22</v>
      </c>
      <c r="C1697" s="32" t="s">
        <v>78</v>
      </c>
      <c r="D1697" s="32" t="s">
        <v>77</v>
      </c>
      <c r="E1697" s="32" t="s">
        <v>7906</v>
      </c>
      <c r="F1697" s="32" t="s">
        <v>7907</v>
      </c>
      <c r="G1697" s="32" t="s">
        <v>359</v>
      </c>
      <c r="H1697" s="32" t="s">
        <v>358</v>
      </c>
      <c r="I1697" s="32" t="s">
        <v>2006</v>
      </c>
      <c r="J1697" s="35">
        <v>0</v>
      </c>
      <c r="K1697" s="35">
        <v>47.35</v>
      </c>
      <c r="L1697" s="35">
        <v>0</v>
      </c>
      <c r="M1697" s="35">
        <v>0</v>
      </c>
      <c r="N1697" s="32" t="s">
        <v>19</v>
      </c>
      <c r="O1697" s="32" t="s">
        <v>24</v>
      </c>
      <c r="P1697" s="32">
        <v>1</v>
      </c>
      <c r="Q1697" s="32"/>
      <c r="R1697" s="39">
        <f t="shared" si="52"/>
        <v>1509</v>
      </c>
      <c r="S1697" s="5" t="s">
        <v>51</v>
      </c>
      <c r="T1697" s="5" t="s">
        <v>64</v>
      </c>
      <c r="U1697" s="2"/>
      <c r="V1697" s="2" t="str">
        <f>IF($J1697+$L1697=0,"nil",IF(OR($B1697="TCU-WS",$B1697=""),"non comm",IF(OR($G1697="contract_cover",$H1697="fixed price"),VLOOKUP($I1697,'[1]mapping 2015'!$A:$B,2,FALSE),VLOOKUP($G1697,'[1]mapping 2015'!$A:$B,2,FALSE))))</f>
        <v>nil</v>
      </c>
      <c r="W1697" s="37">
        <f>IF(OR(V1697="non comm",V1697="nil",J1697=0),0,IF(V1697="SBM 2.1 IIPS",J1697*VLOOKUP(N1697,'[2]NGP%'!$C:$D,2,FALSE),J1697*SUMIFS('[2]NGP%'!$D:$D,'[2]NGP%'!$A:$A,V1697,'[2]NGP%'!$B:$B,AA1697)))</f>
        <v>0</v>
      </c>
      <c r="X1697" s="37">
        <f>IF(OR(V1697="non comm",V1697="nil",J1697=0),0,IF(V1697="SBM 2.1 IIPS",J1697*VLOOKUP(N1697,'[2]NGP%'!$C:$E,3,FALSE),J1697*SUMIFS('[2]NGP%'!$E:$E,'[2]NGP%'!$A:$A,V1697,'[2]NGP%'!$B:$B,AA1697)))</f>
        <v>0</v>
      </c>
      <c r="Y1697" s="32"/>
      <c r="Z1697" s="54" t="str">
        <f>IF(MID(H1697,1,4)="Item","Nil",IF(G1697="contract_cover",VLOOKUP(I1697,'svc type'!C:D,2,FALSE),VLOOKUP(G1697,'svc type'!A:D,4,FALSE)))</f>
        <v>Part</v>
      </c>
      <c r="AA1697" s="4" t="str">
        <f>IF(B1697="","",VLOOKUP(B1697,Sector!C:D,2,FALSE))</f>
        <v>OTH</v>
      </c>
      <c r="AB1697" s="4" t="str">
        <f t="shared" si="53"/>
        <v>TCU-WS</v>
      </c>
      <c r="AC1697" s="4"/>
      <c r="AD1697" s="4"/>
      <c r="AE1697" s="4"/>
      <c r="AF1697" s="4"/>
      <c r="AG1697" s="4"/>
    </row>
    <row r="1698" spans="1:33" x14ac:dyDescent="0.25">
      <c r="A1698" s="57">
        <v>42265.464807673612</v>
      </c>
      <c r="B1698" s="32" t="s">
        <v>22</v>
      </c>
      <c r="C1698" s="32" t="s">
        <v>78</v>
      </c>
      <c r="D1698" s="32" t="s">
        <v>77</v>
      </c>
      <c r="E1698" s="32" t="s">
        <v>7906</v>
      </c>
      <c r="F1698" s="32" t="s">
        <v>7907</v>
      </c>
      <c r="G1698" s="32" t="s">
        <v>29</v>
      </c>
      <c r="H1698" s="32" t="s">
        <v>30</v>
      </c>
      <c r="I1698" s="32" t="s">
        <v>2006</v>
      </c>
      <c r="J1698" s="35">
        <v>0</v>
      </c>
      <c r="K1698" s="35">
        <v>0</v>
      </c>
      <c r="L1698" s="35">
        <v>0</v>
      </c>
      <c r="M1698" s="35">
        <v>3.21</v>
      </c>
      <c r="N1698" s="32" t="s">
        <v>19</v>
      </c>
      <c r="O1698" s="32" t="s">
        <v>24</v>
      </c>
      <c r="P1698" s="32">
        <v>1</v>
      </c>
      <c r="Q1698" s="32"/>
      <c r="R1698" s="39">
        <f t="shared" si="52"/>
        <v>1509</v>
      </c>
      <c r="S1698" s="5" t="s">
        <v>51</v>
      </c>
      <c r="T1698" s="5" t="s">
        <v>64</v>
      </c>
      <c r="U1698" s="2"/>
      <c r="V1698" s="2" t="str">
        <f>IF($J1698+$L1698=0,"nil",IF(OR($B1698="TCU-WS",$B1698=""),"non comm",IF(OR($G1698="contract_cover",$H1698="fixed price"),VLOOKUP($I1698,'[1]mapping 2015'!$A:$B,2,FALSE),VLOOKUP($G1698,'[1]mapping 2015'!$A:$B,2,FALSE))))</f>
        <v>nil</v>
      </c>
      <c r="W1698" s="37">
        <f>IF(OR(V1698="non comm",V1698="nil",J1698=0),0,IF(V1698="SBM 2.1 IIPS",J1698*VLOOKUP(N1698,'[2]NGP%'!$C:$D,2,FALSE),J1698*SUMIFS('[2]NGP%'!$D:$D,'[2]NGP%'!$A:$A,V1698,'[2]NGP%'!$B:$B,AA1698)))</f>
        <v>0</v>
      </c>
      <c r="X1698" s="37">
        <f>IF(OR(V1698="non comm",V1698="nil",J1698=0),0,IF(V1698="SBM 2.1 IIPS",J1698*VLOOKUP(N1698,'[2]NGP%'!$C:$E,3,FALSE),J1698*SUMIFS('[2]NGP%'!$E:$E,'[2]NGP%'!$A:$A,V1698,'[2]NGP%'!$B:$B,AA1698)))</f>
        <v>0</v>
      </c>
      <c r="Y1698" s="32"/>
      <c r="Z1698" s="54" t="str">
        <f>IF(MID(H1698,1,4)="Item","Nil",IF(G1698="contract_cover",VLOOKUP(I1698,'svc type'!C:D,2,FALSE),VLOOKUP(G1698,'svc type'!A:D,4,FALSE)))</f>
        <v>Exp</v>
      </c>
      <c r="AA1698" s="4" t="str">
        <f>IF(B1698="","",VLOOKUP(B1698,Sector!C:D,2,FALSE))</f>
        <v>OTH</v>
      </c>
      <c r="AB1698" s="4" t="str">
        <f t="shared" si="53"/>
        <v>TCU-WS</v>
      </c>
      <c r="AC1698" s="4"/>
      <c r="AD1698" s="4"/>
      <c r="AE1698" s="4"/>
      <c r="AF1698" s="4"/>
      <c r="AG1698" s="4"/>
    </row>
    <row r="1699" spans="1:33" x14ac:dyDescent="0.25">
      <c r="A1699" s="57">
        <v>42265.468890358796</v>
      </c>
      <c r="B1699" s="32" t="s">
        <v>22</v>
      </c>
      <c r="C1699" s="32" t="s">
        <v>78</v>
      </c>
      <c r="D1699" s="32" t="s">
        <v>77</v>
      </c>
      <c r="E1699" s="32" t="s">
        <v>7908</v>
      </c>
      <c r="F1699" s="32" t="s">
        <v>7909</v>
      </c>
      <c r="G1699" s="32" t="s">
        <v>25</v>
      </c>
      <c r="H1699" s="32" t="s">
        <v>26</v>
      </c>
      <c r="I1699" s="32" t="s">
        <v>2006</v>
      </c>
      <c r="J1699" s="35">
        <v>0</v>
      </c>
      <c r="K1699" s="35">
        <v>0</v>
      </c>
      <c r="L1699" s="35">
        <v>0</v>
      </c>
      <c r="M1699" s="35">
        <v>0</v>
      </c>
      <c r="N1699" s="32" t="s">
        <v>19</v>
      </c>
      <c r="O1699" s="32" t="s">
        <v>24</v>
      </c>
      <c r="P1699" s="32">
        <v>1.08</v>
      </c>
      <c r="Q1699" s="32"/>
      <c r="R1699" s="39">
        <f t="shared" si="52"/>
        <v>1509</v>
      </c>
      <c r="S1699" s="5" t="s">
        <v>51</v>
      </c>
      <c r="T1699" s="5" t="s">
        <v>64</v>
      </c>
      <c r="U1699" s="2"/>
      <c r="V1699" s="2" t="str">
        <f>IF($J1699+$L1699=0,"nil",IF(OR($B1699="TCU-WS",$B1699=""),"non comm",IF(OR($G1699="contract_cover",$H1699="fixed price"),VLOOKUP($I1699,'[1]mapping 2015'!$A:$B,2,FALSE),VLOOKUP($G1699,'[1]mapping 2015'!$A:$B,2,FALSE))))</f>
        <v>nil</v>
      </c>
      <c r="W1699" s="37">
        <f>IF(OR(V1699="non comm",V1699="nil",J1699=0),0,IF(V1699="SBM 2.1 IIPS",J1699*VLOOKUP(N1699,'[2]NGP%'!$C:$D,2,FALSE),J1699*SUMIFS('[2]NGP%'!$D:$D,'[2]NGP%'!$A:$A,V1699,'[2]NGP%'!$B:$B,AA1699)))</f>
        <v>0</v>
      </c>
      <c r="X1699" s="37">
        <f>IF(OR(V1699="non comm",V1699="nil",J1699=0),0,IF(V1699="SBM 2.1 IIPS",J1699*VLOOKUP(N1699,'[2]NGP%'!$C:$E,3,FALSE),J1699*SUMIFS('[2]NGP%'!$E:$E,'[2]NGP%'!$A:$A,V1699,'[2]NGP%'!$B:$B,AA1699)))</f>
        <v>0</v>
      </c>
      <c r="Y1699" s="32"/>
      <c r="Z1699" s="54" t="str">
        <f>IF(MID(H1699,1,4)="Item","Nil",IF(G1699="contract_cover",VLOOKUP(I1699,'svc type'!C:D,2,FALSE),VLOOKUP(G1699,'svc type'!A:D,4,FALSE)))</f>
        <v>IIPS</v>
      </c>
      <c r="AA1699" s="4" t="str">
        <f>IF(B1699="","",VLOOKUP(B1699,Sector!C:D,2,FALSE))</f>
        <v>OTH</v>
      </c>
      <c r="AB1699" s="4" t="str">
        <f t="shared" si="53"/>
        <v>TCU-WS</v>
      </c>
      <c r="AC1699" s="4"/>
      <c r="AD1699" s="4"/>
      <c r="AE1699" s="4"/>
      <c r="AF1699" s="4"/>
      <c r="AG1699" s="4"/>
    </row>
    <row r="1700" spans="1:33" x14ac:dyDescent="0.25">
      <c r="A1700" s="57">
        <v>42265.468890358796</v>
      </c>
      <c r="B1700" s="32" t="s">
        <v>22</v>
      </c>
      <c r="C1700" s="32" t="s">
        <v>78</v>
      </c>
      <c r="D1700" s="32" t="s">
        <v>77</v>
      </c>
      <c r="E1700" s="32" t="s">
        <v>7908</v>
      </c>
      <c r="F1700" s="32" t="s">
        <v>7909</v>
      </c>
      <c r="G1700" s="32" t="s">
        <v>359</v>
      </c>
      <c r="H1700" s="32" t="s">
        <v>358</v>
      </c>
      <c r="I1700" s="32" t="s">
        <v>2006</v>
      </c>
      <c r="J1700" s="35">
        <v>0</v>
      </c>
      <c r="K1700" s="35">
        <v>47.35</v>
      </c>
      <c r="L1700" s="35">
        <v>0</v>
      </c>
      <c r="M1700" s="35">
        <v>0</v>
      </c>
      <c r="N1700" s="32" t="s">
        <v>19</v>
      </c>
      <c r="O1700" s="32" t="s">
        <v>24</v>
      </c>
      <c r="P1700" s="32">
        <v>1</v>
      </c>
      <c r="Q1700" s="32"/>
      <c r="R1700" s="39">
        <f t="shared" si="52"/>
        <v>1509</v>
      </c>
      <c r="S1700" s="5" t="s">
        <v>51</v>
      </c>
      <c r="T1700" s="5" t="s">
        <v>64</v>
      </c>
      <c r="U1700" s="2"/>
      <c r="V1700" s="2" t="str">
        <f>IF($J1700+$L1700=0,"nil",IF(OR($B1700="TCU-WS",$B1700=""),"non comm",IF(OR($G1700="contract_cover",$H1700="fixed price"),VLOOKUP($I1700,'[1]mapping 2015'!$A:$B,2,FALSE),VLOOKUP($G1700,'[1]mapping 2015'!$A:$B,2,FALSE))))</f>
        <v>nil</v>
      </c>
      <c r="W1700" s="37">
        <f>IF(OR(V1700="non comm",V1700="nil",J1700=0),0,IF(V1700="SBM 2.1 IIPS",J1700*VLOOKUP(N1700,'[2]NGP%'!$C:$D,2,FALSE),J1700*SUMIFS('[2]NGP%'!$D:$D,'[2]NGP%'!$A:$A,V1700,'[2]NGP%'!$B:$B,AA1700)))</f>
        <v>0</v>
      </c>
      <c r="X1700" s="37">
        <f>IF(OR(V1700="non comm",V1700="nil",J1700=0),0,IF(V1700="SBM 2.1 IIPS",J1700*VLOOKUP(N1700,'[2]NGP%'!$C:$E,3,FALSE),J1700*SUMIFS('[2]NGP%'!$E:$E,'[2]NGP%'!$A:$A,V1700,'[2]NGP%'!$B:$B,AA1700)))</f>
        <v>0</v>
      </c>
      <c r="Y1700" s="32"/>
      <c r="Z1700" s="54" t="str">
        <f>IF(MID(H1700,1,4)="Item","Nil",IF(G1700="contract_cover",VLOOKUP(I1700,'svc type'!C:D,2,FALSE),VLOOKUP(G1700,'svc type'!A:D,4,FALSE)))</f>
        <v>Part</v>
      </c>
      <c r="AA1700" s="4" t="str">
        <f>IF(B1700="","",VLOOKUP(B1700,Sector!C:D,2,FALSE))</f>
        <v>OTH</v>
      </c>
      <c r="AB1700" s="4" t="str">
        <f t="shared" si="53"/>
        <v>TCU-WS</v>
      </c>
      <c r="AC1700" s="4"/>
      <c r="AD1700" s="4"/>
      <c r="AE1700" s="4"/>
      <c r="AF1700" s="4"/>
      <c r="AG1700" s="4"/>
    </row>
    <row r="1701" spans="1:33" x14ac:dyDescent="0.25">
      <c r="A1701" s="57">
        <v>42265.468890358796</v>
      </c>
      <c r="B1701" s="32" t="s">
        <v>22</v>
      </c>
      <c r="C1701" s="32" t="s">
        <v>78</v>
      </c>
      <c r="D1701" s="32" t="s">
        <v>77</v>
      </c>
      <c r="E1701" s="32" t="s">
        <v>7908</v>
      </c>
      <c r="F1701" s="32" t="s">
        <v>7909</v>
      </c>
      <c r="G1701" s="32" t="s">
        <v>35</v>
      </c>
      <c r="H1701" s="32" t="s">
        <v>38</v>
      </c>
      <c r="I1701" s="32" t="s">
        <v>2006</v>
      </c>
      <c r="J1701" s="35">
        <v>0</v>
      </c>
      <c r="K1701" s="35">
        <v>0</v>
      </c>
      <c r="L1701" s="35">
        <v>0</v>
      </c>
      <c r="M1701" s="35">
        <v>7.5</v>
      </c>
      <c r="N1701" s="32" t="s">
        <v>19</v>
      </c>
      <c r="O1701" s="32" t="s">
        <v>24</v>
      </c>
      <c r="P1701" s="32">
        <v>1</v>
      </c>
      <c r="Q1701" s="32"/>
      <c r="R1701" s="39">
        <f t="shared" si="52"/>
        <v>1509</v>
      </c>
      <c r="S1701" s="5" t="s">
        <v>51</v>
      </c>
      <c r="T1701" s="5" t="s">
        <v>64</v>
      </c>
      <c r="U1701" s="2"/>
      <c r="V1701" s="2" t="str">
        <f>IF($J1701+$L1701=0,"nil",IF(OR($B1701="TCU-WS",$B1701=""),"non comm",IF(OR($G1701="contract_cover",$H1701="fixed price"),VLOOKUP($I1701,'[1]mapping 2015'!$A:$B,2,FALSE),VLOOKUP($G1701,'[1]mapping 2015'!$A:$B,2,FALSE))))</f>
        <v>nil</v>
      </c>
      <c r="W1701" s="37">
        <f>IF(OR(V1701="non comm",V1701="nil",J1701=0),0,IF(V1701="SBM 2.1 IIPS",J1701*VLOOKUP(N1701,'[2]NGP%'!$C:$D,2,FALSE),J1701*SUMIFS('[2]NGP%'!$D:$D,'[2]NGP%'!$A:$A,V1701,'[2]NGP%'!$B:$B,AA1701)))</f>
        <v>0</v>
      </c>
      <c r="X1701" s="37">
        <f>IF(OR(V1701="non comm",V1701="nil",J1701=0),0,IF(V1701="SBM 2.1 IIPS",J1701*VLOOKUP(N1701,'[2]NGP%'!$C:$E,3,FALSE),J1701*SUMIFS('[2]NGP%'!$E:$E,'[2]NGP%'!$A:$A,V1701,'[2]NGP%'!$B:$B,AA1701)))</f>
        <v>0</v>
      </c>
      <c r="Y1701" s="32"/>
      <c r="Z1701" s="54" t="str">
        <f>IF(MID(H1701,1,4)="Item","Nil",IF(G1701="contract_cover",VLOOKUP(I1701,'svc type'!C:D,2,FALSE),VLOOKUP(G1701,'svc type'!A:D,4,FALSE)))</f>
        <v>Exp</v>
      </c>
      <c r="AA1701" s="4" t="str">
        <f>IF(B1701="","",VLOOKUP(B1701,Sector!C:D,2,FALSE))</f>
        <v>OTH</v>
      </c>
      <c r="AB1701" s="4" t="str">
        <f t="shared" si="53"/>
        <v>TCU-WS</v>
      </c>
      <c r="AC1701" s="4"/>
      <c r="AD1701" s="4"/>
      <c r="AE1701" s="4"/>
      <c r="AF1701" s="4"/>
      <c r="AG1701" s="4"/>
    </row>
    <row r="1702" spans="1:33" x14ac:dyDescent="0.25">
      <c r="A1702" s="57">
        <v>42265.468890358796</v>
      </c>
      <c r="B1702" s="32" t="s">
        <v>22</v>
      </c>
      <c r="C1702" s="32" t="s">
        <v>78</v>
      </c>
      <c r="D1702" s="32" t="s">
        <v>77</v>
      </c>
      <c r="E1702" s="32" t="s">
        <v>7908</v>
      </c>
      <c r="F1702" s="32" t="s">
        <v>7909</v>
      </c>
      <c r="G1702" s="32" t="s">
        <v>35</v>
      </c>
      <c r="H1702" s="32" t="s">
        <v>38</v>
      </c>
      <c r="I1702" s="32" t="s">
        <v>2006</v>
      </c>
      <c r="J1702" s="35">
        <v>0</v>
      </c>
      <c r="K1702" s="35">
        <v>0</v>
      </c>
      <c r="L1702" s="35">
        <v>0</v>
      </c>
      <c r="M1702" s="35">
        <v>24.85</v>
      </c>
      <c r="N1702" s="32" t="s">
        <v>19</v>
      </c>
      <c r="O1702" s="32" t="s">
        <v>24</v>
      </c>
      <c r="P1702" s="32">
        <v>1</v>
      </c>
      <c r="Q1702" s="32"/>
      <c r="R1702" s="39">
        <f t="shared" si="52"/>
        <v>1509</v>
      </c>
      <c r="S1702" s="5" t="s">
        <v>51</v>
      </c>
      <c r="T1702" s="5" t="s">
        <v>64</v>
      </c>
      <c r="U1702" s="2"/>
      <c r="V1702" s="2" t="str">
        <f>IF($J1702+$L1702=0,"nil",IF(OR($B1702="TCU-WS",$B1702=""),"non comm",IF(OR($G1702="contract_cover",$H1702="fixed price"),VLOOKUP($I1702,'[1]mapping 2015'!$A:$B,2,FALSE),VLOOKUP($G1702,'[1]mapping 2015'!$A:$B,2,FALSE))))</f>
        <v>nil</v>
      </c>
      <c r="W1702" s="37">
        <f>IF(OR(V1702="non comm",V1702="nil",J1702=0),0,IF(V1702="SBM 2.1 IIPS",J1702*VLOOKUP(N1702,'[2]NGP%'!$C:$D,2,FALSE),J1702*SUMIFS('[2]NGP%'!$D:$D,'[2]NGP%'!$A:$A,V1702,'[2]NGP%'!$B:$B,AA1702)))</f>
        <v>0</v>
      </c>
      <c r="X1702" s="37">
        <f>IF(OR(V1702="non comm",V1702="nil",J1702=0),0,IF(V1702="SBM 2.1 IIPS",J1702*VLOOKUP(N1702,'[2]NGP%'!$C:$E,3,FALSE),J1702*SUMIFS('[2]NGP%'!$E:$E,'[2]NGP%'!$A:$A,V1702,'[2]NGP%'!$B:$B,AA1702)))</f>
        <v>0</v>
      </c>
      <c r="Y1702" s="32"/>
      <c r="Z1702" s="54" t="str">
        <f>IF(MID(H1702,1,4)="Item","Nil",IF(G1702="contract_cover",VLOOKUP(I1702,'svc type'!C:D,2,FALSE),VLOOKUP(G1702,'svc type'!A:D,4,FALSE)))</f>
        <v>Exp</v>
      </c>
      <c r="AA1702" s="4" t="str">
        <f>IF(B1702="","",VLOOKUP(B1702,Sector!C:D,2,FALSE))</f>
        <v>OTH</v>
      </c>
      <c r="AB1702" s="4" t="str">
        <f t="shared" si="53"/>
        <v>TCU-WS</v>
      </c>
      <c r="AC1702" s="4"/>
      <c r="AD1702" s="4"/>
      <c r="AE1702" s="4"/>
      <c r="AF1702" s="4"/>
      <c r="AG1702" s="4"/>
    </row>
    <row r="1703" spans="1:33" x14ac:dyDescent="0.25">
      <c r="A1703" s="57">
        <v>42265.495644872688</v>
      </c>
      <c r="B1703" s="32" t="s">
        <v>22</v>
      </c>
      <c r="C1703" s="32" t="s">
        <v>78</v>
      </c>
      <c r="D1703" s="32" t="s">
        <v>77</v>
      </c>
      <c r="E1703" s="32" t="s">
        <v>7910</v>
      </c>
      <c r="F1703" s="32" t="s">
        <v>7911</v>
      </c>
      <c r="G1703" s="32" t="s">
        <v>25</v>
      </c>
      <c r="H1703" s="32" t="s">
        <v>26</v>
      </c>
      <c r="I1703" s="32" t="s">
        <v>2006</v>
      </c>
      <c r="J1703" s="35">
        <v>0</v>
      </c>
      <c r="K1703" s="35">
        <v>0</v>
      </c>
      <c r="L1703" s="35">
        <v>0</v>
      </c>
      <c r="M1703" s="35">
        <v>0</v>
      </c>
      <c r="N1703" s="32" t="s">
        <v>19</v>
      </c>
      <c r="O1703" s="32" t="s">
        <v>24</v>
      </c>
      <c r="P1703" s="32">
        <v>0.5</v>
      </c>
      <c r="Q1703" s="32"/>
      <c r="R1703" s="39">
        <f t="shared" si="52"/>
        <v>1509</v>
      </c>
      <c r="S1703" s="5" t="s">
        <v>51</v>
      </c>
      <c r="T1703" s="5" t="s">
        <v>64</v>
      </c>
      <c r="U1703" s="2"/>
      <c r="V1703" s="2" t="str">
        <f>IF($J1703+$L1703=0,"nil",IF(OR($B1703="TCU-WS",$B1703=""),"non comm",IF(OR($G1703="contract_cover",$H1703="fixed price"),VLOOKUP($I1703,'[1]mapping 2015'!$A:$B,2,FALSE),VLOOKUP($G1703,'[1]mapping 2015'!$A:$B,2,FALSE))))</f>
        <v>nil</v>
      </c>
      <c r="W1703" s="37">
        <f>IF(OR(V1703="non comm",V1703="nil",J1703=0),0,IF(V1703="SBM 2.1 IIPS",J1703*VLOOKUP(N1703,'[2]NGP%'!$C:$D,2,FALSE),J1703*SUMIFS('[2]NGP%'!$D:$D,'[2]NGP%'!$A:$A,V1703,'[2]NGP%'!$B:$B,AA1703)))</f>
        <v>0</v>
      </c>
      <c r="X1703" s="37">
        <f>IF(OR(V1703="non comm",V1703="nil",J1703=0),0,IF(V1703="SBM 2.1 IIPS",J1703*VLOOKUP(N1703,'[2]NGP%'!$C:$E,3,FALSE),J1703*SUMIFS('[2]NGP%'!$E:$E,'[2]NGP%'!$A:$A,V1703,'[2]NGP%'!$B:$B,AA1703)))</f>
        <v>0</v>
      </c>
      <c r="Y1703" s="32"/>
      <c r="Z1703" s="54" t="str">
        <f>IF(MID(H1703,1,4)="Item","Nil",IF(G1703="contract_cover",VLOOKUP(I1703,'svc type'!C:D,2,FALSE),VLOOKUP(G1703,'svc type'!A:D,4,FALSE)))</f>
        <v>IIPS</v>
      </c>
      <c r="AA1703" s="4" t="str">
        <f>IF(B1703="","",VLOOKUP(B1703,Sector!C:D,2,FALSE))</f>
        <v>OTH</v>
      </c>
      <c r="AB1703" s="4" t="str">
        <f t="shared" si="53"/>
        <v>TCU-WS</v>
      </c>
      <c r="AC1703" s="4"/>
      <c r="AD1703" s="4"/>
      <c r="AE1703" s="4"/>
      <c r="AF1703" s="4"/>
      <c r="AG1703" s="4"/>
    </row>
    <row r="1704" spans="1:33" x14ac:dyDescent="0.25">
      <c r="A1704" s="57">
        <v>42265.495644872688</v>
      </c>
      <c r="B1704" s="32" t="s">
        <v>22</v>
      </c>
      <c r="C1704" s="32" t="s">
        <v>78</v>
      </c>
      <c r="D1704" s="32" t="s">
        <v>77</v>
      </c>
      <c r="E1704" s="32" t="s">
        <v>7910</v>
      </c>
      <c r="F1704" s="32" t="s">
        <v>7911</v>
      </c>
      <c r="G1704" s="32" t="s">
        <v>856</v>
      </c>
      <c r="H1704" s="32" t="s">
        <v>857</v>
      </c>
      <c r="I1704" s="32" t="s">
        <v>2006</v>
      </c>
      <c r="J1704" s="35">
        <v>0</v>
      </c>
      <c r="K1704" s="35">
        <v>40.81</v>
      </c>
      <c r="L1704" s="35">
        <v>0</v>
      </c>
      <c r="M1704" s="35">
        <v>0</v>
      </c>
      <c r="N1704" s="32" t="s">
        <v>19</v>
      </c>
      <c r="O1704" s="32" t="s">
        <v>24</v>
      </c>
      <c r="P1704" s="32">
        <v>1</v>
      </c>
      <c r="Q1704" s="32"/>
      <c r="R1704" s="39">
        <f t="shared" si="52"/>
        <v>1509</v>
      </c>
      <c r="S1704" s="5" t="s">
        <v>51</v>
      </c>
      <c r="T1704" s="5" t="s">
        <v>64</v>
      </c>
      <c r="U1704" s="2"/>
      <c r="V1704" s="2" t="str">
        <f>IF($J1704+$L1704=0,"nil",IF(OR($B1704="TCU-WS",$B1704=""),"non comm",IF(OR($G1704="contract_cover",$H1704="fixed price"),VLOOKUP($I1704,'[1]mapping 2015'!$A:$B,2,FALSE),VLOOKUP($G1704,'[1]mapping 2015'!$A:$B,2,FALSE))))</f>
        <v>nil</v>
      </c>
      <c r="W1704" s="37">
        <f>IF(OR(V1704="non comm",V1704="nil",J1704=0),0,IF(V1704="SBM 2.1 IIPS",J1704*VLOOKUP(N1704,'[2]NGP%'!$C:$D,2,FALSE),J1704*SUMIFS('[2]NGP%'!$D:$D,'[2]NGP%'!$A:$A,V1704,'[2]NGP%'!$B:$B,AA1704)))</f>
        <v>0</v>
      </c>
      <c r="X1704" s="37">
        <f>IF(OR(V1704="non comm",V1704="nil",J1704=0),0,IF(V1704="SBM 2.1 IIPS",J1704*VLOOKUP(N1704,'[2]NGP%'!$C:$E,3,FALSE),J1704*SUMIFS('[2]NGP%'!$E:$E,'[2]NGP%'!$A:$A,V1704,'[2]NGP%'!$B:$B,AA1704)))</f>
        <v>0</v>
      </c>
      <c r="Y1704" s="32"/>
      <c r="Z1704" s="54" t="str">
        <f>IF(MID(H1704,1,4)="Item","Nil",IF(G1704="contract_cover",VLOOKUP(I1704,'svc type'!C:D,2,FALSE),VLOOKUP(G1704,'svc type'!A:D,4,FALSE)))</f>
        <v>Part</v>
      </c>
      <c r="AA1704" s="4" t="str">
        <f>IF(B1704="","",VLOOKUP(B1704,Sector!C:D,2,FALSE))</f>
        <v>OTH</v>
      </c>
      <c r="AB1704" s="4" t="str">
        <f t="shared" si="53"/>
        <v>TCU-WS</v>
      </c>
      <c r="AC1704" s="4"/>
      <c r="AD1704" s="4"/>
      <c r="AE1704" s="4"/>
      <c r="AF1704" s="4"/>
      <c r="AG1704" s="4"/>
    </row>
    <row r="1705" spans="1:33" x14ac:dyDescent="0.25">
      <c r="A1705" s="57">
        <v>42265.49659278935</v>
      </c>
      <c r="B1705" s="32"/>
      <c r="C1705" s="32" t="s">
        <v>463</v>
      </c>
      <c r="D1705" s="32" t="s">
        <v>462</v>
      </c>
      <c r="E1705" s="32" t="s">
        <v>7912</v>
      </c>
      <c r="F1705" s="32" t="s">
        <v>7913</v>
      </c>
      <c r="G1705" s="32" t="s">
        <v>58</v>
      </c>
      <c r="H1705" s="32" t="s">
        <v>59</v>
      </c>
      <c r="I1705" s="32" t="s">
        <v>2006</v>
      </c>
      <c r="J1705" s="35">
        <v>0</v>
      </c>
      <c r="K1705" s="35">
        <v>0</v>
      </c>
      <c r="L1705" s="35">
        <v>0</v>
      </c>
      <c r="M1705" s="35">
        <v>0</v>
      </c>
      <c r="N1705" s="32" t="s">
        <v>17</v>
      </c>
      <c r="O1705" s="32" t="s">
        <v>32</v>
      </c>
      <c r="P1705" s="32">
        <v>3</v>
      </c>
      <c r="Q1705" s="32"/>
      <c r="R1705" s="39">
        <f t="shared" si="52"/>
        <v>1509</v>
      </c>
      <c r="S1705" s="5" t="s">
        <v>51</v>
      </c>
      <c r="T1705" s="5" t="s">
        <v>64</v>
      </c>
      <c r="U1705" s="2"/>
      <c r="V1705" s="2" t="str">
        <f>IF($J1705+$L1705=0,"nil",IF(OR($B1705="TCU-WS",$B1705=""),"non comm",IF(OR($G1705="contract_cover",$H1705="fixed price"),VLOOKUP($I1705,'[1]mapping 2015'!$A:$B,2,FALSE),VLOOKUP($G1705,'[1]mapping 2015'!$A:$B,2,FALSE))))</f>
        <v>nil</v>
      </c>
      <c r="W1705" s="37">
        <f>IF(OR(V1705="non comm",V1705="nil",J1705=0),0,IF(V1705="SBM 2.1 IIPS",J1705*VLOOKUP(N1705,'[2]NGP%'!$C:$D,2,FALSE),J1705*SUMIFS('[2]NGP%'!$D:$D,'[2]NGP%'!$A:$A,V1705,'[2]NGP%'!$B:$B,AA1705)))</f>
        <v>0</v>
      </c>
      <c r="X1705" s="37">
        <f>IF(OR(V1705="non comm",V1705="nil",J1705=0),0,IF(V1705="SBM 2.1 IIPS",J1705*VLOOKUP(N1705,'[2]NGP%'!$C:$E,3,FALSE),J1705*SUMIFS('[2]NGP%'!$E:$E,'[2]NGP%'!$A:$A,V1705,'[2]NGP%'!$B:$B,AA1705)))</f>
        <v>0</v>
      </c>
      <c r="Y1705" s="32"/>
      <c r="Z1705" s="54" t="str">
        <f>IF(MID(H1705,1,4)="Item","Nil",IF(G1705="contract_cover",VLOOKUP(I1705,'svc type'!C:D,2,FALSE),VLOOKUP(G1705,'svc type'!A:D,4,FALSE)))</f>
        <v>SVC</v>
      </c>
      <c r="AA1705" s="4" t="str">
        <f>IF(B1705="","",VLOOKUP(B1705,Sector!C:D,2,FALSE))</f>
        <v/>
      </c>
      <c r="AB1705" s="4">
        <f t="shared" si="53"/>
        <v>0</v>
      </c>
      <c r="AC1705" s="4"/>
      <c r="AD1705" s="4"/>
      <c r="AE1705" s="4"/>
      <c r="AF1705" s="4"/>
      <c r="AG1705" s="4"/>
    </row>
    <row r="1706" spans="1:33" x14ac:dyDescent="0.25">
      <c r="A1706" s="57">
        <v>42265.49659278935</v>
      </c>
      <c r="B1706" s="32"/>
      <c r="C1706" s="32" t="s">
        <v>463</v>
      </c>
      <c r="D1706" s="32" t="s">
        <v>462</v>
      </c>
      <c r="E1706" s="32" t="s">
        <v>7912</v>
      </c>
      <c r="F1706" s="32" t="s">
        <v>7913</v>
      </c>
      <c r="G1706" s="32" t="s">
        <v>2086</v>
      </c>
      <c r="H1706" s="32" t="s">
        <v>2087</v>
      </c>
      <c r="I1706" s="32" t="s">
        <v>2006</v>
      </c>
      <c r="J1706" s="35">
        <v>0</v>
      </c>
      <c r="K1706" s="35">
        <v>0</v>
      </c>
      <c r="L1706" s="35">
        <v>0</v>
      </c>
      <c r="M1706" s="35">
        <v>0</v>
      </c>
      <c r="N1706" s="32" t="s">
        <v>17</v>
      </c>
      <c r="O1706" s="32" t="s">
        <v>32</v>
      </c>
      <c r="P1706" s="32">
        <v>2.1000000000000001E-2</v>
      </c>
      <c r="Q1706" s="32"/>
      <c r="R1706" s="39">
        <f t="shared" si="52"/>
        <v>1509</v>
      </c>
      <c r="S1706" s="5" t="s">
        <v>51</v>
      </c>
      <c r="T1706" s="5" t="s">
        <v>64</v>
      </c>
      <c r="U1706" s="2"/>
      <c r="V1706" s="2" t="str">
        <f>IF($J1706+$L1706=0,"nil",IF(OR($B1706="TCU-WS",$B1706=""),"non comm",IF(OR($G1706="contract_cover",$H1706="fixed price"),VLOOKUP($I1706,'[1]mapping 2015'!$A:$B,2,FALSE),VLOOKUP($G1706,'[1]mapping 2015'!$A:$B,2,FALSE))))</f>
        <v>nil</v>
      </c>
      <c r="W1706" s="37">
        <f>IF(OR(V1706="non comm",V1706="nil",J1706=0),0,IF(V1706="SBM 2.1 IIPS",J1706*VLOOKUP(N1706,'[2]NGP%'!$C:$D,2,FALSE),J1706*SUMIFS('[2]NGP%'!$D:$D,'[2]NGP%'!$A:$A,V1706,'[2]NGP%'!$B:$B,AA1706)))</f>
        <v>0</v>
      </c>
      <c r="X1706" s="37">
        <f>IF(OR(V1706="non comm",V1706="nil",J1706=0),0,IF(V1706="SBM 2.1 IIPS",J1706*VLOOKUP(N1706,'[2]NGP%'!$C:$E,3,FALSE),J1706*SUMIFS('[2]NGP%'!$E:$E,'[2]NGP%'!$A:$A,V1706,'[2]NGP%'!$B:$B,AA1706)))</f>
        <v>0</v>
      </c>
      <c r="Y1706" s="32"/>
      <c r="Z1706" s="54" t="str">
        <f>IF(MID(H1706,1,4)="Item","Nil",IF(G1706="contract_cover",VLOOKUP(I1706,'svc type'!C:D,2,FALSE),VLOOKUP(G1706,'svc type'!A:D,4,FALSE)))</f>
        <v>SVC</v>
      </c>
      <c r="AA1706" s="4" t="str">
        <f>IF(B1706="","",VLOOKUP(B1706,Sector!C:D,2,FALSE))</f>
        <v/>
      </c>
      <c r="AB1706" s="4">
        <f t="shared" si="53"/>
        <v>0</v>
      </c>
      <c r="AC1706" s="4"/>
      <c r="AD1706" s="4"/>
      <c r="AE1706" s="4"/>
      <c r="AF1706" s="4"/>
      <c r="AG1706" s="4"/>
    </row>
    <row r="1707" spans="1:33" x14ac:dyDescent="0.25">
      <c r="A1707" s="57">
        <v>42265.496919872683</v>
      </c>
      <c r="B1707" s="32" t="s">
        <v>7914</v>
      </c>
      <c r="C1707" s="32" t="s">
        <v>78</v>
      </c>
      <c r="D1707" s="32" t="s">
        <v>77</v>
      </c>
      <c r="E1707" s="32" t="s">
        <v>7915</v>
      </c>
      <c r="F1707" s="32" t="s">
        <v>7916</v>
      </c>
      <c r="G1707" s="32" t="s">
        <v>25</v>
      </c>
      <c r="H1707" s="32" t="s">
        <v>26</v>
      </c>
      <c r="I1707" s="32" t="s">
        <v>2006</v>
      </c>
      <c r="J1707" s="35">
        <v>0</v>
      </c>
      <c r="K1707" s="35">
        <v>0</v>
      </c>
      <c r="L1707" s="35">
        <v>0</v>
      </c>
      <c r="M1707" s="35">
        <v>0</v>
      </c>
      <c r="N1707" s="32" t="s">
        <v>19</v>
      </c>
      <c r="O1707" s="32" t="s">
        <v>24</v>
      </c>
      <c r="P1707" s="32">
        <v>1.25</v>
      </c>
      <c r="Q1707" s="32"/>
      <c r="R1707" s="39">
        <f t="shared" si="52"/>
        <v>1509</v>
      </c>
      <c r="S1707" s="5" t="s">
        <v>51</v>
      </c>
      <c r="T1707" s="5" t="s">
        <v>64</v>
      </c>
      <c r="U1707" s="2"/>
      <c r="V1707" s="2" t="str">
        <f>IF($J1707+$L1707=0,"nil",IF(OR($B1707="TCU-WS",$B1707=""),"non comm",IF(OR($G1707="contract_cover",$H1707="fixed price"),VLOOKUP($I1707,'[1]mapping 2015'!$A:$B,2,FALSE),VLOOKUP($G1707,'[1]mapping 2015'!$A:$B,2,FALSE))))</f>
        <v>nil</v>
      </c>
      <c r="W1707" s="37">
        <f>IF(OR(V1707="non comm",V1707="nil",J1707=0),0,IF(V1707="SBM 2.1 IIPS",J1707*VLOOKUP(N1707,'[2]NGP%'!$C:$D,2,FALSE),J1707*SUMIFS('[2]NGP%'!$D:$D,'[2]NGP%'!$A:$A,V1707,'[2]NGP%'!$B:$B,AA1707)))</f>
        <v>0</v>
      </c>
      <c r="X1707" s="37">
        <f>IF(OR(V1707="non comm",V1707="nil",J1707=0),0,IF(V1707="SBM 2.1 IIPS",J1707*VLOOKUP(N1707,'[2]NGP%'!$C:$E,3,FALSE),J1707*SUMIFS('[2]NGP%'!$E:$E,'[2]NGP%'!$A:$A,V1707,'[2]NGP%'!$B:$B,AA1707)))</f>
        <v>0</v>
      </c>
      <c r="Y1707" s="32"/>
      <c r="Z1707" s="54" t="str">
        <f>IF(MID(H1707,1,4)="Item","Nil",IF(G1707="contract_cover",VLOOKUP(I1707,'svc type'!C:D,2,FALSE),VLOOKUP(G1707,'svc type'!A:D,4,FALSE)))</f>
        <v>IIPS</v>
      </c>
      <c r="AA1707" s="4" t="str">
        <f>IF(B1707="","",VLOOKUP(B1707,Sector!C:D,2,FALSE))</f>
        <v>OTH</v>
      </c>
      <c r="AB1707" s="4" t="str">
        <f t="shared" si="53"/>
        <v>tcu-ws</v>
      </c>
      <c r="AC1707" s="4"/>
      <c r="AD1707" s="4"/>
      <c r="AE1707" s="4"/>
      <c r="AF1707" s="4"/>
      <c r="AG1707" s="4"/>
    </row>
    <row r="1708" spans="1:33" x14ac:dyDescent="0.25">
      <c r="A1708" s="57">
        <v>42265.496919872683</v>
      </c>
      <c r="B1708" s="32" t="s">
        <v>7914</v>
      </c>
      <c r="C1708" s="32" t="s">
        <v>78</v>
      </c>
      <c r="D1708" s="32" t="s">
        <v>77</v>
      </c>
      <c r="E1708" s="32" t="s">
        <v>7915</v>
      </c>
      <c r="F1708" s="32" t="s">
        <v>7916</v>
      </c>
      <c r="G1708" s="32" t="s">
        <v>359</v>
      </c>
      <c r="H1708" s="32" t="s">
        <v>358</v>
      </c>
      <c r="I1708" s="32" t="s">
        <v>2006</v>
      </c>
      <c r="J1708" s="35">
        <v>0</v>
      </c>
      <c r="K1708" s="35">
        <v>45.69</v>
      </c>
      <c r="L1708" s="35">
        <v>0</v>
      </c>
      <c r="M1708" s="35">
        <v>0</v>
      </c>
      <c r="N1708" s="32" t="s">
        <v>19</v>
      </c>
      <c r="O1708" s="32" t="s">
        <v>24</v>
      </c>
      <c r="P1708" s="32">
        <v>1</v>
      </c>
      <c r="Q1708" s="32"/>
      <c r="R1708" s="39">
        <f t="shared" si="52"/>
        <v>1509</v>
      </c>
      <c r="S1708" s="5" t="s">
        <v>51</v>
      </c>
      <c r="T1708" s="5" t="s">
        <v>64</v>
      </c>
      <c r="U1708" s="2"/>
      <c r="V1708" s="2" t="str">
        <f>IF($J1708+$L1708=0,"nil",IF(OR($B1708="TCU-WS",$B1708=""),"non comm",IF(OR($G1708="contract_cover",$H1708="fixed price"),VLOOKUP($I1708,'[1]mapping 2015'!$A:$B,2,FALSE),VLOOKUP($G1708,'[1]mapping 2015'!$A:$B,2,FALSE))))</f>
        <v>nil</v>
      </c>
      <c r="W1708" s="37">
        <f>IF(OR(V1708="non comm",V1708="nil",J1708=0),0,IF(V1708="SBM 2.1 IIPS",J1708*VLOOKUP(N1708,'[2]NGP%'!$C:$D,2,FALSE),J1708*SUMIFS('[2]NGP%'!$D:$D,'[2]NGP%'!$A:$A,V1708,'[2]NGP%'!$B:$B,AA1708)))</f>
        <v>0</v>
      </c>
      <c r="X1708" s="37">
        <f>IF(OR(V1708="non comm",V1708="nil",J1708=0),0,IF(V1708="SBM 2.1 IIPS",J1708*VLOOKUP(N1708,'[2]NGP%'!$C:$E,3,FALSE),J1708*SUMIFS('[2]NGP%'!$E:$E,'[2]NGP%'!$A:$A,V1708,'[2]NGP%'!$B:$B,AA1708)))</f>
        <v>0</v>
      </c>
      <c r="Y1708" s="32"/>
      <c r="Z1708" s="54" t="str">
        <f>IF(MID(H1708,1,4)="Item","Nil",IF(G1708="contract_cover",VLOOKUP(I1708,'svc type'!C:D,2,FALSE),VLOOKUP(G1708,'svc type'!A:D,4,FALSE)))</f>
        <v>Part</v>
      </c>
      <c r="AA1708" s="4" t="str">
        <f>IF(B1708="","",VLOOKUP(B1708,Sector!C:D,2,FALSE))</f>
        <v>OTH</v>
      </c>
      <c r="AB1708" s="4" t="str">
        <f t="shared" si="53"/>
        <v>tcu-ws</v>
      </c>
      <c r="AC1708" s="4"/>
      <c r="AD1708" s="4"/>
      <c r="AE1708" s="4"/>
      <c r="AF1708" s="4"/>
      <c r="AG1708" s="4"/>
    </row>
    <row r="1709" spans="1:33" x14ac:dyDescent="0.25">
      <c r="A1709" s="57">
        <v>42265.496919872683</v>
      </c>
      <c r="B1709" s="32" t="s">
        <v>7914</v>
      </c>
      <c r="C1709" s="32" t="s">
        <v>78</v>
      </c>
      <c r="D1709" s="32" t="s">
        <v>77</v>
      </c>
      <c r="E1709" s="32" t="s">
        <v>7915</v>
      </c>
      <c r="F1709" s="32" t="s">
        <v>7916</v>
      </c>
      <c r="G1709" s="32" t="s">
        <v>29</v>
      </c>
      <c r="H1709" s="32" t="s">
        <v>30</v>
      </c>
      <c r="I1709" s="32" t="s">
        <v>2006</v>
      </c>
      <c r="J1709" s="35">
        <v>0</v>
      </c>
      <c r="K1709" s="35">
        <v>0</v>
      </c>
      <c r="L1709" s="35">
        <v>0</v>
      </c>
      <c r="M1709" s="35">
        <v>1.5</v>
      </c>
      <c r="N1709" s="32" t="s">
        <v>19</v>
      </c>
      <c r="O1709" s="32" t="s">
        <v>24</v>
      </c>
      <c r="P1709" s="32">
        <v>1</v>
      </c>
      <c r="Q1709" s="32"/>
      <c r="R1709" s="39">
        <f t="shared" si="52"/>
        <v>1509</v>
      </c>
      <c r="S1709" s="5" t="s">
        <v>51</v>
      </c>
      <c r="T1709" s="5" t="s">
        <v>64</v>
      </c>
      <c r="U1709" s="2"/>
      <c r="V1709" s="2" t="str">
        <f>IF($J1709+$L1709=0,"nil",IF(OR($B1709="TCU-WS",$B1709=""),"non comm",IF(OR($G1709="contract_cover",$H1709="fixed price"),VLOOKUP($I1709,'[1]mapping 2015'!$A:$B,2,FALSE),VLOOKUP($G1709,'[1]mapping 2015'!$A:$B,2,FALSE))))</f>
        <v>nil</v>
      </c>
      <c r="W1709" s="37">
        <f>IF(OR(V1709="non comm",V1709="nil",J1709=0),0,IF(V1709="SBM 2.1 IIPS",J1709*VLOOKUP(N1709,'[2]NGP%'!$C:$D,2,FALSE),J1709*SUMIFS('[2]NGP%'!$D:$D,'[2]NGP%'!$A:$A,V1709,'[2]NGP%'!$B:$B,AA1709)))</f>
        <v>0</v>
      </c>
      <c r="X1709" s="37">
        <f>IF(OR(V1709="non comm",V1709="nil",J1709=0),0,IF(V1709="SBM 2.1 IIPS",J1709*VLOOKUP(N1709,'[2]NGP%'!$C:$E,3,FALSE),J1709*SUMIFS('[2]NGP%'!$E:$E,'[2]NGP%'!$A:$A,V1709,'[2]NGP%'!$B:$B,AA1709)))</f>
        <v>0</v>
      </c>
      <c r="Y1709" s="32"/>
      <c r="Z1709" s="54" t="str">
        <f>IF(MID(H1709,1,4)="Item","Nil",IF(G1709="contract_cover",VLOOKUP(I1709,'svc type'!C:D,2,FALSE),VLOOKUP(G1709,'svc type'!A:D,4,FALSE)))</f>
        <v>Exp</v>
      </c>
      <c r="AA1709" s="4" t="str">
        <f>IF(B1709="","",VLOOKUP(B1709,Sector!C:D,2,FALSE))</f>
        <v>OTH</v>
      </c>
      <c r="AB1709" s="4" t="str">
        <f t="shared" si="53"/>
        <v>tcu-ws</v>
      </c>
      <c r="AC1709" s="4"/>
      <c r="AD1709" s="4"/>
      <c r="AE1709" s="4"/>
      <c r="AF1709" s="4"/>
      <c r="AG1709" s="4"/>
    </row>
    <row r="1710" spans="1:33" x14ac:dyDescent="0.25">
      <c r="A1710" s="57">
        <v>42265.502309178242</v>
      </c>
      <c r="B1710" s="32" t="s">
        <v>22</v>
      </c>
      <c r="C1710" s="32" t="s">
        <v>78</v>
      </c>
      <c r="D1710" s="32" t="s">
        <v>77</v>
      </c>
      <c r="E1710" s="32" t="s">
        <v>7917</v>
      </c>
      <c r="F1710" s="32" t="s">
        <v>7918</v>
      </c>
      <c r="G1710" s="32" t="s">
        <v>25</v>
      </c>
      <c r="H1710" s="32" t="s">
        <v>26</v>
      </c>
      <c r="I1710" s="32" t="s">
        <v>2006</v>
      </c>
      <c r="J1710" s="35">
        <v>0</v>
      </c>
      <c r="K1710" s="35">
        <v>0</v>
      </c>
      <c r="L1710" s="35">
        <v>0</v>
      </c>
      <c r="M1710" s="35">
        <v>0</v>
      </c>
      <c r="N1710" s="32" t="s">
        <v>19</v>
      </c>
      <c r="O1710" s="32" t="s">
        <v>24</v>
      </c>
      <c r="P1710" s="32">
        <v>1</v>
      </c>
      <c r="Q1710" s="32"/>
      <c r="R1710" s="39">
        <f t="shared" si="52"/>
        <v>1509</v>
      </c>
      <c r="S1710" s="5" t="s">
        <v>51</v>
      </c>
      <c r="T1710" s="5" t="s">
        <v>64</v>
      </c>
      <c r="U1710" s="2"/>
      <c r="V1710" s="2" t="str">
        <f>IF($J1710+$L1710=0,"nil",IF(OR($B1710="TCU-WS",$B1710=""),"non comm",IF(OR($G1710="contract_cover",$H1710="fixed price"),VLOOKUP($I1710,'[1]mapping 2015'!$A:$B,2,FALSE),VLOOKUP($G1710,'[1]mapping 2015'!$A:$B,2,FALSE))))</f>
        <v>nil</v>
      </c>
      <c r="W1710" s="37">
        <f>IF(OR(V1710="non comm",V1710="nil",J1710=0),0,IF(V1710="SBM 2.1 IIPS",J1710*VLOOKUP(N1710,'[2]NGP%'!$C:$D,2,FALSE),J1710*SUMIFS('[2]NGP%'!$D:$D,'[2]NGP%'!$A:$A,V1710,'[2]NGP%'!$B:$B,AA1710)))</f>
        <v>0</v>
      </c>
      <c r="X1710" s="37">
        <f>IF(OR(V1710="non comm",V1710="nil",J1710=0),0,IF(V1710="SBM 2.1 IIPS",J1710*VLOOKUP(N1710,'[2]NGP%'!$C:$E,3,FALSE),J1710*SUMIFS('[2]NGP%'!$E:$E,'[2]NGP%'!$A:$A,V1710,'[2]NGP%'!$B:$B,AA1710)))</f>
        <v>0</v>
      </c>
      <c r="Y1710" s="32"/>
      <c r="Z1710" s="54" t="str">
        <f>IF(MID(H1710,1,4)="Item","Nil",IF(G1710="contract_cover",VLOOKUP(I1710,'svc type'!C:D,2,FALSE),VLOOKUP(G1710,'svc type'!A:D,4,FALSE)))</f>
        <v>IIPS</v>
      </c>
      <c r="AA1710" s="4" t="str">
        <f>IF(B1710="","",VLOOKUP(B1710,Sector!C:D,2,FALSE))</f>
        <v>OTH</v>
      </c>
      <c r="AB1710" s="4" t="str">
        <f t="shared" si="53"/>
        <v>TCU-WS</v>
      </c>
      <c r="AC1710" s="4"/>
      <c r="AD1710" s="4"/>
      <c r="AE1710" s="4"/>
      <c r="AF1710" s="4"/>
      <c r="AG1710" s="4"/>
    </row>
    <row r="1711" spans="1:33" x14ac:dyDescent="0.25">
      <c r="A1711" s="57">
        <v>42265.502309178242</v>
      </c>
      <c r="B1711" s="32" t="s">
        <v>22</v>
      </c>
      <c r="C1711" s="32" t="s">
        <v>78</v>
      </c>
      <c r="D1711" s="32" t="s">
        <v>77</v>
      </c>
      <c r="E1711" s="32" t="s">
        <v>7917</v>
      </c>
      <c r="F1711" s="32" t="s">
        <v>7918</v>
      </c>
      <c r="G1711" s="32" t="s">
        <v>856</v>
      </c>
      <c r="H1711" s="32" t="s">
        <v>857</v>
      </c>
      <c r="I1711" s="32" t="s">
        <v>2006</v>
      </c>
      <c r="J1711" s="35">
        <v>0</v>
      </c>
      <c r="K1711" s="35">
        <v>40.81</v>
      </c>
      <c r="L1711" s="35">
        <v>0</v>
      </c>
      <c r="M1711" s="35">
        <v>0</v>
      </c>
      <c r="N1711" s="32" t="s">
        <v>19</v>
      </c>
      <c r="O1711" s="32" t="s">
        <v>24</v>
      </c>
      <c r="P1711" s="32">
        <v>1</v>
      </c>
      <c r="Q1711" s="32"/>
      <c r="R1711" s="39">
        <f t="shared" si="52"/>
        <v>1509</v>
      </c>
      <c r="S1711" s="5" t="s">
        <v>51</v>
      </c>
      <c r="T1711" s="5" t="s">
        <v>64</v>
      </c>
      <c r="U1711" s="2"/>
      <c r="V1711" s="2" t="str">
        <f>IF($J1711+$L1711=0,"nil",IF(OR($B1711="TCU-WS",$B1711=""),"non comm",IF(OR($G1711="contract_cover",$H1711="fixed price"),VLOOKUP($I1711,'[1]mapping 2015'!$A:$B,2,FALSE),VLOOKUP($G1711,'[1]mapping 2015'!$A:$B,2,FALSE))))</f>
        <v>nil</v>
      </c>
      <c r="W1711" s="37">
        <f>IF(OR(V1711="non comm",V1711="nil",J1711=0),0,IF(V1711="SBM 2.1 IIPS",J1711*VLOOKUP(N1711,'[2]NGP%'!$C:$D,2,FALSE),J1711*SUMIFS('[2]NGP%'!$D:$D,'[2]NGP%'!$A:$A,V1711,'[2]NGP%'!$B:$B,AA1711)))</f>
        <v>0</v>
      </c>
      <c r="X1711" s="37">
        <f>IF(OR(V1711="non comm",V1711="nil",J1711=0),0,IF(V1711="SBM 2.1 IIPS",J1711*VLOOKUP(N1711,'[2]NGP%'!$C:$E,3,FALSE),J1711*SUMIFS('[2]NGP%'!$E:$E,'[2]NGP%'!$A:$A,V1711,'[2]NGP%'!$B:$B,AA1711)))</f>
        <v>0</v>
      </c>
      <c r="Y1711" s="32"/>
      <c r="Z1711" s="54" t="str">
        <f>IF(MID(H1711,1,4)="Item","Nil",IF(G1711="contract_cover",VLOOKUP(I1711,'svc type'!C:D,2,FALSE),VLOOKUP(G1711,'svc type'!A:D,4,FALSE)))</f>
        <v>Part</v>
      </c>
      <c r="AA1711" s="4" t="str">
        <f>IF(B1711="","",VLOOKUP(B1711,Sector!C:D,2,FALSE))</f>
        <v>OTH</v>
      </c>
      <c r="AB1711" s="4" t="str">
        <f t="shared" si="53"/>
        <v>TCU-WS</v>
      </c>
      <c r="AC1711" s="4"/>
      <c r="AD1711" s="4"/>
      <c r="AE1711" s="4"/>
      <c r="AF1711" s="4"/>
      <c r="AG1711" s="4"/>
    </row>
    <row r="1712" spans="1:33" x14ac:dyDescent="0.25">
      <c r="A1712" s="57">
        <v>42265.502309178242</v>
      </c>
      <c r="B1712" s="32" t="s">
        <v>22</v>
      </c>
      <c r="C1712" s="32" t="s">
        <v>78</v>
      </c>
      <c r="D1712" s="32" t="s">
        <v>77</v>
      </c>
      <c r="E1712" s="32" t="s">
        <v>7917</v>
      </c>
      <c r="F1712" s="32" t="s">
        <v>7918</v>
      </c>
      <c r="G1712" s="32" t="s">
        <v>29</v>
      </c>
      <c r="H1712" s="32" t="s">
        <v>30</v>
      </c>
      <c r="I1712" s="32" t="s">
        <v>2006</v>
      </c>
      <c r="J1712" s="35">
        <v>0</v>
      </c>
      <c r="K1712" s="35">
        <v>0</v>
      </c>
      <c r="L1712" s="35">
        <v>0</v>
      </c>
      <c r="M1712" s="35">
        <v>3.21</v>
      </c>
      <c r="N1712" s="32" t="s">
        <v>19</v>
      </c>
      <c r="O1712" s="32" t="s">
        <v>24</v>
      </c>
      <c r="P1712" s="32">
        <v>1</v>
      </c>
      <c r="Q1712" s="32"/>
      <c r="R1712" s="39">
        <f t="shared" si="52"/>
        <v>1509</v>
      </c>
      <c r="S1712" s="5" t="s">
        <v>51</v>
      </c>
      <c r="T1712" s="5" t="s">
        <v>64</v>
      </c>
      <c r="U1712" s="2"/>
      <c r="V1712" s="2" t="str">
        <f>IF($J1712+$L1712=0,"nil",IF(OR($B1712="TCU-WS",$B1712=""),"non comm",IF(OR($G1712="contract_cover",$H1712="fixed price"),VLOOKUP($I1712,'[1]mapping 2015'!$A:$B,2,FALSE),VLOOKUP($G1712,'[1]mapping 2015'!$A:$B,2,FALSE))))</f>
        <v>nil</v>
      </c>
      <c r="W1712" s="37">
        <f>IF(OR(V1712="non comm",V1712="nil",J1712=0),0,IF(V1712="SBM 2.1 IIPS",J1712*VLOOKUP(N1712,'[2]NGP%'!$C:$D,2,FALSE),J1712*SUMIFS('[2]NGP%'!$D:$D,'[2]NGP%'!$A:$A,V1712,'[2]NGP%'!$B:$B,AA1712)))</f>
        <v>0</v>
      </c>
      <c r="X1712" s="37">
        <f>IF(OR(V1712="non comm",V1712="nil",J1712=0),0,IF(V1712="SBM 2.1 IIPS",J1712*VLOOKUP(N1712,'[2]NGP%'!$C:$E,3,FALSE),J1712*SUMIFS('[2]NGP%'!$E:$E,'[2]NGP%'!$A:$A,V1712,'[2]NGP%'!$B:$B,AA1712)))</f>
        <v>0</v>
      </c>
      <c r="Y1712" s="32"/>
      <c r="Z1712" s="54" t="str">
        <f>IF(MID(H1712,1,4)="Item","Nil",IF(G1712="contract_cover",VLOOKUP(I1712,'svc type'!C:D,2,FALSE),VLOOKUP(G1712,'svc type'!A:D,4,FALSE)))</f>
        <v>Exp</v>
      </c>
      <c r="AA1712" s="4" t="str">
        <f>IF(B1712="","",VLOOKUP(B1712,Sector!C:D,2,FALSE))</f>
        <v>OTH</v>
      </c>
      <c r="AB1712" s="4" t="str">
        <f t="shared" si="53"/>
        <v>TCU-WS</v>
      </c>
      <c r="AC1712" s="4"/>
      <c r="AD1712" s="4"/>
      <c r="AE1712" s="4"/>
      <c r="AF1712" s="4"/>
      <c r="AG1712" s="4"/>
    </row>
    <row r="1713" spans="1:33" x14ac:dyDescent="0.25">
      <c r="A1713" s="57">
        <v>42265.502309178242</v>
      </c>
      <c r="B1713" s="32" t="s">
        <v>22</v>
      </c>
      <c r="C1713" s="32" t="s">
        <v>78</v>
      </c>
      <c r="D1713" s="32" t="s">
        <v>77</v>
      </c>
      <c r="E1713" s="32" t="s">
        <v>7917</v>
      </c>
      <c r="F1713" s="32" t="s">
        <v>7918</v>
      </c>
      <c r="G1713" s="32" t="s">
        <v>380</v>
      </c>
      <c r="H1713" s="32" t="s">
        <v>379</v>
      </c>
      <c r="I1713" s="32" t="s">
        <v>2006</v>
      </c>
      <c r="J1713" s="35">
        <v>0</v>
      </c>
      <c r="K1713" s="35">
        <v>0</v>
      </c>
      <c r="L1713" s="35">
        <v>0</v>
      </c>
      <c r="M1713" s="35">
        <v>2</v>
      </c>
      <c r="N1713" s="32" t="s">
        <v>19</v>
      </c>
      <c r="O1713" s="32" t="s">
        <v>24</v>
      </c>
      <c r="P1713" s="32">
        <v>1</v>
      </c>
      <c r="Q1713" s="32"/>
      <c r="R1713" s="39">
        <f t="shared" si="52"/>
        <v>1509</v>
      </c>
      <c r="S1713" s="5" t="s">
        <v>51</v>
      </c>
      <c r="T1713" s="5" t="s">
        <v>64</v>
      </c>
      <c r="U1713" s="2"/>
      <c r="V1713" s="2" t="str">
        <f>IF($J1713+$L1713=0,"nil",IF(OR($B1713="TCU-WS",$B1713=""),"non comm",IF(OR($G1713="contract_cover",$H1713="fixed price"),VLOOKUP($I1713,'[1]mapping 2015'!$A:$B,2,FALSE),VLOOKUP($G1713,'[1]mapping 2015'!$A:$B,2,FALSE))))</f>
        <v>nil</v>
      </c>
      <c r="W1713" s="37">
        <f>IF(OR(V1713="non comm",V1713="nil",J1713=0),0,IF(V1713="SBM 2.1 IIPS",J1713*VLOOKUP(N1713,'[2]NGP%'!$C:$D,2,FALSE),J1713*SUMIFS('[2]NGP%'!$D:$D,'[2]NGP%'!$A:$A,V1713,'[2]NGP%'!$B:$B,AA1713)))</f>
        <v>0</v>
      </c>
      <c r="X1713" s="37">
        <f>IF(OR(V1713="non comm",V1713="nil",J1713=0),0,IF(V1713="SBM 2.1 IIPS",J1713*VLOOKUP(N1713,'[2]NGP%'!$C:$E,3,FALSE),J1713*SUMIFS('[2]NGP%'!$E:$E,'[2]NGP%'!$A:$A,V1713,'[2]NGP%'!$B:$B,AA1713)))</f>
        <v>0</v>
      </c>
      <c r="Y1713" s="32"/>
      <c r="Z1713" s="54" t="str">
        <f>IF(MID(H1713,1,4)="Item","Nil",IF(G1713="contract_cover",VLOOKUP(I1713,'svc type'!C:D,2,FALSE),VLOOKUP(G1713,'svc type'!A:D,4,FALSE)))</f>
        <v>Exp</v>
      </c>
      <c r="AA1713" s="4" t="str">
        <f>IF(B1713="","",VLOOKUP(B1713,Sector!C:D,2,FALSE))</f>
        <v>OTH</v>
      </c>
      <c r="AB1713" s="4" t="str">
        <f t="shared" si="53"/>
        <v>TCU-WS</v>
      </c>
      <c r="AC1713" s="4"/>
      <c r="AD1713" s="4"/>
      <c r="AE1713" s="4"/>
      <c r="AF1713" s="4"/>
      <c r="AG1713" s="4"/>
    </row>
    <row r="1714" spans="1:33" x14ac:dyDescent="0.25">
      <c r="A1714" s="57">
        <v>42265.581367743056</v>
      </c>
      <c r="B1714" s="32" t="s">
        <v>22</v>
      </c>
      <c r="C1714" s="32" t="s">
        <v>78</v>
      </c>
      <c r="D1714" s="32" t="s">
        <v>77</v>
      </c>
      <c r="E1714" s="32" t="s">
        <v>7919</v>
      </c>
      <c r="F1714" s="32" t="s">
        <v>7920</v>
      </c>
      <c r="G1714" s="32" t="s">
        <v>25</v>
      </c>
      <c r="H1714" s="32" t="s">
        <v>26</v>
      </c>
      <c r="I1714" s="32" t="s">
        <v>2006</v>
      </c>
      <c r="J1714" s="35">
        <v>0</v>
      </c>
      <c r="K1714" s="35">
        <v>0</v>
      </c>
      <c r="L1714" s="35">
        <v>0</v>
      </c>
      <c r="M1714" s="35">
        <v>0</v>
      </c>
      <c r="N1714" s="32" t="s">
        <v>19</v>
      </c>
      <c r="O1714" s="32" t="s">
        <v>24</v>
      </c>
      <c r="P1714" s="32">
        <v>1</v>
      </c>
      <c r="Q1714" s="32"/>
      <c r="R1714" s="39">
        <f t="shared" si="52"/>
        <v>1509</v>
      </c>
      <c r="S1714" s="5" t="s">
        <v>51</v>
      </c>
      <c r="T1714" s="5" t="s">
        <v>64</v>
      </c>
      <c r="U1714" s="2"/>
      <c r="V1714" s="2" t="str">
        <f>IF($J1714+$L1714=0,"nil",IF(OR($B1714="TCU-WS",$B1714=""),"non comm",IF(OR($G1714="contract_cover",$H1714="fixed price"),VLOOKUP($I1714,'[1]mapping 2015'!$A:$B,2,FALSE),VLOOKUP($G1714,'[1]mapping 2015'!$A:$B,2,FALSE))))</f>
        <v>nil</v>
      </c>
      <c r="W1714" s="37">
        <f>IF(OR(V1714="non comm",V1714="nil",J1714=0),0,IF(V1714="SBM 2.1 IIPS",J1714*VLOOKUP(N1714,'[2]NGP%'!$C:$D,2,FALSE),J1714*SUMIFS('[2]NGP%'!$D:$D,'[2]NGP%'!$A:$A,V1714,'[2]NGP%'!$B:$B,AA1714)))</f>
        <v>0</v>
      </c>
      <c r="X1714" s="37">
        <f>IF(OR(V1714="non comm",V1714="nil",J1714=0),0,IF(V1714="SBM 2.1 IIPS",J1714*VLOOKUP(N1714,'[2]NGP%'!$C:$E,3,FALSE),J1714*SUMIFS('[2]NGP%'!$E:$E,'[2]NGP%'!$A:$A,V1714,'[2]NGP%'!$B:$B,AA1714)))</f>
        <v>0</v>
      </c>
      <c r="Y1714" s="32"/>
      <c r="Z1714" s="54" t="str">
        <f>IF(MID(H1714,1,4)="Item","Nil",IF(G1714="contract_cover",VLOOKUP(I1714,'svc type'!C:D,2,FALSE),VLOOKUP(G1714,'svc type'!A:D,4,FALSE)))</f>
        <v>IIPS</v>
      </c>
      <c r="AA1714" s="4" t="str">
        <f>IF(B1714="","",VLOOKUP(B1714,Sector!C:D,2,FALSE))</f>
        <v>OTH</v>
      </c>
      <c r="AB1714" s="4" t="str">
        <f t="shared" si="53"/>
        <v>TCU-WS</v>
      </c>
      <c r="AC1714" s="4"/>
      <c r="AD1714" s="4"/>
      <c r="AE1714" s="4"/>
      <c r="AF1714" s="4"/>
      <c r="AG1714" s="4"/>
    </row>
    <row r="1715" spans="1:33" x14ac:dyDescent="0.25">
      <c r="A1715" s="57">
        <v>42265.581367743056</v>
      </c>
      <c r="B1715" s="32" t="s">
        <v>22</v>
      </c>
      <c r="C1715" s="32" t="s">
        <v>78</v>
      </c>
      <c r="D1715" s="32" t="s">
        <v>77</v>
      </c>
      <c r="E1715" s="32" t="s">
        <v>7919</v>
      </c>
      <c r="F1715" s="32" t="s">
        <v>7920</v>
      </c>
      <c r="G1715" s="32" t="s">
        <v>35</v>
      </c>
      <c r="H1715" s="32" t="s">
        <v>38</v>
      </c>
      <c r="I1715" s="32" t="s">
        <v>2006</v>
      </c>
      <c r="J1715" s="35">
        <v>0</v>
      </c>
      <c r="K1715" s="35">
        <v>0</v>
      </c>
      <c r="L1715" s="35">
        <v>0</v>
      </c>
      <c r="M1715" s="35">
        <v>18.86</v>
      </c>
      <c r="N1715" s="32" t="s">
        <v>19</v>
      </c>
      <c r="O1715" s="32" t="s">
        <v>24</v>
      </c>
      <c r="P1715" s="32">
        <v>1</v>
      </c>
      <c r="Q1715" s="32"/>
      <c r="R1715" s="39">
        <f t="shared" si="52"/>
        <v>1509</v>
      </c>
      <c r="S1715" s="5" t="s">
        <v>51</v>
      </c>
      <c r="T1715" s="5" t="s">
        <v>64</v>
      </c>
      <c r="U1715" s="2"/>
      <c r="V1715" s="2" t="str">
        <f>IF($J1715+$L1715=0,"nil",IF(OR($B1715="TCU-WS",$B1715=""),"non comm",IF(OR($G1715="contract_cover",$H1715="fixed price"),VLOOKUP($I1715,'[1]mapping 2015'!$A:$B,2,FALSE),VLOOKUP($G1715,'[1]mapping 2015'!$A:$B,2,FALSE))))</f>
        <v>nil</v>
      </c>
      <c r="W1715" s="37">
        <f>IF(OR(V1715="non comm",V1715="nil",J1715=0),0,IF(V1715="SBM 2.1 IIPS",J1715*VLOOKUP(N1715,'[2]NGP%'!$C:$D,2,FALSE),J1715*SUMIFS('[2]NGP%'!$D:$D,'[2]NGP%'!$A:$A,V1715,'[2]NGP%'!$B:$B,AA1715)))</f>
        <v>0</v>
      </c>
      <c r="X1715" s="37">
        <f>IF(OR(V1715="non comm",V1715="nil",J1715=0),0,IF(V1715="SBM 2.1 IIPS",J1715*VLOOKUP(N1715,'[2]NGP%'!$C:$E,3,FALSE),J1715*SUMIFS('[2]NGP%'!$E:$E,'[2]NGP%'!$A:$A,V1715,'[2]NGP%'!$B:$B,AA1715)))</f>
        <v>0</v>
      </c>
      <c r="Y1715" s="32"/>
      <c r="Z1715" s="54" t="str">
        <f>IF(MID(H1715,1,4)="Item","Nil",IF(G1715="contract_cover",VLOOKUP(I1715,'svc type'!C:D,2,FALSE),VLOOKUP(G1715,'svc type'!A:D,4,FALSE)))</f>
        <v>Exp</v>
      </c>
      <c r="AA1715" s="4" t="str">
        <f>IF(B1715="","",VLOOKUP(B1715,Sector!C:D,2,FALSE))</f>
        <v>OTH</v>
      </c>
      <c r="AB1715" s="4" t="str">
        <f t="shared" si="53"/>
        <v>TCU-WS</v>
      </c>
      <c r="AC1715" s="4"/>
      <c r="AD1715" s="4"/>
      <c r="AE1715" s="4"/>
      <c r="AF1715" s="4"/>
      <c r="AG1715" s="4"/>
    </row>
    <row r="1716" spans="1:33" x14ac:dyDescent="0.25">
      <c r="A1716" s="57">
        <v>42265.581367743056</v>
      </c>
      <c r="B1716" s="32" t="s">
        <v>22</v>
      </c>
      <c r="C1716" s="32" t="s">
        <v>78</v>
      </c>
      <c r="D1716" s="32" t="s">
        <v>77</v>
      </c>
      <c r="E1716" s="32" t="s">
        <v>7919</v>
      </c>
      <c r="F1716" s="32" t="s">
        <v>7920</v>
      </c>
      <c r="G1716" s="32" t="s">
        <v>35</v>
      </c>
      <c r="H1716" s="32" t="s">
        <v>38</v>
      </c>
      <c r="I1716" s="32" t="s">
        <v>2006</v>
      </c>
      <c r="J1716" s="35">
        <v>0</v>
      </c>
      <c r="K1716" s="35">
        <v>0</v>
      </c>
      <c r="L1716" s="35">
        <v>0</v>
      </c>
      <c r="M1716" s="35">
        <v>8.1</v>
      </c>
      <c r="N1716" s="32" t="s">
        <v>19</v>
      </c>
      <c r="O1716" s="32" t="s">
        <v>24</v>
      </c>
      <c r="P1716" s="32">
        <v>1</v>
      </c>
      <c r="Q1716" s="32"/>
      <c r="R1716" s="39">
        <f t="shared" si="52"/>
        <v>1509</v>
      </c>
      <c r="S1716" s="5" t="s">
        <v>51</v>
      </c>
      <c r="T1716" s="5" t="s">
        <v>64</v>
      </c>
      <c r="U1716" s="2"/>
      <c r="V1716" s="2" t="str">
        <f>IF($J1716+$L1716=0,"nil",IF(OR($B1716="TCU-WS",$B1716=""),"non comm",IF(OR($G1716="contract_cover",$H1716="fixed price"),VLOOKUP($I1716,'[1]mapping 2015'!$A:$B,2,FALSE),VLOOKUP($G1716,'[1]mapping 2015'!$A:$B,2,FALSE))))</f>
        <v>nil</v>
      </c>
      <c r="W1716" s="37">
        <f>IF(OR(V1716="non comm",V1716="nil",J1716=0),0,IF(V1716="SBM 2.1 IIPS",J1716*VLOOKUP(N1716,'[2]NGP%'!$C:$D,2,FALSE),J1716*SUMIFS('[2]NGP%'!$D:$D,'[2]NGP%'!$A:$A,V1716,'[2]NGP%'!$B:$B,AA1716)))</f>
        <v>0</v>
      </c>
      <c r="X1716" s="37">
        <f>IF(OR(V1716="non comm",V1716="nil",J1716=0),0,IF(V1716="SBM 2.1 IIPS",J1716*VLOOKUP(N1716,'[2]NGP%'!$C:$E,3,FALSE),J1716*SUMIFS('[2]NGP%'!$E:$E,'[2]NGP%'!$A:$A,V1716,'[2]NGP%'!$B:$B,AA1716)))</f>
        <v>0</v>
      </c>
      <c r="Y1716" s="32"/>
      <c r="Z1716" s="54" t="str">
        <f>IF(MID(H1716,1,4)="Item","Nil",IF(G1716="contract_cover",VLOOKUP(I1716,'svc type'!C:D,2,FALSE),VLOOKUP(G1716,'svc type'!A:D,4,FALSE)))</f>
        <v>Exp</v>
      </c>
      <c r="AA1716" s="4" t="str">
        <f>IF(B1716="","",VLOOKUP(B1716,Sector!C:D,2,FALSE))</f>
        <v>OTH</v>
      </c>
      <c r="AB1716" s="4" t="str">
        <f t="shared" si="53"/>
        <v>TCU-WS</v>
      </c>
      <c r="AC1716" s="4"/>
      <c r="AD1716" s="4"/>
      <c r="AE1716" s="4"/>
      <c r="AF1716" s="4"/>
      <c r="AG1716" s="4"/>
    </row>
    <row r="1717" spans="1:33" x14ac:dyDescent="0.25">
      <c r="A1717" s="57">
        <v>42265.581367743056</v>
      </c>
      <c r="B1717" s="32" t="s">
        <v>22</v>
      </c>
      <c r="C1717" s="32" t="s">
        <v>78</v>
      </c>
      <c r="D1717" s="32" t="s">
        <v>77</v>
      </c>
      <c r="E1717" s="32" t="s">
        <v>7919</v>
      </c>
      <c r="F1717" s="32" t="s">
        <v>7920</v>
      </c>
      <c r="G1717" s="32" t="s">
        <v>856</v>
      </c>
      <c r="H1717" s="32" t="s">
        <v>857</v>
      </c>
      <c r="I1717" s="32" t="s">
        <v>2006</v>
      </c>
      <c r="J1717" s="35">
        <v>0</v>
      </c>
      <c r="K1717" s="35">
        <v>40.81</v>
      </c>
      <c r="L1717" s="35">
        <v>0</v>
      </c>
      <c r="M1717" s="35">
        <v>0</v>
      </c>
      <c r="N1717" s="32" t="s">
        <v>19</v>
      </c>
      <c r="O1717" s="32" t="s">
        <v>24</v>
      </c>
      <c r="P1717" s="32">
        <v>1</v>
      </c>
      <c r="Q1717" s="32"/>
      <c r="R1717" s="39">
        <f t="shared" si="52"/>
        <v>1509</v>
      </c>
      <c r="S1717" s="5" t="s">
        <v>51</v>
      </c>
      <c r="T1717" s="5" t="s">
        <v>64</v>
      </c>
      <c r="U1717" s="2"/>
      <c r="V1717" s="2" t="str">
        <f>IF($J1717+$L1717=0,"nil",IF(OR($B1717="TCU-WS",$B1717=""),"non comm",IF(OR($G1717="contract_cover",$H1717="fixed price"),VLOOKUP($I1717,'[1]mapping 2015'!$A:$B,2,FALSE),VLOOKUP($G1717,'[1]mapping 2015'!$A:$B,2,FALSE))))</f>
        <v>nil</v>
      </c>
      <c r="W1717" s="37">
        <f>IF(OR(V1717="non comm",V1717="nil",J1717=0),0,IF(V1717="SBM 2.1 IIPS",J1717*VLOOKUP(N1717,'[2]NGP%'!$C:$D,2,FALSE),J1717*SUMIFS('[2]NGP%'!$D:$D,'[2]NGP%'!$A:$A,V1717,'[2]NGP%'!$B:$B,AA1717)))</f>
        <v>0</v>
      </c>
      <c r="X1717" s="37">
        <f>IF(OR(V1717="non comm",V1717="nil",J1717=0),0,IF(V1717="SBM 2.1 IIPS",J1717*VLOOKUP(N1717,'[2]NGP%'!$C:$E,3,FALSE),J1717*SUMIFS('[2]NGP%'!$E:$E,'[2]NGP%'!$A:$A,V1717,'[2]NGP%'!$B:$B,AA1717)))</f>
        <v>0</v>
      </c>
      <c r="Y1717" s="32"/>
      <c r="Z1717" s="54" t="str">
        <f>IF(MID(H1717,1,4)="Item","Nil",IF(G1717="contract_cover",VLOOKUP(I1717,'svc type'!C:D,2,FALSE),VLOOKUP(G1717,'svc type'!A:D,4,FALSE)))</f>
        <v>Part</v>
      </c>
      <c r="AA1717" s="4" t="str">
        <f>IF(B1717="","",VLOOKUP(B1717,Sector!C:D,2,FALSE))</f>
        <v>OTH</v>
      </c>
      <c r="AB1717" s="4" t="str">
        <f t="shared" si="53"/>
        <v>TCU-WS</v>
      </c>
      <c r="AC1717" s="4"/>
      <c r="AD1717" s="4"/>
      <c r="AE1717" s="4"/>
      <c r="AF1717" s="4"/>
      <c r="AG1717" s="4"/>
    </row>
    <row r="1718" spans="1:33" x14ac:dyDescent="0.25">
      <c r="A1718" s="57">
        <v>42265.585087997686</v>
      </c>
      <c r="B1718" s="32" t="s">
        <v>22</v>
      </c>
      <c r="C1718" s="32" t="s">
        <v>2335</v>
      </c>
      <c r="D1718" s="32" t="s">
        <v>2336</v>
      </c>
      <c r="E1718" s="32" t="s">
        <v>7921</v>
      </c>
      <c r="F1718" s="32" t="s">
        <v>7922</v>
      </c>
      <c r="G1718" s="32" t="s">
        <v>25</v>
      </c>
      <c r="H1718" s="32" t="s">
        <v>26</v>
      </c>
      <c r="I1718" s="32" t="s">
        <v>2006</v>
      </c>
      <c r="J1718" s="35">
        <v>0</v>
      </c>
      <c r="K1718" s="35">
        <v>0</v>
      </c>
      <c r="L1718" s="35">
        <v>93.44</v>
      </c>
      <c r="M1718" s="35">
        <v>0</v>
      </c>
      <c r="N1718" s="32" t="s">
        <v>17</v>
      </c>
      <c r="O1718" s="32" t="s">
        <v>24</v>
      </c>
      <c r="P1718" s="32">
        <v>2.75</v>
      </c>
      <c r="Q1718" s="32"/>
      <c r="R1718" s="39">
        <f t="shared" si="52"/>
        <v>1509</v>
      </c>
      <c r="S1718" s="5" t="s">
        <v>51</v>
      </c>
      <c r="T1718" s="5" t="s">
        <v>64</v>
      </c>
      <c r="U1718" s="2"/>
      <c r="V1718" s="2" t="str">
        <f>IF($J1718+$L1718=0,"nil",IF(OR($B1718="TCU-WS",$B1718=""),"non comm",IF(OR($G1718="contract_cover",$H1718="fixed price"),VLOOKUP($I1718,'[1]mapping 2015'!$A:$B,2,FALSE),VLOOKUP($G1718,'[1]mapping 2015'!$A:$B,2,FALSE))))</f>
        <v>non comm</v>
      </c>
      <c r="W1718" s="37">
        <f>IF(OR(V1718="non comm",V1718="nil",J1718=0),0,IF(V1718="SBM 2.1 IIPS",J1718*VLOOKUP(N1718,'[2]NGP%'!$C:$D,2,FALSE),J1718*SUMIFS('[2]NGP%'!$D:$D,'[2]NGP%'!$A:$A,V1718,'[2]NGP%'!$B:$B,AA1718)))</f>
        <v>0</v>
      </c>
      <c r="X1718" s="37">
        <f>IF(OR(V1718="non comm",V1718="nil",J1718=0),0,IF(V1718="SBM 2.1 IIPS",J1718*VLOOKUP(N1718,'[2]NGP%'!$C:$E,3,FALSE),J1718*SUMIFS('[2]NGP%'!$E:$E,'[2]NGP%'!$A:$A,V1718,'[2]NGP%'!$B:$B,AA1718)))</f>
        <v>0</v>
      </c>
      <c r="Y1718" s="32"/>
      <c r="Z1718" s="54" t="str">
        <f>IF(MID(H1718,1,4)="Item","Nil",IF(G1718="contract_cover",VLOOKUP(I1718,'svc type'!C:D,2,FALSE),VLOOKUP(G1718,'svc type'!A:D,4,FALSE)))</f>
        <v>IIPS</v>
      </c>
      <c r="AA1718" s="4" t="str">
        <f>IF(B1718="","",VLOOKUP(B1718,Sector!C:D,2,FALSE))</f>
        <v>OTH</v>
      </c>
      <c r="AB1718" s="4" t="str">
        <f t="shared" si="53"/>
        <v>TCU-WS</v>
      </c>
      <c r="AC1718" s="4"/>
      <c r="AD1718" s="4"/>
      <c r="AE1718" s="4"/>
      <c r="AF1718" s="4"/>
      <c r="AG1718" s="4"/>
    </row>
    <row r="1719" spans="1:33" x14ac:dyDescent="0.25">
      <c r="A1719" s="57">
        <v>42265.585087997686</v>
      </c>
      <c r="B1719" s="32" t="s">
        <v>22</v>
      </c>
      <c r="C1719" s="32" t="s">
        <v>2335</v>
      </c>
      <c r="D1719" s="32" t="s">
        <v>2336</v>
      </c>
      <c r="E1719" s="32" t="s">
        <v>7921</v>
      </c>
      <c r="F1719" s="32" t="s">
        <v>7922</v>
      </c>
      <c r="G1719" s="32" t="s">
        <v>35</v>
      </c>
      <c r="H1719" s="32" t="s">
        <v>38</v>
      </c>
      <c r="I1719" s="32" t="s">
        <v>2006</v>
      </c>
      <c r="J1719" s="35">
        <v>0</v>
      </c>
      <c r="K1719" s="35">
        <v>0</v>
      </c>
      <c r="L1719" s="35">
        <v>0</v>
      </c>
      <c r="M1719" s="35">
        <v>17.75</v>
      </c>
      <c r="N1719" s="32" t="s">
        <v>17</v>
      </c>
      <c r="O1719" s="32" t="s">
        <v>24</v>
      </c>
      <c r="P1719" s="32">
        <v>1</v>
      </c>
      <c r="Q1719" s="32"/>
      <c r="R1719" s="39">
        <f t="shared" si="52"/>
        <v>1509</v>
      </c>
      <c r="S1719" s="5" t="s">
        <v>51</v>
      </c>
      <c r="T1719" s="5" t="s">
        <v>64</v>
      </c>
      <c r="U1719" s="2"/>
      <c r="V1719" s="2" t="str">
        <f>IF($J1719+$L1719=0,"nil",IF(OR($B1719="TCU-WS",$B1719=""),"non comm",IF(OR($G1719="contract_cover",$H1719="fixed price"),VLOOKUP($I1719,'[1]mapping 2015'!$A:$B,2,FALSE),VLOOKUP($G1719,'[1]mapping 2015'!$A:$B,2,FALSE))))</f>
        <v>nil</v>
      </c>
      <c r="W1719" s="37">
        <f>IF(OR(V1719="non comm",V1719="nil",J1719=0),0,IF(V1719="SBM 2.1 IIPS",J1719*VLOOKUP(N1719,'[2]NGP%'!$C:$D,2,FALSE),J1719*SUMIFS('[2]NGP%'!$D:$D,'[2]NGP%'!$A:$A,V1719,'[2]NGP%'!$B:$B,AA1719)))</f>
        <v>0</v>
      </c>
      <c r="X1719" s="37">
        <f>IF(OR(V1719="non comm",V1719="nil",J1719=0),0,IF(V1719="SBM 2.1 IIPS",J1719*VLOOKUP(N1719,'[2]NGP%'!$C:$E,3,FALSE),J1719*SUMIFS('[2]NGP%'!$E:$E,'[2]NGP%'!$A:$A,V1719,'[2]NGP%'!$B:$B,AA1719)))</f>
        <v>0</v>
      </c>
      <c r="Y1719" s="32"/>
      <c r="Z1719" s="54" t="str">
        <f>IF(MID(H1719,1,4)="Item","Nil",IF(G1719="contract_cover",VLOOKUP(I1719,'svc type'!C:D,2,FALSE),VLOOKUP(G1719,'svc type'!A:D,4,FALSE)))</f>
        <v>Exp</v>
      </c>
      <c r="AA1719" s="4" t="str">
        <f>IF(B1719="","",VLOOKUP(B1719,Sector!C:D,2,FALSE))</f>
        <v>OTH</v>
      </c>
      <c r="AB1719" s="4" t="str">
        <f t="shared" si="53"/>
        <v>TCU-WS</v>
      </c>
      <c r="AC1719" s="4"/>
      <c r="AD1719" s="4"/>
      <c r="AE1719" s="4"/>
      <c r="AF1719" s="4"/>
      <c r="AG1719" s="4"/>
    </row>
    <row r="1720" spans="1:33" x14ac:dyDescent="0.25">
      <c r="A1720" s="57">
        <v>42265.585087997686</v>
      </c>
      <c r="B1720" s="32" t="s">
        <v>22</v>
      </c>
      <c r="C1720" s="32" t="s">
        <v>2335</v>
      </c>
      <c r="D1720" s="32" t="s">
        <v>2336</v>
      </c>
      <c r="E1720" s="32" t="s">
        <v>7921</v>
      </c>
      <c r="F1720" s="32" t="s">
        <v>7922</v>
      </c>
      <c r="G1720" s="32" t="s">
        <v>35</v>
      </c>
      <c r="H1720" s="32" t="s">
        <v>38</v>
      </c>
      <c r="I1720" s="32" t="s">
        <v>2006</v>
      </c>
      <c r="J1720" s="35">
        <v>0</v>
      </c>
      <c r="K1720" s="35">
        <v>0</v>
      </c>
      <c r="L1720" s="35">
        <v>0</v>
      </c>
      <c r="M1720" s="35">
        <v>24.25</v>
      </c>
      <c r="N1720" s="32" t="s">
        <v>17</v>
      </c>
      <c r="O1720" s="32" t="s">
        <v>24</v>
      </c>
      <c r="P1720" s="32">
        <v>1</v>
      </c>
      <c r="Q1720" s="32"/>
      <c r="R1720" s="39">
        <f t="shared" si="52"/>
        <v>1509</v>
      </c>
      <c r="S1720" s="5" t="s">
        <v>51</v>
      </c>
      <c r="T1720" s="5" t="s">
        <v>64</v>
      </c>
      <c r="U1720" s="2"/>
      <c r="V1720" s="2" t="str">
        <f>IF($J1720+$L1720=0,"nil",IF(OR($B1720="TCU-WS",$B1720=""),"non comm",IF(OR($G1720="contract_cover",$H1720="fixed price"),VLOOKUP($I1720,'[1]mapping 2015'!$A:$B,2,FALSE),VLOOKUP($G1720,'[1]mapping 2015'!$A:$B,2,FALSE))))</f>
        <v>nil</v>
      </c>
      <c r="W1720" s="37">
        <f>IF(OR(V1720="non comm",V1720="nil",J1720=0),0,IF(V1720="SBM 2.1 IIPS",J1720*VLOOKUP(N1720,'[2]NGP%'!$C:$D,2,FALSE),J1720*SUMIFS('[2]NGP%'!$D:$D,'[2]NGP%'!$A:$A,V1720,'[2]NGP%'!$B:$B,AA1720)))</f>
        <v>0</v>
      </c>
      <c r="X1720" s="37">
        <f>IF(OR(V1720="non comm",V1720="nil",J1720=0),0,IF(V1720="SBM 2.1 IIPS",J1720*VLOOKUP(N1720,'[2]NGP%'!$C:$E,3,FALSE),J1720*SUMIFS('[2]NGP%'!$E:$E,'[2]NGP%'!$A:$A,V1720,'[2]NGP%'!$B:$B,AA1720)))</f>
        <v>0</v>
      </c>
      <c r="Y1720" s="32"/>
      <c r="Z1720" s="54" t="str">
        <f>IF(MID(H1720,1,4)="Item","Nil",IF(G1720="contract_cover",VLOOKUP(I1720,'svc type'!C:D,2,FALSE),VLOOKUP(G1720,'svc type'!A:D,4,FALSE)))</f>
        <v>Exp</v>
      </c>
      <c r="AA1720" s="4" t="str">
        <f>IF(B1720="","",VLOOKUP(B1720,Sector!C:D,2,FALSE))</f>
        <v>OTH</v>
      </c>
      <c r="AB1720" s="4" t="str">
        <f t="shared" si="53"/>
        <v>TCU-WS</v>
      </c>
      <c r="AC1720" s="4"/>
      <c r="AD1720" s="4"/>
      <c r="AE1720" s="4"/>
      <c r="AF1720" s="4"/>
      <c r="AG1720" s="4"/>
    </row>
    <row r="1721" spans="1:33" x14ac:dyDescent="0.25">
      <c r="A1721" s="57">
        <v>42265.59879945602</v>
      </c>
      <c r="B1721" s="32" t="s">
        <v>22</v>
      </c>
      <c r="C1721" s="32" t="s">
        <v>7923</v>
      </c>
      <c r="D1721" s="32" t="s">
        <v>7924</v>
      </c>
      <c r="E1721" s="32" t="s">
        <v>7925</v>
      </c>
      <c r="F1721" s="32" t="s">
        <v>7926</v>
      </c>
      <c r="G1721" s="32" t="s">
        <v>329</v>
      </c>
      <c r="H1721" s="32" t="s">
        <v>328</v>
      </c>
      <c r="I1721" s="32" t="s">
        <v>2006</v>
      </c>
      <c r="J1721" s="35">
        <v>0</v>
      </c>
      <c r="K1721" s="35">
        <v>0</v>
      </c>
      <c r="L1721" s="35">
        <v>0</v>
      </c>
      <c r="M1721" s="35">
        <v>0</v>
      </c>
      <c r="N1721" s="32" t="s">
        <v>17</v>
      </c>
      <c r="O1721" s="32" t="s">
        <v>27</v>
      </c>
      <c r="P1721" s="32">
        <v>0</v>
      </c>
      <c r="Q1721" s="32"/>
      <c r="R1721" s="39">
        <f t="shared" si="52"/>
        <v>1509</v>
      </c>
      <c r="S1721" s="5" t="s">
        <v>51</v>
      </c>
      <c r="T1721" s="5" t="s">
        <v>64</v>
      </c>
      <c r="U1721" s="2"/>
      <c r="V1721" s="2" t="str">
        <f>IF($J1721+$L1721=0,"nil",IF(OR($B1721="TCU-WS",$B1721=""),"non comm",IF(OR($G1721="contract_cover",$H1721="fixed price"),VLOOKUP($I1721,'[1]mapping 2015'!$A:$B,2,FALSE),VLOOKUP($G1721,'[1]mapping 2015'!$A:$B,2,FALSE))))</f>
        <v>nil</v>
      </c>
      <c r="W1721" s="37">
        <f>IF(OR(V1721="non comm",V1721="nil",J1721=0),0,IF(V1721="SBM 2.1 IIPS",J1721*VLOOKUP(N1721,'[2]NGP%'!$C:$D,2,FALSE),J1721*SUMIFS('[2]NGP%'!$D:$D,'[2]NGP%'!$A:$A,V1721,'[2]NGP%'!$B:$B,AA1721)))</f>
        <v>0</v>
      </c>
      <c r="X1721" s="37">
        <f>IF(OR(V1721="non comm",V1721="nil",J1721=0),0,IF(V1721="SBM 2.1 IIPS",J1721*VLOOKUP(N1721,'[2]NGP%'!$C:$E,3,FALSE),J1721*SUMIFS('[2]NGP%'!$E:$E,'[2]NGP%'!$A:$A,V1721,'[2]NGP%'!$B:$B,AA1721)))</f>
        <v>0</v>
      </c>
      <c r="Y1721" s="32"/>
      <c r="Z1721" s="54" t="str">
        <f>IF(MID(H1721,1,4)="Item","Nil",IF(G1721="contract_cover",VLOOKUP(I1721,'svc type'!C:D,2,FALSE),VLOOKUP(G1721,'svc type'!A:D,4,FALSE)))</f>
        <v>SVC</v>
      </c>
      <c r="AA1721" s="4" t="str">
        <f>IF(B1721="","",VLOOKUP(B1721,Sector!C:D,2,FALSE))</f>
        <v>OTH</v>
      </c>
      <c r="AB1721" s="4" t="str">
        <f t="shared" si="53"/>
        <v>TCU-WS</v>
      </c>
      <c r="AC1721" s="4"/>
      <c r="AD1721" s="4"/>
      <c r="AE1721" s="4"/>
      <c r="AF1721" s="4"/>
      <c r="AG1721" s="4"/>
    </row>
    <row r="1722" spans="1:33" x14ac:dyDescent="0.25">
      <c r="A1722" s="57">
        <v>42265.59879945602</v>
      </c>
      <c r="B1722" s="32" t="s">
        <v>22</v>
      </c>
      <c r="C1722" s="32" t="s">
        <v>7923</v>
      </c>
      <c r="D1722" s="32" t="s">
        <v>7924</v>
      </c>
      <c r="E1722" s="32" t="s">
        <v>7925</v>
      </c>
      <c r="F1722" s="32" t="s">
        <v>7926</v>
      </c>
      <c r="G1722" s="32" t="s">
        <v>25</v>
      </c>
      <c r="H1722" s="32" t="s">
        <v>26</v>
      </c>
      <c r="I1722" s="32" t="s">
        <v>2006</v>
      </c>
      <c r="J1722" s="35">
        <v>0</v>
      </c>
      <c r="K1722" s="35">
        <v>0</v>
      </c>
      <c r="L1722" s="35">
        <v>0</v>
      </c>
      <c r="M1722" s="35">
        <v>0</v>
      </c>
      <c r="N1722" s="32" t="s">
        <v>17</v>
      </c>
      <c r="O1722" s="32" t="s">
        <v>27</v>
      </c>
      <c r="P1722" s="32">
        <v>1.5</v>
      </c>
      <c r="Q1722" s="32"/>
      <c r="R1722" s="39">
        <f t="shared" si="52"/>
        <v>1509</v>
      </c>
      <c r="S1722" s="5" t="s">
        <v>51</v>
      </c>
      <c r="T1722" s="5" t="s">
        <v>64</v>
      </c>
      <c r="U1722" s="2"/>
      <c r="V1722" s="2" t="str">
        <f>IF($J1722+$L1722=0,"nil",IF(OR($B1722="TCU-WS",$B1722=""),"non comm",IF(OR($G1722="contract_cover",$H1722="fixed price"),VLOOKUP($I1722,'[1]mapping 2015'!$A:$B,2,FALSE),VLOOKUP($G1722,'[1]mapping 2015'!$A:$B,2,FALSE))))</f>
        <v>nil</v>
      </c>
      <c r="W1722" s="37">
        <f>IF(OR(V1722="non comm",V1722="nil",J1722=0),0,IF(V1722="SBM 2.1 IIPS",J1722*VLOOKUP(N1722,'[2]NGP%'!$C:$D,2,FALSE),J1722*SUMIFS('[2]NGP%'!$D:$D,'[2]NGP%'!$A:$A,V1722,'[2]NGP%'!$B:$B,AA1722)))</f>
        <v>0</v>
      </c>
      <c r="X1722" s="37">
        <f>IF(OR(V1722="non comm",V1722="nil",J1722=0),0,IF(V1722="SBM 2.1 IIPS",J1722*VLOOKUP(N1722,'[2]NGP%'!$C:$E,3,FALSE),J1722*SUMIFS('[2]NGP%'!$E:$E,'[2]NGP%'!$A:$A,V1722,'[2]NGP%'!$B:$B,AA1722)))</f>
        <v>0</v>
      </c>
      <c r="Y1722" s="32"/>
      <c r="Z1722" s="54" t="str">
        <f>IF(MID(H1722,1,4)="Item","Nil",IF(G1722="contract_cover",VLOOKUP(I1722,'svc type'!C:D,2,FALSE),VLOOKUP(G1722,'svc type'!A:D,4,FALSE)))</f>
        <v>IIPS</v>
      </c>
      <c r="AA1722" s="4" t="str">
        <f>IF(B1722="","",VLOOKUP(B1722,Sector!C:D,2,FALSE))</f>
        <v>OTH</v>
      </c>
      <c r="AB1722" s="4" t="str">
        <f t="shared" si="53"/>
        <v>TCU-WS</v>
      </c>
      <c r="AC1722" s="4"/>
      <c r="AD1722" s="4"/>
      <c r="AE1722" s="4"/>
      <c r="AF1722" s="4"/>
      <c r="AG1722" s="4"/>
    </row>
    <row r="1723" spans="1:33" x14ac:dyDescent="0.25">
      <c r="A1723" s="57">
        <v>42265.644582407411</v>
      </c>
      <c r="B1723" s="32"/>
      <c r="C1723" s="32" t="s">
        <v>345</v>
      </c>
      <c r="D1723" s="32" t="s">
        <v>334</v>
      </c>
      <c r="E1723" s="32" t="s">
        <v>7927</v>
      </c>
      <c r="F1723" s="32" t="s">
        <v>7928</v>
      </c>
      <c r="G1723" s="32" t="s">
        <v>58</v>
      </c>
      <c r="H1723" s="32" t="s">
        <v>59</v>
      </c>
      <c r="I1723" s="32" t="s">
        <v>2006</v>
      </c>
      <c r="J1723" s="35">
        <v>0</v>
      </c>
      <c r="K1723" s="35">
        <v>0</v>
      </c>
      <c r="L1723" s="35">
        <v>0</v>
      </c>
      <c r="M1723" s="35">
        <v>0</v>
      </c>
      <c r="N1723" s="32" t="s">
        <v>19</v>
      </c>
      <c r="O1723" s="32" t="s">
        <v>322</v>
      </c>
      <c r="P1723" s="32">
        <v>0</v>
      </c>
      <c r="Q1723" s="32"/>
      <c r="R1723" s="39">
        <f t="shared" si="52"/>
        <v>1509</v>
      </c>
      <c r="S1723" s="5" t="s">
        <v>51</v>
      </c>
      <c r="T1723" s="5" t="s">
        <v>64</v>
      </c>
      <c r="U1723" s="2"/>
      <c r="V1723" s="2" t="str">
        <f>IF($J1723+$L1723=0,"nil",IF(OR($B1723="TCU-WS",$B1723=""),"non comm",IF(OR($G1723="contract_cover",$H1723="fixed price"),VLOOKUP($I1723,'[1]mapping 2015'!$A:$B,2,FALSE),VLOOKUP($G1723,'[1]mapping 2015'!$A:$B,2,FALSE))))</f>
        <v>nil</v>
      </c>
      <c r="W1723" s="37">
        <f>IF(OR(V1723="non comm",V1723="nil",J1723=0),0,IF(V1723="SBM 2.1 IIPS",J1723*VLOOKUP(N1723,'[2]NGP%'!$C:$D,2,FALSE),J1723*SUMIFS('[2]NGP%'!$D:$D,'[2]NGP%'!$A:$A,V1723,'[2]NGP%'!$B:$B,AA1723)))</f>
        <v>0</v>
      </c>
      <c r="X1723" s="37">
        <f>IF(OR(V1723="non comm",V1723="nil",J1723=0),0,IF(V1723="SBM 2.1 IIPS",J1723*VLOOKUP(N1723,'[2]NGP%'!$C:$E,3,FALSE),J1723*SUMIFS('[2]NGP%'!$E:$E,'[2]NGP%'!$A:$A,V1723,'[2]NGP%'!$B:$B,AA1723)))</f>
        <v>0</v>
      </c>
      <c r="Y1723" s="32"/>
      <c r="Z1723" s="54" t="str">
        <f>IF(MID(H1723,1,4)="Item","Nil",IF(G1723="contract_cover",VLOOKUP(I1723,'svc type'!C:D,2,FALSE),VLOOKUP(G1723,'svc type'!A:D,4,FALSE)))</f>
        <v>SVC</v>
      </c>
      <c r="AA1723" s="4" t="str">
        <f>IF(B1723="","",VLOOKUP(B1723,Sector!C:D,2,FALSE))</f>
        <v/>
      </c>
      <c r="AB1723" s="4">
        <f t="shared" si="53"/>
        <v>0</v>
      </c>
      <c r="AC1723" s="4"/>
      <c r="AD1723" s="4"/>
      <c r="AE1723" s="4"/>
      <c r="AF1723" s="4"/>
      <c r="AG1723" s="4"/>
    </row>
    <row r="1724" spans="1:33" x14ac:dyDescent="0.25">
      <c r="A1724" s="57">
        <v>42265.665350462965</v>
      </c>
      <c r="B1724" s="32" t="s">
        <v>22</v>
      </c>
      <c r="C1724" s="32" t="s">
        <v>4397</v>
      </c>
      <c r="D1724" s="32" t="s">
        <v>4398</v>
      </c>
      <c r="E1724" s="32" t="s">
        <v>7929</v>
      </c>
      <c r="F1724" s="32" t="s">
        <v>7930</v>
      </c>
      <c r="G1724" s="32" t="s">
        <v>25</v>
      </c>
      <c r="H1724" s="32" t="s">
        <v>26</v>
      </c>
      <c r="I1724" s="32" t="s">
        <v>2006</v>
      </c>
      <c r="J1724" s="35">
        <v>0</v>
      </c>
      <c r="K1724" s="35">
        <v>0</v>
      </c>
      <c r="L1724" s="35">
        <v>0</v>
      </c>
      <c r="M1724" s="35">
        <v>0</v>
      </c>
      <c r="N1724" s="32" t="s">
        <v>19</v>
      </c>
      <c r="O1724" s="32" t="s">
        <v>27</v>
      </c>
      <c r="P1724" s="32">
        <v>2</v>
      </c>
      <c r="Q1724" s="32"/>
      <c r="R1724" s="39">
        <f t="shared" si="52"/>
        <v>1509</v>
      </c>
      <c r="S1724" s="5" t="s">
        <v>51</v>
      </c>
      <c r="T1724" s="5" t="s">
        <v>64</v>
      </c>
      <c r="U1724" s="2"/>
      <c r="V1724" s="2" t="str">
        <f>IF($J1724+$L1724=0,"nil",IF(OR($B1724="TCU-WS",$B1724=""),"non comm",IF(OR($G1724="contract_cover",$H1724="fixed price"),VLOOKUP($I1724,'[1]mapping 2015'!$A:$B,2,FALSE),VLOOKUP($G1724,'[1]mapping 2015'!$A:$B,2,FALSE))))</f>
        <v>nil</v>
      </c>
      <c r="W1724" s="37">
        <f>IF(OR(V1724="non comm",V1724="nil",J1724=0),0,IF(V1724="SBM 2.1 IIPS",J1724*VLOOKUP(N1724,'[2]NGP%'!$C:$D,2,FALSE),J1724*SUMIFS('[2]NGP%'!$D:$D,'[2]NGP%'!$A:$A,V1724,'[2]NGP%'!$B:$B,AA1724)))</f>
        <v>0</v>
      </c>
      <c r="X1724" s="37">
        <f>IF(OR(V1724="non comm",V1724="nil",J1724=0),0,IF(V1724="SBM 2.1 IIPS",J1724*VLOOKUP(N1724,'[2]NGP%'!$C:$E,3,FALSE),J1724*SUMIFS('[2]NGP%'!$E:$E,'[2]NGP%'!$A:$A,V1724,'[2]NGP%'!$B:$B,AA1724)))</f>
        <v>0</v>
      </c>
      <c r="Y1724" s="32"/>
      <c r="Z1724" s="54" t="str">
        <f>IF(MID(H1724,1,4)="Item","Nil",IF(G1724="contract_cover",VLOOKUP(I1724,'svc type'!C:D,2,FALSE),VLOOKUP(G1724,'svc type'!A:D,4,FALSE)))</f>
        <v>IIPS</v>
      </c>
      <c r="AA1724" s="4" t="str">
        <f>IF(B1724="","",VLOOKUP(B1724,Sector!C:D,2,FALSE))</f>
        <v>OTH</v>
      </c>
      <c r="AB1724" s="4" t="str">
        <f t="shared" si="53"/>
        <v>TCU-WS</v>
      </c>
      <c r="AC1724" s="4"/>
      <c r="AD1724" s="4"/>
      <c r="AE1724" s="4"/>
      <c r="AF1724" s="4"/>
      <c r="AG1724" s="4"/>
    </row>
    <row r="1725" spans="1:33" x14ac:dyDescent="0.25">
      <c r="A1725" s="57">
        <v>42265.665350462965</v>
      </c>
      <c r="B1725" s="32" t="s">
        <v>22</v>
      </c>
      <c r="C1725" s="32" t="s">
        <v>4397</v>
      </c>
      <c r="D1725" s="32" t="s">
        <v>4398</v>
      </c>
      <c r="E1725" s="32" t="s">
        <v>7929</v>
      </c>
      <c r="F1725" s="32" t="s">
        <v>7930</v>
      </c>
      <c r="G1725" s="32" t="s">
        <v>25</v>
      </c>
      <c r="H1725" s="32" t="s">
        <v>26</v>
      </c>
      <c r="I1725" s="32" t="s">
        <v>2006</v>
      </c>
      <c r="J1725" s="35">
        <v>0</v>
      </c>
      <c r="K1725" s="35">
        <v>0</v>
      </c>
      <c r="L1725" s="35">
        <v>0</v>
      </c>
      <c r="M1725" s="35">
        <v>0</v>
      </c>
      <c r="N1725" s="32" t="s">
        <v>19</v>
      </c>
      <c r="O1725" s="32" t="s">
        <v>27</v>
      </c>
      <c r="P1725" s="32">
        <v>1</v>
      </c>
      <c r="Q1725" s="32"/>
      <c r="R1725" s="39">
        <f t="shared" si="52"/>
        <v>1509</v>
      </c>
      <c r="S1725" s="5" t="s">
        <v>51</v>
      </c>
      <c r="T1725" s="5" t="s">
        <v>64</v>
      </c>
      <c r="U1725" s="2"/>
      <c r="V1725" s="2" t="str">
        <f>IF($J1725+$L1725=0,"nil",IF(OR($B1725="TCU-WS",$B1725=""),"non comm",IF(OR($G1725="contract_cover",$H1725="fixed price"),VLOOKUP($I1725,'[1]mapping 2015'!$A:$B,2,FALSE),VLOOKUP($G1725,'[1]mapping 2015'!$A:$B,2,FALSE))))</f>
        <v>nil</v>
      </c>
      <c r="W1725" s="37">
        <f>IF(OR(V1725="non comm",V1725="nil",J1725=0),0,IF(V1725="SBM 2.1 IIPS",J1725*VLOOKUP(N1725,'[2]NGP%'!$C:$D,2,FALSE),J1725*SUMIFS('[2]NGP%'!$D:$D,'[2]NGP%'!$A:$A,V1725,'[2]NGP%'!$B:$B,AA1725)))</f>
        <v>0</v>
      </c>
      <c r="X1725" s="37">
        <f>IF(OR(V1725="non comm",V1725="nil",J1725=0),0,IF(V1725="SBM 2.1 IIPS",J1725*VLOOKUP(N1725,'[2]NGP%'!$C:$E,3,FALSE),J1725*SUMIFS('[2]NGP%'!$E:$E,'[2]NGP%'!$A:$A,V1725,'[2]NGP%'!$B:$B,AA1725)))</f>
        <v>0</v>
      </c>
      <c r="Y1725" s="32"/>
      <c r="Z1725" s="54" t="str">
        <f>IF(MID(H1725,1,4)="Item","Nil",IF(G1725="contract_cover",VLOOKUP(I1725,'svc type'!C:D,2,FALSE),VLOOKUP(G1725,'svc type'!A:D,4,FALSE)))</f>
        <v>IIPS</v>
      </c>
      <c r="AA1725" s="4" t="str">
        <f>IF(B1725="","",VLOOKUP(B1725,Sector!C:D,2,FALSE))</f>
        <v>OTH</v>
      </c>
      <c r="AB1725" s="4" t="str">
        <f t="shared" si="53"/>
        <v>TCU-WS</v>
      </c>
      <c r="AC1725" s="4"/>
      <c r="AD1725" s="4"/>
      <c r="AE1725" s="4"/>
      <c r="AF1725" s="4"/>
      <c r="AG1725" s="4"/>
    </row>
    <row r="1726" spans="1:33" x14ac:dyDescent="0.25">
      <c r="A1726" s="57">
        <v>42265.665350462965</v>
      </c>
      <c r="B1726" s="32" t="s">
        <v>22</v>
      </c>
      <c r="C1726" s="32" t="s">
        <v>4397</v>
      </c>
      <c r="D1726" s="32" t="s">
        <v>4398</v>
      </c>
      <c r="E1726" s="32" t="s">
        <v>7929</v>
      </c>
      <c r="F1726" s="32" t="s">
        <v>7930</v>
      </c>
      <c r="G1726" s="32" t="s">
        <v>25</v>
      </c>
      <c r="H1726" s="32" t="s">
        <v>26</v>
      </c>
      <c r="I1726" s="32" t="s">
        <v>2006</v>
      </c>
      <c r="J1726" s="35">
        <v>0</v>
      </c>
      <c r="K1726" s="35">
        <v>0</v>
      </c>
      <c r="L1726" s="35">
        <v>0</v>
      </c>
      <c r="M1726" s="35">
        <v>0</v>
      </c>
      <c r="N1726" s="32" t="s">
        <v>19</v>
      </c>
      <c r="O1726" s="32" t="s">
        <v>27</v>
      </c>
      <c r="P1726" s="32">
        <v>2.5</v>
      </c>
      <c r="Q1726" s="32"/>
      <c r="R1726" s="39">
        <f t="shared" si="52"/>
        <v>1509</v>
      </c>
      <c r="S1726" s="5" t="s">
        <v>51</v>
      </c>
      <c r="T1726" s="5" t="s">
        <v>64</v>
      </c>
      <c r="U1726" s="2"/>
      <c r="V1726" s="2" t="str">
        <f>IF($J1726+$L1726=0,"nil",IF(OR($B1726="TCU-WS",$B1726=""),"non comm",IF(OR($G1726="contract_cover",$H1726="fixed price"),VLOOKUP($I1726,'[1]mapping 2015'!$A:$B,2,FALSE),VLOOKUP($G1726,'[1]mapping 2015'!$A:$B,2,FALSE))))</f>
        <v>nil</v>
      </c>
      <c r="W1726" s="37">
        <f>IF(OR(V1726="non comm",V1726="nil",J1726=0),0,IF(V1726="SBM 2.1 IIPS",J1726*VLOOKUP(N1726,'[2]NGP%'!$C:$D,2,FALSE),J1726*SUMIFS('[2]NGP%'!$D:$D,'[2]NGP%'!$A:$A,V1726,'[2]NGP%'!$B:$B,AA1726)))</f>
        <v>0</v>
      </c>
      <c r="X1726" s="37">
        <f>IF(OR(V1726="non comm",V1726="nil",J1726=0),0,IF(V1726="SBM 2.1 IIPS",J1726*VLOOKUP(N1726,'[2]NGP%'!$C:$E,3,FALSE),J1726*SUMIFS('[2]NGP%'!$E:$E,'[2]NGP%'!$A:$A,V1726,'[2]NGP%'!$B:$B,AA1726)))</f>
        <v>0</v>
      </c>
      <c r="Y1726" s="32"/>
      <c r="Z1726" s="54" t="str">
        <f>IF(MID(H1726,1,4)="Item","Nil",IF(G1726="contract_cover",VLOOKUP(I1726,'svc type'!C:D,2,FALSE),VLOOKUP(G1726,'svc type'!A:D,4,FALSE)))</f>
        <v>IIPS</v>
      </c>
      <c r="AA1726" s="4" t="str">
        <f>IF(B1726="","",VLOOKUP(B1726,Sector!C:D,2,FALSE))</f>
        <v>OTH</v>
      </c>
      <c r="AB1726" s="4" t="str">
        <f t="shared" si="53"/>
        <v>TCU-WS</v>
      </c>
      <c r="AC1726" s="4"/>
      <c r="AD1726" s="4"/>
      <c r="AE1726" s="4"/>
      <c r="AF1726" s="4"/>
      <c r="AG1726" s="4"/>
    </row>
    <row r="1727" spans="1:33" x14ac:dyDescent="0.25">
      <c r="A1727" s="57">
        <v>42265.671221180557</v>
      </c>
      <c r="B1727" s="32"/>
      <c r="C1727" s="32" t="s">
        <v>457</v>
      </c>
      <c r="D1727" s="32" t="s">
        <v>334</v>
      </c>
      <c r="E1727" s="32" t="s">
        <v>7931</v>
      </c>
      <c r="F1727" s="32" t="s">
        <v>7932</v>
      </c>
      <c r="G1727" s="32" t="s">
        <v>58</v>
      </c>
      <c r="H1727" s="32" t="s">
        <v>59</v>
      </c>
      <c r="I1727" s="32" t="s">
        <v>2006</v>
      </c>
      <c r="J1727" s="35">
        <v>0</v>
      </c>
      <c r="K1727" s="35">
        <v>0</v>
      </c>
      <c r="L1727" s="35">
        <v>0</v>
      </c>
      <c r="M1727" s="35">
        <v>0</v>
      </c>
      <c r="N1727" s="32" t="s">
        <v>19</v>
      </c>
      <c r="O1727" s="32" t="s">
        <v>322</v>
      </c>
      <c r="P1727" s="32">
        <v>0</v>
      </c>
      <c r="Q1727" s="32"/>
      <c r="R1727" s="39">
        <f t="shared" si="52"/>
        <v>1509</v>
      </c>
      <c r="S1727" s="5" t="s">
        <v>51</v>
      </c>
      <c r="T1727" s="5" t="s">
        <v>64</v>
      </c>
      <c r="U1727" s="2"/>
      <c r="V1727" s="2" t="str">
        <f>IF($J1727+$L1727=0,"nil",IF(OR($B1727="TCU-WS",$B1727=""),"non comm",IF(OR($G1727="contract_cover",$H1727="fixed price"),VLOOKUP($I1727,'[1]mapping 2015'!$A:$B,2,FALSE),VLOOKUP($G1727,'[1]mapping 2015'!$A:$B,2,FALSE))))</f>
        <v>nil</v>
      </c>
      <c r="W1727" s="37">
        <f>IF(OR(V1727="non comm",V1727="nil",J1727=0),0,IF(V1727="SBM 2.1 IIPS",J1727*VLOOKUP(N1727,'[2]NGP%'!$C:$D,2,FALSE),J1727*SUMIFS('[2]NGP%'!$D:$D,'[2]NGP%'!$A:$A,V1727,'[2]NGP%'!$B:$B,AA1727)))</f>
        <v>0</v>
      </c>
      <c r="X1727" s="37">
        <f>IF(OR(V1727="non comm",V1727="nil",J1727=0),0,IF(V1727="SBM 2.1 IIPS",J1727*VLOOKUP(N1727,'[2]NGP%'!$C:$E,3,FALSE),J1727*SUMIFS('[2]NGP%'!$E:$E,'[2]NGP%'!$A:$A,V1727,'[2]NGP%'!$B:$B,AA1727)))</f>
        <v>0</v>
      </c>
      <c r="Y1727" s="32"/>
      <c r="Z1727" s="54" t="str">
        <f>IF(MID(H1727,1,4)="Item","Nil",IF(G1727="contract_cover",VLOOKUP(I1727,'svc type'!C:D,2,FALSE),VLOOKUP(G1727,'svc type'!A:D,4,FALSE)))</f>
        <v>SVC</v>
      </c>
      <c r="AA1727" s="4" t="str">
        <f>IF(B1727="","",VLOOKUP(B1727,Sector!C:D,2,FALSE))</f>
        <v/>
      </c>
      <c r="AB1727" s="4">
        <f t="shared" si="53"/>
        <v>0</v>
      </c>
      <c r="AC1727" s="4"/>
      <c r="AD1727" s="4"/>
      <c r="AE1727" s="4"/>
      <c r="AF1727" s="4"/>
      <c r="AG1727" s="4"/>
    </row>
    <row r="1728" spans="1:33" x14ac:dyDescent="0.25">
      <c r="A1728" s="57">
        <v>42265.682481979165</v>
      </c>
      <c r="B1728" s="32"/>
      <c r="C1728" s="32" t="s">
        <v>655</v>
      </c>
      <c r="D1728" s="32" t="s">
        <v>334</v>
      </c>
      <c r="E1728" s="32" t="s">
        <v>7933</v>
      </c>
      <c r="F1728" s="32" t="s">
        <v>7934</v>
      </c>
      <c r="G1728" s="32" t="s">
        <v>58</v>
      </c>
      <c r="H1728" s="32" t="s">
        <v>59</v>
      </c>
      <c r="I1728" s="32" t="s">
        <v>2006</v>
      </c>
      <c r="J1728" s="35">
        <v>0</v>
      </c>
      <c r="K1728" s="35">
        <v>0</v>
      </c>
      <c r="L1728" s="35">
        <v>0</v>
      </c>
      <c r="M1728" s="35">
        <v>0</v>
      </c>
      <c r="N1728" s="32" t="s">
        <v>19</v>
      </c>
      <c r="O1728" s="32" t="s">
        <v>322</v>
      </c>
      <c r="P1728" s="32">
        <v>0</v>
      </c>
      <c r="Q1728" s="32"/>
      <c r="R1728" s="39">
        <f t="shared" si="52"/>
        <v>1509</v>
      </c>
      <c r="S1728" s="5" t="s">
        <v>51</v>
      </c>
      <c r="T1728" s="5" t="s">
        <v>64</v>
      </c>
      <c r="U1728" s="2"/>
      <c r="V1728" s="2" t="str">
        <f>IF($J1728+$L1728=0,"nil",IF(OR($B1728="TCU-WS",$B1728=""),"non comm",IF(OR($G1728="contract_cover",$H1728="fixed price"),VLOOKUP($I1728,'[1]mapping 2015'!$A:$B,2,FALSE),VLOOKUP($G1728,'[1]mapping 2015'!$A:$B,2,FALSE))))</f>
        <v>nil</v>
      </c>
      <c r="W1728" s="37">
        <f>IF(OR(V1728="non comm",V1728="nil",J1728=0),0,IF(V1728="SBM 2.1 IIPS",J1728*VLOOKUP(N1728,'[2]NGP%'!$C:$D,2,FALSE),J1728*SUMIFS('[2]NGP%'!$D:$D,'[2]NGP%'!$A:$A,V1728,'[2]NGP%'!$B:$B,AA1728)))</f>
        <v>0</v>
      </c>
      <c r="X1728" s="37">
        <f>IF(OR(V1728="non comm",V1728="nil",J1728=0),0,IF(V1728="SBM 2.1 IIPS",J1728*VLOOKUP(N1728,'[2]NGP%'!$C:$E,3,FALSE),J1728*SUMIFS('[2]NGP%'!$E:$E,'[2]NGP%'!$A:$A,V1728,'[2]NGP%'!$B:$B,AA1728)))</f>
        <v>0</v>
      </c>
      <c r="Y1728" s="32"/>
      <c r="Z1728" s="54" t="str">
        <f>IF(MID(H1728,1,4)="Item","Nil",IF(G1728="contract_cover",VLOOKUP(I1728,'svc type'!C:D,2,FALSE),VLOOKUP(G1728,'svc type'!A:D,4,FALSE)))</f>
        <v>SVC</v>
      </c>
      <c r="AA1728" s="4" t="str">
        <f>IF(B1728="","",VLOOKUP(B1728,Sector!C:D,2,FALSE))</f>
        <v/>
      </c>
      <c r="AB1728" s="4">
        <f t="shared" si="53"/>
        <v>0</v>
      </c>
      <c r="AC1728" s="4"/>
      <c r="AD1728" s="4"/>
      <c r="AE1728" s="4"/>
      <c r="AF1728" s="4"/>
      <c r="AG1728" s="4"/>
    </row>
    <row r="1729" spans="1:33" x14ac:dyDescent="0.25">
      <c r="A1729" s="57">
        <v>42265.690139317128</v>
      </c>
      <c r="B1729" s="32"/>
      <c r="C1729" s="32" t="s">
        <v>655</v>
      </c>
      <c r="D1729" s="32" t="s">
        <v>334</v>
      </c>
      <c r="E1729" s="32" t="s">
        <v>7935</v>
      </c>
      <c r="F1729" s="32" t="s">
        <v>7936</v>
      </c>
      <c r="G1729" s="32" t="s">
        <v>58</v>
      </c>
      <c r="H1729" s="32" t="s">
        <v>59</v>
      </c>
      <c r="I1729" s="32" t="s">
        <v>2006</v>
      </c>
      <c r="J1729" s="35">
        <v>0</v>
      </c>
      <c r="K1729" s="35">
        <v>0</v>
      </c>
      <c r="L1729" s="35">
        <v>0</v>
      </c>
      <c r="M1729" s="35">
        <v>0</v>
      </c>
      <c r="N1729" s="32" t="s">
        <v>19</v>
      </c>
      <c r="O1729" s="32" t="s">
        <v>322</v>
      </c>
      <c r="P1729" s="32">
        <v>0</v>
      </c>
      <c r="Q1729" s="32"/>
      <c r="R1729" s="39">
        <f t="shared" si="52"/>
        <v>1509</v>
      </c>
      <c r="S1729" s="5" t="s">
        <v>51</v>
      </c>
      <c r="T1729" s="5" t="s">
        <v>64</v>
      </c>
      <c r="U1729" s="2"/>
      <c r="V1729" s="2" t="str">
        <f>IF($J1729+$L1729=0,"nil",IF(OR($B1729="TCU-WS",$B1729=""),"non comm",IF(OR($G1729="contract_cover",$H1729="fixed price"),VLOOKUP($I1729,'[1]mapping 2015'!$A:$B,2,FALSE),VLOOKUP($G1729,'[1]mapping 2015'!$A:$B,2,FALSE))))</f>
        <v>nil</v>
      </c>
      <c r="W1729" s="37">
        <f>IF(OR(V1729="non comm",V1729="nil",J1729=0),0,IF(V1729="SBM 2.1 IIPS",J1729*VLOOKUP(N1729,'[2]NGP%'!$C:$D,2,FALSE),J1729*SUMIFS('[2]NGP%'!$D:$D,'[2]NGP%'!$A:$A,V1729,'[2]NGP%'!$B:$B,AA1729)))</f>
        <v>0</v>
      </c>
      <c r="X1729" s="37">
        <f>IF(OR(V1729="non comm",V1729="nil",J1729=0),0,IF(V1729="SBM 2.1 IIPS",J1729*VLOOKUP(N1729,'[2]NGP%'!$C:$E,3,FALSE),J1729*SUMIFS('[2]NGP%'!$E:$E,'[2]NGP%'!$A:$A,V1729,'[2]NGP%'!$B:$B,AA1729)))</f>
        <v>0</v>
      </c>
      <c r="Y1729" s="32"/>
      <c r="Z1729" s="54" t="str">
        <f>IF(MID(H1729,1,4)="Item","Nil",IF(G1729="contract_cover",VLOOKUP(I1729,'svc type'!C:D,2,FALSE),VLOOKUP(G1729,'svc type'!A:D,4,FALSE)))</f>
        <v>SVC</v>
      </c>
      <c r="AA1729" s="4" t="str">
        <f>IF(B1729="","",VLOOKUP(B1729,Sector!C:D,2,FALSE))</f>
        <v/>
      </c>
      <c r="AB1729" s="4">
        <f t="shared" si="53"/>
        <v>0</v>
      </c>
      <c r="AC1729" s="4"/>
      <c r="AD1729" s="4"/>
      <c r="AE1729" s="4"/>
      <c r="AF1729" s="4"/>
      <c r="AG1729" s="4"/>
    </row>
    <row r="1730" spans="1:33" x14ac:dyDescent="0.25">
      <c r="A1730" s="57">
        <v>42265.694084027775</v>
      </c>
      <c r="B1730" s="32"/>
      <c r="C1730" s="32" t="s">
        <v>506</v>
      </c>
      <c r="D1730" s="32" t="s">
        <v>334</v>
      </c>
      <c r="E1730" s="32" t="s">
        <v>7937</v>
      </c>
      <c r="F1730" s="32" t="s">
        <v>7938</v>
      </c>
      <c r="G1730" s="32" t="s">
        <v>58</v>
      </c>
      <c r="H1730" s="32" t="s">
        <v>59</v>
      </c>
      <c r="I1730" s="32" t="s">
        <v>2006</v>
      </c>
      <c r="J1730" s="35">
        <v>0</v>
      </c>
      <c r="K1730" s="35">
        <v>0</v>
      </c>
      <c r="L1730" s="35">
        <v>0</v>
      </c>
      <c r="M1730" s="35">
        <v>0</v>
      </c>
      <c r="N1730" s="32" t="s">
        <v>19</v>
      </c>
      <c r="O1730" s="32" t="s">
        <v>322</v>
      </c>
      <c r="P1730" s="32">
        <v>0</v>
      </c>
      <c r="Q1730" s="32"/>
      <c r="R1730" s="39">
        <f t="shared" si="52"/>
        <v>1509</v>
      </c>
      <c r="S1730" s="5" t="s">
        <v>51</v>
      </c>
      <c r="T1730" s="5" t="s">
        <v>64</v>
      </c>
      <c r="U1730" s="2"/>
      <c r="V1730" s="2" t="str">
        <f>IF($J1730+$L1730=0,"nil",IF(OR($B1730="TCU-WS",$B1730=""),"non comm",IF(OR($G1730="contract_cover",$H1730="fixed price"),VLOOKUP($I1730,'[1]mapping 2015'!$A:$B,2,FALSE),VLOOKUP($G1730,'[1]mapping 2015'!$A:$B,2,FALSE))))</f>
        <v>nil</v>
      </c>
      <c r="W1730" s="37">
        <f>IF(OR(V1730="non comm",V1730="nil",J1730=0),0,IF(V1730="SBM 2.1 IIPS",J1730*VLOOKUP(N1730,'[2]NGP%'!$C:$D,2,FALSE),J1730*SUMIFS('[2]NGP%'!$D:$D,'[2]NGP%'!$A:$A,V1730,'[2]NGP%'!$B:$B,AA1730)))</f>
        <v>0</v>
      </c>
      <c r="X1730" s="37">
        <f>IF(OR(V1730="non comm",V1730="nil",J1730=0),0,IF(V1730="SBM 2.1 IIPS",J1730*VLOOKUP(N1730,'[2]NGP%'!$C:$E,3,FALSE),J1730*SUMIFS('[2]NGP%'!$E:$E,'[2]NGP%'!$A:$A,V1730,'[2]NGP%'!$B:$B,AA1730)))</f>
        <v>0</v>
      </c>
      <c r="Y1730" s="32"/>
      <c r="Z1730" s="54" t="str">
        <f>IF(MID(H1730,1,4)="Item","Nil",IF(G1730="contract_cover",VLOOKUP(I1730,'svc type'!C:D,2,FALSE),VLOOKUP(G1730,'svc type'!A:D,4,FALSE)))</f>
        <v>SVC</v>
      </c>
      <c r="AA1730" s="4" t="str">
        <f>IF(B1730="","",VLOOKUP(B1730,Sector!C:D,2,FALSE))</f>
        <v/>
      </c>
      <c r="AB1730" s="4">
        <f t="shared" si="53"/>
        <v>0</v>
      </c>
      <c r="AC1730" s="4"/>
      <c r="AD1730" s="4"/>
      <c r="AE1730" s="4"/>
      <c r="AF1730" s="4"/>
      <c r="AG1730" s="4"/>
    </row>
    <row r="1731" spans="1:33" x14ac:dyDescent="0.25">
      <c r="A1731" s="57">
        <v>42265.697070023147</v>
      </c>
      <c r="B1731" s="32"/>
      <c r="C1731" s="32" t="s">
        <v>1068</v>
      </c>
      <c r="D1731" s="32" t="s">
        <v>334</v>
      </c>
      <c r="E1731" s="32" t="s">
        <v>7939</v>
      </c>
      <c r="F1731" s="32" t="s">
        <v>7940</v>
      </c>
      <c r="G1731" s="32" t="s">
        <v>58</v>
      </c>
      <c r="H1731" s="32" t="s">
        <v>59</v>
      </c>
      <c r="I1731" s="32" t="s">
        <v>2006</v>
      </c>
      <c r="J1731" s="35">
        <v>0</v>
      </c>
      <c r="K1731" s="35">
        <v>0</v>
      </c>
      <c r="L1731" s="35">
        <v>0</v>
      </c>
      <c r="M1731" s="35">
        <v>0</v>
      </c>
      <c r="N1731" s="32" t="s">
        <v>19</v>
      </c>
      <c r="O1731" s="32" t="s">
        <v>322</v>
      </c>
      <c r="P1731" s="32">
        <v>0</v>
      </c>
      <c r="Q1731" s="32"/>
      <c r="R1731" s="39">
        <f t="shared" ref="R1731:R1794" si="54">R1730</f>
        <v>1509</v>
      </c>
      <c r="S1731" s="5" t="s">
        <v>51</v>
      </c>
      <c r="T1731" s="5" t="s">
        <v>64</v>
      </c>
      <c r="U1731" s="2"/>
      <c r="V1731" s="2" t="str">
        <f>IF($J1731+$L1731=0,"nil",IF(OR($B1731="TCU-WS",$B1731=""),"non comm",IF(OR($G1731="contract_cover",$H1731="fixed price"),VLOOKUP($I1731,'[1]mapping 2015'!$A:$B,2,FALSE),VLOOKUP($G1731,'[1]mapping 2015'!$A:$B,2,FALSE))))</f>
        <v>nil</v>
      </c>
      <c r="W1731" s="37">
        <f>IF(OR(V1731="non comm",V1731="nil",J1731=0),0,IF(V1731="SBM 2.1 IIPS",J1731*VLOOKUP(N1731,'[2]NGP%'!$C:$D,2,FALSE),J1731*SUMIFS('[2]NGP%'!$D:$D,'[2]NGP%'!$A:$A,V1731,'[2]NGP%'!$B:$B,AA1731)))</f>
        <v>0</v>
      </c>
      <c r="X1731" s="37">
        <f>IF(OR(V1731="non comm",V1731="nil",J1731=0),0,IF(V1731="SBM 2.1 IIPS",J1731*VLOOKUP(N1731,'[2]NGP%'!$C:$E,3,FALSE),J1731*SUMIFS('[2]NGP%'!$E:$E,'[2]NGP%'!$A:$A,V1731,'[2]NGP%'!$B:$B,AA1731)))</f>
        <v>0</v>
      </c>
      <c r="Y1731" s="32"/>
      <c r="Z1731" s="54" t="str">
        <f>IF(MID(H1731,1,4)="Item","Nil",IF(G1731="contract_cover",VLOOKUP(I1731,'svc type'!C:D,2,FALSE),VLOOKUP(G1731,'svc type'!A:D,4,FALSE)))</f>
        <v>SVC</v>
      </c>
      <c r="AA1731" s="4" t="str">
        <f>IF(B1731="","",VLOOKUP(B1731,Sector!C:D,2,FALSE))</f>
        <v/>
      </c>
      <c r="AB1731" s="4">
        <f t="shared" ref="AB1731:AB1794" si="55">B1731</f>
        <v>0</v>
      </c>
      <c r="AC1731" s="4"/>
      <c r="AD1731" s="4"/>
      <c r="AE1731" s="4"/>
      <c r="AF1731" s="4"/>
      <c r="AG1731" s="4"/>
    </row>
    <row r="1732" spans="1:33" x14ac:dyDescent="0.25">
      <c r="A1732" s="57">
        <v>42265.700356597219</v>
      </c>
      <c r="B1732" s="32"/>
      <c r="C1732" s="32" t="s">
        <v>2465</v>
      </c>
      <c r="D1732" s="32" t="s">
        <v>334</v>
      </c>
      <c r="E1732" s="32" t="s">
        <v>7941</v>
      </c>
      <c r="F1732" s="32" t="s">
        <v>7942</v>
      </c>
      <c r="G1732" s="32" t="s">
        <v>58</v>
      </c>
      <c r="H1732" s="32" t="s">
        <v>59</v>
      </c>
      <c r="I1732" s="32" t="s">
        <v>2006</v>
      </c>
      <c r="J1732" s="35">
        <v>0</v>
      </c>
      <c r="K1732" s="35">
        <v>0</v>
      </c>
      <c r="L1732" s="35">
        <v>0</v>
      </c>
      <c r="M1732" s="35">
        <v>0</v>
      </c>
      <c r="N1732" s="32" t="s">
        <v>19</v>
      </c>
      <c r="O1732" s="32" t="s">
        <v>322</v>
      </c>
      <c r="P1732" s="32">
        <v>0</v>
      </c>
      <c r="Q1732" s="32"/>
      <c r="R1732" s="39">
        <f t="shared" si="54"/>
        <v>1509</v>
      </c>
      <c r="S1732" s="5" t="s">
        <v>51</v>
      </c>
      <c r="T1732" s="5" t="s">
        <v>64</v>
      </c>
      <c r="U1732" s="2"/>
      <c r="V1732" s="2" t="str">
        <f>IF($J1732+$L1732=0,"nil",IF(OR($B1732="TCU-WS",$B1732=""),"non comm",IF(OR($G1732="contract_cover",$H1732="fixed price"),VLOOKUP($I1732,'[1]mapping 2015'!$A:$B,2,FALSE),VLOOKUP($G1732,'[1]mapping 2015'!$A:$B,2,FALSE))))</f>
        <v>nil</v>
      </c>
      <c r="W1732" s="37">
        <f>IF(OR(V1732="non comm",V1732="nil",J1732=0),0,IF(V1732="SBM 2.1 IIPS",J1732*VLOOKUP(N1732,'[2]NGP%'!$C:$D,2,FALSE),J1732*SUMIFS('[2]NGP%'!$D:$D,'[2]NGP%'!$A:$A,V1732,'[2]NGP%'!$B:$B,AA1732)))</f>
        <v>0</v>
      </c>
      <c r="X1732" s="37">
        <f>IF(OR(V1732="non comm",V1732="nil",J1732=0),0,IF(V1732="SBM 2.1 IIPS",J1732*VLOOKUP(N1732,'[2]NGP%'!$C:$E,3,FALSE),J1732*SUMIFS('[2]NGP%'!$E:$E,'[2]NGP%'!$A:$A,V1732,'[2]NGP%'!$B:$B,AA1732)))</f>
        <v>0</v>
      </c>
      <c r="Y1732" s="32"/>
      <c r="Z1732" s="54" t="str">
        <f>IF(MID(H1732,1,4)="Item","Nil",IF(G1732="contract_cover",VLOOKUP(I1732,'svc type'!C:D,2,FALSE),VLOOKUP(G1732,'svc type'!A:D,4,FALSE)))</f>
        <v>SVC</v>
      </c>
      <c r="AA1732" s="4" t="str">
        <f>IF(B1732="","",VLOOKUP(B1732,Sector!C:D,2,FALSE))</f>
        <v/>
      </c>
      <c r="AB1732" s="4">
        <f t="shared" si="55"/>
        <v>0</v>
      </c>
      <c r="AC1732" s="4"/>
      <c r="AD1732" s="4"/>
      <c r="AE1732" s="4"/>
      <c r="AF1732" s="4"/>
      <c r="AG1732" s="4"/>
    </row>
    <row r="1733" spans="1:33" x14ac:dyDescent="0.25">
      <c r="A1733" s="57">
        <v>42265.702480324071</v>
      </c>
      <c r="B1733" s="32"/>
      <c r="C1733" s="32" t="s">
        <v>506</v>
      </c>
      <c r="D1733" s="32" t="s">
        <v>334</v>
      </c>
      <c r="E1733" s="32" t="s">
        <v>7943</v>
      </c>
      <c r="F1733" s="32" t="s">
        <v>7944</v>
      </c>
      <c r="G1733" s="32" t="s">
        <v>58</v>
      </c>
      <c r="H1733" s="32" t="s">
        <v>59</v>
      </c>
      <c r="I1733" s="32" t="s">
        <v>2006</v>
      </c>
      <c r="J1733" s="35">
        <v>0</v>
      </c>
      <c r="K1733" s="35">
        <v>0</v>
      </c>
      <c r="L1733" s="35">
        <v>0</v>
      </c>
      <c r="M1733" s="35">
        <v>0</v>
      </c>
      <c r="N1733" s="32" t="s">
        <v>19</v>
      </c>
      <c r="O1733" s="32" t="s">
        <v>322</v>
      </c>
      <c r="P1733" s="32">
        <v>0</v>
      </c>
      <c r="Q1733" s="32"/>
      <c r="R1733" s="39">
        <f t="shared" si="54"/>
        <v>1509</v>
      </c>
      <c r="S1733" s="5" t="s">
        <v>51</v>
      </c>
      <c r="T1733" s="5" t="s">
        <v>64</v>
      </c>
      <c r="U1733" s="2"/>
      <c r="V1733" s="2" t="str">
        <f>IF($J1733+$L1733=0,"nil",IF(OR($B1733="TCU-WS",$B1733=""),"non comm",IF(OR($G1733="contract_cover",$H1733="fixed price"),VLOOKUP($I1733,'[1]mapping 2015'!$A:$B,2,FALSE),VLOOKUP($G1733,'[1]mapping 2015'!$A:$B,2,FALSE))))</f>
        <v>nil</v>
      </c>
      <c r="W1733" s="37">
        <f>IF(OR(V1733="non comm",V1733="nil",J1733=0),0,IF(V1733="SBM 2.1 IIPS",J1733*VLOOKUP(N1733,'[2]NGP%'!$C:$D,2,FALSE),J1733*SUMIFS('[2]NGP%'!$D:$D,'[2]NGP%'!$A:$A,V1733,'[2]NGP%'!$B:$B,AA1733)))</f>
        <v>0</v>
      </c>
      <c r="X1733" s="37">
        <f>IF(OR(V1733="non comm",V1733="nil",J1733=0),0,IF(V1733="SBM 2.1 IIPS",J1733*VLOOKUP(N1733,'[2]NGP%'!$C:$E,3,FALSE),J1733*SUMIFS('[2]NGP%'!$E:$E,'[2]NGP%'!$A:$A,V1733,'[2]NGP%'!$B:$B,AA1733)))</f>
        <v>0</v>
      </c>
      <c r="Y1733" s="32"/>
      <c r="Z1733" s="54" t="str">
        <f>IF(MID(H1733,1,4)="Item","Nil",IF(G1733="contract_cover",VLOOKUP(I1733,'svc type'!C:D,2,FALSE),VLOOKUP(G1733,'svc type'!A:D,4,FALSE)))</f>
        <v>SVC</v>
      </c>
      <c r="AA1733" s="4" t="str">
        <f>IF(B1733="","",VLOOKUP(B1733,Sector!C:D,2,FALSE))</f>
        <v/>
      </c>
      <c r="AB1733" s="4">
        <f t="shared" si="55"/>
        <v>0</v>
      </c>
      <c r="AC1733" s="4"/>
      <c r="AD1733" s="4"/>
      <c r="AE1733" s="4"/>
      <c r="AF1733" s="4"/>
      <c r="AG1733" s="4"/>
    </row>
    <row r="1734" spans="1:33" x14ac:dyDescent="0.25">
      <c r="A1734" s="57">
        <v>42265.706214849539</v>
      </c>
      <c r="B1734" s="32"/>
      <c r="C1734" s="32" t="s">
        <v>1068</v>
      </c>
      <c r="D1734" s="32" t="s">
        <v>334</v>
      </c>
      <c r="E1734" s="32" t="s">
        <v>7945</v>
      </c>
      <c r="F1734" s="32" t="s">
        <v>7946</v>
      </c>
      <c r="G1734" s="32" t="s">
        <v>58</v>
      </c>
      <c r="H1734" s="32" t="s">
        <v>59</v>
      </c>
      <c r="I1734" s="32" t="s">
        <v>2006</v>
      </c>
      <c r="J1734" s="35">
        <v>0</v>
      </c>
      <c r="K1734" s="35">
        <v>0</v>
      </c>
      <c r="L1734" s="35">
        <v>0</v>
      </c>
      <c r="M1734" s="35">
        <v>0</v>
      </c>
      <c r="N1734" s="32" t="s">
        <v>19</v>
      </c>
      <c r="O1734" s="32" t="s">
        <v>322</v>
      </c>
      <c r="P1734" s="32">
        <v>0</v>
      </c>
      <c r="Q1734" s="32"/>
      <c r="R1734" s="39">
        <f t="shared" si="54"/>
        <v>1509</v>
      </c>
      <c r="S1734" s="5" t="s">
        <v>51</v>
      </c>
      <c r="T1734" s="5" t="s">
        <v>64</v>
      </c>
      <c r="U1734" s="2"/>
      <c r="V1734" s="2" t="str">
        <f>IF($J1734+$L1734=0,"nil",IF(OR($B1734="TCU-WS",$B1734=""),"non comm",IF(OR($G1734="contract_cover",$H1734="fixed price"),VLOOKUP($I1734,'[1]mapping 2015'!$A:$B,2,FALSE),VLOOKUP($G1734,'[1]mapping 2015'!$A:$B,2,FALSE))))</f>
        <v>nil</v>
      </c>
      <c r="W1734" s="37">
        <f>IF(OR(V1734="non comm",V1734="nil",J1734=0),0,IF(V1734="SBM 2.1 IIPS",J1734*VLOOKUP(N1734,'[2]NGP%'!$C:$D,2,FALSE),J1734*SUMIFS('[2]NGP%'!$D:$D,'[2]NGP%'!$A:$A,V1734,'[2]NGP%'!$B:$B,AA1734)))</f>
        <v>0</v>
      </c>
      <c r="X1734" s="37">
        <f>IF(OR(V1734="non comm",V1734="nil",J1734=0),0,IF(V1734="SBM 2.1 IIPS",J1734*VLOOKUP(N1734,'[2]NGP%'!$C:$E,3,FALSE),J1734*SUMIFS('[2]NGP%'!$E:$E,'[2]NGP%'!$A:$A,V1734,'[2]NGP%'!$B:$B,AA1734)))</f>
        <v>0</v>
      </c>
      <c r="Y1734" s="32"/>
      <c r="Z1734" s="54" t="str">
        <f>IF(MID(H1734,1,4)="Item","Nil",IF(G1734="contract_cover",VLOOKUP(I1734,'svc type'!C:D,2,FALSE),VLOOKUP(G1734,'svc type'!A:D,4,FALSE)))</f>
        <v>SVC</v>
      </c>
      <c r="AA1734" s="4" t="str">
        <f>IF(B1734="","",VLOOKUP(B1734,Sector!C:D,2,FALSE))</f>
        <v/>
      </c>
      <c r="AB1734" s="4">
        <f t="shared" si="55"/>
        <v>0</v>
      </c>
      <c r="AC1734" s="4"/>
      <c r="AD1734" s="4"/>
      <c r="AE1734" s="4"/>
      <c r="AF1734" s="4"/>
      <c r="AG1734" s="4"/>
    </row>
    <row r="1735" spans="1:33" x14ac:dyDescent="0.25">
      <c r="A1735" s="57">
        <v>42266.1660346875</v>
      </c>
      <c r="B1735" s="32"/>
      <c r="C1735" s="32" t="s">
        <v>464</v>
      </c>
      <c r="D1735" s="32" t="s">
        <v>334</v>
      </c>
      <c r="E1735" s="32" t="s">
        <v>7947</v>
      </c>
      <c r="F1735" s="32" t="s">
        <v>7948</v>
      </c>
      <c r="G1735" s="32" t="s">
        <v>58</v>
      </c>
      <c r="H1735" s="32" t="s">
        <v>59</v>
      </c>
      <c r="I1735" s="32" t="s">
        <v>2006</v>
      </c>
      <c r="J1735" s="35">
        <v>0</v>
      </c>
      <c r="K1735" s="35">
        <v>0</v>
      </c>
      <c r="L1735" s="35">
        <v>0</v>
      </c>
      <c r="M1735" s="35">
        <v>0</v>
      </c>
      <c r="N1735" s="32" t="s">
        <v>19</v>
      </c>
      <c r="O1735" s="32" t="s">
        <v>322</v>
      </c>
      <c r="P1735" s="32">
        <v>0</v>
      </c>
      <c r="Q1735" s="32"/>
      <c r="R1735" s="39">
        <f t="shared" si="54"/>
        <v>1509</v>
      </c>
      <c r="S1735" s="5" t="s">
        <v>51</v>
      </c>
      <c r="T1735" s="5" t="s">
        <v>64</v>
      </c>
      <c r="U1735" s="2"/>
      <c r="V1735" s="2" t="str">
        <f>IF($J1735+$L1735=0,"nil",IF(OR($B1735="TCU-WS",$B1735=""),"non comm",IF(OR($G1735="contract_cover",$H1735="fixed price"),VLOOKUP($I1735,'[1]mapping 2015'!$A:$B,2,FALSE),VLOOKUP($G1735,'[1]mapping 2015'!$A:$B,2,FALSE))))</f>
        <v>nil</v>
      </c>
      <c r="W1735" s="37">
        <f>IF(OR(V1735="non comm",V1735="nil",J1735=0),0,IF(V1735="SBM 2.1 IIPS",J1735*VLOOKUP(N1735,'[2]NGP%'!$C:$D,2,FALSE),J1735*SUMIFS('[2]NGP%'!$D:$D,'[2]NGP%'!$A:$A,V1735,'[2]NGP%'!$B:$B,AA1735)))</f>
        <v>0</v>
      </c>
      <c r="X1735" s="37">
        <f>IF(OR(V1735="non comm",V1735="nil",J1735=0),0,IF(V1735="SBM 2.1 IIPS",J1735*VLOOKUP(N1735,'[2]NGP%'!$C:$E,3,FALSE),J1735*SUMIFS('[2]NGP%'!$E:$E,'[2]NGP%'!$A:$A,V1735,'[2]NGP%'!$B:$B,AA1735)))</f>
        <v>0</v>
      </c>
      <c r="Y1735" s="32"/>
      <c r="Z1735" s="54" t="str">
        <f>IF(MID(H1735,1,4)="Item","Nil",IF(G1735="contract_cover",VLOOKUP(I1735,'svc type'!C:D,2,FALSE),VLOOKUP(G1735,'svc type'!A:D,4,FALSE)))</f>
        <v>SVC</v>
      </c>
      <c r="AA1735" s="4" t="str">
        <f>IF(B1735="","",VLOOKUP(B1735,Sector!C:D,2,FALSE))</f>
        <v/>
      </c>
      <c r="AB1735" s="4">
        <f t="shared" si="55"/>
        <v>0</v>
      </c>
      <c r="AC1735" s="4"/>
      <c r="AD1735" s="4"/>
      <c r="AE1735" s="4"/>
      <c r="AF1735" s="4"/>
      <c r="AG1735" s="4"/>
    </row>
    <row r="1736" spans="1:33" x14ac:dyDescent="0.25">
      <c r="A1736" s="57">
        <v>42266.16836851852</v>
      </c>
      <c r="B1736" s="32"/>
      <c r="C1736" s="32" t="s">
        <v>464</v>
      </c>
      <c r="D1736" s="32" t="s">
        <v>334</v>
      </c>
      <c r="E1736" s="32" t="s">
        <v>7949</v>
      </c>
      <c r="F1736" s="32" t="s">
        <v>7950</v>
      </c>
      <c r="G1736" s="32" t="s">
        <v>58</v>
      </c>
      <c r="H1736" s="32" t="s">
        <v>59</v>
      </c>
      <c r="I1736" s="32" t="s">
        <v>2006</v>
      </c>
      <c r="J1736" s="35">
        <v>0</v>
      </c>
      <c r="K1736" s="35">
        <v>0</v>
      </c>
      <c r="L1736" s="35">
        <v>0</v>
      </c>
      <c r="M1736" s="35">
        <v>0</v>
      </c>
      <c r="N1736" s="32" t="s">
        <v>19</v>
      </c>
      <c r="O1736" s="32" t="s">
        <v>322</v>
      </c>
      <c r="P1736" s="32">
        <v>0</v>
      </c>
      <c r="Q1736" s="32"/>
      <c r="R1736" s="39">
        <f t="shared" si="54"/>
        <v>1509</v>
      </c>
      <c r="S1736" s="5" t="s">
        <v>51</v>
      </c>
      <c r="T1736" s="5" t="s">
        <v>64</v>
      </c>
      <c r="U1736" s="2"/>
      <c r="V1736" s="2" t="str">
        <f>IF($J1736+$L1736=0,"nil",IF(OR($B1736="TCU-WS",$B1736=""),"non comm",IF(OR($G1736="contract_cover",$H1736="fixed price"),VLOOKUP($I1736,'[1]mapping 2015'!$A:$B,2,FALSE),VLOOKUP($G1736,'[1]mapping 2015'!$A:$B,2,FALSE))))</f>
        <v>nil</v>
      </c>
      <c r="W1736" s="37">
        <f>IF(OR(V1736="non comm",V1736="nil",J1736=0),0,IF(V1736="SBM 2.1 IIPS",J1736*VLOOKUP(N1736,'[2]NGP%'!$C:$D,2,FALSE),J1736*SUMIFS('[2]NGP%'!$D:$D,'[2]NGP%'!$A:$A,V1736,'[2]NGP%'!$B:$B,AA1736)))</f>
        <v>0</v>
      </c>
      <c r="X1736" s="37">
        <f>IF(OR(V1736="non comm",V1736="nil",J1736=0),0,IF(V1736="SBM 2.1 IIPS",J1736*VLOOKUP(N1736,'[2]NGP%'!$C:$E,3,FALSE),J1736*SUMIFS('[2]NGP%'!$E:$E,'[2]NGP%'!$A:$A,V1736,'[2]NGP%'!$B:$B,AA1736)))</f>
        <v>0</v>
      </c>
      <c r="Y1736" s="32"/>
      <c r="Z1736" s="54" t="str">
        <f>IF(MID(H1736,1,4)="Item","Nil",IF(G1736="contract_cover",VLOOKUP(I1736,'svc type'!C:D,2,FALSE),VLOOKUP(G1736,'svc type'!A:D,4,FALSE)))</f>
        <v>SVC</v>
      </c>
      <c r="AA1736" s="4" t="str">
        <f>IF(B1736="","",VLOOKUP(B1736,Sector!C:D,2,FALSE))</f>
        <v/>
      </c>
      <c r="AB1736" s="4">
        <f t="shared" si="55"/>
        <v>0</v>
      </c>
      <c r="AC1736" s="4"/>
      <c r="AD1736" s="4"/>
      <c r="AE1736" s="4"/>
      <c r="AF1736" s="4"/>
      <c r="AG1736" s="4"/>
    </row>
    <row r="1737" spans="1:33" x14ac:dyDescent="0.25">
      <c r="A1737" s="57">
        <v>42266.17875165509</v>
      </c>
      <c r="B1737" s="32"/>
      <c r="C1737" s="32" t="s">
        <v>340</v>
      </c>
      <c r="D1737" s="32" t="s">
        <v>334</v>
      </c>
      <c r="E1737" s="32" t="s">
        <v>7951</v>
      </c>
      <c r="F1737" s="32" t="s">
        <v>7952</v>
      </c>
      <c r="G1737" s="32" t="s">
        <v>58</v>
      </c>
      <c r="H1737" s="32" t="s">
        <v>59</v>
      </c>
      <c r="I1737" s="32" t="s">
        <v>2006</v>
      </c>
      <c r="J1737" s="35">
        <v>0</v>
      </c>
      <c r="K1737" s="35">
        <v>0</v>
      </c>
      <c r="L1737" s="35">
        <v>0</v>
      </c>
      <c r="M1737" s="35">
        <v>0</v>
      </c>
      <c r="N1737" s="32" t="s">
        <v>19</v>
      </c>
      <c r="O1737" s="32" t="s">
        <v>322</v>
      </c>
      <c r="P1737" s="32">
        <v>0</v>
      </c>
      <c r="Q1737" s="32"/>
      <c r="R1737" s="39">
        <f t="shared" si="54"/>
        <v>1509</v>
      </c>
      <c r="S1737" s="5" t="s">
        <v>51</v>
      </c>
      <c r="T1737" s="5" t="s">
        <v>64</v>
      </c>
      <c r="U1737" s="2"/>
      <c r="V1737" s="2" t="str">
        <f>IF($J1737+$L1737=0,"nil",IF(OR($B1737="TCU-WS",$B1737=""),"non comm",IF(OR($G1737="contract_cover",$H1737="fixed price"),VLOOKUP($I1737,'[1]mapping 2015'!$A:$B,2,FALSE),VLOOKUP($G1737,'[1]mapping 2015'!$A:$B,2,FALSE))))</f>
        <v>nil</v>
      </c>
      <c r="W1737" s="37">
        <f>IF(OR(V1737="non comm",V1737="nil",J1737=0),0,IF(V1737="SBM 2.1 IIPS",J1737*VLOOKUP(N1737,'[2]NGP%'!$C:$D,2,FALSE),J1737*SUMIFS('[2]NGP%'!$D:$D,'[2]NGP%'!$A:$A,V1737,'[2]NGP%'!$B:$B,AA1737)))</f>
        <v>0</v>
      </c>
      <c r="X1737" s="37">
        <f>IF(OR(V1737="non comm",V1737="nil",J1737=0),0,IF(V1737="SBM 2.1 IIPS",J1737*VLOOKUP(N1737,'[2]NGP%'!$C:$E,3,FALSE),J1737*SUMIFS('[2]NGP%'!$E:$E,'[2]NGP%'!$A:$A,V1737,'[2]NGP%'!$B:$B,AA1737)))</f>
        <v>0</v>
      </c>
      <c r="Y1737" s="32"/>
      <c r="Z1737" s="54" t="str">
        <f>IF(MID(H1737,1,4)="Item","Nil",IF(G1737="contract_cover",VLOOKUP(I1737,'svc type'!C:D,2,FALSE),VLOOKUP(G1737,'svc type'!A:D,4,FALSE)))</f>
        <v>SVC</v>
      </c>
      <c r="AA1737" s="4" t="str">
        <f>IF(B1737="","",VLOOKUP(B1737,Sector!C:D,2,FALSE))</f>
        <v/>
      </c>
      <c r="AB1737" s="4">
        <f t="shared" si="55"/>
        <v>0</v>
      </c>
      <c r="AC1737" s="4"/>
      <c r="AD1737" s="4"/>
      <c r="AE1737" s="4"/>
      <c r="AF1737" s="4"/>
      <c r="AG1737" s="4"/>
    </row>
    <row r="1738" spans="1:33" x14ac:dyDescent="0.25">
      <c r="A1738" s="57">
        <v>42266.847509178238</v>
      </c>
      <c r="B1738" s="32"/>
      <c r="C1738" s="32" t="s">
        <v>506</v>
      </c>
      <c r="D1738" s="32" t="s">
        <v>334</v>
      </c>
      <c r="E1738" s="32" t="s">
        <v>7953</v>
      </c>
      <c r="F1738" s="32" t="s">
        <v>7954</v>
      </c>
      <c r="G1738" s="32" t="s">
        <v>58</v>
      </c>
      <c r="H1738" s="32" t="s">
        <v>59</v>
      </c>
      <c r="I1738" s="32" t="s">
        <v>2006</v>
      </c>
      <c r="J1738" s="35">
        <v>0</v>
      </c>
      <c r="K1738" s="35">
        <v>0</v>
      </c>
      <c r="L1738" s="35">
        <v>0</v>
      </c>
      <c r="M1738" s="35">
        <v>0</v>
      </c>
      <c r="N1738" s="32" t="s">
        <v>2197</v>
      </c>
      <c r="O1738" s="32" t="s">
        <v>322</v>
      </c>
      <c r="P1738" s="32">
        <v>0</v>
      </c>
      <c r="Q1738" s="32"/>
      <c r="R1738" s="39">
        <f t="shared" si="54"/>
        <v>1509</v>
      </c>
      <c r="S1738" s="5" t="s">
        <v>51</v>
      </c>
      <c r="T1738" s="5" t="s">
        <v>64</v>
      </c>
      <c r="U1738" s="2"/>
      <c r="V1738" s="2" t="str">
        <f>IF($J1738+$L1738=0,"nil",IF(OR($B1738="TCU-WS",$B1738=""),"non comm",IF(OR($G1738="contract_cover",$H1738="fixed price"),VLOOKUP($I1738,'[1]mapping 2015'!$A:$B,2,FALSE),VLOOKUP($G1738,'[1]mapping 2015'!$A:$B,2,FALSE))))</f>
        <v>nil</v>
      </c>
      <c r="W1738" s="37">
        <f>IF(OR(V1738="non comm",V1738="nil",J1738=0),0,IF(V1738="SBM 2.1 IIPS",J1738*VLOOKUP(N1738,'[2]NGP%'!$C:$D,2,FALSE),J1738*SUMIFS('[2]NGP%'!$D:$D,'[2]NGP%'!$A:$A,V1738,'[2]NGP%'!$B:$B,AA1738)))</f>
        <v>0</v>
      </c>
      <c r="X1738" s="37">
        <f>IF(OR(V1738="non comm",V1738="nil",J1738=0),0,IF(V1738="SBM 2.1 IIPS",J1738*VLOOKUP(N1738,'[2]NGP%'!$C:$E,3,FALSE),J1738*SUMIFS('[2]NGP%'!$E:$E,'[2]NGP%'!$A:$A,V1738,'[2]NGP%'!$B:$B,AA1738)))</f>
        <v>0</v>
      </c>
      <c r="Y1738" s="32"/>
      <c r="Z1738" s="54" t="str">
        <f>IF(MID(H1738,1,4)="Item","Nil",IF(G1738="contract_cover",VLOOKUP(I1738,'svc type'!C:D,2,FALSE),VLOOKUP(G1738,'svc type'!A:D,4,FALSE)))</f>
        <v>SVC</v>
      </c>
      <c r="AA1738" s="4" t="str">
        <f>IF(B1738="","",VLOOKUP(B1738,Sector!C:D,2,FALSE))</f>
        <v/>
      </c>
      <c r="AB1738" s="4">
        <f t="shared" si="55"/>
        <v>0</v>
      </c>
      <c r="AC1738" s="4"/>
      <c r="AD1738" s="4"/>
      <c r="AE1738" s="4"/>
      <c r="AF1738" s="4"/>
      <c r="AG1738" s="4"/>
    </row>
    <row r="1739" spans="1:33" x14ac:dyDescent="0.25">
      <c r="A1739" s="57">
        <v>42268.373299733794</v>
      </c>
      <c r="B1739" s="32" t="s">
        <v>70</v>
      </c>
      <c r="C1739" s="32" t="s">
        <v>45</v>
      </c>
      <c r="D1739" s="32" t="s">
        <v>46</v>
      </c>
      <c r="E1739" s="32" t="s">
        <v>7955</v>
      </c>
      <c r="F1739" s="32" t="s">
        <v>7956</v>
      </c>
      <c r="G1739" s="32" t="s">
        <v>15</v>
      </c>
      <c r="H1739" s="32" t="s">
        <v>16</v>
      </c>
      <c r="I1739" s="32" t="s">
        <v>285</v>
      </c>
      <c r="J1739" s="35">
        <v>5960</v>
      </c>
      <c r="K1739" s="35">
        <v>0</v>
      </c>
      <c r="L1739" s="35">
        <v>0</v>
      </c>
      <c r="M1739" s="35">
        <v>0</v>
      </c>
      <c r="N1739" s="32" t="s">
        <v>19</v>
      </c>
      <c r="O1739" s="32" t="s">
        <v>18</v>
      </c>
      <c r="P1739" s="32">
        <v>1</v>
      </c>
      <c r="Q1739" s="32" t="s">
        <v>5268</v>
      </c>
      <c r="R1739" s="39">
        <f t="shared" si="54"/>
        <v>1509</v>
      </c>
      <c r="S1739" s="5" t="s">
        <v>51</v>
      </c>
      <c r="T1739" s="5" t="s">
        <v>64</v>
      </c>
      <c r="U1739" s="2"/>
      <c r="V1739" s="2" t="str">
        <f>IF($J1739+$L1739=0,"nil",IF(OR($B1739="TCU-WS",$B1739=""),"non comm",IF(OR($G1739="contract_cover",$H1739="fixed price"),VLOOKUP($I1739,'[1]mapping 2015'!$A:$B,2,FALSE),VLOOKUP($G1739,'[1]mapping 2015'!$A:$B,2,FALSE))))</f>
        <v>SBM 2.4 MNS</v>
      </c>
      <c r="W1739" s="173">
        <v>311.70999999999998</v>
      </c>
      <c r="X1739" s="173">
        <v>311.70999999999998</v>
      </c>
      <c r="Y1739" s="32"/>
      <c r="Z1739" s="54" t="str">
        <f>IF(MID(H1739,1,4)="Item","Nil",IF(G1739="contract_cover",VLOOKUP(I1739,'svc type'!C:D,2,FALSE),VLOOKUP(G1739,'svc type'!A:D,4,FALSE)))</f>
        <v>MNS</v>
      </c>
      <c r="AA1739" s="4" t="str">
        <f>IF(B1739="","",VLOOKUP(B1739,Sector!C:D,2,FALSE))</f>
        <v>PUB</v>
      </c>
      <c r="AB1739" s="4" t="str">
        <f t="shared" si="55"/>
        <v>jaime.wong</v>
      </c>
      <c r="AC1739" s="4"/>
      <c r="AD1739" s="4"/>
      <c r="AE1739" s="4"/>
      <c r="AF1739" s="4"/>
      <c r="AG1739" s="4"/>
    </row>
    <row r="1740" spans="1:33" x14ac:dyDescent="0.25">
      <c r="A1740" s="57">
        <v>42268.393836493058</v>
      </c>
      <c r="B1740" s="32"/>
      <c r="C1740" s="32" t="s">
        <v>463</v>
      </c>
      <c r="D1740" s="32" t="s">
        <v>462</v>
      </c>
      <c r="E1740" s="32" t="s">
        <v>7957</v>
      </c>
      <c r="F1740" s="32" t="s">
        <v>7958</v>
      </c>
      <c r="G1740" s="32" t="s">
        <v>58</v>
      </c>
      <c r="H1740" s="32" t="s">
        <v>59</v>
      </c>
      <c r="I1740" s="32" t="s">
        <v>2006</v>
      </c>
      <c r="J1740" s="35">
        <v>0</v>
      </c>
      <c r="K1740" s="35">
        <v>0</v>
      </c>
      <c r="L1740" s="35">
        <v>0</v>
      </c>
      <c r="M1740" s="35">
        <v>0</v>
      </c>
      <c r="N1740" s="32" t="s">
        <v>19</v>
      </c>
      <c r="O1740" s="32" t="s">
        <v>32</v>
      </c>
      <c r="P1740" s="32">
        <v>0.57999999999999996</v>
      </c>
      <c r="Q1740" s="32"/>
      <c r="R1740" s="39">
        <f t="shared" si="54"/>
        <v>1509</v>
      </c>
      <c r="S1740" s="5" t="s">
        <v>51</v>
      </c>
      <c r="T1740" s="5" t="s">
        <v>64</v>
      </c>
      <c r="U1740" s="2"/>
      <c r="V1740" s="2" t="str">
        <f>IF($J1740+$L1740=0,"nil",IF(OR($B1740="TCU-WS",$B1740=""),"non comm",IF(OR($G1740="contract_cover",$H1740="fixed price"),VLOOKUP($I1740,'[1]mapping 2015'!$A:$B,2,FALSE),VLOOKUP($G1740,'[1]mapping 2015'!$A:$B,2,FALSE))))</f>
        <v>nil</v>
      </c>
      <c r="W1740" s="37">
        <f>IF(OR(V1740="non comm",V1740="nil",J1740=0),0,IF(V1740="SBM 2.1 IIPS",J1740*VLOOKUP(N1740,'[2]NGP%'!$C:$D,2,FALSE),J1740*SUMIFS('[2]NGP%'!$D:$D,'[2]NGP%'!$A:$A,V1740,'[2]NGP%'!$B:$B,AA1740)))</f>
        <v>0</v>
      </c>
      <c r="X1740" s="37">
        <f>IF(OR(V1740="non comm",V1740="nil",J1740=0),0,IF(V1740="SBM 2.1 IIPS",J1740*VLOOKUP(N1740,'[2]NGP%'!$C:$E,3,FALSE),J1740*SUMIFS('[2]NGP%'!$E:$E,'[2]NGP%'!$A:$A,V1740,'[2]NGP%'!$B:$B,AA1740)))</f>
        <v>0</v>
      </c>
      <c r="Y1740" s="32"/>
      <c r="Z1740" s="54" t="str">
        <f>IF(MID(H1740,1,4)="Item","Nil",IF(G1740="contract_cover",VLOOKUP(I1740,'svc type'!C:D,2,FALSE),VLOOKUP(G1740,'svc type'!A:D,4,FALSE)))</f>
        <v>SVC</v>
      </c>
      <c r="AA1740" s="4" t="str">
        <f>IF(B1740="","",VLOOKUP(B1740,Sector!C:D,2,FALSE))</f>
        <v/>
      </c>
      <c r="AB1740" s="4">
        <f t="shared" si="55"/>
        <v>0</v>
      </c>
      <c r="AC1740" s="4"/>
      <c r="AD1740" s="4"/>
      <c r="AE1740" s="4"/>
      <c r="AF1740" s="4"/>
      <c r="AG1740" s="4"/>
    </row>
    <row r="1741" spans="1:33" x14ac:dyDescent="0.25">
      <c r="A1741" s="57">
        <v>42268.393836493058</v>
      </c>
      <c r="B1741" s="32"/>
      <c r="C1741" s="32" t="s">
        <v>463</v>
      </c>
      <c r="D1741" s="32" t="s">
        <v>462</v>
      </c>
      <c r="E1741" s="32" t="s">
        <v>7957</v>
      </c>
      <c r="F1741" s="32" t="s">
        <v>7958</v>
      </c>
      <c r="G1741" s="32" t="s">
        <v>2086</v>
      </c>
      <c r="H1741" s="32" t="s">
        <v>2087</v>
      </c>
      <c r="I1741" s="32" t="s">
        <v>2006</v>
      </c>
      <c r="J1741" s="35">
        <v>0</v>
      </c>
      <c r="K1741" s="35">
        <v>0</v>
      </c>
      <c r="L1741" s="35">
        <v>0</v>
      </c>
      <c r="M1741" s="35">
        <v>0</v>
      </c>
      <c r="N1741" s="32" t="s">
        <v>19</v>
      </c>
      <c r="O1741" s="32" t="s">
        <v>32</v>
      </c>
      <c r="P1741" s="32">
        <v>0.09</v>
      </c>
      <c r="Q1741" s="32"/>
      <c r="R1741" s="39">
        <f t="shared" si="54"/>
        <v>1509</v>
      </c>
      <c r="S1741" s="5" t="s">
        <v>51</v>
      </c>
      <c r="T1741" s="5" t="s">
        <v>64</v>
      </c>
      <c r="U1741" s="2"/>
      <c r="V1741" s="2" t="str">
        <f>IF($J1741+$L1741=0,"nil",IF(OR($B1741="TCU-WS",$B1741=""),"non comm",IF(OR($G1741="contract_cover",$H1741="fixed price"),VLOOKUP($I1741,'[1]mapping 2015'!$A:$B,2,FALSE),VLOOKUP($G1741,'[1]mapping 2015'!$A:$B,2,FALSE))))</f>
        <v>nil</v>
      </c>
      <c r="W1741" s="37">
        <f>IF(OR(V1741="non comm",V1741="nil",J1741=0),0,IF(V1741="SBM 2.1 IIPS",J1741*VLOOKUP(N1741,'[2]NGP%'!$C:$D,2,FALSE),J1741*SUMIFS('[2]NGP%'!$D:$D,'[2]NGP%'!$A:$A,V1741,'[2]NGP%'!$B:$B,AA1741)))</f>
        <v>0</v>
      </c>
      <c r="X1741" s="37">
        <f>IF(OR(V1741="non comm",V1741="nil",J1741=0),0,IF(V1741="SBM 2.1 IIPS",J1741*VLOOKUP(N1741,'[2]NGP%'!$C:$E,3,FALSE),J1741*SUMIFS('[2]NGP%'!$E:$E,'[2]NGP%'!$A:$A,V1741,'[2]NGP%'!$B:$B,AA1741)))</f>
        <v>0</v>
      </c>
      <c r="Y1741" s="32"/>
      <c r="Z1741" s="54" t="str">
        <f>IF(MID(H1741,1,4)="Item","Nil",IF(G1741="contract_cover",VLOOKUP(I1741,'svc type'!C:D,2,FALSE),VLOOKUP(G1741,'svc type'!A:D,4,FALSE)))</f>
        <v>SVC</v>
      </c>
      <c r="AA1741" s="4" t="str">
        <f>IF(B1741="","",VLOOKUP(B1741,Sector!C:D,2,FALSE))</f>
        <v/>
      </c>
      <c r="AB1741" s="4">
        <f t="shared" si="55"/>
        <v>0</v>
      </c>
      <c r="AC1741" s="4"/>
      <c r="AD1741" s="4"/>
      <c r="AE1741" s="4"/>
      <c r="AF1741" s="4"/>
      <c r="AG1741" s="4"/>
    </row>
    <row r="1742" spans="1:33" x14ac:dyDescent="0.25">
      <c r="A1742" s="57">
        <v>42268.393836493058</v>
      </c>
      <c r="B1742" s="32"/>
      <c r="C1742" s="32" t="s">
        <v>463</v>
      </c>
      <c r="D1742" s="32" t="s">
        <v>462</v>
      </c>
      <c r="E1742" s="32" t="s">
        <v>7957</v>
      </c>
      <c r="F1742" s="32" t="s">
        <v>7958</v>
      </c>
      <c r="G1742" s="32" t="s">
        <v>58</v>
      </c>
      <c r="H1742" s="32" t="s">
        <v>59</v>
      </c>
      <c r="I1742" s="32" t="s">
        <v>2006</v>
      </c>
      <c r="J1742" s="35">
        <v>0</v>
      </c>
      <c r="K1742" s="35">
        <v>0</v>
      </c>
      <c r="L1742" s="35">
        <v>0</v>
      </c>
      <c r="M1742" s="35">
        <v>0</v>
      </c>
      <c r="N1742" s="32" t="s">
        <v>19</v>
      </c>
      <c r="O1742" s="32" t="s">
        <v>32</v>
      </c>
      <c r="P1742" s="32">
        <v>2.08</v>
      </c>
      <c r="Q1742" s="32"/>
      <c r="R1742" s="39">
        <f t="shared" si="54"/>
        <v>1509</v>
      </c>
      <c r="S1742" s="5" t="s">
        <v>51</v>
      </c>
      <c r="T1742" s="5" t="s">
        <v>64</v>
      </c>
      <c r="U1742" s="2"/>
      <c r="V1742" s="2" t="str">
        <f>IF($J1742+$L1742=0,"nil",IF(OR($B1742="TCU-WS",$B1742=""),"non comm",IF(OR($G1742="contract_cover",$H1742="fixed price"),VLOOKUP($I1742,'[1]mapping 2015'!$A:$B,2,FALSE),VLOOKUP($G1742,'[1]mapping 2015'!$A:$B,2,FALSE))))</f>
        <v>nil</v>
      </c>
      <c r="W1742" s="37">
        <f>IF(OR(V1742="non comm",V1742="nil",J1742=0),0,IF(V1742="SBM 2.1 IIPS",J1742*VLOOKUP(N1742,'[2]NGP%'!$C:$D,2,FALSE),J1742*SUMIFS('[2]NGP%'!$D:$D,'[2]NGP%'!$A:$A,V1742,'[2]NGP%'!$B:$B,AA1742)))</f>
        <v>0</v>
      </c>
      <c r="X1742" s="37">
        <f>IF(OR(V1742="non comm",V1742="nil",J1742=0),0,IF(V1742="SBM 2.1 IIPS",J1742*VLOOKUP(N1742,'[2]NGP%'!$C:$E,3,FALSE),J1742*SUMIFS('[2]NGP%'!$E:$E,'[2]NGP%'!$A:$A,V1742,'[2]NGP%'!$B:$B,AA1742)))</f>
        <v>0</v>
      </c>
      <c r="Y1742" s="32"/>
      <c r="Z1742" s="54" t="str">
        <f>IF(MID(H1742,1,4)="Item","Nil",IF(G1742="contract_cover",VLOOKUP(I1742,'svc type'!C:D,2,FALSE),VLOOKUP(G1742,'svc type'!A:D,4,FALSE)))</f>
        <v>SVC</v>
      </c>
      <c r="AA1742" s="4" t="str">
        <f>IF(B1742="","",VLOOKUP(B1742,Sector!C:D,2,FALSE))</f>
        <v/>
      </c>
      <c r="AB1742" s="4">
        <f t="shared" si="55"/>
        <v>0</v>
      </c>
      <c r="AC1742" s="4"/>
      <c r="AD1742" s="4"/>
      <c r="AE1742" s="4"/>
      <c r="AF1742" s="4"/>
      <c r="AG1742" s="4"/>
    </row>
    <row r="1743" spans="1:33" x14ac:dyDescent="0.25">
      <c r="A1743" s="57">
        <v>42268.395029664352</v>
      </c>
      <c r="B1743" s="32"/>
      <c r="C1743" s="32" t="s">
        <v>463</v>
      </c>
      <c r="D1743" s="32" t="s">
        <v>462</v>
      </c>
      <c r="E1743" s="32" t="s">
        <v>7959</v>
      </c>
      <c r="F1743" s="32" t="s">
        <v>7960</v>
      </c>
      <c r="G1743" s="32" t="s">
        <v>58</v>
      </c>
      <c r="H1743" s="32" t="s">
        <v>59</v>
      </c>
      <c r="I1743" s="32" t="s">
        <v>2006</v>
      </c>
      <c r="J1743" s="35">
        <v>0</v>
      </c>
      <c r="K1743" s="35">
        <v>0</v>
      </c>
      <c r="L1743" s="35">
        <v>0</v>
      </c>
      <c r="M1743" s="35">
        <v>0</v>
      </c>
      <c r="N1743" s="32" t="s">
        <v>19</v>
      </c>
      <c r="O1743" s="32" t="s">
        <v>32</v>
      </c>
      <c r="P1743" s="32">
        <v>0.57999999999999996</v>
      </c>
      <c r="Q1743" s="32"/>
      <c r="R1743" s="39">
        <f t="shared" si="54"/>
        <v>1509</v>
      </c>
      <c r="S1743" s="5" t="s">
        <v>51</v>
      </c>
      <c r="T1743" s="5" t="s">
        <v>64</v>
      </c>
      <c r="U1743" s="2"/>
      <c r="V1743" s="2" t="str">
        <f>IF($J1743+$L1743=0,"nil",IF(OR($B1743="TCU-WS",$B1743=""),"non comm",IF(OR($G1743="contract_cover",$H1743="fixed price"),VLOOKUP($I1743,'[1]mapping 2015'!$A:$B,2,FALSE),VLOOKUP($G1743,'[1]mapping 2015'!$A:$B,2,FALSE))))</f>
        <v>nil</v>
      </c>
      <c r="W1743" s="37">
        <f>IF(OR(V1743="non comm",V1743="nil",J1743=0),0,IF(V1743="SBM 2.1 IIPS",J1743*VLOOKUP(N1743,'[2]NGP%'!$C:$D,2,FALSE),J1743*SUMIFS('[2]NGP%'!$D:$D,'[2]NGP%'!$A:$A,V1743,'[2]NGP%'!$B:$B,AA1743)))</f>
        <v>0</v>
      </c>
      <c r="X1743" s="37">
        <f>IF(OR(V1743="non comm",V1743="nil",J1743=0),0,IF(V1743="SBM 2.1 IIPS",J1743*VLOOKUP(N1743,'[2]NGP%'!$C:$E,3,FALSE),J1743*SUMIFS('[2]NGP%'!$E:$E,'[2]NGP%'!$A:$A,V1743,'[2]NGP%'!$B:$B,AA1743)))</f>
        <v>0</v>
      </c>
      <c r="Y1743" s="32"/>
      <c r="Z1743" s="54" t="str">
        <f>IF(MID(H1743,1,4)="Item","Nil",IF(G1743="contract_cover",VLOOKUP(I1743,'svc type'!C:D,2,FALSE),VLOOKUP(G1743,'svc type'!A:D,4,FALSE)))</f>
        <v>SVC</v>
      </c>
      <c r="AA1743" s="4" t="str">
        <f>IF(B1743="","",VLOOKUP(B1743,Sector!C:D,2,FALSE))</f>
        <v/>
      </c>
      <c r="AB1743" s="4">
        <f t="shared" si="55"/>
        <v>0</v>
      </c>
      <c r="AC1743" s="4"/>
      <c r="AD1743" s="4"/>
      <c r="AE1743" s="4"/>
      <c r="AF1743" s="4"/>
      <c r="AG1743" s="4"/>
    </row>
    <row r="1744" spans="1:33" x14ac:dyDescent="0.25">
      <c r="A1744" s="57">
        <v>42268.395029664352</v>
      </c>
      <c r="B1744" s="32"/>
      <c r="C1744" s="32" t="s">
        <v>463</v>
      </c>
      <c r="D1744" s="32" t="s">
        <v>462</v>
      </c>
      <c r="E1744" s="32" t="s">
        <v>7959</v>
      </c>
      <c r="F1744" s="32" t="s">
        <v>7960</v>
      </c>
      <c r="G1744" s="32" t="s">
        <v>2086</v>
      </c>
      <c r="H1744" s="32" t="s">
        <v>2087</v>
      </c>
      <c r="I1744" s="32" t="s">
        <v>2006</v>
      </c>
      <c r="J1744" s="35">
        <v>0</v>
      </c>
      <c r="K1744" s="35">
        <v>0</v>
      </c>
      <c r="L1744" s="35">
        <v>0</v>
      </c>
      <c r="M1744" s="35">
        <v>0</v>
      </c>
      <c r="N1744" s="32" t="s">
        <v>19</v>
      </c>
      <c r="O1744" s="32" t="s">
        <v>32</v>
      </c>
      <c r="P1744" s="32">
        <v>1.7999999999999999E-2</v>
      </c>
      <c r="Q1744" s="32"/>
      <c r="R1744" s="39">
        <f t="shared" si="54"/>
        <v>1509</v>
      </c>
      <c r="S1744" s="5" t="s">
        <v>51</v>
      </c>
      <c r="T1744" s="5" t="s">
        <v>64</v>
      </c>
      <c r="U1744" s="2"/>
      <c r="V1744" s="2" t="str">
        <f>IF($J1744+$L1744=0,"nil",IF(OR($B1744="TCU-WS",$B1744=""),"non comm",IF(OR($G1744="contract_cover",$H1744="fixed price"),VLOOKUP($I1744,'[1]mapping 2015'!$A:$B,2,FALSE),VLOOKUP($G1744,'[1]mapping 2015'!$A:$B,2,FALSE))))</f>
        <v>nil</v>
      </c>
      <c r="W1744" s="37">
        <f>IF(OR(V1744="non comm",V1744="nil",J1744=0),0,IF(V1744="SBM 2.1 IIPS",J1744*VLOOKUP(N1744,'[2]NGP%'!$C:$D,2,FALSE),J1744*SUMIFS('[2]NGP%'!$D:$D,'[2]NGP%'!$A:$A,V1744,'[2]NGP%'!$B:$B,AA1744)))</f>
        <v>0</v>
      </c>
      <c r="X1744" s="37">
        <f>IF(OR(V1744="non comm",V1744="nil",J1744=0),0,IF(V1744="SBM 2.1 IIPS",J1744*VLOOKUP(N1744,'[2]NGP%'!$C:$E,3,FALSE),J1744*SUMIFS('[2]NGP%'!$E:$E,'[2]NGP%'!$A:$A,V1744,'[2]NGP%'!$B:$B,AA1744)))</f>
        <v>0</v>
      </c>
      <c r="Y1744" s="32"/>
      <c r="Z1744" s="54" t="str">
        <f>IF(MID(H1744,1,4)="Item","Nil",IF(G1744="contract_cover",VLOOKUP(I1744,'svc type'!C:D,2,FALSE),VLOOKUP(G1744,'svc type'!A:D,4,FALSE)))</f>
        <v>SVC</v>
      </c>
      <c r="AA1744" s="4" t="str">
        <f>IF(B1744="","",VLOOKUP(B1744,Sector!C:D,2,FALSE))</f>
        <v/>
      </c>
      <c r="AB1744" s="4">
        <f t="shared" si="55"/>
        <v>0</v>
      </c>
      <c r="AC1744" s="4"/>
      <c r="AD1744" s="4"/>
      <c r="AE1744" s="4"/>
      <c r="AF1744" s="4"/>
      <c r="AG1744" s="4"/>
    </row>
    <row r="1745" spans="1:33" x14ac:dyDescent="0.25">
      <c r="A1745" s="57">
        <v>42268.395029664352</v>
      </c>
      <c r="B1745" s="32"/>
      <c r="C1745" s="32" t="s">
        <v>463</v>
      </c>
      <c r="D1745" s="32" t="s">
        <v>462</v>
      </c>
      <c r="E1745" s="32" t="s">
        <v>7959</v>
      </c>
      <c r="F1745" s="32" t="s">
        <v>7960</v>
      </c>
      <c r="G1745" s="32" t="s">
        <v>58</v>
      </c>
      <c r="H1745" s="32" t="s">
        <v>59</v>
      </c>
      <c r="I1745" s="32" t="s">
        <v>2006</v>
      </c>
      <c r="J1745" s="35">
        <v>0</v>
      </c>
      <c r="K1745" s="35">
        <v>0</v>
      </c>
      <c r="L1745" s="35">
        <v>0</v>
      </c>
      <c r="M1745" s="35">
        <v>0</v>
      </c>
      <c r="N1745" s="32" t="s">
        <v>19</v>
      </c>
      <c r="O1745" s="32" t="s">
        <v>32</v>
      </c>
      <c r="P1745" s="32">
        <v>2.08</v>
      </c>
      <c r="Q1745" s="32"/>
      <c r="R1745" s="39">
        <f t="shared" si="54"/>
        <v>1509</v>
      </c>
      <c r="S1745" s="5" t="s">
        <v>51</v>
      </c>
      <c r="T1745" s="5" t="s">
        <v>64</v>
      </c>
      <c r="U1745" s="2"/>
      <c r="V1745" s="2" t="str">
        <f>IF($J1745+$L1745=0,"nil",IF(OR($B1745="TCU-WS",$B1745=""),"non comm",IF(OR($G1745="contract_cover",$H1745="fixed price"),VLOOKUP($I1745,'[1]mapping 2015'!$A:$B,2,FALSE),VLOOKUP($G1745,'[1]mapping 2015'!$A:$B,2,FALSE))))</f>
        <v>nil</v>
      </c>
      <c r="W1745" s="37">
        <f>IF(OR(V1745="non comm",V1745="nil",J1745=0),0,IF(V1745="SBM 2.1 IIPS",J1745*VLOOKUP(N1745,'[2]NGP%'!$C:$D,2,FALSE),J1745*SUMIFS('[2]NGP%'!$D:$D,'[2]NGP%'!$A:$A,V1745,'[2]NGP%'!$B:$B,AA1745)))</f>
        <v>0</v>
      </c>
      <c r="X1745" s="37">
        <f>IF(OR(V1745="non comm",V1745="nil",J1745=0),0,IF(V1745="SBM 2.1 IIPS",J1745*VLOOKUP(N1745,'[2]NGP%'!$C:$E,3,FALSE),J1745*SUMIFS('[2]NGP%'!$E:$E,'[2]NGP%'!$A:$A,V1745,'[2]NGP%'!$B:$B,AA1745)))</f>
        <v>0</v>
      </c>
      <c r="Y1745" s="32"/>
      <c r="Z1745" s="54" t="str">
        <f>IF(MID(H1745,1,4)="Item","Nil",IF(G1745="contract_cover",VLOOKUP(I1745,'svc type'!C:D,2,FALSE),VLOOKUP(G1745,'svc type'!A:D,4,FALSE)))</f>
        <v>SVC</v>
      </c>
      <c r="AA1745" s="4" t="str">
        <f>IF(B1745="","",VLOOKUP(B1745,Sector!C:D,2,FALSE))</f>
        <v/>
      </c>
      <c r="AB1745" s="4">
        <f t="shared" si="55"/>
        <v>0</v>
      </c>
      <c r="AC1745" s="4"/>
      <c r="AD1745" s="4"/>
      <c r="AE1745" s="4"/>
      <c r="AF1745" s="4"/>
      <c r="AG1745" s="4"/>
    </row>
    <row r="1746" spans="1:33" x14ac:dyDescent="0.25">
      <c r="A1746" s="57">
        <v>42268.395753009259</v>
      </c>
      <c r="B1746" s="32"/>
      <c r="C1746" s="32" t="s">
        <v>463</v>
      </c>
      <c r="D1746" s="32" t="s">
        <v>462</v>
      </c>
      <c r="E1746" s="32" t="s">
        <v>7961</v>
      </c>
      <c r="F1746" s="32" t="s">
        <v>7962</v>
      </c>
      <c r="G1746" s="32" t="s">
        <v>58</v>
      </c>
      <c r="H1746" s="32" t="s">
        <v>59</v>
      </c>
      <c r="I1746" s="32" t="s">
        <v>2006</v>
      </c>
      <c r="J1746" s="35">
        <v>0</v>
      </c>
      <c r="K1746" s="35">
        <v>0</v>
      </c>
      <c r="L1746" s="35">
        <v>0</v>
      </c>
      <c r="M1746" s="35">
        <v>0</v>
      </c>
      <c r="N1746" s="32" t="s">
        <v>19</v>
      </c>
      <c r="O1746" s="32" t="s">
        <v>32</v>
      </c>
      <c r="P1746" s="32">
        <v>0.57999999999999996</v>
      </c>
      <c r="Q1746" s="32"/>
      <c r="R1746" s="39">
        <f t="shared" si="54"/>
        <v>1509</v>
      </c>
      <c r="S1746" s="5" t="s">
        <v>51</v>
      </c>
      <c r="T1746" s="5" t="s">
        <v>64</v>
      </c>
      <c r="U1746" s="2"/>
      <c r="V1746" s="2" t="str">
        <f>IF($J1746+$L1746=0,"nil",IF(OR($B1746="TCU-WS",$B1746=""),"non comm",IF(OR($G1746="contract_cover",$H1746="fixed price"),VLOOKUP($I1746,'[1]mapping 2015'!$A:$B,2,FALSE),VLOOKUP($G1746,'[1]mapping 2015'!$A:$B,2,FALSE))))</f>
        <v>nil</v>
      </c>
      <c r="W1746" s="37">
        <f>IF(OR(V1746="non comm",V1746="nil",J1746=0),0,IF(V1746="SBM 2.1 IIPS",J1746*VLOOKUP(N1746,'[2]NGP%'!$C:$D,2,FALSE),J1746*SUMIFS('[2]NGP%'!$D:$D,'[2]NGP%'!$A:$A,V1746,'[2]NGP%'!$B:$B,AA1746)))</f>
        <v>0</v>
      </c>
      <c r="X1746" s="37">
        <f>IF(OR(V1746="non comm",V1746="nil",J1746=0),0,IF(V1746="SBM 2.1 IIPS",J1746*VLOOKUP(N1746,'[2]NGP%'!$C:$E,3,FALSE),J1746*SUMIFS('[2]NGP%'!$E:$E,'[2]NGP%'!$A:$A,V1746,'[2]NGP%'!$B:$B,AA1746)))</f>
        <v>0</v>
      </c>
      <c r="Y1746" s="32"/>
      <c r="Z1746" s="54" t="str">
        <f>IF(MID(H1746,1,4)="Item","Nil",IF(G1746="contract_cover",VLOOKUP(I1746,'svc type'!C:D,2,FALSE),VLOOKUP(G1746,'svc type'!A:D,4,FALSE)))</f>
        <v>SVC</v>
      </c>
      <c r="AA1746" s="4" t="str">
        <f>IF(B1746="","",VLOOKUP(B1746,Sector!C:D,2,FALSE))</f>
        <v/>
      </c>
      <c r="AB1746" s="4">
        <f t="shared" si="55"/>
        <v>0</v>
      </c>
      <c r="AC1746" s="4"/>
      <c r="AD1746" s="4"/>
      <c r="AE1746" s="4"/>
      <c r="AF1746" s="4"/>
      <c r="AG1746" s="4"/>
    </row>
    <row r="1747" spans="1:33" x14ac:dyDescent="0.25">
      <c r="A1747" s="57">
        <v>42268.395753009259</v>
      </c>
      <c r="B1747" s="32"/>
      <c r="C1747" s="32" t="s">
        <v>463</v>
      </c>
      <c r="D1747" s="32" t="s">
        <v>462</v>
      </c>
      <c r="E1747" s="32" t="s">
        <v>7961</v>
      </c>
      <c r="F1747" s="32" t="s">
        <v>7962</v>
      </c>
      <c r="G1747" s="32" t="s">
        <v>2086</v>
      </c>
      <c r="H1747" s="32" t="s">
        <v>2087</v>
      </c>
      <c r="I1747" s="32" t="s">
        <v>2006</v>
      </c>
      <c r="J1747" s="35">
        <v>0</v>
      </c>
      <c r="K1747" s="35">
        <v>0</v>
      </c>
      <c r="L1747" s="35">
        <v>0</v>
      </c>
      <c r="M1747" s="35">
        <v>0</v>
      </c>
      <c r="N1747" s="32" t="s">
        <v>19</v>
      </c>
      <c r="O1747" s="32" t="s">
        <v>32</v>
      </c>
      <c r="P1747" s="32">
        <v>4.7E-2</v>
      </c>
      <c r="Q1747" s="32"/>
      <c r="R1747" s="39">
        <f t="shared" si="54"/>
        <v>1509</v>
      </c>
      <c r="S1747" s="5" t="s">
        <v>51</v>
      </c>
      <c r="T1747" s="5" t="s">
        <v>64</v>
      </c>
      <c r="U1747" s="2"/>
      <c r="V1747" s="2" t="str">
        <f>IF($J1747+$L1747=0,"nil",IF(OR($B1747="TCU-WS",$B1747=""),"non comm",IF(OR($G1747="contract_cover",$H1747="fixed price"),VLOOKUP($I1747,'[1]mapping 2015'!$A:$B,2,FALSE),VLOOKUP($G1747,'[1]mapping 2015'!$A:$B,2,FALSE))))</f>
        <v>nil</v>
      </c>
      <c r="W1747" s="37">
        <f>IF(OR(V1747="non comm",V1747="nil",J1747=0),0,IF(V1747="SBM 2.1 IIPS",J1747*VLOOKUP(N1747,'[2]NGP%'!$C:$D,2,FALSE),J1747*SUMIFS('[2]NGP%'!$D:$D,'[2]NGP%'!$A:$A,V1747,'[2]NGP%'!$B:$B,AA1747)))</f>
        <v>0</v>
      </c>
      <c r="X1747" s="37">
        <f>IF(OR(V1747="non comm",V1747="nil",J1747=0),0,IF(V1747="SBM 2.1 IIPS",J1747*VLOOKUP(N1747,'[2]NGP%'!$C:$E,3,FALSE),J1747*SUMIFS('[2]NGP%'!$E:$E,'[2]NGP%'!$A:$A,V1747,'[2]NGP%'!$B:$B,AA1747)))</f>
        <v>0</v>
      </c>
      <c r="Y1747" s="32"/>
      <c r="Z1747" s="54" t="str">
        <f>IF(MID(H1747,1,4)="Item","Nil",IF(G1747="contract_cover",VLOOKUP(I1747,'svc type'!C:D,2,FALSE),VLOOKUP(G1747,'svc type'!A:D,4,FALSE)))</f>
        <v>SVC</v>
      </c>
      <c r="AA1747" s="4" t="str">
        <f>IF(B1747="","",VLOOKUP(B1747,Sector!C:D,2,FALSE))</f>
        <v/>
      </c>
      <c r="AB1747" s="4">
        <f t="shared" si="55"/>
        <v>0</v>
      </c>
      <c r="AC1747" s="4"/>
      <c r="AD1747" s="4"/>
      <c r="AE1747" s="4"/>
      <c r="AF1747" s="4"/>
      <c r="AG1747" s="4"/>
    </row>
    <row r="1748" spans="1:33" x14ac:dyDescent="0.25">
      <c r="A1748" s="57">
        <v>42268.397059872688</v>
      </c>
      <c r="B1748" s="32"/>
      <c r="C1748" s="32" t="s">
        <v>463</v>
      </c>
      <c r="D1748" s="32" t="s">
        <v>462</v>
      </c>
      <c r="E1748" s="32" t="s">
        <v>7963</v>
      </c>
      <c r="F1748" s="32" t="s">
        <v>7964</v>
      </c>
      <c r="G1748" s="32" t="s">
        <v>58</v>
      </c>
      <c r="H1748" s="32" t="s">
        <v>59</v>
      </c>
      <c r="I1748" s="32" t="s">
        <v>2006</v>
      </c>
      <c r="J1748" s="35">
        <v>0</v>
      </c>
      <c r="K1748" s="35">
        <v>0</v>
      </c>
      <c r="L1748" s="35">
        <v>0</v>
      </c>
      <c r="M1748" s="35">
        <v>0</v>
      </c>
      <c r="N1748" s="32" t="s">
        <v>19</v>
      </c>
      <c r="O1748" s="32" t="s">
        <v>32</v>
      </c>
      <c r="P1748" s="32">
        <v>0.57999999999999996</v>
      </c>
      <c r="Q1748" s="32"/>
      <c r="R1748" s="39">
        <f t="shared" si="54"/>
        <v>1509</v>
      </c>
      <c r="S1748" s="5" t="s">
        <v>51</v>
      </c>
      <c r="T1748" s="5" t="s">
        <v>64</v>
      </c>
      <c r="U1748" s="2"/>
      <c r="V1748" s="2" t="str">
        <f>IF($J1748+$L1748=0,"nil",IF(OR($B1748="TCU-WS",$B1748=""),"non comm",IF(OR($G1748="contract_cover",$H1748="fixed price"),VLOOKUP($I1748,'[1]mapping 2015'!$A:$B,2,FALSE),VLOOKUP($G1748,'[1]mapping 2015'!$A:$B,2,FALSE))))</f>
        <v>nil</v>
      </c>
      <c r="W1748" s="37">
        <f>IF(OR(V1748="non comm",V1748="nil",J1748=0),0,IF(V1748="SBM 2.1 IIPS",J1748*VLOOKUP(N1748,'[2]NGP%'!$C:$D,2,FALSE),J1748*SUMIFS('[2]NGP%'!$D:$D,'[2]NGP%'!$A:$A,V1748,'[2]NGP%'!$B:$B,AA1748)))</f>
        <v>0</v>
      </c>
      <c r="X1748" s="37">
        <f>IF(OR(V1748="non comm",V1748="nil",J1748=0),0,IF(V1748="SBM 2.1 IIPS",J1748*VLOOKUP(N1748,'[2]NGP%'!$C:$E,3,FALSE),J1748*SUMIFS('[2]NGP%'!$E:$E,'[2]NGP%'!$A:$A,V1748,'[2]NGP%'!$B:$B,AA1748)))</f>
        <v>0</v>
      </c>
      <c r="Y1748" s="32"/>
      <c r="Z1748" s="54" t="str">
        <f>IF(MID(H1748,1,4)="Item","Nil",IF(G1748="contract_cover",VLOOKUP(I1748,'svc type'!C:D,2,FALSE),VLOOKUP(G1748,'svc type'!A:D,4,FALSE)))</f>
        <v>SVC</v>
      </c>
      <c r="AA1748" s="4" t="str">
        <f>IF(B1748="","",VLOOKUP(B1748,Sector!C:D,2,FALSE))</f>
        <v/>
      </c>
      <c r="AB1748" s="4">
        <f t="shared" si="55"/>
        <v>0</v>
      </c>
      <c r="AC1748" s="4"/>
      <c r="AD1748" s="4"/>
      <c r="AE1748" s="4"/>
      <c r="AF1748" s="4"/>
      <c r="AG1748" s="4"/>
    </row>
    <row r="1749" spans="1:33" x14ac:dyDescent="0.25">
      <c r="A1749" s="57">
        <v>42268.397059872688</v>
      </c>
      <c r="B1749" s="32"/>
      <c r="C1749" s="32" t="s">
        <v>463</v>
      </c>
      <c r="D1749" s="32" t="s">
        <v>462</v>
      </c>
      <c r="E1749" s="32" t="s">
        <v>7963</v>
      </c>
      <c r="F1749" s="32" t="s">
        <v>7964</v>
      </c>
      <c r="G1749" s="32" t="s">
        <v>2086</v>
      </c>
      <c r="H1749" s="32" t="s">
        <v>2087</v>
      </c>
      <c r="I1749" s="32" t="s">
        <v>2006</v>
      </c>
      <c r="J1749" s="35">
        <v>0</v>
      </c>
      <c r="K1749" s="35">
        <v>0</v>
      </c>
      <c r="L1749" s="35">
        <v>0</v>
      </c>
      <c r="M1749" s="35">
        <v>0</v>
      </c>
      <c r="N1749" s="32" t="s">
        <v>19</v>
      </c>
      <c r="O1749" s="32" t="s">
        <v>32</v>
      </c>
      <c r="P1749" s="32">
        <v>0.152</v>
      </c>
      <c r="Q1749" s="32"/>
      <c r="R1749" s="39">
        <f t="shared" si="54"/>
        <v>1509</v>
      </c>
      <c r="S1749" s="5" t="s">
        <v>51</v>
      </c>
      <c r="T1749" s="5" t="s">
        <v>64</v>
      </c>
      <c r="U1749" s="2"/>
      <c r="V1749" s="2" t="str">
        <f>IF($J1749+$L1749=0,"nil",IF(OR($B1749="TCU-WS",$B1749=""),"non comm",IF(OR($G1749="contract_cover",$H1749="fixed price"),VLOOKUP($I1749,'[1]mapping 2015'!$A:$B,2,FALSE),VLOOKUP($G1749,'[1]mapping 2015'!$A:$B,2,FALSE))))</f>
        <v>nil</v>
      </c>
      <c r="W1749" s="37">
        <f>IF(OR(V1749="non comm",V1749="nil",J1749=0),0,IF(V1749="SBM 2.1 IIPS",J1749*VLOOKUP(N1749,'[2]NGP%'!$C:$D,2,FALSE),J1749*SUMIFS('[2]NGP%'!$D:$D,'[2]NGP%'!$A:$A,V1749,'[2]NGP%'!$B:$B,AA1749)))</f>
        <v>0</v>
      </c>
      <c r="X1749" s="37">
        <f>IF(OR(V1749="non comm",V1749="nil",J1749=0),0,IF(V1749="SBM 2.1 IIPS",J1749*VLOOKUP(N1749,'[2]NGP%'!$C:$E,3,FALSE),J1749*SUMIFS('[2]NGP%'!$E:$E,'[2]NGP%'!$A:$A,V1749,'[2]NGP%'!$B:$B,AA1749)))</f>
        <v>0</v>
      </c>
      <c r="Y1749" s="32"/>
      <c r="Z1749" s="54" t="str">
        <f>IF(MID(H1749,1,4)="Item","Nil",IF(G1749="contract_cover",VLOOKUP(I1749,'svc type'!C:D,2,FALSE),VLOOKUP(G1749,'svc type'!A:D,4,FALSE)))</f>
        <v>SVC</v>
      </c>
      <c r="AA1749" s="4" t="str">
        <f>IF(B1749="","",VLOOKUP(B1749,Sector!C:D,2,FALSE))</f>
        <v/>
      </c>
      <c r="AB1749" s="4">
        <f t="shared" si="55"/>
        <v>0</v>
      </c>
      <c r="AC1749" s="4"/>
      <c r="AD1749" s="4"/>
      <c r="AE1749" s="4"/>
      <c r="AF1749" s="4"/>
      <c r="AG1749" s="4"/>
    </row>
    <row r="1750" spans="1:33" x14ac:dyDescent="0.25">
      <c r="A1750" s="57">
        <v>42268.397059872688</v>
      </c>
      <c r="B1750" s="32"/>
      <c r="C1750" s="32" t="s">
        <v>463</v>
      </c>
      <c r="D1750" s="32" t="s">
        <v>462</v>
      </c>
      <c r="E1750" s="32" t="s">
        <v>7963</v>
      </c>
      <c r="F1750" s="32" t="s">
        <v>7964</v>
      </c>
      <c r="G1750" s="32" t="s">
        <v>58</v>
      </c>
      <c r="H1750" s="32" t="s">
        <v>59</v>
      </c>
      <c r="I1750" s="32" t="s">
        <v>2006</v>
      </c>
      <c r="J1750" s="35">
        <v>0</v>
      </c>
      <c r="K1750" s="35">
        <v>0</v>
      </c>
      <c r="L1750" s="35">
        <v>0</v>
      </c>
      <c r="M1750" s="35">
        <v>0</v>
      </c>
      <c r="N1750" s="32" t="s">
        <v>19</v>
      </c>
      <c r="O1750" s="32" t="s">
        <v>32</v>
      </c>
      <c r="P1750" s="32">
        <v>2.08</v>
      </c>
      <c r="Q1750" s="32"/>
      <c r="R1750" s="39">
        <f t="shared" si="54"/>
        <v>1509</v>
      </c>
      <c r="S1750" s="5" t="s">
        <v>51</v>
      </c>
      <c r="T1750" s="5" t="s">
        <v>64</v>
      </c>
      <c r="U1750" s="2"/>
      <c r="V1750" s="2" t="str">
        <f>IF($J1750+$L1750=0,"nil",IF(OR($B1750="TCU-WS",$B1750=""),"non comm",IF(OR($G1750="contract_cover",$H1750="fixed price"),VLOOKUP($I1750,'[1]mapping 2015'!$A:$B,2,FALSE),VLOOKUP($G1750,'[1]mapping 2015'!$A:$B,2,FALSE))))</f>
        <v>nil</v>
      </c>
      <c r="W1750" s="37">
        <f>IF(OR(V1750="non comm",V1750="nil",J1750=0),0,IF(V1750="SBM 2.1 IIPS",J1750*VLOOKUP(N1750,'[2]NGP%'!$C:$D,2,FALSE),J1750*SUMIFS('[2]NGP%'!$D:$D,'[2]NGP%'!$A:$A,V1750,'[2]NGP%'!$B:$B,AA1750)))</f>
        <v>0</v>
      </c>
      <c r="X1750" s="37">
        <f>IF(OR(V1750="non comm",V1750="nil",J1750=0),0,IF(V1750="SBM 2.1 IIPS",J1750*VLOOKUP(N1750,'[2]NGP%'!$C:$E,3,FALSE),J1750*SUMIFS('[2]NGP%'!$E:$E,'[2]NGP%'!$A:$A,V1750,'[2]NGP%'!$B:$B,AA1750)))</f>
        <v>0</v>
      </c>
      <c r="Y1750" s="32"/>
      <c r="Z1750" s="54" t="str">
        <f>IF(MID(H1750,1,4)="Item","Nil",IF(G1750="contract_cover",VLOOKUP(I1750,'svc type'!C:D,2,FALSE),VLOOKUP(G1750,'svc type'!A:D,4,FALSE)))</f>
        <v>SVC</v>
      </c>
      <c r="AA1750" s="4" t="str">
        <f>IF(B1750="","",VLOOKUP(B1750,Sector!C:D,2,FALSE))</f>
        <v/>
      </c>
      <c r="AB1750" s="4">
        <f t="shared" si="55"/>
        <v>0</v>
      </c>
      <c r="AC1750" s="4"/>
      <c r="AD1750" s="4"/>
      <c r="AE1750" s="4"/>
      <c r="AF1750" s="4"/>
      <c r="AG1750" s="4"/>
    </row>
    <row r="1751" spans="1:33" x14ac:dyDescent="0.25">
      <c r="A1751" s="57">
        <v>42268.400712766204</v>
      </c>
      <c r="B1751" s="32" t="s">
        <v>70</v>
      </c>
      <c r="C1751" s="32" t="s">
        <v>45</v>
      </c>
      <c r="D1751" s="32" t="s">
        <v>46</v>
      </c>
      <c r="E1751" s="32" t="s">
        <v>7965</v>
      </c>
      <c r="F1751" s="32" t="s">
        <v>7966</v>
      </c>
      <c r="G1751" s="32" t="s">
        <v>15</v>
      </c>
      <c r="H1751" s="32" t="s">
        <v>16</v>
      </c>
      <c r="I1751" s="32" t="s">
        <v>285</v>
      </c>
      <c r="J1751" s="35">
        <v>4106</v>
      </c>
      <c r="K1751" s="35">
        <v>0</v>
      </c>
      <c r="L1751" s="35">
        <v>0</v>
      </c>
      <c r="M1751" s="35">
        <v>0</v>
      </c>
      <c r="N1751" s="32" t="s">
        <v>19</v>
      </c>
      <c r="O1751" s="32" t="s">
        <v>18</v>
      </c>
      <c r="P1751" s="32">
        <v>1</v>
      </c>
      <c r="Q1751" s="32" t="s">
        <v>5268</v>
      </c>
      <c r="R1751" s="39">
        <f t="shared" si="54"/>
        <v>1509</v>
      </c>
      <c r="S1751" s="5" t="s">
        <v>51</v>
      </c>
      <c r="T1751" s="5" t="s">
        <v>64</v>
      </c>
      <c r="U1751" s="2"/>
      <c r="V1751" s="2" t="str">
        <f>IF($J1751+$L1751=0,"nil",IF(OR($B1751="TCU-WS",$B1751=""),"non comm",IF(OR($G1751="contract_cover",$H1751="fixed price"),VLOOKUP($I1751,'[1]mapping 2015'!$A:$B,2,FALSE),VLOOKUP($G1751,'[1]mapping 2015'!$A:$B,2,FALSE))))</f>
        <v>SBM 2.4 MNS</v>
      </c>
      <c r="W1751" s="173">
        <v>214.74</v>
      </c>
      <c r="X1751" s="173">
        <v>214.74</v>
      </c>
      <c r="Y1751" s="32"/>
      <c r="Z1751" s="54" t="str">
        <f>IF(MID(H1751,1,4)="Item","Nil",IF(G1751="contract_cover",VLOOKUP(I1751,'svc type'!C:D,2,FALSE),VLOOKUP(G1751,'svc type'!A:D,4,FALSE)))</f>
        <v>MNS</v>
      </c>
      <c r="AA1751" s="4" t="str">
        <f>IF(B1751="","",VLOOKUP(B1751,Sector!C:D,2,FALSE))</f>
        <v>PUB</v>
      </c>
      <c r="AB1751" s="4" t="str">
        <f t="shared" si="55"/>
        <v>jaime.wong</v>
      </c>
      <c r="AC1751" s="4"/>
      <c r="AD1751" s="4"/>
      <c r="AE1751" s="4"/>
      <c r="AF1751" s="4"/>
      <c r="AG1751" s="4"/>
    </row>
    <row r="1752" spans="1:33" x14ac:dyDescent="0.25">
      <c r="A1752" s="57">
        <v>42268.404826655089</v>
      </c>
      <c r="B1752" s="32" t="s">
        <v>22</v>
      </c>
      <c r="C1752" s="32" t="s">
        <v>4678</v>
      </c>
      <c r="D1752" s="32" t="s">
        <v>4679</v>
      </c>
      <c r="E1752" s="32" t="s">
        <v>7967</v>
      </c>
      <c r="F1752" s="32" t="s">
        <v>7968</v>
      </c>
      <c r="G1752" s="32" t="s">
        <v>25</v>
      </c>
      <c r="H1752" s="32" t="s">
        <v>26</v>
      </c>
      <c r="I1752" s="32" t="s">
        <v>2006</v>
      </c>
      <c r="J1752" s="35">
        <v>0</v>
      </c>
      <c r="K1752" s="35">
        <v>0</v>
      </c>
      <c r="L1752" s="35">
        <v>0</v>
      </c>
      <c r="M1752" s="35">
        <v>0</v>
      </c>
      <c r="N1752" s="32" t="s">
        <v>19</v>
      </c>
      <c r="O1752" s="32" t="s">
        <v>27</v>
      </c>
      <c r="P1752" s="32">
        <v>8.33</v>
      </c>
      <c r="Q1752" s="32"/>
      <c r="R1752" s="39">
        <f t="shared" si="54"/>
        <v>1509</v>
      </c>
      <c r="S1752" s="5" t="s">
        <v>51</v>
      </c>
      <c r="T1752" s="5" t="s">
        <v>64</v>
      </c>
      <c r="U1752" s="2"/>
      <c r="V1752" s="2" t="str">
        <f>IF($J1752+$L1752=0,"nil",IF(OR($B1752="TCU-WS",$B1752=""),"non comm",IF(OR($G1752="contract_cover",$H1752="fixed price"),VLOOKUP($I1752,'[1]mapping 2015'!$A:$B,2,FALSE),VLOOKUP($G1752,'[1]mapping 2015'!$A:$B,2,FALSE))))</f>
        <v>nil</v>
      </c>
      <c r="W1752" s="37">
        <f>IF(OR(V1752="non comm",V1752="nil",J1752=0),0,IF(V1752="SBM 2.1 IIPS",J1752*VLOOKUP(N1752,'[2]NGP%'!$C:$D,2,FALSE),J1752*SUMIFS('[2]NGP%'!$D:$D,'[2]NGP%'!$A:$A,V1752,'[2]NGP%'!$B:$B,AA1752)))</f>
        <v>0</v>
      </c>
      <c r="X1752" s="37">
        <f>IF(OR(V1752="non comm",V1752="nil",J1752=0),0,IF(V1752="SBM 2.1 IIPS",J1752*VLOOKUP(N1752,'[2]NGP%'!$C:$E,3,FALSE),J1752*SUMIFS('[2]NGP%'!$E:$E,'[2]NGP%'!$A:$A,V1752,'[2]NGP%'!$B:$B,AA1752)))</f>
        <v>0</v>
      </c>
      <c r="Y1752" s="32"/>
      <c r="Z1752" s="54" t="str">
        <f>IF(MID(H1752,1,4)="Item","Nil",IF(G1752="contract_cover",VLOOKUP(I1752,'svc type'!C:D,2,FALSE),VLOOKUP(G1752,'svc type'!A:D,4,FALSE)))</f>
        <v>IIPS</v>
      </c>
      <c r="AA1752" s="4" t="str">
        <f>IF(B1752="","",VLOOKUP(B1752,Sector!C:D,2,FALSE))</f>
        <v>OTH</v>
      </c>
      <c r="AB1752" s="4" t="str">
        <f t="shared" si="55"/>
        <v>TCU-WS</v>
      </c>
      <c r="AC1752" s="4"/>
      <c r="AD1752" s="4"/>
      <c r="AE1752" s="4"/>
      <c r="AF1752" s="4"/>
      <c r="AG1752" s="4"/>
    </row>
    <row r="1753" spans="1:33" x14ac:dyDescent="0.25">
      <c r="A1753" s="57">
        <v>42268.404826655089</v>
      </c>
      <c r="B1753" s="32" t="s">
        <v>22</v>
      </c>
      <c r="C1753" s="32" t="s">
        <v>4678</v>
      </c>
      <c r="D1753" s="32" t="s">
        <v>4679</v>
      </c>
      <c r="E1753" s="32" t="s">
        <v>7967</v>
      </c>
      <c r="F1753" s="32" t="s">
        <v>7968</v>
      </c>
      <c r="G1753" s="32" t="s">
        <v>380</v>
      </c>
      <c r="H1753" s="32" t="s">
        <v>379</v>
      </c>
      <c r="I1753" s="32" t="s">
        <v>2006</v>
      </c>
      <c r="J1753" s="35">
        <v>0</v>
      </c>
      <c r="K1753" s="35">
        <v>0</v>
      </c>
      <c r="L1753" s="35">
        <v>0</v>
      </c>
      <c r="M1753" s="35">
        <v>2.5</v>
      </c>
      <c r="N1753" s="32" t="s">
        <v>19</v>
      </c>
      <c r="O1753" s="32" t="s">
        <v>27</v>
      </c>
      <c r="P1753" s="32">
        <v>1</v>
      </c>
      <c r="Q1753" s="32"/>
      <c r="R1753" s="39">
        <f t="shared" si="54"/>
        <v>1509</v>
      </c>
      <c r="S1753" s="5" t="s">
        <v>51</v>
      </c>
      <c r="T1753" s="5" t="s">
        <v>64</v>
      </c>
      <c r="U1753" s="2"/>
      <c r="V1753" s="2" t="str">
        <f>IF($J1753+$L1753=0,"nil",IF(OR($B1753="TCU-WS",$B1753=""),"non comm",IF(OR($G1753="contract_cover",$H1753="fixed price"),VLOOKUP($I1753,'[1]mapping 2015'!$A:$B,2,FALSE),VLOOKUP($G1753,'[1]mapping 2015'!$A:$B,2,FALSE))))</f>
        <v>nil</v>
      </c>
      <c r="W1753" s="37">
        <f>IF(OR(V1753="non comm",V1753="nil",J1753=0),0,IF(V1753="SBM 2.1 IIPS",J1753*VLOOKUP(N1753,'[2]NGP%'!$C:$D,2,FALSE),J1753*SUMIFS('[2]NGP%'!$D:$D,'[2]NGP%'!$A:$A,V1753,'[2]NGP%'!$B:$B,AA1753)))</f>
        <v>0</v>
      </c>
      <c r="X1753" s="37">
        <f>IF(OR(V1753="non comm",V1753="nil",J1753=0),0,IF(V1753="SBM 2.1 IIPS",J1753*VLOOKUP(N1753,'[2]NGP%'!$C:$E,3,FALSE),J1753*SUMIFS('[2]NGP%'!$E:$E,'[2]NGP%'!$A:$A,V1753,'[2]NGP%'!$B:$B,AA1753)))</f>
        <v>0</v>
      </c>
      <c r="Y1753" s="32"/>
      <c r="Z1753" s="54" t="str">
        <f>IF(MID(H1753,1,4)="Item","Nil",IF(G1753="contract_cover",VLOOKUP(I1753,'svc type'!C:D,2,FALSE),VLOOKUP(G1753,'svc type'!A:D,4,FALSE)))</f>
        <v>Exp</v>
      </c>
      <c r="AA1753" s="4" t="str">
        <f>IF(B1753="","",VLOOKUP(B1753,Sector!C:D,2,FALSE))</f>
        <v>OTH</v>
      </c>
      <c r="AB1753" s="4" t="str">
        <f t="shared" si="55"/>
        <v>TCU-WS</v>
      </c>
      <c r="AC1753" s="4"/>
      <c r="AD1753" s="4"/>
      <c r="AE1753" s="4"/>
      <c r="AF1753" s="4"/>
      <c r="AG1753" s="4"/>
    </row>
    <row r="1754" spans="1:33" x14ac:dyDescent="0.25">
      <c r="A1754" s="57">
        <v>42268.404826655089</v>
      </c>
      <c r="B1754" s="32" t="s">
        <v>22</v>
      </c>
      <c r="C1754" s="32" t="s">
        <v>4678</v>
      </c>
      <c r="D1754" s="32" t="s">
        <v>4679</v>
      </c>
      <c r="E1754" s="32" t="s">
        <v>7967</v>
      </c>
      <c r="F1754" s="32" t="s">
        <v>7968</v>
      </c>
      <c r="G1754" s="32" t="s">
        <v>29</v>
      </c>
      <c r="H1754" s="32" t="s">
        <v>30</v>
      </c>
      <c r="I1754" s="32" t="s">
        <v>2006</v>
      </c>
      <c r="J1754" s="35">
        <v>0</v>
      </c>
      <c r="K1754" s="35">
        <v>0</v>
      </c>
      <c r="L1754" s="35">
        <v>0</v>
      </c>
      <c r="M1754" s="35">
        <v>45.58</v>
      </c>
      <c r="N1754" s="32" t="s">
        <v>19</v>
      </c>
      <c r="O1754" s="32" t="s">
        <v>27</v>
      </c>
      <c r="P1754" s="32">
        <v>1</v>
      </c>
      <c r="Q1754" s="32"/>
      <c r="R1754" s="39">
        <f t="shared" si="54"/>
        <v>1509</v>
      </c>
      <c r="S1754" s="5" t="s">
        <v>51</v>
      </c>
      <c r="T1754" s="5" t="s">
        <v>64</v>
      </c>
      <c r="U1754" s="2"/>
      <c r="V1754" s="2" t="str">
        <f>IF($J1754+$L1754=0,"nil",IF(OR($B1754="TCU-WS",$B1754=""),"non comm",IF(OR($G1754="contract_cover",$H1754="fixed price"),VLOOKUP($I1754,'[1]mapping 2015'!$A:$B,2,FALSE),VLOOKUP($G1754,'[1]mapping 2015'!$A:$B,2,FALSE))))</f>
        <v>nil</v>
      </c>
      <c r="W1754" s="37">
        <f>IF(OR(V1754="non comm",V1754="nil",J1754=0),0,IF(V1754="SBM 2.1 IIPS",J1754*VLOOKUP(N1754,'[2]NGP%'!$C:$D,2,FALSE),J1754*SUMIFS('[2]NGP%'!$D:$D,'[2]NGP%'!$A:$A,V1754,'[2]NGP%'!$B:$B,AA1754)))</f>
        <v>0</v>
      </c>
      <c r="X1754" s="37">
        <f>IF(OR(V1754="non comm",V1754="nil",J1754=0),0,IF(V1754="SBM 2.1 IIPS",J1754*VLOOKUP(N1754,'[2]NGP%'!$C:$E,3,FALSE),J1754*SUMIFS('[2]NGP%'!$E:$E,'[2]NGP%'!$A:$A,V1754,'[2]NGP%'!$B:$B,AA1754)))</f>
        <v>0</v>
      </c>
      <c r="Y1754" s="32"/>
      <c r="Z1754" s="54" t="str">
        <f>IF(MID(H1754,1,4)="Item","Nil",IF(G1754="contract_cover",VLOOKUP(I1754,'svc type'!C:D,2,FALSE),VLOOKUP(G1754,'svc type'!A:D,4,FALSE)))</f>
        <v>Exp</v>
      </c>
      <c r="AA1754" s="4" t="str">
        <f>IF(B1754="","",VLOOKUP(B1754,Sector!C:D,2,FALSE))</f>
        <v>OTH</v>
      </c>
      <c r="AB1754" s="4" t="str">
        <f t="shared" si="55"/>
        <v>TCU-WS</v>
      </c>
      <c r="AC1754" s="4"/>
      <c r="AD1754" s="4"/>
      <c r="AE1754" s="4"/>
      <c r="AF1754" s="4"/>
      <c r="AG1754" s="4"/>
    </row>
    <row r="1755" spans="1:33" x14ac:dyDescent="0.25">
      <c r="A1755" s="57">
        <v>42268.404826655089</v>
      </c>
      <c r="B1755" s="32" t="s">
        <v>22</v>
      </c>
      <c r="C1755" s="32" t="s">
        <v>4678</v>
      </c>
      <c r="D1755" s="32" t="s">
        <v>4679</v>
      </c>
      <c r="E1755" s="32" t="s">
        <v>7967</v>
      </c>
      <c r="F1755" s="32" t="s">
        <v>7968</v>
      </c>
      <c r="G1755" s="32" t="s">
        <v>380</v>
      </c>
      <c r="H1755" s="32" t="s">
        <v>379</v>
      </c>
      <c r="I1755" s="32" t="s">
        <v>2006</v>
      </c>
      <c r="J1755" s="35">
        <v>0</v>
      </c>
      <c r="K1755" s="35">
        <v>0</v>
      </c>
      <c r="L1755" s="35">
        <v>0</v>
      </c>
      <c r="M1755" s="35">
        <v>0.5</v>
      </c>
      <c r="N1755" s="32" t="s">
        <v>19</v>
      </c>
      <c r="O1755" s="32" t="s">
        <v>27</v>
      </c>
      <c r="P1755" s="32">
        <v>1</v>
      </c>
      <c r="Q1755" s="32"/>
      <c r="R1755" s="39">
        <f t="shared" si="54"/>
        <v>1509</v>
      </c>
      <c r="S1755" s="5" t="s">
        <v>51</v>
      </c>
      <c r="T1755" s="5" t="s">
        <v>64</v>
      </c>
      <c r="U1755" s="2"/>
      <c r="V1755" s="2" t="str">
        <f>IF($J1755+$L1755=0,"nil",IF(OR($B1755="TCU-WS",$B1755=""),"non comm",IF(OR($G1755="contract_cover",$H1755="fixed price"),VLOOKUP($I1755,'[1]mapping 2015'!$A:$B,2,FALSE),VLOOKUP($G1755,'[1]mapping 2015'!$A:$B,2,FALSE))))</f>
        <v>nil</v>
      </c>
      <c r="W1755" s="37">
        <f>IF(OR(V1755="non comm",V1755="nil",J1755=0),0,IF(V1755="SBM 2.1 IIPS",J1755*VLOOKUP(N1755,'[2]NGP%'!$C:$D,2,FALSE),J1755*SUMIFS('[2]NGP%'!$D:$D,'[2]NGP%'!$A:$A,V1755,'[2]NGP%'!$B:$B,AA1755)))</f>
        <v>0</v>
      </c>
      <c r="X1755" s="37">
        <f>IF(OR(V1755="non comm",V1755="nil",J1755=0),0,IF(V1755="SBM 2.1 IIPS",J1755*VLOOKUP(N1755,'[2]NGP%'!$C:$E,3,FALSE),J1755*SUMIFS('[2]NGP%'!$E:$E,'[2]NGP%'!$A:$A,V1755,'[2]NGP%'!$B:$B,AA1755)))</f>
        <v>0</v>
      </c>
      <c r="Y1755" s="32"/>
      <c r="Z1755" s="54" t="str">
        <f>IF(MID(H1755,1,4)="Item","Nil",IF(G1755="contract_cover",VLOOKUP(I1755,'svc type'!C:D,2,FALSE),VLOOKUP(G1755,'svc type'!A:D,4,FALSE)))</f>
        <v>Exp</v>
      </c>
      <c r="AA1755" s="4" t="str">
        <f>IF(B1755="","",VLOOKUP(B1755,Sector!C:D,2,FALSE))</f>
        <v>OTH</v>
      </c>
      <c r="AB1755" s="4" t="str">
        <f t="shared" si="55"/>
        <v>TCU-WS</v>
      </c>
      <c r="AC1755" s="4"/>
      <c r="AD1755" s="4"/>
      <c r="AE1755" s="4"/>
      <c r="AF1755" s="4"/>
      <c r="AG1755" s="4"/>
    </row>
    <row r="1756" spans="1:33" x14ac:dyDescent="0.25">
      <c r="A1756" s="57">
        <v>42268.404826655089</v>
      </c>
      <c r="B1756" s="32" t="s">
        <v>22</v>
      </c>
      <c r="C1756" s="32" t="s">
        <v>4678</v>
      </c>
      <c r="D1756" s="32" t="s">
        <v>4679</v>
      </c>
      <c r="E1756" s="32" t="s">
        <v>7967</v>
      </c>
      <c r="F1756" s="32" t="s">
        <v>7968</v>
      </c>
      <c r="G1756" s="32" t="s">
        <v>25</v>
      </c>
      <c r="H1756" s="32" t="s">
        <v>26</v>
      </c>
      <c r="I1756" s="32" t="s">
        <v>2006</v>
      </c>
      <c r="J1756" s="35">
        <v>0</v>
      </c>
      <c r="K1756" s="35">
        <v>0</v>
      </c>
      <c r="L1756" s="35">
        <v>0</v>
      </c>
      <c r="M1756" s="35">
        <v>0</v>
      </c>
      <c r="N1756" s="32" t="s">
        <v>19</v>
      </c>
      <c r="O1756" s="32" t="s">
        <v>27</v>
      </c>
      <c r="P1756" s="32">
        <v>4</v>
      </c>
      <c r="Q1756" s="32"/>
      <c r="R1756" s="39">
        <f t="shared" si="54"/>
        <v>1509</v>
      </c>
      <c r="S1756" s="5" t="s">
        <v>51</v>
      </c>
      <c r="T1756" s="5" t="s">
        <v>64</v>
      </c>
      <c r="U1756" s="2"/>
      <c r="V1756" s="2" t="str">
        <f>IF($J1756+$L1756=0,"nil",IF(OR($B1756="TCU-WS",$B1756=""),"non comm",IF(OR($G1756="contract_cover",$H1756="fixed price"),VLOOKUP($I1756,'[1]mapping 2015'!$A:$B,2,FALSE),VLOOKUP($G1756,'[1]mapping 2015'!$A:$B,2,FALSE))))</f>
        <v>nil</v>
      </c>
      <c r="W1756" s="37">
        <f>IF(OR(V1756="non comm",V1756="nil",J1756=0),0,IF(V1756="SBM 2.1 IIPS",J1756*VLOOKUP(N1756,'[2]NGP%'!$C:$D,2,FALSE),J1756*SUMIFS('[2]NGP%'!$D:$D,'[2]NGP%'!$A:$A,V1756,'[2]NGP%'!$B:$B,AA1756)))</f>
        <v>0</v>
      </c>
      <c r="X1756" s="37">
        <f>IF(OR(V1756="non comm",V1756="nil",J1756=0),0,IF(V1756="SBM 2.1 IIPS",J1756*VLOOKUP(N1756,'[2]NGP%'!$C:$E,3,FALSE),J1756*SUMIFS('[2]NGP%'!$E:$E,'[2]NGP%'!$A:$A,V1756,'[2]NGP%'!$B:$B,AA1756)))</f>
        <v>0</v>
      </c>
      <c r="Y1756" s="32"/>
      <c r="Z1756" s="54" t="str">
        <f>IF(MID(H1756,1,4)="Item","Nil",IF(G1756="contract_cover",VLOOKUP(I1756,'svc type'!C:D,2,FALSE),VLOOKUP(G1756,'svc type'!A:D,4,FALSE)))</f>
        <v>IIPS</v>
      </c>
      <c r="AA1756" s="4" t="str">
        <f>IF(B1756="","",VLOOKUP(B1756,Sector!C:D,2,FALSE))</f>
        <v>OTH</v>
      </c>
      <c r="AB1756" s="4" t="str">
        <f t="shared" si="55"/>
        <v>TCU-WS</v>
      </c>
      <c r="AC1756" s="4"/>
      <c r="AD1756" s="4"/>
      <c r="AE1756" s="4"/>
      <c r="AF1756" s="4"/>
      <c r="AG1756" s="4"/>
    </row>
    <row r="1757" spans="1:33" x14ac:dyDescent="0.25">
      <c r="A1757" s="57">
        <v>42268.4094596875</v>
      </c>
      <c r="B1757" s="32" t="s">
        <v>22</v>
      </c>
      <c r="C1757" s="32" t="s">
        <v>7969</v>
      </c>
      <c r="D1757" s="32" t="s">
        <v>7970</v>
      </c>
      <c r="E1757" s="32" t="s">
        <v>7971</v>
      </c>
      <c r="F1757" s="32" t="s">
        <v>7972</v>
      </c>
      <c r="G1757" s="32" t="s">
        <v>25</v>
      </c>
      <c r="H1757" s="32" t="s">
        <v>26</v>
      </c>
      <c r="I1757" s="32" t="s">
        <v>2006</v>
      </c>
      <c r="J1757" s="35">
        <v>0</v>
      </c>
      <c r="K1757" s="35">
        <v>0</v>
      </c>
      <c r="L1757" s="35">
        <v>0</v>
      </c>
      <c r="M1757" s="35">
        <v>0</v>
      </c>
      <c r="N1757" s="32" t="s">
        <v>19</v>
      </c>
      <c r="O1757" s="32" t="s">
        <v>24</v>
      </c>
      <c r="P1757" s="32">
        <v>1.25</v>
      </c>
      <c r="Q1757" s="32"/>
      <c r="R1757" s="39">
        <f t="shared" si="54"/>
        <v>1509</v>
      </c>
      <c r="S1757" s="5" t="s">
        <v>51</v>
      </c>
      <c r="T1757" s="5" t="s">
        <v>64</v>
      </c>
      <c r="U1757" s="2"/>
      <c r="V1757" s="2" t="str">
        <f>IF($J1757+$L1757=0,"nil",IF(OR($B1757="TCU-WS",$B1757=""),"non comm",IF(OR($G1757="contract_cover",$H1757="fixed price"),VLOOKUP($I1757,'[1]mapping 2015'!$A:$B,2,FALSE),VLOOKUP($G1757,'[1]mapping 2015'!$A:$B,2,FALSE))))</f>
        <v>nil</v>
      </c>
      <c r="W1757" s="37">
        <f>IF(OR(V1757="non comm",V1757="nil",J1757=0),0,IF(V1757="SBM 2.1 IIPS",J1757*VLOOKUP(N1757,'[2]NGP%'!$C:$D,2,FALSE),J1757*SUMIFS('[2]NGP%'!$D:$D,'[2]NGP%'!$A:$A,V1757,'[2]NGP%'!$B:$B,AA1757)))</f>
        <v>0</v>
      </c>
      <c r="X1757" s="37">
        <f>IF(OR(V1757="non comm",V1757="nil",J1757=0),0,IF(V1757="SBM 2.1 IIPS",J1757*VLOOKUP(N1757,'[2]NGP%'!$C:$E,3,FALSE),J1757*SUMIFS('[2]NGP%'!$E:$E,'[2]NGP%'!$A:$A,V1757,'[2]NGP%'!$B:$B,AA1757)))</f>
        <v>0</v>
      </c>
      <c r="Y1757" s="32"/>
      <c r="Z1757" s="54" t="str">
        <f>IF(MID(H1757,1,4)="Item","Nil",IF(G1757="contract_cover",VLOOKUP(I1757,'svc type'!C:D,2,FALSE),VLOOKUP(G1757,'svc type'!A:D,4,FALSE)))</f>
        <v>IIPS</v>
      </c>
      <c r="AA1757" s="4" t="str">
        <f>IF(B1757="","",VLOOKUP(B1757,Sector!C:D,2,FALSE))</f>
        <v>OTH</v>
      </c>
      <c r="AB1757" s="4" t="str">
        <f t="shared" si="55"/>
        <v>TCU-WS</v>
      </c>
      <c r="AC1757" s="4"/>
      <c r="AD1757" s="4"/>
      <c r="AE1757" s="4"/>
      <c r="AF1757" s="4"/>
      <c r="AG1757" s="4"/>
    </row>
    <row r="1758" spans="1:33" x14ac:dyDescent="0.25">
      <c r="A1758" s="57">
        <v>42268.4094596875</v>
      </c>
      <c r="B1758" s="32" t="s">
        <v>22</v>
      </c>
      <c r="C1758" s="32" t="s">
        <v>7969</v>
      </c>
      <c r="D1758" s="32" t="s">
        <v>7970</v>
      </c>
      <c r="E1758" s="32" t="s">
        <v>7971</v>
      </c>
      <c r="F1758" s="32" t="s">
        <v>7972</v>
      </c>
      <c r="G1758" s="32" t="s">
        <v>4325</v>
      </c>
      <c r="H1758" s="32" t="s">
        <v>4326</v>
      </c>
      <c r="I1758" s="32" t="s">
        <v>2006</v>
      </c>
      <c r="J1758" s="35">
        <v>0</v>
      </c>
      <c r="K1758" s="35">
        <v>22.5</v>
      </c>
      <c r="L1758" s="35">
        <v>0</v>
      </c>
      <c r="M1758" s="35">
        <v>0</v>
      </c>
      <c r="N1758" s="32" t="s">
        <v>19</v>
      </c>
      <c r="O1758" s="32" t="s">
        <v>24</v>
      </c>
      <c r="P1758" s="32">
        <v>1</v>
      </c>
      <c r="Q1758" s="32"/>
      <c r="R1758" s="39">
        <f t="shared" si="54"/>
        <v>1509</v>
      </c>
      <c r="S1758" s="5" t="s">
        <v>51</v>
      </c>
      <c r="T1758" s="5" t="s">
        <v>64</v>
      </c>
      <c r="U1758" s="2"/>
      <c r="V1758" s="2" t="str">
        <f>IF($J1758+$L1758=0,"nil",IF(OR($B1758="TCU-WS",$B1758=""),"non comm",IF(OR($G1758="contract_cover",$H1758="fixed price"),VLOOKUP($I1758,'[1]mapping 2015'!$A:$B,2,FALSE),VLOOKUP($G1758,'[1]mapping 2015'!$A:$B,2,FALSE))))</f>
        <v>nil</v>
      </c>
      <c r="W1758" s="37">
        <f>IF(OR(V1758="non comm",V1758="nil",J1758=0),0,IF(V1758="SBM 2.1 IIPS",J1758*VLOOKUP(N1758,'[2]NGP%'!$C:$D,2,FALSE),J1758*SUMIFS('[2]NGP%'!$D:$D,'[2]NGP%'!$A:$A,V1758,'[2]NGP%'!$B:$B,AA1758)))</f>
        <v>0</v>
      </c>
      <c r="X1758" s="37">
        <f>IF(OR(V1758="non comm",V1758="nil",J1758=0),0,IF(V1758="SBM 2.1 IIPS",J1758*VLOOKUP(N1758,'[2]NGP%'!$C:$E,3,FALSE),J1758*SUMIFS('[2]NGP%'!$E:$E,'[2]NGP%'!$A:$A,V1758,'[2]NGP%'!$B:$B,AA1758)))</f>
        <v>0</v>
      </c>
      <c r="Y1758" s="32"/>
      <c r="Z1758" s="54" t="str">
        <f>IF(MID(H1758,1,4)="Item","Nil",IF(G1758="contract_cover",VLOOKUP(I1758,'svc type'!C:D,2,FALSE),VLOOKUP(G1758,'svc type'!A:D,4,FALSE)))</f>
        <v>Part</v>
      </c>
      <c r="AA1758" s="4" t="str">
        <f>IF(B1758="","",VLOOKUP(B1758,Sector!C:D,2,FALSE))</f>
        <v>OTH</v>
      </c>
      <c r="AB1758" s="4" t="str">
        <f t="shared" si="55"/>
        <v>TCU-WS</v>
      </c>
      <c r="AC1758" s="4"/>
      <c r="AD1758" s="4"/>
      <c r="AE1758" s="4"/>
      <c r="AF1758" s="4"/>
      <c r="AG1758" s="4"/>
    </row>
    <row r="1759" spans="1:33" x14ac:dyDescent="0.25">
      <c r="A1759" s="57">
        <v>42268.4094596875</v>
      </c>
      <c r="B1759" s="32" t="s">
        <v>22</v>
      </c>
      <c r="C1759" s="32" t="s">
        <v>7969</v>
      </c>
      <c r="D1759" s="32" t="s">
        <v>7970</v>
      </c>
      <c r="E1759" s="32" t="s">
        <v>7971</v>
      </c>
      <c r="F1759" s="32" t="s">
        <v>7972</v>
      </c>
      <c r="G1759" s="32" t="s">
        <v>35</v>
      </c>
      <c r="H1759" s="32" t="s">
        <v>38</v>
      </c>
      <c r="I1759" s="32" t="s">
        <v>2006</v>
      </c>
      <c r="J1759" s="35">
        <v>0</v>
      </c>
      <c r="K1759" s="35">
        <v>0</v>
      </c>
      <c r="L1759" s="35">
        <v>0</v>
      </c>
      <c r="M1759" s="35">
        <v>14.78</v>
      </c>
      <c r="N1759" s="32" t="s">
        <v>19</v>
      </c>
      <c r="O1759" s="32" t="s">
        <v>24</v>
      </c>
      <c r="P1759" s="32">
        <v>1</v>
      </c>
      <c r="Q1759" s="32"/>
      <c r="R1759" s="39">
        <f t="shared" si="54"/>
        <v>1509</v>
      </c>
      <c r="S1759" s="5" t="s">
        <v>51</v>
      </c>
      <c r="T1759" s="5" t="s">
        <v>64</v>
      </c>
      <c r="U1759" s="2"/>
      <c r="V1759" s="2" t="str">
        <f>IF($J1759+$L1759=0,"nil",IF(OR($B1759="TCU-WS",$B1759=""),"non comm",IF(OR($G1759="contract_cover",$H1759="fixed price"),VLOOKUP($I1759,'[1]mapping 2015'!$A:$B,2,FALSE),VLOOKUP($G1759,'[1]mapping 2015'!$A:$B,2,FALSE))))</f>
        <v>nil</v>
      </c>
      <c r="W1759" s="37">
        <f>IF(OR(V1759="non comm",V1759="nil",J1759=0),0,IF(V1759="SBM 2.1 IIPS",J1759*VLOOKUP(N1759,'[2]NGP%'!$C:$D,2,FALSE),J1759*SUMIFS('[2]NGP%'!$D:$D,'[2]NGP%'!$A:$A,V1759,'[2]NGP%'!$B:$B,AA1759)))</f>
        <v>0</v>
      </c>
      <c r="X1759" s="37">
        <f>IF(OR(V1759="non comm",V1759="nil",J1759=0),0,IF(V1759="SBM 2.1 IIPS",J1759*VLOOKUP(N1759,'[2]NGP%'!$C:$E,3,FALSE),J1759*SUMIFS('[2]NGP%'!$E:$E,'[2]NGP%'!$A:$A,V1759,'[2]NGP%'!$B:$B,AA1759)))</f>
        <v>0</v>
      </c>
      <c r="Y1759" s="32"/>
      <c r="Z1759" s="54" t="str">
        <f>IF(MID(H1759,1,4)="Item","Nil",IF(G1759="contract_cover",VLOOKUP(I1759,'svc type'!C:D,2,FALSE),VLOOKUP(G1759,'svc type'!A:D,4,FALSE)))</f>
        <v>Exp</v>
      </c>
      <c r="AA1759" s="4" t="str">
        <f>IF(B1759="","",VLOOKUP(B1759,Sector!C:D,2,FALSE))</f>
        <v>OTH</v>
      </c>
      <c r="AB1759" s="4" t="str">
        <f t="shared" si="55"/>
        <v>TCU-WS</v>
      </c>
      <c r="AC1759" s="4"/>
      <c r="AD1759" s="4"/>
      <c r="AE1759" s="4"/>
      <c r="AF1759" s="4"/>
      <c r="AG1759" s="4"/>
    </row>
    <row r="1760" spans="1:33" x14ac:dyDescent="0.25">
      <c r="A1760" s="57">
        <v>42268.409699687501</v>
      </c>
      <c r="B1760" s="32" t="s">
        <v>22</v>
      </c>
      <c r="C1760" s="32" t="s">
        <v>4397</v>
      </c>
      <c r="D1760" s="32" t="s">
        <v>4398</v>
      </c>
      <c r="E1760" s="32" t="s">
        <v>7973</v>
      </c>
      <c r="F1760" s="32" t="s">
        <v>7974</v>
      </c>
      <c r="G1760" s="32" t="s">
        <v>25</v>
      </c>
      <c r="H1760" s="32" t="s">
        <v>26</v>
      </c>
      <c r="I1760" s="32" t="s">
        <v>2006</v>
      </c>
      <c r="J1760" s="35">
        <v>0</v>
      </c>
      <c r="K1760" s="35">
        <v>0</v>
      </c>
      <c r="L1760" s="35">
        <v>0</v>
      </c>
      <c r="M1760" s="35">
        <v>0</v>
      </c>
      <c r="N1760" s="32" t="s">
        <v>19</v>
      </c>
      <c r="O1760" s="32" t="s">
        <v>27</v>
      </c>
      <c r="P1760" s="32">
        <v>2.5</v>
      </c>
      <c r="Q1760" s="32"/>
      <c r="R1760" s="39">
        <f t="shared" si="54"/>
        <v>1509</v>
      </c>
      <c r="S1760" s="5" t="s">
        <v>51</v>
      </c>
      <c r="T1760" s="5" t="s">
        <v>64</v>
      </c>
      <c r="U1760" s="2"/>
      <c r="V1760" s="2" t="str">
        <f>IF($J1760+$L1760=0,"nil",IF(OR($B1760="TCU-WS",$B1760=""),"non comm",IF(OR($G1760="contract_cover",$H1760="fixed price"),VLOOKUP($I1760,'[1]mapping 2015'!$A:$B,2,FALSE),VLOOKUP($G1760,'[1]mapping 2015'!$A:$B,2,FALSE))))</f>
        <v>nil</v>
      </c>
      <c r="W1760" s="37">
        <f>IF(OR(V1760="non comm",V1760="nil",J1760=0),0,IF(V1760="SBM 2.1 IIPS",J1760*VLOOKUP(N1760,'[2]NGP%'!$C:$D,2,FALSE),J1760*SUMIFS('[2]NGP%'!$D:$D,'[2]NGP%'!$A:$A,V1760,'[2]NGP%'!$B:$B,AA1760)))</f>
        <v>0</v>
      </c>
      <c r="X1760" s="37">
        <f>IF(OR(V1760="non comm",V1760="nil",J1760=0),0,IF(V1760="SBM 2.1 IIPS",J1760*VLOOKUP(N1760,'[2]NGP%'!$C:$E,3,FALSE),J1760*SUMIFS('[2]NGP%'!$E:$E,'[2]NGP%'!$A:$A,V1760,'[2]NGP%'!$B:$B,AA1760)))</f>
        <v>0</v>
      </c>
      <c r="Y1760" s="32"/>
      <c r="Z1760" s="54" t="str">
        <f>IF(MID(H1760,1,4)="Item","Nil",IF(G1760="contract_cover",VLOOKUP(I1760,'svc type'!C:D,2,FALSE),VLOOKUP(G1760,'svc type'!A:D,4,FALSE)))</f>
        <v>IIPS</v>
      </c>
      <c r="AA1760" s="4" t="str">
        <f>IF(B1760="","",VLOOKUP(B1760,Sector!C:D,2,FALSE))</f>
        <v>OTH</v>
      </c>
      <c r="AB1760" s="4" t="str">
        <f t="shared" si="55"/>
        <v>TCU-WS</v>
      </c>
      <c r="AC1760" s="4"/>
      <c r="AD1760" s="4"/>
      <c r="AE1760" s="4"/>
      <c r="AF1760" s="4"/>
      <c r="AG1760" s="4"/>
    </row>
    <row r="1761" spans="1:33" x14ac:dyDescent="0.25">
      <c r="A1761" s="57">
        <v>42268.409699687501</v>
      </c>
      <c r="B1761" s="32" t="s">
        <v>22</v>
      </c>
      <c r="C1761" s="32" t="s">
        <v>4397</v>
      </c>
      <c r="D1761" s="32" t="s">
        <v>4398</v>
      </c>
      <c r="E1761" s="32" t="s">
        <v>7973</v>
      </c>
      <c r="F1761" s="32" t="s">
        <v>7974</v>
      </c>
      <c r="G1761" s="32" t="s">
        <v>25</v>
      </c>
      <c r="H1761" s="32" t="s">
        <v>26</v>
      </c>
      <c r="I1761" s="32" t="s">
        <v>2006</v>
      </c>
      <c r="J1761" s="35">
        <v>0</v>
      </c>
      <c r="K1761" s="35">
        <v>0</v>
      </c>
      <c r="L1761" s="35">
        <v>0</v>
      </c>
      <c r="M1761" s="35">
        <v>0</v>
      </c>
      <c r="N1761" s="32" t="s">
        <v>19</v>
      </c>
      <c r="O1761" s="32" t="s">
        <v>27</v>
      </c>
      <c r="P1761" s="32">
        <v>2.5</v>
      </c>
      <c r="Q1761" s="32"/>
      <c r="R1761" s="39">
        <f t="shared" si="54"/>
        <v>1509</v>
      </c>
      <c r="S1761" s="5" t="s">
        <v>51</v>
      </c>
      <c r="T1761" s="5" t="s">
        <v>64</v>
      </c>
      <c r="U1761" s="2"/>
      <c r="V1761" s="2" t="str">
        <f>IF($J1761+$L1761=0,"nil",IF(OR($B1761="TCU-WS",$B1761=""),"non comm",IF(OR($G1761="contract_cover",$H1761="fixed price"),VLOOKUP($I1761,'[1]mapping 2015'!$A:$B,2,FALSE),VLOOKUP($G1761,'[1]mapping 2015'!$A:$B,2,FALSE))))</f>
        <v>nil</v>
      </c>
      <c r="W1761" s="37">
        <f>IF(OR(V1761="non comm",V1761="nil",J1761=0),0,IF(V1761="SBM 2.1 IIPS",J1761*VLOOKUP(N1761,'[2]NGP%'!$C:$D,2,FALSE),J1761*SUMIFS('[2]NGP%'!$D:$D,'[2]NGP%'!$A:$A,V1761,'[2]NGP%'!$B:$B,AA1761)))</f>
        <v>0</v>
      </c>
      <c r="X1761" s="37">
        <f>IF(OR(V1761="non comm",V1761="nil",J1761=0),0,IF(V1761="SBM 2.1 IIPS",J1761*VLOOKUP(N1761,'[2]NGP%'!$C:$E,3,FALSE),J1761*SUMIFS('[2]NGP%'!$E:$E,'[2]NGP%'!$A:$A,V1761,'[2]NGP%'!$B:$B,AA1761)))</f>
        <v>0</v>
      </c>
      <c r="Y1761" s="32"/>
      <c r="Z1761" s="54" t="str">
        <f>IF(MID(H1761,1,4)="Item","Nil",IF(G1761="contract_cover",VLOOKUP(I1761,'svc type'!C:D,2,FALSE),VLOOKUP(G1761,'svc type'!A:D,4,FALSE)))</f>
        <v>IIPS</v>
      </c>
      <c r="AA1761" s="4" t="str">
        <f>IF(B1761="","",VLOOKUP(B1761,Sector!C:D,2,FALSE))</f>
        <v>OTH</v>
      </c>
      <c r="AB1761" s="4" t="str">
        <f t="shared" si="55"/>
        <v>TCU-WS</v>
      </c>
      <c r="AC1761" s="4"/>
      <c r="AD1761" s="4"/>
      <c r="AE1761" s="4"/>
      <c r="AF1761" s="4"/>
      <c r="AG1761" s="4"/>
    </row>
    <row r="1762" spans="1:33" x14ac:dyDescent="0.25">
      <c r="A1762" s="57">
        <v>42268.409699687501</v>
      </c>
      <c r="B1762" s="32" t="s">
        <v>22</v>
      </c>
      <c r="C1762" s="32" t="s">
        <v>4397</v>
      </c>
      <c r="D1762" s="32" t="s">
        <v>4398</v>
      </c>
      <c r="E1762" s="32" t="s">
        <v>7973</v>
      </c>
      <c r="F1762" s="32" t="s">
        <v>7974</v>
      </c>
      <c r="G1762" s="32" t="s">
        <v>29</v>
      </c>
      <c r="H1762" s="32" t="s">
        <v>30</v>
      </c>
      <c r="I1762" s="32" t="s">
        <v>2006</v>
      </c>
      <c r="J1762" s="35">
        <v>0</v>
      </c>
      <c r="K1762" s="35">
        <v>0</v>
      </c>
      <c r="L1762" s="35">
        <v>0</v>
      </c>
      <c r="M1762" s="35">
        <v>4.28</v>
      </c>
      <c r="N1762" s="32" t="s">
        <v>19</v>
      </c>
      <c r="O1762" s="32" t="s">
        <v>27</v>
      </c>
      <c r="P1762" s="32">
        <v>1</v>
      </c>
      <c r="Q1762" s="32"/>
      <c r="R1762" s="39">
        <f t="shared" si="54"/>
        <v>1509</v>
      </c>
      <c r="S1762" s="5" t="s">
        <v>51</v>
      </c>
      <c r="T1762" s="5" t="s">
        <v>64</v>
      </c>
      <c r="U1762" s="2"/>
      <c r="V1762" s="2" t="str">
        <f>IF($J1762+$L1762=0,"nil",IF(OR($B1762="TCU-WS",$B1762=""),"non comm",IF(OR($G1762="contract_cover",$H1762="fixed price"),VLOOKUP($I1762,'[1]mapping 2015'!$A:$B,2,FALSE),VLOOKUP($G1762,'[1]mapping 2015'!$A:$B,2,FALSE))))</f>
        <v>nil</v>
      </c>
      <c r="W1762" s="37">
        <f>IF(OR(V1762="non comm",V1762="nil",J1762=0),0,IF(V1762="SBM 2.1 IIPS",J1762*VLOOKUP(N1762,'[2]NGP%'!$C:$D,2,FALSE),J1762*SUMIFS('[2]NGP%'!$D:$D,'[2]NGP%'!$A:$A,V1762,'[2]NGP%'!$B:$B,AA1762)))</f>
        <v>0</v>
      </c>
      <c r="X1762" s="37">
        <f>IF(OR(V1762="non comm",V1762="nil",J1762=0),0,IF(V1762="SBM 2.1 IIPS",J1762*VLOOKUP(N1762,'[2]NGP%'!$C:$E,3,FALSE),J1762*SUMIFS('[2]NGP%'!$E:$E,'[2]NGP%'!$A:$A,V1762,'[2]NGP%'!$B:$B,AA1762)))</f>
        <v>0</v>
      </c>
      <c r="Y1762" s="32"/>
      <c r="Z1762" s="54" t="str">
        <f>IF(MID(H1762,1,4)="Item","Nil",IF(G1762="contract_cover",VLOOKUP(I1762,'svc type'!C:D,2,FALSE),VLOOKUP(G1762,'svc type'!A:D,4,FALSE)))</f>
        <v>Exp</v>
      </c>
      <c r="AA1762" s="4" t="str">
        <f>IF(B1762="","",VLOOKUP(B1762,Sector!C:D,2,FALSE))</f>
        <v>OTH</v>
      </c>
      <c r="AB1762" s="4" t="str">
        <f t="shared" si="55"/>
        <v>TCU-WS</v>
      </c>
      <c r="AC1762" s="4"/>
      <c r="AD1762" s="4"/>
      <c r="AE1762" s="4"/>
      <c r="AF1762" s="4"/>
      <c r="AG1762" s="4"/>
    </row>
    <row r="1763" spans="1:33" x14ac:dyDescent="0.25">
      <c r="A1763" s="57">
        <v>42268.418096608795</v>
      </c>
      <c r="B1763" s="32" t="s">
        <v>22</v>
      </c>
      <c r="C1763" s="32" t="s">
        <v>126</v>
      </c>
      <c r="D1763" s="32" t="s">
        <v>125</v>
      </c>
      <c r="E1763" s="32" t="s">
        <v>7975</v>
      </c>
      <c r="F1763" s="32" t="s">
        <v>7976</v>
      </c>
      <c r="G1763" s="32" t="s">
        <v>401</v>
      </c>
      <c r="H1763" s="32" t="s">
        <v>400</v>
      </c>
      <c r="I1763" s="32" t="s">
        <v>2006</v>
      </c>
      <c r="J1763" s="35">
        <v>0</v>
      </c>
      <c r="K1763" s="35">
        <v>0</v>
      </c>
      <c r="L1763" s="35">
        <v>15</v>
      </c>
      <c r="M1763" s="35">
        <v>0</v>
      </c>
      <c r="N1763" s="32" t="s">
        <v>19</v>
      </c>
      <c r="O1763" s="32" t="s">
        <v>37</v>
      </c>
      <c r="P1763" s="32">
        <v>1</v>
      </c>
      <c r="Q1763" s="32" t="s">
        <v>2101</v>
      </c>
      <c r="R1763" s="39">
        <f t="shared" si="54"/>
        <v>1509</v>
      </c>
      <c r="S1763" s="5" t="s">
        <v>51</v>
      </c>
      <c r="T1763" s="5" t="s">
        <v>64</v>
      </c>
      <c r="U1763" s="2"/>
      <c r="V1763" s="2" t="str">
        <f>IF($J1763+$L1763=0,"nil",IF(OR($B1763="TCU-WS",$B1763=""),"non comm",IF(OR($G1763="contract_cover",$H1763="fixed price"),VLOOKUP($I1763,'[1]mapping 2015'!$A:$B,2,FALSE),VLOOKUP($G1763,'[1]mapping 2015'!$A:$B,2,FALSE))))</f>
        <v>non comm</v>
      </c>
      <c r="W1763" s="37">
        <f>IF(OR(V1763="non comm",V1763="nil",J1763=0),0,IF(V1763="SBM 2.1 IIPS",J1763*VLOOKUP(N1763,'[2]NGP%'!$C:$D,2,FALSE),J1763*SUMIFS('[2]NGP%'!$D:$D,'[2]NGP%'!$A:$A,V1763,'[2]NGP%'!$B:$B,AA1763)))</f>
        <v>0</v>
      </c>
      <c r="X1763" s="37">
        <f>IF(OR(V1763="non comm",V1763="nil",J1763=0),0,IF(V1763="SBM 2.1 IIPS",J1763*VLOOKUP(N1763,'[2]NGP%'!$C:$E,3,FALSE),J1763*SUMIFS('[2]NGP%'!$E:$E,'[2]NGP%'!$A:$A,V1763,'[2]NGP%'!$B:$B,AA1763)))</f>
        <v>0</v>
      </c>
      <c r="Y1763" s="32"/>
      <c r="Z1763" s="54" t="str">
        <f>IF(MID(H1763,1,4)="Item","Nil",IF(G1763="contract_cover",VLOOKUP(I1763,'svc type'!C:D,2,FALSE),VLOOKUP(G1763,'svc type'!A:D,4,FALSE)))</f>
        <v>SVC</v>
      </c>
      <c r="AA1763" s="4" t="str">
        <f>IF(B1763="","",VLOOKUP(B1763,Sector!C:D,2,FALSE))</f>
        <v>OTH</v>
      </c>
      <c r="AB1763" s="4" t="str">
        <f t="shared" si="55"/>
        <v>TCU-WS</v>
      </c>
      <c r="AC1763" s="4"/>
      <c r="AD1763" s="4"/>
      <c r="AE1763" s="4"/>
      <c r="AF1763" s="4"/>
      <c r="AG1763" s="4"/>
    </row>
    <row r="1764" spans="1:33" x14ac:dyDescent="0.25">
      <c r="A1764" s="57">
        <v>42268.418096608795</v>
      </c>
      <c r="B1764" s="32" t="s">
        <v>22</v>
      </c>
      <c r="C1764" s="32" t="s">
        <v>126</v>
      </c>
      <c r="D1764" s="32" t="s">
        <v>125</v>
      </c>
      <c r="E1764" s="32" t="s">
        <v>7975</v>
      </c>
      <c r="F1764" s="32" t="s">
        <v>7976</v>
      </c>
      <c r="G1764" s="32" t="s">
        <v>467</v>
      </c>
      <c r="H1764" s="32" t="s">
        <v>466</v>
      </c>
      <c r="I1764" s="32" t="s">
        <v>2006</v>
      </c>
      <c r="J1764" s="35">
        <v>0</v>
      </c>
      <c r="K1764" s="35">
        <v>0</v>
      </c>
      <c r="L1764" s="35">
        <v>15</v>
      </c>
      <c r="M1764" s="35">
        <v>0</v>
      </c>
      <c r="N1764" s="32" t="s">
        <v>19</v>
      </c>
      <c r="O1764" s="32" t="s">
        <v>37</v>
      </c>
      <c r="P1764" s="32">
        <v>1</v>
      </c>
      <c r="Q1764" s="32" t="s">
        <v>2101</v>
      </c>
      <c r="R1764" s="39">
        <f t="shared" si="54"/>
        <v>1509</v>
      </c>
      <c r="S1764" s="5" t="s">
        <v>51</v>
      </c>
      <c r="T1764" s="5" t="s">
        <v>64</v>
      </c>
      <c r="U1764" s="2"/>
      <c r="V1764" s="2" t="str">
        <f>IF($J1764+$L1764=0,"nil",IF(OR($B1764="TCU-WS",$B1764=""),"non comm",IF(OR($G1764="contract_cover",$H1764="fixed price"),VLOOKUP($I1764,'[1]mapping 2015'!$A:$B,2,FALSE),VLOOKUP($G1764,'[1]mapping 2015'!$A:$B,2,FALSE))))</f>
        <v>non comm</v>
      </c>
      <c r="W1764" s="37">
        <f>IF(OR(V1764="non comm",V1764="nil",J1764=0),0,IF(V1764="SBM 2.1 IIPS",J1764*VLOOKUP(N1764,'[2]NGP%'!$C:$D,2,FALSE),J1764*SUMIFS('[2]NGP%'!$D:$D,'[2]NGP%'!$A:$A,V1764,'[2]NGP%'!$B:$B,AA1764)))</f>
        <v>0</v>
      </c>
      <c r="X1764" s="37">
        <f>IF(OR(V1764="non comm",V1764="nil",J1764=0),0,IF(V1764="SBM 2.1 IIPS",J1764*VLOOKUP(N1764,'[2]NGP%'!$C:$E,3,FALSE),J1764*SUMIFS('[2]NGP%'!$E:$E,'[2]NGP%'!$A:$A,V1764,'[2]NGP%'!$B:$B,AA1764)))</f>
        <v>0</v>
      </c>
      <c r="Y1764" s="32"/>
      <c r="Z1764" s="54" t="str">
        <f>IF(MID(H1764,1,4)="Item","Nil",IF(G1764="contract_cover",VLOOKUP(I1764,'svc type'!C:D,2,FALSE),VLOOKUP(G1764,'svc type'!A:D,4,FALSE)))</f>
        <v>SVC</v>
      </c>
      <c r="AA1764" s="4" t="str">
        <f>IF(B1764="","",VLOOKUP(B1764,Sector!C:D,2,FALSE))</f>
        <v>OTH</v>
      </c>
      <c r="AB1764" s="4" t="str">
        <f t="shared" si="55"/>
        <v>TCU-WS</v>
      </c>
      <c r="AC1764" s="4"/>
      <c r="AD1764" s="4"/>
      <c r="AE1764" s="4"/>
      <c r="AF1764" s="4"/>
      <c r="AG1764" s="4"/>
    </row>
    <row r="1765" spans="1:33" x14ac:dyDescent="0.25">
      <c r="A1765" s="57">
        <v>42268.421146446759</v>
      </c>
      <c r="B1765" s="32" t="s">
        <v>22</v>
      </c>
      <c r="C1765" s="32" t="s">
        <v>126</v>
      </c>
      <c r="D1765" s="32" t="s">
        <v>125</v>
      </c>
      <c r="E1765" s="32" t="s">
        <v>7977</v>
      </c>
      <c r="F1765" s="32" t="s">
        <v>7978</v>
      </c>
      <c r="G1765" s="32" t="s">
        <v>401</v>
      </c>
      <c r="H1765" s="32" t="s">
        <v>400</v>
      </c>
      <c r="I1765" s="32" t="s">
        <v>2006</v>
      </c>
      <c r="J1765" s="35">
        <v>1057.8800000000001</v>
      </c>
      <c r="K1765" s="35">
        <v>0</v>
      </c>
      <c r="L1765" s="35">
        <v>30</v>
      </c>
      <c r="M1765" s="35">
        <v>0</v>
      </c>
      <c r="N1765" s="32" t="s">
        <v>19</v>
      </c>
      <c r="O1765" s="32" t="s">
        <v>37</v>
      </c>
      <c r="P1765" s="32">
        <v>1</v>
      </c>
      <c r="Q1765" s="32" t="s">
        <v>2101</v>
      </c>
      <c r="R1765" s="39">
        <f t="shared" si="54"/>
        <v>1509</v>
      </c>
      <c r="S1765" s="5" t="s">
        <v>51</v>
      </c>
      <c r="T1765" s="5" t="s">
        <v>64</v>
      </c>
      <c r="U1765" s="2"/>
      <c r="V1765" s="2" t="str">
        <f>IF($J1765+$L1765=0,"nil",IF(OR($B1765="TCU-WS",$B1765=""),"non comm",IF(OR($G1765="contract_cover",$H1765="fixed price"),VLOOKUP($I1765,'[1]mapping 2015'!$A:$B,2,FALSE),VLOOKUP($G1765,'[1]mapping 2015'!$A:$B,2,FALSE))))</f>
        <v>non comm</v>
      </c>
      <c r="W1765" s="37">
        <f>IF(OR(V1765="non comm",V1765="nil",J1765=0),0,IF(V1765="SBM 2.1 IIPS",J1765*VLOOKUP(N1765,'[2]NGP%'!$C:$D,2,FALSE),J1765*SUMIFS('[2]NGP%'!$D:$D,'[2]NGP%'!$A:$A,V1765,'[2]NGP%'!$B:$B,AA1765)))</f>
        <v>0</v>
      </c>
      <c r="X1765" s="37">
        <f>IF(OR(V1765="non comm",V1765="nil",J1765=0),0,IF(V1765="SBM 2.1 IIPS",J1765*VLOOKUP(N1765,'[2]NGP%'!$C:$E,3,FALSE),J1765*SUMIFS('[2]NGP%'!$E:$E,'[2]NGP%'!$A:$A,V1765,'[2]NGP%'!$B:$B,AA1765)))</f>
        <v>0</v>
      </c>
      <c r="Y1765" s="32"/>
      <c r="Z1765" s="54" t="str">
        <f>IF(MID(H1765,1,4)="Item","Nil",IF(G1765="contract_cover",VLOOKUP(I1765,'svc type'!C:D,2,FALSE),VLOOKUP(G1765,'svc type'!A:D,4,FALSE)))</f>
        <v>SVC</v>
      </c>
      <c r="AA1765" s="4" t="str">
        <f>IF(B1765="","",VLOOKUP(B1765,Sector!C:D,2,FALSE))</f>
        <v>OTH</v>
      </c>
      <c r="AB1765" s="4" t="str">
        <f t="shared" si="55"/>
        <v>TCU-WS</v>
      </c>
      <c r="AC1765" s="4"/>
      <c r="AD1765" s="4"/>
      <c r="AE1765" s="4"/>
      <c r="AF1765" s="4"/>
      <c r="AG1765" s="4"/>
    </row>
    <row r="1766" spans="1:33" x14ac:dyDescent="0.25">
      <c r="A1766" s="57">
        <v>42268.421146446759</v>
      </c>
      <c r="B1766" s="32" t="s">
        <v>22</v>
      </c>
      <c r="C1766" s="32" t="s">
        <v>126</v>
      </c>
      <c r="D1766" s="32" t="s">
        <v>125</v>
      </c>
      <c r="E1766" s="32" t="s">
        <v>7977</v>
      </c>
      <c r="F1766" s="32" t="s">
        <v>7978</v>
      </c>
      <c r="G1766" s="32" t="s">
        <v>467</v>
      </c>
      <c r="H1766" s="32" t="s">
        <v>466</v>
      </c>
      <c r="I1766" s="32" t="s">
        <v>2006</v>
      </c>
      <c r="J1766" s="35">
        <v>15.64</v>
      </c>
      <c r="K1766" s="35">
        <v>0</v>
      </c>
      <c r="L1766" s="35">
        <v>30</v>
      </c>
      <c r="M1766" s="35">
        <v>0</v>
      </c>
      <c r="N1766" s="32" t="s">
        <v>19</v>
      </c>
      <c r="O1766" s="32" t="s">
        <v>37</v>
      </c>
      <c r="P1766" s="32">
        <v>1</v>
      </c>
      <c r="Q1766" s="32" t="s">
        <v>2101</v>
      </c>
      <c r="R1766" s="39">
        <f t="shared" si="54"/>
        <v>1509</v>
      </c>
      <c r="S1766" s="5" t="s">
        <v>51</v>
      </c>
      <c r="T1766" s="5" t="s">
        <v>64</v>
      </c>
      <c r="U1766" s="2"/>
      <c r="V1766" s="2" t="str">
        <f>IF($J1766+$L1766=0,"nil",IF(OR($B1766="TCU-WS",$B1766=""),"non comm",IF(OR($G1766="contract_cover",$H1766="fixed price"),VLOOKUP($I1766,'[1]mapping 2015'!$A:$B,2,FALSE),VLOOKUP($G1766,'[1]mapping 2015'!$A:$B,2,FALSE))))</f>
        <v>non comm</v>
      </c>
      <c r="W1766" s="37">
        <f>IF(OR(V1766="non comm",V1766="nil",J1766=0),0,IF(V1766="SBM 2.1 IIPS",J1766*VLOOKUP(N1766,'[2]NGP%'!$C:$D,2,FALSE),J1766*SUMIFS('[2]NGP%'!$D:$D,'[2]NGP%'!$A:$A,V1766,'[2]NGP%'!$B:$B,AA1766)))</f>
        <v>0</v>
      </c>
      <c r="X1766" s="37">
        <f>IF(OR(V1766="non comm",V1766="nil",J1766=0),0,IF(V1766="SBM 2.1 IIPS",J1766*VLOOKUP(N1766,'[2]NGP%'!$C:$E,3,FALSE),J1766*SUMIFS('[2]NGP%'!$E:$E,'[2]NGP%'!$A:$A,V1766,'[2]NGP%'!$B:$B,AA1766)))</f>
        <v>0</v>
      </c>
      <c r="Y1766" s="32"/>
      <c r="Z1766" s="54" t="str">
        <f>IF(MID(H1766,1,4)="Item","Nil",IF(G1766="contract_cover",VLOOKUP(I1766,'svc type'!C:D,2,FALSE),VLOOKUP(G1766,'svc type'!A:D,4,FALSE)))</f>
        <v>SVC</v>
      </c>
      <c r="AA1766" s="4" t="str">
        <f>IF(B1766="","",VLOOKUP(B1766,Sector!C:D,2,FALSE))</f>
        <v>OTH</v>
      </c>
      <c r="AB1766" s="4" t="str">
        <f t="shared" si="55"/>
        <v>TCU-WS</v>
      </c>
      <c r="AC1766" s="4"/>
      <c r="AD1766" s="4"/>
      <c r="AE1766" s="4"/>
      <c r="AF1766" s="4"/>
      <c r="AG1766" s="4"/>
    </row>
    <row r="1767" spans="1:33" x14ac:dyDescent="0.25">
      <c r="A1767" s="57">
        <v>42268.426557407409</v>
      </c>
      <c r="B1767" s="32" t="s">
        <v>22</v>
      </c>
      <c r="C1767" s="32" t="s">
        <v>4645</v>
      </c>
      <c r="D1767" s="32" t="s">
        <v>4646</v>
      </c>
      <c r="E1767" s="32" t="s">
        <v>7979</v>
      </c>
      <c r="F1767" s="32" t="s">
        <v>7980</v>
      </c>
      <c r="G1767" s="32" t="s">
        <v>467</v>
      </c>
      <c r="H1767" s="32" t="s">
        <v>466</v>
      </c>
      <c r="I1767" s="32" t="s">
        <v>2006</v>
      </c>
      <c r="J1767" s="35">
        <v>6.02</v>
      </c>
      <c r="K1767" s="35">
        <v>0</v>
      </c>
      <c r="L1767" s="35">
        <v>15</v>
      </c>
      <c r="M1767" s="35">
        <v>0</v>
      </c>
      <c r="N1767" s="32" t="s">
        <v>19</v>
      </c>
      <c r="O1767" s="32" t="s">
        <v>37</v>
      </c>
      <c r="P1767" s="32">
        <v>1</v>
      </c>
      <c r="Q1767" s="32"/>
      <c r="R1767" s="39">
        <f t="shared" si="54"/>
        <v>1509</v>
      </c>
      <c r="S1767" s="5" t="s">
        <v>51</v>
      </c>
      <c r="T1767" s="5" t="s">
        <v>64</v>
      </c>
      <c r="U1767" s="2"/>
      <c r="V1767" s="2" t="str">
        <f>IF($J1767+$L1767=0,"nil",IF(OR($B1767="TCU-WS",$B1767=""),"non comm",IF(OR($G1767="contract_cover",$H1767="fixed price"),VLOOKUP($I1767,'[1]mapping 2015'!$A:$B,2,FALSE),VLOOKUP($G1767,'[1]mapping 2015'!$A:$B,2,FALSE))))</f>
        <v>non comm</v>
      </c>
      <c r="W1767" s="37">
        <f>IF(OR(V1767="non comm",V1767="nil",J1767=0),0,IF(V1767="SBM 2.1 IIPS",J1767*VLOOKUP(N1767,'[2]NGP%'!$C:$D,2,FALSE),J1767*SUMIFS('[2]NGP%'!$D:$D,'[2]NGP%'!$A:$A,V1767,'[2]NGP%'!$B:$B,AA1767)))</f>
        <v>0</v>
      </c>
      <c r="X1767" s="37">
        <f>IF(OR(V1767="non comm",V1767="nil",J1767=0),0,IF(V1767="SBM 2.1 IIPS",J1767*VLOOKUP(N1767,'[2]NGP%'!$C:$E,3,FALSE),J1767*SUMIFS('[2]NGP%'!$E:$E,'[2]NGP%'!$A:$A,V1767,'[2]NGP%'!$B:$B,AA1767)))</f>
        <v>0</v>
      </c>
      <c r="Y1767" s="32"/>
      <c r="Z1767" s="54" t="str">
        <f>IF(MID(H1767,1,4)="Item","Nil",IF(G1767="contract_cover",VLOOKUP(I1767,'svc type'!C:D,2,FALSE),VLOOKUP(G1767,'svc type'!A:D,4,FALSE)))</f>
        <v>SVC</v>
      </c>
      <c r="AA1767" s="4" t="str">
        <f>IF(B1767="","",VLOOKUP(B1767,Sector!C:D,2,FALSE))</f>
        <v>OTH</v>
      </c>
      <c r="AB1767" s="4" t="str">
        <f t="shared" si="55"/>
        <v>TCU-WS</v>
      </c>
      <c r="AC1767" s="4"/>
      <c r="AD1767" s="4"/>
      <c r="AE1767" s="4"/>
      <c r="AF1767" s="4"/>
      <c r="AG1767" s="4"/>
    </row>
    <row r="1768" spans="1:33" x14ac:dyDescent="0.25">
      <c r="A1768" s="57">
        <v>42268.426557407409</v>
      </c>
      <c r="B1768" s="32" t="s">
        <v>22</v>
      </c>
      <c r="C1768" s="32" t="s">
        <v>4645</v>
      </c>
      <c r="D1768" s="32" t="s">
        <v>4646</v>
      </c>
      <c r="E1768" s="32" t="s">
        <v>7979</v>
      </c>
      <c r="F1768" s="32" t="s">
        <v>7980</v>
      </c>
      <c r="G1768" s="32" t="s">
        <v>399</v>
      </c>
      <c r="H1768" s="32" t="s">
        <v>398</v>
      </c>
      <c r="I1768" s="32" t="s">
        <v>2006</v>
      </c>
      <c r="J1768" s="35">
        <v>0.48</v>
      </c>
      <c r="K1768" s="35">
        <v>0</v>
      </c>
      <c r="L1768" s="35">
        <v>15</v>
      </c>
      <c r="M1768" s="35">
        <v>0</v>
      </c>
      <c r="N1768" s="32" t="s">
        <v>19</v>
      </c>
      <c r="O1768" s="32" t="s">
        <v>37</v>
      </c>
      <c r="P1768" s="32">
        <v>1</v>
      </c>
      <c r="Q1768" s="32"/>
      <c r="R1768" s="39">
        <f t="shared" si="54"/>
        <v>1509</v>
      </c>
      <c r="S1768" s="5" t="s">
        <v>51</v>
      </c>
      <c r="T1768" s="5" t="s">
        <v>64</v>
      </c>
      <c r="U1768" s="2"/>
      <c r="V1768" s="2" t="str">
        <f>IF($J1768+$L1768=0,"nil",IF(OR($B1768="TCU-WS",$B1768=""),"non comm",IF(OR($G1768="contract_cover",$H1768="fixed price"),VLOOKUP($I1768,'[1]mapping 2015'!$A:$B,2,FALSE),VLOOKUP($G1768,'[1]mapping 2015'!$A:$B,2,FALSE))))</f>
        <v>non comm</v>
      </c>
      <c r="W1768" s="37">
        <f>IF(OR(V1768="non comm",V1768="nil",J1768=0),0,IF(V1768="SBM 2.1 IIPS",J1768*VLOOKUP(N1768,'[2]NGP%'!$C:$D,2,FALSE),J1768*SUMIFS('[2]NGP%'!$D:$D,'[2]NGP%'!$A:$A,V1768,'[2]NGP%'!$B:$B,AA1768)))</f>
        <v>0</v>
      </c>
      <c r="X1768" s="37">
        <f>IF(OR(V1768="non comm",V1768="nil",J1768=0),0,IF(V1768="SBM 2.1 IIPS",J1768*VLOOKUP(N1768,'[2]NGP%'!$C:$E,3,FALSE),J1768*SUMIFS('[2]NGP%'!$E:$E,'[2]NGP%'!$A:$A,V1768,'[2]NGP%'!$B:$B,AA1768)))</f>
        <v>0</v>
      </c>
      <c r="Y1768" s="32"/>
      <c r="Z1768" s="54" t="str">
        <f>IF(MID(H1768,1,4)="Item","Nil",IF(G1768="contract_cover",VLOOKUP(I1768,'svc type'!C:D,2,FALSE),VLOOKUP(G1768,'svc type'!A:D,4,FALSE)))</f>
        <v>SVC</v>
      </c>
      <c r="AA1768" s="4" t="str">
        <f>IF(B1768="","",VLOOKUP(B1768,Sector!C:D,2,FALSE))</f>
        <v>OTH</v>
      </c>
      <c r="AB1768" s="4" t="str">
        <f t="shared" si="55"/>
        <v>TCU-WS</v>
      </c>
      <c r="AC1768" s="4"/>
      <c r="AD1768" s="4"/>
      <c r="AE1768" s="4"/>
      <c r="AF1768" s="4"/>
      <c r="AG1768" s="4"/>
    </row>
    <row r="1769" spans="1:33" x14ac:dyDescent="0.25">
      <c r="A1769" s="57">
        <v>42268.428196793982</v>
      </c>
      <c r="B1769" s="32" t="s">
        <v>284</v>
      </c>
      <c r="C1769" s="32" t="s">
        <v>80</v>
      </c>
      <c r="D1769" s="32" t="s">
        <v>79</v>
      </c>
      <c r="E1769" s="32" t="s">
        <v>7981</v>
      </c>
      <c r="F1769" s="32" t="s">
        <v>7982</v>
      </c>
      <c r="G1769" s="32" t="s">
        <v>15</v>
      </c>
      <c r="H1769" s="32" t="s">
        <v>16</v>
      </c>
      <c r="I1769" s="32" t="s">
        <v>281</v>
      </c>
      <c r="J1769" s="35">
        <v>591.08000000000004</v>
      </c>
      <c r="K1769" s="35">
        <v>0</v>
      </c>
      <c r="L1769" s="35">
        <v>0</v>
      </c>
      <c r="M1769" s="35">
        <v>0</v>
      </c>
      <c r="N1769" s="32" t="s">
        <v>17</v>
      </c>
      <c r="O1769" s="32" t="s">
        <v>18</v>
      </c>
      <c r="P1769" s="32">
        <v>1</v>
      </c>
      <c r="Q1769" s="32" t="s">
        <v>7983</v>
      </c>
      <c r="R1769" s="39">
        <f t="shared" si="54"/>
        <v>1509</v>
      </c>
      <c r="S1769" s="5" t="s">
        <v>51</v>
      </c>
      <c r="T1769" s="5" t="s">
        <v>64</v>
      </c>
      <c r="U1769" s="2"/>
      <c r="V1769" s="2" t="str">
        <f>IF($J1769+$L1769=0,"nil",IF(OR($B1769="TCU-WS",$B1769=""),"non comm",IF(OR($G1769="contract_cover",$H1769="fixed price"),VLOOKUP($I1769,'[1]mapping 2015'!$A:$B,2,FALSE),VLOOKUP($G1769,'[1]mapping 2015'!$A:$B,2,FALSE))))</f>
        <v>SBM 2.5 MOS</v>
      </c>
      <c r="W1769" s="37">
        <f>IF(OR(V1769="non comm",V1769="nil",J1769=0),0,IF(V1769="SBM 2.1 IIPS",J1769*VLOOKUP(N1769,'[2]NGP%'!$C:$D,2,FALSE),J1769*SUMIFS('[2]NGP%'!$D:$D,'[2]NGP%'!$A:$A,V1769,'[2]NGP%'!$B:$B,AA1769)))</f>
        <v>106.3944</v>
      </c>
      <c r="X1769" s="37">
        <f>IF(OR(V1769="non comm",V1769="nil",J1769=0),0,IF(V1769="SBM 2.1 IIPS",J1769*VLOOKUP(N1769,'[2]NGP%'!$C:$E,3,FALSE),J1769*SUMIFS('[2]NGP%'!$E:$E,'[2]NGP%'!$A:$A,V1769,'[2]NGP%'!$B:$B,AA1769)))</f>
        <v>135.94840000000002</v>
      </c>
      <c r="Y1769" s="32"/>
      <c r="Z1769" s="54" t="str">
        <f>IF(MID(H1769,1,4)="Item","Nil",IF(G1769="contract_cover",VLOOKUP(I1769,'svc type'!C:D,2,FALSE),VLOOKUP(G1769,'svc type'!A:D,4,FALSE)))</f>
        <v>MOS</v>
      </c>
      <c r="AA1769" s="4" t="str">
        <f>IF(B1769="","",VLOOKUP(B1769,Sector!C:D,2,FALSE))</f>
        <v>COM</v>
      </c>
      <c r="AB1769" s="4" t="str">
        <f t="shared" si="55"/>
        <v>kermann.luo</v>
      </c>
      <c r="AC1769" s="4"/>
      <c r="AD1769" s="4"/>
      <c r="AE1769" s="4"/>
      <c r="AF1769" s="4"/>
      <c r="AG1769" s="4"/>
    </row>
    <row r="1770" spans="1:33" x14ac:dyDescent="0.25">
      <c r="A1770" s="57">
        <v>42268.43420640046</v>
      </c>
      <c r="B1770" s="32" t="s">
        <v>22</v>
      </c>
      <c r="C1770" s="32" t="s">
        <v>289</v>
      </c>
      <c r="D1770" s="32" t="s">
        <v>288</v>
      </c>
      <c r="E1770" s="32" t="s">
        <v>7984</v>
      </c>
      <c r="F1770" s="32" t="s">
        <v>7985</v>
      </c>
      <c r="G1770" s="32" t="s">
        <v>401</v>
      </c>
      <c r="H1770" s="32" t="s">
        <v>400</v>
      </c>
      <c r="I1770" s="32" t="s">
        <v>2006</v>
      </c>
      <c r="J1770" s="35">
        <v>562.5</v>
      </c>
      <c r="K1770" s="35">
        <v>0</v>
      </c>
      <c r="L1770" s="35">
        <v>15</v>
      </c>
      <c r="M1770" s="35">
        <v>0</v>
      </c>
      <c r="N1770" s="32" t="s">
        <v>19</v>
      </c>
      <c r="O1770" s="32" t="s">
        <v>37</v>
      </c>
      <c r="P1770" s="32">
        <v>1</v>
      </c>
      <c r="Q1770" s="32"/>
      <c r="R1770" s="39">
        <f t="shared" si="54"/>
        <v>1509</v>
      </c>
      <c r="S1770" s="5" t="s">
        <v>51</v>
      </c>
      <c r="T1770" s="5" t="s">
        <v>64</v>
      </c>
      <c r="U1770" s="2"/>
      <c r="V1770" s="2" t="str">
        <f>IF($J1770+$L1770=0,"nil",IF(OR($B1770="TCU-WS",$B1770=""),"non comm",IF(OR($G1770="contract_cover",$H1770="fixed price"),VLOOKUP($I1770,'[1]mapping 2015'!$A:$B,2,FALSE),VLOOKUP($G1770,'[1]mapping 2015'!$A:$B,2,FALSE))))</f>
        <v>non comm</v>
      </c>
      <c r="W1770" s="37">
        <f>IF(OR(V1770="non comm",V1770="nil",J1770=0),0,IF(V1770="SBM 2.1 IIPS",J1770*VLOOKUP(N1770,'[2]NGP%'!$C:$D,2,FALSE),J1770*SUMIFS('[2]NGP%'!$D:$D,'[2]NGP%'!$A:$A,V1770,'[2]NGP%'!$B:$B,AA1770)))</f>
        <v>0</v>
      </c>
      <c r="X1770" s="37">
        <f>IF(OR(V1770="non comm",V1770="nil",J1770=0),0,IF(V1770="SBM 2.1 IIPS",J1770*VLOOKUP(N1770,'[2]NGP%'!$C:$E,3,FALSE),J1770*SUMIFS('[2]NGP%'!$E:$E,'[2]NGP%'!$A:$A,V1770,'[2]NGP%'!$B:$B,AA1770)))</f>
        <v>0</v>
      </c>
      <c r="Y1770" s="32"/>
      <c r="Z1770" s="54" t="str">
        <f>IF(MID(H1770,1,4)="Item","Nil",IF(G1770="contract_cover",VLOOKUP(I1770,'svc type'!C:D,2,FALSE),VLOOKUP(G1770,'svc type'!A:D,4,FALSE)))</f>
        <v>SVC</v>
      </c>
      <c r="AA1770" s="4" t="str">
        <f>IF(B1770="","",VLOOKUP(B1770,Sector!C:D,2,FALSE))</f>
        <v>OTH</v>
      </c>
      <c r="AB1770" s="4" t="str">
        <f t="shared" si="55"/>
        <v>TCU-WS</v>
      </c>
      <c r="AC1770" s="4"/>
      <c r="AD1770" s="4"/>
      <c r="AE1770" s="4"/>
      <c r="AF1770" s="4"/>
      <c r="AG1770" s="4"/>
    </row>
    <row r="1771" spans="1:33" x14ac:dyDescent="0.25">
      <c r="A1771" s="57">
        <v>42268.43420640046</v>
      </c>
      <c r="B1771" s="32" t="s">
        <v>22</v>
      </c>
      <c r="C1771" s="32" t="s">
        <v>289</v>
      </c>
      <c r="D1771" s="32" t="s">
        <v>288</v>
      </c>
      <c r="E1771" s="32" t="s">
        <v>7984</v>
      </c>
      <c r="F1771" s="32" t="s">
        <v>7985</v>
      </c>
      <c r="G1771" s="32" t="s">
        <v>399</v>
      </c>
      <c r="H1771" s="32" t="s">
        <v>398</v>
      </c>
      <c r="I1771" s="32" t="s">
        <v>2006</v>
      </c>
      <c r="J1771" s="35">
        <v>45</v>
      </c>
      <c r="K1771" s="35">
        <v>0</v>
      </c>
      <c r="L1771" s="35">
        <v>15</v>
      </c>
      <c r="M1771" s="35">
        <v>0</v>
      </c>
      <c r="N1771" s="32" t="s">
        <v>19</v>
      </c>
      <c r="O1771" s="32" t="s">
        <v>37</v>
      </c>
      <c r="P1771" s="32">
        <v>1</v>
      </c>
      <c r="Q1771" s="32"/>
      <c r="R1771" s="39">
        <f t="shared" si="54"/>
        <v>1509</v>
      </c>
      <c r="S1771" s="5" t="s">
        <v>51</v>
      </c>
      <c r="T1771" s="5" t="s">
        <v>64</v>
      </c>
      <c r="U1771" s="2"/>
      <c r="V1771" s="2" t="str">
        <f>IF($J1771+$L1771=0,"nil",IF(OR($B1771="TCU-WS",$B1771=""),"non comm",IF(OR($G1771="contract_cover",$H1771="fixed price"),VLOOKUP($I1771,'[1]mapping 2015'!$A:$B,2,FALSE),VLOOKUP($G1771,'[1]mapping 2015'!$A:$B,2,FALSE))))</f>
        <v>non comm</v>
      </c>
      <c r="W1771" s="37">
        <f>IF(OR(V1771="non comm",V1771="nil",J1771=0),0,IF(V1771="SBM 2.1 IIPS",J1771*VLOOKUP(N1771,'[2]NGP%'!$C:$D,2,FALSE),J1771*SUMIFS('[2]NGP%'!$D:$D,'[2]NGP%'!$A:$A,V1771,'[2]NGP%'!$B:$B,AA1771)))</f>
        <v>0</v>
      </c>
      <c r="X1771" s="37">
        <f>IF(OR(V1771="non comm",V1771="nil",J1771=0),0,IF(V1771="SBM 2.1 IIPS",J1771*VLOOKUP(N1771,'[2]NGP%'!$C:$E,3,FALSE),J1771*SUMIFS('[2]NGP%'!$E:$E,'[2]NGP%'!$A:$A,V1771,'[2]NGP%'!$B:$B,AA1771)))</f>
        <v>0</v>
      </c>
      <c r="Y1771" s="32"/>
      <c r="Z1771" s="54" t="str">
        <f>IF(MID(H1771,1,4)="Item","Nil",IF(G1771="contract_cover",VLOOKUP(I1771,'svc type'!C:D,2,FALSE),VLOOKUP(G1771,'svc type'!A:D,4,FALSE)))</f>
        <v>SVC</v>
      </c>
      <c r="AA1771" s="4" t="str">
        <f>IF(B1771="","",VLOOKUP(B1771,Sector!C:D,2,FALSE))</f>
        <v>OTH</v>
      </c>
      <c r="AB1771" s="4" t="str">
        <f t="shared" si="55"/>
        <v>TCU-WS</v>
      </c>
      <c r="AC1771" s="4"/>
      <c r="AD1771" s="4"/>
      <c r="AE1771" s="4"/>
      <c r="AF1771" s="4"/>
      <c r="AG1771" s="4"/>
    </row>
    <row r="1772" spans="1:33" x14ac:dyDescent="0.25">
      <c r="A1772" s="57">
        <v>42268.434520023147</v>
      </c>
      <c r="B1772" s="32" t="s">
        <v>337</v>
      </c>
      <c r="C1772" s="32" t="s">
        <v>2449</v>
      </c>
      <c r="D1772" s="32" t="s">
        <v>2450</v>
      </c>
      <c r="E1772" s="32" t="s">
        <v>7986</v>
      </c>
      <c r="F1772" s="32" t="s">
        <v>7987</v>
      </c>
      <c r="G1772" s="32" t="s">
        <v>15</v>
      </c>
      <c r="H1772" s="32" t="s">
        <v>16</v>
      </c>
      <c r="I1772" s="32" t="s">
        <v>263</v>
      </c>
      <c r="J1772" s="35">
        <v>4550</v>
      </c>
      <c r="K1772" s="35">
        <v>0</v>
      </c>
      <c r="L1772" s="35">
        <v>0</v>
      </c>
      <c r="M1772" s="35">
        <v>0</v>
      </c>
      <c r="N1772" s="32" t="s">
        <v>19</v>
      </c>
      <c r="O1772" s="32" t="s">
        <v>18</v>
      </c>
      <c r="P1772" s="32">
        <v>1</v>
      </c>
      <c r="Q1772" s="32"/>
      <c r="R1772" s="39">
        <f t="shared" si="54"/>
        <v>1509</v>
      </c>
      <c r="S1772" s="5" t="s">
        <v>51</v>
      </c>
      <c r="T1772" s="5" t="s">
        <v>64</v>
      </c>
      <c r="U1772" s="2"/>
      <c r="V1772" s="2" t="str">
        <f>IF($J1772+$L1772=0,"nil",IF(OR($B1772="TCU-WS",$B1772=""),"non comm",IF(OR($G1772="contract_cover",$H1772="fixed price"),VLOOKUP($I1772,'[1]mapping 2015'!$A:$B,2,FALSE),VLOOKUP($G1772,'[1]mapping 2015'!$A:$B,2,FALSE))))</f>
        <v>SBM 2.3 SMA</v>
      </c>
      <c r="W1772" s="37">
        <f>IF(OR(V1772="non comm",V1772="nil",J1772=0),0,IF(V1772="SBM 2.1 IIPS",J1772*VLOOKUP(N1772,'[2]NGP%'!$C:$D,2,FALSE),J1772*SUMIFS('[2]NGP%'!$D:$D,'[2]NGP%'!$A:$A,V1772,'[2]NGP%'!$B:$B,AA1772)))</f>
        <v>2047.5</v>
      </c>
      <c r="X1772" s="37">
        <f>IF(OR(V1772="non comm",V1772="nil",J1772=0),0,IF(V1772="SBM 2.1 IIPS",J1772*VLOOKUP(N1772,'[2]NGP%'!$C:$E,3,FALSE),J1772*SUMIFS('[2]NGP%'!$E:$E,'[2]NGP%'!$A:$A,V1772,'[2]NGP%'!$B:$B,AA1772)))</f>
        <v>2047.5</v>
      </c>
      <c r="Y1772" s="32"/>
      <c r="Z1772" s="54" t="str">
        <f>IF(MID(H1772,1,4)="Item","Nil",IF(G1772="contract_cover",VLOOKUP(I1772,'svc type'!C:D,2,FALSE),VLOOKUP(G1772,'svc type'!A:D,4,FALSE)))</f>
        <v>SMA</v>
      </c>
      <c r="AA1772" s="4" t="str">
        <f>IF(B1772="","",VLOOKUP(B1772,Sector!C:D,2,FALSE))</f>
        <v>ENT</v>
      </c>
      <c r="AB1772" s="4" t="str">
        <f t="shared" si="55"/>
        <v>herman.widjaja</v>
      </c>
      <c r="AC1772" s="4"/>
      <c r="AD1772" s="4"/>
      <c r="AE1772" s="4"/>
      <c r="AF1772" s="4"/>
      <c r="AG1772" s="4"/>
    </row>
    <row r="1773" spans="1:33" x14ac:dyDescent="0.25">
      <c r="A1773" s="57">
        <v>42268.439227164352</v>
      </c>
      <c r="B1773" s="32"/>
      <c r="C1773" s="32" t="s">
        <v>283</v>
      </c>
      <c r="D1773" s="32" t="s">
        <v>282</v>
      </c>
      <c r="E1773" s="32" t="s">
        <v>7988</v>
      </c>
      <c r="F1773" s="32" t="s">
        <v>7989</v>
      </c>
      <c r="G1773" s="32" t="s">
        <v>58</v>
      </c>
      <c r="H1773" s="32" t="s">
        <v>59</v>
      </c>
      <c r="I1773" s="32" t="s">
        <v>2006</v>
      </c>
      <c r="J1773" s="35">
        <v>0</v>
      </c>
      <c r="K1773" s="35">
        <v>0</v>
      </c>
      <c r="L1773" s="35">
        <v>0</v>
      </c>
      <c r="M1773" s="35">
        <v>0</v>
      </c>
      <c r="N1773" s="32" t="s">
        <v>19</v>
      </c>
      <c r="O1773" s="32" t="s">
        <v>318</v>
      </c>
      <c r="P1773" s="32">
        <v>0</v>
      </c>
      <c r="Q1773" s="32"/>
      <c r="R1773" s="39">
        <f t="shared" si="54"/>
        <v>1509</v>
      </c>
      <c r="S1773" s="5" t="s">
        <v>51</v>
      </c>
      <c r="T1773" s="5" t="s">
        <v>64</v>
      </c>
      <c r="U1773" s="2"/>
      <c r="V1773" s="2" t="str">
        <f>IF($J1773+$L1773=0,"nil",IF(OR($B1773="TCU-WS",$B1773=""),"non comm",IF(OR($G1773="contract_cover",$H1773="fixed price"),VLOOKUP($I1773,'[1]mapping 2015'!$A:$B,2,FALSE),VLOOKUP($G1773,'[1]mapping 2015'!$A:$B,2,FALSE))))</f>
        <v>nil</v>
      </c>
      <c r="W1773" s="37">
        <f>IF(OR(V1773="non comm",V1773="nil",J1773=0),0,IF(V1773="SBM 2.1 IIPS",J1773*VLOOKUP(N1773,'[2]NGP%'!$C:$D,2,FALSE),J1773*SUMIFS('[2]NGP%'!$D:$D,'[2]NGP%'!$A:$A,V1773,'[2]NGP%'!$B:$B,AA1773)))</f>
        <v>0</v>
      </c>
      <c r="X1773" s="37">
        <f>IF(OR(V1773="non comm",V1773="nil",J1773=0),0,IF(V1773="SBM 2.1 IIPS",J1773*VLOOKUP(N1773,'[2]NGP%'!$C:$E,3,FALSE),J1773*SUMIFS('[2]NGP%'!$E:$E,'[2]NGP%'!$A:$A,V1773,'[2]NGP%'!$B:$B,AA1773)))</f>
        <v>0</v>
      </c>
      <c r="Y1773" s="32"/>
      <c r="Z1773" s="54" t="str">
        <f>IF(MID(H1773,1,4)="Item","Nil",IF(G1773="contract_cover",VLOOKUP(I1773,'svc type'!C:D,2,FALSE),VLOOKUP(G1773,'svc type'!A:D,4,FALSE)))</f>
        <v>SVC</v>
      </c>
      <c r="AA1773" s="4" t="str">
        <f>IF(B1773="","",VLOOKUP(B1773,Sector!C:D,2,FALSE))</f>
        <v/>
      </c>
      <c r="AB1773" s="4">
        <f t="shared" si="55"/>
        <v>0</v>
      </c>
      <c r="AC1773" s="4"/>
      <c r="AD1773" s="4"/>
      <c r="AE1773" s="4"/>
      <c r="AF1773" s="4"/>
      <c r="AG1773" s="4"/>
    </row>
    <row r="1774" spans="1:33" x14ac:dyDescent="0.25">
      <c r="A1774" s="57">
        <v>42268.446805474538</v>
      </c>
      <c r="B1774" s="32" t="s">
        <v>31</v>
      </c>
      <c r="C1774" s="32" t="s">
        <v>463</v>
      </c>
      <c r="D1774" s="32" t="s">
        <v>462</v>
      </c>
      <c r="E1774" s="32" t="s">
        <v>7990</v>
      </c>
      <c r="F1774" s="32" t="s">
        <v>7991</v>
      </c>
      <c r="G1774" s="32" t="s">
        <v>15</v>
      </c>
      <c r="H1774" s="32" t="s">
        <v>16</v>
      </c>
      <c r="I1774" s="32" t="s">
        <v>371</v>
      </c>
      <c r="J1774" s="35">
        <v>4036.85</v>
      </c>
      <c r="K1774" s="35">
        <v>0</v>
      </c>
      <c r="L1774" s="35">
        <v>0</v>
      </c>
      <c r="M1774" s="35">
        <v>0</v>
      </c>
      <c r="N1774" s="32" t="s">
        <v>17</v>
      </c>
      <c r="O1774" s="32" t="s">
        <v>18</v>
      </c>
      <c r="P1774" s="32">
        <v>1</v>
      </c>
      <c r="Q1774" s="32"/>
      <c r="R1774" s="39">
        <f t="shared" si="54"/>
        <v>1509</v>
      </c>
      <c r="S1774" s="5" t="s">
        <v>51</v>
      </c>
      <c r="T1774" s="5" t="s">
        <v>64</v>
      </c>
      <c r="U1774" s="2"/>
      <c r="V1774" s="2" t="str">
        <f>IF($J1774+$L1774=0,"nil",IF(OR($B1774="TCU-WS",$B1774=""),"non comm",IF(OR($G1774="contract_cover",$H1774="fixed price"),VLOOKUP($I1774,'[1]mapping 2015'!$A:$B,2,FALSE),VLOOKUP($G1774,'[1]mapping 2015'!$A:$B,2,FALSE))))</f>
        <v>SBM 2.7 RSS</v>
      </c>
      <c r="W1774" s="173">
        <v>1130.32</v>
      </c>
      <c r="X1774" s="173">
        <v>1130.32</v>
      </c>
      <c r="Y1774" s="32"/>
      <c r="Z1774" s="54" t="str">
        <f>IF(MID(H1774,1,4)="Item","Nil",IF(G1774="contract_cover",VLOOKUP(I1774,'svc type'!C:D,2,FALSE),VLOOKUP(G1774,'svc type'!A:D,4,FALSE)))</f>
        <v>RS_MOS</v>
      </c>
      <c r="AA1774" s="4" t="str">
        <f>IF(B1774="","",VLOOKUP(B1774,Sector!C:D,2,FALSE))</f>
        <v>COM</v>
      </c>
      <c r="AB1774" s="4" t="str">
        <f t="shared" si="55"/>
        <v>anson.ong</v>
      </c>
      <c r="AC1774" s="4"/>
      <c r="AD1774" s="4"/>
      <c r="AE1774" s="4"/>
      <c r="AF1774" s="4"/>
      <c r="AG1774" s="4"/>
    </row>
    <row r="1775" spans="1:33" x14ac:dyDescent="0.25">
      <c r="A1775" s="57">
        <v>42268.448561192126</v>
      </c>
      <c r="B1775" s="32" t="s">
        <v>284</v>
      </c>
      <c r="C1775" s="32" t="s">
        <v>297</v>
      </c>
      <c r="D1775" s="32" t="s">
        <v>296</v>
      </c>
      <c r="E1775" s="32" t="s">
        <v>7992</v>
      </c>
      <c r="F1775" s="32" t="s">
        <v>7993</v>
      </c>
      <c r="G1775" s="32" t="s">
        <v>15</v>
      </c>
      <c r="H1775" s="32" t="s">
        <v>16</v>
      </c>
      <c r="I1775" s="32" t="s">
        <v>261</v>
      </c>
      <c r="J1775" s="35">
        <v>5400</v>
      </c>
      <c r="K1775" s="35">
        <v>0</v>
      </c>
      <c r="L1775" s="35">
        <v>0</v>
      </c>
      <c r="M1775" s="35">
        <v>0</v>
      </c>
      <c r="N1775" s="32" t="s">
        <v>19</v>
      </c>
      <c r="O1775" s="32" t="s">
        <v>18</v>
      </c>
      <c r="P1775" s="32">
        <v>1</v>
      </c>
      <c r="Q1775" s="32" t="s">
        <v>5269</v>
      </c>
      <c r="R1775" s="39">
        <f t="shared" si="54"/>
        <v>1509</v>
      </c>
      <c r="S1775" s="5" t="s">
        <v>51</v>
      </c>
      <c r="T1775" s="5" t="s">
        <v>64</v>
      </c>
      <c r="U1775" s="2"/>
      <c r="V1775" s="2" t="str">
        <f>IF($J1775+$L1775=0,"nil",IF(OR($B1775="TCU-WS",$B1775=""),"non comm",IF(OR($G1775="contract_cover",$H1775="fixed price"),VLOOKUP($I1775,'[1]mapping 2015'!$A:$B,2,FALSE),VLOOKUP($G1775,'[1]mapping 2015'!$A:$B,2,FALSE))))</f>
        <v>SBM 2.5 MOS</v>
      </c>
      <c r="W1775" s="37">
        <f>IF(OR(V1775="non comm",V1775="nil",J1775=0),0,IF(V1775="SBM 2.1 IIPS",J1775*VLOOKUP(N1775,'[2]NGP%'!$C:$D,2,FALSE),J1775*SUMIFS('[2]NGP%'!$D:$D,'[2]NGP%'!$A:$A,V1775,'[2]NGP%'!$B:$B,AA1775)))</f>
        <v>972</v>
      </c>
      <c r="X1775" s="37">
        <f>IF(OR(V1775="non comm",V1775="nil",J1775=0),0,IF(V1775="SBM 2.1 IIPS",J1775*VLOOKUP(N1775,'[2]NGP%'!$C:$E,3,FALSE),J1775*SUMIFS('[2]NGP%'!$E:$E,'[2]NGP%'!$A:$A,V1775,'[2]NGP%'!$B:$B,AA1775)))</f>
        <v>1242</v>
      </c>
      <c r="Y1775" s="32"/>
      <c r="Z1775" s="54" t="str">
        <f>IF(MID(H1775,1,4)="Item","Nil",IF(G1775="contract_cover",VLOOKUP(I1775,'svc type'!C:D,2,FALSE),VLOOKUP(G1775,'svc type'!A:D,4,FALSE)))</f>
        <v>MOS</v>
      </c>
      <c r="AA1775" s="4" t="str">
        <f>IF(B1775="","",VLOOKUP(B1775,Sector!C:D,2,FALSE))</f>
        <v>COM</v>
      </c>
      <c r="AB1775" s="4" t="str">
        <f t="shared" si="55"/>
        <v>kermann.luo</v>
      </c>
      <c r="AC1775" s="4"/>
      <c r="AD1775" s="4"/>
      <c r="AE1775" s="4"/>
      <c r="AF1775" s="4"/>
      <c r="AG1775" s="4"/>
    </row>
    <row r="1776" spans="1:33" x14ac:dyDescent="0.25">
      <c r="A1776" s="57">
        <v>42268.449198298615</v>
      </c>
      <c r="B1776" s="32" t="s">
        <v>284</v>
      </c>
      <c r="C1776" s="32" t="s">
        <v>297</v>
      </c>
      <c r="D1776" s="32" t="s">
        <v>296</v>
      </c>
      <c r="E1776" s="32" t="s">
        <v>7994</v>
      </c>
      <c r="F1776" s="32" t="s">
        <v>7995</v>
      </c>
      <c r="G1776" s="32" t="s">
        <v>15</v>
      </c>
      <c r="H1776" s="32" t="s">
        <v>16</v>
      </c>
      <c r="I1776" s="32" t="s">
        <v>261</v>
      </c>
      <c r="J1776" s="35">
        <v>5700</v>
      </c>
      <c r="K1776" s="35">
        <v>0</v>
      </c>
      <c r="L1776" s="35">
        <v>0</v>
      </c>
      <c r="M1776" s="35">
        <v>0</v>
      </c>
      <c r="N1776" s="32" t="s">
        <v>19</v>
      </c>
      <c r="O1776" s="32" t="s">
        <v>18</v>
      </c>
      <c r="P1776" s="32">
        <v>1</v>
      </c>
      <c r="Q1776" s="32" t="s">
        <v>5269</v>
      </c>
      <c r="R1776" s="39">
        <f t="shared" si="54"/>
        <v>1509</v>
      </c>
      <c r="S1776" s="5" t="s">
        <v>51</v>
      </c>
      <c r="T1776" s="5" t="s">
        <v>64</v>
      </c>
      <c r="U1776" s="2"/>
      <c r="V1776" s="2" t="str">
        <f>IF($J1776+$L1776=0,"nil",IF(OR($B1776="TCU-WS",$B1776=""),"non comm",IF(OR($G1776="contract_cover",$H1776="fixed price"),VLOOKUP($I1776,'[1]mapping 2015'!$A:$B,2,FALSE),VLOOKUP($G1776,'[1]mapping 2015'!$A:$B,2,FALSE))))</f>
        <v>SBM 2.5 MOS</v>
      </c>
      <c r="W1776" s="37">
        <f>IF(OR(V1776="non comm",V1776="nil",J1776=0),0,IF(V1776="SBM 2.1 IIPS",J1776*VLOOKUP(N1776,'[2]NGP%'!$C:$D,2,FALSE),J1776*SUMIFS('[2]NGP%'!$D:$D,'[2]NGP%'!$A:$A,V1776,'[2]NGP%'!$B:$B,AA1776)))</f>
        <v>1026</v>
      </c>
      <c r="X1776" s="37">
        <f>IF(OR(V1776="non comm",V1776="nil",J1776=0),0,IF(V1776="SBM 2.1 IIPS",J1776*VLOOKUP(N1776,'[2]NGP%'!$C:$E,3,FALSE),J1776*SUMIFS('[2]NGP%'!$E:$E,'[2]NGP%'!$A:$A,V1776,'[2]NGP%'!$B:$B,AA1776)))</f>
        <v>1311</v>
      </c>
      <c r="Y1776" s="32"/>
      <c r="Z1776" s="54" t="str">
        <f>IF(MID(H1776,1,4)="Item","Nil",IF(G1776="contract_cover",VLOOKUP(I1776,'svc type'!C:D,2,FALSE),VLOOKUP(G1776,'svc type'!A:D,4,FALSE)))</f>
        <v>MOS</v>
      </c>
      <c r="AA1776" s="4" t="str">
        <f>IF(B1776="","",VLOOKUP(B1776,Sector!C:D,2,FALSE))</f>
        <v>COM</v>
      </c>
      <c r="AB1776" s="4" t="str">
        <f t="shared" si="55"/>
        <v>kermann.luo</v>
      </c>
      <c r="AC1776" s="4"/>
      <c r="AD1776" s="4"/>
      <c r="AE1776" s="4"/>
      <c r="AF1776" s="4"/>
      <c r="AG1776" s="4"/>
    </row>
    <row r="1777" spans="1:33" x14ac:dyDescent="0.25">
      <c r="A1777" s="57">
        <v>42268.466065972221</v>
      </c>
      <c r="B1777" s="32" t="s">
        <v>284</v>
      </c>
      <c r="C1777" s="32" t="s">
        <v>297</v>
      </c>
      <c r="D1777" s="32" t="s">
        <v>296</v>
      </c>
      <c r="E1777" s="32" t="s">
        <v>7996</v>
      </c>
      <c r="F1777" s="32" t="s">
        <v>7997</v>
      </c>
      <c r="G1777" s="32" t="s">
        <v>15</v>
      </c>
      <c r="H1777" s="32" t="s">
        <v>16</v>
      </c>
      <c r="I1777" s="32" t="s">
        <v>261</v>
      </c>
      <c r="J1777" s="35">
        <v>5400</v>
      </c>
      <c r="K1777" s="35">
        <v>0</v>
      </c>
      <c r="L1777" s="35">
        <v>0</v>
      </c>
      <c r="M1777" s="35">
        <v>0</v>
      </c>
      <c r="N1777" s="32" t="s">
        <v>19</v>
      </c>
      <c r="O1777" s="32" t="s">
        <v>18</v>
      </c>
      <c r="P1777" s="32">
        <v>1</v>
      </c>
      <c r="Q1777" s="32" t="s">
        <v>5269</v>
      </c>
      <c r="R1777" s="39">
        <f t="shared" si="54"/>
        <v>1509</v>
      </c>
      <c r="S1777" s="5" t="s">
        <v>51</v>
      </c>
      <c r="T1777" s="5" t="s">
        <v>64</v>
      </c>
      <c r="U1777" s="2"/>
      <c r="V1777" s="2" t="str">
        <f>IF($J1777+$L1777=0,"nil",IF(OR($B1777="TCU-WS",$B1777=""),"non comm",IF(OR($G1777="contract_cover",$H1777="fixed price"),VLOOKUP($I1777,'[1]mapping 2015'!$A:$B,2,FALSE),VLOOKUP($G1777,'[1]mapping 2015'!$A:$B,2,FALSE))))</f>
        <v>SBM 2.5 MOS</v>
      </c>
      <c r="W1777" s="37">
        <f>IF(OR(V1777="non comm",V1777="nil",J1777=0),0,IF(V1777="SBM 2.1 IIPS",J1777*VLOOKUP(N1777,'[2]NGP%'!$C:$D,2,FALSE),J1777*SUMIFS('[2]NGP%'!$D:$D,'[2]NGP%'!$A:$A,V1777,'[2]NGP%'!$B:$B,AA1777)))</f>
        <v>972</v>
      </c>
      <c r="X1777" s="37">
        <f>IF(OR(V1777="non comm",V1777="nil",J1777=0),0,IF(V1777="SBM 2.1 IIPS",J1777*VLOOKUP(N1777,'[2]NGP%'!$C:$E,3,FALSE),J1777*SUMIFS('[2]NGP%'!$E:$E,'[2]NGP%'!$A:$A,V1777,'[2]NGP%'!$B:$B,AA1777)))</f>
        <v>1242</v>
      </c>
      <c r="Y1777" s="32"/>
      <c r="Z1777" s="54" t="str">
        <f>IF(MID(H1777,1,4)="Item","Nil",IF(G1777="contract_cover",VLOOKUP(I1777,'svc type'!C:D,2,FALSE),VLOOKUP(G1777,'svc type'!A:D,4,FALSE)))</f>
        <v>MOS</v>
      </c>
      <c r="AA1777" s="4" t="str">
        <f>IF(B1777="","",VLOOKUP(B1777,Sector!C:D,2,FALSE))</f>
        <v>COM</v>
      </c>
      <c r="AB1777" s="4" t="str">
        <f t="shared" si="55"/>
        <v>kermann.luo</v>
      </c>
      <c r="AC1777" s="4"/>
      <c r="AD1777" s="4"/>
      <c r="AE1777" s="4"/>
      <c r="AF1777" s="4"/>
      <c r="AG1777" s="4"/>
    </row>
    <row r="1778" spans="1:33" x14ac:dyDescent="0.25">
      <c r="A1778" s="57">
        <v>42268.470816319445</v>
      </c>
      <c r="B1778" s="32" t="s">
        <v>284</v>
      </c>
      <c r="C1778" s="32" t="s">
        <v>297</v>
      </c>
      <c r="D1778" s="32" t="s">
        <v>296</v>
      </c>
      <c r="E1778" s="32" t="s">
        <v>7998</v>
      </c>
      <c r="F1778" s="32" t="s">
        <v>7999</v>
      </c>
      <c r="G1778" s="32" t="s">
        <v>15</v>
      </c>
      <c r="H1778" s="32" t="s">
        <v>16</v>
      </c>
      <c r="I1778" s="32" t="s">
        <v>261</v>
      </c>
      <c r="J1778" s="35">
        <v>1135</v>
      </c>
      <c r="K1778" s="35">
        <v>0</v>
      </c>
      <c r="L1778" s="35">
        <v>0</v>
      </c>
      <c r="M1778" s="35">
        <v>0</v>
      </c>
      <c r="N1778" s="32" t="s">
        <v>19</v>
      </c>
      <c r="O1778" s="32" t="s">
        <v>18</v>
      </c>
      <c r="P1778" s="32">
        <v>1</v>
      </c>
      <c r="Q1778" s="32" t="s">
        <v>5269</v>
      </c>
      <c r="R1778" s="39">
        <f t="shared" si="54"/>
        <v>1509</v>
      </c>
      <c r="S1778" s="5" t="s">
        <v>51</v>
      </c>
      <c r="T1778" s="5" t="s">
        <v>64</v>
      </c>
      <c r="U1778" s="2"/>
      <c r="V1778" s="2" t="str">
        <f>IF($J1778+$L1778=0,"nil",IF(OR($B1778="TCU-WS",$B1778=""),"non comm",IF(OR($G1778="contract_cover",$H1778="fixed price"),VLOOKUP($I1778,'[1]mapping 2015'!$A:$B,2,FALSE),VLOOKUP($G1778,'[1]mapping 2015'!$A:$B,2,FALSE))))</f>
        <v>SBM 2.5 MOS</v>
      </c>
      <c r="W1778" s="37">
        <f>IF(OR(V1778="non comm",V1778="nil",J1778=0),0,IF(V1778="SBM 2.1 IIPS",J1778*VLOOKUP(N1778,'[2]NGP%'!$C:$D,2,FALSE),J1778*SUMIFS('[2]NGP%'!$D:$D,'[2]NGP%'!$A:$A,V1778,'[2]NGP%'!$B:$B,AA1778)))</f>
        <v>204.29999999999998</v>
      </c>
      <c r="X1778" s="37">
        <f>IF(OR(V1778="non comm",V1778="nil",J1778=0),0,IF(V1778="SBM 2.1 IIPS",J1778*VLOOKUP(N1778,'[2]NGP%'!$C:$E,3,FALSE),J1778*SUMIFS('[2]NGP%'!$E:$E,'[2]NGP%'!$A:$A,V1778,'[2]NGP%'!$B:$B,AA1778)))</f>
        <v>261.05</v>
      </c>
      <c r="Y1778" s="32"/>
      <c r="Z1778" s="54" t="str">
        <f>IF(MID(H1778,1,4)="Item","Nil",IF(G1778="contract_cover",VLOOKUP(I1778,'svc type'!C:D,2,FALSE),VLOOKUP(G1778,'svc type'!A:D,4,FALSE)))</f>
        <v>MOS</v>
      </c>
      <c r="AA1778" s="4" t="str">
        <f>IF(B1778="","",VLOOKUP(B1778,Sector!C:D,2,FALSE))</f>
        <v>COM</v>
      </c>
      <c r="AB1778" s="4" t="str">
        <f t="shared" si="55"/>
        <v>kermann.luo</v>
      </c>
      <c r="AC1778" s="4"/>
      <c r="AD1778" s="4"/>
      <c r="AE1778" s="4"/>
      <c r="AF1778" s="4"/>
      <c r="AG1778" s="4"/>
    </row>
    <row r="1779" spans="1:33" x14ac:dyDescent="0.25">
      <c r="A1779" s="57">
        <v>42268.481130173612</v>
      </c>
      <c r="B1779" s="32" t="s">
        <v>31</v>
      </c>
      <c r="C1779" s="32" t="s">
        <v>47</v>
      </c>
      <c r="D1779" s="32" t="s">
        <v>48</v>
      </c>
      <c r="E1779" s="32" t="s">
        <v>8000</v>
      </c>
      <c r="F1779" s="32" t="s">
        <v>8001</v>
      </c>
      <c r="G1779" s="32" t="s">
        <v>15</v>
      </c>
      <c r="H1779" s="32" t="s">
        <v>16</v>
      </c>
      <c r="I1779" s="32" t="s">
        <v>465</v>
      </c>
      <c r="J1779" s="35">
        <v>203.75</v>
      </c>
      <c r="K1779" s="35">
        <v>0</v>
      </c>
      <c r="L1779" s="35">
        <v>0</v>
      </c>
      <c r="M1779" s="35">
        <v>0</v>
      </c>
      <c r="N1779" s="32" t="s">
        <v>17</v>
      </c>
      <c r="O1779" s="32" t="s">
        <v>18</v>
      </c>
      <c r="P1779" s="32">
        <v>1</v>
      </c>
      <c r="Q1779" s="32" t="s">
        <v>5760</v>
      </c>
      <c r="R1779" s="39">
        <f t="shared" si="54"/>
        <v>1509</v>
      </c>
      <c r="S1779" s="5" t="s">
        <v>51</v>
      </c>
      <c r="T1779" s="5" t="s">
        <v>64</v>
      </c>
      <c r="U1779" s="2"/>
      <c r="V1779" s="2" t="str">
        <f>IF($J1779+$L1779=0,"nil",IF(OR($B1779="TCU-WS",$B1779=""),"non comm",IF(OR($G1779="contract_cover",$H1779="fixed price"),VLOOKUP($I1779,'[1]mapping 2015'!$A:$B,2,FALSE),VLOOKUP($G1779,'[1]mapping 2015'!$A:$B,2,FALSE))))</f>
        <v>SBM 2.7 RSS</v>
      </c>
      <c r="W1779" s="173">
        <v>55.01</v>
      </c>
      <c r="X1779" s="173">
        <v>55.01</v>
      </c>
      <c r="Y1779" s="32"/>
      <c r="Z1779" s="54" t="str">
        <f>IF(MID(H1779,1,4)="Item","Nil",IF(G1779="contract_cover",VLOOKUP(I1779,'svc type'!C:D,2,FALSE),VLOOKUP(G1779,'svc type'!A:D,4,FALSE)))</f>
        <v>RS_SMA</v>
      </c>
      <c r="AA1779" s="4" t="str">
        <f>IF(B1779="","",VLOOKUP(B1779,Sector!C:D,2,FALSE))</f>
        <v>COM</v>
      </c>
      <c r="AB1779" s="4" t="str">
        <f t="shared" si="55"/>
        <v>anson.ong</v>
      </c>
      <c r="AC1779" s="4"/>
      <c r="AD1779" s="4"/>
      <c r="AE1779" s="4"/>
      <c r="AF1779" s="4"/>
      <c r="AG1779" s="4"/>
    </row>
    <row r="1780" spans="1:33" x14ac:dyDescent="0.25">
      <c r="A1780" s="57">
        <v>42268.482501932871</v>
      </c>
      <c r="B1780" s="32" t="s">
        <v>22</v>
      </c>
      <c r="C1780" s="32" t="s">
        <v>297</v>
      </c>
      <c r="D1780" s="32" t="s">
        <v>296</v>
      </c>
      <c r="E1780" s="32" t="s">
        <v>8002</v>
      </c>
      <c r="F1780" s="32" t="s">
        <v>8003</v>
      </c>
      <c r="G1780" s="32" t="s">
        <v>15</v>
      </c>
      <c r="H1780" s="32" t="s">
        <v>16</v>
      </c>
      <c r="I1780" s="32" t="s">
        <v>281</v>
      </c>
      <c r="J1780" s="35">
        <v>250.14</v>
      </c>
      <c r="K1780" s="35">
        <v>0</v>
      </c>
      <c r="L1780" s="35">
        <v>0</v>
      </c>
      <c r="M1780" s="35">
        <v>0</v>
      </c>
      <c r="N1780" s="32" t="s">
        <v>17</v>
      </c>
      <c r="O1780" s="32" t="s">
        <v>18</v>
      </c>
      <c r="P1780" s="32">
        <v>1</v>
      </c>
      <c r="Q1780" s="32" t="s">
        <v>8004</v>
      </c>
      <c r="R1780" s="39">
        <f t="shared" si="54"/>
        <v>1509</v>
      </c>
      <c r="S1780" s="5" t="s">
        <v>51</v>
      </c>
      <c r="T1780" s="5" t="s">
        <v>64</v>
      </c>
      <c r="U1780" s="2"/>
      <c r="V1780" s="2" t="str">
        <f>IF($J1780+$L1780=0,"nil",IF(OR($B1780="TCU-WS",$B1780=""),"non comm",IF(OR($G1780="contract_cover",$H1780="fixed price"),VLOOKUP($I1780,'[1]mapping 2015'!$A:$B,2,FALSE),VLOOKUP($G1780,'[1]mapping 2015'!$A:$B,2,FALSE))))</f>
        <v>non comm</v>
      </c>
      <c r="W1780" s="37">
        <f>IF(OR(V1780="non comm",V1780="nil",J1780=0),0,IF(V1780="SBM 2.1 IIPS",J1780*VLOOKUP(N1780,'[2]NGP%'!$C:$D,2,FALSE),J1780*SUMIFS('[2]NGP%'!$D:$D,'[2]NGP%'!$A:$A,V1780,'[2]NGP%'!$B:$B,AA1780)))</f>
        <v>0</v>
      </c>
      <c r="X1780" s="37">
        <f>IF(OR(V1780="non comm",V1780="nil",J1780=0),0,IF(V1780="SBM 2.1 IIPS",J1780*VLOOKUP(N1780,'[2]NGP%'!$C:$E,3,FALSE),J1780*SUMIFS('[2]NGP%'!$E:$E,'[2]NGP%'!$A:$A,V1780,'[2]NGP%'!$B:$B,AA1780)))</f>
        <v>0</v>
      </c>
      <c r="Y1780" s="32"/>
      <c r="Z1780" s="54" t="str">
        <f>IF(MID(H1780,1,4)="Item","Nil",IF(G1780="contract_cover",VLOOKUP(I1780,'svc type'!C:D,2,FALSE),VLOOKUP(G1780,'svc type'!A:D,4,FALSE)))</f>
        <v>MOS</v>
      </c>
      <c r="AA1780" s="4" t="str">
        <f>IF(B1780="","",VLOOKUP(B1780,Sector!C:D,2,FALSE))</f>
        <v>OTH</v>
      </c>
      <c r="AB1780" s="4" t="str">
        <f t="shared" si="55"/>
        <v>TCU-WS</v>
      </c>
      <c r="AC1780" s="4"/>
      <c r="AD1780" s="4"/>
      <c r="AE1780" s="4"/>
      <c r="AF1780" s="4"/>
      <c r="AG1780" s="4"/>
    </row>
    <row r="1781" spans="1:33" x14ac:dyDescent="0.25">
      <c r="A1781" s="57">
        <v>42268.540662581021</v>
      </c>
      <c r="B1781" s="32"/>
      <c r="C1781" s="32" t="s">
        <v>2097</v>
      </c>
      <c r="D1781" s="32" t="s">
        <v>334</v>
      </c>
      <c r="E1781" s="32" t="s">
        <v>8007</v>
      </c>
      <c r="F1781" s="32" t="s">
        <v>8008</v>
      </c>
      <c r="G1781" s="32" t="s">
        <v>58</v>
      </c>
      <c r="H1781" s="32" t="s">
        <v>59</v>
      </c>
      <c r="I1781" s="32" t="s">
        <v>2006</v>
      </c>
      <c r="J1781" s="35">
        <v>0</v>
      </c>
      <c r="K1781" s="35">
        <v>0</v>
      </c>
      <c r="L1781" s="35">
        <v>0</v>
      </c>
      <c r="M1781" s="35">
        <v>0</v>
      </c>
      <c r="N1781" s="32" t="s">
        <v>19</v>
      </c>
      <c r="O1781" s="32" t="s">
        <v>322</v>
      </c>
      <c r="P1781" s="32">
        <v>0</v>
      </c>
      <c r="Q1781" s="32"/>
      <c r="R1781" s="39">
        <f t="shared" si="54"/>
        <v>1509</v>
      </c>
      <c r="S1781" s="5" t="s">
        <v>51</v>
      </c>
      <c r="T1781" s="5" t="s">
        <v>64</v>
      </c>
      <c r="U1781" s="2"/>
      <c r="V1781" s="2" t="str">
        <f>IF($J1781+$L1781=0,"nil",IF(OR($B1781="TCU-WS",$B1781=""),"non comm",IF(OR($G1781="contract_cover",$H1781="fixed price"),VLOOKUP($I1781,'[1]mapping 2015'!$A:$B,2,FALSE),VLOOKUP($G1781,'[1]mapping 2015'!$A:$B,2,FALSE))))</f>
        <v>nil</v>
      </c>
      <c r="W1781" s="37">
        <f>IF(OR(V1781="non comm",V1781="nil",J1781=0),0,IF(V1781="SBM 2.1 IIPS",J1781*VLOOKUP(N1781,'[2]NGP%'!$C:$D,2,FALSE),J1781*SUMIFS('[2]NGP%'!$D:$D,'[2]NGP%'!$A:$A,V1781,'[2]NGP%'!$B:$B,AA1781)))</f>
        <v>0</v>
      </c>
      <c r="X1781" s="37">
        <f>IF(OR(V1781="non comm",V1781="nil",J1781=0),0,IF(V1781="SBM 2.1 IIPS",J1781*VLOOKUP(N1781,'[2]NGP%'!$C:$E,3,FALSE),J1781*SUMIFS('[2]NGP%'!$E:$E,'[2]NGP%'!$A:$A,V1781,'[2]NGP%'!$B:$B,AA1781)))</f>
        <v>0</v>
      </c>
      <c r="Y1781" s="32"/>
      <c r="Z1781" s="54" t="str">
        <f>IF(MID(H1781,1,4)="Item","Nil",IF(G1781="contract_cover",VLOOKUP(I1781,'svc type'!C:D,2,FALSE),VLOOKUP(G1781,'svc type'!A:D,4,FALSE)))</f>
        <v>SVC</v>
      </c>
      <c r="AA1781" s="4" t="str">
        <f>IF(B1781="","",VLOOKUP(B1781,Sector!C:D,2,FALSE))</f>
        <v/>
      </c>
      <c r="AB1781" s="4">
        <f t="shared" si="55"/>
        <v>0</v>
      </c>
      <c r="AC1781" s="4"/>
      <c r="AD1781" s="4"/>
      <c r="AE1781" s="4"/>
      <c r="AF1781" s="4"/>
      <c r="AG1781" s="4"/>
    </row>
    <row r="1782" spans="1:33" x14ac:dyDescent="0.25">
      <c r="A1782" s="57">
        <v>42268.573333599539</v>
      </c>
      <c r="B1782" s="32"/>
      <c r="C1782" s="32" t="s">
        <v>8009</v>
      </c>
      <c r="D1782" s="32" t="s">
        <v>8010</v>
      </c>
      <c r="E1782" s="32" t="s">
        <v>8011</v>
      </c>
      <c r="F1782" s="32" t="s">
        <v>8012</v>
      </c>
      <c r="G1782" s="32" t="s">
        <v>58</v>
      </c>
      <c r="H1782" s="32" t="s">
        <v>59</v>
      </c>
      <c r="I1782" s="32" t="s">
        <v>2006</v>
      </c>
      <c r="J1782" s="35">
        <v>0</v>
      </c>
      <c r="K1782" s="35">
        <v>0</v>
      </c>
      <c r="L1782" s="35">
        <v>0</v>
      </c>
      <c r="M1782" s="35">
        <v>0</v>
      </c>
      <c r="N1782" s="32" t="s">
        <v>19</v>
      </c>
      <c r="O1782" s="32" t="s">
        <v>318</v>
      </c>
      <c r="P1782" s="32">
        <v>0</v>
      </c>
      <c r="Q1782" s="32"/>
      <c r="R1782" s="39">
        <f t="shared" si="54"/>
        <v>1509</v>
      </c>
      <c r="S1782" s="5" t="s">
        <v>51</v>
      </c>
      <c r="T1782" s="5" t="s">
        <v>64</v>
      </c>
      <c r="U1782" s="2"/>
      <c r="V1782" s="2" t="str">
        <f>IF($J1782+$L1782=0,"nil",IF(OR($B1782="TCU-WS",$B1782=""),"non comm",IF(OR($G1782="contract_cover",$H1782="fixed price"),VLOOKUP($I1782,'[1]mapping 2015'!$A:$B,2,FALSE),VLOOKUP($G1782,'[1]mapping 2015'!$A:$B,2,FALSE))))</f>
        <v>nil</v>
      </c>
      <c r="W1782" s="37">
        <f>IF(OR(V1782="non comm",V1782="nil",J1782=0),0,IF(V1782="SBM 2.1 IIPS",J1782*VLOOKUP(N1782,'[2]NGP%'!$C:$D,2,FALSE),J1782*SUMIFS('[2]NGP%'!$D:$D,'[2]NGP%'!$A:$A,V1782,'[2]NGP%'!$B:$B,AA1782)))</f>
        <v>0</v>
      </c>
      <c r="X1782" s="37">
        <f>IF(OR(V1782="non comm",V1782="nil",J1782=0),0,IF(V1782="SBM 2.1 IIPS",J1782*VLOOKUP(N1782,'[2]NGP%'!$C:$E,3,FALSE),J1782*SUMIFS('[2]NGP%'!$E:$E,'[2]NGP%'!$A:$A,V1782,'[2]NGP%'!$B:$B,AA1782)))</f>
        <v>0</v>
      </c>
      <c r="Y1782" s="32"/>
      <c r="Z1782" s="54" t="str">
        <f>IF(MID(H1782,1,4)="Item","Nil",IF(G1782="contract_cover",VLOOKUP(I1782,'svc type'!C:D,2,FALSE),VLOOKUP(G1782,'svc type'!A:D,4,FALSE)))</f>
        <v>SVC</v>
      </c>
      <c r="AA1782" s="4" t="str">
        <f>IF(B1782="","",VLOOKUP(B1782,Sector!C:D,2,FALSE))</f>
        <v/>
      </c>
      <c r="AB1782" s="4">
        <f t="shared" si="55"/>
        <v>0</v>
      </c>
      <c r="AC1782" s="4"/>
      <c r="AD1782" s="4"/>
      <c r="AE1782" s="4"/>
      <c r="AF1782" s="4"/>
      <c r="AG1782" s="4"/>
    </row>
    <row r="1783" spans="1:33" x14ac:dyDescent="0.25">
      <c r="A1783" s="57">
        <v>42268.594619988427</v>
      </c>
      <c r="B1783" s="32" t="s">
        <v>22</v>
      </c>
      <c r="C1783" s="32" t="s">
        <v>4567</v>
      </c>
      <c r="D1783" s="32" t="s">
        <v>4568</v>
      </c>
      <c r="E1783" s="32" t="s">
        <v>8013</v>
      </c>
      <c r="F1783" s="32" t="s">
        <v>8014</v>
      </c>
      <c r="G1783" s="32" t="s">
        <v>467</v>
      </c>
      <c r="H1783" s="32" t="s">
        <v>466</v>
      </c>
      <c r="I1783" s="32" t="s">
        <v>2006</v>
      </c>
      <c r="J1783" s="35">
        <v>279.5</v>
      </c>
      <c r="K1783" s="35">
        <v>0</v>
      </c>
      <c r="L1783" s="35">
        <v>15</v>
      </c>
      <c r="M1783" s="35">
        <v>0</v>
      </c>
      <c r="N1783" s="32" t="s">
        <v>19</v>
      </c>
      <c r="O1783" s="32" t="s">
        <v>37</v>
      </c>
      <c r="P1783" s="32">
        <v>1</v>
      </c>
      <c r="Q1783" s="32"/>
      <c r="R1783" s="39">
        <f t="shared" si="54"/>
        <v>1509</v>
      </c>
      <c r="S1783" s="5" t="s">
        <v>51</v>
      </c>
      <c r="T1783" s="5" t="s">
        <v>64</v>
      </c>
      <c r="U1783" s="2"/>
      <c r="V1783" s="2" t="str">
        <f>IF($J1783+$L1783=0,"nil",IF(OR($B1783="TCU-WS",$B1783=""),"non comm",IF(OR($G1783="contract_cover",$H1783="fixed price"),VLOOKUP($I1783,'[1]mapping 2015'!$A:$B,2,FALSE),VLOOKUP($G1783,'[1]mapping 2015'!$A:$B,2,FALSE))))</f>
        <v>non comm</v>
      </c>
      <c r="W1783" s="37">
        <f>IF(OR(V1783="non comm",V1783="nil",J1783=0),0,IF(V1783="SBM 2.1 IIPS",J1783*VLOOKUP(N1783,'[2]NGP%'!$C:$D,2,FALSE),J1783*SUMIFS('[2]NGP%'!$D:$D,'[2]NGP%'!$A:$A,V1783,'[2]NGP%'!$B:$B,AA1783)))</f>
        <v>0</v>
      </c>
      <c r="X1783" s="37">
        <f>IF(OR(V1783="non comm",V1783="nil",J1783=0),0,IF(V1783="SBM 2.1 IIPS",J1783*VLOOKUP(N1783,'[2]NGP%'!$C:$E,3,FALSE),J1783*SUMIFS('[2]NGP%'!$E:$E,'[2]NGP%'!$A:$A,V1783,'[2]NGP%'!$B:$B,AA1783)))</f>
        <v>0</v>
      </c>
      <c r="Y1783" s="32"/>
      <c r="Z1783" s="54" t="str">
        <f>IF(MID(H1783,1,4)="Item","Nil",IF(G1783="contract_cover",VLOOKUP(I1783,'svc type'!C:D,2,FALSE),VLOOKUP(G1783,'svc type'!A:D,4,FALSE)))</f>
        <v>SVC</v>
      </c>
      <c r="AA1783" s="4" t="str">
        <f>IF(B1783="","",VLOOKUP(B1783,Sector!C:D,2,FALSE))</f>
        <v>OTH</v>
      </c>
      <c r="AB1783" s="4" t="str">
        <f t="shared" si="55"/>
        <v>TCU-WS</v>
      </c>
      <c r="AC1783" s="4"/>
      <c r="AD1783" s="4"/>
      <c r="AE1783" s="4"/>
      <c r="AF1783" s="4"/>
      <c r="AG1783" s="4"/>
    </row>
    <row r="1784" spans="1:33" x14ac:dyDescent="0.25">
      <c r="A1784" s="57">
        <v>42268.594619988427</v>
      </c>
      <c r="B1784" s="32" t="s">
        <v>22</v>
      </c>
      <c r="C1784" s="32" t="s">
        <v>4567</v>
      </c>
      <c r="D1784" s="32" t="s">
        <v>4568</v>
      </c>
      <c r="E1784" s="32" t="s">
        <v>8013</v>
      </c>
      <c r="F1784" s="32" t="s">
        <v>8014</v>
      </c>
      <c r="G1784" s="32" t="s">
        <v>399</v>
      </c>
      <c r="H1784" s="32" t="s">
        <v>398</v>
      </c>
      <c r="I1784" s="32" t="s">
        <v>2006</v>
      </c>
      <c r="J1784" s="35">
        <v>27.95</v>
      </c>
      <c r="K1784" s="35">
        <v>0</v>
      </c>
      <c r="L1784" s="35">
        <v>15</v>
      </c>
      <c r="M1784" s="35">
        <v>0</v>
      </c>
      <c r="N1784" s="32" t="s">
        <v>19</v>
      </c>
      <c r="O1784" s="32" t="s">
        <v>37</v>
      </c>
      <c r="P1784" s="32">
        <v>1</v>
      </c>
      <c r="Q1784" s="32"/>
      <c r="R1784" s="39">
        <f t="shared" si="54"/>
        <v>1509</v>
      </c>
      <c r="S1784" s="5" t="s">
        <v>51</v>
      </c>
      <c r="T1784" s="5" t="s">
        <v>64</v>
      </c>
      <c r="U1784" s="2"/>
      <c r="V1784" s="2" t="str">
        <f>IF($J1784+$L1784=0,"nil",IF(OR($B1784="TCU-WS",$B1784=""),"non comm",IF(OR($G1784="contract_cover",$H1784="fixed price"),VLOOKUP($I1784,'[1]mapping 2015'!$A:$B,2,FALSE),VLOOKUP($G1784,'[1]mapping 2015'!$A:$B,2,FALSE))))</f>
        <v>non comm</v>
      </c>
      <c r="W1784" s="37">
        <f>IF(OR(V1784="non comm",V1784="nil",J1784=0),0,IF(V1784="SBM 2.1 IIPS",J1784*VLOOKUP(N1784,'[2]NGP%'!$C:$D,2,FALSE),J1784*SUMIFS('[2]NGP%'!$D:$D,'[2]NGP%'!$A:$A,V1784,'[2]NGP%'!$B:$B,AA1784)))</f>
        <v>0</v>
      </c>
      <c r="X1784" s="37">
        <f>IF(OR(V1784="non comm",V1784="nil",J1784=0),0,IF(V1784="SBM 2.1 IIPS",J1784*VLOOKUP(N1784,'[2]NGP%'!$C:$E,3,FALSE),J1784*SUMIFS('[2]NGP%'!$E:$E,'[2]NGP%'!$A:$A,V1784,'[2]NGP%'!$B:$B,AA1784)))</f>
        <v>0</v>
      </c>
      <c r="Y1784" s="32"/>
      <c r="Z1784" s="54" t="str">
        <f>IF(MID(H1784,1,4)="Item","Nil",IF(G1784="contract_cover",VLOOKUP(I1784,'svc type'!C:D,2,FALSE),VLOOKUP(G1784,'svc type'!A:D,4,FALSE)))</f>
        <v>SVC</v>
      </c>
      <c r="AA1784" s="4" t="str">
        <f>IF(B1784="","",VLOOKUP(B1784,Sector!C:D,2,FALSE))</f>
        <v>OTH</v>
      </c>
      <c r="AB1784" s="4" t="str">
        <f t="shared" si="55"/>
        <v>TCU-WS</v>
      </c>
      <c r="AC1784" s="4"/>
      <c r="AD1784" s="4"/>
      <c r="AE1784" s="4"/>
      <c r="AF1784" s="4"/>
      <c r="AG1784" s="4"/>
    </row>
    <row r="1785" spans="1:33" x14ac:dyDescent="0.25">
      <c r="A1785" s="57">
        <v>42268.597675775462</v>
      </c>
      <c r="B1785" s="32"/>
      <c r="C1785" s="32" t="s">
        <v>655</v>
      </c>
      <c r="D1785" s="32" t="s">
        <v>334</v>
      </c>
      <c r="E1785" s="32" t="s">
        <v>8015</v>
      </c>
      <c r="F1785" s="32" t="s">
        <v>8016</v>
      </c>
      <c r="G1785" s="32" t="s">
        <v>58</v>
      </c>
      <c r="H1785" s="32" t="s">
        <v>59</v>
      </c>
      <c r="I1785" s="32" t="s">
        <v>2006</v>
      </c>
      <c r="J1785" s="35">
        <v>0</v>
      </c>
      <c r="K1785" s="35">
        <v>0</v>
      </c>
      <c r="L1785" s="35">
        <v>0</v>
      </c>
      <c r="M1785" s="35">
        <v>0</v>
      </c>
      <c r="N1785" s="32" t="s">
        <v>19</v>
      </c>
      <c r="O1785" s="32" t="s">
        <v>322</v>
      </c>
      <c r="P1785" s="32">
        <v>0</v>
      </c>
      <c r="Q1785" s="32"/>
      <c r="R1785" s="39">
        <f t="shared" si="54"/>
        <v>1509</v>
      </c>
      <c r="S1785" s="5" t="s">
        <v>51</v>
      </c>
      <c r="T1785" s="5" t="s">
        <v>64</v>
      </c>
      <c r="U1785" s="2"/>
      <c r="V1785" s="2" t="str">
        <f>IF($J1785+$L1785=0,"nil",IF(OR($B1785="TCU-WS",$B1785=""),"non comm",IF(OR($G1785="contract_cover",$H1785="fixed price"),VLOOKUP($I1785,'[1]mapping 2015'!$A:$B,2,FALSE),VLOOKUP($G1785,'[1]mapping 2015'!$A:$B,2,FALSE))))</f>
        <v>nil</v>
      </c>
      <c r="W1785" s="37">
        <f>IF(OR(V1785="non comm",V1785="nil",J1785=0),0,IF(V1785="SBM 2.1 IIPS",J1785*VLOOKUP(N1785,'[2]NGP%'!$C:$D,2,FALSE),J1785*SUMIFS('[2]NGP%'!$D:$D,'[2]NGP%'!$A:$A,V1785,'[2]NGP%'!$B:$B,AA1785)))</f>
        <v>0</v>
      </c>
      <c r="X1785" s="37">
        <f>IF(OR(V1785="non comm",V1785="nil",J1785=0),0,IF(V1785="SBM 2.1 IIPS",J1785*VLOOKUP(N1785,'[2]NGP%'!$C:$E,3,FALSE),J1785*SUMIFS('[2]NGP%'!$E:$E,'[2]NGP%'!$A:$A,V1785,'[2]NGP%'!$B:$B,AA1785)))</f>
        <v>0</v>
      </c>
      <c r="Y1785" s="32"/>
      <c r="Z1785" s="54" t="str">
        <f>IF(MID(H1785,1,4)="Item","Nil",IF(G1785="contract_cover",VLOOKUP(I1785,'svc type'!C:D,2,FALSE),VLOOKUP(G1785,'svc type'!A:D,4,FALSE)))</f>
        <v>SVC</v>
      </c>
      <c r="AA1785" s="4" t="str">
        <f>IF(B1785="","",VLOOKUP(B1785,Sector!C:D,2,FALSE))</f>
        <v/>
      </c>
      <c r="AB1785" s="4">
        <f t="shared" si="55"/>
        <v>0</v>
      </c>
      <c r="AC1785" s="4"/>
      <c r="AD1785" s="4"/>
      <c r="AE1785" s="4"/>
      <c r="AF1785" s="4"/>
      <c r="AG1785" s="4"/>
    </row>
    <row r="1786" spans="1:33" x14ac:dyDescent="0.25">
      <c r="A1786" s="57">
        <v>42268.600085416663</v>
      </c>
      <c r="B1786" s="32"/>
      <c r="C1786" s="32" t="s">
        <v>655</v>
      </c>
      <c r="D1786" s="32" t="s">
        <v>334</v>
      </c>
      <c r="E1786" s="32" t="s">
        <v>8017</v>
      </c>
      <c r="F1786" s="32" t="s">
        <v>8018</v>
      </c>
      <c r="G1786" s="32" t="s">
        <v>58</v>
      </c>
      <c r="H1786" s="32" t="s">
        <v>59</v>
      </c>
      <c r="I1786" s="32" t="s">
        <v>2006</v>
      </c>
      <c r="J1786" s="35">
        <v>0</v>
      </c>
      <c r="K1786" s="35">
        <v>0</v>
      </c>
      <c r="L1786" s="35">
        <v>0</v>
      </c>
      <c r="M1786" s="35">
        <v>0</v>
      </c>
      <c r="N1786" s="32" t="s">
        <v>19</v>
      </c>
      <c r="O1786" s="32" t="s">
        <v>322</v>
      </c>
      <c r="P1786" s="32">
        <v>0</v>
      </c>
      <c r="Q1786" s="32"/>
      <c r="R1786" s="39">
        <f t="shared" si="54"/>
        <v>1509</v>
      </c>
      <c r="S1786" s="5" t="s">
        <v>51</v>
      </c>
      <c r="T1786" s="5" t="s">
        <v>64</v>
      </c>
      <c r="U1786" s="2"/>
      <c r="V1786" s="2" t="str">
        <f>IF($J1786+$L1786=0,"nil",IF(OR($B1786="TCU-WS",$B1786=""),"non comm",IF(OR($G1786="contract_cover",$H1786="fixed price"),VLOOKUP($I1786,'[1]mapping 2015'!$A:$B,2,FALSE),VLOOKUP($G1786,'[1]mapping 2015'!$A:$B,2,FALSE))))</f>
        <v>nil</v>
      </c>
      <c r="W1786" s="37">
        <f>IF(OR(V1786="non comm",V1786="nil",J1786=0),0,IF(V1786="SBM 2.1 IIPS",J1786*VLOOKUP(N1786,'[2]NGP%'!$C:$D,2,FALSE),J1786*SUMIFS('[2]NGP%'!$D:$D,'[2]NGP%'!$A:$A,V1786,'[2]NGP%'!$B:$B,AA1786)))</f>
        <v>0</v>
      </c>
      <c r="X1786" s="37">
        <f>IF(OR(V1786="non comm",V1786="nil",J1786=0),0,IF(V1786="SBM 2.1 IIPS",J1786*VLOOKUP(N1786,'[2]NGP%'!$C:$E,3,FALSE),J1786*SUMIFS('[2]NGP%'!$E:$E,'[2]NGP%'!$A:$A,V1786,'[2]NGP%'!$B:$B,AA1786)))</f>
        <v>0</v>
      </c>
      <c r="Y1786" s="32"/>
      <c r="Z1786" s="54" t="str">
        <f>IF(MID(H1786,1,4)="Item","Nil",IF(G1786="contract_cover",VLOOKUP(I1786,'svc type'!C:D,2,FALSE),VLOOKUP(G1786,'svc type'!A:D,4,FALSE)))</f>
        <v>SVC</v>
      </c>
      <c r="AA1786" s="4" t="str">
        <f>IF(B1786="","",VLOOKUP(B1786,Sector!C:D,2,FALSE))</f>
        <v/>
      </c>
      <c r="AB1786" s="4">
        <f t="shared" si="55"/>
        <v>0</v>
      </c>
      <c r="AC1786" s="4"/>
      <c r="AD1786" s="4"/>
      <c r="AE1786" s="4"/>
      <c r="AF1786" s="4"/>
      <c r="AG1786" s="4"/>
    </row>
    <row r="1787" spans="1:33" x14ac:dyDescent="0.25">
      <c r="A1787" s="57">
        <v>42268.602254363424</v>
      </c>
      <c r="B1787" s="32"/>
      <c r="C1787" s="32" t="s">
        <v>655</v>
      </c>
      <c r="D1787" s="32" t="s">
        <v>334</v>
      </c>
      <c r="E1787" s="32" t="s">
        <v>8019</v>
      </c>
      <c r="F1787" s="32" t="s">
        <v>8020</v>
      </c>
      <c r="G1787" s="32" t="s">
        <v>58</v>
      </c>
      <c r="H1787" s="32" t="s">
        <v>59</v>
      </c>
      <c r="I1787" s="32" t="s">
        <v>2006</v>
      </c>
      <c r="J1787" s="35">
        <v>0</v>
      </c>
      <c r="K1787" s="35">
        <v>0</v>
      </c>
      <c r="L1787" s="35">
        <v>0</v>
      </c>
      <c r="M1787" s="35">
        <v>0</v>
      </c>
      <c r="N1787" s="32" t="s">
        <v>19</v>
      </c>
      <c r="O1787" s="32" t="s">
        <v>322</v>
      </c>
      <c r="P1787" s="32">
        <v>0</v>
      </c>
      <c r="Q1787" s="32"/>
      <c r="R1787" s="39">
        <f t="shared" si="54"/>
        <v>1509</v>
      </c>
      <c r="S1787" s="5" t="s">
        <v>51</v>
      </c>
      <c r="T1787" s="5" t="s">
        <v>64</v>
      </c>
      <c r="U1787" s="2"/>
      <c r="V1787" s="2" t="str">
        <f>IF($J1787+$L1787=0,"nil",IF(OR($B1787="TCU-WS",$B1787=""),"non comm",IF(OR($G1787="contract_cover",$H1787="fixed price"),VLOOKUP($I1787,'[1]mapping 2015'!$A:$B,2,FALSE),VLOOKUP($G1787,'[1]mapping 2015'!$A:$B,2,FALSE))))</f>
        <v>nil</v>
      </c>
      <c r="W1787" s="37">
        <f>IF(OR(V1787="non comm",V1787="nil",J1787=0),0,IF(V1787="SBM 2.1 IIPS",J1787*VLOOKUP(N1787,'[2]NGP%'!$C:$D,2,FALSE),J1787*SUMIFS('[2]NGP%'!$D:$D,'[2]NGP%'!$A:$A,V1787,'[2]NGP%'!$B:$B,AA1787)))</f>
        <v>0</v>
      </c>
      <c r="X1787" s="37">
        <f>IF(OR(V1787="non comm",V1787="nil",J1787=0),0,IF(V1787="SBM 2.1 IIPS",J1787*VLOOKUP(N1787,'[2]NGP%'!$C:$E,3,FALSE),J1787*SUMIFS('[2]NGP%'!$E:$E,'[2]NGP%'!$A:$A,V1787,'[2]NGP%'!$B:$B,AA1787)))</f>
        <v>0</v>
      </c>
      <c r="Y1787" s="32"/>
      <c r="Z1787" s="54" t="str">
        <f>IF(MID(H1787,1,4)="Item","Nil",IF(G1787="contract_cover",VLOOKUP(I1787,'svc type'!C:D,2,FALSE),VLOOKUP(G1787,'svc type'!A:D,4,FALSE)))</f>
        <v>SVC</v>
      </c>
      <c r="AA1787" s="4" t="str">
        <f>IF(B1787="","",VLOOKUP(B1787,Sector!C:D,2,FALSE))</f>
        <v/>
      </c>
      <c r="AB1787" s="4">
        <f t="shared" si="55"/>
        <v>0</v>
      </c>
      <c r="AC1787" s="4"/>
      <c r="AD1787" s="4"/>
      <c r="AE1787" s="4"/>
      <c r="AF1787" s="4"/>
      <c r="AG1787" s="4"/>
    </row>
    <row r="1788" spans="1:33" x14ac:dyDescent="0.25">
      <c r="A1788" s="57">
        <v>42268.621123807869</v>
      </c>
      <c r="B1788" s="32" t="s">
        <v>22</v>
      </c>
      <c r="C1788" s="32" t="s">
        <v>8021</v>
      </c>
      <c r="D1788" s="32" t="s">
        <v>8022</v>
      </c>
      <c r="E1788" s="32" t="s">
        <v>8023</v>
      </c>
      <c r="F1788" s="32" t="s">
        <v>8024</v>
      </c>
      <c r="G1788" s="32" t="s">
        <v>7646</v>
      </c>
      <c r="H1788" s="32" t="s">
        <v>8025</v>
      </c>
      <c r="I1788" s="32" t="s">
        <v>2006</v>
      </c>
      <c r="J1788" s="35">
        <v>986</v>
      </c>
      <c r="K1788" s="35">
        <v>387.16</v>
      </c>
      <c r="L1788" s="35">
        <v>0</v>
      </c>
      <c r="M1788" s="35">
        <v>0</v>
      </c>
      <c r="N1788" s="32" t="s">
        <v>19</v>
      </c>
      <c r="O1788" s="32" t="s">
        <v>37</v>
      </c>
      <c r="P1788" s="32">
        <v>2</v>
      </c>
      <c r="Q1788" s="32" t="s">
        <v>8026</v>
      </c>
      <c r="R1788" s="39">
        <f t="shared" si="54"/>
        <v>1509</v>
      </c>
      <c r="S1788" s="5" t="s">
        <v>51</v>
      </c>
      <c r="T1788" s="5" t="s">
        <v>64</v>
      </c>
      <c r="U1788" s="2"/>
      <c r="V1788" s="2" t="str">
        <f>IF($J1788+$L1788=0,"nil",IF(OR($B1788="TCU-WS",$B1788=""),"non comm",IF(OR($G1788="contract_cover",$H1788="fixed price"),VLOOKUP($I1788,'[1]mapping 2015'!$A:$B,2,FALSE),VLOOKUP($G1788,'[1]mapping 2015'!$A:$B,2,FALSE))))</f>
        <v>non comm</v>
      </c>
      <c r="W1788" s="37">
        <f>IF(OR(V1788="non comm",V1788="nil",J1788=0),0,IF(V1788="SBM 2.1 IIPS",J1788*VLOOKUP(N1788,'[2]NGP%'!$C:$D,2,FALSE),J1788*SUMIFS('[2]NGP%'!$D:$D,'[2]NGP%'!$A:$A,V1788,'[2]NGP%'!$B:$B,AA1788)))</f>
        <v>0</v>
      </c>
      <c r="X1788" s="37">
        <f>IF(OR(V1788="non comm",V1788="nil",J1788=0),0,IF(V1788="SBM 2.1 IIPS",J1788*VLOOKUP(N1788,'[2]NGP%'!$C:$E,3,FALSE),J1788*SUMIFS('[2]NGP%'!$E:$E,'[2]NGP%'!$A:$A,V1788,'[2]NGP%'!$B:$B,AA1788)))</f>
        <v>0</v>
      </c>
      <c r="Y1788" s="32"/>
      <c r="Z1788" s="54" t="str">
        <f>IF(MID(H1788,1,4)="Item","Nil",IF(G1788="contract_cover",VLOOKUP(I1788,'svc type'!C:D,2,FALSE),VLOOKUP(G1788,'svc type'!A:D,4,FALSE)))</f>
        <v>Part</v>
      </c>
      <c r="AA1788" s="4" t="str">
        <f>IF(B1788="","",VLOOKUP(B1788,Sector!C:D,2,FALSE))</f>
        <v>OTH</v>
      </c>
      <c r="AB1788" s="4" t="str">
        <f t="shared" si="55"/>
        <v>TCU-WS</v>
      </c>
      <c r="AC1788" s="4"/>
      <c r="AD1788" s="4"/>
      <c r="AE1788" s="4"/>
      <c r="AF1788" s="4"/>
      <c r="AG1788" s="4"/>
    </row>
    <row r="1789" spans="1:33" x14ac:dyDescent="0.25">
      <c r="A1789" s="57">
        <v>42268.621123807869</v>
      </c>
      <c r="B1789" s="32" t="s">
        <v>22</v>
      </c>
      <c r="C1789" s="32" t="s">
        <v>8021</v>
      </c>
      <c r="D1789" s="32" t="s">
        <v>8022</v>
      </c>
      <c r="E1789" s="32" t="s">
        <v>8023</v>
      </c>
      <c r="F1789" s="32" t="s">
        <v>8024</v>
      </c>
      <c r="G1789" s="32" t="s">
        <v>25</v>
      </c>
      <c r="H1789" s="32" t="s">
        <v>26</v>
      </c>
      <c r="I1789" s="32" t="s">
        <v>2006</v>
      </c>
      <c r="J1789" s="35">
        <v>0</v>
      </c>
      <c r="K1789" s="35">
        <v>0</v>
      </c>
      <c r="L1789" s="35">
        <v>11.25</v>
      </c>
      <c r="M1789" s="35">
        <v>0</v>
      </c>
      <c r="N1789" s="32" t="s">
        <v>19</v>
      </c>
      <c r="O1789" s="32" t="s">
        <v>37</v>
      </c>
      <c r="P1789" s="32">
        <v>2</v>
      </c>
      <c r="Q1789" s="32" t="s">
        <v>8026</v>
      </c>
      <c r="R1789" s="39">
        <f t="shared" si="54"/>
        <v>1509</v>
      </c>
      <c r="S1789" s="5" t="s">
        <v>51</v>
      </c>
      <c r="T1789" s="5" t="s">
        <v>64</v>
      </c>
      <c r="U1789" s="2"/>
      <c r="V1789" s="2" t="str">
        <f>IF($J1789+$L1789=0,"nil",IF(OR($B1789="TCU-WS",$B1789=""),"non comm",IF(OR($G1789="contract_cover",$H1789="fixed price"),VLOOKUP($I1789,'[1]mapping 2015'!$A:$B,2,FALSE),VLOOKUP($G1789,'[1]mapping 2015'!$A:$B,2,FALSE))))</f>
        <v>non comm</v>
      </c>
      <c r="W1789" s="37">
        <f>IF(OR(V1789="non comm",V1789="nil",J1789=0),0,IF(V1789="SBM 2.1 IIPS",J1789*VLOOKUP(N1789,'[2]NGP%'!$C:$D,2,FALSE),J1789*SUMIFS('[2]NGP%'!$D:$D,'[2]NGP%'!$A:$A,V1789,'[2]NGP%'!$B:$B,AA1789)))</f>
        <v>0</v>
      </c>
      <c r="X1789" s="37">
        <f>IF(OR(V1789="non comm",V1789="nil",J1789=0),0,IF(V1789="SBM 2.1 IIPS",J1789*VLOOKUP(N1789,'[2]NGP%'!$C:$E,3,FALSE),J1789*SUMIFS('[2]NGP%'!$E:$E,'[2]NGP%'!$A:$A,V1789,'[2]NGP%'!$B:$B,AA1789)))</f>
        <v>0</v>
      </c>
      <c r="Y1789" s="32"/>
      <c r="Z1789" s="54" t="str">
        <f>IF(MID(H1789,1,4)="Item","Nil",IF(G1789="contract_cover",VLOOKUP(I1789,'svc type'!C:D,2,FALSE),VLOOKUP(G1789,'svc type'!A:D,4,FALSE)))</f>
        <v>IIPS</v>
      </c>
      <c r="AA1789" s="4" t="str">
        <f>IF(B1789="","",VLOOKUP(B1789,Sector!C:D,2,FALSE))</f>
        <v>OTH</v>
      </c>
      <c r="AB1789" s="4" t="str">
        <f t="shared" si="55"/>
        <v>TCU-WS</v>
      </c>
      <c r="AC1789" s="4"/>
      <c r="AD1789" s="4"/>
      <c r="AE1789" s="4"/>
      <c r="AF1789" s="4"/>
      <c r="AG1789" s="4"/>
    </row>
    <row r="1790" spans="1:33" x14ac:dyDescent="0.25">
      <c r="A1790" s="57">
        <v>42268.659685300925</v>
      </c>
      <c r="B1790" s="32"/>
      <c r="C1790" s="32" t="s">
        <v>2475</v>
      </c>
      <c r="D1790" s="32" t="s">
        <v>334</v>
      </c>
      <c r="E1790" s="32" t="s">
        <v>8027</v>
      </c>
      <c r="F1790" s="32" t="s">
        <v>8028</v>
      </c>
      <c r="G1790" s="32" t="s">
        <v>58</v>
      </c>
      <c r="H1790" s="32" t="s">
        <v>59</v>
      </c>
      <c r="I1790" s="32" t="s">
        <v>2006</v>
      </c>
      <c r="J1790" s="35">
        <v>0</v>
      </c>
      <c r="K1790" s="35">
        <v>0</v>
      </c>
      <c r="L1790" s="35">
        <v>0</v>
      </c>
      <c r="M1790" s="35">
        <v>0</v>
      </c>
      <c r="N1790" s="32" t="s">
        <v>19</v>
      </c>
      <c r="O1790" s="32" t="s">
        <v>322</v>
      </c>
      <c r="P1790" s="32">
        <v>0</v>
      </c>
      <c r="Q1790" s="32"/>
      <c r="R1790" s="39">
        <f t="shared" si="54"/>
        <v>1509</v>
      </c>
      <c r="S1790" s="5" t="s">
        <v>51</v>
      </c>
      <c r="T1790" s="5" t="s">
        <v>64</v>
      </c>
      <c r="U1790" s="2"/>
      <c r="V1790" s="2" t="str">
        <f>IF($J1790+$L1790=0,"nil",IF(OR($B1790="TCU-WS",$B1790=""),"non comm",IF(OR($G1790="contract_cover",$H1790="fixed price"),VLOOKUP($I1790,'[1]mapping 2015'!$A:$B,2,FALSE),VLOOKUP($G1790,'[1]mapping 2015'!$A:$B,2,FALSE))))</f>
        <v>nil</v>
      </c>
      <c r="W1790" s="37">
        <f>IF(OR(V1790="non comm",V1790="nil",J1790=0),0,IF(V1790="SBM 2.1 IIPS",J1790*VLOOKUP(N1790,'[2]NGP%'!$C:$D,2,FALSE),J1790*SUMIFS('[2]NGP%'!$D:$D,'[2]NGP%'!$A:$A,V1790,'[2]NGP%'!$B:$B,AA1790)))</f>
        <v>0</v>
      </c>
      <c r="X1790" s="37">
        <f>IF(OR(V1790="non comm",V1790="nil",J1790=0),0,IF(V1790="SBM 2.1 IIPS",J1790*VLOOKUP(N1790,'[2]NGP%'!$C:$E,3,FALSE),J1790*SUMIFS('[2]NGP%'!$E:$E,'[2]NGP%'!$A:$A,V1790,'[2]NGP%'!$B:$B,AA1790)))</f>
        <v>0</v>
      </c>
      <c r="Y1790" s="32"/>
      <c r="Z1790" s="54" t="str">
        <f>IF(MID(H1790,1,4)="Item","Nil",IF(G1790="contract_cover",VLOOKUP(I1790,'svc type'!C:D,2,FALSE),VLOOKUP(G1790,'svc type'!A:D,4,FALSE)))</f>
        <v>SVC</v>
      </c>
      <c r="AA1790" s="4" t="str">
        <f>IF(B1790="","",VLOOKUP(B1790,Sector!C:D,2,FALSE))</f>
        <v/>
      </c>
      <c r="AB1790" s="4">
        <f t="shared" si="55"/>
        <v>0</v>
      </c>
      <c r="AC1790" s="4"/>
      <c r="AD1790" s="4"/>
      <c r="AE1790" s="4"/>
      <c r="AF1790" s="4"/>
      <c r="AG1790" s="4"/>
    </row>
    <row r="1791" spans="1:33" x14ac:dyDescent="0.25">
      <c r="A1791" s="57">
        <v>42268.725820219908</v>
      </c>
      <c r="B1791" s="32"/>
      <c r="C1791" s="32" t="s">
        <v>8029</v>
      </c>
      <c r="D1791" s="32" t="s">
        <v>779</v>
      </c>
      <c r="E1791" s="32" t="s">
        <v>8030</v>
      </c>
      <c r="F1791" s="32" t="s">
        <v>8031</v>
      </c>
      <c r="G1791" s="32" t="s">
        <v>5236</v>
      </c>
      <c r="H1791" s="32" t="s">
        <v>5237</v>
      </c>
      <c r="I1791" s="32" t="s">
        <v>2006</v>
      </c>
      <c r="J1791" s="35">
        <v>0</v>
      </c>
      <c r="K1791" s="35">
        <v>0</v>
      </c>
      <c r="L1791" s="35">
        <v>0</v>
      </c>
      <c r="M1791" s="35">
        <v>0</v>
      </c>
      <c r="N1791" s="32" t="s">
        <v>4793</v>
      </c>
      <c r="O1791" s="32"/>
      <c r="P1791" s="32">
        <v>1</v>
      </c>
      <c r="Q1791" s="32" t="s">
        <v>8032</v>
      </c>
      <c r="R1791" s="39">
        <f t="shared" si="54"/>
        <v>1509</v>
      </c>
      <c r="S1791" s="5" t="s">
        <v>51</v>
      </c>
      <c r="T1791" s="5" t="s">
        <v>64</v>
      </c>
      <c r="U1791" s="2"/>
      <c r="V1791" s="2" t="str">
        <f>IF($J1791+$L1791=0,"nil",IF(OR($B1791="TCU-WS",$B1791=""),"non comm",IF(OR($G1791="contract_cover",$H1791="fixed price"),VLOOKUP($I1791,'[1]mapping 2015'!$A:$B,2,FALSE),VLOOKUP($G1791,'[1]mapping 2015'!$A:$B,2,FALSE))))</f>
        <v>nil</v>
      </c>
      <c r="W1791" s="37">
        <f>IF(OR(V1791="non comm",V1791="nil",J1791=0),0,IF(V1791="SBM 2.1 IIPS",J1791*VLOOKUP(N1791,'[2]NGP%'!$C:$D,2,FALSE),J1791*SUMIFS('[2]NGP%'!$D:$D,'[2]NGP%'!$A:$A,V1791,'[2]NGP%'!$B:$B,AA1791)))</f>
        <v>0</v>
      </c>
      <c r="X1791" s="37">
        <f>IF(OR(V1791="non comm",V1791="nil",J1791=0),0,IF(V1791="SBM 2.1 IIPS",J1791*VLOOKUP(N1791,'[2]NGP%'!$C:$E,3,FALSE),J1791*SUMIFS('[2]NGP%'!$E:$E,'[2]NGP%'!$A:$A,V1791,'[2]NGP%'!$B:$B,AA1791)))</f>
        <v>0</v>
      </c>
      <c r="Y1791" s="32"/>
      <c r="Z1791" s="54" t="str">
        <f>IF(MID(H1791,1,4)="Item","Nil",IF(G1791="contract_cover",VLOOKUP(I1791,'svc type'!C:D,2,FALSE),VLOOKUP(G1791,'svc type'!A:D,4,FALSE)))</f>
        <v>PSA_HW</v>
      </c>
      <c r="AA1791" s="4" t="str">
        <f>IF(B1791="","",VLOOKUP(B1791,Sector!C:D,2,FALSE))</f>
        <v/>
      </c>
      <c r="AB1791" s="4">
        <f t="shared" si="55"/>
        <v>0</v>
      </c>
      <c r="AC1791" s="4"/>
      <c r="AD1791" s="4"/>
      <c r="AE1791" s="4"/>
      <c r="AF1791" s="4"/>
      <c r="AG1791" s="4"/>
    </row>
    <row r="1792" spans="1:33" x14ac:dyDescent="0.25">
      <c r="A1792" s="57">
        <v>42268.884411724539</v>
      </c>
      <c r="B1792" s="32"/>
      <c r="C1792" s="32" t="s">
        <v>395</v>
      </c>
      <c r="D1792" s="32" t="s">
        <v>394</v>
      </c>
      <c r="E1792" s="32" t="s">
        <v>8033</v>
      </c>
      <c r="F1792" s="32" t="s">
        <v>8034</v>
      </c>
      <c r="G1792" s="32" t="s">
        <v>58</v>
      </c>
      <c r="H1792" s="32" t="s">
        <v>59</v>
      </c>
      <c r="I1792" s="32" t="s">
        <v>2006</v>
      </c>
      <c r="J1792" s="35">
        <v>0</v>
      </c>
      <c r="K1792" s="35">
        <v>0</v>
      </c>
      <c r="L1792" s="35">
        <v>0</v>
      </c>
      <c r="M1792" s="35">
        <v>0</v>
      </c>
      <c r="N1792" s="32" t="s">
        <v>19</v>
      </c>
      <c r="O1792" s="32" t="s">
        <v>32</v>
      </c>
      <c r="P1792" s="32">
        <v>0.83</v>
      </c>
      <c r="Q1792" s="32"/>
      <c r="R1792" s="39">
        <f t="shared" si="54"/>
        <v>1509</v>
      </c>
      <c r="S1792" s="5" t="s">
        <v>51</v>
      </c>
      <c r="T1792" s="5" t="s">
        <v>64</v>
      </c>
      <c r="U1792" s="2"/>
      <c r="V1792" s="2" t="str">
        <f>IF($J1792+$L1792=0,"nil",IF(OR($B1792="TCU-WS",$B1792=""),"non comm",IF(OR($G1792="contract_cover",$H1792="fixed price"),VLOOKUP($I1792,'[1]mapping 2015'!$A:$B,2,FALSE),VLOOKUP($G1792,'[1]mapping 2015'!$A:$B,2,FALSE))))</f>
        <v>nil</v>
      </c>
      <c r="W1792" s="37">
        <f>IF(OR(V1792="non comm",V1792="nil",J1792=0),0,IF(V1792="SBM 2.1 IIPS",J1792*VLOOKUP(N1792,'[2]NGP%'!$C:$D,2,FALSE),J1792*SUMIFS('[2]NGP%'!$D:$D,'[2]NGP%'!$A:$A,V1792,'[2]NGP%'!$B:$B,AA1792)))</f>
        <v>0</v>
      </c>
      <c r="X1792" s="37">
        <f>IF(OR(V1792="non comm",V1792="nil",J1792=0),0,IF(V1792="SBM 2.1 IIPS",J1792*VLOOKUP(N1792,'[2]NGP%'!$C:$E,3,FALSE),J1792*SUMIFS('[2]NGP%'!$E:$E,'[2]NGP%'!$A:$A,V1792,'[2]NGP%'!$B:$B,AA1792)))</f>
        <v>0</v>
      </c>
      <c r="Y1792" s="32"/>
      <c r="Z1792" s="54" t="str">
        <f>IF(MID(H1792,1,4)="Item","Nil",IF(G1792="contract_cover",VLOOKUP(I1792,'svc type'!C:D,2,FALSE),VLOOKUP(G1792,'svc type'!A:D,4,FALSE)))</f>
        <v>SVC</v>
      </c>
      <c r="AA1792" s="4" t="str">
        <f>IF(B1792="","",VLOOKUP(B1792,Sector!C:D,2,FALSE))</f>
        <v/>
      </c>
      <c r="AB1792" s="4">
        <f t="shared" si="55"/>
        <v>0</v>
      </c>
      <c r="AC1792" s="4"/>
      <c r="AD1792" s="4"/>
      <c r="AE1792" s="4"/>
      <c r="AF1792" s="4"/>
      <c r="AG1792" s="4"/>
    </row>
    <row r="1793" spans="1:33" x14ac:dyDescent="0.25">
      <c r="A1793" s="57">
        <v>42269.348978784721</v>
      </c>
      <c r="B1793" s="32" t="s">
        <v>36</v>
      </c>
      <c r="C1793" s="32" t="s">
        <v>2208</v>
      </c>
      <c r="D1793" s="32" t="s">
        <v>2209</v>
      </c>
      <c r="E1793" s="32" t="s">
        <v>9494</v>
      </c>
      <c r="F1793" s="32" t="s">
        <v>9495</v>
      </c>
      <c r="G1793" s="32" t="s">
        <v>15</v>
      </c>
      <c r="H1793" s="32" t="s">
        <v>16</v>
      </c>
      <c r="I1793" s="32" t="s">
        <v>263</v>
      </c>
      <c r="J1793" s="35">
        <v>423.36</v>
      </c>
      <c r="K1793" s="35">
        <v>0</v>
      </c>
      <c r="L1793" s="35">
        <v>0</v>
      </c>
      <c r="M1793" s="35">
        <v>0</v>
      </c>
      <c r="N1793" s="32" t="s">
        <v>19</v>
      </c>
      <c r="O1793" s="32" t="s">
        <v>18</v>
      </c>
      <c r="P1793" s="32">
        <v>1</v>
      </c>
      <c r="Q1793" s="32" t="s">
        <v>9496</v>
      </c>
      <c r="R1793" s="39">
        <f t="shared" si="54"/>
        <v>1509</v>
      </c>
      <c r="S1793" s="5" t="s">
        <v>51</v>
      </c>
      <c r="T1793" s="5" t="s">
        <v>64</v>
      </c>
      <c r="U1793" s="2"/>
      <c r="V1793" s="2" t="str">
        <f>IF($J1793+$L1793=0,"nil",IF(OR($B1793="TCU-WS",$B1793=""),"non comm",IF(OR($G1793="contract_cover",$H1793="fixed price"),VLOOKUP($I1793,'[1]mapping 2015'!$A:$B,2,FALSE),VLOOKUP($G1793,'[1]mapping 2015'!$A:$B,2,FALSE))))</f>
        <v>SBM 2.3 SMA</v>
      </c>
      <c r="W1793" s="37">
        <f>IF(OR(V1793="non comm",V1793="nil",J1793=0),0,IF(V1793="SBM 2.1 IIPS",J1793*VLOOKUP(N1793,'[2]NGP%'!$C:$D,2,FALSE),J1793*SUMIFS('[2]NGP%'!$D:$D,'[2]NGP%'!$A:$A,V1793,'[2]NGP%'!$B:$B,AA1793)))</f>
        <v>190.512</v>
      </c>
      <c r="X1793" s="37">
        <f>IF(OR(V1793="non comm",V1793="nil",J1793=0),0,IF(V1793="SBM 2.1 IIPS",J1793*VLOOKUP(N1793,'[2]NGP%'!$C:$E,3,FALSE),J1793*SUMIFS('[2]NGP%'!$E:$E,'[2]NGP%'!$A:$A,V1793,'[2]NGP%'!$B:$B,AA1793)))</f>
        <v>190.512</v>
      </c>
      <c r="Y1793" s="32"/>
      <c r="Z1793" s="54" t="str">
        <f>IF(MID(H1793,1,4)="Item","Nil",IF(G1793="contract_cover",VLOOKUP(I1793,'svc type'!C:D,2,FALSE),VLOOKUP(G1793,'svc type'!A:D,4,FALSE)))</f>
        <v>SMA</v>
      </c>
      <c r="AA1793" s="4" t="str">
        <f>IF(B1793="","",VLOOKUP(B1793,Sector!C:D,2,FALSE))</f>
        <v>STC</v>
      </c>
      <c r="AB1793" s="4" t="str">
        <f t="shared" si="55"/>
        <v>sorphia.chua</v>
      </c>
      <c r="AC1793" s="4"/>
      <c r="AD1793" s="4"/>
      <c r="AE1793" s="4"/>
      <c r="AF1793" s="4"/>
      <c r="AG1793" s="4"/>
    </row>
    <row r="1794" spans="1:33" x14ac:dyDescent="0.25">
      <c r="A1794" s="57">
        <v>42269.350489930555</v>
      </c>
      <c r="B1794" s="32" t="s">
        <v>36</v>
      </c>
      <c r="C1794" s="32" t="s">
        <v>2208</v>
      </c>
      <c r="D1794" s="32" t="s">
        <v>2209</v>
      </c>
      <c r="E1794" s="32" t="s">
        <v>9497</v>
      </c>
      <c r="F1794" s="32" t="s">
        <v>9498</v>
      </c>
      <c r="G1794" s="32" t="s">
        <v>15</v>
      </c>
      <c r="H1794" s="32" t="s">
        <v>16</v>
      </c>
      <c r="I1794" s="32" t="s">
        <v>263</v>
      </c>
      <c r="J1794" s="35">
        <v>1499.99</v>
      </c>
      <c r="K1794" s="35">
        <v>0</v>
      </c>
      <c r="L1794" s="35">
        <v>0</v>
      </c>
      <c r="M1794" s="35">
        <v>0</v>
      </c>
      <c r="N1794" s="32" t="s">
        <v>19</v>
      </c>
      <c r="O1794" s="32" t="s">
        <v>18</v>
      </c>
      <c r="P1794" s="32">
        <v>1</v>
      </c>
      <c r="Q1794" s="32" t="s">
        <v>9499</v>
      </c>
      <c r="R1794" s="39">
        <f t="shared" si="54"/>
        <v>1509</v>
      </c>
      <c r="S1794" s="5" t="s">
        <v>51</v>
      </c>
      <c r="T1794" s="5" t="s">
        <v>64</v>
      </c>
      <c r="U1794" s="2"/>
      <c r="V1794" s="2" t="str">
        <f>IF($J1794+$L1794=0,"nil",IF(OR($B1794="TCU-WS",$B1794=""),"non comm",IF(OR($G1794="contract_cover",$H1794="fixed price"),VLOOKUP($I1794,'[1]mapping 2015'!$A:$B,2,FALSE),VLOOKUP($G1794,'[1]mapping 2015'!$A:$B,2,FALSE))))</f>
        <v>SBM 2.3 SMA</v>
      </c>
      <c r="W1794" s="37">
        <f>IF(OR(V1794="non comm",V1794="nil",J1794=0),0,IF(V1794="SBM 2.1 IIPS",J1794*VLOOKUP(N1794,'[2]NGP%'!$C:$D,2,FALSE),J1794*SUMIFS('[2]NGP%'!$D:$D,'[2]NGP%'!$A:$A,V1794,'[2]NGP%'!$B:$B,AA1794)))</f>
        <v>674.99549999999999</v>
      </c>
      <c r="X1794" s="37">
        <f>IF(OR(V1794="non comm",V1794="nil",J1794=0),0,IF(V1794="SBM 2.1 IIPS",J1794*VLOOKUP(N1794,'[2]NGP%'!$C:$E,3,FALSE),J1794*SUMIFS('[2]NGP%'!$E:$E,'[2]NGP%'!$A:$A,V1794,'[2]NGP%'!$B:$B,AA1794)))</f>
        <v>674.99549999999999</v>
      </c>
      <c r="Y1794" s="32"/>
      <c r="Z1794" s="54" t="str">
        <f>IF(MID(H1794,1,4)="Item","Nil",IF(G1794="contract_cover",VLOOKUP(I1794,'svc type'!C:D,2,FALSE),VLOOKUP(G1794,'svc type'!A:D,4,FALSE)))</f>
        <v>SMA</v>
      </c>
      <c r="AA1794" s="4" t="str">
        <f>IF(B1794="","",VLOOKUP(B1794,Sector!C:D,2,FALSE))</f>
        <v>STC</v>
      </c>
      <c r="AB1794" s="4" t="str">
        <f t="shared" si="55"/>
        <v>sorphia.chua</v>
      </c>
      <c r="AC1794" s="4"/>
      <c r="AD1794" s="4"/>
      <c r="AE1794" s="4"/>
      <c r="AF1794" s="4"/>
      <c r="AG1794" s="4"/>
    </row>
    <row r="1795" spans="1:33" x14ac:dyDescent="0.25">
      <c r="A1795" s="57">
        <v>42269.358963275467</v>
      </c>
      <c r="B1795" s="32" t="s">
        <v>31</v>
      </c>
      <c r="C1795" s="32" t="s">
        <v>47</v>
      </c>
      <c r="D1795" s="32" t="s">
        <v>48</v>
      </c>
      <c r="E1795" s="32" t="s">
        <v>9500</v>
      </c>
      <c r="F1795" s="32" t="s">
        <v>9501</v>
      </c>
      <c r="G1795" s="32" t="s">
        <v>15</v>
      </c>
      <c r="H1795" s="32" t="s">
        <v>16</v>
      </c>
      <c r="I1795" s="32" t="s">
        <v>371</v>
      </c>
      <c r="J1795" s="35">
        <v>3723.72</v>
      </c>
      <c r="K1795" s="35">
        <v>0</v>
      </c>
      <c r="L1795" s="35">
        <v>0</v>
      </c>
      <c r="M1795" s="35">
        <v>0</v>
      </c>
      <c r="N1795" s="32" t="s">
        <v>17</v>
      </c>
      <c r="O1795" s="32" t="s">
        <v>18</v>
      </c>
      <c r="P1795" s="32">
        <v>1</v>
      </c>
      <c r="Q1795" s="32" t="s">
        <v>5343</v>
      </c>
      <c r="R1795" s="39">
        <f t="shared" ref="R1795:R1858" si="56">R1794</f>
        <v>1509</v>
      </c>
      <c r="S1795" s="5" t="s">
        <v>51</v>
      </c>
      <c r="T1795" s="5" t="s">
        <v>64</v>
      </c>
      <c r="U1795" s="2"/>
      <c r="V1795" s="2" t="str">
        <f>IF($J1795+$L1795=0,"nil",IF(OR($B1795="TCU-WS",$B1795=""),"non comm",IF(OR($G1795="contract_cover",$H1795="fixed price"),VLOOKUP($I1795,'[1]mapping 2015'!$A:$B,2,FALSE),VLOOKUP($G1795,'[1]mapping 2015'!$A:$B,2,FALSE))))</f>
        <v>SBM 2.7 RSS</v>
      </c>
      <c r="W1795" s="173">
        <v>1005.4</v>
      </c>
      <c r="X1795" s="173">
        <v>1005.4</v>
      </c>
      <c r="Y1795" s="32"/>
      <c r="Z1795" s="54" t="str">
        <f>IF(MID(H1795,1,4)="Item","Nil",IF(G1795="contract_cover",VLOOKUP(I1795,'svc type'!C:D,2,FALSE),VLOOKUP(G1795,'svc type'!A:D,4,FALSE)))</f>
        <v>RS_MOS</v>
      </c>
      <c r="AA1795" s="4" t="str">
        <f>IF(B1795="","",VLOOKUP(B1795,Sector!C:D,2,FALSE))</f>
        <v>COM</v>
      </c>
      <c r="AB1795" s="4" t="str">
        <f t="shared" ref="AB1795:AB1858" si="57">B1795</f>
        <v>anson.ong</v>
      </c>
      <c r="AC1795" s="4"/>
      <c r="AD1795" s="4"/>
      <c r="AE1795" s="4"/>
      <c r="AF1795" s="4"/>
      <c r="AG1795" s="4"/>
    </row>
    <row r="1796" spans="1:33" x14ac:dyDescent="0.25">
      <c r="A1796" s="57">
        <v>42269.362221840274</v>
      </c>
      <c r="B1796" s="32" t="s">
        <v>70</v>
      </c>
      <c r="C1796" s="32" t="s">
        <v>305</v>
      </c>
      <c r="D1796" s="32" t="s">
        <v>304</v>
      </c>
      <c r="E1796" s="32" t="s">
        <v>778</v>
      </c>
      <c r="F1796" s="32" t="s">
        <v>9502</v>
      </c>
      <c r="G1796" s="32" t="s">
        <v>632</v>
      </c>
      <c r="H1796" s="32" t="s">
        <v>633</v>
      </c>
      <c r="I1796" s="32" t="s">
        <v>265</v>
      </c>
      <c r="J1796" s="35">
        <v>0</v>
      </c>
      <c r="K1796" s="35">
        <v>0</v>
      </c>
      <c r="L1796" s="35">
        <v>0</v>
      </c>
      <c r="M1796" s="35">
        <v>0</v>
      </c>
      <c r="N1796" s="32" t="s">
        <v>17</v>
      </c>
      <c r="O1796" s="32" t="s">
        <v>18</v>
      </c>
      <c r="P1796" s="32">
        <v>1</v>
      </c>
      <c r="Q1796" s="32" t="s">
        <v>2177</v>
      </c>
      <c r="R1796" s="39">
        <f t="shared" si="56"/>
        <v>1509</v>
      </c>
      <c r="S1796" s="5" t="s">
        <v>51</v>
      </c>
      <c r="T1796" s="5" t="s">
        <v>64</v>
      </c>
      <c r="U1796" s="2"/>
      <c r="V1796" s="2" t="str">
        <f>IF($J1796+$L1796=0,"nil",IF(OR($B1796="TCU-WS",$B1796=""),"non comm",IF(OR($G1796="contract_cover",$H1796="fixed price"),VLOOKUP($I1796,'[1]mapping 2015'!$A:$B,2,FALSE),VLOOKUP($G1796,'[1]mapping 2015'!$A:$B,2,FALSE))))</f>
        <v>nil</v>
      </c>
      <c r="W1796" s="37">
        <f>IF(OR(V1796="non comm",V1796="nil",J1796=0),0,IF(V1796="SBM 2.1 IIPS",J1796*VLOOKUP(N1796,'[2]NGP%'!$C:$D,2,FALSE),J1796*SUMIFS('[2]NGP%'!$D:$D,'[2]NGP%'!$A:$A,V1796,'[2]NGP%'!$B:$B,AA1796)))</f>
        <v>0</v>
      </c>
      <c r="X1796" s="37">
        <f>IF(OR(V1796="non comm",V1796="nil",J1796=0),0,IF(V1796="SBM 2.1 IIPS",J1796*VLOOKUP(N1796,'[2]NGP%'!$C:$E,3,FALSE),J1796*SUMIFS('[2]NGP%'!$E:$E,'[2]NGP%'!$A:$A,V1796,'[2]NGP%'!$B:$B,AA1796)))</f>
        <v>0</v>
      </c>
      <c r="Y1796" s="32"/>
      <c r="Z1796" s="54" t="str">
        <f>IF(MID(H1796,1,4)="Item","Nil",IF(G1796="contract_cover",VLOOKUP(I1796,'svc type'!C:D,2,FALSE),VLOOKUP(G1796,'svc type'!A:D,4,FALSE)))</f>
        <v>Nil</v>
      </c>
      <c r="AA1796" s="4" t="str">
        <f>IF(B1796="","",VLOOKUP(B1796,Sector!C:D,2,FALSE))</f>
        <v>PUB</v>
      </c>
      <c r="AB1796" s="4" t="str">
        <f t="shared" si="57"/>
        <v>jaime.wong</v>
      </c>
      <c r="AC1796" s="4"/>
      <c r="AD1796" s="4"/>
      <c r="AE1796" s="4"/>
      <c r="AF1796" s="4"/>
      <c r="AG1796" s="4"/>
    </row>
    <row r="1797" spans="1:33" x14ac:dyDescent="0.25">
      <c r="A1797" s="57">
        <v>42269.362221840274</v>
      </c>
      <c r="B1797" s="32" t="s">
        <v>70</v>
      </c>
      <c r="C1797" s="32" t="s">
        <v>305</v>
      </c>
      <c r="D1797" s="32" t="s">
        <v>304</v>
      </c>
      <c r="E1797" s="32" t="s">
        <v>778</v>
      </c>
      <c r="F1797" s="32" t="s">
        <v>9502</v>
      </c>
      <c r="G1797" s="32" t="s">
        <v>632</v>
      </c>
      <c r="H1797" s="32" t="s">
        <v>631</v>
      </c>
      <c r="I1797" s="32" t="s">
        <v>265</v>
      </c>
      <c r="J1797" s="35">
        <v>0</v>
      </c>
      <c r="K1797" s="35">
        <v>0</v>
      </c>
      <c r="L1797" s="35">
        <v>0</v>
      </c>
      <c r="M1797" s="35">
        <v>0</v>
      </c>
      <c r="N1797" s="32" t="s">
        <v>17</v>
      </c>
      <c r="O1797" s="32" t="s">
        <v>18</v>
      </c>
      <c r="P1797" s="32">
        <v>1</v>
      </c>
      <c r="Q1797" s="32" t="s">
        <v>2177</v>
      </c>
      <c r="R1797" s="39">
        <f t="shared" si="56"/>
        <v>1509</v>
      </c>
      <c r="S1797" s="5" t="s">
        <v>51</v>
      </c>
      <c r="T1797" s="5" t="s">
        <v>64</v>
      </c>
      <c r="U1797" s="2"/>
      <c r="V1797" s="2" t="str">
        <f>IF($J1797+$L1797=0,"nil",IF(OR($B1797="TCU-WS",$B1797=""),"non comm",IF(OR($G1797="contract_cover",$H1797="fixed price"),VLOOKUP($I1797,'[1]mapping 2015'!$A:$B,2,FALSE),VLOOKUP($G1797,'[1]mapping 2015'!$A:$B,2,FALSE))))</f>
        <v>nil</v>
      </c>
      <c r="W1797" s="37">
        <f>IF(OR(V1797="non comm",V1797="nil",J1797=0),0,IF(V1797="SBM 2.1 IIPS",J1797*VLOOKUP(N1797,'[2]NGP%'!$C:$D,2,FALSE),J1797*SUMIFS('[2]NGP%'!$D:$D,'[2]NGP%'!$A:$A,V1797,'[2]NGP%'!$B:$B,AA1797)))</f>
        <v>0</v>
      </c>
      <c r="X1797" s="37">
        <f>IF(OR(V1797="non comm",V1797="nil",J1797=0),0,IF(V1797="SBM 2.1 IIPS",J1797*VLOOKUP(N1797,'[2]NGP%'!$C:$E,3,FALSE),J1797*SUMIFS('[2]NGP%'!$E:$E,'[2]NGP%'!$A:$A,V1797,'[2]NGP%'!$B:$B,AA1797)))</f>
        <v>0</v>
      </c>
      <c r="Y1797" s="32"/>
      <c r="Z1797" s="54" t="str">
        <f>IF(MID(H1797,1,4)="Item","Nil",IF(G1797="contract_cover",VLOOKUP(I1797,'svc type'!C:D,2,FALSE),VLOOKUP(G1797,'svc type'!A:D,4,FALSE)))</f>
        <v>Nil</v>
      </c>
      <c r="AA1797" s="4" t="str">
        <f>IF(B1797="","",VLOOKUP(B1797,Sector!C:D,2,FALSE))</f>
        <v>PUB</v>
      </c>
      <c r="AB1797" s="4" t="str">
        <f t="shared" si="57"/>
        <v>jaime.wong</v>
      </c>
      <c r="AC1797" s="4"/>
      <c r="AD1797" s="4"/>
      <c r="AE1797" s="4"/>
      <c r="AF1797" s="4"/>
      <c r="AG1797" s="4"/>
    </row>
    <row r="1798" spans="1:33" x14ac:dyDescent="0.25">
      <c r="A1798" s="57">
        <v>42269.362221840274</v>
      </c>
      <c r="B1798" s="32" t="s">
        <v>70</v>
      </c>
      <c r="C1798" s="32" t="s">
        <v>305</v>
      </c>
      <c r="D1798" s="32" t="s">
        <v>304</v>
      </c>
      <c r="E1798" s="32" t="s">
        <v>778</v>
      </c>
      <c r="F1798" s="32" t="s">
        <v>9502</v>
      </c>
      <c r="G1798" s="32" t="s">
        <v>630</v>
      </c>
      <c r="H1798" s="32" t="s">
        <v>629</v>
      </c>
      <c r="I1798" s="32" t="s">
        <v>265</v>
      </c>
      <c r="J1798" s="35">
        <v>0</v>
      </c>
      <c r="K1798" s="35">
        <v>0</v>
      </c>
      <c r="L1798" s="35">
        <v>0</v>
      </c>
      <c r="M1798" s="35">
        <v>0</v>
      </c>
      <c r="N1798" s="32" t="s">
        <v>17</v>
      </c>
      <c r="O1798" s="32" t="s">
        <v>18</v>
      </c>
      <c r="P1798" s="32">
        <v>1</v>
      </c>
      <c r="Q1798" s="32" t="s">
        <v>2177</v>
      </c>
      <c r="R1798" s="39">
        <f t="shared" si="56"/>
        <v>1509</v>
      </c>
      <c r="S1798" s="5" t="s">
        <v>51</v>
      </c>
      <c r="T1798" s="5" t="s">
        <v>64</v>
      </c>
      <c r="U1798" s="2"/>
      <c r="V1798" s="2" t="str">
        <f>IF($J1798+$L1798=0,"nil",IF(OR($B1798="TCU-WS",$B1798=""),"non comm",IF(OR($G1798="contract_cover",$H1798="fixed price"),VLOOKUP($I1798,'[1]mapping 2015'!$A:$B,2,FALSE),VLOOKUP($G1798,'[1]mapping 2015'!$A:$B,2,FALSE))))</f>
        <v>nil</v>
      </c>
      <c r="W1798" s="37">
        <f>IF(OR(V1798="non comm",V1798="nil",J1798=0),0,IF(V1798="SBM 2.1 IIPS",J1798*VLOOKUP(N1798,'[2]NGP%'!$C:$D,2,FALSE),J1798*SUMIFS('[2]NGP%'!$D:$D,'[2]NGP%'!$A:$A,V1798,'[2]NGP%'!$B:$B,AA1798)))</f>
        <v>0</v>
      </c>
      <c r="X1798" s="37">
        <f>IF(OR(V1798="non comm",V1798="nil",J1798=0),0,IF(V1798="SBM 2.1 IIPS",J1798*VLOOKUP(N1798,'[2]NGP%'!$C:$E,3,FALSE),J1798*SUMIFS('[2]NGP%'!$E:$E,'[2]NGP%'!$A:$A,V1798,'[2]NGP%'!$B:$B,AA1798)))</f>
        <v>0</v>
      </c>
      <c r="Y1798" s="32"/>
      <c r="Z1798" s="54" t="str">
        <f>IF(MID(H1798,1,4)="Item","Nil",IF(G1798="contract_cover",VLOOKUP(I1798,'svc type'!C:D,2,FALSE),VLOOKUP(G1798,'svc type'!A:D,4,FALSE)))</f>
        <v>Nil</v>
      </c>
      <c r="AA1798" s="4" t="str">
        <f>IF(B1798="","",VLOOKUP(B1798,Sector!C:D,2,FALSE))</f>
        <v>PUB</v>
      </c>
      <c r="AB1798" s="4" t="str">
        <f t="shared" si="57"/>
        <v>jaime.wong</v>
      </c>
      <c r="AC1798" s="4"/>
      <c r="AD1798" s="4"/>
      <c r="AE1798" s="4"/>
      <c r="AF1798" s="4"/>
      <c r="AG1798" s="4"/>
    </row>
    <row r="1799" spans="1:33" x14ac:dyDescent="0.25">
      <c r="A1799" s="57">
        <v>42269.362221840274</v>
      </c>
      <c r="B1799" s="32" t="s">
        <v>70</v>
      </c>
      <c r="C1799" s="32" t="s">
        <v>305</v>
      </c>
      <c r="D1799" s="32" t="s">
        <v>304</v>
      </c>
      <c r="E1799" s="32" t="s">
        <v>778</v>
      </c>
      <c r="F1799" s="32" t="s">
        <v>9502</v>
      </c>
      <c r="G1799" s="32" t="s">
        <v>625</v>
      </c>
      <c r="H1799" s="32" t="s">
        <v>628</v>
      </c>
      <c r="I1799" s="32" t="s">
        <v>265</v>
      </c>
      <c r="J1799" s="35">
        <v>0</v>
      </c>
      <c r="K1799" s="35">
        <v>0</v>
      </c>
      <c r="L1799" s="35">
        <v>0</v>
      </c>
      <c r="M1799" s="35">
        <v>0</v>
      </c>
      <c r="N1799" s="32" t="s">
        <v>17</v>
      </c>
      <c r="O1799" s="32" t="s">
        <v>18</v>
      </c>
      <c r="P1799" s="32">
        <v>1</v>
      </c>
      <c r="Q1799" s="32" t="s">
        <v>2177</v>
      </c>
      <c r="R1799" s="39">
        <f t="shared" si="56"/>
        <v>1509</v>
      </c>
      <c r="S1799" s="5" t="s">
        <v>51</v>
      </c>
      <c r="T1799" s="5" t="s">
        <v>64</v>
      </c>
      <c r="U1799" s="2"/>
      <c r="V1799" s="2" t="str">
        <f>IF($J1799+$L1799=0,"nil",IF(OR($B1799="TCU-WS",$B1799=""),"non comm",IF(OR($G1799="contract_cover",$H1799="fixed price"),VLOOKUP($I1799,'[1]mapping 2015'!$A:$B,2,FALSE),VLOOKUP($G1799,'[1]mapping 2015'!$A:$B,2,FALSE))))</f>
        <v>nil</v>
      </c>
      <c r="W1799" s="37">
        <f>IF(OR(V1799="non comm",V1799="nil",J1799=0),0,IF(V1799="SBM 2.1 IIPS",J1799*VLOOKUP(N1799,'[2]NGP%'!$C:$D,2,FALSE),J1799*SUMIFS('[2]NGP%'!$D:$D,'[2]NGP%'!$A:$A,V1799,'[2]NGP%'!$B:$B,AA1799)))</f>
        <v>0</v>
      </c>
      <c r="X1799" s="37">
        <f>IF(OR(V1799="non comm",V1799="nil",J1799=0),0,IF(V1799="SBM 2.1 IIPS",J1799*VLOOKUP(N1799,'[2]NGP%'!$C:$E,3,FALSE),J1799*SUMIFS('[2]NGP%'!$E:$E,'[2]NGP%'!$A:$A,V1799,'[2]NGP%'!$B:$B,AA1799)))</f>
        <v>0</v>
      </c>
      <c r="Y1799" s="32"/>
      <c r="Z1799" s="54" t="str">
        <f>IF(MID(H1799,1,4)="Item","Nil",IF(G1799="contract_cover",VLOOKUP(I1799,'svc type'!C:D,2,FALSE),VLOOKUP(G1799,'svc type'!A:D,4,FALSE)))</f>
        <v>Nil</v>
      </c>
      <c r="AA1799" s="4" t="str">
        <f>IF(B1799="","",VLOOKUP(B1799,Sector!C:D,2,FALSE))</f>
        <v>PUB</v>
      </c>
      <c r="AB1799" s="4" t="str">
        <f t="shared" si="57"/>
        <v>jaime.wong</v>
      </c>
      <c r="AC1799" s="4"/>
      <c r="AD1799" s="4"/>
      <c r="AE1799" s="4"/>
      <c r="AF1799" s="4"/>
      <c r="AG1799" s="4"/>
    </row>
    <row r="1800" spans="1:33" x14ac:dyDescent="0.25">
      <c r="A1800" s="57">
        <v>42269.362221840274</v>
      </c>
      <c r="B1800" s="32" t="s">
        <v>70</v>
      </c>
      <c r="C1800" s="32" t="s">
        <v>305</v>
      </c>
      <c r="D1800" s="32" t="s">
        <v>304</v>
      </c>
      <c r="E1800" s="32" t="s">
        <v>778</v>
      </c>
      <c r="F1800" s="32" t="s">
        <v>9502</v>
      </c>
      <c r="G1800" s="32" t="s">
        <v>625</v>
      </c>
      <c r="H1800" s="32" t="s">
        <v>627</v>
      </c>
      <c r="I1800" s="32" t="s">
        <v>265</v>
      </c>
      <c r="J1800" s="35">
        <v>0</v>
      </c>
      <c r="K1800" s="35">
        <v>0</v>
      </c>
      <c r="L1800" s="35">
        <v>0</v>
      </c>
      <c r="M1800" s="35">
        <v>0</v>
      </c>
      <c r="N1800" s="32" t="s">
        <v>17</v>
      </c>
      <c r="O1800" s="32" t="s">
        <v>18</v>
      </c>
      <c r="P1800" s="32">
        <v>1</v>
      </c>
      <c r="Q1800" s="32" t="s">
        <v>2177</v>
      </c>
      <c r="R1800" s="39">
        <f t="shared" si="56"/>
        <v>1509</v>
      </c>
      <c r="S1800" s="5" t="s">
        <v>51</v>
      </c>
      <c r="T1800" s="5" t="s">
        <v>64</v>
      </c>
      <c r="U1800" s="2"/>
      <c r="V1800" s="2" t="str">
        <f>IF($J1800+$L1800=0,"nil",IF(OR($B1800="TCU-WS",$B1800=""),"non comm",IF(OR($G1800="contract_cover",$H1800="fixed price"),VLOOKUP($I1800,'[1]mapping 2015'!$A:$B,2,FALSE),VLOOKUP($G1800,'[1]mapping 2015'!$A:$B,2,FALSE))))</f>
        <v>nil</v>
      </c>
      <c r="W1800" s="37">
        <f>IF(OR(V1800="non comm",V1800="nil",J1800=0),0,IF(V1800="SBM 2.1 IIPS",J1800*VLOOKUP(N1800,'[2]NGP%'!$C:$D,2,FALSE),J1800*SUMIFS('[2]NGP%'!$D:$D,'[2]NGP%'!$A:$A,V1800,'[2]NGP%'!$B:$B,AA1800)))</f>
        <v>0</v>
      </c>
      <c r="X1800" s="37">
        <f>IF(OR(V1800="non comm",V1800="nil",J1800=0),0,IF(V1800="SBM 2.1 IIPS",J1800*VLOOKUP(N1800,'[2]NGP%'!$C:$E,3,FALSE),J1800*SUMIFS('[2]NGP%'!$E:$E,'[2]NGP%'!$A:$A,V1800,'[2]NGP%'!$B:$B,AA1800)))</f>
        <v>0</v>
      </c>
      <c r="Y1800" s="32"/>
      <c r="Z1800" s="54" t="str">
        <f>IF(MID(H1800,1,4)="Item","Nil",IF(G1800="contract_cover",VLOOKUP(I1800,'svc type'!C:D,2,FALSE),VLOOKUP(G1800,'svc type'!A:D,4,FALSE)))</f>
        <v>Nil</v>
      </c>
      <c r="AA1800" s="4" t="str">
        <f>IF(B1800="","",VLOOKUP(B1800,Sector!C:D,2,FALSE))</f>
        <v>PUB</v>
      </c>
      <c r="AB1800" s="4" t="str">
        <f t="shared" si="57"/>
        <v>jaime.wong</v>
      </c>
      <c r="AC1800" s="4"/>
      <c r="AD1800" s="4"/>
      <c r="AE1800" s="4"/>
      <c r="AF1800" s="4"/>
      <c r="AG1800" s="4"/>
    </row>
    <row r="1801" spans="1:33" x14ac:dyDescent="0.25">
      <c r="A1801" s="57">
        <v>42269.362221840274</v>
      </c>
      <c r="B1801" s="32" t="s">
        <v>70</v>
      </c>
      <c r="C1801" s="32" t="s">
        <v>305</v>
      </c>
      <c r="D1801" s="32" t="s">
        <v>304</v>
      </c>
      <c r="E1801" s="32" t="s">
        <v>778</v>
      </c>
      <c r="F1801" s="32" t="s">
        <v>9502</v>
      </c>
      <c r="G1801" s="32" t="s">
        <v>625</v>
      </c>
      <c r="H1801" s="32" t="s">
        <v>626</v>
      </c>
      <c r="I1801" s="32" t="s">
        <v>265</v>
      </c>
      <c r="J1801" s="35">
        <v>0</v>
      </c>
      <c r="K1801" s="35">
        <v>0</v>
      </c>
      <c r="L1801" s="35">
        <v>0</v>
      </c>
      <c r="M1801" s="35">
        <v>0</v>
      </c>
      <c r="N1801" s="32" t="s">
        <v>17</v>
      </c>
      <c r="O1801" s="32" t="s">
        <v>18</v>
      </c>
      <c r="P1801" s="32">
        <v>1</v>
      </c>
      <c r="Q1801" s="32" t="s">
        <v>2177</v>
      </c>
      <c r="R1801" s="39">
        <f t="shared" si="56"/>
        <v>1509</v>
      </c>
      <c r="S1801" s="5" t="s">
        <v>51</v>
      </c>
      <c r="T1801" s="5" t="s">
        <v>64</v>
      </c>
      <c r="U1801" s="2"/>
      <c r="V1801" s="2" t="str">
        <f>IF($J1801+$L1801=0,"nil",IF(OR($B1801="TCU-WS",$B1801=""),"non comm",IF(OR($G1801="contract_cover",$H1801="fixed price"),VLOOKUP($I1801,'[1]mapping 2015'!$A:$B,2,FALSE),VLOOKUP($G1801,'[1]mapping 2015'!$A:$B,2,FALSE))))</f>
        <v>nil</v>
      </c>
      <c r="W1801" s="37">
        <f>IF(OR(V1801="non comm",V1801="nil",J1801=0),0,IF(V1801="SBM 2.1 IIPS",J1801*VLOOKUP(N1801,'[2]NGP%'!$C:$D,2,FALSE),J1801*SUMIFS('[2]NGP%'!$D:$D,'[2]NGP%'!$A:$A,V1801,'[2]NGP%'!$B:$B,AA1801)))</f>
        <v>0</v>
      </c>
      <c r="X1801" s="37">
        <f>IF(OR(V1801="non comm",V1801="nil",J1801=0),0,IF(V1801="SBM 2.1 IIPS",J1801*VLOOKUP(N1801,'[2]NGP%'!$C:$E,3,FALSE),J1801*SUMIFS('[2]NGP%'!$E:$E,'[2]NGP%'!$A:$A,V1801,'[2]NGP%'!$B:$B,AA1801)))</f>
        <v>0</v>
      </c>
      <c r="Y1801" s="32"/>
      <c r="Z1801" s="54" t="str">
        <f>IF(MID(H1801,1,4)="Item","Nil",IF(G1801="contract_cover",VLOOKUP(I1801,'svc type'!C:D,2,FALSE),VLOOKUP(G1801,'svc type'!A:D,4,FALSE)))</f>
        <v>Nil</v>
      </c>
      <c r="AA1801" s="4" t="str">
        <f>IF(B1801="","",VLOOKUP(B1801,Sector!C:D,2,FALSE))</f>
        <v>PUB</v>
      </c>
      <c r="AB1801" s="4" t="str">
        <f t="shared" si="57"/>
        <v>jaime.wong</v>
      </c>
      <c r="AC1801" s="4"/>
      <c r="AD1801" s="4"/>
      <c r="AE1801" s="4"/>
      <c r="AF1801" s="4"/>
      <c r="AG1801" s="4"/>
    </row>
    <row r="1802" spans="1:33" x14ac:dyDescent="0.25">
      <c r="A1802" s="57">
        <v>42269.362221840274</v>
      </c>
      <c r="B1802" s="32" t="s">
        <v>70</v>
      </c>
      <c r="C1802" s="32" t="s">
        <v>305</v>
      </c>
      <c r="D1802" s="32" t="s">
        <v>304</v>
      </c>
      <c r="E1802" s="32" t="s">
        <v>778</v>
      </c>
      <c r="F1802" s="32" t="s">
        <v>9502</v>
      </c>
      <c r="G1802" s="32" t="s">
        <v>625</v>
      </c>
      <c r="H1802" s="32" t="s">
        <v>624</v>
      </c>
      <c r="I1802" s="32" t="s">
        <v>265</v>
      </c>
      <c r="J1802" s="35">
        <v>0</v>
      </c>
      <c r="K1802" s="35">
        <v>0</v>
      </c>
      <c r="L1802" s="35">
        <v>0</v>
      </c>
      <c r="M1802" s="35">
        <v>0</v>
      </c>
      <c r="N1802" s="32" t="s">
        <v>17</v>
      </c>
      <c r="O1802" s="32" t="s">
        <v>18</v>
      </c>
      <c r="P1802" s="32">
        <v>1</v>
      </c>
      <c r="Q1802" s="32" t="s">
        <v>2177</v>
      </c>
      <c r="R1802" s="39">
        <f t="shared" si="56"/>
        <v>1509</v>
      </c>
      <c r="S1802" s="5" t="s">
        <v>51</v>
      </c>
      <c r="T1802" s="5" t="s">
        <v>64</v>
      </c>
      <c r="U1802" s="2"/>
      <c r="V1802" s="2" t="str">
        <f>IF($J1802+$L1802=0,"nil",IF(OR($B1802="TCU-WS",$B1802=""),"non comm",IF(OR($G1802="contract_cover",$H1802="fixed price"),VLOOKUP($I1802,'[1]mapping 2015'!$A:$B,2,FALSE),VLOOKUP($G1802,'[1]mapping 2015'!$A:$B,2,FALSE))))</f>
        <v>nil</v>
      </c>
      <c r="W1802" s="37">
        <f>IF(OR(V1802="non comm",V1802="nil",J1802=0),0,IF(V1802="SBM 2.1 IIPS",J1802*VLOOKUP(N1802,'[2]NGP%'!$C:$D,2,FALSE),J1802*SUMIFS('[2]NGP%'!$D:$D,'[2]NGP%'!$A:$A,V1802,'[2]NGP%'!$B:$B,AA1802)))</f>
        <v>0</v>
      </c>
      <c r="X1802" s="37">
        <f>IF(OR(V1802="non comm",V1802="nil",J1802=0),0,IF(V1802="SBM 2.1 IIPS",J1802*VLOOKUP(N1802,'[2]NGP%'!$C:$E,3,FALSE),J1802*SUMIFS('[2]NGP%'!$E:$E,'[2]NGP%'!$A:$A,V1802,'[2]NGP%'!$B:$B,AA1802)))</f>
        <v>0</v>
      </c>
      <c r="Y1802" s="32"/>
      <c r="Z1802" s="54" t="str">
        <f>IF(MID(H1802,1,4)="Item","Nil",IF(G1802="contract_cover",VLOOKUP(I1802,'svc type'!C:D,2,FALSE),VLOOKUP(G1802,'svc type'!A:D,4,FALSE)))</f>
        <v>Nil</v>
      </c>
      <c r="AA1802" s="4" t="str">
        <f>IF(B1802="","",VLOOKUP(B1802,Sector!C:D,2,FALSE))</f>
        <v>PUB</v>
      </c>
      <c r="AB1802" s="4" t="str">
        <f t="shared" si="57"/>
        <v>jaime.wong</v>
      </c>
      <c r="AC1802" s="4"/>
      <c r="AD1802" s="4"/>
      <c r="AE1802" s="4"/>
      <c r="AF1802" s="4"/>
      <c r="AG1802" s="4"/>
    </row>
    <row r="1803" spans="1:33" x14ac:dyDescent="0.25">
      <c r="A1803" s="57">
        <v>42269.362221840274</v>
      </c>
      <c r="B1803" s="32" t="s">
        <v>70</v>
      </c>
      <c r="C1803" s="32" t="s">
        <v>305</v>
      </c>
      <c r="D1803" s="32" t="s">
        <v>304</v>
      </c>
      <c r="E1803" s="32" t="s">
        <v>778</v>
      </c>
      <c r="F1803" s="32" t="s">
        <v>9502</v>
      </c>
      <c r="G1803" s="32" t="s">
        <v>620</v>
      </c>
      <c r="H1803" s="32" t="s">
        <v>623</v>
      </c>
      <c r="I1803" s="32" t="s">
        <v>265</v>
      </c>
      <c r="J1803" s="35">
        <v>0</v>
      </c>
      <c r="K1803" s="35">
        <v>0</v>
      </c>
      <c r="L1803" s="35">
        <v>0</v>
      </c>
      <c r="M1803" s="35">
        <v>0</v>
      </c>
      <c r="N1803" s="32" t="s">
        <v>17</v>
      </c>
      <c r="O1803" s="32" t="s">
        <v>18</v>
      </c>
      <c r="P1803" s="32">
        <v>1</v>
      </c>
      <c r="Q1803" s="32" t="s">
        <v>2177</v>
      </c>
      <c r="R1803" s="39">
        <f t="shared" si="56"/>
        <v>1509</v>
      </c>
      <c r="S1803" s="5" t="s">
        <v>51</v>
      </c>
      <c r="T1803" s="5" t="s">
        <v>64</v>
      </c>
      <c r="U1803" s="2"/>
      <c r="V1803" s="2" t="str">
        <f>IF($J1803+$L1803=0,"nil",IF(OR($B1803="TCU-WS",$B1803=""),"non comm",IF(OR($G1803="contract_cover",$H1803="fixed price"),VLOOKUP($I1803,'[1]mapping 2015'!$A:$B,2,FALSE),VLOOKUP($G1803,'[1]mapping 2015'!$A:$B,2,FALSE))))</f>
        <v>nil</v>
      </c>
      <c r="W1803" s="37">
        <f>IF(OR(V1803="non comm",V1803="nil",J1803=0),0,IF(V1803="SBM 2.1 IIPS",J1803*VLOOKUP(N1803,'[2]NGP%'!$C:$D,2,FALSE),J1803*SUMIFS('[2]NGP%'!$D:$D,'[2]NGP%'!$A:$A,V1803,'[2]NGP%'!$B:$B,AA1803)))</f>
        <v>0</v>
      </c>
      <c r="X1803" s="37">
        <f>IF(OR(V1803="non comm",V1803="nil",J1803=0),0,IF(V1803="SBM 2.1 IIPS",J1803*VLOOKUP(N1803,'[2]NGP%'!$C:$E,3,FALSE),J1803*SUMIFS('[2]NGP%'!$E:$E,'[2]NGP%'!$A:$A,V1803,'[2]NGP%'!$B:$B,AA1803)))</f>
        <v>0</v>
      </c>
      <c r="Y1803" s="32"/>
      <c r="Z1803" s="54" t="str">
        <f>IF(MID(H1803,1,4)="Item","Nil",IF(G1803="contract_cover",VLOOKUP(I1803,'svc type'!C:D,2,FALSE),VLOOKUP(G1803,'svc type'!A:D,4,FALSE)))</f>
        <v>Nil</v>
      </c>
      <c r="AA1803" s="4" t="str">
        <f>IF(B1803="","",VLOOKUP(B1803,Sector!C:D,2,FALSE))</f>
        <v>PUB</v>
      </c>
      <c r="AB1803" s="4" t="str">
        <f t="shared" si="57"/>
        <v>jaime.wong</v>
      </c>
      <c r="AC1803" s="4"/>
      <c r="AD1803" s="4"/>
      <c r="AE1803" s="4"/>
      <c r="AF1803" s="4"/>
      <c r="AG1803" s="4"/>
    </row>
    <row r="1804" spans="1:33" x14ac:dyDescent="0.25">
      <c r="A1804" s="57">
        <v>42269.362221840274</v>
      </c>
      <c r="B1804" s="32" t="s">
        <v>70</v>
      </c>
      <c r="C1804" s="32" t="s">
        <v>305</v>
      </c>
      <c r="D1804" s="32" t="s">
        <v>304</v>
      </c>
      <c r="E1804" s="32" t="s">
        <v>778</v>
      </c>
      <c r="F1804" s="32" t="s">
        <v>9502</v>
      </c>
      <c r="G1804" s="32" t="s">
        <v>620</v>
      </c>
      <c r="H1804" s="32" t="s">
        <v>622</v>
      </c>
      <c r="I1804" s="32" t="s">
        <v>265</v>
      </c>
      <c r="J1804" s="35">
        <v>0</v>
      </c>
      <c r="K1804" s="35">
        <v>0</v>
      </c>
      <c r="L1804" s="35">
        <v>0</v>
      </c>
      <c r="M1804" s="35">
        <v>0</v>
      </c>
      <c r="N1804" s="32" t="s">
        <v>17</v>
      </c>
      <c r="O1804" s="32" t="s">
        <v>18</v>
      </c>
      <c r="P1804" s="32">
        <v>1</v>
      </c>
      <c r="Q1804" s="32" t="s">
        <v>2177</v>
      </c>
      <c r="R1804" s="39">
        <f t="shared" si="56"/>
        <v>1509</v>
      </c>
      <c r="S1804" s="5" t="s">
        <v>51</v>
      </c>
      <c r="T1804" s="5" t="s">
        <v>64</v>
      </c>
      <c r="U1804" s="2"/>
      <c r="V1804" s="2" t="str">
        <f>IF($J1804+$L1804=0,"nil",IF(OR($B1804="TCU-WS",$B1804=""),"non comm",IF(OR($G1804="contract_cover",$H1804="fixed price"),VLOOKUP($I1804,'[1]mapping 2015'!$A:$B,2,FALSE),VLOOKUP($G1804,'[1]mapping 2015'!$A:$B,2,FALSE))))</f>
        <v>nil</v>
      </c>
      <c r="W1804" s="37">
        <f>IF(OR(V1804="non comm",V1804="nil",J1804=0),0,IF(V1804="SBM 2.1 IIPS",J1804*VLOOKUP(N1804,'[2]NGP%'!$C:$D,2,FALSE),J1804*SUMIFS('[2]NGP%'!$D:$D,'[2]NGP%'!$A:$A,V1804,'[2]NGP%'!$B:$B,AA1804)))</f>
        <v>0</v>
      </c>
      <c r="X1804" s="37">
        <f>IF(OR(V1804="non comm",V1804="nil",J1804=0),0,IF(V1804="SBM 2.1 IIPS",J1804*VLOOKUP(N1804,'[2]NGP%'!$C:$E,3,FALSE),J1804*SUMIFS('[2]NGP%'!$E:$E,'[2]NGP%'!$A:$A,V1804,'[2]NGP%'!$B:$B,AA1804)))</f>
        <v>0</v>
      </c>
      <c r="Y1804" s="32"/>
      <c r="Z1804" s="54" t="str">
        <f>IF(MID(H1804,1,4)="Item","Nil",IF(G1804="contract_cover",VLOOKUP(I1804,'svc type'!C:D,2,FALSE),VLOOKUP(G1804,'svc type'!A:D,4,FALSE)))</f>
        <v>Nil</v>
      </c>
      <c r="AA1804" s="4" t="str">
        <f>IF(B1804="","",VLOOKUP(B1804,Sector!C:D,2,FALSE))</f>
        <v>PUB</v>
      </c>
      <c r="AB1804" s="4" t="str">
        <f t="shared" si="57"/>
        <v>jaime.wong</v>
      </c>
      <c r="AC1804" s="4"/>
      <c r="AD1804" s="4"/>
      <c r="AE1804" s="4"/>
      <c r="AF1804" s="4"/>
      <c r="AG1804" s="4"/>
    </row>
    <row r="1805" spans="1:33" outlineLevel="1" x14ac:dyDescent="0.25">
      <c r="A1805" s="57">
        <v>42269.362221840274</v>
      </c>
      <c r="B1805" s="32" t="s">
        <v>70</v>
      </c>
      <c r="C1805" s="32" t="s">
        <v>305</v>
      </c>
      <c r="D1805" s="32" t="s">
        <v>304</v>
      </c>
      <c r="E1805" s="32" t="s">
        <v>778</v>
      </c>
      <c r="F1805" s="32" t="s">
        <v>9502</v>
      </c>
      <c r="G1805" s="32" t="s">
        <v>620</v>
      </c>
      <c r="H1805" s="32" t="s">
        <v>621</v>
      </c>
      <c r="I1805" s="32" t="s">
        <v>265</v>
      </c>
      <c r="J1805" s="35">
        <v>0</v>
      </c>
      <c r="K1805" s="35">
        <v>0</v>
      </c>
      <c r="L1805" s="35">
        <v>0</v>
      </c>
      <c r="M1805" s="35">
        <v>0</v>
      </c>
      <c r="N1805" s="32" t="s">
        <v>17</v>
      </c>
      <c r="O1805" s="32" t="s">
        <v>18</v>
      </c>
      <c r="P1805" s="32">
        <v>1</v>
      </c>
      <c r="Q1805" s="32" t="s">
        <v>2177</v>
      </c>
      <c r="R1805" s="39">
        <f t="shared" si="56"/>
        <v>1509</v>
      </c>
      <c r="S1805" s="5" t="s">
        <v>51</v>
      </c>
      <c r="T1805" s="5" t="s">
        <v>64</v>
      </c>
      <c r="U1805" s="2"/>
      <c r="V1805" s="2" t="str">
        <f>IF($J1805+$L1805=0,"nil",IF(OR($B1805="TCU-WS",$B1805=""),"non comm",IF(OR($G1805="contract_cover",$H1805="fixed price"),VLOOKUP($I1805,'[1]mapping 2015'!$A:$B,2,FALSE),VLOOKUP($G1805,'[1]mapping 2015'!$A:$B,2,FALSE))))</f>
        <v>nil</v>
      </c>
      <c r="W1805" s="37">
        <f>IF(OR(V1805="non comm",V1805="nil",J1805=0),0,IF(V1805="SBM 2.1 IIPS",J1805*VLOOKUP(N1805,'[2]NGP%'!$C:$D,2,FALSE),J1805*SUMIFS('[2]NGP%'!$D:$D,'[2]NGP%'!$A:$A,V1805,'[2]NGP%'!$B:$B,AA1805)))</f>
        <v>0</v>
      </c>
      <c r="X1805" s="37">
        <f>IF(OR(V1805="non comm",V1805="nil",J1805=0),0,IF(V1805="SBM 2.1 IIPS",J1805*VLOOKUP(N1805,'[2]NGP%'!$C:$E,3,FALSE),J1805*SUMIFS('[2]NGP%'!$E:$E,'[2]NGP%'!$A:$A,V1805,'[2]NGP%'!$B:$B,AA1805)))</f>
        <v>0</v>
      </c>
      <c r="Y1805" s="32"/>
      <c r="Z1805" s="54" t="str">
        <f>IF(MID(H1805,1,4)="Item","Nil",IF(G1805="contract_cover",VLOOKUP(I1805,'svc type'!C:D,2,FALSE),VLOOKUP(G1805,'svc type'!A:D,4,FALSE)))</f>
        <v>Nil</v>
      </c>
      <c r="AA1805" s="4" t="str">
        <f>IF(B1805="","",VLOOKUP(B1805,Sector!C:D,2,FALSE))</f>
        <v>PUB</v>
      </c>
      <c r="AB1805" s="4" t="str">
        <f t="shared" si="57"/>
        <v>jaime.wong</v>
      </c>
      <c r="AC1805" s="4"/>
      <c r="AD1805" s="4"/>
      <c r="AE1805" s="4"/>
      <c r="AF1805" s="4"/>
      <c r="AG1805" s="4"/>
    </row>
    <row r="1806" spans="1:33" outlineLevel="1" x14ac:dyDescent="0.25">
      <c r="A1806" s="57">
        <v>42269.362221840274</v>
      </c>
      <c r="B1806" s="32" t="s">
        <v>70</v>
      </c>
      <c r="C1806" s="32" t="s">
        <v>305</v>
      </c>
      <c r="D1806" s="32" t="s">
        <v>304</v>
      </c>
      <c r="E1806" s="32" t="s">
        <v>778</v>
      </c>
      <c r="F1806" s="32" t="s">
        <v>9502</v>
      </c>
      <c r="G1806" s="32" t="s">
        <v>620</v>
      </c>
      <c r="H1806" s="32" t="s">
        <v>619</v>
      </c>
      <c r="I1806" s="32" t="s">
        <v>265</v>
      </c>
      <c r="J1806" s="35">
        <v>0</v>
      </c>
      <c r="K1806" s="35">
        <v>0</v>
      </c>
      <c r="L1806" s="35">
        <v>0</v>
      </c>
      <c r="M1806" s="35">
        <v>0</v>
      </c>
      <c r="N1806" s="32" t="s">
        <v>17</v>
      </c>
      <c r="O1806" s="32" t="s">
        <v>18</v>
      </c>
      <c r="P1806" s="32">
        <v>1</v>
      </c>
      <c r="Q1806" s="32" t="s">
        <v>2177</v>
      </c>
      <c r="R1806" s="39">
        <f t="shared" si="56"/>
        <v>1509</v>
      </c>
      <c r="S1806" s="5" t="s">
        <v>51</v>
      </c>
      <c r="T1806" s="5" t="s">
        <v>64</v>
      </c>
      <c r="U1806" s="2"/>
      <c r="V1806" s="2" t="str">
        <f>IF($J1806+$L1806=0,"nil",IF(OR($B1806="TCU-WS",$B1806=""),"non comm",IF(OR($G1806="contract_cover",$H1806="fixed price"),VLOOKUP($I1806,'[1]mapping 2015'!$A:$B,2,FALSE),VLOOKUP($G1806,'[1]mapping 2015'!$A:$B,2,FALSE))))</f>
        <v>nil</v>
      </c>
      <c r="W1806" s="37">
        <f>IF(OR(V1806="non comm",V1806="nil",J1806=0),0,IF(V1806="SBM 2.1 IIPS",J1806*VLOOKUP(N1806,'[2]NGP%'!$C:$D,2,FALSE),J1806*SUMIFS('[2]NGP%'!$D:$D,'[2]NGP%'!$A:$A,V1806,'[2]NGP%'!$B:$B,AA1806)))</f>
        <v>0</v>
      </c>
      <c r="X1806" s="37">
        <f>IF(OR(V1806="non comm",V1806="nil",J1806=0),0,IF(V1806="SBM 2.1 IIPS",J1806*VLOOKUP(N1806,'[2]NGP%'!$C:$E,3,FALSE),J1806*SUMIFS('[2]NGP%'!$E:$E,'[2]NGP%'!$A:$A,V1806,'[2]NGP%'!$B:$B,AA1806)))</f>
        <v>0</v>
      </c>
      <c r="Y1806" s="32"/>
      <c r="Z1806" s="54" t="str">
        <f>IF(MID(H1806,1,4)="Item","Nil",IF(G1806="contract_cover",VLOOKUP(I1806,'svc type'!C:D,2,FALSE),VLOOKUP(G1806,'svc type'!A:D,4,FALSE)))</f>
        <v>Nil</v>
      </c>
      <c r="AA1806" s="4" t="str">
        <f>IF(B1806="","",VLOOKUP(B1806,Sector!C:D,2,FALSE))</f>
        <v>PUB</v>
      </c>
      <c r="AB1806" s="4" t="str">
        <f t="shared" si="57"/>
        <v>jaime.wong</v>
      </c>
      <c r="AC1806" s="4"/>
      <c r="AD1806" s="4"/>
      <c r="AE1806" s="4"/>
      <c r="AF1806" s="4"/>
      <c r="AG1806" s="4"/>
    </row>
    <row r="1807" spans="1:33" outlineLevel="1" x14ac:dyDescent="0.25">
      <c r="A1807" s="57">
        <v>42269.362221840274</v>
      </c>
      <c r="B1807" s="32" t="s">
        <v>70</v>
      </c>
      <c r="C1807" s="32" t="s">
        <v>305</v>
      </c>
      <c r="D1807" s="32" t="s">
        <v>304</v>
      </c>
      <c r="E1807" s="32" t="s">
        <v>778</v>
      </c>
      <c r="F1807" s="32" t="s">
        <v>9502</v>
      </c>
      <c r="G1807" s="32" t="s">
        <v>525</v>
      </c>
      <c r="H1807" s="32" t="s">
        <v>618</v>
      </c>
      <c r="I1807" s="32" t="s">
        <v>265</v>
      </c>
      <c r="J1807" s="35">
        <v>0</v>
      </c>
      <c r="K1807" s="35">
        <v>0</v>
      </c>
      <c r="L1807" s="35">
        <v>0</v>
      </c>
      <c r="M1807" s="35">
        <v>0</v>
      </c>
      <c r="N1807" s="32" t="s">
        <v>17</v>
      </c>
      <c r="O1807" s="32" t="s">
        <v>18</v>
      </c>
      <c r="P1807" s="32">
        <v>1</v>
      </c>
      <c r="Q1807" s="32" t="s">
        <v>2177</v>
      </c>
      <c r="R1807" s="39">
        <f t="shared" si="56"/>
        <v>1509</v>
      </c>
      <c r="S1807" s="5" t="s">
        <v>51</v>
      </c>
      <c r="T1807" s="5" t="s">
        <v>64</v>
      </c>
      <c r="U1807" s="2"/>
      <c r="V1807" s="2" t="str">
        <f>IF($J1807+$L1807=0,"nil",IF(OR($B1807="TCU-WS",$B1807=""),"non comm",IF(OR($G1807="contract_cover",$H1807="fixed price"),VLOOKUP($I1807,'[1]mapping 2015'!$A:$B,2,FALSE),VLOOKUP($G1807,'[1]mapping 2015'!$A:$B,2,FALSE))))</f>
        <v>nil</v>
      </c>
      <c r="W1807" s="37">
        <f>IF(OR(V1807="non comm",V1807="nil",J1807=0),0,IF(V1807="SBM 2.1 IIPS",J1807*VLOOKUP(N1807,'[2]NGP%'!$C:$D,2,FALSE),J1807*SUMIFS('[2]NGP%'!$D:$D,'[2]NGP%'!$A:$A,V1807,'[2]NGP%'!$B:$B,AA1807)))</f>
        <v>0</v>
      </c>
      <c r="X1807" s="37">
        <f>IF(OR(V1807="non comm",V1807="nil",J1807=0),0,IF(V1807="SBM 2.1 IIPS",J1807*VLOOKUP(N1807,'[2]NGP%'!$C:$E,3,FALSE),J1807*SUMIFS('[2]NGP%'!$E:$E,'[2]NGP%'!$A:$A,V1807,'[2]NGP%'!$B:$B,AA1807)))</f>
        <v>0</v>
      </c>
      <c r="Y1807" s="32"/>
      <c r="Z1807" s="54" t="str">
        <f>IF(MID(H1807,1,4)="Item","Nil",IF(G1807="contract_cover",VLOOKUP(I1807,'svc type'!C:D,2,FALSE),VLOOKUP(G1807,'svc type'!A:D,4,FALSE)))</f>
        <v>Nil</v>
      </c>
      <c r="AA1807" s="4" t="str">
        <f>IF(B1807="","",VLOOKUP(B1807,Sector!C:D,2,FALSE))</f>
        <v>PUB</v>
      </c>
      <c r="AB1807" s="4" t="str">
        <f t="shared" si="57"/>
        <v>jaime.wong</v>
      </c>
      <c r="AC1807" s="4"/>
      <c r="AD1807" s="4"/>
      <c r="AE1807" s="4"/>
      <c r="AF1807" s="4"/>
      <c r="AG1807" s="4"/>
    </row>
    <row r="1808" spans="1:33" outlineLevel="1" x14ac:dyDescent="0.25">
      <c r="A1808" s="57">
        <v>42269.362221840274</v>
      </c>
      <c r="B1808" s="32" t="s">
        <v>70</v>
      </c>
      <c r="C1808" s="32" t="s">
        <v>305</v>
      </c>
      <c r="D1808" s="32" t="s">
        <v>304</v>
      </c>
      <c r="E1808" s="32" t="s">
        <v>778</v>
      </c>
      <c r="F1808" s="32" t="s">
        <v>9502</v>
      </c>
      <c r="G1808" s="32" t="s">
        <v>525</v>
      </c>
      <c r="H1808" s="32" t="s">
        <v>524</v>
      </c>
      <c r="I1808" s="32" t="s">
        <v>265</v>
      </c>
      <c r="J1808" s="35">
        <v>0</v>
      </c>
      <c r="K1808" s="35">
        <v>0</v>
      </c>
      <c r="L1808" s="35">
        <v>0</v>
      </c>
      <c r="M1808" s="35">
        <v>0</v>
      </c>
      <c r="N1808" s="32" t="s">
        <v>17</v>
      </c>
      <c r="O1808" s="32" t="s">
        <v>18</v>
      </c>
      <c r="P1808" s="32">
        <v>1</v>
      </c>
      <c r="Q1808" s="32" t="s">
        <v>2177</v>
      </c>
      <c r="R1808" s="39">
        <f t="shared" si="56"/>
        <v>1509</v>
      </c>
      <c r="S1808" s="5" t="s">
        <v>51</v>
      </c>
      <c r="T1808" s="5" t="s">
        <v>64</v>
      </c>
      <c r="U1808" s="2"/>
      <c r="V1808" s="2" t="str">
        <f>IF($J1808+$L1808=0,"nil",IF(OR($B1808="TCU-WS",$B1808=""),"non comm",IF(OR($G1808="contract_cover",$H1808="fixed price"),VLOOKUP($I1808,'[1]mapping 2015'!$A:$B,2,FALSE),VLOOKUP($G1808,'[1]mapping 2015'!$A:$B,2,FALSE))))</f>
        <v>nil</v>
      </c>
      <c r="W1808" s="37">
        <f>IF(OR(V1808="non comm",V1808="nil",J1808=0),0,IF(V1808="SBM 2.1 IIPS",J1808*VLOOKUP(N1808,'[2]NGP%'!$C:$D,2,FALSE),J1808*SUMIFS('[2]NGP%'!$D:$D,'[2]NGP%'!$A:$A,V1808,'[2]NGP%'!$B:$B,AA1808)))</f>
        <v>0</v>
      </c>
      <c r="X1808" s="37">
        <f>IF(OR(V1808="non comm",V1808="nil",J1808=0),0,IF(V1808="SBM 2.1 IIPS",J1808*VLOOKUP(N1808,'[2]NGP%'!$C:$E,3,FALSE),J1808*SUMIFS('[2]NGP%'!$E:$E,'[2]NGP%'!$A:$A,V1808,'[2]NGP%'!$B:$B,AA1808)))</f>
        <v>0</v>
      </c>
      <c r="Y1808" s="32"/>
      <c r="Z1808" s="54" t="str">
        <f>IF(MID(H1808,1,4)="Item","Nil",IF(G1808="contract_cover",VLOOKUP(I1808,'svc type'!C:D,2,FALSE),VLOOKUP(G1808,'svc type'!A:D,4,FALSE)))</f>
        <v>Nil</v>
      </c>
      <c r="AA1808" s="4" t="str">
        <f>IF(B1808="","",VLOOKUP(B1808,Sector!C:D,2,FALSE))</f>
        <v>PUB</v>
      </c>
      <c r="AB1808" s="4" t="str">
        <f t="shared" si="57"/>
        <v>jaime.wong</v>
      </c>
      <c r="AC1808" s="4"/>
      <c r="AD1808" s="4"/>
      <c r="AE1808" s="4"/>
      <c r="AF1808" s="4"/>
      <c r="AG1808" s="4"/>
    </row>
    <row r="1809" spans="1:33" outlineLevel="1" x14ac:dyDescent="0.25">
      <c r="A1809" s="57">
        <v>42269.362221840274</v>
      </c>
      <c r="B1809" s="32" t="s">
        <v>70</v>
      </c>
      <c r="C1809" s="32" t="s">
        <v>305</v>
      </c>
      <c r="D1809" s="32" t="s">
        <v>304</v>
      </c>
      <c r="E1809" s="32" t="s">
        <v>778</v>
      </c>
      <c r="F1809" s="32" t="s">
        <v>9502</v>
      </c>
      <c r="G1809" s="32" t="s">
        <v>523</v>
      </c>
      <c r="H1809" s="32" t="s">
        <v>522</v>
      </c>
      <c r="I1809" s="32" t="s">
        <v>265</v>
      </c>
      <c r="J1809" s="35">
        <v>0</v>
      </c>
      <c r="K1809" s="35">
        <v>0</v>
      </c>
      <c r="L1809" s="35">
        <v>0</v>
      </c>
      <c r="M1809" s="35">
        <v>0</v>
      </c>
      <c r="N1809" s="32" t="s">
        <v>17</v>
      </c>
      <c r="O1809" s="32" t="s">
        <v>18</v>
      </c>
      <c r="P1809" s="32">
        <v>1</v>
      </c>
      <c r="Q1809" s="32" t="s">
        <v>2177</v>
      </c>
      <c r="R1809" s="39">
        <f t="shared" si="56"/>
        <v>1509</v>
      </c>
      <c r="S1809" s="5" t="s">
        <v>51</v>
      </c>
      <c r="T1809" s="5" t="s">
        <v>64</v>
      </c>
      <c r="U1809" s="2"/>
      <c r="V1809" s="2" t="str">
        <f>IF($J1809+$L1809=0,"nil",IF(OR($B1809="TCU-WS",$B1809=""),"non comm",IF(OR($G1809="contract_cover",$H1809="fixed price"),VLOOKUP($I1809,'[1]mapping 2015'!$A:$B,2,FALSE),VLOOKUP($G1809,'[1]mapping 2015'!$A:$B,2,FALSE))))</f>
        <v>nil</v>
      </c>
      <c r="W1809" s="37">
        <f>IF(OR(V1809="non comm",V1809="nil",J1809=0),0,IF(V1809="SBM 2.1 IIPS",J1809*VLOOKUP(N1809,'[2]NGP%'!$C:$D,2,FALSE),J1809*SUMIFS('[2]NGP%'!$D:$D,'[2]NGP%'!$A:$A,V1809,'[2]NGP%'!$B:$B,AA1809)))</f>
        <v>0</v>
      </c>
      <c r="X1809" s="37">
        <f>IF(OR(V1809="non comm",V1809="nil",J1809=0),0,IF(V1809="SBM 2.1 IIPS",J1809*VLOOKUP(N1809,'[2]NGP%'!$C:$E,3,FALSE),J1809*SUMIFS('[2]NGP%'!$E:$E,'[2]NGP%'!$A:$A,V1809,'[2]NGP%'!$B:$B,AA1809)))</f>
        <v>0</v>
      </c>
      <c r="Y1809" s="32"/>
      <c r="Z1809" s="54" t="str">
        <f>IF(MID(H1809,1,4)="Item","Nil",IF(G1809="contract_cover",VLOOKUP(I1809,'svc type'!C:D,2,FALSE),VLOOKUP(G1809,'svc type'!A:D,4,FALSE)))</f>
        <v>Part</v>
      </c>
      <c r="AA1809" s="4" t="str">
        <f>IF(B1809="","",VLOOKUP(B1809,Sector!C:D,2,FALSE))</f>
        <v>PUB</v>
      </c>
      <c r="AB1809" s="4" t="str">
        <f t="shared" si="57"/>
        <v>jaime.wong</v>
      </c>
      <c r="AC1809" s="4"/>
      <c r="AD1809" s="4"/>
      <c r="AE1809" s="4"/>
      <c r="AF1809" s="4"/>
      <c r="AG1809" s="4"/>
    </row>
    <row r="1810" spans="1:33" outlineLevel="1" x14ac:dyDescent="0.25">
      <c r="A1810" s="57">
        <v>42269.362221840274</v>
      </c>
      <c r="B1810" s="32" t="s">
        <v>70</v>
      </c>
      <c r="C1810" s="32" t="s">
        <v>305</v>
      </c>
      <c r="D1810" s="32" t="s">
        <v>304</v>
      </c>
      <c r="E1810" s="32" t="s">
        <v>778</v>
      </c>
      <c r="F1810" s="32" t="s">
        <v>9502</v>
      </c>
      <c r="G1810" s="32" t="s">
        <v>521</v>
      </c>
      <c r="H1810" s="32" t="s">
        <v>520</v>
      </c>
      <c r="I1810" s="32" t="s">
        <v>265</v>
      </c>
      <c r="J1810" s="35">
        <v>0</v>
      </c>
      <c r="K1810" s="35">
        <v>0</v>
      </c>
      <c r="L1810" s="35">
        <v>0</v>
      </c>
      <c r="M1810" s="35">
        <v>0</v>
      </c>
      <c r="N1810" s="32" t="s">
        <v>17</v>
      </c>
      <c r="O1810" s="32" t="s">
        <v>18</v>
      </c>
      <c r="P1810" s="32">
        <v>1</v>
      </c>
      <c r="Q1810" s="32" t="s">
        <v>2177</v>
      </c>
      <c r="R1810" s="39">
        <f t="shared" si="56"/>
        <v>1509</v>
      </c>
      <c r="S1810" s="5" t="s">
        <v>51</v>
      </c>
      <c r="T1810" s="5" t="s">
        <v>64</v>
      </c>
      <c r="U1810" s="2"/>
      <c r="V1810" s="2" t="str">
        <f>IF($J1810+$L1810=0,"nil",IF(OR($B1810="TCU-WS",$B1810=""),"non comm",IF(OR($G1810="contract_cover",$H1810="fixed price"),VLOOKUP($I1810,'[1]mapping 2015'!$A:$B,2,FALSE),VLOOKUP($G1810,'[1]mapping 2015'!$A:$B,2,FALSE))))</f>
        <v>nil</v>
      </c>
      <c r="W1810" s="37">
        <f>IF(OR(V1810="non comm",V1810="nil",J1810=0),0,IF(V1810="SBM 2.1 IIPS",J1810*VLOOKUP(N1810,'[2]NGP%'!$C:$D,2,FALSE),J1810*SUMIFS('[2]NGP%'!$D:$D,'[2]NGP%'!$A:$A,V1810,'[2]NGP%'!$B:$B,AA1810)))</f>
        <v>0</v>
      </c>
      <c r="X1810" s="37">
        <f>IF(OR(V1810="non comm",V1810="nil",J1810=0),0,IF(V1810="SBM 2.1 IIPS",J1810*VLOOKUP(N1810,'[2]NGP%'!$C:$E,3,FALSE),J1810*SUMIFS('[2]NGP%'!$E:$E,'[2]NGP%'!$A:$A,V1810,'[2]NGP%'!$B:$B,AA1810)))</f>
        <v>0</v>
      </c>
      <c r="Y1810" s="32"/>
      <c r="Z1810" s="54" t="str">
        <f>IF(MID(H1810,1,4)="Item","Nil",IF(G1810="contract_cover",VLOOKUP(I1810,'svc type'!C:D,2,FALSE),VLOOKUP(G1810,'svc type'!A:D,4,FALSE)))</f>
        <v>Part</v>
      </c>
      <c r="AA1810" s="4" t="str">
        <f>IF(B1810="","",VLOOKUP(B1810,Sector!C:D,2,FALSE))</f>
        <v>PUB</v>
      </c>
      <c r="AB1810" s="4" t="str">
        <f t="shared" si="57"/>
        <v>jaime.wong</v>
      </c>
      <c r="AC1810" s="4"/>
      <c r="AD1810" s="4"/>
      <c r="AE1810" s="4"/>
      <c r="AF1810" s="4"/>
      <c r="AG1810" s="4"/>
    </row>
    <row r="1811" spans="1:33" outlineLevel="1" x14ac:dyDescent="0.25">
      <c r="A1811" s="57">
        <v>42269.362221840274</v>
      </c>
      <c r="B1811" s="32" t="s">
        <v>70</v>
      </c>
      <c r="C1811" s="32" t="s">
        <v>305</v>
      </c>
      <c r="D1811" s="32" t="s">
        <v>304</v>
      </c>
      <c r="E1811" s="32" t="s">
        <v>778</v>
      </c>
      <c r="F1811" s="32" t="s">
        <v>9502</v>
      </c>
      <c r="G1811" s="32" t="s">
        <v>28</v>
      </c>
      <c r="H1811" s="32" t="s">
        <v>372</v>
      </c>
      <c r="I1811" s="32" t="s">
        <v>265</v>
      </c>
      <c r="J1811" s="35">
        <v>0</v>
      </c>
      <c r="K1811" s="35">
        <v>0</v>
      </c>
      <c r="L1811" s="35">
        <v>0</v>
      </c>
      <c r="M1811" s="35">
        <v>0</v>
      </c>
      <c r="N1811" s="32" t="s">
        <v>17</v>
      </c>
      <c r="O1811" s="32" t="s">
        <v>18</v>
      </c>
      <c r="P1811" s="32">
        <v>1</v>
      </c>
      <c r="Q1811" s="32" t="s">
        <v>2177</v>
      </c>
      <c r="R1811" s="39">
        <f t="shared" si="56"/>
        <v>1509</v>
      </c>
      <c r="S1811" s="5" t="s">
        <v>51</v>
      </c>
      <c r="T1811" s="5" t="s">
        <v>64</v>
      </c>
      <c r="U1811" s="2"/>
      <c r="V1811" s="2" t="str">
        <f>IF($J1811+$L1811=0,"nil",IF(OR($B1811="TCU-WS",$B1811=""),"non comm",IF(OR($G1811="contract_cover",$H1811="fixed price"),VLOOKUP($I1811,'[1]mapping 2015'!$A:$B,2,FALSE),VLOOKUP($G1811,'[1]mapping 2015'!$A:$B,2,FALSE))))</f>
        <v>nil</v>
      </c>
      <c r="W1811" s="37">
        <f>IF(OR(V1811="non comm",V1811="nil",J1811=0),0,IF(V1811="SBM 2.1 IIPS",J1811*VLOOKUP(N1811,'[2]NGP%'!$C:$D,2,FALSE),J1811*SUMIFS('[2]NGP%'!$D:$D,'[2]NGP%'!$A:$A,V1811,'[2]NGP%'!$B:$B,AA1811)))</f>
        <v>0</v>
      </c>
      <c r="X1811" s="37">
        <f>IF(OR(V1811="non comm",V1811="nil",J1811=0),0,IF(V1811="SBM 2.1 IIPS",J1811*VLOOKUP(N1811,'[2]NGP%'!$C:$E,3,FALSE),J1811*SUMIFS('[2]NGP%'!$E:$E,'[2]NGP%'!$A:$A,V1811,'[2]NGP%'!$B:$B,AA1811)))</f>
        <v>0</v>
      </c>
      <c r="Y1811" s="32"/>
      <c r="Z1811" s="54" t="str">
        <f>IF(MID(H1811,1,4)="Item","Nil",IF(G1811="contract_cover",VLOOKUP(I1811,'svc type'!C:D,2,FALSE),VLOOKUP(G1811,'svc type'!A:D,4,FALSE)))</f>
        <v>Nil</v>
      </c>
      <c r="AA1811" s="4" t="str">
        <f>IF(B1811="","",VLOOKUP(B1811,Sector!C:D,2,FALSE))</f>
        <v>PUB</v>
      </c>
      <c r="AB1811" s="4" t="str">
        <f t="shared" si="57"/>
        <v>jaime.wong</v>
      </c>
      <c r="AC1811" s="4"/>
      <c r="AD1811" s="4"/>
      <c r="AE1811" s="4"/>
      <c r="AF1811" s="4"/>
      <c r="AG1811" s="4"/>
    </row>
    <row r="1812" spans="1:33" outlineLevel="1" x14ac:dyDescent="0.25">
      <c r="A1812" s="57">
        <v>42269.36450196759</v>
      </c>
      <c r="B1812" s="32" t="s">
        <v>70</v>
      </c>
      <c r="C1812" s="32" t="s">
        <v>846</v>
      </c>
      <c r="D1812" s="32" t="s">
        <v>847</v>
      </c>
      <c r="E1812" s="32" t="s">
        <v>2346</v>
      </c>
      <c r="F1812" s="32" t="s">
        <v>9503</v>
      </c>
      <c r="G1812" s="32" t="s">
        <v>2347</v>
      </c>
      <c r="H1812" s="32" t="s">
        <v>2348</v>
      </c>
      <c r="I1812" s="32" t="s">
        <v>1879</v>
      </c>
      <c r="J1812" s="35">
        <v>0</v>
      </c>
      <c r="K1812" s="35">
        <v>0</v>
      </c>
      <c r="L1812" s="35">
        <v>0</v>
      </c>
      <c r="M1812" s="35">
        <v>0</v>
      </c>
      <c r="N1812" s="32" t="s">
        <v>17</v>
      </c>
      <c r="O1812" s="32" t="s">
        <v>18</v>
      </c>
      <c r="P1812" s="32">
        <v>1</v>
      </c>
      <c r="Q1812" s="32"/>
      <c r="R1812" s="39">
        <f t="shared" si="56"/>
        <v>1509</v>
      </c>
      <c r="S1812" s="5" t="s">
        <v>51</v>
      </c>
      <c r="T1812" s="5" t="s">
        <v>64</v>
      </c>
      <c r="U1812" s="2"/>
      <c r="V1812" s="2" t="str">
        <f>IF($J1812+$L1812=0,"nil",IF(OR($B1812="TCU-WS",$B1812=""),"non comm",IF(OR($G1812="contract_cover",$H1812="fixed price"),VLOOKUP($I1812,'[1]mapping 2015'!$A:$B,2,FALSE),VLOOKUP($G1812,'[1]mapping 2015'!$A:$B,2,FALSE))))</f>
        <v>nil</v>
      </c>
      <c r="W1812" s="37">
        <f>IF(OR(V1812="non comm",V1812="nil",J1812=0),0,IF(V1812="SBM 2.1 IIPS",J1812*VLOOKUP(N1812,'[2]NGP%'!$C:$D,2,FALSE),J1812*SUMIFS('[2]NGP%'!$D:$D,'[2]NGP%'!$A:$A,V1812,'[2]NGP%'!$B:$B,AA1812)))</f>
        <v>0</v>
      </c>
      <c r="X1812" s="37">
        <f>IF(OR(V1812="non comm",V1812="nil",J1812=0),0,IF(V1812="SBM 2.1 IIPS",J1812*VLOOKUP(N1812,'[2]NGP%'!$C:$E,3,FALSE),J1812*SUMIFS('[2]NGP%'!$E:$E,'[2]NGP%'!$A:$A,V1812,'[2]NGP%'!$B:$B,AA1812)))</f>
        <v>0</v>
      </c>
      <c r="Y1812" s="32"/>
      <c r="Z1812" s="54" t="str">
        <f>IF(MID(H1812,1,4)="Item","Nil",IF(G1812="contract_cover",VLOOKUP(I1812,'svc type'!C:D,2,FALSE),VLOOKUP(G1812,'svc type'!A:D,4,FALSE)))</f>
        <v>Nil</v>
      </c>
      <c r="AA1812" s="4" t="str">
        <f>IF(B1812="","",VLOOKUP(B1812,Sector!C:D,2,FALSE))</f>
        <v>PUB</v>
      </c>
      <c r="AB1812" s="4" t="str">
        <f t="shared" si="57"/>
        <v>jaime.wong</v>
      </c>
      <c r="AC1812" s="4"/>
      <c r="AD1812" s="4"/>
      <c r="AE1812" s="4"/>
      <c r="AF1812" s="4"/>
      <c r="AG1812" s="4"/>
    </row>
    <row r="1813" spans="1:33" outlineLevel="1" x14ac:dyDescent="0.25">
      <c r="A1813" s="57">
        <v>42269.36450196759</v>
      </c>
      <c r="B1813" s="32" t="s">
        <v>70</v>
      </c>
      <c r="C1813" s="32" t="s">
        <v>846</v>
      </c>
      <c r="D1813" s="32" t="s">
        <v>847</v>
      </c>
      <c r="E1813" s="32" t="s">
        <v>2346</v>
      </c>
      <c r="F1813" s="32" t="s">
        <v>9503</v>
      </c>
      <c r="G1813" s="32" t="s">
        <v>2347</v>
      </c>
      <c r="H1813" s="32" t="s">
        <v>2349</v>
      </c>
      <c r="I1813" s="32" t="s">
        <v>1879</v>
      </c>
      <c r="J1813" s="35">
        <v>0</v>
      </c>
      <c r="K1813" s="35">
        <v>0</v>
      </c>
      <c r="L1813" s="35">
        <v>0</v>
      </c>
      <c r="M1813" s="35">
        <v>0</v>
      </c>
      <c r="N1813" s="32" t="s">
        <v>17</v>
      </c>
      <c r="O1813" s="32" t="s">
        <v>18</v>
      </c>
      <c r="P1813" s="32">
        <v>1</v>
      </c>
      <c r="Q1813" s="32"/>
      <c r="R1813" s="39">
        <f t="shared" si="56"/>
        <v>1509</v>
      </c>
      <c r="S1813" s="5" t="s">
        <v>51</v>
      </c>
      <c r="T1813" s="5" t="s">
        <v>64</v>
      </c>
      <c r="U1813" s="2"/>
      <c r="V1813" s="2" t="str">
        <f>IF($J1813+$L1813=0,"nil",IF(OR($B1813="TCU-WS",$B1813=""),"non comm",IF(OR($G1813="contract_cover",$H1813="fixed price"),VLOOKUP($I1813,'[1]mapping 2015'!$A:$B,2,FALSE),VLOOKUP($G1813,'[1]mapping 2015'!$A:$B,2,FALSE))))</f>
        <v>nil</v>
      </c>
      <c r="W1813" s="37">
        <f>IF(OR(V1813="non comm",V1813="nil",J1813=0),0,IF(V1813="SBM 2.1 IIPS",J1813*VLOOKUP(N1813,'[2]NGP%'!$C:$D,2,FALSE),J1813*SUMIFS('[2]NGP%'!$D:$D,'[2]NGP%'!$A:$A,V1813,'[2]NGP%'!$B:$B,AA1813)))</f>
        <v>0</v>
      </c>
      <c r="X1813" s="37">
        <f>IF(OR(V1813="non comm",V1813="nil",J1813=0),0,IF(V1813="SBM 2.1 IIPS",J1813*VLOOKUP(N1813,'[2]NGP%'!$C:$E,3,FALSE),J1813*SUMIFS('[2]NGP%'!$E:$E,'[2]NGP%'!$A:$A,V1813,'[2]NGP%'!$B:$B,AA1813)))</f>
        <v>0</v>
      </c>
      <c r="Y1813" s="32"/>
      <c r="Z1813" s="54" t="str">
        <f>IF(MID(H1813,1,4)="Item","Nil",IF(G1813="contract_cover",VLOOKUP(I1813,'svc type'!C:D,2,FALSE),VLOOKUP(G1813,'svc type'!A:D,4,FALSE)))</f>
        <v>Nil</v>
      </c>
      <c r="AA1813" s="4" t="str">
        <f>IF(B1813="","",VLOOKUP(B1813,Sector!C:D,2,FALSE))</f>
        <v>PUB</v>
      </c>
      <c r="AB1813" s="4" t="str">
        <f t="shared" si="57"/>
        <v>jaime.wong</v>
      </c>
      <c r="AC1813" s="4"/>
      <c r="AD1813" s="4"/>
      <c r="AE1813" s="4"/>
      <c r="AF1813" s="4"/>
      <c r="AG1813" s="4"/>
    </row>
    <row r="1814" spans="1:33" outlineLevel="1" x14ac:dyDescent="0.25">
      <c r="A1814" s="57">
        <v>42269.36450196759</v>
      </c>
      <c r="B1814" s="32" t="s">
        <v>70</v>
      </c>
      <c r="C1814" s="32" t="s">
        <v>846</v>
      </c>
      <c r="D1814" s="32" t="s">
        <v>847</v>
      </c>
      <c r="E1814" s="32" t="s">
        <v>2346</v>
      </c>
      <c r="F1814" s="32" t="s">
        <v>9503</v>
      </c>
      <c r="G1814" s="32" t="s">
        <v>2347</v>
      </c>
      <c r="H1814" s="32" t="s">
        <v>5208</v>
      </c>
      <c r="I1814" s="32" t="s">
        <v>1879</v>
      </c>
      <c r="J1814" s="35">
        <v>0</v>
      </c>
      <c r="K1814" s="35">
        <v>0</v>
      </c>
      <c r="L1814" s="35">
        <v>0</v>
      </c>
      <c r="M1814" s="35">
        <v>0</v>
      </c>
      <c r="N1814" s="32" t="s">
        <v>17</v>
      </c>
      <c r="O1814" s="32" t="s">
        <v>18</v>
      </c>
      <c r="P1814" s="32">
        <v>1</v>
      </c>
      <c r="Q1814" s="32"/>
      <c r="R1814" s="39">
        <f t="shared" si="56"/>
        <v>1509</v>
      </c>
      <c r="S1814" s="5" t="s">
        <v>51</v>
      </c>
      <c r="T1814" s="5" t="s">
        <v>64</v>
      </c>
      <c r="U1814" s="2"/>
      <c r="V1814" s="2" t="str">
        <f>IF($J1814+$L1814=0,"nil",IF(OR($B1814="TCU-WS",$B1814=""),"non comm",IF(OR($G1814="contract_cover",$H1814="fixed price"),VLOOKUP($I1814,'[1]mapping 2015'!$A:$B,2,FALSE),VLOOKUP($G1814,'[1]mapping 2015'!$A:$B,2,FALSE))))</f>
        <v>nil</v>
      </c>
      <c r="W1814" s="37">
        <f>IF(OR(V1814="non comm",V1814="nil",J1814=0),0,IF(V1814="SBM 2.1 IIPS",J1814*VLOOKUP(N1814,'[2]NGP%'!$C:$D,2,FALSE),J1814*SUMIFS('[2]NGP%'!$D:$D,'[2]NGP%'!$A:$A,V1814,'[2]NGP%'!$B:$B,AA1814)))</f>
        <v>0</v>
      </c>
      <c r="X1814" s="37">
        <f>IF(OR(V1814="non comm",V1814="nil",J1814=0),0,IF(V1814="SBM 2.1 IIPS",J1814*VLOOKUP(N1814,'[2]NGP%'!$C:$E,3,FALSE),J1814*SUMIFS('[2]NGP%'!$E:$E,'[2]NGP%'!$A:$A,V1814,'[2]NGP%'!$B:$B,AA1814)))</f>
        <v>0</v>
      </c>
      <c r="Y1814" s="32"/>
      <c r="Z1814" s="54" t="str">
        <f>IF(MID(H1814,1,4)="Item","Nil",IF(G1814="contract_cover",VLOOKUP(I1814,'svc type'!C:D,2,FALSE),VLOOKUP(G1814,'svc type'!A:D,4,FALSE)))</f>
        <v>Nil</v>
      </c>
      <c r="AA1814" s="4" t="str">
        <f>IF(B1814="","",VLOOKUP(B1814,Sector!C:D,2,FALSE))</f>
        <v>PUB</v>
      </c>
      <c r="AB1814" s="4" t="str">
        <f t="shared" si="57"/>
        <v>jaime.wong</v>
      </c>
      <c r="AC1814" s="4"/>
      <c r="AD1814" s="4"/>
      <c r="AE1814" s="4"/>
      <c r="AF1814" s="4"/>
      <c r="AG1814" s="4"/>
    </row>
    <row r="1815" spans="1:33" outlineLevel="1" x14ac:dyDescent="0.25">
      <c r="A1815" s="57">
        <v>42269.36450196759</v>
      </c>
      <c r="B1815" s="32" t="s">
        <v>70</v>
      </c>
      <c r="C1815" s="32" t="s">
        <v>846</v>
      </c>
      <c r="D1815" s="32" t="s">
        <v>847</v>
      </c>
      <c r="E1815" s="32" t="s">
        <v>2346</v>
      </c>
      <c r="F1815" s="32" t="s">
        <v>9503</v>
      </c>
      <c r="G1815" s="32" t="s">
        <v>2350</v>
      </c>
      <c r="H1815" s="32" t="s">
        <v>2351</v>
      </c>
      <c r="I1815" s="32" t="s">
        <v>1879</v>
      </c>
      <c r="J1815" s="35">
        <v>0</v>
      </c>
      <c r="K1815" s="35">
        <v>0</v>
      </c>
      <c r="L1815" s="35">
        <v>0</v>
      </c>
      <c r="M1815" s="35">
        <v>0</v>
      </c>
      <c r="N1815" s="32" t="s">
        <v>17</v>
      </c>
      <c r="O1815" s="32" t="s">
        <v>18</v>
      </c>
      <c r="P1815" s="32">
        <v>1</v>
      </c>
      <c r="Q1815" s="32"/>
      <c r="R1815" s="39">
        <f t="shared" si="56"/>
        <v>1509</v>
      </c>
      <c r="S1815" s="5" t="s">
        <v>51</v>
      </c>
      <c r="T1815" s="5" t="s">
        <v>64</v>
      </c>
      <c r="U1815" s="2"/>
      <c r="V1815" s="2" t="str">
        <f>IF($J1815+$L1815=0,"nil",IF(OR($B1815="TCU-WS",$B1815=""),"non comm",IF(OR($G1815="contract_cover",$H1815="fixed price"),VLOOKUP($I1815,'[1]mapping 2015'!$A:$B,2,FALSE),VLOOKUP($G1815,'[1]mapping 2015'!$A:$B,2,FALSE))))</f>
        <v>nil</v>
      </c>
      <c r="W1815" s="37">
        <f>IF(OR(V1815="non comm",V1815="nil",J1815=0),0,IF(V1815="SBM 2.1 IIPS",J1815*VLOOKUP(N1815,'[2]NGP%'!$C:$D,2,FALSE),J1815*SUMIFS('[2]NGP%'!$D:$D,'[2]NGP%'!$A:$A,V1815,'[2]NGP%'!$B:$B,AA1815)))</f>
        <v>0</v>
      </c>
      <c r="X1815" s="37">
        <f>IF(OR(V1815="non comm",V1815="nil",J1815=0),0,IF(V1815="SBM 2.1 IIPS",J1815*VLOOKUP(N1815,'[2]NGP%'!$C:$E,3,FALSE),J1815*SUMIFS('[2]NGP%'!$E:$E,'[2]NGP%'!$A:$A,V1815,'[2]NGP%'!$B:$B,AA1815)))</f>
        <v>0</v>
      </c>
      <c r="Y1815" s="32"/>
      <c r="Z1815" s="54" t="str">
        <f>IF(MID(H1815,1,4)="Item","Nil",IF(G1815="contract_cover",VLOOKUP(I1815,'svc type'!C:D,2,FALSE),VLOOKUP(G1815,'svc type'!A:D,4,FALSE)))</f>
        <v>Nil</v>
      </c>
      <c r="AA1815" s="4" t="str">
        <f>IF(B1815="","",VLOOKUP(B1815,Sector!C:D,2,FALSE))</f>
        <v>PUB</v>
      </c>
      <c r="AB1815" s="4" t="str">
        <f t="shared" si="57"/>
        <v>jaime.wong</v>
      </c>
      <c r="AC1815" s="4"/>
      <c r="AD1815" s="4"/>
      <c r="AE1815" s="4"/>
      <c r="AF1815" s="4"/>
      <c r="AG1815" s="4"/>
    </row>
    <row r="1816" spans="1:33" outlineLevel="1" x14ac:dyDescent="0.25">
      <c r="A1816" s="57">
        <v>42269.36450196759</v>
      </c>
      <c r="B1816" s="32" t="s">
        <v>70</v>
      </c>
      <c r="C1816" s="32" t="s">
        <v>846</v>
      </c>
      <c r="D1816" s="32" t="s">
        <v>847</v>
      </c>
      <c r="E1816" s="32" t="s">
        <v>2346</v>
      </c>
      <c r="F1816" s="32" t="s">
        <v>9503</v>
      </c>
      <c r="G1816" s="32" t="s">
        <v>2352</v>
      </c>
      <c r="H1816" s="32" t="s">
        <v>2353</v>
      </c>
      <c r="I1816" s="32" t="s">
        <v>1879</v>
      </c>
      <c r="J1816" s="35">
        <v>0</v>
      </c>
      <c r="K1816" s="35">
        <v>0</v>
      </c>
      <c r="L1816" s="35">
        <v>0</v>
      </c>
      <c r="M1816" s="35">
        <v>0</v>
      </c>
      <c r="N1816" s="32" t="s">
        <v>17</v>
      </c>
      <c r="O1816" s="32" t="s">
        <v>18</v>
      </c>
      <c r="P1816" s="32">
        <v>1</v>
      </c>
      <c r="Q1816" s="32"/>
      <c r="R1816" s="39">
        <f t="shared" si="56"/>
        <v>1509</v>
      </c>
      <c r="S1816" s="5" t="s">
        <v>51</v>
      </c>
      <c r="T1816" s="5" t="s">
        <v>64</v>
      </c>
      <c r="U1816" s="2"/>
      <c r="V1816" s="2" t="str">
        <f>IF($J1816+$L1816=0,"nil",IF(OR($B1816="TCU-WS",$B1816=""),"non comm",IF(OR($G1816="contract_cover",$H1816="fixed price"),VLOOKUP($I1816,'[1]mapping 2015'!$A:$B,2,FALSE),VLOOKUP($G1816,'[1]mapping 2015'!$A:$B,2,FALSE))))</f>
        <v>nil</v>
      </c>
      <c r="W1816" s="37">
        <f>IF(OR(V1816="non comm",V1816="nil",J1816=0),0,IF(V1816="SBM 2.1 IIPS",J1816*VLOOKUP(N1816,'[2]NGP%'!$C:$D,2,FALSE),J1816*SUMIFS('[2]NGP%'!$D:$D,'[2]NGP%'!$A:$A,V1816,'[2]NGP%'!$B:$B,AA1816)))</f>
        <v>0</v>
      </c>
      <c r="X1816" s="37">
        <f>IF(OR(V1816="non comm",V1816="nil",J1816=0),0,IF(V1816="SBM 2.1 IIPS",J1816*VLOOKUP(N1816,'[2]NGP%'!$C:$E,3,FALSE),J1816*SUMIFS('[2]NGP%'!$E:$E,'[2]NGP%'!$A:$A,V1816,'[2]NGP%'!$B:$B,AA1816)))</f>
        <v>0</v>
      </c>
      <c r="Y1816" s="32"/>
      <c r="Z1816" s="54" t="str">
        <f>IF(MID(H1816,1,4)="Item","Nil",IF(G1816="contract_cover",VLOOKUP(I1816,'svc type'!C:D,2,FALSE),VLOOKUP(G1816,'svc type'!A:D,4,FALSE)))</f>
        <v>Nil</v>
      </c>
      <c r="AA1816" s="4" t="str">
        <f>IF(B1816="","",VLOOKUP(B1816,Sector!C:D,2,FALSE))</f>
        <v>PUB</v>
      </c>
      <c r="AB1816" s="4" t="str">
        <f t="shared" si="57"/>
        <v>jaime.wong</v>
      </c>
      <c r="AC1816" s="4"/>
      <c r="AD1816" s="4"/>
      <c r="AE1816" s="4"/>
      <c r="AF1816" s="4"/>
      <c r="AG1816" s="4"/>
    </row>
    <row r="1817" spans="1:33" outlineLevel="1" x14ac:dyDescent="0.25">
      <c r="A1817" s="57">
        <v>42269.36450196759</v>
      </c>
      <c r="B1817" s="32" t="s">
        <v>70</v>
      </c>
      <c r="C1817" s="32" t="s">
        <v>846</v>
      </c>
      <c r="D1817" s="32" t="s">
        <v>847</v>
      </c>
      <c r="E1817" s="32" t="s">
        <v>2346</v>
      </c>
      <c r="F1817" s="32" t="s">
        <v>9503</v>
      </c>
      <c r="G1817" s="32" t="s">
        <v>2352</v>
      </c>
      <c r="H1817" s="32" t="s">
        <v>5209</v>
      </c>
      <c r="I1817" s="32" t="s">
        <v>1879</v>
      </c>
      <c r="J1817" s="35">
        <v>0</v>
      </c>
      <c r="K1817" s="35">
        <v>0</v>
      </c>
      <c r="L1817" s="35">
        <v>0</v>
      </c>
      <c r="M1817" s="35">
        <v>0</v>
      </c>
      <c r="N1817" s="32" t="s">
        <v>17</v>
      </c>
      <c r="O1817" s="32" t="s">
        <v>18</v>
      </c>
      <c r="P1817" s="32">
        <v>1</v>
      </c>
      <c r="Q1817" s="32"/>
      <c r="R1817" s="39">
        <f t="shared" si="56"/>
        <v>1509</v>
      </c>
      <c r="S1817" s="5" t="s">
        <v>51</v>
      </c>
      <c r="T1817" s="5" t="s">
        <v>64</v>
      </c>
      <c r="U1817" s="2"/>
      <c r="V1817" s="2" t="str">
        <f>IF($J1817+$L1817=0,"nil",IF(OR($B1817="TCU-WS",$B1817=""),"non comm",IF(OR($G1817="contract_cover",$H1817="fixed price"),VLOOKUP($I1817,'[1]mapping 2015'!$A:$B,2,FALSE),VLOOKUP($G1817,'[1]mapping 2015'!$A:$B,2,FALSE))))</f>
        <v>nil</v>
      </c>
      <c r="W1817" s="37">
        <f>IF(OR(V1817="non comm",V1817="nil",J1817=0),0,IF(V1817="SBM 2.1 IIPS",J1817*VLOOKUP(N1817,'[2]NGP%'!$C:$D,2,FALSE),J1817*SUMIFS('[2]NGP%'!$D:$D,'[2]NGP%'!$A:$A,V1817,'[2]NGP%'!$B:$B,AA1817)))</f>
        <v>0</v>
      </c>
      <c r="X1817" s="37">
        <f>IF(OR(V1817="non comm",V1817="nil",J1817=0),0,IF(V1817="SBM 2.1 IIPS",J1817*VLOOKUP(N1817,'[2]NGP%'!$C:$E,3,FALSE),J1817*SUMIFS('[2]NGP%'!$E:$E,'[2]NGP%'!$A:$A,V1817,'[2]NGP%'!$B:$B,AA1817)))</f>
        <v>0</v>
      </c>
      <c r="Y1817" s="32"/>
      <c r="Z1817" s="54" t="str">
        <f>IF(MID(H1817,1,4)="Item","Nil",IF(G1817="contract_cover",VLOOKUP(I1817,'svc type'!C:D,2,FALSE),VLOOKUP(G1817,'svc type'!A:D,4,FALSE)))</f>
        <v>Nil</v>
      </c>
      <c r="AA1817" s="4" t="str">
        <f>IF(B1817="","",VLOOKUP(B1817,Sector!C:D,2,FALSE))</f>
        <v>PUB</v>
      </c>
      <c r="AB1817" s="4" t="str">
        <f t="shared" si="57"/>
        <v>jaime.wong</v>
      </c>
      <c r="AC1817" s="4"/>
      <c r="AD1817" s="4"/>
      <c r="AE1817" s="4"/>
      <c r="AF1817" s="4"/>
      <c r="AG1817" s="4"/>
    </row>
    <row r="1818" spans="1:33" outlineLevel="1" x14ac:dyDescent="0.25">
      <c r="A1818" s="57">
        <v>42269.36450196759</v>
      </c>
      <c r="B1818" s="32" t="s">
        <v>70</v>
      </c>
      <c r="C1818" s="32" t="s">
        <v>846</v>
      </c>
      <c r="D1818" s="32" t="s">
        <v>847</v>
      </c>
      <c r="E1818" s="32" t="s">
        <v>2346</v>
      </c>
      <c r="F1818" s="32" t="s">
        <v>9503</v>
      </c>
      <c r="G1818" s="32" t="s">
        <v>2354</v>
      </c>
      <c r="H1818" s="32" t="s">
        <v>2355</v>
      </c>
      <c r="I1818" s="32" t="s">
        <v>1879</v>
      </c>
      <c r="J1818" s="35">
        <v>0</v>
      </c>
      <c r="K1818" s="35">
        <v>0</v>
      </c>
      <c r="L1818" s="35">
        <v>0</v>
      </c>
      <c r="M1818" s="35">
        <v>0</v>
      </c>
      <c r="N1818" s="32" t="s">
        <v>17</v>
      </c>
      <c r="O1818" s="32" t="s">
        <v>18</v>
      </c>
      <c r="P1818" s="32">
        <v>1</v>
      </c>
      <c r="Q1818" s="32"/>
      <c r="R1818" s="39">
        <f t="shared" si="56"/>
        <v>1509</v>
      </c>
      <c r="S1818" s="5" t="s">
        <v>51</v>
      </c>
      <c r="T1818" s="5" t="s">
        <v>64</v>
      </c>
      <c r="U1818" s="2"/>
      <c r="V1818" s="2" t="str">
        <f>IF($J1818+$L1818=0,"nil",IF(OR($B1818="TCU-WS",$B1818=""),"non comm",IF(OR($G1818="contract_cover",$H1818="fixed price"),VLOOKUP($I1818,'[1]mapping 2015'!$A:$B,2,FALSE),VLOOKUP($G1818,'[1]mapping 2015'!$A:$B,2,FALSE))))</f>
        <v>nil</v>
      </c>
      <c r="W1818" s="37">
        <f>IF(OR(V1818="non comm",V1818="nil",J1818=0),0,IF(V1818="SBM 2.1 IIPS",J1818*VLOOKUP(N1818,'[2]NGP%'!$C:$D,2,FALSE),J1818*SUMIFS('[2]NGP%'!$D:$D,'[2]NGP%'!$A:$A,V1818,'[2]NGP%'!$B:$B,AA1818)))</f>
        <v>0</v>
      </c>
      <c r="X1818" s="37">
        <f>IF(OR(V1818="non comm",V1818="nil",J1818=0),0,IF(V1818="SBM 2.1 IIPS",J1818*VLOOKUP(N1818,'[2]NGP%'!$C:$E,3,FALSE),J1818*SUMIFS('[2]NGP%'!$E:$E,'[2]NGP%'!$A:$A,V1818,'[2]NGP%'!$B:$B,AA1818)))</f>
        <v>0</v>
      </c>
      <c r="Y1818" s="32"/>
      <c r="Z1818" s="54" t="str">
        <f>IF(MID(H1818,1,4)="Item","Nil",IF(G1818="contract_cover",VLOOKUP(I1818,'svc type'!C:D,2,FALSE),VLOOKUP(G1818,'svc type'!A:D,4,FALSE)))</f>
        <v>Nil</v>
      </c>
      <c r="AA1818" s="4" t="str">
        <f>IF(B1818="","",VLOOKUP(B1818,Sector!C:D,2,FALSE))</f>
        <v>PUB</v>
      </c>
      <c r="AB1818" s="4" t="str">
        <f t="shared" si="57"/>
        <v>jaime.wong</v>
      </c>
      <c r="AC1818" s="4"/>
      <c r="AD1818" s="4"/>
      <c r="AE1818" s="4"/>
      <c r="AF1818" s="4"/>
      <c r="AG1818" s="4"/>
    </row>
    <row r="1819" spans="1:33" outlineLevel="1" x14ac:dyDescent="0.25">
      <c r="A1819" s="57">
        <v>42269.36450196759</v>
      </c>
      <c r="B1819" s="32" t="s">
        <v>70</v>
      </c>
      <c r="C1819" s="32" t="s">
        <v>846</v>
      </c>
      <c r="D1819" s="32" t="s">
        <v>847</v>
      </c>
      <c r="E1819" s="32" t="s">
        <v>2346</v>
      </c>
      <c r="F1819" s="32" t="s">
        <v>9503</v>
      </c>
      <c r="G1819" s="32" t="s">
        <v>2354</v>
      </c>
      <c r="H1819" s="32" t="s">
        <v>2356</v>
      </c>
      <c r="I1819" s="32" t="s">
        <v>1879</v>
      </c>
      <c r="J1819" s="35">
        <v>0</v>
      </c>
      <c r="K1819" s="35">
        <v>0</v>
      </c>
      <c r="L1819" s="35">
        <v>0</v>
      </c>
      <c r="M1819" s="35">
        <v>0</v>
      </c>
      <c r="N1819" s="32" t="s">
        <v>17</v>
      </c>
      <c r="O1819" s="32" t="s">
        <v>18</v>
      </c>
      <c r="P1819" s="32">
        <v>1</v>
      </c>
      <c r="Q1819" s="32"/>
      <c r="R1819" s="39">
        <f t="shared" si="56"/>
        <v>1509</v>
      </c>
      <c r="S1819" s="5" t="s">
        <v>51</v>
      </c>
      <c r="T1819" s="5" t="s">
        <v>64</v>
      </c>
      <c r="U1819" s="2"/>
      <c r="V1819" s="2" t="str">
        <f>IF($J1819+$L1819=0,"nil",IF(OR($B1819="TCU-WS",$B1819=""),"non comm",IF(OR($G1819="contract_cover",$H1819="fixed price"),VLOOKUP($I1819,'[1]mapping 2015'!$A:$B,2,FALSE),VLOOKUP($G1819,'[1]mapping 2015'!$A:$B,2,FALSE))))</f>
        <v>nil</v>
      </c>
      <c r="W1819" s="37">
        <f>IF(OR(V1819="non comm",V1819="nil",J1819=0),0,IF(V1819="SBM 2.1 IIPS",J1819*VLOOKUP(N1819,'[2]NGP%'!$C:$D,2,FALSE),J1819*SUMIFS('[2]NGP%'!$D:$D,'[2]NGP%'!$A:$A,V1819,'[2]NGP%'!$B:$B,AA1819)))</f>
        <v>0</v>
      </c>
      <c r="X1819" s="37">
        <f>IF(OR(V1819="non comm",V1819="nil",J1819=0),0,IF(V1819="SBM 2.1 IIPS",J1819*VLOOKUP(N1819,'[2]NGP%'!$C:$E,3,FALSE),J1819*SUMIFS('[2]NGP%'!$E:$E,'[2]NGP%'!$A:$A,V1819,'[2]NGP%'!$B:$B,AA1819)))</f>
        <v>0</v>
      </c>
      <c r="Y1819" s="32"/>
      <c r="Z1819" s="54" t="str">
        <f>IF(MID(H1819,1,4)="Item","Nil",IF(G1819="contract_cover",VLOOKUP(I1819,'svc type'!C:D,2,FALSE),VLOOKUP(G1819,'svc type'!A:D,4,FALSE)))</f>
        <v>Nil</v>
      </c>
      <c r="AA1819" s="4" t="str">
        <f>IF(B1819="","",VLOOKUP(B1819,Sector!C:D,2,FALSE))</f>
        <v>PUB</v>
      </c>
      <c r="AB1819" s="4" t="str">
        <f t="shared" si="57"/>
        <v>jaime.wong</v>
      </c>
      <c r="AC1819" s="4"/>
      <c r="AD1819" s="4"/>
      <c r="AE1819" s="4"/>
      <c r="AF1819" s="4"/>
      <c r="AG1819" s="4"/>
    </row>
    <row r="1820" spans="1:33" outlineLevel="1" x14ac:dyDescent="0.25">
      <c r="A1820" s="57">
        <v>42269.36450196759</v>
      </c>
      <c r="B1820" s="32" t="s">
        <v>70</v>
      </c>
      <c r="C1820" s="32" t="s">
        <v>846</v>
      </c>
      <c r="D1820" s="32" t="s">
        <v>847</v>
      </c>
      <c r="E1820" s="32" t="s">
        <v>2346</v>
      </c>
      <c r="F1820" s="32" t="s">
        <v>9503</v>
      </c>
      <c r="G1820" s="32" t="s">
        <v>2354</v>
      </c>
      <c r="H1820" s="32" t="s">
        <v>2357</v>
      </c>
      <c r="I1820" s="32" t="s">
        <v>1879</v>
      </c>
      <c r="J1820" s="35">
        <v>0</v>
      </c>
      <c r="K1820" s="35">
        <v>0</v>
      </c>
      <c r="L1820" s="35">
        <v>0</v>
      </c>
      <c r="M1820" s="35">
        <v>0</v>
      </c>
      <c r="N1820" s="32" t="s">
        <v>17</v>
      </c>
      <c r="O1820" s="32" t="s">
        <v>18</v>
      </c>
      <c r="P1820" s="32">
        <v>1</v>
      </c>
      <c r="Q1820" s="32"/>
      <c r="R1820" s="39">
        <f t="shared" si="56"/>
        <v>1509</v>
      </c>
      <c r="S1820" s="5" t="s">
        <v>51</v>
      </c>
      <c r="T1820" s="5" t="s">
        <v>64</v>
      </c>
      <c r="U1820" s="2"/>
      <c r="V1820" s="2" t="str">
        <f>IF($J1820+$L1820=0,"nil",IF(OR($B1820="TCU-WS",$B1820=""),"non comm",IF(OR($G1820="contract_cover",$H1820="fixed price"),VLOOKUP($I1820,'[1]mapping 2015'!$A:$B,2,FALSE),VLOOKUP($G1820,'[1]mapping 2015'!$A:$B,2,FALSE))))</f>
        <v>nil</v>
      </c>
      <c r="W1820" s="37">
        <f>IF(OR(V1820="non comm",V1820="nil",J1820=0),0,IF(V1820="SBM 2.1 IIPS",J1820*VLOOKUP(N1820,'[2]NGP%'!$C:$D,2,FALSE),J1820*SUMIFS('[2]NGP%'!$D:$D,'[2]NGP%'!$A:$A,V1820,'[2]NGP%'!$B:$B,AA1820)))</f>
        <v>0</v>
      </c>
      <c r="X1820" s="37">
        <f>IF(OR(V1820="non comm",V1820="nil",J1820=0),0,IF(V1820="SBM 2.1 IIPS",J1820*VLOOKUP(N1820,'[2]NGP%'!$C:$E,3,FALSE),J1820*SUMIFS('[2]NGP%'!$E:$E,'[2]NGP%'!$A:$A,V1820,'[2]NGP%'!$B:$B,AA1820)))</f>
        <v>0</v>
      </c>
      <c r="Y1820" s="32"/>
      <c r="Z1820" s="54" t="str">
        <f>IF(MID(H1820,1,4)="Item","Nil",IF(G1820="contract_cover",VLOOKUP(I1820,'svc type'!C:D,2,FALSE),VLOOKUP(G1820,'svc type'!A:D,4,FALSE)))</f>
        <v>Nil</v>
      </c>
      <c r="AA1820" s="4" t="str">
        <f>IF(B1820="","",VLOOKUP(B1820,Sector!C:D,2,FALSE))</f>
        <v>PUB</v>
      </c>
      <c r="AB1820" s="4" t="str">
        <f t="shared" si="57"/>
        <v>jaime.wong</v>
      </c>
      <c r="AC1820" s="4"/>
      <c r="AD1820" s="4"/>
      <c r="AE1820" s="4"/>
      <c r="AF1820" s="4"/>
      <c r="AG1820" s="4"/>
    </row>
    <row r="1821" spans="1:33" outlineLevel="1" x14ac:dyDescent="0.25">
      <c r="A1821" s="57">
        <v>42269.36450196759</v>
      </c>
      <c r="B1821" s="32" t="s">
        <v>70</v>
      </c>
      <c r="C1821" s="32" t="s">
        <v>846</v>
      </c>
      <c r="D1821" s="32" t="s">
        <v>847</v>
      </c>
      <c r="E1821" s="32" t="s">
        <v>2346</v>
      </c>
      <c r="F1821" s="32" t="s">
        <v>9503</v>
      </c>
      <c r="G1821" s="32" t="s">
        <v>2533</v>
      </c>
      <c r="H1821" s="32" t="s">
        <v>2534</v>
      </c>
      <c r="I1821" s="32" t="s">
        <v>1879</v>
      </c>
      <c r="J1821" s="35">
        <v>0</v>
      </c>
      <c r="K1821" s="35">
        <v>0</v>
      </c>
      <c r="L1821" s="35">
        <v>0</v>
      </c>
      <c r="M1821" s="35">
        <v>0</v>
      </c>
      <c r="N1821" s="32" t="s">
        <v>17</v>
      </c>
      <c r="O1821" s="32" t="s">
        <v>18</v>
      </c>
      <c r="P1821" s="32">
        <v>1</v>
      </c>
      <c r="Q1821" s="32"/>
      <c r="R1821" s="39">
        <f t="shared" si="56"/>
        <v>1509</v>
      </c>
      <c r="S1821" s="5" t="s">
        <v>51</v>
      </c>
      <c r="T1821" s="5" t="s">
        <v>64</v>
      </c>
      <c r="U1821" s="2"/>
      <c r="V1821" s="2" t="str">
        <f>IF($J1821+$L1821=0,"nil",IF(OR($B1821="TCU-WS",$B1821=""),"non comm",IF(OR($G1821="contract_cover",$H1821="fixed price"),VLOOKUP($I1821,'[1]mapping 2015'!$A:$B,2,FALSE),VLOOKUP($G1821,'[1]mapping 2015'!$A:$B,2,FALSE))))</f>
        <v>nil</v>
      </c>
      <c r="W1821" s="37">
        <f>IF(OR(V1821="non comm",V1821="nil",J1821=0),0,IF(V1821="SBM 2.1 IIPS",J1821*VLOOKUP(N1821,'[2]NGP%'!$C:$D,2,FALSE),J1821*SUMIFS('[2]NGP%'!$D:$D,'[2]NGP%'!$A:$A,V1821,'[2]NGP%'!$B:$B,AA1821)))</f>
        <v>0</v>
      </c>
      <c r="X1821" s="37">
        <f>IF(OR(V1821="non comm",V1821="nil",J1821=0),0,IF(V1821="SBM 2.1 IIPS",J1821*VLOOKUP(N1821,'[2]NGP%'!$C:$E,3,FALSE),J1821*SUMIFS('[2]NGP%'!$E:$E,'[2]NGP%'!$A:$A,V1821,'[2]NGP%'!$B:$B,AA1821)))</f>
        <v>0</v>
      </c>
      <c r="Y1821" s="32"/>
      <c r="Z1821" s="54" t="str">
        <f>IF(MID(H1821,1,4)="Item","Nil",IF(G1821="contract_cover",VLOOKUP(I1821,'svc type'!C:D,2,FALSE),VLOOKUP(G1821,'svc type'!A:D,4,FALSE)))</f>
        <v>Nil</v>
      </c>
      <c r="AA1821" s="4" t="str">
        <f>IF(B1821="","",VLOOKUP(B1821,Sector!C:D,2,FALSE))</f>
        <v>PUB</v>
      </c>
      <c r="AB1821" s="4" t="str">
        <f t="shared" si="57"/>
        <v>jaime.wong</v>
      </c>
      <c r="AC1821" s="4"/>
      <c r="AD1821" s="4"/>
      <c r="AE1821" s="4"/>
      <c r="AF1821" s="4"/>
      <c r="AG1821" s="4"/>
    </row>
    <row r="1822" spans="1:33" outlineLevel="1" x14ac:dyDescent="0.25">
      <c r="A1822" s="57">
        <v>42269.36450196759</v>
      </c>
      <c r="B1822" s="32" t="s">
        <v>70</v>
      </c>
      <c r="C1822" s="32" t="s">
        <v>846</v>
      </c>
      <c r="D1822" s="32" t="s">
        <v>847</v>
      </c>
      <c r="E1822" s="32" t="s">
        <v>2346</v>
      </c>
      <c r="F1822" s="32" t="s">
        <v>9503</v>
      </c>
      <c r="G1822" s="32" t="s">
        <v>2358</v>
      </c>
      <c r="H1822" s="32" t="s">
        <v>2359</v>
      </c>
      <c r="I1822" s="32" t="s">
        <v>1879</v>
      </c>
      <c r="J1822" s="35">
        <v>0</v>
      </c>
      <c r="K1822" s="35">
        <v>0</v>
      </c>
      <c r="L1822" s="35">
        <v>0</v>
      </c>
      <c r="M1822" s="35">
        <v>0</v>
      </c>
      <c r="N1822" s="32" t="s">
        <v>17</v>
      </c>
      <c r="O1822" s="32" t="s">
        <v>18</v>
      </c>
      <c r="P1822" s="32">
        <v>1</v>
      </c>
      <c r="Q1822" s="32"/>
      <c r="R1822" s="39">
        <f t="shared" si="56"/>
        <v>1509</v>
      </c>
      <c r="S1822" s="5" t="s">
        <v>51</v>
      </c>
      <c r="T1822" s="5" t="s">
        <v>64</v>
      </c>
      <c r="U1822" s="2"/>
      <c r="V1822" s="2" t="str">
        <f>IF($J1822+$L1822=0,"nil",IF(OR($B1822="TCU-WS",$B1822=""),"non comm",IF(OR($G1822="contract_cover",$H1822="fixed price"),VLOOKUP($I1822,'[1]mapping 2015'!$A:$B,2,FALSE),VLOOKUP($G1822,'[1]mapping 2015'!$A:$B,2,FALSE))))</f>
        <v>nil</v>
      </c>
      <c r="W1822" s="37">
        <f>IF(OR(V1822="non comm",V1822="nil",J1822=0),0,IF(V1822="SBM 2.1 IIPS",J1822*VLOOKUP(N1822,'[2]NGP%'!$C:$D,2,FALSE),J1822*SUMIFS('[2]NGP%'!$D:$D,'[2]NGP%'!$A:$A,V1822,'[2]NGP%'!$B:$B,AA1822)))</f>
        <v>0</v>
      </c>
      <c r="X1822" s="37">
        <f>IF(OR(V1822="non comm",V1822="nil",J1822=0),0,IF(V1822="SBM 2.1 IIPS",J1822*VLOOKUP(N1822,'[2]NGP%'!$C:$E,3,FALSE),J1822*SUMIFS('[2]NGP%'!$E:$E,'[2]NGP%'!$A:$A,V1822,'[2]NGP%'!$B:$B,AA1822)))</f>
        <v>0</v>
      </c>
      <c r="Y1822" s="32"/>
      <c r="Z1822" s="54" t="str">
        <f>IF(MID(H1822,1,4)="Item","Nil",IF(G1822="contract_cover",VLOOKUP(I1822,'svc type'!C:D,2,FALSE),VLOOKUP(G1822,'svc type'!A:D,4,FALSE)))</f>
        <v>Nil</v>
      </c>
      <c r="AA1822" s="4" t="str">
        <f>IF(B1822="","",VLOOKUP(B1822,Sector!C:D,2,FALSE))</f>
        <v>PUB</v>
      </c>
      <c r="AB1822" s="4" t="str">
        <f t="shared" si="57"/>
        <v>jaime.wong</v>
      </c>
      <c r="AC1822" s="4"/>
      <c r="AD1822" s="4"/>
      <c r="AE1822" s="4"/>
      <c r="AF1822" s="4"/>
      <c r="AG1822" s="4"/>
    </row>
    <row r="1823" spans="1:33" outlineLevel="1" x14ac:dyDescent="0.25">
      <c r="A1823" s="57">
        <v>42269.36450196759</v>
      </c>
      <c r="B1823" s="32" t="s">
        <v>70</v>
      </c>
      <c r="C1823" s="32" t="s">
        <v>846</v>
      </c>
      <c r="D1823" s="32" t="s">
        <v>847</v>
      </c>
      <c r="E1823" s="32" t="s">
        <v>2346</v>
      </c>
      <c r="F1823" s="32" t="s">
        <v>9503</v>
      </c>
      <c r="G1823" s="32" t="s">
        <v>2358</v>
      </c>
      <c r="H1823" s="32" t="s">
        <v>2535</v>
      </c>
      <c r="I1823" s="32" t="s">
        <v>1879</v>
      </c>
      <c r="J1823" s="35">
        <v>0</v>
      </c>
      <c r="K1823" s="35">
        <v>0</v>
      </c>
      <c r="L1823" s="35">
        <v>0</v>
      </c>
      <c r="M1823" s="35">
        <v>0</v>
      </c>
      <c r="N1823" s="32" t="s">
        <v>17</v>
      </c>
      <c r="O1823" s="32" t="s">
        <v>18</v>
      </c>
      <c r="P1823" s="32">
        <v>1</v>
      </c>
      <c r="Q1823" s="32"/>
      <c r="R1823" s="39">
        <f t="shared" si="56"/>
        <v>1509</v>
      </c>
      <c r="S1823" s="5" t="s">
        <v>51</v>
      </c>
      <c r="T1823" s="5" t="s">
        <v>64</v>
      </c>
      <c r="U1823" s="2"/>
      <c r="V1823" s="2" t="str">
        <f>IF($J1823+$L1823=0,"nil",IF(OR($B1823="TCU-WS",$B1823=""),"non comm",IF(OR($G1823="contract_cover",$H1823="fixed price"),VLOOKUP($I1823,'[1]mapping 2015'!$A:$B,2,FALSE),VLOOKUP($G1823,'[1]mapping 2015'!$A:$B,2,FALSE))))</f>
        <v>nil</v>
      </c>
      <c r="W1823" s="37">
        <f>IF(OR(V1823="non comm",V1823="nil",J1823=0),0,IF(V1823="SBM 2.1 IIPS",J1823*VLOOKUP(N1823,'[2]NGP%'!$C:$D,2,FALSE),J1823*SUMIFS('[2]NGP%'!$D:$D,'[2]NGP%'!$A:$A,V1823,'[2]NGP%'!$B:$B,AA1823)))</f>
        <v>0</v>
      </c>
      <c r="X1823" s="37">
        <f>IF(OR(V1823="non comm",V1823="nil",J1823=0),0,IF(V1823="SBM 2.1 IIPS",J1823*VLOOKUP(N1823,'[2]NGP%'!$C:$E,3,FALSE),J1823*SUMIFS('[2]NGP%'!$E:$E,'[2]NGP%'!$A:$A,V1823,'[2]NGP%'!$B:$B,AA1823)))</f>
        <v>0</v>
      </c>
      <c r="Y1823" s="32"/>
      <c r="Z1823" s="54" t="str">
        <f>IF(MID(H1823,1,4)="Item","Nil",IF(G1823="contract_cover",VLOOKUP(I1823,'svc type'!C:D,2,FALSE),VLOOKUP(G1823,'svc type'!A:D,4,FALSE)))</f>
        <v>Nil</v>
      </c>
      <c r="AA1823" s="4" t="str">
        <f>IF(B1823="","",VLOOKUP(B1823,Sector!C:D,2,FALSE))</f>
        <v>PUB</v>
      </c>
      <c r="AB1823" s="4" t="str">
        <f t="shared" si="57"/>
        <v>jaime.wong</v>
      </c>
      <c r="AC1823" s="4"/>
      <c r="AD1823" s="4"/>
      <c r="AE1823" s="4"/>
      <c r="AF1823" s="4"/>
      <c r="AG1823" s="4"/>
    </row>
    <row r="1824" spans="1:33" outlineLevel="1" x14ac:dyDescent="0.25">
      <c r="A1824" s="57">
        <v>42269.36450196759</v>
      </c>
      <c r="B1824" s="32" t="s">
        <v>70</v>
      </c>
      <c r="C1824" s="32" t="s">
        <v>846</v>
      </c>
      <c r="D1824" s="32" t="s">
        <v>847</v>
      </c>
      <c r="E1824" s="32" t="s">
        <v>2346</v>
      </c>
      <c r="F1824" s="32" t="s">
        <v>9503</v>
      </c>
      <c r="G1824" s="32" t="s">
        <v>2360</v>
      </c>
      <c r="H1824" s="32" t="s">
        <v>2361</v>
      </c>
      <c r="I1824" s="32" t="s">
        <v>1879</v>
      </c>
      <c r="J1824" s="35">
        <v>0</v>
      </c>
      <c r="K1824" s="35">
        <v>0</v>
      </c>
      <c r="L1824" s="35">
        <v>0</v>
      </c>
      <c r="M1824" s="35">
        <v>0</v>
      </c>
      <c r="N1824" s="32" t="s">
        <v>17</v>
      </c>
      <c r="O1824" s="32" t="s">
        <v>18</v>
      </c>
      <c r="P1824" s="32">
        <v>1</v>
      </c>
      <c r="Q1824" s="32"/>
      <c r="R1824" s="39">
        <f t="shared" si="56"/>
        <v>1509</v>
      </c>
      <c r="S1824" s="5" t="s">
        <v>51</v>
      </c>
      <c r="T1824" s="5" t="s">
        <v>64</v>
      </c>
      <c r="U1824" s="2"/>
      <c r="V1824" s="2" t="str">
        <f>IF($J1824+$L1824=0,"nil",IF(OR($B1824="TCU-WS",$B1824=""),"non comm",IF(OR($G1824="contract_cover",$H1824="fixed price"),VLOOKUP($I1824,'[1]mapping 2015'!$A:$B,2,FALSE),VLOOKUP($G1824,'[1]mapping 2015'!$A:$B,2,FALSE))))</f>
        <v>nil</v>
      </c>
      <c r="W1824" s="37">
        <f>IF(OR(V1824="non comm",V1824="nil",J1824=0),0,IF(V1824="SBM 2.1 IIPS",J1824*VLOOKUP(N1824,'[2]NGP%'!$C:$D,2,FALSE),J1824*SUMIFS('[2]NGP%'!$D:$D,'[2]NGP%'!$A:$A,V1824,'[2]NGP%'!$B:$B,AA1824)))</f>
        <v>0</v>
      </c>
      <c r="X1824" s="37">
        <f>IF(OR(V1824="non comm",V1824="nil",J1824=0),0,IF(V1824="SBM 2.1 IIPS",J1824*VLOOKUP(N1824,'[2]NGP%'!$C:$E,3,FALSE),J1824*SUMIFS('[2]NGP%'!$E:$E,'[2]NGP%'!$A:$A,V1824,'[2]NGP%'!$B:$B,AA1824)))</f>
        <v>0</v>
      </c>
      <c r="Y1824" s="32"/>
      <c r="Z1824" s="54" t="str">
        <f>IF(MID(H1824,1,4)="Item","Nil",IF(G1824="contract_cover",VLOOKUP(I1824,'svc type'!C:D,2,FALSE),VLOOKUP(G1824,'svc type'!A:D,4,FALSE)))</f>
        <v>Nil</v>
      </c>
      <c r="AA1824" s="4" t="str">
        <f>IF(B1824="","",VLOOKUP(B1824,Sector!C:D,2,FALSE))</f>
        <v>PUB</v>
      </c>
      <c r="AB1824" s="4" t="str">
        <f t="shared" si="57"/>
        <v>jaime.wong</v>
      </c>
      <c r="AC1824" s="4"/>
      <c r="AD1824" s="4"/>
      <c r="AE1824" s="4"/>
      <c r="AF1824" s="4"/>
      <c r="AG1824" s="4"/>
    </row>
    <row r="1825" spans="1:33" outlineLevel="1" x14ac:dyDescent="0.25">
      <c r="A1825" s="57">
        <v>42269.36450196759</v>
      </c>
      <c r="B1825" s="32" t="s">
        <v>70</v>
      </c>
      <c r="C1825" s="32" t="s">
        <v>846</v>
      </c>
      <c r="D1825" s="32" t="s">
        <v>847</v>
      </c>
      <c r="E1825" s="32" t="s">
        <v>2346</v>
      </c>
      <c r="F1825" s="32" t="s">
        <v>9503</v>
      </c>
      <c r="G1825" s="32" t="s">
        <v>28</v>
      </c>
      <c r="H1825" s="32" t="s">
        <v>4431</v>
      </c>
      <c r="I1825" s="32" t="s">
        <v>1879</v>
      </c>
      <c r="J1825" s="35">
        <v>0</v>
      </c>
      <c r="K1825" s="35">
        <v>0</v>
      </c>
      <c r="L1825" s="35">
        <v>0</v>
      </c>
      <c r="M1825" s="35">
        <v>0</v>
      </c>
      <c r="N1825" s="32" t="s">
        <v>17</v>
      </c>
      <c r="O1825" s="32" t="s">
        <v>18</v>
      </c>
      <c r="P1825" s="32">
        <v>1</v>
      </c>
      <c r="Q1825" s="32"/>
      <c r="R1825" s="39">
        <f t="shared" si="56"/>
        <v>1509</v>
      </c>
      <c r="S1825" s="5" t="s">
        <v>51</v>
      </c>
      <c r="T1825" s="5" t="s">
        <v>64</v>
      </c>
      <c r="U1825" s="2"/>
      <c r="V1825" s="2" t="str">
        <f>IF($J1825+$L1825=0,"nil",IF(OR($B1825="TCU-WS",$B1825=""),"non comm",IF(OR($G1825="contract_cover",$H1825="fixed price"),VLOOKUP($I1825,'[1]mapping 2015'!$A:$B,2,FALSE),VLOOKUP($G1825,'[1]mapping 2015'!$A:$B,2,FALSE))))</f>
        <v>nil</v>
      </c>
      <c r="W1825" s="37">
        <f>IF(OR(V1825="non comm",V1825="nil",J1825=0),0,IF(V1825="SBM 2.1 IIPS",J1825*VLOOKUP(N1825,'[2]NGP%'!$C:$D,2,FALSE),J1825*SUMIFS('[2]NGP%'!$D:$D,'[2]NGP%'!$A:$A,V1825,'[2]NGP%'!$B:$B,AA1825)))</f>
        <v>0</v>
      </c>
      <c r="X1825" s="37">
        <f>IF(OR(V1825="non comm",V1825="nil",J1825=0),0,IF(V1825="SBM 2.1 IIPS",J1825*VLOOKUP(N1825,'[2]NGP%'!$C:$E,3,FALSE),J1825*SUMIFS('[2]NGP%'!$E:$E,'[2]NGP%'!$A:$A,V1825,'[2]NGP%'!$B:$B,AA1825)))</f>
        <v>0</v>
      </c>
      <c r="Y1825" s="32"/>
      <c r="Z1825" s="54" t="str">
        <f>IF(MID(H1825,1,4)="Item","Nil",IF(G1825="contract_cover",VLOOKUP(I1825,'svc type'!C:D,2,FALSE),VLOOKUP(G1825,'svc type'!A:D,4,FALSE)))</f>
        <v>Nil</v>
      </c>
      <c r="AA1825" s="4" t="str">
        <f>IF(B1825="","",VLOOKUP(B1825,Sector!C:D,2,FALSE))</f>
        <v>PUB</v>
      </c>
      <c r="AB1825" s="4" t="str">
        <f t="shared" si="57"/>
        <v>jaime.wong</v>
      </c>
      <c r="AC1825" s="4"/>
      <c r="AD1825" s="4"/>
      <c r="AE1825" s="4"/>
      <c r="AF1825" s="4"/>
      <c r="AG1825" s="4"/>
    </row>
    <row r="1826" spans="1:33" outlineLevel="1" x14ac:dyDescent="0.25">
      <c r="A1826" s="57">
        <v>42269.36450196759</v>
      </c>
      <c r="B1826" s="32" t="s">
        <v>70</v>
      </c>
      <c r="C1826" s="32" t="s">
        <v>846</v>
      </c>
      <c r="D1826" s="32" t="s">
        <v>847</v>
      </c>
      <c r="E1826" s="32" t="s">
        <v>2362</v>
      </c>
      <c r="F1826" s="32" t="s">
        <v>9503</v>
      </c>
      <c r="G1826" s="32" t="s">
        <v>15</v>
      </c>
      <c r="H1826" s="32" t="s">
        <v>16</v>
      </c>
      <c r="I1826" s="32" t="s">
        <v>260</v>
      </c>
      <c r="J1826" s="35">
        <v>301</v>
      </c>
      <c r="K1826" s="35">
        <v>0</v>
      </c>
      <c r="L1826" s="35">
        <v>0</v>
      </c>
      <c r="M1826" s="35">
        <v>0</v>
      </c>
      <c r="N1826" s="32" t="s">
        <v>17</v>
      </c>
      <c r="O1826" s="32" t="s">
        <v>18</v>
      </c>
      <c r="P1826" s="32">
        <v>1</v>
      </c>
      <c r="Q1826" s="32"/>
      <c r="R1826" s="39">
        <f t="shared" si="56"/>
        <v>1509</v>
      </c>
      <c r="S1826" s="5" t="s">
        <v>51</v>
      </c>
      <c r="T1826" s="5" t="s">
        <v>64</v>
      </c>
      <c r="U1826" s="2"/>
      <c r="V1826" s="2" t="str">
        <f>IF($J1826+$L1826=0,"nil",IF(OR($B1826="TCU-WS",$B1826=""),"non comm",IF(OR($G1826="contract_cover",$H1826="fixed price"),VLOOKUP($I1826,'[1]mapping 2015'!$A:$B,2,FALSE),VLOOKUP($G1826,'[1]mapping 2015'!$A:$B,2,FALSE))))</f>
        <v>SBM 2.2 HMA</v>
      </c>
      <c r="W1826" s="37">
        <f>IF(OR(V1826="non comm",V1826="nil",J1826=0),0,IF(V1826="SBM 2.1 IIPS",J1826*VLOOKUP(N1826,'[2]NGP%'!$C:$D,2,FALSE),J1826*SUMIFS('[2]NGP%'!$D:$D,'[2]NGP%'!$A:$A,V1826,'[2]NGP%'!$B:$B,AA1826)))</f>
        <v>90.3</v>
      </c>
      <c r="X1826" s="37">
        <f>IF(OR(V1826="non comm",V1826="nil",J1826=0),0,IF(V1826="SBM 2.1 IIPS",J1826*VLOOKUP(N1826,'[2]NGP%'!$C:$E,3,FALSE),J1826*SUMIFS('[2]NGP%'!$E:$E,'[2]NGP%'!$A:$A,V1826,'[2]NGP%'!$B:$B,AA1826)))</f>
        <v>90.3</v>
      </c>
      <c r="Y1826" s="32"/>
      <c r="Z1826" s="54" t="str">
        <f>IF(MID(H1826,1,4)="Item","Nil",IF(G1826="contract_cover",VLOOKUP(I1826,'svc type'!C:D,2,FALSE),VLOOKUP(G1826,'svc type'!A:D,4,FALSE)))</f>
        <v>HMA</v>
      </c>
      <c r="AA1826" s="4" t="str">
        <f>IF(B1826="","",VLOOKUP(B1826,Sector!C:D,2,FALSE))</f>
        <v>PUB</v>
      </c>
      <c r="AB1826" s="4" t="str">
        <f t="shared" si="57"/>
        <v>jaime.wong</v>
      </c>
      <c r="AC1826" s="4"/>
      <c r="AD1826" s="4"/>
      <c r="AE1826" s="4"/>
      <c r="AF1826" s="4"/>
      <c r="AG1826" s="4"/>
    </row>
    <row r="1827" spans="1:33" outlineLevel="1" x14ac:dyDescent="0.25">
      <c r="A1827" s="57">
        <v>42269.36450196759</v>
      </c>
      <c r="B1827" s="32" t="s">
        <v>70</v>
      </c>
      <c r="C1827" s="32" t="s">
        <v>846</v>
      </c>
      <c r="D1827" s="32" t="s">
        <v>847</v>
      </c>
      <c r="E1827" s="32" t="s">
        <v>2362</v>
      </c>
      <c r="F1827" s="32" t="s">
        <v>9503</v>
      </c>
      <c r="G1827" s="32" t="s">
        <v>2363</v>
      </c>
      <c r="H1827" s="32" t="s">
        <v>2364</v>
      </c>
      <c r="I1827" s="32" t="s">
        <v>260</v>
      </c>
      <c r="J1827" s="35">
        <v>0</v>
      </c>
      <c r="K1827" s="35">
        <v>0</v>
      </c>
      <c r="L1827" s="35">
        <v>0</v>
      </c>
      <c r="M1827" s="35">
        <v>0</v>
      </c>
      <c r="N1827" s="32" t="s">
        <v>17</v>
      </c>
      <c r="O1827" s="32" t="s">
        <v>18</v>
      </c>
      <c r="P1827" s="32">
        <v>1</v>
      </c>
      <c r="Q1827" s="32"/>
      <c r="R1827" s="39">
        <f t="shared" si="56"/>
        <v>1509</v>
      </c>
      <c r="S1827" s="5" t="s">
        <v>51</v>
      </c>
      <c r="T1827" s="5" t="s">
        <v>64</v>
      </c>
      <c r="U1827" s="2"/>
      <c r="V1827" s="2" t="str">
        <f>IF($J1827+$L1827=0,"nil",IF(OR($B1827="TCU-WS",$B1827=""),"non comm",IF(OR($G1827="contract_cover",$H1827="fixed price"),VLOOKUP($I1827,'[1]mapping 2015'!$A:$B,2,FALSE),VLOOKUP($G1827,'[1]mapping 2015'!$A:$B,2,FALSE))))</f>
        <v>nil</v>
      </c>
      <c r="W1827" s="37">
        <f>IF(OR(V1827="non comm",V1827="nil",J1827=0),0,IF(V1827="SBM 2.1 IIPS",J1827*VLOOKUP(N1827,'[2]NGP%'!$C:$D,2,FALSE),J1827*SUMIFS('[2]NGP%'!$D:$D,'[2]NGP%'!$A:$A,V1827,'[2]NGP%'!$B:$B,AA1827)))</f>
        <v>0</v>
      </c>
      <c r="X1827" s="37">
        <f>IF(OR(V1827="non comm",V1827="nil",J1827=0),0,IF(V1827="SBM 2.1 IIPS",J1827*VLOOKUP(N1827,'[2]NGP%'!$C:$E,3,FALSE),J1827*SUMIFS('[2]NGP%'!$E:$E,'[2]NGP%'!$A:$A,V1827,'[2]NGP%'!$B:$B,AA1827)))</f>
        <v>0</v>
      </c>
      <c r="Y1827" s="32"/>
      <c r="Z1827" s="54" t="str">
        <f>IF(MID(H1827,1,4)="Item","Nil",IF(G1827="contract_cover",VLOOKUP(I1827,'svc type'!C:D,2,FALSE),VLOOKUP(G1827,'svc type'!A:D,4,FALSE)))</f>
        <v>Nil</v>
      </c>
      <c r="AA1827" s="4" t="str">
        <f>IF(B1827="","",VLOOKUP(B1827,Sector!C:D,2,FALSE))</f>
        <v>PUB</v>
      </c>
      <c r="AB1827" s="4" t="str">
        <f t="shared" si="57"/>
        <v>jaime.wong</v>
      </c>
      <c r="AC1827" s="4"/>
      <c r="AD1827" s="4"/>
      <c r="AE1827" s="4"/>
      <c r="AF1827" s="4"/>
      <c r="AG1827" s="4"/>
    </row>
    <row r="1828" spans="1:33" outlineLevel="1" x14ac:dyDescent="0.25">
      <c r="A1828" s="57">
        <v>42269.36450196759</v>
      </c>
      <c r="B1828" s="32" t="s">
        <v>70</v>
      </c>
      <c r="C1828" s="32" t="s">
        <v>846</v>
      </c>
      <c r="D1828" s="32" t="s">
        <v>847</v>
      </c>
      <c r="E1828" s="32" t="s">
        <v>2362</v>
      </c>
      <c r="F1828" s="32" t="s">
        <v>9503</v>
      </c>
      <c r="G1828" s="32" t="s">
        <v>2363</v>
      </c>
      <c r="H1828" s="32" t="s">
        <v>2365</v>
      </c>
      <c r="I1828" s="32" t="s">
        <v>260</v>
      </c>
      <c r="J1828" s="35">
        <v>0</v>
      </c>
      <c r="K1828" s="35">
        <v>0</v>
      </c>
      <c r="L1828" s="35">
        <v>0</v>
      </c>
      <c r="M1828" s="35">
        <v>0</v>
      </c>
      <c r="N1828" s="32" t="s">
        <v>17</v>
      </c>
      <c r="O1828" s="32" t="s">
        <v>18</v>
      </c>
      <c r="P1828" s="32">
        <v>1</v>
      </c>
      <c r="Q1828" s="32"/>
      <c r="R1828" s="39">
        <f t="shared" si="56"/>
        <v>1509</v>
      </c>
      <c r="S1828" s="5" t="s">
        <v>51</v>
      </c>
      <c r="T1828" s="5" t="s">
        <v>64</v>
      </c>
      <c r="U1828" s="2"/>
      <c r="V1828" s="2" t="str">
        <f>IF($J1828+$L1828=0,"nil",IF(OR($B1828="TCU-WS",$B1828=""),"non comm",IF(OR($G1828="contract_cover",$H1828="fixed price"),VLOOKUP($I1828,'[1]mapping 2015'!$A:$B,2,FALSE),VLOOKUP($G1828,'[1]mapping 2015'!$A:$B,2,FALSE))))</f>
        <v>nil</v>
      </c>
      <c r="W1828" s="37">
        <f>IF(OR(V1828="non comm",V1828="nil",J1828=0),0,IF(V1828="SBM 2.1 IIPS",J1828*VLOOKUP(N1828,'[2]NGP%'!$C:$D,2,FALSE),J1828*SUMIFS('[2]NGP%'!$D:$D,'[2]NGP%'!$A:$A,V1828,'[2]NGP%'!$B:$B,AA1828)))</f>
        <v>0</v>
      </c>
      <c r="X1828" s="37">
        <f>IF(OR(V1828="non comm",V1828="nil",J1828=0),0,IF(V1828="SBM 2.1 IIPS",J1828*VLOOKUP(N1828,'[2]NGP%'!$C:$E,3,FALSE),J1828*SUMIFS('[2]NGP%'!$E:$E,'[2]NGP%'!$A:$A,V1828,'[2]NGP%'!$B:$B,AA1828)))</f>
        <v>0</v>
      </c>
      <c r="Y1828" s="32"/>
      <c r="Z1828" s="54" t="str">
        <f>IF(MID(H1828,1,4)="Item","Nil",IF(G1828="contract_cover",VLOOKUP(I1828,'svc type'!C:D,2,FALSE),VLOOKUP(G1828,'svc type'!A:D,4,FALSE)))</f>
        <v>Nil</v>
      </c>
      <c r="AA1828" s="4" t="str">
        <f>IF(B1828="","",VLOOKUP(B1828,Sector!C:D,2,FALSE))</f>
        <v>PUB</v>
      </c>
      <c r="AB1828" s="4" t="str">
        <f t="shared" si="57"/>
        <v>jaime.wong</v>
      </c>
      <c r="AC1828" s="4"/>
      <c r="AD1828" s="4"/>
      <c r="AE1828" s="4"/>
      <c r="AF1828" s="4"/>
      <c r="AG1828" s="4"/>
    </row>
    <row r="1829" spans="1:33" outlineLevel="1" x14ac:dyDescent="0.25">
      <c r="A1829" s="57">
        <v>42269.36450196759</v>
      </c>
      <c r="B1829" s="32" t="s">
        <v>70</v>
      </c>
      <c r="C1829" s="32" t="s">
        <v>846</v>
      </c>
      <c r="D1829" s="32" t="s">
        <v>847</v>
      </c>
      <c r="E1829" s="32" t="s">
        <v>2362</v>
      </c>
      <c r="F1829" s="32" t="s">
        <v>9503</v>
      </c>
      <c r="G1829" s="32" t="s">
        <v>2363</v>
      </c>
      <c r="H1829" s="32" t="s">
        <v>2366</v>
      </c>
      <c r="I1829" s="32" t="s">
        <v>260</v>
      </c>
      <c r="J1829" s="35">
        <v>0</v>
      </c>
      <c r="K1829" s="35">
        <v>0</v>
      </c>
      <c r="L1829" s="35">
        <v>0</v>
      </c>
      <c r="M1829" s="35">
        <v>0</v>
      </c>
      <c r="N1829" s="32" t="s">
        <v>17</v>
      </c>
      <c r="O1829" s="32" t="s">
        <v>18</v>
      </c>
      <c r="P1829" s="32">
        <v>1</v>
      </c>
      <c r="Q1829" s="32"/>
      <c r="R1829" s="39">
        <f t="shared" si="56"/>
        <v>1509</v>
      </c>
      <c r="S1829" s="5" t="s">
        <v>51</v>
      </c>
      <c r="T1829" s="5" t="s">
        <v>64</v>
      </c>
      <c r="U1829" s="2"/>
      <c r="V1829" s="2" t="str">
        <f>IF($J1829+$L1829=0,"nil",IF(OR($B1829="TCU-WS",$B1829=""),"non comm",IF(OR($G1829="contract_cover",$H1829="fixed price"),VLOOKUP($I1829,'[1]mapping 2015'!$A:$B,2,FALSE),VLOOKUP($G1829,'[1]mapping 2015'!$A:$B,2,FALSE))))</f>
        <v>nil</v>
      </c>
      <c r="W1829" s="37">
        <f>IF(OR(V1829="non comm",V1829="nil",J1829=0),0,IF(V1829="SBM 2.1 IIPS",J1829*VLOOKUP(N1829,'[2]NGP%'!$C:$D,2,FALSE),J1829*SUMIFS('[2]NGP%'!$D:$D,'[2]NGP%'!$A:$A,V1829,'[2]NGP%'!$B:$B,AA1829)))</f>
        <v>0</v>
      </c>
      <c r="X1829" s="37">
        <f>IF(OR(V1829="non comm",V1829="nil",J1829=0),0,IF(V1829="SBM 2.1 IIPS",J1829*VLOOKUP(N1829,'[2]NGP%'!$C:$E,3,FALSE),J1829*SUMIFS('[2]NGP%'!$E:$E,'[2]NGP%'!$A:$A,V1829,'[2]NGP%'!$B:$B,AA1829)))</f>
        <v>0</v>
      </c>
      <c r="Y1829" s="32"/>
      <c r="Z1829" s="54" t="str">
        <f>IF(MID(H1829,1,4)="Item","Nil",IF(G1829="contract_cover",VLOOKUP(I1829,'svc type'!C:D,2,FALSE),VLOOKUP(G1829,'svc type'!A:D,4,FALSE)))</f>
        <v>Nil</v>
      </c>
      <c r="AA1829" s="4" t="str">
        <f>IF(B1829="","",VLOOKUP(B1829,Sector!C:D,2,FALSE))</f>
        <v>PUB</v>
      </c>
      <c r="AB1829" s="4" t="str">
        <f t="shared" si="57"/>
        <v>jaime.wong</v>
      </c>
      <c r="AC1829" s="4"/>
      <c r="AD1829" s="4"/>
      <c r="AE1829" s="4"/>
      <c r="AF1829" s="4"/>
      <c r="AG1829" s="4"/>
    </row>
    <row r="1830" spans="1:33" outlineLevel="1" x14ac:dyDescent="0.25">
      <c r="A1830" s="57">
        <v>42269.36450196759</v>
      </c>
      <c r="B1830" s="32" t="s">
        <v>70</v>
      </c>
      <c r="C1830" s="32" t="s">
        <v>846</v>
      </c>
      <c r="D1830" s="32" t="s">
        <v>847</v>
      </c>
      <c r="E1830" s="32" t="s">
        <v>2362</v>
      </c>
      <c r="F1830" s="32" t="s">
        <v>9503</v>
      </c>
      <c r="G1830" s="32" t="s">
        <v>2367</v>
      </c>
      <c r="H1830" s="32" t="s">
        <v>2368</v>
      </c>
      <c r="I1830" s="32" t="s">
        <v>260</v>
      </c>
      <c r="J1830" s="35">
        <v>0</v>
      </c>
      <c r="K1830" s="35">
        <v>0</v>
      </c>
      <c r="L1830" s="35">
        <v>0</v>
      </c>
      <c r="M1830" s="35">
        <v>0</v>
      </c>
      <c r="N1830" s="32" t="s">
        <v>17</v>
      </c>
      <c r="O1830" s="32" t="s">
        <v>18</v>
      </c>
      <c r="P1830" s="32">
        <v>1</v>
      </c>
      <c r="Q1830" s="32"/>
      <c r="R1830" s="39">
        <f t="shared" si="56"/>
        <v>1509</v>
      </c>
      <c r="S1830" s="5" t="s">
        <v>51</v>
      </c>
      <c r="T1830" s="5" t="s">
        <v>64</v>
      </c>
      <c r="U1830" s="2"/>
      <c r="V1830" s="2" t="str">
        <f>IF($J1830+$L1830=0,"nil",IF(OR($B1830="TCU-WS",$B1830=""),"non comm",IF(OR($G1830="contract_cover",$H1830="fixed price"),VLOOKUP($I1830,'[1]mapping 2015'!$A:$B,2,FALSE),VLOOKUP($G1830,'[1]mapping 2015'!$A:$B,2,FALSE))))</f>
        <v>nil</v>
      </c>
      <c r="W1830" s="37">
        <f>IF(OR(V1830="non comm",V1830="nil",J1830=0),0,IF(V1830="SBM 2.1 IIPS",J1830*VLOOKUP(N1830,'[2]NGP%'!$C:$D,2,FALSE),J1830*SUMIFS('[2]NGP%'!$D:$D,'[2]NGP%'!$A:$A,V1830,'[2]NGP%'!$B:$B,AA1830)))</f>
        <v>0</v>
      </c>
      <c r="X1830" s="37">
        <f>IF(OR(V1830="non comm",V1830="nil",J1830=0),0,IF(V1830="SBM 2.1 IIPS",J1830*VLOOKUP(N1830,'[2]NGP%'!$C:$E,3,FALSE),J1830*SUMIFS('[2]NGP%'!$E:$E,'[2]NGP%'!$A:$A,V1830,'[2]NGP%'!$B:$B,AA1830)))</f>
        <v>0</v>
      </c>
      <c r="Y1830" s="32"/>
      <c r="Z1830" s="54" t="str">
        <f>IF(MID(H1830,1,4)="Item","Nil",IF(G1830="contract_cover",VLOOKUP(I1830,'svc type'!C:D,2,FALSE),VLOOKUP(G1830,'svc type'!A:D,4,FALSE)))</f>
        <v>Nil</v>
      </c>
      <c r="AA1830" s="4" t="str">
        <f>IF(B1830="","",VLOOKUP(B1830,Sector!C:D,2,FALSE))</f>
        <v>PUB</v>
      </c>
      <c r="AB1830" s="4" t="str">
        <f t="shared" si="57"/>
        <v>jaime.wong</v>
      </c>
      <c r="AC1830" s="4"/>
      <c r="AD1830" s="4"/>
      <c r="AE1830" s="4"/>
      <c r="AF1830" s="4"/>
      <c r="AG1830" s="4"/>
    </row>
    <row r="1831" spans="1:33" outlineLevel="1" x14ac:dyDescent="0.25">
      <c r="A1831" s="57">
        <v>42269.36450196759</v>
      </c>
      <c r="B1831" s="32" t="s">
        <v>70</v>
      </c>
      <c r="C1831" s="32" t="s">
        <v>846</v>
      </c>
      <c r="D1831" s="32" t="s">
        <v>847</v>
      </c>
      <c r="E1831" s="32" t="s">
        <v>2362</v>
      </c>
      <c r="F1831" s="32" t="s">
        <v>9503</v>
      </c>
      <c r="G1831" s="32" t="s">
        <v>2367</v>
      </c>
      <c r="H1831" s="32" t="s">
        <v>2369</v>
      </c>
      <c r="I1831" s="32" t="s">
        <v>260</v>
      </c>
      <c r="J1831" s="35">
        <v>0</v>
      </c>
      <c r="K1831" s="35">
        <v>0</v>
      </c>
      <c r="L1831" s="35">
        <v>0</v>
      </c>
      <c r="M1831" s="35">
        <v>0</v>
      </c>
      <c r="N1831" s="32" t="s">
        <v>17</v>
      </c>
      <c r="O1831" s="32" t="s">
        <v>18</v>
      </c>
      <c r="P1831" s="32">
        <v>1</v>
      </c>
      <c r="Q1831" s="32"/>
      <c r="R1831" s="39">
        <f t="shared" si="56"/>
        <v>1509</v>
      </c>
      <c r="S1831" s="5" t="s">
        <v>51</v>
      </c>
      <c r="T1831" s="5" t="s">
        <v>64</v>
      </c>
      <c r="U1831" s="2"/>
      <c r="V1831" s="2" t="str">
        <f>IF($J1831+$L1831=0,"nil",IF(OR($B1831="TCU-WS",$B1831=""),"non comm",IF(OR($G1831="contract_cover",$H1831="fixed price"),VLOOKUP($I1831,'[1]mapping 2015'!$A:$B,2,FALSE),VLOOKUP($G1831,'[1]mapping 2015'!$A:$B,2,FALSE))))</f>
        <v>nil</v>
      </c>
      <c r="W1831" s="37">
        <f>IF(OR(V1831="non comm",V1831="nil",J1831=0),0,IF(V1831="SBM 2.1 IIPS",J1831*VLOOKUP(N1831,'[2]NGP%'!$C:$D,2,FALSE),J1831*SUMIFS('[2]NGP%'!$D:$D,'[2]NGP%'!$A:$A,V1831,'[2]NGP%'!$B:$B,AA1831)))</f>
        <v>0</v>
      </c>
      <c r="X1831" s="37">
        <f>IF(OR(V1831="non comm",V1831="nil",J1831=0),0,IF(V1831="SBM 2.1 IIPS",J1831*VLOOKUP(N1831,'[2]NGP%'!$C:$E,3,FALSE),J1831*SUMIFS('[2]NGP%'!$E:$E,'[2]NGP%'!$A:$A,V1831,'[2]NGP%'!$B:$B,AA1831)))</f>
        <v>0</v>
      </c>
      <c r="Y1831" s="32"/>
      <c r="Z1831" s="54" t="str">
        <f>IF(MID(H1831,1,4)="Item","Nil",IF(G1831="contract_cover",VLOOKUP(I1831,'svc type'!C:D,2,FALSE),VLOOKUP(G1831,'svc type'!A:D,4,FALSE)))</f>
        <v>Nil</v>
      </c>
      <c r="AA1831" s="4" t="str">
        <f>IF(B1831="","",VLOOKUP(B1831,Sector!C:D,2,FALSE))</f>
        <v>PUB</v>
      </c>
      <c r="AB1831" s="4" t="str">
        <f t="shared" si="57"/>
        <v>jaime.wong</v>
      </c>
      <c r="AC1831" s="4"/>
      <c r="AD1831" s="4"/>
      <c r="AE1831" s="4"/>
      <c r="AF1831" s="4"/>
      <c r="AG1831" s="4"/>
    </row>
    <row r="1832" spans="1:33" outlineLevel="1" x14ac:dyDescent="0.25">
      <c r="A1832" s="57">
        <v>42269.366087303242</v>
      </c>
      <c r="B1832" s="32" t="s">
        <v>290</v>
      </c>
      <c r="C1832" s="32" t="s">
        <v>350</v>
      </c>
      <c r="D1832" s="32" t="s">
        <v>349</v>
      </c>
      <c r="E1832" s="32" t="s">
        <v>9504</v>
      </c>
      <c r="F1832" s="32" t="s">
        <v>9505</v>
      </c>
      <c r="G1832" s="32" t="s">
        <v>4773</v>
      </c>
      <c r="H1832" s="32" t="s">
        <v>9507</v>
      </c>
      <c r="I1832" s="32" t="s">
        <v>265</v>
      </c>
      <c r="J1832" s="35">
        <v>0</v>
      </c>
      <c r="K1832" s="35">
        <v>0</v>
      </c>
      <c r="L1832" s="35">
        <v>0</v>
      </c>
      <c r="M1832" s="35">
        <v>0</v>
      </c>
      <c r="N1832" s="32" t="s">
        <v>17</v>
      </c>
      <c r="O1832" s="32" t="s">
        <v>18</v>
      </c>
      <c r="P1832" s="32">
        <v>1</v>
      </c>
      <c r="Q1832" s="32" t="s">
        <v>9506</v>
      </c>
      <c r="R1832" s="39">
        <f t="shared" si="56"/>
        <v>1509</v>
      </c>
      <c r="S1832" s="5" t="s">
        <v>51</v>
      </c>
      <c r="T1832" s="5" t="s">
        <v>64</v>
      </c>
      <c r="U1832" s="2"/>
      <c r="V1832" s="2" t="str">
        <f>IF($J1832+$L1832=0,"nil",IF(OR($B1832="TCU-WS",$B1832=""),"non comm",IF(OR($G1832="contract_cover",$H1832="fixed price"),VLOOKUP($I1832,'[1]mapping 2015'!$A:$B,2,FALSE),VLOOKUP($G1832,'[1]mapping 2015'!$A:$B,2,FALSE))))</f>
        <v>nil</v>
      </c>
      <c r="W1832" s="37">
        <f>IF(OR(V1832="non comm",V1832="nil",J1832=0),0,IF(V1832="SBM 2.1 IIPS",J1832*VLOOKUP(N1832,'[2]NGP%'!$C:$D,2,FALSE),J1832*SUMIFS('[2]NGP%'!$D:$D,'[2]NGP%'!$A:$A,V1832,'[2]NGP%'!$B:$B,AA1832)))</f>
        <v>0</v>
      </c>
      <c r="X1832" s="37">
        <f>IF(OR(V1832="non comm",V1832="nil",J1832=0),0,IF(V1832="SBM 2.1 IIPS",J1832*VLOOKUP(N1832,'[2]NGP%'!$C:$E,3,FALSE),J1832*SUMIFS('[2]NGP%'!$E:$E,'[2]NGP%'!$A:$A,V1832,'[2]NGP%'!$B:$B,AA1832)))</f>
        <v>0</v>
      </c>
      <c r="Y1832" s="32"/>
      <c r="Z1832" s="54" t="str">
        <f>IF(MID(H1832,1,4)="Item","Nil",IF(G1832="contract_cover",VLOOKUP(I1832,'svc type'!C:D,2,FALSE),VLOOKUP(G1832,'svc type'!A:D,4,FALSE)))</f>
        <v>Nil</v>
      </c>
      <c r="AA1832" s="4" t="str">
        <f>IF(B1832="","",VLOOKUP(B1832,Sector!C:D,2,FALSE))</f>
        <v>PUB</v>
      </c>
      <c r="AB1832" s="4" t="str">
        <f t="shared" si="57"/>
        <v>cammy.ong</v>
      </c>
      <c r="AC1832" s="4"/>
      <c r="AD1832" s="4"/>
      <c r="AE1832" s="4"/>
      <c r="AF1832" s="4"/>
      <c r="AG1832" s="4"/>
    </row>
    <row r="1833" spans="1:33" outlineLevel="1" x14ac:dyDescent="0.25">
      <c r="A1833" s="57">
        <v>42269.366087303242</v>
      </c>
      <c r="B1833" s="32" t="s">
        <v>290</v>
      </c>
      <c r="C1833" s="32" t="s">
        <v>350</v>
      </c>
      <c r="D1833" s="32" t="s">
        <v>349</v>
      </c>
      <c r="E1833" s="32" t="s">
        <v>9504</v>
      </c>
      <c r="F1833" s="32" t="s">
        <v>9505</v>
      </c>
      <c r="G1833" s="32" t="s">
        <v>4773</v>
      </c>
      <c r="H1833" s="32" t="s">
        <v>9508</v>
      </c>
      <c r="I1833" s="32" t="s">
        <v>265</v>
      </c>
      <c r="J1833" s="35">
        <v>0</v>
      </c>
      <c r="K1833" s="35">
        <v>0</v>
      </c>
      <c r="L1833" s="35">
        <v>0</v>
      </c>
      <c r="M1833" s="35">
        <v>0</v>
      </c>
      <c r="N1833" s="32" t="s">
        <v>17</v>
      </c>
      <c r="O1833" s="32" t="s">
        <v>18</v>
      </c>
      <c r="P1833" s="32">
        <v>1</v>
      </c>
      <c r="Q1833" s="32" t="s">
        <v>9506</v>
      </c>
      <c r="R1833" s="39">
        <f t="shared" si="56"/>
        <v>1509</v>
      </c>
      <c r="S1833" s="5" t="s">
        <v>51</v>
      </c>
      <c r="T1833" s="5" t="s">
        <v>64</v>
      </c>
      <c r="U1833" s="2"/>
      <c r="V1833" s="2" t="str">
        <f>IF($J1833+$L1833=0,"nil",IF(OR($B1833="TCU-WS",$B1833=""),"non comm",IF(OR($G1833="contract_cover",$H1833="fixed price"),VLOOKUP($I1833,'[1]mapping 2015'!$A:$B,2,FALSE),VLOOKUP($G1833,'[1]mapping 2015'!$A:$B,2,FALSE))))</f>
        <v>nil</v>
      </c>
      <c r="W1833" s="37">
        <f>IF(OR(V1833="non comm",V1833="nil",J1833=0),0,IF(V1833="SBM 2.1 IIPS",J1833*VLOOKUP(N1833,'[2]NGP%'!$C:$D,2,FALSE),J1833*SUMIFS('[2]NGP%'!$D:$D,'[2]NGP%'!$A:$A,V1833,'[2]NGP%'!$B:$B,AA1833)))</f>
        <v>0</v>
      </c>
      <c r="X1833" s="37">
        <f>IF(OR(V1833="non comm",V1833="nil",J1833=0),0,IF(V1833="SBM 2.1 IIPS",J1833*VLOOKUP(N1833,'[2]NGP%'!$C:$E,3,FALSE),J1833*SUMIFS('[2]NGP%'!$E:$E,'[2]NGP%'!$A:$A,V1833,'[2]NGP%'!$B:$B,AA1833)))</f>
        <v>0</v>
      </c>
      <c r="Y1833" s="32"/>
      <c r="Z1833" s="54" t="str">
        <f>IF(MID(H1833,1,4)="Item","Nil",IF(G1833="contract_cover",VLOOKUP(I1833,'svc type'!C:D,2,FALSE),VLOOKUP(G1833,'svc type'!A:D,4,FALSE)))</f>
        <v>Nil</v>
      </c>
      <c r="AA1833" s="4" t="str">
        <f>IF(B1833="","",VLOOKUP(B1833,Sector!C:D,2,FALSE))</f>
        <v>PUB</v>
      </c>
      <c r="AB1833" s="4" t="str">
        <f t="shared" si="57"/>
        <v>cammy.ong</v>
      </c>
      <c r="AC1833" s="4"/>
      <c r="AD1833" s="4"/>
      <c r="AE1833" s="4"/>
      <c r="AF1833" s="4"/>
      <c r="AG1833" s="4"/>
    </row>
    <row r="1834" spans="1:33" outlineLevel="1" x14ac:dyDescent="0.25">
      <c r="A1834" s="57">
        <v>42269.366087303242</v>
      </c>
      <c r="B1834" s="32" t="s">
        <v>290</v>
      </c>
      <c r="C1834" s="32" t="s">
        <v>350</v>
      </c>
      <c r="D1834" s="32" t="s">
        <v>349</v>
      </c>
      <c r="E1834" s="32" t="s">
        <v>9504</v>
      </c>
      <c r="F1834" s="32" t="s">
        <v>9505</v>
      </c>
      <c r="G1834" s="32" t="s">
        <v>9509</v>
      </c>
      <c r="H1834" s="32" t="s">
        <v>9510</v>
      </c>
      <c r="I1834" s="32" t="s">
        <v>265</v>
      </c>
      <c r="J1834" s="35">
        <v>0</v>
      </c>
      <c r="K1834" s="35">
        <v>0</v>
      </c>
      <c r="L1834" s="35">
        <v>0</v>
      </c>
      <c r="M1834" s="35">
        <v>0</v>
      </c>
      <c r="N1834" s="32" t="s">
        <v>17</v>
      </c>
      <c r="O1834" s="32" t="s">
        <v>18</v>
      </c>
      <c r="P1834" s="32">
        <v>1</v>
      </c>
      <c r="Q1834" s="32" t="s">
        <v>9506</v>
      </c>
      <c r="R1834" s="39">
        <f t="shared" si="56"/>
        <v>1509</v>
      </c>
      <c r="S1834" s="5" t="s">
        <v>51</v>
      </c>
      <c r="T1834" s="5" t="s">
        <v>64</v>
      </c>
      <c r="U1834" s="2"/>
      <c r="V1834" s="2" t="str">
        <f>IF($J1834+$L1834=0,"nil",IF(OR($B1834="TCU-WS",$B1834=""),"non comm",IF(OR($G1834="contract_cover",$H1834="fixed price"),VLOOKUP($I1834,'[1]mapping 2015'!$A:$B,2,FALSE),VLOOKUP($G1834,'[1]mapping 2015'!$A:$B,2,FALSE))))</f>
        <v>nil</v>
      </c>
      <c r="W1834" s="37">
        <f>IF(OR(V1834="non comm",V1834="nil",J1834=0),0,IF(V1834="SBM 2.1 IIPS",J1834*VLOOKUP(N1834,'[2]NGP%'!$C:$D,2,FALSE),J1834*SUMIFS('[2]NGP%'!$D:$D,'[2]NGP%'!$A:$A,V1834,'[2]NGP%'!$B:$B,AA1834)))</f>
        <v>0</v>
      </c>
      <c r="X1834" s="37">
        <f>IF(OR(V1834="non comm",V1834="nil",J1834=0),0,IF(V1834="SBM 2.1 IIPS",J1834*VLOOKUP(N1834,'[2]NGP%'!$C:$E,3,FALSE),J1834*SUMIFS('[2]NGP%'!$E:$E,'[2]NGP%'!$A:$A,V1834,'[2]NGP%'!$B:$B,AA1834)))</f>
        <v>0</v>
      </c>
      <c r="Y1834" s="32"/>
      <c r="Z1834" s="54" t="str">
        <f>IF(MID(H1834,1,4)="Item","Nil",IF(G1834="contract_cover",VLOOKUP(I1834,'svc type'!C:D,2,FALSE),VLOOKUP(G1834,'svc type'!A:D,4,FALSE)))</f>
        <v>Nil</v>
      </c>
      <c r="AA1834" s="4" t="str">
        <f>IF(B1834="","",VLOOKUP(B1834,Sector!C:D,2,FALSE))</f>
        <v>PUB</v>
      </c>
      <c r="AB1834" s="4" t="str">
        <f t="shared" si="57"/>
        <v>cammy.ong</v>
      </c>
      <c r="AC1834" s="4"/>
      <c r="AD1834" s="4"/>
      <c r="AE1834" s="4"/>
      <c r="AF1834" s="4"/>
      <c r="AG1834" s="4"/>
    </row>
    <row r="1835" spans="1:33" outlineLevel="1" x14ac:dyDescent="0.25">
      <c r="A1835" s="57">
        <v>42269.366087303242</v>
      </c>
      <c r="B1835" s="32" t="s">
        <v>290</v>
      </c>
      <c r="C1835" s="32" t="s">
        <v>350</v>
      </c>
      <c r="D1835" s="32" t="s">
        <v>349</v>
      </c>
      <c r="E1835" s="32" t="s">
        <v>9504</v>
      </c>
      <c r="F1835" s="32" t="s">
        <v>9505</v>
      </c>
      <c r="G1835" s="32" t="s">
        <v>9509</v>
      </c>
      <c r="H1835" s="32" t="s">
        <v>9511</v>
      </c>
      <c r="I1835" s="32" t="s">
        <v>265</v>
      </c>
      <c r="J1835" s="35">
        <v>0</v>
      </c>
      <c r="K1835" s="35">
        <v>0</v>
      </c>
      <c r="L1835" s="35">
        <v>0</v>
      </c>
      <c r="M1835" s="35">
        <v>0</v>
      </c>
      <c r="N1835" s="32" t="s">
        <v>17</v>
      </c>
      <c r="O1835" s="32" t="s">
        <v>18</v>
      </c>
      <c r="P1835" s="32">
        <v>1</v>
      </c>
      <c r="Q1835" s="32" t="s">
        <v>9506</v>
      </c>
      <c r="R1835" s="39">
        <f t="shared" si="56"/>
        <v>1509</v>
      </c>
      <c r="S1835" s="5" t="s">
        <v>51</v>
      </c>
      <c r="T1835" s="5" t="s">
        <v>64</v>
      </c>
      <c r="U1835" s="2"/>
      <c r="V1835" s="2" t="str">
        <f>IF($J1835+$L1835=0,"nil",IF(OR($B1835="TCU-WS",$B1835=""),"non comm",IF(OR($G1835="contract_cover",$H1835="fixed price"),VLOOKUP($I1835,'[1]mapping 2015'!$A:$B,2,FALSE),VLOOKUP($G1835,'[1]mapping 2015'!$A:$B,2,FALSE))))</f>
        <v>nil</v>
      </c>
      <c r="W1835" s="37">
        <f>IF(OR(V1835="non comm",V1835="nil",J1835=0),0,IF(V1835="SBM 2.1 IIPS",J1835*VLOOKUP(N1835,'[2]NGP%'!$C:$D,2,FALSE),J1835*SUMIFS('[2]NGP%'!$D:$D,'[2]NGP%'!$A:$A,V1835,'[2]NGP%'!$B:$B,AA1835)))</f>
        <v>0</v>
      </c>
      <c r="X1835" s="37">
        <f>IF(OR(V1835="non comm",V1835="nil",J1835=0),0,IF(V1835="SBM 2.1 IIPS",J1835*VLOOKUP(N1835,'[2]NGP%'!$C:$E,3,FALSE),J1835*SUMIFS('[2]NGP%'!$E:$E,'[2]NGP%'!$A:$A,V1835,'[2]NGP%'!$B:$B,AA1835)))</f>
        <v>0</v>
      </c>
      <c r="Y1835" s="32"/>
      <c r="Z1835" s="54" t="str">
        <f>IF(MID(H1835,1,4)="Item","Nil",IF(G1835="contract_cover",VLOOKUP(I1835,'svc type'!C:D,2,FALSE),VLOOKUP(G1835,'svc type'!A:D,4,FALSE)))</f>
        <v>Nil</v>
      </c>
      <c r="AA1835" s="4" t="str">
        <f>IF(B1835="","",VLOOKUP(B1835,Sector!C:D,2,FALSE))</f>
        <v>PUB</v>
      </c>
      <c r="AB1835" s="4" t="str">
        <f t="shared" si="57"/>
        <v>cammy.ong</v>
      </c>
      <c r="AC1835" s="4"/>
      <c r="AD1835" s="4"/>
      <c r="AE1835" s="4"/>
      <c r="AF1835" s="4"/>
      <c r="AG1835" s="4"/>
    </row>
    <row r="1836" spans="1:33" outlineLevel="1" x14ac:dyDescent="0.25">
      <c r="A1836" s="57">
        <v>42269.366087303242</v>
      </c>
      <c r="B1836" s="32" t="s">
        <v>290</v>
      </c>
      <c r="C1836" s="32" t="s">
        <v>350</v>
      </c>
      <c r="D1836" s="32" t="s">
        <v>349</v>
      </c>
      <c r="E1836" s="32" t="s">
        <v>9504</v>
      </c>
      <c r="F1836" s="32" t="s">
        <v>9505</v>
      </c>
      <c r="G1836" s="32" t="s">
        <v>9509</v>
      </c>
      <c r="H1836" s="32" t="s">
        <v>9512</v>
      </c>
      <c r="I1836" s="32" t="s">
        <v>265</v>
      </c>
      <c r="J1836" s="35">
        <v>0</v>
      </c>
      <c r="K1836" s="35">
        <v>0</v>
      </c>
      <c r="L1836" s="35">
        <v>0</v>
      </c>
      <c r="M1836" s="35">
        <v>0</v>
      </c>
      <c r="N1836" s="32" t="s">
        <v>17</v>
      </c>
      <c r="O1836" s="32" t="s">
        <v>18</v>
      </c>
      <c r="P1836" s="32">
        <v>1</v>
      </c>
      <c r="Q1836" s="32" t="s">
        <v>9506</v>
      </c>
      <c r="R1836" s="39">
        <f t="shared" si="56"/>
        <v>1509</v>
      </c>
      <c r="S1836" s="5" t="s">
        <v>51</v>
      </c>
      <c r="T1836" s="5" t="s">
        <v>64</v>
      </c>
      <c r="U1836" s="2"/>
      <c r="V1836" s="2" t="str">
        <f>IF($J1836+$L1836=0,"nil",IF(OR($B1836="TCU-WS",$B1836=""),"non comm",IF(OR($G1836="contract_cover",$H1836="fixed price"),VLOOKUP($I1836,'[1]mapping 2015'!$A:$B,2,FALSE),VLOOKUP($G1836,'[1]mapping 2015'!$A:$B,2,FALSE))))</f>
        <v>nil</v>
      </c>
      <c r="W1836" s="37">
        <f>IF(OR(V1836="non comm",V1836="nil",J1836=0),0,IF(V1836="SBM 2.1 IIPS",J1836*VLOOKUP(N1836,'[2]NGP%'!$C:$D,2,FALSE),J1836*SUMIFS('[2]NGP%'!$D:$D,'[2]NGP%'!$A:$A,V1836,'[2]NGP%'!$B:$B,AA1836)))</f>
        <v>0</v>
      </c>
      <c r="X1836" s="37">
        <f>IF(OR(V1836="non comm",V1836="nil",J1836=0),0,IF(V1836="SBM 2.1 IIPS",J1836*VLOOKUP(N1836,'[2]NGP%'!$C:$E,3,FALSE),J1836*SUMIFS('[2]NGP%'!$E:$E,'[2]NGP%'!$A:$A,V1836,'[2]NGP%'!$B:$B,AA1836)))</f>
        <v>0</v>
      </c>
      <c r="Y1836" s="32"/>
      <c r="Z1836" s="54" t="str">
        <f>IF(MID(H1836,1,4)="Item","Nil",IF(G1836="contract_cover",VLOOKUP(I1836,'svc type'!C:D,2,FALSE),VLOOKUP(G1836,'svc type'!A:D,4,FALSE)))</f>
        <v>Nil</v>
      </c>
      <c r="AA1836" s="4" t="str">
        <f>IF(B1836="","",VLOOKUP(B1836,Sector!C:D,2,FALSE))</f>
        <v>PUB</v>
      </c>
      <c r="AB1836" s="4" t="str">
        <f t="shared" si="57"/>
        <v>cammy.ong</v>
      </c>
      <c r="AC1836" s="4"/>
      <c r="AD1836" s="4"/>
      <c r="AE1836" s="4"/>
      <c r="AF1836" s="4"/>
      <c r="AG1836" s="4"/>
    </row>
    <row r="1837" spans="1:33" outlineLevel="1" x14ac:dyDescent="0.25">
      <c r="A1837" s="57">
        <v>42269.366087303242</v>
      </c>
      <c r="B1837" s="32" t="s">
        <v>290</v>
      </c>
      <c r="C1837" s="32" t="s">
        <v>350</v>
      </c>
      <c r="D1837" s="32" t="s">
        <v>349</v>
      </c>
      <c r="E1837" s="32" t="s">
        <v>9504</v>
      </c>
      <c r="F1837" s="32" t="s">
        <v>9505</v>
      </c>
      <c r="G1837" s="32" t="s">
        <v>9509</v>
      </c>
      <c r="H1837" s="32" t="s">
        <v>9513</v>
      </c>
      <c r="I1837" s="32" t="s">
        <v>265</v>
      </c>
      <c r="J1837" s="35">
        <v>0</v>
      </c>
      <c r="K1837" s="35">
        <v>0</v>
      </c>
      <c r="L1837" s="35">
        <v>0</v>
      </c>
      <c r="M1837" s="35">
        <v>0</v>
      </c>
      <c r="N1837" s="32" t="s">
        <v>17</v>
      </c>
      <c r="O1837" s="32" t="s">
        <v>18</v>
      </c>
      <c r="P1837" s="32">
        <v>1</v>
      </c>
      <c r="Q1837" s="32" t="s">
        <v>9506</v>
      </c>
      <c r="R1837" s="39">
        <f t="shared" si="56"/>
        <v>1509</v>
      </c>
      <c r="S1837" s="5" t="s">
        <v>51</v>
      </c>
      <c r="T1837" s="5" t="s">
        <v>64</v>
      </c>
      <c r="U1837" s="2"/>
      <c r="V1837" s="2" t="str">
        <f>IF($J1837+$L1837=0,"nil",IF(OR($B1837="TCU-WS",$B1837=""),"non comm",IF(OR($G1837="contract_cover",$H1837="fixed price"),VLOOKUP($I1837,'[1]mapping 2015'!$A:$B,2,FALSE),VLOOKUP($G1837,'[1]mapping 2015'!$A:$B,2,FALSE))))</f>
        <v>nil</v>
      </c>
      <c r="W1837" s="37">
        <f>IF(OR(V1837="non comm",V1837="nil",J1837=0),0,IF(V1837="SBM 2.1 IIPS",J1837*VLOOKUP(N1837,'[2]NGP%'!$C:$D,2,FALSE),J1837*SUMIFS('[2]NGP%'!$D:$D,'[2]NGP%'!$A:$A,V1837,'[2]NGP%'!$B:$B,AA1837)))</f>
        <v>0</v>
      </c>
      <c r="X1837" s="37">
        <f>IF(OR(V1837="non comm",V1837="nil",J1837=0),0,IF(V1837="SBM 2.1 IIPS",J1837*VLOOKUP(N1837,'[2]NGP%'!$C:$E,3,FALSE),J1837*SUMIFS('[2]NGP%'!$E:$E,'[2]NGP%'!$A:$A,V1837,'[2]NGP%'!$B:$B,AA1837)))</f>
        <v>0</v>
      </c>
      <c r="Y1837" s="32"/>
      <c r="Z1837" s="54" t="str">
        <f>IF(MID(H1837,1,4)="Item","Nil",IF(G1837="contract_cover",VLOOKUP(I1837,'svc type'!C:D,2,FALSE),VLOOKUP(G1837,'svc type'!A:D,4,FALSE)))</f>
        <v>Nil</v>
      </c>
      <c r="AA1837" s="4" t="str">
        <f>IF(B1837="","",VLOOKUP(B1837,Sector!C:D,2,FALSE))</f>
        <v>PUB</v>
      </c>
      <c r="AB1837" s="4" t="str">
        <f t="shared" si="57"/>
        <v>cammy.ong</v>
      </c>
      <c r="AC1837" s="4"/>
      <c r="AD1837" s="4"/>
      <c r="AE1837" s="4"/>
      <c r="AF1837" s="4"/>
      <c r="AG1837" s="4"/>
    </row>
    <row r="1838" spans="1:33" outlineLevel="1" x14ac:dyDescent="0.25">
      <c r="A1838" s="57">
        <v>42269.367835219906</v>
      </c>
      <c r="B1838" s="32" t="s">
        <v>44</v>
      </c>
      <c r="C1838" s="32" t="s">
        <v>4429</v>
      </c>
      <c r="D1838" s="32" t="s">
        <v>4430</v>
      </c>
      <c r="E1838" s="32" t="s">
        <v>4516</v>
      </c>
      <c r="F1838" s="32" t="s">
        <v>9514</v>
      </c>
      <c r="G1838" s="32" t="s">
        <v>15</v>
      </c>
      <c r="H1838" s="32" t="s">
        <v>16</v>
      </c>
      <c r="I1838" s="32" t="s">
        <v>260</v>
      </c>
      <c r="J1838" s="35">
        <v>2775</v>
      </c>
      <c r="K1838" s="35">
        <v>0</v>
      </c>
      <c r="L1838" s="35">
        <v>0</v>
      </c>
      <c r="M1838" s="35">
        <v>0</v>
      </c>
      <c r="N1838" s="32" t="s">
        <v>17</v>
      </c>
      <c r="O1838" s="32" t="s">
        <v>20</v>
      </c>
      <c r="P1838" s="32">
        <v>1</v>
      </c>
      <c r="Q1838" s="32" t="s">
        <v>4517</v>
      </c>
      <c r="R1838" s="39">
        <f t="shared" si="56"/>
        <v>1509</v>
      </c>
      <c r="S1838" s="5" t="s">
        <v>51</v>
      </c>
      <c r="T1838" s="5" t="s">
        <v>64</v>
      </c>
      <c r="U1838" s="2"/>
      <c r="V1838" s="2" t="str">
        <f>IF($J1838+$L1838=0,"nil",IF(OR($B1838="TCU-WS",$B1838=""),"non comm",IF(OR($G1838="contract_cover",$H1838="fixed price"),VLOOKUP($I1838,'[1]mapping 2015'!$A:$B,2,FALSE),VLOOKUP($G1838,'[1]mapping 2015'!$A:$B,2,FALSE))))</f>
        <v>SBM 2.2 HMA</v>
      </c>
      <c r="W1838" s="37">
        <f>IF(OR(V1838="non comm",V1838="nil",J1838=0),0,IF(V1838="SBM 2.1 IIPS",J1838*VLOOKUP(N1838,'[2]NGP%'!$C:$D,2,FALSE),J1838*SUMIFS('[2]NGP%'!$D:$D,'[2]NGP%'!$A:$A,V1838,'[2]NGP%'!$B:$B,AA1838)))</f>
        <v>832.5</v>
      </c>
      <c r="X1838" s="37">
        <f>IF(OR(V1838="non comm",V1838="nil",J1838=0),0,IF(V1838="SBM 2.1 IIPS",J1838*VLOOKUP(N1838,'[2]NGP%'!$C:$E,3,FALSE),J1838*SUMIFS('[2]NGP%'!$E:$E,'[2]NGP%'!$A:$A,V1838,'[2]NGP%'!$B:$B,AA1838)))</f>
        <v>832.5</v>
      </c>
      <c r="Y1838" s="32"/>
      <c r="Z1838" s="54" t="str">
        <f>IF(MID(H1838,1,4)="Item","Nil",IF(G1838="contract_cover",VLOOKUP(I1838,'svc type'!C:D,2,FALSE),VLOOKUP(G1838,'svc type'!A:D,4,FALSE)))</f>
        <v>HMA</v>
      </c>
      <c r="AA1838" s="4" t="str">
        <f>IF(B1838="","",VLOOKUP(B1838,Sector!C:D,2,FALSE))</f>
        <v>PUB</v>
      </c>
      <c r="AB1838" s="4" t="str">
        <f t="shared" si="57"/>
        <v>ong.yilin</v>
      </c>
      <c r="AC1838" s="4"/>
      <c r="AD1838" s="4"/>
      <c r="AE1838" s="4"/>
      <c r="AF1838" s="4"/>
      <c r="AG1838" s="4"/>
    </row>
    <row r="1839" spans="1:33" outlineLevel="1" x14ac:dyDescent="0.25">
      <c r="A1839" s="57">
        <v>42269.367835219906</v>
      </c>
      <c r="B1839" s="32" t="s">
        <v>44</v>
      </c>
      <c r="C1839" s="32" t="s">
        <v>4429</v>
      </c>
      <c r="D1839" s="32" t="s">
        <v>4430</v>
      </c>
      <c r="E1839" s="32" t="s">
        <v>4516</v>
      </c>
      <c r="F1839" s="32" t="s">
        <v>9514</v>
      </c>
      <c r="G1839" s="32" t="s">
        <v>1074</v>
      </c>
      <c r="H1839" s="32" t="s">
        <v>4518</v>
      </c>
      <c r="I1839" s="32" t="s">
        <v>260</v>
      </c>
      <c r="J1839" s="35">
        <v>0</v>
      </c>
      <c r="K1839" s="35">
        <v>0</v>
      </c>
      <c r="L1839" s="35">
        <v>0</v>
      </c>
      <c r="M1839" s="35">
        <v>0</v>
      </c>
      <c r="N1839" s="32" t="s">
        <v>17</v>
      </c>
      <c r="O1839" s="32" t="s">
        <v>20</v>
      </c>
      <c r="P1839" s="32">
        <v>1</v>
      </c>
      <c r="Q1839" s="32" t="s">
        <v>4517</v>
      </c>
      <c r="R1839" s="39">
        <f t="shared" si="56"/>
        <v>1509</v>
      </c>
      <c r="S1839" s="5" t="s">
        <v>51</v>
      </c>
      <c r="T1839" s="5" t="s">
        <v>64</v>
      </c>
      <c r="U1839" s="2"/>
      <c r="V1839" s="2" t="str">
        <f>IF($J1839+$L1839=0,"nil",IF(OR($B1839="TCU-WS",$B1839=""),"non comm",IF(OR($G1839="contract_cover",$H1839="fixed price"),VLOOKUP($I1839,'[1]mapping 2015'!$A:$B,2,FALSE),VLOOKUP($G1839,'[1]mapping 2015'!$A:$B,2,FALSE))))</f>
        <v>nil</v>
      </c>
      <c r="W1839" s="37">
        <f>IF(OR(V1839="non comm",V1839="nil",J1839=0),0,IF(V1839="SBM 2.1 IIPS",J1839*VLOOKUP(N1839,'[2]NGP%'!$C:$D,2,FALSE),J1839*SUMIFS('[2]NGP%'!$D:$D,'[2]NGP%'!$A:$A,V1839,'[2]NGP%'!$B:$B,AA1839)))</f>
        <v>0</v>
      </c>
      <c r="X1839" s="37">
        <f>IF(OR(V1839="non comm",V1839="nil",J1839=0),0,IF(V1839="SBM 2.1 IIPS",J1839*VLOOKUP(N1839,'[2]NGP%'!$C:$E,3,FALSE),J1839*SUMIFS('[2]NGP%'!$E:$E,'[2]NGP%'!$A:$A,V1839,'[2]NGP%'!$B:$B,AA1839)))</f>
        <v>0</v>
      </c>
      <c r="Y1839" s="32"/>
      <c r="Z1839" s="54" t="str">
        <f>IF(MID(H1839,1,4)="Item","Nil",IF(G1839="contract_cover",VLOOKUP(I1839,'svc type'!C:D,2,FALSE),VLOOKUP(G1839,'svc type'!A:D,4,FALSE)))</f>
        <v>Nil</v>
      </c>
      <c r="AA1839" s="4" t="str">
        <f>IF(B1839="","",VLOOKUP(B1839,Sector!C:D,2,FALSE))</f>
        <v>PUB</v>
      </c>
      <c r="AB1839" s="4" t="str">
        <f t="shared" si="57"/>
        <v>ong.yilin</v>
      </c>
      <c r="AC1839" s="4"/>
      <c r="AD1839" s="4"/>
      <c r="AE1839" s="4"/>
      <c r="AF1839" s="4"/>
      <c r="AG1839" s="4"/>
    </row>
    <row r="1840" spans="1:33" outlineLevel="1" x14ac:dyDescent="0.25">
      <c r="A1840" s="57">
        <v>42269.367835219906</v>
      </c>
      <c r="B1840" s="32" t="s">
        <v>44</v>
      </c>
      <c r="C1840" s="32" t="s">
        <v>4429</v>
      </c>
      <c r="D1840" s="32" t="s">
        <v>4430</v>
      </c>
      <c r="E1840" s="32" t="s">
        <v>4516</v>
      </c>
      <c r="F1840" s="32" t="s">
        <v>9514</v>
      </c>
      <c r="G1840" s="32" t="s">
        <v>1074</v>
      </c>
      <c r="H1840" s="32" t="s">
        <v>4519</v>
      </c>
      <c r="I1840" s="32" t="s">
        <v>260</v>
      </c>
      <c r="J1840" s="35">
        <v>0</v>
      </c>
      <c r="K1840" s="35">
        <v>0</v>
      </c>
      <c r="L1840" s="35">
        <v>0</v>
      </c>
      <c r="M1840" s="35">
        <v>0</v>
      </c>
      <c r="N1840" s="32" t="s">
        <v>17</v>
      </c>
      <c r="O1840" s="32" t="s">
        <v>20</v>
      </c>
      <c r="P1840" s="32">
        <v>1</v>
      </c>
      <c r="Q1840" s="32" t="s">
        <v>4517</v>
      </c>
      <c r="R1840" s="39">
        <f t="shared" si="56"/>
        <v>1509</v>
      </c>
      <c r="S1840" s="5" t="s">
        <v>51</v>
      </c>
      <c r="T1840" s="5" t="s">
        <v>64</v>
      </c>
      <c r="U1840" s="2"/>
      <c r="V1840" s="2" t="str">
        <f>IF($J1840+$L1840=0,"nil",IF(OR($B1840="TCU-WS",$B1840=""),"non comm",IF(OR($G1840="contract_cover",$H1840="fixed price"),VLOOKUP($I1840,'[1]mapping 2015'!$A:$B,2,FALSE),VLOOKUP($G1840,'[1]mapping 2015'!$A:$B,2,FALSE))))</f>
        <v>nil</v>
      </c>
      <c r="W1840" s="37">
        <f>IF(OR(V1840="non comm",V1840="nil",J1840=0),0,IF(V1840="SBM 2.1 IIPS",J1840*VLOOKUP(N1840,'[2]NGP%'!$C:$D,2,FALSE),J1840*SUMIFS('[2]NGP%'!$D:$D,'[2]NGP%'!$A:$A,V1840,'[2]NGP%'!$B:$B,AA1840)))</f>
        <v>0</v>
      </c>
      <c r="X1840" s="37">
        <f>IF(OR(V1840="non comm",V1840="nil",J1840=0),0,IF(V1840="SBM 2.1 IIPS",J1840*VLOOKUP(N1840,'[2]NGP%'!$C:$E,3,FALSE),J1840*SUMIFS('[2]NGP%'!$E:$E,'[2]NGP%'!$A:$A,V1840,'[2]NGP%'!$B:$B,AA1840)))</f>
        <v>0</v>
      </c>
      <c r="Y1840" s="32"/>
      <c r="Z1840" s="54" t="str">
        <f>IF(MID(H1840,1,4)="Item","Nil",IF(G1840="contract_cover",VLOOKUP(I1840,'svc type'!C:D,2,FALSE),VLOOKUP(G1840,'svc type'!A:D,4,FALSE)))</f>
        <v>Nil</v>
      </c>
      <c r="AA1840" s="4" t="str">
        <f>IF(B1840="","",VLOOKUP(B1840,Sector!C:D,2,FALSE))</f>
        <v>PUB</v>
      </c>
      <c r="AB1840" s="4" t="str">
        <f t="shared" si="57"/>
        <v>ong.yilin</v>
      </c>
      <c r="AC1840" s="4"/>
      <c r="AD1840" s="4"/>
      <c r="AE1840" s="4"/>
      <c r="AF1840" s="4"/>
      <c r="AG1840" s="4"/>
    </row>
    <row r="1841" spans="1:33" outlineLevel="1" x14ac:dyDescent="0.25">
      <c r="A1841" s="57">
        <v>42269.367835219906</v>
      </c>
      <c r="B1841" s="32" t="s">
        <v>44</v>
      </c>
      <c r="C1841" s="32" t="s">
        <v>4429</v>
      </c>
      <c r="D1841" s="32" t="s">
        <v>4430</v>
      </c>
      <c r="E1841" s="32" t="s">
        <v>4516</v>
      </c>
      <c r="F1841" s="32" t="s">
        <v>9514</v>
      </c>
      <c r="G1841" s="32" t="s">
        <v>4520</v>
      </c>
      <c r="H1841" s="32" t="s">
        <v>4521</v>
      </c>
      <c r="I1841" s="32" t="s">
        <v>260</v>
      </c>
      <c r="J1841" s="35">
        <v>0</v>
      </c>
      <c r="K1841" s="35">
        <v>0</v>
      </c>
      <c r="L1841" s="35">
        <v>0</v>
      </c>
      <c r="M1841" s="35">
        <v>0</v>
      </c>
      <c r="N1841" s="32" t="s">
        <v>17</v>
      </c>
      <c r="O1841" s="32" t="s">
        <v>20</v>
      </c>
      <c r="P1841" s="32">
        <v>1</v>
      </c>
      <c r="Q1841" s="32" t="s">
        <v>4517</v>
      </c>
      <c r="R1841" s="39">
        <f t="shared" si="56"/>
        <v>1509</v>
      </c>
      <c r="S1841" s="5" t="s">
        <v>51</v>
      </c>
      <c r="T1841" s="5" t="s">
        <v>64</v>
      </c>
      <c r="U1841" s="2"/>
      <c r="V1841" s="2" t="str">
        <f>IF($J1841+$L1841=0,"nil",IF(OR($B1841="TCU-WS",$B1841=""),"non comm",IF(OR($G1841="contract_cover",$H1841="fixed price"),VLOOKUP($I1841,'[1]mapping 2015'!$A:$B,2,FALSE),VLOOKUP($G1841,'[1]mapping 2015'!$A:$B,2,FALSE))))</f>
        <v>nil</v>
      </c>
      <c r="W1841" s="37">
        <f>IF(OR(V1841="non comm",V1841="nil",J1841=0),0,IF(V1841="SBM 2.1 IIPS",J1841*VLOOKUP(N1841,'[2]NGP%'!$C:$D,2,FALSE),J1841*SUMIFS('[2]NGP%'!$D:$D,'[2]NGP%'!$A:$A,V1841,'[2]NGP%'!$B:$B,AA1841)))</f>
        <v>0</v>
      </c>
      <c r="X1841" s="37">
        <f>IF(OR(V1841="non comm",V1841="nil",J1841=0),0,IF(V1841="SBM 2.1 IIPS",J1841*VLOOKUP(N1841,'[2]NGP%'!$C:$E,3,FALSE),J1841*SUMIFS('[2]NGP%'!$E:$E,'[2]NGP%'!$A:$A,V1841,'[2]NGP%'!$B:$B,AA1841)))</f>
        <v>0</v>
      </c>
      <c r="Y1841" s="32"/>
      <c r="Z1841" s="54" t="str">
        <f>IF(MID(H1841,1,4)="Item","Nil",IF(G1841="contract_cover",VLOOKUP(I1841,'svc type'!C:D,2,FALSE),VLOOKUP(G1841,'svc type'!A:D,4,FALSE)))</f>
        <v>Nil</v>
      </c>
      <c r="AA1841" s="4" t="str">
        <f>IF(B1841="","",VLOOKUP(B1841,Sector!C:D,2,FALSE))</f>
        <v>PUB</v>
      </c>
      <c r="AB1841" s="4" t="str">
        <f t="shared" si="57"/>
        <v>ong.yilin</v>
      </c>
      <c r="AC1841" s="4"/>
      <c r="AD1841" s="4"/>
      <c r="AE1841" s="4"/>
      <c r="AF1841" s="4"/>
      <c r="AG1841" s="4"/>
    </row>
    <row r="1842" spans="1:33" outlineLevel="1" x14ac:dyDescent="0.25">
      <c r="A1842" s="57">
        <v>42269.367835219906</v>
      </c>
      <c r="B1842" s="32" t="s">
        <v>44</v>
      </c>
      <c r="C1842" s="32" t="s">
        <v>4429</v>
      </c>
      <c r="D1842" s="32" t="s">
        <v>4430</v>
      </c>
      <c r="E1842" s="32" t="s">
        <v>4516</v>
      </c>
      <c r="F1842" s="32" t="s">
        <v>9514</v>
      </c>
      <c r="G1842" s="32" t="s">
        <v>4520</v>
      </c>
      <c r="H1842" s="32" t="s">
        <v>4522</v>
      </c>
      <c r="I1842" s="32" t="s">
        <v>260</v>
      </c>
      <c r="J1842" s="35">
        <v>0</v>
      </c>
      <c r="K1842" s="35">
        <v>0</v>
      </c>
      <c r="L1842" s="35">
        <v>0</v>
      </c>
      <c r="M1842" s="35">
        <v>0</v>
      </c>
      <c r="N1842" s="32" t="s">
        <v>17</v>
      </c>
      <c r="O1842" s="32" t="s">
        <v>20</v>
      </c>
      <c r="P1842" s="32">
        <v>1</v>
      </c>
      <c r="Q1842" s="32" t="s">
        <v>4517</v>
      </c>
      <c r="R1842" s="39">
        <f t="shared" si="56"/>
        <v>1509</v>
      </c>
      <c r="S1842" s="5" t="s">
        <v>51</v>
      </c>
      <c r="T1842" s="5" t="s">
        <v>64</v>
      </c>
      <c r="U1842" s="2"/>
      <c r="V1842" s="2" t="str">
        <f>IF($J1842+$L1842=0,"nil",IF(OR($B1842="TCU-WS",$B1842=""),"non comm",IF(OR($G1842="contract_cover",$H1842="fixed price"),VLOOKUP($I1842,'[1]mapping 2015'!$A:$B,2,FALSE),VLOOKUP($G1842,'[1]mapping 2015'!$A:$B,2,FALSE))))</f>
        <v>nil</v>
      </c>
      <c r="W1842" s="37">
        <f>IF(OR(V1842="non comm",V1842="nil",J1842=0),0,IF(V1842="SBM 2.1 IIPS",J1842*VLOOKUP(N1842,'[2]NGP%'!$C:$D,2,FALSE),J1842*SUMIFS('[2]NGP%'!$D:$D,'[2]NGP%'!$A:$A,V1842,'[2]NGP%'!$B:$B,AA1842)))</f>
        <v>0</v>
      </c>
      <c r="X1842" s="37">
        <f>IF(OR(V1842="non comm",V1842="nil",J1842=0),0,IF(V1842="SBM 2.1 IIPS",J1842*VLOOKUP(N1842,'[2]NGP%'!$C:$E,3,FALSE),J1842*SUMIFS('[2]NGP%'!$E:$E,'[2]NGP%'!$A:$A,V1842,'[2]NGP%'!$B:$B,AA1842)))</f>
        <v>0</v>
      </c>
      <c r="Y1842" s="32"/>
      <c r="Z1842" s="54" t="str">
        <f>IF(MID(H1842,1,4)="Item","Nil",IF(G1842="contract_cover",VLOOKUP(I1842,'svc type'!C:D,2,FALSE),VLOOKUP(G1842,'svc type'!A:D,4,FALSE)))</f>
        <v>Nil</v>
      </c>
      <c r="AA1842" s="4" t="str">
        <f>IF(B1842="","",VLOOKUP(B1842,Sector!C:D,2,FALSE))</f>
        <v>PUB</v>
      </c>
      <c r="AB1842" s="4" t="str">
        <f t="shared" si="57"/>
        <v>ong.yilin</v>
      </c>
      <c r="AC1842" s="4"/>
      <c r="AD1842" s="4"/>
      <c r="AE1842" s="4"/>
      <c r="AF1842" s="4"/>
      <c r="AG1842" s="4"/>
    </row>
    <row r="1843" spans="1:33" outlineLevel="1" x14ac:dyDescent="0.25">
      <c r="A1843" s="57">
        <v>42269.367835219906</v>
      </c>
      <c r="B1843" s="32" t="s">
        <v>44</v>
      </c>
      <c r="C1843" s="32" t="s">
        <v>4429</v>
      </c>
      <c r="D1843" s="32" t="s">
        <v>4430</v>
      </c>
      <c r="E1843" s="32" t="s">
        <v>4516</v>
      </c>
      <c r="F1843" s="32" t="s">
        <v>9514</v>
      </c>
      <c r="G1843" s="32" t="s">
        <v>4520</v>
      </c>
      <c r="H1843" s="32" t="s">
        <v>4523</v>
      </c>
      <c r="I1843" s="32" t="s">
        <v>260</v>
      </c>
      <c r="J1843" s="35">
        <v>0</v>
      </c>
      <c r="K1843" s="35">
        <v>0</v>
      </c>
      <c r="L1843" s="35">
        <v>0</v>
      </c>
      <c r="M1843" s="35">
        <v>0</v>
      </c>
      <c r="N1843" s="32" t="s">
        <v>17</v>
      </c>
      <c r="O1843" s="32" t="s">
        <v>20</v>
      </c>
      <c r="P1843" s="32">
        <v>1</v>
      </c>
      <c r="Q1843" s="32" t="s">
        <v>4517</v>
      </c>
      <c r="R1843" s="39">
        <f t="shared" si="56"/>
        <v>1509</v>
      </c>
      <c r="S1843" s="5" t="s">
        <v>51</v>
      </c>
      <c r="T1843" s="5" t="s">
        <v>64</v>
      </c>
      <c r="U1843" s="2"/>
      <c r="V1843" s="2" t="str">
        <f>IF($J1843+$L1843=0,"nil",IF(OR($B1843="TCU-WS",$B1843=""),"non comm",IF(OR($G1843="contract_cover",$H1843="fixed price"),VLOOKUP($I1843,'[1]mapping 2015'!$A:$B,2,FALSE),VLOOKUP($G1843,'[1]mapping 2015'!$A:$B,2,FALSE))))</f>
        <v>nil</v>
      </c>
      <c r="W1843" s="37">
        <f>IF(OR(V1843="non comm",V1843="nil",J1843=0),0,IF(V1843="SBM 2.1 IIPS",J1843*VLOOKUP(N1843,'[2]NGP%'!$C:$D,2,FALSE),J1843*SUMIFS('[2]NGP%'!$D:$D,'[2]NGP%'!$A:$A,V1843,'[2]NGP%'!$B:$B,AA1843)))</f>
        <v>0</v>
      </c>
      <c r="X1843" s="37">
        <f>IF(OR(V1843="non comm",V1843="nil",J1843=0),0,IF(V1843="SBM 2.1 IIPS",J1843*VLOOKUP(N1843,'[2]NGP%'!$C:$E,3,FALSE),J1843*SUMIFS('[2]NGP%'!$E:$E,'[2]NGP%'!$A:$A,V1843,'[2]NGP%'!$B:$B,AA1843)))</f>
        <v>0</v>
      </c>
      <c r="Y1843" s="32"/>
      <c r="Z1843" s="54" t="str">
        <f>IF(MID(H1843,1,4)="Item","Nil",IF(G1843="contract_cover",VLOOKUP(I1843,'svc type'!C:D,2,FALSE),VLOOKUP(G1843,'svc type'!A:D,4,FALSE)))</f>
        <v>Nil</v>
      </c>
      <c r="AA1843" s="4" t="str">
        <f>IF(B1843="","",VLOOKUP(B1843,Sector!C:D,2,FALSE))</f>
        <v>PUB</v>
      </c>
      <c r="AB1843" s="4" t="str">
        <f t="shared" si="57"/>
        <v>ong.yilin</v>
      </c>
      <c r="AC1843" s="4"/>
      <c r="AD1843" s="4"/>
      <c r="AE1843" s="4"/>
      <c r="AF1843" s="4"/>
      <c r="AG1843" s="4"/>
    </row>
    <row r="1844" spans="1:33" outlineLevel="1" x14ac:dyDescent="0.25">
      <c r="A1844" s="57">
        <v>42269.367835219906</v>
      </c>
      <c r="B1844" s="32" t="s">
        <v>44</v>
      </c>
      <c r="C1844" s="32" t="s">
        <v>4429</v>
      </c>
      <c r="D1844" s="32" t="s">
        <v>4430</v>
      </c>
      <c r="E1844" s="32" t="s">
        <v>4516</v>
      </c>
      <c r="F1844" s="32" t="s">
        <v>9514</v>
      </c>
      <c r="G1844" s="32" t="s">
        <v>4520</v>
      </c>
      <c r="H1844" s="32" t="s">
        <v>4524</v>
      </c>
      <c r="I1844" s="32" t="s">
        <v>260</v>
      </c>
      <c r="J1844" s="35">
        <v>0</v>
      </c>
      <c r="K1844" s="35">
        <v>0</v>
      </c>
      <c r="L1844" s="35">
        <v>0</v>
      </c>
      <c r="M1844" s="35">
        <v>0</v>
      </c>
      <c r="N1844" s="32" t="s">
        <v>17</v>
      </c>
      <c r="O1844" s="32" t="s">
        <v>20</v>
      </c>
      <c r="P1844" s="32">
        <v>1</v>
      </c>
      <c r="Q1844" s="32" t="s">
        <v>4517</v>
      </c>
      <c r="R1844" s="39">
        <f t="shared" si="56"/>
        <v>1509</v>
      </c>
      <c r="S1844" s="5" t="s">
        <v>51</v>
      </c>
      <c r="T1844" s="5" t="s">
        <v>64</v>
      </c>
      <c r="U1844" s="2"/>
      <c r="V1844" s="2" t="str">
        <f>IF($J1844+$L1844=0,"nil",IF(OR($B1844="TCU-WS",$B1844=""),"non comm",IF(OR($G1844="contract_cover",$H1844="fixed price"),VLOOKUP($I1844,'[1]mapping 2015'!$A:$B,2,FALSE),VLOOKUP($G1844,'[1]mapping 2015'!$A:$B,2,FALSE))))</f>
        <v>nil</v>
      </c>
      <c r="W1844" s="37">
        <f>IF(OR(V1844="non comm",V1844="nil",J1844=0),0,IF(V1844="SBM 2.1 IIPS",J1844*VLOOKUP(N1844,'[2]NGP%'!$C:$D,2,FALSE),J1844*SUMIFS('[2]NGP%'!$D:$D,'[2]NGP%'!$A:$A,V1844,'[2]NGP%'!$B:$B,AA1844)))</f>
        <v>0</v>
      </c>
      <c r="X1844" s="37">
        <f>IF(OR(V1844="non comm",V1844="nil",J1844=0),0,IF(V1844="SBM 2.1 IIPS",J1844*VLOOKUP(N1844,'[2]NGP%'!$C:$E,3,FALSE),J1844*SUMIFS('[2]NGP%'!$E:$E,'[2]NGP%'!$A:$A,V1844,'[2]NGP%'!$B:$B,AA1844)))</f>
        <v>0</v>
      </c>
      <c r="Y1844" s="32"/>
      <c r="Z1844" s="54" t="str">
        <f>IF(MID(H1844,1,4)="Item","Nil",IF(G1844="contract_cover",VLOOKUP(I1844,'svc type'!C:D,2,FALSE),VLOOKUP(G1844,'svc type'!A:D,4,FALSE)))</f>
        <v>Nil</v>
      </c>
      <c r="AA1844" s="4" t="str">
        <f>IF(B1844="","",VLOOKUP(B1844,Sector!C:D,2,FALSE))</f>
        <v>PUB</v>
      </c>
      <c r="AB1844" s="4" t="str">
        <f t="shared" si="57"/>
        <v>ong.yilin</v>
      </c>
      <c r="AC1844" s="4"/>
      <c r="AD1844" s="4"/>
      <c r="AE1844" s="4"/>
      <c r="AF1844" s="4"/>
      <c r="AG1844" s="4"/>
    </row>
    <row r="1845" spans="1:33" outlineLevel="1" x14ac:dyDescent="0.25">
      <c r="A1845" s="57">
        <v>42269.367835219906</v>
      </c>
      <c r="B1845" s="32" t="s">
        <v>44</v>
      </c>
      <c r="C1845" s="32" t="s">
        <v>4429</v>
      </c>
      <c r="D1845" s="32" t="s">
        <v>4430</v>
      </c>
      <c r="E1845" s="32" t="s">
        <v>4516</v>
      </c>
      <c r="F1845" s="32" t="s">
        <v>9514</v>
      </c>
      <c r="G1845" s="32" t="s">
        <v>4520</v>
      </c>
      <c r="H1845" s="32" t="s">
        <v>4525</v>
      </c>
      <c r="I1845" s="32" t="s">
        <v>260</v>
      </c>
      <c r="J1845" s="35">
        <v>0</v>
      </c>
      <c r="K1845" s="35">
        <v>0</v>
      </c>
      <c r="L1845" s="35">
        <v>0</v>
      </c>
      <c r="M1845" s="35">
        <v>0</v>
      </c>
      <c r="N1845" s="32" t="s">
        <v>17</v>
      </c>
      <c r="O1845" s="32" t="s">
        <v>20</v>
      </c>
      <c r="P1845" s="32">
        <v>1</v>
      </c>
      <c r="Q1845" s="32" t="s">
        <v>4517</v>
      </c>
      <c r="R1845" s="39">
        <f t="shared" si="56"/>
        <v>1509</v>
      </c>
      <c r="S1845" s="5" t="s">
        <v>51</v>
      </c>
      <c r="T1845" s="5" t="s">
        <v>64</v>
      </c>
      <c r="U1845" s="2"/>
      <c r="V1845" s="2" t="str">
        <f>IF($J1845+$L1845=0,"nil",IF(OR($B1845="TCU-WS",$B1845=""),"non comm",IF(OR($G1845="contract_cover",$H1845="fixed price"),VLOOKUP($I1845,'[1]mapping 2015'!$A:$B,2,FALSE),VLOOKUP($G1845,'[1]mapping 2015'!$A:$B,2,FALSE))))</f>
        <v>nil</v>
      </c>
      <c r="W1845" s="37">
        <f>IF(OR(V1845="non comm",V1845="nil",J1845=0),0,IF(V1845="SBM 2.1 IIPS",J1845*VLOOKUP(N1845,'[2]NGP%'!$C:$D,2,FALSE),J1845*SUMIFS('[2]NGP%'!$D:$D,'[2]NGP%'!$A:$A,V1845,'[2]NGP%'!$B:$B,AA1845)))</f>
        <v>0</v>
      </c>
      <c r="X1845" s="37">
        <f>IF(OR(V1845="non comm",V1845="nil",J1845=0),0,IF(V1845="SBM 2.1 IIPS",J1845*VLOOKUP(N1845,'[2]NGP%'!$C:$E,3,FALSE),J1845*SUMIFS('[2]NGP%'!$E:$E,'[2]NGP%'!$A:$A,V1845,'[2]NGP%'!$B:$B,AA1845)))</f>
        <v>0</v>
      </c>
      <c r="Y1845" s="32"/>
      <c r="Z1845" s="54" t="str">
        <f>IF(MID(H1845,1,4)="Item","Nil",IF(G1845="contract_cover",VLOOKUP(I1845,'svc type'!C:D,2,FALSE),VLOOKUP(G1845,'svc type'!A:D,4,FALSE)))</f>
        <v>Nil</v>
      </c>
      <c r="AA1845" s="4" t="str">
        <f>IF(B1845="","",VLOOKUP(B1845,Sector!C:D,2,FALSE))</f>
        <v>PUB</v>
      </c>
      <c r="AB1845" s="4" t="str">
        <f t="shared" si="57"/>
        <v>ong.yilin</v>
      </c>
      <c r="AC1845" s="4"/>
      <c r="AD1845" s="4"/>
      <c r="AE1845" s="4"/>
      <c r="AF1845" s="4"/>
      <c r="AG1845" s="4"/>
    </row>
    <row r="1846" spans="1:33" outlineLevel="1" x14ac:dyDescent="0.25">
      <c r="A1846" s="57">
        <v>42269.367835219906</v>
      </c>
      <c r="B1846" s="32" t="s">
        <v>44</v>
      </c>
      <c r="C1846" s="32" t="s">
        <v>4429</v>
      </c>
      <c r="D1846" s="32" t="s">
        <v>4430</v>
      </c>
      <c r="E1846" s="32" t="s">
        <v>4516</v>
      </c>
      <c r="F1846" s="32" t="s">
        <v>9514</v>
      </c>
      <c r="G1846" s="32" t="s">
        <v>4520</v>
      </c>
      <c r="H1846" s="32" t="s">
        <v>4526</v>
      </c>
      <c r="I1846" s="32" t="s">
        <v>260</v>
      </c>
      <c r="J1846" s="35">
        <v>0</v>
      </c>
      <c r="K1846" s="35">
        <v>0</v>
      </c>
      <c r="L1846" s="35">
        <v>0</v>
      </c>
      <c r="M1846" s="35">
        <v>0</v>
      </c>
      <c r="N1846" s="32" t="s">
        <v>17</v>
      </c>
      <c r="O1846" s="32" t="s">
        <v>20</v>
      </c>
      <c r="P1846" s="32">
        <v>1</v>
      </c>
      <c r="Q1846" s="32" t="s">
        <v>4517</v>
      </c>
      <c r="R1846" s="39">
        <f t="shared" si="56"/>
        <v>1509</v>
      </c>
      <c r="S1846" s="5" t="s">
        <v>51</v>
      </c>
      <c r="T1846" s="5" t="s">
        <v>64</v>
      </c>
      <c r="U1846" s="2"/>
      <c r="V1846" s="2" t="str">
        <f>IF($J1846+$L1846=0,"nil",IF(OR($B1846="TCU-WS",$B1846=""),"non comm",IF(OR($G1846="contract_cover",$H1846="fixed price"),VLOOKUP($I1846,'[1]mapping 2015'!$A:$B,2,FALSE),VLOOKUP($G1846,'[1]mapping 2015'!$A:$B,2,FALSE))))</f>
        <v>nil</v>
      </c>
      <c r="W1846" s="37">
        <f>IF(OR(V1846="non comm",V1846="nil",J1846=0),0,IF(V1846="SBM 2.1 IIPS",J1846*VLOOKUP(N1846,'[2]NGP%'!$C:$D,2,FALSE),J1846*SUMIFS('[2]NGP%'!$D:$D,'[2]NGP%'!$A:$A,V1846,'[2]NGP%'!$B:$B,AA1846)))</f>
        <v>0</v>
      </c>
      <c r="X1846" s="37">
        <f>IF(OR(V1846="non comm",V1846="nil",J1846=0),0,IF(V1846="SBM 2.1 IIPS",J1846*VLOOKUP(N1846,'[2]NGP%'!$C:$E,3,FALSE),J1846*SUMIFS('[2]NGP%'!$E:$E,'[2]NGP%'!$A:$A,V1846,'[2]NGP%'!$B:$B,AA1846)))</f>
        <v>0</v>
      </c>
      <c r="Y1846" s="32"/>
      <c r="Z1846" s="54" t="str">
        <f>IF(MID(H1846,1,4)="Item","Nil",IF(G1846="contract_cover",VLOOKUP(I1846,'svc type'!C:D,2,FALSE),VLOOKUP(G1846,'svc type'!A:D,4,FALSE)))</f>
        <v>Nil</v>
      </c>
      <c r="AA1846" s="4" t="str">
        <f>IF(B1846="","",VLOOKUP(B1846,Sector!C:D,2,FALSE))</f>
        <v>PUB</v>
      </c>
      <c r="AB1846" s="4" t="str">
        <f t="shared" si="57"/>
        <v>ong.yilin</v>
      </c>
      <c r="AC1846" s="4"/>
      <c r="AD1846" s="4"/>
      <c r="AE1846" s="4"/>
      <c r="AF1846" s="4"/>
      <c r="AG1846" s="4"/>
    </row>
    <row r="1847" spans="1:33" outlineLevel="1" x14ac:dyDescent="0.25">
      <c r="A1847" s="57">
        <v>42269.367835219906</v>
      </c>
      <c r="B1847" s="32" t="s">
        <v>44</v>
      </c>
      <c r="C1847" s="32" t="s">
        <v>4429</v>
      </c>
      <c r="D1847" s="32" t="s">
        <v>4430</v>
      </c>
      <c r="E1847" s="32" t="s">
        <v>4516</v>
      </c>
      <c r="F1847" s="32" t="s">
        <v>9514</v>
      </c>
      <c r="G1847" s="32" t="s">
        <v>4520</v>
      </c>
      <c r="H1847" s="32" t="s">
        <v>4527</v>
      </c>
      <c r="I1847" s="32" t="s">
        <v>260</v>
      </c>
      <c r="J1847" s="35">
        <v>0</v>
      </c>
      <c r="K1847" s="35">
        <v>0</v>
      </c>
      <c r="L1847" s="35">
        <v>0</v>
      </c>
      <c r="M1847" s="35">
        <v>0</v>
      </c>
      <c r="N1847" s="32" t="s">
        <v>17</v>
      </c>
      <c r="O1847" s="32" t="s">
        <v>20</v>
      </c>
      <c r="P1847" s="32">
        <v>1</v>
      </c>
      <c r="Q1847" s="32" t="s">
        <v>4517</v>
      </c>
      <c r="R1847" s="39">
        <f t="shared" si="56"/>
        <v>1509</v>
      </c>
      <c r="S1847" s="5" t="s">
        <v>51</v>
      </c>
      <c r="T1847" s="5" t="s">
        <v>64</v>
      </c>
      <c r="U1847" s="2"/>
      <c r="V1847" s="2" t="str">
        <f>IF($J1847+$L1847=0,"nil",IF(OR($B1847="TCU-WS",$B1847=""),"non comm",IF(OR($G1847="contract_cover",$H1847="fixed price"),VLOOKUP($I1847,'[1]mapping 2015'!$A:$B,2,FALSE),VLOOKUP($G1847,'[1]mapping 2015'!$A:$B,2,FALSE))))</f>
        <v>nil</v>
      </c>
      <c r="W1847" s="37">
        <f>IF(OR(V1847="non comm",V1847="nil",J1847=0),0,IF(V1847="SBM 2.1 IIPS",J1847*VLOOKUP(N1847,'[2]NGP%'!$C:$D,2,FALSE),J1847*SUMIFS('[2]NGP%'!$D:$D,'[2]NGP%'!$A:$A,V1847,'[2]NGP%'!$B:$B,AA1847)))</f>
        <v>0</v>
      </c>
      <c r="X1847" s="37">
        <f>IF(OR(V1847="non comm",V1847="nil",J1847=0),0,IF(V1847="SBM 2.1 IIPS",J1847*VLOOKUP(N1847,'[2]NGP%'!$C:$E,3,FALSE),J1847*SUMIFS('[2]NGP%'!$E:$E,'[2]NGP%'!$A:$A,V1847,'[2]NGP%'!$B:$B,AA1847)))</f>
        <v>0</v>
      </c>
      <c r="Y1847" s="32"/>
      <c r="Z1847" s="54" t="str">
        <f>IF(MID(H1847,1,4)="Item","Nil",IF(G1847="contract_cover",VLOOKUP(I1847,'svc type'!C:D,2,FALSE),VLOOKUP(G1847,'svc type'!A:D,4,FALSE)))</f>
        <v>Nil</v>
      </c>
      <c r="AA1847" s="4" t="str">
        <f>IF(B1847="","",VLOOKUP(B1847,Sector!C:D,2,FALSE))</f>
        <v>PUB</v>
      </c>
      <c r="AB1847" s="4" t="str">
        <f t="shared" si="57"/>
        <v>ong.yilin</v>
      </c>
      <c r="AC1847" s="4"/>
      <c r="AD1847" s="4"/>
      <c r="AE1847" s="4"/>
      <c r="AF1847" s="4"/>
      <c r="AG1847" s="4"/>
    </row>
    <row r="1848" spans="1:33" outlineLevel="1" x14ac:dyDescent="0.25">
      <c r="A1848" s="57">
        <v>42269.367835219906</v>
      </c>
      <c r="B1848" s="32" t="s">
        <v>44</v>
      </c>
      <c r="C1848" s="32" t="s">
        <v>4429</v>
      </c>
      <c r="D1848" s="32" t="s">
        <v>4430</v>
      </c>
      <c r="E1848" s="32" t="s">
        <v>4516</v>
      </c>
      <c r="F1848" s="32" t="s">
        <v>9514</v>
      </c>
      <c r="G1848" s="32" t="s">
        <v>4520</v>
      </c>
      <c r="H1848" s="32" t="s">
        <v>4528</v>
      </c>
      <c r="I1848" s="32" t="s">
        <v>260</v>
      </c>
      <c r="J1848" s="35">
        <v>0</v>
      </c>
      <c r="K1848" s="35">
        <v>0</v>
      </c>
      <c r="L1848" s="35">
        <v>0</v>
      </c>
      <c r="M1848" s="35">
        <v>0</v>
      </c>
      <c r="N1848" s="32" t="s">
        <v>17</v>
      </c>
      <c r="O1848" s="32" t="s">
        <v>20</v>
      </c>
      <c r="P1848" s="32">
        <v>1</v>
      </c>
      <c r="Q1848" s="32" t="s">
        <v>4517</v>
      </c>
      <c r="R1848" s="39">
        <f t="shared" si="56"/>
        <v>1509</v>
      </c>
      <c r="S1848" s="5" t="s">
        <v>51</v>
      </c>
      <c r="T1848" s="5" t="s">
        <v>64</v>
      </c>
      <c r="U1848" s="2"/>
      <c r="V1848" s="2" t="str">
        <f>IF($J1848+$L1848=0,"nil",IF(OR($B1848="TCU-WS",$B1848=""),"non comm",IF(OR($G1848="contract_cover",$H1848="fixed price"),VLOOKUP($I1848,'[1]mapping 2015'!$A:$B,2,FALSE),VLOOKUP($G1848,'[1]mapping 2015'!$A:$B,2,FALSE))))</f>
        <v>nil</v>
      </c>
      <c r="W1848" s="37">
        <f>IF(OR(V1848="non comm",V1848="nil",J1848=0),0,IF(V1848="SBM 2.1 IIPS",J1848*VLOOKUP(N1848,'[2]NGP%'!$C:$D,2,FALSE),J1848*SUMIFS('[2]NGP%'!$D:$D,'[2]NGP%'!$A:$A,V1848,'[2]NGP%'!$B:$B,AA1848)))</f>
        <v>0</v>
      </c>
      <c r="X1848" s="37">
        <f>IF(OR(V1848="non comm",V1848="nil",J1848=0),0,IF(V1848="SBM 2.1 IIPS",J1848*VLOOKUP(N1848,'[2]NGP%'!$C:$E,3,FALSE),J1848*SUMIFS('[2]NGP%'!$E:$E,'[2]NGP%'!$A:$A,V1848,'[2]NGP%'!$B:$B,AA1848)))</f>
        <v>0</v>
      </c>
      <c r="Y1848" s="32"/>
      <c r="Z1848" s="54" t="str">
        <f>IF(MID(H1848,1,4)="Item","Nil",IF(G1848="contract_cover",VLOOKUP(I1848,'svc type'!C:D,2,FALSE),VLOOKUP(G1848,'svc type'!A:D,4,FALSE)))</f>
        <v>Nil</v>
      </c>
      <c r="AA1848" s="4" t="str">
        <f>IF(B1848="","",VLOOKUP(B1848,Sector!C:D,2,FALSE))</f>
        <v>PUB</v>
      </c>
      <c r="AB1848" s="4" t="str">
        <f t="shared" si="57"/>
        <v>ong.yilin</v>
      </c>
      <c r="AC1848" s="4"/>
      <c r="AD1848" s="4"/>
      <c r="AE1848" s="4"/>
      <c r="AF1848" s="4"/>
      <c r="AG1848" s="4"/>
    </row>
    <row r="1849" spans="1:33" outlineLevel="1" x14ac:dyDescent="0.25">
      <c r="A1849" s="57">
        <v>42269.367835219906</v>
      </c>
      <c r="B1849" s="32" t="s">
        <v>44</v>
      </c>
      <c r="C1849" s="32" t="s">
        <v>4429</v>
      </c>
      <c r="D1849" s="32" t="s">
        <v>4430</v>
      </c>
      <c r="E1849" s="32" t="s">
        <v>4516</v>
      </c>
      <c r="F1849" s="32" t="s">
        <v>9514</v>
      </c>
      <c r="G1849" s="32" t="s">
        <v>4520</v>
      </c>
      <c r="H1849" s="32" t="s">
        <v>4529</v>
      </c>
      <c r="I1849" s="32" t="s">
        <v>260</v>
      </c>
      <c r="J1849" s="35">
        <v>0</v>
      </c>
      <c r="K1849" s="35">
        <v>0</v>
      </c>
      <c r="L1849" s="35">
        <v>0</v>
      </c>
      <c r="M1849" s="35">
        <v>0</v>
      </c>
      <c r="N1849" s="32" t="s">
        <v>17</v>
      </c>
      <c r="O1849" s="32" t="s">
        <v>20</v>
      </c>
      <c r="P1849" s="32">
        <v>1</v>
      </c>
      <c r="Q1849" s="32" t="s">
        <v>4517</v>
      </c>
      <c r="R1849" s="39">
        <f t="shared" si="56"/>
        <v>1509</v>
      </c>
      <c r="S1849" s="5" t="s">
        <v>51</v>
      </c>
      <c r="T1849" s="5" t="s">
        <v>64</v>
      </c>
      <c r="U1849" s="2"/>
      <c r="V1849" s="2" t="str">
        <f>IF($J1849+$L1849=0,"nil",IF(OR($B1849="TCU-WS",$B1849=""),"non comm",IF(OR($G1849="contract_cover",$H1849="fixed price"),VLOOKUP($I1849,'[1]mapping 2015'!$A:$B,2,FALSE),VLOOKUP($G1849,'[1]mapping 2015'!$A:$B,2,FALSE))))</f>
        <v>nil</v>
      </c>
      <c r="W1849" s="37">
        <f>IF(OR(V1849="non comm",V1849="nil",J1849=0),0,IF(V1849="SBM 2.1 IIPS",J1849*VLOOKUP(N1849,'[2]NGP%'!$C:$D,2,FALSE),J1849*SUMIFS('[2]NGP%'!$D:$D,'[2]NGP%'!$A:$A,V1849,'[2]NGP%'!$B:$B,AA1849)))</f>
        <v>0</v>
      </c>
      <c r="X1849" s="37">
        <f>IF(OR(V1849="non comm",V1849="nil",J1849=0),0,IF(V1849="SBM 2.1 IIPS",J1849*VLOOKUP(N1849,'[2]NGP%'!$C:$E,3,FALSE),J1849*SUMIFS('[2]NGP%'!$E:$E,'[2]NGP%'!$A:$A,V1849,'[2]NGP%'!$B:$B,AA1849)))</f>
        <v>0</v>
      </c>
      <c r="Y1849" s="32"/>
      <c r="Z1849" s="54" t="str">
        <f>IF(MID(H1849,1,4)="Item","Nil",IF(G1849="contract_cover",VLOOKUP(I1849,'svc type'!C:D,2,FALSE),VLOOKUP(G1849,'svc type'!A:D,4,FALSE)))</f>
        <v>Nil</v>
      </c>
      <c r="AA1849" s="4" t="str">
        <f>IF(B1849="","",VLOOKUP(B1849,Sector!C:D,2,FALSE))</f>
        <v>PUB</v>
      </c>
      <c r="AB1849" s="4" t="str">
        <f t="shared" si="57"/>
        <v>ong.yilin</v>
      </c>
      <c r="AC1849" s="4"/>
      <c r="AD1849" s="4"/>
      <c r="AE1849" s="4"/>
      <c r="AF1849" s="4"/>
      <c r="AG1849" s="4"/>
    </row>
    <row r="1850" spans="1:33" outlineLevel="1" x14ac:dyDescent="0.25">
      <c r="A1850" s="57">
        <v>42269.367835219906</v>
      </c>
      <c r="B1850" s="32" t="s">
        <v>44</v>
      </c>
      <c r="C1850" s="32" t="s">
        <v>4429</v>
      </c>
      <c r="D1850" s="32" t="s">
        <v>4430</v>
      </c>
      <c r="E1850" s="32" t="s">
        <v>4516</v>
      </c>
      <c r="F1850" s="32" t="s">
        <v>9514</v>
      </c>
      <c r="G1850" s="32" t="s">
        <v>4520</v>
      </c>
      <c r="H1850" s="32" t="s">
        <v>4530</v>
      </c>
      <c r="I1850" s="32" t="s">
        <v>260</v>
      </c>
      <c r="J1850" s="35">
        <v>0</v>
      </c>
      <c r="K1850" s="35">
        <v>0</v>
      </c>
      <c r="L1850" s="35">
        <v>0</v>
      </c>
      <c r="M1850" s="35">
        <v>0</v>
      </c>
      <c r="N1850" s="32" t="s">
        <v>17</v>
      </c>
      <c r="O1850" s="32" t="s">
        <v>20</v>
      </c>
      <c r="P1850" s="32">
        <v>1</v>
      </c>
      <c r="Q1850" s="32" t="s">
        <v>4517</v>
      </c>
      <c r="R1850" s="39">
        <f t="shared" si="56"/>
        <v>1509</v>
      </c>
      <c r="S1850" s="5" t="s">
        <v>51</v>
      </c>
      <c r="T1850" s="5" t="s">
        <v>64</v>
      </c>
      <c r="U1850" s="2"/>
      <c r="V1850" s="2" t="str">
        <f>IF($J1850+$L1850=0,"nil",IF(OR($B1850="TCU-WS",$B1850=""),"non comm",IF(OR($G1850="contract_cover",$H1850="fixed price"),VLOOKUP($I1850,'[1]mapping 2015'!$A:$B,2,FALSE),VLOOKUP($G1850,'[1]mapping 2015'!$A:$B,2,FALSE))))</f>
        <v>nil</v>
      </c>
      <c r="W1850" s="37">
        <f>IF(OR(V1850="non comm",V1850="nil",J1850=0),0,IF(V1850="SBM 2.1 IIPS",J1850*VLOOKUP(N1850,'[2]NGP%'!$C:$D,2,FALSE),J1850*SUMIFS('[2]NGP%'!$D:$D,'[2]NGP%'!$A:$A,V1850,'[2]NGP%'!$B:$B,AA1850)))</f>
        <v>0</v>
      </c>
      <c r="X1850" s="37">
        <f>IF(OR(V1850="non comm",V1850="nil",J1850=0),0,IF(V1850="SBM 2.1 IIPS",J1850*VLOOKUP(N1850,'[2]NGP%'!$C:$E,3,FALSE),J1850*SUMIFS('[2]NGP%'!$E:$E,'[2]NGP%'!$A:$A,V1850,'[2]NGP%'!$B:$B,AA1850)))</f>
        <v>0</v>
      </c>
      <c r="Y1850" s="32"/>
      <c r="Z1850" s="54" t="str">
        <f>IF(MID(H1850,1,4)="Item","Nil",IF(G1850="contract_cover",VLOOKUP(I1850,'svc type'!C:D,2,FALSE),VLOOKUP(G1850,'svc type'!A:D,4,FALSE)))</f>
        <v>Nil</v>
      </c>
      <c r="AA1850" s="4" t="str">
        <f>IF(B1850="","",VLOOKUP(B1850,Sector!C:D,2,FALSE))</f>
        <v>PUB</v>
      </c>
      <c r="AB1850" s="4" t="str">
        <f t="shared" si="57"/>
        <v>ong.yilin</v>
      </c>
      <c r="AC1850" s="4"/>
      <c r="AD1850" s="4"/>
      <c r="AE1850" s="4"/>
      <c r="AF1850" s="4"/>
      <c r="AG1850" s="4"/>
    </row>
    <row r="1851" spans="1:33" outlineLevel="1" x14ac:dyDescent="0.25">
      <c r="A1851" s="57">
        <v>42269.367835219906</v>
      </c>
      <c r="B1851" s="32" t="s">
        <v>44</v>
      </c>
      <c r="C1851" s="32" t="s">
        <v>4429</v>
      </c>
      <c r="D1851" s="32" t="s">
        <v>4430</v>
      </c>
      <c r="E1851" s="32" t="s">
        <v>4516</v>
      </c>
      <c r="F1851" s="32" t="s">
        <v>9514</v>
      </c>
      <c r="G1851" s="32" t="s">
        <v>4520</v>
      </c>
      <c r="H1851" s="32" t="s">
        <v>4531</v>
      </c>
      <c r="I1851" s="32" t="s">
        <v>260</v>
      </c>
      <c r="J1851" s="35">
        <v>0</v>
      </c>
      <c r="K1851" s="35">
        <v>0</v>
      </c>
      <c r="L1851" s="35">
        <v>0</v>
      </c>
      <c r="M1851" s="35">
        <v>0</v>
      </c>
      <c r="N1851" s="32" t="s">
        <v>17</v>
      </c>
      <c r="O1851" s="32" t="s">
        <v>20</v>
      </c>
      <c r="P1851" s="32">
        <v>1</v>
      </c>
      <c r="Q1851" s="32" t="s">
        <v>4517</v>
      </c>
      <c r="R1851" s="39">
        <f t="shared" si="56"/>
        <v>1509</v>
      </c>
      <c r="S1851" s="5" t="s">
        <v>51</v>
      </c>
      <c r="T1851" s="5" t="s">
        <v>64</v>
      </c>
      <c r="U1851" s="2"/>
      <c r="V1851" s="2" t="str">
        <f>IF($J1851+$L1851=0,"nil",IF(OR($B1851="TCU-WS",$B1851=""),"non comm",IF(OR($G1851="contract_cover",$H1851="fixed price"),VLOOKUP($I1851,'[1]mapping 2015'!$A:$B,2,FALSE),VLOOKUP($G1851,'[1]mapping 2015'!$A:$B,2,FALSE))))</f>
        <v>nil</v>
      </c>
      <c r="W1851" s="37">
        <f>IF(OR(V1851="non comm",V1851="nil",J1851=0),0,IF(V1851="SBM 2.1 IIPS",J1851*VLOOKUP(N1851,'[2]NGP%'!$C:$D,2,FALSE),J1851*SUMIFS('[2]NGP%'!$D:$D,'[2]NGP%'!$A:$A,V1851,'[2]NGP%'!$B:$B,AA1851)))</f>
        <v>0</v>
      </c>
      <c r="X1851" s="37">
        <f>IF(OR(V1851="non comm",V1851="nil",J1851=0),0,IF(V1851="SBM 2.1 IIPS",J1851*VLOOKUP(N1851,'[2]NGP%'!$C:$E,3,FALSE),J1851*SUMIFS('[2]NGP%'!$E:$E,'[2]NGP%'!$A:$A,V1851,'[2]NGP%'!$B:$B,AA1851)))</f>
        <v>0</v>
      </c>
      <c r="Y1851" s="32"/>
      <c r="Z1851" s="54" t="str">
        <f>IF(MID(H1851,1,4)="Item","Nil",IF(G1851="contract_cover",VLOOKUP(I1851,'svc type'!C:D,2,FALSE),VLOOKUP(G1851,'svc type'!A:D,4,FALSE)))</f>
        <v>Nil</v>
      </c>
      <c r="AA1851" s="4" t="str">
        <f>IF(B1851="","",VLOOKUP(B1851,Sector!C:D,2,FALSE))</f>
        <v>PUB</v>
      </c>
      <c r="AB1851" s="4" t="str">
        <f t="shared" si="57"/>
        <v>ong.yilin</v>
      </c>
      <c r="AC1851" s="4"/>
      <c r="AD1851" s="4"/>
      <c r="AE1851" s="4"/>
      <c r="AF1851" s="4"/>
      <c r="AG1851" s="4"/>
    </row>
    <row r="1852" spans="1:33" outlineLevel="1" x14ac:dyDescent="0.25">
      <c r="A1852" s="57">
        <v>42269.367835219906</v>
      </c>
      <c r="B1852" s="32" t="s">
        <v>44</v>
      </c>
      <c r="C1852" s="32" t="s">
        <v>4429</v>
      </c>
      <c r="D1852" s="32" t="s">
        <v>4430</v>
      </c>
      <c r="E1852" s="32" t="s">
        <v>4516</v>
      </c>
      <c r="F1852" s="32" t="s">
        <v>9514</v>
      </c>
      <c r="G1852" s="32" t="s">
        <v>4520</v>
      </c>
      <c r="H1852" s="32" t="s">
        <v>4532</v>
      </c>
      <c r="I1852" s="32" t="s">
        <v>260</v>
      </c>
      <c r="J1852" s="35">
        <v>0</v>
      </c>
      <c r="K1852" s="35">
        <v>0</v>
      </c>
      <c r="L1852" s="35">
        <v>0</v>
      </c>
      <c r="M1852" s="35">
        <v>0</v>
      </c>
      <c r="N1852" s="32" t="s">
        <v>17</v>
      </c>
      <c r="O1852" s="32" t="s">
        <v>20</v>
      </c>
      <c r="P1852" s="32">
        <v>1</v>
      </c>
      <c r="Q1852" s="32" t="s">
        <v>4517</v>
      </c>
      <c r="R1852" s="39">
        <f t="shared" si="56"/>
        <v>1509</v>
      </c>
      <c r="S1852" s="5" t="s">
        <v>51</v>
      </c>
      <c r="T1852" s="5" t="s">
        <v>64</v>
      </c>
      <c r="U1852" s="2"/>
      <c r="V1852" s="2" t="str">
        <f>IF($J1852+$L1852=0,"nil",IF(OR($B1852="TCU-WS",$B1852=""),"non comm",IF(OR($G1852="contract_cover",$H1852="fixed price"),VLOOKUP($I1852,'[1]mapping 2015'!$A:$B,2,FALSE),VLOOKUP($G1852,'[1]mapping 2015'!$A:$B,2,FALSE))))</f>
        <v>nil</v>
      </c>
      <c r="W1852" s="37">
        <f>IF(OR(V1852="non comm",V1852="nil",J1852=0),0,IF(V1852="SBM 2.1 IIPS",J1852*VLOOKUP(N1852,'[2]NGP%'!$C:$D,2,FALSE),J1852*SUMIFS('[2]NGP%'!$D:$D,'[2]NGP%'!$A:$A,V1852,'[2]NGP%'!$B:$B,AA1852)))</f>
        <v>0</v>
      </c>
      <c r="X1852" s="37">
        <f>IF(OR(V1852="non comm",V1852="nil",J1852=0),0,IF(V1852="SBM 2.1 IIPS",J1852*VLOOKUP(N1852,'[2]NGP%'!$C:$E,3,FALSE),J1852*SUMIFS('[2]NGP%'!$E:$E,'[2]NGP%'!$A:$A,V1852,'[2]NGP%'!$B:$B,AA1852)))</f>
        <v>0</v>
      </c>
      <c r="Y1852" s="32"/>
      <c r="Z1852" s="54" t="str">
        <f>IF(MID(H1852,1,4)="Item","Nil",IF(G1852="contract_cover",VLOOKUP(I1852,'svc type'!C:D,2,FALSE),VLOOKUP(G1852,'svc type'!A:D,4,FALSE)))</f>
        <v>Nil</v>
      </c>
      <c r="AA1852" s="4" t="str">
        <f>IF(B1852="","",VLOOKUP(B1852,Sector!C:D,2,FALSE))</f>
        <v>PUB</v>
      </c>
      <c r="AB1852" s="4" t="str">
        <f t="shared" si="57"/>
        <v>ong.yilin</v>
      </c>
      <c r="AC1852" s="4"/>
      <c r="AD1852" s="4"/>
      <c r="AE1852" s="4"/>
      <c r="AF1852" s="4"/>
      <c r="AG1852" s="4"/>
    </row>
    <row r="1853" spans="1:33" outlineLevel="1" x14ac:dyDescent="0.25">
      <c r="A1853" s="57">
        <v>42269.367835219906</v>
      </c>
      <c r="B1853" s="32" t="s">
        <v>44</v>
      </c>
      <c r="C1853" s="32" t="s">
        <v>4429</v>
      </c>
      <c r="D1853" s="32" t="s">
        <v>4430</v>
      </c>
      <c r="E1853" s="32" t="s">
        <v>4516</v>
      </c>
      <c r="F1853" s="32" t="s">
        <v>9514</v>
      </c>
      <c r="G1853" s="32" t="s">
        <v>4520</v>
      </c>
      <c r="H1853" s="32" t="s">
        <v>4533</v>
      </c>
      <c r="I1853" s="32" t="s">
        <v>260</v>
      </c>
      <c r="J1853" s="35">
        <v>0</v>
      </c>
      <c r="K1853" s="35">
        <v>0</v>
      </c>
      <c r="L1853" s="35">
        <v>0</v>
      </c>
      <c r="M1853" s="35">
        <v>0</v>
      </c>
      <c r="N1853" s="32" t="s">
        <v>17</v>
      </c>
      <c r="O1853" s="32" t="s">
        <v>20</v>
      </c>
      <c r="P1853" s="32">
        <v>1</v>
      </c>
      <c r="Q1853" s="32" t="s">
        <v>4517</v>
      </c>
      <c r="R1853" s="39">
        <f t="shared" si="56"/>
        <v>1509</v>
      </c>
      <c r="S1853" s="5" t="s">
        <v>51</v>
      </c>
      <c r="T1853" s="5" t="s">
        <v>64</v>
      </c>
      <c r="U1853" s="2"/>
      <c r="V1853" s="2" t="str">
        <f>IF($J1853+$L1853=0,"nil",IF(OR($B1853="TCU-WS",$B1853=""),"non comm",IF(OR($G1853="contract_cover",$H1853="fixed price"),VLOOKUP($I1853,'[1]mapping 2015'!$A:$B,2,FALSE),VLOOKUP($G1853,'[1]mapping 2015'!$A:$B,2,FALSE))))</f>
        <v>nil</v>
      </c>
      <c r="W1853" s="37">
        <f>IF(OR(V1853="non comm",V1853="nil",J1853=0),0,IF(V1853="SBM 2.1 IIPS",J1853*VLOOKUP(N1853,'[2]NGP%'!$C:$D,2,FALSE),J1853*SUMIFS('[2]NGP%'!$D:$D,'[2]NGP%'!$A:$A,V1853,'[2]NGP%'!$B:$B,AA1853)))</f>
        <v>0</v>
      </c>
      <c r="X1853" s="37">
        <f>IF(OR(V1853="non comm",V1853="nil",J1853=0),0,IF(V1853="SBM 2.1 IIPS",J1853*VLOOKUP(N1853,'[2]NGP%'!$C:$E,3,FALSE),J1853*SUMIFS('[2]NGP%'!$E:$E,'[2]NGP%'!$A:$A,V1853,'[2]NGP%'!$B:$B,AA1853)))</f>
        <v>0</v>
      </c>
      <c r="Y1853" s="32"/>
      <c r="Z1853" s="54" t="str">
        <f>IF(MID(H1853,1,4)="Item","Nil",IF(G1853="contract_cover",VLOOKUP(I1853,'svc type'!C:D,2,FALSE),VLOOKUP(G1853,'svc type'!A:D,4,FALSE)))</f>
        <v>Nil</v>
      </c>
      <c r="AA1853" s="4" t="str">
        <f>IF(B1853="","",VLOOKUP(B1853,Sector!C:D,2,FALSE))</f>
        <v>PUB</v>
      </c>
      <c r="AB1853" s="4" t="str">
        <f t="shared" si="57"/>
        <v>ong.yilin</v>
      </c>
      <c r="AC1853" s="4"/>
      <c r="AD1853" s="4"/>
      <c r="AE1853" s="4"/>
      <c r="AF1853" s="4"/>
      <c r="AG1853" s="4"/>
    </row>
    <row r="1854" spans="1:33" outlineLevel="1" x14ac:dyDescent="0.25">
      <c r="A1854" s="57">
        <v>42269.367835219906</v>
      </c>
      <c r="B1854" s="32" t="s">
        <v>44</v>
      </c>
      <c r="C1854" s="32" t="s">
        <v>4429</v>
      </c>
      <c r="D1854" s="32" t="s">
        <v>4430</v>
      </c>
      <c r="E1854" s="32" t="s">
        <v>4516</v>
      </c>
      <c r="F1854" s="32" t="s">
        <v>9514</v>
      </c>
      <c r="G1854" s="32" t="s">
        <v>4520</v>
      </c>
      <c r="H1854" s="32" t="s">
        <v>4534</v>
      </c>
      <c r="I1854" s="32" t="s">
        <v>260</v>
      </c>
      <c r="J1854" s="35">
        <v>0</v>
      </c>
      <c r="K1854" s="35">
        <v>0</v>
      </c>
      <c r="L1854" s="35">
        <v>0</v>
      </c>
      <c r="M1854" s="35">
        <v>0</v>
      </c>
      <c r="N1854" s="32" t="s">
        <v>17</v>
      </c>
      <c r="O1854" s="32" t="s">
        <v>20</v>
      </c>
      <c r="P1854" s="32">
        <v>1</v>
      </c>
      <c r="Q1854" s="32" t="s">
        <v>4517</v>
      </c>
      <c r="R1854" s="39">
        <f t="shared" si="56"/>
        <v>1509</v>
      </c>
      <c r="S1854" s="5" t="s">
        <v>51</v>
      </c>
      <c r="T1854" s="5" t="s">
        <v>64</v>
      </c>
      <c r="U1854" s="2"/>
      <c r="V1854" s="2" t="str">
        <f>IF($J1854+$L1854=0,"nil",IF(OR($B1854="TCU-WS",$B1854=""),"non comm",IF(OR($G1854="contract_cover",$H1854="fixed price"),VLOOKUP($I1854,'[1]mapping 2015'!$A:$B,2,FALSE),VLOOKUP($G1854,'[1]mapping 2015'!$A:$B,2,FALSE))))</f>
        <v>nil</v>
      </c>
      <c r="W1854" s="37">
        <f>IF(OR(V1854="non comm",V1854="nil",J1854=0),0,IF(V1854="SBM 2.1 IIPS",J1854*VLOOKUP(N1854,'[2]NGP%'!$C:$D,2,FALSE),J1854*SUMIFS('[2]NGP%'!$D:$D,'[2]NGP%'!$A:$A,V1854,'[2]NGP%'!$B:$B,AA1854)))</f>
        <v>0</v>
      </c>
      <c r="X1854" s="37">
        <f>IF(OR(V1854="non comm",V1854="nil",J1854=0),0,IF(V1854="SBM 2.1 IIPS",J1854*VLOOKUP(N1854,'[2]NGP%'!$C:$E,3,FALSE),J1854*SUMIFS('[2]NGP%'!$E:$E,'[2]NGP%'!$A:$A,V1854,'[2]NGP%'!$B:$B,AA1854)))</f>
        <v>0</v>
      </c>
      <c r="Y1854" s="32"/>
      <c r="Z1854" s="54" t="str">
        <f>IF(MID(H1854,1,4)="Item","Nil",IF(G1854="contract_cover",VLOOKUP(I1854,'svc type'!C:D,2,FALSE),VLOOKUP(G1854,'svc type'!A:D,4,FALSE)))</f>
        <v>Nil</v>
      </c>
      <c r="AA1854" s="4" t="str">
        <f>IF(B1854="","",VLOOKUP(B1854,Sector!C:D,2,FALSE))</f>
        <v>PUB</v>
      </c>
      <c r="AB1854" s="4" t="str">
        <f t="shared" si="57"/>
        <v>ong.yilin</v>
      </c>
      <c r="AC1854" s="4"/>
      <c r="AD1854" s="4"/>
      <c r="AE1854" s="4"/>
      <c r="AF1854" s="4"/>
      <c r="AG1854" s="4"/>
    </row>
    <row r="1855" spans="1:33" outlineLevel="1" x14ac:dyDescent="0.25">
      <c r="A1855" s="57">
        <v>42269.367835219906</v>
      </c>
      <c r="B1855" s="32" t="s">
        <v>44</v>
      </c>
      <c r="C1855" s="32" t="s">
        <v>4429</v>
      </c>
      <c r="D1855" s="32" t="s">
        <v>4430</v>
      </c>
      <c r="E1855" s="32" t="s">
        <v>4516</v>
      </c>
      <c r="F1855" s="32" t="s">
        <v>9514</v>
      </c>
      <c r="G1855" s="32" t="s">
        <v>2567</v>
      </c>
      <c r="H1855" s="32" t="s">
        <v>4535</v>
      </c>
      <c r="I1855" s="32" t="s">
        <v>260</v>
      </c>
      <c r="J1855" s="35">
        <v>0</v>
      </c>
      <c r="K1855" s="35">
        <v>0</v>
      </c>
      <c r="L1855" s="35">
        <v>0</v>
      </c>
      <c r="M1855" s="35">
        <v>0</v>
      </c>
      <c r="N1855" s="32" t="s">
        <v>17</v>
      </c>
      <c r="O1855" s="32" t="s">
        <v>20</v>
      </c>
      <c r="P1855" s="32">
        <v>1</v>
      </c>
      <c r="Q1855" s="32" t="s">
        <v>4517</v>
      </c>
      <c r="R1855" s="39">
        <f t="shared" si="56"/>
        <v>1509</v>
      </c>
      <c r="S1855" s="5" t="s">
        <v>51</v>
      </c>
      <c r="T1855" s="5" t="s">
        <v>64</v>
      </c>
      <c r="U1855" s="2"/>
      <c r="V1855" s="2" t="str">
        <f>IF($J1855+$L1855=0,"nil",IF(OR($B1855="TCU-WS",$B1855=""),"non comm",IF(OR($G1855="contract_cover",$H1855="fixed price"),VLOOKUP($I1855,'[1]mapping 2015'!$A:$B,2,FALSE),VLOOKUP($G1855,'[1]mapping 2015'!$A:$B,2,FALSE))))</f>
        <v>nil</v>
      </c>
      <c r="W1855" s="37">
        <f>IF(OR(V1855="non comm",V1855="nil",J1855=0),0,IF(V1855="SBM 2.1 IIPS",J1855*VLOOKUP(N1855,'[2]NGP%'!$C:$D,2,FALSE),J1855*SUMIFS('[2]NGP%'!$D:$D,'[2]NGP%'!$A:$A,V1855,'[2]NGP%'!$B:$B,AA1855)))</f>
        <v>0</v>
      </c>
      <c r="X1855" s="37">
        <f>IF(OR(V1855="non comm",V1855="nil",J1855=0),0,IF(V1855="SBM 2.1 IIPS",J1855*VLOOKUP(N1855,'[2]NGP%'!$C:$E,3,FALSE),J1855*SUMIFS('[2]NGP%'!$E:$E,'[2]NGP%'!$A:$A,V1855,'[2]NGP%'!$B:$B,AA1855)))</f>
        <v>0</v>
      </c>
      <c r="Y1855" s="32"/>
      <c r="Z1855" s="54" t="str">
        <f>IF(MID(H1855,1,4)="Item","Nil",IF(G1855="contract_cover",VLOOKUP(I1855,'svc type'!C:D,2,FALSE),VLOOKUP(G1855,'svc type'!A:D,4,FALSE)))</f>
        <v>Nil</v>
      </c>
      <c r="AA1855" s="4" t="str">
        <f>IF(B1855="","",VLOOKUP(B1855,Sector!C:D,2,FALSE))</f>
        <v>PUB</v>
      </c>
      <c r="AB1855" s="4" t="str">
        <f t="shared" si="57"/>
        <v>ong.yilin</v>
      </c>
      <c r="AC1855" s="4"/>
      <c r="AD1855" s="4"/>
      <c r="AE1855" s="4"/>
      <c r="AF1855" s="4"/>
      <c r="AG1855" s="4"/>
    </row>
    <row r="1856" spans="1:33" outlineLevel="1" x14ac:dyDescent="0.25">
      <c r="A1856" s="57">
        <v>42269.367835219906</v>
      </c>
      <c r="B1856" s="32" t="s">
        <v>44</v>
      </c>
      <c r="C1856" s="32" t="s">
        <v>4429</v>
      </c>
      <c r="D1856" s="32" t="s">
        <v>4430</v>
      </c>
      <c r="E1856" s="32" t="s">
        <v>4516</v>
      </c>
      <c r="F1856" s="32" t="s">
        <v>9514</v>
      </c>
      <c r="G1856" s="32" t="s">
        <v>4536</v>
      </c>
      <c r="H1856" s="32" t="s">
        <v>4537</v>
      </c>
      <c r="I1856" s="32" t="s">
        <v>260</v>
      </c>
      <c r="J1856" s="35">
        <v>0</v>
      </c>
      <c r="K1856" s="35">
        <v>0</v>
      </c>
      <c r="L1856" s="35">
        <v>0</v>
      </c>
      <c r="M1856" s="35">
        <v>0</v>
      </c>
      <c r="N1856" s="32" t="s">
        <v>17</v>
      </c>
      <c r="O1856" s="32" t="s">
        <v>20</v>
      </c>
      <c r="P1856" s="32">
        <v>1</v>
      </c>
      <c r="Q1856" s="32" t="s">
        <v>4517</v>
      </c>
      <c r="R1856" s="39">
        <f t="shared" si="56"/>
        <v>1509</v>
      </c>
      <c r="S1856" s="5" t="s">
        <v>51</v>
      </c>
      <c r="T1856" s="5" t="s">
        <v>64</v>
      </c>
      <c r="U1856" s="2"/>
      <c r="V1856" s="2" t="str">
        <f>IF($J1856+$L1856=0,"nil",IF(OR($B1856="TCU-WS",$B1856=""),"non comm",IF(OR($G1856="contract_cover",$H1856="fixed price"),VLOOKUP($I1856,'[1]mapping 2015'!$A:$B,2,FALSE),VLOOKUP($G1856,'[1]mapping 2015'!$A:$B,2,FALSE))))</f>
        <v>nil</v>
      </c>
      <c r="W1856" s="37">
        <f>IF(OR(V1856="non comm",V1856="nil",J1856=0),0,IF(V1856="SBM 2.1 IIPS",J1856*VLOOKUP(N1856,'[2]NGP%'!$C:$D,2,FALSE),J1856*SUMIFS('[2]NGP%'!$D:$D,'[2]NGP%'!$A:$A,V1856,'[2]NGP%'!$B:$B,AA1856)))</f>
        <v>0</v>
      </c>
      <c r="X1856" s="37">
        <f>IF(OR(V1856="non comm",V1856="nil",J1856=0),0,IF(V1856="SBM 2.1 IIPS",J1856*VLOOKUP(N1856,'[2]NGP%'!$C:$E,3,FALSE),J1856*SUMIFS('[2]NGP%'!$E:$E,'[2]NGP%'!$A:$A,V1856,'[2]NGP%'!$B:$B,AA1856)))</f>
        <v>0</v>
      </c>
      <c r="Y1856" s="32"/>
      <c r="Z1856" s="54" t="str">
        <f>IF(MID(H1856,1,4)="Item","Nil",IF(G1856="contract_cover",VLOOKUP(I1856,'svc type'!C:D,2,FALSE),VLOOKUP(G1856,'svc type'!A:D,4,FALSE)))</f>
        <v>Nil</v>
      </c>
      <c r="AA1856" s="4" t="str">
        <f>IF(B1856="","",VLOOKUP(B1856,Sector!C:D,2,FALSE))</f>
        <v>PUB</v>
      </c>
      <c r="AB1856" s="4" t="str">
        <f t="shared" si="57"/>
        <v>ong.yilin</v>
      </c>
      <c r="AC1856" s="4"/>
      <c r="AD1856" s="4"/>
      <c r="AE1856" s="4"/>
      <c r="AF1856" s="4"/>
      <c r="AG1856" s="4"/>
    </row>
    <row r="1857" spans="1:33" outlineLevel="1" x14ac:dyDescent="0.25">
      <c r="A1857" s="57">
        <v>42269.367835219906</v>
      </c>
      <c r="B1857" s="32" t="s">
        <v>44</v>
      </c>
      <c r="C1857" s="32" t="s">
        <v>4429</v>
      </c>
      <c r="D1857" s="32" t="s">
        <v>4430</v>
      </c>
      <c r="E1857" s="32" t="s">
        <v>4516</v>
      </c>
      <c r="F1857" s="32" t="s">
        <v>9514</v>
      </c>
      <c r="G1857" s="32" t="s">
        <v>4538</v>
      </c>
      <c r="H1857" s="32" t="s">
        <v>4539</v>
      </c>
      <c r="I1857" s="32" t="s">
        <v>260</v>
      </c>
      <c r="J1857" s="35">
        <v>0</v>
      </c>
      <c r="K1857" s="35">
        <v>0</v>
      </c>
      <c r="L1857" s="35">
        <v>0</v>
      </c>
      <c r="M1857" s="35">
        <v>0</v>
      </c>
      <c r="N1857" s="32" t="s">
        <v>17</v>
      </c>
      <c r="O1857" s="32" t="s">
        <v>20</v>
      </c>
      <c r="P1857" s="32">
        <v>1</v>
      </c>
      <c r="Q1857" s="32" t="s">
        <v>4517</v>
      </c>
      <c r="R1857" s="39">
        <f t="shared" si="56"/>
        <v>1509</v>
      </c>
      <c r="S1857" s="5" t="s">
        <v>51</v>
      </c>
      <c r="T1857" s="5" t="s">
        <v>64</v>
      </c>
      <c r="U1857" s="2"/>
      <c r="V1857" s="2" t="str">
        <f>IF($J1857+$L1857=0,"nil",IF(OR($B1857="TCU-WS",$B1857=""),"non comm",IF(OR($G1857="contract_cover",$H1857="fixed price"),VLOOKUP($I1857,'[1]mapping 2015'!$A:$B,2,FALSE),VLOOKUP($G1857,'[1]mapping 2015'!$A:$B,2,FALSE))))</f>
        <v>nil</v>
      </c>
      <c r="W1857" s="37">
        <f>IF(OR(V1857="non comm",V1857="nil",J1857=0),0,IF(V1857="SBM 2.1 IIPS",J1857*VLOOKUP(N1857,'[2]NGP%'!$C:$D,2,FALSE),J1857*SUMIFS('[2]NGP%'!$D:$D,'[2]NGP%'!$A:$A,V1857,'[2]NGP%'!$B:$B,AA1857)))</f>
        <v>0</v>
      </c>
      <c r="X1857" s="37">
        <f>IF(OR(V1857="non comm",V1857="nil",J1857=0),0,IF(V1857="SBM 2.1 IIPS",J1857*VLOOKUP(N1857,'[2]NGP%'!$C:$E,3,FALSE),J1857*SUMIFS('[2]NGP%'!$E:$E,'[2]NGP%'!$A:$A,V1857,'[2]NGP%'!$B:$B,AA1857)))</f>
        <v>0</v>
      </c>
      <c r="Y1857" s="32"/>
      <c r="Z1857" s="54" t="str">
        <f>IF(MID(H1857,1,4)="Item","Nil",IF(G1857="contract_cover",VLOOKUP(I1857,'svc type'!C:D,2,FALSE),VLOOKUP(G1857,'svc type'!A:D,4,FALSE)))</f>
        <v>Nil</v>
      </c>
      <c r="AA1857" s="4" t="str">
        <f>IF(B1857="","",VLOOKUP(B1857,Sector!C:D,2,FALSE))</f>
        <v>PUB</v>
      </c>
      <c r="AB1857" s="4" t="str">
        <f t="shared" si="57"/>
        <v>ong.yilin</v>
      </c>
      <c r="AC1857" s="4"/>
      <c r="AD1857" s="4"/>
      <c r="AE1857" s="4"/>
      <c r="AF1857" s="4"/>
      <c r="AG1857" s="4"/>
    </row>
    <row r="1858" spans="1:33" outlineLevel="1" x14ac:dyDescent="0.25">
      <c r="A1858" s="57">
        <v>42269.367835219906</v>
      </c>
      <c r="B1858" s="32" t="s">
        <v>44</v>
      </c>
      <c r="C1858" s="32" t="s">
        <v>4429</v>
      </c>
      <c r="D1858" s="32" t="s">
        <v>4430</v>
      </c>
      <c r="E1858" s="32" t="s">
        <v>4516</v>
      </c>
      <c r="F1858" s="32" t="s">
        <v>9514</v>
      </c>
      <c r="G1858" s="32" t="s">
        <v>4538</v>
      </c>
      <c r="H1858" s="32" t="s">
        <v>4540</v>
      </c>
      <c r="I1858" s="32" t="s">
        <v>260</v>
      </c>
      <c r="J1858" s="35">
        <v>0</v>
      </c>
      <c r="K1858" s="35">
        <v>0</v>
      </c>
      <c r="L1858" s="35">
        <v>0</v>
      </c>
      <c r="M1858" s="35">
        <v>0</v>
      </c>
      <c r="N1858" s="32" t="s">
        <v>17</v>
      </c>
      <c r="O1858" s="32" t="s">
        <v>20</v>
      </c>
      <c r="P1858" s="32">
        <v>1</v>
      </c>
      <c r="Q1858" s="32" t="s">
        <v>4517</v>
      </c>
      <c r="R1858" s="39">
        <f t="shared" si="56"/>
        <v>1509</v>
      </c>
      <c r="S1858" s="5" t="s">
        <v>51</v>
      </c>
      <c r="T1858" s="5" t="s">
        <v>64</v>
      </c>
      <c r="U1858" s="2"/>
      <c r="V1858" s="2" t="str">
        <f>IF($J1858+$L1858=0,"nil",IF(OR($B1858="TCU-WS",$B1858=""),"non comm",IF(OR($G1858="contract_cover",$H1858="fixed price"),VLOOKUP($I1858,'[1]mapping 2015'!$A:$B,2,FALSE),VLOOKUP($G1858,'[1]mapping 2015'!$A:$B,2,FALSE))))</f>
        <v>nil</v>
      </c>
      <c r="W1858" s="37">
        <f>IF(OR(V1858="non comm",V1858="nil",J1858=0),0,IF(V1858="SBM 2.1 IIPS",J1858*VLOOKUP(N1858,'[2]NGP%'!$C:$D,2,FALSE),J1858*SUMIFS('[2]NGP%'!$D:$D,'[2]NGP%'!$A:$A,V1858,'[2]NGP%'!$B:$B,AA1858)))</f>
        <v>0</v>
      </c>
      <c r="X1858" s="37">
        <f>IF(OR(V1858="non comm",V1858="nil",J1858=0),0,IF(V1858="SBM 2.1 IIPS",J1858*VLOOKUP(N1858,'[2]NGP%'!$C:$E,3,FALSE),J1858*SUMIFS('[2]NGP%'!$E:$E,'[2]NGP%'!$A:$A,V1858,'[2]NGP%'!$B:$B,AA1858)))</f>
        <v>0</v>
      </c>
      <c r="Y1858" s="32"/>
      <c r="Z1858" s="54" t="str">
        <f>IF(MID(H1858,1,4)="Item","Nil",IF(G1858="contract_cover",VLOOKUP(I1858,'svc type'!C:D,2,FALSE),VLOOKUP(G1858,'svc type'!A:D,4,FALSE)))</f>
        <v>Nil</v>
      </c>
      <c r="AA1858" s="4" t="str">
        <f>IF(B1858="","",VLOOKUP(B1858,Sector!C:D,2,FALSE))</f>
        <v>PUB</v>
      </c>
      <c r="AB1858" s="4" t="str">
        <f t="shared" si="57"/>
        <v>ong.yilin</v>
      </c>
      <c r="AC1858" s="4"/>
      <c r="AD1858" s="4"/>
      <c r="AE1858" s="4"/>
      <c r="AF1858" s="4"/>
      <c r="AG1858" s="4"/>
    </row>
    <row r="1859" spans="1:33" outlineLevel="1" x14ac:dyDescent="0.25">
      <c r="A1859" s="57">
        <v>42269.367835219906</v>
      </c>
      <c r="B1859" s="32" t="s">
        <v>44</v>
      </c>
      <c r="C1859" s="32" t="s">
        <v>4429</v>
      </c>
      <c r="D1859" s="32" t="s">
        <v>4430</v>
      </c>
      <c r="E1859" s="32" t="s">
        <v>4516</v>
      </c>
      <c r="F1859" s="32" t="s">
        <v>9514</v>
      </c>
      <c r="G1859" s="32" t="s">
        <v>4538</v>
      </c>
      <c r="H1859" s="32" t="s">
        <v>4541</v>
      </c>
      <c r="I1859" s="32" t="s">
        <v>260</v>
      </c>
      <c r="J1859" s="35">
        <v>0</v>
      </c>
      <c r="K1859" s="35">
        <v>0</v>
      </c>
      <c r="L1859" s="35">
        <v>0</v>
      </c>
      <c r="M1859" s="35">
        <v>0</v>
      </c>
      <c r="N1859" s="32" t="s">
        <v>17</v>
      </c>
      <c r="O1859" s="32" t="s">
        <v>20</v>
      </c>
      <c r="P1859" s="32">
        <v>1</v>
      </c>
      <c r="Q1859" s="32" t="s">
        <v>4517</v>
      </c>
      <c r="R1859" s="39">
        <f t="shared" ref="R1859:R1922" si="58">R1858</f>
        <v>1509</v>
      </c>
      <c r="S1859" s="5" t="s">
        <v>51</v>
      </c>
      <c r="T1859" s="5" t="s">
        <v>64</v>
      </c>
      <c r="U1859" s="2"/>
      <c r="V1859" s="2" t="str">
        <f>IF($J1859+$L1859=0,"nil",IF(OR($B1859="TCU-WS",$B1859=""),"non comm",IF(OR($G1859="contract_cover",$H1859="fixed price"),VLOOKUP($I1859,'[1]mapping 2015'!$A:$B,2,FALSE),VLOOKUP($G1859,'[1]mapping 2015'!$A:$B,2,FALSE))))</f>
        <v>nil</v>
      </c>
      <c r="W1859" s="37">
        <f>IF(OR(V1859="non comm",V1859="nil",J1859=0),0,IF(V1859="SBM 2.1 IIPS",J1859*VLOOKUP(N1859,'[2]NGP%'!$C:$D,2,FALSE),J1859*SUMIFS('[2]NGP%'!$D:$D,'[2]NGP%'!$A:$A,V1859,'[2]NGP%'!$B:$B,AA1859)))</f>
        <v>0</v>
      </c>
      <c r="X1859" s="37">
        <f>IF(OR(V1859="non comm",V1859="nil",J1859=0),0,IF(V1859="SBM 2.1 IIPS",J1859*VLOOKUP(N1859,'[2]NGP%'!$C:$E,3,FALSE),J1859*SUMIFS('[2]NGP%'!$E:$E,'[2]NGP%'!$A:$A,V1859,'[2]NGP%'!$B:$B,AA1859)))</f>
        <v>0</v>
      </c>
      <c r="Y1859" s="32"/>
      <c r="Z1859" s="54" t="str">
        <f>IF(MID(H1859,1,4)="Item","Nil",IF(G1859="contract_cover",VLOOKUP(I1859,'svc type'!C:D,2,FALSE),VLOOKUP(G1859,'svc type'!A:D,4,FALSE)))</f>
        <v>Nil</v>
      </c>
      <c r="AA1859" s="4" t="str">
        <f>IF(B1859="","",VLOOKUP(B1859,Sector!C:D,2,FALSE))</f>
        <v>PUB</v>
      </c>
      <c r="AB1859" s="4" t="str">
        <f t="shared" ref="AB1859:AB1922" si="59">B1859</f>
        <v>ong.yilin</v>
      </c>
      <c r="AC1859" s="4"/>
      <c r="AD1859" s="4"/>
      <c r="AE1859" s="4"/>
      <c r="AF1859" s="4"/>
      <c r="AG1859" s="4"/>
    </row>
    <row r="1860" spans="1:33" outlineLevel="1" x14ac:dyDescent="0.25">
      <c r="A1860" s="57">
        <v>42269.367835219906</v>
      </c>
      <c r="B1860" s="32" t="s">
        <v>44</v>
      </c>
      <c r="C1860" s="32" t="s">
        <v>4429</v>
      </c>
      <c r="D1860" s="32" t="s">
        <v>4430</v>
      </c>
      <c r="E1860" s="32" t="s">
        <v>4516</v>
      </c>
      <c r="F1860" s="32" t="s">
        <v>9514</v>
      </c>
      <c r="G1860" s="32" t="s">
        <v>4538</v>
      </c>
      <c r="H1860" s="32" t="s">
        <v>4542</v>
      </c>
      <c r="I1860" s="32" t="s">
        <v>260</v>
      </c>
      <c r="J1860" s="35">
        <v>0</v>
      </c>
      <c r="K1860" s="35">
        <v>0</v>
      </c>
      <c r="L1860" s="35">
        <v>0</v>
      </c>
      <c r="M1860" s="35">
        <v>0</v>
      </c>
      <c r="N1860" s="32" t="s">
        <v>17</v>
      </c>
      <c r="O1860" s="32" t="s">
        <v>20</v>
      </c>
      <c r="P1860" s="32">
        <v>1</v>
      </c>
      <c r="Q1860" s="32" t="s">
        <v>4517</v>
      </c>
      <c r="R1860" s="39">
        <f t="shared" si="58"/>
        <v>1509</v>
      </c>
      <c r="S1860" s="5" t="s">
        <v>51</v>
      </c>
      <c r="T1860" s="5" t="s">
        <v>64</v>
      </c>
      <c r="U1860" s="2"/>
      <c r="V1860" s="2" t="str">
        <f>IF($J1860+$L1860=0,"nil",IF(OR($B1860="TCU-WS",$B1860=""),"non comm",IF(OR($G1860="contract_cover",$H1860="fixed price"),VLOOKUP($I1860,'[1]mapping 2015'!$A:$B,2,FALSE),VLOOKUP($G1860,'[1]mapping 2015'!$A:$B,2,FALSE))))</f>
        <v>nil</v>
      </c>
      <c r="W1860" s="37">
        <f>IF(OR(V1860="non comm",V1860="nil",J1860=0),0,IF(V1860="SBM 2.1 IIPS",J1860*VLOOKUP(N1860,'[2]NGP%'!$C:$D,2,FALSE),J1860*SUMIFS('[2]NGP%'!$D:$D,'[2]NGP%'!$A:$A,V1860,'[2]NGP%'!$B:$B,AA1860)))</f>
        <v>0</v>
      </c>
      <c r="X1860" s="37">
        <f>IF(OR(V1860="non comm",V1860="nil",J1860=0),0,IF(V1860="SBM 2.1 IIPS",J1860*VLOOKUP(N1860,'[2]NGP%'!$C:$E,3,FALSE),J1860*SUMIFS('[2]NGP%'!$E:$E,'[2]NGP%'!$A:$A,V1860,'[2]NGP%'!$B:$B,AA1860)))</f>
        <v>0</v>
      </c>
      <c r="Y1860" s="32"/>
      <c r="Z1860" s="54" t="str">
        <f>IF(MID(H1860,1,4)="Item","Nil",IF(G1860="contract_cover",VLOOKUP(I1860,'svc type'!C:D,2,FALSE),VLOOKUP(G1860,'svc type'!A:D,4,FALSE)))</f>
        <v>Nil</v>
      </c>
      <c r="AA1860" s="4" t="str">
        <f>IF(B1860="","",VLOOKUP(B1860,Sector!C:D,2,FALSE))</f>
        <v>PUB</v>
      </c>
      <c r="AB1860" s="4" t="str">
        <f t="shared" si="59"/>
        <v>ong.yilin</v>
      </c>
      <c r="AC1860" s="4"/>
      <c r="AD1860" s="4"/>
      <c r="AE1860" s="4"/>
      <c r="AF1860" s="4"/>
      <c r="AG1860" s="4"/>
    </row>
    <row r="1861" spans="1:33" outlineLevel="1" x14ac:dyDescent="0.25">
      <c r="A1861" s="57">
        <v>42269.367835219906</v>
      </c>
      <c r="B1861" s="32" t="s">
        <v>44</v>
      </c>
      <c r="C1861" s="32" t="s">
        <v>4429</v>
      </c>
      <c r="D1861" s="32" t="s">
        <v>4430</v>
      </c>
      <c r="E1861" s="32" t="s">
        <v>4516</v>
      </c>
      <c r="F1861" s="32" t="s">
        <v>9514</v>
      </c>
      <c r="G1861" s="32" t="s">
        <v>4543</v>
      </c>
      <c r="H1861" s="32" t="s">
        <v>4544</v>
      </c>
      <c r="I1861" s="32" t="s">
        <v>260</v>
      </c>
      <c r="J1861" s="35">
        <v>0</v>
      </c>
      <c r="K1861" s="35">
        <v>0</v>
      </c>
      <c r="L1861" s="35">
        <v>0</v>
      </c>
      <c r="M1861" s="35">
        <v>0</v>
      </c>
      <c r="N1861" s="32" t="s">
        <v>17</v>
      </c>
      <c r="O1861" s="32" t="s">
        <v>20</v>
      </c>
      <c r="P1861" s="32">
        <v>1</v>
      </c>
      <c r="Q1861" s="32" t="s">
        <v>4517</v>
      </c>
      <c r="R1861" s="39">
        <f t="shared" si="58"/>
        <v>1509</v>
      </c>
      <c r="S1861" s="5" t="s">
        <v>51</v>
      </c>
      <c r="T1861" s="5" t="s">
        <v>64</v>
      </c>
      <c r="U1861" s="2"/>
      <c r="V1861" s="2" t="str">
        <f>IF($J1861+$L1861=0,"nil",IF(OR($B1861="TCU-WS",$B1861=""),"non comm",IF(OR($G1861="contract_cover",$H1861="fixed price"),VLOOKUP($I1861,'[1]mapping 2015'!$A:$B,2,FALSE),VLOOKUP($G1861,'[1]mapping 2015'!$A:$B,2,FALSE))))</f>
        <v>nil</v>
      </c>
      <c r="W1861" s="37">
        <f>IF(OR(V1861="non comm",V1861="nil",J1861=0),0,IF(V1861="SBM 2.1 IIPS",J1861*VLOOKUP(N1861,'[2]NGP%'!$C:$D,2,FALSE),J1861*SUMIFS('[2]NGP%'!$D:$D,'[2]NGP%'!$A:$A,V1861,'[2]NGP%'!$B:$B,AA1861)))</f>
        <v>0</v>
      </c>
      <c r="X1861" s="37">
        <f>IF(OR(V1861="non comm",V1861="nil",J1861=0),0,IF(V1861="SBM 2.1 IIPS",J1861*VLOOKUP(N1861,'[2]NGP%'!$C:$E,3,FALSE),J1861*SUMIFS('[2]NGP%'!$E:$E,'[2]NGP%'!$A:$A,V1861,'[2]NGP%'!$B:$B,AA1861)))</f>
        <v>0</v>
      </c>
      <c r="Y1861" s="32"/>
      <c r="Z1861" s="54" t="str">
        <f>IF(MID(H1861,1,4)="Item","Nil",IF(G1861="contract_cover",VLOOKUP(I1861,'svc type'!C:D,2,FALSE),VLOOKUP(G1861,'svc type'!A:D,4,FALSE)))</f>
        <v>Nil</v>
      </c>
      <c r="AA1861" s="4" t="str">
        <f>IF(B1861="","",VLOOKUP(B1861,Sector!C:D,2,FALSE))</f>
        <v>PUB</v>
      </c>
      <c r="AB1861" s="4" t="str">
        <f t="shared" si="59"/>
        <v>ong.yilin</v>
      </c>
      <c r="AC1861" s="4"/>
      <c r="AD1861" s="4"/>
      <c r="AE1861" s="4"/>
      <c r="AF1861" s="4"/>
      <c r="AG1861" s="4"/>
    </row>
    <row r="1862" spans="1:33" outlineLevel="1" x14ac:dyDescent="0.25">
      <c r="A1862" s="57">
        <v>42269.367835219906</v>
      </c>
      <c r="B1862" s="32" t="s">
        <v>44</v>
      </c>
      <c r="C1862" s="32" t="s">
        <v>4429</v>
      </c>
      <c r="D1862" s="32" t="s">
        <v>4430</v>
      </c>
      <c r="E1862" s="32" t="s">
        <v>4516</v>
      </c>
      <c r="F1862" s="32" t="s">
        <v>9514</v>
      </c>
      <c r="G1862" s="32" t="s">
        <v>4543</v>
      </c>
      <c r="H1862" s="32" t="s">
        <v>4545</v>
      </c>
      <c r="I1862" s="32" t="s">
        <v>260</v>
      </c>
      <c r="J1862" s="35">
        <v>0</v>
      </c>
      <c r="K1862" s="35">
        <v>0</v>
      </c>
      <c r="L1862" s="35">
        <v>0</v>
      </c>
      <c r="M1862" s="35">
        <v>0</v>
      </c>
      <c r="N1862" s="32" t="s">
        <v>17</v>
      </c>
      <c r="O1862" s="32" t="s">
        <v>20</v>
      </c>
      <c r="P1862" s="32">
        <v>1</v>
      </c>
      <c r="Q1862" s="32" t="s">
        <v>4517</v>
      </c>
      <c r="R1862" s="39">
        <f t="shared" si="58"/>
        <v>1509</v>
      </c>
      <c r="S1862" s="5" t="s">
        <v>51</v>
      </c>
      <c r="T1862" s="5" t="s">
        <v>64</v>
      </c>
      <c r="U1862" s="2"/>
      <c r="V1862" s="2" t="str">
        <f>IF($J1862+$L1862=0,"nil",IF(OR($B1862="TCU-WS",$B1862=""),"non comm",IF(OR($G1862="contract_cover",$H1862="fixed price"),VLOOKUP($I1862,'[1]mapping 2015'!$A:$B,2,FALSE),VLOOKUP($G1862,'[1]mapping 2015'!$A:$B,2,FALSE))))</f>
        <v>nil</v>
      </c>
      <c r="W1862" s="37">
        <f>IF(OR(V1862="non comm",V1862="nil",J1862=0),0,IF(V1862="SBM 2.1 IIPS",J1862*VLOOKUP(N1862,'[2]NGP%'!$C:$D,2,FALSE),J1862*SUMIFS('[2]NGP%'!$D:$D,'[2]NGP%'!$A:$A,V1862,'[2]NGP%'!$B:$B,AA1862)))</f>
        <v>0</v>
      </c>
      <c r="X1862" s="37">
        <f>IF(OR(V1862="non comm",V1862="nil",J1862=0),0,IF(V1862="SBM 2.1 IIPS",J1862*VLOOKUP(N1862,'[2]NGP%'!$C:$E,3,FALSE),J1862*SUMIFS('[2]NGP%'!$E:$E,'[2]NGP%'!$A:$A,V1862,'[2]NGP%'!$B:$B,AA1862)))</f>
        <v>0</v>
      </c>
      <c r="Y1862" s="32"/>
      <c r="Z1862" s="54" t="str">
        <f>IF(MID(H1862,1,4)="Item","Nil",IF(G1862="contract_cover",VLOOKUP(I1862,'svc type'!C:D,2,FALSE),VLOOKUP(G1862,'svc type'!A:D,4,FALSE)))</f>
        <v>Nil</v>
      </c>
      <c r="AA1862" s="4" t="str">
        <f>IF(B1862="","",VLOOKUP(B1862,Sector!C:D,2,FALSE))</f>
        <v>PUB</v>
      </c>
      <c r="AB1862" s="4" t="str">
        <f t="shared" si="59"/>
        <v>ong.yilin</v>
      </c>
      <c r="AC1862" s="4"/>
      <c r="AD1862" s="4"/>
      <c r="AE1862" s="4"/>
      <c r="AF1862" s="4"/>
      <c r="AG1862" s="4"/>
    </row>
    <row r="1863" spans="1:33" outlineLevel="1" x14ac:dyDescent="0.25">
      <c r="A1863" s="57">
        <v>42269.367835219906</v>
      </c>
      <c r="B1863" s="32" t="s">
        <v>44</v>
      </c>
      <c r="C1863" s="32" t="s">
        <v>4429</v>
      </c>
      <c r="D1863" s="32" t="s">
        <v>4430</v>
      </c>
      <c r="E1863" s="32" t="s">
        <v>4516</v>
      </c>
      <c r="F1863" s="32" t="s">
        <v>9514</v>
      </c>
      <c r="G1863" s="32" t="s">
        <v>4546</v>
      </c>
      <c r="H1863" s="32" t="s">
        <v>4547</v>
      </c>
      <c r="I1863" s="32" t="s">
        <v>260</v>
      </c>
      <c r="J1863" s="35">
        <v>0</v>
      </c>
      <c r="K1863" s="35">
        <v>0</v>
      </c>
      <c r="L1863" s="35">
        <v>0</v>
      </c>
      <c r="M1863" s="35">
        <v>0</v>
      </c>
      <c r="N1863" s="32" t="s">
        <v>17</v>
      </c>
      <c r="O1863" s="32" t="s">
        <v>20</v>
      </c>
      <c r="P1863" s="32">
        <v>1</v>
      </c>
      <c r="Q1863" s="32" t="s">
        <v>4517</v>
      </c>
      <c r="R1863" s="39">
        <f t="shared" si="58"/>
        <v>1509</v>
      </c>
      <c r="S1863" s="5" t="s">
        <v>51</v>
      </c>
      <c r="T1863" s="5" t="s">
        <v>64</v>
      </c>
      <c r="U1863" s="2"/>
      <c r="V1863" s="2" t="str">
        <f>IF($J1863+$L1863=0,"nil",IF(OR($B1863="TCU-WS",$B1863=""),"non comm",IF(OR($G1863="contract_cover",$H1863="fixed price"),VLOOKUP($I1863,'[1]mapping 2015'!$A:$B,2,FALSE),VLOOKUP($G1863,'[1]mapping 2015'!$A:$B,2,FALSE))))</f>
        <v>nil</v>
      </c>
      <c r="W1863" s="37">
        <f>IF(OR(V1863="non comm",V1863="nil",J1863=0),0,IF(V1863="SBM 2.1 IIPS",J1863*VLOOKUP(N1863,'[2]NGP%'!$C:$D,2,FALSE),J1863*SUMIFS('[2]NGP%'!$D:$D,'[2]NGP%'!$A:$A,V1863,'[2]NGP%'!$B:$B,AA1863)))</f>
        <v>0</v>
      </c>
      <c r="X1863" s="37">
        <f>IF(OR(V1863="non comm",V1863="nil",J1863=0),0,IF(V1863="SBM 2.1 IIPS",J1863*VLOOKUP(N1863,'[2]NGP%'!$C:$E,3,FALSE),J1863*SUMIFS('[2]NGP%'!$E:$E,'[2]NGP%'!$A:$A,V1863,'[2]NGP%'!$B:$B,AA1863)))</f>
        <v>0</v>
      </c>
      <c r="Y1863" s="32"/>
      <c r="Z1863" s="54" t="str">
        <f>IF(MID(H1863,1,4)="Item","Nil",IF(G1863="contract_cover",VLOOKUP(I1863,'svc type'!C:D,2,FALSE),VLOOKUP(G1863,'svc type'!A:D,4,FALSE)))</f>
        <v>Nil</v>
      </c>
      <c r="AA1863" s="4" t="str">
        <f>IF(B1863="","",VLOOKUP(B1863,Sector!C:D,2,FALSE))</f>
        <v>PUB</v>
      </c>
      <c r="AB1863" s="4" t="str">
        <f t="shared" si="59"/>
        <v>ong.yilin</v>
      </c>
      <c r="AC1863" s="4"/>
      <c r="AD1863" s="4"/>
      <c r="AE1863" s="4"/>
      <c r="AF1863" s="4"/>
      <c r="AG1863" s="4"/>
    </row>
    <row r="1864" spans="1:33" outlineLevel="1" x14ac:dyDescent="0.25">
      <c r="A1864" s="57">
        <v>42269.367835219906</v>
      </c>
      <c r="B1864" s="32" t="s">
        <v>44</v>
      </c>
      <c r="C1864" s="32" t="s">
        <v>4429</v>
      </c>
      <c r="D1864" s="32" t="s">
        <v>4430</v>
      </c>
      <c r="E1864" s="32" t="s">
        <v>4516</v>
      </c>
      <c r="F1864" s="32" t="s">
        <v>9514</v>
      </c>
      <c r="G1864" s="32" t="s">
        <v>4548</v>
      </c>
      <c r="H1864" s="32" t="s">
        <v>4549</v>
      </c>
      <c r="I1864" s="32" t="s">
        <v>260</v>
      </c>
      <c r="J1864" s="35">
        <v>0</v>
      </c>
      <c r="K1864" s="35">
        <v>0</v>
      </c>
      <c r="L1864" s="35">
        <v>0</v>
      </c>
      <c r="M1864" s="35">
        <v>0</v>
      </c>
      <c r="N1864" s="32" t="s">
        <v>17</v>
      </c>
      <c r="O1864" s="32" t="s">
        <v>20</v>
      </c>
      <c r="P1864" s="32">
        <v>1</v>
      </c>
      <c r="Q1864" s="32" t="s">
        <v>4517</v>
      </c>
      <c r="R1864" s="39">
        <f t="shared" si="58"/>
        <v>1509</v>
      </c>
      <c r="S1864" s="5" t="s">
        <v>51</v>
      </c>
      <c r="T1864" s="5" t="s">
        <v>64</v>
      </c>
      <c r="U1864" s="2"/>
      <c r="V1864" s="2" t="str">
        <f>IF($J1864+$L1864=0,"nil",IF(OR($B1864="TCU-WS",$B1864=""),"non comm",IF(OR($G1864="contract_cover",$H1864="fixed price"),VLOOKUP($I1864,'[1]mapping 2015'!$A:$B,2,FALSE),VLOOKUP($G1864,'[1]mapping 2015'!$A:$B,2,FALSE))))</f>
        <v>nil</v>
      </c>
      <c r="W1864" s="37">
        <f>IF(OR(V1864="non comm",V1864="nil",J1864=0),0,IF(V1864="SBM 2.1 IIPS",J1864*VLOOKUP(N1864,'[2]NGP%'!$C:$D,2,FALSE),J1864*SUMIFS('[2]NGP%'!$D:$D,'[2]NGP%'!$A:$A,V1864,'[2]NGP%'!$B:$B,AA1864)))</f>
        <v>0</v>
      </c>
      <c r="X1864" s="37">
        <f>IF(OR(V1864="non comm",V1864="nil",J1864=0),0,IF(V1864="SBM 2.1 IIPS",J1864*VLOOKUP(N1864,'[2]NGP%'!$C:$E,3,FALSE),J1864*SUMIFS('[2]NGP%'!$E:$E,'[2]NGP%'!$A:$A,V1864,'[2]NGP%'!$B:$B,AA1864)))</f>
        <v>0</v>
      </c>
      <c r="Y1864" s="32"/>
      <c r="Z1864" s="54" t="str">
        <f>IF(MID(H1864,1,4)="Item","Nil",IF(G1864="contract_cover",VLOOKUP(I1864,'svc type'!C:D,2,FALSE),VLOOKUP(G1864,'svc type'!A:D,4,FALSE)))</f>
        <v>Nil</v>
      </c>
      <c r="AA1864" s="4" t="str">
        <f>IF(B1864="","",VLOOKUP(B1864,Sector!C:D,2,FALSE))</f>
        <v>PUB</v>
      </c>
      <c r="AB1864" s="4" t="str">
        <f t="shared" si="59"/>
        <v>ong.yilin</v>
      </c>
      <c r="AC1864" s="4"/>
      <c r="AD1864" s="4"/>
      <c r="AE1864" s="4"/>
      <c r="AF1864" s="4"/>
      <c r="AG1864" s="4"/>
    </row>
    <row r="1865" spans="1:33" outlineLevel="1" x14ac:dyDescent="0.25">
      <c r="A1865" s="57">
        <v>42269.367835219906</v>
      </c>
      <c r="B1865" s="32" t="s">
        <v>44</v>
      </c>
      <c r="C1865" s="32" t="s">
        <v>4429</v>
      </c>
      <c r="D1865" s="32" t="s">
        <v>4430</v>
      </c>
      <c r="E1865" s="32" t="s">
        <v>4516</v>
      </c>
      <c r="F1865" s="32" t="s">
        <v>9514</v>
      </c>
      <c r="G1865" s="32" t="s">
        <v>4550</v>
      </c>
      <c r="H1865" s="32" t="s">
        <v>4551</v>
      </c>
      <c r="I1865" s="32" t="s">
        <v>260</v>
      </c>
      <c r="J1865" s="35">
        <v>0</v>
      </c>
      <c r="K1865" s="35">
        <v>0</v>
      </c>
      <c r="L1865" s="35">
        <v>0</v>
      </c>
      <c r="M1865" s="35">
        <v>0</v>
      </c>
      <c r="N1865" s="32" t="s">
        <v>17</v>
      </c>
      <c r="O1865" s="32" t="s">
        <v>20</v>
      </c>
      <c r="P1865" s="32">
        <v>1</v>
      </c>
      <c r="Q1865" s="32" t="s">
        <v>4517</v>
      </c>
      <c r="R1865" s="39">
        <f t="shared" si="58"/>
        <v>1509</v>
      </c>
      <c r="S1865" s="5" t="s">
        <v>51</v>
      </c>
      <c r="T1865" s="5" t="s">
        <v>64</v>
      </c>
      <c r="U1865" s="2"/>
      <c r="V1865" s="2" t="str">
        <f>IF($J1865+$L1865=0,"nil",IF(OR($B1865="TCU-WS",$B1865=""),"non comm",IF(OR($G1865="contract_cover",$H1865="fixed price"),VLOOKUP($I1865,'[1]mapping 2015'!$A:$B,2,FALSE),VLOOKUP($G1865,'[1]mapping 2015'!$A:$B,2,FALSE))))</f>
        <v>nil</v>
      </c>
      <c r="W1865" s="37">
        <f>IF(OR(V1865="non comm",V1865="nil",J1865=0),0,IF(V1865="SBM 2.1 IIPS",J1865*VLOOKUP(N1865,'[2]NGP%'!$C:$D,2,FALSE),J1865*SUMIFS('[2]NGP%'!$D:$D,'[2]NGP%'!$A:$A,V1865,'[2]NGP%'!$B:$B,AA1865)))</f>
        <v>0</v>
      </c>
      <c r="X1865" s="37">
        <f>IF(OR(V1865="non comm",V1865="nil",J1865=0),0,IF(V1865="SBM 2.1 IIPS",J1865*VLOOKUP(N1865,'[2]NGP%'!$C:$E,3,FALSE),J1865*SUMIFS('[2]NGP%'!$E:$E,'[2]NGP%'!$A:$A,V1865,'[2]NGP%'!$B:$B,AA1865)))</f>
        <v>0</v>
      </c>
      <c r="Y1865" s="32"/>
      <c r="Z1865" s="54" t="str">
        <f>IF(MID(H1865,1,4)="Item","Nil",IF(G1865="contract_cover",VLOOKUP(I1865,'svc type'!C:D,2,FALSE),VLOOKUP(G1865,'svc type'!A:D,4,FALSE)))</f>
        <v>Nil</v>
      </c>
      <c r="AA1865" s="4" t="str">
        <f>IF(B1865="","",VLOOKUP(B1865,Sector!C:D,2,FALSE))</f>
        <v>PUB</v>
      </c>
      <c r="AB1865" s="4" t="str">
        <f t="shared" si="59"/>
        <v>ong.yilin</v>
      </c>
      <c r="AC1865" s="4"/>
      <c r="AD1865" s="4"/>
      <c r="AE1865" s="4"/>
      <c r="AF1865" s="4"/>
      <c r="AG1865" s="4"/>
    </row>
    <row r="1866" spans="1:33" outlineLevel="1" x14ac:dyDescent="0.25">
      <c r="A1866" s="57">
        <v>42269.367835219906</v>
      </c>
      <c r="B1866" s="32" t="s">
        <v>44</v>
      </c>
      <c r="C1866" s="32" t="s">
        <v>4429</v>
      </c>
      <c r="D1866" s="32" t="s">
        <v>4430</v>
      </c>
      <c r="E1866" s="32" t="s">
        <v>4516</v>
      </c>
      <c r="F1866" s="32" t="s">
        <v>9514</v>
      </c>
      <c r="G1866" s="32" t="s">
        <v>4550</v>
      </c>
      <c r="H1866" s="32" t="s">
        <v>4552</v>
      </c>
      <c r="I1866" s="32" t="s">
        <v>260</v>
      </c>
      <c r="J1866" s="35">
        <v>0</v>
      </c>
      <c r="K1866" s="35">
        <v>0</v>
      </c>
      <c r="L1866" s="35">
        <v>0</v>
      </c>
      <c r="M1866" s="35">
        <v>0</v>
      </c>
      <c r="N1866" s="32" t="s">
        <v>17</v>
      </c>
      <c r="O1866" s="32" t="s">
        <v>20</v>
      </c>
      <c r="P1866" s="32">
        <v>1</v>
      </c>
      <c r="Q1866" s="32" t="s">
        <v>4517</v>
      </c>
      <c r="R1866" s="39">
        <f t="shared" si="58"/>
        <v>1509</v>
      </c>
      <c r="S1866" s="5" t="s">
        <v>51</v>
      </c>
      <c r="T1866" s="5" t="s">
        <v>64</v>
      </c>
      <c r="U1866" s="2"/>
      <c r="V1866" s="2" t="str">
        <f>IF($J1866+$L1866=0,"nil",IF(OR($B1866="TCU-WS",$B1866=""),"non comm",IF(OR($G1866="contract_cover",$H1866="fixed price"),VLOOKUP($I1866,'[1]mapping 2015'!$A:$B,2,FALSE),VLOOKUP($G1866,'[1]mapping 2015'!$A:$B,2,FALSE))))</f>
        <v>nil</v>
      </c>
      <c r="W1866" s="37">
        <f>IF(OR(V1866="non comm",V1866="nil",J1866=0),0,IF(V1866="SBM 2.1 IIPS",J1866*VLOOKUP(N1866,'[2]NGP%'!$C:$D,2,FALSE),J1866*SUMIFS('[2]NGP%'!$D:$D,'[2]NGP%'!$A:$A,V1866,'[2]NGP%'!$B:$B,AA1866)))</f>
        <v>0</v>
      </c>
      <c r="X1866" s="37">
        <f>IF(OR(V1866="non comm",V1866="nil",J1866=0),0,IF(V1866="SBM 2.1 IIPS",J1866*VLOOKUP(N1866,'[2]NGP%'!$C:$E,3,FALSE),J1866*SUMIFS('[2]NGP%'!$E:$E,'[2]NGP%'!$A:$A,V1866,'[2]NGP%'!$B:$B,AA1866)))</f>
        <v>0</v>
      </c>
      <c r="Y1866" s="32"/>
      <c r="Z1866" s="54" t="str">
        <f>IF(MID(H1866,1,4)="Item","Nil",IF(G1866="contract_cover",VLOOKUP(I1866,'svc type'!C:D,2,FALSE),VLOOKUP(G1866,'svc type'!A:D,4,FALSE)))</f>
        <v>Nil</v>
      </c>
      <c r="AA1866" s="4" t="str">
        <f>IF(B1866="","",VLOOKUP(B1866,Sector!C:D,2,FALSE))</f>
        <v>PUB</v>
      </c>
      <c r="AB1866" s="4" t="str">
        <f t="shared" si="59"/>
        <v>ong.yilin</v>
      </c>
      <c r="AC1866" s="4"/>
      <c r="AD1866" s="4"/>
      <c r="AE1866" s="4"/>
      <c r="AF1866" s="4"/>
      <c r="AG1866" s="4"/>
    </row>
    <row r="1867" spans="1:33" outlineLevel="1" x14ac:dyDescent="0.25">
      <c r="A1867" s="57">
        <v>42269.367835219906</v>
      </c>
      <c r="B1867" s="32" t="s">
        <v>44</v>
      </c>
      <c r="C1867" s="32" t="s">
        <v>4429</v>
      </c>
      <c r="D1867" s="32" t="s">
        <v>4430</v>
      </c>
      <c r="E1867" s="32" t="s">
        <v>4516</v>
      </c>
      <c r="F1867" s="32" t="s">
        <v>9514</v>
      </c>
      <c r="G1867" s="32" t="s">
        <v>4553</v>
      </c>
      <c r="H1867" s="32" t="s">
        <v>4554</v>
      </c>
      <c r="I1867" s="32" t="s">
        <v>260</v>
      </c>
      <c r="J1867" s="35">
        <v>0</v>
      </c>
      <c r="K1867" s="35">
        <v>0</v>
      </c>
      <c r="L1867" s="35">
        <v>0</v>
      </c>
      <c r="M1867" s="35">
        <v>0</v>
      </c>
      <c r="N1867" s="32" t="s">
        <v>17</v>
      </c>
      <c r="O1867" s="32" t="s">
        <v>20</v>
      </c>
      <c r="P1867" s="32">
        <v>1</v>
      </c>
      <c r="Q1867" s="32" t="s">
        <v>4517</v>
      </c>
      <c r="R1867" s="39">
        <f t="shared" si="58"/>
        <v>1509</v>
      </c>
      <c r="S1867" s="5" t="s">
        <v>51</v>
      </c>
      <c r="T1867" s="5" t="s">
        <v>64</v>
      </c>
      <c r="U1867" s="2"/>
      <c r="V1867" s="2" t="str">
        <f>IF($J1867+$L1867=0,"nil",IF(OR($B1867="TCU-WS",$B1867=""),"non comm",IF(OR($G1867="contract_cover",$H1867="fixed price"),VLOOKUP($I1867,'[1]mapping 2015'!$A:$B,2,FALSE),VLOOKUP($G1867,'[1]mapping 2015'!$A:$B,2,FALSE))))</f>
        <v>nil</v>
      </c>
      <c r="W1867" s="37">
        <f>IF(OR(V1867="non comm",V1867="nil",J1867=0),0,IF(V1867="SBM 2.1 IIPS",J1867*VLOOKUP(N1867,'[2]NGP%'!$C:$D,2,FALSE),J1867*SUMIFS('[2]NGP%'!$D:$D,'[2]NGP%'!$A:$A,V1867,'[2]NGP%'!$B:$B,AA1867)))</f>
        <v>0</v>
      </c>
      <c r="X1867" s="37">
        <f>IF(OR(V1867="non comm",V1867="nil",J1867=0),0,IF(V1867="SBM 2.1 IIPS",J1867*VLOOKUP(N1867,'[2]NGP%'!$C:$E,3,FALSE),J1867*SUMIFS('[2]NGP%'!$E:$E,'[2]NGP%'!$A:$A,V1867,'[2]NGP%'!$B:$B,AA1867)))</f>
        <v>0</v>
      </c>
      <c r="Y1867" s="32"/>
      <c r="Z1867" s="54" t="str">
        <f>IF(MID(H1867,1,4)="Item","Nil",IF(G1867="contract_cover",VLOOKUP(I1867,'svc type'!C:D,2,FALSE),VLOOKUP(G1867,'svc type'!A:D,4,FALSE)))</f>
        <v>Nil</v>
      </c>
      <c r="AA1867" s="4" t="str">
        <f>IF(B1867="","",VLOOKUP(B1867,Sector!C:D,2,FALSE))</f>
        <v>PUB</v>
      </c>
      <c r="AB1867" s="4" t="str">
        <f t="shared" si="59"/>
        <v>ong.yilin</v>
      </c>
      <c r="AC1867" s="4"/>
      <c r="AD1867" s="4"/>
      <c r="AE1867" s="4"/>
      <c r="AF1867" s="4"/>
      <c r="AG1867" s="4"/>
    </row>
    <row r="1868" spans="1:33" outlineLevel="1" x14ac:dyDescent="0.25">
      <c r="A1868" s="57">
        <v>42269.367835219906</v>
      </c>
      <c r="B1868" s="32" t="s">
        <v>44</v>
      </c>
      <c r="C1868" s="32" t="s">
        <v>4429</v>
      </c>
      <c r="D1868" s="32" t="s">
        <v>4430</v>
      </c>
      <c r="E1868" s="32" t="s">
        <v>4516</v>
      </c>
      <c r="F1868" s="32" t="s">
        <v>9514</v>
      </c>
      <c r="G1868" s="32" t="s">
        <v>4553</v>
      </c>
      <c r="H1868" s="32" t="s">
        <v>4555</v>
      </c>
      <c r="I1868" s="32" t="s">
        <v>260</v>
      </c>
      <c r="J1868" s="35">
        <v>0</v>
      </c>
      <c r="K1868" s="35">
        <v>0</v>
      </c>
      <c r="L1868" s="35">
        <v>0</v>
      </c>
      <c r="M1868" s="35">
        <v>0</v>
      </c>
      <c r="N1868" s="32" t="s">
        <v>17</v>
      </c>
      <c r="O1868" s="32" t="s">
        <v>20</v>
      </c>
      <c r="P1868" s="32">
        <v>1</v>
      </c>
      <c r="Q1868" s="32" t="s">
        <v>4517</v>
      </c>
      <c r="R1868" s="39">
        <f t="shared" si="58"/>
        <v>1509</v>
      </c>
      <c r="S1868" s="5" t="s">
        <v>51</v>
      </c>
      <c r="T1868" s="5" t="s">
        <v>64</v>
      </c>
      <c r="U1868" s="2"/>
      <c r="V1868" s="2" t="str">
        <f>IF($J1868+$L1868=0,"nil",IF(OR($B1868="TCU-WS",$B1868=""),"non comm",IF(OR($G1868="contract_cover",$H1868="fixed price"),VLOOKUP($I1868,'[1]mapping 2015'!$A:$B,2,FALSE),VLOOKUP($G1868,'[1]mapping 2015'!$A:$B,2,FALSE))))</f>
        <v>nil</v>
      </c>
      <c r="W1868" s="37">
        <f>IF(OR(V1868="non comm",V1868="nil",J1868=0),0,IF(V1868="SBM 2.1 IIPS",J1868*VLOOKUP(N1868,'[2]NGP%'!$C:$D,2,FALSE),J1868*SUMIFS('[2]NGP%'!$D:$D,'[2]NGP%'!$A:$A,V1868,'[2]NGP%'!$B:$B,AA1868)))</f>
        <v>0</v>
      </c>
      <c r="X1868" s="37">
        <f>IF(OR(V1868="non comm",V1868="nil",J1868=0),0,IF(V1868="SBM 2.1 IIPS",J1868*VLOOKUP(N1868,'[2]NGP%'!$C:$E,3,FALSE),J1868*SUMIFS('[2]NGP%'!$E:$E,'[2]NGP%'!$A:$A,V1868,'[2]NGP%'!$B:$B,AA1868)))</f>
        <v>0</v>
      </c>
      <c r="Y1868" s="32"/>
      <c r="Z1868" s="54" t="str">
        <f>IF(MID(H1868,1,4)="Item","Nil",IF(G1868="contract_cover",VLOOKUP(I1868,'svc type'!C:D,2,FALSE),VLOOKUP(G1868,'svc type'!A:D,4,FALSE)))</f>
        <v>Nil</v>
      </c>
      <c r="AA1868" s="4" t="str">
        <f>IF(B1868="","",VLOOKUP(B1868,Sector!C:D,2,FALSE))</f>
        <v>PUB</v>
      </c>
      <c r="AB1868" s="4" t="str">
        <f t="shared" si="59"/>
        <v>ong.yilin</v>
      </c>
      <c r="AC1868" s="4"/>
      <c r="AD1868" s="4"/>
      <c r="AE1868" s="4"/>
      <c r="AF1868" s="4"/>
      <c r="AG1868" s="4"/>
    </row>
    <row r="1869" spans="1:33" outlineLevel="1" x14ac:dyDescent="0.25">
      <c r="A1869" s="57">
        <v>42269.367835219906</v>
      </c>
      <c r="B1869" s="32" t="s">
        <v>44</v>
      </c>
      <c r="C1869" s="32" t="s">
        <v>4429</v>
      </c>
      <c r="D1869" s="32" t="s">
        <v>4430</v>
      </c>
      <c r="E1869" s="32" t="s">
        <v>4516</v>
      </c>
      <c r="F1869" s="32" t="s">
        <v>9514</v>
      </c>
      <c r="G1869" s="32" t="s">
        <v>1623</v>
      </c>
      <c r="H1869" s="32" t="s">
        <v>4556</v>
      </c>
      <c r="I1869" s="32" t="s">
        <v>260</v>
      </c>
      <c r="J1869" s="35">
        <v>0</v>
      </c>
      <c r="K1869" s="35">
        <v>0</v>
      </c>
      <c r="L1869" s="35">
        <v>0</v>
      </c>
      <c r="M1869" s="35">
        <v>0</v>
      </c>
      <c r="N1869" s="32" t="s">
        <v>17</v>
      </c>
      <c r="O1869" s="32" t="s">
        <v>20</v>
      </c>
      <c r="P1869" s="32">
        <v>1</v>
      </c>
      <c r="Q1869" s="32" t="s">
        <v>4517</v>
      </c>
      <c r="R1869" s="39">
        <f t="shared" si="58"/>
        <v>1509</v>
      </c>
      <c r="S1869" s="5" t="s">
        <v>51</v>
      </c>
      <c r="T1869" s="5" t="s">
        <v>64</v>
      </c>
      <c r="U1869" s="2"/>
      <c r="V1869" s="2" t="str">
        <f>IF($J1869+$L1869=0,"nil",IF(OR($B1869="TCU-WS",$B1869=""),"non comm",IF(OR($G1869="contract_cover",$H1869="fixed price"),VLOOKUP($I1869,'[1]mapping 2015'!$A:$B,2,FALSE),VLOOKUP($G1869,'[1]mapping 2015'!$A:$B,2,FALSE))))</f>
        <v>nil</v>
      </c>
      <c r="W1869" s="37">
        <f>IF(OR(V1869="non comm",V1869="nil",J1869=0),0,IF(V1869="SBM 2.1 IIPS",J1869*VLOOKUP(N1869,'[2]NGP%'!$C:$D,2,FALSE),J1869*SUMIFS('[2]NGP%'!$D:$D,'[2]NGP%'!$A:$A,V1869,'[2]NGP%'!$B:$B,AA1869)))</f>
        <v>0</v>
      </c>
      <c r="X1869" s="37">
        <f>IF(OR(V1869="non comm",V1869="nil",J1869=0),0,IF(V1869="SBM 2.1 IIPS",J1869*VLOOKUP(N1869,'[2]NGP%'!$C:$E,3,FALSE),J1869*SUMIFS('[2]NGP%'!$E:$E,'[2]NGP%'!$A:$A,V1869,'[2]NGP%'!$B:$B,AA1869)))</f>
        <v>0</v>
      </c>
      <c r="Y1869" s="32"/>
      <c r="Z1869" s="54" t="str">
        <f>IF(MID(H1869,1,4)="Item","Nil",IF(G1869="contract_cover",VLOOKUP(I1869,'svc type'!C:D,2,FALSE),VLOOKUP(G1869,'svc type'!A:D,4,FALSE)))</f>
        <v>Nil</v>
      </c>
      <c r="AA1869" s="4" t="str">
        <f>IF(B1869="","",VLOOKUP(B1869,Sector!C:D,2,FALSE))</f>
        <v>PUB</v>
      </c>
      <c r="AB1869" s="4" t="str">
        <f t="shared" si="59"/>
        <v>ong.yilin</v>
      </c>
      <c r="AC1869" s="4"/>
      <c r="AD1869" s="4"/>
      <c r="AE1869" s="4"/>
      <c r="AF1869" s="4"/>
      <c r="AG1869" s="4"/>
    </row>
    <row r="1870" spans="1:33" outlineLevel="1" x14ac:dyDescent="0.25">
      <c r="A1870" s="57">
        <v>42269.367835219906</v>
      </c>
      <c r="B1870" s="32" t="s">
        <v>44</v>
      </c>
      <c r="C1870" s="32" t="s">
        <v>4429</v>
      </c>
      <c r="D1870" s="32" t="s">
        <v>4430</v>
      </c>
      <c r="E1870" s="32" t="s">
        <v>4516</v>
      </c>
      <c r="F1870" s="32" t="s">
        <v>9514</v>
      </c>
      <c r="G1870" s="32" t="s">
        <v>1623</v>
      </c>
      <c r="H1870" s="32" t="s">
        <v>4557</v>
      </c>
      <c r="I1870" s="32" t="s">
        <v>260</v>
      </c>
      <c r="J1870" s="35">
        <v>0</v>
      </c>
      <c r="K1870" s="35">
        <v>0</v>
      </c>
      <c r="L1870" s="35">
        <v>0</v>
      </c>
      <c r="M1870" s="35">
        <v>0</v>
      </c>
      <c r="N1870" s="32" t="s">
        <v>17</v>
      </c>
      <c r="O1870" s="32" t="s">
        <v>20</v>
      </c>
      <c r="P1870" s="32">
        <v>1</v>
      </c>
      <c r="Q1870" s="32" t="s">
        <v>4517</v>
      </c>
      <c r="R1870" s="39">
        <f t="shared" si="58"/>
        <v>1509</v>
      </c>
      <c r="S1870" s="5" t="s">
        <v>51</v>
      </c>
      <c r="T1870" s="5" t="s">
        <v>64</v>
      </c>
      <c r="U1870" s="2"/>
      <c r="V1870" s="2" t="str">
        <f>IF($J1870+$L1870=0,"nil",IF(OR($B1870="TCU-WS",$B1870=""),"non comm",IF(OR($G1870="contract_cover",$H1870="fixed price"),VLOOKUP($I1870,'[1]mapping 2015'!$A:$B,2,FALSE),VLOOKUP($G1870,'[1]mapping 2015'!$A:$B,2,FALSE))))</f>
        <v>nil</v>
      </c>
      <c r="W1870" s="37">
        <f>IF(OR(V1870="non comm",V1870="nil",J1870=0),0,IF(V1870="SBM 2.1 IIPS",J1870*VLOOKUP(N1870,'[2]NGP%'!$C:$D,2,FALSE),J1870*SUMIFS('[2]NGP%'!$D:$D,'[2]NGP%'!$A:$A,V1870,'[2]NGP%'!$B:$B,AA1870)))</f>
        <v>0</v>
      </c>
      <c r="X1870" s="37">
        <f>IF(OR(V1870="non comm",V1870="nil",J1870=0),0,IF(V1870="SBM 2.1 IIPS",J1870*VLOOKUP(N1870,'[2]NGP%'!$C:$E,3,FALSE),J1870*SUMIFS('[2]NGP%'!$E:$E,'[2]NGP%'!$A:$A,V1870,'[2]NGP%'!$B:$B,AA1870)))</f>
        <v>0</v>
      </c>
      <c r="Y1870" s="32"/>
      <c r="Z1870" s="54" t="str">
        <f>IF(MID(H1870,1,4)="Item","Nil",IF(G1870="contract_cover",VLOOKUP(I1870,'svc type'!C:D,2,FALSE),VLOOKUP(G1870,'svc type'!A:D,4,FALSE)))</f>
        <v>Nil</v>
      </c>
      <c r="AA1870" s="4" t="str">
        <f>IF(B1870="","",VLOOKUP(B1870,Sector!C:D,2,FALSE))</f>
        <v>PUB</v>
      </c>
      <c r="AB1870" s="4" t="str">
        <f t="shared" si="59"/>
        <v>ong.yilin</v>
      </c>
      <c r="AC1870" s="4"/>
      <c r="AD1870" s="4"/>
      <c r="AE1870" s="4"/>
      <c r="AF1870" s="4"/>
      <c r="AG1870" s="4"/>
    </row>
    <row r="1871" spans="1:33" outlineLevel="1" x14ac:dyDescent="0.25">
      <c r="A1871" s="57">
        <v>42269.367835219906</v>
      </c>
      <c r="B1871" s="32" t="s">
        <v>44</v>
      </c>
      <c r="C1871" s="32" t="s">
        <v>4429</v>
      </c>
      <c r="D1871" s="32" t="s">
        <v>4430</v>
      </c>
      <c r="E1871" s="32" t="s">
        <v>4516</v>
      </c>
      <c r="F1871" s="32" t="s">
        <v>9514</v>
      </c>
      <c r="G1871" s="32" t="s">
        <v>1623</v>
      </c>
      <c r="H1871" s="32" t="s">
        <v>4558</v>
      </c>
      <c r="I1871" s="32" t="s">
        <v>260</v>
      </c>
      <c r="J1871" s="35">
        <v>0</v>
      </c>
      <c r="K1871" s="35">
        <v>0</v>
      </c>
      <c r="L1871" s="35">
        <v>0</v>
      </c>
      <c r="M1871" s="35">
        <v>0</v>
      </c>
      <c r="N1871" s="32" t="s">
        <v>17</v>
      </c>
      <c r="O1871" s="32" t="s">
        <v>20</v>
      </c>
      <c r="P1871" s="32">
        <v>1</v>
      </c>
      <c r="Q1871" s="32" t="s">
        <v>4517</v>
      </c>
      <c r="R1871" s="39">
        <f t="shared" si="58"/>
        <v>1509</v>
      </c>
      <c r="S1871" s="5" t="s">
        <v>51</v>
      </c>
      <c r="T1871" s="5" t="s">
        <v>64</v>
      </c>
      <c r="U1871" s="2"/>
      <c r="V1871" s="2" t="str">
        <f>IF($J1871+$L1871=0,"nil",IF(OR($B1871="TCU-WS",$B1871=""),"non comm",IF(OR($G1871="contract_cover",$H1871="fixed price"),VLOOKUP($I1871,'[1]mapping 2015'!$A:$B,2,FALSE),VLOOKUP($G1871,'[1]mapping 2015'!$A:$B,2,FALSE))))</f>
        <v>nil</v>
      </c>
      <c r="W1871" s="37">
        <f>IF(OR(V1871="non comm",V1871="nil",J1871=0),0,IF(V1871="SBM 2.1 IIPS",J1871*VLOOKUP(N1871,'[2]NGP%'!$C:$D,2,FALSE),J1871*SUMIFS('[2]NGP%'!$D:$D,'[2]NGP%'!$A:$A,V1871,'[2]NGP%'!$B:$B,AA1871)))</f>
        <v>0</v>
      </c>
      <c r="X1871" s="37">
        <f>IF(OR(V1871="non comm",V1871="nil",J1871=0),0,IF(V1871="SBM 2.1 IIPS",J1871*VLOOKUP(N1871,'[2]NGP%'!$C:$E,3,FALSE),J1871*SUMIFS('[2]NGP%'!$E:$E,'[2]NGP%'!$A:$A,V1871,'[2]NGP%'!$B:$B,AA1871)))</f>
        <v>0</v>
      </c>
      <c r="Y1871" s="32"/>
      <c r="Z1871" s="54" t="str">
        <f>IF(MID(H1871,1,4)="Item","Nil",IF(G1871="contract_cover",VLOOKUP(I1871,'svc type'!C:D,2,FALSE),VLOOKUP(G1871,'svc type'!A:D,4,FALSE)))</f>
        <v>Nil</v>
      </c>
      <c r="AA1871" s="4" t="str">
        <f>IF(B1871="","",VLOOKUP(B1871,Sector!C:D,2,FALSE))</f>
        <v>PUB</v>
      </c>
      <c r="AB1871" s="4" t="str">
        <f t="shared" si="59"/>
        <v>ong.yilin</v>
      </c>
      <c r="AC1871" s="4"/>
      <c r="AD1871" s="4"/>
      <c r="AE1871" s="4"/>
      <c r="AF1871" s="4"/>
      <c r="AG1871" s="4"/>
    </row>
    <row r="1872" spans="1:33" outlineLevel="1" x14ac:dyDescent="0.25">
      <c r="A1872" s="57">
        <v>42269.367835219906</v>
      </c>
      <c r="B1872" s="32" t="s">
        <v>44</v>
      </c>
      <c r="C1872" s="32" t="s">
        <v>4429</v>
      </c>
      <c r="D1872" s="32" t="s">
        <v>4430</v>
      </c>
      <c r="E1872" s="32" t="s">
        <v>4516</v>
      </c>
      <c r="F1872" s="32" t="s">
        <v>9514</v>
      </c>
      <c r="G1872" s="32" t="s">
        <v>1623</v>
      </c>
      <c r="H1872" s="32" t="s">
        <v>4559</v>
      </c>
      <c r="I1872" s="32" t="s">
        <v>260</v>
      </c>
      <c r="J1872" s="35">
        <v>0</v>
      </c>
      <c r="K1872" s="35">
        <v>0</v>
      </c>
      <c r="L1872" s="35">
        <v>0</v>
      </c>
      <c r="M1872" s="35">
        <v>0</v>
      </c>
      <c r="N1872" s="32" t="s">
        <v>17</v>
      </c>
      <c r="O1872" s="32" t="s">
        <v>20</v>
      </c>
      <c r="P1872" s="32">
        <v>1</v>
      </c>
      <c r="Q1872" s="32" t="s">
        <v>4517</v>
      </c>
      <c r="R1872" s="39">
        <f t="shared" si="58"/>
        <v>1509</v>
      </c>
      <c r="S1872" s="5" t="s">
        <v>51</v>
      </c>
      <c r="T1872" s="5" t="s">
        <v>64</v>
      </c>
      <c r="U1872" s="2"/>
      <c r="V1872" s="2" t="str">
        <f>IF($J1872+$L1872=0,"nil",IF(OR($B1872="TCU-WS",$B1872=""),"non comm",IF(OR($G1872="contract_cover",$H1872="fixed price"),VLOOKUP($I1872,'[1]mapping 2015'!$A:$B,2,FALSE),VLOOKUP($G1872,'[1]mapping 2015'!$A:$B,2,FALSE))))</f>
        <v>nil</v>
      </c>
      <c r="W1872" s="37">
        <f>IF(OR(V1872="non comm",V1872="nil",J1872=0),0,IF(V1872="SBM 2.1 IIPS",J1872*VLOOKUP(N1872,'[2]NGP%'!$C:$D,2,FALSE),J1872*SUMIFS('[2]NGP%'!$D:$D,'[2]NGP%'!$A:$A,V1872,'[2]NGP%'!$B:$B,AA1872)))</f>
        <v>0</v>
      </c>
      <c r="X1872" s="37">
        <f>IF(OR(V1872="non comm",V1872="nil",J1872=0),0,IF(V1872="SBM 2.1 IIPS",J1872*VLOOKUP(N1872,'[2]NGP%'!$C:$E,3,FALSE),J1872*SUMIFS('[2]NGP%'!$E:$E,'[2]NGP%'!$A:$A,V1872,'[2]NGP%'!$B:$B,AA1872)))</f>
        <v>0</v>
      </c>
      <c r="Y1872" s="32"/>
      <c r="Z1872" s="54" t="str">
        <f>IF(MID(H1872,1,4)="Item","Nil",IF(G1872="contract_cover",VLOOKUP(I1872,'svc type'!C:D,2,FALSE),VLOOKUP(G1872,'svc type'!A:D,4,FALSE)))</f>
        <v>Nil</v>
      </c>
      <c r="AA1872" s="4" t="str">
        <f>IF(B1872="","",VLOOKUP(B1872,Sector!C:D,2,FALSE))</f>
        <v>PUB</v>
      </c>
      <c r="AB1872" s="4" t="str">
        <f t="shared" si="59"/>
        <v>ong.yilin</v>
      </c>
      <c r="AC1872" s="4"/>
      <c r="AD1872" s="4"/>
      <c r="AE1872" s="4"/>
      <c r="AF1872" s="4"/>
      <c r="AG1872" s="4"/>
    </row>
    <row r="1873" spans="1:33" outlineLevel="1" x14ac:dyDescent="0.25">
      <c r="A1873" s="57">
        <v>42269.367835219906</v>
      </c>
      <c r="B1873" s="32" t="s">
        <v>44</v>
      </c>
      <c r="C1873" s="32" t="s">
        <v>4429</v>
      </c>
      <c r="D1873" s="32" t="s">
        <v>4430</v>
      </c>
      <c r="E1873" s="32" t="s">
        <v>4516</v>
      </c>
      <c r="F1873" s="32" t="s">
        <v>9514</v>
      </c>
      <c r="G1873" s="32" t="s">
        <v>1623</v>
      </c>
      <c r="H1873" s="32" t="s">
        <v>4560</v>
      </c>
      <c r="I1873" s="32" t="s">
        <v>260</v>
      </c>
      <c r="J1873" s="35">
        <v>0</v>
      </c>
      <c r="K1873" s="35">
        <v>0</v>
      </c>
      <c r="L1873" s="35">
        <v>0</v>
      </c>
      <c r="M1873" s="35">
        <v>0</v>
      </c>
      <c r="N1873" s="32" t="s">
        <v>17</v>
      </c>
      <c r="O1873" s="32" t="s">
        <v>20</v>
      </c>
      <c r="P1873" s="32">
        <v>1</v>
      </c>
      <c r="Q1873" s="32" t="s">
        <v>4517</v>
      </c>
      <c r="R1873" s="39">
        <f t="shared" si="58"/>
        <v>1509</v>
      </c>
      <c r="S1873" s="5" t="s">
        <v>51</v>
      </c>
      <c r="T1873" s="5" t="s">
        <v>64</v>
      </c>
      <c r="U1873" s="2"/>
      <c r="V1873" s="2" t="str">
        <f>IF($J1873+$L1873=0,"nil",IF(OR($B1873="TCU-WS",$B1873=""),"non comm",IF(OR($G1873="contract_cover",$H1873="fixed price"),VLOOKUP($I1873,'[1]mapping 2015'!$A:$B,2,FALSE),VLOOKUP($G1873,'[1]mapping 2015'!$A:$B,2,FALSE))))</f>
        <v>nil</v>
      </c>
      <c r="W1873" s="37">
        <f>IF(OR(V1873="non comm",V1873="nil",J1873=0),0,IF(V1873="SBM 2.1 IIPS",J1873*VLOOKUP(N1873,'[2]NGP%'!$C:$D,2,FALSE),J1873*SUMIFS('[2]NGP%'!$D:$D,'[2]NGP%'!$A:$A,V1873,'[2]NGP%'!$B:$B,AA1873)))</f>
        <v>0</v>
      </c>
      <c r="X1873" s="37">
        <f>IF(OR(V1873="non comm",V1873="nil",J1873=0),0,IF(V1873="SBM 2.1 IIPS",J1873*VLOOKUP(N1873,'[2]NGP%'!$C:$E,3,FALSE),J1873*SUMIFS('[2]NGP%'!$E:$E,'[2]NGP%'!$A:$A,V1873,'[2]NGP%'!$B:$B,AA1873)))</f>
        <v>0</v>
      </c>
      <c r="Y1873" s="32"/>
      <c r="Z1873" s="54" t="str">
        <f>IF(MID(H1873,1,4)="Item","Nil",IF(G1873="contract_cover",VLOOKUP(I1873,'svc type'!C:D,2,FALSE),VLOOKUP(G1873,'svc type'!A:D,4,FALSE)))</f>
        <v>Nil</v>
      </c>
      <c r="AA1873" s="4" t="str">
        <f>IF(B1873="","",VLOOKUP(B1873,Sector!C:D,2,FALSE))</f>
        <v>PUB</v>
      </c>
      <c r="AB1873" s="4" t="str">
        <f t="shared" si="59"/>
        <v>ong.yilin</v>
      </c>
      <c r="AC1873" s="4"/>
      <c r="AD1873" s="4"/>
      <c r="AE1873" s="4"/>
      <c r="AF1873" s="4"/>
      <c r="AG1873" s="4"/>
    </row>
    <row r="1874" spans="1:33" outlineLevel="1" x14ac:dyDescent="0.25">
      <c r="A1874" s="57">
        <v>42269.367835219906</v>
      </c>
      <c r="B1874" s="32" t="s">
        <v>44</v>
      </c>
      <c r="C1874" s="32" t="s">
        <v>4429</v>
      </c>
      <c r="D1874" s="32" t="s">
        <v>4430</v>
      </c>
      <c r="E1874" s="32" t="s">
        <v>4516</v>
      </c>
      <c r="F1874" s="32" t="s">
        <v>9514</v>
      </c>
      <c r="G1874" s="32" t="s">
        <v>1623</v>
      </c>
      <c r="H1874" s="32" t="s">
        <v>4561</v>
      </c>
      <c r="I1874" s="32" t="s">
        <v>260</v>
      </c>
      <c r="J1874" s="35">
        <v>0</v>
      </c>
      <c r="K1874" s="35">
        <v>0</v>
      </c>
      <c r="L1874" s="35">
        <v>0</v>
      </c>
      <c r="M1874" s="35">
        <v>0</v>
      </c>
      <c r="N1874" s="32" t="s">
        <v>17</v>
      </c>
      <c r="O1874" s="32" t="s">
        <v>20</v>
      </c>
      <c r="P1874" s="32">
        <v>1</v>
      </c>
      <c r="Q1874" s="32" t="s">
        <v>4517</v>
      </c>
      <c r="R1874" s="39">
        <f t="shared" si="58"/>
        <v>1509</v>
      </c>
      <c r="S1874" s="5" t="s">
        <v>51</v>
      </c>
      <c r="T1874" s="5" t="s">
        <v>64</v>
      </c>
      <c r="U1874" s="2"/>
      <c r="V1874" s="2" t="str">
        <f>IF($J1874+$L1874=0,"nil",IF(OR($B1874="TCU-WS",$B1874=""),"non comm",IF(OR($G1874="contract_cover",$H1874="fixed price"),VLOOKUP($I1874,'[1]mapping 2015'!$A:$B,2,FALSE),VLOOKUP($G1874,'[1]mapping 2015'!$A:$B,2,FALSE))))</f>
        <v>nil</v>
      </c>
      <c r="W1874" s="37">
        <f>IF(OR(V1874="non comm",V1874="nil",J1874=0),0,IF(V1874="SBM 2.1 IIPS",J1874*VLOOKUP(N1874,'[2]NGP%'!$C:$D,2,FALSE),J1874*SUMIFS('[2]NGP%'!$D:$D,'[2]NGP%'!$A:$A,V1874,'[2]NGP%'!$B:$B,AA1874)))</f>
        <v>0</v>
      </c>
      <c r="X1874" s="37">
        <f>IF(OR(V1874="non comm",V1874="nil",J1874=0),0,IF(V1874="SBM 2.1 IIPS",J1874*VLOOKUP(N1874,'[2]NGP%'!$C:$E,3,FALSE),J1874*SUMIFS('[2]NGP%'!$E:$E,'[2]NGP%'!$A:$A,V1874,'[2]NGP%'!$B:$B,AA1874)))</f>
        <v>0</v>
      </c>
      <c r="Y1874" s="32"/>
      <c r="Z1874" s="54" t="str">
        <f>IF(MID(H1874,1,4)="Item","Nil",IF(G1874="contract_cover",VLOOKUP(I1874,'svc type'!C:D,2,FALSE),VLOOKUP(G1874,'svc type'!A:D,4,FALSE)))</f>
        <v>Nil</v>
      </c>
      <c r="AA1874" s="4" t="str">
        <f>IF(B1874="","",VLOOKUP(B1874,Sector!C:D,2,FALSE))</f>
        <v>PUB</v>
      </c>
      <c r="AB1874" s="4" t="str">
        <f t="shared" si="59"/>
        <v>ong.yilin</v>
      </c>
      <c r="AC1874" s="4"/>
      <c r="AD1874" s="4"/>
      <c r="AE1874" s="4"/>
      <c r="AF1874" s="4"/>
      <c r="AG1874" s="4"/>
    </row>
    <row r="1875" spans="1:33" outlineLevel="1" x14ac:dyDescent="0.25">
      <c r="A1875" s="57">
        <v>42269.367835219906</v>
      </c>
      <c r="B1875" s="32" t="s">
        <v>44</v>
      </c>
      <c r="C1875" s="32" t="s">
        <v>4429</v>
      </c>
      <c r="D1875" s="32" t="s">
        <v>4430</v>
      </c>
      <c r="E1875" s="32" t="s">
        <v>4516</v>
      </c>
      <c r="F1875" s="32" t="s">
        <v>9514</v>
      </c>
      <c r="G1875" s="32" t="s">
        <v>1623</v>
      </c>
      <c r="H1875" s="32" t="s">
        <v>4562</v>
      </c>
      <c r="I1875" s="32" t="s">
        <v>260</v>
      </c>
      <c r="J1875" s="35">
        <v>0</v>
      </c>
      <c r="K1875" s="35">
        <v>0</v>
      </c>
      <c r="L1875" s="35">
        <v>0</v>
      </c>
      <c r="M1875" s="35">
        <v>0</v>
      </c>
      <c r="N1875" s="32" t="s">
        <v>17</v>
      </c>
      <c r="O1875" s="32" t="s">
        <v>20</v>
      </c>
      <c r="P1875" s="32">
        <v>1</v>
      </c>
      <c r="Q1875" s="32" t="s">
        <v>4517</v>
      </c>
      <c r="R1875" s="39">
        <f t="shared" si="58"/>
        <v>1509</v>
      </c>
      <c r="S1875" s="5" t="s">
        <v>51</v>
      </c>
      <c r="T1875" s="5" t="s">
        <v>64</v>
      </c>
      <c r="U1875" s="2"/>
      <c r="V1875" s="2" t="str">
        <f>IF($J1875+$L1875=0,"nil",IF(OR($B1875="TCU-WS",$B1875=""),"non comm",IF(OR($G1875="contract_cover",$H1875="fixed price"),VLOOKUP($I1875,'[1]mapping 2015'!$A:$B,2,FALSE),VLOOKUP($G1875,'[1]mapping 2015'!$A:$B,2,FALSE))))</f>
        <v>nil</v>
      </c>
      <c r="W1875" s="37">
        <f>IF(OR(V1875="non comm",V1875="nil",J1875=0),0,IF(V1875="SBM 2.1 IIPS",J1875*VLOOKUP(N1875,'[2]NGP%'!$C:$D,2,FALSE),J1875*SUMIFS('[2]NGP%'!$D:$D,'[2]NGP%'!$A:$A,V1875,'[2]NGP%'!$B:$B,AA1875)))</f>
        <v>0</v>
      </c>
      <c r="X1875" s="37">
        <f>IF(OR(V1875="non comm",V1875="nil",J1875=0),0,IF(V1875="SBM 2.1 IIPS",J1875*VLOOKUP(N1875,'[2]NGP%'!$C:$E,3,FALSE),J1875*SUMIFS('[2]NGP%'!$E:$E,'[2]NGP%'!$A:$A,V1875,'[2]NGP%'!$B:$B,AA1875)))</f>
        <v>0</v>
      </c>
      <c r="Y1875" s="32"/>
      <c r="Z1875" s="54" t="str">
        <f>IF(MID(H1875,1,4)="Item","Nil",IF(G1875="contract_cover",VLOOKUP(I1875,'svc type'!C:D,2,FALSE),VLOOKUP(G1875,'svc type'!A:D,4,FALSE)))</f>
        <v>Nil</v>
      </c>
      <c r="AA1875" s="4" t="str">
        <f>IF(B1875="","",VLOOKUP(B1875,Sector!C:D,2,FALSE))</f>
        <v>PUB</v>
      </c>
      <c r="AB1875" s="4" t="str">
        <f t="shared" si="59"/>
        <v>ong.yilin</v>
      </c>
      <c r="AC1875" s="4"/>
      <c r="AD1875" s="4"/>
      <c r="AE1875" s="4"/>
      <c r="AF1875" s="4"/>
      <c r="AG1875" s="4"/>
    </row>
    <row r="1876" spans="1:33" outlineLevel="1" x14ac:dyDescent="0.25">
      <c r="A1876" s="57">
        <v>42269.367835219906</v>
      </c>
      <c r="B1876" s="32" t="s">
        <v>44</v>
      </c>
      <c r="C1876" s="32" t="s">
        <v>4429</v>
      </c>
      <c r="D1876" s="32" t="s">
        <v>4430</v>
      </c>
      <c r="E1876" s="32" t="s">
        <v>4516</v>
      </c>
      <c r="F1876" s="32" t="s">
        <v>9514</v>
      </c>
      <c r="G1876" s="32" t="s">
        <v>1623</v>
      </c>
      <c r="H1876" s="32" t="s">
        <v>4563</v>
      </c>
      <c r="I1876" s="32" t="s">
        <v>260</v>
      </c>
      <c r="J1876" s="35">
        <v>0</v>
      </c>
      <c r="K1876" s="35">
        <v>0</v>
      </c>
      <c r="L1876" s="35">
        <v>0</v>
      </c>
      <c r="M1876" s="35">
        <v>0</v>
      </c>
      <c r="N1876" s="32" t="s">
        <v>17</v>
      </c>
      <c r="O1876" s="32" t="s">
        <v>20</v>
      </c>
      <c r="P1876" s="32">
        <v>1</v>
      </c>
      <c r="Q1876" s="32" t="s">
        <v>4517</v>
      </c>
      <c r="R1876" s="39">
        <f t="shared" si="58"/>
        <v>1509</v>
      </c>
      <c r="S1876" s="5" t="s">
        <v>51</v>
      </c>
      <c r="T1876" s="5" t="s">
        <v>64</v>
      </c>
      <c r="U1876" s="2"/>
      <c r="V1876" s="2" t="str">
        <f>IF($J1876+$L1876=0,"nil",IF(OR($B1876="TCU-WS",$B1876=""),"non comm",IF(OR($G1876="contract_cover",$H1876="fixed price"),VLOOKUP($I1876,'[1]mapping 2015'!$A:$B,2,FALSE),VLOOKUP($G1876,'[1]mapping 2015'!$A:$B,2,FALSE))))</f>
        <v>nil</v>
      </c>
      <c r="W1876" s="37">
        <f>IF(OR(V1876="non comm",V1876="nil",J1876=0),0,IF(V1876="SBM 2.1 IIPS",J1876*VLOOKUP(N1876,'[2]NGP%'!$C:$D,2,FALSE),J1876*SUMIFS('[2]NGP%'!$D:$D,'[2]NGP%'!$A:$A,V1876,'[2]NGP%'!$B:$B,AA1876)))</f>
        <v>0</v>
      </c>
      <c r="X1876" s="37">
        <f>IF(OR(V1876="non comm",V1876="nil",J1876=0),0,IF(V1876="SBM 2.1 IIPS",J1876*VLOOKUP(N1876,'[2]NGP%'!$C:$E,3,FALSE),J1876*SUMIFS('[2]NGP%'!$E:$E,'[2]NGP%'!$A:$A,V1876,'[2]NGP%'!$B:$B,AA1876)))</f>
        <v>0</v>
      </c>
      <c r="Y1876" s="32"/>
      <c r="Z1876" s="54" t="str">
        <f>IF(MID(H1876,1,4)="Item","Nil",IF(G1876="contract_cover",VLOOKUP(I1876,'svc type'!C:D,2,FALSE),VLOOKUP(G1876,'svc type'!A:D,4,FALSE)))</f>
        <v>Nil</v>
      </c>
      <c r="AA1876" s="4" t="str">
        <f>IF(B1876="","",VLOOKUP(B1876,Sector!C:D,2,FALSE))</f>
        <v>PUB</v>
      </c>
      <c r="AB1876" s="4" t="str">
        <f t="shared" si="59"/>
        <v>ong.yilin</v>
      </c>
      <c r="AC1876" s="4"/>
      <c r="AD1876" s="4"/>
      <c r="AE1876" s="4"/>
      <c r="AF1876" s="4"/>
      <c r="AG1876" s="4"/>
    </row>
    <row r="1877" spans="1:33" outlineLevel="1" x14ac:dyDescent="0.25">
      <c r="A1877" s="57">
        <v>42269.367835219906</v>
      </c>
      <c r="B1877" s="32" t="s">
        <v>44</v>
      </c>
      <c r="C1877" s="32" t="s">
        <v>4429</v>
      </c>
      <c r="D1877" s="32" t="s">
        <v>4430</v>
      </c>
      <c r="E1877" s="32" t="s">
        <v>4516</v>
      </c>
      <c r="F1877" s="32" t="s">
        <v>9514</v>
      </c>
      <c r="G1877" s="32" t="s">
        <v>1074</v>
      </c>
      <c r="H1877" s="32" t="s">
        <v>4564</v>
      </c>
      <c r="I1877" s="32" t="s">
        <v>260</v>
      </c>
      <c r="J1877" s="35">
        <v>0</v>
      </c>
      <c r="K1877" s="35">
        <v>0</v>
      </c>
      <c r="L1877" s="35">
        <v>0</v>
      </c>
      <c r="M1877" s="35">
        <v>0</v>
      </c>
      <c r="N1877" s="32" t="s">
        <v>17</v>
      </c>
      <c r="O1877" s="32" t="s">
        <v>20</v>
      </c>
      <c r="P1877" s="32">
        <v>1</v>
      </c>
      <c r="Q1877" s="32" t="s">
        <v>4517</v>
      </c>
      <c r="R1877" s="39">
        <f t="shared" si="58"/>
        <v>1509</v>
      </c>
      <c r="S1877" s="5" t="s">
        <v>51</v>
      </c>
      <c r="T1877" s="5" t="s">
        <v>64</v>
      </c>
      <c r="U1877" s="2"/>
      <c r="V1877" s="2" t="str">
        <f>IF($J1877+$L1877=0,"nil",IF(OR($B1877="TCU-WS",$B1877=""),"non comm",IF(OR($G1877="contract_cover",$H1877="fixed price"),VLOOKUP($I1877,'[1]mapping 2015'!$A:$B,2,FALSE),VLOOKUP($G1877,'[1]mapping 2015'!$A:$B,2,FALSE))))</f>
        <v>nil</v>
      </c>
      <c r="W1877" s="37">
        <f>IF(OR(V1877="non comm",V1877="nil",J1877=0),0,IF(V1877="SBM 2.1 IIPS",J1877*VLOOKUP(N1877,'[2]NGP%'!$C:$D,2,FALSE),J1877*SUMIFS('[2]NGP%'!$D:$D,'[2]NGP%'!$A:$A,V1877,'[2]NGP%'!$B:$B,AA1877)))</f>
        <v>0</v>
      </c>
      <c r="X1877" s="37">
        <f>IF(OR(V1877="non comm",V1877="nil",J1877=0),0,IF(V1877="SBM 2.1 IIPS",J1877*VLOOKUP(N1877,'[2]NGP%'!$C:$E,3,FALSE),J1877*SUMIFS('[2]NGP%'!$E:$E,'[2]NGP%'!$A:$A,V1877,'[2]NGP%'!$B:$B,AA1877)))</f>
        <v>0</v>
      </c>
      <c r="Y1877" s="32"/>
      <c r="Z1877" s="54" t="str">
        <f>IF(MID(H1877,1,4)="Item","Nil",IF(G1877="contract_cover",VLOOKUP(I1877,'svc type'!C:D,2,FALSE),VLOOKUP(G1877,'svc type'!A:D,4,FALSE)))</f>
        <v>Nil</v>
      </c>
      <c r="AA1877" s="4" t="str">
        <f>IF(B1877="","",VLOOKUP(B1877,Sector!C:D,2,FALSE))</f>
        <v>PUB</v>
      </c>
      <c r="AB1877" s="4" t="str">
        <f t="shared" si="59"/>
        <v>ong.yilin</v>
      </c>
      <c r="AC1877" s="4"/>
      <c r="AD1877" s="4"/>
      <c r="AE1877" s="4"/>
      <c r="AF1877" s="4"/>
      <c r="AG1877" s="4"/>
    </row>
    <row r="1878" spans="1:33" outlineLevel="1" x14ac:dyDescent="0.25">
      <c r="A1878" s="57">
        <v>42269.367835219906</v>
      </c>
      <c r="B1878" s="32" t="s">
        <v>44</v>
      </c>
      <c r="C1878" s="32" t="s">
        <v>4429</v>
      </c>
      <c r="D1878" s="32" t="s">
        <v>4430</v>
      </c>
      <c r="E1878" s="32" t="s">
        <v>4516</v>
      </c>
      <c r="F1878" s="32" t="s">
        <v>9514</v>
      </c>
      <c r="G1878" s="32" t="s">
        <v>4565</v>
      </c>
      <c r="H1878" s="32" t="s">
        <v>4566</v>
      </c>
      <c r="I1878" s="32" t="s">
        <v>260</v>
      </c>
      <c r="J1878" s="35">
        <v>0</v>
      </c>
      <c r="K1878" s="35">
        <v>0</v>
      </c>
      <c r="L1878" s="35">
        <v>0</v>
      </c>
      <c r="M1878" s="35">
        <v>0</v>
      </c>
      <c r="N1878" s="32" t="s">
        <v>17</v>
      </c>
      <c r="O1878" s="32" t="s">
        <v>20</v>
      </c>
      <c r="P1878" s="32">
        <v>1</v>
      </c>
      <c r="Q1878" s="32" t="s">
        <v>4517</v>
      </c>
      <c r="R1878" s="39">
        <f t="shared" si="58"/>
        <v>1509</v>
      </c>
      <c r="S1878" s="5" t="s">
        <v>51</v>
      </c>
      <c r="T1878" s="5" t="s">
        <v>64</v>
      </c>
      <c r="U1878" s="2"/>
      <c r="V1878" s="2" t="str">
        <f>IF($J1878+$L1878=0,"nil",IF(OR($B1878="TCU-WS",$B1878=""),"non comm",IF(OR($G1878="contract_cover",$H1878="fixed price"),VLOOKUP($I1878,'[1]mapping 2015'!$A:$B,2,FALSE),VLOOKUP($G1878,'[1]mapping 2015'!$A:$B,2,FALSE))))</f>
        <v>nil</v>
      </c>
      <c r="W1878" s="37">
        <f>IF(OR(V1878="non comm",V1878="nil",J1878=0),0,IF(V1878="SBM 2.1 IIPS",J1878*VLOOKUP(N1878,'[2]NGP%'!$C:$D,2,FALSE),J1878*SUMIFS('[2]NGP%'!$D:$D,'[2]NGP%'!$A:$A,V1878,'[2]NGP%'!$B:$B,AA1878)))</f>
        <v>0</v>
      </c>
      <c r="X1878" s="37">
        <f>IF(OR(V1878="non comm",V1878="nil",J1878=0),0,IF(V1878="SBM 2.1 IIPS",J1878*VLOOKUP(N1878,'[2]NGP%'!$C:$E,3,FALSE),J1878*SUMIFS('[2]NGP%'!$E:$E,'[2]NGP%'!$A:$A,V1878,'[2]NGP%'!$B:$B,AA1878)))</f>
        <v>0</v>
      </c>
      <c r="Y1878" s="32"/>
      <c r="Z1878" s="54" t="str">
        <f>IF(MID(H1878,1,4)="Item","Nil",IF(G1878="contract_cover",VLOOKUP(I1878,'svc type'!C:D,2,FALSE),VLOOKUP(G1878,'svc type'!A:D,4,FALSE)))</f>
        <v>Nil</v>
      </c>
      <c r="AA1878" s="4" t="str">
        <f>IF(B1878="","",VLOOKUP(B1878,Sector!C:D,2,FALSE))</f>
        <v>PUB</v>
      </c>
      <c r="AB1878" s="4" t="str">
        <f t="shared" si="59"/>
        <v>ong.yilin</v>
      </c>
      <c r="AC1878" s="4"/>
      <c r="AD1878" s="4"/>
      <c r="AE1878" s="4"/>
      <c r="AF1878" s="4"/>
      <c r="AG1878" s="4"/>
    </row>
    <row r="1879" spans="1:33" outlineLevel="1" x14ac:dyDescent="0.25">
      <c r="A1879" s="57">
        <v>42269.377074652781</v>
      </c>
      <c r="B1879" s="32" t="s">
        <v>44</v>
      </c>
      <c r="C1879" s="32" t="s">
        <v>384</v>
      </c>
      <c r="D1879" s="32" t="s">
        <v>383</v>
      </c>
      <c r="E1879" s="32" t="s">
        <v>4933</v>
      </c>
      <c r="F1879" s="32" t="s">
        <v>9515</v>
      </c>
      <c r="G1879" s="32" t="s">
        <v>406</v>
      </c>
      <c r="H1879" s="32" t="s">
        <v>413</v>
      </c>
      <c r="I1879" s="32" t="s">
        <v>265</v>
      </c>
      <c r="J1879" s="35">
        <v>0</v>
      </c>
      <c r="K1879" s="35">
        <v>0</v>
      </c>
      <c r="L1879" s="35">
        <v>0</v>
      </c>
      <c r="M1879" s="35">
        <v>0</v>
      </c>
      <c r="N1879" s="32" t="s">
        <v>17</v>
      </c>
      <c r="O1879" s="32" t="s">
        <v>18</v>
      </c>
      <c r="P1879" s="32">
        <v>1</v>
      </c>
      <c r="Q1879" s="32" t="s">
        <v>4934</v>
      </c>
      <c r="R1879" s="39">
        <f t="shared" si="58"/>
        <v>1509</v>
      </c>
      <c r="S1879" s="5" t="s">
        <v>51</v>
      </c>
      <c r="T1879" s="5" t="s">
        <v>64</v>
      </c>
      <c r="U1879" s="2"/>
      <c r="V1879" s="2" t="str">
        <f>IF($J1879+$L1879=0,"nil",IF(OR($B1879="TCU-WS",$B1879=""),"non comm",IF(OR($G1879="contract_cover",$H1879="fixed price"),VLOOKUP($I1879,'[1]mapping 2015'!$A:$B,2,FALSE),VLOOKUP($G1879,'[1]mapping 2015'!$A:$B,2,FALSE))))</f>
        <v>nil</v>
      </c>
      <c r="W1879" s="37">
        <f>IF(OR(V1879="non comm",V1879="nil",J1879=0),0,IF(V1879="SBM 2.1 IIPS",J1879*VLOOKUP(N1879,'[2]NGP%'!$C:$D,2,FALSE),J1879*SUMIFS('[2]NGP%'!$D:$D,'[2]NGP%'!$A:$A,V1879,'[2]NGP%'!$B:$B,AA1879)))</f>
        <v>0</v>
      </c>
      <c r="X1879" s="37">
        <f>IF(OR(V1879="non comm",V1879="nil",J1879=0),0,IF(V1879="SBM 2.1 IIPS",J1879*VLOOKUP(N1879,'[2]NGP%'!$C:$E,3,FALSE),J1879*SUMIFS('[2]NGP%'!$E:$E,'[2]NGP%'!$A:$A,V1879,'[2]NGP%'!$B:$B,AA1879)))</f>
        <v>0</v>
      </c>
      <c r="Y1879" s="32"/>
      <c r="Z1879" s="54" t="str">
        <f>IF(MID(H1879,1,4)="Item","Nil",IF(G1879="contract_cover",VLOOKUP(I1879,'svc type'!C:D,2,FALSE),VLOOKUP(G1879,'svc type'!A:D,4,FALSE)))</f>
        <v>Nil</v>
      </c>
      <c r="AA1879" s="4" t="str">
        <f>IF(B1879="","",VLOOKUP(B1879,Sector!C:D,2,FALSE))</f>
        <v>PUB</v>
      </c>
      <c r="AB1879" s="4" t="str">
        <f t="shared" si="59"/>
        <v>ong.yilin</v>
      </c>
      <c r="AC1879" s="4"/>
      <c r="AD1879" s="4"/>
      <c r="AE1879" s="4"/>
      <c r="AF1879" s="4"/>
      <c r="AG1879" s="4"/>
    </row>
    <row r="1880" spans="1:33" outlineLevel="1" x14ac:dyDescent="0.25">
      <c r="A1880" s="57">
        <v>42269.377074652781</v>
      </c>
      <c r="B1880" s="32" t="s">
        <v>44</v>
      </c>
      <c r="C1880" s="32" t="s">
        <v>384</v>
      </c>
      <c r="D1880" s="32" t="s">
        <v>383</v>
      </c>
      <c r="E1880" s="32" t="s">
        <v>4933</v>
      </c>
      <c r="F1880" s="32" t="s">
        <v>9515</v>
      </c>
      <c r="G1880" s="32" t="s">
        <v>406</v>
      </c>
      <c r="H1880" s="32" t="s">
        <v>412</v>
      </c>
      <c r="I1880" s="32" t="s">
        <v>265</v>
      </c>
      <c r="J1880" s="35">
        <v>0</v>
      </c>
      <c r="K1880" s="35">
        <v>0</v>
      </c>
      <c r="L1880" s="35">
        <v>0</v>
      </c>
      <c r="M1880" s="35">
        <v>0</v>
      </c>
      <c r="N1880" s="32" t="s">
        <v>17</v>
      </c>
      <c r="O1880" s="32" t="s">
        <v>18</v>
      </c>
      <c r="P1880" s="32">
        <v>1</v>
      </c>
      <c r="Q1880" s="32" t="s">
        <v>4934</v>
      </c>
      <c r="R1880" s="39">
        <f t="shared" si="58"/>
        <v>1509</v>
      </c>
      <c r="S1880" s="5" t="s">
        <v>51</v>
      </c>
      <c r="T1880" s="5" t="s">
        <v>64</v>
      </c>
      <c r="U1880" s="2"/>
      <c r="V1880" s="2" t="str">
        <f>IF($J1880+$L1880=0,"nil",IF(OR($B1880="TCU-WS",$B1880=""),"non comm",IF(OR($G1880="contract_cover",$H1880="fixed price"),VLOOKUP($I1880,'[1]mapping 2015'!$A:$B,2,FALSE),VLOOKUP($G1880,'[1]mapping 2015'!$A:$B,2,FALSE))))</f>
        <v>nil</v>
      </c>
      <c r="W1880" s="37">
        <f>IF(OR(V1880="non comm",V1880="nil",J1880=0),0,IF(V1880="SBM 2.1 IIPS",J1880*VLOOKUP(N1880,'[2]NGP%'!$C:$D,2,FALSE),J1880*SUMIFS('[2]NGP%'!$D:$D,'[2]NGP%'!$A:$A,V1880,'[2]NGP%'!$B:$B,AA1880)))</f>
        <v>0</v>
      </c>
      <c r="X1880" s="37">
        <f>IF(OR(V1880="non comm",V1880="nil",J1880=0),0,IF(V1880="SBM 2.1 IIPS",J1880*VLOOKUP(N1880,'[2]NGP%'!$C:$E,3,FALSE),J1880*SUMIFS('[2]NGP%'!$E:$E,'[2]NGP%'!$A:$A,V1880,'[2]NGP%'!$B:$B,AA1880)))</f>
        <v>0</v>
      </c>
      <c r="Y1880" s="32"/>
      <c r="Z1880" s="54" t="str">
        <f>IF(MID(H1880,1,4)="Item","Nil",IF(G1880="contract_cover",VLOOKUP(I1880,'svc type'!C:D,2,FALSE),VLOOKUP(G1880,'svc type'!A:D,4,FALSE)))</f>
        <v>Nil</v>
      </c>
      <c r="AA1880" s="4" t="str">
        <f>IF(B1880="","",VLOOKUP(B1880,Sector!C:D,2,FALSE))</f>
        <v>PUB</v>
      </c>
      <c r="AB1880" s="4" t="str">
        <f t="shared" si="59"/>
        <v>ong.yilin</v>
      </c>
      <c r="AC1880" s="4"/>
      <c r="AD1880" s="4"/>
      <c r="AE1880" s="4"/>
      <c r="AF1880" s="4"/>
      <c r="AG1880" s="4"/>
    </row>
    <row r="1881" spans="1:33" outlineLevel="1" x14ac:dyDescent="0.25">
      <c r="A1881" s="57">
        <v>42269.377074652781</v>
      </c>
      <c r="B1881" s="32" t="s">
        <v>44</v>
      </c>
      <c r="C1881" s="32" t="s">
        <v>384</v>
      </c>
      <c r="D1881" s="32" t="s">
        <v>383</v>
      </c>
      <c r="E1881" s="32" t="s">
        <v>4933</v>
      </c>
      <c r="F1881" s="32" t="s">
        <v>9515</v>
      </c>
      <c r="G1881" s="32" t="s">
        <v>406</v>
      </c>
      <c r="H1881" s="32" t="s">
        <v>411</v>
      </c>
      <c r="I1881" s="32" t="s">
        <v>265</v>
      </c>
      <c r="J1881" s="35">
        <v>0</v>
      </c>
      <c r="K1881" s="35">
        <v>0</v>
      </c>
      <c r="L1881" s="35">
        <v>0</v>
      </c>
      <c r="M1881" s="35">
        <v>0</v>
      </c>
      <c r="N1881" s="32" t="s">
        <v>17</v>
      </c>
      <c r="O1881" s="32" t="s">
        <v>18</v>
      </c>
      <c r="P1881" s="32">
        <v>1</v>
      </c>
      <c r="Q1881" s="32" t="s">
        <v>4934</v>
      </c>
      <c r="R1881" s="39">
        <f t="shared" si="58"/>
        <v>1509</v>
      </c>
      <c r="S1881" s="5" t="s">
        <v>51</v>
      </c>
      <c r="T1881" s="5" t="s">
        <v>64</v>
      </c>
      <c r="U1881" s="2"/>
      <c r="V1881" s="2" t="str">
        <f>IF($J1881+$L1881=0,"nil",IF(OR($B1881="TCU-WS",$B1881=""),"non comm",IF(OR($G1881="contract_cover",$H1881="fixed price"),VLOOKUP($I1881,'[1]mapping 2015'!$A:$B,2,FALSE),VLOOKUP($G1881,'[1]mapping 2015'!$A:$B,2,FALSE))))</f>
        <v>nil</v>
      </c>
      <c r="W1881" s="37">
        <f>IF(OR(V1881="non comm",V1881="nil",J1881=0),0,IF(V1881="SBM 2.1 IIPS",J1881*VLOOKUP(N1881,'[2]NGP%'!$C:$D,2,FALSE),J1881*SUMIFS('[2]NGP%'!$D:$D,'[2]NGP%'!$A:$A,V1881,'[2]NGP%'!$B:$B,AA1881)))</f>
        <v>0</v>
      </c>
      <c r="X1881" s="37">
        <f>IF(OR(V1881="non comm",V1881="nil",J1881=0),0,IF(V1881="SBM 2.1 IIPS",J1881*VLOOKUP(N1881,'[2]NGP%'!$C:$E,3,FALSE),J1881*SUMIFS('[2]NGP%'!$E:$E,'[2]NGP%'!$A:$A,V1881,'[2]NGP%'!$B:$B,AA1881)))</f>
        <v>0</v>
      </c>
      <c r="Y1881" s="32"/>
      <c r="Z1881" s="54" t="str">
        <f>IF(MID(H1881,1,4)="Item","Nil",IF(G1881="contract_cover",VLOOKUP(I1881,'svc type'!C:D,2,FALSE),VLOOKUP(G1881,'svc type'!A:D,4,FALSE)))</f>
        <v>Nil</v>
      </c>
      <c r="AA1881" s="4" t="str">
        <f>IF(B1881="","",VLOOKUP(B1881,Sector!C:D,2,FALSE))</f>
        <v>PUB</v>
      </c>
      <c r="AB1881" s="4" t="str">
        <f t="shared" si="59"/>
        <v>ong.yilin</v>
      </c>
      <c r="AC1881" s="4"/>
      <c r="AD1881" s="4"/>
      <c r="AE1881" s="4"/>
      <c r="AF1881" s="4"/>
      <c r="AG1881" s="4"/>
    </row>
    <row r="1882" spans="1:33" outlineLevel="1" x14ac:dyDescent="0.25">
      <c r="A1882" s="57">
        <v>42269.377074652781</v>
      </c>
      <c r="B1882" s="32" t="s">
        <v>44</v>
      </c>
      <c r="C1882" s="32" t="s">
        <v>384</v>
      </c>
      <c r="D1882" s="32" t="s">
        <v>383</v>
      </c>
      <c r="E1882" s="32" t="s">
        <v>4933</v>
      </c>
      <c r="F1882" s="32" t="s">
        <v>9515</v>
      </c>
      <c r="G1882" s="32" t="s">
        <v>406</v>
      </c>
      <c r="H1882" s="32" t="s">
        <v>410</v>
      </c>
      <c r="I1882" s="32" t="s">
        <v>265</v>
      </c>
      <c r="J1882" s="35">
        <v>0</v>
      </c>
      <c r="K1882" s="35">
        <v>0</v>
      </c>
      <c r="L1882" s="35">
        <v>0</v>
      </c>
      <c r="M1882" s="35">
        <v>0</v>
      </c>
      <c r="N1882" s="32" t="s">
        <v>17</v>
      </c>
      <c r="O1882" s="32" t="s">
        <v>18</v>
      </c>
      <c r="P1882" s="32">
        <v>1</v>
      </c>
      <c r="Q1882" s="32" t="s">
        <v>4934</v>
      </c>
      <c r="R1882" s="39">
        <f t="shared" si="58"/>
        <v>1509</v>
      </c>
      <c r="S1882" s="5" t="s">
        <v>51</v>
      </c>
      <c r="T1882" s="5" t="s">
        <v>64</v>
      </c>
      <c r="U1882" s="2"/>
      <c r="V1882" s="2" t="str">
        <f>IF($J1882+$L1882=0,"nil",IF(OR($B1882="TCU-WS",$B1882=""),"non comm",IF(OR($G1882="contract_cover",$H1882="fixed price"),VLOOKUP($I1882,'[1]mapping 2015'!$A:$B,2,FALSE),VLOOKUP($G1882,'[1]mapping 2015'!$A:$B,2,FALSE))))</f>
        <v>nil</v>
      </c>
      <c r="W1882" s="37">
        <f>IF(OR(V1882="non comm",V1882="nil",J1882=0),0,IF(V1882="SBM 2.1 IIPS",J1882*VLOOKUP(N1882,'[2]NGP%'!$C:$D,2,FALSE),J1882*SUMIFS('[2]NGP%'!$D:$D,'[2]NGP%'!$A:$A,V1882,'[2]NGP%'!$B:$B,AA1882)))</f>
        <v>0</v>
      </c>
      <c r="X1882" s="37">
        <f>IF(OR(V1882="non comm",V1882="nil",J1882=0),0,IF(V1882="SBM 2.1 IIPS",J1882*VLOOKUP(N1882,'[2]NGP%'!$C:$E,3,FALSE),J1882*SUMIFS('[2]NGP%'!$E:$E,'[2]NGP%'!$A:$A,V1882,'[2]NGP%'!$B:$B,AA1882)))</f>
        <v>0</v>
      </c>
      <c r="Y1882" s="32"/>
      <c r="Z1882" s="54" t="str">
        <f>IF(MID(H1882,1,4)="Item","Nil",IF(G1882="contract_cover",VLOOKUP(I1882,'svc type'!C:D,2,FALSE),VLOOKUP(G1882,'svc type'!A:D,4,FALSE)))</f>
        <v>Nil</v>
      </c>
      <c r="AA1882" s="4" t="str">
        <f>IF(B1882="","",VLOOKUP(B1882,Sector!C:D,2,FALSE))</f>
        <v>PUB</v>
      </c>
      <c r="AB1882" s="4" t="str">
        <f t="shared" si="59"/>
        <v>ong.yilin</v>
      </c>
      <c r="AC1882" s="4"/>
      <c r="AD1882" s="4"/>
      <c r="AE1882" s="4"/>
      <c r="AF1882" s="4"/>
      <c r="AG1882" s="4"/>
    </row>
    <row r="1883" spans="1:33" outlineLevel="1" x14ac:dyDescent="0.25">
      <c r="A1883" s="57">
        <v>42269.377074652781</v>
      </c>
      <c r="B1883" s="32" t="s">
        <v>44</v>
      </c>
      <c r="C1883" s="32" t="s">
        <v>384</v>
      </c>
      <c r="D1883" s="32" t="s">
        <v>383</v>
      </c>
      <c r="E1883" s="32" t="s">
        <v>4933</v>
      </c>
      <c r="F1883" s="32" t="s">
        <v>9515</v>
      </c>
      <c r="G1883" s="32" t="s">
        <v>406</v>
      </c>
      <c r="H1883" s="32" t="s">
        <v>409</v>
      </c>
      <c r="I1883" s="32" t="s">
        <v>265</v>
      </c>
      <c r="J1883" s="35">
        <v>0</v>
      </c>
      <c r="K1883" s="35">
        <v>0</v>
      </c>
      <c r="L1883" s="35">
        <v>0</v>
      </c>
      <c r="M1883" s="35">
        <v>0</v>
      </c>
      <c r="N1883" s="32" t="s">
        <v>17</v>
      </c>
      <c r="O1883" s="32" t="s">
        <v>18</v>
      </c>
      <c r="P1883" s="32">
        <v>1</v>
      </c>
      <c r="Q1883" s="32" t="s">
        <v>4934</v>
      </c>
      <c r="R1883" s="39">
        <f t="shared" si="58"/>
        <v>1509</v>
      </c>
      <c r="S1883" s="5" t="s">
        <v>51</v>
      </c>
      <c r="T1883" s="5" t="s">
        <v>64</v>
      </c>
      <c r="U1883" s="2"/>
      <c r="V1883" s="2" t="str">
        <f>IF($J1883+$L1883=0,"nil",IF(OR($B1883="TCU-WS",$B1883=""),"non comm",IF(OR($G1883="contract_cover",$H1883="fixed price"),VLOOKUP($I1883,'[1]mapping 2015'!$A:$B,2,FALSE),VLOOKUP($G1883,'[1]mapping 2015'!$A:$B,2,FALSE))))</f>
        <v>nil</v>
      </c>
      <c r="W1883" s="37">
        <f>IF(OR(V1883="non comm",V1883="nil",J1883=0),0,IF(V1883="SBM 2.1 IIPS",J1883*VLOOKUP(N1883,'[2]NGP%'!$C:$D,2,FALSE),J1883*SUMIFS('[2]NGP%'!$D:$D,'[2]NGP%'!$A:$A,V1883,'[2]NGP%'!$B:$B,AA1883)))</f>
        <v>0</v>
      </c>
      <c r="X1883" s="37">
        <f>IF(OR(V1883="non comm",V1883="nil",J1883=0),0,IF(V1883="SBM 2.1 IIPS",J1883*VLOOKUP(N1883,'[2]NGP%'!$C:$E,3,FALSE),J1883*SUMIFS('[2]NGP%'!$E:$E,'[2]NGP%'!$A:$A,V1883,'[2]NGP%'!$B:$B,AA1883)))</f>
        <v>0</v>
      </c>
      <c r="Y1883" s="32"/>
      <c r="Z1883" s="54" t="str">
        <f>IF(MID(H1883,1,4)="Item","Nil",IF(G1883="contract_cover",VLOOKUP(I1883,'svc type'!C:D,2,FALSE),VLOOKUP(G1883,'svc type'!A:D,4,FALSE)))</f>
        <v>Nil</v>
      </c>
      <c r="AA1883" s="4" t="str">
        <f>IF(B1883="","",VLOOKUP(B1883,Sector!C:D,2,FALSE))</f>
        <v>PUB</v>
      </c>
      <c r="AB1883" s="4" t="str">
        <f t="shared" si="59"/>
        <v>ong.yilin</v>
      </c>
      <c r="AC1883" s="4"/>
      <c r="AD1883" s="4"/>
      <c r="AE1883" s="4"/>
      <c r="AF1883" s="4"/>
      <c r="AG1883" s="4"/>
    </row>
    <row r="1884" spans="1:33" outlineLevel="1" x14ac:dyDescent="0.25">
      <c r="A1884" s="57">
        <v>42269.377074652781</v>
      </c>
      <c r="B1884" s="32" t="s">
        <v>44</v>
      </c>
      <c r="C1884" s="32" t="s">
        <v>384</v>
      </c>
      <c r="D1884" s="32" t="s">
        <v>383</v>
      </c>
      <c r="E1884" s="32" t="s">
        <v>4933</v>
      </c>
      <c r="F1884" s="32" t="s">
        <v>9515</v>
      </c>
      <c r="G1884" s="32" t="s">
        <v>406</v>
      </c>
      <c r="H1884" s="32" t="s">
        <v>408</v>
      </c>
      <c r="I1884" s="32" t="s">
        <v>265</v>
      </c>
      <c r="J1884" s="35">
        <v>0</v>
      </c>
      <c r="K1884" s="35">
        <v>0</v>
      </c>
      <c r="L1884" s="35">
        <v>0</v>
      </c>
      <c r="M1884" s="35">
        <v>0</v>
      </c>
      <c r="N1884" s="32" t="s">
        <v>17</v>
      </c>
      <c r="O1884" s="32" t="s">
        <v>18</v>
      </c>
      <c r="P1884" s="32">
        <v>1</v>
      </c>
      <c r="Q1884" s="32" t="s">
        <v>4934</v>
      </c>
      <c r="R1884" s="39">
        <f t="shared" si="58"/>
        <v>1509</v>
      </c>
      <c r="S1884" s="5" t="s">
        <v>51</v>
      </c>
      <c r="T1884" s="5" t="s">
        <v>64</v>
      </c>
      <c r="U1884" s="2"/>
      <c r="V1884" s="2" t="str">
        <f>IF($J1884+$L1884=0,"nil",IF(OR($B1884="TCU-WS",$B1884=""),"non comm",IF(OR($G1884="contract_cover",$H1884="fixed price"),VLOOKUP($I1884,'[1]mapping 2015'!$A:$B,2,FALSE),VLOOKUP($G1884,'[1]mapping 2015'!$A:$B,2,FALSE))))</f>
        <v>nil</v>
      </c>
      <c r="W1884" s="37">
        <f>IF(OR(V1884="non comm",V1884="nil",J1884=0),0,IF(V1884="SBM 2.1 IIPS",J1884*VLOOKUP(N1884,'[2]NGP%'!$C:$D,2,FALSE),J1884*SUMIFS('[2]NGP%'!$D:$D,'[2]NGP%'!$A:$A,V1884,'[2]NGP%'!$B:$B,AA1884)))</f>
        <v>0</v>
      </c>
      <c r="X1884" s="37">
        <f>IF(OR(V1884="non comm",V1884="nil",J1884=0),0,IF(V1884="SBM 2.1 IIPS",J1884*VLOOKUP(N1884,'[2]NGP%'!$C:$E,3,FALSE),J1884*SUMIFS('[2]NGP%'!$E:$E,'[2]NGP%'!$A:$A,V1884,'[2]NGP%'!$B:$B,AA1884)))</f>
        <v>0</v>
      </c>
      <c r="Y1884" s="32"/>
      <c r="Z1884" s="54" t="str">
        <f>IF(MID(H1884,1,4)="Item","Nil",IF(G1884="contract_cover",VLOOKUP(I1884,'svc type'!C:D,2,FALSE),VLOOKUP(G1884,'svc type'!A:D,4,FALSE)))</f>
        <v>Nil</v>
      </c>
      <c r="AA1884" s="4" t="str">
        <f>IF(B1884="","",VLOOKUP(B1884,Sector!C:D,2,FALSE))</f>
        <v>PUB</v>
      </c>
      <c r="AB1884" s="4" t="str">
        <f t="shared" si="59"/>
        <v>ong.yilin</v>
      </c>
      <c r="AC1884" s="4"/>
      <c r="AD1884" s="4"/>
      <c r="AE1884" s="4"/>
      <c r="AF1884" s="4"/>
      <c r="AG1884" s="4"/>
    </row>
    <row r="1885" spans="1:33" outlineLevel="1" x14ac:dyDescent="0.25">
      <c r="A1885" s="57">
        <v>42269.377074652781</v>
      </c>
      <c r="B1885" s="32" t="s">
        <v>44</v>
      </c>
      <c r="C1885" s="32" t="s">
        <v>384</v>
      </c>
      <c r="D1885" s="32" t="s">
        <v>383</v>
      </c>
      <c r="E1885" s="32" t="s">
        <v>4933</v>
      </c>
      <c r="F1885" s="32" t="s">
        <v>9515</v>
      </c>
      <c r="G1885" s="32" t="s">
        <v>406</v>
      </c>
      <c r="H1885" s="32" t="s">
        <v>407</v>
      </c>
      <c r="I1885" s="32" t="s">
        <v>265</v>
      </c>
      <c r="J1885" s="35">
        <v>0</v>
      </c>
      <c r="K1885" s="35">
        <v>0</v>
      </c>
      <c r="L1885" s="35">
        <v>0</v>
      </c>
      <c r="M1885" s="35">
        <v>0</v>
      </c>
      <c r="N1885" s="32" t="s">
        <v>17</v>
      </c>
      <c r="O1885" s="32" t="s">
        <v>18</v>
      </c>
      <c r="P1885" s="32">
        <v>1</v>
      </c>
      <c r="Q1885" s="32" t="s">
        <v>4934</v>
      </c>
      <c r="R1885" s="39">
        <f t="shared" si="58"/>
        <v>1509</v>
      </c>
      <c r="S1885" s="5" t="s">
        <v>51</v>
      </c>
      <c r="T1885" s="5" t="s">
        <v>64</v>
      </c>
      <c r="U1885" s="2"/>
      <c r="V1885" s="2" t="str">
        <f>IF($J1885+$L1885=0,"nil",IF(OR($B1885="TCU-WS",$B1885=""),"non comm",IF(OR($G1885="contract_cover",$H1885="fixed price"),VLOOKUP($I1885,'[1]mapping 2015'!$A:$B,2,FALSE),VLOOKUP($G1885,'[1]mapping 2015'!$A:$B,2,FALSE))))</f>
        <v>nil</v>
      </c>
      <c r="W1885" s="37">
        <f>IF(OR(V1885="non comm",V1885="nil",J1885=0),0,IF(V1885="SBM 2.1 IIPS",J1885*VLOOKUP(N1885,'[2]NGP%'!$C:$D,2,FALSE),J1885*SUMIFS('[2]NGP%'!$D:$D,'[2]NGP%'!$A:$A,V1885,'[2]NGP%'!$B:$B,AA1885)))</f>
        <v>0</v>
      </c>
      <c r="X1885" s="37">
        <f>IF(OR(V1885="non comm",V1885="nil",J1885=0),0,IF(V1885="SBM 2.1 IIPS",J1885*VLOOKUP(N1885,'[2]NGP%'!$C:$E,3,FALSE),J1885*SUMIFS('[2]NGP%'!$E:$E,'[2]NGP%'!$A:$A,V1885,'[2]NGP%'!$B:$B,AA1885)))</f>
        <v>0</v>
      </c>
      <c r="Y1885" s="32"/>
      <c r="Z1885" s="54" t="str">
        <f>IF(MID(H1885,1,4)="Item","Nil",IF(G1885="contract_cover",VLOOKUP(I1885,'svc type'!C:D,2,FALSE),VLOOKUP(G1885,'svc type'!A:D,4,FALSE)))</f>
        <v>Nil</v>
      </c>
      <c r="AA1885" s="4" t="str">
        <f>IF(B1885="","",VLOOKUP(B1885,Sector!C:D,2,FALSE))</f>
        <v>PUB</v>
      </c>
      <c r="AB1885" s="4" t="str">
        <f t="shared" si="59"/>
        <v>ong.yilin</v>
      </c>
      <c r="AC1885" s="4"/>
      <c r="AD1885" s="4"/>
      <c r="AE1885" s="4"/>
      <c r="AF1885" s="4"/>
      <c r="AG1885" s="4"/>
    </row>
    <row r="1886" spans="1:33" outlineLevel="1" x14ac:dyDescent="0.25">
      <c r="A1886" s="57">
        <v>42269.377074652781</v>
      </c>
      <c r="B1886" s="32" t="s">
        <v>44</v>
      </c>
      <c r="C1886" s="32" t="s">
        <v>384</v>
      </c>
      <c r="D1886" s="32" t="s">
        <v>383</v>
      </c>
      <c r="E1886" s="32" t="s">
        <v>4933</v>
      </c>
      <c r="F1886" s="32" t="s">
        <v>9515</v>
      </c>
      <c r="G1886" s="32" t="s">
        <v>406</v>
      </c>
      <c r="H1886" s="32" t="s">
        <v>405</v>
      </c>
      <c r="I1886" s="32" t="s">
        <v>265</v>
      </c>
      <c r="J1886" s="35">
        <v>0</v>
      </c>
      <c r="K1886" s="35">
        <v>0</v>
      </c>
      <c r="L1886" s="35">
        <v>0</v>
      </c>
      <c r="M1886" s="35">
        <v>0</v>
      </c>
      <c r="N1886" s="32" t="s">
        <v>17</v>
      </c>
      <c r="O1886" s="32" t="s">
        <v>18</v>
      </c>
      <c r="P1886" s="32">
        <v>1</v>
      </c>
      <c r="Q1886" s="32" t="s">
        <v>4934</v>
      </c>
      <c r="R1886" s="39">
        <f t="shared" si="58"/>
        <v>1509</v>
      </c>
      <c r="S1886" s="5" t="s">
        <v>51</v>
      </c>
      <c r="T1886" s="5" t="s">
        <v>64</v>
      </c>
      <c r="U1886" s="2"/>
      <c r="V1886" s="2" t="str">
        <f>IF($J1886+$L1886=0,"nil",IF(OR($B1886="TCU-WS",$B1886=""),"non comm",IF(OR($G1886="contract_cover",$H1886="fixed price"),VLOOKUP($I1886,'[1]mapping 2015'!$A:$B,2,FALSE),VLOOKUP($G1886,'[1]mapping 2015'!$A:$B,2,FALSE))))</f>
        <v>nil</v>
      </c>
      <c r="W1886" s="37">
        <f>IF(OR(V1886="non comm",V1886="nil",J1886=0),0,IF(V1886="SBM 2.1 IIPS",J1886*VLOOKUP(N1886,'[2]NGP%'!$C:$D,2,FALSE),J1886*SUMIFS('[2]NGP%'!$D:$D,'[2]NGP%'!$A:$A,V1886,'[2]NGP%'!$B:$B,AA1886)))</f>
        <v>0</v>
      </c>
      <c r="X1886" s="37">
        <f>IF(OR(V1886="non comm",V1886="nil",J1886=0),0,IF(V1886="SBM 2.1 IIPS",J1886*VLOOKUP(N1886,'[2]NGP%'!$C:$E,3,FALSE),J1886*SUMIFS('[2]NGP%'!$E:$E,'[2]NGP%'!$A:$A,V1886,'[2]NGP%'!$B:$B,AA1886)))</f>
        <v>0</v>
      </c>
      <c r="Y1886" s="32"/>
      <c r="Z1886" s="54" t="str">
        <f>IF(MID(H1886,1,4)="Item","Nil",IF(G1886="contract_cover",VLOOKUP(I1886,'svc type'!C:D,2,FALSE),VLOOKUP(G1886,'svc type'!A:D,4,FALSE)))</f>
        <v>Nil</v>
      </c>
      <c r="AA1886" s="4" t="str">
        <f>IF(B1886="","",VLOOKUP(B1886,Sector!C:D,2,FALSE))</f>
        <v>PUB</v>
      </c>
      <c r="AB1886" s="4" t="str">
        <f t="shared" si="59"/>
        <v>ong.yilin</v>
      </c>
      <c r="AC1886" s="4"/>
      <c r="AD1886" s="4"/>
      <c r="AE1886" s="4"/>
      <c r="AF1886" s="4"/>
      <c r="AG1886" s="4"/>
    </row>
    <row r="1887" spans="1:33" outlineLevel="1" x14ac:dyDescent="0.25">
      <c r="A1887" s="57">
        <v>42269.377074652781</v>
      </c>
      <c r="B1887" s="32" t="s">
        <v>44</v>
      </c>
      <c r="C1887" s="32" t="s">
        <v>384</v>
      </c>
      <c r="D1887" s="32" t="s">
        <v>383</v>
      </c>
      <c r="E1887" s="32" t="s">
        <v>4933</v>
      </c>
      <c r="F1887" s="32" t="s">
        <v>9515</v>
      </c>
      <c r="G1887" s="32" t="s">
        <v>406</v>
      </c>
      <c r="H1887" s="32" t="s">
        <v>444</v>
      </c>
      <c r="I1887" s="32" t="s">
        <v>265</v>
      </c>
      <c r="J1887" s="35">
        <v>0</v>
      </c>
      <c r="K1887" s="35">
        <v>0</v>
      </c>
      <c r="L1887" s="35">
        <v>0</v>
      </c>
      <c r="M1887" s="35">
        <v>0</v>
      </c>
      <c r="N1887" s="32" t="s">
        <v>17</v>
      </c>
      <c r="O1887" s="32" t="s">
        <v>18</v>
      </c>
      <c r="P1887" s="32">
        <v>1</v>
      </c>
      <c r="Q1887" s="32" t="s">
        <v>4934</v>
      </c>
      <c r="R1887" s="39">
        <f t="shared" si="58"/>
        <v>1509</v>
      </c>
      <c r="S1887" s="5" t="s">
        <v>51</v>
      </c>
      <c r="T1887" s="5" t="s">
        <v>64</v>
      </c>
      <c r="U1887" s="2"/>
      <c r="V1887" s="2" t="str">
        <f>IF($J1887+$L1887=0,"nil",IF(OR($B1887="TCU-WS",$B1887=""),"non comm",IF(OR($G1887="contract_cover",$H1887="fixed price"),VLOOKUP($I1887,'[1]mapping 2015'!$A:$B,2,FALSE),VLOOKUP($G1887,'[1]mapping 2015'!$A:$B,2,FALSE))))</f>
        <v>nil</v>
      </c>
      <c r="W1887" s="37">
        <f>IF(OR(V1887="non comm",V1887="nil",J1887=0),0,IF(V1887="SBM 2.1 IIPS",J1887*VLOOKUP(N1887,'[2]NGP%'!$C:$D,2,FALSE),J1887*SUMIFS('[2]NGP%'!$D:$D,'[2]NGP%'!$A:$A,V1887,'[2]NGP%'!$B:$B,AA1887)))</f>
        <v>0</v>
      </c>
      <c r="X1887" s="37">
        <f>IF(OR(V1887="non comm",V1887="nil",J1887=0),0,IF(V1887="SBM 2.1 IIPS",J1887*VLOOKUP(N1887,'[2]NGP%'!$C:$E,3,FALSE),J1887*SUMIFS('[2]NGP%'!$E:$E,'[2]NGP%'!$A:$A,V1887,'[2]NGP%'!$B:$B,AA1887)))</f>
        <v>0</v>
      </c>
      <c r="Y1887" s="32"/>
      <c r="Z1887" s="54" t="str">
        <f>IF(MID(H1887,1,4)="Item","Nil",IF(G1887="contract_cover",VLOOKUP(I1887,'svc type'!C:D,2,FALSE),VLOOKUP(G1887,'svc type'!A:D,4,FALSE)))</f>
        <v>Nil</v>
      </c>
      <c r="AA1887" s="4" t="str">
        <f>IF(B1887="","",VLOOKUP(B1887,Sector!C:D,2,FALSE))</f>
        <v>PUB</v>
      </c>
      <c r="AB1887" s="4" t="str">
        <f t="shared" si="59"/>
        <v>ong.yilin</v>
      </c>
      <c r="AC1887" s="4"/>
      <c r="AD1887" s="4"/>
      <c r="AE1887" s="4"/>
      <c r="AF1887" s="4"/>
      <c r="AG1887" s="4"/>
    </row>
    <row r="1888" spans="1:33" outlineLevel="1" x14ac:dyDescent="0.25">
      <c r="A1888" s="57">
        <v>42269.377074652781</v>
      </c>
      <c r="B1888" s="32" t="s">
        <v>44</v>
      </c>
      <c r="C1888" s="32" t="s">
        <v>384</v>
      </c>
      <c r="D1888" s="32" t="s">
        <v>383</v>
      </c>
      <c r="E1888" s="32" t="s">
        <v>4933</v>
      </c>
      <c r="F1888" s="32" t="s">
        <v>9515</v>
      </c>
      <c r="G1888" s="32" t="s">
        <v>406</v>
      </c>
      <c r="H1888" s="32" t="s">
        <v>443</v>
      </c>
      <c r="I1888" s="32" t="s">
        <v>265</v>
      </c>
      <c r="J1888" s="35">
        <v>0</v>
      </c>
      <c r="K1888" s="35">
        <v>0</v>
      </c>
      <c r="L1888" s="35">
        <v>0</v>
      </c>
      <c r="M1888" s="35">
        <v>0</v>
      </c>
      <c r="N1888" s="32" t="s">
        <v>17</v>
      </c>
      <c r="O1888" s="32" t="s">
        <v>18</v>
      </c>
      <c r="P1888" s="32">
        <v>1</v>
      </c>
      <c r="Q1888" s="32" t="s">
        <v>4934</v>
      </c>
      <c r="R1888" s="39">
        <f t="shared" si="58"/>
        <v>1509</v>
      </c>
      <c r="S1888" s="5" t="s">
        <v>51</v>
      </c>
      <c r="T1888" s="5" t="s">
        <v>64</v>
      </c>
      <c r="U1888" s="2"/>
      <c r="V1888" s="2" t="str">
        <f>IF($J1888+$L1888=0,"nil",IF(OR($B1888="TCU-WS",$B1888=""),"non comm",IF(OR($G1888="contract_cover",$H1888="fixed price"),VLOOKUP($I1888,'[1]mapping 2015'!$A:$B,2,FALSE),VLOOKUP($G1888,'[1]mapping 2015'!$A:$B,2,FALSE))))</f>
        <v>nil</v>
      </c>
      <c r="W1888" s="37">
        <f>IF(OR(V1888="non comm",V1888="nil",J1888=0),0,IF(V1888="SBM 2.1 IIPS",J1888*VLOOKUP(N1888,'[2]NGP%'!$C:$D,2,FALSE),J1888*SUMIFS('[2]NGP%'!$D:$D,'[2]NGP%'!$A:$A,V1888,'[2]NGP%'!$B:$B,AA1888)))</f>
        <v>0</v>
      </c>
      <c r="X1888" s="37">
        <f>IF(OR(V1888="non comm",V1888="nil",J1888=0),0,IF(V1888="SBM 2.1 IIPS",J1888*VLOOKUP(N1888,'[2]NGP%'!$C:$E,3,FALSE),J1888*SUMIFS('[2]NGP%'!$E:$E,'[2]NGP%'!$A:$A,V1888,'[2]NGP%'!$B:$B,AA1888)))</f>
        <v>0</v>
      </c>
      <c r="Y1888" s="32"/>
      <c r="Z1888" s="54" t="str">
        <f>IF(MID(H1888,1,4)="Item","Nil",IF(G1888="contract_cover",VLOOKUP(I1888,'svc type'!C:D,2,FALSE),VLOOKUP(G1888,'svc type'!A:D,4,FALSE)))</f>
        <v>Nil</v>
      </c>
      <c r="AA1888" s="4" t="str">
        <f>IF(B1888="","",VLOOKUP(B1888,Sector!C:D,2,FALSE))</f>
        <v>PUB</v>
      </c>
      <c r="AB1888" s="4" t="str">
        <f t="shared" si="59"/>
        <v>ong.yilin</v>
      </c>
      <c r="AC1888" s="4"/>
      <c r="AD1888" s="4"/>
      <c r="AE1888" s="4"/>
      <c r="AF1888" s="4"/>
      <c r="AG1888" s="4"/>
    </row>
    <row r="1889" spans="1:33" outlineLevel="1" x14ac:dyDescent="0.25">
      <c r="A1889" s="57">
        <v>42269.377074652781</v>
      </c>
      <c r="B1889" s="32" t="s">
        <v>44</v>
      </c>
      <c r="C1889" s="32" t="s">
        <v>384</v>
      </c>
      <c r="D1889" s="32" t="s">
        <v>383</v>
      </c>
      <c r="E1889" s="32" t="s">
        <v>4933</v>
      </c>
      <c r="F1889" s="32" t="s">
        <v>9515</v>
      </c>
      <c r="G1889" s="32" t="s">
        <v>406</v>
      </c>
      <c r="H1889" s="32" t="s">
        <v>442</v>
      </c>
      <c r="I1889" s="32" t="s">
        <v>265</v>
      </c>
      <c r="J1889" s="35">
        <v>0</v>
      </c>
      <c r="K1889" s="35">
        <v>0</v>
      </c>
      <c r="L1889" s="35">
        <v>0</v>
      </c>
      <c r="M1889" s="35">
        <v>0</v>
      </c>
      <c r="N1889" s="32" t="s">
        <v>17</v>
      </c>
      <c r="O1889" s="32" t="s">
        <v>18</v>
      </c>
      <c r="P1889" s="32">
        <v>1</v>
      </c>
      <c r="Q1889" s="32" t="s">
        <v>4934</v>
      </c>
      <c r="R1889" s="39">
        <f t="shared" si="58"/>
        <v>1509</v>
      </c>
      <c r="S1889" s="5" t="s">
        <v>51</v>
      </c>
      <c r="T1889" s="5" t="s">
        <v>64</v>
      </c>
      <c r="U1889" s="2"/>
      <c r="V1889" s="2" t="str">
        <f>IF($J1889+$L1889=0,"nil",IF(OR($B1889="TCU-WS",$B1889=""),"non comm",IF(OR($G1889="contract_cover",$H1889="fixed price"),VLOOKUP($I1889,'[1]mapping 2015'!$A:$B,2,FALSE),VLOOKUP($G1889,'[1]mapping 2015'!$A:$B,2,FALSE))))</f>
        <v>nil</v>
      </c>
      <c r="W1889" s="37">
        <f>IF(OR(V1889="non comm",V1889="nil",J1889=0),0,IF(V1889="SBM 2.1 IIPS",J1889*VLOOKUP(N1889,'[2]NGP%'!$C:$D,2,FALSE),J1889*SUMIFS('[2]NGP%'!$D:$D,'[2]NGP%'!$A:$A,V1889,'[2]NGP%'!$B:$B,AA1889)))</f>
        <v>0</v>
      </c>
      <c r="X1889" s="37">
        <f>IF(OR(V1889="non comm",V1889="nil",J1889=0),0,IF(V1889="SBM 2.1 IIPS",J1889*VLOOKUP(N1889,'[2]NGP%'!$C:$E,3,FALSE),J1889*SUMIFS('[2]NGP%'!$E:$E,'[2]NGP%'!$A:$A,V1889,'[2]NGP%'!$B:$B,AA1889)))</f>
        <v>0</v>
      </c>
      <c r="Y1889" s="32"/>
      <c r="Z1889" s="54" t="str">
        <f>IF(MID(H1889,1,4)="Item","Nil",IF(G1889="contract_cover",VLOOKUP(I1889,'svc type'!C:D,2,FALSE),VLOOKUP(G1889,'svc type'!A:D,4,FALSE)))</f>
        <v>Nil</v>
      </c>
      <c r="AA1889" s="4" t="str">
        <f>IF(B1889="","",VLOOKUP(B1889,Sector!C:D,2,FALSE))</f>
        <v>PUB</v>
      </c>
      <c r="AB1889" s="4" t="str">
        <f t="shared" si="59"/>
        <v>ong.yilin</v>
      </c>
      <c r="AC1889" s="4"/>
      <c r="AD1889" s="4"/>
      <c r="AE1889" s="4"/>
      <c r="AF1889" s="4"/>
      <c r="AG1889" s="4"/>
    </row>
    <row r="1890" spans="1:33" outlineLevel="1" x14ac:dyDescent="0.25">
      <c r="A1890" s="57">
        <v>42269.377074652781</v>
      </c>
      <c r="B1890" s="32" t="s">
        <v>44</v>
      </c>
      <c r="C1890" s="32" t="s">
        <v>384</v>
      </c>
      <c r="D1890" s="32" t="s">
        <v>383</v>
      </c>
      <c r="E1890" s="32" t="s">
        <v>4933</v>
      </c>
      <c r="F1890" s="32" t="s">
        <v>9515</v>
      </c>
      <c r="G1890" s="32" t="s">
        <v>406</v>
      </c>
      <c r="H1890" s="32" t="s">
        <v>441</v>
      </c>
      <c r="I1890" s="32" t="s">
        <v>265</v>
      </c>
      <c r="J1890" s="35">
        <v>0</v>
      </c>
      <c r="K1890" s="35">
        <v>0</v>
      </c>
      <c r="L1890" s="35">
        <v>0</v>
      </c>
      <c r="M1890" s="35">
        <v>0</v>
      </c>
      <c r="N1890" s="32" t="s">
        <v>17</v>
      </c>
      <c r="O1890" s="32" t="s">
        <v>18</v>
      </c>
      <c r="P1890" s="32">
        <v>1</v>
      </c>
      <c r="Q1890" s="32" t="s">
        <v>4934</v>
      </c>
      <c r="R1890" s="39">
        <f t="shared" si="58"/>
        <v>1509</v>
      </c>
      <c r="S1890" s="5" t="s">
        <v>51</v>
      </c>
      <c r="T1890" s="5" t="s">
        <v>64</v>
      </c>
      <c r="U1890" s="2"/>
      <c r="V1890" s="2" t="str">
        <f>IF($J1890+$L1890=0,"nil",IF(OR($B1890="TCU-WS",$B1890=""),"non comm",IF(OR($G1890="contract_cover",$H1890="fixed price"),VLOOKUP($I1890,'[1]mapping 2015'!$A:$B,2,FALSE),VLOOKUP($G1890,'[1]mapping 2015'!$A:$B,2,FALSE))))</f>
        <v>nil</v>
      </c>
      <c r="W1890" s="37">
        <f>IF(OR(V1890="non comm",V1890="nil",J1890=0),0,IF(V1890="SBM 2.1 IIPS",J1890*VLOOKUP(N1890,'[2]NGP%'!$C:$D,2,FALSE),J1890*SUMIFS('[2]NGP%'!$D:$D,'[2]NGP%'!$A:$A,V1890,'[2]NGP%'!$B:$B,AA1890)))</f>
        <v>0</v>
      </c>
      <c r="X1890" s="37">
        <f>IF(OR(V1890="non comm",V1890="nil",J1890=0),0,IF(V1890="SBM 2.1 IIPS",J1890*VLOOKUP(N1890,'[2]NGP%'!$C:$E,3,FALSE),J1890*SUMIFS('[2]NGP%'!$E:$E,'[2]NGP%'!$A:$A,V1890,'[2]NGP%'!$B:$B,AA1890)))</f>
        <v>0</v>
      </c>
      <c r="Y1890" s="32"/>
      <c r="Z1890" s="54" t="str">
        <f>IF(MID(H1890,1,4)="Item","Nil",IF(G1890="contract_cover",VLOOKUP(I1890,'svc type'!C:D,2,FALSE),VLOOKUP(G1890,'svc type'!A:D,4,FALSE)))</f>
        <v>Nil</v>
      </c>
      <c r="AA1890" s="4" t="str">
        <f>IF(B1890="","",VLOOKUP(B1890,Sector!C:D,2,FALSE))</f>
        <v>PUB</v>
      </c>
      <c r="AB1890" s="4" t="str">
        <f t="shared" si="59"/>
        <v>ong.yilin</v>
      </c>
      <c r="AC1890" s="4"/>
      <c r="AD1890" s="4"/>
      <c r="AE1890" s="4"/>
      <c r="AF1890" s="4"/>
      <c r="AG1890" s="4"/>
    </row>
    <row r="1891" spans="1:33" outlineLevel="1" x14ac:dyDescent="0.25">
      <c r="A1891" s="57">
        <v>42269.377074652781</v>
      </c>
      <c r="B1891" s="32" t="s">
        <v>44</v>
      </c>
      <c r="C1891" s="32" t="s">
        <v>384</v>
      </c>
      <c r="D1891" s="32" t="s">
        <v>383</v>
      </c>
      <c r="E1891" s="32" t="s">
        <v>4933</v>
      </c>
      <c r="F1891" s="32" t="s">
        <v>9515</v>
      </c>
      <c r="G1891" s="32" t="s">
        <v>406</v>
      </c>
      <c r="H1891" s="32" t="s">
        <v>440</v>
      </c>
      <c r="I1891" s="32" t="s">
        <v>265</v>
      </c>
      <c r="J1891" s="35">
        <v>0</v>
      </c>
      <c r="K1891" s="35">
        <v>0</v>
      </c>
      <c r="L1891" s="35">
        <v>0</v>
      </c>
      <c r="M1891" s="35">
        <v>0</v>
      </c>
      <c r="N1891" s="32" t="s">
        <v>17</v>
      </c>
      <c r="O1891" s="32" t="s">
        <v>18</v>
      </c>
      <c r="P1891" s="32">
        <v>1</v>
      </c>
      <c r="Q1891" s="32" t="s">
        <v>4934</v>
      </c>
      <c r="R1891" s="39">
        <f t="shared" si="58"/>
        <v>1509</v>
      </c>
      <c r="S1891" s="5" t="s">
        <v>51</v>
      </c>
      <c r="T1891" s="5" t="s">
        <v>64</v>
      </c>
      <c r="U1891" s="2"/>
      <c r="V1891" s="2" t="str">
        <f>IF($J1891+$L1891=0,"nil",IF(OR($B1891="TCU-WS",$B1891=""),"non comm",IF(OR($G1891="contract_cover",$H1891="fixed price"),VLOOKUP($I1891,'[1]mapping 2015'!$A:$B,2,FALSE),VLOOKUP($G1891,'[1]mapping 2015'!$A:$B,2,FALSE))))</f>
        <v>nil</v>
      </c>
      <c r="W1891" s="37">
        <f>IF(OR(V1891="non comm",V1891="nil",J1891=0),0,IF(V1891="SBM 2.1 IIPS",J1891*VLOOKUP(N1891,'[2]NGP%'!$C:$D,2,FALSE),J1891*SUMIFS('[2]NGP%'!$D:$D,'[2]NGP%'!$A:$A,V1891,'[2]NGP%'!$B:$B,AA1891)))</f>
        <v>0</v>
      </c>
      <c r="X1891" s="37">
        <f>IF(OR(V1891="non comm",V1891="nil",J1891=0),0,IF(V1891="SBM 2.1 IIPS",J1891*VLOOKUP(N1891,'[2]NGP%'!$C:$E,3,FALSE),J1891*SUMIFS('[2]NGP%'!$E:$E,'[2]NGP%'!$A:$A,V1891,'[2]NGP%'!$B:$B,AA1891)))</f>
        <v>0</v>
      </c>
      <c r="Y1891" s="32"/>
      <c r="Z1891" s="54" t="str">
        <f>IF(MID(H1891,1,4)="Item","Nil",IF(G1891="contract_cover",VLOOKUP(I1891,'svc type'!C:D,2,FALSE),VLOOKUP(G1891,'svc type'!A:D,4,FALSE)))</f>
        <v>Nil</v>
      </c>
      <c r="AA1891" s="4" t="str">
        <f>IF(B1891="","",VLOOKUP(B1891,Sector!C:D,2,FALSE))</f>
        <v>PUB</v>
      </c>
      <c r="AB1891" s="4" t="str">
        <f t="shared" si="59"/>
        <v>ong.yilin</v>
      </c>
      <c r="AC1891" s="4"/>
      <c r="AD1891" s="4"/>
      <c r="AE1891" s="4"/>
      <c r="AF1891" s="4"/>
      <c r="AG1891" s="4"/>
    </row>
    <row r="1892" spans="1:33" outlineLevel="1" x14ac:dyDescent="0.25">
      <c r="A1892" s="57">
        <v>42269.377074652781</v>
      </c>
      <c r="B1892" s="32" t="s">
        <v>44</v>
      </c>
      <c r="C1892" s="32" t="s">
        <v>384</v>
      </c>
      <c r="D1892" s="32" t="s">
        <v>383</v>
      </c>
      <c r="E1892" s="32" t="s">
        <v>4933</v>
      </c>
      <c r="F1892" s="32" t="s">
        <v>9515</v>
      </c>
      <c r="G1892" s="32" t="s">
        <v>406</v>
      </c>
      <c r="H1892" s="32" t="s">
        <v>439</v>
      </c>
      <c r="I1892" s="32" t="s">
        <v>265</v>
      </c>
      <c r="J1892" s="35">
        <v>0</v>
      </c>
      <c r="K1892" s="35">
        <v>0</v>
      </c>
      <c r="L1892" s="35">
        <v>0</v>
      </c>
      <c r="M1892" s="35">
        <v>0</v>
      </c>
      <c r="N1892" s="32" t="s">
        <v>17</v>
      </c>
      <c r="O1892" s="32" t="s">
        <v>18</v>
      </c>
      <c r="P1892" s="32">
        <v>1</v>
      </c>
      <c r="Q1892" s="32" t="s">
        <v>4934</v>
      </c>
      <c r="R1892" s="39">
        <f t="shared" si="58"/>
        <v>1509</v>
      </c>
      <c r="S1892" s="5" t="s">
        <v>51</v>
      </c>
      <c r="T1892" s="5" t="s">
        <v>64</v>
      </c>
      <c r="U1892" s="2"/>
      <c r="V1892" s="2" t="str">
        <f>IF($J1892+$L1892=0,"nil",IF(OR($B1892="TCU-WS",$B1892=""),"non comm",IF(OR($G1892="contract_cover",$H1892="fixed price"),VLOOKUP($I1892,'[1]mapping 2015'!$A:$B,2,FALSE),VLOOKUP($G1892,'[1]mapping 2015'!$A:$B,2,FALSE))))</f>
        <v>nil</v>
      </c>
      <c r="W1892" s="37">
        <f>IF(OR(V1892="non comm",V1892="nil",J1892=0),0,IF(V1892="SBM 2.1 IIPS",J1892*VLOOKUP(N1892,'[2]NGP%'!$C:$D,2,FALSE),J1892*SUMIFS('[2]NGP%'!$D:$D,'[2]NGP%'!$A:$A,V1892,'[2]NGP%'!$B:$B,AA1892)))</f>
        <v>0</v>
      </c>
      <c r="X1892" s="37">
        <f>IF(OR(V1892="non comm",V1892="nil",J1892=0),0,IF(V1892="SBM 2.1 IIPS",J1892*VLOOKUP(N1892,'[2]NGP%'!$C:$E,3,FALSE),J1892*SUMIFS('[2]NGP%'!$E:$E,'[2]NGP%'!$A:$A,V1892,'[2]NGP%'!$B:$B,AA1892)))</f>
        <v>0</v>
      </c>
      <c r="Y1892" s="32"/>
      <c r="Z1892" s="54" t="str">
        <f>IF(MID(H1892,1,4)="Item","Nil",IF(G1892="contract_cover",VLOOKUP(I1892,'svc type'!C:D,2,FALSE),VLOOKUP(G1892,'svc type'!A:D,4,FALSE)))</f>
        <v>Nil</v>
      </c>
      <c r="AA1892" s="4" t="str">
        <f>IF(B1892="","",VLOOKUP(B1892,Sector!C:D,2,FALSE))</f>
        <v>PUB</v>
      </c>
      <c r="AB1892" s="4" t="str">
        <f t="shared" si="59"/>
        <v>ong.yilin</v>
      </c>
      <c r="AC1892" s="4"/>
      <c r="AD1892" s="4"/>
      <c r="AE1892" s="4"/>
      <c r="AF1892" s="4"/>
      <c r="AG1892" s="4"/>
    </row>
    <row r="1893" spans="1:33" outlineLevel="1" x14ac:dyDescent="0.25">
      <c r="A1893" s="57">
        <v>42269.377074652781</v>
      </c>
      <c r="B1893" s="32" t="s">
        <v>44</v>
      </c>
      <c r="C1893" s="32" t="s">
        <v>384</v>
      </c>
      <c r="D1893" s="32" t="s">
        <v>383</v>
      </c>
      <c r="E1893" s="32" t="s">
        <v>4933</v>
      </c>
      <c r="F1893" s="32" t="s">
        <v>9515</v>
      </c>
      <c r="G1893" s="32" t="s">
        <v>406</v>
      </c>
      <c r="H1893" s="32" t="s">
        <v>438</v>
      </c>
      <c r="I1893" s="32" t="s">
        <v>265</v>
      </c>
      <c r="J1893" s="35">
        <v>0</v>
      </c>
      <c r="K1893" s="35">
        <v>0</v>
      </c>
      <c r="L1893" s="35">
        <v>0</v>
      </c>
      <c r="M1893" s="35">
        <v>0</v>
      </c>
      <c r="N1893" s="32" t="s">
        <v>17</v>
      </c>
      <c r="O1893" s="32" t="s">
        <v>18</v>
      </c>
      <c r="P1893" s="32">
        <v>1</v>
      </c>
      <c r="Q1893" s="32" t="s">
        <v>4934</v>
      </c>
      <c r="R1893" s="39">
        <f t="shared" si="58"/>
        <v>1509</v>
      </c>
      <c r="S1893" s="5" t="s">
        <v>51</v>
      </c>
      <c r="T1893" s="5" t="s">
        <v>64</v>
      </c>
      <c r="U1893" s="2"/>
      <c r="V1893" s="2" t="str">
        <f>IF($J1893+$L1893=0,"nil",IF(OR($B1893="TCU-WS",$B1893=""),"non comm",IF(OR($G1893="contract_cover",$H1893="fixed price"),VLOOKUP($I1893,'[1]mapping 2015'!$A:$B,2,FALSE),VLOOKUP($G1893,'[1]mapping 2015'!$A:$B,2,FALSE))))</f>
        <v>nil</v>
      </c>
      <c r="W1893" s="37">
        <f>IF(OR(V1893="non comm",V1893="nil",J1893=0),0,IF(V1893="SBM 2.1 IIPS",J1893*VLOOKUP(N1893,'[2]NGP%'!$C:$D,2,FALSE),J1893*SUMIFS('[2]NGP%'!$D:$D,'[2]NGP%'!$A:$A,V1893,'[2]NGP%'!$B:$B,AA1893)))</f>
        <v>0</v>
      </c>
      <c r="X1893" s="37">
        <f>IF(OR(V1893="non comm",V1893="nil",J1893=0),0,IF(V1893="SBM 2.1 IIPS",J1893*VLOOKUP(N1893,'[2]NGP%'!$C:$E,3,FALSE),J1893*SUMIFS('[2]NGP%'!$E:$E,'[2]NGP%'!$A:$A,V1893,'[2]NGP%'!$B:$B,AA1893)))</f>
        <v>0</v>
      </c>
      <c r="Y1893" s="32"/>
      <c r="Z1893" s="54" t="str">
        <f>IF(MID(H1893,1,4)="Item","Nil",IF(G1893="contract_cover",VLOOKUP(I1893,'svc type'!C:D,2,FALSE),VLOOKUP(G1893,'svc type'!A:D,4,FALSE)))</f>
        <v>Nil</v>
      </c>
      <c r="AA1893" s="4" t="str">
        <f>IF(B1893="","",VLOOKUP(B1893,Sector!C:D,2,FALSE))</f>
        <v>PUB</v>
      </c>
      <c r="AB1893" s="4" t="str">
        <f t="shared" si="59"/>
        <v>ong.yilin</v>
      </c>
      <c r="AC1893" s="4"/>
      <c r="AD1893" s="4"/>
      <c r="AE1893" s="4"/>
      <c r="AF1893" s="4"/>
      <c r="AG1893" s="4"/>
    </row>
    <row r="1894" spans="1:33" outlineLevel="1" x14ac:dyDescent="0.25">
      <c r="A1894" s="57">
        <v>42269.377074652781</v>
      </c>
      <c r="B1894" s="32" t="s">
        <v>44</v>
      </c>
      <c r="C1894" s="32" t="s">
        <v>384</v>
      </c>
      <c r="D1894" s="32" t="s">
        <v>383</v>
      </c>
      <c r="E1894" s="32" t="s">
        <v>4933</v>
      </c>
      <c r="F1894" s="32" t="s">
        <v>9515</v>
      </c>
      <c r="G1894" s="32" t="s">
        <v>436</v>
      </c>
      <c r="H1894" s="32" t="s">
        <v>437</v>
      </c>
      <c r="I1894" s="32" t="s">
        <v>265</v>
      </c>
      <c r="J1894" s="35">
        <v>0</v>
      </c>
      <c r="K1894" s="35">
        <v>0</v>
      </c>
      <c r="L1894" s="35">
        <v>0</v>
      </c>
      <c r="M1894" s="35">
        <v>0</v>
      </c>
      <c r="N1894" s="32" t="s">
        <v>17</v>
      </c>
      <c r="O1894" s="32" t="s">
        <v>18</v>
      </c>
      <c r="P1894" s="32">
        <v>1</v>
      </c>
      <c r="Q1894" s="32" t="s">
        <v>4934</v>
      </c>
      <c r="R1894" s="39">
        <f t="shared" si="58"/>
        <v>1509</v>
      </c>
      <c r="S1894" s="5" t="s">
        <v>51</v>
      </c>
      <c r="T1894" s="5" t="s">
        <v>64</v>
      </c>
      <c r="U1894" s="2"/>
      <c r="V1894" s="2" t="str">
        <f>IF($J1894+$L1894=0,"nil",IF(OR($B1894="TCU-WS",$B1894=""),"non comm",IF(OR($G1894="contract_cover",$H1894="fixed price"),VLOOKUP($I1894,'[1]mapping 2015'!$A:$B,2,FALSE),VLOOKUP($G1894,'[1]mapping 2015'!$A:$B,2,FALSE))))</f>
        <v>nil</v>
      </c>
      <c r="W1894" s="37">
        <f>IF(OR(V1894="non comm",V1894="nil",J1894=0),0,IF(V1894="SBM 2.1 IIPS",J1894*VLOOKUP(N1894,'[2]NGP%'!$C:$D,2,FALSE),J1894*SUMIFS('[2]NGP%'!$D:$D,'[2]NGP%'!$A:$A,V1894,'[2]NGP%'!$B:$B,AA1894)))</f>
        <v>0</v>
      </c>
      <c r="X1894" s="37">
        <f>IF(OR(V1894="non comm",V1894="nil",J1894=0),0,IF(V1894="SBM 2.1 IIPS",J1894*VLOOKUP(N1894,'[2]NGP%'!$C:$E,3,FALSE),J1894*SUMIFS('[2]NGP%'!$E:$E,'[2]NGP%'!$A:$A,V1894,'[2]NGP%'!$B:$B,AA1894)))</f>
        <v>0</v>
      </c>
      <c r="Y1894" s="32"/>
      <c r="Z1894" s="54" t="str">
        <f>IF(MID(H1894,1,4)="Item","Nil",IF(G1894="contract_cover",VLOOKUP(I1894,'svc type'!C:D,2,FALSE),VLOOKUP(G1894,'svc type'!A:D,4,FALSE)))</f>
        <v>Nil</v>
      </c>
      <c r="AA1894" s="4" t="str">
        <f>IF(B1894="","",VLOOKUP(B1894,Sector!C:D,2,FALSE))</f>
        <v>PUB</v>
      </c>
      <c r="AB1894" s="4" t="str">
        <f t="shared" si="59"/>
        <v>ong.yilin</v>
      </c>
      <c r="AC1894" s="4"/>
      <c r="AD1894" s="4"/>
      <c r="AE1894" s="4"/>
      <c r="AF1894" s="4"/>
      <c r="AG1894" s="4"/>
    </row>
    <row r="1895" spans="1:33" outlineLevel="1" x14ac:dyDescent="0.25">
      <c r="A1895" s="57">
        <v>42269.377074652781</v>
      </c>
      <c r="B1895" s="32" t="s">
        <v>44</v>
      </c>
      <c r="C1895" s="32" t="s">
        <v>384</v>
      </c>
      <c r="D1895" s="32" t="s">
        <v>383</v>
      </c>
      <c r="E1895" s="32" t="s">
        <v>4933</v>
      </c>
      <c r="F1895" s="32" t="s">
        <v>9515</v>
      </c>
      <c r="G1895" s="32" t="s">
        <v>436</v>
      </c>
      <c r="H1895" s="32" t="s">
        <v>435</v>
      </c>
      <c r="I1895" s="32" t="s">
        <v>265</v>
      </c>
      <c r="J1895" s="35">
        <v>0</v>
      </c>
      <c r="K1895" s="35">
        <v>0</v>
      </c>
      <c r="L1895" s="35">
        <v>0</v>
      </c>
      <c r="M1895" s="35">
        <v>0</v>
      </c>
      <c r="N1895" s="32" t="s">
        <v>17</v>
      </c>
      <c r="O1895" s="32" t="s">
        <v>18</v>
      </c>
      <c r="P1895" s="32">
        <v>1</v>
      </c>
      <c r="Q1895" s="32" t="s">
        <v>4934</v>
      </c>
      <c r="R1895" s="39">
        <f t="shared" si="58"/>
        <v>1509</v>
      </c>
      <c r="S1895" s="5" t="s">
        <v>51</v>
      </c>
      <c r="T1895" s="5" t="s">
        <v>64</v>
      </c>
      <c r="U1895" s="2"/>
      <c r="V1895" s="2" t="str">
        <f>IF($J1895+$L1895=0,"nil",IF(OR($B1895="TCU-WS",$B1895=""),"non comm",IF(OR($G1895="contract_cover",$H1895="fixed price"),VLOOKUP($I1895,'[1]mapping 2015'!$A:$B,2,FALSE),VLOOKUP($G1895,'[1]mapping 2015'!$A:$B,2,FALSE))))</f>
        <v>nil</v>
      </c>
      <c r="W1895" s="37">
        <f>IF(OR(V1895="non comm",V1895="nil",J1895=0),0,IF(V1895="SBM 2.1 IIPS",J1895*VLOOKUP(N1895,'[2]NGP%'!$C:$D,2,FALSE),J1895*SUMIFS('[2]NGP%'!$D:$D,'[2]NGP%'!$A:$A,V1895,'[2]NGP%'!$B:$B,AA1895)))</f>
        <v>0</v>
      </c>
      <c r="X1895" s="37">
        <f>IF(OR(V1895="non comm",V1895="nil",J1895=0),0,IF(V1895="SBM 2.1 IIPS",J1895*VLOOKUP(N1895,'[2]NGP%'!$C:$E,3,FALSE),J1895*SUMIFS('[2]NGP%'!$E:$E,'[2]NGP%'!$A:$A,V1895,'[2]NGP%'!$B:$B,AA1895)))</f>
        <v>0</v>
      </c>
      <c r="Y1895" s="32"/>
      <c r="Z1895" s="54" t="str">
        <f>IF(MID(H1895,1,4)="Item","Nil",IF(G1895="contract_cover",VLOOKUP(I1895,'svc type'!C:D,2,FALSE),VLOOKUP(G1895,'svc type'!A:D,4,FALSE)))</f>
        <v>Nil</v>
      </c>
      <c r="AA1895" s="4" t="str">
        <f>IF(B1895="","",VLOOKUP(B1895,Sector!C:D,2,FALSE))</f>
        <v>PUB</v>
      </c>
      <c r="AB1895" s="4" t="str">
        <f t="shared" si="59"/>
        <v>ong.yilin</v>
      </c>
      <c r="AC1895" s="4"/>
      <c r="AD1895" s="4"/>
      <c r="AE1895" s="4"/>
      <c r="AF1895" s="4"/>
      <c r="AG1895" s="4"/>
    </row>
    <row r="1896" spans="1:33" outlineLevel="1" x14ac:dyDescent="0.25">
      <c r="A1896" s="57">
        <v>42269.377074652781</v>
      </c>
      <c r="B1896" s="32" t="s">
        <v>44</v>
      </c>
      <c r="C1896" s="32" t="s">
        <v>384</v>
      </c>
      <c r="D1896" s="32" t="s">
        <v>383</v>
      </c>
      <c r="E1896" s="32" t="s">
        <v>4933</v>
      </c>
      <c r="F1896" s="32" t="s">
        <v>9515</v>
      </c>
      <c r="G1896" s="32" t="s">
        <v>433</v>
      </c>
      <c r="H1896" s="32" t="s">
        <v>434</v>
      </c>
      <c r="I1896" s="32" t="s">
        <v>265</v>
      </c>
      <c r="J1896" s="35">
        <v>0</v>
      </c>
      <c r="K1896" s="35">
        <v>0</v>
      </c>
      <c r="L1896" s="35">
        <v>0</v>
      </c>
      <c r="M1896" s="35">
        <v>0</v>
      </c>
      <c r="N1896" s="32" t="s">
        <v>17</v>
      </c>
      <c r="O1896" s="32" t="s">
        <v>18</v>
      </c>
      <c r="P1896" s="32">
        <v>1</v>
      </c>
      <c r="Q1896" s="32" t="s">
        <v>4934</v>
      </c>
      <c r="R1896" s="39">
        <f t="shared" si="58"/>
        <v>1509</v>
      </c>
      <c r="S1896" s="5" t="s">
        <v>51</v>
      </c>
      <c r="T1896" s="5" t="s">
        <v>64</v>
      </c>
      <c r="U1896" s="2"/>
      <c r="V1896" s="2" t="str">
        <f>IF($J1896+$L1896=0,"nil",IF(OR($B1896="TCU-WS",$B1896=""),"non comm",IF(OR($G1896="contract_cover",$H1896="fixed price"),VLOOKUP($I1896,'[1]mapping 2015'!$A:$B,2,FALSE),VLOOKUP($G1896,'[1]mapping 2015'!$A:$B,2,FALSE))))</f>
        <v>nil</v>
      </c>
      <c r="W1896" s="37">
        <f>IF(OR(V1896="non comm",V1896="nil",J1896=0),0,IF(V1896="SBM 2.1 IIPS",J1896*VLOOKUP(N1896,'[2]NGP%'!$C:$D,2,FALSE),J1896*SUMIFS('[2]NGP%'!$D:$D,'[2]NGP%'!$A:$A,V1896,'[2]NGP%'!$B:$B,AA1896)))</f>
        <v>0</v>
      </c>
      <c r="X1896" s="37">
        <f>IF(OR(V1896="non comm",V1896="nil",J1896=0),0,IF(V1896="SBM 2.1 IIPS",J1896*VLOOKUP(N1896,'[2]NGP%'!$C:$E,3,FALSE),J1896*SUMIFS('[2]NGP%'!$E:$E,'[2]NGP%'!$A:$A,V1896,'[2]NGP%'!$B:$B,AA1896)))</f>
        <v>0</v>
      </c>
      <c r="Y1896" s="32"/>
      <c r="Z1896" s="54" t="str">
        <f>IF(MID(H1896,1,4)="Item","Nil",IF(G1896="contract_cover",VLOOKUP(I1896,'svc type'!C:D,2,FALSE),VLOOKUP(G1896,'svc type'!A:D,4,FALSE)))</f>
        <v>Nil</v>
      </c>
      <c r="AA1896" s="4" t="str">
        <f>IF(B1896="","",VLOOKUP(B1896,Sector!C:D,2,FALSE))</f>
        <v>PUB</v>
      </c>
      <c r="AB1896" s="4" t="str">
        <f t="shared" si="59"/>
        <v>ong.yilin</v>
      </c>
      <c r="AC1896" s="4"/>
      <c r="AD1896" s="4"/>
      <c r="AE1896" s="4"/>
      <c r="AF1896" s="4"/>
      <c r="AG1896" s="4"/>
    </row>
    <row r="1897" spans="1:33" outlineLevel="1" x14ac:dyDescent="0.25">
      <c r="A1897" s="57">
        <v>42269.377074652781</v>
      </c>
      <c r="B1897" s="32" t="s">
        <v>44</v>
      </c>
      <c r="C1897" s="32" t="s">
        <v>384</v>
      </c>
      <c r="D1897" s="32" t="s">
        <v>383</v>
      </c>
      <c r="E1897" s="32" t="s">
        <v>4933</v>
      </c>
      <c r="F1897" s="32" t="s">
        <v>9515</v>
      </c>
      <c r="G1897" s="32" t="s">
        <v>433</v>
      </c>
      <c r="H1897" s="32" t="s">
        <v>432</v>
      </c>
      <c r="I1897" s="32" t="s">
        <v>265</v>
      </c>
      <c r="J1897" s="35">
        <v>0</v>
      </c>
      <c r="K1897" s="35">
        <v>0</v>
      </c>
      <c r="L1897" s="35">
        <v>0</v>
      </c>
      <c r="M1897" s="35">
        <v>0</v>
      </c>
      <c r="N1897" s="32" t="s">
        <v>17</v>
      </c>
      <c r="O1897" s="32" t="s">
        <v>18</v>
      </c>
      <c r="P1897" s="32">
        <v>1</v>
      </c>
      <c r="Q1897" s="32" t="s">
        <v>4934</v>
      </c>
      <c r="R1897" s="39">
        <f t="shared" si="58"/>
        <v>1509</v>
      </c>
      <c r="S1897" s="5" t="s">
        <v>51</v>
      </c>
      <c r="T1897" s="5" t="s">
        <v>64</v>
      </c>
      <c r="U1897" s="2"/>
      <c r="V1897" s="2" t="str">
        <f>IF($J1897+$L1897=0,"nil",IF(OR($B1897="TCU-WS",$B1897=""),"non comm",IF(OR($G1897="contract_cover",$H1897="fixed price"),VLOOKUP($I1897,'[1]mapping 2015'!$A:$B,2,FALSE),VLOOKUP($G1897,'[1]mapping 2015'!$A:$B,2,FALSE))))</f>
        <v>nil</v>
      </c>
      <c r="W1897" s="37">
        <f>IF(OR(V1897="non comm",V1897="nil",J1897=0),0,IF(V1897="SBM 2.1 IIPS",J1897*VLOOKUP(N1897,'[2]NGP%'!$C:$D,2,FALSE),J1897*SUMIFS('[2]NGP%'!$D:$D,'[2]NGP%'!$A:$A,V1897,'[2]NGP%'!$B:$B,AA1897)))</f>
        <v>0</v>
      </c>
      <c r="X1897" s="37">
        <f>IF(OR(V1897="non comm",V1897="nil",J1897=0),0,IF(V1897="SBM 2.1 IIPS",J1897*VLOOKUP(N1897,'[2]NGP%'!$C:$E,3,FALSE),J1897*SUMIFS('[2]NGP%'!$E:$E,'[2]NGP%'!$A:$A,V1897,'[2]NGP%'!$B:$B,AA1897)))</f>
        <v>0</v>
      </c>
      <c r="Y1897" s="32"/>
      <c r="Z1897" s="54" t="str">
        <f>IF(MID(H1897,1,4)="Item","Nil",IF(G1897="contract_cover",VLOOKUP(I1897,'svc type'!C:D,2,FALSE),VLOOKUP(G1897,'svc type'!A:D,4,FALSE)))</f>
        <v>Nil</v>
      </c>
      <c r="AA1897" s="4" t="str">
        <f>IF(B1897="","",VLOOKUP(B1897,Sector!C:D,2,FALSE))</f>
        <v>PUB</v>
      </c>
      <c r="AB1897" s="4" t="str">
        <f t="shared" si="59"/>
        <v>ong.yilin</v>
      </c>
      <c r="AC1897" s="4"/>
      <c r="AD1897" s="4"/>
      <c r="AE1897" s="4"/>
      <c r="AF1897" s="4"/>
      <c r="AG1897" s="4"/>
    </row>
    <row r="1898" spans="1:33" outlineLevel="1" x14ac:dyDescent="0.25">
      <c r="A1898" s="57">
        <v>42269.377074652781</v>
      </c>
      <c r="B1898" s="32" t="s">
        <v>44</v>
      </c>
      <c r="C1898" s="32" t="s">
        <v>384</v>
      </c>
      <c r="D1898" s="32" t="s">
        <v>383</v>
      </c>
      <c r="E1898" s="32" t="s">
        <v>4933</v>
      </c>
      <c r="F1898" s="32" t="s">
        <v>9515</v>
      </c>
      <c r="G1898" s="32" t="s">
        <v>431</v>
      </c>
      <c r="H1898" s="32" t="s">
        <v>430</v>
      </c>
      <c r="I1898" s="32" t="s">
        <v>265</v>
      </c>
      <c r="J1898" s="35">
        <v>0</v>
      </c>
      <c r="K1898" s="35">
        <v>0</v>
      </c>
      <c r="L1898" s="35">
        <v>0</v>
      </c>
      <c r="M1898" s="35">
        <v>0</v>
      </c>
      <c r="N1898" s="32" t="s">
        <v>17</v>
      </c>
      <c r="O1898" s="32" t="s">
        <v>18</v>
      </c>
      <c r="P1898" s="32">
        <v>1</v>
      </c>
      <c r="Q1898" s="32" t="s">
        <v>4934</v>
      </c>
      <c r="R1898" s="39">
        <f t="shared" si="58"/>
        <v>1509</v>
      </c>
      <c r="S1898" s="5" t="s">
        <v>51</v>
      </c>
      <c r="T1898" s="5" t="s">
        <v>64</v>
      </c>
      <c r="U1898" s="2"/>
      <c r="V1898" s="2" t="str">
        <f>IF($J1898+$L1898=0,"nil",IF(OR($B1898="TCU-WS",$B1898=""),"non comm",IF(OR($G1898="contract_cover",$H1898="fixed price"),VLOOKUP($I1898,'[1]mapping 2015'!$A:$B,2,FALSE),VLOOKUP($G1898,'[1]mapping 2015'!$A:$B,2,FALSE))))</f>
        <v>nil</v>
      </c>
      <c r="W1898" s="37">
        <f>IF(OR(V1898="non comm",V1898="nil",J1898=0),0,IF(V1898="SBM 2.1 IIPS",J1898*VLOOKUP(N1898,'[2]NGP%'!$C:$D,2,FALSE),J1898*SUMIFS('[2]NGP%'!$D:$D,'[2]NGP%'!$A:$A,V1898,'[2]NGP%'!$B:$B,AA1898)))</f>
        <v>0</v>
      </c>
      <c r="X1898" s="37">
        <f>IF(OR(V1898="non comm",V1898="nil",J1898=0),0,IF(V1898="SBM 2.1 IIPS",J1898*VLOOKUP(N1898,'[2]NGP%'!$C:$E,3,FALSE),J1898*SUMIFS('[2]NGP%'!$E:$E,'[2]NGP%'!$A:$A,V1898,'[2]NGP%'!$B:$B,AA1898)))</f>
        <v>0</v>
      </c>
      <c r="Y1898" s="32"/>
      <c r="Z1898" s="54" t="str">
        <f>IF(MID(H1898,1,4)="Item","Nil",IF(G1898="contract_cover",VLOOKUP(I1898,'svc type'!C:D,2,FALSE),VLOOKUP(G1898,'svc type'!A:D,4,FALSE)))</f>
        <v>Nil</v>
      </c>
      <c r="AA1898" s="4" t="str">
        <f>IF(B1898="","",VLOOKUP(B1898,Sector!C:D,2,FALSE))</f>
        <v>PUB</v>
      </c>
      <c r="AB1898" s="4" t="str">
        <f t="shared" si="59"/>
        <v>ong.yilin</v>
      </c>
      <c r="AC1898" s="4"/>
      <c r="AD1898" s="4"/>
      <c r="AE1898" s="4"/>
      <c r="AF1898" s="4"/>
      <c r="AG1898" s="4"/>
    </row>
    <row r="1899" spans="1:33" outlineLevel="1" x14ac:dyDescent="0.25">
      <c r="A1899" s="57">
        <v>42269.377074652781</v>
      </c>
      <c r="B1899" s="32" t="s">
        <v>44</v>
      </c>
      <c r="C1899" s="32" t="s">
        <v>384</v>
      </c>
      <c r="D1899" s="32" t="s">
        <v>383</v>
      </c>
      <c r="E1899" s="32" t="s">
        <v>4933</v>
      </c>
      <c r="F1899" s="32" t="s">
        <v>9515</v>
      </c>
      <c r="G1899" s="32" t="s">
        <v>427</v>
      </c>
      <c r="H1899" s="32" t="s">
        <v>429</v>
      </c>
      <c r="I1899" s="32" t="s">
        <v>265</v>
      </c>
      <c r="J1899" s="35">
        <v>0</v>
      </c>
      <c r="K1899" s="35">
        <v>0</v>
      </c>
      <c r="L1899" s="35">
        <v>0</v>
      </c>
      <c r="M1899" s="35">
        <v>0</v>
      </c>
      <c r="N1899" s="32" t="s">
        <v>17</v>
      </c>
      <c r="O1899" s="32" t="s">
        <v>18</v>
      </c>
      <c r="P1899" s="32">
        <v>1</v>
      </c>
      <c r="Q1899" s="32" t="s">
        <v>4934</v>
      </c>
      <c r="R1899" s="39">
        <f t="shared" si="58"/>
        <v>1509</v>
      </c>
      <c r="S1899" s="5" t="s">
        <v>51</v>
      </c>
      <c r="T1899" s="5" t="s">
        <v>64</v>
      </c>
      <c r="U1899" s="2"/>
      <c r="V1899" s="2" t="str">
        <f>IF($J1899+$L1899=0,"nil",IF(OR($B1899="TCU-WS",$B1899=""),"non comm",IF(OR($G1899="contract_cover",$H1899="fixed price"),VLOOKUP($I1899,'[1]mapping 2015'!$A:$B,2,FALSE),VLOOKUP($G1899,'[1]mapping 2015'!$A:$B,2,FALSE))))</f>
        <v>nil</v>
      </c>
      <c r="W1899" s="37">
        <f>IF(OR(V1899="non comm",V1899="nil",J1899=0),0,IF(V1899="SBM 2.1 IIPS",J1899*VLOOKUP(N1899,'[2]NGP%'!$C:$D,2,FALSE),J1899*SUMIFS('[2]NGP%'!$D:$D,'[2]NGP%'!$A:$A,V1899,'[2]NGP%'!$B:$B,AA1899)))</f>
        <v>0</v>
      </c>
      <c r="X1899" s="37">
        <f>IF(OR(V1899="non comm",V1899="nil",J1899=0),0,IF(V1899="SBM 2.1 IIPS",J1899*VLOOKUP(N1899,'[2]NGP%'!$C:$E,3,FALSE),J1899*SUMIFS('[2]NGP%'!$E:$E,'[2]NGP%'!$A:$A,V1899,'[2]NGP%'!$B:$B,AA1899)))</f>
        <v>0</v>
      </c>
      <c r="Y1899" s="32"/>
      <c r="Z1899" s="54" t="str">
        <f>IF(MID(H1899,1,4)="Item","Nil",IF(G1899="contract_cover",VLOOKUP(I1899,'svc type'!C:D,2,FALSE),VLOOKUP(G1899,'svc type'!A:D,4,FALSE)))</f>
        <v>Nil</v>
      </c>
      <c r="AA1899" s="4" t="str">
        <f>IF(B1899="","",VLOOKUP(B1899,Sector!C:D,2,FALSE))</f>
        <v>PUB</v>
      </c>
      <c r="AB1899" s="4" t="str">
        <f t="shared" si="59"/>
        <v>ong.yilin</v>
      </c>
      <c r="AC1899" s="4"/>
      <c r="AD1899" s="4"/>
      <c r="AE1899" s="4"/>
      <c r="AF1899" s="4"/>
      <c r="AG1899" s="4"/>
    </row>
    <row r="1900" spans="1:33" outlineLevel="1" x14ac:dyDescent="0.25">
      <c r="A1900" s="57">
        <v>42269.377074652781</v>
      </c>
      <c r="B1900" s="32" t="s">
        <v>44</v>
      </c>
      <c r="C1900" s="32" t="s">
        <v>384</v>
      </c>
      <c r="D1900" s="32" t="s">
        <v>383</v>
      </c>
      <c r="E1900" s="32" t="s">
        <v>4933</v>
      </c>
      <c r="F1900" s="32" t="s">
        <v>9515</v>
      </c>
      <c r="G1900" s="32" t="s">
        <v>427</v>
      </c>
      <c r="H1900" s="32" t="s">
        <v>428</v>
      </c>
      <c r="I1900" s="32" t="s">
        <v>265</v>
      </c>
      <c r="J1900" s="35">
        <v>0</v>
      </c>
      <c r="K1900" s="35">
        <v>0</v>
      </c>
      <c r="L1900" s="35">
        <v>0</v>
      </c>
      <c r="M1900" s="35">
        <v>0</v>
      </c>
      <c r="N1900" s="32" t="s">
        <v>17</v>
      </c>
      <c r="O1900" s="32" t="s">
        <v>18</v>
      </c>
      <c r="P1900" s="32">
        <v>1</v>
      </c>
      <c r="Q1900" s="32" t="s">
        <v>4934</v>
      </c>
      <c r="R1900" s="39">
        <f t="shared" si="58"/>
        <v>1509</v>
      </c>
      <c r="S1900" s="5" t="s">
        <v>51</v>
      </c>
      <c r="T1900" s="5" t="s">
        <v>64</v>
      </c>
      <c r="U1900" s="2"/>
      <c r="V1900" s="2" t="str">
        <f>IF($J1900+$L1900=0,"nil",IF(OR($B1900="TCU-WS",$B1900=""),"non comm",IF(OR($G1900="contract_cover",$H1900="fixed price"),VLOOKUP($I1900,'[1]mapping 2015'!$A:$B,2,FALSE),VLOOKUP($G1900,'[1]mapping 2015'!$A:$B,2,FALSE))))</f>
        <v>nil</v>
      </c>
      <c r="W1900" s="37">
        <f>IF(OR(V1900="non comm",V1900="nil",J1900=0),0,IF(V1900="SBM 2.1 IIPS",J1900*VLOOKUP(N1900,'[2]NGP%'!$C:$D,2,FALSE),J1900*SUMIFS('[2]NGP%'!$D:$D,'[2]NGP%'!$A:$A,V1900,'[2]NGP%'!$B:$B,AA1900)))</f>
        <v>0</v>
      </c>
      <c r="X1900" s="37">
        <f>IF(OR(V1900="non comm",V1900="nil",J1900=0),0,IF(V1900="SBM 2.1 IIPS",J1900*VLOOKUP(N1900,'[2]NGP%'!$C:$E,3,FALSE),J1900*SUMIFS('[2]NGP%'!$E:$E,'[2]NGP%'!$A:$A,V1900,'[2]NGP%'!$B:$B,AA1900)))</f>
        <v>0</v>
      </c>
      <c r="Y1900" s="32"/>
      <c r="Z1900" s="54" t="str">
        <f>IF(MID(H1900,1,4)="Item","Nil",IF(G1900="contract_cover",VLOOKUP(I1900,'svc type'!C:D,2,FALSE),VLOOKUP(G1900,'svc type'!A:D,4,FALSE)))</f>
        <v>Nil</v>
      </c>
      <c r="AA1900" s="4" t="str">
        <f>IF(B1900="","",VLOOKUP(B1900,Sector!C:D,2,FALSE))</f>
        <v>PUB</v>
      </c>
      <c r="AB1900" s="4" t="str">
        <f t="shared" si="59"/>
        <v>ong.yilin</v>
      </c>
      <c r="AC1900" s="4"/>
      <c r="AD1900" s="4"/>
      <c r="AE1900" s="4"/>
      <c r="AF1900" s="4"/>
      <c r="AG1900" s="4"/>
    </row>
    <row r="1901" spans="1:33" outlineLevel="1" x14ac:dyDescent="0.25">
      <c r="A1901" s="57">
        <v>42269.377074652781</v>
      </c>
      <c r="B1901" s="32" t="s">
        <v>44</v>
      </c>
      <c r="C1901" s="32" t="s">
        <v>384</v>
      </c>
      <c r="D1901" s="32" t="s">
        <v>383</v>
      </c>
      <c r="E1901" s="32" t="s">
        <v>4933</v>
      </c>
      <c r="F1901" s="32" t="s">
        <v>9515</v>
      </c>
      <c r="G1901" s="32" t="s">
        <v>427</v>
      </c>
      <c r="H1901" s="32" t="s">
        <v>426</v>
      </c>
      <c r="I1901" s="32" t="s">
        <v>265</v>
      </c>
      <c r="J1901" s="35">
        <v>0</v>
      </c>
      <c r="K1901" s="35">
        <v>0</v>
      </c>
      <c r="L1901" s="35">
        <v>0</v>
      </c>
      <c r="M1901" s="35">
        <v>0</v>
      </c>
      <c r="N1901" s="32" t="s">
        <v>17</v>
      </c>
      <c r="O1901" s="32" t="s">
        <v>18</v>
      </c>
      <c r="P1901" s="32">
        <v>1</v>
      </c>
      <c r="Q1901" s="32" t="s">
        <v>4934</v>
      </c>
      <c r="R1901" s="39">
        <f t="shared" si="58"/>
        <v>1509</v>
      </c>
      <c r="S1901" s="5" t="s">
        <v>51</v>
      </c>
      <c r="T1901" s="5" t="s">
        <v>64</v>
      </c>
      <c r="U1901" s="2"/>
      <c r="V1901" s="2" t="str">
        <f>IF($J1901+$L1901=0,"nil",IF(OR($B1901="TCU-WS",$B1901=""),"non comm",IF(OR($G1901="contract_cover",$H1901="fixed price"),VLOOKUP($I1901,'[1]mapping 2015'!$A:$B,2,FALSE),VLOOKUP($G1901,'[1]mapping 2015'!$A:$B,2,FALSE))))</f>
        <v>nil</v>
      </c>
      <c r="W1901" s="37">
        <f>IF(OR(V1901="non comm",V1901="nil",J1901=0),0,IF(V1901="SBM 2.1 IIPS",J1901*VLOOKUP(N1901,'[2]NGP%'!$C:$D,2,FALSE),J1901*SUMIFS('[2]NGP%'!$D:$D,'[2]NGP%'!$A:$A,V1901,'[2]NGP%'!$B:$B,AA1901)))</f>
        <v>0</v>
      </c>
      <c r="X1901" s="37">
        <f>IF(OR(V1901="non comm",V1901="nil",J1901=0),0,IF(V1901="SBM 2.1 IIPS",J1901*VLOOKUP(N1901,'[2]NGP%'!$C:$E,3,FALSE),J1901*SUMIFS('[2]NGP%'!$E:$E,'[2]NGP%'!$A:$A,V1901,'[2]NGP%'!$B:$B,AA1901)))</f>
        <v>0</v>
      </c>
      <c r="Y1901" s="32"/>
      <c r="Z1901" s="54" t="str">
        <f>IF(MID(H1901,1,4)="Item","Nil",IF(G1901="contract_cover",VLOOKUP(I1901,'svc type'!C:D,2,FALSE),VLOOKUP(G1901,'svc type'!A:D,4,FALSE)))</f>
        <v>Nil</v>
      </c>
      <c r="AA1901" s="4" t="str">
        <f>IF(B1901="","",VLOOKUP(B1901,Sector!C:D,2,FALSE))</f>
        <v>PUB</v>
      </c>
      <c r="AB1901" s="4" t="str">
        <f t="shared" si="59"/>
        <v>ong.yilin</v>
      </c>
      <c r="AC1901" s="4"/>
      <c r="AD1901" s="4"/>
      <c r="AE1901" s="4"/>
      <c r="AF1901" s="4"/>
      <c r="AG1901" s="4"/>
    </row>
    <row r="1902" spans="1:33" outlineLevel="1" x14ac:dyDescent="0.25">
      <c r="A1902" s="57">
        <v>42269.377074652781</v>
      </c>
      <c r="B1902" s="32" t="s">
        <v>44</v>
      </c>
      <c r="C1902" s="32" t="s">
        <v>384</v>
      </c>
      <c r="D1902" s="32" t="s">
        <v>383</v>
      </c>
      <c r="E1902" s="32" t="s">
        <v>4933</v>
      </c>
      <c r="F1902" s="32" t="s">
        <v>9515</v>
      </c>
      <c r="G1902" s="32" t="s">
        <v>424</v>
      </c>
      <c r="H1902" s="32" t="s">
        <v>425</v>
      </c>
      <c r="I1902" s="32" t="s">
        <v>265</v>
      </c>
      <c r="J1902" s="35">
        <v>0</v>
      </c>
      <c r="K1902" s="35">
        <v>0</v>
      </c>
      <c r="L1902" s="35">
        <v>0</v>
      </c>
      <c r="M1902" s="35">
        <v>0</v>
      </c>
      <c r="N1902" s="32" t="s">
        <v>17</v>
      </c>
      <c r="O1902" s="32" t="s">
        <v>18</v>
      </c>
      <c r="P1902" s="32">
        <v>1</v>
      </c>
      <c r="Q1902" s="32" t="s">
        <v>4934</v>
      </c>
      <c r="R1902" s="39">
        <f t="shared" si="58"/>
        <v>1509</v>
      </c>
      <c r="S1902" s="5" t="s">
        <v>51</v>
      </c>
      <c r="T1902" s="5" t="s">
        <v>64</v>
      </c>
      <c r="U1902" s="2"/>
      <c r="V1902" s="2" t="str">
        <f>IF($J1902+$L1902=0,"nil",IF(OR($B1902="TCU-WS",$B1902=""),"non comm",IF(OR($G1902="contract_cover",$H1902="fixed price"),VLOOKUP($I1902,'[1]mapping 2015'!$A:$B,2,FALSE),VLOOKUP($G1902,'[1]mapping 2015'!$A:$B,2,FALSE))))</f>
        <v>nil</v>
      </c>
      <c r="W1902" s="37">
        <f>IF(OR(V1902="non comm",V1902="nil",J1902=0),0,IF(V1902="SBM 2.1 IIPS",J1902*VLOOKUP(N1902,'[2]NGP%'!$C:$D,2,FALSE),J1902*SUMIFS('[2]NGP%'!$D:$D,'[2]NGP%'!$A:$A,V1902,'[2]NGP%'!$B:$B,AA1902)))</f>
        <v>0</v>
      </c>
      <c r="X1902" s="37">
        <f>IF(OR(V1902="non comm",V1902="nil",J1902=0),0,IF(V1902="SBM 2.1 IIPS",J1902*VLOOKUP(N1902,'[2]NGP%'!$C:$E,3,FALSE),J1902*SUMIFS('[2]NGP%'!$E:$E,'[2]NGP%'!$A:$A,V1902,'[2]NGP%'!$B:$B,AA1902)))</f>
        <v>0</v>
      </c>
      <c r="Y1902" s="32"/>
      <c r="Z1902" s="54" t="str">
        <f>IF(MID(H1902,1,4)="Item","Nil",IF(G1902="contract_cover",VLOOKUP(I1902,'svc type'!C:D,2,FALSE),VLOOKUP(G1902,'svc type'!A:D,4,FALSE)))</f>
        <v>Nil</v>
      </c>
      <c r="AA1902" s="4" t="str">
        <f>IF(B1902="","",VLOOKUP(B1902,Sector!C:D,2,FALSE))</f>
        <v>PUB</v>
      </c>
      <c r="AB1902" s="4" t="str">
        <f t="shared" si="59"/>
        <v>ong.yilin</v>
      </c>
      <c r="AC1902" s="4"/>
      <c r="AD1902" s="4"/>
      <c r="AE1902" s="4"/>
      <c r="AF1902" s="4"/>
      <c r="AG1902" s="4"/>
    </row>
    <row r="1903" spans="1:33" outlineLevel="1" x14ac:dyDescent="0.25">
      <c r="A1903" s="57">
        <v>42269.377074652781</v>
      </c>
      <c r="B1903" s="32" t="s">
        <v>44</v>
      </c>
      <c r="C1903" s="32" t="s">
        <v>384</v>
      </c>
      <c r="D1903" s="32" t="s">
        <v>383</v>
      </c>
      <c r="E1903" s="32" t="s">
        <v>4933</v>
      </c>
      <c r="F1903" s="32" t="s">
        <v>9515</v>
      </c>
      <c r="G1903" s="32" t="s">
        <v>424</v>
      </c>
      <c r="H1903" s="32" t="s">
        <v>423</v>
      </c>
      <c r="I1903" s="32" t="s">
        <v>265</v>
      </c>
      <c r="J1903" s="35">
        <v>0</v>
      </c>
      <c r="K1903" s="35">
        <v>0</v>
      </c>
      <c r="L1903" s="35">
        <v>0</v>
      </c>
      <c r="M1903" s="35">
        <v>0</v>
      </c>
      <c r="N1903" s="32" t="s">
        <v>17</v>
      </c>
      <c r="O1903" s="32" t="s">
        <v>18</v>
      </c>
      <c r="P1903" s="32">
        <v>1</v>
      </c>
      <c r="Q1903" s="32" t="s">
        <v>4934</v>
      </c>
      <c r="R1903" s="39">
        <f t="shared" si="58"/>
        <v>1509</v>
      </c>
      <c r="S1903" s="5" t="s">
        <v>51</v>
      </c>
      <c r="T1903" s="5" t="s">
        <v>64</v>
      </c>
      <c r="U1903" s="2"/>
      <c r="V1903" s="2" t="str">
        <f>IF($J1903+$L1903=0,"nil",IF(OR($B1903="TCU-WS",$B1903=""),"non comm",IF(OR($G1903="contract_cover",$H1903="fixed price"),VLOOKUP($I1903,'[1]mapping 2015'!$A:$B,2,FALSE),VLOOKUP($G1903,'[1]mapping 2015'!$A:$B,2,FALSE))))</f>
        <v>nil</v>
      </c>
      <c r="W1903" s="37">
        <f>IF(OR(V1903="non comm",V1903="nil",J1903=0),0,IF(V1903="SBM 2.1 IIPS",J1903*VLOOKUP(N1903,'[2]NGP%'!$C:$D,2,FALSE),J1903*SUMIFS('[2]NGP%'!$D:$D,'[2]NGP%'!$A:$A,V1903,'[2]NGP%'!$B:$B,AA1903)))</f>
        <v>0</v>
      </c>
      <c r="X1903" s="37">
        <f>IF(OR(V1903="non comm",V1903="nil",J1903=0),0,IF(V1903="SBM 2.1 IIPS",J1903*VLOOKUP(N1903,'[2]NGP%'!$C:$E,3,FALSE),J1903*SUMIFS('[2]NGP%'!$E:$E,'[2]NGP%'!$A:$A,V1903,'[2]NGP%'!$B:$B,AA1903)))</f>
        <v>0</v>
      </c>
      <c r="Y1903" s="32"/>
      <c r="Z1903" s="54" t="str">
        <f>IF(MID(H1903,1,4)="Item","Nil",IF(G1903="contract_cover",VLOOKUP(I1903,'svc type'!C:D,2,FALSE),VLOOKUP(G1903,'svc type'!A:D,4,FALSE)))</f>
        <v>Nil</v>
      </c>
      <c r="AA1903" s="4" t="str">
        <f>IF(B1903="","",VLOOKUP(B1903,Sector!C:D,2,FALSE))</f>
        <v>PUB</v>
      </c>
      <c r="AB1903" s="4" t="str">
        <f t="shared" si="59"/>
        <v>ong.yilin</v>
      </c>
      <c r="AC1903" s="4"/>
      <c r="AD1903" s="4"/>
      <c r="AE1903" s="4"/>
      <c r="AF1903" s="4"/>
      <c r="AG1903" s="4"/>
    </row>
    <row r="1904" spans="1:33" outlineLevel="1" x14ac:dyDescent="0.25">
      <c r="A1904" s="57">
        <v>42269.377074652781</v>
      </c>
      <c r="B1904" s="32" t="s">
        <v>44</v>
      </c>
      <c r="C1904" s="32" t="s">
        <v>384</v>
      </c>
      <c r="D1904" s="32" t="s">
        <v>383</v>
      </c>
      <c r="E1904" s="32" t="s">
        <v>4933</v>
      </c>
      <c r="F1904" s="32" t="s">
        <v>9515</v>
      </c>
      <c r="G1904" s="32" t="s">
        <v>422</v>
      </c>
      <c r="H1904" s="32" t="s">
        <v>421</v>
      </c>
      <c r="I1904" s="32" t="s">
        <v>265</v>
      </c>
      <c r="J1904" s="35">
        <v>0</v>
      </c>
      <c r="K1904" s="35">
        <v>0</v>
      </c>
      <c r="L1904" s="35">
        <v>0</v>
      </c>
      <c r="M1904" s="35">
        <v>0</v>
      </c>
      <c r="N1904" s="32" t="s">
        <v>17</v>
      </c>
      <c r="O1904" s="32" t="s">
        <v>18</v>
      </c>
      <c r="P1904" s="32">
        <v>1</v>
      </c>
      <c r="Q1904" s="32" t="s">
        <v>4934</v>
      </c>
      <c r="R1904" s="39">
        <f t="shared" si="58"/>
        <v>1509</v>
      </c>
      <c r="S1904" s="5" t="s">
        <v>51</v>
      </c>
      <c r="T1904" s="5" t="s">
        <v>64</v>
      </c>
      <c r="U1904" s="2"/>
      <c r="V1904" s="2" t="str">
        <f>IF($J1904+$L1904=0,"nil",IF(OR($B1904="TCU-WS",$B1904=""),"non comm",IF(OR($G1904="contract_cover",$H1904="fixed price"),VLOOKUP($I1904,'[1]mapping 2015'!$A:$B,2,FALSE),VLOOKUP($G1904,'[1]mapping 2015'!$A:$B,2,FALSE))))</f>
        <v>nil</v>
      </c>
      <c r="W1904" s="37">
        <f>IF(OR(V1904="non comm",V1904="nil",J1904=0),0,IF(V1904="SBM 2.1 IIPS",J1904*VLOOKUP(N1904,'[2]NGP%'!$C:$D,2,FALSE),J1904*SUMIFS('[2]NGP%'!$D:$D,'[2]NGP%'!$A:$A,V1904,'[2]NGP%'!$B:$B,AA1904)))</f>
        <v>0</v>
      </c>
      <c r="X1904" s="37">
        <f>IF(OR(V1904="non comm",V1904="nil",J1904=0),0,IF(V1904="SBM 2.1 IIPS",J1904*VLOOKUP(N1904,'[2]NGP%'!$C:$E,3,FALSE),J1904*SUMIFS('[2]NGP%'!$E:$E,'[2]NGP%'!$A:$A,V1904,'[2]NGP%'!$B:$B,AA1904)))</f>
        <v>0</v>
      </c>
      <c r="Y1904" s="32"/>
      <c r="Z1904" s="54" t="str">
        <f>IF(MID(H1904,1,4)="Item","Nil",IF(G1904="contract_cover",VLOOKUP(I1904,'svc type'!C:D,2,FALSE),VLOOKUP(G1904,'svc type'!A:D,4,FALSE)))</f>
        <v>Nil</v>
      </c>
      <c r="AA1904" s="4" t="str">
        <f>IF(B1904="","",VLOOKUP(B1904,Sector!C:D,2,FALSE))</f>
        <v>PUB</v>
      </c>
      <c r="AB1904" s="4" t="str">
        <f t="shared" si="59"/>
        <v>ong.yilin</v>
      </c>
      <c r="AC1904" s="4"/>
      <c r="AD1904" s="4"/>
      <c r="AE1904" s="4"/>
      <c r="AF1904" s="4"/>
      <c r="AG1904" s="4"/>
    </row>
    <row r="1905" spans="1:33" outlineLevel="1" x14ac:dyDescent="0.25">
      <c r="A1905" s="57">
        <v>42269.377074652781</v>
      </c>
      <c r="B1905" s="32" t="s">
        <v>44</v>
      </c>
      <c r="C1905" s="32" t="s">
        <v>384</v>
      </c>
      <c r="D1905" s="32" t="s">
        <v>383</v>
      </c>
      <c r="E1905" s="32" t="s">
        <v>4933</v>
      </c>
      <c r="F1905" s="32" t="s">
        <v>9515</v>
      </c>
      <c r="G1905" s="32" t="s">
        <v>420</v>
      </c>
      <c r="H1905" s="32" t="s">
        <v>419</v>
      </c>
      <c r="I1905" s="32" t="s">
        <v>265</v>
      </c>
      <c r="J1905" s="35">
        <v>0</v>
      </c>
      <c r="K1905" s="35">
        <v>0</v>
      </c>
      <c r="L1905" s="35">
        <v>0</v>
      </c>
      <c r="M1905" s="35">
        <v>0</v>
      </c>
      <c r="N1905" s="32" t="s">
        <v>17</v>
      </c>
      <c r="O1905" s="32" t="s">
        <v>18</v>
      </c>
      <c r="P1905" s="32">
        <v>1</v>
      </c>
      <c r="Q1905" s="32" t="s">
        <v>4934</v>
      </c>
      <c r="R1905" s="39">
        <f t="shared" si="58"/>
        <v>1509</v>
      </c>
      <c r="S1905" s="5" t="s">
        <v>51</v>
      </c>
      <c r="T1905" s="5" t="s">
        <v>64</v>
      </c>
      <c r="U1905" s="2"/>
      <c r="V1905" s="2" t="str">
        <f>IF($J1905+$L1905=0,"nil",IF(OR($B1905="TCU-WS",$B1905=""),"non comm",IF(OR($G1905="contract_cover",$H1905="fixed price"),VLOOKUP($I1905,'[1]mapping 2015'!$A:$B,2,FALSE),VLOOKUP($G1905,'[1]mapping 2015'!$A:$B,2,FALSE))))</f>
        <v>nil</v>
      </c>
      <c r="W1905" s="37">
        <f>IF(OR(V1905="non comm",V1905="nil",J1905=0),0,IF(V1905="SBM 2.1 IIPS",J1905*VLOOKUP(N1905,'[2]NGP%'!$C:$D,2,FALSE),J1905*SUMIFS('[2]NGP%'!$D:$D,'[2]NGP%'!$A:$A,V1905,'[2]NGP%'!$B:$B,AA1905)))</f>
        <v>0</v>
      </c>
      <c r="X1905" s="37">
        <f>IF(OR(V1905="non comm",V1905="nil",J1905=0),0,IF(V1905="SBM 2.1 IIPS",J1905*VLOOKUP(N1905,'[2]NGP%'!$C:$E,3,FALSE),J1905*SUMIFS('[2]NGP%'!$E:$E,'[2]NGP%'!$A:$A,V1905,'[2]NGP%'!$B:$B,AA1905)))</f>
        <v>0</v>
      </c>
      <c r="Y1905" s="32"/>
      <c r="Z1905" s="54" t="str">
        <f>IF(MID(H1905,1,4)="Item","Nil",IF(G1905="contract_cover",VLOOKUP(I1905,'svc type'!C:D,2,FALSE),VLOOKUP(G1905,'svc type'!A:D,4,FALSE)))</f>
        <v>Nil</v>
      </c>
      <c r="AA1905" s="4" t="str">
        <f>IF(B1905="","",VLOOKUP(B1905,Sector!C:D,2,FALSE))</f>
        <v>PUB</v>
      </c>
      <c r="AB1905" s="4" t="str">
        <f t="shared" si="59"/>
        <v>ong.yilin</v>
      </c>
      <c r="AC1905" s="4"/>
      <c r="AD1905" s="4"/>
      <c r="AE1905" s="4"/>
      <c r="AF1905" s="4"/>
      <c r="AG1905" s="4"/>
    </row>
    <row r="1906" spans="1:33" outlineLevel="1" x14ac:dyDescent="0.25">
      <c r="A1906" s="57">
        <v>42269.377074652781</v>
      </c>
      <c r="B1906" s="32" t="s">
        <v>44</v>
      </c>
      <c r="C1906" s="32" t="s">
        <v>384</v>
      </c>
      <c r="D1906" s="32" t="s">
        <v>383</v>
      </c>
      <c r="E1906" s="32" t="s">
        <v>4933</v>
      </c>
      <c r="F1906" s="32" t="s">
        <v>9515</v>
      </c>
      <c r="G1906" s="32" t="s">
        <v>417</v>
      </c>
      <c r="H1906" s="32" t="s">
        <v>418</v>
      </c>
      <c r="I1906" s="32" t="s">
        <v>265</v>
      </c>
      <c r="J1906" s="35">
        <v>0</v>
      </c>
      <c r="K1906" s="35">
        <v>0</v>
      </c>
      <c r="L1906" s="35">
        <v>0</v>
      </c>
      <c r="M1906" s="35">
        <v>0</v>
      </c>
      <c r="N1906" s="32" t="s">
        <v>17</v>
      </c>
      <c r="O1906" s="32" t="s">
        <v>18</v>
      </c>
      <c r="P1906" s="32">
        <v>1</v>
      </c>
      <c r="Q1906" s="32" t="s">
        <v>4934</v>
      </c>
      <c r="R1906" s="39">
        <f t="shared" si="58"/>
        <v>1509</v>
      </c>
      <c r="S1906" s="5" t="s">
        <v>51</v>
      </c>
      <c r="T1906" s="5" t="s">
        <v>64</v>
      </c>
      <c r="U1906" s="2"/>
      <c r="V1906" s="2" t="str">
        <f>IF($J1906+$L1906=0,"nil",IF(OR($B1906="TCU-WS",$B1906=""),"non comm",IF(OR($G1906="contract_cover",$H1906="fixed price"),VLOOKUP($I1906,'[1]mapping 2015'!$A:$B,2,FALSE),VLOOKUP($G1906,'[1]mapping 2015'!$A:$B,2,FALSE))))</f>
        <v>nil</v>
      </c>
      <c r="W1906" s="37">
        <f>IF(OR(V1906="non comm",V1906="nil",J1906=0),0,IF(V1906="SBM 2.1 IIPS",J1906*VLOOKUP(N1906,'[2]NGP%'!$C:$D,2,FALSE),J1906*SUMIFS('[2]NGP%'!$D:$D,'[2]NGP%'!$A:$A,V1906,'[2]NGP%'!$B:$B,AA1906)))</f>
        <v>0</v>
      </c>
      <c r="X1906" s="37">
        <f>IF(OR(V1906="non comm",V1906="nil",J1906=0),0,IF(V1906="SBM 2.1 IIPS",J1906*VLOOKUP(N1906,'[2]NGP%'!$C:$E,3,FALSE),J1906*SUMIFS('[2]NGP%'!$E:$E,'[2]NGP%'!$A:$A,V1906,'[2]NGP%'!$B:$B,AA1906)))</f>
        <v>0</v>
      </c>
      <c r="Y1906" s="32"/>
      <c r="Z1906" s="54" t="str">
        <f>IF(MID(H1906,1,4)="Item","Nil",IF(G1906="contract_cover",VLOOKUP(I1906,'svc type'!C:D,2,FALSE),VLOOKUP(G1906,'svc type'!A:D,4,FALSE)))</f>
        <v>Nil</v>
      </c>
      <c r="AA1906" s="4" t="str">
        <f>IF(B1906="","",VLOOKUP(B1906,Sector!C:D,2,FALSE))</f>
        <v>PUB</v>
      </c>
      <c r="AB1906" s="4" t="str">
        <f t="shared" si="59"/>
        <v>ong.yilin</v>
      </c>
      <c r="AC1906" s="4"/>
      <c r="AD1906" s="4"/>
      <c r="AE1906" s="4"/>
      <c r="AF1906" s="4"/>
      <c r="AG1906" s="4"/>
    </row>
    <row r="1907" spans="1:33" outlineLevel="1" x14ac:dyDescent="0.25">
      <c r="A1907" s="57">
        <v>42269.377074652781</v>
      </c>
      <c r="B1907" s="32" t="s">
        <v>44</v>
      </c>
      <c r="C1907" s="32" t="s">
        <v>384</v>
      </c>
      <c r="D1907" s="32" t="s">
        <v>383</v>
      </c>
      <c r="E1907" s="32" t="s">
        <v>4933</v>
      </c>
      <c r="F1907" s="32" t="s">
        <v>9515</v>
      </c>
      <c r="G1907" s="32" t="s">
        <v>417</v>
      </c>
      <c r="H1907" s="32" t="s">
        <v>416</v>
      </c>
      <c r="I1907" s="32" t="s">
        <v>265</v>
      </c>
      <c r="J1907" s="35">
        <v>0</v>
      </c>
      <c r="K1907" s="35">
        <v>0</v>
      </c>
      <c r="L1907" s="35">
        <v>0</v>
      </c>
      <c r="M1907" s="35">
        <v>0</v>
      </c>
      <c r="N1907" s="32" t="s">
        <v>17</v>
      </c>
      <c r="O1907" s="32" t="s">
        <v>18</v>
      </c>
      <c r="P1907" s="32">
        <v>1</v>
      </c>
      <c r="Q1907" s="32" t="s">
        <v>4934</v>
      </c>
      <c r="R1907" s="39">
        <f t="shared" si="58"/>
        <v>1509</v>
      </c>
      <c r="S1907" s="5" t="s">
        <v>51</v>
      </c>
      <c r="T1907" s="5" t="s">
        <v>64</v>
      </c>
      <c r="U1907" s="2"/>
      <c r="V1907" s="2" t="str">
        <f>IF($J1907+$L1907=0,"nil",IF(OR($B1907="TCU-WS",$B1907=""),"non comm",IF(OR($G1907="contract_cover",$H1907="fixed price"),VLOOKUP($I1907,'[1]mapping 2015'!$A:$B,2,FALSE),VLOOKUP($G1907,'[1]mapping 2015'!$A:$B,2,FALSE))))</f>
        <v>nil</v>
      </c>
      <c r="W1907" s="37">
        <f>IF(OR(V1907="non comm",V1907="nil",J1907=0),0,IF(V1907="SBM 2.1 IIPS",J1907*VLOOKUP(N1907,'[2]NGP%'!$C:$D,2,FALSE),J1907*SUMIFS('[2]NGP%'!$D:$D,'[2]NGP%'!$A:$A,V1907,'[2]NGP%'!$B:$B,AA1907)))</f>
        <v>0</v>
      </c>
      <c r="X1907" s="37">
        <f>IF(OR(V1907="non comm",V1907="nil",J1907=0),0,IF(V1907="SBM 2.1 IIPS",J1907*VLOOKUP(N1907,'[2]NGP%'!$C:$E,3,FALSE),J1907*SUMIFS('[2]NGP%'!$E:$E,'[2]NGP%'!$A:$A,V1907,'[2]NGP%'!$B:$B,AA1907)))</f>
        <v>0</v>
      </c>
      <c r="Y1907" s="32"/>
      <c r="Z1907" s="54" t="str">
        <f>IF(MID(H1907,1,4)="Item","Nil",IF(G1907="contract_cover",VLOOKUP(I1907,'svc type'!C:D,2,FALSE),VLOOKUP(G1907,'svc type'!A:D,4,FALSE)))</f>
        <v>Nil</v>
      </c>
      <c r="AA1907" s="4" t="str">
        <f>IF(B1907="","",VLOOKUP(B1907,Sector!C:D,2,FALSE))</f>
        <v>PUB</v>
      </c>
      <c r="AB1907" s="4" t="str">
        <f t="shared" si="59"/>
        <v>ong.yilin</v>
      </c>
      <c r="AC1907" s="4"/>
      <c r="AD1907" s="4"/>
      <c r="AE1907" s="4"/>
      <c r="AF1907" s="4"/>
      <c r="AG1907" s="4"/>
    </row>
    <row r="1908" spans="1:33" outlineLevel="1" x14ac:dyDescent="0.25">
      <c r="A1908" s="57">
        <v>42269.377074652781</v>
      </c>
      <c r="B1908" s="32" t="s">
        <v>44</v>
      </c>
      <c r="C1908" s="32" t="s">
        <v>384</v>
      </c>
      <c r="D1908" s="32" t="s">
        <v>383</v>
      </c>
      <c r="E1908" s="32" t="s">
        <v>4933</v>
      </c>
      <c r="F1908" s="32" t="s">
        <v>9515</v>
      </c>
      <c r="G1908" s="32" t="s">
        <v>415</v>
      </c>
      <c r="H1908" s="32" t="s">
        <v>414</v>
      </c>
      <c r="I1908" s="32" t="s">
        <v>265</v>
      </c>
      <c r="J1908" s="35">
        <v>0</v>
      </c>
      <c r="K1908" s="35">
        <v>0</v>
      </c>
      <c r="L1908" s="35">
        <v>0</v>
      </c>
      <c r="M1908" s="35">
        <v>0</v>
      </c>
      <c r="N1908" s="32" t="s">
        <v>17</v>
      </c>
      <c r="O1908" s="32" t="s">
        <v>18</v>
      </c>
      <c r="P1908" s="32">
        <v>1</v>
      </c>
      <c r="Q1908" s="32" t="s">
        <v>4934</v>
      </c>
      <c r="R1908" s="39">
        <f t="shared" si="58"/>
        <v>1509</v>
      </c>
      <c r="S1908" s="5" t="s">
        <v>51</v>
      </c>
      <c r="T1908" s="5" t="s">
        <v>64</v>
      </c>
      <c r="U1908" s="2"/>
      <c r="V1908" s="2" t="str">
        <f>IF($J1908+$L1908=0,"nil",IF(OR($B1908="TCU-WS",$B1908=""),"non comm",IF(OR($G1908="contract_cover",$H1908="fixed price"),VLOOKUP($I1908,'[1]mapping 2015'!$A:$B,2,FALSE),VLOOKUP($G1908,'[1]mapping 2015'!$A:$B,2,FALSE))))</f>
        <v>nil</v>
      </c>
      <c r="W1908" s="37">
        <f>IF(OR(V1908="non comm",V1908="nil",J1908=0),0,IF(V1908="SBM 2.1 IIPS",J1908*VLOOKUP(N1908,'[2]NGP%'!$C:$D,2,FALSE),J1908*SUMIFS('[2]NGP%'!$D:$D,'[2]NGP%'!$A:$A,V1908,'[2]NGP%'!$B:$B,AA1908)))</f>
        <v>0</v>
      </c>
      <c r="X1908" s="37">
        <f>IF(OR(V1908="non comm",V1908="nil",J1908=0),0,IF(V1908="SBM 2.1 IIPS",J1908*VLOOKUP(N1908,'[2]NGP%'!$C:$E,3,FALSE),J1908*SUMIFS('[2]NGP%'!$E:$E,'[2]NGP%'!$A:$A,V1908,'[2]NGP%'!$B:$B,AA1908)))</f>
        <v>0</v>
      </c>
      <c r="Y1908" s="32"/>
      <c r="Z1908" s="54" t="str">
        <f>IF(MID(H1908,1,4)="Item","Nil",IF(G1908="contract_cover",VLOOKUP(I1908,'svc type'!C:D,2,FALSE),VLOOKUP(G1908,'svc type'!A:D,4,FALSE)))</f>
        <v>Nil</v>
      </c>
      <c r="AA1908" s="4" t="str">
        <f>IF(B1908="","",VLOOKUP(B1908,Sector!C:D,2,FALSE))</f>
        <v>PUB</v>
      </c>
      <c r="AB1908" s="4" t="str">
        <f t="shared" si="59"/>
        <v>ong.yilin</v>
      </c>
      <c r="AC1908" s="4"/>
      <c r="AD1908" s="4"/>
      <c r="AE1908" s="4"/>
      <c r="AF1908" s="4"/>
      <c r="AG1908" s="4"/>
    </row>
    <row r="1909" spans="1:33" outlineLevel="1" x14ac:dyDescent="0.25">
      <c r="A1909" s="57">
        <v>42269.377074652781</v>
      </c>
      <c r="B1909" s="32" t="s">
        <v>44</v>
      </c>
      <c r="C1909" s="32" t="s">
        <v>384</v>
      </c>
      <c r="D1909" s="32" t="s">
        <v>383</v>
      </c>
      <c r="E1909" s="32" t="s">
        <v>4933</v>
      </c>
      <c r="F1909" s="32" t="s">
        <v>9515</v>
      </c>
      <c r="G1909" s="32" t="s">
        <v>386</v>
      </c>
      <c r="H1909" s="32" t="s">
        <v>385</v>
      </c>
      <c r="I1909" s="32" t="s">
        <v>265</v>
      </c>
      <c r="J1909" s="35">
        <v>0</v>
      </c>
      <c r="K1909" s="35">
        <v>0</v>
      </c>
      <c r="L1909" s="35">
        <v>0</v>
      </c>
      <c r="M1909" s="35">
        <v>0</v>
      </c>
      <c r="N1909" s="32" t="s">
        <v>17</v>
      </c>
      <c r="O1909" s="32" t="s">
        <v>18</v>
      </c>
      <c r="P1909" s="32">
        <v>1</v>
      </c>
      <c r="Q1909" s="32" t="s">
        <v>4934</v>
      </c>
      <c r="R1909" s="39">
        <f t="shared" si="58"/>
        <v>1509</v>
      </c>
      <c r="S1909" s="5" t="s">
        <v>51</v>
      </c>
      <c r="T1909" s="5" t="s">
        <v>64</v>
      </c>
      <c r="U1909" s="2"/>
      <c r="V1909" s="2" t="str">
        <f>IF($J1909+$L1909=0,"nil",IF(OR($B1909="TCU-WS",$B1909=""),"non comm",IF(OR($G1909="contract_cover",$H1909="fixed price"),VLOOKUP($I1909,'[1]mapping 2015'!$A:$B,2,FALSE),VLOOKUP($G1909,'[1]mapping 2015'!$A:$B,2,FALSE))))</f>
        <v>nil</v>
      </c>
      <c r="W1909" s="37">
        <f>IF(OR(V1909="non comm",V1909="nil",J1909=0),0,IF(V1909="SBM 2.1 IIPS",J1909*VLOOKUP(N1909,'[2]NGP%'!$C:$D,2,FALSE),J1909*SUMIFS('[2]NGP%'!$D:$D,'[2]NGP%'!$A:$A,V1909,'[2]NGP%'!$B:$B,AA1909)))</f>
        <v>0</v>
      </c>
      <c r="X1909" s="37">
        <f>IF(OR(V1909="non comm",V1909="nil",J1909=0),0,IF(V1909="SBM 2.1 IIPS",J1909*VLOOKUP(N1909,'[2]NGP%'!$C:$E,3,FALSE),J1909*SUMIFS('[2]NGP%'!$E:$E,'[2]NGP%'!$A:$A,V1909,'[2]NGP%'!$B:$B,AA1909)))</f>
        <v>0</v>
      </c>
      <c r="Y1909" s="32"/>
      <c r="Z1909" s="54" t="str">
        <f>IF(MID(H1909,1,4)="Item","Nil",IF(G1909="contract_cover",VLOOKUP(I1909,'svc type'!C:D,2,FALSE),VLOOKUP(G1909,'svc type'!A:D,4,FALSE)))</f>
        <v>Nil</v>
      </c>
      <c r="AA1909" s="4" t="str">
        <f>IF(B1909="","",VLOOKUP(B1909,Sector!C:D,2,FALSE))</f>
        <v>PUB</v>
      </c>
      <c r="AB1909" s="4" t="str">
        <f t="shared" si="59"/>
        <v>ong.yilin</v>
      </c>
      <c r="AC1909" s="4"/>
      <c r="AD1909" s="4"/>
      <c r="AE1909" s="4"/>
      <c r="AF1909" s="4"/>
      <c r="AG1909" s="4"/>
    </row>
    <row r="1910" spans="1:33" outlineLevel="1" x14ac:dyDescent="0.25">
      <c r="A1910" s="57">
        <v>42269.394162766206</v>
      </c>
      <c r="B1910" s="32" t="s">
        <v>290</v>
      </c>
      <c r="C1910" s="32" t="s">
        <v>4771</v>
      </c>
      <c r="D1910" s="32" t="s">
        <v>4772</v>
      </c>
      <c r="E1910" s="32" t="s">
        <v>4943</v>
      </c>
      <c r="F1910" s="32" t="s">
        <v>9516</v>
      </c>
      <c r="G1910" s="32" t="s">
        <v>15</v>
      </c>
      <c r="H1910" s="32" t="s">
        <v>16</v>
      </c>
      <c r="I1910" s="32" t="s">
        <v>260</v>
      </c>
      <c r="J1910" s="35">
        <v>636</v>
      </c>
      <c r="K1910" s="35">
        <v>0</v>
      </c>
      <c r="L1910" s="35">
        <v>0</v>
      </c>
      <c r="M1910" s="35">
        <v>0</v>
      </c>
      <c r="N1910" s="32" t="s">
        <v>17</v>
      </c>
      <c r="O1910" s="32" t="s">
        <v>18</v>
      </c>
      <c r="P1910" s="32">
        <v>1</v>
      </c>
      <c r="Q1910" s="32" t="s">
        <v>4944</v>
      </c>
      <c r="R1910" s="39">
        <f t="shared" si="58"/>
        <v>1509</v>
      </c>
      <c r="S1910" s="5" t="s">
        <v>51</v>
      </c>
      <c r="T1910" s="5" t="s">
        <v>64</v>
      </c>
      <c r="U1910" s="2"/>
      <c r="V1910" s="2" t="str">
        <f>IF($J1910+$L1910=0,"nil",IF(OR($B1910="TCU-WS",$B1910=""),"non comm",IF(OR($G1910="contract_cover",$H1910="fixed price"),VLOOKUP($I1910,'[1]mapping 2015'!$A:$B,2,FALSE),VLOOKUP($G1910,'[1]mapping 2015'!$A:$B,2,FALSE))))</f>
        <v>SBM 2.2 HMA</v>
      </c>
      <c r="W1910" s="37">
        <f>IF(OR(V1910="non comm",V1910="nil",J1910=0),0,IF(V1910="SBM 2.1 IIPS",J1910*VLOOKUP(N1910,'[2]NGP%'!$C:$D,2,FALSE),J1910*SUMIFS('[2]NGP%'!$D:$D,'[2]NGP%'!$A:$A,V1910,'[2]NGP%'!$B:$B,AA1910)))</f>
        <v>190.79999999999998</v>
      </c>
      <c r="X1910" s="37">
        <f>IF(OR(V1910="non comm",V1910="nil",J1910=0),0,IF(V1910="SBM 2.1 IIPS",J1910*VLOOKUP(N1910,'[2]NGP%'!$C:$E,3,FALSE),J1910*SUMIFS('[2]NGP%'!$E:$E,'[2]NGP%'!$A:$A,V1910,'[2]NGP%'!$B:$B,AA1910)))</f>
        <v>190.79999999999998</v>
      </c>
      <c r="Y1910" s="32"/>
      <c r="Z1910" s="54" t="str">
        <f>IF(MID(H1910,1,4)="Item","Nil",IF(G1910="contract_cover",VLOOKUP(I1910,'svc type'!C:D,2,FALSE),VLOOKUP(G1910,'svc type'!A:D,4,FALSE)))</f>
        <v>HMA</v>
      </c>
      <c r="AA1910" s="4" t="str">
        <f>IF(B1910="","",VLOOKUP(B1910,Sector!C:D,2,FALSE))</f>
        <v>PUB</v>
      </c>
      <c r="AB1910" s="4" t="str">
        <f t="shared" si="59"/>
        <v>cammy.ong</v>
      </c>
      <c r="AC1910" s="4"/>
      <c r="AD1910" s="4"/>
      <c r="AE1910" s="4"/>
      <c r="AF1910" s="4"/>
      <c r="AG1910" s="4"/>
    </row>
    <row r="1911" spans="1:33" outlineLevel="1" x14ac:dyDescent="0.25">
      <c r="A1911" s="57">
        <v>42269.394162766206</v>
      </c>
      <c r="B1911" s="32" t="s">
        <v>290</v>
      </c>
      <c r="C1911" s="32" t="s">
        <v>4771</v>
      </c>
      <c r="D1911" s="32" t="s">
        <v>4772</v>
      </c>
      <c r="E1911" s="32" t="s">
        <v>4943</v>
      </c>
      <c r="F1911" s="32" t="s">
        <v>9516</v>
      </c>
      <c r="G1911" s="32" t="s">
        <v>656</v>
      </c>
      <c r="H1911" s="32" t="s">
        <v>754</v>
      </c>
      <c r="I1911" s="32" t="s">
        <v>260</v>
      </c>
      <c r="J1911" s="35">
        <v>0</v>
      </c>
      <c r="K1911" s="35">
        <v>0</v>
      </c>
      <c r="L1911" s="35">
        <v>0</v>
      </c>
      <c r="M1911" s="35">
        <v>0</v>
      </c>
      <c r="N1911" s="32" t="s">
        <v>17</v>
      </c>
      <c r="O1911" s="32" t="s">
        <v>18</v>
      </c>
      <c r="P1911" s="32">
        <v>1</v>
      </c>
      <c r="Q1911" s="32" t="s">
        <v>4944</v>
      </c>
      <c r="R1911" s="39">
        <f t="shared" si="58"/>
        <v>1509</v>
      </c>
      <c r="S1911" s="5" t="s">
        <v>51</v>
      </c>
      <c r="T1911" s="5" t="s">
        <v>64</v>
      </c>
      <c r="U1911" s="2"/>
      <c r="V1911" s="2" t="str">
        <f>IF($J1911+$L1911=0,"nil",IF(OR($B1911="TCU-WS",$B1911=""),"non comm",IF(OR($G1911="contract_cover",$H1911="fixed price"),VLOOKUP($I1911,'[1]mapping 2015'!$A:$B,2,FALSE),VLOOKUP($G1911,'[1]mapping 2015'!$A:$B,2,FALSE))))</f>
        <v>nil</v>
      </c>
      <c r="W1911" s="37">
        <f>IF(OR(V1911="non comm",V1911="nil",J1911=0),0,IF(V1911="SBM 2.1 IIPS",J1911*VLOOKUP(N1911,'[2]NGP%'!$C:$D,2,FALSE),J1911*SUMIFS('[2]NGP%'!$D:$D,'[2]NGP%'!$A:$A,V1911,'[2]NGP%'!$B:$B,AA1911)))</f>
        <v>0</v>
      </c>
      <c r="X1911" s="37">
        <f>IF(OR(V1911="non comm",V1911="nil",J1911=0),0,IF(V1911="SBM 2.1 IIPS",J1911*VLOOKUP(N1911,'[2]NGP%'!$C:$E,3,FALSE),J1911*SUMIFS('[2]NGP%'!$E:$E,'[2]NGP%'!$A:$A,V1911,'[2]NGP%'!$B:$B,AA1911)))</f>
        <v>0</v>
      </c>
      <c r="Y1911" s="32"/>
      <c r="Z1911" s="54" t="str">
        <f>IF(MID(H1911,1,4)="Item","Nil",IF(G1911="contract_cover",VLOOKUP(I1911,'svc type'!C:D,2,FALSE),VLOOKUP(G1911,'svc type'!A:D,4,FALSE)))</f>
        <v>Nil</v>
      </c>
      <c r="AA1911" s="4" t="str">
        <f>IF(B1911="","",VLOOKUP(B1911,Sector!C:D,2,FALSE))</f>
        <v>PUB</v>
      </c>
      <c r="AB1911" s="4" t="str">
        <f t="shared" si="59"/>
        <v>cammy.ong</v>
      </c>
      <c r="AC1911" s="4"/>
      <c r="AD1911" s="4"/>
      <c r="AE1911" s="4"/>
      <c r="AF1911" s="4"/>
      <c r="AG1911" s="4"/>
    </row>
    <row r="1912" spans="1:33" outlineLevel="1" x14ac:dyDescent="0.25">
      <c r="A1912" s="57">
        <v>42269.394162766206</v>
      </c>
      <c r="B1912" s="32" t="s">
        <v>290</v>
      </c>
      <c r="C1912" s="32" t="s">
        <v>4771</v>
      </c>
      <c r="D1912" s="32" t="s">
        <v>4772</v>
      </c>
      <c r="E1912" s="32" t="s">
        <v>4943</v>
      </c>
      <c r="F1912" s="32" t="s">
        <v>9516</v>
      </c>
      <c r="G1912" s="32" t="s">
        <v>753</v>
      </c>
      <c r="H1912" s="32" t="s">
        <v>752</v>
      </c>
      <c r="I1912" s="32" t="s">
        <v>260</v>
      </c>
      <c r="J1912" s="35">
        <v>0</v>
      </c>
      <c r="K1912" s="35">
        <v>0</v>
      </c>
      <c r="L1912" s="35">
        <v>0</v>
      </c>
      <c r="M1912" s="35">
        <v>0</v>
      </c>
      <c r="N1912" s="32" t="s">
        <v>17</v>
      </c>
      <c r="O1912" s="32" t="s">
        <v>18</v>
      </c>
      <c r="P1912" s="32">
        <v>1</v>
      </c>
      <c r="Q1912" s="32" t="s">
        <v>4944</v>
      </c>
      <c r="R1912" s="39">
        <f t="shared" si="58"/>
        <v>1509</v>
      </c>
      <c r="S1912" s="5" t="s">
        <v>51</v>
      </c>
      <c r="T1912" s="5" t="s">
        <v>64</v>
      </c>
      <c r="U1912" s="2"/>
      <c r="V1912" s="2" t="str">
        <f>IF($J1912+$L1912=0,"nil",IF(OR($B1912="TCU-WS",$B1912=""),"non comm",IF(OR($G1912="contract_cover",$H1912="fixed price"),VLOOKUP($I1912,'[1]mapping 2015'!$A:$B,2,FALSE),VLOOKUP($G1912,'[1]mapping 2015'!$A:$B,2,FALSE))))</f>
        <v>nil</v>
      </c>
      <c r="W1912" s="37">
        <f>IF(OR(V1912="non comm",V1912="nil",J1912=0),0,IF(V1912="SBM 2.1 IIPS",J1912*VLOOKUP(N1912,'[2]NGP%'!$C:$D,2,FALSE),J1912*SUMIFS('[2]NGP%'!$D:$D,'[2]NGP%'!$A:$A,V1912,'[2]NGP%'!$B:$B,AA1912)))</f>
        <v>0</v>
      </c>
      <c r="X1912" s="37">
        <f>IF(OR(V1912="non comm",V1912="nil",J1912=0),0,IF(V1912="SBM 2.1 IIPS",J1912*VLOOKUP(N1912,'[2]NGP%'!$C:$E,3,FALSE),J1912*SUMIFS('[2]NGP%'!$E:$E,'[2]NGP%'!$A:$A,V1912,'[2]NGP%'!$B:$B,AA1912)))</f>
        <v>0</v>
      </c>
      <c r="Y1912" s="32"/>
      <c r="Z1912" s="54" t="str">
        <f>IF(MID(H1912,1,4)="Item","Nil",IF(G1912="contract_cover",VLOOKUP(I1912,'svc type'!C:D,2,FALSE),VLOOKUP(G1912,'svc type'!A:D,4,FALSE)))</f>
        <v>Nil</v>
      </c>
      <c r="AA1912" s="4" t="str">
        <f>IF(B1912="","",VLOOKUP(B1912,Sector!C:D,2,FALSE))</f>
        <v>PUB</v>
      </c>
      <c r="AB1912" s="4" t="str">
        <f t="shared" si="59"/>
        <v>cammy.ong</v>
      </c>
      <c r="AC1912" s="4"/>
      <c r="AD1912" s="4"/>
      <c r="AE1912" s="4"/>
      <c r="AF1912" s="4"/>
      <c r="AG1912" s="4"/>
    </row>
    <row r="1913" spans="1:33" outlineLevel="1" x14ac:dyDescent="0.25">
      <c r="A1913" s="57">
        <v>42269.394162766206</v>
      </c>
      <c r="B1913" s="32" t="s">
        <v>290</v>
      </c>
      <c r="C1913" s="32" t="s">
        <v>4771</v>
      </c>
      <c r="D1913" s="32" t="s">
        <v>4772</v>
      </c>
      <c r="E1913" s="32" t="s">
        <v>4943</v>
      </c>
      <c r="F1913" s="32" t="s">
        <v>9516</v>
      </c>
      <c r="G1913" s="32" t="s">
        <v>748</v>
      </c>
      <c r="H1913" s="32" t="s">
        <v>751</v>
      </c>
      <c r="I1913" s="32" t="s">
        <v>260</v>
      </c>
      <c r="J1913" s="35">
        <v>0</v>
      </c>
      <c r="K1913" s="35">
        <v>0</v>
      </c>
      <c r="L1913" s="35">
        <v>0</v>
      </c>
      <c r="M1913" s="35">
        <v>0</v>
      </c>
      <c r="N1913" s="32" t="s">
        <v>17</v>
      </c>
      <c r="O1913" s="32" t="s">
        <v>18</v>
      </c>
      <c r="P1913" s="32">
        <v>1</v>
      </c>
      <c r="Q1913" s="32" t="s">
        <v>4944</v>
      </c>
      <c r="R1913" s="39">
        <f t="shared" si="58"/>
        <v>1509</v>
      </c>
      <c r="S1913" s="5" t="s">
        <v>51</v>
      </c>
      <c r="T1913" s="5" t="s">
        <v>64</v>
      </c>
      <c r="U1913" s="2"/>
      <c r="V1913" s="2" t="str">
        <f>IF($J1913+$L1913=0,"nil",IF(OR($B1913="TCU-WS",$B1913=""),"non comm",IF(OR($G1913="contract_cover",$H1913="fixed price"),VLOOKUP($I1913,'[1]mapping 2015'!$A:$B,2,FALSE),VLOOKUP($G1913,'[1]mapping 2015'!$A:$B,2,FALSE))))</f>
        <v>nil</v>
      </c>
      <c r="W1913" s="37">
        <f>IF(OR(V1913="non comm",V1913="nil",J1913=0),0,IF(V1913="SBM 2.1 IIPS",J1913*VLOOKUP(N1913,'[2]NGP%'!$C:$D,2,FALSE),J1913*SUMIFS('[2]NGP%'!$D:$D,'[2]NGP%'!$A:$A,V1913,'[2]NGP%'!$B:$B,AA1913)))</f>
        <v>0</v>
      </c>
      <c r="X1913" s="37">
        <f>IF(OR(V1913="non comm",V1913="nil",J1913=0),0,IF(V1913="SBM 2.1 IIPS",J1913*VLOOKUP(N1913,'[2]NGP%'!$C:$E,3,FALSE),J1913*SUMIFS('[2]NGP%'!$E:$E,'[2]NGP%'!$A:$A,V1913,'[2]NGP%'!$B:$B,AA1913)))</f>
        <v>0</v>
      </c>
      <c r="Y1913" s="32"/>
      <c r="Z1913" s="54" t="str">
        <f>IF(MID(H1913,1,4)="Item","Nil",IF(G1913="contract_cover",VLOOKUP(I1913,'svc type'!C:D,2,FALSE),VLOOKUP(G1913,'svc type'!A:D,4,FALSE)))</f>
        <v>Nil</v>
      </c>
      <c r="AA1913" s="4" t="str">
        <f>IF(B1913="","",VLOOKUP(B1913,Sector!C:D,2,FALSE))</f>
        <v>PUB</v>
      </c>
      <c r="AB1913" s="4" t="str">
        <f t="shared" si="59"/>
        <v>cammy.ong</v>
      </c>
      <c r="AC1913" s="4"/>
      <c r="AD1913" s="4"/>
      <c r="AE1913" s="4"/>
      <c r="AF1913" s="4"/>
      <c r="AG1913" s="4"/>
    </row>
    <row r="1914" spans="1:33" outlineLevel="1" x14ac:dyDescent="0.25">
      <c r="A1914" s="57">
        <v>42269.394162766206</v>
      </c>
      <c r="B1914" s="32" t="s">
        <v>290</v>
      </c>
      <c r="C1914" s="32" t="s">
        <v>4771</v>
      </c>
      <c r="D1914" s="32" t="s">
        <v>4772</v>
      </c>
      <c r="E1914" s="32" t="s">
        <v>4943</v>
      </c>
      <c r="F1914" s="32" t="s">
        <v>9516</v>
      </c>
      <c r="G1914" s="32" t="s">
        <v>750</v>
      </c>
      <c r="H1914" s="32" t="s">
        <v>749</v>
      </c>
      <c r="I1914" s="32" t="s">
        <v>260</v>
      </c>
      <c r="J1914" s="35">
        <v>0</v>
      </c>
      <c r="K1914" s="35">
        <v>0</v>
      </c>
      <c r="L1914" s="35">
        <v>0</v>
      </c>
      <c r="M1914" s="35">
        <v>0</v>
      </c>
      <c r="N1914" s="32" t="s">
        <v>17</v>
      </c>
      <c r="O1914" s="32" t="s">
        <v>18</v>
      </c>
      <c r="P1914" s="32">
        <v>1</v>
      </c>
      <c r="Q1914" s="32" t="s">
        <v>4944</v>
      </c>
      <c r="R1914" s="39">
        <f t="shared" si="58"/>
        <v>1509</v>
      </c>
      <c r="S1914" s="5" t="s">
        <v>51</v>
      </c>
      <c r="T1914" s="5" t="s">
        <v>64</v>
      </c>
      <c r="U1914" s="2"/>
      <c r="V1914" s="2" t="str">
        <f>IF($J1914+$L1914=0,"nil",IF(OR($B1914="TCU-WS",$B1914=""),"non comm",IF(OR($G1914="contract_cover",$H1914="fixed price"),VLOOKUP($I1914,'[1]mapping 2015'!$A:$B,2,FALSE),VLOOKUP($G1914,'[1]mapping 2015'!$A:$B,2,FALSE))))</f>
        <v>nil</v>
      </c>
      <c r="W1914" s="37">
        <f>IF(OR(V1914="non comm",V1914="nil",J1914=0),0,IF(V1914="SBM 2.1 IIPS",J1914*VLOOKUP(N1914,'[2]NGP%'!$C:$D,2,FALSE),J1914*SUMIFS('[2]NGP%'!$D:$D,'[2]NGP%'!$A:$A,V1914,'[2]NGP%'!$B:$B,AA1914)))</f>
        <v>0</v>
      </c>
      <c r="X1914" s="37">
        <f>IF(OR(V1914="non comm",V1914="nil",J1914=0),0,IF(V1914="SBM 2.1 IIPS",J1914*VLOOKUP(N1914,'[2]NGP%'!$C:$E,3,FALSE),J1914*SUMIFS('[2]NGP%'!$E:$E,'[2]NGP%'!$A:$A,V1914,'[2]NGP%'!$B:$B,AA1914)))</f>
        <v>0</v>
      </c>
      <c r="Y1914" s="32"/>
      <c r="Z1914" s="54" t="str">
        <f>IF(MID(H1914,1,4)="Item","Nil",IF(G1914="contract_cover",VLOOKUP(I1914,'svc type'!C:D,2,FALSE),VLOOKUP(G1914,'svc type'!A:D,4,FALSE)))</f>
        <v>Nil</v>
      </c>
      <c r="AA1914" s="4" t="str">
        <f>IF(B1914="","",VLOOKUP(B1914,Sector!C:D,2,FALSE))</f>
        <v>PUB</v>
      </c>
      <c r="AB1914" s="4" t="str">
        <f t="shared" si="59"/>
        <v>cammy.ong</v>
      </c>
      <c r="AC1914" s="4"/>
      <c r="AD1914" s="4"/>
      <c r="AE1914" s="4"/>
      <c r="AF1914" s="4"/>
      <c r="AG1914" s="4"/>
    </row>
    <row r="1915" spans="1:33" outlineLevel="1" x14ac:dyDescent="0.25">
      <c r="A1915" s="57">
        <v>42269.394162766206</v>
      </c>
      <c r="B1915" s="32" t="s">
        <v>290</v>
      </c>
      <c r="C1915" s="32" t="s">
        <v>4771</v>
      </c>
      <c r="D1915" s="32" t="s">
        <v>4772</v>
      </c>
      <c r="E1915" s="32" t="s">
        <v>4943</v>
      </c>
      <c r="F1915" s="32" t="s">
        <v>9516</v>
      </c>
      <c r="G1915" s="32" t="s">
        <v>748</v>
      </c>
      <c r="H1915" s="32" t="s">
        <v>747</v>
      </c>
      <c r="I1915" s="32" t="s">
        <v>260</v>
      </c>
      <c r="J1915" s="35">
        <v>0</v>
      </c>
      <c r="K1915" s="35">
        <v>0</v>
      </c>
      <c r="L1915" s="35">
        <v>0</v>
      </c>
      <c r="M1915" s="35">
        <v>0</v>
      </c>
      <c r="N1915" s="32" t="s">
        <v>17</v>
      </c>
      <c r="O1915" s="32" t="s">
        <v>18</v>
      </c>
      <c r="P1915" s="32">
        <v>1</v>
      </c>
      <c r="Q1915" s="32" t="s">
        <v>4944</v>
      </c>
      <c r="R1915" s="39">
        <f t="shared" si="58"/>
        <v>1509</v>
      </c>
      <c r="S1915" s="5" t="s">
        <v>51</v>
      </c>
      <c r="T1915" s="5" t="s">
        <v>64</v>
      </c>
      <c r="U1915" s="2"/>
      <c r="V1915" s="2" t="str">
        <f>IF($J1915+$L1915=0,"nil",IF(OR($B1915="TCU-WS",$B1915=""),"non comm",IF(OR($G1915="contract_cover",$H1915="fixed price"),VLOOKUP($I1915,'[1]mapping 2015'!$A:$B,2,FALSE),VLOOKUP($G1915,'[1]mapping 2015'!$A:$B,2,FALSE))))</f>
        <v>nil</v>
      </c>
      <c r="W1915" s="37">
        <f>IF(OR(V1915="non comm",V1915="nil",J1915=0),0,IF(V1915="SBM 2.1 IIPS",J1915*VLOOKUP(N1915,'[2]NGP%'!$C:$D,2,FALSE),J1915*SUMIFS('[2]NGP%'!$D:$D,'[2]NGP%'!$A:$A,V1915,'[2]NGP%'!$B:$B,AA1915)))</f>
        <v>0</v>
      </c>
      <c r="X1915" s="37">
        <f>IF(OR(V1915="non comm",V1915="nil",J1915=0),0,IF(V1915="SBM 2.1 IIPS",J1915*VLOOKUP(N1915,'[2]NGP%'!$C:$E,3,FALSE),J1915*SUMIFS('[2]NGP%'!$E:$E,'[2]NGP%'!$A:$A,V1915,'[2]NGP%'!$B:$B,AA1915)))</f>
        <v>0</v>
      </c>
      <c r="Y1915" s="32"/>
      <c r="Z1915" s="54" t="str">
        <f>IF(MID(H1915,1,4)="Item","Nil",IF(G1915="contract_cover",VLOOKUP(I1915,'svc type'!C:D,2,FALSE),VLOOKUP(G1915,'svc type'!A:D,4,FALSE)))</f>
        <v>Nil</v>
      </c>
      <c r="AA1915" s="4" t="str">
        <f>IF(B1915="","",VLOOKUP(B1915,Sector!C:D,2,FALSE))</f>
        <v>PUB</v>
      </c>
      <c r="AB1915" s="4" t="str">
        <f t="shared" si="59"/>
        <v>cammy.ong</v>
      </c>
      <c r="AC1915" s="4"/>
      <c r="AD1915" s="4"/>
      <c r="AE1915" s="4"/>
      <c r="AF1915" s="4"/>
      <c r="AG1915" s="4"/>
    </row>
    <row r="1916" spans="1:33" outlineLevel="1" x14ac:dyDescent="0.25">
      <c r="A1916" s="57">
        <v>42269.394162766206</v>
      </c>
      <c r="B1916" s="32" t="s">
        <v>290</v>
      </c>
      <c r="C1916" s="32" t="s">
        <v>4771</v>
      </c>
      <c r="D1916" s="32" t="s">
        <v>4772</v>
      </c>
      <c r="E1916" s="32" t="s">
        <v>4943</v>
      </c>
      <c r="F1916" s="32" t="s">
        <v>9516</v>
      </c>
      <c r="G1916" s="32" t="s">
        <v>745</v>
      </c>
      <c r="H1916" s="32" t="s">
        <v>746</v>
      </c>
      <c r="I1916" s="32" t="s">
        <v>260</v>
      </c>
      <c r="J1916" s="35">
        <v>0</v>
      </c>
      <c r="K1916" s="35">
        <v>0</v>
      </c>
      <c r="L1916" s="35">
        <v>0</v>
      </c>
      <c r="M1916" s="35">
        <v>0</v>
      </c>
      <c r="N1916" s="32" t="s">
        <v>17</v>
      </c>
      <c r="O1916" s="32" t="s">
        <v>18</v>
      </c>
      <c r="P1916" s="32">
        <v>1</v>
      </c>
      <c r="Q1916" s="32" t="s">
        <v>4944</v>
      </c>
      <c r="R1916" s="39">
        <f t="shared" si="58"/>
        <v>1509</v>
      </c>
      <c r="S1916" s="5" t="s">
        <v>51</v>
      </c>
      <c r="T1916" s="5" t="s">
        <v>64</v>
      </c>
      <c r="U1916" s="2"/>
      <c r="V1916" s="2" t="str">
        <f>IF($J1916+$L1916=0,"nil",IF(OR($B1916="TCU-WS",$B1916=""),"non comm",IF(OR($G1916="contract_cover",$H1916="fixed price"),VLOOKUP($I1916,'[1]mapping 2015'!$A:$B,2,FALSE),VLOOKUP($G1916,'[1]mapping 2015'!$A:$B,2,FALSE))))</f>
        <v>nil</v>
      </c>
      <c r="W1916" s="37">
        <f>IF(OR(V1916="non comm",V1916="nil",J1916=0),0,IF(V1916="SBM 2.1 IIPS",J1916*VLOOKUP(N1916,'[2]NGP%'!$C:$D,2,FALSE),J1916*SUMIFS('[2]NGP%'!$D:$D,'[2]NGP%'!$A:$A,V1916,'[2]NGP%'!$B:$B,AA1916)))</f>
        <v>0</v>
      </c>
      <c r="X1916" s="37">
        <f>IF(OR(V1916="non comm",V1916="nil",J1916=0),0,IF(V1916="SBM 2.1 IIPS",J1916*VLOOKUP(N1916,'[2]NGP%'!$C:$E,3,FALSE),J1916*SUMIFS('[2]NGP%'!$E:$E,'[2]NGP%'!$A:$A,V1916,'[2]NGP%'!$B:$B,AA1916)))</f>
        <v>0</v>
      </c>
      <c r="Y1916" s="32"/>
      <c r="Z1916" s="54" t="str">
        <f>IF(MID(H1916,1,4)="Item","Nil",IF(G1916="contract_cover",VLOOKUP(I1916,'svc type'!C:D,2,FALSE),VLOOKUP(G1916,'svc type'!A:D,4,FALSE)))</f>
        <v>Nil</v>
      </c>
      <c r="AA1916" s="4" t="str">
        <f>IF(B1916="","",VLOOKUP(B1916,Sector!C:D,2,FALSE))</f>
        <v>PUB</v>
      </c>
      <c r="AB1916" s="4" t="str">
        <f t="shared" si="59"/>
        <v>cammy.ong</v>
      </c>
      <c r="AC1916" s="4"/>
      <c r="AD1916" s="4"/>
      <c r="AE1916" s="4"/>
      <c r="AF1916" s="4"/>
      <c r="AG1916" s="4"/>
    </row>
    <row r="1917" spans="1:33" outlineLevel="1" x14ac:dyDescent="0.25">
      <c r="A1917" s="57">
        <v>42269.394162766206</v>
      </c>
      <c r="B1917" s="32" t="s">
        <v>290</v>
      </c>
      <c r="C1917" s="32" t="s">
        <v>4771</v>
      </c>
      <c r="D1917" s="32" t="s">
        <v>4772</v>
      </c>
      <c r="E1917" s="32" t="s">
        <v>4943</v>
      </c>
      <c r="F1917" s="32" t="s">
        <v>9516</v>
      </c>
      <c r="G1917" s="32" t="s">
        <v>745</v>
      </c>
      <c r="H1917" s="32" t="s">
        <v>744</v>
      </c>
      <c r="I1917" s="32" t="s">
        <v>260</v>
      </c>
      <c r="J1917" s="35">
        <v>0</v>
      </c>
      <c r="K1917" s="35">
        <v>0</v>
      </c>
      <c r="L1917" s="35">
        <v>0</v>
      </c>
      <c r="M1917" s="35">
        <v>0</v>
      </c>
      <c r="N1917" s="32" t="s">
        <v>17</v>
      </c>
      <c r="O1917" s="32" t="s">
        <v>18</v>
      </c>
      <c r="P1917" s="32">
        <v>1</v>
      </c>
      <c r="Q1917" s="32" t="s">
        <v>4944</v>
      </c>
      <c r="R1917" s="39">
        <f t="shared" si="58"/>
        <v>1509</v>
      </c>
      <c r="S1917" s="5" t="s">
        <v>51</v>
      </c>
      <c r="T1917" s="5" t="s">
        <v>64</v>
      </c>
      <c r="U1917" s="2"/>
      <c r="V1917" s="2" t="str">
        <f>IF($J1917+$L1917=0,"nil",IF(OR($B1917="TCU-WS",$B1917=""),"non comm",IF(OR($G1917="contract_cover",$H1917="fixed price"),VLOOKUP($I1917,'[1]mapping 2015'!$A:$B,2,FALSE),VLOOKUP($G1917,'[1]mapping 2015'!$A:$B,2,FALSE))))</f>
        <v>nil</v>
      </c>
      <c r="W1917" s="37">
        <f>IF(OR(V1917="non comm",V1917="nil",J1917=0),0,IF(V1917="SBM 2.1 IIPS",J1917*VLOOKUP(N1917,'[2]NGP%'!$C:$D,2,FALSE),J1917*SUMIFS('[2]NGP%'!$D:$D,'[2]NGP%'!$A:$A,V1917,'[2]NGP%'!$B:$B,AA1917)))</f>
        <v>0</v>
      </c>
      <c r="X1917" s="37">
        <f>IF(OR(V1917="non comm",V1917="nil",J1917=0),0,IF(V1917="SBM 2.1 IIPS",J1917*VLOOKUP(N1917,'[2]NGP%'!$C:$E,3,FALSE),J1917*SUMIFS('[2]NGP%'!$E:$E,'[2]NGP%'!$A:$A,V1917,'[2]NGP%'!$B:$B,AA1917)))</f>
        <v>0</v>
      </c>
      <c r="Y1917" s="32"/>
      <c r="Z1917" s="54" t="str">
        <f>IF(MID(H1917,1,4)="Item","Nil",IF(G1917="contract_cover",VLOOKUP(I1917,'svc type'!C:D,2,FALSE),VLOOKUP(G1917,'svc type'!A:D,4,FALSE)))</f>
        <v>Nil</v>
      </c>
      <c r="AA1917" s="4" t="str">
        <f>IF(B1917="","",VLOOKUP(B1917,Sector!C:D,2,FALSE))</f>
        <v>PUB</v>
      </c>
      <c r="AB1917" s="4" t="str">
        <f t="shared" si="59"/>
        <v>cammy.ong</v>
      </c>
      <c r="AC1917" s="4"/>
      <c r="AD1917" s="4"/>
      <c r="AE1917" s="4"/>
      <c r="AF1917" s="4"/>
      <c r="AG1917" s="4"/>
    </row>
    <row r="1918" spans="1:33" outlineLevel="1" x14ac:dyDescent="0.25">
      <c r="A1918" s="57">
        <v>42269.394162766206</v>
      </c>
      <c r="B1918" s="32" t="s">
        <v>290</v>
      </c>
      <c r="C1918" s="32" t="s">
        <v>4771</v>
      </c>
      <c r="D1918" s="32" t="s">
        <v>4772</v>
      </c>
      <c r="E1918" s="32" t="s">
        <v>4943</v>
      </c>
      <c r="F1918" s="32" t="s">
        <v>9516</v>
      </c>
      <c r="G1918" s="32" t="s">
        <v>28</v>
      </c>
      <c r="H1918" s="32" t="s">
        <v>743</v>
      </c>
      <c r="I1918" s="32" t="s">
        <v>260</v>
      </c>
      <c r="J1918" s="35">
        <v>0</v>
      </c>
      <c r="K1918" s="35">
        <v>0</v>
      </c>
      <c r="L1918" s="35">
        <v>0</v>
      </c>
      <c r="M1918" s="35">
        <v>0</v>
      </c>
      <c r="N1918" s="32" t="s">
        <v>17</v>
      </c>
      <c r="O1918" s="32" t="s">
        <v>18</v>
      </c>
      <c r="P1918" s="32">
        <v>1</v>
      </c>
      <c r="Q1918" s="32" t="s">
        <v>4944</v>
      </c>
      <c r="R1918" s="39">
        <f t="shared" si="58"/>
        <v>1509</v>
      </c>
      <c r="S1918" s="5" t="s">
        <v>51</v>
      </c>
      <c r="T1918" s="5" t="s">
        <v>64</v>
      </c>
      <c r="U1918" s="2"/>
      <c r="V1918" s="2" t="str">
        <f>IF($J1918+$L1918=0,"nil",IF(OR($B1918="TCU-WS",$B1918=""),"non comm",IF(OR($G1918="contract_cover",$H1918="fixed price"),VLOOKUP($I1918,'[1]mapping 2015'!$A:$B,2,FALSE),VLOOKUP($G1918,'[1]mapping 2015'!$A:$B,2,FALSE))))</f>
        <v>nil</v>
      </c>
      <c r="W1918" s="37">
        <f>IF(OR(V1918="non comm",V1918="nil",J1918=0),0,IF(V1918="SBM 2.1 IIPS",J1918*VLOOKUP(N1918,'[2]NGP%'!$C:$D,2,FALSE),J1918*SUMIFS('[2]NGP%'!$D:$D,'[2]NGP%'!$A:$A,V1918,'[2]NGP%'!$B:$B,AA1918)))</f>
        <v>0</v>
      </c>
      <c r="X1918" s="37">
        <f>IF(OR(V1918="non comm",V1918="nil",J1918=0),0,IF(V1918="SBM 2.1 IIPS",J1918*VLOOKUP(N1918,'[2]NGP%'!$C:$E,3,FALSE),J1918*SUMIFS('[2]NGP%'!$E:$E,'[2]NGP%'!$A:$A,V1918,'[2]NGP%'!$B:$B,AA1918)))</f>
        <v>0</v>
      </c>
      <c r="Y1918" s="32"/>
      <c r="Z1918" s="54" t="str">
        <f>IF(MID(H1918,1,4)="Item","Nil",IF(G1918="contract_cover",VLOOKUP(I1918,'svc type'!C:D,2,FALSE),VLOOKUP(G1918,'svc type'!A:D,4,FALSE)))</f>
        <v>Nil</v>
      </c>
      <c r="AA1918" s="4" t="str">
        <f>IF(B1918="","",VLOOKUP(B1918,Sector!C:D,2,FALSE))</f>
        <v>PUB</v>
      </c>
      <c r="AB1918" s="4" t="str">
        <f t="shared" si="59"/>
        <v>cammy.ong</v>
      </c>
      <c r="AC1918" s="4"/>
      <c r="AD1918" s="4"/>
      <c r="AE1918" s="4"/>
      <c r="AF1918" s="4"/>
      <c r="AG1918" s="4"/>
    </row>
    <row r="1919" spans="1:33" outlineLevel="1" x14ac:dyDescent="0.25">
      <c r="A1919" s="57">
        <v>42269.396622453707</v>
      </c>
      <c r="B1919" s="32" t="s">
        <v>44</v>
      </c>
      <c r="C1919" s="32" t="s">
        <v>8029</v>
      </c>
      <c r="D1919" s="32" t="s">
        <v>779</v>
      </c>
      <c r="E1919" s="32" t="s">
        <v>9517</v>
      </c>
      <c r="F1919" s="32" t="s">
        <v>9518</v>
      </c>
      <c r="G1919" s="32" t="s">
        <v>5236</v>
      </c>
      <c r="H1919" s="32" t="s">
        <v>5237</v>
      </c>
      <c r="I1919" s="32" t="s">
        <v>2006</v>
      </c>
      <c r="J1919" s="35">
        <v>0</v>
      </c>
      <c r="K1919" s="35">
        <v>0</v>
      </c>
      <c r="L1919" s="35">
        <v>0</v>
      </c>
      <c r="M1919" s="35">
        <v>0</v>
      </c>
      <c r="N1919" s="32" t="s">
        <v>4793</v>
      </c>
      <c r="O1919" s="32"/>
      <c r="P1919" s="32">
        <v>2</v>
      </c>
      <c r="Q1919" s="32" t="s">
        <v>9519</v>
      </c>
      <c r="R1919" s="39">
        <f t="shared" si="58"/>
        <v>1509</v>
      </c>
      <c r="S1919" s="5" t="s">
        <v>51</v>
      </c>
      <c r="T1919" s="5" t="s">
        <v>64</v>
      </c>
      <c r="U1919" s="2"/>
      <c r="V1919" s="2" t="str">
        <f>IF($J1919+$L1919=0,"nil",IF(OR($B1919="TCU-WS",$B1919=""),"non comm",IF(OR($G1919="contract_cover",$H1919="fixed price"),VLOOKUP($I1919,'[1]mapping 2015'!$A:$B,2,FALSE),VLOOKUP($G1919,'[1]mapping 2015'!$A:$B,2,FALSE))))</f>
        <v>nil</v>
      </c>
      <c r="W1919" s="37">
        <f>IF(OR(V1919="non comm",V1919="nil",J1919=0),0,IF(V1919="SBM 2.1 IIPS",J1919*VLOOKUP(N1919,'[2]NGP%'!$C:$D,2,FALSE),J1919*SUMIFS('[2]NGP%'!$D:$D,'[2]NGP%'!$A:$A,V1919,'[2]NGP%'!$B:$B,AA1919)))</f>
        <v>0</v>
      </c>
      <c r="X1919" s="37">
        <f>IF(OR(V1919="non comm",V1919="nil",J1919=0),0,IF(V1919="SBM 2.1 IIPS",J1919*VLOOKUP(N1919,'[2]NGP%'!$C:$E,3,FALSE),J1919*SUMIFS('[2]NGP%'!$E:$E,'[2]NGP%'!$A:$A,V1919,'[2]NGP%'!$B:$B,AA1919)))</f>
        <v>0</v>
      </c>
      <c r="Y1919" s="32"/>
      <c r="Z1919" s="54" t="str">
        <f>IF(MID(H1919,1,4)="Item","Nil",IF(G1919="contract_cover",VLOOKUP(I1919,'svc type'!C:D,2,FALSE),VLOOKUP(G1919,'svc type'!A:D,4,FALSE)))</f>
        <v>PSA_HW</v>
      </c>
      <c r="AA1919" s="4" t="str">
        <f>IF(B1919="","",VLOOKUP(B1919,Sector!C:D,2,FALSE))</f>
        <v>PUB</v>
      </c>
      <c r="AB1919" s="4" t="str">
        <f t="shared" si="59"/>
        <v>ong.yilin</v>
      </c>
      <c r="AC1919" s="4"/>
      <c r="AD1919" s="4"/>
      <c r="AE1919" s="4"/>
      <c r="AF1919" s="4"/>
      <c r="AG1919" s="4"/>
    </row>
    <row r="1920" spans="1:33" outlineLevel="1" x14ac:dyDescent="0.25">
      <c r="A1920" s="57">
        <v>42269.396622453707</v>
      </c>
      <c r="B1920" s="32" t="s">
        <v>44</v>
      </c>
      <c r="C1920" s="32" t="s">
        <v>8029</v>
      </c>
      <c r="D1920" s="32" t="s">
        <v>779</v>
      </c>
      <c r="E1920" s="32" t="s">
        <v>9517</v>
      </c>
      <c r="F1920" s="32" t="s">
        <v>9518</v>
      </c>
      <c r="G1920" s="32" t="s">
        <v>9520</v>
      </c>
      <c r="H1920" s="32" t="s">
        <v>9521</v>
      </c>
      <c r="I1920" s="32" t="s">
        <v>2006</v>
      </c>
      <c r="J1920" s="35">
        <v>0</v>
      </c>
      <c r="K1920" s="35">
        <v>3364</v>
      </c>
      <c r="L1920" s="35">
        <v>0</v>
      </c>
      <c r="M1920" s="35">
        <v>0</v>
      </c>
      <c r="N1920" s="32" t="s">
        <v>4793</v>
      </c>
      <c r="O1920" s="32"/>
      <c r="P1920" s="32">
        <v>10</v>
      </c>
      <c r="Q1920" s="32" t="s">
        <v>9519</v>
      </c>
      <c r="R1920" s="39">
        <f t="shared" si="58"/>
        <v>1509</v>
      </c>
      <c r="S1920" s="5" t="s">
        <v>51</v>
      </c>
      <c r="T1920" s="5" t="s">
        <v>64</v>
      </c>
      <c r="U1920" s="2"/>
      <c r="V1920" s="2" t="str">
        <f>IF($J1920+$L1920=0,"nil",IF(OR($B1920="TCU-WS",$B1920=""),"non comm",IF(OR($G1920="contract_cover",$H1920="fixed price"),VLOOKUP($I1920,'[1]mapping 2015'!$A:$B,2,FALSE),VLOOKUP($G1920,'[1]mapping 2015'!$A:$B,2,FALSE))))</f>
        <v>nil</v>
      </c>
      <c r="W1920" s="37">
        <f>IF(OR(V1920="non comm",V1920="nil",J1920=0),0,IF(V1920="SBM 2.1 IIPS",J1920*VLOOKUP(N1920,'[2]NGP%'!$C:$D,2,FALSE),J1920*SUMIFS('[2]NGP%'!$D:$D,'[2]NGP%'!$A:$A,V1920,'[2]NGP%'!$B:$B,AA1920)))</f>
        <v>0</v>
      </c>
      <c r="X1920" s="37">
        <f>IF(OR(V1920="non comm",V1920="nil",J1920=0),0,IF(V1920="SBM 2.1 IIPS",J1920*VLOOKUP(N1920,'[2]NGP%'!$C:$E,3,FALSE),J1920*SUMIFS('[2]NGP%'!$E:$E,'[2]NGP%'!$A:$A,V1920,'[2]NGP%'!$B:$B,AA1920)))</f>
        <v>0</v>
      </c>
      <c r="Y1920" s="32"/>
      <c r="Z1920" s="54" t="e">
        <f>IF(MID(H1920,1,4)="Item","Nil",IF(G1920="contract_cover",VLOOKUP(I1920,'svc type'!C:D,2,FALSE),VLOOKUP(G1920,'svc type'!A:D,4,FALSE)))</f>
        <v>#N/A</v>
      </c>
      <c r="AA1920" s="4" t="str">
        <f>IF(B1920="","",VLOOKUP(B1920,Sector!C:D,2,FALSE))</f>
        <v>PUB</v>
      </c>
      <c r="AB1920" s="4" t="str">
        <f t="shared" si="59"/>
        <v>ong.yilin</v>
      </c>
      <c r="AC1920" s="4"/>
      <c r="AD1920" s="4"/>
      <c r="AE1920" s="4"/>
      <c r="AF1920" s="4"/>
      <c r="AG1920" s="4"/>
    </row>
    <row r="1921" spans="1:33" outlineLevel="1" x14ac:dyDescent="0.25">
      <c r="A1921" s="57">
        <v>42269.396622453707</v>
      </c>
      <c r="B1921" s="32" t="s">
        <v>44</v>
      </c>
      <c r="C1921" s="32" t="s">
        <v>8029</v>
      </c>
      <c r="D1921" s="32" t="s">
        <v>779</v>
      </c>
      <c r="E1921" s="32" t="s">
        <v>9517</v>
      </c>
      <c r="F1921" s="32" t="s">
        <v>9518</v>
      </c>
      <c r="G1921" s="32" t="s">
        <v>9522</v>
      </c>
      <c r="H1921" s="32" t="s">
        <v>9523</v>
      </c>
      <c r="I1921" s="32" t="s">
        <v>2006</v>
      </c>
      <c r="J1921" s="35">
        <v>0</v>
      </c>
      <c r="K1921" s="35">
        <v>7183.6</v>
      </c>
      <c r="L1921" s="35">
        <v>0</v>
      </c>
      <c r="M1921" s="35">
        <v>0</v>
      </c>
      <c r="N1921" s="32" t="s">
        <v>4793</v>
      </c>
      <c r="O1921" s="32"/>
      <c r="P1921" s="32">
        <v>1</v>
      </c>
      <c r="Q1921" s="32" t="s">
        <v>9519</v>
      </c>
      <c r="R1921" s="39">
        <f t="shared" si="58"/>
        <v>1509</v>
      </c>
      <c r="S1921" s="5" t="s">
        <v>51</v>
      </c>
      <c r="T1921" s="5" t="s">
        <v>64</v>
      </c>
      <c r="U1921" s="2"/>
      <c r="V1921" s="2" t="str">
        <f>IF($J1921+$L1921=0,"nil",IF(OR($B1921="TCU-WS",$B1921=""),"non comm",IF(OR($G1921="contract_cover",$H1921="fixed price"),VLOOKUP($I1921,'[1]mapping 2015'!$A:$B,2,FALSE),VLOOKUP($G1921,'[1]mapping 2015'!$A:$B,2,FALSE))))</f>
        <v>nil</v>
      </c>
      <c r="W1921" s="37">
        <f>IF(OR(V1921="non comm",V1921="nil",J1921=0),0,IF(V1921="SBM 2.1 IIPS",J1921*VLOOKUP(N1921,'[2]NGP%'!$C:$D,2,FALSE),J1921*SUMIFS('[2]NGP%'!$D:$D,'[2]NGP%'!$A:$A,V1921,'[2]NGP%'!$B:$B,AA1921)))</f>
        <v>0</v>
      </c>
      <c r="X1921" s="37">
        <f>IF(OR(V1921="non comm",V1921="nil",J1921=0),0,IF(V1921="SBM 2.1 IIPS",J1921*VLOOKUP(N1921,'[2]NGP%'!$C:$E,3,FALSE),J1921*SUMIFS('[2]NGP%'!$E:$E,'[2]NGP%'!$A:$A,V1921,'[2]NGP%'!$B:$B,AA1921)))</f>
        <v>0</v>
      </c>
      <c r="Y1921" s="32"/>
      <c r="Z1921" s="54" t="e">
        <f>IF(MID(H1921,1,4)="Item","Nil",IF(G1921="contract_cover",VLOOKUP(I1921,'svc type'!C:D,2,FALSE),VLOOKUP(G1921,'svc type'!A:D,4,FALSE)))</f>
        <v>#N/A</v>
      </c>
      <c r="AA1921" s="4" t="str">
        <f>IF(B1921="","",VLOOKUP(B1921,Sector!C:D,2,FALSE))</f>
        <v>PUB</v>
      </c>
      <c r="AB1921" s="4" t="str">
        <f t="shared" si="59"/>
        <v>ong.yilin</v>
      </c>
      <c r="AC1921" s="4"/>
      <c r="AD1921" s="4"/>
      <c r="AE1921" s="4"/>
      <c r="AF1921" s="4"/>
      <c r="AG1921" s="4"/>
    </row>
    <row r="1922" spans="1:33" outlineLevel="1" x14ac:dyDescent="0.25">
      <c r="A1922" s="57">
        <v>42269.396622453707</v>
      </c>
      <c r="B1922" s="32" t="s">
        <v>44</v>
      </c>
      <c r="C1922" s="32" t="s">
        <v>8029</v>
      </c>
      <c r="D1922" s="32" t="s">
        <v>779</v>
      </c>
      <c r="E1922" s="32" t="s">
        <v>9517</v>
      </c>
      <c r="F1922" s="32" t="s">
        <v>9518</v>
      </c>
      <c r="G1922" s="32" t="s">
        <v>9522</v>
      </c>
      <c r="H1922" s="32" t="s">
        <v>9523</v>
      </c>
      <c r="I1922" s="32" t="s">
        <v>2006</v>
      </c>
      <c r="J1922" s="35">
        <v>0</v>
      </c>
      <c r="K1922" s="35">
        <v>7183.6</v>
      </c>
      <c r="L1922" s="35">
        <v>0</v>
      </c>
      <c r="M1922" s="35">
        <v>0</v>
      </c>
      <c r="N1922" s="32" t="s">
        <v>4793</v>
      </c>
      <c r="O1922" s="32"/>
      <c r="P1922" s="32">
        <v>1</v>
      </c>
      <c r="Q1922" s="32" t="s">
        <v>9519</v>
      </c>
      <c r="R1922" s="39">
        <f t="shared" si="58"/>
        <v>1509</v>
      </c>
      <c r="S1922" s="5" t="s">
        <v>51</v>
      </c>
      <c r="T1922" s="5" t="s">
        <v>64</v>
      </c>
      <c r="U1922" s="2"/>
      <c r="V1922" s="2" t="str">
        <f>IF($J1922+$L1922=0,"nil",IF(OR($B1922="TCU-WS",$B1922=""),"non comm",IF(OR($G1922="contract_cover",$H1922="fixed price"),VLOOKUP($I1922,'[1]mapping 2015'!$A:$B,2,FALSE),VLOOKUP($G1922,'[1]mapping 2015'!$A:$B,2,FALSE))))</f>
        <v>nil</v>
      </c>
      <c r="W1922" s="37">
        <f>IF(OR(V1922="non comm",V1922="nil",J1922=0),0,IF(V1922="SBM 2.1 IIPS",J1922*VLOOKUP(N1922,'[2]NGP%'!$C:$D,2,FALSE),J1922*SUMIFS('[2]NGP%'!$D:$D,'[2]NGP%'!$A:$A,V1922,'[2]NGP%'!$B:$B,AA1922)))</f>
        <v>0</v>
      </c>
      <c r="X1922" s="37">
        <f>IF(OR(V1922="non comm",V1922="nil",J1922=0),0,IF(V1922="SBM 2.1 IIPS",J1922*VLOOKUP(N1922,'[2]NGP%'!$C:$E,3,FALSE),J1922*SUMIFS('[2]NGP%'!$E:$E,'[2]NGP%'!$A:$A,V1922,'[2]NGP%'!$B:$B,AA1922)))</f>
        <v>0</v>
      </c>
      <c r="Y1922" s="32"/>
      <c r="Z1922" s="54" t="e">
        <f>IF(MID(H1922,1,4)="Item","Nil",IF(G1922="contract_cover",VLOOKUP(I1922,'svc type'!C:D,2,FALSE),VLOOKUP(G1922,'svc type'!A:D,4,FALSE)))</f>
        <v>#N/A</v>
      </c>
      <c r="AA1922" s="4" t="str">
        <f>IF(B1922="","",VLOOKUP(B1922,Sector!C:D,2,FALSE))</f>
        <v>PUB</v>
      </c>
      <c r="AB1922" s="4" t="str">
        <f t="shared" si="59"/>
        <v>ong.yilin</v>
      </c>
      <c r="AC1922" s="4"/>
      <c r="AD1922" s="4"/>
      <c r="AE1922" s="4"/>
      <c r="AF1922" s="4"/>
      <c r="AG1922" s="4"/>
    </row>
    <row r="1923" spans="1:33" outlineLevel="1" x14ac:dyDescent="0.25">
      <c r="A1923" s="57">
        <v>42269.396622453707</v>
      </c>
      <c r="B1923" s="32" t="s">
        <v>44</v>
      </c>
      <c r="C1923" s="32" t="s">
        <v>8029</v>
      </c>
      <c r="D1923" s="32" t="s">
        <v>779</v>
      </c>
      <c r="E1923" s="32" t="s">
        <v>9517</v>
      </c>
      <c r="F1923" s="32" t="s">
        <v>9518</v>
      </c>
      <c r="G1923" s="32" t="s">
        <v>9522</v>
      </c>
      <c r="H1923" s="32" t="s">
        <v>9523</v>
      </c>
      <c r="I1923" s="32" t="s">
        <v>2006</v>
      </c>
      <c r="J1923" s="35">
        <v>0</v>
      </c>
      <c r="K1923" s="35">
        <v>7183.6</v>
      </c>
      <c r="L1923" s="35">
        <v>0</v>
      </c>
      <c r="M1923" s="35">
        <v>0</v>
      </c>
      <c r="N1923" s="32" t="s">
        <v>4793</v>
      </c>
      <c r="O1923" s="32"/>
      <c r="P1923" s="32">
        <v>1</v>
      </c>
      <c r="Q1923" s="32" t="s">
        <v>9519</v>
      </c>
      <c r="R1923" s="39">
        <f t="shared" ref="R1923:R1986" si="60">R1922</f>
        <v>1509</v>
      </c>
      <c r="S1923" s="5" t="s">
        <v>51</v>
      </c>
      <c r="T1923" s="5" t="s">
        <v>64</v>
      </c>
      <c r="U1923" s="2"/>
      <c r="V1923" s="2" t="str">
        <f>IF($J1923+$L1923=0,"nil",IF(OR($B1923="TCU-WS",$B1923=""),"non comm",IF(OR($G1923="contract_cover",$H1923="fixed price"),VLOOKUP($I1923,'[1]mapping 2015'!$A:$B,2,FALSE),VLOOKUP($G1923,'[1]mapping 2015'!$A:$B,2,FALSE))))</f>
        <v>nil</v>
      </c>
      <c r="W1923" s="37">
        <f>IF(OR(V1923="non comm",V1923="nil",J1923=0),0,IF(V1923="SBM 2.1 IIPS",J1923*VLOOKUP(N1923,'[2]NGP%'!$C:$D,2,FALSE),J1923*SUMIFS('[2]NGP%'!$D:$D,'[2]NGP%'!$A:$A,V1923,'[2]NGP%'!$B:$B,AA1923)))</f>
        <v>0</v>
      </c>
      <c r="X1923" s="37">
        <f>IF(OR(V1923="non comm",V1923="nil",J1923=0),0,IF(V1923="SBM 2.1 IIPS",J1923*VLOOKUP(N1923,'[2]NGP%'!$C:$E,3,FALSE),J1923*SUMIFS('[2]NGP%'!$E:$E,'[2]NGP%'!$A:$A,V1923,'[2]NGP%'!$B:$B,AA1923)))</f>
        <v>0</v>
      </c>
      <c r="Y1923" s="32"/>
      <c r="Z1923" s="54" t="e">
        <f>IF(MID(H1923,1,4)="Item","Nil",IF(G1923="contract_cover",VLOOKUP(I1923,'svc type'!C:D,2,FALSE),VLOOKUP(G1923,'svc type'!A:D,4,FALSE)))</f>
        <v>#N/A</v>
      </c>
      <c r="AA1923" s="4" t="str">
        <f>IF(B1923="","",VLOOKUP(B1923,Sector!C:D,2,FALSE))</f>
        <v>PUB</v>
      </c>
      <c r="AB1923" s="4" t="str">
        <f t="shared" ref="AB1923:AB1986" si="61">B1923</f>
        <v>ong.yilin</v>
      </c>
      <c r="AC1923" s="4"/>
      <c r="AD1923" s="4"/>
      <c r="AE1923" s="4"/>
      <c r="AF1923" s="4"/>
      <c r="AG1923" s="4"/>
    </row>
    <row r="1924" spans="1:33" outlineLevel="1" x14ac:dyDescent="0.25">
      <c r="A1924" s="57">
        <v>42269.396622453707</v>
      </c>
      <c r="B1924" s="32" t="s">
        <v>44</v>
      </c>
      <c r="C1924" s="32" t="s">
        <v>8029</v>
      </c>
      <c r="D1924" s="32" t="s">
        <v>779</v>
      </c>
      <c r="E1924" s="32" t="s">
        <v>9517</v>
      </c>
      <c r="F1924" s="32" t="s">
        <v>9518</v>
      </c>
      <c r="G1924" s="32" t="s">
        <v>9522</v>
      </c>
      <c r="H1924" s="32" t="s">
        <v>9523</v>
      </c>
      <c r="I1924" s="32" t="s">
        <v>2006</v>
      </c>
      <c r="J1924" s="35">
        <v>0</v>
      </c>
      <c r="K1924" s="35">
        <v>7183.6</v>
      </c>
      <c r="L1924" s="35">
        <v>0</v>
      </c>
      <c r="M1924" s="35">
        <v>0</v>
      </c>
      <c r="N1924" s="32" t="s">
        <v>4793</v>
      </c>
      <c r="O1924" s="32"/>
      <c r="P1924" s="32">
        <v>1</v>
      </c>
      <c r="Q1924" s="32" t="s">
        <v>9519</v>
      </c>
      <c r="R1924" s="39">
        <f t="shared" si="60"/>
        <v>1509</v>
      </c>
      <c r="S1924" s="5" t="s">
        <v>51</v>
      </c>
      <c r="T1924" s="5" t="s">
        <v>64</v>
      </c>
      <c r="U1924" s="2"/>
      <c r="V1924" s="2" t="str">
        <f>IF($J1924+$L1924=0,"nil",IF(OR($B1924="TCU-WS",$B1924=""),"non comm",IF(OR($G1924="contract_cover",$H1924="fixed price"),VLOOKUP($I1924,'[1]mapping 2015'!$A:$B,2,FALSE),VLOOKUP($G1924,'[1]mapping 2015'!$A:$B,2,FALSE))))</f>
        <v>nil</v>
      </c>
      <c r="W1924" s="37">
        <f>IF(OR(V1924="non comm",V1924="nil",J1924=0),0,IF(V1924="SBM 2.1 IIPS",J1924*VLOOKUP(N1924,'[2]NGP%'!$C:$D,2,FALSE),J1924*SUMIFS('[2]NGP%'!$D:$D,'[2]NGP%'!$A:$A,V1924,'[2]NGP%'!$B:$B,AA1924)))</f>
        <v>0</v>
      </c>
      <c r="X1924" s="37">
        <f>IF(OR(V1924="non comm",V1924="nil",J1924=0),0,IF(V1924="SBM 2.1 IIPS",J1924*VLOOKUP(N1924,'[2]NGP%'!$C:$E,3,FALSE),J1924*SUMIFS('[2]NGP%'!$E:$E,'[2]NGP%'!$A:$A,V1924,'[2]NGP%'!$B:$B,AA1924)))</f>
        <v>0</v>
      </c>
      <c r="Y1924" s="32"/>
      <c r="Z1924" s="54" t="e">
        <f>IF(MID(H1924,1,4)="Item","Nil",IF(G1924="contract_cover",VLOOKUP(I1924,'svc type'!C:D,2,FALSE),VLOOKUP(G1924,'svc type'!A:D,4,FALSE)))</f>
        <v>#N/A</v>
      </c>
      <c r="AA1924" s="4" t="str">
        <f>IF(B1924="","",VLOOKUP(B1924,Sector!C:D,2,FALSE))</f>
        <v>PUB</v>
      </c>
      <c r="AB1924" s="4" t="str">
        <f t="shared" si="61"/>
        <v>ong.yilin</v>
      </c>
      <c r="AC1924" s="4"/>
      <c r="AD1924" s="4"/>
      <c r="AE1924" s="4"/>
      <c r="AF1924" s="4"/>
      <c r="AG1924" s="4"/>
    </row>
    <row r="1925" spans="1:33" outlineLevel="1" x14ac:dyDescent="0.25">
      <c r="A1925" s="57">
        <v>42269.396622453707</v>
      </c>
      <c r="B1925" s="32" t="s">
        <v>44</v>
      </c>
      <c r="C1925" s="32" t="s">
        <v>8029</v>
      </c>
      <c r="D1925" s="32" t="s">
        <v>779</v>
      </c>
      <c r="E1925" s="32" t="s">
        <v>9517</v>
      </c>
      <c r="F1925" s="32" t="s">
        <v>9518</v>
      </c>
      <c r="G1925" s="32" t="s">
        <v>9522</v>
      </c>
      <c r="H1925" s="32" t="s">
        <v>9523</v>
      </c>
      <c r="I1925" s="32" t="s">
        <v>2006</v>
      </c>
      <c r="J1925" s="35">
        <v>0</v>
      </c>
      <c r="K1925" s="35">
        <v>7183.6</v>
      </c>
      <c r="L1925" s="35">
        <v>0</v>
      </c>
      <c r="M1925" s="35">
        <v>0</v>
      </c>
      <c r="N1925" s="32" t="s">
        <v>4793</v>
      </c>
      <c r="O1925" s="32"/>
      <c r="P1925" s="32">
        <v>1</v>
      </c>
      <c r="Q1925" s="32" t="s">
        <v>9519</v>
      </c>
      <c r="R1925" s="39">
        <f t="shared" si="60"/>
        <v>1509</v>
      </c>
      <c r="S1925" s="5" t="s">
        <v>51</v>
      </c>
      <c r="T1925" s="5" t="s">
        <v>64</v>
      </c>
      <c r="U1925" s="2"/>
      <c r="V1925" s="2" t="str">
        <f>IF($J1925+$L1925=0,"nil",IF(OR($B1925="TCU-WS",$B1925=""),"non comm",IF(OR($G1925="contract_cover",$H1925="fixed price"),VLOOKUP($I1925,'[1]mapping 2015'!$A:$B,2,FALSE),VLOOKUP($G1925,'[1]mapping 2015'!$A:$B,2,FALSE))))</f>
        <v>nil</v>
      </c>
      <c r="W1925" s="37">
        <f>IF(OR(V1925="non comm",V1925="nil",J1925=0),0,IF(V1925="SBM 2.1 IIPS",J1925*VLOOKUP(N1925,'[2]NGP%'!$C:$D,2,FALSE),J1925*SUMIFS('[2]NGP%'!$D:$D,'[2]NGP%'!$A:$A,V1925,'[2]NGP%'!$B:$B,AA1925)))</f>
        <v>0</v>
      </c>
      <c r="X1925" s="37">
        <f>IF(OR(V1925="non comm",V1925="nil",J1925=0),0,IF(V1925="SBM 2.1 IIPS",J1925*VLOOKUP(N1925,'[2]NGP%'!$C:$E,3,FALSE),J1925*SUMIFS('[2]NGP%'!$E:$E,'[2]NGP%'!$A:$A,V1925,'[2]NGP%'!$B:$B,AA1925)))</f>
        <v>0</v>
      </c>
      <c r="Y1925" s="32"/>
      <c r="Z1925" s="54" t="e">
        <f>IF(MID(H1925,1,4)="Item","Nil",IF(G1925="contract_cover",VLOOKUP(I1925,'svc type'!C:D,2,FALSE),VLOOKUP(G1925,'svc type'!A:D,4,FALSE)))</f>
        <v>#N/A</v>
      </c>
      <c r="AA1925" s="4" t="str">
        <f>IF(B1925="","",VLOOKUP(B1925,Sector!C:D,2,FALSE))</f>
        <v>PUB</v>
      </c>
      <c r="AB1925" s="4" t="str">
        <f t="shared" si="61"/>
        <v>ong.yilin</v>
      </c>
      <c r="AC1925" s="4"/>
      <c r="AD1925" s="4"/>
      <c r="AE1925" s="4"/>
      <c r="AF1925" s="4"/>
      <c r="AG1925" s="4"/>
    </row>
    <row r="1926" spans="1:33" outlineLevel="1" x14ac:dyDescent="0.25">
      <c r="A1926" s="57">
        <v>42269.396622453707</v>
      </c>
      <c r="B1926" s="32" t="s">
        <v>44</v>
      </c>
      <c r="C1926" s="32" t="s">
        <v>8029</v>
      </c>
      <c r="D1926" s="32" t="s">
        <v>779</v>
      </c>
      <c r="E1926" s="32" t="s">
        <v>9517</v>
      </c>
      <c r="F1926" s="32" t="s">
        <v>9518</v>
      </c>
      <c r="G1926" s="32" t="s">
        <v>9522</v>
      </c>
      <c r="H1926" s="32" t="s">
        <v>9523</v>
      </c>
      <c r="I1926" s="32" t="s">
        <v>2006</v>
      </c>
      <c r="J1926" s="35">
        <v>0</v>
      </c>
      <c r="K1926" s="35">
        <v>7183.6</v>
      </c>
      <c r="L1926" s="35">
        <v>0</v>
      </c>
      <c r="M1926" s="35">
        <v>0</v>
      </c>
      <c r="N1926" s="32" t="s">
        <v>4793</v>
      </c>
      <c r="O1926" s="32"/>
      <c r="P1926" s="32">
        <v>1</v>
      </c>
      <c r="Q1926" s="32" t="s">
        <v>9519</v>
      </c>
      <c r="R1926" s="39">
        <f t="shared" si="60"/>
        <v>1509</v>
      </c>
      <c r="S1926" s="5" t="s">
        <v>51</v>
      </c>
      <c r="T1926" s="5" t="s">
        <v>64</v>
      </c>
      <c r="U1926" s="2"/>
      <c r="V1926" s="2" t="str">
        <f>IF($J1926+$L1926=0,"nil",IF(OR($B1926="TCU-WS",$B1926=""),"non comm",IF(OR($G1926="contract_cover",$H1926="fixed price"),VLOOKUP($I1926,'[1]mapping 2015'!$A:$B,2,FALSE),VLOOKUP($G1926,'[1]mapping 2015'!$A:$B,2,FALSE))))</f>
        <v>nil</v>
      </c>
      <c r="W1926" s="37">
        <f>IF(OR(V1926="non comm",V1926="nil",J1926=0),0,IF(V1926="SBM 2.1 IIPS",J1926*VLOOKUP(N1926,'[2]NGP%'!$C:$D,2,FALSE),J1926*SUMIFS('[2]NGP%'!$D:$D,'[2]NGP%'!$A:$A,V1926,'[2]NGP%'!$B:$B,AA1926)))</f>
        <v>0</v>
      </c>
      <c r="X1926" s="37">
        <f>IF(OR(V1926="non comm",V1926="nil",J1926=0),0,IF(V1926="SBM 2.1 IIPS",J1926*VLOOKUP(N1926,'[2]NGP%'!$C:$E,3,FALSE),J1926*SUMIFS('[2]NGP%'!$E:$E,'[2]NGP%'!$A:$A,V1926,'[2]NGP%'!$B:$B,AA1926)))</f>
        <v>0</v>
      </c>
      <c r="Y1926" s="32"/>
      <c r="Z1926" s="54" t="e">
        <f>IF(MID(H1926,1,4)="Item","Nil",IF(G1926="contract_cover",VLOOKUP(I1926,'svc type'!C:D,2,FALSE),VLOOKUP(G1926,'svc type'!A:D,4,FALSE)))</f>
        <v>#N/A</v>
      </c>
      <c r="AA1926" s="4" t="str">
        <f>IF(B1926="","",VLOOKUP(B1926,Sector!C:D,2,FALSE))</f>
        <v>PUB</v>
      </c>
      <c r="AB1926" s="4" t="str">
        <f t="shared" si="61"/>
        <v>ong.yilin</v>
      </c>
      <c r="AC1926" s="4"/>
      <c r="AD1926" s="4"/>
      <c r="AE1926" s="4"/>
      <c r="AF1926" s="4"/>
      <c r="AG1926" s="4"/>
    </row>
    <row r="1927" spans="1:33" outlineLevel="1" x14ac:dyDescent="0.25">
      <c r="A1927" s="57">
        <v>42269.396622453707</v>
      </c>
      <c r="B1927" s="32" t="s">
        <v>44</v>
      </c>
      <c r="C1927" s="32" t="s">
        <v>8029</v>
      </c>
      <c r="D1927" s="32" t="s">
        <v>779</v>
      </c>
      <c r="E1927" s="32" t="s">
        <v>9517</v>
      </c>
      <c r="F1927" s="32" t="s">
        <v>9518</v>
      </c>
      <c r="G1927" s="32" t="s">
        <v>9522</v>
      </c>
      <c r="H1927" s="32" t="s">
        <v>9523</v>
      </c>
      <c r="I1927" s="32" t="s">
        <v>2006</v>
      </c>
      <c r="J1927" s="35">
        <v>0</v>
      </c>
      <c r="K1927" s="35">
        <v>7183.6</v>
      </c>
      <c r="L1927" s="35">
        <v>0</v>
      </c>
      <c r="M1927" s="35">
        <v>0</v>
      </c>
      <c r="N1927" s="32" t="s">
        <v>4793</v>
      </c>
      <c r="O1927" s="32"/>
      <c r="P1927" s="32">
        <v>1</v>
      </c>
      <c r="Q1927" s="32" t="s">
        <v>9519</v>
      </c>
      <c r="R1927" s="39">
        <f t="shared" si="60"/>
        <v>1509</v>
      </c>
      <c r="S1927" s="5" t="s">
        <v>51</v>
      </c>
      <c r="T1927" s="5" t="s">
        <v>64</v>
      </c>
      <c r="U1927" s="2"/>
      <c r="V1927" s="2" t="str">
        <f>IF($J1927+$L1927=0,"nil",IF(OR($B1927="TCU-WS",$B1927=""),"non comm",IF(OR($G1927="contract_cover",$H1927="fixed price"),VLOOKUP($I1927,'[1]mapping 2015'!$A:$B,2,FALSE),VLOOKUP($G1927,'[1]mapping 2015'!$A:$B,2,FALSE))))</f>
        <v>nil</v>
      </c>
      <c r="W1927" s="37">
        <f>IF(OR(V1927="non comm",V1927="nil",J1927=0),0,IF(V1927="SBM 2.1 IIPS",J1927*VLOOKUP(N1927,'[2]NGP%'!$C:$D,2,FALSE),J1927*SUMIFS('[2]NGP%'!$D:$D,'[2]NGP%'!$A:$A,V1927,'[2]NGP%'!$B:$B,AA1927)))</f>
        <v>0</v>
      </c>
      <c r="X1927" s="37">
        <f>IF(OR(V1927="non comm",V1927="nil",J1927=0),0,IF(V1927="SBM 2.1 IIPS",J1927*VLOOKUP(N1927,'[2]NGP%'!$C:$E,3,FALSE),J1927*SUMIFS('[2]NGP%'!$E:$E,'[2]NGP%'!$A:$A,V1927,'[2]NGP%'!$B:$B,AA1927)))</f>
        <v>0</v>
      </c>
      <c r="Y1927" s="32"/>
      <c r="Z1927" s="54" t="e">
        <f>IF(MID(H1927,1,4)="Item","Nil",IF(G1927="contract_cover",VLOOKUP(I1927,'svc type'!C:D,2,FALSE),VLOOKUP(G1927,'svc type'!A:D,4,FALSE)))</f>
        <v>#N/A</v>
      </c>
      <c r="AA1927" s="4" t="str">
        <f>IF(B1927="","",VLOOKUP(B1927,Sector!C:D,2,FALSE))</f>
        <v>PUB</v>
      </c>
      <c r="AB1927" s="4" t="str">
        <f t="shared" si="61"/>
        <v>ong.yilin</v>
      </c>
      <c r="AC1927" s="4"/>
      <c r="AD1927" s="4"/>
      <c r="AE1927" s="4"/>
      <c r="AF1927" s="4"/>
      <c r="AG1927" s="4"/>
    </row>
    <row r="1928" spans="1:33" outlineLevel="1" x14ac:dyDescent="0.25">
      <c r="A1928" s="57">
        <v>42269.396622453707</v>
      </c>
      <c r="B1928" s="32" t="s">
        <v>44</v>
      </c>
      <c r="C1928" s="32" t="s">
        <v>8029</v>
      </c>
      <c r="D1928" s="32" t="s">
        <v>779</v>
      </c>
      <c r="E1928" s="32" t="s">
        <v>9517</v>
      </c>
      <c r="F1928" s="32" t="s">
        <v>9518</v>
      </c>
      <c r="G1928" s="32" t="s">
        <v>9522</v>
      </c>
      <c r="H1928" s="32" t="s">
        <v>9523</v>
      </c>
      <c r="I1928" s="32" t="s">
        <v>2006</v>
      </c>
      <c r="J1928" s="35">
        <v>0</v>
      </c>
      <c r="K1928" s="35">
        <v>7183.6</v>
      </c>
      <c r="L1928" s="35">
        <v>0</v>
      </c>
      <c r="M1928" s="35">
        <v>0</v>
      </c>
      <c r="N1928" s="32" t="s">
        <v>4793</v>
      </c>
      <c r="O1928" s="32"/>
      <c r="P1928" s="32">
        <v>1</v>
      </c>
      <c r="Q1928" s="32" t="s">
        <v>9519</v>
      </c>
      <c r="R1928" s="39">
        <f t="shared" si="60"/>
        <v>1509</v>
      </c>
      <c r="S1928" s="5" t="s">
        <v>51</v>
      </c>
      <c r="T1928" s="5" t="s">
        <v>64</v>
      </c>
      <c r="U1928" s="2"/>
      <c r="V1928" s="2" t="str">
        <f>IF($J1928+$L1928=0,"nil",IF(OR($B1928="TCU-WS",$B1928=""),"non comm",IF(OR($G1928="contract_cover",$H1928="fixed price"),VLOOKUP($I1928,'[1]mapping 2015'!$A:$B,2,FALSE),VLOOKUP($G1928,'[1]mapping 2015'!$A:$B,2,FALSE))))</f>
        <v>nil</v>
      </c>
      <c r="W1928" s="37">
        <f>IF(OR(V1928="non comm",V1928="nil",J1928=0),0,IF(V1928="SBM 2.1 IIPS",J1928*VLOOKUP(N1928,'[2]NGP%'!$C:$D,2,FALSE),J1928*SUMIFS('[2]NGP%'!$D:$D,'[2]NGP%'!$A:$A,V1928,'[2]NGP%'!$B:$B,AA1928)))</f>
        <v>0</v>
      </c>
      <c r="X1928" s="37">
        <f>IF(OR(V1928="non comm",V1928="nil",J1928=0),0,IF(V1928="SBM 2.1 IIPS",J1928*VLOOKUP(N1928,'[2]NGP%'!$C:$E,3,FALSE),J1928*SUMIFS('[2]NGP%'!$E:$E,'[2]NGP%'!$A:$A,V1928,'[2]NGP%'!$B:$B,AA1928)))</f>
        <v>0</v>
      </c>
      <c r="Y1928" s="32"/>
      <c r="Z1928" s="54" t="e">
        <f>IF(MID(H1928,1,4)="Item","Nil",IF(G1928="contract_cover",VLOOKUP(I1928,'svc type'!C:D,2,FALSE),VLOOKUP(G1928,'svc type'!A:D,4,FALSE)))</f>
        <v>#N/A</v>
      </c>
      <c r="AA1928" s="4" t="str">
        <f>IF(B1928="","",VLOOKUP(B1928,Sector!C:D,2,FALSE))</f>
        <v>PUB</v>
      </c>
      <c r="AB1928" s="4" t="str">
        <f t="shared" si="61"/>
        <v>ong.yilin</v>
      </c>
      <c r="AC1928" s="4"/>
      <c r="AD1928" s="4"/>
      <c r="AE1928" s="4"/>
      <c r="AF1928" s="4"/>
      <c r="AG1928" s="4"/>
    </row>
    <row r="1929" spans="1:33" outlineLevel="1" x14ac:dyDescent="0.25">
      <c r="A1929" s="57">
        <v>42269.396622453707</v>
      </c>
      <c r="B1929" s="32" t="s">
        <v>44</v>
      </c>
      <c r="C1929" s="32" t="s">
        <v>8029</v>
      </c>
      <c r="D1929" s="32" t="s">
        <v>779</v>
      </c>
      <c r="E1929" s="32" t="s">
        <v>9517</v>
      </c>
      <c r="F1929" s="32" t="s">
        <v>9518</v>
      </c>
      <c r="G1929" s="32" t="s">
        <v>9522</v>
      </c>
      <c r="H1929" s="32" t="s">
        <v>9523</v>
      </c>
      <c r="I1929" s="32" t="s">
        <v>2006</v>
      </c>
      <c r="J1929" s="35">
        <v>0</v>
      </c>
      <c r="K1929" s="35">
        <v>7183.6</v>
      </c>
      <c r="L1929" s="35">
        <v>0</v>
      </c>
      <c r="M1929" s="35">
        <v>0</v>
      </c>
      <c r="N1929" s="32" t="s">
        <v>4793</v>
      </c>
      <c r="O1929" s="32"/>
      <c r="P1929" s="32">
        <v>1</v>
      </c>
      <c r="Q1929" s="32" t="s">
        <v>9519</v>
      </c>
      <c r="R1929" s="39">
        <f t="shared" si="60"/>
        <v>1509</v>
      </c>
      <c r="S1929" s="5" t="s">
        <v>51</v>
      </c>
      <c r="T1929" s="5" t="s">
        <v>64</v>
      </c>
      <c r="U1929" s="2"/>
      <c r="V1929" s="2" t="str">
        <f>IF($J1929+$L1929=0,"nil",IF(OR($B1929="TCU-WS",$B1929=""),"non comm",IF(OR($G1929="contract_cover",$H1929="fixed price"),VLOOKUP($I1929,'[1]mapping 2015'!$A:$B,2,FALSE),VLOOKUP($G1929,'[1]mapping 2015'!$A:$B,2,FALSE))))</f>
        <v>nil</v>
      </c>
      <c r="W1929" s="37">
        <f>IF(OR(V1929="non comm",V1929="nil",J1929=0),0,IF(V1929="SBM 2.1 IIPS",J1929*VLOOKUP(N1929,'[2]NGP%'!$C:$D,2,FALSE),J1929*SUMIFS('[2]NGP%'!$D:$D,'[2]NGP%'!$A:$A,V1929,'[2]NGP%'!$B:$B,AA1929)))</f>
        <v>0</v>
      </c>
      <c r="X1929" s="37">
        <f>IF(OR(V1929="non comm",V1929="nil",J1929=0),0,IF(V1929="SBM 2.1 IIPS",J1929*VLOOKUP(N1929,'[2]NGP%'!$C:$E,3,FALSE),J1929*SUMIFS('[2]NGP%'!$E:$E,'[2]NGP%'!$A:$A,V1929,'[2]NGP%'!$B:$B,AA1929)))</f>
        <v>0</v>
      </c>
      <c r="Y1929" s="32"/>
      <c r="Z1929" s="54" t="e">
        <f>IF(MID(H1929,1,4)="Item","Nil",IF(G1929="contract_cover",VLOOKUP(I1929,'svc type'!C:D,2,FALSE),VLOOKUP(G1929,'svc type'!A:D,4,FALSE)))</f>
        <v>#N/A</v>
      </c>
      <c r="AA1929" s="4" t="str">
        <f>IF(B1929="","",VLOOKUP(B1929,Sector!C:D,2,FALSE))</f>
        <v>PUB</v>
      </c>
      <c r="AB1929" s="4" t="str">
        <f t="shared" si="61"/>
        <v>ong.yilin</v>
      </c>
      <c r="AC1929" s="4"/>
      <c r="AD1929" s="4"/>
      <c r="AE1929" s="4"/>
      <c r="AF1929" s="4"/>
      <c r="AG1929" s="4"/>
    </row>
    <row r="1930" spans="1:33" outlineLevel="1" x14ac:dyDescent="0.25">
      <c r="A1930" s="57">
        <v>42269.396622453707</v>
      </c>
      <c r="B1930" s="32" t="s">
        <v>44</v>
      </c>
      <c r="C1930" s="32" t="s">
        <v>8029</v>
      </c>
      <c r="D1930" s="32" t="s">
        <v>779</v>
      </c>
      <c r="E1930" s="32" t="s">
        <v>9517</v>
      </c>
      <c r="F1930" s="32" t="s">
        <v>9518</v>
      </c>
      <c r="G1930" s="32" t="s">
        <v>9522</v>
      </c>
      <c r="H1930" s="32" t="s">
        <v>9523</v>
      </c>
      <c r="I1930" s="32" t="s">
        <v>2006</v>
      </c>
      <c r="J1930" s="35">
        <v>0</v>
      </c>
      <c r="K1930" s="35">
        <v>7183.6</v>
      </c>
      <c r="L1930" s="35">
        <v>0</v>
      </c>
      <c r="M1930" s="35">
        <v>0</v>
      </c>
      <c r="N1930" s="32" t="s">
        <v>4793</v>
      </c>
      <c r="O1930" s="32"/>
      <c r="P1930" s="32">
        <v>1</v>
      </c>
      <c r="Q1930" s="32" t="s">
        <v>9519</v>
      </c>
      <c r="R1930" s="39">
        <f t="shared" si="60"/>
        <v>1509</v>
      </c>
      <c r="S1930" s="5" t="s">
        <v>51</v>
      </c>
      <c r="T1930" s="5" t="s">
        <v>64</v>
      </c>
      <c r="U1930" s="2"/>
      <c r="V1930" s="2" t="str">
        <f>IF($J1930+$L1930=0,"nil",IF(OR($B1930="TCU-WS",$B1930=""),"non comm",IF(OR($G1930="contract_cover",$H1930="fixed price"),VLOOKUP($I1930,'[1]mapping 2015'!$A:$B,2,FALSE),VLOOKUP($G1930,'[1]mapping 2015'!$A:$B,2,FALSE))))</f>
        <v>nil</v>
      </c>
      <c r="W1930" s="37">
        <f>IF(OR(V1930="non comm",V1930="nil",J1930=0),0,IF(V1930="SBM 2.1 IIPS",J1930*VLOOKUP(N1930,'[2]NGP%'!$C:$D,2,FALSE),J1930*SUMIFS('[2]NGP%'!$D:$D,'[2]NGP%'!$A:$A,V1930,'[2]NGP%'!$B:$B,AA1930)))</f>
        <v>0</v>
      </c>
      <c r="X1930" s="37">
        <f>IF(OR(V1930="non comm",V1930="nil",J1930=0),0,IF(V1930="SBM 2.1 IIPS",J1930*VLOOKUP(N1930,'[2]NGP%'!$C:$E,3,FALSE),J1930*SUMIFS('[2]NGP%'!$E:$E,'[2]NGP%'!$A:$A,V1930,'[2]NGP%'!$B:$B,AA1930)))</f>
        <v>0</v>
      </c>
      <c r="Y1930" s="32"/>
      <c r="Z1930" s="54" t="e">
        <f>IF(MID(H1930,1,4)="Item","Nil",IF(G1930="contract_cover",VLOOKUP(I1930,'svc type'!C:D,2,FALSE),VLOOKUP(G1930,'svc type'!A:D,4,FALSE)))</f>
        <v>#N/A</v>
      </c>
      <c r="AA1930" s="4" t="str">
        <f>IF(B1930="","",VLOOKUP(B1930,Sector!C:D,2,FALSE))</f>
        <v>PUB</v>
      </c>
      <c r="AB1930" s="4" t="str">
        <f t="shared" si="61"/>
        <v>ong.yilin</v>
      </c>
      <c r="AC1930" s="4"/>
      <c r="AD1930" s="4"/>
      <c r="AE1930" s="4"/>
      <c r="AF1930" s="4"/>
      <c r="AG1930" s="4"/>
    </row>
    <row r="1931" spans="1:33" outlineLevel="1" x14ac:dyDescent="0.25">
      <c r="A1931" s="57">
        <v>42269.396622453707</v>
      </c>
      <c r="B1931" s="32" t="s">
        <v>44</v>
      </c>
      <c r="C1931" s="32" t="s">
        <v>8029</v>
      </c>
      <c r="D1931" s="32" t="s">
        <v>779</v>
      </c>
      <c r="E1931" s="32" t="s">
        <v>9517</v>
      </c>
      <c r="F1931" s="32" t="s">
        <v>9518</v>
      </c>
      <c r="G1931" s="32" t="s">
        <v>9524</v>
      </c>
      <c r="H1931" s="32" t="s">
        <v>9525</v>
      </c>
      <c r="I1931" s="32" t="s">
        <v>2006</v>
      </c>
      <c r="J1931" s="35">
        <v>0</v>
      </c>
      <c r="K1931" s="35">
        <v>0</v>
      </c>
      <c r="L1931" s="35">
        <v>0</v>
      </c>
      <c r="M1931" s="35">
        <v>0</v>
      </c>
      <c r="N1931" s="32" t="s">
        <v>4793</v>
      </c>
      <c r="O1931" s="32"/>
      <c r="P1931" s="32">
        <v>10</v>
      </c>
      <c r="Q1931" s="32" t="s">
        <v>9519</v>
      </c>
      <c r="R1931" s="39">
        <f t="shared" si="60"/>
        <v>1509</v>
      </c>
      <c r="S1931" s="5" t="s">
        <v>51</v>
      </c>
      <c r="T1931" s="5" t="s">
        <v>64</v>
      </c>
      <c r="U1931" s="2"/>
      <c r="V1931" s="2" t="str">
        <f>IF($J1931+$L1931=0,"nil",IF(OR($B1931="TCU-WS",$B1931=""),"non comm",IF(OR($G1931="contract_cover",$H1931="fixed price"),VLOOKUP($I1931,'[1]mapping 2015'!$A:$B,2,FALSE),VLOOKUP($G1931,'[1]mapping 2015'!$A:$B,2,FALSE))))</f>
        <v>nil</v>
      </c>
      <c r="W1931" s="37">
        <f>IF(OR(V1931="non comm",V1931="nil",J1931=0),0,IF(V1931="SBM 2.1 IIPS",J1931*VLOOKUP(N1931,'[2]NGP%'!$C:$D,2,FALSE),J1931*SUMIFS('[2]NGP%'!$D:$D,'[2]NGP%'!$A:$A,V1931,'[2]NGP%'!$B:$B,AA1931)))</f>
        <v>0</v>
      </c>
      <c r="X1931" s="37">
        <f>IF(OR(V1931="non comm",V1931="nil",J1931=0),0,IF(V1931="SBM 2.1 IIPS",J1931*VLOOKUP(N1931,'[2]NGP%'!$C:$E,3,FALSE),J1931*SUMIFS('[2]NGP%'!$E:$E,'[2]NGP%'!$A:$A,V1931,'[2]NGP%'!$B:$B,AA1931)))</f>
        <v>0</v>
      </c>
      <c r="Y1931" s="32"/>
      <c r="Z1931" s="54" t="e">
        <f>IF(MID(H1931,1,4)="Item","Nil",IF(G1931="contract_cover",VLOOKUP(I1931,'svc type'!C:D,2,FALSE),VLOOKUP(G1931,'svc type'!A:D,4,FALSE)))</f>
        <v>#N/A</v>
      </c>
      <c r="AA1931" s="4" t="str">
        <f>IF(B1931="","",VLOOKUP(B1931,Sector!C:D,2,FALSE))</f>
        <v>PUB</v>
      </c>
      <c r="AB1931" s="4" t="str">
        <f t="shared" si="61"/>
        <v>ong.yilin</v>
      </c>
      <c r="AC1931" s="4"/>
      <c r="AD1931" s="4"/>
      <c r="AE1931" s="4"/>
      <c r="AF1931" s="4"/>
      <c r="AG1931" s="4"/>
    </row>
    <row r="1932" spans="1:33" outlineLevel="1" x14ac:dyDescent="0.25">
      <c r="A1932" s="57">
        <v>42269.396622453707</v>
      </c>
      <c r="B1932" s="32" t="s">
        <v>44</v>
      </c>
      <c r="C1932" s="32" t="s">
        <v>8029</v>
      </c>
      <c r="D1932" s="32" t="s">
        <v>779</v>
      </c>
      <c r="E1932" s="32" t="s">
        <v>9517</v>
      </c>
      <c r="F1932" s="32" t="s">
        <v>9518</v>
      </c>
      <c r="G1932" s="32" t="s">
        <v>9526</v>
      </c>
      <c r="H1932" s="32" t="s">
        <v>5247</v>
      </c>
      <c r="I1932" s="32" t="s">
        <v>2006</v>
      </c>
      <c r="J1932" s="35">
        <v>0</v>
      </c>
      <c r="K1932" s="35">
        <v>0</v>
      </c>
      <c r="L1932" s="35">
        <v>0</v>
      </c>
      <c r="M1932" s="35">
        <v>0</v>
      </c>
      <c r="N1932" s="32" t="s">
        <v>4793</v>
      </c>
      <c r="O1932" s="32"/>
      <c r="P1932" s="32">
        <v>70</v>
      </c>
      <c r="Q1932" s="32" t="s">
        <v>9519</v>
      </c>
      <c r="R1932" s="39">
        <f t="shared" si="60"/>
        <v>1509</v>
      </c>
      <c r="S1932" s="5" t="s">
        <v>51</v>
      </c>
      <c r="T1932" s="5" t="s">
        <v>64</v>
      </c>
      <c r="U1932" s="2"/>
      <c r="V1932" s="2" t="str">
        <f>IF($J1932+$L1932=0,"nil",IF(OR($B1932="TCU-WS",$B1932=""),"non comm",IF(OR($G1932="contract_cover",$H1932="fixed price"),VLOOKUP($I1932,'[1]mapping 2015'!$A:$B,2,FALSE),VLOOKUP($G1932,'[1]mapping 2015'!$A:$B,2,FALSE))))</f>
        <v>nil</v>
      </c>
      <c r="W1932" s="37">
        <f>IF(OR(V1932="non comm",V1932="nil",J1932=0),0,IF(V1932="SBM 2.1 IIPS",J1932*VLOOKUP(N1932,'[2]NGP%'!$C:$D,2,FALSE),J1932*SUMIFS('[2]NGP%'!$D:$D,'[2]NGP%'!$A:$A,V1932,'[2]NGP%'!$B:$B,AA1932)))</f>
        <v>0</v>
      </c>
      <c r="X1932" s="37">
        <f>IF(OR(V1932="non comm",V1932="nil",J1932=0),0,IF(V1932="SBM 2.1 IIPS",J1932*VLOOKUP(N1932,'[2]NGP%'!$C:$E,3,FALSE),J1932*SUMIFS('[2]NGP%'!$E:$E,'[2]NGP%'!$A:$A,V1932,'[2]NGP%'!$B:$B,AA1932)))</f>
        <v>0</v>
      </c>
      <c r="Y1932" s="32"/>
      <c r="Z1932" s="54" t="e">
        <f>IF(MID(H1932,1,4)="Item","Nil",IF(G1932="contract_cover",VLOOKUP(I1932,'svc type'!C:D,2,FALSE),VLOOKUP(G1932,'svc type'!A:D,4,FALSE)))</f>
        <v>#N/A</v>
      </c>
      <c r="AA1932" s="4" t="str">
        <f>IF(B1932="","",VLOOKUP(B1932,Sector!C:D,2,FALSE))</f>
        <v>PUB</v>
      </c>
      <c r="AB1932" s="4" t="str">
        <f t="shared" si="61"/>
        <v>ong.yilin</v>
      </c>
      <c r="AC1932" s="4"/>
      <c r="AD1932" s="4"/>
      <c r="AE1932" s="4"/>
      <c r="AF1932" s="4"/>
      <c r="AG1932" s="4"/>
    </row>
    <row r="1933" spans="1:33" outlineLevel="1" x14ac:dyDescent="0.25">
      <c r="A1933" s="57">
        <v>42269.396622453707</v>
      </c>
      <c r="B1933" s="32" t="s">
        <v>44</v>
      </c>
      <c r="C1933" s="32" t="s">
        <v>8029</v>
      </c>
      <c r="D1933" s="32" t="s">
        <v>779</v>
      </c>
      <c r="E1933" s="32" t="s">
        <v>9517</v>
      </c>
      <c r="F1933" s="32" t="s">
        <v>9518</v>
      </c>
      <c r="G1933" s="32" t="s">
        <v>9527</v>
      </c>
      <c r="H1933" s="32" t="s">
        <v>9528</v>
      </c>
      <c r="I1933" s="32" t="s">
        <v>2006</v>
      </c>
      <c r="J1933" s="35">
        <v>0</v>
      </c>
      <c r="K1933" s="35">
        <v>0</v>
      </c>
      <c r="L1933" s="35">
        <v>0</v>
      </c>
      <c r="M1933" s="35">
        <v>0</v>
      </c>
      <c r="N1933" s="32" t="s">
        <v>4793</v>
      </c>
      <c r="O1933" s="32"/>
      <c r="P1933" s="32">
        <v>20</v>
      </c>
      <c r="Q1933" s="32" t="s">
        <v>9519</v>
      </c>
      <c r="R1933" s="39">
        <f t="shared" si="60"/>
        <v>1509</v>
      </c>
      <c r="S1933" s="5" t="s">
        <v>51</v>
      </c>
      <c r="T1933" s="5" t="s">
        <v>64</v>
      </c>
      <c r="U1933" s="2"/>
      <c r="V1933" s="2" t="str">
        <f>IF($J1933+$L1933=0,"nil",IF(OR($B1933="TCU-WS",$B1933=""),"non comm",IF(OR($G1933="contract_cover",$H1933="fixed price"),VLOOKUP($I1933,'[1]mapping 2015'!$A:$B,2,FALSE),VLOOKUP($G1933,'[1]mapping 2015'!$A:$B,2,FALSE))))</f>
        <v>nil</v>
      </c>
      <c r="W1933" s="37">
        <f>IF(OR(V1933="non comm",V1933="nil",J1933=0),0,IF(V1933="SBM 2.1 IIPS",J1933*VLOOKUP(N1933,'[2]NGP%'!$C:$D,2,FALSE),J1933*SUMIFS('[2]NGP%'!$D:$D,'[2]NGP%'!$A:$A,V1933,'[2]NGP%'!$B:$B,AA1933)))</f>
        <v>0</v>
      </c>
      <c r="X1933" s="37">
        <f>IF(OR(V1933="non comm",V1933="nil",J1933=0),0,IF(V1933="SBM 2.1 IIPS",J1933*VLOOKUP(N1933,'[2]NGP%'!$C:$E,3,FALSE),J1933*SUMIFS('[2]NGP%'!$E:$E,'[2]NGP%'!$A:$A,V1933,'[2]NGP%'!$B:$B,AA1933)))</f>
        <v>0</v>
      </c>
      <c r="Y1933" s="32"/>
      <c r="Z1933" s="54" t="e">
        <f>IF(MID(H1933,1,4)="Item","Nil",IF(G1933="contract_cover",VLOOKUP(I1933,'svc type'!C:D,2,FALSE),VLOOKUP(G1933,'svc type'!A:D,4,FALSE)))</f>
        <v>#N/A</v>
      </c>
      <c r="AA1933" s="4" t="str">
        <f>IF(B1933="","",VLOOKUP(B1933,Sector!C:D,2,FALSE))</f>
        <v>PUB</v>
      </c>
      <c r="AB1933" s="4" t="str">
        <f t="shared" si="61"/>
        <v>ong.yilin</v>
      </c>
      <c r="AC1933" s="4"/>
      <c r="AD1933" s="4"/>
      <c r="AE1933" s="4"/>
      <c r="AF1933" s="4"/>
      <c r="AG1933" s="4"/>
    </row>
    <row r="1934" spans="1:33" outlineLevel="1" x14ac:dyDescent="0.25">
      <c r="A1934" s="57">
        <v>42269.396622453707</v>
      </c>
      <c r="B1934" s="32" t="s">
        <v>44</v>
      </c>
      <c r="C1934" s="32" t="s">
        <v>8029</v>
      </c>
      <c r="D1934" s="32" t="s">
        <v>779</v>
      </c>
      <c r="E1934" s="32" t="s">
        <v>9517</v>
      </c>
      <c r="F1934" s="32" t="s">
        <v>9518</v>
      </c>
      <c r="G1934" s="32" t="s">
        <v>9529</v>
      </c>
      <c r="H1934" s="32" t="s">
        <v>9530</v>
      </c>
      <c r="I1934" s="32" t="s">
        <v>2006</v>
      </c>
      <c r="J1934" s="35">
        <v>0</v>
      </c>
      <c r="K1934" s="35">
        <v>0</v>
      </c>
      <c r="L1934" s="35">
        <v>0</v>
      </c>
      <c r="M1934" s="35">
        <v>0</v>
      </c>
      <c r="N1934" s="32" t="s">
        <v>4793</v>
      </c>
      <c r="O1934" s="32"/>
      <c r="P1934" s="32">
        <v>10</v>
      </c>
      <c r="Q1934" s="32" t="s">
        <v>9519</v>
      </c>
      <c r="R1934" s="39">
        <f t="shared" si="60"/>
        <v>1509</v>
      </c>
      <c r="S1934" s="5" t="s">
        <v>51</v>
      </c>
      <c r="T1934" s="5" t="s">
        <v>64</v>
      </c>
      <c r="U1934" s="2"/>
      <c r="V1934" s="2" t="str">
        <f>IF($J1934+$L1934=0,"nil",IF(OR($B1934="TCU-WS",$B1934=""),"non comm",IF(OR($G1934="contract_cover",$H1934="fixed price"),VLOOKUP($I1934,'[1]mapping 2015'!$A:$B,2,FALSE),VLOOKUP($G1934,'[1]mapping 2015'!$A:$B,2,FALSE))))</f>
        <v>nil</v>
      </c>
      <c r="W1934" s="37">
        <f>IF(OR(V1934="non comm",V1934="nil",J1934=0),0,IF(V1934="SBM 2.1 IIPS",J1934*VLOOKUP(N1934,'[2]NGP%'!$C:$D,2,FALSE),J1934*SUMIFS('[2]NGP%'!$D:$D,'[2]NGP%'!$A:$A,V1934,'[2]NGP%'!$B:$B,AA1934)))</f>
        <v>0</v>
      </c>
      <c r="X1934" s="37">
        <f>IF(OR(V1934="non comm",V1934="nil",J1934=0),0,IF(V1934="SBM 2.1 IIPS",J1934*VLOOKUP(N1934,'[2]NGP%'!$C:$E,3,FALSE),J1934*SUMIFS('[2]NGP%'!$E:$E,'[2]NGP%'!$A:$A,V1934,'[2]NGP%'!$B:$B,AA1934)))</f>
        <v>0</v>
      </c>
      <c r="Y1934" s="32"/>
      <c r="Z1934" s="54" t="e">
        <f>IF(MID(H1934,1,4)="Item","Nil",IF(G1934="contract_cover",VLOOKUP(I1934,'svc type'!C:D,2,FALSE),VLOOKUP(G1934,'svc type'!A:D,4,FALSE)))</f>
        <v>#N/A</v>
      </c>
      <c r="AA1934" s="4" t="str">
        <f>IF(B1934="","",VLOOKUP(B1934,Sector!C:D,2,FALSE))</f>
        <v>PUB</v>
      </c>
      <c r="AB1934" s="4" t="str">
        <f t="shared" si="61"/>
        <v>ong.yilin</v>
      </c>
      <c r="AC1934" s="4"/>
      <c r="AD1934" s="4"/>
      <c r="AE1934" s="4"/>
      <c r="AF1934" s="4"/>
      <c r="AG1934" s="4"/>
    </row>
    <row r="1935" spans="1:33" outlineLevel="1" x14ac:dyDescent="0.25">
      <c r="A1935" s="57">
        <v>42269.396622453707</v>
      </c>
      <c r="B1935" s="32" t="s">
        <v>44</v>
      </c>
      <c r="C1935" s="32" t="s">
        <v>8029</v>
      </c>
      <c r="D1935" s="32" t="s">
        <v>779</v>
      </c>
      <c r="E1935" s="32" t="s">
        <v>9517</v>
      </c>
      <c r="F1935" s="32" t="s">
        <v>9518</v>
      </c>
      <c r="G1935" s="32" t="s">
        <v>9531</v>
      </c>
      <c r="H1935" s="32" t="s">
        <v>9532</v>
      </c>
      <c r="I1935" s="32" t="s">
        <v>2006</v>
      </c>
      <c r="J1935" s="35">
        <v>0</v>
      </c>
      <c r="K1935" s="35">
        <v>0</v>
      </c>
      <c r="L1935" s="35">
        <v>0</v>
      </c>
      <c r="M1935" s="35">
        <v>0</v>
      </c>
      <c r="N1935" s="32" t="s">
        <v>4793</v>
      </c>
      <c r="O1935" s="32"/>
      <c r="P1935" s="32">
        <v>4</v>
      </c>
      <c r="Q1935" s="32" t="s">
        <v>9519</v>
      </c>
      <c r="R1935" s="39">
        <f t="shared" si="60"/>
        <v>1509</v>
      </c>
      <c r="S1935" s="5" t="s">
        <v>51</v>
      </c>
      <c r="T1935" s="5" t="s">
        <v>64</v>
      </c>
      <c r="U1935" s="2"/>
      <c r="V1935" s="2" t="str">
        <f>IF($J1935+$L1935=0,"nil",IF(OR($B1935="TCU-WS",$B1935=""),"non comm",IF(OR($G1935="contract_cover",$H1935="fixed price"),VLOOKUP($I1935,'[1]mapping 2015'!$A:$B,2,FALSE),VLOOKUP($G1935,'[1]mapping 2015'!$A:$B,2,FALSE))))</f>
        <v>nil</v>
      </c>
      <c r="W1935" s="37">
        <f>IF(OR(V1935="non comm",V1935="nil",J1935=0),0,IF(V1935="SBM 2.1 IIPS",J1935*VLOOKUP(N1935,'[2]NGP%'!$C:$D,2,FALSE),J1935*SUMIFS('[2]NGP%'!$D:$D,'[2]NGP%'!$A:$A,V1935,'[2]NGP%'!$B:$B,AA1935)))</f>
        <v>0</v>
      </c>
      <c r="X1935" s="37">
        <f>IF(OR(V1935="non comm",V1935="nil",J1935=0),0,IF(V1935="SBM 2.1 IIPS",J1935*VLOOKUP(N1935,'[2]NGP%'!$C:$E,3,FALSE),J1935*SUMIFS('[2]NGP%'!$E:$E,'[2]NGP%'!$A:$A,V1935,'[2]NGP%'!$B:$B,AA1935)))</f>
        <v>0</v>
      </c>
      <c r="Y1935" s="32"/>
      <c r="Z1935" s="54" t="e">
        <f>IF(MID(H1935,1,4)="Item","Nil",IF(G1935="contract_cover",VLOOKUP(I1935,'svc type'!C:D,2,FALSE),VLOOKUP(G1935,'svc type'!A:D,4,FALSE)))</f>
        <v>#N/A</v>
      </c>
      <c r="AA1935" s="4" t="str">
        <f>IF(B1935="","",VLOOKUP(B1935,Sector!C:D,2,FALSE))</f>
        <v>PUB</v>
      </c>
      <c r="AB1935" s="4" t="str">
        <f t="shared" si="61"/>
        <v>ong.yilin</v>
      </c>
      <c r="AC1935" s="4"/>
      <c r="AD1935" s="4"/>
      <c r="AE1935" s="4"/>
      <c r="AF1935" s="4"/>
      <c r="AG1935" s="4"/>
    </row>
    <row r="1936" spans="1:33" outlineLevel="1" x14ac:dyDescent="0.25">
      <c r="A1936" s="57">
        <v>42269.396622453707</v>
      </c>
      <c r="B1936" s="32" t="s">
        <v>44</v>
      </c>
      <c r="C1936" s="32" t="s">
        <v>8029</v>
      </c>
      <c r="D1936" s="32" t="s">
        <v>779</v>
      </c>
      <c r="E1936" s="32" t="s">
        <v>9517</v>
      </c>
      <c r="F1936" s="32" t="s">
        <v>9518</v>
      </c>
      <c r="G1936" s="32" t="s">
        <v>9533</v>
      </c>
      <c r="H1936" s="32" t="s">
        <v>9534</v>
      </c>
      <c r="I1936" s="32" t="s">
        <v>2006</v>
      </c>
      <c r="J1936" s="35">
        <v>0</v>
      </c>
      <c r="K1936" s="35">
        <v>0</v>
      </c>
      <c r="L1936" s="35">
        <v>0</v>
      </c>
      <c r="M1936" s="35">
        <v>0</v>
      </c>
      <c r="N1936" s="32" t="s">
        <v>4793</v>
      </c>
      <c r="O1936" s="32"/>
      <c r="P1936" s="32">
        <v>2</v>
      </c>
      <c r="Q1936" s="32" t="s">
        <v>9519</v>
      </c>
      <c r="R1936" s="39">
        <f t="shared" si="60"/>
        <v>1509</v>
      </c>
      <c r="S1936" s="5" t="s">
        <v>51</v>
      </c>
      <c r="T1936" s="5" t="s">
        <v>64</v>
      </c>
      <c r="U1936" s="2"/>
      <c r="V1936" s="2" t="str">
        <f>IF($J1936+$L1936=0,"nil",IF(OR($B1936="TCU-WS",$B1936=""),"non comm",IF(OR($G1936="contract_cover",$H1936="fixed price"),VLOOKUP($I1936,'[1]mapping 2015'!$A:$B,2,FALSE),VLOOKUP($G1936,'[1]mapping 2015'!$A:$B,2,FALSE))))</f>
        <v>nil</v>
      </c>
      <c r="W1936" s="37">
        <f>IF(OR(V1936="non comm",V1936="nil",J1936=0),0,IF(V1936="SBM 2.1 IIPS",J1936*VLOOKUP(N1936,'[2]NGP%'!$C:$D,2,FALSE),J1936*SUMIFS('[2]NGP%'!$D:$D,'[2]NGP%'!$A:$A,V1936,'[2]NGP%'!$B:$B,AA1936)))</f>
        <v>0</v>
      </c>
      <c r="X1936" s="37">
        <f>IF(OR(V1936="non comm",V1936="nil",J1936=0),0,IF(V1936="SBM 2.1 IIPS",J1936*VLOOKUP(N1936,'[2]NGP%'!$C:$E,3,FALSE),J1936*SUMIFS('[2]NGP%'!$E:$E,'[2]NGP%'!$A:$A,V1936,'[2]NGP%'!$B:$B,AA1936)))</f>
        <v>0</v>
      </c>
      <c r="Y1936" s="32"/>
      <c r="Z1936" s="54" t="e">
        <f>IF(MID(H1936,1,4)="Item","Nil",IF(G1936="contract_cover",VLOOKUP(I1936,'svc type'!C:D,2,FALSE),VLOOKUP(G1936,'svc type'!A:D,4,FALSE)))</f>
        <v>#N/A</v>
      </c>
      <c r="AA1936" s="4" t="str">
        <f>IF(B1936="","",VLOOKUP(B1936,Sector!C:D,2,FALSE))</f>
        <v>PUB</v>
      </c>
      <c r="AB1936" s="4" t="str">
        <f t="shared" si="61"/>
        <v>ong.yilin</v>
      </c>
      <c r="AC1936" s="4"/>
      <c r="AD1936" s="4"/>
      <c r="AE1936" s="4"/>
      <c r="AF1936" s="4"/>
      <c r="AG1936" s="4"/>
    </row>
    <row r="1937" spans="1:33" outlineLevel="1" x14ac:dyDescent="0.25">
      <c r="A1937" s="57">
        <v>42269.396622453707</v>
      </c>
      <c r="B1937" s="32" t="s">
        <v>44</v>
      </c>
      <c r="C1937" s="32" t="s">
        <v>8029</v>
      </c>
      <c r="D1937" s="32" t="s">
        <v>779</v>
      </c>
      <c r="E1937" s="32" t="s">
        <v>9517</v>
      </c>
      <c r="F1937" s="32" t="s">
        <v>9518</v>
      </c>
      <c r="G1937" s="32" t="s">
        <v>9535</v>
      </c>
      <c r="H1937" s="32" t="s">
        <v>9536</v>
      </c>
      <c r="I1937" s="32" t="s">
        <v>2006</v>
      </c>
      <c r="J1937" s="35">
        <v>0</v>
      </c>
      <c r="K1937" s="35">
        <v>0</v>
      </c>
      <c r="L1937" s="35">
        <v>0</v>
      </c>
      <c r="M1937" s="35">
        <v>0</v>
      </c>
      <c r="N1937" s="32" t="s">
        <v>4793</v>
      </c>
      <c r="O1937" s="32"/>
      <c r="P1937" s="32">
        <v>1</v>
      </c>
      <c r="Q1937" s="32" t="s">
        <v>9519</v>
      </c>
      <c r="R1937" s="39">
        <f t="shared" si="60"/>
        <v>1509</v>
      </c>
      <c r="S1937" s="5" t="s">
        <v>51</v>
      </c>
      <c r="T1937" s="5" t="s">
        <v>64</v>
      </c>
      <c r="U1937" s="2"/>
      <c r="V1937" s="2" t="str">
        <f>IF($J1937+$L1937=0,"nil",IF(OR($B1937="TCU-WS",$B1937=""),"non comm",IF(OR($G1937="contract_cover",$H1937="fixed price"),VLOOKUP($I1937,'[1]mapping 2015'!$A:$B,2,FALSE),VLOOKUP($G1937,'[1]mapping 2015'!$A:$B,2,FALSE))))</f>
        <v>nil</v>
      </c>
      <c r="W1937" s="37">
        <f>IF(OR(V1937="non comm",V1937="nil",J1937=0),0,IF(V1937="SBM 2.1 IIPS",J1937*VLOOKUP(N1937,'[2]NGP%'!$C:$D,2,FALSE),J1937*SUMIFS('[2]NGP%'!$D:$D,'[2]NGP%'!$A:$A,V1937,'[2]NGP%'!$B:$B,AA1937)))</f>
        <v>0</v>
      </c>
      <c r="X1937" s="37">
        <f>IF(OR(V1937="non comm",V1937="nil",J1937=0),0,IF(V1937="SBM 2.1 IIPS",J1937*VLOOKUP(N1937,'[2]NGP%'!$C:$E,3,FALSE),J1937*SUMIFS('[2]NGP%'!$E:$E,'[2]NGP%'!$A:$A,V1937,'[2]NGP%'!$B:$B,AA1937)))</f>
        <v>0</v>
      </c>
      <c r="Y1937" s="32"/>
      <c r="Z1937" s="54" t="e">
        <f>IF(MID(H1937,1,4)="Item","Nil",IF(G1937="contract_cover",VLOOKUP(I1937,'svc type'!C:D,2,FALSE),VLOOKUP(G1937,'svc type'!A:D,4,FALSE)))</f>
        <v>#N/A</v>
      </c>
      <c r="AA1937" s="4" t="str">
        <f>IF(B1937="","",VLOOKUP(B1937,Sector!C:D,2,FALSE))</f>
        <v>PUB</v>
      </c>
      <c r="AB1937" s="4" t="str">
        <f t="shared" si="61"/>
        <v>ong.yilin</v>
      </c>
      <c r="AC1937" s="4"/>
      <c r="AD1937" s="4"/>
      <c r="AE1937" s="4"/>
      <c r="AF1937" s="4"/>
      <c r="AG1937" s="4"/>
    </row>
    <row r="1938" spans="1:33" outlineLevel="1" x14ac:dyDescent="0.25">
      <c r="A1938" s="57">
        <v>42269.397334687499</v>
      </c>
      <c r="B1938" s="32" t="s">
        <v>68</v>
      </c>
      <c r="C1938" s="32" t="s">
        <v>456</v>
      </c>
      <c r="D1938" s="32" t="s">
        <v>455</v>
      </c>
      <c r="E1938" s="32" t="s">
        <v>4845</v>
      </c>
      <c r="F1938" s="32" t="s">
        <v>9537</v>
      </c>
      <c r="G1938" s="32" t="s">
        <v>15</v>
      </c>
      <c r="H1938" s="32" t="s">
        <v>16</v>
      </c>
      <c r="I1938" s="32" t="s">
        <v>1986</v>
      </c>
      <c r="J1938" s="35">
        <v>2300</v>
      </c>
      <c r="K1938" s="35">
        <v>0</v>
      </c>
      <c r="L1938" s="35">
        <v>0</v>
      </c>
      <c r="M1938" s="35">
        <v>0</v>
      </c>
      <c r="N1938" s="32" t="s">
        <v>19</v>
      </c>
      <c r="O1938" s="32" t="s">
        <v>18</v>
      </c>
      <c r="P1938" s="32">
        <v>1</v>
      </c>
      <c r="Q1938" s="32"/>
      <c r="R1938" s="39">
        <f t="shared" si="60"/>
        <v>1509</v>
      </c>
      <c r="S1938" s="5" t="s">
        <v>51</v>
      </c>
      <c r="T1938" s="5" t="s">
        <v>64</v>
      </c>
      <c r="U1938" s="2"/>
      <c r="V1938" s="2" t="str">
        <f>IF($J1938+$L1938=0,"nil",IF(OR($B1938="TCU-WS",$B1938=""),"non comm",IF(OR($G1938="contract_cover",$H1938="fixed price"),VLOOKUP($I1938,'[1]mapping 2015'!$A:$B,2,FALSE),VLOOKUP($G1938,'[1]mapping 2015'!$A:$B,2,FALSE))))</f>
        <v>SBM 2.6 SVD</v>
      </c>
      <c r="W1938" s="37">
        <f>IF(OR(V1938="non comm",V1938="nil",J1938=0),0,IF(V1938="SBM 2.1 IIPS",J1938*VLOOKUP(N1938,'[2]NGP%'!$C:$D,2,FALSE),J1938*SUMIFS('[2]NGP%'!$D:$D,'[2]NGP%'!$A:$A,V1938,'[2]NGP%'!$B:$B,AA1938)))</f>
        <v>805</v>
      </c>
      <c r="X1938" s="37">
        <f>IF(OR(V1938="non comm",V1938="nil",J1938=0),0,IF(V1938="SBM 2.1 IIPS",J1938*VLOOKUP(N1938,'[2]NGP%'!$C:$E,3,FALSE),J1938*SUMIFS('[2]NGP%'!$E:$E,'[2]NGP%'!$A:$A,V1938,'[2]NGP%'!$B:$B,AA1938)))</f>
        <v>805</v>
      </c>
      <c r="Y1938" s="32"/>
      <c r="Z1938" s="54" t="str">
        <f>IF(MID(H1938,1,4)="Item","Nil",IF(G1938="contract_cover",VLOOKUP(I1938,'svc type'!C:D,2,FALSE),VLOOKUP(G1938,'svc type'!A:D,4,FALSE)))</f>
        <v>SVD</v>
      </c>
      <c r="AA1938" s="4" t="str">
        <f>IF(B1938="","",VLOOKUP(B1938,Sector!C:D,2,FALSE))</f>
        <v>COM</v>
      </c>
      <c r="AB1938" s="4" t="str">
        <f t="shared" si="61"/>
        <v>warren.tan</v>
      </c>
      <c r="AC1938" s="4"/>
      <c r="AD1938" s="4"/>
      <c r="AE1938" s="4"/>
      <c r="AF1938" s="4"/>
      <c r="AG1938" s="4"/>
    </row>
    <row r="1939" spans="1:33" outlineLevel="1" x14ac:dyDescent="0.25">
      <c r="A1939" s="57">
        <v>42269.397334687499</v>
      </c>
      <c r="B1939" s="32" t="s">
        <v>68</v>
      </c>
      <c r="C1939" s="32" t="s">
        <v>456</v>
      </c>
      <c r="D1939" s="32" t="s">
        <v>455</v>
      </c>
      <c r="E1939" s="32" t="s">
        <v>4846</v>
      </c>
      <c r="F1939" s="32" t="s">
        <v>9537</v>
      </c>
      <c r="G1939" s="32" t="s">
        <v>15</v>
      </c>
      <c r="H1939" s="32" t="s">
        <v>16</v>
      </c>
      <c r="I1939" s="32" t="s">
        <v>263</v>
      </c>
      <c r="J1939" s="35">
        <v>658</v>
      </c>
      <c r="K1939" s="35">
        <v>0</v>
      </c>
      <c r="L1939" s="35">
        <v>0</v>
      </c>
      <c r="M1939" s="35">
        <v>0</v>
      </c>
      <c r="N1939" s="32" t="s">
        <v>19</v>
      </c>
      <c r="O1939" s="32" t="s">
        <v>18</v>
      </c>
      <c r="P1939" s="32">
        <v>1</v>
      </c>
      <c r="Q1939" s="32"/>
      <c r="R1939" s="39">
        <f t="shared" si="60"/>
        <v>1509</v>
      </c>
      <c r="S1939" s="5" t="s">
        <v>51</v>
      </c>
      <c r="T1939" s="5" t="s">
        <v>64</v>
      </c>
      <c r="U1939" s="2"/>
      <c r="V1939" s="2" t="str">
        <f>IF($J1939+$L1939=0,"nil",IF(OR($B1939="TCU-WS",$B1939=""),"non comm",IF(OR($G1939="contract_cover",$H1939="fixed price"),VLOOKUP($I1939,'[1]mapping 2015'!$A:$B,2,FALSE),VLOOKUP($G1939,'[1]mapping 2015'!$A:$B,2,FALSE))))</f>
        <v>SBM 2.3 SMA</v>
      </c>
      <c r="W1939" s="37">
        <f>IF(OR(V1939="non comm",V1939="nil",J1939=0),0,IF(V1939="SBM 2.1 IIPS",J1939*VLOOKUP(N1939,'[2]NGP%'!$C:$D,2,FALSE),J1939*SUMIFS('[2]NGP%'!$D:$D,'[2]NGP%'!$A:$A,V1939,'[2]NGP%'!$B:$B,AA1939)))</f>
        <v>296.10000000000002</v>
      </c>
      <c r="X1939" s="37">
        <f>IF(OR(V1939="non comm",V1939="nil",J1939=0),0,IF(V1939="SBM 2.1 IIPS",J1939*VLOOKUP(N1939,'[2]NGP%'!$C:$E,3,FALSE),J1939*SUMIFS('[2]NGP%'!$E:$E,'[2]NGP%'!$A:$A,V1939,'[2]NGP%'!$B:$B,AA1939)))</f>
        <v>296.10000000000002</v>
      </c>
      <c r="Y1939" s="32"/>
      <c r="Z1939" s="54" t="str">
        <f>IF(MID(H1939,1,4)="Item","Nil",IF(G1939="contract_cover",VLOOKUP(I1939,'svc type'!C:D,2,FALSE),VLOOKUP(G1939,'svc type'!A:D,4,FALSE)))</f>
        <v>SMA</v>
      </c>
      <c r="AA1939" s="4" t="str">
        <f>IF(B1939="","",VLOOKUP(B1939,Sector!C:D,2,FALSE))</f>
        <v>COM</v>
      </c>
      <c r="AB1939" s="4" t="str">
        <f t="shared" si="61"/>
        <v>warren.tan</v>
      </c>
      <c r="AC1939" s="4"/>
      <c r="AD1939" s="4"/>
      <c r="AE1939" s="4"/>
      <c r="AF1939" s="4"/>
      <c r="AG1939" s="4"/>
    </row>
    <row r="1940" spans="1:33" outlineLevel="1" x14ac:dyDescent="0.25">
      <c r="A1940" s="57">
        <v>42269.397334687499</v>
      </c>
      <c r="B1940" s="32" t="s">
        <v>68</v>
      </c>
      <c r="C1940" s="32" t="s">
        <v>456</v>
      </c>
      <c r="D1940" s="32" t="s">
        <v>455</v>
      </c>
      <c r="E1940" s="32" t="s">
        <v>4846</v>
      </c>
      <c r="F1940" s="32" t="s">
        <v>9537</v>
      </c>
      <c r="G1940" s="32" t="s">
        <v>28</v>
      </c>
      <c r="H1940" s="32" t="s">
        <v>729</v>
      </c>
      <c r="I1940" s="32" t="s">
        <v>263</v>
      </c>
      <c r="J1940" s="35">
        <v>0</v>
      </c>
      <c r="K1940" s="35">
        <v>0</v>
      </c>
      <c r="L1940" s="35">
        <v>0</v>
      </c>
      <c r="M1940" s="35">
        <v>0</v>
      </c>
      <c r="N1940" s="32" t="s">
        <v>19</v>
      </c>
      <c r="O1940" s="32" t="s">
        <v>18</v>
      </c>
      <c r="P1940" s="32">
        <v>1</v>
      </c>
      <c r="Q1940" s="32"/>
      <c r="R1940" s="39">
        <f t="shared" si="60"/>
        <v>1509</v>
      </c>
      <c r="S1940" s="5" t="s">
        <v>51</v>
      </c>
      <c r="T1940" s="5" t="s">
        <v>64</v>
      </c>
      <c r="U1940" s="2"/>
      <c r="V1940" s="2" t="str">
        <f>IF($J1940+$L1940=0,"nil",IF(OR($B1940="TCU-WS",$B1940=""),"non comm",IF(OR($G1940="contract_cover",$H1940="fixed price"),VLOOKUP($I1940,'[1]mapping 2015'!$A:$B,2,FALSE),VLOOKUP($G1940,'[1]mapping 2015'!$A:$B,2,FALSE))))</f>
        <v>nil</v>
      </c>
      <c r="W1940" s="37">
        <f>IF(OR(V1940="non comm",V1940="nil",J1940=0),0,IF(V1940="SBM 2.1 IIPS",J1940*VLOOKUP(N1940,'[2]NGP%'!$C:$D,2,FALSE),J1940*SUMIFS('[2]NGP%'!$D:$D,'[2]NGP%'!$A:$A,V1940,'[2]NGP%'!$B:$B,AA1940)))</f>
        <v>0</v>
      </c>
      <c r="X1940" s="37">
        <f>IF(OR(V1940="non comm",V1940="nil",J1940=0),0,IF(V1940="SBM 2.1 IIPS",J1940*VLOOKUP(N1940,'[2]NGP%'!$C:$E,3,FALSE),J1940*SUMIFS('[2]NGP%'!$E:$E,'[2]NGP%'!$A:$A,V1940,'[2]NGP%'!$B:$B,AA1940)))</f>
        <v>0</v>
      </c>
      <c r="Y1940" s="32"/>
      <c r="Z1940" s="54" t="str">
        <f>IF(MID(H1940,1,4)="Item","Nil",IF(G1940="contract_cover",VLOOKUP(I1940,'svc type'!C:D,2,FALSE),VLOOKUP(G1940,'svc type'!A:D,4,FALSE)))</f>
        <v>Nil</v>
      </c>
      <c r="AA1940" s="4" t="str">
        <f>IF(B1940="","",VLOOKUP(B1940,Sector!C:D,2,FALSE))</f>
        <v>COM</v>
      </c>
      <c r="AB1940" s="4" t="str">
        <f t="shared" si="61"/>
        <v>warren.tan</v>
      </c>
      <c r="AC1940" s="4"/>
      <c r="AD1940" s="4"/>
      <c r="AE1940" s="4"/>
      <c r="AF1940" s="4"/>
      <c r="AG1940" s="4"/>
    </row>
    <row r="1941" spans="1:33" outlineLevel="1" x14ac:dyDescent="0.25">
      <c r="A1941" s="57">
        <v>42269.398753553243</v>
      </c>
      <c r="B1941" s="32" t="s">
        <v>44</v>
      </c>
      <c r="C1941" s="32" t="s">
        <v>8029</v>
      </c>
      <c r="D1941" s="32" t="s">
        <v>779</v>
      </c>
      <c r="E1941" s="32" t="s">
        <v>8030</v>
      </c>
      <c r="F1941" s="32" t="s">
        <v>9538</v>
      </c>
      <c r="G1941" s="32" t="s">
        <v>9539</v>
      </c>
      <c r="H1941" s="32" t="s">
        <v>9540</v>
      </c>
      <c r="I1941" s="32" t="s">
        <v>2006</v>
      </c>
      <c r="J1941" s="35">
        <v>0</v>
      </c>
      <c r="K1941" s="35">
        <v>15416</v>
      </c>
      <c r="L1941" s="35">
        <v>0</v>
      </c>
      <c r="M1941" s="35">
        <v>0</v>
      </c>
      <c r="N1941" s="32" t="s">
        <v>4793</v>
      </c>
      <c r="O1941" s="32"/>
      <c r="P1941" s="32">
        <v>1</v>
      </c>
      <c r="Q1941" s="32" t="s">
        <v>8032</v>
      </c>
      <c r="R1941" s="39">
        <f t="shared" si="60"/>
        <v>1509</v>
      </c>
      <c r="S1941" s="5" t="s">
        <v>51</v>
      </c>
      <c r="T1941" s="5" t="s">
        <v>64</v>
      </c>
      <c r="U1941" s="2"/>
      <c r="V1941" s="2" t="str">
        <f>IF($J1941+$L1941=0,"nil",IF(OR($B1941="TCU-WS",$B1941=""),"non comm",IF(OR($G1941="contract_cover",$H1941="fixed price"),VLOOKUP($I1941,'[1]mapping 2015'!$A:$B,2,FALSE),VLOOKUP($G1941,'[1]mapping 2015'!$A:$B,2,FALSE))))</f>
        <v>nil</v>
      </c>
      <c r="W1941" s="37">
        <f>IF(OR(V1941="non comm",V1941="nil",J1941=0),0,IF(V1941="SBM 2.1 IIPS",J1941*VLOOKUP(N1941,'[2]NGP%'!$C:$D,2,FALSE),J1941*SUMIFS('[2]NGP%'!$D:$D,'[2]NGP%'!$A:$A,V1941,'[2]NGP%'!$B:$B,AA1941)))</f>
        <v>0</v>
      </c>
      <c r="X1941" s="37">
        <f>IF(OR(V1941="non comm",V1941="nil",J1941=0),0,IF(V1941="SBM 2.1 IIPS",J1941*VLOOKUP(N1941,'[2]NGP%'!$C:$E,3,FALSE),J1941*SUMIFS('[2]NGP%'!$E:$E,'[2]NGP%'!$A:$A,V1941,'[2]NGP%'!$B:$B,AA1941)))</f>
        <v>0</v>
      </c>
      <c r="Y1941" s="32"/>
      <c r="Z1941" s="54" t="e">
        <f>IF(MID(H1941,1,4)="Item","Nil",IF(G1941="contract_cover",VLOOKUP(I1941,'svc type'!C:D,2,FALSE),VLOOKUP(G1941,'svc type'!A:D,4,FALSE)))</f>
        <v>#N/A</v>
      </c>
      <c r="AA1941" s="4" t="str">
        <f>IF(B1941="","",VLOOKUP(B1941,Sector!C:D,2,FALSE))</f>
        <v>PUB</v>
      </c>
      <c r="AB1941" s="4" t="str">
        <f t="shared" si="61"/>
        <v>ong.yilin</v>
      </c>
      <c r="AC1941" s="4"/>
      <c r="AD1941" s="4"/>
      <c r="AE1941" s="4"/>
      <c r="AF1941" s="4"/>
      <c r="AG1941" s="4"/>
    </row>
    <row r="1942" spans="1:33" outlineLevel="1" x14ac:dyDescent="0.25">
      <c r="A1942" s="57">
        <v>42269.398753553243</v>
      </c>
      <c r="B1942" s="32" t="s">
        <v>44</v>
      </c>
      <c r="C1942" s="32" t="s">
        <v>8029</v>
      </c>
      <c r="D1942" s="32" t="s">
        <v>779</v>
      </c>
      <c r="E1942" s="32" t="s">
        <v>8030</v>
      </c>
      <c r="F1942" s="32" t="s">
        <v>9538</v>
      </c>
      <c r="G1942" s="32" t="s">
        <v>9541</v>
      </c>
      <c r="H1942" s="32" t="s">
        <v>9542</v>
      </c>
      <c r="I1942" s="32" t="s">
        <v>2006</v>
      </c>
      <c r="J1942" s="35">
        <v>0</v>
      </c>
      <c r="K1942" s="35">
        <v>0</v>
      </c>
      <c r="L1942" s="35">
        <v>0</v>
      </c>
      <c r="M1942" s="35">
        <v>0</v>
      </c>
      <c r="N1942" s="32" t="s">
        <v>4793</v>
      </c>
      <c r="O1942" s="32"/>
      <c r="P1942" s="32">
        <v>1</v>
      </c>
      <c r="Q1942" s="32" t="s">
        <v>8032</v>
      </c>
      <c r="R1942" s="39">
        <f t="shared" si="60"/>
        <v>1509</v>
      </c>
      <c r="S1942" s="5" t="s">
        <v>51</v>
      </c>
      <c r="T1942" s="5" t="s">
        <v>64</v>
      </c>
      <c r="U1942" s="2"/>
      <c r="V1942" s="2" t="str">
        <f>IF($J1942+$L1942=0,"nil",IF(OR($B1942="TCU-WS",$B1942=""),"non comm",IF(OR($G1942="contract_cover",$H1942="fixed price"),VLOOKUP($I1942,'[1]mapping 2015'!$A:$B,2,FALSE),VLOOKUP($G1942,'[1]mapping 2015'!$A:$B,2,FALSE))))</f>
        <v>nil</v>
      </c>
      <c r="W1942" s="37">
        <f>IF(OR(V1942="non comm",V1942="nil",J1942=0),0,IF(V1942="SBM 2.1 IIPS",J1942*VLOOKUP(N1942,'[2]NGP%'!$C:$D,2,FALSE),J1942*SUMIFS('[2]NGP%'!$D:$D,'[2]NGP%'!$A:$A,V1942,'[2]NGP%'!$B:$B,AA1942)))</f>
        <v>0</v>
      </c>
      <c r="X1942" s="37">
        <f>IF(OR(V1942="non comm",V1942="nil",J1942=0),0,IF(V1942="SBM 2.1 IIPS",J1942*VLOOKUP(N1942,'[2]NGP%'!$C:$E,3,FALSE),J1942*SUMIFS('[2]NGP%'!$E:$E,'[2]NGP%'!$A:$A,V1942,'[2]NGP%'!$B:$B,AA1942)))</f>
        <v>0</v>
      </c>
      <c r="Y1942" s="32"/>
      <c r="Z1942" s="54" t="e">
        <f>IF(MID(H1942,1,4)="Item","Nil",IF(G1942="contract_cover",VLOOKUP(I1942,'svc type'!C:D,2,FALSE),VLOOKUP(G1942,'svc type'!A:D,4,FALSE)))</f>
        <v>#N/A</v>
      </c>
      <c r="AA1942" s="4" t="str">
        <f>IF(B1942="","",VLOOKUP(B1942,Sector!C:D,2,FALSE))</f>
        <v>PUB</v>
      </c>
      <c r="AB1942" s="4" t="str">
        <f t="shared" si="61"/>
        <v>ong.yilin</v>
      </c>
      <c r="AC1942" s="4"/>
      <c r="AD1942" s="4"/>
      <c r="AE1942" s="4"/>
      <c r="AF1942" s="4"/>
      <c r="AG1942" s="4"/>
    </row>
    <row r="1943" spans="1:33" outlineLevel="1" x14ac:dyDescent="0.25">
      <c r="A1943" s="57">
        <v>42269.398753553243</v>
      </c>
      <c r="B1943" s="32" t="s">
        <v>44</v>
      </c>
      <c r="C1943" s="32" t="s">
        <v>8029</v>
      </c>
      <c r="D1943" s="32" t="s">
        <v>779</v>
      </c>
      <c r="E1943" s="32" t="s">
        <v>8030</v>
      </c>
      <c r="F1943" s="32" t="s">
        <v>9538</v>
      </c>
      <c r="G1943" s="32" t="s">
        <v>9543</v>
      </c>
      <c r="H1943" s="32" t="s">
        <v>9544</v>
      </c>
      <c r="I1943" s="32" t="s">
        <v>2006</v>
      </c>
      <c r="J1943" s="35">
        <v>0</v>
      </c>
      <c r="K1943" s="35">
        <v>460</v>
      </c>
      <c r="L1943" s="35">
        <v>0</v>
      </c>
      <c r="M1943" s="35">
        <v>0</v>
      </c>
      <c r="N1943" s="32" t="s">
        <v>4793</v>
      </c>
      <c r="O1943" s="32"/>
      <c r="P1943" s="32">
        <v>1</v>
      </c>
      <c r="Q1943" s="32" t="s">
        <v>8032</v>
      </c>
      <c r="R1943" s="39">
        <f t="shared" si="60"/>
        <v>1509</v>
      </c>
      <c r="S1943" s="5" t="s">
        <v>51</v>
      </c>
      <c r="T1943" s="5" t="s">
        <v>64</v>
      </c>
      <c r="U1943" s="2"/>
      <c r="V1943" s="2" t="str">
        <f>IF($J1943+$L1943=0,"nil",IF(OR($B1943="TCU-WS",$B1943=""),"non comm",IF(OR($G1943="contract_cover",$H1943="fixed price"),VLOOKUP($I1943,'[1]mapping 2015'!$A:$B,2,FALSE),VLOOKUP($G1943,'[1]mapping 2015'!$A:$B,2,FALSE))))</f>
        <v>nil</v>
      </c>
      <c r="W1943" s="37">
        <f>IF(OR(V1943="non comm",V1943="nil",J1943=0),0,IF(V1943="SBM 2.1 IIPS",J1943*VLOOKUP(N1943,'[2]NGP%'!$C:$D,2,FALSE),J1943*SUMIFS('[2]NGP%'!$D:$D,'[2]NGP%'!$A:$A,V1943,'[2]NGP%'!$B:$B,AA1943)))</f>
        <v>0</v>
      </c>
      <c r="X1943" s="37">
        <f>IF(OR(V1943="non comm",V1943="nil",J1943=0),0,IF(V1943="SBM 2.1 IIPS",J1943*VLOOKUP(N1943,'[2]NGP%'!$C:$E,3,FALSE),J1943*SUMIFS('[2]NGP%'!$E:$E,'[2]NGP%'!$A:$A,V1943,'[2]NGP%'!$B:$B,AA1943)))</f>
        <v>0</v>
      </c>
      <c r="Y1943" s="32"/>
      <c r="Z1943" s="54" t="e">
        <f>IF(MID(H1943,1,4)="Item","Nil",IF(G1943="contract_cover",VLOOKUP(I1943,'svc type'!C:D,2,FALSE),VLOOKUP(G1943,'svc type'!A:D,4,FALSE)))</f>
        <v>#N/A</v>
      </c>
      <c r="AA1943" s="4" t="str">
        <f>IF(B1943="","",VLOOKUP(B1943,Sector!C:D,2,FALSE))</f>
        <v>PUB</v>
      </c>
      <c r="AB1943" s="4" t="str">
        <f t="shared" si="61"/>
        <v>ong.yilin</v>
      </c>
      <c r="AC1943" s="4"/>
      <c r="AD1943" s="4"/>
      <c r="AE1943" s="4"/>
      <c r="AF1943" s="4"/>
      <c r="AG1943" s="4"/>
    </row>
    <row r="1944" spans="1:33" outlineLevel="1" x14ac:dyDescent="0.25">
      <c r="A1944" s="57">
        <v>42269.398753553243</v>
      </c>
      <c r="B1944" s="32" t="s">
        <v>44</v>
      </c>
      <c r="C1944" s="32" t="s">
        <v>8029</v>
      </c>
      <c r="D1944" s="32" t="s">
        <v>779</v>
      </c>
      <c r="E1944" s="32" t="s">
        <v>8030</v>
      </c>
      <c r="F1944" s="32" t="s">
        <v>9538</v>
      </c>
      <c r="G1944" s="32" t="s">
        <v>9545</v>
      </c>
      <c r="H1944" s="32" t="s">
        <v>9546</v>
      </c>
      <c r="I1944" s="32" t="s">
        <v>2006</v>
      </c>
      <c r="J1944" s="35">
        <v>0</v>
      </c>
      <c r="K1944" s="35">
        <v>0</v>
      </c>
      <c r="L1944" s="35">
        <v>0</v>
      </c>
      <c r="M1944" s="35">
        <v>0</v>
      </c>
      <c r="N1944" s="32" t="s">
        <v>4793</v>
      </c>
      <c r="O1944" s="32"/>
      <c r="P1944" s="32">
        <v>1</v>
      </c>
      <c r="Q1944" s="32" t="s">
        <v>8032</v>
      </c>
      <c r="R1944" s="39">
        <f t="shared" si="60"/>
        <v>1509</v>
      </c>
      <c r="S1944" s="5" t="s">
        <v>51</v>
      </c>
      <c r="T1944" s="5" t="s">
        <v>64</v>
      </c>
      <c r="U1944" s="2"/>
      <c r="V1944" s="2" t="str">
        <f>IF($J1944+$L1944=0,"nil",IF(OR($B1944="TCU-WS",$B1944=""),"non comm",IF(OR($G1944="contract_cover",$H1944="fixed price"),VLOOKUP($I1944,'[1]mapping 2015'!$A:$B,2,FALSE),VLOOKUP($G1944,'[1]mapping 2015'!$A:$B,2,FALSE))))</f>
        <v>nil</v>
      </c>
      <c r="W1944" s="37">
        <f>IF(OR(V1944="non comm",V1944="nil",J1944=0),0,IF(V1944="SBM 2.1 IIPS",J1944*VLOOKUP(N1944,'[2]NGP%'!$C:$D,2,FALSE),J1944*SUMIFS('[2]NGP%'!$D:$D,'[2]NGP%'!$A:$A,V1944,'[2]NGP%'!$B:$B,AA1944)))</f>
        <v>0</v>
      </c>
      <c r="X1944" s="37">
        <f>IF(OR(V1944="non comm",V1944="nil",J1944=0),0,IF(V1944="SBM 2.1 IIPS",J1944*VLOOKUP(N1944,'[2]NGP%'!$C:$E,3,FALSE),J1944*SUMIFS('[2]NGP%'!$E:$E,'[2]NGP%'!$A:$A,V1944,'[2]NGP%'!$B:$B,AA1944)))</f>
        <v>0</v>
      </c>
      <c r="Y1944" s="32"/>
      <c r="Z1944" s="54" t="e">
        <f>IF(MID(H1944,1,4)="Item","Nil",IF(G1944="contract_cover",VLOOKUP(I1944,'svc type'!C:D,2,FALSE),VLOOKUP(G1944,'svc type'!A:D,4,FALSE)))</f>
        <v>#N/A</v>
      </c>
      <c r="AA1944" s="4" t="str">
        <f>IF(B1944="","",VLOOKUP(B1944,Sector!C:D,2,FALSE))</f>
        <v>PUB</v>
      </c>
      <c r="AB1944" s="4" t="str">
        <f t="shared" si="61"/>
        <v>ong.yilin</v>
      </c>
      <c r="AC1944" s="4"/>
      <c r="AD1944" s="4"/>
      <c r="AE1944" s="4"/>
      <c r="AF1944" s="4"/>
      <c r="AG1944" s="4"/>
    </row>
    <row r="1945" spans="1:33" outlineLevel="1" x14ac:dyDescent="0.25">
      <c r="A1945" s="57">
        <v>42269.398753553243</v>
      </c>
      <c r="B1945" s="32" t="s">
        <v>44</v>
      </c>
      <c r="C1945" s="32" t="s">
        <v>8029</v>
      </c>
      <c r="D1945" s="32" t="s">
        <v>779</v>
      </c>
      <c r="E1945" s="32" t="s">
        <v>8030</v>
      </c>
      <c r="F1945" s="32" t="s">
        <v>9538</v>
      </c>
      <c r="G1945" s="32" t="s">
        <v>9547</v>
      </c>
      <c r="H1945" s="32" t="s">
        <v>9548</v>
      </c>
      <c r="I1945" s="32" t="s">
        <v>2006</v>
      </c>
      <c r="J1945" s="35">
        <v>0</v>
      </c>
      <c r="K1945" s="35">
        <v>0</v>
      </c>
      <c r="L1945" s="35">
        <v>0</v>
      </c>
      <c r="M1945" s="35">
        <v>0</v>
      </c>
      <c r="N1945" s="32" t="s">
        <v>4793</v>
      </c>
      <c r="O1945" s="32"/>
      <c r="P1945" s="32">
        <v>1</v>
      </c>
      <c r="Q1945" s="32" t="s">
        <v>8032</v>
      </c>
      <c r="R1945" s="39">
        <f t="shared" si="60"/>
        <v>1509</v>
      </c>
      <c r="S1945" s="5" t="s">
        <v>51</v>
      </c>
      <c r="T1945" s="5" t="s">
        <v>64</v>
      </c>
      <c r="U1945" s="2"/>
      <c r="V1945" s="2" t="str">
        <f>IF($J1945+$L1945=0,"nil",IF(OR($B1945="TCU-WS",$B1945=""),"non comm",IF(OR($G1945="contract_cover",$H1945="fixed price"),VLOOKUP($I1945,'[1]mapping 2015'!$A:$B,2,FALSE),VLOOKUP($G1945,'[1]mapping 2015'!$A:$B,2,FALSE))))</f>
        <v>nil</v>
      </c>
      <c r="W1945" s="37">
        <f>IF(OR(V1945="non comm",V1945="nil",J1945=0),0,IF(V1945="SBM 2.1 IIPS",J1945*VLOOKUP(N1945,'[2]NGP%'!$C:$D,2,FALSE),J1945*SUMIFS('[2]NGP%'!$D:$D,'[2]NGP%'!$A:$A,V1945,'[2]NGP%'!$B:$B,AA1945)))</f>
        <v>0</v>
      </c>
      <c r="X1945" s="37">
        <f>IF(OR(V1945="non comm",V1945="nil",J1945=0),0,IF(V1945="SBM 2.1 IIPS",J1945*VLOOKUP(N1945,'[2]NGP%'!$C:$E,3,FALSE),J1945*SUMIFS('[2]NGP%'!$E:$E,'[2]NGP%'!$A:$A,V1945,'[2]NGP%'!$B:$B,AA1945)))</f>
        <v>0</v>
      </c>
      <c r="Y1945" s="32"/>
      <c r="Z1945" s="54" t="e">
        <f>IF(MID(H1945,1,4)="Item","Nil",IF(G1945="contract_cover",VLOOKUP(I1945,'svc type'!C:D,2,FALSE),VLOOKUP(G1945,'svc type'!A:D,4,FALSE)))</f>
        <v>#N/A</v>
      </c>
      <c r="AA1945" s="4" t="str">
        <f>IF(B1945="","",VLOOKUP(B1945,Sector!C:D,2,FALSE))</f>
        <v>PUB</v>
      </c>
      <c r="AB1945" s="4" t="str">
        <f t="shared" si="61"/>
        <v>ong.yilin</v>
      </c>
      <c r="AC1945" s="4"/>
      <c r="AD1945" s="4"/>
      <c r="AE1945" s="4"/>
      <c r="AF1945" s="4"/>
      <c r="AG1945" s="4"/>
    </row>
    <row r="1946" spans="1:33" outlineLevel="1" x14ac:dyDescent="0.25">
      <c r="A1946" s="57">
        <v>42269.398753553243</v>
      </c>
      <c r="B1946" s="32" t="s">
        <v>44</v>
      </c>
      <c r="C1946" s="32" t="s">
        <v>8029</v>
      </c>
      <c r="D1946" s="32" t="s">
        <v>779</v>
      </c>
      <c r="E1946" s="32" t="s">
        <v>8030</v>
      </c>
      <c r="F1946" s="32" t="s">
        <v>9538</v>
      </c>
      <c r="G1946" s="32" t="s">
        <v>9549</v>
      </c>
      <c r="H1946" s="32" t="s">
        <v>9550</v>
      </c>
      <c r="I1946" s="32" t="s">
        <v>2006</v>
      </c>
      <c r="J1946" s="35">
        <v>0</v>
      </c>
      <c r="K1946" s="35">
        <v>0</v>
      </c>
      <c r="L1946" s="35">
        <v>0</v>
      </c>
      <c r="M1946" s="35">
        <v>0</v>
      </c>
      <c r="N1946" s="32" t="s">
        <v>4793</v>
      </c>
      <c r="O1946" s="32"/>
      <c r="P1946" s="32">
        <v>1</v>
      </c>
      <c r="Q1946" s="32" t="s">
        <v>8032</v>
      </c>
      <c r="R1946" s="39">
        <f t="shared" si="60"/>
        <v>1509</v>
      </c>
      <c r="S1946" s="5" t="s">
        <v>51</v>
      </c>
      <c r="T1946" s="5" t="s">
        <v>64</v>
      </c>
      <c r="U1946" s="2"/>
      <c r="V1946" s="2" t="str">
        <f>IF($J1946+$L1946=0,"nil",IF(OR($B1946="TCU-WS",$B1946=""),"non comm",IF(OR($G1946="contract_cover",$H1946="fixed price"),VLOOKUP($I1946,'[1]mapping 2015'!$A:$B,2,FALSE),VLOOKUP($G1946,'[1]mapping 2015'!$A:$B,2,FALSE))))</f>
        <v>nil</v>
      </c>
      <c r="W1946" s="37">
        <f>IF(OR(V1946="non comm",V1946="nil",J1946=0),0,IF(V1946="SBM 2.1 IIPS",J1946*VLOOKUP(N1946,'[2]NGP%'!$C:$D,2,FALSE),J1946*SUMIFS('[2]NGP%'!$D:$D,'[2]NGP%'!$A:$A,V1946,'[2]NGP%'!$B:$B,AA1946)))</f>
        <v>0</v>
      </c>
      <c r="X1946" s="37">
        <f>IF(OR(V1946="non comm",V1946="nil",J1946=0),0,IF(V1946="SBM 2.1 IIPS",J1946*VLOOKUP(N1946,'[2]NGP%'!$C:$E,3,FALSE),J1946*SUMIFS('[2]NGP%'!$E:$E,'[2]NGP%'!$A:$A,V1946,'[2]NGP%'!$B:$B,AA1946)))</f>
        <v>0</v>
      </c>
      <c r="Y1946" s="32"/>
      <c r="Z1946" s="54" t="e">
        <f>IF(MID(H1946,1,4)="Item","Nil",IF(G1946="contract_cover",VLOOKUP(I1946,'svc type'!C:D,2,FALSE),VLOOKUP(G1946,'svc type'!A:D,4,FALSE)))</f>
        <v>#N/A</v>
      </c>
      <c r="AA1946" s="4" t="str">
        <f>IF(B1946="","",VLOOKUP(B1946,Sector!C:D,2,FALSE))</f>
        <v>PUB</v>
      </c>
      <c r="AB1946" s="4" t="str">
        <f t="shared" si="61"/>
        <v>ong.yilin</v>
      </c>
      <c r="AC1946" s="4"/>
      <c r="AD1946" s="4"/>
      <c r="AE1946" s="4"/>
      <c r="AF1946" s="4"/>
      <c r="AG1946" s="4"/>
    </row>
    <row r="1947" spans="1:33" outlineLevel="1" x14ac:dyDescent="0.25">
      <c r="A1947" s="57">
        <v>42269.398753553243</v>
      </c>
      <c r="B1947" s="32" t="s">
        <v>44</v>
      </c>
      <c r="C1947" s="32" t="s">
        <v>8029</v>
      </c>
      <c r="D1947" s="32" t="s">
        <v>779</v>
      </c>
      <c r="E1947" s="32" t="s">
        <v>8030</v>
      </c>
      <c r="F1947" s="32" t="s">
        <v>9538</v>
      </c>
      <c r="G1947" s="32" t="s">
        <v>9551</v>
      </c>
      <c r="H1947" s="32" t="s">
        <v>9552</v>
      </c>
      <c r="I1947" s="32" t="s">
        <v>2006</v>
      </c>
      <c r="J1947" s="35">
        <v>0</v>
      </c>
      <c r="K1947" s="35">
        <v>1260</v>
      </c>
      <c r="L1947" s="35">
        <v>0</v>
      </c>
      <c r="M1947" s="35">
        <v>0</v>
      </c>
      <c r="N1947" s="32" t="s">
        <v>4793</v>
      </c>
      <c r="O1947" s="32"/>
      <c r="P1947" s="32">
        <v>1</v>
      </c>
      <c r="Q1947" s="32" t="s">
        <v>8032</v>
      </c>
      <c r="R1947" s="39">
        <f t="shared" si="60"/>
        <v>1509</v>
      </c>
      <c r="S1947" s="5" t="s">
        <v>51</v>
      </c>
      <c r="T1947" s="5" t="s">
        <v>64</v>
      </c>
      <c r="U1947" s="2"/>
      <c r="V1947" s="2" t="str">
        <f>IF($J1947+$L1947=0,"nil",IF(OR($B1947="TCU-WS",$B1947=""),"non comm",IF(OR($G1947="contract_cover",$H1947="fixed price"),VLOOKUP($I1947,'[1]mapping 2015'!$A:$B,2,FALSE),VLOOKUP($G1947,'[1]mapping 2015'!$A:$B,2,FALSE))))</f>
        <v>nil</v>
      </c>
      <c r="W1947" s="37">
        <f>IF(OR(V1947="non comm",V1947="nil",J1947=0),0,IF(V1947="SBM 2.1 IIPS",J1947*VLOOKUP(N1947,'[2]NGP%'!$C:$D,2,FALSE),J1947*SUMIFS('[2]NGP%'!$D:$D,'[2]NGP%'!$A:$A,V1947,'[2]NGP%'!$B:$B,AA1947)))</f>
        <v>0</v>
      </c>
      <c r="X1947" s="37">
        <f>IF(OR(V1947="non comm",V1947="nil",J1947=0),0,IF(V1947="SBM 2.1 IIPS",J1947*VLOOKUP(N1947,'[2]NGP%'!$C:$E,3,FALSE),J1947*SUMIFS('[2]NGP%'!$E:$E,'[2]NGP%'!$A:$A,V1947,'[2]NGP%'!$B:$B,AA1947)))</f>
        <v>0</v>
      </c>
      <c r="Y1947" s="32"/>
      <c r="Z1947" s="54" t="e">
        <f>IF(MID(H1947,1,4)="Item","Nil",IF(G1947="contract_cover",VLOOKUP(I1947,'svc type'!C:D,2,FALSE),VLOOKUP(G1947,'svc type'!A:D,4,FALSE)))</f>
        <v>#N/A</v>
      </c>
      <c r="AA1947" s="4" t="str">
        <f>IF(B1947="","",VLOOKUP(B1947,Sector!C:D,2,FALSE))</f>
        <v>PUB</v>
      </c>
      <c r="AB1947" s="4" t="str">
        <f t="shared" si="61"/>
        <v>ong.yilin</v>
      </c>
      <c r="AC1947" s="4"/>
      <c r="AD1947" s="4"/>
      <c r="AE1947" s="4"/>
      <c r="AF1947" s="4"/>
      <c r="AG1947" s="4"/>
    </row>
    <row r="1948" spans="1:33" outlineLevel="1" x14ac:dyDescent="0.25">
      <c r="A1948" s="57">
        <v>42269.398753553243</v>
      </c>
      <c r="B1948" s="32" t="s">
        <v>44</v>
      </c>
      <c r="C1948" s="32" t="s">
        <v>8029</v>
      </c>
      <c r="D1948" s="32" t="s">
        <v>779</v>
      </c>
      <c r="E1948" s="32" t="s">
        <v>8030</v>
      </c>
      <c r="F1948" s="32" t="s">
        <v>9538</v>
      </c>
      <c r="G1948" s="32" t="s">
        <v>9553</v>
      </c>
      <c r="H1948" s="32" t="s">
        <v>9554</v>
      </c>
      <c r="I1948" s="32" t="s">
        <v>2006</v>
      </c>
      <c r="J1948" s="35">
        <v>0</v>
      </c>
      <c r="K1948" s="35">
        <v>695</v>
      </c>
      <c r="L1948" s="35">
        <v>0</v>
      </c>
      <c r="M1948" s="35">
        <v>0</v>
      </c>
      <c r="N1948" s="32" t="s">
        <v>4793</v>
      </c>
      <c r="O1948" s="32"/>
      <c r="P1948" s="32">
        <v>1</v>
      </c>
      <c r="Q1948" s="32" t="s">
        <v>8032</v>
      </c>
      <c r="R1948" s="39">
        <f t="shared" si="60"/>
        <v>1509</v>
      </c>
      <c r="S1948" s="5" t="s">
        <v>51</v>
      </c>
      <c r="T1948" s="5" t="s">
        <v>64</v>
      </c>
      <c r="U1948" s="2"/>
      <c r="V1948" s="2" t="str">
        <f>IF($J1948+$L1948=0,"nil",IF(OR($B1948="TCU-WS",$B1948=""),"non comm",IF(OR($G1948="contract_cover",$H1948="fixed price"),VLOOKUP($I1948,'[1]mapping 2015'!$A:$B,2,FALSE),VLOOKUP($G1948,'[1]mapping 2015'!$A:$B,2,FALSE))))</f>
        <v>nil</v>
      </c>
      <c r="W1948" s="37">
        <f>IF(OR(V1948="non comm",V1948="nil",J1948=0),0,IF(V1948="SBM 2.1 IIPS",J1948*VLOOKUP(N1948,'[2]NGP%'!$C:$D,2,FALSE),J1948*SUMIFS('[2]NGP%'!$D:$D,'[2]NGP%'!$A:$A,V1948,'[2]NGP%'!$B:$B,AA1948)))</f>
        <v>0</v>
      </c>
      <c r="X1948" s="37">
        <f>IF(OR(V1948="non comm",V1948="nil",J1948=0),0,IF(V1948="SBM 2.1 IIPS",J1948*VLOOKUP(N1948,'[2]NGP%'!$C:$E,3,FALSE),J1948*SUMIFS('[2]NGP%'!$E:$E,'[2]NGP%'!$A:$A,V1948,'[2]NGP%'!$B:$B,AA1948)))</f>
        <v>0</v>
      </c>
      <c r="Y1948" s="32"/>
      <c r="Z1948" s="54" t="e">
        <f>IF(MID(H1948,1,4)="Item","Nil",IF(G1948="contract_cover",VLOOKUP(I1948,'svc type'!C:D,2,FALSE),VLOOKUP(G1948,'svc type'!A:D,4,FALSE)))</f>
        <v>#N/A</v>
      </c>
      <c r="AA1948" s="4" t="str">
        <f>IF(B1948="","",VLOOKUP(B1948,Sector!C:D,2,FALSE))</f>
        <v>PUB</v>
      </c>
      <c r="AB1948" s="4" t="str">
        <f t="shared" si="61"/>
        <v>ong.yilin</v>
      </c>
      <c r="AC1948" s="4"/>
      <c r="AD1948" s="4"/>
      <c r="AE1948" s="4"/>
      <c r="AF1948" s="4"/>
      <c r="AG1948" s="4"/>
    </row>
    <row r="1949" spans="1:33" outlineLevel="1" x14ac:dyDescent="0.25">
      <c r="A1949" s="57">
        <v>42269.398753553243</v>
      </c>
      <c r="B1949" s="32" t="s">
        <v>44</v>
      </c>
      <c r="C1949" s="32" t="s">
        <v>8029</v>
      </c>
      <c r="D1949" s="32" t="s">
        <v>779</v>
      </c>
      <c r="E1949" s="32" t="s">
        <v>8030</v>
      </c>
      <c r="F1949" s="32" t="s">
        <v>9538</v>
      </c>
      <c r="G1949" s="32" t="s">
        <v>5236</v>
      </c>
      <c r="H1949" s="32" t="s">
        <v>5237</v>
      </c>
      <c r="I1949" s="32" t="s">
        <v>2006</v>
      </c>
      <c r="J1949" s="35">
        <v>0</v>
      </c>
      <c r="K1949" s="35">
        <v>0</v>
      </c>
      <c r="L1949" s="35">
        <v>0</v>
      </c>
      <c r="M1949" s="35">
        <v>0</v>
      </c>
      <c r="N1949" s="32" t="s">
        <v>4793</v>
      </c>
      <c r="O1949" s="32"/>
      <c r="P1949" s="32">
        <v>1</v>
      </c>
      <c r="Q1949" s="32" t="s">
        <v>8032</v>
      </c>
      <c r="R1949" s="39">
        <f t="shared" si="60"/>
        <v>1509</v>
      </c>
      <c r="S1949" s="5" t="s">
        <v>51</v>
      </c>
      <c r="T1949" s="5" t="s">
        <v>64</v>
      </c>
      <c r="U1949" s="2"/>
      <c r="V1949" s="2" t="str">
        <f>IF($J1949+$L1949=0,"nil",IF(OR($B1949="TCU-WS",$B1949=""),"non comm",IF(OR($G1949="contract_cover",$H1949="fixed price"),VLOOKUP($I1949,'[1]mapping 2015'!$A:$B,2,FALSE),VLOOKUP($G1949,'[1]mapping 2015'!$A:$B,2,FALSE))))</f>
        <v>nil</v>
      </c>
      <c r="W1949" s="37">
        <f>IF(OR(V1949="non comm",V1949="nil",J1949=0),0,IF(V1949="SBM 2.1 IIPS",J1949*VLOOKUP(N1949,'[2]NGP%'!$C:$D,2,FALSE),J1949*SUMIFS('[2]NGP%'!$D:$D,'[2]NGP%'!$A:$A,V1949,'[2]NGP%'!$B:$B,AA1949)))</f>
        <v>0</v>
      </c>
      <c r="X1949" s="37">
        <f>IF(OR(V1949="non comm",V1949="nil",J1949=0),0,IF(V1949="SBM 2.1 IIPS",J1949*VLOOKUP(N1949,'[2]NGP%'!$C:$E,3,FALSE),J1949*SUMIFS('[2]NGP%'!$E:$E,'[2]NGP%'!$A:$A,V1949,'[2]NGP%'!$B:$B,AA1949)))</f>
        <v>0</v>
      </c>
      <c r="Y1949" s="32"/>
      <c r="Z1949" s="54" t="str">
        <f>IF(MID(H1949,1,4)="Item","Nil",IF(G1949="contract_cover",VLOOKUP(I1949,'svc type'!C:D,2,FALSE),VLOOKUP(G1949,'svc type'!A:D,4,FALSE)))</f>
        <v>PSA_HW</v>
      </c>
      <c r="AA1949" s="4" t="str">
        <f>IF(B1949="","",VLOOKUP(B1949,Sector!C:D,2,FALSE))</f>
        <v>PUB</v>
      </c>
      <c r="AB1949" s="4" t="str">
        <f t="shared" si="61"/>
        <v>ong.yilin</v>
      </c>
      <c r="AC1949" s="4"/>
      <c r="AD1949" s="4"/>
      <c r="AE1949" s="4"/>
      <c r="AF1949" s="4"/>
      <c r="AG1949" s="4"/>
    </row>
    <row r="1950" spans="1:33" outlineLevel="1" x14ac:dyDescent="0.25">
      <c r="A1950" s="57">
        <v>42269.40762607639</v>
      </c>
      <c r="B1950" s="32" t="s">
        <v>337</v>
      </c>
      <c r="C1950" s="32" t="s">
        <v>392</v>
      </c>
      <c r="D1950" s="32" t="s">
        <v>391</v>
      </c>
      <c r="E1950" s="32" t="s">
        <v>9555</v>
      </c>
      <c r="F1950" s="32" t="s">
        <v>9556</v>
      </c>
      <c r="G1950" s="32" t="s">
        <v>15</v>
      </c>
      <c r="H1950" s="32" t="s">
        <v>16</v>
      </c>
      <c r="I1950" s="32" t="s">
        <v>263</v>
      </c>
      <c r="J1950" s="35">
        <v>96000</v>
      </c>
      <c r="K1950" s="35">
        <v>0</v>
      </c>
      <c r="L1950" s="35">
        <v>0</v>
      </c>
      <c r="M1950" s="35">
        <v>0</v>
      </c>
      <c r="N1950" s="32" t="s">
        <v>9557</v>
      </c>
      <c r="O1950" s="32" t="s">
        <v>18</v>
      </c>
      <c r="P1950" s="32">
        <v>1</v>
      </c>
      <c r="Q1950" s="32" t="s">
        <v>9558</v>
      </c>
      <c r="R1950" s="39">
        <f t="shared" si="60"/>
        <v>1509</v>
      </c>
      <c r="S1950" s="5" t="s">
        <v>51</v>
      </c>
      <c r="T1950" s="5" t="s">
        <v>64</v>
      </c>
      <c r="U1950" s="2"/>
      <c r="V1950" s="2" t="str">
        <f>IF($J1950+$L1950=0,"nil",IF(OR($B1950="TCU-WS",$B1950=""),"non comm",IF(OR($G1950="contract_cover",$H1950="fixed price"),VLOOKUP($I1950,'[1]mapping 2015'!$A:$B,2,FALSE),VLOOKUP($G1950,'[1]mapping 2015'!$A:$B,2,FALSE))))</f>
        <v>SBM 2.3 SMA</v>
      </c>
      <c r="W1950" s="37">
        <f>IF(OR(V1950="non comm",V1950="nil",J1950=0),0,IF(V1950="SBM 2.1 IIPS",J1950*VLOOKUP(N1950,'[2]NGP%'!$C:$D,2,FALSE),J1950*SUMIFS('[2]NGP%'!$D:$D,'[2]NGP%'!$A:$A,V1950,'[2]NGP%'!$B:$B,AA1950)))</f>
        <v>43200</v>
      </c>
      <c r="X1950" s="37">
        <f>IF(OR(V1950="non comm",V1950="nil",J1950=0),0,IF(V1950="SBM 2.1 IIPS",J1950*VLOOKUP(N1950,'[2]NGP%'!$C:$E,3,FALSE),J1950*SUMIFS('[2]NGP%'!$E:$E,'[2]NGP%'!$A:$A,V1950,'[2]NGP%'!$B:$B,AA1950)))</f>
        <v>43200</v>
      </c>
      <c r="Y1950" s="32"/>
      <c r="Z1950" s="54" t="str">
        <f>IF(MID(H1950,1,4)="Item","Nil",IF(G1950="contract_cover",VLOOKUP(I1950,'svc type'!C:D,2,FALSE),VLOOKUP(G1950,'svc type'!A:D,4,FALSE)))</f>
        <v>SMA</v>
      </c>
      <c r="AA1950" s="4" t="str">
        <f>IF(B1950="","",VLOOKUP(B1950,Sector!C:D,2,FALSE))</f>
        <v>ENT</v>
      </c>
      <c r="AB1950" s="4" t="str">
        <f t="shared" si="61"/>
        <v>herman.widjaja</v>
      </c>
      <c r="AC1950" s="4"/>
      <c r="AD1950" s="4"/>
      <c r="AE1950" s="4"/>
      <c r="AF1950" s="4"/>
      <c r="AG1950" s="4"/>
    </row>
    <row r="1951" spans="1:33" outlineLevel="1" x14ac:dyDescent="0.25">
      <c r="A1951" s="57">
        <v>42269.40762607639</v>
      </c>
      <c r="B1951" s="32" t="s">
        <v>337</v>
      </c>
      <c r="C1951" s="32" t="s">
        <v>392</v>
      </c>
      <c r="D1951" s="32" t="s">
        <v>391</v>
      </c>
      <c r="E1951" s="32" t="s">
        <v>9555</v>
      </c>
      <c r="F1951" s="32" t="s">
        <v>9556</v>
      </c>
      <c r="G1951" s="32" t="s">
        <v>28</v>
      </c>
      <c r="H1951" s="32" t="s">
        <v>9559</v>
      </c>
      <c r="I1951" s="32" t="s">
        <v>263</v>
      </c>
      <c r="J1951" s="35">
        <v>0</v>
      </c>
      <c r="K1951" s="35">
        <v>0</v>
      </c>
      <c r="L1951" s="35">
        <v>0</v>
      </c>
      <c r="M1951" s="35">
        <v>0</v>
      </c>
      <c r="N1951" s="32" t="s">
        <v>9557</v>
      </c>
      <c r="O1951" s="32" t="s">
        <v>18</v>
      </c>
      <c r="P1951" s="32">
        <v>1</v>
      </c>
      <c r="Q1951" s="32" t="s">
        <v>9558</v>
      </c>
      <c r="R1951" s="39">
        <f t="shared" si="60"/>
        <v>1509</v>
      </c>
      <c r="S1951" s="5" t="s">
        <v>51</v>
      </c>
      <c r="T1951" s="5" t="s">
        <v>64</v>
      </c>
      <c r="U1951" s="2"/>
      <c r="V1951" s="2" t="str">
        <f>IF($J1951+$L1951=0,"nil",IF(OR($B1951="TCU-WS",$B1951=""),"non comm",IF(OR($G1951="contract_cover",$H1951="fixed price"),VLOOKUP($I1951,'[1]mapping 2015'!$A:$B,2,FALSE),VLOOKUP($G1951,'[1]mapping 2015'!$A:$B,2,FALSE))))</f>
        <v>nil</v>
      </c>
      <c r="W1951" s="37">
        <f>IF(OR(V1951="non comm",V1951="nil",J1951=0),0,IF(V1951="SBM 2.1 IIPS",J1951*VLOOKUP(N1951,'[2]NGP%'!$C:$D,2,FALSE),J1951*SUMIFS('[2]NGP%'!$D:$D,'[2]NGP%'!$A:$A,V1951,'[2]NGP%'!$B:$B,AA1951)))</f>
        <v>0</v>
      </c>
      <c r="X1951" s="37">
        <f>IF(OR(V1951="non comm",V1951="nil",J1951=0),0,IF(V1951="SBM 2.1 IIPS",J1951*VLOOKUP(N1951,'[2]NGP%'!$C:$E,3,FALSE),J1951*SUMIFS('[2]NGP%'!$E:$E,'[2]NGP%'!$A:$A,V1951,'[2]NGP%'!$B:$B,AA1951)))</f>
        <v>0</v>
      </c>
      <c r="Y1951" s="32"/>
      <c r="Z1951" s="54" t="str">
        <f>IF(MID(H1951,1,4)="Item","Nil",IF(G1951="contract_cover",VLOOKUP(I1951,'svc type'!C:D,2,FALSE),VLOOKUP(G1951,'svc type'!A:D,4,FALSE)))</f>
        <v>Nil</v>
      </c>
      <c r="AA1951" s="4" t="str">
        <f>IF(B1951="","",VLOOKUP(B1951,Sector!C:D,2,FALSE))</f>
        <v>ENT</v>
      </c>
      <c r="AB1951" s="4" t="str">
        <f t="shared" si="61"/>
        <v>herman.widjaja</v>
      </c>
      <c r="AC1951" s="4"/>
      <c r="AD1951" s="4"/>
      <c r="AE1951" s="4"/>
      <c r="AF1951" s="4"/>
      <c r="AG1951" s="4"/>
    </row>
    <row r="1952" spans="1:33" outlineLevel="1" x14ac:dyDescent="0.25">
      <c r="A1952" s="57">
        <v>42269.407907326386</v>
      </c>
      <c r="B1952" s="32"/>
      <c r="C1952" s="32" t="s">
        <v>345</v>
      </c>
      <c r="D1952" s="32" t="s">
        <v>334</v>
      </c>
      <c r="E1952" s="32" t="s">
        <v>9560</v>
      </c>
      <c r="F1952" s="32" t="s">
        <v>9561</v>
      </c>
      <c r="G1952" s="32" t="s">
        <v>58</v>
      </c>
      <c r="H1952" s="32" t="s">
        <v>59</v>
      </c>
      <c r="I1952" s="32" t="s">
        <v>2006</v>
      </c>
      <c r="J1952" s="35">
        <v>0</v>
      </c>
      <c r="K1952" s="35">
        <v>0</v>
      </c>
      <c r="L1952" s="35">
        <v>0</v>
      </c>
      <c r="M1952" s="35">
        <v>0</v>
      </c>
      <c r="N1952" s="32" t="s">
        <v>19</v>
      </c>
      <c r="O1952" s="32" t="s">
        <v>322</v>
      </c>
      <c r="P1952" s="32">
        <v>0</v>
      </c>
      <c r="Q1952" s="32"/>
      <c r="R1952" s="39">
        <f t="shared" si="60"/>
        <v>1509</v>
      </c>
      <c r="S1952" s="5" t="s">
        <v>51</v>
      </c>
      <c r="T1952" s="5" t="s">
        <v>64</v>
      </c>
      <c r="U1952" s="2"/>
      <c r="V1952" s="2" t="str">
        <f>IF($J1952+$L1952=0,"nil",IF(OR($B1952="TCU-WS",$B1952=""),"non comm",IF(OR($G1952="contract_cover",$H1952="fixed price"),VLOOKUP($I1952,'[1]mapping 2015'!$A:$B,2,FALSE),VLOOKUP($G1952,'[1]mapping 2015'!$A:$B,2,FALSE))))</f>
        <v>nil</v>
      </c>
      <c r="W1952" s="37">
        <f>IF(OR(V1952="non comm",V1952="nil",J1952=0),0,IF(V1952="SBM 2.1 IIPS",J1952*VLOOKUP(N1952,'[2]NGP%'!$C:$D,2,FALSE),J1952*SUMIFS('[2]NGP%'!$D:$D,'[2]NGP%'!$A:$A,V1952,'[2]NGP%'!$B:$B,AA1952)))</f>
        <v>0</v>
      </c>
      <c r="X1952" s="37">
        <f>IF(OR(V1952="non comm",V1952="nil",J1952=0),0,IF(V1952="SBM 2.1 IIPS",J1952*VLOOKUP(N1952,'[2]NGP%'!$C:$E,3,FALSE),J1952*SUMIFS('[2]NGP%'!$E:$E,'[2]NGP%'!$A:$A,V1952,'[2]NGP%'!$B:$B,AA1952)))</f>
        <v>0</v>
      </c>
      <c r="Y1952" s="32"/>
      <c r="Z1952" s="54" t="str">
        <f>IF(MID(H1952,1,4)="Item","Nil",IF(G1952="contract_cover",VLOOKUP(I1952,'svc type'!C:D,2,FALSE),VLOOKUP(G1952,'svc type'!A:D,4,FALSE)))</f>
        <v>SVC</v>
      </c>
      <c r="AA1952" s="4" t="str">
        <f>IF(B1952="","",VLOOKUP(B1952,Sector!C:D,2,FALSE))</f>
        <v/>
      </c>
      <c r="AB1952" s="4">
        <f t="shared" si="61"/>
        <v>0</v>
      </c>
      <c r="AC1952" s="4"/>
      <c r="AD1952" s="4"/>
      <c r="AE1952" s="4"/>
      <c r="AF1952" s="4"/>
      <c r="AG1952" s="4"/>
    </row>
    <row r="1953" spans="1:33" outlineLevel="1" x14ac:dyDescent="0.25">
      <c r="A1953" s="57">
        <v>42269.419558020832</v>
      </c>
      <c r="B1953" s="32"/>
      <c r="C1953" s="32" t="s">
        <v>345</v>
      </c>
      <c r="D1953" s="32" t="s">
        <v>334</v>
      </c>
      <c r="E1953" s="32" t="s">
        <v>9562</v>
      </c>
      <c r="F1953" s="32" t="s">
        <v>9563</v>
      </c>
      <c r="G1953" s="32" t="s">
        <v>58</v>
      </c>
      <c r="H1953" s="32" t="s">
        <v>59</v>
      </c>
      <c r="I1953" s="32" t="s">
        <v>2006</v>
      </c>
      <c r="J1953" s="35">
        <v>0</v>
      </c>
      <c r="K1953" s="35">
        <v>0</v>
      </c>
      <c r="L1953" s="35">
        <v>0</v>
      </c>
      <c r="M1953" s="35">
        <v>0</v>
      </c>
      <c r="N1953" s="32" t="s">
        <v>19</v>
      </c>
      <c r="O1953" s="32" t="s">
        <v>322</v>
      </c>
      <c r="P1953" s="32">
        <v>0</v>
      </c>
      <c r="Q1953" s="32"/>
      <c r="R1953" s="39">
        <f t="shared" si="60"/>
        <v>1509</v>
      </c>
      <c r="S1953" s="5" t="s">
        <v>51</v>
      </c>
      <c r="T1953" s="5" t="s">
        <v>64</v>
      </c>
      <c r="U1953" s="2"/>
      <c r="V1953" s="2" t="str">
        <f>IF($J1953+$L1953=0,"nil",IF(OR($B1953="TCU-WS",$B1953=""),"non comm",IF(OR($G1953="contract_cover",$H1953="fixed price"),VLOOKUP($I1953,'[1]mapping 2015'!$A:$B,2,FALSE),VLOOKUP($G1953,'[1]mapping 2015'!$A:$B,2,FALSE))))</f>
        <v>nil</v>
      </c>
      <c r="W1953" s="37">
        <f>IF(OR(V1953="non comm",V1953="nil",J1953=0),0,IF(V1953="SBM 2.1 IIPS",J1953*VLOOKUP(N1953,'[2]NGP%'!$C:$D,2,FALSE),J1953*SUMIFS('[2]NGP%'!$D:$D,'[2]NGP%'!$A:$A,V1953,'[2]NGP%'!$B:$B,AA1953)))</f>
        <v>0</v>
      </c>
      <c r="X1953" s="37">
        <f>IF(OR(V1953="non comm",V1953="nil",J1953=0),0,IF(V1953="SBM 2.1 IIPS",J1953*VLOOKUP(N1953,'[2]NGP%'!$C:$E,3,FALSE),J1953*SUMIFS('[2]NGP%'!$E:$E,'[2]NGP%'!$A:$A,V1953,'[2]NGP%'!$B:$B,AA1953)))</f>
        <v>0</v>
      </c>
      <c r="Y1953" s="32"/>
      <c r="Z1953" s="54" t="str">
        <f>IF(MID(H1953,1,4)="Item","Nil",IF(G1953="contract_cover",VLOOKUP(I1953,'svc type'!C:D,2,FALSE),VLOOKUP(G1953,'svc type'!A:D,4,FALSE)))</f>
        <v>SVC</v>
      </c>
      <c r="AA1953" s="4" t="str">
        <f>IF(B1953="","",VLOOKUP(B1953,Sector!C:D,2,FALSE))</f>
        <v/>
      </c>
      <c r="AB1953" s="4">
        <f t="shared" si="61"/>
        <v>0</v>
      </c>
      <c r="AC1953" s="4"/>
      <c r="AD1953" s="4"/>
      <c r="AE1953" s="4"/>
      <c r="AF1953" s="4"/>
      <c r="AG1953" s="4"/>
    </row>
    <row r="1954" spans="1:33" outlineLevel="1" x14ac:dyDescent="0.25">
      <c r="A1954" s="57">
        <v>42269.423335069441</v>
      </c>
      <c r="B1954" s="32"/>
      <c r="C1954" s="32" t="s">
        <v>345</v>
      </c>
      <c r="D1954" s="32" t="s">
        <v>334</v>
      </c>
      <c r="E1954" s="32" t="s">
        <v>9564</v>
      </c>
      <c r="F1954" s="32" t="s">
        <v>9565</v>
      </c>
      <c r="G1954" s="32" t="s">
        <v>58</v>
      </c>
      <c r="H1954" s="32" t="s">
        <v>59</v>
      </c>
      <c r="I1954" s="32" t="s">
        <v>2006</v>
      </c>
      <c r="J1954" s="35">
        <v>0</v>
      </c>
      <c r="K1954" s="35">
        <v>0</v>
      </c>
      <c r="L1954" s="35">
        <v>0</v>
      </c>
      <c r="M1954" s="35">
        <v>0</v>
      </c>
      <c r="N1954" s="32" t="s">
        <v>19</v>
      </c>
      <c r="O1954" s="32" t="s">
        <v>322</v>
      </c>
      <c r="P1954" s="32">
        <v>0</v>
      </c>
      <c r="Q1954" s="32"/>
      <c r="R1954" s="39">
        <f t="shared" si="60"/>
        <v>1509</v>
      </c>
      <c r="S1954" s="5" t="s">
        <v>51</v>
      </c>
      <c r="T1954" s="5" t="s">
        <v>64</v>
      </c>
      <c r="U1954" s="2"/>
      <c r="V1954" s="2" t="str">
        <f>IF($J1954+$L1954=0,"nil",IF(OR($B1954="TCU-WS",$B1954=""),"non comm",IF(OR($G1954="contract_cover",$H1954="fixed price"),VLOOKUP($I1954,'[1]mapping 2015'!$A:$B,2,FALSE),VLOOKUP($G1954,'[1]mapping 2015'!$A:$B,2,FALSE))))</f>
        <v>nil</v>
      </c>
      <c r="W1954" s="37">
        <f>IF(OR(V1954="non comm",V1954="nil",J1954=0),0,IF(V1954="SBM 2.1 IIPS",J1954*VLOOKUP(N1954,'[2]NGP%'!$C:$D,2,FALSE),J1954*SUMIFS('[2]NGP%'!$D:$D,'[2]NGP%'!$A:$A,V1954,'[2]NGP%'!$B:$B,AA1954)))</f>
        <v>0</v>
      </c>
      <c r="X1954" s="37">
        <f>IF(OR(V1954="non comm",V1954="nil",J1954=0),0,IF(V1954="SBM 2.1 IIPS",J1954*VLOOKUP(N1954,'[2]NGP%'!$C:$E,3,FALSE),J1954*SUMIFS('[2]NGP%'!$E:$E,'[2]NGP%'!$A:$A,V1954,'[2]NGP%'!$B:$B,AA1954)))</f>
        <v>0</v>
      </c>
      <c r="Y1954" s="32"/>
      <c r="Z1954" s="54" t="str">
        <f>IF(MID(H1954,1,4)="Item","Nil",IF(G1954="contract_cover",VLOOKUP(I1954,'svc type'!C:D,2,FALSE),VLOOKUP(G1954,'svc type'!A:D,4,FALSE)))</f>
        <v>SVC</v>
      </c>
      <c r="AA1954" s="4" t="str">
        <f>IF(B1954="","",VLOOKUP(B1954,Sector!C:D,2,FALSE))</f>
        <v/>
      </c>
      <c r="AB1954" s="4">
        <f t="shared" si="61"/>
        <v>0</v>
      </c>
      <c r="AC1954" s="4"/>
      <c r="AD1954" s="4"/>
      <c r="AE1954" s="4"/>
      <c r="AF1954" s="4"/>
      <c r="AG1954" s="4"/>
    </row>
    <row r="1955" spans="1:33" outlineLevel="1" x14ac:dyDescent="0.25">
      <c r="A1955" s="57">
        <v>42269.429137962965</v>
      </c>
      <c r="B1955" s="32"/>
      <c r="C1955" s="32" t="s">
        <v>655</v>
      </c>
      <c r="D1955" s="32" t="s">
        <v>334</v>
      </c>
      <c r="E1955" s="32" t="s">
        <v>9566</v>
      </c>
      <c r="F1955" s="32" t="s">
        <v>9567</v>
      </c>
      <c r="G1955" s="32" t="s">
        <v>58</v>
      </c>
      <c r="H1955" s="32" t="s">
        <v>59</v>
      </c>
      <c r="I1955" s="32" t="s">
        <v>2006</v>
      </c>
      <c r="J1955" s="35">
        <v>0</v>
      </c>
      <c r="K1955" s="35">
        <v>0</v>
      </c>
      <c r="L1955" s="35">
        <v>0</v>
      </c>
      <c r="M1955" s="35">
        <v>0</v>
      </c>
      <c r="N1955" s="32" t="s">
        <v>19</v>
      </c>
      <c r="O1955" s="32" t="s">
        <v>322</v>
      </c>
      <c r="P1955" s="32">
        <v>0</v>
      </c>
      <c r="Q1955" s="32"/>
      <c r="R1955" s="39">
        <f t="shared" si="60"/>
        <v>1509</v>
      </c>
      <c r="S1955" s="5" t="s">
        <v>51</v>
      </c>
      <c r="T1955" s="5" t="s">
        <v>64</v>
      </c>
      <c r="U1955" s="2"/>
      <c r="V1955" s="2" t="str">
        <f>IF($J1955+$L1955=0,"nil",IF(OR($B1955="TCU-WS",$B1955=""),"non comm",IF(OR($G1955="contract_cover",$H1955="fixed price"),VLOOKUP($I1955,'[1]mapping 2015'!$A:$B,2,FALSE),VLOOKUP($G1955,'[1]mapping 2015'!$A:$B,2,FALSE))))</f>
        <v>nil</v>
      </c>
      <c r="W1955" s="37">
        <f>IF(OR(V1955="non comm",V1955="nil",J1955=0),0,IF(V1955="SBM 2.1 IIPS",J1955*VLOOKUP(N1955,'[2]NGP%'!$C:$D,2,FALSE),J1955*SUMIFS('[2]NGP%'!$D:$D,'[2]NGP%'!$A:$A,V1955,'[2]NGP%'!$B:$B,AA1955)))</f>
        <v>0</v>
      </c>
      <c r="X1955" s="37">
        <f>IF(OR(V1955="non comm",V1955="nil",J1955=0),0,IF(V1955="SBM 2.1 IIPS",J1955*VLOOKUP(N1955,'[2]NGP%'!$C:$E,3,FALSE),J1955*SUMIFS('[2]NGP%'!$E:$E,'[2]NGP%'!$A:$A,V1955,'[2]NGP%'!$B:$B,AA1955)))</f>
        <v>0</v>
      </c>
      <c r="Y1955" s="32"/>
      <c r="Z1955" s="54" t="str">
        <f>IF(MID(H1955,1,4)="Item","Nil",IF(G1955="contract_cover",VLOOKUP(I1955,'svc type'!C:D,2,FALSE),VLOOKUP(G1955,'svc type'!A:D,4,FALSE)))</f>
        <v>SVC</v>
      </c>
      <c r="AA1955" s="4" t="str">
        <f>IF(B1955="","",VLOOKUP(B1955,Sector!C:D,2,FALSE))</f>
        <v/>
      </c>
      <c r="AB1955" s="4">
        <f t="shared" si="61"/>
        <v>0</v>
      </c>
      <c r="AC1955" s="4"/>
      <c r="AD1955" s="4"/>
      <c r="AE1955" s="4"/>
      <c r="AF1955" s="4"/>
      <c r="AG1955" s="4"/>
    </row>
    <row r="1956" spans="1:33" outlineLevel="1" x14ac:dyDescent="0.25">
      <c r="A1956" s="57">
        <v>42269.432025428243</v>
      </c>
      <c r="B1956" s="32" t="s">
        <v>21</v>
      </c>
      <c r="C1956" s="32" t="s">
        <v>5219</v>
      </c>
      <c r="D1956" s="32" t="s">
        <v>5220</v>
      </c>
      <c r="E1956" s="32" t="s">
        <v>5221</v>
      </c>
      <c r="F1956" s="32" t="s">
        <v>9568</v>
      </c>
      <c r="G1956" s="32" t="s">
        <v>4773</v>
      </c>
      <c r="H1956" s="32" t="s">
        <v>5223</v>
      </c>
      <c r="I1956" s="32" t="s">
        <v>265</v>
      </c>
      <c r="J1956" s="35">
        <v>0</v>
      </c>
      <c r="K1956" s="35">
        <v>0</v>
      </c>
      <c r="L1956" s="35">
        <v>0</v>
      </c>
      <c r="M1956" s="35">
        <v>0</v>
      </c>
      <c r="N1956" s="32" t="s">
        <v>17</v>
      </c>
      <c r="O1956" s="32" t="s">
        <v>20</v>
      </c>
      <c r="P1956" s="32">
        <v>1</v>
      </c>
      <c r="Q1956" s="32" t="s">
        <v>5222</v>
      </c>
      <c r="R1956" s="39">
        <f t="shared" si="60"/>
        <v>1509</v>
      </c>
      <c r="S1956" s="5" t="s">
        <v>51</v>
      </c>
      <c r="T1956" s="5" t="s">
        <v>64</v>
      </c>
      <c r="U1956" s="2"/>
      <c r="V1956" s="2" t="str">
        <f>IF($J1956+$L1956=0,"nil",IF(OR($B1956="TCU-WS",$B1956=""),"non comm",IF(OR($G1956="contract_cover",$H1956="fixed price"),VLOOKUP($I1956,'[1]mapping 2015'!$A:$B,2,FALSE),VLOOKUP($G1956,'[1]mapping 2015'!$A:$B,2,FALSE))))</f>
        <v>nil</v>
      </c>
      <c r="W1956" s="37">
        <f>IF(OR(V1956="non comm",V1956="nil",J1956=0),0,IF(V1956="SBM 2.1 IIPS",J1956*VLOOKUP(N1956,'[2]NGP%'!$C:$D,2,FALSE),J1956*SUMIFS('[2]NGP%'!$D:$D,'[2]NGP%'!$A:$A,V1956,'[2]NGP%'!$B:$B,AA1956)))</f>
        <v>0</v>
      </c>
      <c r="X1956" s="37">
        <f>IF(OR(V1956="non comm",V1956="nil",J1956=0),0,IF(V1956="SBM 2.1 IIPS",J1956*VLOOKUP(N1956,'[2]NGP%'!$C:$E,3,FALSE),J1956*SUMIFS('[2]NGP%'!$E:$E,'[2]NGP%'!$A:$A,V1956,'[2]NGP%'!$B:$B,AA1956)))</f>
        <v>0</v>
      </c>
      <c r="Y1956" s="32"/>
      <c r="Z1956" s="54" t="str">
        <f>IF(MID(H1956,1,4)="Item","Nil",IF(G1956="contract_cover",VLOOKUP(I1956,'svc type'!C:D,2,FALSE),VLOOKUP(G1956,'svc type'!A:D,4,FALSE)))</f>
        <v>Nil</v>
      </c>
      <c r="AA1956" s="4" t="str">
        <f>IF(B1956="","",VLOOKUP(B1956,Sector!C:D,2,FALSE))</f>
        <v>PUB</v>
      </c>
      <c r="AB1956" s="4" t="str">
        <f t="shared" si="61"/>
        <v>wangchee.ng</v>
      </c>
      <c r="AC1956" s="4"/>
      <c r="AD1956" s="4"/>
      <c r="AE1956" s="4"/>
      <c r="AF1956" s="4"/>
      <c r="AG1956" s="4"/>
    </row>
    <row r="1957" spans="1:33" outlineLevel="1" x14ac:dyDescent="0.25">
      <c r="A1957" s="57">
        <v>42269.432025428243</v>
      </c>
      <c r="B1957" s="32" t="s">
        <v>21</v>
      </c>
      <c r="C1957" s="32" t="s">
        <v>5219</v>
      </c>
      <c r="D1957" s="32" t="s">
        <v>5220</v>
      </c>
      <c r="E1957" s="32" t="s">
        <v>5221</v>
      </c>
      <c r="F1957" s="32" t="s">
        <v>9568</v>
      </c>
      <c r="G1957" s="32" t="s">
        <v>5224</v>
      </c>
      <c r="H1957" s="32" t="s">
        <v>5225</v>
      </c>
      <c r="I1957" s="32" t="s">
        <v>265</v>
      </c>
      <c r="J1957" s="35">
        <v>0</v>
      </c>
      <c r="K1957" s="35">
        <v>0</v>
      </c>
      <c r="L1957" s="35">
        <v>0</v>
      </c>
      <c r="M1957" s="35">
        <v>0</v>
      </c>
      <c r="N1957" s="32" t="s">
        <v>17</v>
      </c>
      <c r="O1957" s="32" t="s">
        <v>20</v>
      </c>
      <c r="P1957" s="32">
        <v>1</v>
      </c>
      <c r="Q1957" s="32" t="s">
        <v>5222</v>
      </c>
      <c r="R1957" s="39">
        <f t="shared" si="60"/>
        <v>1509</v>
      </c>
      <c r="S1957" s="5" t="s">
        <v>51</v>
      </c>
      <c r="T1957" s="5" t="s">
        <v>64</v>
      </c>
      <c r="U1957" s="2"/>
      <c r="V1957" s="2" t="str">
        <f>IF($J1957+$L1957=0,"nil",IF(OR($B1957="TCU-WS",$B1957=""),"non comm",IF(OR($G1957="contract_cover",$H1957="fixed price"),VLOOKUP($I1957,'[1]mapping 2015'!$A:$B,2,FALSE),VLOOKUP($G1957,'[1]mapping 2015'!$A:$B,2,FALSE))))</f>
        <v>nil</v>
      </c>
      <c r="W1957" s="37">
        <f>IF(OR(V1957="non comm",V1957="nil",J1957=0),0,IF(V1957="SBM 2.1 IIPS",J1957*VLOOKUP(N1957,'[2]NGP%'!$C:$D,2,FALSE),J1957*SUMIFS('[2]NGP%'!$D:$D,'[2]NGP%'!$A:$A,V1957,'[2]NGP%'!$B:$B,AA1957)))</f>
        <v>0</v>
      </c>
      <c r="X1957" s="37">
        <f>IF(OR(V1957="non comm",V1957="nil",J1957=0),0,IF(V1957="SBM 2.1 IIPS",J1957*VLOOKUP(N1957,'[2]NGP%'!$C:$E,3,FALSE),J1957*SUMIFS('[2]NGP%'!$E:$E,'[2]NGP%'!$A:$A,V1957,'[2]NGP%'!$B:$B,AA1957)))</f>
        <v>0</v>
      </c>
      <c r="Y1957" s="32"/>
      <c r="Z1957" s="54" t="str">
        <f>IF(MID(H1957,1,4)="Item","Nil",IF(G1957="contract_cover",VLOOKUP(I1957,'svc type'!C:D,2,FALSE),VLOOKUP(G1957,'svc type'!A:D,4,FALSE)))</f>
        <v>Nil</v>
      </c>
      <c r="AA1957" s="4" t="str">
        <f>IF(B1957="","",VLOOKUP(B1957,Sector!C:D,2,FALSE))</f>
        <v>PUB</v>
      </c>
      <c r="AB1957" s="4" t="str">
        <f t="shared" si="61"/>
        <v>wangchee.ng</v>
      </c>
      <c r="AC1957" s="4"/>
      <c r="AD1957" s="4"/>
      <c r="AE1957" s="4"/>
      <c r="AF1957" s="4"/>
      <c r="AG1957" s="4"/>
    </row>
    <row r="1958" spans="1:33" outlineLevel="1" x14ac:dyDescent="0.25">
      <c r="A1958" s="57">
        <v>42269.432025428243</v>
      </c>
      <c r="B1958" s="32" t="s">
        <v>21</v>
      </c>
      <c r="C1958" s="32" t="s">
        <v>5219</v>
      </c>
      <c r="D1958" s="32" t="s">
        <v>5220</v>
      </c>
      <c r="E1958" s="32" t="s">
        <v>5221</v>
      </c>
      <c r="F1958" s="32" t="s">
        <v>9568</v>
      </c>
      <c r="G1958" s="32" t="s">
        <v>5224</v>
      </c>
      <c r="H1958" s="32" t="s">
        <v>5226</v>
      </c>
      <c r="I1958" s="32" t="s">
        <v>265</v>
      </c>
      <c r="J1958" s="35">
        <v>0</v>
      </c>
      <c r="K1958" s="35">
        <v>0</v>
      </c>
      <c r="L1958" s="35">
        <v>0</v>
      </c>
      <c r="M1958" s="35">
        <v>0</v>
      </c>
      <c r="N1958" s="32" t="s">
        <v>17</v>
      </c>
      <c r="O1958" s="32" t="s">
        <v>20</v>
      </c>
      <c r="P1958" s="32">
        <v>1</v>
      </c>
      <c r="Q1958" s="32" t="s">
        <v>5222</v>
      </c>
      <c r="R1958" s="39">
        <f t="shared" si="60"/>
        <v>1509</v>
      </c>
      <c r="S1958" s="5" t="s">
        <v>51</v>
      </c>
      <c r="T1958" s="5" t="s">
        <v>64</v>
      </c>
      <c r="U1958" s="2"/>
      <c r="V1958" s="2" t="str">
        <f>IF($J1958+$L1958=0,"nil",IF(OR($B1958="TCU-WS",$B1958=""),"non comm",IF(OR($G1958="contract_cover",$H1958="fixed price"),VLOOKUP($I1958,'[1]mapping 2015'!$A:$B,2,FALSE),VLOOKUP($G1958,'[1]mapping 2015'!$A:$B,2,FALSE))))</f>
        <v>nil</v>
      </c>
      <c r="W1958" s="37">
        <f>IF(OR(V1958="non comm",V1958="nil",J1958=0),0,IF(V1958="SBM 2.1 IIPS",J1958*VLOOKUP(N1958,'[2]NGP%'!$C:$D,2,FALSE),J1958*SUMIFS('[2]NGP%'!$D:$D,'[2]NGP%'!$A:$A,V1958,'[2]NGP%'!$B:$B,AA1958)))</f>
        <v>0</v>
      </c>
      <c r="X1958" s="37">
        <f>IF(OR(V1958="non comm",V1958="nil",J1958=0),0,IF(V1958="SBM 2.1 IIPS",J1958*VLOOKUP(N1958,'[2]NGP%'!$C:$E,3,FALSE),J1958*SUMIFS('[2]NGP%'!$E:$E,'[2]NGP%'!$A:$A,V1958,'[2]NGP%'!$B:$B,AA1958)))</f>
        <v>0</v>
      </c>
      <c r="Y1958" s="32"/>
      <c r="Z1958" s="54" t="str">
        <f>IF(MID(H1958,1,4)="Item","Nil",IF(G1958="contract_cover",VLOOKUP(I1958,'svc type'!C:D,2,FALSE),VLOOKUP(G1958,'svc type'!A:D,4,FALSE)))</f>
        <v>Nil</v>
      </c>
      <c r="AA1958" s="4" t="str">
        <f>IF(B1958="","",VLOOKUP(B1958,Sector!C:D,2,FALSE))</f>
        <v>PUB</v>
      </c>
      <c r="AB1958" s="4" t="str">
        <f t="shared" si="61"/>
        <v>wangchee.ng</v>
      </c>
      <c r="AC1958" s="4"/>
      <c r="AD1958" s="4"/>
      <c r="AE1958" s="4"/>
      <c r="AF1958" s="4"/>
      <c r="AG1958" s="4"/>
    </row>
    <row r="1959" spans="1:33" outlineLevel="1" x14ac:dyDescent="0.25">
      <c r="A1959" s="57">
        <v>42269.432025428243</v>
      </c>
      <c r="B1959" s="32" t="s">
        <v>21</v>
      </c>
      <c r="C1959" s="32" t="s">
        <v>5219</v>
      </c>
      <c r="D1959" s="32" t="s">
        <v>5220</v>
      </c>
      <c r="E1959" s="32" t="s">
        <v>5221</v>
      </c>
      <c r="F1959" s="32" t="s">
        <v>9568</v>
      </c>
      <c r="G1959" s="32" t="s">
        <v>5227</v>
      </c>
      <c r="H1959" s="32" t="s">
        <v>5228</v>
      </c>
      <c r="I1959" s="32" t="s">
        <v>265</v>
      </c>
      <c r="J1959" s="35">
        <v>0</v>
      </c>
      <c r="K1959" s="35">
        <v>0</v>
      </c>
      <c r="L1959" s="35">
        <v>0</v>
      </c>
      <c r="M1959" s="35">
        <v>0</v>
      </c>
      <c r="N1959" s="32" t="s">
        <v>17</v>
      </c>
      <c r="O1959" s="32" t="s">
        <v>20</v>
      </c>
      <c r="P1959" s="32">
        <v>1</v>
      </c>
      <c r="Q1959" s="32" t="s">
        <v>5222</v>
      </c>
      <c r="R1959" s="39">
        <f t="shared" si="60"/>
        <v>1509</v>
      </c>
      <c r="S1959" s="5" t="s">
        <v>51</v>
      </c>
      <c r="T1959" s="5" t="s">
        <v>64</v>
      </c>
      <c r="U1959" s="2"/>
      <c r="V1959" s="2" t="str">
        <f>IF($J1959+$L1959=0,"nil",IF(OR($B1959="TCU-WS",$B1959=""),"non comm",IF(OR($G1959="contract_cover",$H1959="fixed price"),VLOOKUP($I1959,'[1]mapping 2015'!$A:$B,2,FALSE),VLOOKUP($G1959,'[1]mapping 2015'!$A:$B,2,FALSE))))</f>
        <v>nil</v>
      </c>
      <c r="W1959" s="37">
        <f>IF(OR(V1959="non comm",V1959="nil",J1959=0),0,IF(V1959="SBM 2.1 IIPS",J1959*VLOOKUP(N1959,'[2]NGP%'!$C:$D,2,FALSE),J1959*SUMIFS('[2]NGP%'!$D:$D,'[2]NGP%'!$A:$A,V1959,'[2]NGP%'!$B:$B,AA1959)))</f>
        <v>0</v>
      </c>
      <c r="X1959" s="37">
        <f>IF(OR(V1959="non comm",V1959="nil",J1959=0),0,IF(V1959="SBM 2.1 IIPS",J1959*VLOOKUP(N1959,'[2]NGP%'!$C:$E,3,FALSE),J1959*SUMIFS('[2]NGP%'!$E:$E,'[2]NGP%'!$A:$A,V1959,'[2]NGP%'!$B:$B,AA1959)))</f>
        <v>0</v>
      </c>
      <c r="Y1959" s="32"/>
      <c r="Z1959" s="54" t="str">
        <f>IF(MID(H1959,1,4)="Item","Nil",IF(G1959="contract_cover",VLOOKUP(I1959,'svc type'!C:D,2,FALSE),VLOOKUP(G1959,'svc type'!A:D,4,FALSE)))</f>
        <v>Nil</v>
      </c>
      <c r="AA1959" s="4" t="str">
        <f>IF(B1959="","",VLOOKUP(B1959,Sector!C:D,2,FALSE))</f>
        <v>PUB</v>
      </c>
      <c r="AB1959" s="4" t="str">
        <f t="shared" si="61"/>
        <v>wangchee.ng</v>
      </c>
      <c r="AC1959" s="4"/>
      <c r="AD1959" s="4"/>
      <c r="AE1959" s="4"/>
      <c r="AF1959" s="4"/>
      <c r="AG1959" s="4"/>
    </row>
    <row r="1960" spans="1:33" outlineLevel="1" x14ac:dyDescent="0.25">
      <c r="A1960" s="57">
        <v>42269.432025428243</v>
      </c>
      <c r="B1960" s="32" t="s">
        <v>21</v>
      </c>
      <c r="C1960" s="32" t="s">
        <v>5219</v>
      </c>
      <c r="D1960" s="32" t="s">
        <v>5220</v>
      </c>
      <c r="E1960" s="32" t="s">
        <v>5221</v>
      </c>
      <c r="F1960" s="32" t="s">
        <v>9568</v>
      </c>
      <c r="G1960" s="32" t="s">
        <v>5227</v>
      </c>
      <c r="H1960" s="32" t="s">
        <v>5229</v>
      </c>
      <c r="I1960" s="32" t="s">
        <v>265</v>
      </c>
      <c r="J1960" s="35">
        <v>0</v>
      </c>
      <c r="K1960" s="35">
        <v>0</v>
      </c>
      <c r="L1960" s="35">
        <v>0</v>
      </c>
      <c r="M1960" s="35">
        <v>0</v>
      </c>
      <c r="N1960" s="32" t="s">
        <v>17</v>
      </c>
      <c r="O1960" s="32" t="s">
        <v>20</v>
      </c>
      <c r="P1960" s="32">
        <v>1</v>
      </c>
      <c r="Q1960" s="32" t="s">
        <v>5222</v>
      </c>
      <c r="R1960" s="39">
        <f t="shared" si="60"/>
        <v>1509</v>
      </c>
      <c r="S1960" s="5" t="s">
        <v>51</v>
      </c>
      <c r="T1960" s="5" t="s">
        <v>64</v>
      </c>
      <c r="U1960" s="2"/>
      <c r="V1960" s="2" t="str">
        <f>IF($J1960+$L1960=0,"nil",IF(OR($B1960="TCU-WS",$B1960=""),"non comm",IF(OR($G1960="contract_cover",$H1960="fixed price"),VLOOKUP($I1960,'[1]mapping 2015'!$A:$B,2,FALSE),VLOOKUP($G1960,'[1]mapping 2015'!$A:$B,2,FALSE))))</f>
        <v>nil</v>
      </c>
      <c r="W1960" s="37">
        <f>IF(OR(V1960="non comm",V1960="nil",J1960=0),0,IF(V1960="SBM 2.1 IIPS",J1960*VLOOKUP(N1960,'[2]NGP%'!$C:$D,2,FALSE),J1960*SUMIFS('[2]NGP%'!$D:$D,'[2]NGP%'!$A:$A,V1960,'[2]NGP%'!$B:$B,AA1960)))</f>
        <v>0</v>
      </c>
      <c r="X1960" s="37">
        <f>IF(OR(V1960="non comm",V1960="nil",J1960=0),0,IF(V1960="SBM 2.1 IIPS",J1960*VLOOKUP(N1960,'[2]NGP%'!$C:$E,3,FALSE),J1960*SUMIFS('[2]NGP%'!$E:$E,'[2]NGP%'!$A:$A,V1960,'[2]NGP%'!$B:$B,AA1960)))</f>
        <v>0</v>
      </c>
      <c r="Y1960" s="32"/>
      <c r="Z1960" s="54" t="str">
        <f>IF(MID(H1960,1,4)="Item","Nil",IF(G1960="contract_cover",VLOOKUP(I1960,'svc type'!C:D,2,FALSE),VLOOKUP(G1960,'svc type'!A:D,4,FALSE)))</f>
        <v>Nil</v>
      </c>
      <c r="AA1960" s="4" t="str">
        <f>IF(B1960="","",VLOOKUP(B1960,Sector!C:D,2,FALSE))</f>
        <v>PUB</v>
      </c>
      <c r="AB1960" s="4" t="str">
        <f t="shared" si="61"/>
        <v>wangchee.ng</v>
      </c>
      <c r="AC1960" s="4"/>
      <c r="AD1960" s="4"/>
      <c r="AE1960" s="4"/>
      <c r="AF1960" s="4"/>
      <c r="AG1960" s="4"/>
    </row>
    <row r="1961" spans="1:33" outlineLevel="1" x14ac:dyDescent="0.25">
      <c r="A1961" s="57">
        <v>42269.432025428243</v>
      </c>
      <c r="B1961" s="32" t="s">
        <v>21</v>
      </c>
      <c r="C1961" s="32" t="s">
        <v>5219</v>
      </c>
      <c r="D1961" s="32" t="s">
        <v>5220</v>
      </c>
      <c r="E1961" s="32" t="s">
        <v>5221</v>
      </c>
      <c r="F1961" s="32" t="s">
        <v>9568</v>
      </c>
      <c r="G1961" s="32" t="s">
        <v>5227</v>
      </c>
      <c r="H1961" s="32" t="s">
        <v>5230</v>
      </c>
      <c r="I1961" s="32" t="s">
        <v>265</v>
      </c>
      <c r="J1961" s="35">
        <v>0</v>
      </c>
      <c r="K1961" s="35">
        <v>0</v>
      </c>
      <c r="L1961" s="35">
        <v>0</v>
      </c>
      <c r="M1961" s="35">
        <v>0</v>
      </c>
      <c r="N1961" s="32" t="s">
        <v>17</v>
      </c>
      <c r="O1961" s="32" t="s">
        <v>20</v>
      </c>
      <c r="P1961" s="32">
        <v>1</v>
      </c>
      <c r="Q1961" s="32" t="s">
        <v>5222</v>
      </c>
      <c r="R1961" s="39">
        <f t="shared" si="60"/>
        <v>1509</v>
      </c>
      <c r="S1961" s="5" t="s">
        <v>51</v>
      </c>
      <c r="T1961" s="5" t="s">
        <v>64</v>
      </c>
      <c r="U1961" s="2"/>
      <c r="V1961" s="2" t="str">
        <f>IF($J1961+$L1961=0,"nil",IF(OR($B1961="TCU-WS",$B1961=""),"non comm",IF(OR($G1961="contract_cover",$H1961="fixed price"),VLOOKUP($I1961,'[1]mapping 2015'!$A:$B,2,FALSE),VLOOKUP($G1961,'[1]mapping 2015'!$A:$B,2,FALSE))))</f>
        <v>nil</v>
      </c>
      <c r="W1961" s="37">
        <f>IF(OR(V1961="non comm",V1961="nil",J1961=0),0,IF(V1961="SBM 2.1 IIPS",J1961*VLOOKUP(N1961,'[2]NGP%'!$C:$D,2,FALSE),J1961*SUMIFS('[2]NGP%'!$D:$D,'[2]NGP%'!$A:$A,V1961,'[2]NGP%'!$B:$B,AA1961)))</f>
        <v>0</v>
      </c>
      <c r="X1961" s="37">
        <f>IF(OR(V1961="non comm",V1961="nil",J1961=0),0,IF(V1961="SBM 2.1 IIPS",J1961*VLOOKUP(N1961,'[2]NGP%'!$C:$E,3,FALSE),J1961*SUMIFS('[2]NGP%'!$E:$E,'[2]NGP%'!$A:$A,V1961,'[2]NGP%'!$B:$B,AA1961)))</f>
        <v>0</v>
      </c>
      <c r="Y1961" s="32"/>
      <c r="Z1961" s="54" t="str">
        <f>IF(MID(H1961,1,4)="Item","Nil",IF(G1961="contract_cover",VLOOKUP(I1961,'svc type'!C:D,2,FALSE),VLOOKUP(G1961,'svc type'!A:D,4,FALSE)))</f>
        <v>Nil</v>
      </c>
      <c r="AA1961" s="4" t="str">
        <f>IF(B1961="","",VLOOKUP(B1961,Sector!C:D,2,FALSE))</f>
        <v>PUB</v>
      </c>
      <c r="AB1961" s="4" t="str">
        <f t="shared" si="61"/>
        <v>wangchee.ng</v>
      </c>
      <c r="AC1961" s="4"/>
      <c r="AD1961" s="4"/>
      <c r="AE1961" s="4"/>
      <c r="AF1961" s="4"/>
      <c r="AG1961" s="4"/>
    </row>
    <row r="1962" spans="1:33" outlineLevel="1" x14ac:dyDescent="0.25">
      <c r="A1962" s="57">
        <v>42269.432025428243</v>
      </c>
      <c r="B1962" s="32" t="s">
        <v>21</v>
      </c>
      <c r="C1962" s="32" t="s">
        <v>5219</v>
      </c>
      <c r="D1962" s="32" t="s">
        <v>5220</v>
      </c>
      <c r="E1962" s="32" t="s">
        <v>5221</v>
      </c>
      <c r="F1962" s="32" t="s">
        <v>9568</v>
      </c>
      <c r="G1962" s="32" t="s">
        <v>5227</v>
      </c>
      <c r="H1962" s="32" t="s">
        <v>5231</v>
      </c>
      <c r="I1962" s="32" t="s">
        <v>265</v>
      </c>
      <c r="J1962" s="35">
        <v>0</v>
      </c>
      <c r="K1962" s="35">
        <v>0</v>
      </c>
      <c r="L1962" s="35">
        <v>0</v>
      </c>
      <c r="M1962" s="35">
        <v>0</v>
      </c>
      <c r="N1962" s="32" t="s">
        <v>17</v>
      </c>
      <c r="O1962" s="32" t="s">
        <v>20</v>
      </c>
      <c r="P1962" s="32">
        <v>1</v>
      </c>
      <c r="Q1962" s="32" t="s">
        <v>5222</v>
      </c>
      <c r="R1962" s="39">
        <f t="shared" si="60"/>
        <v>1509</v>
      </c>
      <c r="S1962" s="5" t="s">
        <v>51</v>
      </c>
      <c r="T1962" s="5" t="s">
        <v>64</v>
      </c>
      <c r="U1962" s="2"/>
      <c r="V1962" s="2" t="str">
        <f>IF($J1962+$L1962=0,"nil",IF(OR($B1962="TCU-WS",$B1962=""),"non comm",IF(OR($G1962="contract_cover",$H1962="fixed price"),VLOOKUP($I1962,'[1]mapping 2015'!$A:$B,2,FALSE),VLOOKUP($G1962,'[1]mapping 2015'!$A:$B,2,FALSE))))</f>
        <v>nil</v>
      </c>
      <c r="W1962" s="37">
        <f>IF(OR(V1962="non comm",V1962="nil",J1962=0),0,IF(V1962="SBM 2.1 IIPS",J1962*VLOOKUP(N1962,'[2]NGP%'!$C:$D,2,FALSE),J1962*SUMIFS('[2]NGP%'!$D:$D,'[2]NGP%'!$A:$A,V1962,'[2]NGP%'!$B:$B,AA1962)))</f>
        <v>0</v>
      </c>
      <c r="X1962" s="37">
        <f>IF(OR(V1962="non comm",V1962="nil",J1962=0),0,IF(V1962="SBM 2.1 IIPS",J1962*VLOOKUP(N1962,'[2]NGP%'!$C:$E,3,FALSE),J1962*SUMIFS('[2]NGP%'!$E:$E,'[2]NGP%'!$A:$A,V1962,'[2]NGP%'!$B:$B,AA1962)))</f>
        <v>0</v>
      </c>
      <c r="Y1962" s="32"/>
      <c r="Z1962" s="54" t="str">
        <f>IF(MID(H1962,1,4)="Item","Nil",IF(G1962="contract_cover",VLOOKUP(I1962,'svc type'!C:D,2,FALSE),VLOOKUP(G1962,'svc type'!A:D,4,FALSE)))</f>
        <v>Nil</v>
      </c>
      <c r="AA1962" s="4" t="str">
        <f>IF(B1962="","",VLOOKUP(B1962,Sector!C:D,2,FALSE))</f>
        <v>PUB</v>
      </c>
      <c r="AB1962" s="4" t="str">
        <f t="shared" si="61"/>
        <v>wangchee.ng</v>
      </c>
      <c r="AC1962" s="4"/>
      <c r="AD1962" s="4"/>
      <c r="AE1962" s="4"/>
      <c r="AF1962" s="4"/>
      <c r="AG1962" s="4"/>
    </row>
    <row r="1963" spans="1:33" outlineLevel="1" x14ac:dyDescent="0.25">
      <c r="A1963" s="57">
        <v>42269.432025428243</v>
      </c>
      <c r="B1963" s="32" t="s">
        <v>21</v>
      </c>
      <c r="C1963" s="32" t="s">
        <v>5219</v>
      </c>
      <c r="D1963" s="32" t="s">
        <v>5220</v>
      </c>
      <c r="E1963" s="32" t="s">
        <v>5221</v>
      </c>
      <c r="F1963" s="32" t="s">
        <v>9568</v>
      </c>
      <c r="G1963" s="32" t="s">
        <v>5227</v>
      </c>
      <c r="H1963" s="32" t="s">
        <v>5232</v>
      </c>
      <c r="I1963" s="32" t="s">
        <v>265</v>
      </c>
      <c r="J1963" s="35">
        <v>0</v>
      </c>
      <c r="K1963" s="35">
        <v>0</v>
      </c>
      <c r="L1963" s="35">
        <v>0</v>
      </c>
      <c r="M1963" s="35">
        <v>0</v>
      </c>
      <c r="N1963" s="32" t="s">
        <v>17</v>
      </c>
      <c r="O1963" s="32" t="s">
        <v>20</v>
      </c>
      <c r="P1963" s="32">
        <v>1</v>
      </c>
      <c r="Q1963" s="32" t="s">
        <v>5222</v>
      </c>
      <c r="R1963" s="39">
        <f t="shared" si="60"/>
        <v>1509</v>
      </c>
      <c r="S1963" s="5" t="s">
        <v>51</v>
      </c>
      <c r="T1963" s="5" t="s">
        <v>64</v>
      </c>
      <c r="U1963" s="2"/>
      <c r="V1963" s="2" t="str">
        <f>IF($J1963+$L1963=0,"nil",IF(OR($B1963="TCU-WS",$B1963=""),"non comm",IF(OR($G1963="contract_cover",$H1963="fixed price"),VLOOKUP($I1963,'[1]mapping 2015'!$A:$B,2,FALSE),VLOOKUP($G1963,'[1]mapping 2015'!$A:$B,2,FALSE))))</f>
        <v>nil</v>
      </c>
      <c r="W1963" s="37">
        <f>IF(OR(V1963="non comm",V1963="nil",J1963=0),0,IF(V1963="SBM 2.1 IIPS",J1963*VLOOKUP(N1963,'[2]NGP%'!$C:$D,2,FALSE),J1963*SUMIFS('[2]NGP%'!$D:$D,'[2]NGP%'!$A:$A,V1963,'[2]NGP%'!$B:$B,AA1963)))</f>
        <v>0</v>
      </c>
      <c r="X1963" s="37">
        <f>IF(OR(V1963="non comm",V1963="nil",J1963=0),0,IF(V1963="SBM 2.1 IIPS",J1963*VLOOKUP(N1963,'[2]NGP%'!$C:$E,3,FALSE),J1963*SUMIFS('[2]NGP%'!$E:$E,'[2]NGP%'!$A:$A,V1963,'[2]NGP%'!$B:$B,AA1963)))</f>
        <v>0</v>
      </c>
      <c r="Y1963" s="32"/>
      <c r="Z1963" s="54" t="str">
        <f>IF(MID(H1963,1,4)="Item","Nil",IF(G1963="contract_cover",VLOOKUP(I1963,'svc type'!C:D,2,FALSE),VLOOKUP(G1963,'svc type'!A:D,4,FALSE)))</f>
        <v>Nil</v>
      </c>
      <c r="AA1963" s="4" t="str">
        <f>IF(B1963="","",VLOOKUP(B1963,Sector!C:D,2,FALSE))</f>
        <v>PUB</v>
      </c>
      <c r="AB1963" s="4" t="str">
        <f t="shared" si="61"/>
        <v>wangchee.ng</v>
      </c>
      <c r="AC1963" s="4"/>
      <c r="AD1963" s="4"/>
      <c r="AE1963" s="4"/>
      <c r="AF1963" s="4"/>
      <c r="AG1963" s="4"/>
    </row>
    <row r="1964" spans="1:33" outlineLevel="1" x14ac:dyDescent="0.25">
      <c r="A1964" s="57">
        <v>42269.432025428243</v>
      </c>
      <c r="B1964" s="32" t="s">
        <v>21</v>
      </c>
      <c r="C1964" s="32" t="s">
        <v>5219</v>
      </c>
      <c r="D1964" s="32" t="s">
        <v>5220</v>
      </c>
      <c r="E1964" s="32" t="s">
        <v>5221</v>
      </c>
      <c r="F1964" s="32" t="s">
        <v>9568</v>
      </c>
      <c r="G1964" s="32" t="s">
        <v>5233</v>
      </c>
      <c r="H1964" s="32" t="s">
        <v>5234</v>
      </c>
      <c r="I1964" s="32" t="s">
        <v>265</v>
      </c>
      <c r="J1964" s="35">
        <v>0</v>
      </c>
      <c r="K1964" s="35">
        <v>0</v>
      </c>
      <c r="L1964" s="35">
        <v>0</v>
      </c>
      <c r="M1964" s="35">
        <v>0</v>
      </c>
      <c r="N1964" s="32" t="s">
        <v>17</v>
      </c>
      <c r="O1964" s="32" t="s">
        <v>20</v>
      </c>
      <c r="P1964" s="32">
        <v>1</v>
      </c>
      <c r="Q1964" s="32" t="s">
        <v>5222</v>
      </c>
      <c r="R1964" s="39">
        <f t="shared" si="60"/>
        <v>1509</v>
      </c>
      <c r="S1964" s="5" t="s">
        <v>51</v>
      </c>
      <c r="T1964" s="5" t="s">
        <v>64</v>
      </c>
      <c r="U1964" s="2"/>
      <c r="V1964" s="2" t="str">
        <f>IF($J1964+$L1964=0,"nil",IF(OR($B1964="TCU-WS",$B1964=""),"non comm",IF(OR($G1964="contract_cover",$H1964="fixed price"),VLOOKUP($I1964,'[1]mapping 2015'!$A:$B,2,FALSE),VLOOKUP($G1964,'[1]mapping 2015'!$A:$B,2,FALSE))))</f>
        <v>nil</v>
      </c>
      <c r="W1964" s="37">
        <f>IF(OR(V1964="non comm",V1964="nil",J1964=0),0,IF(V1964="SBM 2.1 IIPS",J1964*VLOOKUP(N1964,'[2]NGP%'!$C:$D,2,FALSE),J1964*SUMIFS('[2]NGP%'!$D:$D,'[2]NGP%'!$A:$A,V1964,'[2]NGP%'!$B:$B,AA1964)))</f>
        <v>0</v>
      </c>
      <c r="X1964" s="37">
        <f>IF(OR(V1964="non comm",V1964="nil",J1964=0),0,IF(V1964="SBM 2.1 IIPS",J1964*VLOOKUP(N1964,'[2]NGP%'!$C:$E,3,FALSE),J1964*SUMIFS('[2]NGP%'!$E:$E,'[2]NGP%'!$A:$A,V1964,'[2]NGP%'!$B:$B,AA1964)))</f>
        <v>0</v>
      </c>
      <c r="Y1964" s="32"/>
      <c r="Z1964" s="54" t="str">
        <f>IF(MID(H1964,1,4)="Item","Nil",IF(G1964="contract_cover",VLOOKUP(I1964,'svc type'!C:D,2,FALSE),VLOOKUP(G1964,'svc type'!A:D,4,FALSE)))</f>
        <v>Nil</v>
      </c>
      <c r="AA1964" s="4" t="str">
        <f>IF(B1964="","",VLOOKUP(B1964,Sector!C:D,2,FALSE))</f>
        <v>PUB</v>
      </c>
      <c r="AB1964" s="4" t="str">
        <f t="shared" si="61"/>
        <v>wangchee.ng</v>
      </c>
      <c r="AC1964" s="4"/>
      <c r="AD1964" s="4"/>
      <c r="AE1964" s="4"/>
      <c r="AF1964" s="4"/>
      <c r="AG1964" s="4"/>
    </row>
    <row r="1965" spans="1:33" outlineLevel="1" x14ac:dyDescent="0.25">
      <c r="A1965" s="57">
        <v>42269.432025428243</v>
      </c>
      <c r="B1965" s="32" t="s">
        <v>21</v>
      </c>
      <c r="C1965" s="32" t="s">
        <v>5219</v>
      </c>
      <c r="D1965" s="32" t="s">
        <v>5220</v>
      </c>
      <c r="E1965" s="32" t="s">
        <v>5221</v>
      </c>
      <c r="F1965" s="32" t="s">
        <v>9568</v>
      </c>
      <c r="G1965" s="32" t="s">
        <v>5233</v>
      </c>
      <c r="H1965" s="32" t="s">
        <v>5235</v>
      </c>
      <c r="I1965" s="32" t="s">
        <v>265</v>
      </c>
      <c r="J1965" s="35">
        <v>0</v>
      </c>
      <c r="K1965" s="35">
        <v>0</v>
      </c>
      <c r="L1965" s="35">
        <v>0</v>
      </c>
      <c r="M1965" s="35">
        <v>0</v>
      </c>
      <c r="N1965" s="32" t="s">
        <v>17</v>
      </c>
      <c r="O1965" s="32" t="s">
        <v>20</v>
      </c>
      <c r="P1965" s="32">
        <v>1</v>
      </c>
      <c r="Q1965" s="32" t="s">
        <v>5222</v>
      </c>
      <c r="R1965" s="39">
        <f t="shared" si="60"/>
        <v>1509</v>
      </c>
      <c r="S1965" s="5" t="s">
        <v>51</v>
      </c>
      <c r="T1965" s="5" t="s">
        <v>64</v>
      </c>
      <c r="U1965" s="2"/>
      <c r="V1965" s="2" t="str">
        <f>IF($J1965+$L1965=0,"nil",IF(OR($B1965="TCU-WS",$B1965=""),"non comm",IF(OR($G1965="contract_cover",$H1965="fixed price"),VLOOKUP($I1965,'[1]mapping 2015'!$A:$B,2,FALSE),VLOOKUP($G1965,'[1]mapping 2015'!$A:$B,2,FALSE))))</f>
        <v>nil</v>
      </c>
      <c r="W1965" s="37">
        <f>IF(OR(V1965="non comm",V1965="nil",J1965=0),0,IF(V1965="SBM 2.1 IIPS",J1965*VLOOKUP(N1965,'[2]NGP%'!$C:$D,2,FALSE),J1965*SUMIFS('[2]NGP%'!$D:$D,'[2]NGP%'!$A:$A,V1965,'[2]NGP%'!$B:$B,AA1965)))</f>
        <v>0</v>
      </c>
      <c r="X1965" s="37">
        <f>IF(OR(V1965="non comm",V1965="nil",J1965=0),0,IF(V1965="SBM 2.1 IIPS",J1965*VLOOKUP(N1965,'[2]NGP%'!$C:$E,3,FALSE),J1965*SUMIFS('[2]NGP%'!$E:$E,'[2]NGP%'!$A:$A,V1965,'[2]NGP%'!$B:$B,AA1965)))</f>
        <v>0</v>
      </c>
      <c r="Y1965" s="32"/>
      <c r="Z1965" s="54" t="str">
        <f>IF(MID(H1965,1,4)="Item","Nil",IF(G1965="contract_cover",VLOOKUP(I1965,'svc type'!C:D,2,FALSE),VLOOKUP(G1965,'svc type'!A:D,4,FALSE)))</f>
        <v>Nil</v>
      </c>
      <c r="AA1965" s="4" t="str">
        <f>IF(B1965="","",VLOOKUP(B1965,Sector!C:D,2,FALSE))</f>
        <v>PUB</v>
      </c>
      <c r="AB1965" s="4" t="str">
        <f t="shared" si="61"/>
        <v>wangchee.ng</v>
      </c>
      <c r="AC1965" s="4"/>
      <c r="AD1965" s="4"/>
      <c r="AE1965" s="4"/>
      <c r="AF1965" s="4"/>
      <c r="AG1965" s="4"/>
    </row>
    <row r="1966" spans="1:33" outlineLevel="1" x14ac:dyDescent="0.25">
      <c r="A1966" s="57">
        <v>42269.434469942127</v>
      </c>
      <c r="B1966" s="32"/>
      <c r="C1966" s="32" t="s">
        <v>506</v>
      </c>
      <c r="D1966" s="32" t="s">
        <v>334</v>
      </c>
      <c r="E1966" s="32" t="s">
        <v>9569</v>
      </c>
      <c r="F1966" s="32" t="s">
        <v>9570</v>
      </c>
      <c r="G1966" s="32" t="s">
        <v>58</v>
      </c>
      <c r="H1966" s="32" t="s">
        <v>59</v>
      </c>
      <c r="I1966" s="32" t="s">
        <v>2006</v>
      </c>
      <c r="J1966" s="35">
        <v>0</v>
      </c>
      <c r="K1966" s="35">
        <v>0</v>
      </c>
      <c r="L1966" s="35">
        <v>0</v>
      </c>
      <c r="M1966" s="35">
        <v>0</v>
      </c>
      <c r="N1966" s="32" t="s">
        <v>19</v>
      </c>
      <c r="O1966" s="32" t="s">
        <v>322</v>
      </c>
      <c r="P1966" s="32">
        <v>0</v>
      </c>
      <c r="Q1966" s="32"/>
      <c r="R1966" s="39">
        <f t="shared" si="60"/>
        <v>1509</v>
      </c>
      <c r="S1966" s="5" t="s">
        <v>51</v>
      </c>
      <c r="T1966" s="5" t="s">
        <v>64</v>
      </c>
      <c r="U1966" s="2"/>
      <c r="V1966" s="2" t="str">
        <f>IF($J1966+$L1966=0,"nil",IF(OR($B1966="TCU-WS",$B1966=""),"non comm",IF(OR($G1966="contract_cover",$H1966="fixed price"),VLOOKUP($I1966,'[1]mapping 2015'!$A:$B,2,FALSE),VLOOKUP($G1966,'[1]mapping 2015'!$A:$B,2,FALSE))))</f>
        <v>nil</v>
      </c>
      <c r="W1966" s="37">
        <f>IF(OR(V1966="non comm",V1966="nil",J1966=0),0,IF(V1966="SBM 2.1 IIPS",J1966*VLOOKUP(N1966,'[2]NGP%'!$C:$D,2,FALSE),J1966*SUMIFS('[2]NGP%'!$D:$D,'[2]NGP%'!$A:$A,V1966,'[2]NGP%'!$B:$B,AA1966)))</f>
        <v>0</v>
      </c>
      <c r="X1966" s="37">
        <f>IF(OR(V1966="non comm",V1966="nil",J1966=0),0,IF(V1966="SBM 2.1 IIPS",J1966*VLOOKUP(N1966,'[2]NGP%'!$C:$E,3,FALSE),J1966*SUMIFS('[2]NGP%'!$E:$E,'[2]NGP%'!$A:$A,V1966,'[2]NGP%'!$B:$B,AA1966)))</f>
        <v>0</v>
      </c>
      <c r="Y1966" s="32"/>
      <c r="Z1966" s="54" t="str">
        <f>IF(MID(H1966,1,4)="Item","Nil",IF(G1966="contract_cover",VLOOKUP(I1966,'svc type'!C:D,2,FALSE),VLOOKUP(G1966,'svc type'!A:D,4,FALSE)))</f>
        <v>SVC</v>
      </c>
      <c r="AA1966" s="4" t="str">
        <f>IF(B1966="","",VLOOKUP(B1966,Sector!C:D,2,FALSE))</f>
        <v/>
      </c>
      <c r="AB1966" s="4">
        <f t="shared" si="61"/>
        <v>0</v>
      </c>
      <c r="AC1966" s="4"/>
      <c r="AD1966" s="4"/>
      <c r="AE1966" s="4"/>
      <c r="AF1966" s="4"/>
      <c r="AG1966" s="4"/>
    </row>
    <row r="1967" spans="1:33" outlineLevel="1" x14ac:dyDescent="0.25">
      <c r="A1967" s="57">
        <v>42269.438568368052</v>
      </c>
      <c r="B1967" s="32" t="s">
        <v>290</v>
      </c>
      <c r="C1967" s="32" t="s">
        <v>6413</v>
      </c>
      <c r="D1967" s="32" t="s">
        <v>6414</v>
      </c>
      <c r="E1967" s="32" t="s">
        <v>6415</v>
      </c>
      <c r="F1967" s="32" t="s">
        <v>9571</v>
      </c>
      <c r="G1967" s="32" t="s">
        <v>15</v>
      </c>
      <c r="H1967" s="32" t="s">
        <v>16</v>
      </c>
      <c r="I1967" s="32" t="s">
        <v>261</v>
      </c>
      <c r="J1967" s="35">
        <v>3900</v>
      </c>
      <c r="K1967" s="35">
        <v>0</v>
      </c>
      <c r="L1967" s="35">
        <v>0</v>
      </c>
      <c r="M1967" s="35">
        <v>0</v>
      </c>
      <c r="N1967" s="32" t="s">
        <v>19</v>
      </c>
      <c r="O1967" s="32" t="s">
        <v>18</v>
      </c>
      <c r="P1967" s="32">
        <v>1</v>
      </c>
      <c r="Q1967" s="32" t="s">
        <v>6417</v>
      </c>
      <c r="R1967" s="39">
        <f t="shared" si="60"/>
        <v>1509</v>
      </c>
      <c r="S1967" s="5" t="s">
        <v>51</v>
      </c>
      <c r="T1967" s="5" t="s">
        <v>64</v>
      </c>
      <c r="U1967" s="2"/>
      <c r="V1967" s="2" t="str">
        <f>IF($J1967+$L1967=0,"nil",IF(OR($B1967="TCU-WS",$B1967=""),"non comm",IF(OR($G1967="contract_cover",$H1967="fixed price"),VLOOKUP($I1967,'[1]mapping 2015'!$A:$B,2,FALSE),VLOOKUP($G1967,'[1]mapping 2015'!$A:$B,2,FALSE))))</f>
        <v>SBM 2.5 MOS</v>
      </c>
      <c r="W1967" s="37">
        <f>IF(OR(V1967="non comm",V1967="nil",J1967=0),0,IF(V1967="SBM 2.1 IIPS",J1967*VLOOKUP(N1967,'[2]NGP%'!$C:$D,2,FALSE),J1967*SUMIFS('[2]NGP%'!$D:$D,'[2]NGP%'!$A:$A,V1967,'[2]NGP%'!$B:$B,AA1967)))</f>
        <v>702</v>
      </c>
      <c r="X1967" s="37">
        <f>IF(OR(V1967="non comm",V1967="nil",J1967=0),0,IF(V1967="SBM 2.1 IIPS",J1967*VLOOKUP(N1967,'[2]NGP%'!$C:$E,3,FALSE),J1967*SUMIFS('[2]NGP%'!$E:$E,'[2]NGP%'!$A:$A,V1967,'[2]NGP%'!$B:$B,AA1967)))</f>
        <v>702</v>
      </c>
      <c r="Y1967" s="32"/>
      <c r="Z1967" s="54" t="str">
        <f>IF(MID(H1967,1,4)="Item","Nil",IF(G1967="contract_cover",VLOOKUP(I1967,'svc type'!C:D,2,FALSE),VLOOKUP(G1967,'svc type'!A:D,4,FALSE)))</f>
        <v>MOS</v>
      </c>
      <c r="AA1967" s="4" t="str">
        <f>IF(B1967="","",VLOOKUP(B1967,Sector!C:D,2,FALSE))</f>
        <v>PUB</v>
      </c>
      <c r="AB1967" s="4" t="str">
        <f t="shared" si="61"/>
        <v>cammy.ong</v>
      </c>
      <c r="AC1967" s="4"/>
      <c r="AD1967" s="4"/>
      <c r="AE1967" s="4"/>
      <c r="AF1967" s="4"/>
      <c r="AG1967" s="4"/>
    </row>
    <row r="1968" spans="1:33" outlineLevel="1" x14ac:dyDescent="0.25">
      <c r="A1968" s="57">
        <v>42269.443088506945</v>
      </c>
      <c r="B1968" s="32" t="s">
        <v>31</v>
      </c>
      <c r="C1968" s="32" t="s">
        <v>126</v>
      </c>
      <c r="D1968" s="32" t="s">
        <v>125</v>
      </c>
      <c r="E1968" s="32" t="s">
        <v>458</v>
      </c>
      <c r="F1968" s="32" t="s">
        <v>9572</v>
      </c>
      <c r="G1968" s="32" t="s">
        <v>15</v>
      </c>
      <c r="H1968" s="32" t="s">
        <v>16</v>
      </c>
      <c r="I1968" s="32" t="s">
        <v>261</v>
      </c>
      <c r="J1968" s="35">
        <v>9379.82</v>
      </c>
      <c r="K1968" s="35">
        <v>0</v>
      </c>
      <c r="L1968" s="35">
        <v>0</v>
      </c>
      <c r="M1968" s="35">
        <v>0</v>
      </c>
      <c r="N1968" s="32" t="s">
        <v>19</v>
      </c>
      <c r="O1968" s="32" t="s">
        <v>18</v>
      </c>
      <c r="P1968" s="32">
        <v>1</v>
      </c>
      <c r="Q1968" s="32" t="s">
        <v>4432</v>
      </c>
      <c r="R1968" s="39">
        <f t="shared" si="60"/>
        <v>1509</v>
      </c>
      <c r="S1968" s="5" t="s">
        <v>51</v>
      </c>
      <c r="T1968" s="5" t="s">
        <v>64</v>
      </c>
      <c r="U1968" s="2"/>
      <c r="V1968" s="2" t="str">
        <f>IF($J1968+$L1968=0,"nil",IF(OR($B1968="TCU-WS",$B1968=""),"non comm",IF(OR($G1968="contract_cover",$H1968="fixed price"),VLOOKUP($I1968,'[1]mapping 2015'!$A:$B,2,FALSE),VLOOKUP($G1968,'[1]mapping 2015'!$A:$B,2,FALSE))))</f>
        <v>SBM 2.5 MOS</v>
      </c>
      <c r="W1968" s="37">
        <f>IF(OR(V1968="non comm",V1968="nil",J1968=0),0,IF(V1968="SBM 2.1 IIPS",J1968*VLOOKUP(N1968,'[2]NGP%'!$C:$D,2,FALSE),J1968*SUMIFS('[2]NGP%'!$D:$D,'[2]NGP%'!$A:$A,V1968,'[2]NGP%'!$B:$B,AA1968)))</f>
        <v>1688.3675999999998</v>
      </c>
      <c r="X1968" s="37">
        <f>IF(OR(V1968="non comm",V1968="nil",J1968=0),0,IF(V1968="SBM 2.1 IIPS",J1968*VLOOKUP(N1968,'[2]NGP%'!$C:$E,3,FALSE),J1968*SUMIFS('[2]NGP%'!$E:$E,'[2]NGP%'!$A:$A,V1968,'[2]NGP%'!$B:$B,AA1968)))</f>
        <v>2157.3586</v>
      </c>
      <c r="Y1968" s="32"/>
      <c r="Z1968" s="54" t="str">
        <f>IF(MID(H1968,1,4)="Item","Nil",IF(G1968="contract_cover",VLOOKUP(I1968,'svc type'!C:D,2,FALSE),VLOOKUP(G1968,'svc type'!A:D,4,FALSE)))</f>
        <v>MOS</v>
      </c>
      <c r="AA1968" s="4" t="str">
        <f>IF(B1968="","",VLOOKUP(B1968,Sector!C:D,2,FALSE))</f>
        <v>COM</v>
      </c>
      <c r="AB1968" s="4" t="str">
        <f t="shared" si="61"/>
        <v>anson.ong</v>
      </c>
      <c r="AC1968" s="4"/>
      <c r="AD1968" s="4"/>
      <c r="AE1968" s="4"/>
      <c r="AF1968" s="4"/>
      <c r="AG1968" s="4"/>
    </row>
    <row r="1969" spans="1:33" outlineLevel="1" x14ac:dyDescent="0.25">
      <c r="A1969" s="57">
        <v>42269.443924224535</v>
      </c>
      <c r="B1969" s="32" t="s">
        <v>68</v>
      </c>
      <c r="C1969" s="32" t="s">
        <v>4567</v>
      </c>
      <c r="D1969" s="32" t="s">
        <v>4568</v>
      </c>
      <c r="E1969" s="32" t="s">
        <v>9573</v>
      </c>
      <c r="F1969" s="32" t="s">
        <v>9574</v>
      </c>
      <c r="G1969" s="32" t="s">
        <v>15</v>
      </c>
      <c r="H1969" s="32" t="s">
        <v>16</v>
      </c>
      <c r="I1969" s="32" t="s">
        <v>261</v>
      </c>
      <c r="J1969" s="35">
        <v>14640</v>
      </c>
      <c r="K1969" s="35">
        <v>0</v>
      </c>
      <c r="L1969" s="35">
        <v>0</v>
      </c>
      <c r="M1969" s="35">
        <v>0</v>
      </c>
      <c r="N1969" s="32" t="s">
        <v>19</v>
      </c>
      <c r="O1969" s="32" t="s">
        <v>18</v>
      </c>
      <c r="P1969" s="32">
        <v>1</v>
      </c>
      <c r="Q1969" s="32" t="s">
        <v>5731</v>
      </c>
      <c r="R1969" s="39">
        <f t="shared" si="60"/>
        <v>1509</v>
      </c>
      <c r="S1969" s="5" t="s">
        <v>51</v>
      </c>
      <c r="T1969" s="5" t="s">
        <v>64</v>
      </c>
      <c r="U1969" s="2"/>
      <c r="V1969" s="2" t="str">
        <f>IF($J1969+$L1969=0,"nil",IF(OR($B1969="TCU-WS",$B1969=""),"non comm",IF(OR($G1969="contract_cover",$H1969="fixed price"),VLOOKUP($I1969,'[1]mapping 2015'!$A:$B,2,FALSE),VLOOKUP($G1969,'[1]mapping 2015'!$A:$B,2,FALSE))))</f>
        <v>SBM 2.5 MOS</v>
      </c>
      <c r="W1969" s="37">
        <f>IF(OR(V1969="non comm",V1969="nil",J1969=0),0,IF(V1969="SBM 2.1 IIPS",J1969*VLOOKUP(N1969,'[2]NGP%'!$C:$D,2,FALSE),J1969*SUMIFS('[2]NGP%'!$D:$D,'[2]NGP%'!$A:$A,V1969,'[2]NGP%'!$B:$B,AA1969)))</f>
        <v>2635.2</v>
      </c>
      <c r="X1969" s="37">
        <f>IF(OR(V1969="non comm",V1969="nil",J1969=0),0,IF(V1969="SBM 2.1 IIPS",J1969*VLOOKUP(N1969,'[2]NGP%'!$C:$E,3,FALSE),J1969*SUMIFS('[2]NGP%'!$E:$E,'[2]NGP%'!$A:$A,V1969,'[2]NGP%'!$B:$B,AA1969)))</f>
        <v>3367.2000000000003</v>
      </c>
      <c r="Y1969" s="32"/>
      <c r="Z1969" s="54" t="str">
        <f>IF(MID(H1969,1,4)="Item","Nil",IF(G1969="contract_cover",VLOOKUP(I1969,'svc type'!C:D,2,FALSE),VLOOKUP(G1969,'svc type'!A:D,4,FALSE)))</f>
        <v>MOS</v>
      </c>
      <c r="AA1969" s="4" t="str">
        <f>IF(B1969="","",VLOOKUP(B1969,Sector!C:D,2,FALSE))</f>
        <v>COM</v>
      </c>
      <c r="AB1969" s="4" t="str">
        <f t="shared" si="61"/>
        <v>warren.tan</v>
      </c>
      <c r="AC1969" s="4"/>
      <c r="AD1969" s="4"/>
      <c r="AE1969" s="4"/>
      <c r="AF1969" s="4"/>
      <c r="AG1969" s="4"/>
    </row>
    <row r="1970" spans="1:33" outlineLevel="1" x14ac:dyDescent="0.25">
      <c r="A1970" s="57">
        <v>42269.444605474535</v>
      </c>
      <c r="B1970" s="32" t="s">
        <v>68</v>
      </c>
      <c r="C1970" s="32" t="s">
        <v>4567</v>
      </c>
      <c r="D1970" s="32" t="s">
        <v>4568</v>
      </c>
      <c r="E1970" s="32" t="s">
        <v>9575</v>
      </c>
      <c r="F1970" s="32" t="s">
        <v>9576</v>
      </c>
      <c r="G1970" s="32" t="s">
        <v>15</v>
      </c>
      <c r="H1970" s="32" t="s">
        <v>16</v>
      </c>
      <c r="I1970" s="32" t="s">
        <v>281</v>
      </c>
      <c r="J1970" s="35">
        <v>16050</v>
      </c>
      <c r="K1970" s="35">
        <v>0</v>
      </c>
      <c r="L1970" s="35">
        <v>0</v>
      </c>
      <c r="M1970" s="35">
        <v>0</v>
      </c>
      <c r="N1970" s="32" t="s">
        <v>19</v>
      </c>
      <c r="O1970" s="32" t="s">
        <v>18</v>
      </c>
      <c r="P1970" s="32">
        <v>1</v>
      </c>
      <c r="Q1970" s="32" t="s">
        <v>5731</v>
      </c>
      <c r="R1970" s="39">
        <f t="shared" si="60"/>
        <v>1509</v>
      </c>
      <c r="S1970" s="5" t="s">
        <v>51</v>
      </c>
      <c r="T1970" s="5" t="s">
        <v>64</v>
      </c>
      <c r="U1970" s="2"/>
      <c r="V1970" s="2" t="str">
        <f>IF($J1970+$L1970=0,"nil",IF(OR($B1970="TCU-WS",$B1970=""),"non comm",IF(OR($G1970="contract_cover",$H1970="fixed price"),VLOOKUP($I1970,'[1]mapping 2015'!$A:$B,2,FALSE),VLOOKUP($G1970,'[1]mapping 2015'!$A:$B,2,FALSE))))</f>
        <v>SBM 2.5 MOS</v>
      </c>
      <c r="W1970" s="37">
        <f>IF(OR(V1970="non comm",V1970="nil",J1970=0),0,IF(V1970="SBM 2.1 IIPS",J1970*VLOOKUP(N1970,'[2]NGP%'!$C:$D,2,FALSE),J1970*SUMIFS('[2]NGP%'!$D:$D,'[2]NGP%'!$A:$A,V1970,'[2]NGP%'!$B:$B,AA1970)))</f>
        <v>2889</v>
      </c>
      <c r="X1970" s="37">
        <f>IF(OR(V1970="non comm",V1970="nil",J1970=0),0,IF(V1970="SBM 2.1 IIPS",J1970*VLOOKUP(N1970,'[2]NGP%'!$C:$E,3,FALSE),J1970*SUMIFS('[2]NGP%'!$E:$E,'[2]NGP%'!$A:$A,V1970,'[2]NGP%'!$B:$B,AA1970)))</f>
        <v>3691.5</v>
      </c>
      <c r="Y1970" s="32"/>
      <c r="Z1970" s="54" t="str">
        <f>IF(MID(H1970,1,4)="Item","Nil",IF(G1970="contract_cover",VLOOKUP(I1970,'svc type'!C:D,2,FALSE),VLOOKUP(G1970,'svc type'!A:D,4,FALSE)))</f>
        <v>MOS</v>
      </c>
      <c r="AA1970" s="4" t="str">
        <f>IF(B1970="","",VLOOKUP(B1970,Sector!C:D,2,FALSE))</f>
        <v>COM</v>
      </c>
      <c r="AB1970" s="4" t="str">
        <f t="shared" si="61"/>
        <v>warren.tan</v>
      </c>
      <c r="AC1970" s="4"/>
      <c r="AD1970" s="4"/>
      <c r="AE1970" s="4"/>
      <c r="AF1970" s="4"/>
      <c r="AG1970" s="4"/>
    </row>
    <row r="1971" spans="1:33" outlineLevel="1" x14ac:dyDescent="0.25">
      <c r="A1971" s="57">
        <v>42269.446734456018</v>
      </c>
      <c r="B1971" s="32" t="s">
        <v>68</v>
      </c>
      <c r="C1971" s="32" t="s">
        <v>4567</v>
      </c>
      <c r="D1971" s="32" t="s">
        <v>4568</v>
      </c>
      <c r="E1971" s="32" t="s">
        <v>9577</v>
      </c>
      <c r="F1971" s="32" t="s">
        <v>9578</v>
      </c>
      <c r="G1971" s="32" t="s">
        <v>15</v>
      </c>
      <c r="H1971" s="32" t="s">
        <v>16</v>
      </c>
      <c r="I1971" s="32" t="s">
        <v>281</v>
      </c>
      <c r="J1971" s="35">
        <v>10200</v>
      </c>
      <c r="K1971" s="35">
        <v>0</v>
      </c>
      <c r="L1971" s="35">
        <v>0</v>
      </c>
      <c r="M1971" s="35">
        <v>0</v>
      </c>
      <c r="N1971" s="32" t="s">
        <v>19</v>
      </c>
      <c r="O1971" s="32" t="s">
        <v>18</v>
      </c>
      <c r="P1971" s="32">
        <v>1</v>
      </c>
      <c r="Q1971" s="32" t="s">
        <v>5731</v>
      </c>
      <c r="R1971" s="39">
        <f t="shared" si="60"/>
        <v>1509</v>
      </c>
      <c r="S1971" s="5" t="s">
        <v>51</v>
      </c>
      <c r="T1971" s="5" t="s">
        <v>64</v>
      </c>
      <c r="U1971" s="2"/>
      <c r="V1971" s="2" t="str">
        <f>IF($J1971+$L1971=0,"nil",IF(OR($B1971="TCU-WS",$B1971=""),"non comm",IF(OR($G1971="contract_cover",$H1971="fixed price"),VLOOKUP($I1971,'[1]mapping 2015'!$A:$B,2,FALSE),VLOOKUP($G1971,'[1]mapping 2015'!$A:$B,2,FALSE))))</f>
        <v>SBM 2.5 MOS</v>
      </c>
      <c r="W1971" s="37">
        <f>IF(OR(V1971="non comm",V1971="nil",J1971=0),0,IF(V1971="SBM 2.1 IIPS",J1971*VLOOKUP(N1971,'[2]NGP%'!$C:$D,2,FALSE),J1971*SUMIFS('[2]NGP%'!$D:$D,'[2]NGP%'!$A:$A,V1971,'[2]NGP%'!$B:$B,AA1971)))</f>
        <v>1836</v>
      </c>
      <c r="X1971" s="37">
        <f>IF(OR(V1971="non comm",V1971="nil",J1971=0),0,IF(V1971="SBM 2.1 IIPS",J1971*VLOOKUP(N1971,'[2]NGP%'!$C:$E,3,FALSE),J1971*SUMIFS('[2]NGP%'!$E:$E,'[2]NGP%'!$A:$A,V1971,'[2]NGP%'!$B:$B,AA1971)))</f>
        <v>2346</v>
      </c>
      <c r="Y1971" s="32"/>
      <c r="Z1971" s="54" t="str">
        <f>IF(MID(H1971,1,4)="Item","Nil",IF(G1971="contract_cover",VLOOKUP(I1971,'svc type'!C:D,2,FALSE),VLOOKUP(G1971,'svc type'!A:D,4,FALSE)))</f>
        <v>MOS</v>
      </c>
      <c r="AA1971" s="4" t="str">
        <f>IF(B1971="","",VLOOKUP(B1971,Sector!C:D,2,FALSE))</f>
        <v>COM</v>
      </c>
      <c r="AB1971" s="4" t="str">
        <f t="shared" si="61"/>
        <v>warren.tan</v>
      </c>
      <c r="AC1971" s="4"/>
      <c r="AD1971" s="4"/>
      <c r="AE1971" s="4"/>
      <c r="AF1971" s="4"/>
      <c r="AG1971" s="4"/>
    </row>
    <row r="1972" spans="1:33" outlineLevel="1" x14ac:dyDescent="0.25">
      <c r="A1972" s="57">
        <v>42269.447296331018</v>
      </c>
      <c r="B1972" s="32" t="s">
        <v>68</v>
      </c>
      <c r="C1972" s="32" t="s">
        <v>4567</v>
      </c>
      <c r="D1972" s="32" t="s">
        <v>4568</v>
      </c>
      <c r="E1972" s="32" t="s">
        <v>9579</v>
      </c>
      <c r="F1972" s="32" t="s">
        <v>9580</v>
      </c>
      <c r="G1972" s="32" t="s">
        <v>15</v>
      </c>
      <c r="H1972" s="32" t="s">
        <v>16</v>
      </c>
      <c r="I1972" s="32" t="s">
        <v>281</v>
      </c>
      <c r="J1972" s="35">
        <v>13230</v>
      </c>
      <c r="K1972" s="35">
        <v>0</v>
      </c>
      <c r="L1972" s="35">
        <v>0</v>
      </c>
      <c r="M1972" s="35">
        <v>0</v>
      </c>
      <c r="N1972" s="32" t="s">
        <v>19</v>
      </c>
      <c r="O1972" s="32" t="s">
        <v>18</v>
      </c>
      <c r="P1972" s="32">
        <v>1</v>
      </c>
      <c r="Q1972" s="32" t="s">
        <v>5731</v>
      </c>
      <c r="R1972" s="39">
        <f t="shared" si="60"/>
        <v>1509</v>
      </c>
      <c r="S1972" s="5" t="s">
        <v>51</v>
      </c>
      <c r="T1972" s="5" t="s">
        <v>64</v>
      </c>
      <c r="U1972" s="2"/>
      <c r="V1972" s="2" t="str">
        <f>IF($J1972+$L1972=0,"nil",IF(OR($B1972="TCU-WS",$B1972=""),"non comm",IF(OR($G1972="contract_cover",$H1972="fixed price"),VLOOKUP($I1972,'[1]mapping 2015'!$A:$B,2,FALSE),VLOOKUP($G1972,'[1]mapping 2015'!$A:$B,2,FALSE))))</f>
        <v>SBM 2.5 MOS</v>
      </c>
      <c r="W1972" s="37">
        <f>IF(OR(V1972="non comm",V1972="nil",J1972=0),0,IF(V1972="SBM 2.1 IIPS",J1972*VLOOKUP(N1972,'[2]NGP%'!$C:$D,2,FALSE),J1972*SUMIFS('[2]NGP%'!$D:$D,'[2]NGP%'!$A:$A,V1972,'[2]NGP%'!$B:$B,AA1972)))</f>
        <v>2381.4</v>
      </c>
      <c r="X1972" s="37">
        <f>IF(OR(V1972="non comm",V1972="nil",J1972=0),0,IF(V1972="SBM 2.1 IIPS",J1972*VLOOKUP(N1972,'[2]NGP%'!$C:$E,3,FALSE),J1972*SUMIFS('[2]NGP%'!$E:$E,'[2]NGP%'!$A:$A,V1972,'[2]NGP%'!$B:$B,AA1972)))</f>
        <v>3042.9</v>
      </c>
      <c r="Y1972" s="32"/>
      <c r="Z1972" s="54" t="str">
        <f>IF(MID(H1972,1,4)="Item","Nil",IF(G1972="contract_cover",VLOOKUP(I1972,'svc type'!C:D,2,FALSE),VLOOKUP(G1972,'svc type'!A:D,4,FALSE)))</f>
        <v>MOS</v>
      </c>
      <c r="AA1972" s="4" t="str">
        <f>IF(B1972="","",VLOOKUP(B1972,Sector!C:D,2,FALSE))</f>
        <v>COM</v>
      </c>
      <c r="AB1972" s="4" t="str">
        <f t="shared" si="61"/>
        <v>warren.tan</v>
      </c>
      <c r="AC1972" s="4"/>
      <c r="AD1972" s="4"/>
      <c r="AE1972" s="4"/>
      <c r="AF1972" s="4"/>
      <c r="AG1972" s="4"/>
    </row>
    <row r="1973" spans="1:33" outlineLevel="1" x14ac:dyDescent="0.25">
      <c r="A1973" s="57">
        <v>42269.447902928237</v>
      </c>
      <c r="B1973" s="32" t="s">
        <v>68</v>
      </c>
      <c r="C1973" s="32" t="s">
        <v>4567</v>
      </c>
      <c r="D1973" s="32" t="s">
        <v>4568</v>
      </c>
      <c r="E1973" s="32" t="s">
        <v>9581</v>
      </c>
      <c r="F1973" s="32" t="s">
        <v>9582</v>
      </c>
      <c r="G1973" s="32" t="s">
        <v>15</v>
      </c>
      <c r="H1973" s="32" t="s">
        <v>16</v>
      </c>
      <c r="I1973" s="32" t="s">
        <v>281</v>
      </c>
      <c r="J1973" s="35">
        <v>14880</v>
      </c>
      <c r="K1973" s="35">
        <v>0</v>
      </c>
      <c r="L1973" s="35">
        <v>0</v>
      </c>
      <c r="M1973" s="35">
        <v>0</v>
      </c>
      <c r="N1973" s="32" t="s">
        <v>19</v>
      </c>
      <c r="O1973" s="32" t="s">
        <v>18</v>
      </c>
      <c r="P1973" s="32">
        <v>1</v>
      </c>
      <c r="Q1973" s="32" t="s">
        <v>5731</v>
      </c>
      <c r="R1973" s="39">
        <f t="shared" si="60"/>
        <v>1509</v>
      </c>
      <c r="S1973" s="5" t="s">
        <v>51</v>
      </c>
      <c r="T1973" s="5" t="s">
        <v>64</v>
      </c>
      <c r="U1973" s="2"/>
      <c r="V1973" s="2" t="str">
        <f>IF($J1973+$L1973=0,"nil",IF(OR($B1973="TCU-WS",$B1973=""),"non comm",IF(OR($G1973="contract_cover",$H1973="fixed price"),VLOOKUP($I1973,'[1]mapping 2015'!$A:$B,2,FALSE),VLOOKUP($G1973,'[1]mapping 2015'!$A:$B,2,FALSE))))</f>
        <v>SBM 2.5 MOS</v>
      </c>
      <c r="W1973" s="37">
        <f>IF(OR(V1973="non comm",V1973="nil",J1973=0),0,IF(V1973="SBM 2.1 IIPS",J1973*VLOOKUP(N1973,'[2]NGP%'!$C:$D,2,FALSE),J1973*SUMIFS('[2]NGP%'!$D:$D,'[2]NGP%'!$A:$A,V1973,'[2]NGP%'!$B:$B,AA1973)))</f>
        <v>2678.4</v>
      </c>
      <c r="X1973" s="37">
        <f>IF(OR(V1973="non comm",V1973="nil",J1973=0),0,IF(V1973="SBM 2.1 IIPS",J1973*VLOOKUP(N1973,'[2]NGP%'!$C:$E,3,FALSE),J1973*SUMIFS('[2]NGP%'!$E:$E,'[2]NGP%'!$A:$A,V1973,'[2]NGP%'!$B:$B,AA1973)))</f>
        <v>3422.4</v>
      </c>
      <c r="Y1973" s="32"/>
      <c r="Z1973" s="54" t="str">
        <f>IF(MID(H1973,1,4)="Item","Nil",IF(G1973="contract_cover",VLOOKUP(I1973,'svc type'!C:D,2,FALSE),VLOOKUP(G1973,'svc type'!A:D,4,FALSE)))</f>
        <v>MOS</v>
      </c>
      <c r="AA1973" s="4" t="str">
        <f>IF(B1973="","",VLOOKUP(B1973,Sector!C:D,2,FALSE))</f>
        <v>COM</v>
      </c>
      <c r="AB1973" s="4" t="str">
        <f t="shared" si="61"/>
        <v>warren.tan</v>
      </c>
      <c r="AC1973" s="4"/>
      <c r="AD1973" s="4"/>
      <c r="AE1973" s="4"/>
      <c r="AF1973" s="4"/>
      <c r="AG1973" s="4"/>
    </row>
    <row r="1974" spans="1:33" outlineLevel="1" x14ac:dyDescent="0.25">
      <c r="A1974" s="57">
        <v>42269.448703009257</v>
      </c>
      <c r="B1974" s="32" t="s">
        <v>21</v>
      </c>
      <c r="C1974" s="32" t="s">
        <v>344</v>
      </c>
      <c r="D1974" s="32" t="s">
        <v>343</v>
      </c>
      <c r="E1974" s="32" t="s">
        <v>2249</v>
      </c>
      <c r="F1974" s="32" t="s">
        <v>9583</v>
      </c>
      <c r="G1974" s="32" t="s">
        <v>15</v>
      </c>
      <c r="H1974" s="32" t="s">
        <v>16</v>
      </c>
      <c r="I1974" s="32" t="s">
        <v>281</v>
      </c>
      <c r="J1974" s="35">
        <v>3900</v>
      </c>
      <c r="K1974" s="35">
        <v>0</v>
      </c>
      <c r="L1974" s="35">
        <v>0</v>
      </c>
      <c r="M1974" s="35">
        <v>0</v>
      </c>
      <c r="N1974" s="32" t="s">
        <v>19</v>
      </c>
      <c r="O1974" s="32" t="s">
        <v>18</v>
      </c>
      <c r="P1974" s="32">
        <v>1</v>
      </c>
      <c r="Q1974" s="32" t="s">
        <v>4433</v>
      </c>
      <c r="R1974" s="39">
        <f t="shared" si="60"/>
        <v>1509</v>
      </c>
      <c r="S1974" s="5" t="s">
        <v>51</v>
      </c>
      <c r="T1974" s="5" t="s">
        <v>64</v>
      </c>
      <c r="U1974" s="2"/>
      <c r="V1974" s="2" t="str">
        <f>IF($J1974+$L1974=0,"nil",IF(OR($B1974="TCU-WS",$B1974=""),"non comm",IF(OR($G1974="contract_cover",$H1974="fixed price"),VLOOKUP($I1974,'[1]mapping 2015'!$A:$B,2,FALSE),VLOOKUP($G1974,'[1]mapping 2015'!$A:$B,2,FALSE))))</f>
        <v>SBM 2.5 MOS</v>
      </c>
      <c r="W1974" s="37">
        <f>IF(OR(V1974="non comm",V1974="nil",J1974=0),0,IF(V1974="SBM 2.1 IIPS",J1974*VLOOKUP(N1974,'[2]NGP%'!$C:$D,2,FALSE),J1974*SUMIFS('[2]NGP%'!$D:$D,'[2]NGP%'!$A:$A,V1974,'[2]NGP%'!$B:$B,AA1974)))</f>
        <v>702</v>
      </c>
      <c r="X1974" s="37">
        <f>IF(OR(V1974="non comm",V1974="nil",J1974=0),0,IF(V1974="SBM 2.1 IIPS",J1974*VLOOKUP(N1974,'[2]NGP%'!$C:$E,3,FALSE),J1974*SUMIFS('[2]NGP%'!$E:$E,'[2]NGP%'!$A:$A,V1974,'[2]NGP%'!$B:$B,AA1974)))</f>
        <v>702</v>
      </c>
      <c r="Y1974" s="32"/>
      <c r="Z1974" s="54" t="str">
        <f>IF(MID(H1974,1,4)="Item","Nil",IF(G1974="contract_cover",VLOOKUP(I1974,'svc type'!C:D,2,FALSE),VLOOKUP(G1974,'svc type'!A:D,4,FALSE)))</f>
        <v>MOS</v>
      </c>
      <c r="AA1974" s="4" t="str">
        <f>IF(B1974="","",VLOOKUP(B1974,Sector!C:D,2,FALSE))</f>
        <v>PUB</v>
      </c>
      <c r="AB1974" s="4" t="str">
        <f t="shared" si="61"/>
        <v>wangchee.ng</v>
      </c>
      <c r="AC1974" s="4"/>
      <c r="AD1974" s="4"/>
      <c r="AE1974" s="4"/>
      <c r="AF1974" s="4"/>
      <c r="AG1974" s="4"/>
    </row>
    <row r="1975" spans="1:33" outlineLevel="1" x14ac:dyDescent="0.25">
      <c r="A1975" s="57">
        <v>42269.449403622682</v>
      </c>
      <c r="B1975" s="32"/>
      <c r="C1975" s="32" t="s">
        <v>655</v>
      </c>
      <c r="D1975" s="32" t="s">
        <v>334</v>
      </c>
      <c r="E1975" s="32" t="s">
        <v>9584</v>
      </c>
      <c r="F1975" s="32" t="s">
        <v>9585</v>
      </c>
      <c r="G1975" s="32" t="s">
        <v>58</v>
      </c>
      <c r="H1975" s="32" t="s">
        <v>59</v>
      </c>
      <c r="I1975" s="32" t="s">
        <v>2006</v>
      </c>
      <c r="J1975" s="35">
        <v>0</v>
      </c>
      <c r="K1975" s="35">
        <v>0</v>
      </c>
      <c r="L1975" s="35">
        <v>0</v>
      </c>
      <c r="M1975" s="35">
        <v>0</v>
      </c>
      <c r="N1975" s="32" t="s">
        <v>19</v>
      </c>
      <c r="O1975" s="32" t="s">
        <v>322</v>
      </c>
      <c r="P1975" s="32">
        <v>0</v>
      </c>
      <c r="Q1975" s="32"/>
      <c r="R1975" s="39">
        <f t="shared" si="60"/>
        <v>1509</v>
      </c>
      <c r="S1975" s="5" t="s">
        <v>51</v>
      </c>
      <c r="T1975" s="5" t="s">
        <v>64</v>
      </c>
      <c r="U1975" s="2"/>
      <c r="V1975" s="2" t="str">
        <f>IF($J1975+$L1975=0,"nil",IF(OR($B1975="TCU-WS",$B1975=""),"non comm",IF(OR($G1975="contract_cover",$H1975="fixed price"),VLOOKUP($I1975,'[1]mapping 2015'!$A:$B,2,FALSE),VLOOKUP($G1975,'[1]mapping 2015'!$A:$B,2,FALSE))))</f>
        <v>nil</v>
      </c>
      <c r="W1975" s="37">
        <f>IF(OR(V1975="non comm",V1975="nil",J1975=0),0,IF(V1975="SBM 2.1 IIPS",J1975*VLOOKUP(N1975,'[2]NGP%'!$C:$D,2,FALSE),J1975*SUMIFS('[2]NGP%'!$D:$D,'[2]NGP%'!$A:$A,V1975,'[2]NGP%'!$B:$B,AA1975)))</f>
        <v>0</v>
      </c>
      <c r="X1975" s="37">
        <f>IF(OR(V1975="non comm",V1975="nil",J1975=0),0,IF(V1975="SBM 2.1 IIPS",J1975*VLOOKUP(N1975,'[2]NGP%'!$C:$E,3,FALSE),J1975*SUMIFS('[2]NGP%'!$E:$E,'[2]NGP%'!$A:$A,V1975,'[2]NGP%'!$B:$B,AA1975)))</f>
        <v>0</v>
      </c>
      <c r="Y1975" s="32"/>
      <c r="Z1975" s="54" t="str">
        <f>IF(MID(H1975,1,4)="Item","Nil",IF(G1975="contract_cover",VLOOKUP(I1975,'svc type'!C:D,2,FALSE),VLOOKUP(G1975,'svc type'!A:D,4,FALSE)))</f>
        <v>SVC</v>
      </c>
      <c r="AA1975" s="4" t="str">
        <f>IF(B1975="","",VLOOKUP(B1975,Sector!C:D,2,FALSE))</f>
        <v/>
      </c>
      <c r="AB1975" s="4">
        <f t="shared" si="61"/>
        <v>0</v>
      </c>
      <c r="AC1975" s="4"/>
      <c r="AD1975" s="4"/>
      <c r="AE1975" s="4"/>
      <c r="AF1975" s="4"/>
      <c r="AG1975" s="4"/>
    </row>
    <row r="1976" spans="1:33" outlineLevel="1" x14ac:dyDescent="0.25">
      <c r="A1976" s="57">
        <v>42269.449638692131</v>
      </c>
      <c r="B1976" s="32" t="s">
        <v>280</v>
      </c>
      <c r="C1976" s="32" t="s">
        <v>9586</v>
      </c>
      <c r="D1976" s="32" t="s">
        <v>9587</v>
      </c>
      <c r="E1976" s="32" t="s">
        <v>9588</v>
      </c>
      <c r="F1976" s="32" t="s">
        <v>9589</v>
      </c>
      <c r="G1976" s="32" t="s">
        <v>15</v>
      </c>
      <c r="H1976" s="32" t="s">
        <v>16</v>
      </c>
      <c r="I1976" s="32" t="s">
        <v>281</v>
      </c>
      <c r="J1976" s="35">
        <v>12480</v>
      </c>
      <c r="K1976" s="35">
        <v>0</v>
      </c>
      <c r="L1976" s="35">
        <v>0</v>
      </c>
      <c r="M1976" s="35">
        <v>0</v>
      </c>
      <c r="N1976" s="32" t="s">
        <v>19</v>
      </c>
      <c r="O1976" s="32" t="s">
        <v>18</v>
      </c>
      <c r="P1976" s="32">
        <v>1</v>
      </c>
      <c r="Q1976" s="32"/>
      <c r="R1976" s="39">
        <f t="shared" si="60"/>
        <v>1509</v>
      </c>
      <c r="S1976" s="5" t="s">
        <v>51</v>
      </c>
      <c r="T1976" s="5" t="s">
        <v>64</v>
      </c>
      <c r="U1976" s="2"/>
      <c r="V1976" s="2" t="str">
        <f>IF($J1976+$L1976=0,"nil",IF(OR($B1976="TCU-WS",$B1976=""),"non comm",IF(OR($G1976="contract_cover",$H1976="fixed price"),VLOOKUP($I1976,'[1]mapping 2015'!$A:$B,2,FALSE),VLOOKUP($G1976,'[1]mapping 2015'!$A:$B,2,FALSE))))</f>
        <v>SBM 2.5 MOS</v>
      </c>
      <c r="W1976" s="37">
        <f>IF(OR(V1976="non comm",V1976="nil",J1976=0),0,IF(V1976="SBM 2.1 IIPS",J1976*VLOOKUP(N1976,'[2]NGP%'!$C:$D,2,FALSE),J1976*SUMIFS('[2]NGP%'!$D:$D,'[2]NGP%'!$A:$A,V1976,'[2]NGP%'!$B:$B,AA1976)))</f>
        <v>2246.4</v>
      </c>
      <c r="X1976" s="37">
        <f>IF(OR(V1976="non comm",V1976="nil",J1976=0),0,IF(V1976="SBM 2.1 IIPS",J1976*VLOOKUP(N1976,'[2]NGP%'!$C:$E,3,FALSE),J1976*SUMIFS('[2]NGP%'!$E:$E,'[2]NGP%'!$A:$A,V1976,'[2]NGP%'!$B:$B,AA1976)))</f>
        <v>2870.4</v>
      </c>
      <c r="Y1976" s="32"/>
      <c r="Z1976" s="54" t="str">
        <f>IF(MID(H1976,1,4)="Item","Nil",IF(G1976="contract_cover",VLOOKUP(I1976,'svc type'!C:D,2,FALSE),VLOOKUP(G1976,'svc type'!A:D,4,FALSE)))</f>
        <v>MOS</v>
      </c>
      <c r="AA1976" s="4" t="str">
        <f>IF(B1976="","",VLOOKUP(B1976,Sector!C:D,2,FALSE))</f>
        <v>STC</v>
      </c>
      <c r="AB1976" s="4" t="str">
        <f t="shared" si="61"/>
        <v>david.koh</v>
      </c>
      <c r="AC1976" s="4"/>
      <c r="AD1976" s="4"/>
      <c r="AE1976" s="4"/>
      <c r="AF1976" s="4"/>
      <c r="AG1976" s="4"/>
    </row>
    <row r="1977" spans="1:33" outlineLevel="1" x14ac:dyDescent="0.25">
      <c r="A1977" s="57">
        <v>42269.451024918984</v>
      </c>
      <c r="B1977" s="32"/>
      <c r="C1977" s="32" t="s">
        <v>1068</v>
      </c>
      <c r="D1977" s="32" t="s">
        <v>334</v>
      </c>
      <c r="E1977" s="32" t="s">
        <v>9590</v>
      </c>
      <c r="F1977" s="32" t="s">
        <v>9591</v>
      </c>
      <c r="G1977" s="32" t="s">
        <v>58</v>
      </c>
      <c r="H1977" s="32" t="s">
        <v>59</v>
      </c>
      <c r="I1977" s="32" t="s">
        <v>2006</v>
      </c>
      <c r="J1977" s="35">
        <v>0</v>
      </c>
      <c r="K1977" s="35">
        <v>0</v>
      </c>
      <c r="L1977" s="35">
        <v>0</v>
      </c>
      <c r="M1977" s="35">
        <v>0</v>
      </c>
      <c r="N1977" s="32" t="s">
        <v>19</v>
      </c>
      <c r="O1977" s="32" t="s">
        <v>322</v>
      </c>
      <c r="P1977" s="32">
        <v>0</v>
      </c>
      <c r="Q1977" s="32"/>
      <c r="R1977" s="39">
        <f t="shared" si="60"/>
        <v>1509</v>
      </c>
      <c r="S1977" s="5" t="s">
        <v>51</v>
      </c>
      <c r="T1977" s="5" t="s">
        <v>64</v>
      </c>
      <c r="U1977" s="2"/>
      <c r="V1977" s="2" t="str">
        <f>IF($J1977+$L1977=0,"nil",IF(OR($B1977="TCU-WS",$B1977=""),"non comm",IF(OR($G1977="contract_cover",$H1977="fixed price"),VLOOKUP($I1977,'[1]mapping 2015'!$A:$B,2,FALSE),VLOOKUP($G1977,'[1]mapping 2015'!$A:$B,2,FALSE))))</f>
        <v>nil</v>
      </c>
      <c r="W1977" s="37">
        <f>IF(OR(V1977="non comm",V1977="nil",J1977=0),0,IF(V1977="SBM 2.1 IIPS",J1977*VLOOKUP(N1977,'[2]NGP%'!$C:$D,2,FALSE),J1977*SUMIFS('[2]NGP%'!$D:$D,'[2]NGP%'!$A:$A,V1977,'[2]NGP%'!$B:$B,AA1977)))</f>
        <v>0</v>
      </c>
      <c r="X1977" s="37">
        <f>IF(OR(V1977="non comm",V1977="nil",J1977=0),0,IF(V1977="SBM 2.1 IIPS",J1977*VLOOKUP(N1977,'[2]NGP%'!$C:$E,3,FALSE),J1977*SUMIFS('[2]NGP%'!$E:$E,'[2]NGP%'!$A:$A,V1977,'[2]NGP%'!$B:$B,AA1977)))</f>
        <v>0</v>
      </c>
      <c r="Y1977" s="32"/>
      <c r="Z1977" s="54" t="str">
        <f>IF(MID(H1977,1,4)="Item","Nil",IF(G1977="contract_cover",VLOOKUP(I1977,'svc type'!C:D,2,FALSE),VLOOKUP(G1977,'svc type'!A:D,4,FALSE)))</f>
        <v>SVC</v>
      </c>
      <c r="AA1977" s="4" t="str">
        <f>IF(B1977="","",VLOOKUP(B1977,Sector!C:D,2,FALSE))</f>
        <v/>
      </c>
      <c r="AB1977" s="4">
        <f t="shared" si="61"/>
        <v>0</v>
      </c>
      <c r="AC1977" s="4"/>
      <c r="AD1977" s="4"/>
      <c r="AE1977" s="4"/>
      <c r="AF1977" s="4"/>
      <c r="AG1977" s="4"/>
    </row>
    <row r="1978" spans="1:33" outlineLevel="1" x14ac:dyDescent="0.25">
      <c r="A1978" s="57">
        <v>42269.452847534725</v>
      </c>
      <c r="B1978" s="32" t="s">
        <v>31</v>
      </c>
      <c r="C1978" s="32" t="s">
        <v>519</v>
      </c>
      <c r="D1978" s="32" t="s">
        <v>518</v>
      </c>
      <c r="E1978" s="32" t="s">
        <v>4453</v>
      </c>
      <c r="F1978" s="32" t="s">
        <v>9592</v>
      </c>
      <c r="G1978" s="32" t="s">
        <v>15</v>
      </c>
      <c r="H1978" s="32" t="s">
        <v>16</v>
      </c>
      <c r="I1978" s="32" t="s">
        <v>261</v>
      </c>
      <c r="J1978" s="35">
        <v>6600</v>
      </c>
      <c r="K1978" s="35">
        <v>0</v>
      </c>
      <c r="L1978" s="35">
        <v>0</v>
      </c>
      <c r="M1978" s="35">
        <v>0</v>
      </c>
      <c r="N1978" s="32" t="s">
        <v>19</v>
      </c>
      <c r="O1978" s="32" t="s">
        <v>18</v>
      </c>
      <c r="P1978" s="32">
        <v>1</v>
      </c>
      <c r="Q1978" s="32" t="s">
        <v>4809</v>
      </c>
      <c r="R1978" s="39">
        <f t="shared" si="60"/>
        <v>1509</v>
      </c>
      <c r="S1978" s="5" t="s">
        <v>51</v>
      </c>
      <c r="T1978" s="5" t="s">
        <v>64</v>
      </c>
      <c r="U1978" s="2"/>
      <c r="V1978" s="2" t="str">
        <f>IF($J1978+$L1978=0,"nil",IF(OR($B1978="TCU-WS",$B1978=""),"non comm",IF(OR($G1978="contract_cover",$H1978="fixed price"),VLOOKUP($I1978,'[1]mapping 2015'!$A:$B,2,FALSE),VLOOKUP($G1978,'[1]mapping 2015'!$A:$B,2,FALSE))))</f>
        <v>SBM 2.5 MOS</v>
      </c>
      <c r="W1978" s="37">
        <f>IF(OR(V1978="non comm",V1978="nil",J1978=0),0,IF(V1978="SBM 2.1 IIPS",J1978*VLOOKUP(N1978,'[2]NGP%'!$C:$D,2,FALSE),J1978*SUMIFS('[2]NGP%'!$D:$D,'[2]NGP%'!$A:$A,V1978,'[2]NGP%'!$B:$B,AA1978)))</f>
        <v>1188</v>
      </c>
      <c r="X1978" s="37">
        <f>IF(OR(V1978="non comm",V1978="nil",J1978=0),0,IF(V1978="SBM 2.1 IIPS",J1978*VLOOKUP(N1978,'[2]NGP%'!$C:$E,3,FALSE),J1978*SUMIFS('[2]NGP%'!$E:$E,'[2]NGP%'!$A:$A,V1978,'[2]NGP%'!$B:$B,AA1978)))</f>
        <v>1518</v>
      </c>
      <c r="Y1978" s="32"/>
      <c r="Z1978" s="54" t="str">
        <f>IF(MID(H1978,1,4)="Item","Nil",IF(G1978="contract_cover",VLOOKUP(I1978,'svc type'!C:D,2,FALSE),VLOOKUP(G1978,'svc type'!A:D,4,FALSE)))</f>
        <v>MOS</v>
      </c>
      <c r="AA1978" s="4" t="str">
        <f>IF(B1978="","",VLOOKUP(B1978,Sector!C:D,2,FALSE))</f>
        <v>COM</v>
      </c>
      <c r="AB1978" s="4" t="str">
        <f t="shared" si="61"/>
        <v>anson.ong</v>
      </c>
      <c r="AC1978" s="4"/>
      <c r="AD1978" s="4"/>
      <c r="AE1978" s="4"/>
      <c r="AF1978" s="4"/>
      <c r="AG1978" s="4"/>
    </row>
    <row r="1979" spans="1:33" outlineLevel="1" x14ac:dyDescent="0.25">
      <c r="A1979" s="57">
        <v>42269.453412152776</v>
      </c>
      <c r="B1979" s="32"/>
      <c r="C1979" s="32" t="s">
        <v>655</v>
      </c>
      <c r="D1979" s="32" t="s">
        <v>334</v>
      </c>
      <c r="E1979" s="32" t="s">
        <v>9593</v>
      </c>
      <c r="F1979" s="32" t="s">
        <v>9594</v>
      </c>
      <c r="G1979" s="32" t="s">
        <v>58</v>
      </c>
      <c r="H1979" s="32" t="s">
        <v>59</v>
      </c>
      <c r="I1979" s="32" t="s">
        <v>2006</v>
      </c>
      <c r="J1979" s="35">
        <v>0</v>
      </c>
      <c r="K1979" s="35">
        <v>0</v>
      </c>
      <c r="L1979" s="35">
        <v>0</v>
      </c>
      <c r="M1979" s="35">
        <v>0</v>
      </c>
      <c r="N1979" s="32" t="s">
        <v>19</v>
      </c>
      <c r="O1979" s="32" t="s">
        <v>322</v>
      </c>
      <c r="P1979" s="32">
        <v>0</v>
      </c>
      <c r="Q1979" s="32"/>
      <c r="R1979" s="39">
        <f t="shared" si="60"/>
        <v>1509</v>
      </c>
      <c r="S1979" s="5" t="s">
        <v>51</v>
      </c>
      <c r="T1979" s="5" t="s">
        <v>64</v>
      </c>
      <c r="U1979" s="2"/>
      <c r="V1979" s="2" t="str">
        <f>IF($J1979+$L1979=0,"nil",IF(OR($B1979="TCU-WS",$B1979=""),"non comm",IF(OR($G1979="contract_cover",$H1979="fixed price"),VLOOKUP($I1979,'[1]mapping 2015'!$A:$B,2,FALSE),VLOOKUP($G1979,'[1]mapping 2015'!$A:$B,2,FALSE))))</f>
        <v>nil</v>
      </c>
      <c r="W1979" s="37">
        <f>IF(OR(V1979="non comm",V1979="nil",J1979=0),0,IF(V1979="SBM 2.1 IIPS",J1979*VLOOKUP(N1979,'[2]NGP%'!$C:$D,2,FALSE),J1979*SUMIFS('[2]NGP%'!$D:$D,'[2]NGP%'!$A:$A,V1979,'[2]NGP%'!$B:$B,AA1979)))</f>
        <v>0</v>
      </c>
      <c r="X1979" s="37">
        <f>IF(OR(V1979="non comm",V1979="nil",J1979=0),0,IF(V1979="SBM 2.1 IIPS",J1979*VLOOKUP(N1979,'[2]NGP%'!$C:$E,3,FALSE),J1979*SUMIFS('[2]NGP%'!$E:$E,'[2]NGP%'!$A:$A,V1979,'[2]NGP%'!$B:$B,AA1979)))</f>
        <v>0</v>
      </c>
      <c r="Y1979" s="32"/>
      <c r="Z1979" s="54" t="str">
        <f>IF(MID(H1979,1,4)="Item","Nil",IF(G1979="contract_cover",VLOOKUP(I1979,'svc type'!C:D,2,FALSE),VLOOKUP(G1979,'svc type'!A:D,4,FALSE)))</f>
        <v>SVC</v>
      </c>
      <c r="AA1979" s="4" t="str">
        <f>IF(B1979="","",VLOOKUP(B1979,Sector!C:D,2,FALSE))</f>
        <v/>
      </c>
      <c r="AB1979" s="4">
        <f t="shared" si="61"/>
        <v>0</v>
      </c>
      <c r="AC1979" s="4"/>
      <c r="AD1979" s="4"/>
      <c r="AE1979" s="4"/>
      <c r="AF1979" s="4"/>
      <c r="AG1979" s="4"/>
    </row>
    <row r="1980" spans="1:33" outlineLevel="1" x14ac:dyDescent="0.25">
      <c r="A1980" s="57">
        <v>42269.453564432872</v>
      </c>
      <c r="B1980" s="32" t="s">
        <v>31</v>
      </c>
      <c r="C1980" s="32" t="s">
        <v>519</v>
      </c>
      <c r="D1980" s="32" t="s">
        <v>518</v>
      </c>
      <c r="E1980" s="32" t="s">
        <v>4487</v>
      </c>
      <c r="F1980" s="32" t="s">
        <v>9595</v>
      </c>
      <c r="G1980" s="32" t="s">
        <v>15</v>
      </c>
      <c r="H1980" s="32" t="s">
        <v>16</v>
      </c>
      <c r="I1980" s="32" t="s">
        <v>281</v>
      </c>
      <c r="J1980" s="35">
        <v>5500</v>
      </c>
      <c r="K1980" s="35">
        <v>0</v>
      </c>
      <c r="L1980" s="35">
        <v>0</v>
      </c>
      <c r="M1980" s="35">
        <v>0</v>
      </c>
      <c r="N1980" s="32" t="s">
        <v>19</v>
      </c>
      <c r="O1980" s="32" t="s">
        <v>18</v>
      </c>
      <c r="P1980" s="32">
        <v>1</v>
      </c>
      <c r="Q1980" s="32" t="s">
        <v>4810</v>
      </c>
      <c r="R1980" s="39">
        <f t="shared" si="60"/>
        <v>1509</v>
      </c>
      <c r="S1980" s="5" t="s">
        <v>51</v>
      </c>
      <c r="T1980" s="5" t="s">
        <v>64</v>
      </c>
      <c r="U1980" s="2"/>
      <c r="V1980" s="2" t="str">
        <f>IF($J1980+$L1980=0,"nil",IF(OR($B1980="TCU-WS",$B1980=""),"non comm",IF(OR($G1980="contract_cover",$H1980="fixed price"),VLOOKUP($I1980,'[1]mapping 2015'!$A:$B,2,FALSE),VLOOKUP($G1980,'[1]mapping 2015'!$A:$B,2,FALSE))))</f>
        <v>SBM 2.5 MOS</v>
      </c>
      <c r="W1980" s="37">
        <f>IF(OR(V1980="non comm",V1980="nil",J1980=0),0,IF(V1980="SBM 2.1 IIPS",J1980*VLOOKUP(N1980,'[2]NGP%'!$C:$D,2,FALSE),J1980*SUMIFS('[2]NGP%'!$D:$D,'[2]NGP%'!$A:$A,V1980,'[2]NGP%'!$B:$B,AA1980)))</f>
        <v>990</v>
      </c>
      <c r="X1980" s="37">
        <f>IF(OR(V1980="non comm",V1980="nil",J1980=0),0,IF(V1980="SBM 2.1 IIPS",J1980*VLOOKUP(N1980,'[2]NGP%'!$C:$E,3,FALSE),J1980*SUMIFS('[2]NGP%'!$E:$E,'[2]NGP%'!$A:$A,V1980,'[2]NGP%'!$B:$B,AA1980)))</f>
        <v>1265</v>
      </c>
      <c r="Y1980" s="32"/>
      <c r="Z1980" s="54" t="str">
        <f>IF(MID(H1980,1,4)="Item","Nil",IF(G1980="contract_cover",VLOOKUP(I1980,'svc type'!C:D,2,FALSE),VLOOKUP(G1980,'svc type'!A:D,4,FALSE)))</f>
        <v>MOS</v>
      </c>
      <c r="AA1980" s="4" t="str">
        <f>IF(B1980="","",VLOOKUP(B1980,Sector!C:D,2,FALSE))</f>
        <v>COM</v>
      </c>
      <c r="AB1980" s="4" t="str">
        <f t="shared" si="61"/>
        <v>anson.ong</v>
      </c>
      <c r="AC1980" s="4"/>
      <c r="AD1980" s="4"/>
      <c r="AE1980" s="4"/>
      <c r="AF1980" s="4"/>
      <c r="AG1980" s="4"/>
    </row>
    <row r="1981" spans="1:33" outlineLevel="1" x14ac:dyDescent="0.25">
      <c r="A1981" s="57">
        <v>42269.454400312497</v>
      </c>
      <c r="B1981" s="32" t="s">
        <v>280</v>
      </c>
      <c r="C1981" s="32" t="s">
        <v>477</v>
      </c>
      <c r="D1981" s="32" t="s">
        <v>476</v>
      </c>
      <c r="E1981" s="32" t="s">
        <v>5346</v>
      </c>
      <c r="F1981" s="32" t="s">
        <v>9596</v>
      </c>
      <c r="G1981" s="32" t="s">
        <v>15</v>
      </c>
      <c r="H1981" s="32" t="s">
        <v>16</v>
      </c>
      <c r="I1981" s="32" t="s">
        <v>281</v>
      </c>
      <c r="J1981" s="35">
        <v>5600</v>
      </c>
      <c r="K1981" s="35">
        <v>0</v>
      </c>
      <c r="L1981" s="35">
        <v>0</v>
      </c>
      <c r="M1981" s="35">
        <v>0</v>
      </c>
      <c r="N1981" s="32" t="s">
        <v>19</v>
      </c>
      <c r="O1981" s="32" t="s">
        <v>18</v>
      </c>
      <c r="P1981" s="32">
        <v>1</v>
      </c>
      <c r="Q1981" s="32"/>
      <c r="R1981" s="39">
        <f t="shared" si="60"/>
        <v>1509</v>
      </c>
      <c r="S1981" s="5" t="s">
        <v>51</v>
      </c>
      <c r="T1981" s="5" t="s">
        <v>64</v>
      </c>
      <c r="U1981" s="2"/>
      <c r="V1981" s="2" t="str">
        <f>IF($J1981+$L1981=0,"nil",IF(OR($B1981="TCU-WS",$B1981=""),"non comm",IF(OR($G1981="contract_cover",$H1981="fixed price"),VLOOKUP($I1981,'[1]mapping 2015'!$A:$B,2,FALSE),VLOOKUP($G1981,'[1]mapping 2015'!$A:$B,2,FALSE))))</f>
        <v>SBM 2.5 MOS</v>
      </c>
      <c r="W1981" s="37">
        <f>IF(OR(V1981="non comm",V1981="nil",J1981=0),0,IF(V1981="SBM 2.1 IIPS",J1981*VLOOKUP(N1981,'[2]NGP%'!$C:$D,2,FALSE),J1981*SUMIFS('[2]NGP%'!$D:$D,'[2]NGP%'!$A:$A,V1981,'[2]NGP%'!$B:$B,AA1981)))</f>
        <v>1008</v>
      </c>
      <c r="X1981" s="37">
        <f>IF(OR(V1981="non comm",V1981="nil",J1981=0),0,IF(V1981="SBM 2.1 IIPS",J1981*VLOOKUP(N1981,'[2]NGP%'!$C:$E,3,FALSE),J1981*SUMIFS('[2]NGP%'!$E:$E,'[2]NGP%'!$A:$A,V1981,'[2]NGP%'!$B:$B,AA1981)))</f>
        <v>1288</v>
      </c>
      <c r="Y1981" s="32"/>
      <c r="Z1981" s="54" t="str">
        <f>IF(MID(H1981,1,4)="Item","Nil",IF(G1981="contract_cover",VLOOKUP(I1981,'svc type'!C:D,2,FALSE),VLOOKUP(G1981,'svc type'!A:D,4,FALSE)))</f>
        <v>MOS</v>
      </c>
      <c r="AA1981" s="4" t="str">
        <f>IF(B1981="","",VLOOKUP(B1981,Sector!C:D,2,FALSE))</f>
        <v>STC</v>
      </c>
      <c r="AB1981" s="4" t="str">
        <f t="shared" si="61"/>
        <v>david.koh</v>
      </c>
      <c r="AC1981" s="4"/>
      <c r="AD1981" s="4"/>
      <c r="AE1981" s="4"/>
      <c r="AF1981" s="4"/>
      <c r="AG1981" s="4"/>
    </row>
    <row r="1982" spans="1:33" outlineLevel="1" x14ac:dyDescent="0.25">
      <c r="A1982" s="57">
        <v>42269.456339004631</v>
      </c>
      <c r="B1982" s="32" t="s">
        <v>67</v>
      </c>
      <c r="C1982" s="32" t="s">
        <v>9597</v>
      </c>
      <c r="D1982" s="32" t="s">
        <v>9598</v>
      </c>
      <c r="E1982" s="32" t="s">
        <v>9599</v>
      </c>
      <c r="F1982" s="32" t="s">
        <v>9600</v>
      </c>
      <c r="G1982" s="32" t="s">
        <v>15</v>
      </c>
      <c r="H1982" s="32" t="s">
        <v>16</v>
      </c>
      <c r="I1982" s="32" t="s">
        <v>285</v>
      </c>
      <c r="J1982" s="35">
        <v>17040</v>
      </c>
      <c r="K1982" s="35">
        <v>0</v>
      </c>
      <c r="L1982" s="35">
        <v>0</v>
      </c>
      <c r="M1982" s="35">
        <v>0</v>
      </c>
      <c r="N1982" s="32" t="s">
        <v>19</v>
      </c>
      <c r="O1982" s="32" t="s">
        <v>18</v>
      </c>
      <c r="P1982" s="32">
        <v>1</v>
      </c>
      <c r="Q1982" s="32" t="s">
        <v>9601</v>
      </c>
      <c r="R1982" s="39">
        <f t="shared" si="60"/>
        <v>1509</v>
      </c>
      <c r="S1982" s="5" t="s">
        <v>51</v>
      </c>
      <c r="T1982" s="5" t="s">
        <v>64</v>
      </c>
      <c r="U1982" s="2"/>
      <c r="V1982" s="2" t="str">
        <f>IF($J1982+$L1982=0,"nil",IF(OR($B1982="TCU-WS",$B1982=""),"non comm",IF(OR($G1982="contract_cover",$H1982="fixed price"),VLOOKUP($I1982,'[1]mapping 2015'!$A:$B,2,FALSE),VLOOKUP($G1982,'[1]mapping 2015'!$A:$B,2,FALSE))))</f>
        <v>SBM 2.4 MNS</v>
      </c>
      <c r="W1982" s="173">
        <v>3578.4</v>
      </c>
      <c r="X1982" s="173">
        <v>3578.4</v>
      </c>
      <c r="Y1982" s="32"/>
      <c r="Z1982" s="54" t="str">
        <f>IF(MID(H1982,1,4)="Item","Nil",IF(G1982="contract_cover",VLOOKUP(I1982,'svc type'!C:D,2,FALSE),VLOOKUP(G1982,'svc type'!A:D,4,FALSE)))</f>
        <v>MNS</v>
      </c>
      <c r="AA1982" s="4" t="str">
        <f>IF(B1982="","",VLOOKUP(B1982,Sector!C:D,2,FALSE))</f>
        <v>STC</v>
      </c>
      <c r="AB1982" s="4" t="str">
        <f t="shared" si="61"/>
        <v>shirley.phee</v>
      </c>
      <c r="AC1982" s="4"/>
      <c r="AD1982" s="4"/>
      <c r="AE1982" s="4"/>
      <c r="AF1982" s="4"/>
      <c r="AG1982" s="4"/>
    </row>
    <row r="1983" spans="1:33" outlineLevel="1" x14ac:dyDescent="0.25">
      <c r="A1983" s="57">
        <v>42269.456944131947</v>
      </c>
      <c r="B1983" s="32" t="s">
        <v>67</v>
      </c>
      <c r="C1983" s="32" t="s">
        <v>56</v>
      </c>
      <c r="D1983" s="32" t="s">
        <v>57</v>
      </c>
      <c r="E1983" s="32" t="s">
        <v>9602</v>
      </c>
      <c r="F1983" s="32" t="s">
        <v>9603</v>
      </c>
      <c r="G1983" s="32" t="s">
        <v>15</v>
      </c>
      <c r="H1983" s="32" t="s">
        <v>16</v>
      </c>
      <c r="I1983" s="32" t="s">
        <v>285</v>
      </c>
      <c r="J1983" s="35">
        <v>17040</v>
      </c>
      <c r="K1983" s="35">
        <v>0</v>
      </c>
      <c r="L1983" s="35">
        <v>0</v>
      </c>
      <c r="M1983" s="35">
        <v>0</v>
      </c>
      <c r="N1983" s="32" t="s">
        <v>19</v>
      </c>
      <c r="O1983" s="32" t="s">
        <v>18</v>
      </c>
      <c r="P1983" s="32">
        <v>1</v>
      </c>
      <c r="Q1983" s="32"/>
      <c r="R1983" s="39">
        <f t="shared" si="60"/>
        <v>1509</v>
      </c>
      <c r="S1983" s="5" t="s">
        <v>51</v>
      </c>
      <c r="T1983" s="5" t="s">
        <v>64</v>
      </c>
      <c r="U1983" s="2"/>
      <c r="V1983" s="2" t="str">
        <f>IF($J1983+$L1983=0,"nil",IF(OR($B1983="TCU-WS",$B1983=""),"non comm",IF(OR($G1983="contract_cover",$H1983="fixed price"),VLOOKUP($I1983,'[1]mapping 2015'!$A:$B,2,FALSE),VLOOKUP($G1983,'[1]mapping 2015'!$A:$B,2,FALSE))))</f>
        <v>SBM 2.4 MNS</v>
      </c>
      <c r="W1983" s="173">
        <v>3578.4</v>
      </c>
      <c r="X1983" s="173">
        <v>3578.4</v>
      </c>
      <c r="Y1983" s="32"/>
      <c r="Z1983" s="54" t="str">
        <f>IF(MID(H1983,1,4)="Item","Nil",IF(G1983="contract_cover",VLOOKUP(I1983,'svc type'!C:D,2,FALSE),VLOOKUP(G1983,'svc type'!A:D,4,FALSE)))</f>
        <v>MNS</v>
      </c>
      <c r="AA1983" s="4" t="str">
        <f>IF(B1983="","",VLOOKUP(B1983,Sector!C:D,2,FALSE))</f>
        <v>STC</v>
      </c>
      <c r="AB1983" s="4" t="str">
        <f t="shared" si="61"/>
        <v>shirley.phee</v>
      </c>
      <c r="AC1983" s="4"/>
      <c r="AD1983" s="4"/>
      <c r="AE1983" s="4"/>
      <c r="AF1983" s="4"/>
      <c r="AG1983" s="4"/>
    </row>
    <row r="1984" spans="1:33" outlineLevel="1" x14ac:dyDescent="0.25">
      <c r="A1984" s="57">
        <v>42269.457467511573</v>
      </c>
      <c r="B1984" s="32"/>
      <c r="C1984" s="32" t="s">
        <v>506</v>
      </c>
      <c r="D1984" s="32" t="s">
        <v>334</v>
      </c>
      <c r="E1984" s="32" t="s">
        <v>9604</v>
      </c>
      <c r="F1984" s="32" t="s">
        <v>9605</v>
      </c>
      <c r="G1984" s="32" t="s">
        <v>58</v>
      </c>
      <c r="H1984" s="32" t="s">
        <v>59</v>
      </c>
      <c r="I1984" s="32" t="s">
        <v>2006</v>
      </c>
      <c r="J1984" s="35">
        <v>0</v>
      </c>
      <c r="K1984" s="35">
        <v>0</v>
      </c>
      <c r="L1984" s="35">
        <v>0</v>
      </c>
      <c r="M1984" s="35">
        <v>0</v>
      </c>
      <c r="N1984" s="32" t="s">
        <v>19</v>
      </c>
      <c r="O1984" s="32" t="s">
        <v>322</v>
      </c>
      <c r="P1984" s="32">
        <v>0</v>
      </c>
      <c r="Q1984" s="32"/>
      <c r="R1984" s="39">
        <f t="shared" si="60"/>
        <v>1509</v>
      </c>
      <c r="S1984" s="5" t="s">
        <v>51</v>
      </c>
      <c r="T1984" s="5" t="s">
        <v>64</v>
      </c>
      <c r="U1984" s="2"/>
      <c r="V1984" s="2" t="str">
        <f>IF($J1984+$L1984=0,"nil",IF(OR($B1984="TCU-WS",$B1984=""),"non comm",IF(OR($G1984="contract_cover",$H1984="fixed price"),VLOOKUP($I1984,'[1]mapping 2015'!$A:$B,2,FALSE),VLOOKUP($G1984,'[1]mapping 2015'!$A:$B,2,FALSE))))</f>
        <v>nil</v>
      </c>
      <c r="W1984" s="37">
        <f>IF(OR(V1984="non comm",V1984="nil",J1984=0),0,IF(V1984="SBM 2.1 IIPS",J1984*VLOOKUP(N1984,'[2]NGP%'!$C:$D,2,FALSE),J1984*SUMIFS('[2]NGP%'!$D:$D,'[2]NGP%'!$A:$A,V1984,'[2]NGP%'!$B:$B,AA1984)))</f>
        <v>0</v>
      </c>
      <c r="X1984" s="37">
        <f>IF(OR(V1984="non comm",V1984="nil",J1984=0),0,IF(V1984="SBM 2.1 IIPS",J1984*VLOOKUP(N1984,'[2]NGP%'!$C:$E,3,FALSE),J1984*SUMIFS('[2]NGP%'!$E:$E,'[2]NGP%'!$A:$A,V1984,'[2]NGP%'!$B:$B,AA1984)))</f>
        <v>0</v>
      </c>
      <c r="Y1984" s="32"/>
      <c r="Z1984" s="54" t="str">
        <f>IF(MID(H1984,1,4)="Item","Nil",IF(G1984="contract_cover",VLOOKUP(I1984,'svc type'!C:D,2,FALSE),VLOOKUP(G1984,'svc type'!A:D,4,FALSE)))</f>
        <v>SVC</v>
      </c>
      <c r="AA1984" s="4" t="str">
        <f>IF(B1984="","",VLOOKUP(B1984,Sector!C:D,2,FALSE))</f>
        <v/>
      </c>
      <c r="AB1984" s="4">
        <f t="shared" si="61"/>
        <v>0</v>
      </c>
      <c r="AC1984" s="4"/>
      <c r="AD1984" s="4"/>
      <c r="AE1984" s="4"/>
      <c r="AF1984" s="4"/>
      <c r="AG1984" s="4"/>
    </row>
    <row r="1985" spans="1:33" outlineLevel="1" x14ac:dyDescent="0.25">
      <c r="A1985" s="57">
        <v>42269.457765011575</v>
      </c>
      <c r="B1985" s="32" t="s">
        <v>284</v>
      </c>
      <c r="C1985" s="32" t="s">
        <v>297</v>
      </c>
      <c r="D1985" s="32" t="s">
        <v>296</v>
      </c>
      <c r="E1985" s="32" t="s">
        <v>5757</v>
      </c>
      <c r="F1985" s="32" t="s">
        <v>9606</v>
      </c>
      <c r="G1985" s="32" t="s">
        <v>15</v>
      </c>
      <c r="H1985" s="32" t="s">
        <v>16</v>
      </c>
      <c r="I1985" s="32" t="s">
        <v>285</v>
      </c>
      <c r="J1985" s="35">
        <v>9940</v>
      </c>
      <c r="K1985" s="35">
        <v>0</v>
      </c>
      <c r="L1985" s="35">
        <v>0</v>
      </c>
      <c r="M1985" s="35">
        <v>0</v>
      </c>
      <c r="N1985" s="32" t="s">
        <v>19</v>
      </c>
      <c r="O1985" s="32" t="s">
        <v>18</v>
      </c>
      <c r="P1985" s="32">
        <v>1</v>
      </c>
      <c r="Q1985" s="32" t="s">
        <v>5758</v>
      </c>
      <c r="R1985" s="39">
        <f t="shared" si="60"/>
        <v>1509</v>
      </c>
      <c r="S1985" s="5" t="s">
        <v>51</v>
      </c>
      <c r="T1985" s="5" t="s">
        <v>64</v>
      </c>
      <c r="U1985" s="2"/>
      <c r="V1985" s="2" t="str">
        <f>IF($J1985+$L1985=0,"nil",IF(OR($B1985="TCU-WS",$B1985=""),"non comm",IF(OR($G1985="contract_cover",$H1985="fixed price"),VLOOKUP($I1985,'[1]mapping 2015'!$A:$B,2,FALSE),VLOOKUP($G1985,'[1]mapping 2015'!$A:$B,2,FALSE))))</f>
        <v>SBM 2.4 MNS</v>
      </c>
      <c r="W1985" s="173">
        <v>2485</v>
      </c>
      <c r="X1985" s="173">
        <v>2485</v>
      </c>
      <c r="Y1985" s="32"/>
      <c r="Z1985" s="54" t="str">
        <f>IF(MID(H1985,1,4)="Item","Nil",IF(G1985="contract_cover",VLOOKUP(I1985,'svc type'!C:D,2,FALSE),VLOOKUP(G1985,'svc type'!A:D,4,FALSE)))</f>
        <v>MNS</v>
      </c>
      <c r="AA1985" s="4" t="str">
        <f>IF(B1985="","",VLOOKUP(B1985,Sector!C:D,2,FALSE))</f>
        <v>COM</v>
      </c>
      <c r="AB1985" s="4" t="str">
        <f t="shared" si="61"/>
        <v>kermann.luo</v>
      </c>
      <c r="AC1985" s="4"/>
      <c r="AD1985" s="4"/>
      <c r="AE1985" s="4"/>
      <c r="AF1985" s="4"/>
      <c r="AG1985" s="4"/>
    </row>
    <row r="1986" spans="1:33" outlineLevel="1" x14ac:dyDescent="0.25">
      <c r="A1986" s="57">
        <v>42269.458134490742</v>
      </c>
      <c r="B1986" s="32"/>
      <c r="C1986" s="32" t="s">
        <v>464</v>
      </c>
      <c r="D1986" s="32" t="s">
        <v>334</v>
      </c>
      <c r="E1986" s="32" t="s">
        <v>9607</v>
      </c>
      <c r="F1986" s="32" t="s">
        <v>9608</v>
      </c>
      <c r="G1986" s="32" t="s">
        <v>58</v>
      </c>
      <c r="H1986" s="32" t="s">
        <v>59</v>
      </c>
      <c r="I1986" s="32" t="s">
        <v>2006</v>
      </c>
      <c r="J1986" s="35">
        <v>0</v>
      </c>
      <c r="K1986" s="35">
        <v>0</v>
      </c>
      <c r="L1986" s="35">
        <v>0</v>
      </c>
      <c r="M1986" s="35">
        <v>0</v>
      </c>
      <c r="N1986" s="32" t="s">
        <v>19</v>
      </c>
      <c r="O1986" s="32" t="s">
        <v>322</v>
      </c>
      <c r="P1986" s="32">
        <v>0</v>
      </c>
      <c r="Q1986" s="32"/>
      <c r="R1986" s="39">
        <f t="shared" si="60"/>
        <v>1509</v>
      </c>
      <c r="S1986" s="5" t="s">
        <v>51</v>
      </c>
      <c r="T1986" s="5" t="s">
        <v>64</v>
      </c>
      <c r="U1986" s="2"/>
      <c r="V1986" s="2" t="str">
        <f>IF($J1986+$L1986=0,"nil",IF(OR($B1986="TCU-WS",$B1986=""),"non comm",IF(OR($G1986="contract_cover",$H1986="fixed price"),VLOOKUP($I1986,'[1]mapping 2015'!$A:$B,2,FALSE),VLOOKUP($G1986,'[1]mapping 2015'!$A:$B,2,FALSE))))</f>
        <v>nil</v>
      </c>
      <c r="W1986" s="37">
        <f>IF(OR(V1986="non comm",V1986="nil",J1986=0),0,IF(V1986="SBM 2.1 IIPS",J1986*VLOOKUP(N1986,'[2]NGP%'!$C:$D,2,FALSE),J1986*SUMIFS('[2]NGP%'!$D:$D,'[2]NGP%'!$A:$A,V1986,'[2]NGP%'!$B:$B,AA1986)))</f>
        <v>0</v>
      </c>
      <c r="X1986" s="37">
        <f>IF(OR(V1986="non comm",V1986="nil",J1986=0),0,IF(V1986="SBM 2.1 IIPS",J1986*VLOOKUP(N1986,'[2]NGP%'!$C:$E,3,FALSE),J1986*SUMIFS('[2]NGP%'!$E:$E,'[2]NGP%'!$A:$A,V1986,'[2]NGP%'!$B:$B,AA1986)))</f>
        <v>0</v>
      </c>
      <c r="Y1986" s="32"/>
      <c r="Z1986" s="54" t="str">
        <f>IF(MID(H1986,1,4)="Item","Nil",IF(G1986="contract_cover",VLOOKUP(I1986,'svc type'!C:D,2,FALSE),VLOOKUP(G1986,'svc type'!A:D,4,FALSE)))</f>
        <v>SVC</v>
      </c>
      <c r="AA1986" s="4" t="str">
        <f>IF(B1986="","",VLOOKUP(B1986,Sector!C:D,2,FALSE))</f>
        <v/>
      </c>
      <c r="AB1986" s="4">
        <f t="shared" si="61"/>
        <v>0</v>
      </c>
      <c r="AC1986" s="4"/>
      <c r="AD1986" s="4"/>
      <c r="AE1986" s="4"/>
      <c r="AF1986" s="4"/>
      <c r="AG1986" s="4"/>
    </row>
    <row r="1987" spans="1:33" outlineLevel="1" x14ac:dyDescent="0.25">
      <c r="A1987" s="57">
        <v>42269.473838391204</v>
      </c>
      <c r="B1987" s="32" t="s">
        <v>44</v>
      </c>
      <c r="C1987" s="32" t="s">
        <v>8029</v>
      </c>
      <c r="D1987" s="32" t="s">
        <v>779</v>
      </c>
      <c r="E1987" s="32" t="s">
        <v>8030</v>
      </c>
      <c r="F1987" s="32" t="s">
        <v>9609</v>
      </c>
      <c r="G1987" s="32" t="s">
        <v>5236</v>
      </c>
      <c r="H1987" s="32" t="s">
        <v>5237</v>
      </c>
      <c r="I1987" s="32" t="s">
        <v>2006</v>
      </c>
      <c r="J1987" s="35">
        <v>0</v>
      </c>
      <c r="K1987" s="35">
        <v>0</v>
      </c>
      <c r="L1987" s="35">
        <v>0</v>
      </c>
      <c r="M1987" s="35">
        <v>0</v>
      </c>
      <c r="N1987" s="32" t="s">
        <v>4793</v>
      </c>
      <c r="O1987" s="32"/>
      <c r="P1987" s="32">
        <v>1</v>
      </c>
      <c r="Q1987" s="32" t="s">
        <v>8032</v>
      </c>
      <c r="R1987" s="39">
        <f t="shared" ref="R1987:R2050" si="62">R1986</f>
        <v>1509</v>
      </c>
      <c r="S1987" s="5" t="s">
        <v>51</v>
      </c>
      <c r="T1987" s="5" t="s">
        <v>64</v>
      </c>
      <c r="U1987" s="2"/>
      <c r="V1987" s="2" t="str">
        <f>IF($J1987+$L1987=0,"nil",IF(OR($B1987="TCU-WS",$B1987=""),"non comm",IF(OR($G1987="contract_cover",$H1987="fixed price"),VLOOKUP($I1987,'[1]mapping 2015'!$A:$B,2,FALSE),VLOOKUP($G1987,'[1]mapping 2015'!$A:$B,2,FALSE))))</f>
        <v>nil</v>
      </c>
      <c r="W1987" s="37">
        <f>IF(OR(V1987="non comm",V1987="nil",J1987=0),0,IF(V1987="SBM 2.1 IIPS",J1987*VLOOKUP(N1987,'[2]NGP%'!$C:$D,2,FALSE),J1987*SUMIFS('[2]NGP%'!$D:$D,'[2]NGP%'!$A:$A,V1987,'[2]NGP%'!$B:$B,AA1987)))</f>
        <v>0</v>
      </c>
      <c r="X1987" s="37">
        <f>IF(OR(V1987="non comm",V1987="nil",J1987=0),0,IF(V1987="SBM 2.1 IIPS",J1987*VLOOKUP(N1987,'[2]NGP%'!$C:$E,3,FALSE),J1987*SUMIFS('[2]NGP%'!$E:$E,'[2]NGP%'!$A:$A,V1987,'[2]NGP%'!$B:$B,AA1987)))</f>
        <v>0</v>
      </c>
      <c r="Y1987" s="32"/>
      <c r="Z1987" s="54" t="str">
        <f>IF(MID(H1987,1,4)="Item","Nil",IF(G1987="contract_cover",VLOOKUP(I1987,'svc type'!C:D,2,FALSE),VLOOKUP(G1987,'svc type'!A:D,4,FALSE)))</f>
        <v>PSA_HW</v>
      </c>
      <c r="AA1987" s="4" t="str">
        <f>IF(B1987="","",VLOOKUP(B1987,Sector!C:D,2,FALSE))</f>
        <v>PUB</v>
      </c>
      <c r="AB1987" s="4" t="str">
        <f t="shared" ref="AB1987:AB2050" si="63">B1987</f>
        <v>ong.yilin</v>
      </c>
      <c r="AC1987" s="4"/>
      <c r="AD1987" s="4"/>
      <c r="AE1987" s="4"/>
      <c r="AF1987" s="4"/>
      <c r="AG1987" s="4"/>
    </row>
    <row r="1988" spans="1:33" outlineLevel="1" x14ac:dyDescent="0.25">
      <c r="A1988" s="57">
        <v>42269.473838391204</v>
      </c>
      <c r="B1988" s="32" t="s">
        <v>44</v>
      </c>
      <c r="C1988" s="32" t="s">
        <v>8029</v>
      </c>
      <c r="D1988" s="32" t="s">
        <v>779</v>
      </c>
      <c r="E1988" s="32" t="s">
        <v>8030</v>
      </c>
      <c r="F1988" s="32" t="s">
        <v>9609</v>
      </c>
      <c r="G1988" s="32" t="s">
        <v>9610</v>
      </c>
      <c r="H1988" s="32" t="s">
        <v>9611</v>
      </c>
      <c r="I1988" s="32" t="s">
        <v>2006</v>
      </c>
      <c r="J1988" s="35">
        <v>0</v>
      </c>
      <c r="K1988" s="35">
        <v>0</v>
      </c>
      <c r="L1988" s="35">
        <v>0</v>
      </c>
      <c r="M1988" s="35">
        <v>0</v>
      </c>
      <c r="N1988" s="32" t="s">
        <v>4793</v>
      </c>
      <c r="O1988" s="32"/>
      <c r="P1988" s="32">
        <v>2</v>
      </c>
      <c r="Q1988" s="32" t="s">
        <v>8032</v>
      </c>
      <c r="R1988" s="39">
        <f t="shared" si="62"/>
        <v>1509</v>
      </c>
      <c r="S1988" s="5" t="s">
        <v>51</v>
      </c>
      <c r="T1988" s="5" t="s">
        <v>64</v>
      </c>
      <c r="U1988" s="2"/>
      <c r="V1988" s="2" t="str">
        <f>IF($J1988+$L1988=0,"nil",IF(OR($B1988="TCU-WS",$B1988=""),"non comm",IF(OR($G1988="contract_cover",$H1988="fixed price"),VLOOKUP($I1988,'[1]mapping 2015'!$A:$B,2,FALSE),VLOOKUP($G1988,'[1]mapping 2015'!$A:$B,2,FALSE))))</f>
        <v>nil</v>
      </c>
      <c r="W1988" s="37">
        <f>IF(OR(V1988="non comm",V1988="nil",J1988=0),0,IF(V1988="SBM 2.1 IIPS",J1988*VLOOKUP(N1988,'[2]NGP%'!$C:$D,2,FALSE),J1988*SUMIFS('[2]NGP%'!$D:$D,'[2]NGP%'!$A:$A,V1988,'[2]NGP%'!$B:$B,AA1988)))</f>
        <v>0</v>
      </c>
      <c r="X1988" s="37">
        <f>IF(OR(V1988="non comm",V1988="nil",J1988=0),0,IF(V1988="SBM 2.1 IIPS",J1988*VLOOKUP(N1988,'[2]NGP%'!$C:$E,3,FALSE),J1988*SUMIFS('[2]NGP%'!$E:$E,'[2]NGP%'!$A:$A,V1988,'[2]NGP%'!$B:$B,AA1988)))</f>
        <v>0</v>
      </c>
      <c r="Y1988" s="32"/>
      <c r="Z1988" s="54" t="e">
        <f>IF(MID(H1988,1,4)="Item","Nil",IF(G1988="contract_cover",VLOOKUP(I1988,'svc type'!C:D,2,FALSE),VLOOKUP(G1988,'svc type'!A:D,4,FALSE)))</f>
        <v>#N/A</v>
      </c>
      <c r="AA1988" s="4" t="str">
        <f>IF(B1988="","",VLOOKUP(B1988,Sector!C:D,2,FALSE))</f>
        <v>PUB</v>
      </c>
      <c r="AB1988" s="4" t="str">
        <f t="shared" si="63"/>
        <v>ong.yilin</v>
      </c>
      <c r="AC1988" s="4"/>
      <c r="AD1988" s="4"/>
      <c r="AE1988" s="4"/>
      <c r="AF1988" s="4"/>
      <c r="AG1988" s="4"/>
    </row>
    <row r="1989" spans="1:33" outlineLevel="1" x14ac:dyDescent="0.25">
      <c r="A1989" s="57">
        <v>42269.476548923609</v>
      </c>
      <c r="B1989" s="32" t="s">
        <v>31</v>
      </c>
      <c r="C1989" s="32" t="s">
        <v>7609</v>
      </c>
      <c r="D1989" s="32" t="s">
        <v>7610</v>
      </c>
      <c r="E1989" s="32" t="s">
        <v>7611</v>
      </c>
      <c r="F1989" s="32" t="s">
        <v>9612</v>
      </c>
      <c r="G1989" s="32" t="s">
        <v>9613</v>
      </c>
      <c r="H1989" s="32" t="s">
        <v>9614</v>
      </c>
      <c r="I1989" s="32" t="s">
        <v>2006</v>
      </c>
      <c r="J1989" s="35">
        <v>0</v>
      </c>
      <c r="K1989" s="35">
        <v>8892.2800000000007</v>
      </c>
      <c r="L1989" s="35">
        <v>0</v>
      </c>
      <c r="M1989" s="35">
        <v>0</v>
      </c>
      <c r="N1989" s="32" t="s">
        <v>5627</v>
      </c>
      <c r="O1989" s="32"/>
      <c r="P1989" s="32">
        <v>1</v>
      </c>
      <c r="Q1989" s="32" t="s">
        <v>9615</v>
      </c>
      <c r="R1989" s="39">
        <f t="shared" si="62"/>
        <v>1509</v>
      </c>
      <c r="S1989" s="5" t="s">
        <v>51</v>
      </c>
      <c r="T1989" s="5" t="s">
        <v>64</v>
      </c>
      <c r="U1989" s="2"/>
      <c r="V1989" s="2" t="str">
        <f>IF($J1989+$L1989=0,"nil",IF(OR($B1989="TCU-WS",$B1989=""),"non comm",IF(OR($G1989="contract_cover",$H1989="fixed price"),VLOOKUP($I1989,'[1]mapping 2015'!$A:$B,2,FALSE),VLOOKUP($G1989,'[1]mapping 2015'!$A:$B,2,FALSE))))</f>
        <v>nil</v>
      </c>
      <c r="W1989" s="37">
        <f>IF(OR(V1989="non comm",V1989="nil",J1989=0),0,IF(V1989="SBM 2.1 IIPS",J1989*VLOOKUP(N1989,'[2]NGP%'!$C:$D,2,FALSE),J1989*SUMIFS('[2]NGP%'!$D:$D,'[2]NGP%'!$A:$A,V1989,'[2]NGP%'!$B:$B,AA1989)))</f>
        <v>0</v>
      </c>
      <c r="X1989" s="37">
        <f>IF(OR(V1989="non comm",V1989="nil",J1989=0),0,IF(V1989="SBM 2.1 IIPS",J1989*VLOOKUP(N1989,'[2]NGP%'!$C:$E,3,FALSE),J1989*SUMIFS('[2]NGP%'!$E:$E,'[2]NGP%'!$A:$A,V1989,'[2]NGP%'!$B:$B,AA1989)))</f>
        <v>0</v>
      </c>
      <c r="Y1989" s="32"/>
      <c r="Z1989" s="54" t="e">
        <f>IF(MID(H1989,1,4)="Item","Nil",IF(G1989="contract_cover",VLOOKUP(I1989,'svc type'!C:D,2,FALSE),VLOOKUP(G1989,'svc type'!A:D,4,FALSE)))</f>
        <v>#N/A</v>
      </c>
      <c r="AA1989" s="4" t="str">
        <f>IF(B1989="","",VLOOKUP(B1989,Sector!C:D,2,FALSE))</f>
        <v>COM</v>
      </c>
      <c r="AB1989" s="4" t="str">
        <f t="shared" si="63"/>
        <v>anson.ong</v>
      </c>
      <c r="AC1989" s="4"/>
      <c r="AD1989" s="4"/>
      <c r="AE1989" s="4"/>
      <c r="AF1989" s="4"/>
      <c r="AG1989" s="4"/>
    </row>
    <row r="1990" spans="1:33" outlineLevel="1" x14ac:dyDescent="0.25">
      <c r="A1990" s="57">
        <v>42269.476548923609</v>
      </c>
      <c r="B1990" s="32" t="s">
        <v>31</v>
      </c>
      <c r="C1990" s="32" t="s">
        <v>7609</v>
      </c>
      <c r="D1990" s="32" t="s">
        <v>7610</v>
      </c>
      <c r="E1990" s="32" t="s">
        <v>7611</v>
      </c>
      <c r="F1990" s="32" t="s">
        <v>9612</v>
      </c>
      <c r="G1990" s="32" t="s">
        <v>9613</v>
      </c>
      <c r="H1990" s="32" t="s">
        <v>9614</v>
      </c>
      <c r="I1990" s="32" t="s">
        <v>2006</v>
      </c>
      <c r="J1990" s="35">
        <v>0</v>
      </c>
      <c r="K1990" s="35">
        <v>8892.2800000000007</v>
      </c>
      <c r="L1990" s="35">
        <v>0</v>
      </c>
      <c r="M1990" s="35">
        <v>0</v>
      </c>
      <c r="N1990" s="32" t="s">
        <v>5627</v>
      </c>
      <c r="O1990" s="32"/>
      <c r="P1990" s="32">
        <v>1</v>
      </c>
      <c r="Q1990" s="32" t="s">
        <v>9615</v>
      </c>
      <c r="R1990" s="39">
        <f t="shared" si="62"/>
        <v>1509</v>
      </c>
      <c r="S1990" s="5" t="s">
        <v>51</v>
      </c>
      <c r="T1990" s="5" t="s">
        <v>64</v>
      </c>
      <c r="U1990" s="2"/>
      <c r="V1990" s="2" t="str">
        <f>IF($J1990+$L1990=0,"nil",IF(OR($B1990="TCU-WS",$B1990=""),"non comm",IF(OR($G1990="contract_cover",$H1990="fixed price"),VLOOKUP($I1990,'[1]mapping 2015'!$A:$B,2,FALSE),VLOOKUP($G1990,'[1]mapping 2015'!$A:$B,2,FALSE))))</f>
        <v>nil</v>
      </c>
      <c r="W1990" s="37">
        <f>IF(OR(V1990="non comm",V1990="nil",J1990=0),0,IF(V1990="SBM 2.1 IIPS",J1990*VLOOKUP(N1990,'[2]NGP%'!$C:$D,2,FALSE),J1990*SUMIFS('[2]NGP%'!$D:$D,'[2]NGP%'!$A:$A,V1990,'[2]NGP%'!$B:$B,AA1990)))</f>
        <v>0</v>
      </c>
      <c r="X1990" s="37">
        <f>IF(OR(V1990="non comm",V1990="nil",J1990=0),0,IF(V1990="SBM 2.1 IIPS",J1990*VLOOKUP(N1990,'[2]NGP%'!$C:$E,3,FALSE),J1990*SUMIFS('[2]NGP%'!$E:$E,'[2]NGP%'!$A:$A,V1990,'[2]NGP%'!$B:$B,AA1990)))</f>
        <v>0</v>
      </c>
      <c r="Y1990" s="32"/>
      <c r="Z1990" s="54" t="e">
        <f>IF(MID(H1990,1,4)="Item","Nil",IF(G1990="contract_cover",VLOOKUP(I1990,'svc type'!C:D,2,FALSE),VLOOKUP(G1990,'svc type'!A:D,4,FALSE)))</f>
        <v>#N/A</v>
      </c>
      <c r="AA1990" s="4" t="str">
        <f>IF(B1990="","",VLOOKUP(B1990,Sector!C:D,2,FALSE))</f>
        <v>COM</v>
      </c>
      <c r="AB1990" s="4" t="str">
        <f t="shared" si="63"/>
        <v>anson.ong</v>
      </c>
      <c r="AC1990" s="4"/>
      <c r="AD1990" s="4"/>
      <c r="AE1990" s="4"/>
      <c r="AF1990" s="4"/>
      <c r="AG1990" s="4"/>
    </row>
    <row r="1991" spans="1:33" outlineLevel="1" x14ac:dyDescent="0.25">
      <c r="A1991" s="57">
        <v>42269.476548923609</v>
      </c>
      <c r="B1991" s="32" t="s">
        <v>31</v>
      </c>
      <c r="C1991" s="32" t="s">
        <v>7609</v>
      </c>
      <c r="D1991" s="32" t="s">
        <v>7610</v>
      </c>
      <c r="E1991" s="32" t="s">
        <v>7611</v>
      </c>
      <c r="F1991" s="32" t="s">
        <v>9612</v>
      </c>
      <c r="G1991" s="32" t="s">
        <v>9613</v>
      </c>
      <c r="H1991" s="32" t="s">
        <v>9614</v>
      </c>
      <c r="I1991" s="32" t="s">
        <v>2006</v>
      </c>
      <c r="J1991" s="35">
        <v>0</v>
      </c>
      <c r="K1991" s="35">
        <v>8892.2800000000007</v>
      </c>
      <c r="L1991" s="35">
        <v>0</v>
      </c>
      <c r="M1991" s="35">
        <v>0</v>
      </c>
      <c r="N1991" s="32" t="s">
        <v>5627</v>
      </c>
      <c r="O1991" s="32"/>
      <c r="P1991" s="32">
        <v>1</v>
      </c>
      <c r="Q1991" s="32" t="s">
        <v>9615</v>
      </c>
      <c r="R1991" s="39">
        <f t="shared" si="62"/>
        <v>1509</v>
      </c>
      <c r="S1991" s="5" t="s">
        <v>51</v>
      </c>
      <c r="T1991" s="5" t="s">
        <v>64</v>
      </c>
      <c r="U1991" s="2"/>
      <c r="V1991" s="2" t="str">
        <f>IF($J1991+$L1991=0,"nil",IF(OR($B1991="TCU-WS",$B1991=""),"non comm",IF(OR($G1991="contract_cover",$H1991="fixed price"),VLOOKUP($I1991,'[1]mapping 2015'!$A:$B,2,FALSE),VLOOKUP($G1991,'[1]mapping 2015'!$A:$B,2,FALSE))))</f>
        <v>nil</v>
      </c>
      <c r="W1991" s="37">
        <f>IF(OR(V1991="non comm",V1991="nil",J1991=0),0,IF(V1991="SBM 2.1 IIPS",J1991*VLOOKUP(N1991,'[2]NGP%'!$C:$D,2,FALSE),J1991*SUMIFS('[2]NGP%'!$D:$D,'[2]NGP%'!$A:$A,V1991,'[2]NGP%'!$B:$B,AA1991)))</f>
        <v>0</v>
      </c>
      <c r="X1991" s="37">
        <f>IF(OR(V1991="non comm",V1991="nil",J1991=0),0,IF(V1991="SBM 2.1 IIPS",J1991*VLOOKUP(N1991,'[2]NGP%'!$C:$E,3,FALSE),J1991*SUMIFS('[2]NGP%'!$E:$E,'[2]NGP%'!$A:$A,V1991,'[2]NGP%'!$B:$B,AA1991)))</f>
        <v>0</v>
      </c>
      <c r="Y1991" s="32"/>
      <c r="Z1991" s="54" t="e">
        <f>IF(MID(H1991,1,4)="Item","Nil",IF(G1991="contract_cover",VLOOKUP(I1991,'svc type'!C:D,2,FALSE),VLOOKUP(G1991,'svc type'!A:D,4,FALSE)))</f>
        <v>#N/A</v>
      </c>
      <c r="AA1991" s="4" t="str">
        <f>IF(B1991="","",VLOOKUP(B1991,Sector!C:D,2,FALSE))</f>
        <v>COM</v>
      </c>
      <c r="AB1991" s="4" t="str">
        <f t="shared" si="63"/>
        <v>anson.ong</v>
      </c>
      <c r="AC1991" s="4"/>
      <c r="AD1991" s="4"/>
      <c r="AE1991" s="4"/>
      <c r="AF1991" s="4"/>
      <c r="AG1991" s="4"/>
    </row>
    <row r="1992" spans="1:33" outlineLevel="1" x14ac:dyDescent="0.25">
      <c r="A1992" s="57">
        <v>42269.476548923609</v>
      </c>
      <c r="B1992" s="32" t="s">
        <v>31</v>
      </c>
      <c r="C1992" s="32" t="s">
        <v>7609</v>
      </c>
      <c r="D1992" s="32" t="s">
        <v>7610</v>
      </c>
      <c r="E1992" s="32" t="s">
        <v>7611</v>
      </c>
      <c r="F1992" s="32" t="s">
        <v>9612</v>
      </c>
      <c r="G1992" s="32" t="s">
        <v>9613</v>
      </c>
      <c r="H1992" s="32" t="s">
        <v>9614</v>
      </c>
      <c r="I1992" s="32" t="s">
        <v>2006</v>
      </c>
      <c r="J1992" s="35">
        <v>0</v>
      </c>
      <c r="K1992" s="35">
        <v>8892.2800000000007</v>
      </c>
      <c r="L1992" s="35">
        <v>0</v>
      </c>
      <c r="M1992" s="35">
        <v>0</v>
      </c>
      <c r="N1992" s="32" t="s">
        <v>5627</v>
      </c>
      <c r="O1992" s="32"/>
      <c r="P1992" s="32">
        <v>1</v>
      </c>
      <c r="Q1992" s="32" t="s">
        <v>9615</v>
      </c>
      <c r="R1992" s="39">
        <f t="shared" si="62"/>
        <v>1509</v>
      </c>
      <c r="S1992" s="5" t="s">
        <v>51</v>
      </c>
      <c r="T1992" s="5" t="s">
        <v>64</v>
      </c>
      <c r="U1992" s="2"/>
      <c r="V1992" s="2" t="str">
        <f>IF($J1992+$L1992=0,"nil",IF(OR($B1992="TCU-WS",$B1992=""),"non comm",IF(OR($G1992="contract_cover",$H1992="fixed price"),VLOOKUP($I1992,'[1]mapping 2015'!$A:$B,2,FALSE),VLOOKUP($G1992,'[1]mapping 2015'!$A:$B,2,FALSE))))</f>
        <v>nil</v>
      </c>
      <c r="W1992" s="37">
        <f>IF(OR(V1992="non comm",V1992="nil",J1992=0),0,IF(V1992="SBM 2.1 IIPS",J1992*VLOOKUP(N1992,'[2]NGP%'!$C:$D,2,FALSE),J1992*SUMIFS('[2]NGP%'!$D:$D,'[2]NGP%'!$A:$A,V1992,'[2]NGP%'!$B:$B,AA1992)))</f>
        <v>0</v>
      </c>
      <c r="X1992" s="37">
        <f>IF(OR(V1992="non comm",V1992="nil",J1992=0),0,IF(V1992="SBM 2.1 IIPS",J1992*VLOOKUP(N1992,'[2]NGP%'!$C:$E,3,FALSE),J1992*SUMIFS('[2]NGP%'!$E:$E,'[2]NGP%'!$A:$A,V1992,'[2]NGP%'!$B:$B,AA1992)))</f>
        <v>0</v>
      </c>
      <c r="Y1992" s="32"/>
      <c r="Z1992" s="54" t="e">
        <f>IF(MID(H1992,1,4)="Item","Nil",IF(G1992="contract_cover",VLOOKUP(I1992,'svc type'!C:D,2,FALSE),VLOOKUP(G1992,'svc type'!A:D,4,FALSE)))</f>
        <v>#N/A</v>
      </c>
      <c r="AA1992" s="4" t="str">
        <f>IF(B1992="","",VLOOKUP(B1992,Sector!C:D,2,FALSE))</f>
        <v>COM</v>
      </c>
      <c r="AB1992" s="4" t="str">
        <f t="shared" si="63"/>
        <v>anson.ong</v>
      </c>
      <c r="AC1992" s="4"/>
      <c r="AD1992" s="4"/>
      <c r="AE1992" s="4"/>
      <c r="AF1992" s="4"/>
      <c r="AG1992" s="4"/>
    </row>
    <row r="1993" spans="1:33" outlineLevel="1" x14ac:dyDescent="0.25">
      <c r="A1993" s="57">
        <v>42269.476548923609</v>
      </c>
      <c r="B1993" s="32" t="s">
        <v>31</v>
      </c>
      <c r="C1993" s="32" t="s">
        <v>7609</v>
      </c>
      <c r="D1993" s="32" t="s">
        <v>7610</v>
      </c>
      <c r="E1993" s="32" t="s">
        <v>7611</v>
      </c>
      <c r="F1993" s="32" t="s">
        <v>9612</v>
      </c>
      <c r="G1993" s="32" t="s">
        <v>9613</v>
      </c>
      <c r="H1993" s="32" t="s">
        <v>9614</v>
      </c>
      <c r="I1993" s="32" t="s">
        <v>2006</v>
      </c>
      <c r="J1993" s="35">
        <v>0</v>
      </c>
      <c r="K1993" s="35">
        <v>8892.2800000000007</v>
      </c>
      <c r="L1993" s="35">
        <v>0</v>
      </c>
      <c r="M1993" s="35">
        <v>0</v>
      </c>
      <c r="N1993" s="32" t="s">
        <v>5627</v>
      </c>
      <c r="O1993" s="32"/>
      <c r="P1993" s="32">
        <v>1</v>
      </c>
      <c r="Q1993" s="32" t="s">
        <v>9615</v>
      </c>
      <c r="R1993" s="39">
        <f t="shared" si="62"/>
        <v>1509</v>
      </c>
      <c r="S1993" s="5" t="s">
        <v>51</v>
      </c>
      <c r="T1993" s="5" t="s">
        <v>64</v>
      </c>
      <c r="U1993" s="2"/>
      <c r="V1993" s="2" t="str">
        <f>IF($J1993+$L1993=0,"nil",IF(OR($B1993="TCU-WS",$B1993=""),"non comm",IF(OR($G1993="contract_cover",$H1993="fixed price"),VLOOKUP($I1993,'[1]mapping 2015'!$A:$B,2,FALSE),VLOOKUP($G1993,'[1]mapping 2015'!$A:$B,2,FALSE))))</f>
        <v>nil</v>
      </c>
      <c r="W1993" s="37">
        <f>IF(OR(V1993="non comm",V1993="nil",J1993=0),0,IF(V1993="SBM 2.1 IIPS",J1993*VLOOKUP(N1993,'[2]NGP%'!$C:$D,2,FALSE),J1993*SUMIFS('[2]NGP%'!$D:$D,'[2]NGP%'!$A:$A,V1993,'[2]NGP%'!$B:$B,AA1993)))</f>
        <v>0</v>
      </c>
      <c r="X1993" s="37">
        <f>IF(OR(V1993="non comm",V1993="nil",J1993=0),0,IF(V1993="SBM 2.1 IIPS",J1993*VLOOKUP(N1993,'[2]NGP%'!$C:$E,3,FALSE),J1993*SUMIFS('[2]NGP%'!$E:$E,'[2]NGP%'!$A:$A,V1993,'[2]NGP%'!$B:$B,AA1993)))</f>
        <v>0</v>
      </c>
      <c r="Y1993" s="32"/>
      <c r="Z1993" s="54" t="e">
        <f>IF(MID(H1993,1,4)="Item","Nil",IF(G1993="contract_cover",VLOOKUP(I1993,'svc type'!C:D,2,FALSE),VLOOKUP(G1993,'svc type'!A:D,4,FALSE)))</f>
        <v>#N/A</v>
      </c>
      <c r="AA1993" s="4" t="str">
        <f>IF(B1993="","",VLOOKUP(B1993,Sector!C:D,2,FALSE))</f>
        <v>COM</v>
      </c>
      <c r="AB1993" s="4" t="str">
        <f t="shared" si="63"/>
        <v>anson.ong</v>
      </c>
      <c r="AC1993" s="4"/>
      <c r="AD1993" s="4"/>
      <c r="AE1993" s="4"/>
      <c r="AF1993" s="4"/>
      <c r="AG1993" s="4"/>
    </row>
    <row r="1994" spans="1:33" outlineLevel="1" x14ac:dyDescent="0.25">
      <c r="A1994" s="57">
        <v>42269.476548923609</v>
      </c>
      <c r="B1994" s="32" t="s">
        <v>31</v>
      </c>
      <c r="C1994" s="32" t="s">
        <v>7609</v>
      </c>
      <c r="D1994" s="32" t="s">
        <v>7610</v>
      </c>
      <c r="E1994" s="32" t="s">
        <v>7611</v>
      </c>
      <c r="F1994" s="32" t="s">
        <v>9612</v>
      </c>
      <c r="G1994" s="32" t="s">
        <v>5236</v>
      </c>
      <c r="H1994" s="32" t="s">
        <v>5237</v>
      </c>
      <c r="I1994" s="32" t="s">
        <v>2006</v>
      </c>
      <c r="J1994" s="35">
        <v>0</v>
      </c>
      <c r="K1994" s="35">
        <v>0</v>
      </c>
      <c r="L1994" s="35">
        <v>0</v>
      </c>
      <c r="M1994" s="35">
        <v>0</v>
      </c>
      <c r="N1994" s="32" t="s">
        <v>5627</v>
      </c>
      <c r="O1994" s="32"/>
      <c r="P1994" s="32">
        <v>1</v>
      </c>
      <c r="Q1994" s="32" t="s">
        <v>9615</v>
      </c>
      <c r="R1994" s="39">
        <f t="shared" si="62"/>
        <v>1509</v>
      </c>
      <c r="S1994" s="5" t="s">
        <v>51</v>
      </c>
      <c r="T1994" s="5" t="s">
        <v>64</v>
      </c>
      <c r="U1994" s="2"/>
      <c r="V1994" s="2" t="str">
        <f>IF($J1994+$L1994=0,"nil",IF(OR($B1994="TCU-WS",$B1994=""),"non comm",IF(OR($G1994="contract_cover",$H1994="fixed price"),VLOOKUP($I1994,'[1]mapping 2015'!$A:$B,2,FALSE),VLOOKUP($G1994,'[1]mapping 2015'!$A:$B,2,FALSE))))</f>
        <v>nil</v>
      </c>
      <c r="W1994" s="37">
        <f>IF(OR(V1994="non comm",V1994="nil",J1994=0),0,IF(V1994="SBM 2.1 IIPS",J1994*VLOOKUP(N1994,'[2]NGP%'!$C:$D,2,FALSE),J1994*SUMIFS('[2]NGP%'!$D:$D,'[2]NGP%'!$A:$A,V1994,'[2]NGP%'!$B:$B,AA1994)))</f>
        <v>0</v>
      </c>
      <c r="X1994" s="37">
        <f>IF(OR(V1994="non comm",V1994="nil",J1994=0),0,IF(V1994="SBM 2.1 IIPS",J1994*VLOOKUP(N1994,'[2]NGP%'!$C:$E,3,FALSE),J1994*SUMIFS('[2]NGP%'!$E:$E,'[2]NGP%'!$A:$A,V1994,'[2]NGP%'!$B:$B,AA1994)))</f>
        <v>0</v>
      </c>
      <c r="Y1994" s="32"/>
      <c r="Z1994" s="54" t="str">
        <f>IF(MID(H1994,1,4)="Item","Nil",IF(G1994="contract_cover",VLOOKUP(I1994,'svc type'!C:D,2,FALSE),VLOOKUP(G1994,'svc type'!A:D,4,FALSE)))</f>
        <v>PSA_HW</v>
      </c>
      <c r="AA1994" s="4" t="str">
        <f>IF(B1994="","",VLOOKUP(B1994,Sector!C:D,2,FALSE))</f>
        <v>COM</v>
      </c>
      <c r="AB1994" s="4" t="str">
        <f t="shared" si="63"/>
        <v>anson.ong</v>
      </c>
      <c r="AC1994" s="4"/>
      <c r="AD1994" s="4"/>
      <c r="AE1994" s="4"/>
      <c r="AF1994" s="4"/>
      <c r="AG1994" s="4"/>
    </row>
    <row r="1995" spans="1:33" outlineLevel="1" x14ac:dyDescent="0.25">
      <c r="A1995" s="57">
        <v>42269.4790158912</v>
      </c>
      <c r="B1995" s="32"/>
      <c r="C1995" s="32" t="s">
        <v>722</v>
      </c>
      <c r="D1995" s="32" t="s">
        <v>334</v>
      </c>
      <c r="E1995" s="32" t="s">
        <v>9616</v>
      </c>
      <c r="F1995" s="32" t="s">
        <v>9617</v>
      </c>
      <c r="G1995" s="32" t="s">
        <v>58</v>
      </c>
      <c r="H1995" s="32" t="s">
        <v>59</v>
      </c>
      <c r="I1995" s="32" t="s">
        <v>2006</v>
      </c>
      <c r="J1995" s="35">
        <v>0</v>
      </c>
      <c r="K1995" s="35">
        <v>0</v>
      </c>
      <c r="L1995" s="35">
        <v>0</v>
      </c>
      <c r="M1995" s="35">
        <v>0</v>
      </c>
      <c r="N1995" s="32" t="s">
        <v>19</v>
      </c>
      <c r="O1995" s="32" t="s">
        <v>322</v>
      </c>
      <c r="P1995" s="32">
        <v>0</v>
      </c>
      <c r="Q1995" s="32"/>
      <c r="R1995" s="39">
        <f t="shared" si="62"/>
        <v>1509</v>
      </c>
      <c r="S1995" s="5" t="s">
        <v>51</v>
      </c>
      <c r="T1995" s="5" t="s">
        <v>64</v>
      </c>
      <c r="U1995" s="2"/>
      <c r="V1995" s="2" t="str">
        <f>IF($J1995+$L1995=0,"nil",IF(OR($B1995="TCU-WS",$B1995=""),"non comm",IF(OR($G1995="contract_cover",$H1995="fixed price"),VLOOKUP($I1995,'[1]mapping 2015'!$A:$B,2,FALSE),VLOOKUP($G1995,'[1]mapping 2015'!$A:$B,2,FALSE))))</f>
        <v>nil</v>
      </c>
      <c r="W1995" s="37">
        <f>IF(OR(V1995="non comm",V1995="nil",J1995=0),0,IF(V1995="SBM 2.1 IIPS",J1995*VLOOKUP(N1995,'[2]NGP%'!$C:$D,2,FALSE),J1995*SUMIFS('[2]NGP%'!$D:$D,'[2]NGP%'!$A:$A,V1995,'[2]NGP%'!$B:$B,AA1995)))</f>
        <v>0</v>
      </c>
      <c r="X1995" s="37">
        <f>IF(OR(V1995="non comm",V1995="nil",J1995=0),0,IF(V1995="SBM 2.1 IIPS",J1995*VLOOKUP(N1995,'[2]NGP%'!$C:$E,3,FALSE),J1995*SUMIFS('[2]NGP%'!$E:$E,'[2]NGP%'!$A:$A,V1995,'[2]NGP%'!$B:$B,AA1995)))</f>
        <v>0</v>
      </c>
      <c r="Y1995" s="32"/>
      <c r="Z1995" s="54" t="str">
        <f>IF(MID(H1995,1,4)="Item","Nil",IF(G1995="contract_cover",VLOOKUP(I1995,'svc type'!C:D,2,FALSE),VLOOKUP(G1995,'svc type'!A:D,4,FALSE)))</f>
        <v>SVC</v>
      </c>
      <c r="AA1995" s="4" t="str">
        <f>IF(B1995="","",VLOOKUP(B1995,Sector!C:D,2,FALSE))</f>
        <v/>
      </c>
      <c r="AB1995" s="4">
        <f t="shared" si="63"/>
        <v>0</v>
      </c>
      <c r="AC1995" s="4"/>
      <c r="AD1995" s="4"/>
      <c r="AE1995" s="4"/>
      <c r="AF1995" s="4"/>
      <c r="AG1995" s="4"/>
    </row>
    <row r="1996" spans="1:33" outlineLevel="1" x14ac:dyDescent="0.25">
      <c r="A1996" s="57">
        <v>42269.479224618059</v>
      </c>
      <c r="B1996" s="32"/>
      <c r="C1996" s="32" t="s">
        <v>1068</v>
      </c>
      <c r="D1996" s="32" t="s">
        <v>334</v>
      </c>
      <c r="E1996" s="32" t="s">
        <v>9618</v>
      </c>
      <c r="F1996" s="32" t="s">
        <v>9619</v>
      </c>
      <c r="G1996" s="32" t="s">
        <v>58</v>
      </c>
      <c r="H1996" s="32" t="s">
        <v>59</v>
      </c>
      <c r="I1996" s="32" t="s">
        <v>2006</v>
      </c>
      <c r="J1996" s="35">
        <v>0</v>
      </c>
      <c r="K1996" s="35">
        <v>0</v>
      </c>
      <c r="L1996" s="35">
        <v>0</v>
      </c>
      <c r="M1996" s="35">
        <v>0</v>
      </c>
      <c r="N1996" s="32" t="s">
        <v>19</v>
      </c>
      <c r="O1996" s="32" t="s">
        <v>322</v>
      </c>
      <c r="P1996" s="32">
        <v>0</v>
      </c>
      <c r="Q1996" s="32"/>
      <c r="R1996" s="39">
        <f t="shared" si="62"/>
        <v>1509</v>
      </c>
      <c r="S1996" s="5" t="s">
        <v>51</v>
      </c>
      <c r="T1996" s="5" t="s">
        <v>64</v>
      </c>
      <c r="U1996" s="2"/>
      <c r="V1996" s="2" t="str">
        <f>IF($J1996+$L1996=0,"nil",IF(OR($B1996="TCU-WS",$B1996=""),"non comm",IF(OR($G1996="contract_cover",$H1996="fixed price"),VLOOKUP($I1996,'[1]mapping 2015'!$A:$B,2,FALSE),VLOOKUP($G1996,'[1]mapping 2015'!$A:$B,2,FALSE))))</f>
        <v>nil</v>
      </c>
      <c r="W1996" s="37">
        <f>IF(OR(V1996="non comm",V1996="nil",J1996=0),0,IF(V1996="SBM 2.1 IIPS",J1996*VLOOKUP(N1996,'[2]NGP%'!$C:$D,2,FALSE),J1996*SUMIFS('[2]NGP%'!$D:$D,'[2]NGP%'!$A:$A,V1996,'[2]NGP%'!$B:$B,AA1996)))</f>
        <v>0</v>
      </c>
      <c r="X1996" s="37">
        <f>IF(OR(V1996="non comm",V1996="nil",J1996=0),0,IF(V1996="SBM 2.1 IIPS",J1996*VLOOKUP(N1996,'[2]NGP%'!$C:$E,3,FALSE),J1996*SUMIFS('[2]NGP%'!$E:$E,'[2]NGP%'!$A:$A,V1996,'[2]NGP%'!$B:$B,AA1996)))</f>
        <v>0</v>
      </c>
      <c r="Y1996" s="32"/>
      <c r="Z1996" s="54" t="str">
        <f>IF(MID(H1996,1,4)="Item","Nil",IF(G1996="contract_cover",VLOOKUP(I1996,'svc type'!C:D,2,FALSE),VLOOKUP(G1996,'svc type'!A:D,4,FALSE)))</f>
        <v>SVC</v>
      </c>
      <c r="AA1996" s="4" t="str">
        <f>IF(B1996="","",VLOOKUP(B1996,Sector!C:D,2,FALSE))</f>
        <v/>
      </c>
      <c r="AB1996" s="4">
        <f t="shared" si="63"/>
        <v>0</v>
      </c>
      <c r="AC1996" s="4"/>
      <c r="AD1996" s="4"/>
      <c r="AE1996" s="4"/>
      <c r="AF1996" s="4"/>
      <c r="AG1996" s="4"/>
    </row>
    <row r="1997" spans="1:33" outlineLevel="1" x14ac:dyDescent="0.25">
      <c r="A1997" s="57">
        <v>42269.499608182872</v>
      </c>
      <c r="B1997" s="32"/>
      <c r="C1997" s="32" t="s">
        <v>454</v>
      </c>
      <c r="D1997" s="32" t="s">
        <v>334</v>
      </c>
      <c r="E1997" s="32" t="s">
        <v>9620</v>
      </c>
      <c r="F1997" s="32" t="s">
        <v>9621</v>
      </c>
      <c r="G1997" s="32" t="s">
        <v>58</v>
      </c>
      <c r="H1997" s="32" t="s">
        <v>59</v>
      </c>
      <c r="I1997" s="32" t="s">
        <v>2006</v>
      </c>
      <c r="J1997" s="35">
        <v>0</v>
      </c>
      <c r="K1997" s="35">
        <v>0</v>
      </c>
      <c r="L1997" s="35">
        <v>0</v>
      </c>
      <c r="M1997" s="35">
        <v>0</v>
      </c>
      <c r="N1997" s="32" t="s">
        <v>19</v>
      </c>
      <c r="O1997" s="32" t="s">
        <v>322</v>
      </c>
      <c r="P1997" s="32">
        <v>0</v>
      </c>
      <c r="Q1997" s="32"/>
      <c r="R1997" s="39">
        <f t="shared" si="62"/>
        <v>1509</v>
      </c>
      <c r="S1997" s="5" t="s">
        <v>51</v>
      </c>
      <c r="T1997" s="5" t="s">
        <v>64</v>
      </c>
      <c r="U1997" s="2"/>
      <c r="V1997" s="2" t="str">
        <f>IF($J1997+$L1997=0,"nil",IF(OR($B1997="TCU-WS",$B1997=""),"non comm",IF(OR($G1997="contract_cover",$H1997="fixed price"),VLOOKUP($I1997,'[1]mapping 2015'!$A:$B,2,FALSE),VLOOKUP($G1997,'[1]mapping 2015'!$A:$B,2,FALSE))))</f>
        <v>nil</v>
      </c>
      <c r="W1997" s="37">
        <f>IF(OR(V1997="non comm",V1997="nil",J1997=0),0,IF(V1997="SBM 2.1 IIPS",J1997*VLOOKUP(N1997,'[2]NGP%'!$C:$D,2,FALSE),J1997*SUMIFS('[2]NGP%'!$D:$D,'[2]NGP%'!$A:$A,V1997,'[2]NGP%'!$B:$B,AA1997)))</f>
        <v>0</v>
      </c>
      <c r="X1997" s="37">
        <f>IF(OR(V1997="non comm",V1997="nil",J1997=0),0,IF(V1997="SBM 2.1 IIPS",J1997*VLOOKUP(N1997,'[2]NGP%'!$C:$E,3,FALSE),J1997*SUMIFS('[2]NGP%'!$E:$E,'[2]NGP%'!$A:$A,V1997,'[2]NGP%'!$B:$B,AA1997)))</f>
        <v>0</v>
      </c>
      <c r="Y1997" s="32"/>
      <c r="Z1997" s="54" t="str">
        <f>IF(MID(H1997,1,4)="Item","Nil",IF(G1997="contract_cover",VLOOKUP(I1997,'svc type'!C:D,2,FALSE),VLOOKUP(G1997,'svc type'!A:D,4,FALSE)))</f>
        <v>SVC</v>
      </c>
      <c r="AA1997" s="4" t="str">
        <f>IF(B1997="","",VLOOKUP(B1997,Sector!C:D,2,FALSE))</f>
        <v/>
      </c>
      <c r="AB1997" s="4">
        <f t="shared" si="63"/>
        <v>0</v>
      </c>
      <c r="AC1997" s="4"/>
      <c r="AD1997" s="4"/>
      <c r="AE1997" s="4"/>
      <c r="AF1997" s="4"/>
      <c r="AG1997" s="4"/>
    </row>
    <row r="1998" spans="1:33" outlineLevel="1" x14ac:dyDescent="0.25">
      <c r="A1998" s="57">
        <v>42269.518779479164</v>
      </c>
      <c r="B1998" s="32"/>
      <c r="C1998" s="32" t="s">
        <v>345</v>
      </c>
      <c r="D1998" s="32" t="s">
        <v>334</v>
      </c>
      <c r="E1998" s="32" t="s">
        <v>9622</v>
      </c>
      <c r="F1998" s="32" t="s">
        <v>9623</v>
      </c>
      <c r="G1998" s="32" t="s">
        <v>58</v>
      </c>
      <c r="H1998" s="32" t="s">
        <v>59</v>
      </c>
      <c r="I1998" s="32" t="s">
        <v>2006</v>
      </c>
      <c r="J1998" s="35">
        <v>0</v>
      </c>
      <c r="K1998" s="35">
        <v>0</v>
      </c>
      <c r="L1998" s="35">
        <v>0</v>
      </c>
      <c r="M1998" s="35">
        <v>0</v>
      </c>
      <c r="N1998" s="32" t="s">
        <v>19</v>
      </c>
      <c r="O1998" s="32" t="s">
        <v>322</v>
      </c>
      <c r="P1998" s="32">
        <v>0</v>
      </c>
      <c r="Q1998" s="32"/>
      <c r="R1998" s="39">
        <f t="shared" si="62"/>
        <v>1509</v>
      </c>
      <c r="S1998" s="5" t="s">
        <v>51</v>
      </c>
      <c r="T1998" s="5" t="s">
        <v>64</v>
      </c>
      <c r="U1998" s="2"/>
      <c r="V1998" s="2" t="str">
        <f>IF($J1998+$L1998=0,"nil",IF(OR($B1998="TCU-WS",$B1998=""),"non comm",IF(OR($G1998="contract_cover",$H1998="fixed price"),VLOOKUP($I1998,'[1]mapping 2015'!$A:$B,2,FALSE),VLOOKUP($G1998,'[1]mapping 2015'!$A:$B,2,FALSE))))</f>
        <v>nil</v>
      </c>
      <c r="W1998" s="37">
        <f>IF(OR(V1998="non comm",V1998="nil",J1998=0),0,IF(V1998="SBM 2.1 IIPS",J1998*VLOOKUP(N1998,'[2]NGP%'!$C:$D,2,FALSE),J1998*SUMIFS('[2]NGP%'!$D:$D,'[2]NGP%'!$A:$A,V1998,'[2]NGP%'!$B:$B,AA1998)))</f>
        <v>0</v>
      </c>
      <c r="X1998" s="37">
        <f>IF(OR(V1998="non comm",V1998="nil",J1998=0),0,IF(V1998="SBM 2.1 IIPS",J1998*VLOOKUP(N1998,'[2]NGP%'!$C:$E,3,FALSE),J1998*SUMIFS('[2]NGP%'!$E:$E,'[2]NGP%'!$A:$A,V1998,'[2]NGP%'!$B:$B,AA1998)))</f>
        <v>0</v>
      </c>
      <c r="Y1998" s="32"/>
      <c r="Z1998" s="54" t="str">
        <f>IF(MID(H1998,1,4)="Item","Nil",IF(G1998="contract_cover",VLOOKUP(I1998,'svc type'!C:D,2,FALSE),VLOOKUP(G1998,'svc type'!A:D,4,FALSE)))</f>
        <v>SVC</v>
      </c>
      <c r="AA1998" s="4" t="str">
        <f>IF(B1998="","",VLOOKUP(B1998,Sector!C:D,2,FALSE))</f>
        <v/>
      </c>
      <c r="AB1998" s="4">
        <f t="shared" si="63"/>
        <v>0</v>
      </c>
      <c r="AC1998" s="4"/>
      <c r="AD1998" s="4"/>
      <c r="AE1998" s="4"/>
      <c r="AF1998" s="4"/>
      <c r="AG1998" s="4"/>
    </row>
    <row r="1999" spans="1:33" outlineLevel="1" x14ac:dyDescent="0.25">
      <c r="A1999" s="57">
        <v>42269.523092939817</v>
      </c>
      <c r="B1999" s="32"/>
      <c r="C1999" s="32" t="s">
        <v>345</v>
      </c>
      <c r="D1999" s="32" t="s">
        <v>334</v>
      </c>
      <c r="E1999" s="32" t="s">
        <v>9624</v>
      </c>
      <c r="F1999" s="32" t="s">
        <v>9625</v>
      </c>
      <c r="G1999" s="32" t="s">
        <v>58</v>
      </c>
      <c r="H1999" s="32" t="s">
        <v>59</v>
      </c>
      <c r="I1999" s="32" t="s">
        <v>2006</v>
      </c>
      <c r="J1999" s="35">
        <v>0</v>
      </c>
      <c r="K1999" s="35">
        <v>0</v>
      </c>
      <c r="L1999" s="35">
        <v>0</v>
      </c>
      <c r="M1999" s="35">
        <v>0</v>
      </c>
      <c r="N1999" s="32" t="s">
        <v>19</v>
      </c>
      <c r="O1999" s="32" t="s">
        <v>322</v>
      </c>
      <c r="P1999" s="32">
        <v>0</v>
      </c>
      <c r="Q1999" s="32"/>
      <c r="R1999" s="39">
        <f t="shared" si="62"/>
        <v>1509</v>
      </c>
      <c r="S1999" s="5" t="s">
        <v>51</v>
      </c>
      <c r="T1999" s="5" t="s">
        <v>64</v>
      </c>
      <c r="U1999" s="2"/>
      <c r="V1999" s="2" t="str">
        <f>IF($J1999+$L1999=0,"nil",IF(OR($B1999="TCU-WS",$B1999=""),"non comm",IF(OR($G1999="contract_cover",$H1999="fixed price"),VLOOKUP($I1999,'[1]mapping 2015'!$A:$B,2,FALSE),VLOOKUP($G1999,'[1]mapping 2015'!$A:$B,2,FALSE))))</f>
        <v>nil</v>
      </c>
      <c r="W1999" s="37">
        <f>IF(OR(V1999="non comm",V1999="nil",J1999=0),0,IF(V1999="SBM 2.1 IIPS",J1999*VLOOKUP(N1999,'[2]NGP%'!$C:$D,2,FALSE),J1999*SUMIFS('[2]NGP%'!$D:$D,'[2]NGP%'!$A:$A,V1999,'[2]NGP%'!$B:$B,AA1999)))</f>
        <v>0</v>
      </c>
      <c r="X1999" s="37">
        <f>IF(OR(V1999="non comm",V1999="nil",J1999=0),0,IF(V1999="SBM 2.1 IIPS",J1999*VLOOKUP(N1999,'[2]NGP%'!$C:$E,3,FALSE),J1999*SUMIFS('[2]NGP%'!$E:$E,'[2]NGP%'!$A:$A,V1999,'[2]NGP%'!$B:$B,AA1999)))</f>
        <v>0</v>
      </c>
      <c r="Y1999" s="32"/>
      <c r="Z1999" s="54" t="str">
        <f>IF(MID(H1999,1,4)="Item","Nil",IF(G1999="contract_cover",VLOOKUP(I1999,'svc type'!C:D,2,FALSE),VLOOKUP(G1999,'svc type'!A:D,4,FALSE)))</f>
        <v>SVC</v>
      </c>
      <c r="AA1999" s="4" t="str">
        <f>IF(B1999="","",VLOOKUP(B1999,Sector!C:D,2,FALSE))</f>
        <v/>
      </c>
      <c r="AB1999" s="4">
        <f t="shared" si="63"/>
        <v>0</v>
      </c>
      <c r="AC1999" s="4"/>
      <c r="AD1999" s="4"/>
      <c r="AE1999" s="4"/>
      <c r="AF1999" s="4"/>
      <c r="AG1999" s="4"/>
    </row>
    <row r="2000" spans="1:33" outlineLevel="1" x14ac:dyDescent="0.25">
      <c r="A2000" s="57">
        <v>42269.524129363424</v>
      </c>
      <c r="B2000" s="32"/>
      <c r="C2000" s="32" t="s">
        <v>457</v>
      </c>
      <c r="D2000" s="32" t="s">
        <v>334</v>
      </c>
      <c r="E2000" s="32" t="s">
        <v>9626</v>
      </c>
      <c r="F2000" s="32" t="s">
        <v>9627</v>
      </c>
      <c r="G2000" s="32" t="s">
        <v>58</v>
      </c>
      <c r="H2000" s="32" t="s">
        <v>59</v>
      </c>
      <c r="I2000" s="32" t="s">
        <v>2006</v>
      </c>
      <c r="J2000" s="35">
        <v>0</v>
      </c>
      <c r="K2000" s="35">
        <v>0</v>
      </c>
      <c r="L2000" s="35">
        <v>0</v>
      </c>
      <c r="M2000" s="35">
        <v>0</v>
      </c>
      <c r="N2000" s="32" t="s">
        <v>19</v>
      </c>
      <c r="O2000" s="32" t="s">
        <v>322</v>
      </c>
      <c r="P2000" s="32">
        <v>0</v>
      </c>
      <c r="Q2000" s="32"/>
      <c r="R2000" s="39">
        <f t="shared" si="62"/>
        <v>1509</v>
      </c>
      <c r="S2000" s="5" t="s">
        <v>51</v>
      </c>
      <c r="T2000" s="5" t="s">
        <v>64</v>
      </c>
      <c r="U2000" s="2"/>
      <c r="V2000" s="2" t="str">
        <f>IF($J2000+$L2000=0,"nil",IF(OR($B2000="TCU-WS",$B2000=""),"non comm",IF(OR($G2000="contract_cover",$H2000="fixed price"),VLOOKUP($I2000,'[1]mapping 2015'!$A:$B,2,FALSE),VLOOKUP($G2000,'[1]mapping 2015'!$A:$B,2,FALSE))))</f>
        <v>nil</v>
      </c>
      <c r="W2000" s="37">
        <f>IF(OR(V2000="non comm",V2000="nil",J2000=0),0,IF(V2000="SBM 2.1 IIPS",J2000*VLOOKUP(N2000,'[2]NGP%'!$C:$D,2,FALSE),J2000*SUMIFS('[2]NGP%'!$D:$D,'[2]NGP%'!$A:$A,V2000,'[2]NGP%'!$B:$B,AA2000)))</f>
        <v>0</v>
      </c>
      <c r="X2000" s="37">
        <f>IF(OR(V2000="non comm",V2000="nil",J2000=0),0,IF(V2000="SBM 2.1 IIPS",J2000*VLOOKUP(N2000,'[2]NGP%'!$C:$E,3,FALSE),J2000*SUMIFS('[2]NGP%'!$E:$E,'[2]NGP%'!$A:$A,V2000,'[2]NGP%'!$B:$B,AA2000)))</f>
        <v>0</v>
      </c>
      <c r="Y2000" s="32"/>
      <c r="Z2000" s="54" t="str">
        <f>IF(MID(H2000,1,4)="Item","Nil",IF(G2000="contract_cover",VLOOKUP(I2000,'svc type'!C:D,2,FALSE),VLOOKUP(G2000,'svc type'!A:D,4,FALSE)))</f>
        <v>SVC</v>
      </c>
      <c r="AA2000" s="4" t="str">
        <f>IF(B2000="","",VLOOKUP(B2000,Sector!C:D,2,FALSE))</f>
        <v/>
      </c>
      <c r="AB2000" s="4">
        <f t="shared" si="63"/>
        <v>0</v>
      </c>
      <c r="AC2000" s="4"/>
      <c r="AD2000" s="4"/>
      <c r="AE2000" s="4"/>
      <c r="AF2000" s="4"/>
      <c r="AG2000" s="4"/>
    </row>
    <row r="2001" spans="1:33" outlineLevel="1" x14ac:dyDescent="0.25">
      <c r="A2001" s="57">
        <v>42269.580976192126</v>
      </c>
      <c r="B2001" s="32"/>
      <c r="C2001" s="32" t="s">
        <v>5376</v>
      </c>
      <c r="D2001" s="32" t="s">
        <v>334</v>
      </c>
      <c r="E2001" s="32" t="s">
        <v>9628</v>
      </c>
      <c r="F2001" s="32" t="s">
        <v>9629</v>
      </c>
      <c r="G2001" s="32" t="s">
        <v>58</v>
      </c>
      <c r="H2001" s="32" t="s">
        <v>59</v>
      </c>
      <c r="I2001" s="32" t="s">
        <v>2006</v>
      </c>
      <c r="J2001" s="35">
        <v>0</v>
      </c>
      <c r="K2001" s="35">
        <v>0</v>
      </c>
      <c r="L2001" s="35">
        <v>0</v>
      </c>
      <c r="M2001" s="35">
        <v>0</v>
      </c>
      <c r="N2001" s="32" t="s">
        <v>19</v>
      </c>
      <c r="O2001" s="32" t="s">
        <v>322</v>
      </c>
      <c r="P2001" s="32">
        <v>0</v>
      </c>
      <c r="Q2001" s="32"/>
      <c r="R2001" s="39">
        <f t="shared" si="62"/>
        <v>1509</v>
      </c>
      <c r="S2001" s="5" t="s">
        <v>51</v>
      </c>
      <c r="T2001" s="5" t="s">
        <v>64</v>
      </c>
      <c r="U2001" s="2"/>
      <c r="V2001" s="2" t="str">
        <f>IF($J2001+$L2001=0,"nil",IF(OR($B2001="TCU-WS",$B2001=""),"non comm",IF(OR($G2001="contract_cover",$H2001="fixed price"),VLOOKUP($I2001,'[1]mapping 2015'!$A:$B,2,FALSE),VLOOKUP($G2001,'[1]mapping 2015'!$A:$B,2,FALSE))))</f>
        <v>nil</v>
      </c>
      <c r="W2001" s="37">
        <f>IF(OR(V2001="non comm",V2001="nil",J2001=0),0,IF(V2001="SBM 2.1 IIPS",J2001*VLOOKUP(N2001,'[2]NGP%'!$C:$D,2,FALSE),J2001*SUMIFS('[2]NGP%'!$D:$D,'[2]NGP%'!$A:$A,V2001,'[2]NGP%'!$B:$B,AA2001)))</f>
        <v>0</v>
      </c>
      <c r="X2001" s="37">
        <f>IF(OR(V2001="non comm",V2001="nil",J2001=0),0,IF(V2001="SBM 2.1 IIPS",J2001*VLOOKUP(N2001,'[2]NGP%'!$C:$E,3,FALSE),J2001*SUMIFS('[2]NGP%'!$E:$E,'[2]NGP%'!$A:$A,V2001,'[2]NGP%'!$B:$B,AA2001)))</f>
        <v>0</v>
      </c>
      <c r="Y2001" s="32"/>
      <c r="Z2001" s="54" t="str">
        <f>IF(MID(H2001,1,4)="Item","Nil",IF(G2001="contract_cover",VLOOKUP(I2001,'svc type'!C:D,2,FALSE),VLOOKUP(G2001,'svc type'!A:D,4,FALSE)))</f>
        <v>SVC</v>
      </c>
      <c r="AA2001" s="4" t="str">
        <f>IF(B2001="","",VLOOKUP(B2001,Sector!C:D,2,FALSE))</f>
        <v/>
      </c>
      <c r="AB2001" s="4">
        <f t="shared" si="63"/>
        <v>0</v>
      </c>
      <c r="AC2001" s="4"/>
      <c r="AD2001" s="4"/>
      <c r="AE2001" s="4"/>
      <c r="AF2001" s="4"/>
      <c r="AG2001" s="4"/>
    </row>
    <row r="2002" spans="1:33" outlineLevel="1" x14ac:dyDescent="0.25">
      <c r="A2002" s="57">
        <v>42269.594590891204</v>
      </c>
      <c r="B2002" s="32"/>
      <c r="C2002" s="32" t="s">
        <v>9630</v>
      </c>
      <c r="D2002" s="32" t="s">
        <v>323</v>
      </c>
      <c r="E2002" s="32" t="s">
        <v>9631</v>
      </c>
      <c r="F2002" s="32" t="s">
        <v>9632</v>
      </c>
      <c r="G2002" s="32" t="s">
        <v>58</v>
      </c>
      <c r="H2002" s="32" t="s">
        <v>59</v>
      </c>
      <c r="I2002" s="32" t="s">
        <v>2006</v>
      </c>
      <c r="J2002" s="35">
        <v>0</v>
      </c>
      <c r="K2002" s="35">
        <v>0</v>
      </c>
      <c r="L2002" s="35">
        <v>0</v>
      </c>
      <c r="M2002" s="35">
        <v>0</v>
      </c>
      <c r="N2002" s="32" t="s">
        <v>19</v>
      </c>
      <c r="O2002" s="32" t="s">
        <v>322</v>
      </c>
      <c r="P2002" s="32">
        <v>0</v>
      </c>
      <c r="Q2002" s="32"/>
      <c r="R2002" s="39">
        <f t="shared" si="62"/>
        <v>1509</v>
      </c>
      <c r="S2002" s="5" t="s">
        <v>51</v>
      </c>
      <c r="T2002" s="5" t="s">
        <v>64</v>
      </c>
      <c r="U2002" s="2"/>
      <c r="V2002" s="2" t="str">
        <f>IF($J2002+$L2002=0,"nil",IF(OR($B2002="TCU-WS",$B2002=""),"non comm",IF(OR($G2002="contract_cover",$H2002="fixed price"),VLOOKUP($I2002,'[1]mapping 2015'!$A:$B,2,FALSE),VLOOKUP($G2002,'[1]mapping 2015'!$A:$B,2,FALSE))))</f>
        <v>nil</v>
      </c>
      <c r="W2002" s="37">
        <f>IF(OR(V2002="non comm",V2002="nil",J2002=0),0,IF(V2002="SBM 2.1 IIPS",J2002*VLOOKUP(N2002,'[2]NGP%'!$C:$D,2,FALSE),J2002*SUMIFS('[2]NGP%'!$D:$D,'[2]NGP%'!$A:$A,V2002,'[2]NGP%'!$B:$B,AA2002)))</f>
        <v>0</v>
      </c>
      <c r="X2002" s="37">
        <f>IF(OR(V2002="non comm",V2002="nil",J2002=0),0,IF(V2002="SBM 2.1 IIPS",J2002*VLOOKUP(N2002,'[2]NGP%'!$C:$E,3,FALSE),J2002*SUMIFS('[2]NGP%'!$E:$E,'[2]NGP%'!$A:$A,V2002,'[2]NGP%'!$B:$B,AA2002)))</f>
        <v>0</v>
      </c>
      <c r="Y2002" s="32"/>
      <c r="Z2002" s="54" t="str">
        <f>IF(MID(H2002,1,4)="Item","Nil",IF(G2002="contract_cover",VLOOKUP(I2002,'svc type'!C:D,2,FALSE),VLOOKUP(G2002,'svc type'!A:D,4,FALSE)))</f>
        <v>SVC</v>
      </c>
      <c r="AA2002" s="4" t="str">
        <f>IF(B2002="","",VLOOKUP(B2002,Sector!C:D,2,FALSE))</f>
        <v/>
      </c>
      <c r="AB2002" s="4">
        <f t="shared" si="63"/>
        <v>0</v>
      </c>
      <c r="AC2002" s="4"/>
      <c r="AD2002" s="4"/>
      <c r="AE2002" s="4"/>
      <c r="AF2002" s="4"/>
      <c r="AG2002" s="4"/>
    </row>
    <row r="2003" spans="1:33" outlineLevel="1" x14ac:dyDescent="0.25">
      <c r="A2003" s="57">
        <v>42269.60555601852</v>
      </c>
      <c r="B2003" s="32" t="s">
        <v>4333</v>
      </c>
      <c r="C2003" s="32" t="s">
        <v>9633</v>
      </c>
      <c r="D2003" s="32" t="s">
        <v>9634</v>
      </c>
      <c r="E2003" s="32" t="s">
        <v>9635</v>
      </c>
      <c r="F2003" s="32" t="s">
        <v>9636</v>
      </c>
      <c r="G2003" s="32" t="s">
        <v>15</v>
      </c>
      <c r="H2003" s="32" t="s">
        <v>16</v>
      </c>
      <c r="I2003" s="32" t="s">
        <v>263</v>
      </c>
      <c r="J2003" s="35">
        <v>2600</v>
      </c>
      <c r="K2003" s="35">
        <v>0</v>
      </c>
      <c r="L2003" s="35">
        <v>0</v>
      </c>
      <c r="M2003" s="35">
        <v>0</v>
      </c>
      <c r="N2003" s="32" t="s">
        <v>17</v>
      </c>
      <c r="O2003" s="32" t="s">
        <v>18</v>
      </c>
      <c r="P2003" s="32">
        <v>1</v>
      </c>
      <c r="Q2003" s="32" t="s">
        <v>9637</v>
      </c>
      <c r="R2003" s="39">
        <f t="shared" si="62"/>
        <v>1509</v>
      </c>
      <c r="S2003" s="5" t="s">
        <v>51</v>
      </c>
      <c r="T2003" s="5" t="s">
        <v>64</v>
      </c>
      <c r="U2003" s="2"/>
      <c r="V2003" s="2" t="str">
        <f>IF($J2003+$L2003=0,"nil",IF(OR($B2003="TCU-WS",$B2003=""),"non comm",IF(OR($G2003="contract_cover",$H2003="fixed price"),VLOOKUP($I2003,'[1]mapping 2015'!$A:$B,2,FALSE),VLOOKUP($G2003,'[1]mapping 2015'!$A:$B,2,FALSE))))</f>
        <v>SBM 2.3 SMA</v>
      </c>
      <c r="W2003" s="37">
        <f>IF(OR(V2003="non comm",V2003="nil",J2003=0),0,IF(V2003="SBM 2.1 IIPS",J2003*VLOOKUP(N2003,'[2]NGP%'!$C:$D,2,FALSE),J2003*SUMIFS('[2]NGP%'!$D:$D,'[2]NGP%'!$A:$A,V2003,'[2]NGP%'!$B:$B,AA2003)))</f>
        <v>1170</v>
      </c>
      <c r="X2003" s="37">
        <f>IF(OR(V2003="non comm",V2003="nil",J2003=0),0,IF(V2003="SBM 2.1 IIPS",J2003*VLOOKUP(N2003,'[2]NGP%'!$C:$E,3,FALSE),J2003*SUMIFS('[2]NGP%'!$E:$E,'[2]NGP%'!$A:$A,V2003,'[2]NGP%'!$B:$B,AA2003)))</f>
        <v>1170</v>
      </c>
      <c r="Y2003" s="32"/>
      <c r="Z2003" s="54" t="str">
        <f>IF(MID(H2003,1,4)="Item","Nil",IF(G2003="contract_cover",VLOOKUP(I2003,'svc type'!C:D,2,FALSE),VLOOKUP(G2003,'svc type'!A:D,4,FALSE)))</f>
        <v>SMA</v>
      </c>
      <c r="AA2003" s="4" t="str">
        <f>IF(B2003="","",VLOOKUP(B2003,Sector!C:D,2,FALSE))</f>
        <v>PUB</v>
      </c>
      <c r="AB2003" s="4" t="str">
        <f t="shared" si="63"/>
        <v>ronnie.lim</v>
      </c>
      <c r="AC2003" s="4"/>
      <c r="AD2003" s="4"/>
      <c r="AE2003" s="4"/>
      <c r="AF2003" s="4"/>
      <c r="AG2003" s="4"/>
    </row>
    <row r="2004" spans="1:33" outlineLevel="1" x14ac:dyDescent="0.25">
      <c r="A2004" s="57">
        <v>42269.616969247683</v>
      </c>
      <c r="B2004" s="32"/>
      <c r="C2004" s="32" t="s">
        <v>345</v>
      </c>
      <c r="D2004" s="32" t="s">
        <v>334</v>
      </c>
      <c r="E2004" s="32" t="s">
        <v>9638</v>
      </c>
      <c r="F2004" s="32" t="s">
        <v>9639</v>
      </c>
      <c r="G2004" s="32" t="s">
        <v>58</v>
      </c>
      <c r="H2004" s="32" t="s">
        <v>59</v>
      </c>
      <c r="I2004" s="32" t="s">
        <v>2006</v>
      </c>
      <c r="J2004" s="35">
        <v>0</v>
      </c>
      <c r="K2004" s="35">
        <v>0</v>
      </c>
      <c r="L2004" s="35">
        <v>0</v>
      </c>
      <c r="M2004" s="35">
        <v>0</v>
      </c>
      <c r="N2004" s="32" t="s">
        <v>19</v>
      </c>
      <c r="O2004" s="32" t="s">
        <v>322</v>
      </c>
      <c r="P2004" s="32">
        <v>0</v>
      </c>
      <c r="Q2004" s="32"/>
      <c r="R2004" s="39">
        <f t="shared" si="62"/>
        <v>1509</v>
      </c>
      <c r="S2004" s="5" t="s">
        <v>51</v>
      </c>
      <c r="T2004" s="5" t="s">
        <v>64</v>
      </c>
      <c r="U2004" s="2"/>
      <c r="V2004" s="2" t="str">
        <f>IF($J2004+$L2004=0,"nil",IF(OR($B2004="TCU-WS",$B2004=""),"non comm",IF(OR($G2004="contract_cover",$H2004="fixed price"),VLOOKUP($I2004,'[1]mapping 2015'!$A:$B,2,FALSE),VLOOKUP($G2004,'[1]mapping 2015'!$A:$B,2,FALSE))))</f>
        <v>nil</v>
      </c>
      <c r="W2004" s="37">
        <f>IF(OR(V2004="non comm",V2004="nil",J2004=0),0,IF(V2004="SBM 2.1 IIPS",J2004*VLOOKUP(N2004,'[2]NGP%'!$C:$D,2,FALSE),J2004*SUMIFS('[2]NGP%'!$D:$D,'[2]NGP%'!$A:$A,V2004,'[2]NGP%'!$B:$B,AA2004)))</f>
        <v>0</v>
      </c>
      <c r="X2004" s="37">
        <f>IF(OR(V2004="non comm",V2004="nil",J2004=0),0,IF(V2004="SBM 2.1 IIPS",J2004*VLOOKUP(N2004,'[2]NGP%'!$C:$E,3,FALSE),J2004*SUMIFS('[2]NGP%'!$E:$E,'[2]NGP%'!$A:$A,V2004,'[2]NGP%'!$B:$B,AA2004)))</f>
        <v>0</v>
      </c>
      <c r="Y2004" s="32"/>
      <c r="Z2004" s="54" t="str">
        <f>IF(MID(H2004,1,4)="Item","Nil",IF(G2004="contract_cover",VLOOKUP(I2004,'svc type'!C:D,2,FALSE),VLOOKUP(G2004,'svc type'!A:D,4,FALSE)))</f>
        <v>SVC</v>
      </c>
      <c r="AA2004" s="4" t="str">
        <f>IF(B2004="","",VLOOKUP(B2004,Sector!C:D,2,FALSE))</f>
        <v/>
      </c>
      <c r="AB2004" s="4">
        <f t="shared" si="63"/>
        <v>0</v>
      </c>
      <c r="AC2004" s="4"/>
      <c r="AD2004" s="4"/>
      <c r="AE2004" s="4"/>
      <c r="AF2004" s="4"/>
      <c r="AG2004" s="4"/>
    </row>
    <row r="2005" spans="1:33" outlineLevel="1" x14ac:dyDescent="0.25">
      <c r="A2005" s="57">
        <v>42269.61859849537</v>
      </c>
      <c r="B2005" s="32"/>
      <c r="C2005" s="32" t="s">
        <v>5133</v>
      </c>
      <c r="D2005" s="32" t="s">
        <v>334</v>
      </c>
      <c r="E2005" s="32" t="s">
        <v>9640</v>
      </c>
      <c r="F2005" s="32" t="s">
        <v>9641</v>
      </c>
      <c r="G2005" s="32" t="s">
        <v>58</v>
      </c>
      <c r="H2005" s="32" t="s">
        <v>59</v>
      </c>
      <c r="I2005" s="32" t="s">
        <v>2006</v>
      </c>
      <c r="J2005" s="35">
        <v>0</v>
      </c>
      <c r="K2005" s="35">
        <v>0</v>
      </c>
      <c r="L2005" s="35">
        <v>0</v>
      </c>
      <c r="M2005" s="35">
        <v>0</v>
      </c>
      <c r="N2005" s="32" t="s">
        <v>19</v>
      </c>
      <c r="O2005" s="32" t="s">
        <v>322</v>
      </c>
      <c r="P2005" s="32">
        <v>0</v>
      </c>
      <c r="Q2005" s="32"/>
      <c r="R2005" s="39">
        <f t="shared" si="62"/>
        <v>1509</v>
      </c>
      <c r="S2005" s="5" t="s">
        <v>51</v>
      </c>
      <c r="T2005" s="5" t="s">
        <v>64</v>
      </c>
      <c r="U2005" s="2"/>
      <c r="V2005" s="2" t="str">
        <f>IF($J2005+$L2005=0,"nil",IF(OR($B2005="TCU-WS",$B2005=""),"non comm",IF(OR($G2005="contract_cover",$H2005="fixed price"),VLOOKUP($I2005,'[1]mapping 2015'!$A:$B,2,FALSE),VLOOKUP($G2005,'[1]mapping 2015'!$A:$B,2,FALSE))))</f>
        <v>nil</v>
      </c>
      <c r="W2005" s="37">
        <f>IF(OR(V2005="non comm",V2005="nil",J2005=0),0,IF(V2005="SBM 2.1 IIPS",J2005*VLOOKUP(N2005,'[2]NGP%'!$C:$D,2,FALSE),J2005*SUMIFS('[2]NGP%'!$D:$D,'[2]NGP%'!$A:$A,V2005,'[2]NGP%'!$B:$B,AA2005)))</f>
        <v>0</v>
      </c>
      <c r="X2005" s="37">
        <f>IF(OR(V2005="non comm",V2005="nil",J2005=0),0,IF(V2005="SBM 2.1 IIPS",J2005*VLOOKUP(N2005,'[2]NGP%'!$C:$E,3,FALSE),J2005*SUMIFS('[2]NGP%'!$E:$E,'[2]NGP%'!$A:$A,V2005,'[2]NGP%'!$B:$B,AA2005)))</f>
        <v>0</v>
      </c>
      <c r="Y2005" s="32"/>
      <c r="Z2005" s="54" t="str">
        <f>IF(MID(H2005,1,4)="Item","Nil",IF(G2005="contract_cover",VLOOKUP(I2005,'svc type'!C:D,2,FALSE),VLOOKUP(G2005,'svc type'!A:D,4,FALSE)))</f>
        <v>SVC</v>
      </c>
      <c r="AA2005" s="4" t="str">
        <f>IF(B2005="","",VLOOKUP(B2005,Sector!C:D,2,FALSE))</f>
        <v/>
      </c>
      <c r="AB2005" s="4">
        <f t="shared" si="63"/>
        <v>0</v>
      </c>
      <c r="AC2005" s="4"/>
      <c r="AD2005" s="4"/>
      <c r="AE2005" s="4"/>
      <c r="AF2005" s="4"/>
      <c r="AG2005" s="4"/>
    </row>
    <row r="2006" spans="1:33" outlineLevel="1" x14ac:dyDescent="0.25">
      <c r="A2006" s="57">
        <v>42269.618869293983</v>
      </c>
      <c r="B2006" s="32" t="s">
        <v>267</v>
      </c>
      <c r="C2006" s="32" t="s">
        <v>81</v>
      </c>
      <c r="D2006" s="32" t="s">
        <v>266</v>
      </c>
      <c r="E2006" s="32" t="s">
        <v>9642</v>
      </c>
      <c r="F2006" s="32" t="s">
        <v>9643</v>
      </c>
      <c r="G2006" s="32" t="s">
        <v>39</v>
      </c>
      <c r="H2006" s="32" t="s">
        <v>40</v>
      </c>
      <c r="I2006" s="32" t="s">
        <v>2013</v>
      </c>
      <c r="J2006" s="35">
        <v>0</v>
      </c>
      <c r="K2006" s="35">
        <v>0</v>
      </c>
      <c r="L2006" s="35">
        <v>0</v>
      </c>
      <c r="M2006" s="35">
        <v>0</v>
      </c>
      <c r="N2006" s="32" t="s">
        <v>19</v>
      </c>
      <c r="O2006" s="32" t="s">
        <v>41</v>
      </c>
      <c r="P2006" s="32">
        <v>1</v>
      </c>
      <c r="Q2006" s="32" t="s">
        <v>9644</v>
      </c>
      <c r="R2006" s="39">
        <f t="shared" si="62"/>
        <v>1509</v>
      </c>
      <c r="S2006" s="5" t="s">
        <v>51</v>
      </c>
      <c r="T2006" s="5" t="s">
        <v>64</v>
      </c>
      <c r="U2006" s="2"/>
      <c r="V2006" s="2" t="str">
        <f>IF($J2006+$L2006=0,"nil",IF(OR($B2006="TCU-WS",$B2006=""),"non comm",IF(OR($G2006="contract_cover",$H2006="fixed price"),VLOOKUP($I2006,'[1]mapping 2015'!$A:$B,2,FALSE),VLOOKUP($G2006,'[1]mapping 2015'!$A:$B,2,FALSE))))</f>
        <v>nil</v>
      </c>
      <c r="W2006" s="37">
        <f>IF(OR(V2006="non comm",V2006="nil",J2006=0),0,IF(V2006="SBM 2.1 IIPS",J2006*VLOOKUP(N2006,'[2]NGP%'!$C:$D,2,FALSE),J2006*SUMIFS('[2]NGP%'!$D:$D,'[2]NGP%'!$A:$A,V2006,'[2]NGP%'!$B:$B,AA2006)))</f>
        <v>0</v>
      </c>
      <c r="X2006" s="37">
        <f>IF(OR(V2006="non comm",V2006="nil",J2006=0),0,IF(V2006="SBM 2.1 IIPS",J2006*VLOOKUP(N2006,'[2]NGP%'!$C:$E,3,FALSE),J2006*SUMIFS('[2]NGP%'!$E:$E,'[2]NGP%'!$A:$A,V2006,'[2]NGP%'!$B:$B,AA2006)))</f>
        <v>0</v>
      </c>
      <c r="Y2006" s="32"/>
      <c r="Z2006" s="54" t="str">
        <f>IF(MID(H2006,1,4)="Item","Nil",IF(G2006="contract_cover",VLOOKUP(I2006,'svc type'!C:D,2,FALSE),VLOOKUP(G2006,'svc type'!A:D,4,FALSE)))</f>
        <v>IIPS</v>
      </c>
      <c r="AA2006" s="4" t="str">
        <f>IF(B2006="","",VLOOKUP(B2006,Sector!C:D,2,FALSE))</f>
        <v>OTH</v>
      </c>
      <c r="AB2006" s="4" t="str">
        <f t="shared" si="63"/>
        <v>TCU-PS</v>
      </c>
      <c r="AC2006" s="4"/>
      <c r="AD2006" s="4"/>
      <c r="AE2006" s="4"/>
      <c r="AF2006" s="4"/>
      <c r="AG2006" s="4"/>
    </row>
    <row r="2007" spans="1:33" outlineLevel="1" x14ac:dyDescent="0.25">
      <c r="A2007" s="57">
        <v>42269.618869293983</v>
      </c>
      <c r="B2007" s="32" t="s">
        <v>267</v>
      </c>
      <c r="C2007" s="32" t="s">
        <v>81</v>
      </c>
      <c r="D2007" s="32" t="s">
        <v>266</v>
      </c>
      <c r="E2007" s="32" t="s">
        <v>9642</v>
      </c>
      <c r="F2007" s="32" t="s">
        <v>9643</v>
      </c>
      <c r="G2007" s="32" t="s">
        <v>39</v>
      </c>
      <c r="H2007" s="32" t="s">
        <v>40</v>
      </c>
      <c r="I2007" s="32" t="s">
        <v>2013</v>
      </c>
      <c r="J2007" s="35">
        <v>0</v>
      </c>
      <c r="K2007" s="35">
        <v>0</v>
      </c>
      <c r="L2007" s="35">
        <v>0</v>
      </c>
      <c r="M2007" s="35">
        <v>0</v>
      </c>
      <c r="N2007" s="32" t="s">
        <v>19</v>
      </c>
      <c r="O2007" s="32" t="s">
        <v>41</v>
      </c>
      <c r="P2007" s="32">
        <v>3.5</v>
      </c>
      <c r="Q2007" s="32" t="s">
        <v>9644</v>
      </c>
      <c r="R2007" s="39">
        <f t="shared" si="62"/>
        <v>1509</v>
      </c>
      <c r="S2007" s="5" t="s">
        <v>51</v>
      </c>
      <c r="T2007" s="5" t="s">
        <v>64</v>
      </c>
      <c r="U2007" s="2"/>
      <c r="V2007" s="2" t="str">
        <f>IF($J2007+$L2007=0,"nil",IF(OR($B2007="TCU-WS",$B2007=""),"non comm",IF(OR($G2007="contract_cover",$H2007="fixed price"),VLOOKUP($I2007,'[1]mapping 2015'!$A:$B,2,FALSE),VLOOKUP($G2007,'[1]mapping 2015'!$A:$B,2,FALSE))))</f>
        <v>nil</v>
      </c>
      <c r="W2007" s="37">
        <f>IF(OR(V2007="non comm",V2007="nil",J2007=0),0,IF(V2007="SBM 2.1 IIPS",J2007*VLOOKUP(N2007,'[2]NGP%'!$C:$D,2,FALSE),J2007*SUMIFS('[2]NGP%'!$D:$D,'[2]NGP%'!$A:$A,V2007,'[2]NGP%'!$B:$B,AA2007)))</f>
        <v>0</v>
      </c>
      <c r="X2007" s="37">
        <f>IF(OR(V2007="non comm",V2007="nil",J2007=0),0,IF(V2007="SBM 2.1 IIPS",J2007*VLOOKUP(N2007,'[2]NGP%'!$C:$E,3,FALSE),J2007*SUMIFS('[2]NGP%'!$E:$E,'[2]NGP%'!$A:$A,V2007,'[2]NGP%'!$B:$B,AA2007)))</f>
        <v>0</v>
      </c>
      <c r="Y2007" s="32"/>
      <c r="Z2007" s="54" t="str">
        <f>IF(MID(H2007,1,4)="Item","Nil",IF(G2007="contract_cover",VLOOKUP(I2007,'svc type'!C:D,2,FALSE),VLOOKUP(G2007,'svc type'!A:D,4,FALSE)))</f>
        <v>IIPS</v>
      </c>
      <c r="AA2007" s="4" t="str">
        <f>IF(B2007="","",VLOOKUP(B2007,Sector!C:D,2,FALSE))</f>
        <v>OTH</v>
      </c>
      <c r="AB2007" s="4" t="str">
        <f t="shared" si="63"/>
        <v>TCU-PS</v>
      </c>
      <c r="AC2007" s="4"/>
      <c r="AD2007" s="4"/>
      <c r="AE2007" s="4"/>
      <c r="AF2007" s="4"/>
      <c r="AG2007" s="4"/>
    </row>
    <row r="2008" spans="1:33" outlineLevel="1" x14ac:dyDescent="0.25">
      <c r="A2008" s="57">
        <v>42269.618869293983</v>
      </c>
      <c r="B2008" s="32" t="s">
        <v>267</v>
      </c>
      <c r="C2008" s="32" t="s">
        <v>81</v>
      </c>
      <c r="D2008" s="32" t="s">
        <v>266</v>
      </c>
      <c r="E2008" s="32" t="s">
        <v>9642</v>
      </c>
      <c r="F2008" s="32" t="s">
        <v>9643</v>
      </c>
      <c r="G2008" s="32" t="s">
        <v>35</v>
      </c>
      <c r="H2008" s="32" t="s">
        <v>38</v>
      </c>
      <c r="I2008" s="32" t="s">
        <v>2013</v>
      </c>
      <c r="J2008" s="35">
        <v>0</v>
      </c>
      <c r="K2008" s="35">
        <v>0</v>
      </c>
      <c r="L2008" s="35">
        <v>0</v>
      </c>
      <c r="M2008" s="35">
        <v>29.9</v>
      </c>
      <c r="N2008" s="32" t="s">
        <v>19</v>
      </c>
      <c r="O2008" s="32" t="s">
        <v>41</v>
      </c>
      <c r="P2008" s="32">
        <v>1</v>
      </c>
      <c r="Q2008" s="32" t="s">
        <v>9644</v>
      </c>
      <c r="R2008" s="39">
        <f t="shared" si="62"/>
        <v>1509</v>
      </c>
      <c r="S2008" s="5" t="s">
        <v>51</v>
      </c>
      <c r="T2008" s="5" t="s">
        <v>64</v>
      </c>
      <c r="U2008" s="2"/>
      <c r="V2008" s="2" t="str">
        <f>IF($J2008+$L2008=0,"nil",IF(OR($B2008="TCU-WS",$B2008=""),"non comm",IF(OR($G2008="contract_cover",$H2008="fixed price"),VLOOKUP($I2008,'[1]mapping 2015'!$A:$B,2,FALSE),VLOOKUP($G2008,'[1]mapping 2015'!$A:$B,2,FALSE))))</f>
        <v>nil</v>
      </c>
      <c r="W2008" s="37">
        <f>IF(OR(V2008="non comm",V2008="nil",J2008=0),0,IF(V2008="SBM 2.1 IIPS",J2008*VLOOKUP(N2008,'[2]NGP%'!$C:$D,2,FALSE),J2008*SUMIFS('[2]NGP%'!$D:$D,'[2]NGP%'!$A:$A,V2008,'[2]NGP%'!$B:$B,AA2008)))</f>
        <v>0</v>
      </c>
      <c r="X2008" s="37">
        <f>IF(OR(V2008="non comm",V2008="nil",J2008=0),0,IF(V2008="SBM 2.1 IIPS",J2008*VLOOKUP(N2008,'[2]NGP%'!$C:$E,3,FALSE),J2008*SUMIFS('[2]NGP%'!$E:$E,'[2]NGP%'!$A:$A,V2008,'[2]NGP%'!$B:$B,AA2008)))</f>
        <v>0</v>
      </c>
      <c r="Y2008" s="32"/>
      <c r="Z2008" s="54" t="str">
        <f>IF(MID(H2008,1,4)="Item","Nil",IF(G2008="contract_cover",VLOOKUP(I2008,'svc type'!C:D,2,FALSE),VLOOKUP(G2008,'svc type'!A:D,4,FALSE)))</f>
        <v>Exp</v>
      </c>
      <c r="AA2008" s="4" t="str">
        <f>IF(B2008="","",VLOOKUP(B2008,Sector!C:D,2,FALSE))</f>
        <v>OTH</v>
      </c>
      <c r="AB2008" s="4" t="str">
        <f t="shared" si="63"/>
        <v>TCU-PS</v>
      </c>
      <c r="AC2008" s="4"/>
      <c r="AD2008" s="4"/>
      <c r="AE2008" s="4"/>
      <c r="AF2008" s="4"/>
      <c r="AG2008" s="4"/>
    </row>
    <row r="2009" spans="1:33" outlineLevel="1" x14ac:dyDescent="0.25">
      <c r="A2009" s="57">
        <v>42269.618869293983</v>
      </c>
      <c r="B2009" s="32" t="s">
        <v>267</v>
      </c>
      <c r="C2009" s="32" t="s">
        <v>81</v>
      </c>
      <c r="D2009" s="32" t="s">
        <v>266</v>
      </c>
      <c r="E2009" s="32" t="s">
        <v>9642</v>
      </c>
      <c r="F2009" s="32" t="s">
        <v>9643</v>
      </c>
      <c r="G2009" s="32" t="s">
        <v>35</v>
      </c>
      <c r="H2009" s="32" t="s">
        <v>38</v>
      </c>
      <c r="I2009" s="32" t="s">
        <v>2013</v>
      </c>
      <c r="J2009" s="35">
        <v>0</v>
      </c>
      <c r="K2009" s="35">
        <v>0</v>
      </c>
      <c r="L2009" s="35">
        <v>0</v>
      </c>
      <c r="M2009" s="35">
        <v>24.5</v>
      </c>
      <c r="N2009" s="32" t="s">
        <v>19</v>
      </c>
      <c r="O2009" s="32" t="s">
        <v>41</v>
      </c>
      <c r="P2009" s="32">
        <v>1</v>
      </c>
      <c r="Q2009" s="32" t="s">
        <v>9644</v>
      </c>
      <c r="R2009" s="39">
        <f t="shared" si="62"/>
        <v>1509</v>
      </c>
      <c r="S2009" s="5" t="s">
        <v>51</v>
      </c>
      <c r="T2009" s="5" t="s">
        <v>64</v>
      </c>
      <c r="U2009" s="2"/>
      <c r="V2009" s="2" t="str">
        <f>IF($J2009+$L2009=0,"nil",IF(OR($B2009="TCU-WS",$B2009=""),"non comm",IF(OR($G2009="contract_cover",$H2009="fixed price"),VLOOKUP($I2009,'[1]mapping 2015'!$A:$B,2,FALSE),VLOOKUP($G2009,'[1]mapping 2015'!$A:$B,2,FALSE))))</f>
        <v>nil</v>
      </c>
      <c r="W2009" s="37">
        <f>IF(OR(V2009="non comm",V2009="nil",J2009=0),0,IF(V2009="SBM 2.1 IIPS",J2009*VLOOKUP(N2009,'[2]NGP%'!$C:$D,2,FALSE),J2009*SUMIFS('[2]NGP%'!$D:$D,'[2]NGP%'!$A:$A,V2009,'[2]NGP%'!$B:$B,AA2009)))</f>
        <v>0</v>
      </c>
      <c r="X2009" s="37">
        <f>IF(OR(V2009="non comm",V2009="nil",J2009=0),0,IF(V2009="SBM 2.1 IIPS",J2009*VLOOKUP(N2009,'[2]NGP%'!$C:$E,3,FALSE),J2009*SUMIFS('[2]NGP%'!$E:$E,'[2]NGP%'!$A:$A,V2009,'[2]NGP%'!$B:$B,AA2009)))</f>
        <v>0</v>
      </c>
      <c r="Y2009" s="32"/>
      <c r="Z2009" s="54" t="str">
        <f>IF(MID(H2009,1,4)="Item","Nil",IF(G2009="contract_cover",VLOOKUP(I2009,'svc type'!C:D,2,FALSE),VLOOKUP(G2009,'svc type'!A:D,4,FALSE)))</f>
        <v>Exp</v>
      </c>
      <c r="AA2009" s="4" t="str">
        <f>IF(B2009="","",VLOOKUP(B2009,Sector!C:D,2,FALSE))</f>
        <v>OTH</v>
      </c>
      <c r="AB2009" s="4" t="str">
        <f t="shared" si="63"/>
        <v>TCU-PS</v>
      </c>
      <c r="AC2009" s="4"/>
      <c r="AD2009" s="4"/>
      <c r="AE2009" s="4"/>
      <c r="AF2009" s="4"/>
      <c r="AG2009" s="4"/>
    </row>
    <row r="2010" spans="1:33" outlineLevel="1" x14ac:dyDescent="0.25">
      <c r="A2010" s="57">
        <v>42269.618869293983</v>
      </c>
      <c r="B2010" s="32" t="s">
        <v>267</v>
      </c>
      <c r="C2010" s="32" t="s">
        <v>81</v>
      </c>
      <c r="D2010" s="32" t="s">
        <v>266</v>
      </c>
      <c r="E2010" s="32" t="s">
        <v>9642</v>
      </c>
      <c r="F2010" s="32" t="s">
        <v>9643</v>
      </c>
      <c r="G2010" s="32" t="s">
        <v>35</v>
      </c>
      <c r="H2010" s="32" t="s">
        <v>38</v>
      </c>
      <c r="I2010" s="32" t="s">
        <v>2013</v>
      </c>
      <c r="J2010" s="35">
        <v>0</v>
      </c>
      <c r="K2010" s="35">
        <v>0</v>
      </c>
      <c r="L2010" s="35">
        <v>0</v>
      </c>
      <c r="M2010" s="35">
        <v>22.75</v>
      </c>
      <c r="N2010" s="32" t="s">
        <v>19</v>
      </c>
      <c r="O2010" s="32" t="s">
        <v>41</v>
      </c>
      <c r="P2010" s="32">
        <v>1</v>
      </c>
      <c r="Q2010" s="32" t="s">
        <v>9644</v>
      </c>
      <c r="R2010" s="39">
        <f t="shared" si="62"/>
        <v>1509</v>
      </c>
      <c r="S2010" s="5" t="s">
        <v>51</v>
      </c>
      <c r="T2010" s="5" t="s">
        <v>64</v>
      </c>
      <c r="U2010" s="2"/>
      <c r="V2010" s="2" t="str">
        <f>IF($J2010+$L2010=0,"nil",IF(OR($B2010="TCU-WS",$B2010=""),"non comm",IF(OR($G2010="contract_cover",$H2010="fixed price"),VLOOKUP($I2010,'[1]mapping 2015'!$A:$B,2,FALSE),VLOOKUP($G2010,'[1]mapping 2015'!$A:$B,2,FALSE))))</f>
        <v>nil</v>
      </c>
      <c r="W2010" s="37">
        <f>IF(OR(V2010="non comm",V2010="nil",J2010=0),0,IF(V2010="SBM 2.1 IIPS",J2010*VLOOKUP(N2010,'[2]NGP%'!$C:$D,2,FALSE),J2010*SUMIFS('[2]NGP%'!$D:$D,'[2]NGP%'!$A:$A,V2010,'[2]NGP%'!$B:$B,AA2010)))</f>
        <v>0</v>
      </c>
      <c r="X2010" s="37">
        <f>IF(OR(V2010="non comm",V2010="nil",J2010=0),0,IF(V2010="SBM 2.1 IIPS",J2010*VLOOKUP(N2010,'[2]NGP%'!$C:$E,3,FALSE),J2010*SUMIFS('[2]NGP%'!$E:$E,'[2]NGP%'!$A:$A,V2010,'[2]NGP%'!$B:$B,AA2010)))</f>
        <v>0</v>
      </c>
      <c r="Y2010" s="32"/>
      <c r="Z2010" s="54" t="str">
        <f>IF(MID(H2010,1,4)="Item","Nil",IF(G2010="contract_cover",VLOOKUP(I2010,'svc type'!C:D,2,FALSE),VLOOKUP(G2010,'svc type'!A:D,4,FALSE)))</f>
        <v>Exp</v>
      </c>
      <c r="AA2010" s="4" t="str">
        <f>IF(B2010="","",VLOOKUP(B2010,Sector!C:D,2,FALSE))</f>
        <v>OTH</v>
      </c>
      <c r="AB2010" s="4" t="str">
        <f t="shared" si="63"/>
        <v>TCU-PS</v>
      </c>
      <c r="AC2010" s="4"/>
      <c r="AD2010" s="4"/>
      <c r="AE2010" s="4"/>
      <c r="AF2010" s="4"/>
      <c r="AG2010" s="4"/>
    </row>
    <row r="2011" spans="1:33" outlineLevel="1" x14ac:dyDescent="0.25">
      <c r="A2011" s="57">
        <v>42269.618869293983</v>
      </c>
      <c r="B2011" s="32" t="s">
        <v>267</v>
      </c>
      <c r="C2011" s="32" t="s">
        <v>81</v>
      </c>
      <c r="D2011" s="32" t="s">
        <v>266</v>
      </c>
      <c r="E2011" s="32" t="s">
        <v>9642</v>
      </c>
      <c r="F2011" s="32" t="s">
        <v>9643</v>
      </c>
      <c r="G2011" s="32" t="s">
        <v>35</v>
      </c>
      <c r="H2011" s="32" t="s">
        <v>38</v>
      </c>
      <c r="I2011" s="32" t="s">
        <v>2013</v>
      </c>
      <c r="J2011" s="35">
        <v>0</v>
      </c>
      <c r="K2011" s="35">
        <v>0</v>
      </c>
      <c r="L2011" s="35">
        <v>0</v>
      </c>
      <c r="M2011" s="35">
        <v>28</v>
      </c>
      <c r="N2011" s="32" t="s">
        <v>19</v>
      </c>
      <c r="O2011" s="32" t="s">
        <v>41</v>
      </c>
      <c r="P2011" s="32">
        <v>1</v>
      </c>
      <c r="Q2011" s="32" t="s">
        <v>9644</v>
      </c>
      <c r="R2011" s="39">
        <f t="shared" si="62"/>
        <v>1509</v>
      </c>
      <c r="S2011" s="5" t="s">
        <v>51</v>
      </c>
      <c r="T2011" s="5" t="s">
        <v>64</v>
      </c>
      <c r="U2011" s="2"/>
      <c r="V2011" s="2" t="str">
        <f>IF($J2011+$L2011=0,"nil",IF(OR($B2011="TCU-WS",$B2011=""),"non comm",IF(OR($G2011="contract_cover",$H2011="fixed price"),VLOOKUP($I2011,'[1]mapping 2015'!$A:$B,2,FALSE),VLOOKUP($G2011,'[1]mapping 2015'!$A:$B,2,FALSE))))</f>
        <v>nil</v>
      </c>
      <c r="W2011" s="37">
        <f>IF(OR(V2011="non comm",V2011="nil",J2011=0),0,IF(V2011="SBM 2.1 IIPS",J2011*VLOOKUP(N2011,'[2]NGP%'!$C:$D,2,FALSE),J2011*SUMIFS('[2]NGP%'!$D:$D,'[2]NGP%'!$A:$A,V2011,'[2]NGP%'!$B:$B,AA2011)))</f>
        <v>0</v>
      </c>
      <c r="X2011" s="37">
        <f>IF(OR(V2011="non comm",V2011="nil",J2011=0),0,IF(V2011="SBM 2.1 IIPS",J2011*VLOOKUP(N2011,'[2]NGP%'!$C:$E,3,FALSE),J2011*SUMIFS('[2]NGP%'!$E:$E,'[2]NGP%'!$A:$A,V2011,'[2]NGP%'!$B:$B,AA2011)))</f>
        <v>0</v>
      </c>
      <c r="Y2011" s="32"/>
      <c r="Z2011" s="54" t="str">
        <f>IF(MID(H2011,1,4)="Item","Nil",IF(G2011="contract_cover",VLOOKUP(I2011,'svc type'!C:D,2,FALSE),VLOOKUP(G2011,'svc type'!A:D,4,FALSE)))</f>
        <v>Exp</v>
      </c>
      <c r="AA2011" s="4" t="str">
        <f>IF(B2011="","",VLOOKUP(B2011,Sector!C:D,2,FALSE))</f>
        <v>OTH</v>
      </c>
      <c r="AB2011" s="4" t="str">
        <f t="shared" si="63"/>
        <v>TCU-PS</v>
      </c>
      <c r="AC2011" s="4"/>
      <c r="AD2011" s="4"/>
      <c r="AE2011" s="4"/>
      <c r="AF2011" s="4"/>
      <c r="AG2011" s="4"/>
    </row>
    <row r="2012" spans="1:33" outlineLevel="1" x14ac:dyDescent="0.25">
      <c r="A2012" s="57">
        <v>42269.618869293983</v>
      </c>
      <c r="B2012" s="32" t="s">
        <v>267</v>
      </c>
      <c r="C2012" s="32" t="s">
        <v>81</v>
      </c>
      <c r="D2012" s="32" t="s">
        <v>266</v>
      </c>
      <c r="E2012" s="32" t="s">
        <v>9642</v>
      </c>
      <c r="F2012" s="32" t="s">
        <v>9643</v>
      </c>
      <c r="G2012" s="32" t="s">
        <v>25</v>
      </c>
      <c r="H2012" s="32" t="s">
        <v>26</v>
      </c>
      <c r="I2012" s="32" t="s">
        <v>2013</v>
      </c>
      <c r="J2012" s="35">
        <v>0</v>
      </c>
      <c r="K2012" s="35">
        <v>0</v>
      </c>
      <c r="L2012" s="35">
        <v>0</v>
      </c>
      <c r="M2012" s="35">
        <v>0</v>
      </c>
      <c r="N2012" s="32" t="s">
        <v>19</v>
      </c>
      <c r="O2012" s="32" t="s">
        <v>41</v>
      </c>
      <c r="P2012" s="32">
        <v>2</v>
      </c>
      <c r="Q2012" s="32" t="s">
        <v>9644</v>
      </c>
      <c r="R2012" s="39">
        <f t="shared" si="62"/>
        <v>1509</v>
      </c>
      <c r="S2012" s="5" t="s">
        <v>51</v>
      </c>
      <c r="T2012" s="5" t="s">
        <v>64</v>
      </c>
      <c r="U2012" s="2"/>
      <c r="V2012" s="2" t="str">
        <f>IF($J2012+$L2012=0,"nil",IF(OR($B2012="TCU-WS",$B2012=""),"non comm",IF(OR($G2012="contract_cover",$H2012="fixed price"),VLOOKUP($I2012,'[1]mapping 2015'!$A:$B,2,FALSE),VLOOKUP($G2012,'[1]mapping 2015'!$A:$B,2,FALSE))))</f>
        <v>nil</v>
      </c>
      <c r="W2012" s="37">
        <f>IF(OR(V2012="non comm",V2012="nil",J2012=0),0,IF(V2012="SBM 2.1 IIPS",J2012*VLOOKUP(N2012,'[2]NGP%'!$C:$D,2,FALSE),J2012*SUMIFS('[2]NGP%'!$D:$D,'[2]NGP%'!$A:$A,V2012,'[2]NGP%'!$B:$B,AA2012)))</f>
        <v>0</v>
      </c>
      <c r="X2012" s="37">
        <f>IF(OR(V2012="non comm",V2012="nil",J2012=0),0,IF(V2012="SBM 2.1 IIPS",J2012*VLOOKUP(N2012,'[2]NGP%'!$C:$E,3,FALSE),J2012*SUMIFS('[2]NGP%'!$E:$E,'[2]NGP%'!$A:$A,V2012,'[2]NGP%'!$B:$B,AA2012)))</f>
        <v>0</v>
      </c>
      <c r="Y2012" s="32"/>
      <c r="Z2012" s="54" t="str">
        <f>IF(MID(H2012,1,4)="Item","Nil",IF(G2012="contract_cover",VLOOKUP(I2012,'svc type'!C:D,2,FALSE),VLOOKUP(G2012,'svc type'!A:D,4,FALSE)))</f>
        <v>IIPS</v>
      </c>
      <c r="AA2012" s="4" t="str">
        <f>IF(B2012="","",VLOOKUP(B2012,Sector!C:D,2,FALSE))</f>
        <v>OTH</v>
      </c>
      <c r="AB2012" s="4" t="str">
        <f t="shared" si="63"/>
        <v>TCU-PS</v>
      </c>
      <c r="AC2012" s="4"/>
      <c r="AD2012" s="4"/>
      <c r="AE2012" s="4"/>
      <c r="AF2012" s="4"/>
      <c r="AG2012" s="4"/>
    </row>
    <row r="2013" spans="1:33" outlineLevel="1" x14ac:dyDescent="0.25">
      <c r="A2013" s="57">
        <v>42269.619631712965</v>
      </c>
      <c r="B2013" s="32"/>
      <c r="C2013" s="32" t="s">
        <v>736</v>
      </c>
      <c r="D2013" s="32" t="s">
        <v>334</v>
      </c>
      <c r="E2013" s="32" t="s">
        <v>9645</v>
      </c>
      <c r="F2013" s="32" t="s">
        <v>9646</v>
      </c>
      <c r="G2013" s="32" t="s">
        <v>58</v>
      </c>
      <c r="H2013" s="32" t="s">
        <v>59</v>
      </c>
      <c r="I2013" s="32" t="s">
        <v>2006</v>
      </c>
      <c r="J2013" s="35">
        <v>0</v>
      </c>
      <c r="K2013" s="35">
        <v>0</v>
      </c>
      <c r="L2013" s="35">
        <v>0</v>
      </c>
      <c r="M2013" s="35">
        <v>0</v>
      </c>
      <c r="N2013" s="32" t="s">
        <v>19</v>
      </c>
      <c r="O2013" s="32" t="s">
        <v>322</v>
      </c>
      <c r="P2013" s="32">
        <v>0</v>
      </c>
      <c r="Q2013" s="32"/>
      <c r="R2013" s="39">
        <f t="shared" si="62"/>
        <v>1509</v>
      </c>
      <c r="S2013" s="5" t="s">
        <v>51</v>
      </c>
      <c r="T2013" s="5" t="s">
        <v>64</v>
      </c>
      <c r="U2013" s="2"/>
      <c r="V2013" s="2" t="str">
        <f>IF($J2013+$L2013=0,"nil",IF(OR($B2013="TCU-WS",$B2013=""),"non comm",IF(OR($G2013="contract_cover",$H2013="fixed price"),VLOOKUP($I2013,'[1]mapping 2015'!$A:$B,2,FALSE),VLOOKUP($G2013,'[1]mapping 2015'!$A:$B,2,FALSE))))</f>
        <v>nil</v>
      </c>
      <c r="W2013" s="37">
        <f>IF(OR(V2013="non comm",V2013="nil",J2013=0),0,IF(V2013="SBM 2.1 IIPS",J2013*VLOOKUP(N2013,'[2]NGP%'!$C:$D,2,FALSE),J2013*SUMIFS('[2]NGP%'!$D:$D,'[2]NGP%'!$A:$A,V2013,'[2]NGP%'!$B:$B,AA2013)))</f>
        <v>0</v>
      </c>
      <c r="X2013" s="37">
        <f>IF(OR(V2013="non comm",V2013="nil",J2013=0),0,IF(V2013="SBM 2.1 IIPS",J2013*VLOOKUP(N2013,'[2]NGP%'!$C:$E,3,FALSE),J2013*SUMIFS('[2]NGP%'!$E:$E,'[2]NGP%'!$A:$A,V2013,'[2]NGP%'!$B:$B,AA2013)))</f>
        <v>0</v>
      </c>
      <c r="Y2013" s="32"/>
      <c r="Z2013" s="54" t="str">
        <f>IF(MID(H2013,1,4)="Item","Nil",IF(G2013="contract_cover",VLOOKUP(I2013,'svc type'!C:D,2,FALSE),VLOOKUP(G2013,'svc type'!A:D,4,FALSE)))</f>
        <v>SVC</v>
      </c>
      <c r="AA2013" s="4" t="str">
        <f>IF(B2013="","",VLOOKUP(B2013,Sector!C:D,2,FALSE))</f>
        <v/>
      </c>
      <c r="AB2013" s="4">
        <f t="shared" si="63"/>
        <v>0</v>
      </c>
      <c r="AC2013" s="4"/>
      <c r="AD2013" s="4"/>
      <c r="AE2013" s="4"/>
      <c r="AF2013" s="4"/>
      <c r="AG2013" s="4"/>
    </row>
    <row r="2014" spans="1:33" outlineLevel="1" x14ac:dyDescent="0.25">
      <c r="A2014" s="57">
        <v>42269.619914895833</v>
      </c>
      <c r="B2014" s="32"/>
      <c r="C2014" s="32" t="s">
        <v>5133</v>
      </c>
      <c r="D2014" s="32" t="s">
        <v>334</v>
      </c>
      <c r="E2014" s="32" t="s">
        <v>9647</v>
      </c>
      <c r="F2014" s="32" t="s">
        <v>9648</v>
      </c>
      <c r="G2014" s="32" t="s">
        <v>58</v>
      </c>
      <c r="H2014" s="32" t="s">
        <v>59</v>
      </c>
      <c r="I2014" s="32" t="s">
        <v>2006</v>
      </c>
      <c r="J2014" s="35">
        <v>0</v>
      </c>
      <c r="K2014" s="35">
        <v>0</v>
      </c>
      <c r="L2014" s="35">
        <v>0</v>
      </c>
      <c r="M2014" s="35">
        <v>0</v>
      </c>
      <c r="N2014" s="32" t="s">
        <v>19</v>
      </c>
      <c r="O2014" s="32" t="s">
        <v>322</v>
      </c>
      <c r="P2014" s="32">
        <v>0</v>
      </c>
      <c r="Q2014" s="32"/>
      <c r="R2014" s="39">
        <f t="shared" si="62"/>
        <v>1509</v>
      </c>
      <c r="S2014" s="5" t="s">
        <v>51</v>
      </c>
      <c r="T2014" s="5" t="s">
        <v>64</v>
      </c>
      <c r="U2014" s="2"/>
      <c r="V2014" s="2" t="str">
        <f>IF($J2014+$L2014=0,"nil",IF(OR($B2014="TCU-WS",$B2014=""),"non comm",IF(OR($G2014="contract_cover",$H2014="fixed price"),VLOOKUP($I2014,'[1]mapping 2015'!$A:$B,2,FALSE),VLOOKUP($G2014,'[1]mapping 2015'!$A:$B,2,FALSE))))</f>
        <v>nil</v>
      </c>
      <c r="W2014" s="37">
        <f>IF(OR(V2014="non comm",V2014="nil",J2014=0),0,IF(V2014="SBM 2.1 IIPS",J2014*VLOOKUP(N2014,'[2]NGP%'!$C:$D,2,FALSE),J2014*SUMIFS('[2]NGP%'!$D:$D,'[2]NGP%'!$A:$A,V2014,'[2]NGP%'!$B:$B,AA2014)))</f>
        <v>0</v>
      </c>
      <c r="X2014" s="37">
        <f>IF(OR(V2014="non comm",V2014="nil",J2014=0),0,IF(V2014="SBM 2.1 IIPS",J2014*VLOOKUP(N2014,'[2]NGP%'!$C:$E,3,FALSE),J2014*SUMIFS('[2]NGP%'!$E:$E,'[2]NGP%'!$A:$A,V2014,'[2]NGP%'!$B:$B,AA2014)))</f>
        <v>0</v>
      </c>
      <c r="Y2014" s="32"/>
      <c r="Z2014" s="54" t="str">
        <f>IF(MID(H2014,1,4)="Item","Nil",IF(G2014="contract_cover",VLOOKUP(I2014,'svc type'!C:D,2,FALSE),VLOOKUP(G2014,'svc type'!A:D,4,FALSE)))</f>
        <v>SVC</v>
      </c>
      <c r="AA2014" s="4" t="str">
        <f>IF(B2014="","",VLOOKUP(B2014,Sector!C:D,2,FALSE))</f>
        <v/>
      </c>
      <c r="AB2014" s="4">
        <f t="shared" si="63"/>
        <v>0</v>
      </c>
      <c r="AC2014" s="4"/>
      <c r="AD2014" s="4"/>
      <c r="AE2014" s="4"/>
      <c r="AF2014" s="4"/>
      <c r="AG2014" s="4"/>
    </row>
    <row r="2015" spans="1:33" outlineLevel="1" x14ac:dyDescent="0.25">
      <c r="A2015" s="57">
        <v>42269.625310381947</v>
      </c>
      <c r="B2015" s="32" t="s">
        <v>31</v>
      </c>
      <c r="C2015" s="32" t="s">
        <v>863</v>
      </c>
      <c r="D2015" s="32" t="s">
        <v>864</v>
      </c>
      <c r="E2015" s="32" t="s">
        <v>9649</v>
      </c>
      <c r="F2015" s="32" t="s">
        <v>9650</v>
      </c>
      <c r="G2015" s="32" t="s">
        <v>15</v>
      </c>
      <c r="H2015" s="32" t="s">
        <v>16</v>
      </c>
      <c r="I2015" s="32" t="s">
        <v>262</v>
      </c>
      <c r="J2015" s="35">
        <v>660</v>
      </c>
      <c r="K2015" s="35">
        <v>0</v>
      </c>
      <c r="L2015" s="35">
        <v>0</v>
      </c>
      <c r="M2015" s="35">
        <v>0</v>
      </c>
      <c r="N2015" s="32" t="s">
        <v>19</v>
      </c>
      <c r="O2015" s="32" t="s">
        <v>18</v>
      </c>
      <c r="P2015" s="32">
        <v>1</v>
      </c>
      <c r="Q2015" s="32" t="s">
        <v>9651</v>
      </c>
      <c r="R2015" s="39">
        <f t="shared" si="62"/>
        <v>1509</v>
      </c>
      <c r="S2015" s="5" t="s">
        <v>51</v>
      </c>
      <c r="T2015" s="5" t="s">
        <v>64</v>
      </c>
      <c r="U2015" s="2"/>
      <c r="V2015" s="2" t="str">
        <f>IF($J2015+$L2015=0,"nil",IF(OR($B2015="TCU-WS",$B2015=""),"non comm",IF(OR($G2015="contract_cover",$H2015="fixed price"),VLOOKUP($I2015,'[1]mapping 2015'!$A:$B,2,FALSE),VLOOKUP($G2015,'[1]mapping 2015'!$A:$B,2,FALSE))))</f>
        <v>SBM 2.5 MOS</v>
      </c>
      <c r="W2015" s="37">
        <f>IF(OR(V2015="non comm",V2015="nil",J2015=0),0,IF(V2015="SBM 2.1 IIPS",J2015*VLOOKUP(N2015,'[2]NGP%'!$C:$D,2,FALSE),J2015*SUMIFS('[2]NGP%'!$D:$D,'[2]NGP%'!$A:$A,V2015,'[2]NGP%'!$B:$B,AA2015)))</f>
        <v>118.8</v>
      </c>
      <c r="X2015" s="37">
        <f>IF(OR(V2015="non comm",V2015="nil",J2015=0),0,IF(V2015="SBM 2.1 IIPS",J2015*VLOOKUP(N2015,'[2]NGP%'!$C:$E,3,FALSE),J2015*SUMIFS('[2]NGP%'!$E:$E,'[2]NGP%'!$A:$A,V2015,'[2]NGP%'!$B:$B,AA2015)))</f>
        <v>151.80000000000001</v>
      </c>
      <c r="Y2015" s="32"/>
      <c r="Z2015" s="54" t="str">
        <f>IF(MID(H2015,1,4)="Item","Nil",IF(G2015="contract_cover",VLOOKUP(I2015,'svc type'!C:D,2,FALSE),VLOOKUP(G2015,'svc type'!A:D,4,FALSE)))</f>
        <v>MOS</v>
      </c>
      <c r="AA2015" s="4" t="str">
        <f>IF(B2015="","",VLOOKUP(B2015,Sector!C:D,2,FALSE))</f>
        <v>COM</v>
      </c>
      <c r="AB2015" s="4" t="str">
        <f t="shared" si="63"/>
        <v>anson.ong</v>
      </c>
      <c r="AC2015" s="4"/>
      <c r="AD2015" s="4"/>
      <c r="AE2015" s="4"/>
      <c r="AF2015" s="4"/>
      <c r="AG2015" s="4"/>
    </row>
    <row r="2016" spans="1:33" outlineLevel="1" x14ac:dyDescent="0.25">
      <c r="A2016" s="57">
        <v>42269.629667743058</v>
      </c>
      <c r="B2016" s="32"/>
      <c r="C2016" s="32" t="s">
        <v>5771</v>
      </c>
      <c r="D2016" s="32" t="s">
        <v>334</v>
      </c>
      <c r="E2016" s="32" t="s">
        <v>9652</v>
      </c>
      <c r="F2016" s="32" t="s">
        <v>9653</v>
      </c>
      <c r="G2016" s="32" t="s">
        <v>58</v>
      </c>
      <c r="H2016" s="32" t="s">
        <v>59</v>
      </c>
      <c r="I2016" s="32" t="s">
        <v>2006</v>
      </c>
      <c r="J2016" s="35">
        <v>0</v>
      </c>
      <c r="K2016" s="35">
        <v>0</v>
      </c>
      <c r="L2016" s="35">
        <v>0</v>
      </c>
      <c r="M2016" s="35">
        <v>0</v>
      </c>
      <c r="N2016" s="32" t="s">
        <v>19</v>
      </c>
      <c r="O2016" s="32" t="s">
        <v>322</v>
      </c>
      <c r="P2016" s="32">
        <v>0</v>
      </c>
      <c r="Q2016" s="32"/>
      <c r="R2016" s="39">
        <f t="shared" si="62"/>
        <v>1509</v>
      </c>
      <c r="S2016" s="5" t="s">
        <v>51</v>
      </c>
      <c r="T2016" s="5" t="s">
        <v>64</v>
      </c>
      <c r="U2016" s="2"/>
      <c r="V2016" s="2" t="str">
        <f>IF($J2016+$L2016=0,"nil",IF(OR($B2016="TCU-WS",$B2016=""),"non comm",IF(OR($G2016="contract_cover",$H2016="fixed price"),VLOOKUP($I2016,'[1]mapping 2015'!$A:$B,2,FALSE),VLOOKUP($G2016,'[1]mapping 2015'!$A:$B,2,FALSE))))</f>
        <v>nil</v>
      </c>
      <c r="W2016" s="37">
        <f>IF(OR(V2016="non comm",V2016="nil",J2016=0),0,IF(V2016="SBM 2.1 IIPS",J2016*VLOOKUP(N2016,'[2]NGP%'!$C:$D,2,FALSE),J2016*SUMIFS('[2]NGP%'!$D:$D,'[2]NGP%'!$A:$A,V2016,'[2]NGP%'!$B:$B,AA2016)))</f>
        <v>0</v>
      </c>
      <c r="X2016" s="37">
        <f>IF(OR(V2016="non comm",V2016="nil",J2016=0),0,IF(V2016="SBM 2.1 IIPS",J2016*VLOOKUP(N2016,'[2]NGP%'!$C:$E,3,FALSE),J2016*SUMIFS('[2]NGP%'!$E:$E,'[2]NGP%'!$A:$A,V2016,'[2]NGP%'!$B:$B,AA2016)))</f>
        <v>0</v>
      </c>
      <c r="Y2016" s="32"/>
      <c r="Z2016" s="54" t="str">
        <f>IF(MID(H2016,1,4)="Item","Nil",IF(G2016="contract_cover",VLOOKUP(I2016,'svc type'!C:D,2,FALSE),VLOOKUP(G2016,'svc type'!A:D,4,FALSE)))</f>
        <v>SVC</v>
      </c>
      <c r="AA2016" s="4" t="str">
        <f>IF(B2016="","",VLOOKUP(B2016,Sector!C:D,2,FALSE))</f>
        <v/>
      </c>
      <c r="AB2016" s="4">
        <f t="shared" si="63"/>
        <v>0</v>
      </c>
      <c r="AC2016" s="4"/>
      <c r="AD2016" s="4"/>
      <c r="AE2016" s="4"/>
      <c r="AF2016" s="4"/>
      <c r="AG2016" s="4"/>
    </row>
    <row r="2017" spans="1:33" outlineLevel="1" x14ac:dyDescent="0.25">
      <c r="A2017" s="57">
        <v>42269.640892210649</v>
      </c>
      <c r="B2017" s="32"/>
      <c r="C2017" s="32" t="s">
        <v>457</v>
      </c>
      <c r="D2017" s="32" t="s">
        <v>334</v>
      </c>
      <c r="E2017" s="32" t="s">
        <v>9658</v>
      </c>
      <c r="F2017" s="32" t="s">
        <v>9659</v>
      </c>
      <c r="G2017" s="32" t="s">
        <v>58</v>
      </c>
      <c r="H2017" s="32" t="s">
        <v>59</v>
      </c>
      <c r="I2017" s="32" t="s">
        <v>2006</v>
      </c>
      <c r="J2017" s="35">
        <v>0</v>
      </c>
      <c r="K2017" s="35">
        <v>0</v>
      </c>
      <c r="L2017" s="35">
        <v>0</v>
      </c>
      <c r="M2017" s="35">
        <v>0</v>
      </c>
      <c r="N2017" s="32" t="s">
        <v>19</v>
      </c>
      <c r="O2017" s="32" t="s">
        <v>322</v>
      </c>
      <c r="P2017" s="32">
        <v>0</v>
      </c>
      <c r="Q2017" s="32"/>
      <c r="R2017" s="39">
        <f t="shared" si="62"/>
        <v>1509</v>
      </c>
      <c r="S2017" s="5" t="s">
        <v>51</v>
      </c>
      <c r="T2017" s="5" t="s">
        <v>64</v>
      </c>
      <c r="U2017" s="2"/>
      <c r="V2017" s="2" t="str">
        <f>IF($J2017+$L2017=0,"nil",IF(OR($B2017="TCU-WS",$B2017=""),"non comm",IF(OR($G2017="contract_cover",$H2017="fixed price"),VLOOKUP($I2017,'[1]mapping 2015'!$A:$B,2,FALSE),VLOOKUP($G2017,'[1]mapping 2015'!$A:$B,2,FALSE))))</f>
        <v>nil</v>
      </c>
      <c r="W2017" s="37">
        <f>IF(OR(V2017="non comm",V2017="nil",J2017=0),0,IF(V2017="SBM 2.1 IIPS",J2017*VLOOKUP(N2017,'[2]NGP%'!$C:$D,2,FALSE),J2017*SUMIFS('[2]NGP%'!$D:$D,'[2]NGP%'!$A:$A,V2017,'[2]NGP%'!$B:$B,AA2017)))</f>
        <v>0</v>
      </c>
      <c r="X2017" s="37">
        <f>IF(OR(V2017="non comm",V2017="nil",J2017=0),0,IF(V2017="SBM 2.1 IIPS",J2017*VLOOKUP(N2017,'[2]NGP%'!$C:$E,3,FALSE),J2017*SUMIFS('[2]NGP%'!$E:$E,'[2]NGP%'!$A:$A,V2017,'[2]NGP%'!$B:$B,AA2017)))</f>
        <v>0</v>
      </c>
      <c r="Y2017" s="32"/>
      <c r="Z2017" s="54" t="str">
        <f>IF(MID(H2017,1,4)="Item","Nil",IF(G2017="contract_cover",VLOOKUP(I2017,'svc type'!C:D,2,FALSE),VLOOKUP(G2017,'svc type'!A:D,4,FALSE)))</f>
        <v>SVC</v>
      </c>
      <c r="AA2017" s="4" t="str">
        <f>IF(B2017="","",VLOOKUP(B2017,Sector!C:D,2,FALSE))</f>
        <v/>
      </c>
      <c r="AB2017" s="4">
        <f t="shared" si="63"/>
        <v>0</v>
      </c>
      <c r="AC2017" s="4"/>
      <c r="AD2017" s="4"/>
      <c r="AE2017" s="4"/>
      <c r="AF2017" s="4"/>
      <c r="AG2017" s="4"/>
    </row>
    <row r="2018" spans="1:33" outlineLevel="1" x14ac:dyDescent="0.25">
      <c r="A2018" s="57">
        <v>42269.654251886575</v>
      </c>
      <c r="B2018" s="32"/>
      <c r="C2018" s="32" t="s">
        <v>457</v>
      </c>
      <c r="D2018" s="32" t="s">
        <v>334</v>
      </c>
      <c r="E2018" s="32" t="s">
        <v>9660</v>
      </c>
      <c r="F2018" s="32" t="s">
        <v>9661</v>
      </c>
      <c r="G2018" s="32" t="s">
        <v>58</v>
      </c>
      <c r="H2018" s="32" t="s">
        <v>59</v>
      </c>
      <c r="I2018" s="32" t="s">
        <v>2006</v>
      </c>
      <c r="J2018" s="35">
        <v>0</v>
      </c>
      <c r="K2018" s="35">
        <v>0</v>
      </c>
      <c r="L2018" s="35">
        <v>0</v>
      </c>
      <c r="M2018" s="35">
        <v>0</v>
      </c>
      <c r="N2018" s="32" t="s">
        <v>19</v>
      </c>
      <c r="O2018" s="32" t="s">
        <v>322</v>
      </c>
      <c r="P2018" s="32">
        <v>0</v>
      </c>
      <c r="Q2018" s="32"/>
      <c r="R2018" s="39">
        <f t="shared" si="62"/>
        <v>1509</v>
      </c>
      <c r="S2018" s="5" t="s">
        <v>51</v>
      </c>
      <c r="T2018" s="5" t="s">
        <v>64</v>
      </c>
      <c r="U2018" s="2"/>
      <c r="V2018" s="2" t="str">
        <f>IF($J2018+$L2018=0,"nil",IF(OR($B2018="TCU-WS",$B2018=""),"non comm",IF(OR($G2018="contract_cover",$H2018="fixed price"),VLOOKUP($I2018,'[1]mapping 2015'!$A:$B,2,FALSE),VLOOKUP($G2018,'[1]mapping 2015'!$A:$B,2,FALSE))))</f>
        <v>nil</v>
      </c>
      <c r="W2018" s="37">
        <f>IF(OR(V2018="non comm",V2018="nil",J2018=0),0,IF(V2018="SBM 2.1 IIPS",J2018*VLOOKUP(N2018,'[2]NGP%'!$C:$D,2,FALSE),J2018*SUMIFS('[2]NGP%'!$D:$D,'[2]NGP%'!$A:$A,V2018,'[2]NGP%'!$B:$B,AA2018)))</f>
        <v>0</v>
      </c>
      <c r="X2018" s="37">
        <f>IF(OR(V2018="non comm",V2018="nil",J2018=0),0,IF(V2018="SBM 2.1 IIPS",J2018*VLOOKUP(N2018,'[2]NGP%'!$C:$E,3,FALSE),J2018*SUMIFS('[2]NGP%'!$E:$E,'[2]NGP%'!$A:$A,V2018,'[2]NGP%'!$B:$B,AA2018)))</f>
        <v>0</v>
      </c>
      <c r="Y2018" s="32"/>
      <c r="Z2018" s="54" t="str">
        <f>IF(MID(H2018,1,4)="Item","Nil",IF(G2018="contract_cover",VLOOKUP(I2018,'svc type'!C:D,2,FALSE),VLOOKUP(G2018,'svc type'!A:D,4,FALSE)))</f>
        <v>SVC</v>
      </c>
      <c r="AA2018" s="4" t="str">
        <f>IF(B2018="","",VLOOKUP(B2018,Sector!C:D,2,FALSE))</f>
        <v/>
      </c>
      <c r="AB2018" s="4">
        <f t="shared" si="63"/>
        <v>0</v>
      </c>
      <c r="AC2018" s="4"/>
      <c r="AD2018" s="4"/>
      <c r="AE2018" s="4"/>
      <c r="AF2018" s="4"/>
      <c r="AG2018" s="4"/>
    </row>
    <row r="2019" spans="1:33" outlineLevel="1" x14ac:dyDescent="0.25">
      <c r="A2019" s="57">
        <v>42269.695807523145</v>
      </c>
      <c r="B2019" s="32" t="s">
        <v>70</v>
      </c>
      <c r="C2019" s="32" t="s">
        <v>846</v>
      </c>
      <c r="D2019" s="32" t="s">
        <v>847</v>
      </c>
      <c r="E2019" s="32" t="s">
        <v>9662</v>
      </c>
      <c r="F2019" s="32" t="s">
        <v>9663</v>
      </c>
      <c r="G2019" s="32" t="s">
        <v>848</v>
      </c>
      <c r="H2019" s="32" t="s">
        <v>849</v>
      </c>
      <c r="I2019" s="32" t="s">
        <v>265</v>
      </c>
      <c r="J2019" s="35">
        <v>0</v>
      </c>
      <c r="K2019" s="35">
        <v>0</v>
      </c>
      <c r="L2019" s="35">
        <v>0</v>
      </c>
      <c r="M2019" s="35">
        <v>0</v>
      </c>
      <c r="N2019" s="32" t="s">
        <v>17</v>
      </c>
      <c r="O2019" s="32" t="s">
        <v>18</v>
      </c>
      <c r="P2019" s="32">
        <v>1</v>
      </c>
      <c r="Q2019" s="32"/>
      <c r="R2019" s="39">
        <f t="shared" si="62"/>
        <v>1509</v>
      </c>
      <c r="S2019" s="5" t="s">
        <v>51</v>
      </c>
      <c r="T2019" s="5" t="s">
        <v>64</v>
      </c>
      <c r="U2019" s="2"/>
      <c r="V2019" s="2" t="str">
        <f>IF($J2019+$L2019=0,"nil",IF(OR($B2019="TCU-WS",$B2019=""),"non comm",IF(OR($G2019="contract_cover",$H2019="fixed price"),VLOOKUP($I2019,'[1]mapping 2015'!$A:$B,2,FALSE),VLOOKUP($G2019,'[1]mapping 2015'!$A:$B,2,FALSE))))</f>
        <v>nil</v>
      </c>
      <c r="W2019" s="37">
        <f>IF(OR(V2019="non comm",V2019="nil",J2019=0),0,IF(V2019="SBM 2.1 IIPS",J2019*VLOOKUP(N2019,'[2]NGP%'!$C:$D,2,FALSE),J2019*SUMIFS('[2]NGP%'!$D:$D,'[2]NGP%'!$A:$A,V2019,'[2]NGP%'!$B:$B,AA2019)))</f>
        <v>0</v>
      </c>
      <c r="X2019" s="37">
        <f>IF(OR(V2019="non comm",V2019="nil",J2019=0),0,IF(V2019="SBM 2.1 IIPS",J2019*VLOOKUP(N2019,'[2]NGP%'!$C:$E,3,FALSE),J2019*SUMIFS('[2]NGP%'!$E:$E,'[2]NGP%'!$A:$A,V2019,'[2]NGP%'!$B:$B,AA2019)))</f>
        <v>0</v>
      </c>
      <c r="Y2019" s="32"/>
      <c r="Z2019" s="54" t="str">
        <f>IF(MID(H2019,1,4)="Item","Nil",IF(G2019="contract_cover",VLOOKUP(I2019,'svc type'!C:D,2,FALSE),VLOOKUP(G2019,'svc type'!A:D,4,FALSE)))</f>
        <v>Nil</v>
      </c>
      <c r="AA2019" s="4" t="str">
        <f>IF(B2019="","",VLOOKUP(B2019,Sector!C:D,2,FALSE))</f>
        <v>PUB</v>
      </c>
      <c r="AB2019" s="4" t="str">
        <f t="shared" si="63"/>
        <v>jaime.wong</v>
      </c>
      <c r="AC2019" s="4"/>
      <c r="AD2019" s="4"/>
      <c r="AE2019" s="4"/>
      <c r="AF2019" s="4"/>
      <c r="AG2019" s="4"/>
    </row>
    <row r="2020" spans="1:33" outlineLevel="1" x14ac:dyDescent="0.25">
      <c r="A2020" s="57">
        <v>42269.695807523145</v>
      </c>
      <c r="B2020" s="32" t="s">
        <v>70</v>
      </c>
      <c r="C2020" s="32" t="s">
        <v>846</v>
      </c>
      <c r="D2020" s="32" t="s">
        <v>847</v>
      </c>
      <c r="E2020" s="32" t="s">
        <v>9662</v>
      </c>
      <c r="F2020" s="32" t="s">
        <v>9663</v>
      </c>
      <c r="G2020" s="32" t="s">
        <v>848</v>
      </c>
      <c r="H2020" s="32" t="s">
        <v>850</v>
      </c>
      <c r="I2020" s="32" t="s">
        <v>265</v>
      </c>
      <c r="J2020" s="35">
        <v>0</v>
      </c>
      <c r="K2020" s="35">
        <v>0</v>
      </c>
      <c r="L2020" s="35">
        <v>0</v>
      </c>
      <c r="M2020" s="35">
        <v>0</v>
      </c>
      <c r="N2020" s="32" t="s">
        <v>17</v>
      </c>
      <c r="O2020" s="32" t="s">
        <v>18</v>
      </c>
      <c r="P2020" s="32">
        <v>1</v>
      </c>
      <c r="Q2020" s="32"/>
      <c r="R2020" s="39">
        <f t="shared" si="62"/>
        <v>1509</v>
      </c>
      <c r="S2020" s="5" t="s">
        <v>51</v>
      </c>
      <c r="T2020" s="5" t="s">
        <v>64</v>
      </c>
      <c r="U2020" s="2"/>
      <c r="V2020" s="2" t="str">
        <f>IF($J2020+$L2020=0,"nil",IF(OR($B2020="TCU-WS",$B2020=""),"non comm",IF(OR($G2020="contract_cover",$H2020="fixed price"),VLOOKUP($I2020,'[1]mapping 2015'!$A:$B,2,FALSE),VLOOKUP($G2020,'[1]mapping 2015'!$A:$B,2,FALSE))))</f>
        <v>nil</v>
      </c>
      <c r="W2020" s="37">
        <f>IF(OR(V2020="non comm",V2020="nil",J2020=0),0,IF(V2020="SBM 2.1 IIPS",J2020*VLOOKUP(N2020,'[2]NGP%'!$C:$D,2,FALSE),J2020*SUMIFS('[2]NGP%'!$D:$D,'[2]NGP%'!$A:$A,V2020,'[2]NGP%'!$B:$B,AA2020)))</f>
        <v>0</v>
      </c>
      <c r="X2020" s="37">
        <f>IF(OR(V2020="non comm",V2020="nil",J2020=0),0,IF(V2020="SBM 2.1 IIPS",J2020*VLOOKUP(N2020,'[2]NGP%'!$C:$E,3,FALSE),J2020*SUMIFS('[2]NGP%'!$E:$E,'[2]NGP%'!$A:$A,V2020,'[2]NGP%'!$B:$B,AA2020)))</f>
        <v>0</v>
      </c>
      <c r="Y2020" s="32"/>
      <c r="Z2020" s="54" t="str">
        <f>IF(MID(H2020,1,4)="Item","Nil",IF(G2020="contract_cover",VLOOKUP(I2020,'svc type'!C:D,2,FALSE),VLOOKUP(G2020,'svc type'!A:D,4,FALSE)))</f>
        <v>Nil</v>
      </c>
      <c r="AA2020" s="4" t="str">
        <f>IF(B2020="","",VLOOKUP(B2020,Sector!C:D,2,FALSE))</f>
        <v>PUB</v>
      </c>
      <c r="AB2020" s="4" t="str">
        <f t="shared" si="63"/>
        <v>jaime.wong</v>
      </c>
      <c r="AC2020" s="4"/>
      <c r="AD2020" s="4"/>
      <c r="AE2020" s="4"/>
      <c r="AF2020" s="4"/>
      <c r="AG2020" s="4"/>
    </row>
    <row r="2021" spans="1:33" outlineLevel="1" x14ac:dyDescent="0.25">
      <c r="A2021" s="57">
        <v>42269.695807523145</v>
      </c>
      <c r="B2021" s="32" t="s">
        <v>70</v>
      </c>
      <c r="C2021" s="32" t="s">
        <v>846</v>
      </c>
      <c r="D2021" s="32" t="s">
        <v>847</v>
      </c>
      <c r="E2021" s="32" t="s">
        <v>9662</v>
      </c>
      <c r="F2021" s="32" t="s">
        <v>9663</v>
      </c>
      <c r="G2021" s="32" t="s">
        <v>851</v>
      </c>
      <c r="H2021" s="32" t="s">
        <v>852</v>
      </c>
      <c r="I2021" s="32" t="s">
        <v>265</v>
      </c>
      <c r="J2021" s="35">
        <v>0</v>
      </c>
      <c r="K2021" s="35">
        <v>0</v>
      </c>
      <c r="L2021" s="35">
        <v>0</v>
      </c>
      <c r="M2021" s="35">
        <v>0</v>
      </c>
      <c r="N2021" s="32" t="s">
        <v>17</v>
      </c>
      <c r="O2021" s="32" t="s">
        <v>18</v>
      </c>
      <c r="P2021" s="32">
        <v>1</v>
      </c>
      <c r="Q2021" s="32"/>
      <c r="R2021" s="39">
        <f t="shared" si="62"/>
        <v>1509</v>
      </c>
      <c r="S2021" s="5" t="s">
        <v>51</v>
      </c>
      <c r="T2021" s="5" t="s">
        <v>64</v>
      </c>
      <c r="U2021" s="2"/>
      <c r="V2021" s="2" t="str">
        <f>IF($J2021+$L2021=0,"nil",IF(OR($B2021="TCU-WS",$B2021=""),"non comm",IF(OR($G2021="contract_cover",$H2021="fixed price"),VLOOKUP($I2021,'[1]mapping 2015'!$A:$B,2,FALSE),VLOOKUP($G2021,'[1]mapping 2015'!$A:$B,2,FALSE))))</f>
        <v>nil</v>
      </c>
      <c r="W2021" s="37">
        <f>IF(OR(V2021="non comm",V2021="nil",J2021=0),0,IF(V2021="SBM 2.1 IIPS",J2021*VLOOKUP(N2021,'[2]NGP%'!$C:$D,2,FALSE),J2021*SUMIFS('[2]NGP%'!$D:$D,'[2]NGP%'!$A:$A,V2021,'[2]NGP%'!$B:$B,AA2021)))</f>
        <v>0</v>
      </c>
      <c r="X2021" s="37">
        <f>IF(OR(V2021="non comm",V2021="nil",J2021=0),0,IF(V2021="SBM 2.1 IIPS",J2021*VLOOKUP(N2021,'[2]NGP%'!$C:$E,3,FALSE),J2021*SUMIFS('[2]NGP%'!$E:$E,'[2]NGP%'!$A:$A,V2021,'[2]NGP%'!$B:$B,AA2021)))</f>
        <v>0</v>
      </c>
      <c r="Y2021" s="32"/>
      <c r="Z2021" s="54" t="str">
        <f>IF(MID(H2021,1,4)="Item","Nil",IF(G2021="contract_cover",VLOOKUP(I2021,'svc type'!C:D,2,FALSE),VLOOKUP(G2021,'svc type'!A:D,4,FALSE)))</f>
        <v>Nil</v>
      </c>
      <c r="AA2021" s="4" t="str">
        <f>IF(B2021="","",VLOOKUP(B2021,Sector!C:D,2,FALSE))</f>
        <v>PUB</v>
      </c>
      <c r="AB2021" s="4" t="str">
        <f t="shared" si="63"/>
        <v>jaime.wong</v>
      </c>
      <c r="AC2021" s="4"/>
      <c r="AD2021" s="4"/>
      <c r="AE2021" s="4"/>
      <c r="AF2021" s="4"/>
      <c r="AG2021" s="4"/>
    </row>
    <row r="2022" spans="1:33" outlineLevel="1" x14ac:dyDescent="0.25">
      <c r="A2022" s="57">
        <v>42269.695807523145</v>
      </c>
      <c r="B2022" s="32" t="s">
        <v>70</v>
      </c>
      <c r="C2022" s="32" t="s">
        <v>846</v>
      </c>
      <c r="D2022" s="32" t="s">
        <v>847</v>
      </c>
      <c r="E2022" s="32" t="s">
        <v>9662</v>
      </c>
      <c r="F2022" s="32" t="s">
        <v>9663</v>
      </c>
      <c r="G2022" s="32" t="s">
        <v>851</v>
      </c>
      <c r="H2022" s="32" t="s">
        <v>853</v>
      </c>
      <c r="I2022" s="32" t="s">
        <v>265</v>
      </c>
      <c r="J2022" s="35">
        <v>0</v>
      </c>
      <c r="K2022" s="35">
        <v>0</v>
      </c>
      <c r="L2022" s="35">
        <v>0</v>
      </c>
      <c r="M2022" s="35">
        <v>0</v>
      </c>
      <c r="N2022" s="32" t="s">
        <v>17</v>
      </c>
      <c r="O2022" s="32" t="s">
        <v>18</v>
      </c>
      <c r="P2022" s="32">
        <v>1</v>
      </c>
      <c r="Q2022" s="32"/>
      <c r="R2022" s="39">
        <f t="shared" si="62"/>
        <v>1509</v>
      </c>
      <c r="S2022" s="5" t="s">
        <v>51</v>
      </c>
      <c r="T2022" s="5" t="s">
        <v>64</v>
      </c>
      <c r="U2022" s="2"/>
      <c r="V2022" s="2" t="str">
        <f>IF($J2022+$L2022=0,"nil",IF(OR($B2022="TCU-WS",$B2022=""),"non comm",IF(OR($G2022="contract_cover",$H2022="fixed price"),VLOOKUP($I2022,'[1]mapping 2015'!$A:$B,2,FALSE),VLOOKUP($G2022,'[1]mapping 2015'!$A:$B,2,FALSE))))</f>
        <v>nil</v>
      </c>
      <c r="W2022" s="37">
        <f>IF(OR(V2022="non comm",V2022="nil",J2022=0),0,IF(V2022="SBM 2.1 IIPS",J2022*VLOOKUP(N2022,'[2]NGP%'!$C:$D,2,FALSE),J2022*SUMIFS('[2]NGP%'!$D:$D,'[2]NGP%'!$A:$A,V2022,'[2]NGP%'!$B:$B,AA2022)))</f>
        <v>0</v>
      </c>
      <c r="X2022" s="37">
        <f>IF(OR(V2022="non comm",V2022="nil",J2022=0),0,IF(V2022="SBM 2.1 IIPS",J2022*VLOOKUP(N2022,'[2]NGP%'!$C:$E,3,FALSE),J2022*SUMIFS('[2]NGP%'!$E:$E,'[2]NGP%'!$A:$A,V2022,'[2]NGP%'!$B:$B,AA2022)))</f>
        <v>0</v>
      </c>
      <c r="Y2022" s="32"/>
      <c r="Z2022" s="54" t="str">
        <f>IF(MID(H2022,1,4)="Item","Nil",IF(G2022="contract_cover",VLOOKUP(I2022,'svc type'!C:D,2,FALSE),VLOOKUP(G2022,'svc type'!A:D,4,FALSE)))</f>
        <v>Nil</v>
      </c>
      <c r="AA2022" s="4" t="str">
        <f>IF(B2022="","",VLOOKUP(B2022,Sector!C:D,2,FALSE))</f>
        <v>PUB</v>
      </c>
      <c r="AB2022" s="4" t="str">
        <f t="shared" si="63"/>
        <v>jaime.wong</v>
      </c>
      <c r="AC2022" s="4"/>
      <c r="AD2022" s="4"/>
      <c r="AE2022" s="4"/>
      <c r="AF2022" s="4"/>
      <c r="AG2022" s="4"/>
    </row>
    <row r="2023" spans="1:33" outlineLevel="1" x14ac:dyDescent="0.25">
      <c r="A2023" s="57">
        <v>42269.704232557873</v>
      </c>
      <c r="B2023" s="32" t="s">
        <v>445</v>
      </c>
      <c r="C2023" s="32" t="s">
        <v>9664</v>
      </c>
      <c r="D2023" s="32" t="s">
        <v>9665</v>
      </c>
      <c r="E2023" s="32" t="s">
        <v>9666</v>
      </c>
      <c r="F2023" s="32" t="s">
        <v>9667</v>
      </c>
      <c r="G2023" s="32" t="s">
        <v>28</v>
      </c>
      <c r="H2023" s="32" t="s">
        <v>9669</v>
      </c>
      <c r="I2023" s="32" t="s">
        <v>1879</v>
      </c>
      <c r="J2023" s="35">
        <v>0</v>
      </c>
      <c r="K2023" s="35">
        <v>0</v>
      </c>
      <c r="L2023" s="35">
        <v>0</v>
      </c>
      <c r="M2023" s="35">
        <v>0</v>
      </c>
      <c r="N2023" s="32" t="s">
        <v>17</v>
      </c>
      <c r="O2023" s="32" t="s">
        <v>18</v>
      </c>
      <c r="P2023" s="32">
        <v>1</v>
      </c>
      <c r="Q2023" s="32" t="s">
        <v>9668</v>
      </c>
      <c r="R2023" s="39">
        <f t="shared" si="62"/>
        <v>1509</v>
      </c>
      <c r="S2023" s="5" t="s">
        <v>51</v>
      </c>
      <c r="T2023" s="5" t="s">
        <v>64</v>
      </c>
      <c r="U2023" s="2"/>
      <c r="V2023" s="2" t="str">
        <f>IF($J2023+$L2023=0,"nil",IF(OR($B2023="TCU-WS",$B2023=""),"non comm",IF(OR($G2023="contract_cover",$H2023="fixed price"),VLOOKUP($I2023,'[1]mapping 2015'!$A:$B,2,FALSE),VLOOKUP($G2023,'[1]mapping 2015'!$A:$B,2,FALSE))))</f>
        <v>nil</v>
      </c>
      <c r="W2023" s="37">
        <f>IF(OR(V2023="non comm",V2023="nil",J2023=0),0,IF(V2023="SBM 2.1 IIPS",J2023*VLOOKUP(N2023,'[2]NGP%'!$C:$D,2,FALSE),J2023*SUMIFS('[2]NGP%'!$D:$D,'[2]NGP%'!$A:$A,V2023,'[2]NGP%'!$B:$B,AA2023)))</f>
        <v>0</v>
      </c>
      <c r="X2023" s="37">
        <f>IF(OR(V2023="non comm",V2023="nil",J2023=0),0,IF(V2023="SBM 2.1 IIPS",J2023*VLOOKUP(N2023,'[2]NGP%'!$C:$E,3,FALSE),J2023*SUMIFS('[2]NGP%'!$E:$E,'[2]NGP%'!$A:$A,V2023,'[2]NGP%'!$B:$B,AA2023)))</f>
        <v>0</v>
      </c>
      <c r="Y2023" s="32"/>
      <c r="Z2023" s="54" t="str">
        <f>IF(MID(H2023,1,4)="Item","Nil",IF(G2023="contract_cover",VLOOKUP(I2023,'svc type'!C:D,2,FALSE),VLOOKUP(G2023,'svc type'!A:D,4,FALSE)))</f>
        <v>Nil</v>
      </c>
      <c r="AA2023" s="4" t="str">
        <f>IF(B2023="","",VLOOKUP(B2023,Sector!C:D,2,FALSE))</f>
        <v>ENT</v>
      </c>
      <c r="AB2023" s="4" t="str">
        <f t="shared" si="63"/>
        <v>phuemeng.seow</v>
      </c>
      <c r="AC2023" s="4"/>
      <c r="AD2023" s="4"/>
      <c r="AE2023" s="4"/>
      <c r="AF2023" s="4"/>
      <c r="AG2023" s="4"/>
    </row>
    <row r="2024" spans="1:33" outlineLevel="1" x14ac:dyDescent="0.25">
      <c r="A2024" s="57">
        <v>42269.705659837964</v>
      </c>
      <c r="B2024" s="32" t="s">
        <v>280</v>
      </c>
      <c r="C2024" s="32" t="s">
        <v>5205</v>
      </c>
      <c r="D2024" s="32" t="s">
        <v>5206</v>
      </c>
      <c r="E2024" s="32" t="s">
        <v>9670</v>
      </c>
      <c r="F2024" s="32" t="s">
        <v>9671</v>
      </c>
      <c r="G2024" s="32" t="s">
        <v>15</v>
      </c>
      <c r="H2024" s="32" t="s">
        <v>16</v>
      </c>
      <c r="I2024" s="32" t="s">
        <v>260</v>
      </c>
      <c r="J2024" s="35">
        <v>600</v>
      </c>
      <c r="K2024" s="35">
        <v>0</v>
      </c>
      <c r="L2024" s="35">
        <v>0</v>
      </c>
      <c r="M2024" s="35">
        <v>0</v>
      </c>
      <c r="N2024" s="32" t="s">
        <v>17</v>
      </c>
      <c r="O2024" s="32" t="s">
        <v>18</v>
      </c>
      <c r="P2024" s="32">
        <v>1</v>
      </c>
      <c r="Q2024" s="32"/>
      <c r="R2024" s="39">
        <f t="shared" si="62"/>
        <v>1509</v>
      </c>
      <c r="S2024" s="5" t="s">
        <v>51</v>
      </c>
      <c r="T2024" s="5" t="s">
        <v>64</v>
      </c>
      <c r="U2024" s="2"/>
      <c r="V2024" s="2" t="str">
        <f>IF($J2024+$L2024=0,"nil",IF(OR($B2024="TCU-WS",$B2024=""),"non comm",IF(OR($G2024="contract_cover",$H2024="fixed price"),VLOOKUP($I2024,'[1]mapping 2015'!$A:$B,2,FALSE),VLOOKUP($G2024,'[1]mapping 2015'!$A:$B,2,FALSE))))</f>
        <v>SBM 2.2 HMA</v>
      </c>
      <c r="W2024" s="37">
        <f>IF(OR(V2024="non comm",V2024="nil",J2024=0),0,IF(V2024="SBM 2.1 IIPS",J2024*VLOOKUP(N2024,'[2]NGP%'!$C:$D,2,FALSE),J2024*SUMIFS('[2]NGP%'!$D:$D,'[2]NGP%'!$A:$A,V2024,'[2]NGP%'!$B:$B,AA2024)))</f>
        <v>294</v>
      </c>
      <c r="X2024" s="37">
        <f>IF(OR(V2024="non comm",V2024="nil",J2024=0),0,IF(V2024="SBM 2.1 IIPS",J2024*VLOOKUP(N2024,'[2]NGP%'!$C:$E,3,FALSE),J2024*SUMIFS('[2]NGP%'!$E:$E,'[2]NGP%'!$A:$A,V2024,'[2]NGP%'!$B:$B,AA2024)))</f>
        <v>294</v>
      </c>
      <c r="Y2024" s="32"/>
      <c r="Z2024" s="54" t="str">
        <f>IF(MID(H2024,1,4)="Item","Nil",IF(G2024="contract_cover",VLOOKUP(I2024,'svc type'!C:D,2,FALSE),VLOOKUP(G2024,'svc type'!A:D,4,FALSE)))</f>
        <v>HMA</v>
      </c>
      <c r="AA2024" s="4" t="str">
        <f>IF(B2024="","",VLOOKUP(B2024,Sector!C:D,2,FALSE))</f>
        <v>STC</v>
      </c>
      <c r="AB2024" s="4" t="str">
        <f t="shared" si="63"/>
        <v>david.koh</v>
      </c>
      <c r="AC2024" s="4"/>
      <c r="AD2024" s="4"/>
      <c r="AE2024" s="4"/>
      <c r="AF2024" s="4"/>
      <c r="AG2024" s="4"/>
    </row>
    <row r="2025" spans="1:33" outlineLevel="1" x14ac:dyDescent="0.25">
      <c r="A2025" s="57">
        <v>42269.705659837964</v>
      </c>
      <c r="B2025" s="32" t="s">
        <v>280</v>
      </c>
      <c r="C2025" s="32" t="s">
        <v>5205</v>
      </c>
      <c r="D2025" s="32" t="s">
        <v>5206</v>
      </c>
      <c r="E2025" s="32" t="s">
        <v>9670</v>
      </c>
      <c r="F2025" s="32" t="s">
        <v>9671</v>
      </c>
      <c r="G2025" s="32" t="s">
        <v>824</v>
      </c>
      <c r="H2025" s="32" t="s">
        <v>9672</v>
      </c>
      <c r="I2025" s="32" t="s">
        <v>260</v>
      </c>
      <c r="J2025" s="35">
        <v>0</v>
      </c>
      <c r="K2025" s="35">
        <v>0</v>
      </c>
      <c r="L2025" s="35">
        <v>0</v>
      </c>
      <c r="M2025" s="35">
        <v>0</v>
      </c>
      <c r="N2025" s="32" t="s">
        <v>17</v>
      </c>
      <c r="O2025" s="32" t="s">
        <v>18</v>
      </c>
      <c r="P2025" s="32">
        <v>1</v>
      </c>
      <c r="Q2025" s="32"/>
      <c r="R2025" s="39">
        <f t="shared" si="62"/>
        <v>1509</v>
      </c>
      <c r="S2025" s="5" t="s">
        <v>51</v>
      </c>
      <c r="T2025" s="5" t="s">
        <v>64</v>
      </c>
      <c r="U2025" s="2"/>
      <c r="V2025" s="2" t="str">
        <f>IF($J2025+$L2025=0,"nil",IF(OR($B2025="TCU-WS",$B2025=""),"non comm",IF(OR($G2025="contract_cover",$H2025="fixed price"),VLOOKUP($I2025,'[1]mapping 2015'!$A:$B,2,FALSE),VLOOKUP($G2025,'[1]mapping 2015'!$A:$B,2,FALSE))))</f>
        <v>nil</v>
      </c>
      <c r="W2025" s="37">
        <f>IF(OR(V2025="non comm",V2025="nil",J2025=0),0,IF(V2025="SBM 2.1 IIPS",J2025*VLOOKUP(N2025,'[2]NGP%'!$C:$D,2,FALSE),J2025*SUMIFS('[2]NGP%'!$D:$D,'[2]NGP%'!$A:$A,V2025,'[2]NGP%'!$B:$B,AA2025)))</f>
        <v>0</v>
      </c>
      <c r="X2025" s="37">
        <f>IF(OR(V2025="non comm",V2025="nil",J2025=0),0,IF(V2025="SBM 2.1 IIPS",J2025*VLOOKUP(N2025,'[2]NGP%'!$C:$E,3,FALSE),J2025*SUMIFS('[2]NGP%'!$E:$E,'[2]NGP%'!$A:$A,V2025,'[2]NGP%'!$B:$B,AA2025)))</f>
        <v>0</v>
      </c>
      <c r="Y2025" s="32"/>
      <c r="Z2025" s="54" t="str">
        <f>IF(MID(H2025,1,4)="Item","Nil",IF(G2025="contract_cover",VLOOKUP(I2025,'svc type'!C:D,2,FALSE),VLOOKUP(G2025,'svc type'!A:D,4,FALSE)))</f>
        <v>Nil</v>
      </c>
      <c r="AA2025" s="4" t="str">
        <f>IF(B2025="","",VLOOKUP(B2025,Sector!C:D,2,FALSE))</f>
        <v>STC</v>
      </c>
      <c r="AB2025" s="4" t="str">
        <f t="shared" si="63"/>
        <v>david.koh</v>
      </c>
      <c r="AC2025" s="4"/>
      <c r="AD2025" s="4"/>
      <c r="AE2025" s="4"/>
      <c r="AF2025" s="4"/>
      <c r="AG2025" s="4"/>
    </row>
    <row r="2026" spans="1:33" outlineLevel="1" x14ac:dyDescent="0.25">
      <c r="A2026" s="57">
        <v>42269.705659837964</v>
      </c>
      <c r="B2026" s="32" t="s">
        <v>280</v>
      </c>
      <c r="C2026" s="32" t="s">
        <v>5205</v>
      </c>
      <c r="D2026" s="32" t="s">
        <v>5206</v>
      </c>
      <c r="E2026" s="32" t="s">
        <v>9670</v>
      </c>
      <c r="F2026" s="32" t="s">
        <v>9671</v>
      </c>
      <c r="G2026" s="32" t="s">
        <v>824</v>
      </c>
      <c r="H2026" s="32" t="s">
        <v>9673</v>
      </c>
      <c r="I2026" s="32" t="s">
        <v>260</v>
      </c>
      <c r="J2026" s="35">
        <v>0</v>
      </c>
      <c r="K2026" s="35">
        <v>0</v>
      </c>
      <c r="L2026" s="35">
        <v>0</v>
      </c>
      <c r="M2026" s="35">
        <v>0</v>
      </c>
      <c r="N2026" s="32" t="s">
        <v>17</v>
      </c>
      <c r="O2026" s="32" t="s">
        <v>18</v>
      </c>
      <c r="P2026" s="32">
        <v>1</v>
      </c>
      <c r="Q2026" s="32"/>
      <c r="R2026" s="39">
        <f t="shared" si="62"/>
        <v>1509</v>
      </c>
      <c r="S2026" s="5" t="s">
        <v>51</v>
      </c>
      <c r="T2026" s="5" t="s">
        <v>64</v>
      </c>
      <c r="U2026" s="2"/>
      <c r="V2026" s="2" t="str">
        <f>IF($J2026+$L2026=0,"nil",IF(OR($B2026="TCU-WS",$B2026=""),"non comm",IF(OR($G2026="contract_cover",$H2026="fixed price"),VLOOKUP($I2026,'[1]mapping 2015'!$A:$B,2,FALSE),VLOOKUP($G2026,'[1]mapping 2015'!$A:$B,2,FALSE))))</f>
        <v>nil</v>
      </c>
      <c r="W2026" s="37">
        <f>IF(OR(V2026="non comm",V2026="nil",J2026=0),0,IF(V2026="SBM 2.1 IIPS",J2026*VLOOKUP(N2026,'[2]NGP%'!$C:$D,2,FALSE),J2026*SUMIFS('[2]NGP%'!$D:$D,'[2]NGP%'!$A:$A,V2026,'[2]NGP%'!$B:$B,AA2026)))</f>
        <v>0</v>
      </c>
      <c r="X2026" s="37">
        <f>IF(OR(V2026="non comm",V2026="nil",J2026=0),0,IF(V2026="SBM 2.1 IIPS",J2026*VLOOKUP(N2026,'[2]NGP%'!$C:$E,3,FALSE),J2026*SUMIFS('[2]NGP%'!$E:$E,'[2]NGP%'!$A:$A,V2026,'[2]NGP%'!$B:$B,AA2026)))</f>
        <v>0</v>
      </c>
      <c r="Y2026" s="32"/>
      <c r="Z2026" s="54" t="str">
        <f>IF(MID(H2026,1,4)="Item","Nil",IF(G2026="contract_cover",VLOOKUP(I2026,'svc type'!C:D,2,FALSE),VLOOKUP(G2026,'svc type'!A:D,4,FALSE)))</f>
        <v>Nil</v>
      </c>
      <c r="AA2026" s="4" t="str">
        <f>IF(B2026="","",VLOOKUP(B2026,Sector!C:D,2,FALSE))</f>
        <v>STC</v>
      </c>
      <c r="AB2026" s="4" t="str">
        <f t="shared" si="63"/>
        <v>david.koh</v>
      </c>
      <c r="AC2026" s="4"/>
      <c r="AD2026" s="4"/>
      <c r="AE2026" s="4"/>
      <c r="AF2026" s="4"/>
      <c r="AG2026" s="4"/>
    </row>
    <row r="2027" spans="1:33" outlineLevel="1" x14ac:dyDescent="0.25">
      <c r="A2027" s="57">
        <v>42269.705659837964</v>
      </c>
      <c r="B2027" s="32" t="s">
        <v>280</v>
      </c>
      <c r="C2027" s="32" t="s">
        <v>5205</v>
      </c>
      <c r="D2027" s="32" t="s">
        <v>5206</v>
      </c>
      <c r="E2027" s="32" t="s">
        <v>9670</v>
      </c>
      <c r="F2027" s="32" t="s">
        <v>9671</v>
      </c>
      <c r="G2027" s="32" t="s">
        <v>731</v>
      </c>
      <c r="H2027" s="32" t="s">
        <v>9674</v>
      </c>
      <c r="I2027" s="32" t="s">
        <v>260</v>
      </c>
      <c r="J2027" s="35">
        <v>0</v>
      </c>
      <c r="K2027" s="35">
        <v>0</v>
      </c>
      <c r="L2027" s="35">
        <v>0</v>
      </c>
      <c r="M2027" s="35">
        <v>0</v>
      </c>
      <c r="N2027" s="32" t="s">
        <v>17</v>
      </c>
      <c r="O2027" s="32" t="s">
        <v>18</v>
      </c>
      <c r="P2027" s="32">
        <v>1</v>
      </c>
      <c r="Q2027" s="32"/>
      <c r="R2027" s="39">
        <f t="shared" si="62"/>
        <v>1509</v>
      </c>
      <c r="S2027" s="5" t="s">
        <v>51</v>
      </c>
      <c r="T2027" s="5" t="s">
        <v>64</v>
      </c>
      <c r="U2027" s="2"/>
      <c r="V2027" s="2" t="str">
        <f>IF($J2027+$L2027=0,"nil",IF(OR($B2027="TCU-WS",$B2027=""),"non comm",IF(OR($G2027="contract_cover",$H2027="fixed price"),VLOOKUP($I2027,'[1]mapping 2015'!$A:$B,2,FALSE),VLOOKUP($G2027,'[1]mapping 2015'!$A:$B,2,FALSE))))</f>
        <v>nil</v>
      </c>
      <c r="W2027" s="37">
        <f>IF(OR(V2027="non comm",V2027="nil",J2027=0),0,IF(V2027="SBM 2.1 IIPS",J2027*VLOOKUP(N2027,'[2]NGP%'!$C:$D,2,FALSE),J2027*SUMIFS('[2]NGP%'!$D:$D,'[2]NGP%'!$A:$A,V2027,'[2]NGP%'!$B:$B,AA2027)))</f>
        <v>0</v>
      </c>
      <c r="X2027" s="37">
        <f>IF(OR(V2027="non comm",V2027="nil",J2027=0),0,IF(V2027="SBM 2.1 IIPS",J2027*VLOOKUP(N2027,'[2]NGP%'!$C:$E,3,FALSE),J2027*SUMIFS('[2]NGP%'!$E:$E,'[2]NGP%'!$A:$A,V2027,'[2]NGP%'!$B:$B,AA2027)))</f>
        <v>0</v>
      </c>
      <c r="Y2027" s="32"/>
      <c r="Z2027" s="54" t="str">
        <f>IF(MID(H2027,1,4)="Item","Nil",IF(G2027="contract_cover",VLOOKUP(I2027,'svc type'!C:D,2,FALSE),VLOOKUP(G2027,'svc type'!A:D,4,FALSE)))</f>
        <v>Nil</v>
      </c>
      <c r="AA2027" s="4" t="str">
        <f>IF(B2027="","",VLOOKUP(B2027,Sector!C:D,2,FALSE))</f>
        <v>STC</v>
      </c>
      <c r="AB2027" s="4" t="str">
        <f t="shared" si="63"/>
        <v>david.koh</v>
      </c>
      <c r="AC2027" s="4"/>
      <c r="AD2027" s="4"/>
      <c r="AE2027" s="4"/>
      <c r="AF2027" s="4"/>
      <c r="AG2027" s="4"/>
    </row>
    <row r="2028" spans="1:33" outlineLevel="1" x14ac:dyDescent="0.25">
      <c r="A2028" s="57">
        <v>42269.706695023146</v>
      </c>
      <c r="B2028" s="32" t="s">
        <v>445</v>
      </c>
      <c r="C2028" s="32" t="s">
        <v>9675</v>
      </c>
      <c r="D2028" s="32" t="s">
        <v>9676</v>
      </c>
      <c r="E2028" s="32" t="s">
        <v>9677</v>
      </c>
      <c r="F2028" s="32" t="s">
        <v>9678</v>
      </c>
      <c r="G2028" s="32" t="s">
        <v>15</v>
      </c>
      <c r="H2028" s="32" t="s">
        <v>16</v>
      </c>
      <c r="I2028" s="32" t="s">
        <v>260</v>
      </c>
      <c r="J2028" s="35">
        <v>7360</v>
      </c>
      <c r="K2028" s="35">
        <v>0</v>
      </c>
      <c r="L2028" s="35">
        <v>0</v>
      </c>
      <c r="M2028" s="35">
        <v>0</v>
      </c>
      <c r="N2028" s="32" t="s">
        <v>17</v>
      </c>
      <c r="O2028" s="32" t="s">
        <v>18</v>
      </c>
      <c r="P2028" s="32">
        <v>1</v>
      </c>
      <c r="Q2028" s="32" t="s">
        <v>9679</v>
      </c>
      <c r="R2028" s="39">
        <f t="shared" si="62"/>
        <v>1509</v>
      </c>
      <c r="S2028" s="5" t="s">
        <v>51</v>
      </c>
      <c r="T2028" s="5" t="s">
        <v>64</v>
      </c>
      <c r="U2028" s="2"/>
      <c r="V2028" s="2" t="str">
        <f>IF($J2028+$L2028=0,"nil",IF(OR($B2028="TCU-WS",$B2028=""),"non comm",IF(OR($G2028="contract_cover",$H2028="fixed price"),VLOOKUP($I2028,'[1]mapping 2015'!$A:$B,2,FALSE),VLOOKUP($G2028,'[1]mapping 2015'!$A:$B,2,FALSE))))</f>
        <v>SBM 2.2 HMA</v>
      </c>
      <c r="W2028" s="37">
        <f>IF(OR(V2028="non comm",V2028="nil",J2028=0),0,IF(V2028="SBM 2.1 IIPS",J2028*VLOOKUP(N2028,'[2]NGP%'!$C:$D,2,FALSE),J2028*SUMIFS('[2]NGP%'!$D:$D,'[2]NGP%'!$A:$A,V2028,'[2]NGP%'!$B:$B,AA2028)))</f>
        <v>3606.4</v>
      </c>
      <c r="X2028" s="37">
        <f>IF(OR(V2028="non comm",V2028="nil",J2028=0),0,IF(V2028="SBM 2.1 IIPS",J2028*VLOOKUP(N2028,'[2]NGP%'!$C:$E,3,FALSE),J2028*SUMIFS('[2]NGP%'!$E:$E,'[2]NGP%'!$A:$A,V2028,'[2]NGP%'!$B:$B,AA2028)))</f>
        <v>3606.4</v>
      </c>
      <c r="Y2028" s="32"/>
      <c r="Z2028" s="54" t="str">
        <f>IF(MID(H2028,1,4)="Item","Nil",IF(G2028="contract_cover",VLOOKUP(I2028,'svc type'!C:D,2,FALSE),VLOOKUP(G2028,'svc type'!A:D,4,FALSE)))</f>
        <v>HMA</v>
      </c>
      <c r="AA2028" s="4" t="str">
        <f>IF(B2028="","",VLOOKUP(B2028,Sector!C:D,2,FALSE))</f>
        <v>ENT</v>
      </c>
      <c r="AB2028" s="4" t="str">
        <f t="shared" si="63"/>
        <v>phuemeng.seow</v>
      </c>
      <c r="AC2028" s="4"/>
      <c r="AD2028" s="4"/>
      <c r="AE2028" s="4"/>
      <c r="AF2028" s="4"/>
      <c r="AG2028" s="4"/>
    </row>
    <row r="2029" spans="1:33" outlineLevel="1" x14ac:dyDescent="0.25">
      <c r="A2029" s="57">
        <v>42269.706695023146</v>
      </c>
      <c r="B2029" s="32" t="s">
        <v>445</v>
      </c>
      <c r="C2029" s="32" t="s">
        <v>9675</v>
      </c>
      <c r="D2029" s="32" t="s">
        <v>9676</v>
      </c>
      <c r="E2029" s="32" t="s">
        <v>9677</v>
      </c>
      <c r="F2029" s="32" t="s">
        <v>9678</v>
      </c>
      <c r="G2029" s="32" t="s">
        <v>69</v>
      </c>
      <c r="H2029" s="32" t="s">
        <v>9680</v>
      </c>
      <c r="I2029" s="32" t="s">
        <v>260</v>
      </c>
      <c r="J2029" s="35">
        <v>0</v>
      </c>
      <c r="K2029" s="35">
        <v>0</v>
      </c>
      <c r="L2029" s="35">
        <v>0</v>
      </c>
      <c r="M2029" s="35">
        <v>0</v>
      </c>
      <c r="N2029" s="32" t="s">
        <v>17</v>
      </c>
      <c r="O2029" s="32" t="s">
        <v>18</v>
      </c>
      <c r="P2029" s="32">
        <v>1</v>
      </c>
      <c r="Q2029" s="32" t="s">
        <v>9679</v>
      </c>
      <c r="R2029" s="39">
        <f t="shared" si="62"/>
        <v>1509</v>
      </c>
      <c r="S2029" s="5" t="s">
        <v>51</v>
      </c>
      <c r="T2029" s="5" t="s">
        <v>64</v>
      </c>
      <c r="U2029" s="2"/>
      <c r="V2029" s="2" t="str">
        <f>IF($J2029+$L2029=0,"nil",IF(OR($B2029="TCU-WS",$B2029=""),"non comm",IF(OR($G2029="contract_cover",$H2029="fixed price"),VLOOKUP($I2029,'[1]mapping 2015'!$A:$B,2,FALSE),VLOOKUP($G2029,'[1]mapping 2015'!$A:$B,2,FALSE))))</f>
        <v>nil</v>
      </c>
      <c r="W2029" s="37">
        <f>IF(OR(V2029="non comm",V2029="nil",J2029=0),0,IF(V2029="SBM 2.1 IIPS",J2029*VLOOKUP(N2029,'[2]NGP%'!$C:$D,2,FALSE),J2029*SUMIFS('[2]NGP%'!$D:$D,'[2]NGP%'!$A:$A,V2029,'[2]NGP%'!$B:$B,AA2029)))</f>
        <v>0</v>
      </c>
      <c r="X2029" s="37">
        <f>IF(OR(V2029="non comm",V2029="nil",J2029=0),0,IF(V2029="SBM 2.1 IIPS",J2029*VLOOKUP(N2029,'[2]NGP%'!$C:$E,3,FALSE),J2029*SUMIFS('[2]NGP%'!$E:$E,'[2]NGP%'!$A:$A,V2029,'[2]NGP%'!$B:$B,AA2029)))</f>
        <v>0</v>
      </c>
      <c r="Y2029" s="32"/>
      <c r="Z2029" s="54" t="str">
        <f>IF(MID(H2029,1,4)="Item","Nil",IF(G2029="contract_cover",VLOOKUP(I2029,'svc type'!C:D,2,FALSE),VLOOKUP(G2029,'svc type'!A:D,4,FALSE)))</f>
        <v>Nil</v>
      </c>
      <c r="AA2029" s="4" t="str">
        <f>IF(B2029="","",VLOOKUP(B2029,Sector!C:D,2,FALSE))</f>
        <v>ENT</v>
      </c>
      <c r="AB2029" s="4" t="str">
        <f t="shared" si="63"/>
        <v>phuemeng.seow</v>
      </c>
      <c r="AC2029" s="4"/>
      <c r="AD2029" s="4"/>
      <c r="AE2029" s="4"/>
      <c r="AF2029" s="4"/>
      <c r="AG2029" s="4"/>
    </row>
    <row r="2030" spans="1:33" outlineLevel="1" x14ac:dyDescent="0.25">
      <c r="A2030" s="57">
        <v>42269.706695023146</v>
      </c>
      <c r="B2030" s="32" t="s">
        <v>445</v>
      </c>
      <c r="C2030" s="32" t="s">
        <v>9675</v>
      </c>
      <c r="D2030" s="32" t="s">
        <v>9676</v>
      </c>
      <c r="E2030" s="32" t="s">
        <v>9677</v>
      </c>
      <c r="F2030" s="32" t="s">
        <v>9678</v>
      </c>
      <c r="G2030" s="32" t="s">
        <v>513</v>
      </c>
      <c r="H2030" s="32" t="s">
        <v>9681</v>
      </c>
      <c r="I2030" s="32" t="s">
        <v>260</v>
      </c>
      <c r="J2030" s="35">
        <v>0</v>
      </c>
      <c r="K2030" s="35">
        <v>0</v>
      </c>
      <c r="L2030" s="35">
        <v>0</v>
      </c>
      <c r="M2030" s="35">
        <v>0</v>
      </c>
      <c r="N2030" s="32" t="s">
        <v>17</v>
      </c>
      <c r="O2030" s="32" t="s">
        <v>18</v>
      </c>
      <c r="P2030" s="32">
        <v>1</v>
      </c>
      <c r="Q2030" s="32" t="s">
        <v>9679</v>
      </c>
      <c r="R2030" s="39">
        <f t="shared" si="62"/>
        <v>1509</v>
      </c>
      <c r="S2030" s="5" t="s">
        <v>51</v>
      </c>
      <c r="T2030" s="5" t="s">
        <v>64</v>
      </c>
      <c r="U2030" s="2"/>
      <c r="V2030" s="2" t="str">
        <f>IF($J2030+$L2030=0,"nil",IF(OR($B2030="TCU-WS",$B2030=""),"non comm",IF(OR($G2030="contract_cover",$H2030="fixed price"),VLOOKUP($I2030,'[1]mapping 2015'!$A:$B,2,FALSE),VLOOKUP($G2030,'[1]mapping 2015'!$A:$B,2,FALSE))))</f>
        <v>nil</v>
      </c>
      <c r="W2030" s="37">
        <f>IF(OR(V2030="non comm",V2030="nil",J2030=0),0,IF(V2030="SBM 2.1 IIPS",J2030*VLOOKUP(N2030,'[2]NGP%'!$C:$D,2,FALSE),J2030*SUMIFS('[2]NGP%'!$D:$D,'[2]NGP%'!$A:$A,V2030,'[2]NGP%'!$B:$B,AA2030)))</f>
        <v>0</v>
      </c>
      <c r="X2030" s="37">
        <f>IF(OR(V2030="non comm",V2030="nil",J2030=0),0,IF(V2030="SBM 2.1 IIPS",J2030*VLOOKUP(N2030,'[2]NGP%'!$C:$E,3,FALSE),J2030*SUMIFS('[2]NGP%'!$E:$E,'[2]NGP%'!$A:$A,V2030,'[2]NGP%'!$B:$B,AA2030)))</f>
        <v>0</v>
      </c>
      <c r="Y2030" s="32"/>
      <c r="Z2030" s="54" t="str">
        <f>IF(MID(H2030,1,4)="Item","Nil",IF(G2030="contract_cover",VLOOKUP(I2030,'svc type'!C:D,2,FALSE),VLOOKUP(G2030,'svc type'!A:D,4,FALSE)))</f>
        <v>Nil</v>
      </c>
      <c r="AA2030" s="4" t="str">
        <f>IF(B2030="","",VLOOKUP(B2030,Sector!C:D,2,FALSE))</f>
        <v>ENT</v>
      </c>
      <c r="AB2030" s="4" t="str">
        <f t="shared" si="63"/>
        <v>phuemeng.seow</v>
      </c>
      <c r="AC2030" s="4"/>
      <c r="AD2030" s="4"/>
      <c r="AE2030" s="4"/>
      <c r="AF2030" s="4"/>
      <c r="AG2030" s="4"/>
    </row>
    <row r="2031" spans="1:33" outlineLevel="1" x14ac:dyDescent="0.25">
      <c r="A2031" s="57">
        <v>42269.706695023146</v>
      </c>
      <c r="B2031" s="32" t="s">
        <v>445</v>
      </c>
      <c r="C2031" s="32" t="s">
        <v>9675</v>
      </c>
      <c r="D2031" s="32" t="s">
        <v>9676</v>
      </c>
      <c r="E2031" s="32" t="s">
        <v>9677</v>
      </c>
      <c r="F2031" s="32" t="s">
        <v>9678</v>
      </c>
      <c r="G2031" s="32" t="s">
        <v>513</v>
      </c>
      <c r="H2031" s="32" t="s">
        <v>9682</v>
      </c>
      <c r="I2031" s="32" t="s">
        <v>260</v>
      </c>
      <c r="J2031" s="35">
        <v>0</v>
      </c>
      <c r="K2031" s="35">
        <v>0</v>
      </c>
      <c r="L2031" s="35">
        <v>0</v>
      </c>
      <c r="M2031" s="35">
        <v>0</v>
      </c>
      <c r="N2031" s="32" t="s">
        <v>17</v>
      </c>
      <c r="O2031" s="32" t="s">
        <v>18</v>
      </c>
      <c r="P2031" s="32">
        <v>1</v>
      </c>
      <c r="Q2031" s="32" t="s">
        <v>9679</v>
      </c>
      <c r="R2031" s="39">
        <f t="shared" si="62"/>
        <v>1509</v>
      </c>
      <c r="S2031" s="5" t="s">
        <v>51</v>
      </c>
      <c r="T2031" s="5" t="s">
        <v>64</v>
      </c>
      <c r="U2031" s="2"/>
      <c r="V2031" s="2" t="str">
        <f>IF($J2031+$L2031=0,"nil",IF(OR($B2031="TCU-WS",$B2031=""),"non comm",IF(OR($G2031="contract_cover",$H2031="fixed price"),VLOOKUP($I2031,'[1]mapping 2015'!$A:$B,2,FALSE),VLOOKUP($G2031,'[1]mapping 2015'!$A:$B,2,FALSE))))</f>
        <v>nil</v>
      </c>
      <c r="W2031" s="37">
        <f>IF(OR(V2031="non comm",V2031="nil",J2031=0),0,IF(V2031="SBM 2.1 IIPS",J2031*VLOOKUP(N2031,'[2]NGP%'!$C:$D,2,FALSE),J2031*SUMIFS('[2]NGP%'!$D:$D,'[2]NGP%'!$A:$A,V2031,'[2]NGP%'!$B:$B,AA2031)))</f>
        <v>0</v>
      </c>
      <c r="X2031" s="37">
        <f>IF(OR(V2031="non comm",V2031="nil",J2031=0),0,IF(V2031="SBM 2.1 IIPS",J2031*VLOOKUP(N2031,'[2]NGP%'!$C:$E,3,FALSE),J2031*SUMIFS('[2]NGP%'!$E:$E,'[2]NGP%'!$A:$A,V2031,'[2]NGP%'!$B:$B,AA2031)))</f>
        <v>0</v>
      </c>
      <c r="Y2031" s="32"/>
      <c r="Z2031" s="54" t="str">
        <f>IF(MID(H2031,1,4)="Item","Nil",IF(G2031="contract_cover",VLOOKUP(I2031,'svc type'!C:D,2,FALSE),VLOOKUP(G2031,'svc type'!A:D,4,FALSE)))</f>
        <v>Nil</v>
      </c>
      <c r="AA2031" s="4" t="str">
        <f>IF(B2031="","",VLOOKUP(B2031,Sector!C:D,2,FALSE))</f>
        <v>ENT</v>
      </c>
      <c r="AB2031" s="4" t="str">
        <f t="shared" si="63"/>
        <v>phuemeng.seow</v>
      </c>
      <c r="AC2031" s="4"/>
      <c r="AD2031" s="4"/>
      <c r="AE2031" s="4"/>
      <c r="AF2031" s="4"/>
      <c r="AG2031" s="4"/>
    </row>
    <row r="2032" spans="1:33" outlineLevel="1" x14ac:dyDescent="0.25">
      <c r="A2032" s="57">
        <v>42269.706695023146</v>
      </c>
      <c r="B2032" s="32" t="s">
        <v>445</v>
      </c>
      <c r="C2032" s="32" t="s">
        <v>9675</v>
      </c>
      <c r="D2032" s="32" t="s">
        <v>9676</v>
      </c>
      <c r="E2032" s="32" t="s">
        <v>9677</v>
      </c>
      <c r="F2032" s="32" t="s">
        <v>9678</v>
      </c>
      <c r="G2032" s="32" t="s">
        <v>513</v>
      </c>
      <c r="H2032" s="32" t="s">
        <v>9683</v>
      </c>
      <c r="I2032" s="32" t="s">
        <v>260</v>
      </c>
      <c r="J2032" s="35">
        <v>0</v>
      </c>
      <c r="K2032" s="35">
        <v>0</v>
      </c>
      <c r="L2032" s="35">
        <v>0</v>
      </c>
      <c r="M2032" s="35">
        <v>0</v>
      </c>
      <c r="N2032" s="32" t="s">
        <v>17</v>
      </c>
      <c r="O2032" s="32" t="s">
        <v>18</v>
      </c>
      <c r="P2032" s="32">
        <v>1</v>
      </c>
      <c r="Q2032" s="32" t="s">
        <v>9679</v>
      </c>
      <c r="R2032" s="39">
        <f t="shared" si="62"/>
        <v>1509</v>
      </c>
      <c r="S2032" s="5" t="s">
        <v>51</v>
      </c>
      <c r="T2032" s="5" t="s">
        <v>64</v>
      </c>
      <c r="U2032" s="2"/>
      <c r="V2032" s="2" t="str">
        <f>IF($J2032+$L2032=0,"nil",IF(OR($B2032="TCU-WS",$B2032=""),"non comm",IF(OR($G2032="contract_cover",$H2032="fixed price"),VLOOKUP($I2032,'[1]mapping 2015'!$A:$B,2,FALSE),VLOOKUP($G2032,'[1]mapping 2015'!$A:$B,2,FALSE))))</f>
        <v>nil</v>
      </c>
      <c r="W2032" s="37">
        <f>IF(OR(V2032="non comm",V2032="nil",J2032=0),0,IF(V2032="SBM 2.1 IIPS",J2032*VLOOKUP(N2032,'[2]NGP%'!$C:$D,2,FALSE),J2032*SUMIFS('[2]NGP%'!$D:$D,'[2]NGP%'!$A:$A,V2032,'[2]NGP%'!$B:$B,AA2032)))</f>
        <v>0</v>
      </c>
      <c r="X2032" s="37">
        <f>IF(OR(V2032="non comm",V2032="nil",J2032=0),0,IF(V2032="SBM 2.1 IIPS",J2032*VLOOKUP(N2032,'[2]NGP%'!$C:$E,3,FALSE),J2032*SUMIFS('[2]NGP%'!$E:$E,'[2]NGP%'!$A:$A,V2032,'[2]NGP%'!$B:$B,AA2032)))</f>
        <v>0</v>
      </c>
      <c r="Y2032" s="32"/>
      <c r="Z2032" s="54" t="str">
        <f>IF(MID(H2032,1,4)="Item","Nil",IF(G2032="contract_cover",VLOOKUP(I2032,'svc type'!C:D,2,FALSE),VLOOKUP(G2032,'svc type'!A:D,4,FALSE)))</f>
        <v>Nil</v>
      </c>
      <c r="AA2032" s="4" t="str">
        <f>IF(B2032="","",VLOOKUP(B2032,Sector!C:D,2,FALSE))</f>
        <v>ENT</v>
      </c>
      <c r="AB2032" s="4" t="str">
        <f t="shared" si="63"/>
        <v>phuemeng.seow</v>
      </c>
      <c r="AC2032" s="4"/>
      <c r="AD2032" s="4"/>
      <c r="AE2032" s="4"/>
      <c r="AF2032" s="4"/>
      <c r="AG2032" s="4"/>
    </row>
    <row r="2033" spans="1:33" outlineLevel="1" x14ac:dyDescent="0.25">
      <c r="A2033" s="57">
        <v>42269.706695023146</v>
      </c>
      <c r="B2033" s="32" t="s">
        <v>445</v>
      </c>
      <c r="C2033" s="32" t="s">
        <v>9675</v>
      </c>
      <c r="D2033" s="32" t="s">
        <v>9676</v>
      </c>
      <c r="E2033" s="32" t="s">
        <v>9677</v>
      </c>
      <c r="F2033" s="32" t="s">
        <v>9678</v>
      </c>
      <c r="G2033" s="32" t="s">
        <v>9684</v>
      </c>
      <c r="H2033" s="32" t="s">
        <v>9685</v>
      </c>
      <c r="I2033" s="32" t="s">
        <v>260</v>
      </c>
      <c r="J2033" s="35">
        <v>0</v>
      </c>
      <c r="K2033" s="35">
        <v>0</v>
      </c>
      <c r="L2033" s="35">
        <v>0</v>
      </c>
      <c r="M2033" s="35">
        <v>0</v>
      </c>
      <c r="N2033" s="32" t="s">
        <v>17</v>
      </c>
      <c r="O2033" s="32" t="s">
        <v>18</v>
      </c>
      <c r="P2033" s="32">
        <v>1</v>
      </c>
      <c r="Q2033" s="32" t="s">
        <v>9679</v>
      </c>
      <c r="R2033" s="39">
        <f t="shared" si="62"/>
        <v>1509</v>
      </c>
      <c r="S2033" s="5" t="s">
        <v>51</v>
      </c>
      <c r="T2033" s="5" t="s">
        <v>64</v>
      </c>
      <c r="U2033" s="2"/>
      <c r="V2033" s="2" t="str">
        <f>IF($J2033+$L2033=0,"nil",IF(OR($B2033="TCU-WS",$B2033=""),"non comm",IF(OR($G2033="contract_cover",$H2033="fixed price"),VLOOKUP($I2033,'[1]mapping 2015'!$A:$B,2,FALSE),VLOOKUP($G2033,'[1]mapping 2015'!$A:$B,2,FALSE))))</f>
        <v>nil</v>
      </c>
      <c r="W2033" s="37">
        <f>IF(OR(V2033="non comm",V2033="nil",J2033=0),0,IF(V2033="SBM 2.1 IIPS",J2033*VLOOKUP(N2033,'[2]NGP%'!$C:$D,2,FALSE),J2033*SUMIFS('[2]NGP%'!$D:$D,'[2]NGP%'!$A:$A,V2033,'[2]NGP%'!$B:$B,AA2033)))</f>
        <v>0</v>
      </c>
      <c r="X2033" s="37">
        <f>IF(OR(V2033="non comm",V2033="nil",J2033=0),0,IF(V2033="SBM 2.1 IIPS",J2033*VLOOKUP(N2033,'[2]NGP%'!$C:$E,3,FALSE),J2033*SUMIFS('[2]NGP%'!$E:$E,'[2]NGP%'!$A:$A,V2033,'[2]NGP%'!$B:$B,AA2033)))</f>
        <v>0</v>
      </c>
      <c r="Y2033" s="32"/>
      <c r="Z2033" s="54" t="str">
        <f>IF(MID(H2033,1,4)="Item","Nil",IF(G2033="contract_cover",VLOOKUP(I2033,'svc type'!C:D,2,FALSE),VLOOKUP(G2033,'svc type'!A:D,4,FALSE)))</f>
        <v>Nil</v>
      </c>
      <c r="AA2033" s="4" t="str">
        <f>IF(B2033="","",VLOOKUP(B2033,Sector!C:D,2,FALSE))</f>
        <v>ENT</v>
      </c>
      <c r="AB2033" s="4" t="str">
        <f t="shared" si="63"/>
        <v>phuemeng.seow</v>
      </c>
      <c r="AC2033" s="4"/>
      <c r="AD2033" s="4"/>
      <c r="AE2033" s="4"/>
      <c r="AF2033" s="4"/>
      <c r="AG2033" s="4"/>
    </row>
    <row r="2034" spans="1:33" outlineLevel="1" x14ac:dyDescent="0.25">
      <c r="A2034" s="57">
        <v>42269.706695023146</v>
      </c>
      <c r="B2034" s="32" t="s">
        <v>445</v>
      </c>
      <c r="C2034" s="32" t="s">
        <v>9675</v>
      </c>
      <c r="D2034" s="32" t="s">
        <v>9676</v>
      </c>
      <c r="E2034" s="32" t="s">
        <v>9677</v>
      </c>
      <c r="F2034" s="32" t="s">
        <v>9678</v>
      </c>
      <c r="G2034" s="32" t="s">
        <v>9684</v>
      </c>
      <c r="H2034" s="32" t="s">
        <v>9686</v>
      </c>
      <c r="I2034" s="32" t="s">
        <v>260</v>
      </c>
      <c r="J2034" s="35">
        <v>0</v>
      </c>
      <c r="K2034" s="35">
        <v>0</v>
      </c>
      <c r="L2034" s="35">
        <v>0</v>
      </c>
      <c r="M2034" s="35">
        <v>0</v>
      </c>
      <c r="N2034" s="32" t="s">
        <v>17</v>
      </c>
      <c r="O2034" s="32" t="s">
        <v>18</v>
      </c>
      <c r="P2034" s="32">
        <v>1</v>
      </c>
      <c r="Q2034" s="32" t="s">
        <v>9679</v>
      </c>
      <c r="R2034" s="39">
        <f t="shared" si="62"/>
        <v>1509</v>
      </c>
      <c r="S2034" s="5" t="s">
        <v>51</v>
      </c>
      <c r="T2034" s="5" t="s">
        <v>64</v>
      </c>
      <c r="U2034" s="2"/>
      <c r="V2034" s="2" t="str">
        <f>IF($J2034+$L2034=0,"nil",IF(OR($B2034="TCU-WS",$B2034=""),"non comm",IF(OR($G2034="contract_cover",$H2034="fixed price"),VLOOKUP($I2034,'[1]mapping 2015'!$A:$B,2,FALSE),VLOOKUP($G2034,'[1]mapping 2015'!$A:$B,2,FALSE))))</f>
        <v>nil</v>
      </c>
      <c r="W2034" s="37">
        <f>IF(OR(V2034="non comm",V2034="nil",J2034=0),0,IF(V2034="SBM 2.1 IIPS",J2034*VLOOKUP(N2034,'[2]NGP%'!$C:$D,2,FALSE),J2034*SUMIFS('[2]NGP%'!$D:$D,'[2]NGP%'!$A:$A,V2034,'[2]NGP%'!$B:$B,AA2034)))</f>
        <v>0</v>
      </c>
      <c r="X2034" s="37">
        <f>IF(OR(V2034="non comm",V2034="nil",J2034=0),0,IF(V2034="SBM 2.1 IIPS",J2034*VLOOKUP(N2034,'[2]NGP%'!$C:$E,3,FALSE),J2034*SUMIFS('[2]NGP%'!$E:$E,'[2]NGP%'!$A:$A,V2034,'[2]NGP%'!$B:$B,AA2034)))</f>
        <v>0</v>
      </c>
      <c r="Y2034" s="32"/>
      <c r="Z2034" s="54" t="str">
        <f>IF(MID(H2034,1,4)="Item","Nil",IF(G2034="contract_cover",VLOOKUP(I2034,'svc type'!C:D,2,FALSE),VLOOKUP(G2034,'svc type'!A:D,4,FALSE)))</f>
        <v>Nil</v>
      </c>
      <c r="AA2034" s="4" t="str">
        <f>IF(B2034="","",VLOOKUP(B2034,Sector!C:D,2,FALSE))</f>
        <v>ENT</v>
      </c>
      <c r="AB2034" s="4" t="str">
        <f t="shared" si="63"/>
        <v>phuemeng.seow</v>
      </c>
      <c r="AC2034" s="4"/>
      <c r="AD2034" s="4"/>
      <c r="AE2034" s="4"/>
      <c r="AF2034" s="4"/>
      <c r="AG2034" s="4"/>
    </row>
    <row r="2035" spans="1:33" outlineLevel="1" x14ac:dyDescent="0.25">
      <c r="A2035" s="57">
        <v>42269.706695023146</v>
      </c>
      <c r="B2035" s="32" t="s">
        <v>445</v>
      </c>
      <c r="C2035" s="32" t="s">
        <v>9675</v>
      </c>
      <c r="D2035" s="32" t="s">
        <v>9676</v>
      </c>
      <c r="E2035" s="32" t="s">
        <v>9677</v>
      </c>
      <c r="F2035" s="32" t="s">
        <v>9678</v>
      </c>
      <c r="G2035" s="32" t="s">
        <v>9684</v>
      </c>
      <c r="H2035" s="32" t="s">
        <v>9687</v>
      </c>
      <c r="I2035" s="32" t="s">
        <v>260</v>
      </c>
      <c r="J2035" s="35">
        <v>0</v>
      </c>
      <c r="K2035" s="35">
        <v>0</v>
      </c>
      <c r="L2035" s="35">
        <v>0</v>
      </c>
      <c r="M2035" s="35">
        <v>0</v>
      </c>
      <c r="N2035" s="32" t="s">
        <v>17</v>
      </c>
      <c r="O2035" s="32" t="s">
        <v>18</v>
      </c>
      <c r="P2035" s="32">
        <v>1</v>
      </c>
      <c r="Q2035" s="32" t="s">
        <v>9679</v>
      </c>
      <c r="R2035" s="39">
        <f t="shared" si="62"/>
        <v>1509</v>
      </c>
      <c r="S2035" s="5" t="s">
        <v>51</v>
      </c>
      <c r="T2035" s="5" t="s">
        <v>64</v>
      </c>
      <c r="U2035" s="2"/>
      <c r="V2035" s="2" t="str">
        <f>IF($J2035+$L2035=0,"nil",IF(OR($B2035="TCU-WS",$B2035=""),"non comm",IF(OR($G2035="contract_cover",$H2035="fixed price"),VLOOKUP($I2035,'[1]mapping 2015'!$A:$B,2,FALSE),VLOOKUP($G2035,'[1]mapping 2015'!$A:$B,2,FALSE))))</f>
        <v>nil</v>
      </c>
      <c r="W2035" s="37">
        <f>IF(OR(V2035="non comm",V2035="nil",J2035=0),0,IF(V2035="SBM 2.1 IIPS",J2035*VLOOKUP(N2035,'[2]NGP%'!$C:$D,2,FALSE),J2035*SUMIFS('[2]NGP%'!$D:$D,'[2]NGP%'!$A:$A,V2035,'[2]NGP%'!$B:$B,AA2035)))</f>
        <v>0</v>
      </c>
      <c r="X2035" s="37">
        <f>IF(OR(V2035="non comm",V2035="nil",J2035=0),0,IF(V2035="SBM 2.1 IIPS",J2035*VLOOKUP(N2035,'[2]NGP%'!$C:$E,3,FALSE),J2035*SUMIFS('[2]NGP%'!$E:$E,'[2]NGP%'!$A:$A,V2035,'[2]NGP%'!$B:$B,AA2035)))</f>
        <v>0</v>
      </c>
      <c r="Y2035" s="32"/>
      <c r="Z2035" s="54" t="str">
        <f>IF(MID(H2035,1,4)="Item","Nil",IF(G2035="contract_cover",VLOOKUP(I2035,'svc type'!C:D,2,FALSE),VLOOKUP(G2035,'svc type'!A:D,4,FALSE)))</f>
        <v>Nil</v>
      </c>
      <c r="AA2035" s="4" t="str">
        <f>IF(B2035="","",VLOOKUP(B2035,Sector!C:D,2,FALSE))</f>
        <v>ENT</v>
      </c>
      <c r="AB2035" s="4" t="str">
        <f t="shared" si="63"/>
        <v>phuemeng.seow</v>
      </c>
      <c r="AC2035" s="4"/>
      <c r="AD2035" s="4"/>
      <c r="AE2035" s="4"/>
      <c r="AF2035" s="4"/>
      <c r="AG2035" s="4"/>
    </row>
    <row r="2036" spans="1:33" outlineLevel="1" x14ac:dyDescent="0.25">
      <c r="A2036" s="57">
        <v>42269.706695023146</v>
      </c>
      <c r="B2036" s="32" t="s">
        <v>445</v>
      </c>
      <c r="C2036" s="32" t="s">
        <v>9675</v>
      </c>
      <c r="D2036" s="32" t="s">
        <v>9676</v>
      </c>
      <c r="E2036" s="32" t="s">
        <v>9677</v>
      </c>
      <c r="F2036" s="32" t="s">
        <v>9678</v>
      </c>
      <c r="G2036" s="32" t="s">
        <v>9684</v>
      </c>
      <c r="H2036" s="32" t="s">
        <v>9688</v>
      </c>
      <c r="I2036" s="32" t="s">
        <v>260</v>
      </c>
      <c r="J2036" s="35">
        <v>0</v>
      </c>
      <c r="K2036" s="35">
        <v>0</v>
      </c>
      <c r="L2036" s="35">
        <v>0</v>
      </c>
      <c r="M2036" s="35">
        <v>0</v>
      </c>
      <c r="N2036" s="32" t="s">
        <v>17</v>
      </c>
      <c r="O2036" s="32" t="s">
        <v>18</v>
      </c>
      <c r="P2036" s="32">
        <v>1</v>
      </c>
      <c r="Q2036" s="32" t="s">
        <v>9679</v>
      </c>
      <c r="R2036" s="39">
        <f t="shared" si="62"/>
        <v>1509</v>
      </c>
      <c r="S2036" s="5" t="s">
        <v>51</v>
      </c>
      <c r="T2036" s="5" t="s">
        <v>64</v>
      </c>
      <c r="U2036" s="2"/>
      <c r="V2036" s="2" t="str">
        <f>IF($J2036+$L2036=0,"nil",IF(OR($B2036="TCU-WS",$B2036=""),"non comm",IF(OR($G2036="contract_cover",$H2036="fixed price"),VLOOKUP($I2036,'[1]mapping 2015'!$A:$B,2,FALSE),VLOOKUP($G2036,'[1]mapping 2015'!$A:$B,2,FALSE))))</f>
        <v>nil</v>
      </c>
      <c r="W2036" s="37">
        <f>IF(OR(V2036="non comm",V2036="nil",J2036=0),0,IF(V2036="SBM 2.1 IIPS",J2036*VLOOKUP(N2036,'[2]NGP%'!$C:$D,2,FALSE),J2036*SUMIFS('[2]NGP%'!$D:$D,'[2]NGP%'!$A:$A,V2036,'[2]NGP%'!$B:$B,AA2036)))</f>
        <v>0</v>
      </c>
      <c r="X2036" s="37">
        <f>IF(OR(V2036="non comm",V2036="nil",J2036=0),0,IF(V2036="SBM 2.1 IIPS",J2036*VLOOKUP(N2036,'[2]NGP%'!$C:$E,3,FALSE),J2036*SUMIFS('[2]NGP%'!$E:$E,'[2]NGP%'!$A:$A,V2036,'[2]NGP%'!$B:$B,AA2036)))</f>
        <v>0</v>
      </c>
      <c r="Y2036" s="32"/>
      <c r="Z2036" s="54" t="str">
        <f>IF(MID(H2036,1,4)="Item","Nil",IF(G2036="contract_cover",VLOOKUP(I2036,'svc type'!C:D,2,FALSE),VLOOKUP(G2036,'svc type'!A:D,4,FALSE)))</f>
        <v>Nil</v>
      </c>
      <c r="AA2036" s="4" t="str">
        <f>IF(B2036="","",VLOOKUP(B2036,Sector!C:D,2,FALSE))</f>
        <v>ENT</v>
      </c>
      <c r="AB2036" s="4" t="str">
        <f t="shared" si="63"/>
        <v>phuemeng.seow</v>
      </c>
      <c r="AC2036" s="4"/>
      <c r="AD2036" s="4"/>
      <c r="AE2036" s="4"/>
      <c r="AF2036" s="4"/>
      <c r="AG2036" s="4"/>
    </row>
    <row r="2037" spans="1:33" outlineLevel="1" x14ac:dyDescent="0.25">
      <c r="A2037" s="57">
        <v>42269.706695023146</v>
      </c>
      <c r="B2037" s="32" t="s">
        <v>445</v>
      </c>
      <c r="C2037" s="32" t="s">
        <v>9675</v>
      </c>
      <c r="D2037" s="32" t="s">
        <v>9676</v>
      </c>
      <c r="E2037" s="32" t="s">
        <v>9677</v>
      </c>
      <c r="F2037" s="32" t="s">
        <v>9678</v>
      </c>
      <c r="G2037" s="32" t="s">
        <v>9684</v>
      </c>
      <c r="H2037" s="32" t="s">
        <v>9689</v>
      </c>
      <c r="I2037" s="32" t="s">
        <v>260</v>
      </c>
      <c r="J2037" s="35">
        <v>0</v>
      </c>
      <c r="K2037" s="35">
        <v>0</v>
      </c>
      <c r="L2037" s="35">
        <v>0</v>
      </c>
      <c r="M2037" s="35">
        <v>0</v>
      </c>
      <c r="N2037" s="32" t="s">
        <v>17</v>
      </c>
      <c r="O2037" s="32" t="s">
        <v>18</v>
      </c>
      <c r="P2037" s="32">
        <v>1</v>
      </c>
      <c r="Q2037" s="32" t="s">
        <v>9679</v>
      </c>
      <c r="R2037" s="39">
        <f t="shared" si="62"/>
        <v>1509</v>
      </c>
      <c r="S2037" s="5" t="s">
        <v>51</v>
      </c>
      <c r="T2037" s="5" t="s">
        <v>64</v>
      </c>
      <c r="U2037" s="2"/>
      <c r="V2037" s="2" t="str">
        <f>IF($J2037+$L2037=0,"nil",IF(OR($B2037="TCU-WS",$B2037=""),"non comm",IF(OR($G2037="contract_cover",$H2037="fixed price"),VLOOKUP($I2037,'[1]mapping 2015'!$A:$B,2,FALSE),VLOOKUP($G2037,'[1]mapping 2015'!$A:$B,2,FALSE))))</f>
        <v>nil</v>
      </c>
      <c r="W2037" s="37">
        <f>IF(OR(V2037="non comm",V2037="nil",J2037=0),0,IF(V2037="SBM 2.1 IIPS",J2037*VLOOKUP(N2037,'[2]NGP%'!$C:$D,2,FALSE),J2037*SUMIFS('[2]NGP%'!$D:$D,'[2]NGP%'!$A:$A,V2037,'[2]NGP%'!$B:$B,AA2037)))</f>
        <v>0</v>
      </c>
      <c r="X2037" s="37">
        <f>IF(OR(V2037="non comm",V2037="nil",J2037=0),0,IF(V2037="SBM 2.1 IIPS",J2037*VLOOKUP(N2037,'[2]NGP%'!$C:$E,3,FALSE),J2037*SUMIFS('[2]NGP%'!$E:$E,'[2]NGP%'!$A:$A,V2037,'[2]NGP%'!$B:$B,AA2037)))</f>
        <v>0</v>
      </c>
      <c r="Y2037" s="32"/>
      <c r="Z2037" s="54" t="str">
        <f>IF(MID(H2037,1,4)="Item","Nil",IF(G2037="contract_cover",VLOOKUP(I2037,'svc type'!C:D,2,FALSE),VLOOKUP(G2037,'svc type'!A:D,4,FALSE)))</f>
        <v>Nil</v>
      </c>
      <c r="AA2037" s="4" t="str">
        <f>IF(B2037="","",VLOOKUP(B2037,Sector!C:D,2,FALSE))</f>
        <v>ENT</v>
      </c>
      <c r="AB2037" s="4" t="str">
        <f t="shared" si="63"/>
        <v>phuemeng.seow</v>
      </c>
      <c r="AC2037" s="4"/>
      <c r="AD2037" s="4"/>
      <c r="AE2037" s="4"/>
      <c r="AF2037" s="4"/>
      <c r="AG2037" s="4"/>
    </row>
    <row r="2038" spans="1:33" outlineLevel="1" x14ac:dyDescent="0.25">
      <c r="A2038" s="57">
        <v>42269.706695023146</v>
      </c>
      <c r="B2038" s="32" t="s">
        <v>445</v>
      </c>
      <c r="C2038" s="32" t="s">
        <v>9675</v>
      </c>
      <c r="D2038" s="32" t="s">
        <v>9676</v>
      </c>
      <c r="E2038" s="32" t="s">
        <v>9677</v>
      </c>
      <c r="F2038" s="32" t="s">
        <v>9678</v>
      </c>
      <c r="G2038" s="32" t="s">
        <v>9684</v>
      </c>
      <c r="H2038" s="32" t="s">
        <v>9690</v>
      </c>
      <c r="I2038" s="32" t="s">
        <v>260</v>
      </c>
      <c r="J2038" s="35">
        <v>0</v>
      </c>
      <c r="K2038" s="35">
        <v>0</v>
      </c>
      <c r="L2038" s="35">
        <v>0</v>
      </c>
      <c r="M2038" s="35">
        <v>0</v>
      </c>
      <c r="N2038" s="32" t="s">
        <v>17</v>
      </c>
      <c r="O2038" s="32" t="s">
        <v>18</v>
      </c>
      <c r="P2038" s="32">
        <v>1</v>
      </c>
      <c r="Q2038" s="32" t="s">
        <v>9679</v>
      </c>
      <c r="R2038" s="39">
        <f t="shared" si="62"/>
        <v>1509</v>
      </c>
      <c r="S2038" s="5" t="s">
        <v>51</v>
      </c>
      <c r="T2038" s="5" t="s">
        <v>64</v>
      </c>
      <c r="U2038" s="2"/>
      <c r="V2038" s="2" t="str">
        <f>IF($J2038+$L2038=0,"nil",IF(OR($B2038="TCU-WS",$B2038=""),"non comm",IF(OR($G2038="contract_cover",$H2038="fixed price"),VLOOKUP($I2038,'[1]mapping 2015'!$A:$B,2,FALSE),VLOOKUP($G2038,'[1]mapping 2015'!$A:$B,2,FALSE))))</f>
        <v>nil</v>
      </c>
      <c r="W2038" s="37">
        <f>IF(OR(V2038="non comm",V2038="nil",J2038=0),0,IF(V2038="SBM 2.1 IIPS",J2038*VLOOKUP(N2038,'[2]NGP%'!$C:$D,2,FALSE),J2038*SUMIFS('[2]NGP%'!$D:$D,'[2]NGP%'!$A:$A,V2038,'[2]NGP%'!$B:$B,AA2038)))</f>
        <v>0</v>
      </c>
      <c r="X2038" s="37">
        <f>IF(OR(V2038="non comm",V2038="nil",J2038=0),0,IF(V2038="SBM 2.1 IIPS",J2038*VLOOKUP(N2038,'[2]NGP%'!$C:$E,3,FALSE),J2038*SUMIFS('[2]NGP%'!$E:$E,'[2]NGP%'!$A:$A,V2038,'[2]NGP%'!$B:$B,AA2038)))</f>
        <v>0</v>
      </c>
      <c r="Y2038" s="32"/>
      <c r="Z2038" s="54" t="str">
        <f>IF(MID(H2038,1,4)="Item","Nil",IF(G2038="contract_cover",VLOOKUP(I2038,'svc type'!C:D,2,FALSE),VLOOKUP(G2038,'svc type'!A:D,4,FALSE)))</f>
        <v>Nil</v>
      </c>
      <c r="AA2038" s="4" t="str">
        <f>IF(B2038="","",VLOOKUP(B2038,Sector!C:D,2,FALSE))</f>
        <v>ENT</v>
      </c>
      <c r="AB2038" s="4" t="str">
        <f t="shared" si="63"/>
        <v>phuemeng.seow</v>
      </c>
      <c r="AC2038" s="4"/>
      <c r="AD2038" s="4"/>
      <c r="AE2038" s="4"/>
      <c r="AF2038" s="4"/>
      <c r="AG2038" s="4"/>
    </row>
    <row r="2039" spans="1:33" outlineLevel="1" x14ac:dyDescent="0.25">
      <c r="A2039" s="57">
        <v>42269.706695023146</v>
      </c>
      <c r="B2039" s="32" t="s">
        <v>445</v>
      </c>
      <c r="C2039" s="32" t="s">
        <v>9675</v>
      </c>
      <c r="D2039" s="32" t="s">
        <v>9676</v>
      </c>
      <c r="E2039" s="32" t="s">
        <v>9677</v>
      </c>
      <c r="F2039" s="32" t="s">
        <v>9678</v>
      </c>
      <c r="G2039" s="32" t="s">
        <v>1093</v>
      </c>
      <c r="H2039" s="32" t="s">
        <v>9691</v>
      </c>
      <c r="I2039" s="32" t="s">
        <v>260</v>
      </c>
      <c r="J2039" s="35">
        <v>0</v>
      </c>
      <c r="K2039" s="35">
        <v>0</v>
      </c>
      <c r="L2039" s="35">
        <v>0</v>
      </c>
      <c r="M2039" s="35">
        <v>0</v>
      </c>
      <c r="N2039" s="32" t="s">
        <v>17</v>
      </c>
      <c r="O2039" s="32" t="s">
        <v>18</v>
      </c>
      <c r="P2039" s="32">
        <v>1</v>
      </c>
      <c r="Q2039" s="32" t="s">
        <v>9679</v>
      </c>
      <c r="R2039" s="39">
        <f t="shared" si="62"/>
        <v>1509</v>
      </c>
      <c r="S2039" s="5" t="s">
        <v>51</v>
      </c>
      <c r="T2039" s="5" t="s">
        <v>64</v>
      </c>
      <c r="U2039" s="2"/>
      <c r="V2039" s="2" t="str">
        <f>IF($J2039+$L2039=0,"nil",IF(OR($B2039="TCU-WS",$B2039=""),"non comm",IF(OR($G2039="contract_cover",$H2039="fixed price"),VLOOKUP($I2039,'[1]mapping 2015'!$A:$B,2,FALSE),VLOOKUP($G2039,'[1]mapping 2015'!$A:$B,2,FALSE))))</f>
        <v>nil</v>
      </c>
      <c r="W2039" s="37">
        <f>IF(OR(V2039="non comm",V2039="nil",J2039=0),0,IF(V2039="SBM 2.1 IIPS",J2039*VLOOKUP(N2039,'[2]NGP%'!$C:$D,2,FALSE),J2039*SUMIFS('[2]NGP%'!$D:$D,'[2]NGP%'!$A:$A,V2039,'[2]NGP%'!$B:$B,AA2039)))</f>
        <v>0</v>
      </c>
      <c r="X2039" s="37">
        <f>IF(OR(V2039="non comm",V2039="nil",J2039=0),0,IF(V2039="SBM 2.1 IIPS",J2039*VLOOKUP(N2039,'[2]NGP%'!$C:$E,3,FALSE),J2039*SUMIFS('[2]NGP%'!$E:$E,'[2]NGP%'!$A:$A,V2039,'[2]NGP%'!$B:$B,AA2039)))</f>
        <v>0</v>
      </c>
      <c r="Y2039" s="32"/>
      <c r="Z2039" s="54" t="str">
        <f>IF(MID(H2039,1,4)="Item","Nil",IF(G2039="contract_cover",VLOOKUP(I2039,'svc type'!C:D,2,FALSE),VLOOKUP(G2039,'svc type'!A:D,4,FALSE)))</f>
        <v>Nil</v>
      </c>
      <c r="AA2039" s="4" t="str">
        <f>IF(B2039="","",VLOOKUP(B2039,Sector!C:D,2,FALSE))</f>
        <v>ENT</v>
      </c>
      <c r="AB2039" s="4" t="str">
        <f t="shared" si="63"/>
        <v>phuemeng.seow</v>
      </c>
      <c r="AC2039" s="4"/>
      <c r="AD2039" s="4"/>
      <c r="AE2039" s="4"/>
      <c r="AF2039" s="4"/>
      <c r="AG2039" s="4"/>
    </row>
    <row r="2040" spans="1:33" outlineLevel="1" x14ac:dyDescent="0.25">
      <c r="A2040" s="57">
        <v>42269.706695023146</v>
      </c>
      <c r="B2040" s="32" t="s">
        <v>445</v>
      </c>
      <c r="C2040" s="32" t="s">
        <v>9675</v>
      </c>
      <c r="D2040" s="32" t="s">
        <v>9676</v>
      </c>
      <c r="E2040" s="32" t="s">
        <v>9677</v>
      </c>
      <c r="F2040" s="32" t="s">
        <v>9678</v>
      </c>
      <c r="G2040" s="32" t="s">
        <v>461</v>
      </c>
      <c r="H2040" s="32" t="s">
        <v>9692</v>
      </c>
      <c r="I2040" s="32" t="s">
        <v>260</v>
      </c>
      <c r="J2040" s="35">
        <v>0</v>
      </c>
      <c r="K2040" s="35">
        <v>0</v>
      </c>
      <c r="L2040" s="35">
        <v>0</v>
      </c>
      <c r="M2040" s="35">
        <v>0</v>
      </c>
      <c r="N2040" s="32" t="s">
        <v>17</v>
      </c>
      <c r="O2040" s="32" t="s">
        <v>18</v>
      </c>
      <c r="P2040" s="32">
        <v>1</v>
      </c>
      <c r="Q2040" s="32" t="s">
        <v>9679</v>
      </c>
      <c r="R2040" s="39">
        <f t="shared" si="62"/>
        <v>1509</v>
      </c>
      <c r="S2040" s="5" t="s">
        <v>51</v>
      </c>
      <c r="T2040" s="5" t="s">
        <v>64</v>
      </c>
      <c r="U2040" s="2"/>
      <c r="V2040" s="2" t="str">
        <f>IF($J2040+$L2040=0,"nil",IF(OR($B2040="TCU-WS",$B2040=""),"non comm",IF(OR($G2040="contract_cover",$H2040="fixed price"),VLOOKUP($I2040,'[1]mapping 2015'!$A:$B,2,FALSE),VLOOKUP($G2040,'[1]mapping 2015'!$A:$B,2,FALSE))))</f>
        <v>nil</v>
      </c>
      <c r="W2040" s="37">
        <f>IF(OR(V2040="non comm",V2040="nil",J2040=0),0,IF(V2040="SBM 2.1 IIPS",J2040*VLOOKUP(N2040,'[2]NGP%'!$C:$D,2,FALSE),J2040*SUMIFS('[2]NGP%'!$D:$D,'[2]NGP%'!$A:$A,V2040,'[2]NGP%'!$B:$B,AA2040)))</f>
        <v>0</v>
      </c>
      <c r="X2040" s="37">
        <f>IF(OR(V2040="non comm",V2040="nil",J2040=0),0,IF(V2040="SBM 2.1 IIPS",J2040*VLOOKUP(N2040,'[2]NGP%'!$C:$E,3,FALSE),J2040*SUMIFS('[2]NGP%'!$E:$E,'[2]NGP%'!$A:$A,V2040,'[2]NGP%'!$B:$B,AA2040)))</f>
        <v>0</v>
      </c>
      <c r="Y2040" s="32"/>
      <c r="Z2040" s="54" t="str">
        <f>IF(MID(H2040,1,4)="Item","Nil",IF(G2040="contract_cover",VLOOKUP(I2040,'svc type'!C:D,2,FALSE),VLOOKUP(G2040,'svc type'!A:D,4,FALSE)))</f>
        <v>Nil</v>
      </c>
      <c r="AA2040" s="4" t="str">
        <f>IF(B2040="","",VLOOKUP(B2040,Sector!C:D,2,FALSE))</f>
        <v>ENT</v>
      </c>
      <c r="AB2040" s="4" t="str">
        <f t="shared" si="63"/>
        <v>phuemeng.seow</v>
      </c>
      <c r="AC2040" s="4"/>
      <c r="AD2040" s="4"/>
      <c r="AE2040" s="4"/>
      <c r="AF2040" s="4"/>
      <c r="AG2040" s="4"/>
    </row>
    <row r="2041" spans="1:33" outlineLevel="1" x14ac:dyDescent="0.25">
      <c r="A2041" s="57">
        <v>42269.706695023146</v>
      </c>
      <c r="B2041" s="32" t="s">
        <v>445</v>
      </c>
      <c r="C2041" s="32" t="s">
        <v>9675</v>
      </c>
      <c r="D2041" s="32" t="s">
        <v>9676</v>
      </c>
      <c r="E2041" s="32" t="s">
        <v>9677</v>
      </c>
      <c r="F2041" s="32" t="s">
        <v>9678</v>
      </c>
      <c r="G2041" s="32" t="s">
        <v>9693</v>
      </c>
      <c r="H2041" s="32" t="s">
        <v>9694</v>
      </c>
      <c r="I2041" s="32" t="s">
        <v>260</v>
      </c>
      <c r="J2041" s="35">
        <v>0</v>
      </c>
      <c r="K2041" s="35">
        <v>0</v>
      </c>
      <c r="L2041" s="35">
        <v>0</v>
      </c>
      <c r="M2041" s="35">
        <v>0</v>
      </c>
      <c r="N2041" s="32" t="s">
        <v>17</v>
      </c>
      <c r="O2041" s="32" t="s">
        <v>18</v>
      </c>
      <c r="P2041" s="32">
        <v>1</v>
      </c>
      <c r="Q2041" s="32" t="s">
        <v>9679</v>
      </c>
      <c r="R2041" s="39">
        <f t="shared" si="62"/>
        <v>1509</v>
      </c>
      <c r="S2041" s="5" t="s">
        <v>51</v>
      </c>
      <c r="T2041" s="5" t="s">
        <v>64</v>
      </c>
      <c r="U2041" s="2"/>
      <c r="V2041" s="2" t="str">
        <f>IF($J2041+$L2041=0,"nil",IF(OR($B2041="TCU-WS",$B2041=""),"non comm",IF(OR($G2041="contract_cover",$H2041="fixed price"),VLOOKUP($I2041,'[1]mapping 2015'!$A:$B,2,FALSE),VLOOKUP($G2041,'[1]mapping 2015'!$A:$B,2,FALSE))))</f>
        <v>nil</v>
      </c>
      <c r="W2041" s="37">
        <f>IF(OR(V2041="non comm",V2041="nil",J2041=0),0,IF(V2041="SBM 2.1 IIPS",J2041*VLOOKUP(N2041,'[2]NGP%'!$C:$D,2,FALSE),J2041*SUMIFS('[2]NGP%'!$D:$D,'[2]NGP%'!$A:$A,V2041,'[2]NGP%'!$B:$B,AA2041)))</f>
        <v>0</v>
      </c>
      <c r="X2041" s="37">
        <f>IF(OR(V2041="non comm",V2041="nil",J2041=0),0,IF(V2041="SBM 2.1 IIPS",J2041*VLOOKUP(N2041,'[2]NGP%'!$C:$E,3,FALSE),J2041*SUMIFS('[2]NGP%'!$E:$E,'[2]NGP%'!$A:$A,V2041,'[2]NGP%'!$B:$B,AA2041)))</f>
        <v>0</v>
      </c>
      <c r="Y2041" s="32"/>
      <c r="Z2041" s="54" t="str">
        <f>IF(MID(H2041,1,4)="Item","Nil",IF(G2041="contract_cover",VLOOKUP(I2041,'svc type'!C:D,2,FALSE),VLOOKUP(G2041,'svc type'!A:D,4,FALSE)))</f>
        <v>Nil</v>
      </c>
      <c r="AA2041" s="4" t="str">
        <f>IF(B2041="","",VLOOKUP(B2041,Sector!C:D,2,FALSE))</f>
        <v>ENT</v>
      </c>
      <c r="AB2041" s="4" t="str">
        <f t="shared" si="63"/>
        <v>phuemeng.seow</v>
      </c>
      <c r="AC2041" s="4"/>
      <c r="AD2041" s="4"/>
      <c r="AE2041" s="4"/>
      <c r="AF2041" s="4"/>
      <c r="AG2041" s="4"/>
    </row>
    <row r="2042" spans="1:33" outlineLevel="1" x14ac:dyDescent="0.25">
      <c r="A2042" s="57">
        <v>42269.706695023146</v>
      </c>
      <c r="B2042" s="32" t="s">
        <v>445</v>
      </c>
      <c r="C2042" s="32" t="s">
        <v>9675</v>
      </c>
      <c r="D2042" s="32" t="s">
        <v>9676</v>
      </c>
      <c r="E2042" s="32" t="s">
        <v>9677</v>
      </c>
      <c r="F2042" s="32" t="s">
        <v>9678</v>
      </c>
      <c r="G2042" s="32" t="s">
        <v>9684</v>
      </c>
      <c r="H2042" s="32" t="s">
        <v>9695</v>
      </c>
      <c r="I2042" s="32" t="s">
        <v>260</v>
      </c>
      <c r="J2042" s="35">
        <v>0</v>
      </c>
      <c r="K2042" s="35">
        <v>0</v>
      </c>
      <c r="L2042" s="35">
        <v>0</v>
      </c>
      <c r="M2042" s="35">
        <v>0</v>
      </c>
      <c r="N2042" s="32" t="s">
        <v>17</v>
      </c>
      <c r="O2042" s="32" t="s">
        <v>18</v>
      </c>
      <c r="P2042" s="32">
        <v>1</v>
      </c>
      <c r="Q2042" s="32" t="s">
        <v>9679</v>
      </c>
      <c r="R2042" s="39">
        <f t="shared" si="62"/>
        <v>1509</v>
      </c>
      <c r="S2042" s="5" t="s">
        <v>51</v>
      </c>
      <c r="T2042" s="5" t="s">
        <v>64</v>
      </c>
      <c r="U2042" s="2"/>
      <c r="V2042" s="2" t="str">
        <f>IF($J2042+$L2042=0,"nil",IF(OR($B2042="TCU-WS",$B2042=""),"non comm",IF(OR($G2042="contract_cover",$H2042="fixed price"),VLOOKUP($I2042,'[1]mapping 2015'!$A:$B,2,FALSE),VLOOKUP($G2042,'[1]mapping 2015'!$A:$B,2,FALSE))))</f>
        <v>nil</v>
      </c>
      <c r="W2042" s="37">
        <f>IF(OR(V2042="non comm",V2042="nil",J2042=0),0,IF(V2042="SBM 2.1 IIPS",J2042*VLOOKUP(N2042,'[2]NGP%'!$C:$D,2,FALSE),J2042*SUMIFS('[2]NGP%'!$D:$D,'[2]NGP%'!$A:$A,V2042,'[2]NGP%'!$B:$B,AA2042)))</f>
        <v>0</v>
      </c>
      <c r="X2042" s="37">
        <f>IF(OR(V2042="non comm",V2042="nil",J2042=0),0,IF(V2042="SBM 2.1 IIPS",J2042*VLOOKUP(N2042,'[2]NGP%'!$C:$E,3,FALSE),J2042*SUMIFS('[2]NGP%'!$E:$E,'[2]NGP%'!$A:$A,V2042,'[2]NGP%'!$B:$B,AA2042)))</f>
        <v>0</v>
      </c>
      <c r="Y2042" s="32"/>
      <c r="Z2042" s="54" t="str">
        <f>IF(MID(H2042,1,4)="Item","Nil",IF(G2042="contract_cover",VLOOKUP(I2042,'svc type'!C:D,2,FALSE),VLOOKUP(G2042,'svc type'!A:D,4,FALSE)))</f>
        <v>Nil</v>
      </c>
      <c r="AA2042" s="4" t="str">
        <f>IF(B2042="","",VLOOKUP(B2042,Sector!C:D,2,FALSE))</f>
        <v>ENT</v>
      </c>
      <c r="AB2042" s="4" t="str">
        <f t="shared" si="63"/>
        <v>phuemeng.seow</v>
      </c>
      <c r="AC2042" s="4"/>
      <c r="AD2042" s="4"/>
      <c r="AE2042" s="4"/>
      <c r="AF2042" s="4"/>
      <c r="AG2042" s="4"/>
    </row>
    <row r="2043" spans="1:33" outlineLevel="1" x14ac:dyDescent="0.25">
      <c r="A2043" s="57">
        <v>42269.706695023146</v>
      </c>
      <c r="B2043" s="32" t="s">
        <v>445</v>
      </c>
      <c r="C2043" s="32" t="s">
        <v>9675</v>
      </c>
      <c r="D2043" s="32" t="s">
        <v>9676</v>
      </c>
      <c r="E2043" s="32" t="s">
        <v>9677</v>
      </c>
      <c r="F2043" s="32" t="s">
        <v>9678</v>
      </c>
      <c r="G2043" s="32" t="s">
        <v>9696</v>
      </c>
      <c r="H2043" s="32" t="s">
        <v>9697</v>
      </c>
      <c r="I2043" s="32" t="s">
        <v>260</v>
      </c>
      <c r="J2043" s="35">
        <v>0</v>
      </c>
      <c r="K2043" s="35">
        <v>0</v>
      </c>
      <c r="L2043" s="35">
        <v>0</v>
      </c>
      <c r="M2043" s="35">
        <v>0</v>
      </c>
      <c r="N2043" s="32" t="s">
        <v>17</v>
      </c>
      <c r="O2043" s="32" t="s">
        <v>18</v>
      </c>
      <c r="P2043" s="32">
        <v>1</v>
      </c>
      <c r="Q2043" s="32" t="s">
        <v>9679</v>
      </c>
      <c r="R2043" s="39">
        <f t="shared" si="62"/>
        <v>1509</v>
      </c>
      <c r="S2043" s="5" t="s">
        <v>51</v>
      </c>
      <c r="T2043" s="5" t="s">
        <v>64</v>
      </c>
      <c r="U2043" s="2"/>
      <c r="V2043" s="2" t="str">
        <f>IF($J2043+$L2043=0,"nil",IF(OR($B2043="TCU-WS",$B2043=""),"non comm",IF(OR($G2043="contract_cover",$H2043="fixed price"),VLOOKUP($I2043,'[1]mapping 2015'!$A:$B,2,FALSE),VLOOKUP($G2043,'[1]mapping 2015'!$A:$B,2,FALSE))))</f>
        <v>nil</v>
      </c>
      <c r="W2043" s="37">
        <f>IF(OR(V2043="non comm",V2043="nil",J2043=0),0,IF(V2043="SBM 2.1 IIPS",J2043*VLOOKUP(N2043,'[2]NGP%'!$C:$D,2,FALSE),J2043*SUMIFS('[2]NGP%'!$D:$D,'[2]NGP%'!$A:$A,V2043,'[2]NGP%'!$B:$B,AA2043)))</f>
        <v>0</v>
      </c>
      <c r="X2043" s="37">
        <f>IF(OR(V2043="non comm",V2043="nil",J2043=0),0,IF(V2043="SBM 2.1 IIPS",J2043*VLOOKUP(N2043,'[2]NGP%'!$C:$E,3,FALSE),J2043*SUMIFS('[2]NGP%'!$E:$E,'[2]NGP%'!$A:$A,V2043,'[2]NGP%'!$B:$B,AA2043)))</f>
        <v>0</v>
      </c>
      <c r="Y2043" s="32"/>
      <c r="Z2043" s="54" t="str">
        <f>IF(MID(H2043,1,4)="Item","Nil",IF(G2043="contract_cover",VLOOKUP(I2043,'svc type'!C:D,2,FALSE),VLOOKUP(G2043,'svc type'!A:D,4,FALSE)))</f>
        <v>Nil</v>
      </c>
      <c r="AA2043" s="4" t="str">
        <f>IF(B2043="","",VLOOKUP(B2043,Sector!C:D,2,FALSE))</f>
        <v>ENT</v>
      </c>
      <c r="AB2043" s="4" t="str">
        <f t="shared" si="63"/>
        <v>phuemeng.seow</v>
      </c>
      <c r="AC2043" s="4"/>
      <c r="AD2043" s="4"/>
      <c r="AE2043" s="4"/>
      <c r="AF2043" s="4"/>
      <c r="AG2043" s="4"/>
    </row>
    <row r="2044" spans="1:33" outlineLevel="1" x14ac:dyDescent="0.25">
      <c r="A2044" s="57">
        <v>42269.710660879631</v>
      </c>
      <c r="B2044" s="32"/>
      <c r="C2044" s="32" t="s">
        <v>464</v>
      </c>
      <c r="D2044" s="32" t="s">
        <v>334</v>
      </c>
      <c r="E2044" s="32" t="s">
        <v>9698</v>
      </c>
      <c r="F2044" s="32" t="s">
        <v>9699</v>
      </c>
      <c r="G2044" s="32" t="s">
        <v>58</v>
      </c>
      <c r="H2044" s="32" t="s">
        <v>59</v>
      </c>
      <c r="I2044" s="32" t="s">
        <v>2006</v>
      </c>
      <c r="J2044" s="35">
        <v>0</v>
      </c>
      <c r="K2044" s="35">
        <v>0</v>
      </c>
      <c r="L2044" s="35">
        <v>0</v>
      </c>
      <c r="M2044" s="35">
        <v>0</v>
      </c>
      <c r="N2044" s="32" t="s">
        <v>19</v>
      </c>
      <c r="O2044" s="32" t="s">
        <v>322</v>
      </c>
      <c r="P2044" s="32">
        <v>0</v>
      </c>
      <c r="Q2044" s="32"/>
      <c r="R2044" s="39">
        <f t="shared" si="62"/>
        <v>1509</v>
      </c>
      <c r="S2044" s="5" t="s">
        <v>51</v>
      </c>
      <c r="T2044" s="5" t="s">
        <v>64</v>
      </c>
      <c r="U2044" s="2"/>
      <c r="V2044" s="2" t="str">
        <f>IF($J2044+$L2044=0,"nil",IF(OR($B2044="TCU-WS",$B2044=""),"non comm",IF(OR($G2044="contract_cover",$H2044="fixed price"),VLOOKUP($I2044,'[1]mapping 2015'!$A:$B,2,FALSE),VLOOKUP($G2044,'[1]mapping 2015'!$A:$B,2,FALSE))))</f>
        <v>nil</v>
      </c>
      <c r="W2044" s="37">
        <f>IF(OR(V2044="non comm",V2044="nil",J2044=0),0,IF(V2044="SBM 2.1 IIPS",J2044*VLOOKUP(N2044,'[2]NGP%'!$C:$D,2,FALSE),J2044*SUMIFS('[2]NGP%'!$D:$D,'[2]NGP%'!$A:$A,V2044,'[2]NGP%'!$B:$B,AA2044)))</f>
        <v>0</v>
      </c>
      <c r="X2044" s="37">
        <f>IF(OR(V2044="non comm",V2044="nil",J2044=0),0,IF(V2044="SBM 2.1 IIPS",J2044*VLOOKUP(N2044,'[2]NGP%'!$C:$E,3,FALSE),J2044*SUMIFS('[2]NGP%'!$E:$E,'[2]NGP%'!$A:$A,V2044,'[2]NGP%'!$B:$B,AA2044)))</f>
        <v>0</v>
      </c>
      <c r="Y2044" s="32"/>
      <c r="Z2044" s="54" t="str">
        <f>IF(MID(H2044,1,4)="Item","Nil",IF(G2044="contract_cover",VLOOKUP(I2044,'svc type'!C:D,2,FALSE),VLOOKUP(G2044,'svc type'!A:D,4,FALSE)))</f>
        <v>SVC</v>
      </c>
      <c r="AA2044" s="4" t="str">
        <f>IF(B2044="","",VLOOKUP(B2044,Sector!C:D,2,FALSE))</f>
        <v/>
      </c>
      <c r="AB2044" s="4">
        <f t="shared" si="63"/>
        <v>0</v>
      </c>
      <c r="AC2044" s="4"/>
      <c r="AD2044" s="4"/>
      <c r="AE2044" s="4"/>
      <c r="AF2044" s="4"/>
      <c r="AG2044" s="4"/>
    </row>
    <row r="2045" spans="1:33" outlineLevel="1" x14ac:dyDescent="0.25">
      <c r="A2045" s="57">
        <v>42269.732506284723</v>
      </c>
      <c r="B2045" s="32" t="s">
        <v>280</v>
      </c>
      <c r="C2045" s="32" t="s">
        <v>9702</v>
      </c>
      <c r="D2045" s="32" t="s">
        <v>9703</v>
      </c>
      <c r="E2045" s="32" t="s">
        <v>9704</v>
      </c>
      <c r="F2045" s="32" t="s">
        <v>9705</v>
      </c>
      <c r="G2045" s="32" t="s">
        <v>527</v>
      </c>
      <c r="H2045" s="32" t="s">
        <v>526</v>
      </c>
      <c r="I2045" s="32" t="s">
        <v>4744</v>
      </c>
      <c r="J2045" s="35">
        <v>840</v>
      </c>
      <c r="K2045" s="35">
        <v>0</v>
      </c>
      <c r="L2045" s="35">
        <v>0</v>
      </c>
      <c r="M2045" s="35">
        <v>0</v>
      </c>
      <c r="N2045" s="32" t="s">
        <v>17</v>
      </c>
      <c r="O2045" s="32" t="s">
        <v>41</v>
      </c>
      <c r="P2045" s="32">
        <v>1</v>
      </c>
      <c r="Q2045" s="32" t="s">
        <v>9706</v>
      </c>
      <c r="R2045" s="39">
        <f t="shared" si="62"/>
        <v>1509</v>
      </c>
      <c r="S2045" s="5" t="s">
        <v>51</v>
      </c>
      <c r="T2045" s="5" t="s">
        <v>64</v>
      </c>
      <c r="U2045" s="2"/>
      <c r="V2045" s="2" t="str">
        <f>IF($J2045+$L2045=0,"nil",IF(OR($B2045="TCU-WS",$B2045=""),"non comm",IF(OR($G2045="contract_cover",$H2045="fixed price"),VLOOKUP($I2045,'[1]mapping 2015'!$A:$B,2,FALSE),VLOOKUP($G2045,'[1]mapping 2015'!$A:$B,2,FALSE))))</f>
        <v>SBM 2.1 IIPS</v>
      </c>
      <c r="W2045" s="37">
        <f>IF(OR(V2045="non comm",V2045="nil",J2045=0),0,IF(V2045="SBM 2.1 IIPS",J2045*VLOOKUP(N2045,'[2]NGP%'!$C:$D,2,FALSE),J2045*SUMIFS('[2]NGP%'!$D:$D,'[2]NGP%'!$A:$A,V2045,'[2]NGP%'!$B:$B,AA2045)))</f>
        <v>260.39999999999998</v>
      </c>
      <c r="X2045" s="37">
        <f>IF(OR(V2045="non comm",V2045="nil",J2045=0),0,IF(V2045="SBM 2.1 IIPS",J2045*VLOOKUP(N2045,'[2]NGP%'!$C:$E,3,FALSE),J2045*SUMIFS('[2]NGP%'!$E:$E,'[2]NGP%'!$A:$A,V2045,'[2]NGP%'!$B:$B,AA2045)))</f>
        <v>260.39999999999998</v>
      </c>
      <c r="Y2045" s="32"/>
      <c r="Z2045" s="54" t="str">
        <f>IF(MID(H2045,1,4)="Item","Nil",IF(G2045="contract_cover",VLOOKUP(I2045,'svc type'!C:D,2,FALSE),VLOOKUP(G2045,'svc type'!A:D,4,FALSE)))</f>
        <v>IIPS</v>
      </c>
      <c r="AA2045" s="4" t="str">
        <f>IF(B2045="","",VLOOKUP(B2045,Sector!C:D,2,FALSE))</f>
        <v>STC</v>
      </c>
      <c r="AB2045" s="4" t="str">
        <f t="shared" si="63"/>
        <v>david.koh</v>
      </c>
      <c r="AC2045" s="4"/>
      <c r="AD2045" s="4"/>
      <c r="AE2045" s="4"/>
      <c r="AF2045" s="4"/>
      <c r="AG2045" s="4"/>
    </row>
    <row r="2046" spans="1:33" outlineLevel="1" x14ac:dyDescent="0.25">
      <c r="A2046" s="57">
        <v>42269.734899270836</v>
      </c>
      <c r="B2046" s="32" t="s">
        <v>280</v>
      </c>
      <c r="C2046" s="32" t="s">
        <v>9713</v>
      </c>
      <c r="D2046" s="32" t="s">
        <v>9714</v>
      </c>
      <c r="E2046" s="32" t="s">
        <v>9715</v>
      </c>
      <c r="F2046" s="32" t="s">
        <v>9716</v>
      </c>
      <c r="G2046" s="32" t="s">
        <v>527</v>
      </c>
      <c r="H2046" s="32" t="s">
        <v>526</v>
      </c>
      <c r="I2046" s="32" t="s">
        <v>4744</v>
      </c>
      <c r="J2046" s="35">
        <v>840</v>
      </c>
      <c r="K2046" s="35">
        <v>0</v>
      </c>
      <c r="L2046" s="35">
        <v>0</v>
      </c>
      <c r="M2046" s="35">
        <v>0</v>
      </c>
      <c r="N2046" s="32" t="s">
        <v>17</v>
      </c>
      <c r="O2046" s="32" t="s">
        <v>41</v>
      </c>
      <c r="P2046" s="32">
        <v>1</v>
      </c>
      <c r="Q2046" s="32" t="s">
        <v>9717</v>
      </c>
      <c r="R2046" s="39">
        <f t="shared" si="62"/>
        <v>1509</v>
      </c>
      <c r="S2046" s="5" t="s">
        <v>51</v>
      </c>
      <c r="T2046" s="5" t="s">
        <v>64</v>
      </c>
      <c r="U2046" s="2"/>
      <c r="V2046" s="2" t="str">
        <f>IF($J2046+$L2046=0,"nil",IF(OR($B2046="TCU-WS",$B2046=""),"non comm",IF(OR($G2046="contract_cover",$H2046="fixed price"),VLOOKUP($I2046,'[1]mapping 2015'!$A:$B,2,FALSE),VLOOKUP($G2046,'[1]mapping 2015'!$A:$B,2,FALSE))))</f>
        <v>SBM 2.1 IIPS</v>
      </c>
      <c r="W2046" s="37">
        <f>IF(OR(V2046="non comm",V2046="nil",J2046=0),0,IF(V2046="SBM 2.1 IIPS",J2046*VLOOKUP(N2046,'[2]NGP%'!$C:$D,2,FALSE),J2046*SUMIFS('[2]NGP%'!$D:$D,'[2]NGP%'!$A:$A,V2046,'[2]NGP%'!$B:$B,AA2046)))</f>
        <v>260.39999999999998</v>
      </c>
      <c r="X2046" s="37">
        <f>IF(OR(V2046="non comm",V2046="nil",J2046=0),0,IF(V2046="SBM 2.1 IIPS",J2046*VLOOKUP(N2046,'[2]NGP%'!$C:$E,3,FALSE),J2046*SUMIFS('[2]NGP%'!$E:$E,'[2]NGP%'!$A:$A,V2046,'[2]NGP%'!$B:$B,AA2046)))</f>
        <v>260.39999999999998</v>
      </c>
      <c r="Y2046" s="32"/>
      <c r="Z2046" s="54" t="str">
        <f>IF(MID(H2046,1,4)="Item","Nil",IF(G2046="contract_cover",VLOOKUP(I2046,'svc type'!C:D,2,FALSE),VLOOKUP(G2046,'svc type'!A:D,4,FALSE)))</f>
        <v>IIPS</v>
      </c>
      <c r="AA2046" s="4" t="str">
        <f>IF(B2046="","",VLOOKUP(B2046,Sector!C:D,2,FALSE))</f>
        <v>STC</v>
      </c>
      <c r="AB2046" s="4" t="str">
        <f t="shared" si="63"/>
        <v>david.koh</v>
      </c>
      <c r="AC2046" s="4"/>
      <c r="AD2046" s="4"/>
      <c r="AE2046" s="4"/>
      <c r="AF2046" s="4"/>
      <c r="AG2046" s="4"/>
    </row>
    <row r="2047" spans="1:33" outlineLevel="1" x14ac:dyDescent="0.25">
      <c r="A2047" s="57">
        <v>42269.892034062497</v>
      </c>
      <c r="B2047" s="32"/>
      <c r="C2047" s="32" t="s">
        <v>819</v>
      </c>
      <c r="D2047" s="32" t="s">
        <v>334</v>
      </c>
      <c r="E2047" s="32" t="s">
        <v>9723</v>
      </c>
      <c r="F2047" s="32" t="s">
        <v>9724</v>
      </c>
      <c r="G2047" s="32" t="s">
        <v>58</v>
      </c>
      <c r="H2047" s="32" t="s">
        <v>59</v>
      </c>
      <c r="I2047" s="32" t="s">
        <v>2006</v>
      </c>
      <c r="J2047" s="35">
        <v>0</v>
      </c>
      <c r="K2047" s="35">
        <v>0</v>
      </c>
      <c r="L2047" s="35">
        <v>0</v>
      </c>
      <c r="M2047" s="35">
        <v>0</v>
      </c>
      <c r="N2047" s="32" t="s">
        <v>19</v>
      </c>
      <c r="O2047" s="32" t="s">
        <v>322</v>
      </c>
      <c r="P2047" s="32">
        <v>0</v>
      </c>
      <c r="Q2047" s="32"/>
      <c r="R2047" s="39">
        <f t="shared" si="62"/>
        <v>1509</v>
      </c>
      <c r="S2047" s="5" t="s">
        <v>51</v>
      </c>
      <c r="T2047" s="5" t="s">
        <v>64</v>
      </c>
      <c r="U2047" s="2"/>
      <c r="V2047" s="2" t="str">
        <f>IF($J2047+$L2047=0,"nil",IF(OR($B2047="TCU-WS",$B2047=""),"non comm",IF(OR($G2047="contract_cover",$H2047="fixed price"),VLOOKUP($I2047,'[1]mapping 2015'!$A:$B,2,FALSE),VLOOKUP($G2047,'[1]mapping 2015'!$A:$B,2,FALSE))))</f>
        <v>nil</v>
      </c>
      <c r="W2047" s="37">
        <f>IF(OR(V2047="non comm",V2047="nil",J2047=0),0,IF(V2047="SBM 2.1 IIPS",J2047*VLOOKUP(N2047,'[2]NGP%'!$C:$D,2,FALSE),J2047*SUMIFS('[2]NGP%'!$D:$D,'[2]NGP%'!$A:$A,V2047,'[2]NGP%'!$B:$B,AA2047)))</f>
        <v>0</v>
      </c>
      <c r="X2047" s="37">
        <f>IF(OR(V2047="non comm",V2047="nil",J2047=0),0,IF(V2047="SBM 2.1 IIPS",J2047*VLOOKUP(N2047,'[2]NGP%'!$C:$E,3,FALSE),J2047*SUMIFS('[2]NGP%'!$E:$E,'[2]NGP%'!$A:$A,V2047,'[2]NGP%'!$B:$B,AA2047)))</f>
        <v>0</v>
      </c>
      <c r="Y2047" s="32"/>
      <c r="Z2047" s="54" t="str">
        <f>IF(MID(H2047,1,4)="Item","Nil",IF(G2047="contract_cover",VLOOKUP(I2047,'svc type'!C:D,2,FALSE),VLOOKUP(G2047,'svc type'!A:D,4,FALSE)))</f>
        <v>SVC</v>
      </c>
      <c r="AA2047" s="4" t="str">
        <f>IF(B2047="","",VLOOKUP(B2047,Sector!C:D,2,FALSE))</f>
        <v/>
      </c>
      <c r="AB2047" s="4">
        <f t="shared" si="63"/>
        <v>0</v>
      </c>
      <c r="AC2047" s="4"/>
      <c r="AD2047" s="4"/>
      <c r="AE2047" s="4"/>
      <c r="AF2047" s="4"/>
      <c r="AG2047" s="4"/>
    </row>
    <row r="2048" spans="1:33" outlineLevel="1" x14ac:dyDescent="0.25">
      <c r="A2048" s="57">
        <v>42269.897375960645</v>
      </c>
      <c r="B2048" s="32"/>
      <c r="C2048" s="32" t="s">
        <v>740</v>
      </c>
      <c r="D2048" s="32" t="s">
        <v>334</v>
      </c>
      <c r="E2048" s="32" t="s">
        <v>9725</v>
      </c>
      <c r="F2048" s="32" t="s">
        <v>9726</v>
      </c>
      <c r="G2048" s="32" t="s">
        <v>58</v>
      </c>
      <c r="H2048" s="32" t="s">
        <v>59</v>
      </c>
      <c r="I2048" s="32" t="s">
        <v>2006</v>
      </c>
      <c r="J2048" s="35">
        <v>0</v>
      </c>
      <c r="K2048" s="35">
        <v>0</v>
      </c>
      <c r="L2048" s="35">
        <v>0</v>
      </c>
      <c r="M2048" s="35">
        <v>0</v>
      </c>
      <c r="N2048" s="32" t="s">
        <v>19</v>
      </c>
      <c r="O2048" s="32" t="s">
        <v>322</v>
      </c>
      <c r="P2048" s="32">
        <v>0</v>
      </c>
      <c r="Q2048" s="32"/>
      <c r="R2048" s="39">
        <f t="shared" si="62"/>
        <v>1509</v>
      </c>
      <c r="S2048" s="5" t="s">
        <v>51</v>
      </c>
      <c r="T2048" s="5" t="s">
        <v>64</v>
      </c>
      <c r="U2048" s="2"/>
      <c r="V2048" s="2" t="str">
        <f>IF($J2048+$L2048=0,"nil",IF(OR($B2048="TCU-WS",$B2048=""),"non comm",IF(OR($G2048="contract_cover",$H2048="fixed price"),VLOOKUP($I2048,'[1]mapping 2015'!$A:$B,2,FALSE),VLOOKUP($G2048,'[1]mapping 2015'!$A:$B,2,FALSE))))</f>
        <v>nil</v>
      </c>
      <c r="W2048" s="37">
        <f>IF(OR(V2048="non comm",V2048="nil",J2048=0),0,IF(V2048="SBM 2.1 IIPS",J2048*VLOOKUP(N2048,'[2]NGP%'!$C:$D,2,FALSE),J2048*SUMIFS('[2]NGP%'!$D:$D,'[2]NGP%'!$A:$A,V2048,'[2]NGP%'!$B:$B,AA2048)))</f>
        <v>0</v>
      </c>
      <c r="X2048" s="37">
        <f>IF(OR(V2048="non comm",V2048="nil",J2048=0),0,IF(V2048="SBM 2.1 IIPS",J2048*VLOOKUP(N2048,'[2]NGP%'!$C:$E,3,FALSE),J2048*SUMIFS('[2]NGP%'!$E:$E,'[2]NGP%'!$A:$A,V2048,'[2]NGP%'!$B:$B,AA2048)))</f>
        <v>0</v>
      </c>
      <c r="Y2048" s="32"/>
      <c r="Z2048" s="54" t="str">
        <f>IF(MID(H2048,1,4)="Item","Nil",IF(G2048="contract_cover",VLOOKUP(I2048,'svc type'!C:D,2,FALSE),VLOOKUP(G2048,'svc type'!A:D,4,FALSE)))</f>
        <v>SVC</v>
      </c>
      <c r="AA2048" s="4" t="str">
        <f>IF(B2048="","",VLOOKUP(B2048,Sector!C:D,2,FALSE))</f>
        <v/>
      </c>
      <c r="AB2048" s="4">
        <f t="shared" si="63"/>
        <v>0</v>
      </c>
      <c r="AC2048" s="4"/>
      <c r="AD2048" s="4"/>
      <c r="AE2048" s="4"/>
      <c r="AF2048" s="4"/>
      <c r="AG2048" s="4"/>
    </row>
    <row r="2049" spans="1:33" outlineLevel="1" x14ac:dyDescent="0.25">
      <c r="A2049" s="57">
        <v>42270.226453124997</v>
      </c>
      <c r="B2049" s="32"/>
      <c r="C2049" s="32" t="s">
        <v>345</v>
      </c>
      <c r="D2049" s="32" t="s">
        <v>334</v>
      </c>
      <c r="E2049" s="32" t="s">
        <v>9727</v>
      </c>
      <c r="F2049" s="32" t="s">
        <v>9728</v>
      </c>
      <c r="G2049" s="32" t="s">
        <v>58</v>
      </c>
      <c r="H2049" s="32" t="s">
        <v>59</v>
      </c>
      <c r="I2049" s="32" t="s">
        <v>2006</v>
      </c>
      <c r="J2049" s="35">
        <v>0</v>
      </c>
      <c r="K2049" s="35">
        <v>0</v>
      </c>
      <c r="L2049" s="35">
        <v>0</v>
      </c>
      <c r="M2049" s="35">
        <v>0</v>
      </c>
      <c r="N2049" s="32" t="s">
        <v>19</v>
      </c>
      <c r="O2049" s="32" t="s">
        <v>322</v>
      </c>
      <c r="P2049" s="32">
        <v>0</v>
      </c>
      <c r="Q2049" s="32"/>
      <c r="R2049" s="39">
        <f t="shared" si="62"/>
        <v>1509</v>
      </c>
      <c r="S2049" s="5" t="s">
        <v>51</v>
      </c>
      <c r="T2049" s="5" t="s">
        <v>64</v>
      </c>
      <c r="U2049" s="2"/>
      <c r="V2049" s="2" t="str">
        <f>IF($J2049+$L2049=0,"nil",IF(OR($B2049="TCU-WS",$B2049=""),"non comm",IF(OR($G2049="contract_cover",$H2049="fixed price"),VLOOKUP($I2049,'[1]mapping 2015'!$A:$B,2,FALSE),VLOOKUP($G2049,'[1]mapping 2015'!$A:$B,2,FALSE))))</f>
        <v>nil</v>
      </c>
      <c r="W2049" s="37">
        <f>IF(OR(V2049="non comm",V2049="nil",J2049=0),0,IF(V2049="SBM 2.1 IIPS",J2049*VLOOKUP(N2049,'[2]NGP%'!$C:$D,2,FALSE),J2049*SUMIFS('[2]NGP%'!$D:$D,'[2]NGP%'!$A:$A,V2049,'[2]NGP%'!$B:$B,AA2049)))</f>
        <v>0</v>
      </c>
      <c r="X2049" s="37">
        <f>IF(OR(V2049="non comm",V2049="nil",J2049=0),0,IF(V2049="SBM 2.1 IIPS",J2049*VLOOKUP(N2049,'[2]NGP%'!$C:$E,3,FALSE),J2049*SUMIFS('[2]NGP%'!$E:$E,'[2]NGP%'!$A:$A,V2049,'[2]NGP%'!$B:$B,AA2049)))</f>
        <v>0</v>
      </c>
      <c r="Y2049" s="32"/>
      <c r="Z2049" s="54" t="str">
        <f>IF(MID(H2049,1,4)="Item","Nil",IF(G2049="contract_cover",VLOOKUP(I2049,'svc type'!C:D,2,FALSE),VLOOKUP(G2049,'svc type'!A:D,4,FALSE)))</f>
        <v>SVC</v>
      </c>
      <c r="AA2049" s="4" t="str">
        <f>IF(B2049="","",VLOOKUP(B2049,Sector!C:D,2,FALSE))</f>
        <v/>
      </c>
      <c r="AB2049" s="4">
        <f t="shared" si="63"/>
        <v>0</v>
      </c>
      <c r="AC2049" s="4"/>
      <c r="AD2049" s="4"/>
      <c r="AE2049" s="4"/>
      <c r="AF2049" s="4"/>
      <c r="AG2049" s="4"/>
    </row>
    <row r="2050" spans="1:33" outlineLevel="1" x14ac:dyDescent="0.25">
      <c r="A2050" s="57">
        <v>42270.228141747684</v>
      </c>
      <c r="B2050" s="32"/>
      <c r="C2050" s="32" t="s">
        <v>736</v>
      </c>
      <c r="D2050" s="32" t="s">
        <v>334</v>
      </c>
      <c r="E2050" s="32" t="s">
        <v>9729</v>
      </c>
      <c r="F2050" s="32" t="s">
        <v>9730</v>
      </c>
      <c r="G2050" s="32" t="s">
        <v>58</v>
      </c>
      <c r="H2050" s="32" t="s">
        <v>59</v>
      </c>
      <c r="I2050" s="32" t="s">
        <v>2006</v>
      </c>
      <c r="J2050" s="35">
        <v>0</v>
      </c>
      <c r="K2050" s="35">
        <v>0</v>
      </c>
      <c r="L2050" s="35">
        <v>0</v>
      </c>
      <c r="M2050" s="35">
        <v>0</v>
      </c>
      <c r="N2050" s="32" t="s">
        <v>19</v>
      </c>
      <c r="O2050" s="32" t="s">
        <v>322</v>
      </c>
      <c r="P2050" s="32">
        <v>0</v>
      </c>
      <c r="Q2050" s="32"/>
      <c r="R2050" s="39">
        <f t="shared" si="62"/>
        <v>1509</v>
      </c>
      <c r="S2050" s="5" t="s">
        <v>51</v>
      </c>
      <c r="T2050" s="5" t="s">
        <v>64</v>
      </c>
      <c r="U2050" s="2"/>
      <c r="V2050" s="2" t="str">
        <f>IF($J2050+$L2050=0,"nil",IF(OR($B2050="TCU-WS",$B2050=""),"non comm",IF(OR($G2050="contract_cover",$H2050="fixed price"),VLOOKUP($I2050,'[1]mapping 2015'!$A:$B,2,FALSE),VLOOKUP($G2050,'[1]mapping 2015'!$A:$B,2,FALSE))))</f>
        <v>nil</v>
      </c>
      <c r="W2050" s="37">
        <f>IF(OR(V2050="non comm",V2050="nil",J2050=0),0,IF(V2050="SBM 2.1 IIPS",J2050*VLOOKUP(N2050,'[2]NGP%'!$C:$D,2,FALSE),J2050*SUMIFS('[2]NGP%'!$D:$D,'[2]NGP%'!$A:$A,V2050,'[2]NGP%'!$B:$B,AA2050)))</f>
        <v>0</v>
      </c>
      <c r="X2050" s="37">
        <f>IF(OR(V2050="non comm",V2050="nil",J2050=0),0,IF(V2050="SBM 2.1 IIPS",J2050*VLOOKUP(N2050,'[2]NGP%'!$C:$E,3,FALSE),J2050*SUMIFS('[2]NGP%'!$E:$E,'[2]NGP%'!$A:$A,V2050,'[2]NGP%'!$B:$B,AA2050)))</f>
        <v>0</v>
      </c>
      <c r="Y2050" s="32"/>
      <c r="Z2050" s="54" t="str">
        <f>IF(MID(H2050,1,4)="Item","Nil",IF(G2050="contract_cover",VLOOKUP(I2050,'svc type'!C:D,2,FALSE),VLOOKUP(G2050,'svc type'!A:D,4,FALSE)))</f>
        <v>SVC</v>
      </c>
      <c r="AA2050" s="4" t="str">
        <f>IF(B2050="","",VLOOKUP(B2050,Sector!C:D,2,FALSE))</f>
        <v/>
      </c>
      <c r="AB2050" s="4">
        <f t="shared" si="63"/>
        <v>0</v>
      </c>
      <c r="AC2050" s="4"/>
      <c r="AD2050" s="4"/>
      <c r="AE2050" s="4"/>
      <c r="AF2050" s="4"/>
      <c r="AG2050" s="4"/>
    </row>
    <row r="2051" spans="1:33" outlineLevel="1" x14ac:dyDescent="0.25">
      <c r="A2051" s="57">
        <v>42270.36006107639</v>
      </c>
      <c r="B2051" s="32" t="s">
        <v>31</v>
      </c>
      <c r="C2051" s="32" t="s">
        <v>327</v>
      </c>
      <c r="D2051" s="32" t="s">
        <v>326</v>
      </c>
      <c r="E2051" s="32" t="s">
        <v>9731</v>
      </c>
      <c r="F2051" s="32" t="s">
        <v>9732</v>
      </c>
      <c r="G2051" s="32" t="s">
        <v>15</v>
      </c>
      <c r="H2051" s="32" t="s">
        <v>16</v>
      </c>
      <c r="I2051" s="32" t="s">
        <v>260</v>
      </c>
      <c r="J2051" s="35">
        <v>900</v>
      </c>
      <c r="K2051" s="35">
        <v>0</v>
      </c>
      <c r="L2051" s="35">
        <v>0</v>
      </c>
      <c r="M2051" s="35">
        <v>0</v>
      </c>
      <c r="N2051" s="32" t="s">
        <v>17</v>
      </c>
      <c r="O2051" s="32" t="s">
        <v>18</v>
      </c>
      <c r="P2051" s="32">
        <v>1</v>
      </c>
      <c r="Q2051" s="32" t="s">
        <v>9733</v>
      </c>
      <c r="R2051" s="39">
        <f t="shared" ref="R2051:R2114" si="64">R2050</f>
        <v>1509</v>
      </c>
      <c r="S2051" s="5" t="s">
        <v>51</v>
      </c>
      <c r="T2051" s="5" t="s">
        <v>64</v>
      </c>
      <c r="U2051" s="2"/>
      <c r="V2051" s="2" t="str">
        <f>IF($J2051+$L2051=0,"nil",IF(OR($B2051="TCU-WS",$B2051=""),"non comm",IF(OR($G2051="contract_cover",$H2051="fixed price"),VLOOKUP($I2051,'[1]mapping 2015'!$A:$B,2,FALSE),VLOOKUP($G2051,'[1]mapping 2015'!$A:$B,2,FALSE))))</f>
        <v>SBM 2.2 HMA</v>
      </c>
      <c r="W2051" s="37">
        <f>IF(OR(V2051="non comm",V2051="nil",J2051=0),0,IF(V2051="SBM 2.1 IIPS",J2051*VLOOKUP(N2051,'[2]NGP%'!$C:$D,2,FALSE),J2051*SUMIFS('[2]NGP%'!$D:$D,'[2]NGP%'!$A:$A,V2051,'[2]NGP%'!$B:$B,AA2051)))</f>
        <v>441</v>
      </c>
      <c r="X2051" s="37">
        <f>IF(OR(V2051="non comm",V2051="nil",J2051=0),0,IF(V2051="SBM 2.1 IIPS",J2051*VLOOKUP(N2051,'[2]NGP%'!$C:$E,3,FALSE),J2051*SUMIFS('[2]NGP%'!$E:$E,'[2]NGP%'!$A:$A,V2051,'[2]NGP%'!$B:$B,AA2051)))</f>
        <v>441</v>
      </c>
      <c r="Y2051" s="32"/>
      <c r="Z2051" s="54" t="str">
        <f>IF(MID(H2051,1,4)="Item","Nil",IF(G2051="contract_cover",VLOOKUP(I2051,'svc type'!C:D,2,FALSE),VLOOKUP(G2051,'svc type'!A:D,4,FALSE)))</f>
        <v>HMA</v>
      </c>
      <c r="AA2051" s="4" t="str">
        <f>IF(B2051="","",VLOOKUP(B2051,Sector!C:D,2,FALSE))</f>
        <v>COM</v>
      </c>
      <c r="AB2051" s="4" t="str">
        <f t="shared" ref="AB2051:AB2114" si="65">B2051</f>
        <v>anson.ong</v>
      </c>
      <c r="AC2051" s="4"/>
      <c r="AD2051" s="4"/>
      <c r="AE2051" s="4"/>
      <c r="AF2051" s="4"/>
      <c r="AG2051" s="4"/>
    </row>
    <row r="2052" spans="1:33" outlineLevel="1" x14ac:dyDescent="0.25">
      <c r="A2052" s="57">
        <v>42270.36006107639</v>
      </c>
      <c r="B2052" s="32" t="s">
        <v>31</v>
      </c>
      <c r="C2052" s="32" t="s">
        <v>327</v>
      </c>
      <c r="D2052" s="32" t="s">
        <v>326</v>
      </c>
      <c r="E2052" s="32" t="s">
        <v>9731</v>
      </c>
      <c r="F2052" s="32" t="s">
        <v>9732</v>
      </c>
      <c r="G2052" s="32" t="s">
        <v>9734</v>
      </c>
      <c r="H2052" s="32" t="s">
        <v>9735</v>
      </c>
      <c r="I2052" s="32" t="s">
        <v>260</v>
      </c>
      <c r="J2052" s="35">
        <v>0</v>
      </c>
      <c r="K2052" s="35">
        <v>0</v>
      </c>
      <c r="L2052" s="35">
        <v>0</v>
      </c>
      <c r="M2052" s="35">
        <v>0</v>
      </c>
      <c r="N2052" s="32" t="s">
        <v>17</v>
      </c>
      <c r="O2052" s="32" t="s">
        <v>18</v>
      </c>
      <c r="P2052" s="32">
        <v>1</v>
      </c>
      <c r="Q2052" s="32" t="s">
        <v>9733</v>
      </c>
      <c r="R2052" s="39">
        <f t="shared" si="64"/>
        <v>1509</v>
      </c>
      <c r="S2052" s="5" t="s">
        <v>51</v>
      </c>
      <c r="T2052" s="5" t="s">
        <v>64</v>
      </c>
      <c r="U2052" s="2"/>
      <c r="V2052" s="2" t="str">
        <f>IF($J2052+$L2052=0,"nil",IF(OR($B2052="TCU-WS",$B2052=""),"non comm",IF(OR($G2052="contract_cover",$H2052="fixed price"),VLOOKUP($I2052,'[1]mapping 2015'!$A:$B,2,FALSE),VLOOKUP($G2052,'[1]mapping 2015'!$A:$B,2,FALSE))))</f>
        <v>nil</v>
      </c>
      <c r="W2052" s="37">
        <f>IF(OR(V2052="non comm",V2052="nil",J2052=0),0,IF(V2052="SBM 2.1 IIPS",J2052*VLOOKUP(N2052,'[2]NGP%'!$C:$D,2,FALSE),J2052*SUMIFS('[2]NGP%'!$D:$D,'[2]NGP%'!$A:$A,V2052,'[2]NGP%'!$B:$B,AA2052)))</f>
        <v>0</v>
      </c>
      <c r="X2052" s="37">
        <f>IF(OR(V2052="non comm",V2052="nil",J2052=0),0,IF(V2052="SBM 2.1 IIPS",J2052*VLOOKUP(N2052,'[2]NGP%'!$C:$E,3,FALSE),J2052*SUMIFS('[2]NGP%'!$E:$E,'[2]NGP%'!$A:$A,V2052,'[2]NGP%'!$B:$B,AA2052)))</f>
        <v>0</v>
      </c>
      <c r="Y2052" s="32"/>
      <c r="Z2052" s="54" t="str">
        <f>IF(MID(H2052,1,4)="Item","Nil",IF(G2052="contract_cover",VLOOKUP(I2052,'svc type'!C:D,2,FALSE),VLOOKUP(G2052,'svc type'!A:D,4,FALSE)))</f>
        <v>Nil</v>
      </c>
      <c r="AA2052" s="4" t="str">
        <f>IF(B2052="","",VLOOKUP(B2052,Sector!C:D,2,FALSE))</f>
        <v>COM</v>
      </c>
      <c r="AB2052" s="4" t="str">
        <f t="shared" si="65"/>
        <v>anson.ong</v>
      </c>
      <c r="AC2052" s="4"/>
      <c r="AD2052" s="4"/>
      <c r="AE2052" s="4"/>
      <c r="AF2052" s="4"/>
      <c r="AG2052" s="4"/>
    </row>
    <row r="2053" spans="1:33" outlineLevel="1" x14ac:dyDescent="0.25">
      <c r="A2053" s="57">
        <v>42270.36325396991</v>
      </c>
      <c r="B2053" s="32" t="s">
        <v>70</v>
      </c>
      <c r="C2053" s="32" t="s">
        <v>78</v>
      </c>
      <c r="D2053" s="32" t="s">
        <v>77</v>
      </c>
      <c r="E2053" s="32" t="s">
        <v>9736</v>
      </c>
      <c r="F2053" s="32" t="s">
        <v>9737</v>
      </c>
      <c r="G2053" s="32" t="s">
        <v>15</v>
      </c>
      <c r="H2053" s="32" t="s">
        <v>16</v>
      </c>
      <c r="I2053" s="32" t="s">
        <v>260</v>
      </c>
      <c r="J2053" s="35">
        <v>450</v>
      </c>
      <c r="K2053" s="35">
        <v>0</v>
      </c>
      <c r="L2053" s="35">
        <v>0</v>
      </c>
      <c r="M2053" s="35">
        <v>0</v>
      </c>
      <c r="N2053" s="32" t="s">
        <v>17</v>
      </c>
      <c r="O2053" s="32" t="s">
        <v>20</v>
      </c>
      <c r="P2053" s="32">
        <v>1</v>
      </c>
      <c r="Q2053" s="32" t="s">
        <v>9738</v>
      </c>
      <c r="R2053" s="39">
        <f t="shared" si="64"/>
        <v>1509</v>
      </c>
      <c r="S2053" s="5" t="s">
        <v>51</v>
      </c>
      <c r="T2053" s="5" t="s">
        <v>64</v>
      </c>
      <c r="U2053" s="2"/>
      <c r="V2053" s="2" t="str">
        <f>IF($J2053+$L2053=0,"nil",IF(OR($B2053="TCU-WS",$B2053=""),"non comm",IF(OR($G2053="contract_cover",$H2053="fixed price"),VLOOKUP($I2053,'[1]mapping 2015'!$A:$B,2,FALSE),VLOOKUP($G2053,'[1]mapping 2015'!$A:$B,2,FALSE))))</f>
        <v>SBM 2.2 HMA</v>
      </c>
      <c r="W2053" s="37">
        <f>IF(OR(V2053="non comm",V2053="nil",J2053=0),0,IF(V2053="SBM 2.1 IIPS",J2053*VLOOKUP(N2053,'[2]NGP%'!$C:$D,2,FALSE),J2053*SUMIFS('[2]NGP%'!$D:$D,'[2]NGP%'!$A:$A,V2053,'[2]NGP%'!$B:$B,AA2053)))</f>
        <v>135</v>
      </c>
      <c r="X2053" s="37">
        <f>IF(OR(V2053="non comm",V2053="nil",J2053=0),0,IF(V2053="SBM 2.1 IIPS",J2053*VLOOKUP(N2053,'[2]NGP%'!$C:$E,3,FALSE),J2053*SUMIFS('[2]NGP%'!$E:$E,'[2]NGP%'!$A:$A,V2053,'[2]NGP%'!$B:$B,AA2053)))</f>
        <v>135</v>
      </c>
      <c r="Y2053" s="32"/>
      <c r="Z2053" s="54" t="str">
        <f>IF(MID(H2053,1,4)="Item","Nil",IF(G2053="contract_cover",VLOOKUP(I2053,'svc type'!C:D,2,FALSE),VLOOKUP(G2053,'svc type'!A:D,4,FALSE)))</f>
        <v>HMA</v>
      </c>
      <c r="AA2053" s="4" t="str">
        <f>IF(B2053="","",VLOOKUP(B2053,Sector!C:D,2,FALSE))</f>
        <v>PUB</v>
      </c>
      <c r="AB2053" s="4" t="str">
        <f t="shared" si="65"/>
        <v>jaime.wong</v>
      </c>
      <c r="AC2053" s="4"/>
      <c r="AD2053" s="4"/>
      <c r="AE2053" s="4"/>
      <c r="AF2053" s="4"/>
      <c r="AG2053" s="4"/>
    </row>
    <row r="2054" spans="1:33" outlineLevel="1" x14ac:dyDescent="0.25">
      <c r="A2054" s="57">
        <v>42270.366382291664</v>
      </c>
      <c r="B2054" s="32" t="s">
        <v>290</v>
      </c>
      <c r="C2054" s="32" t="s">
        <v>350</v>
      </c>
      <c r="D2054" s="32" t="s">
        <v>349</v>
      </c>
      <c r="E2054" s="32" t="s">
        <v>9739</v>
      </c>
      <c r="F2054" s="32" t="s">
        <v>9740</v>
      </c>
      <c r="G2054" s="32" t="s">
        <v>15</v>
      </c>
      <c r="H2054" s="32" t="s">
        <v>16</v>
      </c>
      <c r="I2054" s="32" t="s">
        <v>260</v>
      </c>
      <c r="J2054" s="35">
        <v>668</v>
      </c>
      <c r="K2054" s="35">
        <v>0</v>
      </c>
      <c r="L2054" s="35">
        <v>0</v>
      </c>
      <c r="M2054" s="35">
        <v>0</v>
      </c>
      <c r="N2054" s="32" t="s">
        <v>17</v>
      </c>
      <c r="O2054" s="32" t="s">
        <v>18</v>
      </c>
      <c r="P2054" s="32">
        <v>1</v>
      </c>
      <c r="Q2054" s="32" t="s">
        <v>9741</v>
      </c>
      <c r="R2054" s="39">
        <f t="shared" si="64"/>
        <v>1509</v>
      </c>
      <c r="S2054" s="5" t="s">
        <v>51</v>
      </c>
      <c r="T2054" s="5" t="s">
        <v>64</v>
      </c>
      <c r="U2054" s="2"/>
      <c r="V2054" s="2" t="str">
        <f>IF($J2054+$L2054=0,"nil",IF(OR($B2054="TCU-WS",$B2054=""),"non comm",IF(OR($G2054="contract_cover",$H2054="fixed price"),VLOOKUP($I2054,'[1]mapping 2015'!$A:$B,2,FALSE),VLOOKUP($G2054,'[1]mapping 2015'!$A:$B,2,FALSE))))</f>
        <v>SBM 2.2 HMA</v>
      </c>
      <c r="W2054" s="37">
        <f>IF(OR(V2054="non comm",V2054="nil",J2054=0),0,IF(V2054="SBM 2.1 IIPS",J2054*VLOOKUP(N2054,'[2]NGP%'!$C:$D,2,FALSE),J2054*SUMIFS('[2]NGP%'!$D:$D,'[2]NGP%'!$A:$A,V2054,'[2]NGP%'!$B:$B,AA2054)))</f>
        <v>200.4</v>
      </c>
      <c r="X2054" s="37">
        <f>IF(OR(V2054="non comm",V2054="nil",J2054=0),0,IF(V2054="SBM 2.1 IIPS",J2054*VLOOKUP(N2054,'[2]NGP%'!$C:$E,3,FALSE),J2054*SUMIFS('[2]NGP%'!$E:$E,'[2]NGP%'!$A:$A,V2054,'[2]NGP%'!$B:$B,AA2054)))</f>
        <v>200.4</v>
      </c>
      <c r="Y2054" s="32"/>
      <c r="Z2054" s="54" t="str">
        <f>IF(MID(H2054,1,4)="Item","Nil",IF(G2054="contract_cover",VLOOKUP(I2054,'svc type'!C:D,2,FALSE),VLOOKUP(G2054,'svc type'!A:D,4,FALSE)))</f>
        <v>HMA</v>
      </c>
      <c r="AA2054" s="4" t="str">
        <f>IF(B2054="","",VLOOKUP(B2054,Sector!C:D,2,FALSE))</f>
        <v>PUB</v>
      </c>
      <c r="AB2054" s="4" t="str">
        <f t="shared" si="65"/>
        <v>cammy.ong</v>
      </c>
      <c r="AC2054" s="4"/>
      <c r="AD2054" s="4"/>
      <c r="AE2054" s="4"/>
      <c r="AF2054" s="4"/>
      <c r="AG2054" s="4"/>
    </row>
    <row r="2055" spans="1:33" outlineLevel="1" x14ac:dyDescent="0.25">
      <c r="A2055" s="57">
        <v>42270.366382291664</v>
      </c>
      <c r="B2055" s="32" t="s">
        <v>290</v>
      </c>
      <c r="C2055" s="32" t="s">
        <v>350</v>
      </c>
      <c r="D2055" s="32" t="s">
        <v>349</v>
      </c>
      <c r="E2055" s="32" t="s">
        <v>9739</v>
      </c>
      <c r="F2055" s="32" t="s">
        <v>9740</v>
      </c>
      <c r="G2055" s="32" t="s">
        <v>1202</v>
      </c>
      <c r="H2055" s="32" t="s">
        <v>9742</v>
      </c>
      <c r="I2055" s="32" t="s">
        <v>260</v>
      </c>
      <c r="J2055" s="35">
        <v>0</v>
      </c>
      <c r="K2055" s="35">
        <v>0</v>
      </c>
      <c r="L2055" s="35">
        <v>0</v>
      </c>
      <c r="M2055" s="35">
        <v>0</v>
      </c>
      <c r="N2055" s="32" t="s">
        <v>17</v>
      </c>
      <c r="O2055" s="32" t="s">
        <v>18</v>
      </c>
      <c r="P2055" s="32">
        <v>1</v>
      </c>
      <c r="Q2055" s="32" t="s">
        <v>9741</v>
      </c>
      <c r="R2055" s="39">
        <f t="shared" si="64"/>
        <v>1509</v>
      </c>
      <c r="S2055" s="5" t="s">
        <v>51</v>
      </c>
      <c r="T2055" s="5" t="s">
        <v>64</v>
      </c>
      <c r="U2055" s="2"/>
      <c r="V2055" s="2" t="str">
        <f>IF($J2055+$L2055=0,"nil",IF(OR($B2055="TCU-WS",$B2055=""),"non comm",IF(OR($G2055="contract_cover",$H2055="fixed price"),VLOOKUP($I2055,'[1]mapping 2015'!$A:$B,2,FALSE),VLOOKUP($G2055,'[1]mapping 2015'!$A:$B,2,FALSE))))</f>
        <v>nil</v>
      </c>
      <c r="W2055" s="37">
        <f>IF(OR(V2055="non comm",V2055="nil",J2055=0),0,IF(V2055="SBM 2.1 IIPS",J2055*VLOOKUP(N2055,'[2]NGP%'!$C:$D,2,FALSE),J2055*SUMIFS('[2]NGP%'!$D:$D,'[2]NGP%'!$A:$A,V2055,'[2]NGP%'!$B:$B,AA2055)))</f>
        <v>0</v>
      </c>
      <c r="X2055" s="37">
        <f>IF(OR(V2055="non comm",V2055="nil",J2055=0),0,IF(V2055="SBM 2.1 IIPS",J2055*VLOOKUP(N2055,'[2]NGP%'!$C:$E,3,FALSE),J2055*SUMIFS('[2]NGP%'!$E:$E,'[2]NGP%'!$A:$A,V2055,'[2]NGP%'!$B:$B,AA2055)))</f>
        <v>0</v>
      </c>
      <c r="Y2055" s="32"/>
      <c r="Z2055" s="54" t="str">
        <f>IF(MID(H2055,1,4)="Item","Nil",IF(G2055="contract_cover",VLOOKUP(I2055,'svc type'!C:D,2,FALSE),VLOOKUP(G2055,'svc type'!A:D,4,FALSE)))</f>
        <v>Nil</v>
      </c>
      <c r="AA2055" s="4" t="str">
        <f>IF(B2055="","",VLOOKUP(B2055,Sector!C:D,2,FALSE))</f>
        <v>PUB</v>
      </c>
      <c r="AB2055" s="4" t="str">
        <f t="shared" si="65"/>
        <v>cammy.ong</v>
      </c>
      <c r="AC2055" s="4"/>
      <c r="AD2055" s="4"/>
      <c r="AE2055" s="4"/>
      <c r="AF2055" s="4"/>
      <c r="AG2055" s="4"/>
    </row>
    <row r="2056" spans="1:33" outlineLevel="1" x14ac:dyDescent="0.25">
      <c r="A2056" s="57">
        <v>42270.366382291664</v>
      </c>
      <c r="B2056" s="32" t="s">
        <v>290</v>
      </c>
      <c r="C2056" s="32" t="s">
        <v>350</v>
      </c>
      <c r="D2056" s="32" t="s">
        <v>349</v>
      </c>
      <c r="E2056" s="32" t="s">
        <v>9739</v>
      </c>
      <c r="F2056" s="32" t="s">
        <v>9740</v>
      </c>
      <c r="G2056" s="32" t="s">
        <v>69</v>
      </c>
      <c r="H2056" s="32" t="s">
        <v>9743</v>
      </c>
      <c r="I2056" s="32" t="s">
        <v>260</v>
      </c>
      <c r="J2056" s="35">
        <v>0</v>
      </c>
      <c r="K2056" s="35">
        <v>0</v>
      </c>
      <c r="L2056" s="35">
        <v>0</v>
      </c>
      <c r="M2056" s="35">
        <v>0</v>
      </c>
      <c r="N2056" s="32" t="s">
        <v>17</v>
      </c>
      <c r="O2056" s="32" t="s">
        <v>18</v>
      </c>
      <c r="P2056" s="32">
        <v>1</v>
      </c>
      <c r="Q2056" s="32" t="s">
        <v>9741</v>
      </c>
      <c r="R2056" s="39">
        <f t="shared" si="64"/>
        <v>1509</v>
      </c>
      <c r="S2056" s="5" t="s">
        <v>51</v>
      </c>
      <c r="T2056" s="5" t="s">
        <v>64</v>
      </c>
      <c r="U2056" s="2"/>
      <c r="V2056" s="2" t="str">
        <f>IF($J2056+$L2056=0,"nil",IF(OR($B2056="TCU-WS",$B2056=""),"non comm",IF(OR($G2056="contract_cover",$H2056="fixed price"),VLOOKUP($I2056,'[1]mapping 2015'!$A:$B,2,FALSE),VLOOKUP($G2056,'[1]mapping 2015'!$A:$B,2,FALSE))))</f>
        <v>nil</v>
      </c>
      <c r="W2056" s="37">
        <f>IF(OR(V2056="non comm",V2056="nil",J2056=0),0,IF(V2056="SBM 2.1 IIPS",J2056*VLOOKUP(N2056,'[2]NGP%'!$C:$D,2,FALSE),J2056*SUMIFS('[2]NGP%'!$D:$D,'[2]NGP%'!$A:$A,V2056,'[2]NGP%'!$B:$B,AA2056)))</f>
        <v>0</v>
      </c>
      <c r="X2056" s="37">
        <f>IF(OR(V2056="non comm",V2056="nil",J2056=0),0,IF(V2056="SBM 2.1 IIPS",J2056*VLOOKUP(N2056,'[2]NGP%'!$C:$E,3,FALSE),J2056*SUMIFS('[2]NGP%'!$E:$E,'[2]NGP%'!$A:$A,V2056,'[2]NGP%'!$B:$B,AA2056)))</f>
        <v>0</v>
      </c>
      <c r="Y2056" s="32"/>
      <c r="Z2056" s="54" t="str">
        <f>IF(MID(H2056,1,4)="Item","Nil",IF(G2056="contract_cover",VLOOKUP(I2056,'svc type'!C:D,2,FALSE),VLOOKUP(G2056,'svc type'!A:D,4,FALSE)))</f>
        <v>Nil</v>
      </c>
      <c r="AA2056" s="4" t="str">
        <f>IF(B2056="","",VLOOKUP(B2056,Sector!C:D,2,FALSE))</f>
        <v>PUB</v>
      </c>
      <c r="AB2056" s="4" t="str">
        <f t="shared" si="65"/>
        <v>cammy.ong</v>
      </c>
      <c r="AC2056" s="4"/>
      <c r="AD2056" s="4"/>
      <c r="AE2056" s="4"/>
      <c r="AF2056" s="4"/>
      <c r="AG2056" s="4"/>
    </row>
    <row r="2057" spans="1:33" outlineLevel="1" x14ac:dyDescent="0.25">
      <c r="A2057" s="57">
        <v>42270.36984702546</v>
      </c>
      <c r="B2057" s="32" t="s">
        <v>284</v>
      </c>
      <c r="C2057" s="32" t="s">
        <v>297</v>
      </c>
      <c r="D2057" s="32" t="s">
        <v>296</v>
      </c>
      <c r="E2057" s="32" t="s">
        <v>9744</v>
      </c>
      <c r="F2057" s="32" t="s">
        <v>9745</v>
      </c>
      <c r="G2057" s="32" t="s">
        <v>15</v>
      </c>
      <c r="H2057" s="32" t="s">
        <v>16</v>
      </c>
      <c r="I2057" s="32" t="s">
        <v>262</v>
      </c>
      <c r="J2057" s="35">
        <v>7065</v>
      </c>
      <c r="K2057" s="35">
        <v>0</v>
      </c>
      <c r="L2057" s="35">
        <v>0</v>
      </c>
      <c r="M2057" s="35">
        <v>0</v>
      </c>
      <c r="N2057" s="32" t="s">
        <v>19</v>
      </c>
      <c r="O2057" s="32" t="s">
        <v>18</v>
      </c>
      <c r="P2057" s="32">
        <v>1</v>
      </c>
      <c r="Q2057" s="32" t="s">
        <v>5269</v>
      </c>
      <c r="R2057" s="39">
        <f t="shared" si="64"/>
        <v>1509</v>
      </c>
      <c r="S2057" s="5" t="s">
        <v>51</v>
      </c>
      <c r="T2057" s="5" t="s">
        <v>64</v>
      </c>
      <c r="U2057" s="2"/>
      <c r="V2057" s="2" t="str">
        <f>IF($J2057+$L2057=0,"nil",IF(OR($B2057="TCU-WS",$B2057=""),"non comm",IF(OR($G2057="contract_cover",$H2057="fixed price"),VLOOKUP($I2057,'[1]mapping 2015'!$A:$B,2,FALSE),VLOOKUP($G2057,'[1]mapping 2015'!$A:$B,2,FALSE))))</f>
        <v>SBM 2.5 MOS</v>
      </c>
      <c r="W2057" s="37">
        <f>IF(OR(V2057="non comm",V2057="nil",J2057=0),0,IF(V2057="SBM 2.1 IIPS",J2057*VLOOKUP(N2057,'[2]NGP%'!$C:$D,2,FALSE),J2057*SUMIFS('[2]NGP%'!$D:$D,'[2]NGP%'!$A:$A,V2057,'[2]NGP%'!$B:$B,AA2057)))</f>
        <v>1271.7</v>
      </c>
      <c r="X2057" s="37">
        <f>IF(OR(V2057="non comm",V2057="nil",J2057=0),0,IF(V2057="SBM 2.1 IIPS",J2057*VLOOKUP(N2057,'[2]NGP%'!$C:$E,3,FALSE),J2057*SUMIFS('[2]NGP%'!$E:$E,'[2]NGP%'!$A:$A,V2057,'[2]NGP%'!$B:$B,AA2057)))</f>
        <v>1624.95</v>
      </c>
      <c r="Y2057" s="32"/>
      <c r="Z2057" s="54" t="str">
        <f>IF(MID(H2057,1,4)="Item","Nil",IF(G2057="contract_cover",VLOOKUP(I2057,'svc type'!C:D,2,FALSE),VLOOKUP(G2057,'svc type'!A:D,4,FALSE)))</f>
        <v>MOS</v>
      </c>
      <c r="AA2057" s="4" t="str">
        <f>IF(B2057="","",VLOOKUP(B2057,Sector!C:D,2,FALSE))</f>
        <v>COM</v>
      </c>
      <c r="AB2057" s="4" t="str">
        <f t="shared" si="65"/>
        <v>kermann.luo</v>
      </c>
      <c r="AC2057" s="4"/>
      <c r="AD2057" s="4"/>
      <c r="AE2057" s="4"/>
      <c r="AF2057" s="4"/>
      <c r="AG2057" s="4"/>
    </row>
    <row r="2058" spans="1:33" outlineLevel="1" x14ac:dyDescent="0.25">
      <c r="A2058" s="57">
        <v>42270.386418981485</v>
      </c>
      <c r="B2058" s="32" t="s">
        <v>280</v>
      </c>
      <c r="C2058" s="32" t="s">
        <v>5494</v>
      </c>
      <c r="D2058" s="32" t="s">
        <v>5495</v>
      </c>
      <c r="E2058" s="32" t="s">
        <v>9746</v>
      </c>
      <c r="F2058" s="32" t="s">
        <v>9747</v>
      </c>
      <c r="G2058" s="32" t="s">
        <v>15</v>
      </c>
      <c r="H2058" s="32" t="s">
        <v>16</v>
      </c>
      <c r="I2058" s="32" t="s">
        <v>260</v>
      </c>
      <c r="J2058" s="35">
        <v>1200</v>
      </c>
      <c r="K2058" s="35">
        <v>0</v>
      </c>
      <c r="L2058" s="35">
        <v>0</v>
      </c>
      <c r="M2058" s="35">
        <v>0</v>
      </c>
      <c r="N2058" s="32" t="s">
        <v>17</v>
      </c>
      <c r="O2058" s="32" t="s">
        <v>20</v>
      </c>
      <c r="P2058" s="32">
        <v>1</v>
      </c>
      <c r="Q2058" s="32" t="s">
        <v>9748</v>
      </c>
      <c r="R2058" s="39">
        <f t="shared" si="64"/>
        <v>1509</v>
      </c>
      <c r="S2058" s="5" t="s">
        <v>51</v>
      </c>
      <c r="T2058" s="5" t="s">
        <v>64</v>
      </c>
      <c r="U2058" s="2"/>
      <c r="V2058" s="2" t="str">
        <f>IF($J2058+$L2058=0,"nil",IF(OR($B2058="TCU-WS",$B2058=""),"non comm",IF(OR($G2058="contract_cover",$H2058="fixed price"),VLOOKUP($I2058,'[1]mapping 2015'!$A:$B,2,FALSE),VLOOKUP($G2058,'[1]mapping 2015'!$A:$B,2,FALSE))))</f>
        <v>SBM 2.2 HMA</v>
      </c>
      <c r="W2058" s="37">
        <f>IF(OR(V2058="non comm",V2058="nil",J2058=0),0,IF(V2058="SBM 2.1 IIPS",J2058*VLOOKUP(N2058,'[2]NGP%'!$C:$D,2,FALSE),J2058*SUMIFS('[2]NGP%'!$D:$D,'[2]NGP%'!$A:$A,V2058,'[2]NGP%'!$B:$B,AA2058)))</f>
        <v>588</v>
      </c>
      <c r="X2058" s="37">
        <f>IF(OR(V2058="non comm",V2058="nil",J2058=0),0,IF(V2058="SBM 2.1 IIPS",J2058*VLOOKUP(N2058,'[2]NGP%'!$C:$E,3,FALSE),J2058*SUMIFS('[2]NGP%'!$E:$E,'[2]NGP%'!$A:$A,V2058,'[2]NGP%'!$B:$B,AA2058)))</f>
        <v>588</v>
      </c>
      <c r="Y2058" s="32"/>
      <c r="Z2058" s="54" t="str">
        <f>IF(MID(H2058,1,4)="Item","Nil",IF(G2058="contract_cover",VLOOKUP(I2058,'svc type'!C:D,2,FALSE),VLOOKUP(G2058,'svc type'!A:D,4,FALSE)))</f>
        <v>HMA</v>
      </c>
      <c r="AA2058" s="4" t="str">
        <f>IF(B2058="","",VLOOKUP(B2058,Sector!C:D,2,FALSE))</f>
        <v>STC</v>
      </c>
      <c r="AB2058" s="4" t="str">
        <f t="shared" si="65"/>
        <v>david.koh</v>
      </c>
      <c r="AC2058" s="4"/>
      <c r="AD2058" s="4"/>
      <c r="AE2058" s="4"/>
      <c r="AF2058" s="4"/>
      <c r="AG2058" s="4"/>
    </row>
    <row r="2059" spans="1:33" outlineLevel="1" x14ac:dyDescent="0.25">
      <c r="A2059" s="57">
        <v>42270.406042592593</v>
      </c>
      <c r="B2059" s="32" t="s">
        <v>68</v>
      </c>
      <c r="C2059" s="32" t="s">
        <v>5060</v>
      </c>
      <c r="D2059" s="32" t="s">
        <v>5061</v>
      </c>
      <c r="E2059" s="32" t="s">
        <v>9749</v>
      </c>
      <c r="F2059" s="32" t="s">
        <v>9750</v>
      </c>
      <c r="G2059" s="32" t="s">
        <v>15</v>
      </c>
      <c r="H2059" s="32" t="s">
        <v>16</v>
      </c>
      <c r="I2059" s="32" t="s">
        <v>260</v>
      </c>
      <c r="J2059" s="35">
        <v>14400</v>
      </c>
      <c r="K2059" s="35">
        <v>0</v>
      </c>
      <c r="L2059" s="35">
        <v>0</v>
      </c>
      <c r="M2059" s="35">
        <v>0</v>
      </c>
      <c r="N2059" s="32" t="s">
        <v>17</v>
      </c>
      <c r="O2059" s="32" t="s">
        <v>20</v>
      </c>
      <c r="P2059" s="32">
        <v>1</v>
      </c>
      <c r="Q2059" s="32"/>
      <c r="R2059" s="39">
        <f t="shared" si="64"/>
        <v>1509</v>
      </c>
      <c r="S2059" s="5" t="s">
        <v>51</v>
      </c>
      <c r="T2059" s="5" t="s">
        <v>64</v>
      </c>
      <c r="U2059" s="2"/>
      <c r="V2059" s="2" t="str">
        <f>IF($J2059+$L2059=0,"nil",IF(OR($B2059="TCU-WS",$B2059=""),"non comm",IF(OR($G2059="contract_cover",$H2059="fixed price"),VLOOKUP($I2059,'[1]mapping 2015'!$A:$B,2,FALSE),VLOOKUP($G2059,'[1]mapping 2015'!$A:$B,2,FALSE))))</f>
        <v>SBM 2.2 HMA</v>
      </c>
      <c r="W2059" s="37">
        <f>IF(OR(V2059="non comm",V2059="nil",J2059=0),0,IF(V2059="SBM 2.1 IIPS",J2059*VLOOKUP(N2059,'[2]NGP%'!$C:$D,2,FALSE),J2059*SUMIFS('[2]NGP%'!$D:$D,'[2]NGP%'!$A:$A,V2059,'[2]NGP%'!$B:$B,AA2059)))</f>
        <v>7056</v>
      </c>
      <c r="X2059" s="37">
        <f>IF(OR(V2059="non comm",V2059="nil",J2059=0),0,IF(V2059="SBM 2.1 IIPS",J2059*VLOOKUP(N2059,'[2]NGP%'!$C:$E,3,FALSE),J2059*SUMIFS('[2]NGP%'!$E:$E,'[2]NGP%'!$A:$A,V2059,'[2]NGP%'!$B:$B,AA2059)))</f>
        <v>7056</v>
      </c>
      <c r="Y2059" s="32"/>
      <c r="Z2059" s="54" t="str">
        <f>IF(MID(H2059,1,4)="Item","Nil",IF(G2059="contract_cover",VLOOKUP(I2059,'svc type'!C:D,2,FALSE),VLOOKUP(G2059,'svc type'!A:D,4,FALSE)))</f>
        <v>HMA</v>
      </c>
      <c r="AA2059" s="4" t="str">
        <f>IF(B2059="","",VLOOKUP(B2059,Sector!C:D,2,FALSE))</f>
        <v>COM</v>
      </c>
      <c r="AB2059" s="4" t="str">
        <f t="shared" si="65"/>
        <v>warren.tan</v>
      </c>
      <c r="AC2059" s="4"/>
      <c r="AD2059" s="4"/>
      <c r="AE2059" s="4"/>
      <c r="AF2059" s="4"/>
      <c r="AG2059" s="4"/>
    </row>
    <row r="2060" spans="1:33" outlineLevel="1" x14ac:dyDescent="0.25">
      <c r="A2060" s="57">
        <v>42270.407793946761</v>
      </c>
      <c r="B2060" s="32" t="s">
        <v>22</v>
      </c>
      <c r="C2060" s="32" t="s">
        <v>56</v>
      </c>
      <c r="D2060" s="32" t="s">
        <v>57</v>
      </c>
      <c r="E2060" s="32" t="s">
        <v>9751</v>
      </c>
      <c r="F2060" s="32" t="s">
        <v>9752</v>
      </c>
      <c r="G2060" s="32" t="s">
        <v>329</v>
      </c>
      <c r="H2060" s="32" t="s">
        <v>328</v>
      </c>
      <c r="I2060" s="32" t="s">
        <v>2006</v>
      </c>
      <c r="J2060" s="35">
        <v>0</v>
      </c>
      <c r="K2060" s="35">
        <v>0</v>
      </c>
      <c r="L2060" s="35">
        <v>0</v>
      </c>
      <c r="M2060" s="35">
        <v>0</v>
      </c>
      <c r="N2060" s="32" t="s">
        <v>19</v>
      </c>
      <c r="O2060" s="32" t="s">
        <v>27</v>
      </c>
      <c r="P2060" s="32">
        <v>0</v>
      </c>
      <c r="Q2060" s="32"/>
      <c r="R2060" s="39">
        <f t="shared" si="64"/>
        <v>1509</v>
      </c>
      <c r="S2060" s="5" t="s">
        <v>51</v>
      </c>
      <c r="T2060" s="5" t="s">
        <v>64</v>
      </c>
      <c r="U2060" s="2"/>
      <c r="V2060" s="2" t="str">
        <f>IF($J2060+$L2060=0,"nil",IF(OR($B2060="TCU-WS",$B2060=""),"non comm",IF(OR($G2060="contract_cover",$H2060="fixed price"),VLOOKUP($I2060,'[1]mapping 2015'!$A:$B,2,FALSE),VLOOKUP($G2060,'[1]mapping 2015'!$A:$B,2,FALSE))))</f>
        <v>nil</v>
      </c>
      <c r="W2060" s="37">
        <f>IF(OR(V2060="non comm",V2060="nil",J2060=0),0,IF(V2060="SBM 2.1 IIPS",J2060*VLOOKUP(N2060,'[2]NGP%'!$C:$D,2,FALSE),J2060*SUMIFS('[2]NGP%'!$D:$D,'[2]NGP%'!$A:$A,V2060,'[2]NGP%'!$B:$B,AA2060)))</f>
        <v>0</v>
      </c>
      <c r="X2060" s="37">
        <f>IF(OR(V2060="non comm",V2060="nil",J2060=0),0,IF(V2060="SBM 2.1 IIPS",J2060*VLOOKUP(N2060,'[2]NGP%'!$C:$E,3,FALSE),J2060*SUMIFS('[2]NGP%'!$E:$E,'[2]NGP%'!$A:$A,V2060,'[2]NGP%'!$B:$B,AA2060)))</f>
        <v>0</v>
      </c>
      <c r="Y2060" s="32"/>
      <c r="Z2060" s="54" t="str">
        <f>IF(MID(H2060,1,4)="Item","Nil",IF(G2060="contract_cover",VLOOKUP(I2060,'svc type'!C:D,2,FALSE),VLOOKUP(G2060,'svc type'!A:D,4,FALSE)))</f>
        <v>SVC</v>
      </c>
      <c r="AA2060" s="4" t="str">
        <f>IF(B2060="","",VLOOKUP(B2060,Sector!C:D,2,FALSE))</f>
        <v>OTH</v>
      </c>
      <c r="AB2060" s="4" t="str">
        <f t="shared" si="65"/>
        <v>TCU-WS</v>
      </c>
      <c r="AC2060" s="4"/>
      <c r="AD2060" s="4"/>
      <c r="AE2060" s="4"/>
      <c r="AF2060" s="4"/>
      <c r="AG2060" s="4"/>
    </row>
    <row r="2061" spans="1:33" outlineLevel="1" x14ac:dyDescent="0.25">
      <c r="A2061" s="57">
        <v>42270.407793946761</v>
      </c>
      <c r="B2061" s="32" t="s">
        <v>22</v>
      </c>
      <c r="C2061" s="32" t="s">
        <v>56</v>
      </c>
      <c r="D2061" s="32" t="s">
        <v>57</v>
      </c>
      <c r="E2061" s="32" t="s">
        <v>9751</v>
      </c>
      <c r="F2061" s="32" t="s">
        <v>9752</v>
      </c>
      <c r="G2061" s="32" t="s">
        <v>258</v>
      </c>
      <c r="H2061" s="32" t="s">
        <v>257</v>
      </c>
      <c r="I2061" s="32" t="s">
        <v>2006</v>
      </c>
      <c r="J2061" s="35">
        <v>0</v>
      </c>
      <c r="K2061" s="35">
        <v>0</v>
      </c>
      <c r="L2061" s="35">
        <v>0</v>
      </c>
      <c r="M2061" s="35">
        <v>0</v>
      </c>
      <c r="N2061" s="32" t="s">
        <v>19</v>
      </c>
      <c r="O2061" s="32" t="s">
        <v>27</v>
      </c>
      <c r="P2061" s="32">
        <v>0.5</v>
      </c>
      <c r="Q2061" s="32"/>
      <c r="R2061" s="39">
        <f t="shared" si="64"/>
        <v>1509</v>
      </c>
      <c r="S2061" s="5" t="s">
        <v>51</v>
      </c>
      <c r="T2061" s="5" t="s">
        <v>64</v>
      </c>
      <c r="U2061" s="2"/>
      <c r="V2061" s="2" t="str">
        <f>IF($J2061+$L2061=0,"nil",IF(OR($B2061="TCU-WS",$B2061=""),"non comm",IF(OR($G2061="contract_cover",$H2061="fixed price"),VLOOKUP($I2061,'[1]mapping 2015'!$A:$B,2,FALSE),VLOOKUP($G2061,'[1]mapping 2015'!$A:$B,2,FALSE))))</f>
        <v>nil</v>
      </c>
      <c r="W2061" s="37">
        <f>IF(OR(V2061="non comm",V2061="nil",J2061=0),0,IF(V2061="SBM 2.1 IIPS",J2061*VLOOKUP(N2061,'[2]NGP%'!$C:$D,2,FALSE),J2061*SUMIFS('[2]NGP%'!$D:$D,'[2]NGP%'!$A:$A,V2061,'[2]NGP%'!$B:$B,AA2061)))</f>
        <v>0</v>
      </c>
      <c r="X2061" s="37">
        <f>IF(OR(V2061="non comm",V2061="nil",J2061=0),0,IF(V2061="SBM 2.1 IIPS",J2061*VLOOKUP(N2061,'[2]NGP%'!$C:$E,3,FALSE),J2061*SUMIFS('[2]NGP%'!$E:$E,'[2]NGP%'!$A:$A,V2061,'[2]NGP%'!$B:$B,AA2061)))</f>
        <v>0</v>
      </c>
      <c r="Y2061" s="32"/>
      <c r="Z2061" s="54" t="str">
        <f>IF(MID(H2061,1,4)="Item","Nil",IF(G2061="contract_cover",VLOOKUP(I2061,'svc type'!C:D,2,FALSE),VLOOKUP(G2061,'svc type'!A:D,4,FALSE)))</f>
        <v>SVC</v>
      </c>
      <c r="AA2061" s="4" t="str">
        <f>IF(B2061="","",VLOOKUP(B2061,Sector!C:D,2,FALSE))</f>
        <v>OTH</v>
      </c>
      <c r="AB2061" s="4" t="str">
        <f t="shared" si="65"/>
        <v>TCU-WS</v>
      </c>
      <c r="AC2061" s="4"/>
      <c r="AD2061" s="4"/>
      <c r="AE2061" s="4"/>
      <c r="AF2061" s="4"/>
      <c r="AG2061" s="4"/>
    </row>
    <row r="2062" spans="1:33" outlineLevel="1" x14ac:dyDescent="0.25">
      <c r="A2062" s="57">
        <v>42270.415380590275</v>
      </c>
      <c r="B2062" s="32" t="s">
        <v>284</v>
      </c>
      <c r="C2062" s="32" t="s">
        <v>78</v>
      </c>
      <c r="D2062" s="32" t="s">
        <v>77</v>
      </c>
      <c r="E2062" s="32" t="s">
        <v>9753</v>
      </c>
      <c r="F2062" s="32" t="s">
        <v>9754</v>
      </c>
      <c r="G2062" s="32" t="s">
        <v>15</v>
      </c>
      <c r="H2062" s="32" t="s">
        <v>16</v>
      </c>
      <c r="I2062" s="32" t="s">
        <v>260</v>
      </c>
      <c r="J2062" s="35">
        <v>6915</v>
      </c>
      <c r="K2062" s="35">
        <v>0</v>
      </c>
      <c r="L2062" s="35">
        <v>0</v>
      </c>
      <c r="M2062" s="35">
        <v>0</v>
      </c>
      <c r="N2062" s="32" t="s">
        <v>17</v>
      </c>
      <c r="O2062" s="32" t="s">
        <v>20</v>
      </c>
      <c r="P2062" s="32">
        <v>1</v>
      </c>
      <c r="Q2062" s="32" t="s">
        <v>9755</v>
      </c>
      <c r="R2062" s="39">
        <f t="shared" si="64"/>
        <v>1509</v>
      </c>
      <c r="S2062" s="5" t="s">
        <v>51</v>
      </c>
      <c r="T2062" s="5" t="s">
        <v>64</v>
      </c>
      <c r="U2062" s="2"/>
      <c r="V2062" s="2" t="str">
        <f>IF($J2062+$L2062=0,"nil",IF(OR($B2062="TCU-WS",$B2062=""),"non comm",IF(OR($G2062="contract_cover",$H2062="fixed price"),VLOOKUP($I2062,'[1]mapping 2015'!$A:$B,2,FALSE),VLOOKUP($G2062,'[1]mapping 2015'!$A:$B,2,FALSE))))</f>
        <v>SBM 2.2 HMA</v>
      </c>
      <c r="W2062" s="37">
        <f>IF(OR(V2062="non comm",V2062="nil",J2062=0),0,IF(V2062="SBM 2.1 IIPS",J2062*VLOOKUP(N2062,'[2]NGP%'!$C:$D,2,FALSE),J2062*SUMIFS('[2]NGP%'!$D:$D,'[2]NGP%'!$A:$A,V2062,'[2]NGP%'!$B:$B,AA2062)))</f>
        <v>3388.35</v>
      </c>
      <c r="X2062" s="37">
        <f>IF(OR(V2062="non comm",V2062="nil",J2062=0),0,IF(V2062="SBM 2.1 IIPS",J2062*VLOOKUP(N2062,'[2]NGP%'!$C:$E,3,FALSE),J2062*SUMIFS('[2]NGP%'!$E:$E,'[2]NGP%'!$A:$A,V2062,'[2]NGP%'!$B:$B,AA2062)))</f>
        <v>3388.35</v>
      </c>
      <c r="Y2062" s="32"/>
      <c r="Z2062" s="54" t="str">
        <f>IF(MID(H2062,1,4)="Item","Nil",IF(G2062="contract_cover",VLOOKUP(I2062,'svc type'!C:D,2,FALSE),VLOOKUP(G2062,'svc type'!A:D,4,FALSE)))</f>
        <v>HMA</v>
      </c>
      <c r="AA2062" s="4" t="str">
        <f>IF(B2062="","",VLOOKUP(B2062,Sector!C:D,2,FALSE))</f>
        <v>COM</v>
      </c>
      <c r="AB2062" s="4" t="str">
        <f t="shared" si="65"/>
        <v>kermann.luo</v>
      </c>
      <c r="AC2062" s="4"/>
      <c r="AD2062" s="4"/>
      <c r="AE2062" s="4"/>
      <c r="AF2062" s="4"/>
      <c r="AG2062" s="4"/>
    </row>
    <row r="2063" spans="1:33" outlineLevel="1" x14ac:dyDescent="0.25">
      <c r="A2063" s="57">
        <v>42270.429858483796</v>
      </c>
      <c r="B2063" s="32" t="s">
        <v>22</v>
      </c>
      <c r="C2063" s="32" t="s">
        <v>9756</v>
      </c>
      <c r="D2063" s="32" t="s">
        <v>9757</v>
      </c>
      <c r="E2063" s="32" t="s">
        <v>9758</v>
      </c>
      <c r="F2063" s="32" t="s">
        <v>9759</v>
      </c>
      <c r="G2063" s="32" t="s">
        <v>329</v>
      </c>
      <c r="H2063" s="32" t="s">
        <v>328</v>
      </c>
      <c r="I2063" s="32" t="s">
        <v>2006</v>
      </c>
      <c r="J2063" s="35">
        <v>0</v>
      </c>
      <c r="K2063" s="35">
        <v>0</v>
      </c>
      <c r="L2063" s="35">
        <v>0</v>
      </c>
      <c r="M2063" s="35">
        <v>0</v>
      </c>
      <c r="N2063" s="32" t="s">
        <v>19</v>
      </c>
      <c r="O2063" s="32" t="s">
        <v>27</v>
      </c>
      <c r="P2063" s="32">
        <v>0</v>
      </c>
      <c r="Q2063" s="32"/>
      <c r="R2063" s="39">
        <f t="shared" si="64"/>
        <v>1509</v>
      </c>
      <c r="S2063" s="5" t="s">
        <v>51</v>
      </c>
      <c r="T2063" s="5" t="s">
        <v>64</v>
      </c>
      <c r="U2063" s="2"/>
      <c r="V2063" s="2" t="str">
        <f>IF($J2063+$L2063=0,"nil",IF(OR($B2063="TCU-WS",$B2063=""),"non comm",IF(OR($G2063="contract_cover",$H2063="fixed price"),VLOOKUP($I2063,'[1]mapping 2015'!$A:$B,2,FALSE),VLOOKUP($G2063,'[1]mapping 2015'!$A:$B,2,FALSE))))</f>
        <v>nil</v>
      </c>
      <c r="W2063" s="37">
        <f>IF(OR(V2063="non comm",V2063="nil",J2063=0),0,IF(V2063="SBM 2.1 IIPS",J2063*VLOOKUP(N2063,'[2]NGP%'!$C:$D,2,FALSE),J2063*SUMIFS('[2]NGP%'!$D:$D,'[2]NGP%'!$A:$A,V2063,'[2]NGP%'!$B:$B,AA2063)))</f>
        <v>0</v>
      </c>
      <c r="X2063" s="37">
        <f>IF(OR(V2063="non comm",V2063="nil",J2063=0),0,IF(V2063="SBM 2.1 IIPS",J2063*VLOOKUP(N2063,'[2]NGP%'!$C:$E,3,FALSE),J2063*SUMIFS('[2]NGP%'!$E:$E,'[2]NGP%'!$A:$A,V2063,'[2]NGP%'!$B:$B,AA2063)))</f>
        <v>0</v>
      </c>
      <c r="Y2063" s="32"/>
      <c r="Z2063" s="54" t="str">
        <f>IF(MID(H2063,1,4)="Item","Nil",IF(G2063="contract_cover",VLOOKUP(I2063,'svc type'!C:D,2,FALSE),VLOOKUP(G2063,'svc type'!A:D,4,FALSE)))</f>
        <v>SVC</v>
      </c>
      <c r="AA2063" s="4" t="str">
        <f>IF(B2063="","",VLOOKUP(B2063,Sector!C:D,2,FALSE))</f>
        <v>OTH</v>
      </c>
      <c r="AB2063" s="4" t="str">
        <f t="shared" si="65"/>
        <v>TCU-WS</v>
      </c>
      <c r="AC2063" s="4"/>
      <c r="AD2063" s="4"/>
      <c r="AE2063" s="4"/>
      <c r="AF2063" s="4"/>
      <c r="AG2063" s="4"/>
    </row>
    <row r="2064" spans="1:33" outlineLevel="1" x14ac:dyDescent="0.25">
      <c r="A2064" s="57">
        <v>42270.429858483796</v>
      </c>
      <c r="B2064" s="32" t="s">
        <v>22</v>
      </c>
      <c r="C2064" s="32" t="s">
        <v>9756</v>
      </c>
      <c r="D2064" s="32" t="s">
        <v>9757</v>
      </c>
      <c r="E2064" s="32" t="s">
        <v>9758</v>
      </c>
      <c r="F2064" s="32" t="s">
        <v>9759</v>
      </c>
      <c r="G2064" s="32" t="s">
        <v>258</v>
      </c>
      <c r="H2064" s="32" t="s">
        <v>257</v>
      </c>
      <c r="I2064" s="32" t="s">
        <v>2006</v>
      </c>
      <c r="J2064" s="35">
        <v>0</v>
      </c>
      <c r="K2064" s="35">
        <v>0</v>
      </c>
      <c r="L2064" s="35">
        <v>0</v>
      </c>
      <c r="M2064" s="35">
        <v>0</v>
      </c>
      <c r="N2064" s="32" t="s">
        <v>19</v>
      </c>
      <c r="O2064" s="32" t="s">
        <v>27</v>
      </c>
      <c r="P2064" s="32">
        <v>6</v>
      </c>
      <c r="Q2064" s="32"/>
      <c r="R2064" s="39">
        <f t="shared" si="64"/>
        <v>1509</v>
      </c>
      <c r="S2064" s="5" t="s">
        <v>51</v>
      </c>
      <c r="T2064" s="5" t="s">
        <v>64</v>
      </c>
      <c r="U2064" s="2"/>
      <c r="V2064" s="2" t="str">
        <f>IF($J2064+$L2064=0,"nil",IF(OR($B2064="TCU-WS",$B2064=""),"non comm",IF(OR($G2064="contract_cover",$H2064="fixed price"),VLOOKUP($I2064,'[1]mapping 2015'!$A:$B,2,FALSE),VLOOKUP($G2064,'[1]mapping 2015'!$A:$B,2,FALSE))))</f>
        <v>nil</v>
      </c>
      <c r="W2064" s="37">
        <f>IF(OR(V2064="non comm",V2064="nil",J2064=0),0,IF(V2064="SBM 2.1 IIPS",J2064*VLOOKUP(N2064,'[2]NGP%'!$C:$D,2,FALSE),J2064*SUMIFS('[2]NGP%'!$D:$D,'[2]NGP%'!$A:$A,V2064,'[2]NGP%'!$B:$B,AA2064)))</f>
        <v>0</v>
      </c>
      <c r="X2064" s="37">
        <f>IF(OR(V2064="non comm",V2064="nil",J2064=0),0,IF(V2064="SBM 2.1 IIPS",J2064*VLOOKUP(N2064,'[2]NGP%'!$C:$E,3,FALSE),J2064*SUMIFS('[2]NGP%'!$E:$E,'[2]NGP%'!$A:$A,V2064,'[2]NGP%'!$B:$B,AA2064)))</f>
        <v>0</v>
      </c>
      <c r="Y2064" s="32"/>
      <c r="Z2064" s="54" t="str">
        <f>IF(MID(H2064,1,4)="Item","Nil",IF(G2064="contract_cover",VLOOKUP(I2064,'svc type'!C:D,2,FALSE),VLOOKUP(G2064,'svc type'!A:D,4,FALSE)))</f>
        <v>SVC</v>
      </c>
      <c r="AA2064" s="4" t="str">
        <f>IF(B2064="","",VLOOKUP(B2064,Sector!C:D,2,FALSE))</f>
        <v>OTH</v>
      </c>
      <c r="AB2064" s="4" t="str">
        <f t="shared" si="65"/>
        <v>TCU-WS</v>
      </c>
      <c r="AC2064" s="4"/>
      <c r="AD2064" s="4"/>
      <c r="AE2064" s="4"/>
      <c r="AF2064" s="4"/>
      <c r="AG2064" s="4"/>
    </row>
    <row r="2065" spans="1:33" outlineLevel="1" x14ac:dyDescent="0.25">
      <c r="A2065" s="57">
        <v>42270.429858483796</v>
      </c>
      <c r="B2065" s="32" t="s">
        <v>22</v>
      </c>
      <c r="C2065" s="32" t="s">
        <v>9756</v>
      </c>
      <c r="D2065" s="32" t="s">
        <v>9757</v>
      </c>
      <c r="E2065" s="32" t="s">
        <v>9758</v>
      </c>
      <c r="F2065" s="32" t="s">
        <v>9759</v>
      </c>
      <c r="G2065" s="32" t="s">
        <v>258</v>
      </c>
      <c r="H2065" s="32" t="s">
        <v>257</v>
      </c>
      <c r="I2065" s="32" t="s">
        <v>2006</v>
      </c>
      <c r="J2065" s="35">
        <v>0</v>
      </c>
      <c r="K2065" s="35">
        <v>0</v>
      </c>
      <c r="L2065" s="35">
        <v>0</v>
      </c>
      <c r="M2065" s="35">
        <v>0</v>
      </c>
      <c r="N2065" s="32" t="s">
        <v>19</v>
      </c>
      <c r="O2065" s="32" t="s">
        <v>27</v>
      </c>
      <c r="P2065" s="32">
        <v>2</v>
      </c>
      <c r="Q2065" s="32"/>
      <c r="R2065" s="39">
        <f t="shared" si="64"/>
        <v>1509</v>
      </c>
      <c r="S2065" s="5" t="s">
        <v>51</v>
      </c>
      <c r="T2065" s="5" t="s">
        <v>64</v>
      </c>
      <c r="U2065" s="2"/>
      <c r="V2065" s="2" t="str">
        <f>IF($J2065+$L2065=0,"nil",IF(OR($B2065="TCU-WS",$B2065=""),"non comm",IF(OR($G2065="contract_cover",$H2065="fixed price"),VLOOKUP($I2065,'[1]mapping 2015'!$A:$B,2,FALSE),VLOOKUP($G2065,'[1]mapping 2015'!$A:$B,2,FALSE))))</f>
        <v>nil</v>
      </c>
      <c r="W2065" s="37">
        <f>IF(OR(V2065="non comm",V2065="nil",J2065=0),0,IF(V2065="SBM 2.1 IIPS",J2065*VLOOKUP(N2065,'[2]NGP%'!$C:$D,2,FALSE),J2065*SUMIFS('[2]NGP%'!$D:$D,'[2]NGP%'!$A:$A,V2065,'[2]NGP%'!$B:$B,AA2065)))</f>
        <v>0</v>
      </c>
      <c r="X2065" s="37">
        <f>IF(OR(V2065="non comm",V2065="nil",J2065=0),0,IF(V2065="SBM 2.1 IIPS",J2065*VLOOKUP(N2065,'[2]NGP%'!$C:$E,3,FALSE),J2065*SUMIFS('[2]NGP%'!$E:$E,'[2]NGP%'!$A:$A,V2065,'[2]NGP%'!$B:$B,AA2065)))</f>
        <v>0</v>
      </c>
      <c r="Y2065" s="32"/>
      <c r="Z2065" s="54" t="str">
        <f>IF(MID(H2065,1,4)="Item","Nil",IF(G2065="contract_cover",VLOOKUP(I2065,'svc type'!C:D,2,FALSE),VLOOKUP(G2065,'svc type'!A:D,4,FALSE)))</f>
        <v>SVC</v>
      </c>
      <c r="AA2065" s="4" t="str">
        <f>IF(B2065="","",VLOOKUP(B2065,Sector!C:D,2,FALSE))</f>
        <v>OTH</v>
      </c>
      <c r="AB2065" s="4" t="str">
        <f t="shared" si="65"/>
        <v>TCU-WS</v>
      </c>
      <c r="AC2065" s="4"/>
      <c r="AD2065" s="4"/>
      <c r="AE2065" s="4"/>
      <c r="AF2065" s="4"/>
      <c r="AG2065" s="4"/>
    </row>
    <row r="2066" spans="1:33" outlineLevel="1" x14ac:dyDescent="0.25">
      <c r="A2066" s="57">
        <v>42270.440020798611</v>
      </c>
      <c r="B2066" s="32" t="s">
        <v>22</v>
      </c>
      <c r="C2066" s="32" t="s">
        <v>1779</v>
      </c>
      <c r="D2066" s="32" t="s">
        <v>1780</v>
      </c>
      <c r="E2066" s="32" t="s">
        <v>9760</v>
      </c>
      <c r="F2066" s="32" t="s">
        <v>9761</v>
      </c>
      <c r="G2066" s="32" t="s">
        <v>25</v>
      </c>
      <c r="H2066" s="32" t="s">
        <v>26</v>
      </c>
      <c r="I2066" s="32" t="s">
        <v>2006</v>
      </c>
      <c r="J2066" s="35">
        <v>0</v>
      </c>
      <c r="K2066" s="35">
        <v>0</v>
      </c>
      <c r="L2066" s="35">
        <v>0</v>
      </c>
      <c r="M2066" s="35">
        <v>0</v>
      </c>
      <c r="N2066" s="32" t="s">
        <v>19</v>
      </c>
      <c r="O2066" s="32" t="s">
        <v>24</v>
      </c>
      <c r="P2066" s="32">
        <v>0.17</v>
      </c>
      <c r="Q2066" s="32"/>
      <c r="R2066" s="39">
        <f t="shared" si="64"/>
        <v>1509</v>
      </c>
      <c r="S2066" s="5" t="s">
        <v>51</v>
      </c>
      <c r="T2066" s="5" t="s">
        <v>64</v>
      </c>
      <c r="U2066" s="2"/>
      <c r="V2066" s="2" t="str">
        <f>IF($J2066+$L2066=0,"nil",IF(OR($B2066="TCU-WS",$B2066=""),"non comm",IF(OR($G2066="contract_cover",$H2066="fixed price"),VLOOKUP($I2066,'[1]mapping 2015'!$A:$B,2,FALSE),VLOOKUP($G2066,'[1]mapping 2015'!$A:$B,2,FALSE))))</f>
        <v>nil</v>
      </c>
      <c r="W2066" s="37">
        <f>IF(OR(V2066="non comm",V2066="nil",J2066=0),0,IF(V2066="SBM 2.1 IIPS",J2066*VLOOKUP(N2066,'[2]NGP%'!$C:$D,2,FALSE),J2066*SUMIFS('[2]NGP%'!$D:$D,'[2]NGP%'!$A:$A,V2066,'[2]NGP%'!$B:$B,AA2066)))</f>
        <v>0</v>
      </c>
      <c r="X2066" s="37">
        <f>IF(OR(V2066="non comm",V2066="nil",J2066=0),0,IF(V2066="SBM 2.1 IIPS",J2066*VLOOKUP(N2066,'[2]NGP%'!$C:$E,3,FALSE),J2066*SUMIFS('[2]NGP%'!$E:$E,'[2]NGP%'!$A:$A,V2066,'[2]NGP%'!$B:$B,AA2066)))</f>
        <v>0</v>
      </c>
      <c r="Y2066" s="32"/>
      <c r="Z2066" s="54" t="str">
        <f>IF(MID(H2066,1,4)="Item","Nil",IF(G2066="contract_cover",VLOOKUP(I2066,'svc type'!C:D,2,FALSE),VLOOKUP(G2066,'svc type'!A:D,4,FALSE)))</f>
        <v>IIPS</v>
      </c>
      <c r="AA2066" s="4" t="str">
        <f>IF(B2066="","",VLOOKUP(B2066,Sector!C:D,2,FALSE))</f>
        <v>OTH</v>
      </c>
      <c r="AB2066" s="4" t="str">
        <f t="shared" si="65"/>
        <v>TCU-WS</v>
      </c>
      <c r="AC2066" s="4"/>
      <c r="AD2066" s="4"/>
      <c r="AE2066" s="4"/>
      <c r="AF2066" s="4"/>
      <c r="AG2066" s="4"/>
    </row>
    <row r="2067" spans="1:33" outlineLevel="1" x14ac:dyDescent="0.25">
      <c r="A2067" s="57">
        <v>42270.440020798611</v>
      </c>
      <c r="B2067" s="32" t="s">
        <v>22</v>
      </c>
      <c r="C2067" s="32" t="s">
        <v>1779</v>
      </c>
      <c r="D2067" s="32" t="s">
        <v>1780</v>
      </c>
      <c r="E2067" s="32" t="s">
        <v>9760</v>
      </c>
      <c r="F2067" s="32" t="s">
        <v>9761</v>
      </c>
      <c r="G2067" s="32" t="s">
        <v>2086</v>
      </c>
      <c r="H2067" s="32" t="s">
        <v>2087</v>
      </c>
      <c r="I2067" s="32" t="s">
        <v>2006</v>
      </c>
      <c r="J2067" s="35">
        <v>0</v>
      </c>
      <c r="K2067" s="35">
        <v>0</v>
      </c>
      <c r="L2067" s="35">
        <v>0</v>
      </c>
      <c r="M2067" s="35">
        <v>0</v>
      </c>
      <c r="N2067" s="32" t="s">
        <v>19</v>
      </c>
      <c r="O2067" s="32" t="s">
        <v>24</v>
      </c>
      <c r="P2067" s="32">
        <v>7.0000000000000001E-3</v>
      </c>
      <c r="Q2067" s="32"/>
      <c r="R2067" s="39">
        <f t="shared" si="64"/>
        <v>1509</v>
      </c>
      <c r="S2067" s="5" t="s">
        <v>51</v>
      </c>
      <c r="T2067" s="5" t="s">
        <v>64</v>
      </c>
      <c r="U2067" s="2"/>
      <c r="V2067" s="2" t="str">
        <f>IF($J2067+$L2067=0,"nil",IF(OR($B2067="TCU-WS",$B2067=""),"non comm",IF(OR($G2067="contract_cover",$H2067="fixed price"),VLOOKUP($I2067,'[1]mapping 2015'!$A:$B,2,FALSE),VLOOKUP($G2067,'[1]mapping 2015'!$A:$B,2,FALSE))))</f>
        <v>nil</v>
      </c>
      <c r="W2067" s="37">
        <f>IF(OR(V2067="non comm",V2067="nil",J2067=0),0,IF(V2067="SBM 2.1 IIPS",J2067*VLOOKUP(N2067,'[2]NGP%'!$C:$D,2,FALSE),J2067*SUMIFS('[2]NGP%'!$D:$D,'[2]NGP%'!$A:$A,V2067,'[2]NGP%'!$B:$B,AA2067)))</f>
        <v>0</v>
      </c>
      <c r="X2067" s="37">
        <f>IF(OR(V2067="non comm",V2067="nil",J2067=0),0,IF(V2067="SBM 2.1 IIPS",J2067*VLOOKUP(N2067,'[2]NGP%'!$C:$E,3,FALSE),J2067*SUMIFS('[2]NGP%'!$E:$E,'[2]NGP%'!$A:$A,V2067,'[2]NGP%'!$B:$B,AA2067)))</f>
        <v>0</v>
      </c>
      <c r="Y2067" s="32"/>
      <c r="Z2067" s="54" t="str">
        <f>IF(MID(H2067,1,4)="Item","Nil",IF(G2067="contract_cover",VLOOKUP(I2067,'svc type'!C:D,2,FALSE),VLOOKUP(G2067,'svc type'!A:D,4,FALSE)))</f>
        <v>SVC</v>
      </c>
      <c r="AA2067" s="4" t="str">
        <f>IF(B2067="","",VLOOKUP(B2067,Sector!C:D,2,FALSE))</f>
        <v>OTH</v>
      </c>
      <c r="AB2067" s="4" t="str">
        <f t="shared" si="65"/>
        <v>TCU-WS</v>
      </c>
      <c r="AC2067" s="4"/>
      <c r="AD2067" s="4"/>
      <c r="AE2067" s="4"/>
      <c r="AF2067" s="4"/>
      <c r="AG2067" s="4"/>
    </row>
    <row r="2068" spans="1:33" outlineLevel="1" x14ac:dyDescent="0.25">
      <c r="A2068" s="57">
        <v>42270.440020798611</v>
      </c>
      <c r="B2068" s="32" t="s">
        <v>22</v>
      </c>
      <c r="C2068" s="32" t="s">
        <v>1779</v>
      </c>
      <c r="D2068" s="32" t="s">
        <v>1780</v>
      </c>
      <c r="E2068" s="32" t="s">
        <v>9760</v>
      </c>
      <c r="F2068" s="32" t="s">
        <v>9761</v>
      </c>
      <c r="G2068" s="32" t="s">
        <v>380</v>
      </c>
      <c r="H2068" s="32" t="s">
        <v>379</v>
      </c>
      <c r="I2068" s="32" t="s">
        <v>2006</v>
      </c>
      <c r="J2068" s="35">
        <v>0</v>
      </c>
      <c r="K2068" s="35">
        <v>0</v>
      </c>
      <c r="L2068" s="35">
        <v>0</v>
      </c>
      <c r="M2068" s="35">
        <v>1</v>
      </c>
      <c r="N2068" s="32" t="s">
        <v>19</v>
      </c>
      <c r="O2068" s="32" t="s">
        <v>24</v>
      </c>
      <c r="P2068" s="32">
        <v>1</v>
      </c>
      <c r="Q2068" s="32"/>
      <c r="R2068" s="39">
        <f t="shared" si="64"/>
        <v>1509</v>
      </c>
      <c r="S2068" s="5" t="s">
        <v>51</v>
      </c>
      <c r="T2068" s="5" t="s">
        <v>64</v>
      </c>
      <c r="U2068" s="2"/>
      <c r="V2068" s="2" t="str">
        <f>IF($J2068+$L2068=0,"nil",IF(OR($B2068="TCU-WS",$B2068=""),"non comm",IF(OR($G2068="contract_cover",$H2068="fixed price"),VLOOKUP($I2068,'[1]mapping 2015'!$A:$B,2,FALSE),VLOOKUP($G2068,'[1]mapping 2015'!$A:$B,2,FALSE))))</f>
        <v>nil</v>
      </c>
      <c r="W2068" s="37">
        <f>IF(OR(V2068="non comm",V2068="nil",J2068=0),0,IF(V2068="SBM 2.1 IIPS",J2068*VLOOKUP(N2068,'[2]NGP%'!$C:$D,2,FALSE),J2068*SUMIFS('[2]NGP%'!$D:$D,'[2]NGP%'!$A:$A,V2068,'[2]NGP%'!$B:$B,AA2068)))</f>
        <v>0</v>
      </c>
      <c r="X2068" s="37">
        <f>IF(OR(V2068="non comm",V2068="nil",J2068=0),0,IF(V2068="SBM 2.1 IIPS",J2068*VLOOKUP(N2068,'[2]NGP%'!$C:$E,3,FALSE),J2068*SUMIFS('[2]NGP%'!$E:$E,'[2]NGP%'!$A:$A,V2068,'[2]NGP%'!$B:$B,AA2068)))</f>
        <v>0</v>
      </c>
      <c r="Y2068" s="32"/>
      <c r="Z2068" s="54" t="str">
        <f>IF(MID(H2068,1,4)="Item","Nil",IF(G2068="contract_cover",VLOOKUP(I2068,'svc type'!C:D,2,FALSE),VLOOKUP(G2068,'svc type'!A:D,4,FALSE)))</f>
        <v>Exp</v>
      </c>
      <c r="AA2068" s="4" t="str">
        <f>IF(B2068="","",VLOOKUP(B2068,Sector!C:D,2,FALSE))</f>
        <v>OTH</v>
      </c>
      <c r="AB2068" s="4" t="str">
        <f t="shared" si="65"/>
        <v>TCU-WS</v>
      </c>
      <c r="AC2068" s="4"/>
      <c r="AD2068" s="4"/>
      <c r="AE2068" s="4"/>
      <c r="AF2068" s="4"/>
      <c r="AG2068" s="4"/>
    </row>
    <row r="2069" spans="1:33" outlineLevel="1" x14ac:dyDescent="0.25">
      <c r="A2069" s="57">
        <v>42270.440020798611</v>
      </c>
      <c r="B2069" s="32" t="s">
        <v>22</v>
      </c>
      <c r="C2069" s="32" t="s">
        <v>1779</v>
      </c>
      <c r="D2069" s="32" t="s">
        <v>1780</v>
      </c>
      <c r="E2069" s="32" t="s">
        <v>9760</v>
      </c>
      <c r="F2069" s="32" t="s">
        <v>9761</v>
      </c>
      <c r="G2069" s="32" t="s">
        <v>29</v>
      </c>
      <c r="H2069" s="32" t="s">
        <v>30</v>
      </c>
      <c r="I2069" s="32" t="s">
        <v>2006</v>
      </c>
      <c r="J2069" s="35">
        <v>0</v>
      </c>
      <c r="K2069" s="35">
        <v>0</v>
      </c>
      <c r="L2069" s="35">
        <v>0</v>
      </c>
      <c r="M2069" s="35">
        <v>2.2000000000000002</v>
      </c>
      <c r="N2069" s="32" t="s">
        <v>19</v>
      </c>
      <c r="O2069" s="32" t="s">
        <v>24</v>
      </c>
      <c r="P2069" s="32">
        <v>1</v>
      </c>
      <c r="Q2069" s="32"/>
      <c r="R2069" s="39">
        <f t="shared" si="64"/>
        <v>1509</v>
      </c>
      <c r="S2069" s="5" t="s">
        <v>51</v>
      </c>
      <c r="T2069" s="5" t="s">
        <v>64</v>
      </c>
      <c r="U2069" s="2"/>
      <c r="V2069" s="2" t="str">
        <f>IF($J2069+$L2069=0,"nil",IF(OR($B2069="TCU-WS",$B2069=""),"non comm",IF(OR($G2069="contract_cover",$H2069="fixed price"),VLOOKUP($I2069,'[1]mapping 2015'!$A:$B,2,FALSE),VLOOKUP($G2069,'[1]mapping 2015'!$A:$B,2,FALSE))))</f>
        <v>nil</v>
      </c>
      <c r="W2069" s="37">
        <f>IF(OR(V2069="non comm",V2069="nil",J2069=0),0,IF(V2069="SBM 2.1 IIPS",J2069*VLOOKUP(N2069,'[2]NGP%'!$C:$D,2,FALSE),J2069*SUMIFS('[2]NGP%'!$D:$D,'[2]NGP%'!$A:$A,V2069,'[2]NGP%'!$B:$B,AA2069)))</f>
        <v>0</v>
      </c>
      <c r="X2069" s="37">
        <f>IF(OR(V2069="non comm",V2069="nil",J2069=0),0,IF(V2069="SBM 2.1 IIPS",J2069*VLOOKUP(N2069,'[2]NGP%'!$C:$E,3,FALSE),J2069*SUMIFS('[2]NGP%'!$E:$E,'[2]NGP%'!$A:$A,V2069,'[2]NGP%'!$B:$B,AA2069)))</f>
        <v>0</v>
      </c>
      <c r="Y2069" s="32"/>
      <c r="Z2069" s="54" t="str">
        <f>IF(MID(H2069,1,4)="Item","Nil",IF(G2069="contract_cover",VLOOKUP(I2069,'svc type'!C:D,2,FALSE),VLOOKUP(G2069,'svc type'!A:D,4,FALSE)))</f>
        <v>Exp</v>
      </c>
      <c r="AA2069" s="4" t="str">
        <f>IF(B2069="","",VLOOKUP(B2069,Sector!C:D,2,FALSE))</f>
        <v>OTH</v>
      </c>
      <c r="AB2069" s="4" t="str">
        <f t="shared" si="65"/>
        <v>TCU-WS</v>
      </c>
      <c r="AC2069" s="4"/>
      <c r="AD2069" s="4"/>
      <c r="AE2069" s="4"/>
      <c r="AF2069" s="4"/>
      <c r="AG2069" s="4"/>
    </row>
    <row r="2070" spans="1:33" outlineLevel="1" x14ac:dyDescent="0.25">
      <c r="A2070" s="57">
        <v>42270.440906944445</v>
      </c>
      <c r="B2070" s="32" t="s">
        <v>68</v>
      </c>
      <c r="C2070" s="32" t="s">
        <v>9762</v>
      </c>
      <c r="D2070" s="32" t="s">
        <v>9763</v>
      </c>
      <c r="E2070" s="32" t="s">
        <v>9764</v>
      </c>
      <c r="F2070" s="32" t="s">
        <v>9765</v>
      </c>
      <c r="G2070" s="32" t="s">
        <v>15</v>
      </c>
      <c r="H2070" s="32" t="s">
        <v>16</v>
      </c>
      <c r="I2070" s="32" t="s">
        <v>260</v>
      </c>
      <c r="J2070" s="35">
        <v>1200</v>
      </c>
      <c r="K2070" s="35">
        <v>0</v>
      </c>
      <c r="L2070" s="35">
        <v>0</v>
      </c>
      <c r="M2070" s="35">
        <v>0</v>
      </c>
      <c r="N2070" s="32" t="s">
        <v>17</v>
      </c>
      <c r="O2070" s="32" t="s">
        <v>20</v>
      </c>
      <c r="P2070" s="32">
        <v>1</v>
      </c>
      <c r="Q2070" s="32"/>
      <c r="R2070" s="39">
        <f t="shared" si="64"/>
        <v>1509</v>
      </c>
      <c r="S2070" s="5" t="s">
        <v>51</v>
      </c>
      <c r="T2070" s="5" t="s">
        <v>64</v>
      </c>
      <c r="U2070" s="2"/>
      <c r="V2070" s="2" t="str">
        <f>IF($J2070+$L2070=0,"nil",IF(OR($B2070="TCU-WS",$B2070=""),"non comm",IF(OR($G2070="contract_cover",$H2070="fixed price"),VLOOKUP($I2070,'[1]mapping 2015'!$A:$B,2,FALSE),VLOOKUP($G2070,'[1]mapping 2015'!$A:$B,2,FALSE))))</f>
        <v>SBM 2.2 HMA</v>
      </c>
      <c r="W2070" s="37">
        <f>IF(OR(V2070="non comm",V2070="nil",J2070=0),0,IF(V2070="SBM 2.1 IIPS",J2070*VLOOKUP(N2070,'[2]NGP%'!$C:$D,2,FALSE),J2070*SUMIFS('[2]NGP%'!$D:$D,'[2]NGP%'!$A:$A,V2070,'[2]NGP%'!$B:$B,AA2070)))</f>
        <v>588</v>
      </c>
      <c r="X2070" s="37">
        <f>IF(OR(V2070="non comm",V2070="nil",J2070=0),0,IF(V2070="SBM 2.1 IIPS",J2070*VLOOKUP(N2070,'[2]NGP%'!$C:$E,3,FALSE),J2070*SUMIFS('[2]NGP%'!$E:$E,'[2]NGP%'!$A:$A,V2070,'[2]NGP%'!$B:$B,AA2070)))</f>
        <v>588</v>
      </c>
      <c r="Y2070" s="32"/>
      <c r="Z2070" s="54" t="str">
        <f>IF(MID(H2070,1,4)="Item","Nil",IF(G2070="contract_cover",VLOOKUP(I2070,'svc type'!C:D,2,FALSE),VLOOKUP(G2070,'svc type'!A:D,4,FALSE)))</f>
        <v>HMA</v>
      </c>
      <c r="AA2070" s="4" t="str">
        <f>IF(B2070="","",VLOOKUP(B2070,Sector!C:D,2,FALSE))</f>
        <v>COM</v>
      </c>
      <c r="AB2070" s="4" t="str">
        <f t="shared" si="65"/>
        <v>warren.tan</v>
      </c>
      <c r="AC2070" s="4"/>
      <c r="AD2070" s="4"/>
      <c r="AE2070" s="4"/>
      <c r="AF2070" s="4"/>
      <c r="AG2070" s="4"/>
    </row>
    <row r="2071" spans="1:33" outlineLevel="1" x14ac:dyDescent="0.25">
      <c r="A2071" s="57">
        <v>42270.44282488426</v>
      </c>
      <c r="B2071" s="32" t="s">
        <v>22</v>
      </c>
      <c r="C2071" s="32" t="s">
        <v>2449</v>
      </c>
      <c r="D2071" s="32" t="s">
        <v>2450</v>
      </c>
      <c r="E2071" s="32" t="s">
        <v>9766</v>
      </c>
      <c r="F2071" s="32" t="s">
        <v>9767</v>
      </c>
      <c r="G2071" s="32" t="s">
        <v>25</v>
      </c>
      <c r="H2071" s="32" t="s">
        <v>26</v>
      </c>
      <c r="I2071" s="32" t="s">
        <v>2006</v>
      </c>
      <c r="J2071" s="35">
        <v>0</v>
      </c>
      <c r="K2071" s="35">
        <v>0</v>
      </c>
      <c r="L2071" s="35">
        <v>0</v>
      </c>
      <c r="M2071" s="35">
        <v>0</v>
      </c>
      <c r="N2071" s="32" t="s">
        <v>19</v>
      </c>
      <c r="O2071" s="32" t="s">
        <v>27</v>
      </c>
      <c r="P2071" s="32">
        <v>4.5</v>
      </c>
      <c r="Q2071" s="32"/>
      <c r="R2071" s="39">
        <f t="shared" si="64"/>
        <v>1509</v>
      </c>
      <c r="S2071" s="5" t="s">
        <v>51</v>
      </c>
      <c r="T2071" s="5" t="s">
        <v>64</v>
      </c>
      <c r="U2071" s="2"/>
      <c r="V2071" s="2" t="str">
        <f>IF($J2071+$L2071=0,"nil",IF(OR($B2071="TCU-WS",$B2071=""),"non comm",IF(OR($G2071="contract_cover",$H2071="fixed price"),VLOOKUP($I2071,'[1]mapping 2015'!$A:$B,2,FALSE),VLOOKUP($G2071,'[1]mapping 2015'!$A:$B,2,FALSE))))</f>
        <v>nil</v>
      </c>
      <c r="W2071" s="37">
        <f>IF(OR(V2071="non comm",V2071="nil",J2071=0),0,IF(V2071="SBM 2.1 IIPS",J2071*VLOOKUP(N2071,'[2]NGP%'!$C:$D,2,FALSE),J2071*SUMIFS('[2]NGP%'!$D:$D,'[2]NGP%'!$A:$A,V2071,'[2]NGP%'!$B:$B,AA2071)))</f>
        <v>0</v>
      </c>
      <c r="X2071" s="37">
        <f>IF(OR(V2071="non comm",V2071="nil",J2071=0),0,IF(V2071="SBM 2.1 IIPS",J2071*VLOOKUP(N2071,'[2]NGP%'!$C:$E,3,FALSE),J2071*SUMIFS('[2]NGP%'!$E:$E,'[2]NGP%'!$A:$A,V2071,'[2]NGP%'!$B:$B,AA2071)))</f>
        <v>0</v>
      </c>
      <c r="Y2071" s="32"/>
      <c r="Z2071" s="54" t="str">
        <f>IF(MID(H2071,1,4)="Item","Nil",IF(G2071="contract_cover",VLOOKUP(I2071,'svc type'!C:D,2,FALSE),VLOOKUP(G2071,'svc type'!A:D,4,FALSE)))</f>
        <v>IIPS</v>
      </c>
      <c r="AA2071" s="4" t="str">
        <f>IF(B2071="","",VLOOKUP(B2071,Sector!C:D,2,FALSE))</f>
        <v>OTH</v>
      </c>
      <c r="AB2071" s="4" t="str">
        <f t="shared" si="65"/>
        <v>TCU-WS</v>
      </c>
      <c r="AC2071" s="4"/>
      <c r="AD2071" s="4"/>
      <c r="AE2071" s="4"/>
      <c r="AF2071" s="4"/>
      <c r="AG2071" s="4"/>
    </row>
    <row r="2072" spans="1:33" outlineLevel="1" x14ac:dyDescent="0.25">
      <c r="A2072" s="57">
        <v>42270.44282488426</v>
      </c>
      <c r="B2072" s="32" t="s">
        <v>22</v>
      </c>
      <c r="C2072" s="32" t="s">
        <v>2449</v>
      </c>
      <c r="D2072" s="32" t="s">
        <v>2450</v>
      </c>
      <c r="E2072" s="32" t="s">
        <v>9766</v>
      </c>
      <c r="F2072" s="32" t="s">
        <v>9767</v>
      </c>
      <c r="G2072" s="32" t="s">
        <v>29</v>
      </c>
      <c r="H2072" s="32" t="s">
        <v>30</v>
      </c>
      <c r="I2072" s="32" t="s">
        <v>2006</v>
      </c>
      <c r="J2072" s="35">
        <v>0</v>
      </c>
      <c r="K2072" s="35">
        <v>0</v>
      </c>
      <c r="L2072" s="35">
        <v>0</v>
      </c>
      <c r="M2072" s="35">
        <v>6</v>
      </c>
      <c r="N2072" s="32" t="s">
        <v>19</v>
      </c>
      <c r="O2072" s="32" t="s">
        <v>27</v>
      </c>
      <c r="P2072" s="32">
        <v>1</v>
      </c>
      <c r="Q2072" s="32"/>
      <c r="R2072" s="39">
        <f t="shared" si="64"/>
        <v>1509</v>
      </c>
      <c r="S2072" s="5" t="s">
        <v>51</v>
      </c>
      <c r="T2072" s="5" t="s">
        <v>64</v>
      </c>
      <c r="U2072" s="2"/>
      <c r="V2072" s="2" t="str">
        <f>IF($J2072+$L2072=0,"nil",IF(OR($B2072="TCU-WS",$B2072=""),"non comm",IF(OR($G2072="contract_cover",$H2072="fixed price"),VLOOKUP($I2072,'[1]mapping 2015'!$A:$B,2,FALSE),VLOOKUP($G2072,'[1]mapping 2015'!$A:$B,2,FALSE))))</f>
        <v>nil</v>
      </c>
      <c r="W2072" s="37">
        <f>IF(OR(V2072="non comm",V2072="nil",J2072=0),0,IF(V2072="SBM 2.1 IIPS",J2072*VLOOKUP(N2072,'[2]NGP%'!$C:$D,2,FALSE),J2072*SUMIFS('[2]NGP%'!$D:$D,'[2]NGP%'!$A:$A,V2072,'[2]NGP%'!$B:$B,AA2072)))</f>
        <v>0</v>
      </c>
      <c r="X2072" s="37">
        <f>IF(OR(V2072="non comm",V2072="nil",J2072=0),0,IF(V2072="SBM 2.1 IIPS",J2072*VLOOKUP(N2072,'[2]NGP%'!$C:$E,3,FALSE),J2072*SUMIFS('[2]NGP%'!$E:$E,'[2]NGP%'!$A:$A,V2072,'[2]NGP%'!$B:$B,AA2072)))</f>
        <v>0</v>
      </c>
      <c r="Y2072" s="32"/>
      <c r="Z2072" s="54" t="str">
        <f>IF(MID(H2072,1,4)="Item","Nil",IF(G2072="contract_cover",VLOOKUP(I2072,'svc type'!C:D,2,FALSE),VLOOKUP(G2072,'svc type'!A:D,4,FALSE)))</f>
        <v>Exp</v>
      </c>
      <c r="AA2072" s="4" t="str">
        <f>IF(B2072="","",VLOOKUP(B2072,Sector!C:D,2,FALSE))</f>
        <v>OTH</v>
      </c>
      <c r="AB2072" s="4" t="str">
        <f t="shared" si="65"/>
        <v>TCU-WS</v>
      </c>
      <c r="AC2072" s="4"/>
      <c r="AD2072" s="4"/>
      <c r="AE2072" s="4"/>
      <c r="AF2072" s="4"/>
      <c r="AG2072" s="4"/>
    </row>
    <row r="2073" spans="1:33" outlineLevel="1" x14ac:dyDescent="0.25">
      <c r="A2073" s="57">
        <v>42270.44282488426</v>
      </c>
      <c r="B2073" s="32" t="s">
        <v>22</v>
      </c>
      <c r="C2073" s="32" t="s">
        <v>2449</v>
      </c>
      <c r="D2073" s="32" t="s">
        <v>2450</v>
      </c>
      <c r="E2073" s="32" t="s">
        <v>9766</v>
      </c>
      <c r="F2073" s="32" t="s">
        <v>9767</v>
      </c>
      <c r="G2073" s="32" t="s">
        <v>25</v>
      </c>
      <c r="H2073" s="32" t="s">
        <v>26</v>
      </c>
      <c r="I2073" s="32" t="s">
        <v>2006</v>
      </c>
      <c r="J2073" s="35">
        <v>0</v>
      </c>
      <c r="K2073" s="35">
        <v>0</v>
      </c>
      <c r="L2073" s="35">
        <v>0</v>
      </c>
      <c r="M2073" s="35">
        <v>0</v>
      </c>
      <c r="N2073" s="32" t="s">
        <v>19</v>
      </c>
      <c r="O2073" s="32" t="s">
        <v>27</v>
      </c>
      <c r="P2073" s="32">
        <v>4</v>
      </c>
      <c r="Q2073" s="32"/>
      <c r="R2073" s="39">
        <f t="shared" si="64"/>
        <v>1509</v>
      </c>
      <c r="S2073" s="5" t="s">
        <v>51</v>
      </c>
      <c r="T2073" s="5" t="s">
        <v>64</v>
      </c>
      <c r="U2073" s="2"/>
      <c r="V2073" s="2" t="str">
        <f>IF($J2073+$L2073=0,"nil",IF(OR($B2073="TCU-WS",$B2073=""),"non comm",IF(OR($G2073="contract_cover",$H2073="fixed price"),VLOOKUP($I2073,'[1]mapping 2015'!$A:$B,2,FALSE),VLOOKUP($G2073,'[1]mapping 2015'!$A:$B,2,FALSE))))</f>
        <v>nil</v>
      </c>
      <c r="W2073" s="37">
        <f>IF(OR(V2073="non comm",V2073="nil",J2073=0),0,IF(V2073="SBM 2.1 IIPS",J2073*VLOOKUP(N2073,'[2]NGP%'!$C:$D,2,FALSE),J2073*SUMIFS('[2]NGP%'!$D:$D,'[2]NGP%'!$A:$A,V2073,'[2]NGP%'!$B:$B,AA2073)))</f>
        <v>0</v>
      </c>
      <c r="X2073" s="37">
        <f>IF(OR(V2073="non comm",V2073="nil",J2073=0),0,IF(V2073="SBM 2.1 IIPS",J2073*VLOOKUP(N2073,'[2]NGP%'!$C:$E,3,FALSE),J2073*SUMIFS('[2]NGP%'!$E:$E,'[2]NGP%'!$A:$A,V2073,'[2]NGP%'!$B:$B,AA2073)))</f>
        <v>0</v>
      </c>
      <c r="Y2073" s="32"/>
      <c r="Z2073" s="54" t="str">
        <f>IF(MID(H2073,1,4)="Item","Nil",IF(G2073="contract_cover",VLOOKUP(I2073,'svc type'!C:D,2,FALSE),VLOOKUP(G2073,'svc type'!A:D,4,FALSE)))</f>
        <v>IIPS</v>
      </c>
      <c r="AA2073" s="4" t="str">
        <f>IF(B2073="","",VLOOKUP(B2073,Sector!C:D,2,FALSE))</f>
        <v>OTH</v>
      </c>
      <c r="AB2073" s="4" t="str">
        <f t="shared" si="65"/>
        <v>TCU-WS</v>
      </c>
      <c r="AC2073" s="4"/>
      <c r="AD2073" s="4"/>
      <c r="AE2073" s="4"/>
      <c r="AF2073" s="4"/>
      <c r="AG2073" s="4"/>
    </row>
    <row r="2074" spans="1:33" outlineLevel="1" x14ac:dyDescent="0.25">
      <c r="A2074" s="57">
        <v>42270.44282488426</v>
      </c>
      <c r="B2074" s="32" t="s">
        <v>22</v>
      </c>
      <c r="C2074" s="32" t="s">
        <v>2449</v>
      </c>
      <c r="D2074" s="32" t="s">
        <v>2450</v>
      </c>
      <c r="E2074" s="32" t="s">
        <v>9766</v>
      </c>
      <c r="F2074" s="32" t="s">
        <v>9767</v>
      </c>
      <c r="G2074" s="32" t="s">
        <v>29</v>
      </c>
      <c r="H2074" s="32" t="s">
        <v>30</v>
      </c>
      <c r="I2074" s="32" t="s">
        <v>2006</v>
      </c>
      <c r="J2074" s="35">
        <v>0</v>
      </c>
      <c r="K2074" s="35">
        <v>0</v>
      </c>
      <c r="L2074" s="35">
        <v>0</v>
      </c>
      <c r="M2074" s="35">
        <v>6.6</v>
      </c>
      <c r="N2074" s="32" t="s">
        <v>19</v>
      </c>
      <c r="O2074" s="32" t="s">
        <v>27</v>
      </c>
      <c r="P2074" s="32">
        <v>1</v>
      </c>
      <c r="Q2074" s="32"/>
      <c r="R2074" s="39">
        <f t="shared" si="64"/>
        <v>1509</v>
      </c>
      <c r="S2074" s="5" t="s">
        <v>51</v>
      </c>
      <c r="T2074" s="5" t="s">
        <v>64</v>
      </c>
      <c r="U2074" s="2"/>
      <c r="V2074" s="2" t="str">
        <f>IF($J2074+$L2074=0,"nil",IF(OR($B2074="TCU-WS",$B2074=""),"non comm",IF(OR($G2074="contract_cover",$H2074="fixed price"),VLOOKUP($I2074,'[1]mapping 2015'!$A:$B,2,FALSE),VLOOKUP($G2074,'[1]mapping 2015'!$A:$B,2,FALSE))))</f>
        <v>nil</v>
      </c>
      <c r="W2074" s="37">
        <f>IF(OR(V2074="non comm",V2074="nil",J2074=0),0,IF(V2074="SBM 2.1 IIPS",J2074*VLOOKUP(N2074,'[2]NGP%'!$C:$D,2,FALSE),J2074*SUMIFS('[2]NGP%'!$D:$D,'[2]NGP%'!$A:$A,V2074,'[2]NGP%'!$B:$B,AA2074)))</f>
        <v>0</v>
      </c>
      <c r="X2074" s="37">
        <f>IF(OR(V2074="non comm",V2074="nil",J2074=0),0,IF(V2074="SBM 2.1 IIPS",J2074*VLOOKUP(N2074,'[2]NGP%'!$C:$E,3,FALSE),J2074*SUMIFS('[2]NGP%'!$E:$E,'[2]NGP%'!$A:$A,V2074,'[2]NGP%'!$B:$B,AA2074)))</f>
        <v>0</v>
      </c>
      <c r="Y2074" s="32"/>
      <c r="Z2074" s="54" t="str">
        <f>IF(MID(H2074,1,4)="Item","Nil",IF(G2074="contract_cover",VLOOKUP(I2074,'svc type'!C:D,2,FALSE),VLOOKUP(G2074,'svc type'!A:D,4,FALSE)))</f>
        <v>Exp</v>
      </c>
      <c r="AA2074" s="4" t="str">
        <f>IF(B2074="","",VLOOKUP(B2074,Sector!C:D,2,FALSE))</f>
        <v>OTH</v>
      </c>
      <c r="AB2074" s="4" t="str">
        <f t="shared" si="65"/>
        <v>TCU-WS</v>
      </c>
      <c r="AC2074" s="4"/>
      <c r="AD2074" s="4"/>
      <c r="AE2074" s="4"/>
      <c r="AF2074" s="4"/>
      <c r="AG2074" s="4"/>
    </row>
    <row r="2075" spans="1:33" outlineLevel="1" x14ac:dyDescent="0.25">
      <c r="A2075" s="57">
        <v>42270.448946643519</v>
      </c>
      <c r="B2075" s="32" t="s">
        <v>22</v>
      </c>
      <c r="C2075" s="32" t="s">
        <v>2449</v>
      </c>
      <c r="D2075" s="32" t="s">
        <v>2450</v>
      </c>
      <c r="E2075" s="32" t="s">
        <v>9768</v>
      </c>
      <c r="F2075" s="32" t="s">
        <v>9769</v>
      </c>
      <c r="G2075" s="32" t="s">
        <v>25</v>
      </c>
      <c r="H2075" s="32" t="s">
        <v>26</v>
      </c>
      <c r="I2075" s="32" t="s">
        <v>2006</v>
      </c>
      <c r="J2075" s="35">
        <v>0</v>
      </c>
      <c r="K2075" s="35">
        <v>0</v>
      </c>
      <c r="L2075" s="35">
        <v>0</v>
      </c>
      <c r="M2075" s="35">
        <v>0</v>
      </c>
      <c r="N2075" s="32" t="s">
        <v>19</v>
      </c>
      <c r="O2075" s="32" t="s">
        <v>27</v>
      </c>
      <c r="P2075" s="32">
        <v>1.25</v>
      </c>
      <c r="Q2075" s="32"/>
      <c r="R2075" s="39">
        <f t="shared" si="64"/>
        <v>1509</v>
      </c>
      <c r="S2075" s="5" t="s">
        <v>51</v>
      </c>
      <c r="T2075" s="5" t="s">
        <v>64</v>
      </c>
      <c r="U2075" s="2"/>
      <c r="V2075" s="2" t="str">
        <f>IF($J2075+$L2075=0,"nil",IF(OR($B2075="TCU-WS",$B2075=""),"non comm",IF(OR($G2075="contract_cover",$H2075="fixed price"),VLOOKUP($I2075,'[1]mapping 2015'!$A:$B,2,FALSE),VLOOKUP($G2075,'[1]mapping 2015'!$A:$B,2,FALSE))))</f>
        <v>nil</v>
      </c>
      <c r="W2075" s="37">
        <f>IF(OR(V2075="non comm",V2075="nil",J2075=0),0,IF(V2075="SBM 2.1 IIPS",J2075*VLOOKUP(N2075,'[2]NGP%'!$C:$D,2,FALSE),J2075*SUMIFS('[2]NGP%'!$D:$D,'[2]NGP%'!$A:$A,V2075,'[2]NGP%'!$B:$B,AA2075)))</f>
        <v>0</v>
      </c>
      <c r="X2075" s="37">
        <f>IF(OR(V2075="non comm",V2075="nil",J2075=0),0,IF(V2075="SBM 2.1 IIPS",J2075*VLOOKUP(N2075,'[2]NGP%'!$C:$E,3,FALSE),J2075*SUMIFS('[2]NGP%'!$E:$E,'[2]NGP%'!$A:$A,V2075,'[2]NGP%'!$B:$B,AA2075)))</f>
        <v>0</v>
      </c>
      <c r="Y2075" s="32"/>
      <c r="Z2075" s="54" t="str">
        <f>IF(MID(H2075,1,4)="Item","Nil",IF(G2075="contract_cover",VLOOKUP(I2075,'svc type'!C:D,2,FALSE),VLOOKUP(G2075,'svc type'!A:D,4,FALSE)))</f>
        <v>IIPS</v>
      </c>
      <c r="AA2075" s="4" t="str">
        <f>IF(B2075="","",VLOOKUP(B2075,Sector!C:D,2,FALSE))</f>
        <v>OTH</v>
      </c>
      <c r="AB2075" s="4" t="str">
        <f t="shared" si="65"/>
        <v>TCU-WS</v>
      </c>
      <c r="AC2075" s="4"/>
      <c r="AD2075" s="4"/>
      <c r="AE2075" s="4"/>
      <c r="AF2075" s="4"/>
      <c r="AG2075" s="4"/>
    </row>
    <row r="2076" spans="1:33" outlineLevel="1" x14ac:dyDescent="0.25">
      <c r="A2076" s="57">
        <v>42270.448946643519</v>
      </c>
      <c r="B2076" s="32" t="s">
        <v>22</v>
      </c>
      <c r="C2076" s="32" t="s">
        <v>2449</v>
      </c>
      <c r="D2076" s="32" t="s">
        <v>2450</v>
      </c>
      <c r="E2076" s="32" t="s">
        <v>9768</v>
      </c>
      <c r="F2076" s="32" t="s">
        <v>9769</v>
      </c>
      <c r="G2076" s="32" t="s">
        <v>29</v>
      </c>
      <c r="H2076" s="32" t="s">
        <v>30</v>
      </c>
      <c r="I2076" s="32" t="s">
        <v>2006</v>
      </c>
      <c r="J2076" s="35">
        <v>0</v>
      </c>
      <c r="K2076" s="35">
        <v>0</v>
      </c>
      <c r="L2076" s="35">
        <v>0</v>
      </c>
      <c r="M2076" s="35">
        <v>2</v>
      </c>
      <c r="N2076" s="32" t="s">
        <v>19</v>
      </c>
      <c r="O2076" s="32" t="s">
        <v>27</v>
      </c>
      <c r="P2076" s="32">
        <v>1</v>
      </c>
      <c r="Q2076" s="32"/>
      <c r="R2076" s="39">
        <f t="shared" si="64"/>
        <v>1509</v>
      </c>
      <c r="S2076" s="5" t="s">
        <v>51</v>
      </c>
      <c r="T2076" s="5" t="s">
        <v>64</v>
      </c>
      <c r="U2076" s="2"/>
      <c r="V2076" s="2" t="str">
        <f>IF($J2076+$L2076=0,"nil",IF(OR($B2076="TCU-WS",$B2076=""),"non comm",IF(OR($G2076="contract_cover",$H2076="fixed price"),VLOOKUP($I2076,'[1]mapping 2015'!$A:$B,2,FALSE),VLOOKUP($G2076,'[1]mapping 2015'!$A:$B,2,FALSE))))</f>
        <v>nil</v>
      </c>
      <c r="W2076" s="37">
        <f>IF(OR(V2076="non comm",V2076="nil",J2076=0),0,IF(V2076="SBM 2.1 IIPS",J2076*VLOOKUP(N2076,'[2]NGP%'!$C:$D,2,FALSE),J2076*SUMIFS('[2]NGP%'!$D:$D,'[2]NGP%'!$A:$A,V2076,'[2]NGP%'!$B:$B,AA2076)))</f>
        <v>0</v>
      </c>
      <c r="X2076" s="37">
        <f>IF(OR(V2076="non comm",V2076="nil",J2076=0),0,IF(V2076="SBM 2.1 IIPS",J2076*VLOOKUP(N2076,'[2]NGP%'!$C:$E,3,FALSE),J2076*SUMIFS('[2]NGP%'!$E:$E,'[2]NGP%'!$A:$A,V2076,'[2]NGP%'!$B:$B,AA2076)))</f>
        <v>0</v>
      </c>
      <c r="Y2076" s="32"/>
      <c r="Z2076" s="54" t="str">
        <f>IF(MID(H2076,1,4)="Item","Nil",IF(G2076="contract_cover",VLOOKUP(I2076,'svc type'!C:D,2,FALSE),VLOOKUP(G2076,'svc type'!A:D,4,FALSE)))</f>
        <v>Exp</v>
      </c>
      <c r="AA2076" s="4" t="str">
        <f>IF(B2076="","",VLOOKUP(B2076,Sector!C:D,2,FALSE))</f>
        <v>OTH</v>
      </c>
      <c r="AB2076" s="4" t="str">
        <f t="shared" si="65"/>
        <v>TCU-WS</v>
      </c>
      <c r="AC2076" s="4"/>
      <c r="AD2076" s="4"/>
      <c r="AE2076" s="4"/>
      <c r="AF2076" s="4"/>
      <c r="AG2076" s="4"/>
    </row>
    <row r="2077" spans="1:33" outlineLevel="1" x14ac:dyDescent="0.25">
      <c r="A2077" s="57">
        <v>42270.451403472223</v>
      </c>
      <c r="B2077" s="32" t="s">
        <v>22</v>
      </c>
      <c r="C2077" s="32" t="s">
        <v>2449</v>
      </c>
      <c r="D2077" s="32" t="s">
        <v>2450</v>
      </c>
      <c r="E2077" s="32" t="s">
        <v>9770</v>
      </c>
      <c r="F2077" s="32" t="s">
        <v>9771</v>
      </c>
      <c r="G2077" s="32" t="s">
        <v>25</v>
      </c>
      <c r="H2077" s="32" t="s">
        <v>26</v>
      </c>
      <c r="I2077" s="32" t="s">
        <v>2006</v>
      </c>
      <c r="J2077" s="35">
        <v>0</v>
      </c>
      <c r="K2077" s="35">
        <v>0</v>
      </c>
      <c r="L2077" s="35">
        <v>0</v>
      </c>
      <c r="M2077" s="35">
        <v>0</v>
      </c>
      <c r="N2077" s="32" t="s">
        <v>19</v>
      </c>
      <c r="O2077" s="32" t="s">
        <v>27</v>
      </c>
      <c r="P2077" s="32">
        <v>7</v>
      </c>
      <c r="Q2077" s="32"/>
      <c r="R2077" s="39">
        <f t="shared" si="64"/>
        <v>1509</v>
      </c>
      <c r="S2077" s="5" t="s">
        <v>51</v>
      </c>
      <c r="T2077" s="5" t="s">
        <v>64</v>
      </c>
      <c r="U2077" s="2"/>
      <c r="V2077" s="2" t="str">
        <f>IF($J2077+$L2077=0,"nil",IF(OR($B2077="TCU-WS",$B2077=""),"non comm",IF(OR($G2077="contract_cover",$H2077="fixed price"),VLOOKUP($I2077,'[1]mapping 2015'!$A:$B,2,FALSE),VLOOKUP($G2077,'[1]mapping 2015'!$A:$B,2,FALSE))))</f>
        <v>nil</v>
      </c>
      <c r="W2077" s="37">
        <f>IF(OR(V2077="non comm",V2077="nil",J2077=0),0,IF(V2077="SBM 2.1 IIPS",J2077*VLOOKUP(N2077,'[2]NGP%'!$C:$D,2,FALSE),J2077*SUMIFS('[2]NGP%'!$D:$D,'[2]NGP%'!$A:$A,V2077,'[2]NGP%'!$B:$B,AA2077)))</f>
        <v>0</v>
      </c>
      <c r="X2077" s="37">
        <f>IF(OR(V2077="non comm",V2077="nil",J2077=0),0,IF(V2077="SBM 2.1 IIPS",J2077*VLOOKUP(N2077,'[2]NGP%'!$C:$E,3,FALSE),J2077*SUMIFS('[2]NGP%'!$E:$E,'[2]NGP%'!$A:$A,V2077,'[2]NGP%'!$B:$B,AA2077)))</f>
        <v>0</v>
      </c>
      <c r="Y2077" s="32"/>
      <c r="Z2077" s="54" t="str">
        <f>IF(MID(H2077,1,4)="Item","Nil",IF(G2077="contract_cover",VLOOKUP(I2077,'svc type'!C:D,2,FALSE),VLOOKUP(G2077,'svc type'!A:D,4,FALSE)))</f>
        <v>IIPS</v>
      </c>
      <c r="AA2077" s="4" t="str">
        <f>IF(B2077="","",VLOOKUP(B2077,Sector!C:D,2,FALSE))</f>
        <v>OTH</v>
      </c>
      <c r="AB2077" s="4" t="str">
        <f t="shared" si="65"/>
        <v>TCU-WS</v>
      </c>
      <c r="AC2077" s="4"/>
      <c r="AD2077" s="4"/>
      <c r="AE2077" s="4"/>
      <c r="AF2077" s="4"/>
      <c r="AG2077" s="4"/>
    </row>
    <row r="2078" spans="1:33" outlineLevel="1" x14ac:dyDescent="0.25">
      <c r="A2078" s="57">
        <v>42270.451403472223</v>
      </c>
      <c r="B2078" s="32" t="s">
        <v>22</v>
      </c>
      <c r="C2078" s="32" t="s">
        <v>2449</v>
      </c>
      <c r="D2078" s="32" t="s">
        <v>2450</v>
      </c>
      <c r="E2078" s="32" t="s">
        <v>9770</v>
      </c>
      <c r="F2078" s="32" t="s">
        <v>9771</v>
      </c>
      <c r="G2078" s="32" t="s">
        <v>25</v>
      </c>
      <c r="H2078" s="32" t="s">
        <v>26</v>
      </c>
      <c r="I2078" s="32" t="s">
        <v>2006</v>
      </c>
      <c r="J2078" s="35">
        <v>0</v>
      </c>
      <c r="K2078" s="35">
        <v>0</v>
      </c>
      <c r="L2078" s="35">
        <v>0</v>
      </c>
      <c r="M2078" s="35">
        <v>0</v>
      </c>
      <c r="N2078" s="32" t="s">
        <v>19</v>
      </c>
      <c r="O2078" s="32" t="s">
        <v>27</v>
      </c>
      <c r="P2078" s="32">
        <v>3</v>
      </c>
      <c r="Q2078" s="32"/>
      <c r="R2078" s="39">
        <f t="shared" si="64"/>
        <v>1509</v>
      </c>
      <c r="S2078" s="5" t="s">
        <v>51</v>
      </c>
      <c r="T2078" s="5" t="s">
        <v>64</v>
      </c>
      <c r="U2078" s="2"/>
      <c r="V2078" s="2" t="str">
        <f>IF($J2078+$L2078=0,"nil",IF(OR($B2078="TCU-WS",$B2078=""),"non comm",IF(OR($G2078="contract_cover",$H2078="fixed price"),VLOOKUP($I2078,'[1]mapping 2015'!$A:$B,2,FALSE),VLOOKUP($G2078,'[1]mapping 2015'!$A:$B,2,FALSE))))</f>
        <v>nil</v>
      </c>
      <c r="W2078" s="37">
        <f>IF(OR(V2078="non comm",V2078="nil",J2078=0),0,IF(V2078="SBM 2.1 IIPS",J2078*VLOOKUP(N2078,'[2]NGP%'!$C:$D,2,FALSE),J2078*SUMIFS('[2]NGP%'!$D:$D,'[2]NGP%'!$A:$A,V2078,'[2]NGP%'!$B:$B,AA2078)))</f>
        <v>0</v>
      </c>
      <c r="X2078" s="37">
        <f>IF(OR(V2078="non comm",V2078="nil",J2078=0),0,IF(V2078="SBM 2.1 IIPS",J2078*VLOOKUP(N2078,'[2]NGP%'!$C:$E,3,FALSE),J2078*SUMIFS('[2]NGP%'!$E:$E,'[2]NGP%'!$A:$A,V2078,'[2]NGP%'!$B:$B,AA2078)))</f>
        <v>0</v>
      </c>
      <c r="Y2078" s="32"/>
      <c r="Z2078" s="54" t="str">
        <f>IF(MID(H2078,1,4)="Item","Nil",IF(G2078="contract_cover",VLOOKUP(I2078,'svc type'!C:D,2,FALSE),VLOOKUP(G2078,'svc type'!A:D,4,FALSE)))</f>
        <v>IIPS</v>
      </c>
      <c r="AA2078" s="4" t="str">
        <f>IF(B2078="","",VLOOKUP(B2078,Sector!C:D,2,FALSE))</f>
        <v>OTH</v>
      </c>
      <c r="AB2078" s="4" t="str">
        <f t="shared" si="65"/>
        <v>TCU-WS</v>
      </c>
      <c r="AC2078" s="4"/>
      <c r="AD2078" s="4"/>
      <c r="AE2078" s="4"/>
      <c r="AF2078" s="4"/>
      <c r="AG2078" s="4"/>
    </row>
    <row r="2079" spans="1:33" outlineLevel="1" x14ac:dyDescent="0.25">
      <c r="A2079" s="57">
        <v>42270.451403472223</v>
      </c>
      <c r="B2079" s="32" t="s">
        <v>22</v>
      </c>
      <c r="C2079" s="32" t="s">
        <v>2449</v>
      </c>
      <c r="D2079" s="32" t="s">
        <v>2450</v>
      </c>
      <c r="E2079" s="32" t="s">
        <v>9770</v>
      </c>
      <c r="F2079" s="32" t="s">
        <v>9771</v>
      </c>
      <c r="G2079" s="32" t="s">
        <v>25</v>
      </c>
      <c r="H2079" s="32" t="s">
        <v>26</v>
      </c>
      <c r="I2079" s="32" t="s">
        <v>2006</v>
      </c>
      <c r="J2079" s="35">
        <v>0</v>
      </c>
      <c r="K2079" s="35">
        <v>0</v>
      </c>
      <c r="L2079" s="35">
        <v>0</v>
      </c>
      <c r="M2079" s="35">
        <v>0</v>
      </c>
      <c r="N2079" s="32" t="s">
        <v>19</v>
      </c>
      <c r="O2079" s="32" t="s">
        <v>27</v>
      </c>
      <c r="P2079" s="32">
        <v>3</v>
      </c>
      <c r="Q2079" s="32"/>
      <c r="R2079" s="39">
        <f t="shared" si="64"/>
        <v>1509</v>
      </c>
      <c r="S2079" s="5" t="s">
        <v>51</v>
      </c>
      <c r="T2079" s="5" t="s">
        <v>64</v>
      </c>
      <c r="U2079" s="2"/>
      <c r="V2079" s="2" t="str">
        <f>IF($J2079+$L2079=0,"nil",IF(OR($B2079="TCU-WS",$B2079=""),"non comm",IF(OR($G2079="contract_cover",$H2079="fixed price"),VLOOKUP($I2079,'[1]mapping 2015'!$A:$B,2,FALSE),VLOOKUP($G2079,'[1]mapping 2015'!$A:$B,2,FALSE))))</f>
        <v>nil</v>
      </c>
      <c r="W2079" s="37">
        <f>IF(OR(V2079="non comm",V2079="nil",J2079=0),0,IF(V2079="SBM 2.1 IIPS",J2079*VLOOKUP(N2079,'[2]NGP%'!$C:$D,2,FALSE),J2079*SUMIFS('[2]NGP%'!$D:$D,'[2]NGP%'!$A:$A,V2079,'[2]NGP%'!$B:$B,AA2079)))</f>
        <v>0</v>
      </c>
      <c r="X2079" s="37">
        <f>IF(OR(V2079="non comm",V2079="nil",J2079=0),0,IF(V2079="SBM 2.1 IIPS",J2079*VLOOKUP(N2079,'[2]NGP%'!$C:$E,3,FALSE),J2079*SUMIFS('[2]NGP%'!$E:$E,'[2]NGP%'!$A:$A,V2079,'[2]NGP%'!$B:$B,AA2079)))</f>
        <v>0</v>
      </c>
      <c r="Y2079" s="32"/>
      <c r="Z2079" s="54" t="str">
        <f>IF(MID(H2079,1,4)="Item","Nil",IF(G2079="contract_cover",VLOOKUP(I2079,'svc type'!C:D,2,FALSE),VLOOKUP(G2079,'svc type'!A:D,4,FALSE)))</f>
        <v>IIPS</v>
      </c>
      <c r="AA2079" s="4" t="str">
        <f>IF(B2079="","",VLOOKUP(B2079,Sector!C:D,2,FALSE))</f>
        <v>OTH</v>
      </c>
      <c r="AB2079" s="4" t="str">
        <f t="shared" si="65"/>
        <v>TCU-WS</v>
      </c>
      <c r="AC2079" s="4"/>
      <c r="AD2079" s="4"/>
      <c r="AE2079" s="4"/>
      <c r="AF2079" s="4"/>
      <c r="AG2079" s="4"/>
    </row>
    <row r="2080" spans="1:33" outlineLevel="1" x14ac:dyDescent="0.25">
      <c r="A2080" s="57">
        <v>42270.451403472223</v>
      </c>
      <c r="B2080" s="32" t="s">
        <v>22</v>
      </c>
      <c r="C2080" s="32" t="s">
        <v>2449</v>
      </c>
      <c r="D2080" s="32" t="s">
        <v>2450</v>
      </c>
      <c r="E2080" s="32" t="s">
        <v>9770</v>
      </c>
      <c r="F2080" s="32" t="s">
        <v>9771</v>
      </c>
      <c r="G2080" s="32" t="s">
        <v>29</v>
      </c>
      <c r="H2080" s="32" t="s">
        <v>30</v>
      </c>
      <c r="I2080" s="32" t="s">
        <v>2006</v>
      </c>
      <c r="J2080" s="35">
        <v>0</v>
      </c>
      <c r="K2080" s="35">
        <v>0</v>
      </c>
      <c r="L2080" s="35">
        <v>0</v>
      </c>
      <c r="M2080" s="35">
        <v>6.42</v>
      </c>
      <c r="N2080" s="32" t="s">
        <v>19</v>
      </c>
      <c r="O2080" s="32" t="s">
        <v>27</v>
      </c>
      <c r="P2080" s="32">
        <v>1</v>
      </c>
      <c r="Q2080" s="32"/>
      <c r="R2080" s="39">
        <f t="shared" si="64"/>
        <v>1509</v>
      </c>
      <c r="S2080" s="5" t="s">
        <v>51</v>
      </c>
      <c r="T2080" s="5" t="s">
        <v>64</v>
      </c>
      <c r="U2080" s="2"/>
      <c r="V2080" s="2" t="str">
        <f>IF($J2080+$L2080=0,"nil",IF(OR($B2080="TCU-WS",$B2080=""),"non comm",IF(OR($G2080="contract_cover",$H2080="fixed price"),VLOOKUP($I2080,'[1]mapping 2015'!$A:$B,2,FALSE),VLOOKUP($G2080,'[1]mapping 2015'!$A:$B,2,FALSE))))</f>
        <v>nil</v>
      </c>
      <c r="W2080" s="37">
        <f>IF(OR(V2080="non comm",V2080="nil",J2080=0),0,IF(V2080="SBM 2.1 IIPS",J2080*VLOOKUP(N2080,'[2]NGP%'!$C:$D,2,FALSE),J2080*SUMIFS('[2]NGP%'!$D:$D,'[2]NGP%'!$A:$A,V2080,'[2]NGP%'!$B:$B,AA2080)))</f>
        <v>0</v>
      </c>
      <c r="X2080" s="37">
        <f>IF(OR(V2080="non comm",V2080="nil",J2080=0),0,IF(V2080="SBM 2.1 IIPS",J2080*VLOOKUP(N2080,'[2]NGP%'!$C:$E,3,FALSE),J2080*SUMIFS('[2]NGP%'!$E:$E,'[2]NGP%'!$A:$A,V2080,'[2]NGP%'!$B:$B,AA2080)))</f>
        <v>0</v>
      </c>
      <c r="Y2080" s="32"/>
      <c r="Z2080" s="54" t="str">
        <f>IF(MID(H2080,1,4)="Item","Nil",IF(G2080="contract_cover",VLOOKUP(I2080,'svc type'!C:D,2,FALSE),VLOOKUP(G2080,'svc type'!A:D,4,FALSE)))</f>
        <v>Exp</v>
      </c>
      <c r="AA2080" s="4" t="str">
        <f>IF(B2080="","",VLOOKUP(B2080,Sector!C:D,2,FALSE))</f>
        <v>OTH</v>
      </c>
      <c r="AB2080" s="4" t="str">
        <f t="shared" si="65"/>
        <v>TCU-WS</v>
      </c>
      <c r="AC2080" s="4"/>
      <c r="AD2080" s="4"/>
      <c r="AE2080" s="4"/>
      <c r="AF2080" s="4"/>
      <c r="AG2080" s="4"/>
    </row>
    <row r="2081" spans="1:33" outlineLevel="1" x14ac:dyDescent="0.25">
      <c r="A2081" s="57">
        <v>42270.451403472223</v>
      </c>
      <c r="B2081" s="32" t="s">
        <v>22</v>
      </c>
      <c r="C2081" s="32" t="s">
        <v>2449</v>
      </c>
      <c r="D2081" s="32" t="s">
        <v>2450</v>
      </c>
      <c r="E2081" s="32" t="s">
        <v>9770</v>
      </c>
      <c r="F2081" s="32" t="s">
        <v>9771</v>
      </c>
      <c r="G2081" s="32" t="s">
        <v>29</v>
      </c>
      <c r="H2081" s="32" t="s">
        <v>30</v>
      </c>
      <c r="I2081" s="32" t="s">
        <v>2006</v>
      </c>
      <c r="J2081" s="35">
        <v>0</v>
      </c>
      <c r="K2081" s="35">
        <v>0</v>
      </c>
      <c r="L2081" s="35">
        <v>0</v>
      </c>
      <c r="M2081" s="35">
        <v>6.42</v>
      </c>
      <c r="N2081" s="32" t="s">
        <v>19</v>
      </c>
      <c r="O2081" s="32" t="s">
        <v>27</v>
      </c>
      <c r="P2081" s="32">
        <v>1</v>
      </c>
      <c r="Q2081" s="32"/>
      <c r="R2081" s="39">
        <f t="shared" si="64"/>
        <v>1509</v>
      </c>
      <c r="S2081" s="5" t="s">
        <v>51</v>
      </c>
      <c r="T2081" s="5" t="s">
        <v>64</v>
      </c>
      <c r="U2081" s="2"/>
      <c r="V2081" s="2" t="str">
        <f>IF($J2081+$L2081=0,"nil",IF(OR($B2081="TCU-WS",$B2081=""),"non comm",IF(OR($G2081="contract_cover",$H2081="fixed price"),VLOOKUP($I2081,'[1]mapping 2015'!$A:$B,2,FALSE),VLOOKUP($G2081,'[1]mapping 2015'!$A:$B,2,FALSE))))</f>
        <v>nil</v>
      </c>
      <c r="W2081" s="37">
        <f>IF(OR(V2081="non comm",V2081="nil",J2081=0),0,IF(V2081="SBM 2.1 IIPS",J2081*VLOOKUP(N2081,'[2]NGP%'!$C:$D,2,FALSE),J2081*SUMIFS('[2]NGP%'!$D:$D,'[2]NGP%'!$A:$A,V2081,'[2]NGP%'!$B:$B,AA2081)))</f>
        <v>0</v>
      </c>
      <c r="X2081" s="37">
        <f>IF(OR(V2081="non comm",V2081="nil",J2081=0),0,IF(V2081="SBM 2.1 IIPS",J2081*VLOOKUP(N2081,'[2]NGP%'!$C:$E,3,FALSE),J2081*SUMIFS('[2]NGP%'!$E:$E,'[2]NGP%'!$A:$A,V2081,'[2]NGP%'!$B:$B,AA2081)))</f>
        <v>0</v>
      </c>
      <c r="Y2081" s="32"/>
      <c r="Z2081" s="54" t="str">
        <f>IF(MID(H2081,1,4)="Item","Nil",IF(G2081="contract_cover",VLOOKUP(I2081,'svc type'!C:D,2,FALSE),VLOOKUP(G2081,'svc type'!A:D,4,FALSE)))</f>
        <v>Exp</v>
      </c>
      <c r="AA2081" s="4" t="str">
        <f>IF(B2081="","",VLOOKUP(B2081,Sector!C:D,2,FALSE))</f>
        <v>OTH</v>
      </c>
      <c r="AB2081" s="4" t="str">
        <f t="shared" si="65"/>
        <v>TCU-WS</v>
      </c>
      <c r="AC2081" s="4"/>
      <c r="AD2081" s="4"/>
      <c r="AE2081" s="4"/>
      <c r="AF2081" s="4"/>
      <c r="AG2081" s="4"/>
    </row>
    <row r="2082" spans="1:33" outlineLevel="1" x14ac:dyDescent="0.25">
      <c r="A2082" s="57">
        <v>42270.452018715281</v>
      </c>
      <c r="B2082" s="32" t="s">
        <v>22</v>
      </c>
      <c r="C2082" s="32" t="s">
        <v>2449</v>
      </c>
      <c r="D2082" s="32" t="s">
        <v>2450</v>
      </c>
      <c r="E2082" s="32" t="s">
        <v>9772</v>
      </c>
      <c r="F2082" s="32" t="s">
        <v>9773</v>
      </c>
      <c r="G2082" s="32" t="s">
        <v>25</v>
      </c>
      <c r="H2082" s="32" t="s">
        <v>26</v>
      </c>
      <c r="I2082" s="32" t="s">
        <v>2006</v>
      </c>
      <c r="J2082" s="35">
        <v>0</v>
      </c>
      <c r="K2082" s="35">
        <v>0</v>
      </c>
      <c r="L2082" s="35">
        <v>0</v>
      </c>
      <c r="M2082" s="35">
        <v>0</v>
      </c>
      <c r="N2082" s="32" t="s">
        <v>19</v>
      </c>
      <c r="O2082" s="32" t="s">
        <v>27</v>
      </c>
      <c r="P2082" s="32">
        <v>3.5</v>
      </c>
      <c r="Q2082" s="32"/>
      <c r="R2082" s="39">
        <f t="shared" si="64"/>
        <v>1509</v>
      </c>
      <c r="S2082" s="5" t="s">
        <v>51</v>
      </c>
      <c r="T2082" s="5" t="s">
        <v>64</v>
      </c>
      <c r="U2082" s="2"/>
      <c r="V2082" s="2" t="str">
        <f>IF($J2082+$L2082=0,"nil",IF(OR($B2082="TCU-WS",$B2082=""),"non comm",IF(OR($G2082="contract_cover",$H2082="fixed price"),VLOOKUP($I2082,'[1]mapping 2015'!$A:$B,2,FALSE),VLOOKUP($G2082,'[1]mapping 2015'!$A:$B,2,FALSE))))</f>
        <v>nil</v>
      </c>
      <c r="W2082" s="37">
        <f>IF(OR(V2082="non comm",V2082="nil",J2082=0),0,IF(V2082="SBM 2.1 IIPS",J2082*VLOOKUP(N2082,'[2]NGP%'!$C:$D,2,FALSE),J2082*SUMIFS('[2]NGP%'!$D:$D,'[2]NGP%'!$A:$A,V2082,'[2]NGP%'!$B:$B,AA2082)))</f>
        <v>0</v>
      </c>
      <c r="X2082" s="37">
        <f>IF(OR(V2082="non comm",V2082="nil",J2082=0),0,IF(V2082="SBM 2.1 IIPS",J2082*VLOOKUP(N2082,'[2]NGP%'!$C:$E,3,FALSE),J2082*SUMIFS('[2]NGP%'!$E:$E,'[2]NGP%'!$A:$A,V2082,'[2]NGP%'!$B:$B,AA2082)))</f>
        <v>0</v>
      </c>
      <c r="Y2082" s="32"/>
      <c r="Z2082" s="54" t="str">
        <f>IF(MID(H2082,1,4)="Item","Nil",IF(G2082="contract_cover",VLOOKUP(I2082,'svc type'!C:D,2,FALSE),VLOOKUP(G2082,'svc type'!A:D,4,FALSE)))</f>
        <v>IIPS</v>
      </c>
      <c r="AA2082" s="4" t="str">
        <f>IF(B2082="","",VLOOKUP(B2082,Sector!C:D,2,FALSE))</f>
        <v>OTH</v>
      </c>
      <c r="AB2082" s="4" t="str">
        <f t="shared" si="65"/>
        <v>TCU-WS</v>
      </c>
      <c r="AC2082" s="4"/>
      <c r="AD2082" s="4"/>
      <c r="AE2082" s="4"/>
      <c r="AF2082" s="4"/>
      <c r="AG2082" s="4"/>
    </row>
    <row r="2083" spans="1:33" outlineLevel="1" x14ac:dyDescent="0.25">
      <c r="A2083" s="57">
        <v>42270.452018715281</v>
      </c>
      <c r="B2083" s="32" t="s">
        <v>22</v>
      </c>
      <c r="C2083" s="32" t="s">
        <v>2449</v>
      </c>
      <c r="D2083" s="32" t="s">
        <v>2450</v>
      </c>
      <c r="E2083" s="32" t="s">
        <v>9772</v>
      </c>
      <c r="F2083" s="32" t="s">
        <v>9773</v>
      </c>
      <c r="G2083" s="32" t="s">
        <v>29</v>
      </c>
      <c r="H2083" s="32" t="s">
        <v>30</v>
      </c>
      <c r="I2083" s="32" t="s">
        <v>2006</v>
      </c>
      <c r="J2083" s="35">
        <v>0</v>
      </c>
      <c r="K2083" s="35">
        <v>0</v>
      </c>
      <c r="L2083" s="35">
        <v>0</v>
      </c>
      <c r="M2083" s="35">
        <v>5.5</v>
      </c>
      <c r="N2083" s="32" t="s">
        <v>19</v>
      </c>
      <c r="O2083" s="32" t="s">
        <v>27</v>
      </c>
      <c r="P2083" s="32">
        <v>1</v>
      </c>
      <c r="Q2083" s="32"/>
      <c r="R2083" s="39">
        <f t="shared" si="64"/>
        <v>1509</v>
      </c>
      <c r="S2083" s="5" t="s">
        <v>51</v>
      </c>
      <c r="T2083" s="5" t="s">
        <v>64</v>
      </c>
      <c r="U2083" s="2"/>
      <c r="V2083" s="2" t="str">
        <f>IF($J2083+$L2083=0,"nil",IF(OR($B2083="TCU-WS",$B2083=""),"non comm",IF(OR($G2083="contract_cover",$H2083="fixed price"),VLOOKUP($I2083,'[1]mapping 2015'!$A:$B,2,FALSE),VLOOKUP($G2083,'[1]mapping 2015'!$A:$B,2,FALSE))))</f>
        <v>nil</v>
      </c>
      <c r="W2083" s="37">
        <f>IF(OR(V2083="non comm",V2083="nil",J2083=0),0,IF(V2083="SBM 2.1 IIPS",J2083*VLOOKUP(N2083,'[2]NGP%'!$C:$D,2,FALSE),J2083*SUMIFS('[2]NGP%'!$D:$D,'[2]NGP%'!$A:$A,V2083,'[2]NGP%'!$B:$B,AA2083)))</f>
        <v>0</v>
      </c>
      <c r="X2083" s="37">
        <f>IF(OR(V2083="non comm",V2083="nil",J2083=0),0,IF(V2083="SBM 2.1 IIPS",J2083*VLOOKUP(N2083,'[2]NGP%'!$C:$E,3,FALSE),J2083*SUMIFS('[2]NGP%'!$E:$E,'[2]NGP%'!$A:$A,V2083,'[2]NGP%'!$B:$B,AA2083)))</f>
        <v>0</v>
      </c>
      <c r="Y2083" s="32"/>
      <c r="Z2083" s="54" t="str">
        <f>IF(MID(H2083,1,4)="Item","Nil",IF(G2083="contract_cover",VLOOKUP(I2083,'svc type'!C:D,2,FALSE),VLOOKUP(G2083,'svc type'!A:D,4,FALSE)))</f>
        <v>Exp</v>
      </c>
      <c r="AA2083" s="4" t="str">
        <f>IF(B2083="","",VLOOKUP(B2083,Sector!C:D,2,FALSE))</f>
        <v>OTH</v>
      </c>
      <c r="AB2083" s="4" t="str">
        <f t="shared" si="65"/>
        <v>TCU-WS</v>
      </c>
      <c r="AC2083" s="4"/>
      <c r="AD2083" s="4"/>
      <c r="AE2083" s="4"/>
      <c r="AF2083" s="4"/>
      <c r="AG2083" s="4"/>
    </row>
    <row r="2084" spans="1:33" outlineLevel="1" x14ac:dyDescent="0.25">
      <c r="A2084" s="57">
        <v>42270.452831446761</v>
      </c>
      <c r="B2084" s="32" t="s">
        <v>22</v>
      </c>
      <c r="C2084" s="32" t="s">
        <v>78</v>
      </c>
      <c r="D2084" s="32" t="s">
        <v>77</v>
      </c>
      <c r="E2084" s="32" t="s">
        <v>9774</v>
      </c>
      <c r="F2084" s="32" t="s">
        <v>9775</v>
      </c>
      <c r="G2084" s="32" t="s">
        <v>25</v>
      </c>
      <c r="H2084" s="32" t="s">
        <v>26</v>
      </c>
      <c r="I2084" s="32" t="s">
        <v>2006</v>
      </c>
      <c r="J2084" s="35">
        <v>0</v>
      </c>
      <c r="K2084" s="35">
        <v>0</v>
      </c>
      <c r="L2084" s="35">
        <v>0</v>
      </c>
      <c r="M2084" s="35">
        <v>0</v>
      </c>
      <c r="N2084" s="32" t="s">
        <v>19</v>
      </c>
      <c r="O2084" s="32" t="s">
        <v>24</v>
      </c>
      <c r="P2084" s="32">
        <v>0.5</v>
      </c>
      <c r="Q2084" s="32"/>
      <c r="R2084" s="39">
        <f t="shared" si="64"/>
        <v>1509</v>
      </c>
      <c r="S2084" s="5" t="s">
        <v>51</v>
      </c>
      <c r="T2084" s="5" t="s">
        <v>64</v>
      </c>
      <c r="U2084" s="2"/>
      <c r="V2084" s="2" t="str">
        <f>IF($J2084+$L2084=0,"nil",IF(OR($B2084="TCU-WS",$B2084=""),"non comm",IF(OR($G2084="contract_cover",$H2084="fixed price"),VLOOKUP($I2084,'[1]mapping 2015'!$A:$B,2,FALSE),VLOOKUP($G2084,'[1]mapping 2015'!$A:$B,2,FALSE))))</f>
        <v>nil</v>
      </c>
      <c r="W2084" s="37">
        <f>IF(OR(V2084="non comm",V2084="nil",J2084=0),0,IF(V2084="SBM 2.1 IIPS",J2084*VLOOKUP(N2084,'[2]NGP%'!$C:$D,2,FALSE),J2084*SUMIFS('[2]NGP%'!$D:$D,'[2]NGP%'!$A:$A,V2084,'[2]NGP%'!$B:$B,AA2084)))</f>
        <v>0</v>
      </c>
      <c r="X2084" s="37">
        <f>IF(OR(V2084="non comm",V2084="nil",J2084=0),0,IF(V2084="SBM 2.1 IIPS",J2084*VLOOKUP(N2084,'[2]NGP%'!$C:$E,3,FALSE),J2084*SUMIFS('[2]NGP%'!$E:$E,'[2]NGP%'!$A:$A,V2084,'[2]NGP%'!$B:$B,AA2084)))</f>
        <v>0</v>
      </c>
      <c r="Y2084" s="32"/>
      <c r="Z2084" s="54" t="str">
        <f>IF(MID(H2084,1,4)="Item","Nil",IF(G2084="contract_cover",VLOOKUP(I2084,'svc type'!C:D,2,FALSE),VLOOKUP(G2084,'svc type'!A:D,4,FALSE)))</f>
        <v>IIPS</v>
      </c>
      <c r="AA2084" s="4" t="str">
        <f>IF(B2084="","",VLOOKUP(B2084,Sector!C:D,2,FALSE))</f>
        <v>OTH</v>
      </c>
      <c r="AB2084" s="4" t="str">
        <f t="shared" si="65"/>
        <v>TCU-WS</v>
      </c>
      <c r="AC2084" s="4"/>
      <c r="AD2084" s="4"/>
      <c r="AE2084" s="4"/>
      <c r="AF2084" s="4"/>
      <c r="AG2084" s="4"/>
    </row>
    <row r="2085" spans="1:33" outlineLevel="1" x14ac:dyDescent="0.25">
      <c r="A2085" s="57">
        <v>42270.45513584491</v>
      </c>
      <c r="B2085" s="32" t="s">
        <v>22</v>
      </c>
      <c r="C2085" s="32" t="s">
        <v>78</v>
      </c>
      <c r="D2085" s="32" t="s">
        <v>77</v>
      </c>
      <c r="E2085" s="32" t="s">
        <v>9776</v>
      </c>
      <c r="F2085" s="32" t="s">
        <v>9777</v>
      </c>
      <c r="G2085" s="32" t="s">
        <v>25</v>
      </c>
      <c r="H2085" s="32" t="s">
        <v>26</v>
      </c>
      <c r="I2085" s="32" t="s">
        <v>2006</v>
      </c>
      <c r="J2085" s="35">
        <v>0</v>
      </c>
      <c r="K2085" s="35">
        <v>0</v>
      </c>
      <c r="L2085" s="35">
        <v>0</v>
      </c>
      <c r="M2085" s="35">
        <v>0</v>
      </c>
      <c r="N2085" s="32" t="s">
        <v>19</v>
      </c>
      <c r="O2085" s="32" t="s">
        <v>24</v>
      </c>
      <c r="P2085" s="32">
        <v>0.5</v>
      </c>
      <c r="Q2085" s="32"/>
      <c r="R2085" s="39">
        <f t="shared" si="64"/>
        <v>1509</v>
      </c>
      <c r="S2085" s="5" t="s">
        <v>51</v>
      </c>
      <c r="T2085" s="5" t="s">
        <v>64</v>
      </c>
      <c r="U2085" s="2"/>
      <c r="V2085" s="2" t="str">
        <f>IF($J2085+$L2085=0,"nil",IF(OR($B2085="TCU-WS",$B2085=""),"non comm",IF(OR($G2085="contract_cover",$H2085="fixed price"),VLOOKUP($I2085,'[1]mapping 2015'!$A:$B,2,FALSE),VLOOKUP($G2085,'[1]mapping 2015'!$A:$B,2,FALSE))))</f>
        <v>nil</v>
      </c>
      <c r="W2085" s="37">
        <f>IF(OR(V2085="non comm",V2085="nil",J2085=0),0,IF(V2085="SBM 2.1 IIPS",J2085*VLOOKUP(N2085,'[2]NGP%'!$C:$D,2,FALSE),J2085*SUMIFS('[2]NGP%'!$D:$D,'[2]NGP%'!$A:$A,V2085,'[2]NGP%'!$B:$B,AA2085)))</f>
        <v>0</v>
      </c>
      <c r="X2085" s="37">
        <f>IF(OR(V2085="non comm",V2085="nil",J2085=0),0,IF(V2085="SBM 2.1 IIPS",J2085*VLOOKUP(N2085,'[2]NGP%'!$C:$E,3,FALSE),J2085*SUMIFS('[2]NGP%'!$E:$E,'[2]NGP%'!$A:$A,V2085,'[2]NGP%'!$B:$B,AA2085)))</f>
        <v>0</v>
      </c>
      <c r="Y2085" s="32"/>
      <c r="Z2085" s="54" t="str">
        <f>IF(MID(H2085,1,4)="Item","Nil",IF(G2085="contract_cover",VLOOKUP(I2085,'svc type'!C:D,2,FALSE),VLOOKUP(G2085,'svc type'!A:D,4,FALSE)))</f>
        <v>IIPS</v>
      </c>
      <c r="AA2085" s="4" t="str">
        <f>IF(B2085="","",VLOOKUP(B2085,Sector!C:D,2,FALSE))</f>
        <v>OTH</v>
      </c>
      <c r="AB2085" s="4" t="str">
        <f t="shared" si="65"/>
        <v>TCU-WS</v>
      </c>
      <c r="AC2085" s="4"/>
      <c r="AD2085" s="4"/>
      <c r="AE2085" s="4"/>
      <c r="AF2085" s="4"/>
      <c r="AG2085" s="4"/>
    </row>
    <row r="2086" spans="1:33" outlineLevel="1" x14ac:dyDescent="0.25">
      <c r="A2086" s="57">
        <v>42270.45513584491</v>
      </c>
      <c r="B2086" s="32" t="s">
        <v>22</v>
      </c>
      <c r="C2086" s="32" t="s">
        <v>78</v>
      </c>
      <c r="D2086" s="32" t="s">
        <v>77</v>
      </c>
      <c r="E2086" s="32" t="s">
        <v>9776</v>
      </c>
      <c r="F2086" s="32" t="s">
        <v>9777</v>
      </c>
      <c r="G2086" s="32" t="s">
        <v>2082</v>
      </c>
      <c r="H2086" s="32" t="s">
        <v>2083</v>
      </c>
      <c r="I2086" s="32" t="s">
        <v>2006</v>
      </c>
      <c r="J2086" s="35">
        <v>0</v>
      </c>
      <c r="K2086" s="35">
        <v>149.69</v>
      </c>
      <c r="L2086" s="35">
        <v>0</v>
      </c>
      <c r="M2086" s="35">
        <v>0</v>
      </c>
      <c r="N2086" s="32" t="s">
        <v>19</v>
      </c>
      <c r="O2086" s="32" t="s">
        <v>24</v>
      </c>
      <c r="P2086" s="32">
        <v>1</v>
      </c>
      <c r="Q2086" s="32"/>
      <c r="R2086" s="39">
        <f t="shared" si="64"/>
        <v>1509</v>
      </c>
      <c r="S2086" s="5" t="s">
        <v>51</v>
      </c>
      <c r="T2086" s="5" t="s">
        <v>64</v>
      </c>
      <c r="U2086" s="2"/>
      <c r="V2086" s="2" t="str">
        <f>IF($J2086+$L2086=0,"nil",IF(OR($B2086="TCU-WS",$B2086=""),"non comm",IF(OR($G2086="contract_cover",$H2086="fixed price"),VLOOKUP($I2086,'[1]mapping 2015'!$A:$B,2,FALSE),VLOOKUP($G2086,'[1]mapping 2015'!$A:$B,2,FALSE))))</f>
        <v>nil</v>
      </c>
      <c r="W2086" s="37">
        <f>IF(OR(V2086="non comm",V2086="nil",J2086=0),0,IF(V2086="SBM 2.1 IIPS",J2086*VLOOKUP(N2086,'[2]NGP%'!$C:$D,2,FALSE),J2086*SUMIFS('[2]NGP%'!$D:$D,'[2]NGP%'!$A:$A,V2086,'[2]NGP%'!$B:$B,AA2086)))</f>
        <v>0</v>
      </c>
      <c r="X2086" s="37">
        <f>IF(OR(V2086="non comm",V2086="nil",J2086=0),0,IF(V2086="SBM 2.1 IIPS",J2086*VLOOKUP(N2086,'[2]NGP%'!$C:$E,3,FALSE),J2086*SUMIFS('[2]NGP%'!$E:$E,'[2]NGP%'!$A:$A,V2086,'[2]NGP%'!$B:$B,AA2086)))</f>
        <v>0</v>
      </c>
      <c r="Y2086" s="32"/>
      <c r="Z2086" s="54" t="str">
        <f>IF(MID(H2086,1,4)="Item","Nil",IF(G2086="contract_cover",VLOOKUP(I2086,'svc type'!C:D,2,FALSE),VLOOKUP(G2086,'svc type'!A:D,4,FALSE)))</f>
        <v>Part</v>
      </c>
      <c r="AA2086" s="4" t="str">
        <f>IF(B2086="","",VLOOKUP(B2086,Sector!C:D,2,FALSE))</f>
        <v>OTH</v>
      </c>
      <c r="AB2086" s="4" t="str">
        <f t="shared" si="65"/>
        <v>TCU-WS</v>
      </c>
      <c r="AC2086" s="4"/>
      <c r="AD2086" s="4"/>
      <c r="AE2086" s="4"/>
      <c r="AF2086" s="4"/>
      <c r="AG2086" s="4"/>
    </row>
    <row r="2087" spans="1:33" outlineLevel="1" x14ac:dyDescent="0.25">
      <c r="A2087" s="57">
        <v>42270.45513584491</v>
      </c>
      <c r="B2087" s="32" t="s">
        <v>22</v>
      </c>
      <c r="C2087" s="32" t="s">
        <v>78</v>
      </c>
      <c r="D2087" s="32" t="s">
        <v>77</v>
      </c>
      <c r="E2087" s="32" t="s">
        <v>9776</v>
      </c>
      <c r="F2087" s="32" t="s">
        <v>9777</v>
      </c>
      <c r="G2087" s="32" t="s">
        <v>29</v>
      </c>
      <c r="H2087" s="32" t="s">
        <v>30</v>
      </c>
      <c r="I2087" s="32" t="s">
        <v>2006</v>
      </c>
      <c r="J2087" s="35">
        <v>0</v>
      </c>
      <c r="K2087" s="35">
        <v>0</v>
      </c>
      <c r="L2087" s="35">
        <v>0</v>
      </c>
      <c r="M2087" s="35">
        <v>0.84</v>
      </c>
      <c r="N2087" s="32" t="s">
        <v>19</v>
      </c>
      <c r="O2087" s="32" t="s">
        <v>24</v>
      </c>
      <c r="P2087" s="32">
        <v>1</v>
      </c>
      <c r="Q2087" s="32"/>
      <c r="R2087" s="39">
        <f t="shared" si="64"/>
        <v>1509</v>
      </c>
      <c r="S2087" s="5" t="s">
        <v>51</v>
      </c>
      <c r="T2087" s="5" t="s">
        <v>64</v>
      </c>
      <c r="U2087" s="2"/>
      <c r="V2087" s="2" t="str">
        <f>IF($J2087+$L2087=0,"nil",IF(OR($B2087="TCU-WS",$B2087=""),"non comm",IF(OR($G2087="contract_cover",$H2087="fixed price"),VLOOKUP($I2087,'[1]mapping 2015'!$A:$B,2,FALSE),VLOOKUP($G2087,'[1]mapping 2015'!$A:$B,2,FALSE))))</f>
        <v>nil</v>
      </c>
      <c r="W2087" s="37">
        <f>IF(OR(V2087="non comm",V2087="nil",J2087=0),0,IF(V2087="SBM 2.1 IIPS",J2087*VLOOKUP(N2087,'[2]NGP%'!$C:$D,2,FALSE),J2087*SUMIFS('[2]NGP%'!$D:$D,'[2]NGP%'!$A:$A,V2087,'[2]NGP%'!$B:$B,AA2087)))</f>
        <v>0</v>
      </c>
      <c r="X2087" s="37">
        <f>IF(OR(V2087="non comm",V2087="nil",J2087=0),0,IF(V2087="SBM 2.1 IIPS",J2087*VLOOKUP(N2087,'[2]NGP%'!$C:$E,3,FALSE),J2087*SUMIFS('[2]NGP%'!$E:$E,'[2]NGP%'!$A:$A,V2087,'[2]NGP%'!$B:$B,AA2087)))</f>
        <v>0</v>
      </c>
      <c r="Y2087" s="32"/>
      <c r="Z2087" s="54" t="str">
        <f>IF(MID(H2087,1,4)="Item","Nil",IF(G2087="contract_cover",VLOOKUP(I2087,'svc type'!C:D,2,FALSE),VLOOKUP(G2087,'svc type'!A:D,4,FALSE)))</f>
        <v>Exp</v>
      </c>
      <c r="AA2087" s="4" t="str">
        <f>IF(B2087="","",VLOOKUP(B2087,Sector!C:D,2,FALSE))</f>
        <v>OTH</v>
      </c>
      <c r="AB2087" s="4" t="str">
        <f t="shared" si="65"/>
        <v>TCU-WS</v>
      </c>
      <c r="AC2087" s="4"/>
      <c r="AD2087" s="4"/>
      <c r="AE2087" s="4"/>
      <c r="AF2087" s="4"/>
      <c r="AG2087" s="4"/>
    </row>
    <row r="2088" spans="1:33" outlineLevel="1" x14ac:dyDescent="0.25">
      <c r="A2088" s="57">
        <v>42270.45642855324</v>
      </c>
      <c r="B2088" s="32" t="s">
        <v>22</v>
      </c>
      <c r="C2088" s="32" t="s">
        <v>9675</v>
      </c>
      <c r="D2088" s="32" t="s">
        <v>9676</v>
      </c>
      <c r="E2088" s="32" t="s">
        <v>9778</v>
      </c>
      <c r="F2088" s="32" t="s">
        <v>9779</v>
      </c>
      <c r="G2088" s="32" t="s">
        <v>25</v>
      </c>
      <c r="H2088" s="32" t="s">
        <v>26</v>
      </c>
      <c r="I2088" s="32" t="s">
        <v>2006</v>
      </c>
      <c r="J2088" s="35">
        <v>0</v>
      </c>
      <c r="K2088" s="35">
        <v>0</v>
      </c>
      <c r="L2088" s="35">
        <v>0</v>
      </c>
      <c r="M2088" s="35">
        <v>0</v>
      </c>
      <c r="N2088" s="32" t="s">
        <v>19</v>
      </c>
      <c r="O2088" s="32" t="s">
        <v>508</v>
      </c>
      <c r="P2088" s="32">
        <v>2.25</v>
      </c>
      <c r="Q2088" s="32"/>
      <c r="R2088" s="39">
        <f t="shared" si="64"/>
        <v>1509</v>
      </c>
      <c r="S2088" s="5" t="s">
        <v>51</v>
      </c>
      <c r="T2088" s="5" t="s">
        <v>64</v>
      </c>
      <c r="U2088" s="2"/>
      <c r="V2088" s="2" t="str">
        <f>IF($J2088+$L2088=0,"nil",IF(OR($B2088="TCU-WS",$B2088=""),"non comm",IF(OR($G2088="contract_cover",$H2088="fixed price"),VLOOKUP($I2088,'[1]mapping 2015'!$A:$B,2,FALSE),VLOOKUP($G2088,'[1]mapping 2015'!$A:$B,2,FALSE))))</f>
        <v>nil</v>
      </c>
      <c r="W2088" s="37">
        <f>IF(OR(V2088="non comm",V2088="nil",J2088=0),0,IF(V2088="SBM 2.1 IIPS",J2088*VLOOKUP(N2088,'[2]NGP%'!$C:$D,2,FALSE),J2088*SUMIFS('[2]NGP%'!$D:$D,'[2]NGP%'!$A:$A,V2088,'[2]NGP%'!$B:$B,AA2088)))</f>
        <v>0</v>
      </c>
      <c r="X2088" s="37">
        <f>IF(OR(V2088="non comm",V2088="nil",J2088=0),0,IF(V2088="SBM 2.1 IIPS",J2088*VLOOKUP(N2088,'[2]NGP%'!$C:$E,3,FALSE),J2088*SUMIFS('[2]NGP%'!$E:$E,'[2]NGP%'!$A:$A,V2088,'[2]NGP%'!$B:$B,AA2088)))</f>
        <v>0</v>
      </c>
      <c r="Y2088" s="32"/>
      <c r="Z2088" s="54" t="str">
        <f>IF(MID(H2088,1,4)="Item","Nil",IF(G2088="contract_cover",VLOOKUP(I2088,'svc type'!C:D,2,FALSE),VLOOKUP(G2088,'svc type'!A:D,4,FALSE)))</f>
        <v>IIPS</v>
      </c>
      <c r="AA2088" s="4" t="str">
        <f>IF(B2088="","",VLOOKUP(B2088,Sector!C:D,2,FALSE))</f>
        <v>OTH</v>
      </c>
      <c r="AB2088" s="4" t="str">
        <f t="shared" si="65"/>
        <v>TCU-WS</v>
      </c>
      <c r="AC2088" s="4"/>
      <c r="AD2088" s="4"/>
      <c r="AE2088" s="4"/>
      <c r="AF2088" s="4"/>
      <c r="AG2088" s="4"/>
    </row>
    <row r="2089" spans="1:33" outlineLevel="1" x14ac:dyDescent="0.25">
      <c r="A2089" s="57">
        <v>42270.458696956019</v>
      </c>
      <c r="B2089" s="32" t="s">
        <v>22</v>
      </c>
      <c r="C2089" s="32" t="s">
        <v>9675</v>
      </c>
      <c r="D2089" s="32" t="s">
        <v>9676</v>
      </c>
      <c r="E2089" s="32" t="s">
        <v>9780</v>
      </c>
      <c r="F2089" s="32" t="s">
        <v>9781</v>
      </c>
      <c r="G2089" s="32" t="s">
        <v>25</v>
      </c>
      <c r="H2089" s="32" t="s">
        <v>26</v>
      </c>
      <c r="I2089" s="32" t="s">
        <v>2006</v>
      </c>
      <c r="J2089" s="35">
        <v>0</v>
      </c>
      <c r="K2089" s="35">
        <v>0</v>
      </c>
      <c r="L2089" s="35">
        <v>0</v>
      </c>
      <c r="M2089" s="35">
        <v>0</v>
      </c>
      <c r="N2089" s="32" t="s">
        <v>19</v>
      </c>
      <c r="O2089" s="32" t="s">
        <v>508</v>
      </c>
      <c r="P2089" s="32">
        <v>2.25</v>
      </c>
      <c r="Q2089" s="32"/>
      <c r="R2089" s="39">
        <f t="shared" si="64"/>
        <v>1509</v>
      </c>
      <c r="S2089" s="5" t="s">
        <v>51</v>
      </c>
      <c r="T2089" s="5" t="s">
        <v>64</v>
      </c>
      <c r="U2089" s="2"/>
      <c r="V2089" s="2" t="str">
        <f>IF($J2089+$L2089=0,"nil",IF(OR($B2089="TCU-WS",$B2089=""),"non comm",IF(OR($G2089="contract_cover",$H2089="fixed price"),VLOOKUP($I2089,'[1]mapping 2015'!$A:$B,2,FALSE),VLOOKUP($G2089,'[1]mapping 2015'!$A:$B,2,FALSE))))</f>
        <v>nil</v>
      </c>
      <c r="W2089" s="37">
        <f>IF(OR(V2089="non comm",V2089="nil",J2089=0),0,IF(V2089="SBM 2.1 IIPS",J2089*VLOOKUP(N2089,'[2]NGP%'!$C:$D,2,FALSE),J2089*SUMIFS('[2]NGP%'!$D:$D,'[2]NGP%'!$A:$A,V2089,'[2]NGP%'!$B:$B,AA2089)))</f>
        <v>0</v>
      </c>
      <c r="X2089" s="37">
        <f>IF(OR(V2089="non comm",V2089="nil",J2089=0),0,IF(V2089="SBM 2.1 IIPS",J2089*VLOOKUP(N2089,'[2]NGP%'!$C:$E,3,FALSE),J2089*SUMIFS('[2]NGP%'!$E:$E,'[2]NGP%'!$A:$A,V2089,'[2]NGP%'!$B:$B,AA2089)))</f>
        <v>0</v>
      </c>
      <c r="Y2089" s="32"/>
      <c r="Z2089" s="54" t="str">
        <f>IF(MID(H2089,1,4)="Item","Nil",IF(G2089="contract_cover",VLOOKUP(I2089,'svc type'!C:D,2,FALSE),VLOOKUP(G2089,'svc type'!A:D,4,FALSE)))</f>
        <v>IIPS</v>
      </c>
      <c r="AA2089" s="4" t="str">
        <f>IF(B2089="","",VLOOKUP(B2089,Sector!C:D,2,FALSE))</f>
        <v>OTH</v>
      </c>
      <c r="AB2089" s="4" t="str">
        <f t="shared" si="65"/>
        <v>TCU-WS</v>
      </c>
      <c r="AC2089" s="4"/>
      <c r="AD2089" s="4"/>
      <c r="AE2089" s="4"/>
      <c r="AF2089" s="4"/>
      <c r="AG2089" s="4"/>
    </row>
    <row r="2090" spans="1:33" outlineLevel="1" x14ac:dyDescent="0.25">
      <c r="A2090" s="57">
        <v>42270.458696956019</v>
      </c>
      <c r="B2090" s="32" t="s">
        <v>22</v>
      </c>
      <c r="C2090" s="32" t="s">
        <v>9675</v>
      </c>
      <c r="D2090" s="32" t="s">
        <v>9676</v>
      </c>
      <c r="E2090" s="32" t="s">
        <v>9780</v>
      </c>
      <c r="F2090" s="32" t="s">
        <v>9781</v>
      </c>
      <c r="G2090" s="32" t="s">
        <v>29</v>
      </c>
      <c r="H2090" s="32" t="s">
        <v>30</v>
      </c>
      <c r="I2090" s="32" t="s">
        <v>2006</v>
      </c>
      <c r="J2090" s="35">
        <v>0</v>
      </c>
      <c r="K2090" s="35">
        <v>0</v>
      </c>
      <c r="L2090" s="35">
        <v>0</v>
      </c>
      <c r="M2090" s="35">
        <v>1</v>
      </c>
      <c r="N2090" s="32" t="s">
        <v>19</v>
      </c>
      <c r="O2090" s="32" t="s">
        <v>508</v>
      </c>
      <c r="P2090" s="32">
        <v>1</v>
      </c>
      <c r="Q2090" s="32"/>
      <c r="R2090" s="39">
        <f t="shared" si="64"/>
        <v>1509</v>
      </c>
      <c r="S2090" s="5" t="s">
        <v>51</v>
      </c>
      <c r="T2090" s="5" t="s">
        <v>64</v>
      </c>
      <c r="U2090" s="2"/>
      <c r="V2090" s="2" t="str">
        <f>IF($J2090+$L2090=0,"nil",IF(OR($B2090="TCU-WS",$B2090=""),"non comm",IF(OR($G2090="contract_cover",$H2090="fixed price"),VLOOKUP($I2090,'[1]mapping 2015'!$A:$B,2,FALSE),VLOOKUP($G2090,'[1]mapping 2015'!$A:$B,2,FALSE))))</f>
        <v>nil</v>
      </c>
      <c r="W2090" s="37">
        <f>IF(OR(V2090="non comm",V2090="nil",J2090=0),0,IF(V2090="SBM 2.1 IIPS",J2090*VLOOKUP(N2090,'[2]NGP%'!$C:$D,2,FALSE),J2090*SUMIFS('[2]NGP%'!$D:$D,'[2]NGP%'!$A:$A,V2090,'[2]NGP%'!$B:$B,AA2090)))</f>
        <v>0</v>
      </c>
      <c r="X2090" s="37">
        <f>IF(OR(V2090="non comm",V2090="nil",J2090=0),0,IF(V2090="SBM 2.1 IIPS",J2090*VLOOKUP(N2090,'[2]NGP%'!$C:$E,3,FALSE),J2090*SUMIFS('[2]NGP%'!$E:$E,'[2]NGP%'!$A:$A,V2090,'[2]NGP%'!$B:$B,AA2090)))</f>
        <v>0</v>
      </c>
      <c r="Y2090" s="32"/>
      <c r="Z2090" s="54" t="str">
        <f>IF(MID(H2090,1,4)="Item","Nil",IF(G2090="contract_cover",VLOOKUP(I2090,'svc type'!C:D,2,FALSE),VLOOKUP(G2090,'svc type'!A:D,4,FALSE)))</f>
        <v>Exp</v>
      </c>
      <c r="AA2090" s="4" t="str">
        <f>IF(B2090="","",VLOOKUP(B2090,Sector!C:D,2,FALSE))</f>
        <v>OTH</v>
      </c>
      <c r="AB2090" s="4" t="str">
        <f t="shared" si="65"/>
        <v>TCU-WS</v>
      </c>
      <c r="AC2090" s="4"/>
      <c r="AD2090" s="4"/>
      <c r="AE2090" s="4"/>
      <c r="AF2090" s="4"/>
      <c r="AG2090" s="4"/>
    </row>
    <row r="2091" spans="1:33" outlineLevel="1" x14ac:dyDescent="0.25">
      <c r="A2091" s="57">
        <v>42270.458696956019</v>
      </c>
      <c r="B2091" s="32" t="s">
        <v>22</v>
      </c>
      <c r="C2091" s="32" t="s">
        <v>9675</v>
      </c>
      <c r="D2091" s="32" t="s">
        <v>9676</v>
      </c>
      <c r="E2091" s="32" t="s">
        <v>9780</v>
      </c>
      <c r="F2091" s="32" t="s">
        <v>9781</v>
      </c>
      <c r="G2091" s="32" t="s">
        <v>29</v>
      </c>
      <c r="H2091" s="32" t="s">
        <v>30</v>
      </c>
      <c r="I2091" s="32" t="s">
        <v>2006</v>
      </c>
      <c r="J2091" s="35">
        <v>0</v>
      </c>
      <c r="K2091" s="35">
        <v>0</v>
      </c>
      <c r="L2091" s="35">
        <v>0</v>
      </c>
      <c r="M2091" s="35">
        <v>1</v>
      </c>
      <c r="N2091" s="32" t="s">
        <v>19</v>
      </c>
      <c r="O2091" s="32" t="s">
        <v>508</v>
      </c>
      <c r="P2091" s="32">
        <v>1</v>
      </c>
      <c r="Q2091" s="32"/>
      <c r="R2091" s="39">
        <f t="shared" si="64"/>
        <v>1509</v>
      </c>
      <c r="S2091" s="5" t="s">
        <v>51</v>
      </c>
      <c r="T2091" s="5" t="s">
        <v>64</v>
      </c>
      <c r="U2091" s="2"/>
      <c r="V2091" s="2" t="str">
        <f>IF($J2091+$L2091=0,"nil",IF(OR($B2091="TCU-WS",$B2091=""),"non comm",IF(OR($G2091="contract_cover",$H2091="fixed price"),VLOOKUP($I2091,'[1]mapping 2015'!$A:$B,2,FALSE),VLOOKUP($G2091,'[1]mapping 2015'!$A:$B,2,FALSE))))</f>
        <v>nil</v>
      </c>
      <c r="W2091" s="37">
        <f>IF(OR(V2091="non comm",V2091="nil",J2091=0),0,IF(V2091="SBM 2.1 IIPS",J2091*VLOOKUP(N2091,'[2]NGP%'!$C:$D,2,FALSE),J2091*SUMIFS('[2]NGP%'!$D:$D,'[2]NGP%'!$A:$A,V2091,'[2]NGP%'!$B:$B,AA2091)))</f>
        <v>0</v>
      </c>
      <c r="X2091" s="37">
        <f>IF(OR(V2091="non comm",V2091="nil",J2091=0),0,IF(V2091="SBM 2.1 IIPS",J2091*VLOOKUP(N2091,'[2]NGP%'!$C:$E,3,FALSE),J2091*SUMIFS('[2]NGP%'!$E:$E,'[2]NGP%'!$A:$A,V2091,'[2]NGP%'!$B:$B,AA2091)))</f>
        <v>0</v>
      </c>
      <c r="Y2091" s="32"/>
      <c r="Z2091" s="54" t="str">
        <f>IF(MID(H2091,1,4)="Item","Nil",IF(G2091="contract_cover",VLOOKUP(I2091,'svc type'!C:D,2,FALSE),VLOOKUP(G2091,'svc type'!A:D,4,FALSE)))</f>
        <v>Exp</v>
      </c>
      <c r="AA2091" s="4" t="str">
        <f>IF(B2091="","",VLOOKUP(B2091,Sector!C:D,2,FALSE))</f>
        <v>OTH</v>
      </c>
      <c r="AB2091" s="4" t="str">
        <f t="shared" si="65"/>
        <v>TCU-WS</v>
      </c>
      <c r="AC2091" s="4"/>
      <c r="AD2091" s="4"/>
      <c r="AE2091" s="4"/>
      <c r="AF2091" s="4"/>
      <c r="AG2091" s="4"/>
    </row>
    <row r="2092" spans="1:33" outlineLevel="1" x14ac:dyDescent="0.25">
      <c r="A2092" s="57">
        <v>42270.458696956019</v>
      </c>
      <c r="B2092" s="32" t="s">
        <v>22</v>
      </c>
      <c r="C2092" s="32" t="s">
        <v>9675</v>
      </c>
      <c r="D2092" s="32" t="s">
        <v>9676</v>
      </c>
      <c r="E2092" s="32" t="s">
        <v>9780</v>
      </c>
      <c r="F2092" s="32" t="s">
        <v>9781</v>
      </c>
      <c r="G2092" s="32" t="s">
        <v>29</v>
      </c>
      <c r="H2092" s="32" t="s">
        <v>30</v>
      </c>
      <c r="I2092" s="32" t="s">
        <v>2006</v>
      </c>
      <c r="J2092" s="35">
        <v>0</v>
      </c>
      <c r="K2092" s="35">
        <v>0</v>
      </c>
      <c r="L2092" s="35">
        <v>0</v>
      </c>
      <c r="M2092" s="35">
        <v>1</v>
      </c>
      <c r="N2092" s="32" t="s">
        <v>19</v>
      </c>
      <c r="O2092" s="32" t="s">
        <v>508</v>
      </c>
      <c r="P2092" s="32">
        <v>1</v>
      </c>
      <c r="Q2092" s="32"/>
      <c r="R2092" s="39">
        <f t="shared" si="64"/>
        <v>1509</v>
      </c>
      <c r="S2092" s="5" t="s">
        <v>51</v>
      </c>
      <c r="T2092" s="5" t="s">
        <v>64</v>
      </c>
      <c r="U2092" s="2"/>
      <c r="V2092" s="2" t="str">
        <f>IF($J2092+$L2092=0,"nil",IF(OR($B2092="TCU-WS",$B2092=""),"non comm",IF(OR($G2092="contract_cover",$H2092="fixed price"),VLOOKUP($I2092,'[1]mapping 2015'!$A:$B,2,FALSE),VLOOKUP($G2092,'[1]mapping 2015'!$A:$B,2,FALSE))))</f>
        <v>nil</v>
      </c>
      <c r="W2092" s="37">
        <f>IF(OR(V2092="non comm",V2092="nil",J2092=0),0,IF(V2092="SBM 2.1 IIPS",J2092*VLOOKUP(N2092,'[2]NGP%'!$C:$D,2,FALSE),J2092*SUMIFS('[2]NGP%'!$D:$D,'[2]NGP%'!$A:$A,V2092,'[2]NGP%'!$B:$B,AA2092)))</f>
        <v>0</v>
      </c>
      <c r="X2092" s="37">
        <f>IF(OR(V2092="non comm",V2092="nil",J2092=0),0,IF(V2092="SBM 2.1 IIPS",J2092*VLOOKUP(N2092,'[2]NGP%'!$C:$E,3,FALSE),J2092*SUMIFS('[2]NGP%'!$E:$E,'[2]NGP%'!$A:$A,V2092,'[2]NGP%'!$B:$B,AA2092)))</f>
        <v>0</v>
      </c>
      <c r="Y2092" s="32"/>
      <c r="Z2092" s="54" t="str">
        <f>IF(MID(H2092,1,4)="Item","Nil",IF(G2092="contract_cover",VLOOKUP(I2092,'svc type'!C:D,2,FALSE),VLOOKUP(G2092,'svc type'!A:D,4,FALSE)))</f>
        <v>Exp</v>
      </c>
      <c r="AA2092" s="4" t="str">
        <f>IF(B2092="","",VLOOKUP(B2092,Sector!C:D,2,FALSE))</f>
        <v>OTH</v>
      </c>
      <c r="AB2092" s="4" t="str">
        <f t="shared" si="65"/>
        <v>TCU-WS</v>
      </c>
      <c r="AC2092" s="4"/>
      <c r="AD2092" s="4"/>
      <c r="AE2092" s="4"/>
      <c r="AF2092" s="4"/>
      <c r="AG2092" s="4"/>
    </row>
    <row r="2093" spans="1:33" outlineLevel="1" x14ac:dyDescent="0.25">
      <c r="A2093" s="57">
        <v>42270.458696956019</v>
      </c>
      <c r="B2093" s="32" t="s">
        <v>22</v>
      </c>
      <c r="C2093" s="32" t="s">
        <v>9675</v>
      </c>
      <c r="D2093" s="32" t="s">
        <v>9676</v>
      </c>
      <c r="E2093" s="32" t="s">
        <v>9780</v>
      </c>
      <c r="F2093" s="32" t="s">
        <v>9781</v>
      </c>
      <c r="G2093" s="32" t="s">
        <v>1951</v>
      </c>
      <c r="H2093" s="32" t="s">
        <v>1952</v>
      </c>
      <c r="I2093" s="32" t="s">
        <v>2006</v>
      </c>
      <c r="J2093" s="35">
        <v>0</v>
      </c>
      <c r="K2093" s="35">
        <v>321.27999999999997</v>
      </c>
      <c r="L2093" s="35">
        <v>0</v>
      </c>
      <c r="M2093" s="35">
        <v>0</v>
      </c>
      <c r="N2093" s="32" t="s">
        <v>19</v>
      </c>
      <c r="O2093" s="32" t="s">
        <v>508</v>
      </c>
      <c r="P2093" s="32">
        <v>1</v>
      </c>
      <c r="Q2093" s="32"/>
      <c r="R2093" s="39">
        <f t="shared" si="64"/>
        <v>1509</v>
      </c>
      <c r="S2093" s="5" t="s">
        <v>51</v>
      </c>
      <c r="T2093" s="5" t="s">
        <v>64</v>
      </c>
      <c r="U2093" s="2"/>
      <c r="V2093" s="2" t="str">
        <f>IF($J2093+$L2093=0,"nil",IF(OR($B2093="TCU-WS",$B2093=""),"non comm",IF(OR($G2093="contract_cover",$H2093="fixed price"),VLOOKUP($I2093,'[1]mapping 2015'!$A:$B,2,FALSE),VLOOKUP($G2093,'[1]mapping 2015'!$A:$B,2,FALSE))))</f>
        <v>nil</v>
      </c>
      <c r="W2093" s="37">
        <f>IF(OR(V2093="non comm",V2093="nil",J2093=0),0,IF(V2093="SBM 2.1 IIPS",J2093*VLOOKUP(N2093,'[2]NGP%'!$C:$D,2,FALSE),J2093*SUMIFS('[2]NGP%'!$D:$D,'[2]NGP%'!$A:$A,V2093,'[2]NGP%'!$B:$B,AA2093)))</f>
        <v>0</v>
      </c>
      <c r="X2093" s="37">
        <f>IF(OR(V2093="non comm",V2093="nil",J2093=0),0,IF(V2093="SBM 2.1 IIPS",J2093*VLOOKUP(N2093,'[2]NGP%'!$C:$E,3,FALSE),J2093*SUMIFS('[2]NGP%'!$E:$E,'[2]NGP%'!$A:$A,V2093,'[2]NGP%'!$B:$B,AA2093)))</f>
        <v>0</v>
      </c>
      <c r="Y2093" s="32"/>
      <c r="Z2093" s="54" t="str">
        <f>IF(MID(H2093,1,4)="Item","Nil",IF(G2093="contract_cover",VLOOKUP(I2093,'svc type'!C:D,2,FALSE),VLOOKUP(G2093,'svc type'!A:D,4,FALSE)))</f>
        <v>Part</v>
      </c>
      <c r="AA2093" s="4" t="str">
        <f>IF(B2093="","",VLOOKUP(B2093,Sector!C:D,2,FALSE))</f>
        <v>OTH</v>
      </c>
      <c r="AB2093" s="4" t="str">
        <f t="shared" si="65"/>
        <v>TCU-WS</v>
      </c>
      <c r="AC2093" s="4"/>
      <c r="AD2093" s="4"/>
      <c r="AE2093" s="4"/>
      <c r="AF2093" s="4"/>
      <c r="AG2093" s="4"/>
    </row>
    <row r="2094" spans="1:33" outlineLevel="1" x14ac:dyDescent="0.25">
      <c r="A2094" s="57">
        <v>42270.458696956019</v>
      </c>
      <c r="B2094" s="32" t="s">
        <v>22</v>
      </c>
      <c r="C2094" s="32" t="s">
        <v>9675</v>
      </c>
      <c r="D2094" s="32" t="s">
        <v>9676</v>
      </c>
      <c r="E2094" s="32" t="s">
        <v>9780</v>
      </c>
      <c r="F2094" s="32" t="s">
        <v>9781</v>
      </c>
      <c r="G2094" s="32" t="s">
        <v>35</v>
      </c>
      <c r="H2094" s="32" t="s">
        <v>38</v>
      </c>
      <c r="I2094" s="32" t="s">
        <v>2006</v>
      </c>
      <c r="J2094" s="35">
        <v>0</v>
      </c>
      <c r="K2094" s="35">
        <v>0</v>
      </c>
      <c r="L2094" s="35">
        <v>0</v>
      </c>
      <c r="M2094" s="35">
        <v>12.9</v>
      </c>
      <c r="N2094" s="32" t="s">
        <v>19</v>
      </c>
      <c r="O2094" s="32" t="s">
        <v>508</v>
      </c>
      <c r="P2094" s="32">
        <v>1</v>
      </c>
      <c r="Q2094" s="32"/>
      <c r="R2094" s="39">
        <f t="shared" si="64"/>
        <v>1509</v>
      </c>
      <c r="S2094" s="5" t="s">
        <v>51</v>
      </c>
      <c r="T2094" s="5" t="s">
        <v>64</v>
      </c>
      <c r="U2094" s="2"/>
      <c r="V2094" s="2" t="str">
        <f>IF($J2094+$L2094=0,"nil",IF(OR($B2094="TCU-WS",$B2094=""),"non comm",IF(OR($G2094="contract_cover",$H2094="fixed price"),VLOOKUP($I2094,'[1]mapping 2015'!$A:$B,2,FALSE),VLOOKUP($G2094,'[1]mapping 2015'!$A:$B,2,FALSE))))</f>
        <v>nil</v>
      </c>
      <c r="W2094" s="37">
        <f>IF(OR(V2094="non comm",V2094="nil",J2094=0),0,IF(V2094="SBM 2.1 IIPS",J2094*VLOOKUP(N2094,'[2]NGP%'!$C:$D,2,FALSE),J2094*SUMIFS('[2]NGP%'!$D:$D,'[2]NGP%'!$A:$A,V2094,'[2]NGP%'!$B:$B,AA2094)))</f>
        <v>0</v>
      </c>
      <c r="X2094" s="37">
        <f>IF(OR(V2094="non comm",V2094="nil",J2094=0),0,IF(V2094="SBM 2.1 IIPS",J2094*VLOOKUP(N2094,'[2]NGP%'!$C:$E,3,FALSE),J2094*SUMIFS('[2]NGP%'!$E:$E,'[2]NGP%'!$A:$A,V2094,'[2]NGP%'!$B:$B,AA2094)))</f>
        <v>0</v>
      </c>
      <c r="Y2094" s="32"/>
      <c r="Z2094" s="54" t="str">
        <f>IF(MID(H2094,1,4)="Item","Nil",IF(G2094="contract_cover",VLOOKUP(I2094,'svc type'!C:D,2,FALSE),VLOOKUP(G2094,'svc type'!A:D,4,FALSE)))</f>
        <v>Exp</v>
      </c>
      <c r="AA2094" s="4" t="str">
        <f>IF(B2094="","",VLOOKUP(B2094,Sector!C:D,2,FALSE))</f>
        <v>OTH</v>
      </c>
      <c r="AB2094" s="4" t="str">
        <f t="shared" si="65"/>
        <v>TCU-WS</v>
      </c>
      <c r="AC2094" s="4"/>
      <c r="AD2094" s="4"/>
      <c r="AE2094" s="4"/>
      <c r="AF2094" s="4"/>
      <c r="AG2094" s="4"/>
    </row>
    <row r="2095" spans="1:33" outlineLevel="1" x14ac:dyDescent="0.25">
      <c r="A2095" s="57">
        <v>42270.478556747687</v>
      </c>
      <c r="B2095" s="32" t="s">
        <v>22</v>
      </c>
      <c r="C2095" s="32" t="s">
        <v>9675</v>
      </c>
      <c r="D2095" s="32" t="s">
        <v>9676</v>
      </c>
      <c r="E2095" s="32" t="s">
        <v>9782</v>
      </c>
      <c r="F2095" s="32" t="s">
        <v>9783</v>
      </c>
      <c r="G2095" s="32" t="s">
        <v>25</v>
      </c>
      <c r="H2095" s="32" t="s">
        <v>26</v>
      </c>
      <c r="I2095" s="32" t="s">
        <v>2006</v>
      </c>
      <c r="J2095" s="35">
        <v>0</v>
      </c>
      <c r="K2095" s="35">
        <v>0</v>
      </c>
      <c r="L2095" s="35">
        <v>0</v>
      </c>
      <c r="M2095" s="35">
        <v>0</v>
      </c>
      <c r="N2095" s="32" t="s">
        <v>19</v>
      </c>
      <c r="O2095" s="32" t="s">
        <v>508</v>
      </c>
      <c r="P2095" s="32">
        <v>0.42</v>
      </c>
      <c r="Q2095" s="32"/>
      <c r="R2095" s="39">
        <f t="shared" si="64"/>
        <v>1509</v>
      </c>
      <c r="S2095" s="5" t="s">
        <v>51</v>
      </c>
      <c r="T2095" s="5" t="s">
        <v>64</v>
      </c>
      <c r="U2095" s="2"/>
      <c r="V2095" s="2" t="str">
        <f>IF($J2095+$L2095=0,"nil",IF(OR($B2095="TCU-WS",$B2095=""),"non comm",IF(OR($G2095="contract_cover",$H2095="fixed price"),VLOOKUP($I2095,'[1]mapping 2015'!$A:$B,2,FALSE),VLOOKUP($G2095,'[1]mapping 2015'!$A:$B,2,FALSE))))</f>
        <v>nil</v>
      </c>
      <c r="W2095" s="37">
        <f>IF(OR(V2095="non comm",V2095="nil",J2095=0),0,IF(V2095="SBM 2.1 IIPS",J2095*VLOOKUP(N2095,'[2]NGP%'!$C:$D,2,FALSE),J2095*SUMIFS('[2]NGP%'!$D:$D,'[2]NGP%'!$A:$A,V2095,'[2]NGP%'!$B:$B,AA2095)))</f>
        <v>0</v>
      </c>
      <c r="X2095" s="37">
        <f>IF(OR(V2095="non comm",V2095="nil",J2095=0),0,IF(V2095="SBM 2.1 IIPS",J2095*VLOOKUP(N2095,'[2]NGP%'!$C:$E,3,FALSE),J2095*SUMIFS('[2]NGP%'!$E:$E,'[2]NGP%'!$A:$A,V2095,'[2]NGP%'!$B:$B,AA2095)))</f>
        <v>0</v>
      </c>
      <c r="Y2095" s="32"/>
      <c r="Z2095" s="54" t="str">
        <f>IF(MID(H2095,1,4)="Item","Nil",IF(G2095="contract_cover",VLOOKUP(I2095,'svc type'!C:D,2,FALSE),VLOOKUP(G2095,'svc type'!A:D,4,FALSE)))</f>
        <v>IIPS</v>
      </c>
      <c r="AA2095" s="4" t="str">
        <f>IF(B2095="","",VLOOKUP(B2095,Sector!C:D,2,FALSE))</f>
        <v>OTH</v>
      </c>
      <c r="AB2095" s="4" t="str">
        <f t="shared" si="65"/>
        <v>TCU-WS</v>
      </c>
      <c r="AC2095" s="4"/>
      <c r="AD2095" s="4"/>
      <c r="AE2095" s="4"/>
      <c r="AF2095" s="4"/>
      <c r="AG2095" s="4"/>
    </row>
    <row r="2096" spans="1:33" outlineLevel="1" x14ac:dyDescent="0.25">
      <c r="A2096" s="57">
        <v>42270.478556747687</v>
      </c>
      <c r="B2096" s="32" t="s">
        <v>22</v>
      </c>
      <c r="C2096" s="32" t="s">
        <v>9675</v>
      </c>
      <c r="D2096" s="32" t="s">
        <v>9676</v>
      </c>
      <c r="E2096" s="32" t="s">
        <v>9782</v>
      </c>
      <c r="F2096" s="32" t="s">
        <v>9783</v>
      </c>
      <c r="G2096" s="32" t="s">
        <v>7453</v>
      </c>
      <c r="H2096" s="32" t="s">
        <v>9784</v>
      </c>
      <c r="I2096" s="32" t="s">
        <v>2006</v>
      </c>
      <c r="J2096" s="35">
        <v>0</v>
      </c>
      <c r="K2096" s="35">
        <v>122.25</v>
      </c>
      <c r="L2096" s="35">
        <v>0</v>
      </c>
      <c r="M2096" s="35">
        <v>0</v>
      </c>
      <c r="N2096" s="32" t="s">
        <v>19</v>
      </c>
      <c r="O2096" s="32" t="s">
        <v>508</v>
      </c>
      <c r="P2096" s="32">
        <v>1</v>
      </c>
      <c r="Q2096" s="32"/>
      <c r="R2096" s="39">
        <f t="shared" si="64"/>
        <v>1509</v>
      </c>
      <c r="S2096" s="5" t="s">
        <v>51</v>
      </c>
      <c r="T2096" s="5" t="s">
        <v>64</v>
      </c>
      <c r="U2096" s="2"/>
      <c r="V2096" s="2" t="str">
        <f>IF($J2096+$L2096=0,"nil",IF(OR($B2096="TCU-WS",$B2096=""),"non comm",IF(OR($G2096="contract_cover",$H2096="fixed price"),VLOOKUP($I2096,'[1]mapping 2015'!$A:$B,2,FALSE),VLOOKUP($G2096,'[1]mapping 2015'!$A:$B,2,FALSE))))</f>
        <v>nil</v>
      </c>
      <c r="W2096" s="37">
        <f>IF(OR(V2096="non comm",V2096="nil",J2096=0),0,IF(V2096="SBM 2.1 IIPS",J2096*VLOOKUP(N2096,'[2]NGP%'!$C:$D,2,FALSE),J2096*SUMIFS('[2]NGP%'!$D:$D,'[2]NGP%'!$A:$A,V2096,'[2]NGP%'!$B:$B,AA2096)))</f>
        <v>0</v>
      </c>
      <c r="X2096" s="37">
        <f>IF(OR(V2096="non comm",V2096="nil",J2096=0),0,IF(V2096="SBM 2.1 IIPS",J2096*VLOOKUP(N2096,'[2]NGP%'!$C:$E,3,FALSE),J2096*SUMIFS('[2]NGP%'!$E:$E,'[2]NGP%'!$A:$A,V2096,'[2]NGP%'!$B:$B,AA2096)))</f>
        <v>0</v>
      </c>
      <c r="Y2096" s="32"/>
      <c r="Z2096" s="54" t="str">
        <f>IF(MID(H2096,1,4)="Item","Nil",IF(G2096="contract_cover",VLOOKUP(I2096,'svc type'!C:D,2,FALSE),VLOOKUP(G2096,'svc type'!A:D,4,FALSE)))</f>
        <v>Part</v>
      </c>
      <c r="AA2096" s="4" t="str">
        <f>IF(B2096="","",VLOOKUP(B2096,Sector!C:D,2,FALSE))</f>
        <v>OTH</v>
      </c>
      <c r="AB2096" s="4" t="str">
        <f t="shared" si="65"/>
        <v>TCU-WS</v>
      </c>
      <c r="AC2096" s="4"/>
      <c r="AD2096" s="4"/>
      <c r="AE2096" s="4"/>
      <c r="AF2096" s="4"/>
      <c r="AG2096" s="4"/>
    </row>
    <row r="2097" spans="1:33" outlineLevel="1" x14ac:dyDescent="0.25">
      <c r="A2097" s="57">
        <v>42270.490022604165</v>
      </c>
      <c r="B2097" s="32" t="s">
        <v>22</v>
      </c>
      <c r="C2097" s="32" t="s">
        <v>9675</v>
      </c>
      <c r="D2097" s="32" t="s">
        <v>9676</v>
      </c>
      <c r="E2097" s="32" t="s">
        <v>9785</v>
      </c>
      <c r="F2097" s="32" t="s">
        <v>9786</v>
      </c>
      <c r="G2097" s="32" t="s">
        <v>25</v>
      </c>
      <c r="H2097" s="32" t="s">
        <v>26</v>
      </c>
      <c r="I2097" s="32" t="s">
        <v>2006</v>
      </c>
      <c r="J2097" s="35">
        <v>0</v>
      </c>
      <c r="K2097" s="35">
        <v>0</v>
      </c>
      <c r="L2097" s="35">
        <v>0</v>
      </c>
      <c r="M2097" s="35">
        <v>0</v>
      </c>
      <c r="N2097" s="32" t="s">
        <v>19</v>
      </c>
      <c r="O2097" s="32" t="s">
        <v>508</v>
      </c>
      <c r="P2097" s="32">
        <v>0.42</v>
      </c>
      <c r="Q2097" s="32"/>
      <c r="R2097" s="39">
        <f t="shared" si="64"/>
        <v>1509</v>
      </c>
      <c r="S2097" s="5" t="s">
        <v>51</v>
      </c>
      <c r="T2097" s="5" t="s">
        <v>64</v>
      </c>
      <c r="U2097" s="2"/>
      <c r="V2097" s="2" t="str">
        <f>IF($J2097+$L2097=0,"nil",IF(OR($B2097="TCU-WS",$B2097=""),"non comm",IF(OR($G2097="contract_cover",$H2097="fixed price"),VLOOKUP($I2097,'[1]mapping 2015'!$A:$B,2,FALSE),VLOOKUP($G2097,'[1]mapping 2015'!$A:$B,2,FALSE))))</f>
        <v>nil</v>
      </c>
      <c r="W2097" s="37">
        <f>IF(OR(V2097="non comm",V2097="nil",J2097=0),0,IF(V2097="SBM 2.1 IIPS",J2097*VLOOKUP(N2097,'[2]NGP%'!$C:$D,2,FALSE),J2097*SUMIFS('[2]NGP%'!$D:$D,'[2]NGP%'!$A:$A,V2097,'[2]NGP%'!$B:$B,AA2097)))</f>
        <v>0</v>
      </c>
      <c r="X2097" s="37">
        <f>IF(OR(V2097="non comm",V2097="nil",J2097=0),0,IF(V2097="SBM 2.1 IIPS",J2097*VLOOKUP(N2097,'[2]NGP%'!$C:$E,3,FALSE),J2097*SUMIFS('[2]NGP%'!$E:$E,'[2]NGP%'!$A:$A,V2097,'[2]NGP%'!$B:$B,AA2097)))</f>
        <v>0</v>
      </c>
      <c r="Y2097" s="32"/>
      <c r="Z2097" s="54" t="str">
        <f>IF(MID(H2097,1,4)="Item","Nil",IF(G2097="contract_cover",VLOOKUP(I2097,'svc type'!C:D,2,FALSE),VLOOKUP(G2097,'svc type'!A:D,4,FALSE)))</f>
        <v>IIPS</v>
      </c>
      <c r="AA2097" s="4" t="str">
        <f>IF(B2097="","",VLOOKUP(B2097,Sector!C:D,2,FALSE))</f>
        <v>OTH</v>
      </c>
      <c r="AB2097" s="4" t="str">
        <f t="shared" si="65"/>
        <v>TCU-WS</v>
      </c>
      <c r="AC2097" s="4"/>
      <c r="AD2097" s="4"/>
      <c r="AE2097" s="4"/>
      <c r="AF2097" s="4"/>
      <c r="AG2097" s="4"/>
    </row>
    <row r="2098" spans="1:33" outlineLevel="1" x14ac:dyDescent="0.25">
      <c r="A2098" s="57">
        <v>42270.490022604165</v>
      </c>
      <c r="B2098" s="32" t="s">
        <v>22</v>
      </c>
      <c r="C2098" s="32" t="s">
        <v>9675</v>
      </c>
      <c r="D2098" s="32" t="s">
        <v>9676</v>
      </c>
      <c r="E2098" s="32" t="s">
        <v>9785</v>
      </c>
      <c r="F2098" s="32" t="s">
        <v>9786</v>
      </c>
      <c r="G2098" s="32" t="s">
        <v>2074</v>
      </c>
      <c r="H2098" s="32" t="s">
        <v>2075</v>
      </c>
      <c r="I2098" s="32" t="s">
        <v>2006</v>
      </c>
      <c r="J2098" s="35">
        <v>0</v>
      </c>
      <c r="K2098" s="35">
        <v>63.01</v>
      </c>
      <c r="L2098" s="35">
        <v>0</v>
      </c>
      <c r="M2098" s="35">
        <v>0</v>
      </c>
      <c r="N2098" s="32" t="s">
        <v>19</v>
      </c>
      <c r="O2098" s="32" t="s">
        <v>508</v>
      </c>
      <c r="P2098" s="32">
        <v>1</v>
      </c>
      <c r="Q2098" s="32"/>
      <c r="R2098" s="39">
        <f t="shared" si="64"/>
        <v>1509</v>
      </c>
      <c r="S2098" s="5" t="s">
        <v>51</v>
      </c>
      <c r="T2098" s="5" t="s">
        <v>64</v>
      </c>
      <c r="U2098" s="2"/>
      <c r="V2098" s="2" t="str">
        <f>IF($J2098+$L2098=0,"nil",IF(OR($B2098="TCU-WS",$B2098=""),"non comm",IF(OR($G2098="contract_cover",$H2098="fixed price"),VLOOKUP($I2098,'[1]mapping 2015'!$A:$B,2,FALSE),VLOOKUP($G2098,'[1]mapping 2015'!$A:$B,2,FALSE))))</f>
        <v>nil</v>
      </c>
      <c r="W2098" s="37">
        <f>IF(OR(V2098="non comm",V2098="nil",J2098=0),0,IF(V2098="SBM 2.1 IIPS",J2098*VLOOKUP(N2098,'[2]NGP%'!$C:$D,2,FALSE),J2098*SUMIFS('[2]NGP%'!$D:$D,'[2]NGP%'!$A:$A,V2098,'[2]NGP%'!$B:$B,AA2098)))</f>
        <v>0</v>
      </c>
      <c r="X2098" s="37">
        <f>IF(OR(V2098="non comm",V2098="nil",J2098=0),0,IF(V2098="SBM 2.1 IIPS",J2098*VLOOKUP(N2098,'[2]NGP%'!$C:$E,3,FALSE),J2098*SUMIFS('[2]NGP%'!$E:$E,'[2]NGP%'!$A:$A,V2098,'[2]NGP%'!$B:$B,AA2098)))</f>
        <v>0</v>
      </c>
      <c r="Y2098" s="32"/>
      <c r="Z2098" s="54" t="str">
        <f>IF(MID(H2098,1,4)="Item","Nil",IF(G2098="contract_cover",VLOOKUP(I2098,'svc type'!C:D,2,FALSE),VLOOKUP(G2098,'svc type'!A:D,4,FALSE)))</f>
        <v>Part</v>
      </c>
      <c r="AA2098" s="4" t="str">
        <f>IF(B2098="","",VLOOKUP(B2098,Sector!C:D,2,FALSE))</f>
        <v>OTH</v>
      </c>
      <c r="AB2098" s="4" t="str">
        <f t="shared" si="65"/>
        <v>TCU-WS</v>
      </c>
      <c r="AC2098" s="4"/>
      <c r="AD2098" s="4"/>
      <c r="AE2098" s="4"/>
      <c r="AF2098" s="4"/>
      <c r="AG2098" s="4"/>
    </row>
    <row r="2099" spans="1:33" outlineLevel="1" x14ac:dyDescent="0.25">
      <c r="A2099" s="57">
        <v>42270.490022604165</v>
      </c>
      <c r="B2099" s="32" t="s">
        <v>22</v>
      </c>
      <c r="C2099" s="32" t="s">
        <v>9675</v>
      </c>
      <c r="D2099" s="32" t="s">
        <v>9676</v>
      </c>
      <c r="E2099" s="32" t="s">
        <v>9785</v>
      </c>
      <c r="F2099" s="32" t="s">
        <v>9786</v>
      </c>
      <c r="G2099" s="32" t="s">
        <v>35</v>
      </c>
      <c r="H2099" s="32" t="s">
        <v>38</v>
      </c>
      <c r="I2099" s="32" t="s">
        <v>2006</v>
      </c>
      <c r="J2099" s="35">
        <v>0</v>
      </c>
      <c r="K2099" s="35">
        <v>0</v>
      </c>
      <c r="L2099" s="35">
        <v>0</v>
      </c>
      <c r="M2099" s="35">
        <v>11.65</v>
      </c>
      <c r="N2099" s="32" t="s">
        <v>19</v>
      </c>
      <c r="O2099" s="32" t="s">
        <v>508</v>
      </c>
      <c r="P2099" s="32">
        <v>1</v>
      </c>
      <c r="Q2099" s="32"/>
      <c r="R2099" s="39">
        <f t="shared" si="64"/>
        <v>1509</v>
      </c>
      <c r="S2099" s="5" t="s">
        <v>51</v>
      </c>
      <c r="T2099" s="5" t="s">
        <v>64</v>
      </c>
      <c r="U2099" s="2"/>
      <c r="V2099" s="2" t="str">
        <f>IF($J2099+$L2099=0,"nil",IF(OR($B2099="TCU-WS",$B2099=""),"non comm",IF(OR($G2099="contract_cover",$H2099="fixed price"),VLOOKUP($I2099,'[1]mapping 2015'!$A:$B,2,FALSE),VLOOKUP($G2099,'[1]mapping 2015'!$A:$B,2,FALSE))))</f>
        <v>nil</v>
      </c>
      <c r="W2099" s="37">
        <f>IF(OR(V2099="non comm",V2099="nil",J2099=0),0,IF(V2099="SBM 2.1 IIPS",J2099*VLOOKUP(N2099,'[2]NGP%'!$C:$D,2,FALSE),J2099*SUMIFS('[2]NGP%'!$D:$D,'[2]NGP%'!$A:$A,V2099,'[2]NGP%'!$B:$B,AA2099)))</f>
        <v>0</v>
      </c>
      <c r="X2099" s="37">
        <f>IF(OR(V2099="non comm",V2099="nil",J2099=0),0,IF(V2099="SBM 2.1 IIPS",J2099*VLOOKUP(N2099,'[2]NGP%'!$C:$E,3,FALSE),J2099*SUMIFS('[2]NGP%'!$E:$E,'[2]NGP%'!$A:$A,V2099,'[2]NGP%'!$B:$B,AA2099)))</f>
        <v>0</v>
      </c>
      <c r="Y2099" s="32"/>
      <c r="Z2099" s="54" t="str">
        <f>IF(MID(H2099,1,4)="Item","Nil",IF(G2099="contract_cover",VLOOKUP(I2099,'svc type'!C:D,2,FALSE),VLOOKUP(G2099,'svc type'!A:D,4,FALSE)))</f>
        <v>Exp</v>
      </c>
      <c r="AA2099" s="4" t="str">
        <f>IF(B2099="","",VLOOKUP(B2099,Sector!C:D,2,FALSE))</f>
        <v>OTH</v>
      </c>
      <c r="AB2099" s="4" t="str">
        <f t="shared" si="65"/>
        <v>TCU-WS</v>
      </c>
      <c r="AC2099" s="4"/>
      <c r="AD2099" s="4"/>
      <c r="AE2099" s="4"/>
      <c r="AF2099" s="4"/>
      <c r="AG2099" s="4"/>
    </row>
    <row r="2100" spans="1:33" outlineLevel="1" x14ac:dyDescent="0.25">
      <c r="A2100" s="57">
        <v>42270.492595023148</v>
      </c>
      <c r="B2100" s="32" t="s">
        <v>22</v>
      </c>
      <c r="C2100" s="32" t="s">
        <v>9675</v>
      </c>
      <c r="D2100" s="32" t="s">
        <v>9676</v>
      </c>
      <c r="E2100" s="32" t="s">
        <v>9787</v>
      </c>
      <c r="F2100" s="32" t="s">
        <v>9788</v>
      </c>
      <c r="G2100" s="32" t="s">
        <v>25</v>
      </c>
      <c r="H2100" s="32" t="s">
        <v>26</v>
      </c>
      <c r="I2100" s="32" t="s">
        <v>2006</v>
      </c>
      <c r="J2100" s="35">
        <v>0</v>
      </c>
      <c r="K2100" s="35">
        <v>0</v>
      </c>
      <c r="L2100" s="35">
        <v>0</v>
      </c>
      <c r="M2100" s="35">
        <v>0</v>
      </c>
      <c r="N2100" s="32" t="s">
        <v>19</v>
      </c>
      <c r="O2100" s="32" t="s">
        <v>508</v>
      </c>
      <c r="P2100" s="32">
        <v>0.43</v>
      </c>
      <c r="Q2100" s="32"/>
      <c r="R2100" s="39">
        <f t="shared" si="64"/>
        <v>1509</v>
      </c>
      <c r="S2100" s="5" t="s">
        <v>51</v>
      </c>
      <c r="T2100" s="5" t="s">
        <v>64</v>
      </c>
      <c r="U2100" s="2"/>
      <c r="V2100" s="2" t="str">
        <f>IF($J2100+$L2100=0,"nil",IF(OR($B2100="TCU-WS",$B2100=""),"non comm",IF(OR($G2100="contract_cover",$H2100="fixed price"),VLOOKUP($I2100,'[1]mapping 2015'!$A:$B,2,FALSE),VLOOKUP($G2100,'[1]mapping 2015'!$A:$B,2,FALSE))))</f>
        <v>nil</v>
      </c>
      <c r="W2100" s="37">
        <f>IF(OR(V2100="non comm",V2100="nil",J2100=0),0,IF(V2100="SBM 2.1 IIPS",J2100*VLOOKUP(N2100,'[2]NGP%'!$C:$D,2,FALSE),J2100*SUMIFS('[2]NGP%'!$D:$D,'[2]NGP%'!$A:$A,V2100,'[2]NGP%'!$B:$B,AA2100)))</f>
        <v>0</v>
      </c>
      <c r="X2100" s="37">
        <f>IF(OR(V2100="non comm",V2100="nil",J2100=0),0,IF(V2100="SBM 2.1 IIPS",J2100*VLOOKUP(N2100,'[2]NGP%'!$C:$E,3,FALSE),J2100*SUMIFS('[2]NGP%'!$E:$E,'[2]NGP%'!$A:$A,V2100,'[2]NGP%'!$B:$B,AA2100)))</f>
        <v>0</v>
      </c>
      <c r="Y2100" s="32"/>
      <c r="Z2100" s="54" t="str">
        <f>IF(MID(H2100,1,4)="Item","Nil",IF(G2100="contract_cover",VLOOKUP(I2100,'svc type'!C:D,2,FALSE),VLOOKUP(G2100,'svc type'!A:D,4,FALSE)))</f>
        <v>IIPS</v>
      </c>
      <c r="AA2100" s="4" t="str">
        <f>IF(B2100="","",VLOOKUP(B2100,Sector!C:D,2,FALSE))</f>
        <v>OTH</v>
      </c>
      <c r="AB2100" s="4" t="str">
        <f t="shared" si="65"/>
        <v>TCU-WS</v>
      </c>
      <c r="AC2100" s="4"/>
      <c r="AD2100" s="4"/>
      <c r="AE2100" s="4"/>
      <c r="AF2100" s="4"/>
      <c r="AG2100" s="4"/>
    </row>
    <row r="2101" spans="1:33" outlineLevel="1" x14ac:dyDescent="0.25">
      <c r="A2101" s="57">
        <v>42270.492595023148</v>
      </c>
      <c r="B2101" s="32" t="s">
        <v>22</v>
      </c>
      <c r="C2101" s="32" t="s">
        <v>9675</v>
      </c>
      <c r="D2101" s="32" t="s">
        <v>9676</v>
      </c>
      <c r="E2101" s="32" t="s">
        <v>9787</v>
      </c>
      <c r="F2101" s="32" t="s">
        <v>9788</v>
      </c>
      <c r="G2101" s="32" t="s">
        <v>759</v>
      </c>
      <c r="H2101" s="32" t="s">
        <v>758</v>
      </c>
      <c r="I2101" s="32" t="s">
        <v>2006</v>
      </c>
      <c r="J2101" s="35">
        <v>0</v>
      </c>
      <c r="K2101" s="35">
        <v>182.55</v>
      </c>
      <c r="L2101" s="35">
        <v>0</v>
      </c>
      <c r="M2101" s="35">
        <v>0</v>
      </c>
      <c r="N2101" s="32" t="s">
        <v>19</v>
      </c>
      <c r="O2101" s="32" t="s">
        <v>508</v>
      </c>
      <c r="P2101" s="32">
        <v>1</v>
      </c>
      <c r="Q2101" s="32"/>
      <c r="R2101" s="39">
        <f t="shared" si="64"/>
        <v>1509</v>
      </c>
      <c r="S2101" s="5" t="s">
        <v>51</v>
      </c>
      <c r="T2101" s="5" t="s">
        <v>64</v>
      </c>
      <c r="U2101" s="2"/>
      <c r="V2101" s="2" t="str">
        <f>IF($J2101+$L2101=0,"nil",IF(OR($B2101="TCU-WS",$B2101=""),"non comm",IF(OR($G2101="contract_cover",$H2101="fixed price"),VLOOKUP($I2101,'[1]mapping 2015'!$A:$B,2,FALSE),VLOOKUP($G2101,'[1]mapping 2015'!$A:$B,2,FALSE))))</f>
        <v>nil</v>
      </c>
      <c r="W2101" s="37">
        <f>IF(OR(V2101="non comm",V2101="nil",J2101=0),0,IF(V2101="SBM 2.1 IIPS",J2101*VLOOKUP(N2101,'[2]NGP%'!$C:$D,2,FALSE),J2101*SUMIFS('[2]NGP%'!$D:$D,'[2]NGP%'!$A:$A,V2101,'[2]NGP%'!$B:$B,AA2101)))</f>
        <v>0</v>
      </c>
      <c r="X2101" s="37">
        <f>IF(OR(V2101="non comm",V2101="nil",J2101=0),0,IF(V2101="SBM 2.1 IIPS",J2101*VLOOKUP(N2101,'[2]NGP%'!$C:$E,3,FALSE),J2101*SUMIFS('[2]NGP%'!$E:$E,'[2]NGP%'!$A:$A,V2101,'[2]NGP%'!$B:$B,AA2101)))</f>
        <v>0</v>
      </c>
      <c r="Y2101" s="32"/>
      <c r="Z2101" s="54" t="str">
        <f>IF(MID(H2101,1,4)="Item","Nil",IF(G2101="contract_cover",VLOOKUP(I2101,'svc type'!C:D,2,FALSE),VLOOKUP(G2101,'svc type'!A:D,4,FALSE)))</f>
        <v>Part</v>
      </c>
      <c r="AA2101" s="4" t="str">
        <f>IF(B2101="","",VLOOKUP(B2101,Sector!C:D,2,FALSE))</f>
        <v>OTH</v>
      </c>
      <c r="AB2101" s="4" t="str">
        <f t="shared" si="65"/>
        <v>TCU-WS</v>
      </c>
      <c r="AC2101" s="4"/>
      <c r="AD2101" s="4"/>
      <c r="AE2101" s="4"/>
      <c r="AF2101" s="4"/>
      <c r="AG2101" s="4"/>
    </row>
    <row r="2102" spans="1:33" outlineLevel="1" x14ac:dyDescent="0.25">
      <c r="A2102" s="57">
        <v>42270.494516550927</v>
      </c>
      <c r="B2102" s="32" t="s">
        <v>22</v>
      </c>
      <c r="C2102" s="32" t="s">
        <v>7224</v>
      </c>
      <c r="D2102" s="32" t="s">
        <v>2198</v>
      </c>
      <c r="E2102" s="32" t="s">
        <v>9789</v>
      </c>
      <c r="F2102" s="32" t="s">
        <v>9790</v>
      </c>
      <c r="G2102" s="32" t="s">
        <v>25</v>
      </c>
      <c r="H2102" s="32" t="s">
        <v>26</v>
      </c>
      <c r="I2102" s="32" t="s">
        <v>2006</v>
      </c>
      <c r="J2102" s="35">
        <v>0</v>
      </c>
      <c r="K2102" s="35">
        <v>0</v>
      </c>
      <c r="L2102" s="35">
        <v>0</v>
      </c>
      <c r="M2102" s="35">
        <v>0</v>
      </c>
      <c r="N2102" s="32" t="s">
        <v>17</v>
      </c>
      <c r="O2102" s="32" t="s">
        <v>324</v>
      </c>
      <c r="P2102" s="32">
        <v>6</v>
      </c>
      <c r="Q2102" s="32"/>
      <c r="R2102" s="39">
        <f t="shared" si="64"/>
        <v>1509</v>
      </c>
      <c r="S2102" s="5" t="s">
        <v>51</v>
      </c>
      <c r="T2102" s="5" t="s">
        <v>64</v>
      </c>
      <c r="U2102" s="2"/>
      <c r="V2102" s="2" t="str">
        <f>IF($J2102+$L2102=0,"nil",IF(OR($B2102="TCU-WS",$B2102=""),"non comm",IF(OR($G2102="contract_cover",$H2102="fixed price"),VLOOKUP($I2102,'[1]mapping 2015'!$A:$B,2,FALSE),VLOOKUP($G2102,'[1]mapping 2015'!$A:$B,2,FALSE))))</f>
        <v>nil</v>
      </c>
      <c r="W2102" s="37">
        <f>IF(OR(V2102="non comm",V2102="nil",J2102=0),0,IF(V2102="SBM 2.1 IIPS",J2102*VLOOKUP(N2102,'[2]NGP%'!$C:$D,2,FALSE),J2102*SUMIFS('[2]NGP%'!$D:$D,'[2]NGP%'!$A:$A,V2102,'[2]NGP%'!$B:$B,AA2102)))</f>
        <v>0</v>
      </c>
      <c r="X2102" s="37">
        <f>IF(OR(V2102="non comm",V2102="nil",J2102=0),0,IF(V2102="SBM 2.1 IIPS",J2102*VLOOKUP(N2102,'[2]NGP%'!$C:$E,3,FALSE),J2102*SUMIFS('[2]NGP%'!$E:$E,'[2]NGP%'!$A:$A,V2102,'[2]NGP%'!$B:$B,AA2102)))</f>
        <v>0</v>
      </c>
      <c r="Y2102" s="32"/>
      <c r="Z2102" s="54" t="str">
        <f>IF(MID(H2102,1,4)="Item","Nil",IF(G2102="contract_cover",VLOOKUP(I2102,'svc type'!C:D,2,FALSE),VLOOKUP(G2102,'svc type'!A:D,4,FALSE)))</f>
        <v>IIPS</v>
      </c>
      <c r="AA2102" s="4" t="str">
        <f>IF(B2102="","",VLOOKUP(B2102,Sector!C:D,2,FALSE))</f>
        <v>OTH</v>
      </c>
      <c r="AB2102" s="4" t="str">
        <f t="shared" si="65"/>
        <v>TCU-WS</v>
      </c>
      <c r="AC2102" s="4"/>
      <c r="AD2102" s="4"/>
      <c r="AE2102" s="4"/>
      <c r="AF2102" s="4"/>
      <c r="AG2102" s="4"/>
    </row>
    <row r="2103" spans="1:33" outlineLevel="1" x14ac:dyDescent="0.25">
      <c r="A2103" s="57">
        <v>42270.494516550927</v>
      </c>
      <c r="B2103" s="32" t="s">
        <v>22</v>
      </c>
      <c r="C2103" s="32" t="s">
        <v>7224</v>
      </c>
      <c r="D2103" s="32" t="s">
        <v>2198</v>
      </c>
      <c r="E2103" s="32" t="s">
        <v>9789</v>
      </c>
      <c r="F2103" s="32" t="s">
        <v>9790</v>
      </c>
      <c r="G2103" s="32" t="s">
        <v>380</v>
      </c>
      <c r="H2103" s="32" t="s">
        <v>379</v>
      </c>
      <c r="I2103" s="32" t="s">
        <v>2006</v>
      </c>
      <c r="J2103" s="35">
        <v>0</v>
      </c>
      <c r="K2103" s="35">
        <v>0</v>
      </c>
      <c r="L2103" s="35">
        <v>0</v>
      </c>
      <c r="M2103" s="35">
        <v>0.5</v>
      </c>
      <c r="N2103" s="32" t="s">
        <v>17</v>
      </c>
      <c r="O2103" s="32" t="s">
        <v>324</v>
      </c>
      <c r="P2103" s="32">
        <v>1</v>
      </c>
      <c r="Q2103" s="32"/>
      <c r="R2103" s="39">
        <f t="shared" si="64"/>
        <v>1509</v>
      </c>
      <c r="S2103" s="5" t="s">
        <v>51</v>
      </c>
      <c r="T2103" s="5" t="s">
        <v>64</v>
      </c>
      <c r="U2103" s="2"/>
      <c r="V2103" s="2" t="str">
        <f>IF($J2103+$L2103=0,"nil",IF(OR($B2103="TCU-WS",$B2103=""),"non comm",IF(OR($G2103="contract_cover",$H2103="fixed price"),VLOOKUP($I2103,'[1]mapping 2015'!$A:$B,2,FALSE),VLOOKUP($G2103,'[1]mapping 2015'!$A:$B,2,FALSE))))</f>
        <v>nil</v>
      </c>
      <c r="W2103" s="37">
        <f>IF(OR(V2103="non comm",V2103="nil",J2103=0),0,IF(V2103="SBM 2.1 IIPS",J2103*VLOOKUP(N2103,'[2]NGP%'!$C:$D,2,FALSE),J2103*SUMIFS('[2]NGP%'!$D:$D,'[2]NGP%'!$A:$A,V2103,'[2]NGP%'!$B:$B,AA2103)))</f>
        <v>0</v>
      </c>
      <c r="X2103" s="37">
        <f>IF(OR(V2103="non comm",V2103="nil",J2103=0),0,IF(V2103="SBM 2.1 IIPS",J2103*VLOOKUP(N2103,'[2]NGP%'!$C:$E,3,FALSE),J2103*SUMIFS('[2]NGP%'!$E:$E,'[2]NGP%'!$A:$A,V2103,'[2]NGP%'!$B:$B,AA2103)))</f>
        <v>0</v>
      </c>
      <c r="Y2103" s="32"/>
      <c r="Z2103" s="54" t="str">
        <f>IF(MID(H2103,1,4)="Item","Nil",IF(G2103="contract_cover",VLOOKUP(I2103,'svc type'!C:D,2,FALSE),VLOOKUP(G2103,'svc type'!A:D,4,FALSE)))</f>
        <v>Exp</v>
      </c>
      <c r="AA2103" s="4" t="str">
        <f>IF(B2103="","",VLOOKUP(B2103,Sector!C:D,2,FALSE))</f>
        <v>OTH</v>
      </c>
      <c r="AB2103" s="4" t="str">
        <f t="shared" si="65"/>
        <v>TCU-WS</v>
      </c>
      <c r="AC2103" s="4"/>
      <c r="AD2103" s="4"/>
      <c r="AE2103" s="4"/>
      <c r="AF2103" s="4"/>
      <c r="AG2103" s="4"/>
    </row>
    <row r="2104" spans="1:33" outlineLevel="1" x14ac:dyDescent="0.25">
      <c r="A2104" s="57">
        <v>42270.494516550927</v>
      </c>
      <c r="B2104" s="32" t="s">
        <v>22</v>
      </c>
      <c r="C2104" s="32" t="s">
        <v>7224</v>
      </c>
      <c r="D2104" s="32" t="s">
        <v>2198</v>
      </c>
      <c r="E2104" s="32" t="s">
        <v>9789</v>
      </c>
      <c r="F2104" s="32" t="s">
        <v>9790</v>
      </c>
      <c r="G2104" s="32" t="s">
        <v>380</v>
      </c>
      <c r="H2104" s="32" t="s">
        <v>379</v>
      </c>
      <c r="I2104" s="32" t="s">
        <v>2006</v>
      </c>
      <c r="J2104" s="35">
        <v>0</v>
      </c>
      <c r="K2104" s="35">
        <v>0</v>
      </c>
      <c r="L2104" s="35">
        <v>0</v>
      </c>
      <c r="M2104" s="35">
        <v>4</v>
      </c>
      <c r="N2104" s="32" t="s">
        <v>17</v>
      </c>
      <c r="O2104" s="32" t="s">
        <v>324</v>
      </c>
      <c r="P2104" s="32">
        <v>1</v>
      </c>
      <c r="Q2104" s="32"/>
      <c r="R2104" s="39">
        <f t="shared" si="64"/>
        <v>1509</v>
      </c>
      <c r="S2104" s="5" t="s">
        <v>51</v>
      </c>
      <c r="T2104" s="5" t="s">
        <v>64</v>
      </c>
      <c r="U2104" s="2"/>
      <c r="V2104" s="2" t="str">
        <f>IF($J2104+$L2104=0,"nil",IF(OR($B2104="TCU-WS",$B2104=""),"non comm",IF(OR($G2104="contract_cover",$H2104="fixed price"),VLOOKUP($I2104,'[1]mapping 2015'!$A:$B,2,FALSE),VLOOKUP($G2104,'[1]mapping 2015'!$A:$B,2,FALSE))))</f>
        <v>nil</v>
      </c>
      <c r="W2104" s="37">
        <f>IF(OR(V2104="non comm",V2104="nil",J2104=0),0,IF(V2104="SBM 2.1 IIPS",J2104*VLOOKUP(N2104,'[2]NGP%'!$C:$D,2,FALSE),J2104*SUMIFS('[2]NGP%'!$D:$D,'[2]NGP%'!$A:$A,V2104,'[2]NGP%'!$B:$B,AA2104)))</f>
        <v>0</v>
      </c>
      <c r="X2104" s="37">
        <f>IF(OR(V2104="non comm",V2104="nil",J2104=0),0,IF(V2104="SBM 2.1 IIPS",J2104*VLOOKUP(N2104,'[2]NGP%'!$C:$E,3,FALSE),J2104*SUMIFS('[2]NGP%'!$E:$E,'[2]NGP%'!$A:$A,V2104,'[2]NGP%'!$B:$B,AA2104)))</f>
        <v>0</v>
      </c>
      <c r="Y2104" s="32"/>
      <c r="Z2104" s="54" t="str">
        <f>IF(MID(H2104,1,4)="Item","Nil",IF(G2104="contract_cover",VLOOKUP(I2104,'svc type'!C:D,2,FALSE),VLOOKUP(G2104,'svc type'!A:D,4,FALSE)))</f>
        <v>Exp</v>
      </c>
      <c r="AA2104" s="4" t="str">
        <f>IF(B2104="","",VLOOKUP(B2104,Sector!C:D,2,FALSE))</f>
        <v>OTH</v>
      </c>
      <c r="AB2104" s="4" t="str">
        <f t="shared" si="65"/>
        <v>TCU-WS</v>
      </c>
      <c r="AC2104" s="4"/>
      <c r="AD2104" s="4"/>
      <c r="AE2104" s="4"/>
      <c r="AF2104" s="4"/>
      <c r="AG2104" s="4"/>
    </row>
    <row r="2105" spans="1:33" outlineLevel="1" x14ac:dyDescent="0.25">
      <c r="A2105" s="57">
        <v>42270.494516550927</v>
      </c>
      <c r="B2105" s="32" t="s">
        <v>22</v>
      </c>
      <c r="C2105" s="32" t="s">
        <v>7224</v>
      </c>
      <c r="D2105" s="32" t="s">
        <v>2198</v>
      </c>
      <c r="E2105" s="32" t="s">
        <v>9789</v>
      </c>
      <c r="F2105" s="32" t="s">
        <v>9790</v>
      </c>
      <c r="G2105" s="32" t="s">
        <v>29</v>
      </c>
      <c r="H2105" s="32" t="s">
        <v>30</v>
      </c>
      <c r="I2105" s="32" t="s">
        <v>2006</v>
      </c>
      <c r="J2105" s="35">
        <v>0</v>
      </c>
      <c r="K2105" s="35">
        <v>0</v>
      </c>
      <c r="L2105" s="35">
        <v>0</v>
      </c>
      <c r="M2105" s="35">
        <v>13.18</v>
      </c>
      <c r="N2105" s="32" t="s">
        <v>17</v>
      </c>
      <c r="O2105" s="32" t="s">
        <v>324</v>
      </c>
      <c r="P2105" s="32">
        <v>1</v>
      </c>
      <c r="Q2105" s="32"/>
      <c r="R2105" s="39">
        <f t="shared" si="64"/>
        <v>1509</v>
      </c>
      <c r="S2105" s="5" t="s">
        <v>51</v>
      </c>
      <c r="T2105" s="5" t="s">
        <v>64</v>
      </c>
      <c r="U2105" s="2"/>
      <c r="V2105" s="2" t="str">
        <f>IF($J2105+$L2105=0,"nil",IF(OR($B2105="TCU-WS",$B2105=""),"non comm",IF(OR($G2105="contract_cover",$H2105="fixed price"),VLOOKUP($I2105,'[1]mapping 2015'!$A:$B,2,FALSE),VLOOKUP($G2105,'[1]mapping 2015'!$A:$B,2,FALSE))))</f>
        <v>nil</v>
      </c>
      <c r="W2105" s="37">
        <f>IF(OR(V2105="non comm",V2105="nil",J2105=0),0,IF(V2105="SBM 2.1 IIPS",J2105*VLOOKUP(N2105,'[2]NGP%'!$C:$D,2,FALSE),J2105*SUMIFS('[2]NGP%'!$D:$D,'[2]NGP%'!$A:$A,V2105,'[2]NGP%'!$B:$B,AA2105)))</f>
        <v>0</v>
      </c>
      <c r="X2105" s="37">
        <f>IF(OR(V2105="non comm",V2105="nil",J2105=0),0,IF(V2105="SBM 2.1 IIPS",J2105*VLOOKUP(N2105,'[2]NGP%'!$C:$E,3,FALSE),J2105*SUMIFS('[2]NGP%'!$E:$E,'[2]NGP%'!$A:$A,V2105,'[2]NGP%'!$B:$B,AA2105)))</f>
        <v>0</v>
      </c>
      <c r="Y2105" s="32"/>
      <c r="Z2105" s="54" t="str">
        <f>IF(MID(H2105,1,4)="Item","Nil",IF(G2105="contract_cover",VLOOKUP(I2105,'svc type'!C:D,2,FALSE),VLOOKUP(G2105,'svc type'!A:D,4,FALSE)))</f>
        <v>Exp</v>
      </c>
      <c r="AA2105" s="4" t="str">
        <f>IF(B2105="","",VLOOKUP(B2105,Sector!C:D,2,FALSE))</f>
        <v>OTH</v>
      </c>
      <c r="AB2105" s="4" t="str">
        <f t="shared" si="65"/>
        <v>TCU-WS</v>
      </c>
      <c r="AC2105" s="4"/>
      <c r="AD2105" s="4"/>
      <c r="AE2105" s="4"/>
      <c r="AF2105" s="4"/>
      <c r="AG2105" s="4"/>
    </row>
    <row r="2106" spans="1:33" outlineLevel="1" x14ac:dyDescent="0.25">
      <c r="A2106" s="57">
        <v>42270.495840358795</v>
      </c>
      <c r="B2106" s="32" t="s">
        <v>22</v>
      </c>
      <c r="C2106" s="32" t="s">
        <v>5389</v>
      </c>
      <c r="D2106" s="32" t="s">
        <v>5390</v>
      </c>
      <c r="E2106" s="32" t="s">
        <v>9791</v>
      </c>
      <c r="F2106" s="32" t="s">
        <v>9792</v>
      </c>
      <c r="G2106" s="32" t="s">
        <v>25</v>
      </c>
      <c r="H2106" s="32" t="s">
        <v>26</v>
      </c>
      <c r="I2106" s="32" t="s">
        <v>2006</v>
      </c>
      <c r="J2106" s="35">
        <v>0</v>
      </c>
      <c r="K2106" s="35">
        <v>0</v>
      </c>
      <c r="L2106" s="35">
        <v>0</v>
      </c>
      <c r="M2106" s="35">
        <v>0</v>
      </c>
      <c r="N2106" s="32" t="s">
        <v>17</v>
      </c>
      <c r="O2106" s="32" t="s">
        <v>24</v>
      </c>
      <c r="P2106" s="32">
        <v>1.58</v>
      </c>
      <c r="Q2106" s="32"/>
      <c r="R2106" s="39">
        <f t="shared" si="64"/>
        <v>1509</v>
      </c>
      <c r="S2106" s="5" t="s">
        <v>51</v>
      </c>
      <c r="T2106" s="5" t="s">
        <v>64</v>
      </c>
      <c r="U2106" s="2"/>
      <c r="V2106" s="2" t="str">
        <f>IF($J2106+$L2106=0,"nil",IF(OR($B2106="TCU-WS",$B2106=""),"non comm",IF(OR($G2106="contract_cover",$H2106="fixed price"),VLOOKUP($I2106,'[1]mapping 2015'!$A:$B,2,FALSE),VLOOKUP($G2106,'[1]mapping 2015'!$A:$B,2,FALSE))))</f>
        <v>nil</v>
      </c>
      <c r="W2106" s="37">
        <f>IF(OR(V2106="non comm",V2106="nil",J2106=0),0,IF(V2106="SBM 2.1 IIPS",J2106*VLOOKUP(N2106,'[2]NGP%'!$C:$D,2,FALSE),J2106*SUMIFS('[2]NGP%'!$D:$D,'[2]NGP%'!$A:$A,V2106,'[2]NGP%'!$B:$B,AA2106)))</f>
        <v>0</v>
      </c>
      <c r="X2106" s="37">
        <f>IF(OR(V2106="non comm",V2106="nil",J2106=0),0,IF(V2106="SBM 2.1 IIPS",J2106*VLOOKUP(N2106,'[2]NGP%'!$C:$E,3,FALSE),J2106*SUMIFS('[2]NGP%'!$E:$E,'[2]NGP%'!$A:$A,V2106,'[2]NGP%'!$B:$B,AA2106)))</f>
        <v>0</v>
      </c>
      <c r="Y2106" s="32"/>
      <c r="Z2106" s="54" t="str">
        <f>IF(MID(H2106,1,4)="Item","Nil",IF(G2106="contract_cover",VLOOKUP(I2106,'svc type'!C:D,2,FALSE),VLOOKUP(G2106,'svc type'!A:D,4,FALSE)))</f>
        <v>IIPS</v>
      </c>
      <c r="AA2106" s="4" t="str">
        <f>IF(B2106="","",VLOOKUP(B2106,Sector!C:D,2,FALSE))</f>
        <v>OTH</v>
      </c>
      <c r="AB2106" s="4" t="str">
        <f t="shared" si="65"/>
        <v>TCU-WS</v>
      </c>
      <c r="AC2106" s="4"/>
      <c r="AD2106" s="4"/>
      <c r="AE2106" s="4"/>
      <c r="AF2106" s="4"/>
      <c r="AG2106" s="4"/>
    </row>
    <row r="2107" spans="1:33" outlineLevel="1" x14ac:dyDescent="0.25">
      <c r="A2107" s="57">
        <v>42270.495840358795</v>
      </c>
      <c r="B2107" s="32" t="s">
        <v>22</v>
      </c>
      <c r="C2107" s="32" t="s">
        <v>5389</v>
      </c>
      <c r="D2107" s="32" t="s">
        <v>5390</v>
      </c>
      <c r="E2107" s="32" t="s">
        <v>9791</v>
      </c>
      <c r="F2107" s="32" t="s">
        <v>9792</v>
      </c>
      <c r="G2107" s="32" t="s">
        <v>29</v>
      </c>
      <c r="H2107" s="32" t="s">
        <v>30</v>
      </c>
      <c r="I2107" s="32" t="s">
        <v>2006</v>
      </c>
      <c r="J2107" s="35">
        <v>0</v>
      </c>
      <c r="K2107" s="35">
        <v>0</v>
      </c>
      <c r="L2107" s="35">
        <v>0</v>
      </c>
      <c r="M2107" s="35">
        <v>21.4</v>
      </c>
      <c r="N2107" s="32" t="s">
        <v>17</v>
      </c>
      <c r="O2107" s="32" t="s">
        <v>24</v>
      </c>
      <c r="P2107" s="32">
        <v>1</v>
      </c>
      <c r="Q2107" s="32"/>
      <c r="R2107" s="39">
        <f t="shared" si="64"/>
        <v>1509</v>
      </c>
      <c r="S2107" s="5" t="s">
        <v>51</v>
      </c>
      <c r="T2107" s="5" t="s">
        <v>64</v>
      </c>
      <c r="U2107" s="2"/>
      <c r="V2107" s="2" t="str">
        <f>IF($J2107+$L2107=0,"nil",IF(OR($B2107="TCU-WS",$B2107=""),"non comm",IF(OR($G2107="contract_cover",$H2107="fixed price"),VLOOKUP($I2107,'[1]mapping 2015'!$A:$B,2,FALSE),VLOOKUP($G2107,'[1]mapping 2015'!$A:$B,2,FALSE))))</f>
        <v>nil</v>
      </c>
      <c r="W2107" s="37">
        <f>IF(OR(V2107="non comm",V2107="nil",J2107=0),0,IF(V2107="SBM 2.1 IIPS",J2107*VLOOKUP(N2107,'[2]NGP%'!$C:$D,2,FALSE),J2107*SUMIFS('[2]NGP%'!$D:$D,'[2]NGP%'!$A:$A,V2107,'[2]NGP%'!$B:$B,AA2107)))</f>
        <v>0</v>
      </c>
      <c r="X2107" s="37">
        <f>IF(OR(V2107="non comm",V2107="nil",J2107=0),0,IF(V2107="SBM 2.1 IIPS",J2107*VLOOKUP(N2107,'[2]NGP%'!$C:$E,3,FALSE),J2107*SUMIFS('[2]NGP%'!$E:$E,'[2]NGP%'!$A:$A,V2107,'[2]NGP%'!$B:$B,AA2107)))</f>
        <v>0</v>
      </c>
      <c r="Y2107" s="32"/>
      <c r="Z2107" s="54" t="str">
        <f>IF(MID(H2107,1,4)="Item","Nil",IF(G2107="contract_cover",VLOOKUP(I2107,'svc type'!C:D,2,FALSE),VLOOKUP(G2107,'svc type'!A:D,4,FALSE)))</f>
        <v>Exp</v>
      </c>
      <c r="AA2107" s="4" t="str">
        <f>IF(B2107="","",VLOOKUP(B2107,Sector!C:D,2,FALSE))</f>
        <v>OTH</v>
      </c>
      <c r="AB2107" s="4" t="str">
        <f t="shared" si="65"/>
        <v>TCU-WS</v>
      </c>
      <c r="AC2107" s="4"/>
      <c r="AD2107" s="4"/>
      <c r="AE2107" s="4"/>
      <c r="AF2107" s="4"/>
      <c r="AG2107" s="4"/>
    </row>
    <row r="2108" spans="1:33" outlineLevel="1" x14ac:dyDescent="0.25">
      <c r="A2108" s="57">
        <v>42270.495840358795</v>
      </c>
      <c r="B2108" s="32" t="s">
        <v>22</v>
      </c>
      <c r="C2108" s="32" t="s">
        <v>5389</v>
      </c>
      <c r="D2108" s="32" t="s">
        <v>5390</v>
      </c>
      <c r="E2108" s="32" t="s">
        <v>9791</v>
      </c>
      <c r="F2108" s="32" t="s">
        <v>9792</v>
      </c>
      <c r="G2108" s="32" t="s">
        <v>29</v>
      </c>
      <c r="H2108" s="32" t="s">
        <v>30</v>
      </c>
      <c r="I2108" s="32" t="s">
        <v>2006</v>
      </c>
      <c r="J2108" s="35">
        <v>0</v>
      </c>
      <c r="K2108" s="35">
        <v>0</v>
      </c>
      <c r="L2108" s="35">
        <v>0</v>
      </c>
      <c r="M2108" s="35">
        <v>12.84</v>
      </c>
      <c r="N2108" s="32" t="s">
        <v>17</v>
      </c>
      <c r="O2108" s="32" t="s">
        <v>24</v>
      </c>
      <c r="P2108" s="32">
        <v>1</v>
      </c>
      <c r="Q2108" s="32"/>
      <c r="R2108" s="39">
        <f t="shared" si="64"/>
        <v>1509</v>
      </c>
      <c r="S2108" s="5" t="s">
        <v>51</v>
      </c>
      <c r="T2108" s="5" t="s">
        <v>64</v>
      </c>
      <c r="U2108" s="2"/>
      <c r="V2108" s="2" t="str">
        <f>IF($J2108+$L2108=0,"nil",IF(OR($B2108="TCU-WS",$B2108=""),"non comm",IF(OR($G2108="contract_cover",$H2108="fixed price"),VLOOKUP($I2108,'[1]mapping 2015'!$A:$B,2,FALSE),VLOOKUP($G2108,'[1]mapping 2015'!$A:$B,2,FALSE))))</f>
        <v>nil</v>
      </c>
      <c r="W2108" s="37">
        <f>IF(OR(V2108="non comm",V2108="nil",J2108=0),0,IF(V2108="SBM 2.1 IIPS",J2108*VLOOKUP(N2108,'[2]NGP%'!$C:$D,2,FALSE),J2108*SUMIFS('[2]NGP%'!$D:$D,'[2]NGP%'!$A:$A,V2108,'[2]NGP%'!$B:$B,AA2108)))</f>
        <v>0</v>
      </c>
      <c r="X2108" s="37">
        <f>IF(OR(V2108="non comm",V2108="nil",J2108=0),0,IF(V2108="SBM 2.1 IIPS",J2108*VLOOKUP(N2108,'[2]NGP%'!$C:$E,3,FALSE),J2108*SUMIFS('[2]NGP%'!$E:$E,'[2]NGP%'!$A:$A,V2108,'[2]NGP%'!$B:$B,AA2108)))</f>
        <v>0</v>
      </c>
      <c r="Y2108" s="32"/>
      <c r="Z2108" s="54" t="str">
        <f>IF(MID(H2108,1,4)="Item","Nil",IF(G2108="contract_cover",VLOOKUP(I2108,'svc type'!C:D,2,FALSE),VLOOKUP(G2108,'svc type'!A:D,4,FALSE)))</f>
        <v>Exp</v>
      </c>
      <c r="AA2108" s="4" t="str">
        <f>IF(B2108="","",VLOOKUP(B2108,Sector!C:D,2,FALSE))</f>
        <v>OTH</v>
      </c>
      <c r="AB2108" s="4" t="str">
        <f t="shared" si="65"/>
        <v>TCU-WS</v>
      </c>
      <c r="AC2108" s="4"/>
      <c r="AD2108" s="4"/>
      <c r="AE2108" s="4"/>
      <c r="AF2108" s="4"/>
      <c r="AG2108" s="4"/>
    </row>
    <row r="2109" spans="1:33" outlineLevel="1" x14ac:dyDescent="0.25">
      <c r="A2109" s="57">
        <v>42270.495840358795</v>
      </c>
      <c r="B2109" s="32" t="s">
        <v>22</v>
      </c>
      <c r="C2109" s="32" t="s">
        <v>5389</v>
      </c>
      <c r="D2109" s="32" t="s">
        <v>5390</v>
      </c>
      <c r="E2109" s="32" t="s">
        <v>9791</v>
      </c>
      <c r="F2109" s="32" t="s">
        <v>9792</v>
      </c>
      <c r="G2109" s="32" t="s">
        <v>25</v>
      </c>
      <c r="H2109" s="32" t="s">
        <v>26</v>
      </c>
      <c r="I2109" s="32" t="s">
        <v>2006</v>
      </c>
      <c r="J2109" s="35">
        <v>0</v>
      </c>
      <c r="K2109" s="35">
        <v>0</v>
      </c>
      <c r="L2109" s="35">
        <v>0</v>
      </c>
      <c r="M2109" s="35">
        <v>0</v>
      </c>
      <c r="N2109" s="32" t="s">
        <v>17</v>
      </c>
      <c r="O2109" s="32" t="s">
        <v>24</v>
      </c>
      <c r="P2109" s="32">
        <v>2.5</v>
      </c>
      <c r="Q2109" s="32"/>
      <c r="R2109" s="39">
        <f t="shared" si="64"/>
        <v>1509</v>
      </c>
      <c r="S2109" s="5" t="s">
        <v>51</v>
      </c>
      <c r="T2109" s="5" t="s">
        <v>64</v>
      </c>
      <c r="U2109" s="2"/>
      <c r="V2109" s="2" t="str">
        <f>IF($J2109+$L2109=0,"nil",IF(OR($B2109="TCU-WS",$B2109=""),"non comm",IF(OR($G2109="contract_cover",$H2109="fixed price"),VLOOKUP($I2109,'[1]mapping 2015'!$A:$B,2,FALSE),VLOOKUP($G2109,'[1]mapping 2015'!$A:$B,2,FALSE))))</f>
        <v>nil</v>
      </c>
      <c r="W2109" s="37">
        <f>IF(OR(V2109="non comm",V2109="nil",J2109=0),0,IF(V2109="SBM 2.1 IIPS",J2109*VLOOKUP(N2109,'[2]NGP%'!$C:$D,2,FALSE),J2109*SUMIFS('[2]NGP%'!$D:$D,'[2]NGP%'!$A:$A,V2109,'[2]NGP%'!$B:$B,AA2109)))</f>
        <v>0</v>
      </c>
      <c r="X2109" s="37">
        <f>IF(OR(V2109="non comm",V2109="nil",J2109=0),0,IF(V2109="SBM 2.1 IIPS",J2109*VLOOKUP(N2109,'[2]NGP%'!$C:$E,3,FALSE),J2109*SUMIFS('[2]NGP%'!$E:$E,'[2]NGP%'!$A:$A,V2109,'[2]NGP%'!$B:$B,AA2109)))</f>
        <v>0</v>
      </c>
      <c r="Y2109" s="32"/>
      <c r="Z2109" s="54" t="str">
        <f>IF(MID(H2109,1,4)="Item","Nil",IF(G2109="contract_cover",VLOOKUP(I2109,'svc type'!C:D,2,FALSE),VLOOKUP(G2109,'svc type'!A:D,4,FALSE)))</f>
        <v>IIPS</v>
      </c>
      <c r="AA2109" s="4" t="str">
        <f>IF(B2109="","",VLOOKUP(B2109,Sector!C:D,2,FALSE))</f>
        <v>OTH</v>
      </c>
      <c r="AB2109" s="4" t="str">
        <f t="shared" si="65"/>
        <v>TCU-WS</v>
      </c>
      <c r="AC2109" s="4"/>
      <c r="AD2109" s="4"/>
      <c r="AE2109" s="4"/>
      <c r="AF2109" s="4"/>
      <c r="AG2109" s="4"/>
    </row>
    <row r="2110" spans="1:33" outlineLevel="1" x14ac:dyDescent="0.25">
      <c r="A2110" s="57">
        <v>42270.495840358795</v>
      </c>
      <c r="B2110" s="32" t="s">
        <v>22</v>
      </c>
      <c r="C2110" s="32" t="s">
        <v>5389</v>
      </c>
      <c r="D2110" s="32" t="s">
        <v>5390</v>
      </c>
      <c r="E2110" s="32" t="s">
        <v>9791</v>
      </c>
      <c r="F2110" s="32" t="s">
        <v>9792</v>
      </c>
      <c r="G2110" s="32" t="s">
        <v>2039</v>
      </c>
      <c r="H2110" s="32" t="s">
        <v>2040</v>
      </c>
      <c r="I2110" s="32" t="s">
        <v>2006</v>
      </c>
      <c r="J2110" s="35">
        <v>0</v>
      </c>
      <c r="K2110" s="35">
        <v>150</v>
      </c>
      <c r="L2110" s="35">
        <v>0</v>
      </c>
      <c r="M2110" s="35">
        <v>0</v>
      </c>
      <c r="N2110" s="32" t="s">
        <v>17</v>
      </c>
      <c r="O2110" s="32" t="s">
        <v>24</v>
      </c>
      <c r="P2110" s="32">
        <v>1</v>
      </c>
      <c r="Q2110" s="32"/>
      <c r="R2110" s="39">
        <f t="shared" si="64"/>
        <v>1509</v>
      </c>
      <c r="S2110" s="5" t="s">
        <v>51</v>
      </c>
      <c r="T2110" s="5" t="s">
        <v>64</v>
      </c>
      <c r="U2110" s="2"/>
      <c r="V2110" s="2" t="str">
        <f>IF($J2110+$L2110=0,"nil",IF(OR($B2110="TCU-WS",$B2110=""),"non comm",IF(OR($G2110="contract_cover",$H2110="fixed price"),VLOOKUP($I2110,'[1]mapping 2015'!$A:$B,2,FALSE),VLOOKUP($G2110,'[1]mapping 2015'!$A:$B,2,FALSE))))</f>
        <v>nil</v>
      </c>
      <c r="W2110" s="37">
        <f>IF(OR(V2110="non comm",V2110="nil",J2110=0),0,IF(V2110="SBM 2.1 IIPS",J2110*VLOOKUP(N2110,'[2]NGP%'!$C:$D,2,FALSE),J2110*SUMIFS('[2]NGP%'!$D:$D,'[2]NGP%'!$A:$A,V2110,'[2]NGP%'!$B:$B,AA2110)))</f>
        <v>0</v>
      </c>
      <c r="X2110" s="37">
        <f>IF(OR(V2110="non comm",V2110="nil",J2110=0),0,IF(V2110="SBM 2.1 IIPS",J2110*VLOOKUP(N2110,'[2]NGP%'!$C:$E,3,FALSE),J2110*SUMIFS('[2]NGP%'!$E:$E,'[2]NGP%'!$A:$A,V2110,'[2]NGP%'!$B:$B,AA2110)))</f>
        <v>0</v>
      </c>
      <c r="Y2110" s="32"/>
      <c r="Z2110" s="54" t="str">
        <f>IF(MID(H2110,1,4)="Item","Nil",IF(G2110="contract_cover",VLOOKUP(I2110,'svc type'!C:D,2,FALSE),VLOOKUP(G2110,'svc type'!A:D,4,FALSE)))</f>
        <v>Part</v>
      </c>
      <c r="AA2110" s="4" t="str">
        <f>IF(B2110="","",VLOOKUP(B2110,Sector!C:D,2,FALSE))</f>
        <v>OTH</v>
      </c>
      <c r="AB2110" s="4" t="str">
        <f t="shared" si="65"/>
        <v>TCU-WS</v>
      </c>
      <c r="AC2110" s="4"/>
      <c r="AD2110" s="4"/>
      <c r="AE2110" s="4"/>
      <c r="AF2110" s="4"/>
      <c r="AG2110" s="4"/>
    </row>
    <row r="2111" spans="1:33" outlineLevel="1" x14ac:dyDescent="0.25">
      <c r="A2111" s="57">
        <v>42270.573654861109</v>
      </c>
      <c r="B2111" s="32" t="s">
        <v>22</v>
      </c>
      <c r="C2111" s="32" t="s">
        <v>9793</v>
      </c>
      <c r="D2111" s="32" t="s">
        <v>9794</v>
      </c>
      <c r="E2111" s="32" t="s">
        <v>9795</v>
      </c>
      <c r="F2111" s="32" t="s">
        <v>9796</v>
      </c>
      <c r="G2111" s="32" t="s">
        <v>25</v>
      </c>
      <c r="H2111" s="32" t="s">
        <v>26</v>
      </c>
      <c r="I2111" s="32" t="s">
        <v>2006</v>
      </c>
      <c r="J2111" s="35">
        <v>0</v>
      </c>
      <c r="K2111" s="35">
        <v>0</v>
      </c>
      <c r="L2111" s="35">
        <v>0</v>
      </c>
      <c r="M2111" s="35">
        <v>0</v>
      </c>
      <c r="N2111" s="32" t="s">
        <v>19</v>
      </c>
      <c r="O2111" s="32" t="s">
        <v>27</v>
      </c>
      <c r="P2111" s="32">
        <v>1</v>
      </c>
      <c r="Q2111" s="32"/>
      <c r="R2111" s="39">
        <f t="shared" si="64"/>
        <v>1509</v>
      </c>
      <c r="S2111" s="5" t="s">
        <v>51</v>
      </c>
      <c r="T2111" s="5" t="s">
        <v>64</v>
      </c>
      <c r="U2111" s="2"/>
      <c r="V2111" s="2" t="str">
        <f>IF($J2111+$L2111=0,"nil",IF(OR($B2111="TCU-WS",$B2111=""),"non comm",IF(OR($G2111="contract_cover",$H2111="fixed price"),VLOOKUP($I2111,'[1]mapping 2015'!$A:$B,2,FALSE),VLOOKUP($G2111,'[1]mapping 2015'!$A:$B,2,FALSE))))</f>
        <v>nil</v>
      </c>
      <c r="W2111" s="37">
        <f>IF(OR(V2111="non comm",V2111="nil",J2111=0),0,IF(V2111="SBM 2.1 IIPS",J2111*VLOOKUP(N2111,'[2]NGP%'!$C:$D,2,FALSE),J2111*SUMIFS('[2]NGP%'!$D:$D,'[2]NGP%'!$A:$A,V2111,'[2]NGP%'!$B:$B,AA2111)))</f>
        <v>0</v>
      </c>
      <c r="X2111" s="37">
        <f>IF(OR(V2111="non comm",V2111="nil",J2111=0),0,IF(V2111="SBM 2.1 IIPS",J2111*VLOOKUP(N2111,'[2]NGP%'!$C:$E,3,FALSE),J2111*SUMIFS('[2]NGP%'!$E:$E,'[2]NGP%'!$A:$A,V2111,'[2]NGP%'!$B:$B,AA2111)))</f>
        <v>0</v>
      </c>
      <c r="Y2111" s="32"/>
      <c r="Z2111" s="54" t="str">
        <f>IF(MID(H2111,1,4)="Item","Nil",IF(G2111="contract_cover",VLOOKUP(I2111,'svc type'!C:D,2,FALSE),VLOOKUP(G2111,'svc type'!A:D,4,FALSE)))</f>
        <v>IIPS</v>
      </c>
      <c r="AA2111" s="4" t="str">
        <f>IF(B2111="","",VLOOKUP(B2111,Sector!C:D,2,FALSE))</f>
        <v>OTH</v>
      </c>
      <c r="AB2111" s="4" t="str">
        <f t="shared" si="65"/>
        <v>TCU-WS</v>
      </c>
      <c r="AC2111" s="4"/>
      <c r="AD2111" s="4"/>
      <c r="AE2111" s="4"/>
      <c r="AF2111" s="4"/>
      <c r="AG2111" s="4"/>
    </row>
    <row r="2112" spans="1:33" outlineLevel="1" x14ac:dyDescent="0.25">
      <c r="A2112" s="57">
        <v>42270.573654861109</v>
      </c>
      <c r="B2112" s="32" t="s">
        <v>22</v>
      </c>
      <c r="C2112" s="32" t="s">
        <v>9793</v>
      </c>
      <c r="D2112" s="32" t="s">
        <v>9794</v>
      </c>
      <c r="E2112" s="32" t="s">
        <v>9795</v>
      </c>
      <c r="F2112" s="32" t="s">
        <v>9796</v>
      </c>
      <c r="G2112" s="32" t="s">
        <v>29</v>
      </c>
      <c r="H2112" s="32" t="s">
        <v>30</v>
      </c>
      <c r="I2112" s="32" t="s">
        <v>2006</v>
      </c>
      <c r="J2112" s="35">
        <v>0</v>
      </c>
      <c r="K2112" s="35">
        <v>0</v>
      </c>
      <c r="L2112" s="35">
        <v>0</v>
      </c>
      <c r="M2112" s="35">
        <v>1.66</v>
      </c>
      <c r="N2112" s="32" t="s">
        <v>19</v>
      </c>
      <c r="O2112" s="32" t="s">
        <v>27</v>
      </c>
      <c r="P2112" s="32">
        <v>1</v>
      </c>
      <c r="Q2112" s="32"/>
      <c r="R2112" s="39">
        <f t="shared" si="64"/>
        <v>1509</v>
      </c>
      <c r="S2112" s="5" t="s">
        <v>51</v>
      </c>
      <c r="T2112" s="5" t="s">
        <v>64</v>
      </c>
      <c r="U2112" s="2"/>
      <c r="V2112" s="2" t="str">
        <f>IF($J2112+$L2112=0,"nil",IF(OR($B2112="TCU-WS",$B2112=""),"non comm",IF(OR($G2112="contract_cover",$H2112="fixed price"),VLOOKUP($I2112,'[1]mapping 2015'!$A:$B,2,FALSE),VLOOKUP($G2112,'[1]mapping 2015'!$A:$B,2,FALSE))))</f>
        <v>nil</v>
      </c>
      <c r="W2112" s="37">
        <f>IF(OR(V2112="non comm",V2112="nil",J2112=0),0,IF(V2112="SBM 2.1 IIPS",J2112*VLOOKUP(N2112,'[2]NGP%'!$C:$D,2,FALSE),J2112*SUMIFS('[2]NGP%'!$D:$D,'[2]NGP%'!$A:$A,V2112,'[2]NGP%'!$B:$B,AA2112)))</f>
        <v>0</v>
      </c>
      <c r="X2112" s="37">
        <f>IF(OR(V2112="non comm",V2112="nil",J2112=0),0,IF(V2112="SBM 2.1 IIPS",J2112*VLOOKUP(N2112,'[2]NGP%'!$C:$E,3,FALSE),J2112*SUMIFS('[2]NGP%'!$E:$E,'[2]NGP%'!$A:$A,V2112,'[2]NGP%'!$B:$B,AA2112)))</f>
        <v>0</v>
      </c>
      <c r="Y2112" s="32"/>
      <c r="Z2112" s="54" t="str">
        <f>IF(MID(H2112,1,4)="Item","Nil",IF(G2112="contract_cover",VLOOKUP(I2112,'svc type'!C:D,2,FALSE),VLOOKUP(G2112,'svc type'!A:D,4,FALSE)))</f>
        <v>Exp</v>
      </c>
      <c r="AA2112" s="4" t="str">
        <f>IF(B2112="","",VLOOKUP(B2112,Sector!C:D,2,FALSE))</f>
        <v>OTH</v>
      </c>
      <c r="AB2112" s="4" t="str">
        <f t="shared" si="65"/>
        <v>TCU-WS</v>
      </c>
      <c r="AC2112" s="4"/>
      <c r="AD2112" s="4"/>
      <c r="AE2112" s="4"/>
      <c r="AF2112" s="4"/>
      <c r="AG2112" s="4"/>
    </row>
    <row r="2113" spans="1:33" outlineLevel="1" x14ac:dyDescent="0.25">
      <c r="A2113" s="57">
        <v>42270.573654861109</v>
      </c>
      <c r="B2113" s="32" t="s">
        <v>22</v>
      </c>
      <c r="C2113" s="32" t="s">
        <v>9793</v>
      </c>
      <c r="D2113" s="32" t="s">
        <v>9794</v>
      </c>
      <c r="E2113" s="32" t="s">
        <v>9795</v>
      </c>
      <c r="F2113" s="32" t="s">
        <v>9796</v>
      </c>
      <c r="G2113" s="32" t="s">
        <v>25</v>
      </c>
      <c r="H2113" s="32" t="s">
        <v>26</v>
      </c>
      <c r="I2113" s="32" t="s">
        <v>2006</v>
      </c>
      <c r="J2113" s="35">
        <v>0</v>
      </c>
      <c r="K2113" s="35">
        <v>0</v>
      </c>
      <c r="L2113" s="35">
        <v>0</v>
      </c>
      <c r="M2113" s="35">
        <v>0</v>
      </c>
      <c r="N2113" s="32" t="s">
        <v>19</v>
      </c>
      <c r="O2113" s="32" t="s">
        <v>27</v>
      </c>
      <c r="P2113" s="32">
        <v>0.5</v>
      </c>
      <c r="Q2113" s="32"/>
      <c r="R2113" s="39">
        <f t="shared" si="64"/>
        <v>1509</v>
      </c>
      <c r="S2113" s="5" t="s">
        <v>51</v>
      </c>
      <c r="T2113" s="5" t="s">
        <v>64</v>
      </c>
      <c r="U2113" s="2"/>
      <c r="V2113" s="2" t="str">
        <f>IF($J2113+$L2113=0,"nil",IF(OR($B2113="TCU-WS",$B2113=""),"non comm",IF(OR($G2113="contract_cover",$H2113="fixed price"),VLOOKUP($I2113,'[1]mapping 2015'!$A:$B,2,FALSE),VLOOKUP($G2113,'[1]mapping 2015'!$A:$B,2,FALSE))))</f>
        <v>nil</v>
      </c>
      <c r="W2113" s="37">
        <f>IF(OR(V2113="non comm",V2113="nil",J2113=0),0,IF(V2113="SBM 2.1 IIPS",J2113*VLOOKUP(N2113,'[2]NGP%'!$C:$D,2,FALSE),J2113*SUMIFS('[2]NGP%'!$D:$D,'[2]NGP%'!$A:$A,V2113,'[2]NGP%'!$B:$B,AA2113)))</f>
        <v>0</v>
      </c>
      <c r="X2113" s="37">
        <f>IF(OR(V2113="non comm",V2113="nil",J2113=0),0,IF(V2113="SBM 2.1 IIPS",J2113*VLOOKUP(N2113,'[2]NGP%'!$C:$E,3,FALSE),J2113*SUMIFS('[2]NGP%'!$E:$E,'[2]NGP%'!$A:$A,V2113,'[2]NGP%'!$B:$B,AA2113)))</f>
        <v>0</v>
      </c>
      <c r="Y2113" s="32"/>
      <c r="Z2113" s="54" t="str">
        <f>IF(MID(H2113,1,4)="Item","Nil",IF(G2113="contract_cover",VLOOKUP(I2113,'svc type'!C:D,2,FALSE),VLOOKUP(G2113,'svc type'!A:D,4,FALSE)))</f>
        <v>IIPS</v>
      </c>
      <c r="AA2113" s="4" t="str">
        <f>IF(B2113="","",VLOOKUP(B2113,Sector!C:D,2,FALSE))</f>
        <v>OTH</v>
      </c>
      <c r="AB2113" s="4" t="str">
        <f t="shared" si="65"/>
        <v>TCU-WS</v>
      </c>
      <c r="AC2113" s="4"/>
      <c r="AD2113" s="4"/>
      <c r="AE2113" s="4"/>
      <c r="AF2113" s="4"/>
      <c r="AG2113" s="4"/>
    </row>
    <row r="2114" spans="1:33" outlineLevel="1" x14ac:dyDescent="0.25">
      <c r="A2114" s="57">
        <v>42270.573654861109</v>
      </c>
      <c r="B2114" s="32" t="s">
        <v>22</v>
      </c>
      <c r="C2114" s="32" t="s">
        <v>9793</v>
      </c>
      <c r="D2114" s="32" t="s">
        <v>9794</v>
      </c>
      <c r="E2114" s="32" t="s">
        <v>9795</v>
      </c>
      <c r="F2114" s="32" t="s">
        <v>9796</v>
      </c>
      <c r="G2114" s="32" t="s">
        <v>29</v>
      </c>
      <c r="H2114" s="32" t="s">
        <v>30</v>
      </c>
      <c r="I2114" s="32" t="s">
        <v>2006</v>
      </c>
      <c r="J2114" s="35">
        <v>0</v>
      </c>
      <c r="K2114" s="35">
        <v>0</v>
      </c>
      <c r="L2114" s="35">
        <v>0</v>
      </c>
      <c r="M2114" s="35">
        <v>4.7</v>
      </c>
      <c r="N2114" s="32" t="s">
        <v>19</v>
      </c>
      <c r="O2114" s="32" t="s">
        <v>27</v>
      </c>
      <c r="P2114" s="32">
        <v>1</v>
      </c>
      <c r="Q2114" s="32"/>
      <c r="R2114" s="39">
        <f t="shared" si="64"/>
        <v>1509</v>
      </c>
      <c r="S2114" s="5" t="s">
        <v>51</v>
      </c>
      <c r="T2114" s="5" t="s">
        <v>64</v>
      </c>
      <c r="U2114" s="2"/>
      <c r="V2114" s="2" t="str">
        <f>IF($J2114+$L2114=0,"nil",IF(OR($B2114="TCU-WS",$B2114=""),"non comm",IF(OR($G2114="contract_cover",$H2114="fixed price"),VLOOKUP($I2114,'[1]mapping 2015'!$A:$B,2,FALSE),VLOOKUP($G2114,'[1]mapping 2015'!$A:$B,2,FALSE))))</f>
        <v>nil</v>
      </c>
      <c r="W2114" s="37">
        <f>IF(OR(V2114="non comm",V2114="nil",J2114=0),0,IF(V2114="SBM 2.1 IIPS",J2114*VLOOKUP(N2114,'[2]NGP%'!$C:$D,2,FALSE),J2114*SUMIFS('[2]NGP%'!$D:$D,'[2]NGP%'!$A:$A,V2114,'[2]NGP%'!$B:$B,AA2114)))</f>
        <v>0</v>
      </c>
      <c r="X2114" s="37">
        <f>IF(OR(V2114="non comm",V2114="nil",J2114=0),0,IF(V2114="SBM 2.1 IIPS",J2114*VLOOKUP(N2114,'[2]NGP%'!$C:$E,3,FALSE),J2114*SUMIFS('[2]NGP%'!$E:$E,'[2]NGP%'!$A:$A,V2114,'[2]NGP%'!$B:$B,AA2114)))</f>
        <v>0</v>
      </c>
      <c r="Y2114" s="32"/>
      <c r="Z2114" s="54" t="str">
        <f>IF(MID(H2114,1,4)="Item","Nil",IF(G2114="contract_cover",VLOOKUP(I2114,'svc type'!C:D,2,FALSE),VLOOKUP(G2114,'svc type'!A:D,4,FALSE)))</f>
        <v>Exp</v>
      </c>
      <c r="AA2114" s="4" t="str">
        <f>IF(B2114="","",VLOOKUP(B2114,Sector!C:D,2,FALSE))</f>
        <v>OTH</v>
      </c>
      <c r="AB2114" s="4" t="str">
        <f t="shared" si="65"/>
        <v>TCU-WS</v>
      </c>
      <c r="AC2114" s="4"/>
      <c r="AD2114" s="4"/>
      <c r="AE2114" s="4"/>
      <c r="AF2114" s="4"/>
      <c r="AG2114" s="4"/>
    </row>
    <row r="2115" spans="1:33" outlineLevel="1" x14ac:dyDescent="0.25">
      <c r="A2115" s="57">
        <v>42270.575037268522</v>
      </c>
      <c r="B2115" s="32" t="s">
        <v>22</v>
      </c>
      <c r="C2115" s="32" t="s">
        <v>2473</v>
      </c>
      <c r="D2115" s="32" t="s">
        <v>2474</v>
      </c>
      <c r="E2115" s="32" t="s">
        <v>9797</v>
      </c>
      <c r="F2115" s="32" t="s">
        <v>9798</v>
      </c>
      <c r="G2115" s="32" t="s">
        <v>25</v>
      </c>
      <c r="H2115" s="32" t="s">
        <v>26</v>
      </c>
      <c r="I2115" s="32" t="s">
        <v>2006</v>
      </c>
      <c r="J2115" s="35">
        <v>0</v>
      </c>
      <c r="K2115" s="35">
        <v>0</v>
      </c>
      <c r="L2115" s="35">
        <v>0</v>
      </c>
      <c r="M2115" s="35">
        <v>0</v>
      </c>
      <c r="N2115" s="32" t="s">
        <v>19</v>
      </c>
      <c r="O2115" s="32" t="s">
        <v>24</v>
      </c>
      <c r="P2115" s="32">
        <v>1</v>
      </c>
      <c r="Q2115" s="32"/>
      <c r="R2115" s="39">
        <f t="shared" ref="R2115:R2178" si="66">R2114</f>
        <v>1509</v>
      </c>
      <c r="S2115" s="5" t="s">
        <v>51</v>
      </c>
      <c r="T2115" s="5" t="s">
        <v>64</v>
      </c>
      <c r="U2115" s="2"/>
      <c r="V2115" s="2" t="str">
        <f>IF($J2115+$L2115=0,"nil",IF(OR($B2115="TCU-WS",$B2115=""),"non comm",IF(OR($G2115="contract_cover",$H2115="fixed price"),VLOOKUP($I2115,'[1]mapping 2015'!$A:$B,2,FALSE),VLOOKUP($G2115,'[1]mapping 2015'!$A:$B,2,FALSE))))</f>
        <v>nil</v>
      </c>
      <c r="W2115" s="37">
        <f>IF(OR(V2115="non comm",V2115="nil",J2115=0),0,IF(V2115="SBM 2.1 IIPS",J2115*VLOOKUP(N2115,'[2]NGP%'!$C:$D,2,FALSE),J2115*SUMIFS('[2]NGP%'!$D:$D,'[2]NGP%'!$A:$A,V2115,'[2]NGP%'!$B:$B,AA2115)))</f>
        <v>0</v>
      </c>
      <c r="X2115" s="37">
        <f>IF(OR(V2115="non comm",V2115="nil",J2115=0),0,IF(V2115="SBM 2.1 IIPS",J2115*VLOOKUP(N2115,'[2]NGP%'!$C:$E,3,FALSE),J2115*SUMIFS('[2]NGP%'!$E:$E,'[2]NGP%'!$A:$A,V2115,'[2]NGP%'!$B:$B,AA2115)))</f>
        <v>0</v>
      </c>
      <c r="Y2115" s="32"/>
      <c r="Z2115" s="54" t="str">
        <f>IF(MID(H2115,1,4)="Item","Nil",IF(G2115="contract_cover",VLOOKUP(I2115,'svc type'!C:D,2,FALSE),VLOOKUP(G2115,'svc type'!A:D,4,FALSE)))</f>
        <v>IIPS</v>
      </c>
      <c r="AA2115" s="4" t="str">
        <f>IF(B2115="","",VLOOKUP(B2115,Sector!C:D,2,FALSE))</f>
        <v>OTH</v>
      </c>
      <c r="AB2115" s="4" t="str">
        <f t="shared" ref="AB2115:AB2178" si="67">B2115</f>
        <v>TCU-WS</v>
      </c>
      <c r="AC2115" s="4"/>
      <c r="AD2115" s="4"/>
      <c r="AE2115" s="4"/>
      <c r="AF2115" s="4"/>
      <c r="AG2115" s="4"/>
    </row>
    <row r="2116" spans="1:33" outlineLevel="1" x14ac:dyDescent="0.25">
      <c r="A2116" s="57">
        <v>42270.575037268522</v>
      </c>
      <c r="B2116" s="32" t="s">
        <v>22</v>
      </c>
      <c r="C2116" s="32" t="s">
        <v>2473</v>
      </c>
      <c r="D2116" s="32" t="s">
        <v>2474</v>
      </c>
      <c r="E2116" s="32" t="s">
        <v>9797</v>
      </c>
      <c r="F2116" s="32" t="s">
        <v>9798</v>
      </c>
      <c r="G2116" s="32" t="s">
        <v>805</v>
      </c>
      <c r="H2116" s="32" t="s">
        <v>804</v>
      </c>
      <c r="I2116" s="32" t="s">
        <v>2006</v>
      </c>
      <c r="J2116" s="35">
        <v>0</v>
      </c>
      <c r="K2116" s="35">
        <v>116.93</v>
      </c>
      <c r="L2116" s="35">
        <v>0</v>
      </c>
      <c r="M2116" s="35">
        <v>0</v>
      </c>
      <c r="N2116" s="32" t="s">
        <v>19</v>
      </c>
      <c r="O2116" s="32" t="s">
        <v>24</v>
      </c>
      <c r="P2116" s="32">
        <v>1</v>
      </c>
      <c r="Q2116" s="32"/>
      <c r="R2116" s="39">
        <f t="shared" si="66"/>
        <v>1509</v>
      </c>
      <c r="S2116" s="5" t="s">
        <v>51</v>
      </c>
      <c r="T2116" s="5" t="s">
        <v>64</v>
      </c>
      <c r="U2116" s="2"/>
      <c r="V2116" s="2" t="str">
        <f>IF($J2116+$L2116=0,"nil",IF(OR($B2116="TCU-WS",$B2116=""),"non comm",IF(OR($G2116="contract_cover",$H2116="fixed price"),VLOOKUP($I2116,'[1]mapping 2015'!$A:$B,2,FALSE),VLOOKUP($G2116,'[1]mapping 2015'!$A:$B,2,FALSE))))</f>
        <v>nil</v>
      </c>
      <c r="W2116" s="37">
        <f>IF(OR(V2116="non comm",V2116="nil",J2116=0),0,IF(V2116="SBM 2.1 IIPS",J2116*VLOOKUP(N2116,'[2]NGP%'!$C:$D,2,FALSE),J2116*SUMIFS('[2]NGP%'!$D:$D,'[2]NGP%'!$A:$A,V2116,'[2]NGP%'!$B:$B,AA2116)))</f>
        <v>0</v>
      </c>
      <c r="X2116" s="37">
        <f>IF(OR(V2116="non comm",V2116="nil",J2116=0),0,IF(V2116="SBM 2.1 IIPS",J2116*VLOOKUP(N2116,'[2]NGP%'!$C:$E,3,FALSE),J2116*SUMIFS('[2]NGP%'!$E:$E,'[2]NGP%'!$A:$A,V2116,'[2]NGP%'!$B:$B,AA2116)))</f>
        <v>0</v>
      </c>
      <c r="Y2116" s="32"/>
      <c r="Z2116" s="54" t="str">
        <f>IF(MID(H2116,1,4)="Item","Nil",IF(G2116="contract_cover",VLOOKUP(I2116,'svc type'!C:D,2,FALSE),VLOOKUP(G2116,'svc type'!A:D,4,FALSE)))</f>
        <v>Part</v>
      </c>
      <c r="AA2116" s="4" t="str">
        <f>IF(B2116="","",VLOOKUP(B2116,Sector!C:D,2,FALSE))</f>
        <v>OTH</v>
      </c>
      <c r="AB2116" s="4" t="str">
        <f t="shared" si="67"/>
        <v>TCU-WS</v>
      </c>
      <c r="AC2116" s="4"/>
      <c r="AD2116" s="4"/>
      <c r="AE2116" s="4"/>
      <c r="AF2116" s="4"/>
      <c r="AG2116" s="4"/>
    </row>
    <row r="2117" spans="1:33" outlineLevel="1" x14ac:dyDescent="0.25">
      <c r="A2117" s="57">
        <v>42270.576763657409</v>
      </c>
      <c r="B2117" s="32" t="s">
        <v>22</v>
      </c>
      <c r="C2117" s="32" t="s">
        <v>5384</v>
      </c>
      <c r="D2117" s="32" t="s">
        <v>5383</v>
      </c>
      <c r="E2117" s="32" t="s">
        <v>9799</v>
      </c>
      <c r="F2117" s="32" t="s">
        <v>9800</v>
      </c>
      <c r="G2117" s="32" t="s">
        <v>25</v>
      </c>
      <c r="H2117" s="32" t="s">
        <v>26</v>
      </c>
      <c r="I2117" s="32" t="s">
        <v>2006</v>
      </c>
      <c r="J2117" s="35">
        <v>0</v>
      </c>
      <c r="K2117" s="35">
        <v>0</v>
      </c>
      <c r="L2117" s="35">
        <v>0</v>
      </c>
      <c r="M2117" s="35">
        <v>0</v>
      </c>
      <c r="N2117" s="32" t="s">
        <v>19</v>
      </c>
      <c r="O2117" s="32" t="s">
        <v>24</v>
      </c>
      <c r="P2117" s="32">
        <v>2.5</v>
      </c>
      <c r="Q2117" s="32"/>
      <c r="R2117" s="39">
        <f t="shared" si="66"/>
        <v>1509</v>
      </c>
      <c r="S2117" s="5" t="s">
        <v>51</v>
      </c>
      <c r="T2117" s="5" t="s">
        <v>64</v>
      </c>
      <c r="U2117" s="2"/>
      <c r="V2117" s="2" t="str">
        <f>IF($J2117+$L2117=0,"nil",IF(OR($B2117="TCU-WS",$B2117=""),"non comm",IF(OR($G2117="contract_cover",$H2117="fixed price"),VLOOKUP($I2117,'[1]mapping 2015'!$A:$B,2,FALSE),VLOOKUP($G2117,'[1]mapping 2015'!$A:$B,2,FALSE))))</f>
        <v>nil</v>
      </c>
      <c r="W2117" s="37">
        <f>IF(OR(V2117="non comm",V2117="nil",J2117=0),0,IF(V2117="SBM 2.1 IIPS",J2117*VLOOKUP(N2117,'[2]NGP%'!$C:$D,2,FALSE),J2117*SUMIFS('[2]NGP%'!$D:$D,'[2]NGP%'!$A:$A,V2117,'[2]NGP%'!$B:$B,AA2117)))</f>
        <v>0</v>
      </c>
      <c r="X2117" s="37">
        <f>IF(OR(V2117="non comm",V2117="nil",J2117=0),0,IF(V2117="SBM 2.1 IIPS",J2117*VLOOKUP(N2117,'[2]NGP%'!$C:$E,3,FALSE),J2117*SUMIFS('[2]NGP%'!$E:$E,'[2]NGP%'!$A:$A,V2117,'[2]NGP%'!$B:$B,AA2117)))</f>
        <v>0</v>
      </c>
      <c r="Y2117" s="32"/>
      <c r="Z2117" s="54" t="str">
        <f>IF(MID(H2117,1,4)="Item","Nil",IF(G2117="contract_cover",VLOOKUP(I2117,'svc type'!C:D,2,FALSE),VLOOKUP(G2117,'svc type'!A:D,4,FALSE)))</f>
        <v>IIPS</v>
      </c>
      <c r="AA2117" s="4" t="str">
        <f>IF(B2117="","",VLOOKUP(B2117,Sector!C:D,2,FALSE))</f>
        <v>OTH</v>
      </c>
      <c r="AB2117" s="4" t="str">
        <f t="shared" si="67"/>
        <v>TCU-WS</v>
      </c>
      <c r="AC2117" s="4"/>
      <c r="AD2117" s="4"/>
      <c r="AE2117" s="4"/>
      <c r="AF2117" s="4"/>
      <c r="AG2117" s="4"/>
    </row>
    <row r="2118" spans="1:33" outlineLevel="1" x14ac:dyDescent="0.25">
      <c r="A2118" s="57">
        <v>42270.576763657409</v>
      </c>
      <c r="B2118" s="32" t="s">
        <v>22</v>
      </c>
      <c r="C2118" s="32" t="s">
        <v>5384</v>
      </c>
      <c r="D2118" s="32" t="s">
        <v>5383</v>
      </c>
      <c r="E2118" s="32" t="s">
        <v>9799</v>
      </c>
      <c r="F2118" s="32" t="s">
        <v>9800</v>
      </c>
      <c r="G2118" s="32" t="s">
        <v>380</v>
      </c>
      <c r="H2118" s="32" t="s">
        <v>379</v>
      </c>
      <c r="I2118" s="32" t="s">
        <v>2006</v>
      </c>
      <c r="J2118" s="35">
        <v>0</v>
      </c>
      <c r="K2118" s="35">
        <v>0</v>
      </c>
      <c r="L2118" s="35">
        <v>0</v>
      </c>
      <c r="M2118" s="35">
        <v>6.61</v>
      </c>
      <c r="N2118" s="32" t="s">
        <v>19</v>
      </c>
      <c r="O2118" s="32" t="s">
        <v>24</v>
      </c>
      <c r="P2118" s="32">
        <v>1</v>
      </c>
      <c r="Q2118" s="32"/>
      <c r="R2118" s="39">
        <f t="shared" si="66"/>
        <v>1509</v>
      </c>
      <c r="S2118" s="5" t="s">
        <v>51</v>
      </c>
      <c r="T2118" s="5" t="s">
        <v>64</v>
      </c>
      <c r="U2118" s="2"/>
      <c r="V2118" s="2" t="str">
        <f>IF($J2118+$L2118=0,"nil",IF(OR($B2118="TCU-WS",$B2118=""),"non comm",IF(OR($G2118="contract_cover",$H2118="fixed price"),VLOOKUP($I2118,'[1]mapping 2015'!$A:$B,2,FALSE),VLOOKUP($G2118,'[1]mapping 2015'!$A:$B,2,FALSE))))</f>
        <v>nil</v>
      </c>
      <c r="W2118" s="37">
        <f>IF(OR(V2118="non comm",V2118="nil",J2118=0),0,IF(V2118="SBM 2.1 IIPS",J2118*VLOOKUP(N2118,'[2]NGP%'!$C:$D,2,FALSE),J2118*SUMIFS('[2]NGP%'!$D:$D,'[2]NGP%'!$A:$A,V2118,'[2]NGP%'!$B:$B,AA2118)))</f>
        <v>0</v>
      </c>
      <c r="X2118" s="37">
        <f>IF(OR(V2118="non comm",V2118="nil",J2118=0),0,IF(V2118="SBM 2.1 IIPS",J2118*VLOOKUP(N2118,'[2]NGP%'!$C:$E,3,FALSE),J2118*SUMIFS('[2]NGP%'!$E:$E,'[2]NGP%'!$A:$A,V2118,'[2]NGP%'!$B:$B,AA2118)))</f>
        <v>0</v>
      </c>
      <c r="Y2118" s="32"/>
      <c r="Z2118" s="54" t="str">
        <f>IF(MID(H2118,1,4)="Item","Nil",IF(G2118="contract_cover",VLOOKUP(I2118,'svc type'!C:D,2,FALSE),VLOOKUP(G2118,'svc type'!A:D,4,FALSE)))</f>
        <v>Exp</v>
      </c>
      <c r="AA2118" s="4" t="str">
        <f>IF(B2118="","",VLOOKUP(B2118,Sector!C:D,2,FALSE))</f>
        <v>OTH</v>
      </c>
      <c r="AB2118" s="4" t="str">
        <f t="shared" si="67"/>
        <v>TCU-WS</v>
      </c>
      <c r="AC2118" s="4"/>
      <c r="AD2118" s="4"/>
      <c r="AE2118" s="4"/>
      <c r="AF2118" s="4"/>
      <c r="AG2118" s="4"/>
    </row>
    <row r="2119" spans="1:33" outlineLevel="1" x14ac:dyDescent="0.25">
      <c r="A2119" s="57">
        <v>42270.576763657409</v>
      </c>
      <c r="B2119" s="32" t="s">
        <v>22</v>
      </c>
      <c r="C2119" s="32" t="s">
        <v>5384</v>
      </c>
      <c r="D2119" s="32" t="s">
        <v>5383</v>
      </c>
      <c r="E2119" s="32" t="s">
        <v>9799</v>
      </c>
      <c r="F2119" s="32" t="s">
        <v>9800</v>
      </c>
      <c r="G2119" s="32" t="s">
        <v>380</v>
      </c>
      <c r="H2119" s="32" t="s">
        <v>379</v>
      </c>
      <c r="I2119" s="32" t="s">
        <v>2006</v>
      </c>
      <c r="J2119" s="35">
        <v>0</v>
      </c>
      <c r="K2119" s="35">
        <v>0</v>
      </c>
      <c r="L2119" s="35">
        <v>0</v>
      </c>
      <c r="M2119" s="35">
        <v>2.5</v>
      </c>
      <c r="N2119" s="32" t="s">
        <v>19</v>
      </c>
      <c r="O2119" s="32" t="s">
        <v>24</v>
      </c>
      <c r="P2119" s="32">
        <v>1</v>
      </c>
      <c r="Q2119" s="32"/>
      <c r="R2119" s="39">
        <f t="shared" si="66"/>
        <v>1509</v>
      </c>
      <c r="S2119" s="5" t="s">
        <v>51</v>
      </c>
      <c r="T2119" s="5" t="s">
        <v>64</v>
      </c>
      <c r="U2119" s="2"/>
      <c r="V2119" s="2" t="str">
        <f>IF($J2119+$L2119=0,"nil",IF(OR($B2119="TCU-WS",$B2119=""),"non comm",IF(OR($G2119="contract_cover",$H2119="fixed price"),VLOOKUP($I2119,'[1]mapping 2015'!$A:$B,2,FALSE),VLOOKUP($G2119,'[1]mapping 2015'!$A:$B,2,FALSE))))</f>
        <v>nil</v>
      </c>
      <c r="W2119" s="37">
        <f>IF(OR(V2119="non comm",V2119="nil",J2119=0),0,IF(V2119="SBM 2.1 IIPS",J2119*VLOOKUP(N2119,'[2]NGP%'!$C:$D,2,FALSE),J2119*SUMIFS('[2]NGP%'!$D:$D,'[2]NGP%'!$A:$A,V2119,'[2]NGP%'!$B:$B,AA2119)))</f>
        <v>0</v>
      </c>
      <c r="X2119" s="37">
        <f>IF(OR(V2119="non comm",V2119="nil",J2119=0),0,IF(V2119="SBM 2.1 IIPS",J2119*VLOOKUP(N2119,'[2]NGP%'!$C:$E,3,FALSE),J2119*SUMIFS('[2]NGP%'!$E:$E,'[2]NGP%'!$A:$A,V2119,'[2]NGP%'!$B:$B,AA2119)))</f>
        <v>0</v>
      </c>
      <c r="Y2119" s="32"/>
      <c r="Z2119" s="54" t="str">
        <f>IF(MID(H2119,1,4)="Item","Nil",IF(G2119="contract_cover",VLOOKUP(I2119,'svc type'!C:D,2,FALSE),VLOOKUP(G2119,'svc type'!A:D,4,FALSE)))</f>
        <v>Exp</v>
      </c>
      <c r="AA2119" s="4" t="str">
        <f>IF(B2119="","",VLOOKUP(B2119,Sector!C:D,2,FALSE))</f>
        <v>OTH</v>
      </c>
      <c r="AB2119" s="4" t="str">
        <f t="shared" si="67"/>
        <v>TCU-WS</v>
      </c>
      <c r="AC2119" s="4"/>
      <c r="AD2119" s="4"/>
      <c r="AE2119" s="4"/>
      <c r="AF2119" s="4"/>
      <c r="AG2119" s="4"/>
    </row>
    <row r="2120" spans="1:33" outlineLevel="1" x14ac:dyDescent="0.25">
      <c r="A2120" s="57">
        <v>42270.576763657409</v>
      </c>
      <c r="B2120" s="32" t="s">
        <v>22</v>
      </c>
      <c r="C2120" s="32" t="s">
        <v>5384</v>
      </c>
      <c r="D2120" s="32" t="s">
        <v>5383</v>
      </c>
      <c r="E2120" s="32" t="s">
        <v>9799</v>
      </c>
      <c r="F2120" s="32" t="s">
        <v>9800</v>
      </c>
      <c r="G2120" s="32" t="s">
        <v>380</v>
      </c>
      <c r="H2120" s="32" t="s">
        <v>379</v>
      </c>
      <c r="I2120" s="32" t="s">
        <v>2006</v>
      </c>
      <c r="J2120" s="35">
        <v>0</v>
      </c>
      <c r="K2120" s="35">
        <v>0</v>
      </c>
      <c r="L2120" s="35">
        <v>0</v>
      </c>
      <c r="M2120" s="35">
        <v>2</v>
      </c>
      <c r="N2120" s="32" t="s">
        <v>19</v>
      </c>
      <c r="O2120" s="32" t="s">
        <v>24</v>
      </c>
      <c r="P2120" s="32">
        <v>1</v>
      </c>
      <c r="Q2120" s="32"/>
      <c r="R2120" s="39">
        <f t="shared" si="66"/>
        <v>1509</v>
      </c>
      <c r="S2120" s="5" t="s">
        <v>51</v>
      </c>
      <c r="T2120" s="5" t="s">
        <v>64</v>
      </c>
      <c r="U2120" s="2"/>
      <c r="V2120" s="2" t="str">
        <f>IF($J2120+$L2120=0,"nil",IF(OR($B2120="TCU-WS",$B2120=""),"non comm",IF(OR($G2120="contract_cover",$H2120="fixed price"),VLOOKUP($I2120,'[1]mapping 2015'!$A:$B,2,FALSE),VLOOKUP($G2120,'[1]mapping 2015'!$A:$B,2,FALSE))))</f>
        <v>nil</v>
      </c>
      <c r="W2120" s="37">
        <f>IF(OR(V2120="non comm",V2120="nil",J2120=0),0,IF(V2120="SBM 2.1 IIPS",J2120*VLOOKUP(N2120,'[2]NGP%'!$C:$D,2,FALSE),J2120*SUMIFS('[2]NGP%'!$D:$D,'[2]NGP%'!$A:$A,V2120,'[2]NGP%'!$B:$B,AA2120)))</f>
        <v>0</v>
      </c>
      <c r="X2120" s="37">
        <f>IF(OR(V2120="non comm",V2120="nil",J2120=0),0,IF(V2120="SBM 2.1 IIPS",J2120*VLOOKUP(N2120,'[2]NGP%'!$C:$E,3,FALSE),J2120*SUMIFS('[2]NGP%'!$E:$E,'[2]NGP%'!$A:$A,V2120,'[2]NGP%'!$B:$B,AA2120)))</f>
        <v>0</v>
      </c>
      <c r="Y2120" s="32"/>
      <c r="Z2120" s="54" t="str">
        <f>IF(MID(H2120,1,4)="Item","Nil",IF(G2120="contract_cover",VLOOKUP(I2120,'svc type'!C:D,2,FALSE),VLOOKUP(G2120,'svc type'!A:D,4,FALSE)))</f>
        <v>Exp</v>
      </c>
      <c r="AA2120" s="4" t="str">
        <f>IF(B2120="","",VLOOKUP(B2120,Sector!C:D,2,FALSE))</f>
        <v>OTH</v>
      </c>
      <c r="AB2120" s="4" t="str">
        <f t="shared" si="67"/>
        <v>TCU-WS</v>
      </c>
      <c r="AC2120" s="4"/>
      <c r="AD2120" s="4"/>
      <c r="AE2120" s="4"/>
      <c r="AF2120" s="4"/>
      <c r="AG2120" s="4"/>
    </row>
    <row r="2121" spans="1:33" outlineLevel="1" x14ac:dyDescent="0.25">
      <c r="A2121" s="57">
        <v>42270.578254247688</v>
      </c>
      <c r="B2121" s="32" t="s">
        <v>22</v>
      </c>
      <c r="C2121" s="32" t="s">
        <v>4960</v>
      </c>
      <c r="D2121" s="32" t="s">
        <v>4961</v>
      </c>
      <c r="E2121" s="32" t="s">
        <v>9801</v>
      </c>
      <c r="F2121" s="32" t="s">
        <v>9802</v>
      </c>
      <c r="G2121" s="32" t="s">
        <v>25</v>
      </c>
      <c r="H2121" s="32" t="s">
        <v>26</v>
      </c>
      <c r="I2121" s="32" t="s">
        <v>2006</v>
      </c>
      <c r="J2121" s="35">
        <v>0</v>
      </c>
      <c r="K2121" s="35">
        <v>0</v>
      </c>
      <c r="L2121" s="35">
        <v>0</v>
      </c>
      <c r="M2121" s="35">
        <v>0</v>
      </c>
      <c r="N2121" s="32" t="s">
        <v>19</v>
      </c>
      <c r="O2121" s="32" t="s">
        <v>27</v>
      </c>
      <c r="P2121" s="32">
        <v>2</v>
      </c>
      <c r="Q2121" s="32"/>
      <c r="R2121" s="39">
        <f t="shared" si="66"/>
        <v>1509</v>
      </c>
      <c r="S2121" s="5" t="s">
        <v>51</v>
      </c>
      <c r="T2121" s="5" t="s">
        <v>64</v>
      </c>
      <c r="U2121" s="2"/>
      <c r="V2121" s="2" t="str">
        <f>IF($J2121+$L2121=0,"nil",IF(OR($B2121="TCU-WS",$B2121=""),"non comm",IF(OR($G2121="contract_cover",$H2121="fixed price"),VLOOKUP($I2121,'[1]mapping 2015'!$A:$B,2,FALSE),VLOOKUP($G2121,'[1]mapping 2015'!$A:$B,2,FALSE))))</f>
        <v>nil</v>
      </c>
      <c r="W2121" s="37">
        <f>IF(OR(V2121="non comm",V2121="nil",J2121=0),0,IF(V2121="SBM 2.1 IIPS",J2121*VLOOKUP(N2121,'[2]NGP%'!$C:$D,2,FALSE),J2121*SUMIFS('[2]NGP%'!$D:$D,'[2]NGP%'!$A:$A,V2121,'[2]NGP%'!$B:$B,AA2121)))</f>
        <v>0</v>
      </c>
      <c r="X2121" s="37">
        <f>IF(OR(V2121="non comm",V2121="nil",J2121=0),0,IF(V2121="SBM 2.1 IIPS",J2121*VLOOKUP(N2121,'[2]NGP%'!$C:$E,3,FALSE),J2121*SUMIFS('[2]NGP%'!$E:$E,'[2]NGP%'!$A:$A,V2121,'[2]NGP%'!$B:$B,AA2121)))</f>
        <v>0</v>
      </c>
      <c r="Y2121" s="32"/>
      <c r="Z2121" s="54" t="str">
        <f>IF(MID(H2121,1,4)="Item","Nil",IF(G2121="contract_cover",VLOOKUP(I2121,'svc type'!C:D,2,FALSE),VLOOKUP(G2121,'svc type'!A:D,4,FALSE)))</f>
        <v>IIPS</v>
      </c>
      <c r="AA2121" s="4" t="str">
        <f>IF(B2121="","",VLOOKUP(B2121,Sector!C:D,2,FALSE))</f>
        <v>OTH</v>
      </c>
      <c r="AB2121" s="4" t="str">
        <f t="shared" si="67"/>
        <v>TCU-WS</v>
      </c>
      <c r="AC2121" s="4"/>
      <c r="AD2121" s="4"/>
      <c r="AE2121" s="4"/>
      <c r="AF2121" s="4"/>
      <c r="AG2121" s="4"/>
    </row>
    <row r="2122" spans="1:33" outlineLevel="1" x14ac:dyDescent="0.25">
      <c r="A2122" s="57">
        <v>42270.578254247688</v>
      </c>
      <c r="B2122" s="32" t="s">
        <v>22</v>
      </c>
      <c r="C2122" s="32" t="s">
        <v>4960</v>
      </c>
      <c r="D2122" s="32" t="s">
        <v>4961</v>
      </c>
      <c r="E2122" s="32" t="s">
        <v>9801</v>
      </c>
      <c r="F2122" s="32" t="s">
        <v>9802</v>
      </c>
      <c r="G2122" s="32" t="s">
        <v>33</v>
      </c>
      <c r="H2122" s="32" t="s">
        <v>34</v>
      </c>
      <c r="I2122" s="32" t="s">
        <v>2006</v>
      </c>
      <c r="J2122" s="35">
        <v>0</v>
      </c>
      <c r="K2122" s="35">
        <v>0</v>
      </c>
      <c r="L2122" s="35">
        <v>0</v>
      </c>
      <c r="M2122" s="35">
        <v>3</v>
      </c>
      <c r="N2122" s="32" t="s">
        <v>19</v>
      </c>
      <c r="O2122" s="32" t="s">
        <v>27</v>
      </c>
      <c r="P2122" s="32">
        <v>1</v>
      </c>
      <c r="Q2122" s="32"/>
      <c r="R2122" s="39">
        <f t="shared" si="66"/>
        <v>1509</v>
      </c>
      <c r="S2122" s="5" t="s">
        <v>51</v>
      </c>
      <c r="T2122" s="5" t="s">
        <v>64</v>
      </c>
      <c r="U2122" s="2"/>
      <c r="V2122" s="2" t="str">
        <f>IF($J2122+$L2122=0,"nil",IF(OR($B2122="TCU-WS",$B2122=""),"non comm",IF(OR($G2122="contract_cover",$H2122="fixed price"),VLOOKUP($I2122,'[1]mapping 2015'!$A:$B,2,FALSE),VLOOKUP($G2122,'[1]mapping 2015'!$A:$B,2,FALSE))))</f>
        <v>nil</v>
      </c>
      <c r="W2122" s="37">
        <f>IF(OR(V2122="non comm",V2122="nil",J2122=0),0,IF(V2122="SBM 2.1 IIPS",J2122*VLOOKUP(N2122,'[2]NGP%'!$C:$D,2,FALSE),J2122*SUMIFS('[2]NGP%'!$D:$D,'[2]NGP%'!$A:$A,V2122,'[2]NGP%'!$B:$B,AA2122)))</f>
        <v>0</v>
      </c>
      <c r="X2122" s="37">
        <f>IF(OR(V2122="non comm",V2122="nil",J2122=0),0,IF(V2122="SBM 2.1 IIPS",J2122*VLOOKUP(N2122,'[2]NGP%'!$C:$E,3,FALSE),J2122*SUMIFS('[2]NGP%'!$E:$E,'[2]NGP%'!$A:$A,V2122,'[2]NGP%'!$B:$B,AA2122)))</f>
        <v>0</v>
      </c>
      <c r="Y2122" s="32"/>
      <c r="Z2122" s="54" t="str">
        <f>IF(MID(H2122,1,4)="Item","Nil",IF(G2122="contract_cover",VLOOKUP(I2122,'svc type'!C:D,2,FALSE),VLOOKUP(G2122,'svc type'!A:D,4,FALSE)))</f>
        <v>Exp</v>
      </c>
      <c r="AA2122" s="4" t="str">
        <f>IF(B2122="","",VLOOKUP(B2122,Sector!C:D,2,FALSE))</f>
        <v>OTH</v>
      </c>
      <c r="AB2122" s="4" t="str">
        <f t="shared" si="67"/>
        <v>TCU-WS</v>
      </c>
      <c r="AC2122" s="4"/>
      <c r="AD2122" s="4"/>
      <c r="AE2122" s="4"/>
      <c r="AF2122" s="4"/>
      <c r="AG2122" s="4"/>
    </row>
    <row r="2123" spans="1:33" outlineLevel="1" x14ac:dyDescent="0.25">
      <c r="A2123" s="57">
        <v>42270.580365821763</v>
      </c>
      <c r="B2123" s="32" t="s">
        <v>22</v>
      </c>
      <c r="C2123" s="32" t="s">
        <v>4638</v>
      </c>
      <c r="D2123" s="32" t="s">
        <v>4639</v>
      </c>
      <c r="E2123" s="32" t="s">
        <v>9803</v>
      </c>
      <c r="F2123" s="32" t="s">
        <v>9804</v>
      </c>
      <c r="G2123" s="32" t="s">
        <v>25</v>
      </c>
      <c r="H2123" s="32" t="s">
        <v>26</v>
      </c>
      <c r="I2123" s="32" t="s">
        <v>2006</v>
      </c>
      <c r="J2123" s="35">
        <v>0</v>
      </c>
      <c r="K2123" s="35">
        <v>0</v>
      </c>
      <c r="L2123" s="35">
        <v>0</v>
      </c>
      <c r="M2123" s="35">
        <v>0</v>
      </c>
      <c r="N2123" s="32" t="s">
        <v>19</v>
      </c>
      <c r="O2123" s="32" t="s">
        <v>24</v>
      </c>
      <c r="P2123" s="32">
        <v>0.57999999999999996</v>
      </c>
      <c r="Q2123" s="32"/>
      <c r="R2123" s="39">
        <f t="shared" si="66"/>
        <v>1509</v>
      </c>
      <c r="S2123" s="5" t="s">
        <v>51</v>
      </c>
      <c r="T2123" s="5" t="s">
        <v>64</v>
      </c>
      <c r="U2123" s="2"/>
      <c r="V2123" s="2" t="str">
        <f>IF($J2123+$L2123=0,"nil",IF(OR($B2123="TCU-WS",$B2123=""),"non comm",IF(OR($G2123="contract_cover",$H2123="fixed price"),VLOOKUP($I2123,'[1]mapping 2015'!$A:$B,2,FALSE),VLOOKUP($G2123,'[1]mapping 2015'!$A:$B,2,FALSE))))</f>
        <v>nil</v>
      </c>
      <c r="W2123" s="37">
        <f>IF(OR(V2123="non comm",V2123="nil",J2123=0),0,IF(V2123="SBM 2.1 IIPS",J2123*VLOOKUP(N2123,'[2]NGP%'!$C:$D,2,FALSE),J2123*SUMIFS('[2]NGP%'!$D:$D,'[2]NGP%'!$A:$A,V2123,'[2]NGP%'!$B:$B,AA2123)))</f>
        <v>0</v>
      </c>
      <c r="X2123" s="37">
        <f>IF(OR(V2123="non comm",V2123="nil",J2123=0),0,IF(V2123="SBM 2.1 IIPS",J2123*VLOOKUP(N2123,'[2]NGP%'!$C:$E,3,FALSE),J2123*SUMIFS('[2]NGP%'!$E:$E,'[2]NGP%'!$A:$A,V2123,'[2]NGP%'!$B:$B,AA2123)))</f>
        <v>0</v>
      </c>
      <c r="Y2123" s="32"/>
      <c r="Z2123" s="54" t="str">
        <f>IF(MID(H2123,1,4)="Item","Nil",IF(G2123="contract_cover",VLOOKUP(I2123,'svc type'!C:D,2,FALSE),VLOOKUP(G2123,'svc type'!A:D,4,FALSE)))</f>
        <v>IIPS</v>
      </c>
      <c r="AA2123" s="4" t="str">
        <f>IF(B2123="","",VLOOKUP(B2123,Sector!C:D,2,FALSE))</f>
        <v>OTH</v>
      </c>
      <c r="AB2123" s="4" t="str">
        <f t="shared" si="67"/>
        <v>TCU-WS</v>
      </c>
      <c r="AC2123" s="4"/>
      <c r="AD2123" s="4"/>
      <c r="AE2123" s="4"/>
      <c r="AF2123" s="4"/>
      <c r="AG2123" s="4"/>
    </row>
    <row r="2124" spans="1:33" outlineLevel="1" x14ac:dyDescent="0.25">
      <c r="A2124" s="57">
        <v>42270.580365821763</v>
      </c>
      <c r="B2124" s="32" t="s">
        <v>22</v>
      </c>
      <c r="C2124" s="32" t="s">
        <v>4638</v>
      </c>
      <c r="D2124" s="32" t="s">
        <v>4639</v>
      </c>
      <c r="E2124" s="32" t="s">
        <v>9803</v>
      </c>
      <c r="F2124" s="32" t="s">
        <v>9804</v>
      </c>
      <c r="G2124" s="32" t="s">
        <v>4622</v>
      </c>
      <c r="H2124" s="32" t="s">
        <v>4623</v>
      </c>
      <c r="I2124" s="32" t="s">
        <v>2006</v>
      </c>
      <c r="J2124" s="35">
        <v>0</v>
      </c>
      <c r="K2124" s="35">
        <v>398</v>
      </c>
      <c r="L2124" s="35">
        <v>0</v>
      </c>
      <c r="M2124" s="35">
        <v>0</v>
      </c>
      <c r="N2124" s="32" t="s">
        <v>19</v>
      </c>
      <c r="O2124" s="32" t="s">
        <v>24</v>
      </c>
      <c r="P2124" s="32">
        <v>1</v>
      </c>
      <c r="Q2124" s="32"/>
      <c r="R2124" s="39">
        <f t="shared" si="66"/>
        <v>1509</v>
      </c>
      <c r="S2124" s="5" t="s">
        <v>51</v>
      </c>
      <c r="T2124" s="5" t="s">
        <v>64</v>
      </c>
      <c r="U2124" s="2"/>
      <c r="V2124" s="2" t="str">
        <f>IF($J2124+$L2124=0,"nil",IF(OR($B2124="TCU-WS",$B2124=""),"non comm",IF(OR($G2124="contract_cover",$H2124="fixed price"),VLOOKUP($I2124,'[1]mapping 2015'!$A:$B,2,FALSE),VLOOKUP($G2124,'[1]mapping 2015'!$A:$B,2,FALSE))))</f>
        <v>nil</v>
      </c>
      <c r="W2124" s="37">
        <f>IF(OR(V2124="non comm",V2124="nil",J2124=0),0,IF(V2124="SBM 2.1 IIPS",J2124*VLOOKUP(N2124,'[2]NGP%'!$C:$D,2,FALSE),J2124*SUMIFS('[2]NGP%'!$D:$D,'[2]NGP%'!$A:$A,V2124,'[2]NGP%'!$B:$B,AA2124)))</f>
        <v>0</v>
      </c>
      <c r="X2124" s="37">
        <f>IF(OR(V2124="non comm",V2124="nil",J2124=0),0,IF(V2124="SBM 2.1 IIPS",J2124*VLOOKUP(N2124,'[2]NGP%'!$C:$E,3,FALSE),J2124*SUMIFS('[2]NGP%'!$E:$E,'[2]NGP%'!$A:$A,V2124,'[2]NGP%'!$B:$B,AA2124)))</f>
        <v>0</v>
      </c>
      <c r="Y2124" s="32"/>
      <c r="Z2124" s="54" t="str">
        <f>IF(MID(H2124,1,4)="Item","Nil",IF(G2124="contract_cover",VLOOKUP(I2124,'svc type'!C:D,2,FALSE),VLOOKUP(G2124,'svc type'!A:D,4,FALSE)))</f>
        <v>Part</v>
      </c>
      <c r="AA2124" s="4" t="str">
        <f>IF(B2124="","",VLOOKUP(B2124,Sector!C:D,2,FALSE))</f>
        <v>OTH</v>
      </c>
      <c r="AB2124" s="4" t="str">
        <f t="shared" si="67"/>
        <v>TCU-WS</v>
      </c>
      <c r="AC2124" s="4"/>
      <c r="AD2124" s="4"/>
      <c r="AE2124" s="4"/>
      <c r="AF2124" s="4"/>
      <c r="AG2124" s="4"/>
    </row>
    <row r="2125" spans="1:33" outlineLevel="1" x14ac:dyDescent="0.25">
      <c r="A2125" s="57">
        <v>42270.581527430557</v>
      </c>
      <c r="B2125" s="32" t="s">
        <v>22</v>
      </c>
      <c r="C2125" s="32" t="s">
        <v>4429</v>
      </c>
      <c r="D2125" s="32" t="s">
        <v>4430</v>
      </c>
      <c r="E2125" s="32" t="s">
        <v>9805</v>
      </c>
      <c r="F2125" s="32" t="s">
        <v>9806</v>
      </c>
      <c r="G2125" s="32" t="s">
        <v>25</v>
      </c>
      <c r="H2125" s="32" t="s">
        <v>26</v>
      </c>
      <c r="I2125" s="32" t="s">
        <v>2006</v>
      </c>
      <c r="J2125" s="35">
        <v>0</v>
      </c>
      <c r="K2125" s="35">
        <v>0</v>
      </c>
      <c r="L2125" s="35">
        <v>0</v>
      </c>
      <c r="M2125" s="35">
        <v>0</v>
      </c>
      <c r="N2125" s="32" t="s">
        <v>19</v>
      </c>
      <c r="O2125" s="32" t="s">
        <v>24</v>
      </c>
      <c r="P2125" s="32">
        <v>4</v>
      </c>
      <c r="Q2125" s="32"/>
      <c r="R2125" s="39">
        <f t="shared" si="66"/>
        <v>1509</v>
      </c>
      <c r="S2125" s="5" t="s">
        <v>51</v>
      </c>
      <c r="T2125" s="5" t="s">
        <v>64</v>
      </c>
      <c r="U2125" s="2"/>
      <c r="V2125" s="2" t="str">
        <f>IF($J2125+$L2125=0,"nil",IF(OR($B2125="TCU-WS",$B2125=""),"non comm",IF(OR($G2125="contract_cover",$H2125="fixed price"),VLOOKUP($I2125,'[1]mapping 2015'!$A:$B,2,FALSE),VLOOKUP($G2125,'[1]mapping 2015'!$A:$B,2,FALSE))))</f>
        <v>nil</v>
      </c>
      <c r="W2125" s="37">
        <f>IF(OR(V2125="non comm",V2125="nil",J2125=0),0,IF(V2125="SBM 2.1 IIPS",J2125*VLOOKUP(N2125,'[2]NGP%'!$C:$D,2,FALSE),J2125*SUMIFS('[2]NGP%'!$D:$D,'[2]NGP%'!$A:$A,V2125,'[2]NGP%'!$B:$B,AA2125)))</f>
        <v>0</v>
      </c>
      <c r="X2125" s="37">
        <f>IF(OR(V2125="non comm",V2125="nil",J2125=0),0,IF(V2125="SBM 2.1 IIPS",J2125*VLOOKUP(N2125,'[2]NGP%'!$C:$E,3,FALSE),J2125*SUMIFS('[2]NGP%'!$E:$E,'[2]NGP%'!$A:$A,V2125,'[2]NGP%'!$B:$B,AA2125)))</f>
        <v>0</v>
      </c>
      <c r="Y2125" s="32"/>
      <c r="Z2125" s="54" t="str">
        <f>IF(MID(H2125,1,4)="Item","Nil",IF(G2125="contract_cover",VLOOKUP(I2125,'svc type'!C:D,2,FALSE),VLOOKUP(G2125,'svc type'!A:D,4,FALSE)))</f>
        <v>IIPS</v>
      </c>
      <c r="AA2125" s="4" t="str">
        <f>IF(B2125="","",VLOOKUP(B2125,Sector!C:D,2,FALSE))</f>
        <v>OTH</v>
      </c>
      <c r="AB2125" s="4" t="str">
        <f t="shared" si="67"/>
        <v>TCU-WS</v>
      </c>
      <c r="AC2125" s="4"/>
      <c r="AD2125" s="4"/>
      <c r="AE2125" s="4"/>
      <c r="AF2125" s="4"/>
      <c r="AG2125" s="4"/>
    </row>
    <row r="2126" spans="1:33" outlineLevel="1" x14ac:dyDescent="0.25">
      <c r="A2126" s="57">
        <v>42270.581527430557</v>
      </c>
      <c r="B2126" s="32" t="s">
        <v>22</v>
      </c>
      <c r="C2126" s="32" t="s">
        <v>4429</v>
      </c>
      <c r="D2126" s="32" t="s">
        <v>4430</v>
      </c>
      <c r="E2126" s="32" t="s">
        <v>9805</v>
      </c>
      <c r="F2126" s="32" t="s">
        <v>9806</v>
      </c>
      <c r="G2126" s="32" t="s">
        <v>29</v>
      </c>
      <c r="H2126" s="32" t="s">
        <v>30</v>
      </c>
      <c r="I2126" s="32" t="s">
        <v>2006</v>
      </c>
      <c r="J2126" s="35">
        <v>0</v>
      </c>
      <c r="K2126" s="35">
        <v>0</v>
      </c>
      <c r="L2126" s="35">
        <v>0</v>
      </c>
      <c r="M2126" s="35">
        <v>15.24</v>
      </c>
      <c r="N2126" s="32" t="s">
        <v>19</v>
      </c>
      <c r="O2126" s="32" t="s">
        <v>24</v>
      </c>
      <c r="P2126" s="32">
        <v>1</v>
      </c>
      <c r="Q2126" s="32"/>
      <c r="R2126" s="39">
        <f t="shared" si="66"/>
        <v>1509</v>
      </c>
      <c r="S2126" s="5" t="s">
        <v>51</v>
      </c>
      <c r="T2126" s="5" t="s">
        <v>64</v>
      </c>
      <c r="U2126" s="2"/>
      <c r="V2126" s="2" t="str">
        <f>IF($J2126+$L2126=0,"nil",IF(OR($B2126="TCU-WS",$B2126=""),"non comm",IF(OR($G2126="contract_cover",$H2126="fixed price"),VLOOKUP($I2126,'[1]mapping 2015'!$A:$B,2,FALSE),VLOOKUP($G2126,'[1]mapping 2015'!$A:$B,2,FALSE))))</f>
        <v>nil</v>
      </c>
      <c r="W2126" s="37">
        <f>IF(OR(V2126="non comm",V2126="nil",J2126=0),0,IF(V2126="SBM 2.1 IIPS",J2126*VLOOKUP(N2126,'[2]NGP%'!$C:$D,2,FALSE),J2126*SUMIFS('[2]NGP%'!$D:$D,'[2]NGP%'!$A:$A,V2126,'[2]NGP%'!$B:$B,AA2126)))</f>
        <v>0</v>
      </c>
      <c r="X2126" s="37">
        <f>IF(OR(V2126="non comm",V2126="nil",J2126=0),0,IF(V2126="SBM 2.1 IIPS",J2126*VLOOKUP(N2126,'[2]NGP%'!$C:$E,3,FALSE),J2126*SUMIFS('[2]NGP%'!$E:$E,'[2]NGP%'!$A:$A,V2126,'[2]NGP%'!$B:$B,AA2126)))</f>
        <v>0</v>
      </c>
      <c r="Y2126" s="32"/>
      <c r="Z2126" s="54" t="str">
        <f>IF(MID(H2126,1,4)="Item","Nil",IF(G2126="contract_cover",VLOOKUP(I2126,'svc type'!C:D,2,FALSE),VLOOKUP(G2126,'svc type'!A:D,4,FALSE)))</f>
        <v>Exp</v>
      </c>
      <c r="AA2126" s="4" t="str">
        <f>IF(B2126="","",VLOOKUP(B2126,Sector!C:D,2,FALSE))</f>
        <v>OTH</v>
      </c>
      <c r="AB2126" s="4" t="str">
        <f t="shared" si="67"/>
        <v>TCU-WS</v>
      </c>
      <c r="AC2126" s="4"/>
      <c r="AD2126" s="4"/>
      <c r="AE2126" s="4"/>
      <c r="AF2126" s="4"/>
      <c r="AG2126" s="4"/>
    </row>
    <row r="2127" spans="1:33" outlineLevel="1" x14ac:dyDescent="0.25">
      <c r="A2127" s="57">
        <v>42270.581527430557</v>
      </c>
      <c r="B2127" s="32" t="s">
        <v>22</v>
      </c>
      <c r="C2127" s="32" t="s">
        <v>4429</v>
      </c>
      <c r="D2127" s="32" t="s">
        <v>4430</v>
      </c>
      <c r="E2127" s="32" t="s">
        <v>9805</v>
      </c>
      <c r="F2127" s="32" t="s">
        <v>9806</v>
      </c>
      <c r="G2127" s="32" t="s">
        <v>35</v>
      </c>
      <c r="H2127" s="32" t="s">
        <v>38</v>
      </c>
      <c r="I2127" s="32" t="s">
        <v>2006</v>
      </c>
      <c r="J2127" s="35">
        <v>0</v>
      </c>
      <c r="K2127" s="35">
        <v>0</v>
      </c>
      <c r="L2127" s="35">
        <v>0</v>
      </c>
      <c r="M2127" s="35">
        <v>11.75</v>
      </c>
      <c r="N2127" s="32" t="s">
        <v>19</v>
      </c>
      <c r="O2127" s="32" t="s">
        <v>24</v>
      </c>
      <c r="P2127" s="32">
        <v>1</v>
      </c>
      <c r="Q2127" s="32"/>
      <c r="R2127" s="39">
        <f t="shared" si="66"/>
        <v>1509</v>
      </c>
      <c r="S2127" s="5" t="s">
        <v>51</v>
      </c>
      <c r="T2127" s="5" t="s">
        <v>64</v>
      </c>
      <c r="U2127" s="2"/>
      <c r="V2127" s="2" t="str">
        <f>IF($J2127+$L2127=0,"nil",IF(OR($B2127="TCU-WS",$B2127=""),"non comm",IF(OR($G2127="contract_cover",$H2127="fixed price"),VLOOKUP($I2127,'[1]mapping 2015'!$A:$B,2,FALSE),VLOOKUP($G2127,'[1]mapping 2015'!$A:$B,2,FALSE))))</f>
        <v>nil</v>
      </c>
      <c r="W2127" s="37">
        <f>IF(OR(V2127="non comm",V2127="nil",J2127=0),0,IF(V2127="SBM 2.1 IIPS",J2127*VLOOKUP(N2127,'[2]NGP%'!$C:$D,2,FALSE),J2127*SUMIFS('[2]NGP%'!$D:$D,'[2]NGP%'!$A:$A,V2127,'[2]NGP%'!$B:$B,AA2127)))</f>
        <v>0</v>
      </c>
      <c r="X2127" s="37">
        <f>IF(OR(V2127="non comm",V2127="nil",J2127=0),0,IF(V2127="SBM 2.1 IIPS",J2127*VLOOKUP(N2127,'[2]NGP%'!$C:$E,3,FALSE),J2127*SUMIFS('[2]NGP%'!$E:$E,'[2]NGP%'!$A:$A,V2127,'[2]NGP%'!$B:$B,AA2127)))</f>
        <v>0</v>
      </c>
      <c r="Y2127" s="32"/>
      <c r="Z2127" s="54" t="str">
        <f>IF(MID(H2127,1,4)="Item","Nil",IF(G2127="contract_cover",VLOOKUP(I2127,'svc type'!C:D,2,FALSE),VLOOKUP(G2127,'svc type'!A:D,4,FALSE)))</f>
        <v>Exp</v>
      </c>
      <c r="AA2127" s="4" t="str">
        <f>IF(B2127="","",VLOOKUP(B2127,Sector!C:D,2,FALSE))</f>
        <v>OTH</v>
      </c>
      <c r="AB2127" s="4" t="str">
        <f t="shared" si="67"/>
        <v>TCU-WS</v>
      </c>
      <c r="AC2127" s="4"/>
      <c r="AD2127" s="4"/>
      <c r="AE2127" s="4"/>
      <c r="AF2127" s="4"/>
      <c r="AG2127" s="4"/>
    </row>
    <row r="2128" spans="1:33" outlineLevel="1" x14ac:dyDescent="0.25">
      <c r="A2128" s="57">
        <v>42270.581527430557</v>
      </c>
      <c r="B2128" s="32" t="s">
        <v>22</v>
      </c>
      <c r="C2128" s="32" t="s">
        <v>4429</v>
      </c>
      <c r="D2128" s="32" t="s">
        <v>4430</v>
      </c>
      <c r="E2128" s="32" t="s">
        <v>9805</v>
      </c>
      <c r="F2128" s="32" t="s">
        <v>9806</v>
      </c>
      <c r="G2128" s="32" t="s">
        <v>9807</v>
      </c>
      <c r="H2128" s="32" t="s">
        <v>9808</v>
      </c>
      <c r="I2128" s="32" t="s">
        <v>2006</v>
      </c>
      <c r="J2128" s="35">
        <v>0</v>
      </c>
      <c r="K2128" s="35">
        <v>59</v>
      </c>
      <c r="L2128" s="35">
        <v>0</v>
      </c>
      <c r="M2128" s="35">
        <v>0</v>
      </c>
      <c r="N2128" s="32" t="s">
        <v>19</v>
      </c>
      <c r="O2128" s="32" t="s">
        <v>24</v>
      </c>
      <c r="P2128" s="32">
        <v>1</v>
      </c>
      <c r="Q2128" s="32"/>
      <c r="R2128" s="39">
        <f t="shared" si="66"/>
        <v>1509</v>
      </c>
      <c r="S2128" s="5" t="s">
        <v>51</v>
      </c>
      <c r="T2128" s="5" t="s">
        <v>64</v>
      </c>
      <c r="U2128" s="2"/>
      <c r="V2128" s="2" t="str">
        <f>IF($J2128+$L2128=0,"nil",IF(OR($B2128="TCU-WS",$B2128=""),"non comm",IF(OR($G2128="contract_cover",$H2128="fixed price"),VLOOKUP($I2128,'[1]mapping 2015'!$A:$B,2,FALSE),VLOOKUP($G2128,'[1]mapping 2015'!$A:$B,2,FALSE))))</f>
        <v>nil</v>
      </c>
      <c r="W2128" s="37">
        <f>IF(OR(V2128="non comm",V2128="nil",J2128=0),0,IF(V2128="SBM 2.1 IIPS",J2128*VLOOKUP(N2128,'[2]NGP%'!$C:$D,2,FALSE),J2128*SUMIFS('[2]NGP%'!$D:$D,'[2]NGP%'!$A:$A,V2128,'[2]NGP%'!$B:$B,AA2128)))</f>
        <v>0</v>
      </c>
      <c r="X2128" s="37">
        <f>IF(OR(V2128="non comm",V2128="nil",J2128=0),0,IF(V2128="SBM 2.1 IIPS",J2128*VLOOKUP(N2128,'[2]NGP%'!$C:$E,3,FALSE),J2128*SUMIFS('[2]NGP%'!$E:$E,'[2]NGP%'!$A:$A,V2128,'[2]NGP%'!$B:$B,AA2128)))</f>
        <v>0</v>
      </c>
      <c r="Y2128" s="32"/>
      <c r="Z2128" s="54" t="str">
        <f>IF(MID(H2128,1,4)="Item","Nil",IF(G2128="contract_cover",VLOOKUP(I2128,'svc type'!C:D,2,FALSE),VLOOKUP(G2128,'svc type'!A:D,4,FALSE)))</f>
        <v>Part</v>
      </c>
      <c r="AA2128" s="4" t="str">
        <f>IF(B2128="","",VLOOKUP(B2128,Sector!C:D,2,FALSE))</f>
        <v>OTH</v>
      </c>
      <c r="AB2128" s="4" t="str">
        <f t="shared" si="67"/>
        <v>TCU-WS</v>
      </c>
      <c r="AC2128" s="4"/>
      <c r="AD2128" s="4"/>
      <c r="AE2128" s="4"/>
      <c r="AF2128" s="4"/>
      <c r="AG2128" s="4"/>
    </row>
    <row r="2129" spans="1:33" outlineLevel="1" x14ac:dyDescent="0.25">
      <c r="A2129" s="57">
        <v>42270.584759178244</v>
      </c>
      <c r="B2129" s="32"/>
      <c r="C2129" s="32" t="s">
        <v>2475</v>
      </c>
      <c r="D2129" s="32" t="s">
        <v>334</v>
      </c>
      <c r="E2129" s="32" t="s">
        <v>9809</v>
      </c>
      <c r="F2129" s="32" t="s">
        <v>9810</v>
      </c>
      <c r="G2129" s="32" t="s">
        <v>58</v>
      </c>
      <c r="H2129" s="32" t="s">
        <v>59</v>
      </c>
      <c r="I2129" s="32" t="s">
        <v>2006</v>
      </c>
      <c r="J2129" s="35">
        <v>0</v>
      </c>
      <c r="K2129" s="35">
        <v>0</v>
      </c>
      <c r="L2129" s="35">
        <v>0</v>
      </c>
      <c r="M2129" s="35">
        <v>0</v>
      </c>
      <c r="N2129" s="32" t="s">
        <v>19</v>
      </c>
      <c r="O2129" s="32" t="s">
        <v>322</v>
      </c>
      <c r="P2129" s="32">
        <v>0</v>
      </c>
      <c r="Q2129" s="32"/>
      <c r="R2129" s="39">
        <f t="shared" si="66"/>
        <v>1509</v>
      </c>
      <c r="S2129" s="5" t="s">
        <v>51</v>
      </c>
      <c r="T2129" s="5" t="s">
        <v>64</v>
      </c>
      <c r="U2129" s="2"/>
      <c r="V2129" s="2" t="str">
        <f>IF($J2129+$L2129=0,"nil",IF(OR($B2129="TCU-WS",$B2129=""),"non comm",IF(OR($G2129="contract_cover",$H2129="fixed price"),VLOOKUP($I2129,'[1]mapping 2015'!$A:$B,2,FALSE),VLOOKUP($G2129,'[1]mapping 2015'!$A:$B,2,FALSE))))</f>
        <v>nil</v>
      </c>
      <c r="W2129" s="37">
        <f>IF(OR(V2129="non comm",V2129="nil",J2129=0),0,IF(V2129="SBM 2.1 IIPS",J2129*VLOOKUP(N2129,'[2]NGP%'!$C:$D,2,FALSE),J2129*SUMIFS('[2]NGP%'!$D:$D,'[2]NGP%'!$A:$A,V2129,'[2]NGP%'!$B:$B,AA2129)))</f>
        <v>0</v>
      </c>
      <c r="X2129" s="37">
        <f>IF(OR(V2129="non comm",V2129="nil",J2129=0),0,IF(V2129="SBM 2.1 IIPS",J2129*VLOOKUP(N2129,'[2]NGP%'!$C:$E,3,FALSE),J2129*SUMIFS('[2]NGP%'!$E:$E,'[2]NGP%'!$A:$A,V2129,'[2]NGP%'!$B:$B,AA2129)))</f>
        <v>0</v>
      </c>
      <c r="Y2129" s="32"/>
      <c r="Z2129" s="54" t="str">
        <f>IF(MID(H2129,1,4)="Item","Nil",IF(G2129="contract_cover",VLOOKUP(I2129,'svc type'!C:D,2,FALSE),VLOOKUP(G2129,'svc type'!A:D,4,FALSE)))</f>
        <v>SVC</v>
      </c>
      <c r="AA2129" s="4" t="str">
        <f>IF(B2129="","",VLOOKUP(B2129,Sector!C:D,2,FALSE))</f>
        <v/>
      </c>
      <c r="AB2129" s="4">
        <f t="shared" si="67"/>
        <v>0</v>
      </c>
      <c r="AC2129" s="4"/>
      <c r="AD2129" s="4"/>
      <c r="AE2129" s="4"/>
      <c r="AF2129" s="4"/>
      <c r="AG2129" s="4"/>
    </row>
    <row r="2130" spans="1:33" outlineLevel="1" x14ac:dyDescent="0.25">
      <c r="A2130" s="57">
        <v>42270.584759178244</v>
      </c>
      <c r="B2130" s="32"/>
      <c r="C2130" s="32" t="s">
        <v>2475</v>
      </c>
      <c r="D2130" s="32" t="s">
        <v>334</v>
      </c>
      <c r="E2130" s="32" t="s">
        <v>9809</v>
      </c>
      <c r="F2130" s="32" t="s">
        <v>9810</v>
      </c>
      <c r="G2130" s="32" t="s">
        <v>2086</v>
      </c>
      <c r="H2130" s="32" t="s">
        <v>2087</v>
      </c>
      <c r="I2130" s="32" t="s">
        <v>2006</v>
      </c>
      <c r="J2130" s="35">
        <v>0</v>
      </c>
      <c r="K2130" s="35">
        <v>0</v>
      </c>
      <c r="L2130" s="35">
        <v>0</v>
      </c>
      <c r="M2130" s="35">
        <v>0</v>
      </c>
      <c r="N2130" s="32" t="s">
        <v>19</v>
      </c>
      <c r="O2130" s="32" t="s">
        <v>322</v>
      </c>
      <c r="P2130" s="32">
        <v>8.9999999999999993E-3</v>
      </c>
      <c r="Q2130" s="32"/>
      <c r="R2130" s="39">
        <f t="shared" si="66"/>
        <v>1509</v>
      </c>
      <c r="S2130" s="5" t="s">
        <v>51</v>
      </c>
      <c r="T2130" s="5" t="s">
        <v>64</v>
      </c>
      <c r="U2130" s="2"/>
      <c r="V2130" s="2" t="str">
        <f>IF($J2130+$L2130=0,"nil",IF(OR($B2130="TCU-WS",$B2130=""),"non comm",IF(OR($G2130="contract_cover",$H2130="fixed price"),VLOOKUP($I2130,'[1]mapping 2015'!$A:$B,2,FALSE),VLOOKUP($G2130,'[1]mapping 2015'!$A:$B,2,FALSE))))</f>
        <v>nil</v>
      </c>
      <c r="W2130" s="37">
        <f>IF(OR(V2130="non comm",V2130="nil",J2130=0),0,IF(V2130="SBM 2.1 IIPS",J2130*VLOOKUP(N2130,'[2]NGP%'!$C:$D,2,FALSE),J2130*SUMIFS('[2]NGP%'!$D:$D,'[2]NGP%'!$A:$A,V2130,'[2]NGP%'!$B:$B,AA2130)))</f>
        <v>0</v>
      </c>
      <c r="X2130" s="37">
        <f>IF(OR(V2130="non comm",V2130="nil",J2130=0),0,IF(V2130="SBM 2.1 IIPS",J2130*VLOOKUP(N2130,'[2]NGP%'!$C:$E,3,FALSE),J2130*SUMIFS('[2]NGP%'!$E:$E,'[2]NGP%'!$A:$A,V2130,'[2]NGP%'!$B:$B,AA2130)))</f>
        <v>0</v>
      </c>
      <c r="Y2130" s="32"/>
      <c r="Z2130" s="54" t="str">
        <f>IF(MID(H2130,1,4)="Item","Nil",IF(G2130="contract_cover",VLOOKUP(I2130,'svc type'!C:D,2,FALSE),VLOOKUP(G2130,'svc type'!A:D,4,FALSE)))</f>
        <v>SVC</v>
      </c>
      <c r="AA2130" s="4" t="str">
        <f>IF(B2130="","",VLOOKUP(B2130,Sector!C:D,2,FALSE))</f>
        <v/>
      </c>
      <c r="AB2130" s="4">
        <f t="shared" si="67"/>
        <v>0</v>
      </c>
      <c r="AC2130" s="4"/>
      <c r="AD2130" s="4"/>
      <c r="AE2130" s="4"/>
      <c r="AF2130" s="4"/>
      <c r="AG2130" s="4"/>
    </row>
    <row r="2131" spans="1:33" outlineLevel="1" x14ac:dyDescent="0.25">
      <c r="A2131" s="57">
        <v>42270.584847835649</v>
      </c>
      <c r="B2131" s="32" t="s">
        <v>22</v>
      </c>
      <c r="C2131" s="32" t="s">
        <v>78</v>
      </c>
      <c r="D2131" s="32" t="s">
        <v>77</v>
      </c>
      <c r="E2131" s="32" t="s">
        <v>9811</v>
      </c>
      <c r="F2131" s="32" t="s">
        <v>9812</v>
      </c>
      <c r="G2131" s="32" t="s">
        <v>25</v>
      </c>
      <c r="H2131" s="32" t="s">
        <v>26</v>
      </c>
      <c r="I2131" s="32" t="s">
        <v>2006</v>
      </c>
      <c r="J2131" s="35">
        <v>0</v>
      </c>
      <c r="K2131" s="35">
        <v>0</v>
      </c>
      <c r="L2131" s="35">
        <v>0</v>
      </c>
      <c r="M2131" s="35">
        <v>0</v>
      </c>
      <c r="N2131" s="32" t="s">
        <v>19</v>
      </c>
      <c r="O2131" s="32" t="s">
        <v>24</v>
      </c>
      <c r="P2131" s="32">
        <v>0.73</v>
      </c>
      <c r="Q2131" s="32"/>
      <c r="R2131" s="39">
        <f t="shared" si="66"/>
        <v>1509</v>
      </c>
      <c r="S2131" s="5" t="s">
        <v>51</v>
      </c>
      <c r="T2131" s="5" t="s">
        <v>64</v>
      </c>
      <c r="U2131" s="2"/>
      <c r="V2131" s="2" t="str">
        <f>IF($J2131+$L2131=0,"nil",IF(OR($B2131="TCU-WS",$B2131=""),"non comm",IF(OR($G2131="contract_cover",$H2131="fixed price"),VLOOKUP($I2131,'[1]mapping 2015'!$A:$B,2,FALSE),VLOOKUP($G2131,'[1]mapping 2015'!$A:$B,2,FALSE))))</f>
        <v>nil</v>
      </c>
      <c r="W2131" s="37">
        <f>IF(OR(V2131="non comm",V2131="nil",J2131=0),0,IF(V2131="SBM 2.1 IIPS",J2131*VLOOKUP(N2131,'[2]NGP%'!$C:$D,2,FALSE),J2131*SUMIFS('[2]NGP%'!$D:$D,'[2]NGP%'!$A:$A,V2131,'[2]NGP%'!$B:$B,AA2131)))</f>
        <v>0</v>
      </c>
      <c r="X2131" s="37">
        <f>IF(OR(V2131="non comm",V2131="nil",J2131=0),0,IF(V2131="SBM 2.1 IIPS",J2131*VLOOKUP(N2131,'[2]NGP%'!$C:$E,3,FALSE),J2131*SUMIFS('[2]NGP%'!$E:$E,'[2]NGP%'!$A:$A,V2131,'[2]NGP%'!$B:$B,AA2131)))</f>
        <v>0</v>
      </c>
      <c r="Y2131" s="32"/>
      <c r="Z2131" s="54" t="str">
        <f>IF(MID(H2131,1,4)="Item","Nil",IF(G2131="contract_cover",VLOOKUP(I2131,'svc type'!C:D,2,FALSE),VLOOKUP(G2131,'svc type'!A:D,4,FALSE)))</f>
        <v>IIPS</v>
      </c>
      <c r="AA2131" s="4" t="str">
        <f>IF(B2131="","",VLOOKUP(B2131,Sector!C:D,2,FALSE))</f>
        <v>OTH</v>
      </c>
      <c r="AB2131" s="4" t="str">
        <f t="shared" si="67"/>
        <v>TCU-WS</v>
      </c>
      <c r="AC2131" s="4"/>
      <c r="AD2131" s="4"/>
      <c r="AE2131" s="4"/>
      <c r="AF2131" s="4"/>
      <c r="AG2131" s="4"/>
    </row>
    <row r="2132" spans="1:33" outlineLevel="1" x14ac:dyDescent="0.25">
      <c r="A2132" s="57">
        <v>42270.584847835649</v>
      </c>
      <c r="B2132" s="32" t="s">
        <v>22</v>
      </c>
      <c r="C2132" s="32" t="s">
        <v>78</v>
      </c>
      <c r="D2132" s="32" t="s">
        <v>77</v>
      </c>
      <c r="E2132" s="32" t="s">
        <v>9811</v>
      </c>
      <c r="F2132" s="32" t="s">
        <v>9812</v>
      </c>
      <c r="G2132" s="32" t="s">
        <v>29</v>
      </c>
      <c r="H2132" s="32" t="s">
        <v>30</v>
      </c>
      <c r="I2132" s="32" t="s">
        <v>2006</v>
      </c>
      <c r="J2132" s="35">
        <v>0</v>
      </c>
      <c r="K2132" s="35">
        <v>0</v>
      </c>
      <c r="L2132" s="35">
        <v>0</v>
      </c>
      <c r="M2132" s="35">
        <v>3.21</v>
      </c>
      <c r="N2132" s="32" t="s">
        <v>19</v>
      </c>
      <c r="O2132" s="32" t="s">
        <v>24</v>
      </c>
      <c r="P2132" s="32">
        <v>1</v>
      </c>
      <c r="Q2132" s="32"/>
      <c r="R2132" s="39">
        <f t="shared" si="66"/>
        <v>1509</v>
      </c>
      <c r="S2132" s="5" t="s">
        <v>51</v>
      </c>
      <c r="T2132" s="5" t="s">
        <v>64</v>
      </c>
      <c r="U2132" s="2"/>
      <c r="V2132" s="2" t="str">
        <f>IF($J2132+$L2132=0,"nil",IF(OR($B2132="TCU-WS",$B2132=""),"non comm",IF(OR($G2132="contract_cover",$H2132="fixed price"),VLOOKUP($I2132,'[1]mapping 2015'!$A:$B,2,FALSE),VLOOKUP($G2132,'[1]mapping 2015'!$A:$B,2,FALSE))))</f>
        <v>nil</v>
      </c>
      <c r="W2132" s="37">
        <f>IF(OR(V2132="non comm",V2132="nil",J2132=0),0,IF(V2132="SBM 2.1 IIPS",J2132*VLOOKUP(N2132,'[2]NGP%'!$C:$D,2,FALSE),J2132*SUMIFS('[2]NGP%'!$D:$D,'[2]NGP%'!$A:$A,V2132,'[2]NGP%'!$B:$B,AA2132)))</f>
        <v>0</v>
      </c>
      <c r="X2132" s="37">
        <f>IF(OR(V2132="non comm",V2132="nil",J2132=0),0,IF(V2132="SBM 2.1 IIPS",J2132*VLOOKUP(N2132,'[2]NGP%'!$C:$E,3,FALSE),J2132*SUMIFS('[2]NGP%'!$E:$E,'[2]NGP%'!$A:$A,V2132,'[2]NGP%'!$B:$B,AA2132)))</f>
        <v>0</v>
      </c>
      <c r="Y2132" s="32"/>
      <c r="Z2132" s="54" t="str">
        <f>IF(MID(H2132,1,4)="Item","Nil",IF(G2132="contract_cover",VLOOKUP(I2132,'svc type'!C:D,2,FALSE),VLOOKUP(G2132,'svc type'!A:D,4,FALSE)))</f>
        <v>Exp</v>
      </c>
      <c r="AA2132" s="4" t="str">
        <f>IF(B2132="","",VLOOKUP(B2132,Sector!C:D,2,FALSE))</f>
        <v>OTH</v>
      </c>
      <c r="AB2132" s="4" t="str">
        <f t="shared" si="67"/>
        <v>TCU-WS</v>
      </c>
      <c r="AC2132" s="4"/>
      <c r="AD2132" s="4"/>
      <c r="AE2132" s="4"/>
      <c r="AF2132" s="4"/>
      <c r="AG2132" s="4"/>
    </row>
    <row r="2133" spans="1:33" outlineLevel="1" x14ac:dyDescent="0.25">
      <c r="A2133" s="57">
        <v>42270.584847835649</v>
      </c>
      <c r="B2133" s="32" t="s">
        <v>22</v>
      </c>
      <c r="C2133" s="32" t="s">
        <v>78</v>
      </c>
      <c r="D2133" s="32" t="s">
        <v>77</v>
      </c>
      <c r="E2133" s="32" t="s">
        <v>9811</v>
      </c>
      <c r="F2133" s="32" t="s">
        <v>9812</v>
      </c>
      <c r="G2133" s="32" t="s">
        <v>380</v>
      </c>
      <c r="H2133" s="32" t="s">
        <v>379</v>
      </c>
      <c r="I2133" s="32" t="s">
        <v>2006</v>
      </c>
      <c r="J2133" s="35">
        <v>0</v>
      </c>
      <c r="K2133" s="35">
        <v>0</v>
      </c>
      <c r="L2133" s="35">
        <v>0</v>
      </c>
      <c r="M2133" s="35">
        <v>2</v>
      </c>
      <c r="N2133" s="32" t="s">
        <v>19</v>
      </c>
      <c r="O2133" s="32" t="s">
        <v>24</v>
      </c>
      <c r="P2133" s="32">
        <v>1</v>
      </c>
      <c r="Q2133" s="32"/>
      <c r="R2133" s="39">
        <f t="shared" si="66"/>
        <v>1509</v>
      </c>
      <c r="S2133" s="5" t="s">
        <v>51</v>
      </c>
      <c r="T2133" s="5" t="s">
        <v>64</v>
      </c>
      <c r="U2133" s="2"/>
      <c r="V2133" s="2" t="str">
        <f>IF($J2133+$L2133=0,"nil",IF(OR($B2133="TCU-WS",$B2133=""),"non comm",IF(OR($G2133="contract_cover",$H2133="fixed price"),VLOOKUP($I2133,'[1]mapping 2015'!$A:$B,2,FALSE),VLOOKUP($G2133,'[1]mapping 2015'!$A:$B,2,FALSE))))</f>
        <v>nil</v>
      </c>
      <c r="W2133" s="37">
        <f>IF(OR(V2133="non comm",V2133="nil",J2133=0),0,IF(V2133="SBM 2.1 IIPS",J2133*VLOOKUP(N2133,'[2]NGP%'!$C:$D,2,FALSE),J2133*SUMIFS('[2]NGP%'!$D:$D,'[2]NGP%'!$A:$A,V2133,'[2]NGP%'!$B:$B,AA2133)))</f>
        <v>0</v>
      </c>
      <c r="X2133" s="37">
        <f>IF(OR(V2133="non comm",V2133="nil",J2133=0),0,IF(V2133="SBM 2.1 IIPS",J2133*VLOOKUP(N2133,'[2]NGP%'!$C:$E,3,FALSE),J2133*SUMIFS('[2]NGP%'!$E:$E,'[2]NGP%'!$A:$A,V2133,'[2]NGP%'!$B:$B,AA2133)))</f>
        <v>0</v>
      </c>
      <c r="Y2133" s="32"/>
      <c r="Z2133" s="54" t="str">
        <f>IF(MID(H2133,1,4)="Item","Nil",IF(G2133="contract_cover",VLOOKUP(I2133,'svc type'!C:D,2,FALSE),VLOOKUP(G2133,'svc type'!A:D,4,FALSE)))</f>
        <v>Exp</v>
      </c>
      <c r="AA2133" s="4" t="str">
        <f>IF(B2133="","",VLOOKUP(B2133,Sector!C:D,2,FALSE))</f>
        <v>OTH</v>
      </c>
      <c r="AB2133" s="4" t="str">
        <f t="shared" si="67"/>
        <v>TCU-WS</v>
      </c>
      <c r="AC2133" s="4"/>
      <c r="AD2133" s="4"/>
      <c r="AE2133" s="4"/>
      <c r="AF2133" s="4"/>
      <c r="AG2133" s="4"/>
    </row>
    <row r="2134" spans="1:33" outlineLevel="1" x14ac:dyDescent="0.25">
      <c r="A2134" s="57">
        <v>42270.584847835649</v>
      </c>
      <c r="B2134" s="32" t="s">
        <v>22</v>
      </c>
      <c r="C2134" s="32" t="s">
        <v>78</v>
      </c>
      <c r="D2134" s="32" t="s">
        <v>77</v>
      </c>
      <c r="E2134" s="32" t="s">
        <v>9811</v>
      </c>
      <c r="F2134" s="32" t="s">
        <v>9812</v>
      </c>
      <c r="G2134" s="32" t="s">
        <v>25</v>
      </c>
      <c r="H2134" s="32" t="s">
        <v>26</v>
      </c>
      <c r="I2134" s="32" t="s">
        <v>2006</v>
      </c>
      <c r="J2134" s="35">
        <v>0</v>
      </c>
      <c r="K2134" s="35">
        <v>0</v>
      </c>
      <c r="L2134" s="35">
        <v>0</v>
      </c>
      <c r="M2134" s="35">
        <v>0</v>
      </c>
      <c r="N2134" s="32" t="s">
        <v>19</v>
      </c>
      <c r="O2134" s="32" t="s">
        <v>24</v>
      </c>
      <c r="P2134" s="32">
        <v>0.92</v>
      </c>
      <c r="Q2134" s="32"/>
      <c r="R2134" s="39">
        <f t="shared" si="66"/>
        <v>1509</v>
      </c>
      <c r="S2134" s="5" t="s">
        <v>51</v>
      </c>
      <c r="T2134" s="5" t="s">
        <v>64</v>
      </c>
      <c r="U2134" s="2"/>
      <c r="V2134" s="2" t="str">
        <f>IF($J2134+$L2134=0,"nil",IF(OR($B2134="TCU-WS",$B2134=""),"non comm",IF(OR($G2134="contract_cover",$H2134="fixed price"),VLOOKUP($I2134,'[1]mapping 2015'!$A:$B,2,FALSE),VLOOKUP($G2134,'[1]mapping 2015'!$A:$B,2,FALSE))))</f>
        <v>nil</v>
      </c>
      <c r="W2134" s="37">
        <f>IF(OR(V2134="non comm",V2134="nil",J2134=0),0,IF(V2134="SBM 2.1 IIPS",J2134*VLOOKUP(N2134,'[2]NGP%'!$C:$D,2,FALSE),J2134*SUMIFS('[2]NGP%'!$D:$D,'[2]NGP%'!$A:$A,V2134,'[2]NGP%'!$B:$B,AA2134)))</f>
        <v>0</v>
      </c>
      <c r="X2134" s="37">
        <f>IF(OR(V2134="non comm",V2134="nil",J2134=0),0,IF(V2134="SBM 2.1 IIPS",J2134*VLOOKUP(N2134,'[2]NGP%'!$C:$E,3,FALSE),J2134*SUMIFS('[2]NGP%'!$E:$E,'[2]NGP%'!$A:$A,V2134,'[2]NGP%'!$B:$B,AA2134)))</f>
        <v>0</v>
      </c>
      <c r="Y2134" s="32"/>
      <c r="Z2134" s="54" t="str">
        <f>IF(MID(H2134,1,4)="Item","Nil",IF(G2134="contract_cover",VLOOKUP(I2134,'svc type'!C:D,2,FALSE),VLOOKUP(G2134,'svc type'!A:D,4,FALSE)))</f>
        <v>IIPS</v>
      </c>
      <c r="AA2134" s="4" t="str">
        <f>IF(B2134="","",VLOOKUP(B2134,Sector!C:D,2,FALSE))</f>
        <v>OTH</v>
      </c>
      <c r="AB2134" s="4" t="str">
        <f t="shared" si="67"/>
        <v>TCU-WS</v>
      </c>
      <c r="AC2134" s="4"/>
      <c r="AD2134" s="4"/>
      <c r="AE2134" s="4"/>
      <c r="AF2134" s="4"/>
      <c r="AG2134" s="4"/>
    </row>
    <row r="2135" spans="1:33" outlineLevel="1" x14ac:dyDescent="0.25">
      <c r="A2135" s="57">
        <v>42270.586427546295</v>
      </c>
      <c r="B2135" s="32" t="s">
        <v>22</v>
      </c>
      <c r="C2135" s="32" t="s">
        <v>81</v>
      </c>
      <c r="D2135" s="32" t="s">
        <v>266</v>
      </c>
      <c r="E2135" s="32" t="s">
        <v>9813</v>
      </c>
      <c r="F2135" s="32" t="s">
        <v>9814</v>
      </c>
      <c r="G2135" s="32" t="s">
        <v>25</v>
      </c>
      <c r="H2135" s="32" t="s">
        <v>26</v>
      </c>
      <c r="I2135" s="32" t="s">
        <v>2006</v>
      </c>
      <c r="J2135" s="35">
        <v>0</v>
      </c>
      <c r="K2135" s="35">
        <v>0</v>
      </c>
      <c r="L2135" s="35">
        <v>38.229999999999997</v>
      </c>
      <c r="M2135" s="35">
        <v>0</v>
      </c>
      <c r="N2135" s="32" t="s">
        <v>19</v>
      </c>
      <c r="O2135" s="32" t="s">
        <v>24</v>
      </c>
      <c r="P2135" s="32">
        <v>1.5</v>
      </c>
      <c r="Q2135" s="32"/>
      <c r="R2135" s="39">
        <f t="shared" si="66"/>
        <v>1509</v>
      </c>
      <c r="S2135" s="5" t="s">
        <v>51</v>
      </c>
      <c r="T2135" s="5" t="s">
        <v>64</v>
      </c>
      <c r="U2135" s="2"/>
      <c r="V2135" s="2" t="str">
        <f>IF($J2135+$L2135=0,"nil",IF(OR($B2135="TCU-WS",$B2135=""),"non comm",IF(OR($G2135="contract_cover",$H2135="fixed price"),VLOOKUP($I2135,'[1]mapping 2015'!$A:$B,2,FALSE),VLOOKUP($G2135,'[1]mapping 2015'!$A:$B,2,FALSE))))</f>
        <v>non comm</v>
      </c>
      <c r="W2135" s="37">
        <f>IF(OR(V2135="non comm",V2135="nil",J2135=0),0,IF(V2135="SBM 2.1 IIPS",J2135*VLOOKUP(N2135,'[2]NGP%'!$C:$D,2,FALSE),J2135*SUMIFS('[2]NGP%'!$D:$D,'[2]NGP%'!$A:$A,V2135,'[2]NGP%'!$B:$B,AA2135)))</f>
        <v>0</v>
      </c>
      <c r="X2135" s="37">
        <f>IF(OR(V2135="non comm",V2135="nil",J2135=0),0,IF(V2135="SBM 2.1 IIPS",J2135*VLOOKUP(N2135,'[2]NGP%'!$C:$E,3,FALSE),J2135*SUMIFS('[2]NGP%'!$E:$E,'[2]NGP%'!$A:$A,V2135,'[2]NGP%'!$B:$B,AA2135)))</f>
        <v>0</v>
      </c>
      <c r="Y2135" s="32"/>
      <c r="Z2135" s="54" t="str">
        <f>IF(MID(H2135,1,4)="Item","Nil",IF(G2135="contract_cover",VLOOKUP(I2135,'svc type'!C:D,2,FALSE),VLOOKUP(G2135,'svc type'!A:D,4,FALSE)))</f>
        <v>IIPS</v>
      </c>
      <c r="AA2135" s="4" t="str">
        <f>IF(B2135="","",VLOOKUP(B2135,Sector!C:D,2,FALSE))</f>
        <v>OTH</v>
      </c>
      <c r="AB2135" s="4" t="str">
        <f t="shared" si="67"/>
        <v>TCU-WS</v>
      </c>
      <c r="AC2135" s="4"/>
      <c r="AD2135" s="4"/>
      <c r="AE2135" s="4"/>
      <c r="AF2135" s="4"/>
      <c r="AG2135" s="4"/>
    </row>
    <row r="2136" spans="1:33" outlineLevel="1" x14ac:dyDescent="0.25">
      <c r="A2136" s="57">
        <v>42270.586427546295</v>
      </c>
      <c r="B2136" s="32" t="s">
        <v>22</v>
      </c>
      <c r="C2136" s="32" t="s">
        <v>81</v>
      </c>
      <c r="D2136" s="32" t="s">
        <v>266</v>
      </c>
      <c r="E2136" s="32" t="s">
        <v>9813</v>
      </c>
      <c r="F2136" s="32" t="s">
        <v>9814</v>
      </c>
      <c r="G2136" s="32" t="s">
        <v>1688</v>
      </c>
      <c r="H2136" s="32" t="s">
        <v>1689</v>
      </c>
      <c r="I2136" s="32" t="s">
        <v>2006</v>
      </c>
      <c r="J2136" s="35">
        <v>0</v>
      </c>
      <c r="K2136" s="35">
        <v>578</v>
      </c>
      <c r="L2136" s="35">
        <v>0</v>
      </c>
      <c r="M2136" s="35">
        <v>0</v>
      </c>
      <c r="N2136" s="32" t="s">
        <v>19</v>
      </c>
      <c r="O2136" s="32" t="s">
        <v>24</v>
      </c>
      <c r="P2136" s="32">
        <v>2</v>
      </c>
      <c r="Q2136" s="32"/>
      <c r="R2136" s="39">
        <f t="shared" si="66"/>
        <v>1509</v>
      </c>
      <c r="S2136" s="5" t="s">
        <v>51</v>
      </c>
      <c r="T2136" s="5" t="s">
        <v>64</v>
      </c>
      <c r="U2136" s="2"/>
      <c r="V2136" s="2" t="str">
        <f>IF($J2136+$L2136=0,"nil",IF(OR($B2136="TCU-WS",$B2136=""),"non comm",IF(OR($G2136="contract_cover",$H2136="fixed price"),VLOOKUP($I2136,'[1]mapping 2015'!$A:$B,2,FALSE),VLOOKUP($G2136,'[1]mapping 2015'!$A:$B,2,FALSE))))</f>
        <v>nil</v>
      </c>
      <c r="W2136" s="37">
        <f>IF(OR(V2136="non comm",V2136="nil",J2136=0),0,IF(V2136="SBM 2.1 IIPS",J2136*VLOOKUP(N2136,'[2]NGP%'!$C:$D,2,FALSE),J2136*SUMIFS('[2]NGP%'!$D:$D,'[2]NGP%'!$A:$A,V2136,'[2]NGP%'!$B:$B,AA2136)))</f>
        <v>0</v>
      </c>
      <c r="X2136" s="37">
        <f>IF(OR(V2136="non comm",V2136="nil",J2136=0),0,IF(V2136="SBM 2.1 IIPS",J2136*VLOOKUP(N2136,'[2]NGP%'!$C:$E,3,FALSE),J2136*SUMIFS('[2]NGP%'!$E:$E,'[2]NGP%'!$A:$A,V2136,'[2]NGP%'!$B:$B,AA2136)))</f>
        <v>0</v>
      </c>
      <c r="Y2136" s="32"/>
      <c r="Z2136" s="54" t="str">
        <f>IF(MID(H2136,1,4)="Item","Nil",IF(G2136="contract_cover",VLOOKUP(I2136,'svc type'!C:D,2,FALSE),VLOOKUP(G2136,'svc type'!A:D,4,FALSE)))</f>
        <v>Part</v>
      </c>
      <c r="AA2136" s="4" t="str">
        <f>IF(B2136="","",VLOOKUP(B2136,Sector!C:D,2,FALSE))</f>
        <v>OTH</v>
      </c>
      <c r="AB2136" s="4" t="str">
        <f t="shared" si="67"/>
        <v>TCU-WS</v>
      </c>
      <c r="AC2136" s="4"/>
      <c r="AD2136" s="4"/>
      <c r="AE2136" s="4"/>
      <c r="AF2136" s="4"/>
      <c r="AG2136" s="4"/>
    </row>
    <row r="2137" spans="1:33" outlineLevel="1" x14ac:dyDescent="0.25">
      <c r="A2137" s="57">
        <v>42270.586427546295</v>
      </c>
      <c r="B2137" s="32" t="s">
        <v>22</v>
      </c>
      <c r="C2137" s="32" t="s">
        <v>81</v>
      </c>
      <c r="D2137" s="32" t="s">
        <v>266</v>
      </c>
      <c r="E2137" s="32" t="s">
        <v>9813</v>
      </c>
      <c r="F2137" s="32" t="s">
        <v>9814</v>
      </c>
      <c r="G2137" s="32" t="s">
        <v>35</v>
      </c>
      <c r="H2137" s="32" t="s">
        <v>38</v>
      </c>
      <c r="I2137" s="32" t="s">
        <v>2006</v>
      </c>
      <c r="J2137" s="35">
        <v>0</v>
      </c>
      <c r="K2137" s="35">
        <v>0</v>
      </c>
      <c r="L2137" s="35">
        <v>0</v>
      </c>
      <c r="M2137" s="35">
        <v>10.199999999999999</v>
      </c>
      <c r="N2137" s="32" t="s">
        <v>19</v>
      </c>
      <c r="O2137" s="32" t="s">
        <v>24</v>
      </c>
      <c r="P2137" s="32">
        <v>1</v>
      </c>
      <c r="Q2137" s="32"/>
      <c r="R2137" s="39">
        <f t="shared" si="66"/>
        <v>1509</v>
      </c>
      <c r="S2137" s="5" t="s">
        <v>51</v>
      </c>
      <c r="T2137" s="5" t="s">
        <v>64</v>
      </c>
      <c r="U2137" s="2"/>
      <c r="V2137" s="2" t="str">
        <f>IF($J2137+$L2137=0,"nil",IF(OR($B2137="TCU-WS",$B2137=""),"non comm",IF(OR($G2137="contract_cover",$H2137="fixed price"),VLOOKUP($I2137,'[1]mapping 2015'!$A:$B,2,FALSE),VLOOKUP($G2137,'[1]mapping 2015'!$A:$B,2,FALSE))))</f>
        <v>nil</v>
      </c>
      <c r="W2137" s="37">
        <f>IF(OR(V2137="non comm",V2137="nil",J2137=0),0,IF(V2137="SBM 2.1 IIPS",J2137*VLOOKUP(N2137,'[2]NGP%'!$C:$D,2,FALSE),J2137*SUMIFS('[2]NGP%'!$D:$D,'[2]NGP%'!$A:$A,V2137,'[2]NGP%'!$B:$B,AA2137)))</f>
        <v>0</v>
      </c>
      <c r="X2137" s="37">
        <f>IF(OR(V2137="non comm",V2137="nil",J2137=0),0,IF(V2137="SBM 2.1 IIPS",J2137*VLOOKUP(N2137,'[2]NGP%'!$C:$E,3,FALSE),J2137*SUMIFS('[2]NGP%'!$E:$E,'[2]NGP%'!$A:$A,V2137,'[2]NGP%'!$B:$B,AA2137)))</f>
        <v>0</v>
      </c>
      <c r="Y2137" s="32"/>
      <c r="Z2137" s="54" t="str">
        <f>IF(MID(H2137,1,4)="Item","Nil",IF(G2137="contract_cover",VLOOKUP(I2137,'svc type'!C:D,2,FALSE),VLOOKUP(G2137,'svc type'!A:D,4,FALSE)))</f>
        <v>Exp</v>
      </c>
      <c r="AA2137" s="4" t="str">
        <f>IF(B2137="","",VLOOKUP(B2137,Sector!C:D,2,FALSE))</f>
        <v>OTH</v>
      </c>
      <c r="AB2137" s="4" t="str">
        <f t="shared" si="67"/>
        <v>TCU-WS</v>
      </c>
      <c r="AC2137" s="4"/>
      <c r="AD2137" s="4"/>
      <c r="AE2137" s="4"/>
      <c r="AF2137" s="4"/>
      <c r="AG2137" s="4"/>
    </row>
    <row r="2138" spans="1:33" outlineLevel="1" x14ac:dyDescent="0.25">
      <c r="A2138" s="57">
        <v>42270.586427546295</v>
      </c>
      <c r="B2138" s="32" t="s">
        <v>22</v>
      </c>
      <c r="C2138" s="32" t="s">
        <v>81</v>
      </c>
      <c r="D2138" s="32" t="s">
        <v>266</v>
      </c>
      <c r="E2138" s="32" t="s">
        <v>9813</v>
      </c>
      <c r="F2138" s="32" t="s">
        <v>9814</v>
      </c>
      <c r="G2138" s="32" t="s">
        <v>25</v>
      </c>
      <c r="H2138" s="32" t="s">
        <v>26</v>
      </c>
      <c r="I2138" s="32" t="s">
        <v>2006</v>
      </c>
      <c r="J2138" s="35">
        <v>0</v>
      </c>
      <c r="K2138" s="35">
        <v>0</v>
      </c>
      <c r="L2138" s="35">
        <v>0</v>
      </c>
      <c r="M2138" s="35">
        <v>0</v>
      </c>
      <c r="N2138" s="32" t="s">
        <v>19</v>
      </c>
      <c r="O2138" s="32" t="s">
        <v>24</v>
      </c>
      <c r="P2138" s="32">
        <v>0.57999999999999996</v>
      </c>
      <c r="Q2138" s="32"/>
      <c r="R2138" s="39">
        <f t="shared" si="66"/>
        <v>1509</v>
      </c>
      <c r="S2138" s="5" t="s">
        <v>51</v>
      </c>
      <c r="T2138" s="5" t="s">
        <v>64</v>
      </c>
      <c r="U2138" s="2"/>
      <c r="V2138" s="2" t="str">
        <f>IF($J2138+$L2138=0,"nil",IF(OR($B2138="TCU-WS",$B2138=""),"non comm",IF(OR($G2138="contract_cover",$H2138="fixed price"),VLOOKUP($I2138,'[1]mapping 2015'!$A:$B,2,FALSE),VLOOKUP($G2138,'[1]mapping 2015'!$A:$B,2,FALSE))))</f>
        <v>nil</v>
      </c>
      <c r="W2138" s="37">
        <f>IF(OR(V2138="non comm",V2138="nil",J2138=0),0,IF(V2138="SBM 2.1 IIPS",J2138*VLOOKUP(N2138,'[2]NGP%'!$C:$D,2,FALSE),J2138*SUMIFS('[2]NGP%'!$D:$D,'[2]NGP%'!$A:$A,V2138,'[2]NGP%'!$B:$B,AA2138)))</f>
        <v>0</v>
      </c>
      <c r="X2138" s="37">
        <f>IF(OR(V2138="non comm",V2138="nil",J2138=0),0,IF(V2138="SBM 2.1 IIPS",J2138*VLOOKUP(N2138,'[2]NGP%'!$C:$E,3,FALSE),J2138*SUMIFS('[2]NGP%'!$E:$E,'[2]NGP%'!$A:$A,V2138,'[2]NGP%'!$B:$B,AA2138)))</f>
        <v>0</v>
      </c>
      <c r="Y2138" s="32"/>
      <c r="Z2138" s="54" t="str">
        <f>IF(MID(H2138,1,4)="Item","Nil",IF(G2138="contract_cover",VLOOKUP(I2138,'svc type'!C:D,2,FALSE),VLOOKUP(G2138,'svc type'!A:D,4,FALSE)))</f>
        <v>IIPS</v>
      </c>
      <c r="AA2138" s="4" t="str">
        <f>IF(B2138="","",VLOOKUP(B2138,Sector!C:D,2,FALSE))</f>
        <v>OTH</v>
      </c>
      <c r="AB2138" s="4" t="str">
        <f t="shared" si="67"/>
        <v>TCU-WS</v>
      </c>
      <c r="AC2138" s="4"/>
      <c r="AD2138" s="4"/>
      <c r="AE2138" s="4"/>
      <c r="AF2138" s="4"/>
      <c r="AG2138" s="4"/>
    </row>
    <row r="2139" spans="1:33" outlineLevel="1" x14ac:dyDescent="0.25">
      <c r="A2139" s="57">
        <v>42270.586427546295</v>
      </c>
      <c r="B2139" s="32" t="s">
        <v>22</v>
      </c>
      <c r="C2139" s="32" t="s">
        <v>81</v>
      </c>
      <c r="D2139" s="32" t="s">
        <v>266</v>
      </c>
      <c r="E2139" s="32" t="s">
        <v>9813</v>
      </c>
      <c r="F2139" s="32" t="s">
        <v>9814</v>
      </c>
      <c r="G2139" s="32" t="s">
        <v>1688</v>
      </c>
      <c r="H2139" s="32" t="s">
        <v>1689</v>
      </c>
      <c r="I2139" s="32" t="s">
        <v>2006</v>
      </c>
      <c r="J2139" s="35">
        <v>0</v>
      </c>
      <c r="K2139" s="35">
        <v>446.19</v>
      </c>
      <c r="L2139" s="35">
        <v>0</v>
      </c>
      <c r="M2139" s="35">
        <v>0</v>
      </c>
      <c r="N2139" s="32" t="s">
        <v>19</v>
      </c>
      <c r="O2139" s="32" t="s">
        <v>24</v>
      </c>
      <c r="P2139" s="32">
        <v>1</v>
      </c>
      <c r="Q2139" s="32"/>
      <c r="R2139" s="39">
        <f t="shared" si="66"/>
        <v>1509</v>
      </c>
      <c r="S2139" s="5" t="s">
        <v>51</v>
      </c>
      <c r="T2139" s="5" t="s">
        <v>64</v>
      </c>
      <c r="U2139" s="2"/>
      <c r="V2139" s="2" t="str">
        <f>IF($J2139+$L2139=0,"nil",IF(OR($B2139="TCU-WS",$B2139=""),"non comm",IF(OR($G2139="contract_cover",$H2139="fixed price"),VLOOKUP($I2139,'[1]mapping 2015'!$A:$B,2,FALSE),VLOOKUP($G2139,'[1]mapping 2015'!$A:$B,2,FALSE))))</f>
        <v>nil</v>
      </c>
      <c r="W2139" s="37">
        <f>IF(OR(V2139="non comm",V2139="nil",J2139=0),0,IF(V2139="SBM 2.1 IIPS",J2139*VLOOKUP(N2139,'[2]NGP%'!$C:$D,2,FALSE),J2139*SUMIFS('[2]NGP%'!$D:$D,'[2]NGP%'!$A:$A,V2139,'[2]NGP%'!$B:$B,AA2139)))</f>
        <v>0</v>
      </c>
      <c r="X2139" s="37">
        <f>IF(OR(V2139="non comm",V2139="nil",J2139=0),0,IF(V2139="SBM 2.1 IIPS",J2139*VLOOKUP(N2139,'[2]NGP%'!$C:$E,3,FALSE),J2139*SUMIFS('[2]NGP%'!$E:$E,'[2]NGP%'!$A:$A,V2139,'[2]NGP%'!$B:$B,AA2139)))</f>
        <v>0</v>
      </c>
      <c r="Y2139" s="32"/>
      <c r="Z2139" s="54" t="str">
        <f>IF(MID(H2139,1,4)="Item","Nil",IF(G2139="contract_cover",VLOOKUP(I2139,'svc type'!C:D,2,FALSE),VLOOKUP(G2139,'svc type'!A:D,4,FALSE)))</f>
        <v>Part</v>
      </c>
      <c r="AA2139" s="4" t="str">
        <f>IF(B2139="","",VLOOKUP(B2139,Sector!C:D,2,FALSE))</f>
        <v>OTH</v>
      </c>
      <c r="AB2139" s="4" t="str">
        <f t="shared" si="67"/>
        <v>TCU-WS</v>
      </c>
      <c r="AC2139" s="4"/>
      <c r="AD2139" s="4"/>
      <c r="AE2139" s="4"/>
      <c r="AF2139" s="4"/>
      <c r="AG2139" s="4"/>
    </row>
    <row r="2140" spans="1:33" outlineLevel="1" x14ac:dyDescent="0.25">
      <c r="A2140" s="57">
        <v>42270.586427546295</v>
      </c>
      <c r="B2140" s="32" t="s">
        <v>22</v>
      </c>
      <c r="C2140" s="32" t="s">
        <v>81</v>
      </c>
      <c r="D2140" s="32" t="s">
        <v>266</v>
      </c>
      <c r="E2140" s="32" t="s">
        <v>9813</v>
      </c>
      <c r="F2140" s="32" t="s">
        <v>9814</v>
      </c>
      <c r="G2140" s="32" t="s">
        <v>29</v>
      </c>
      <c r="H2140" s="32" t="s">
        <v>30</v>
      </c>
      <c r="I2140" s="32" t="s">
        <v>2006</v>
      </c>
      <c r="J2140" s="35">
        <v>0</v>
      </c>
      <c r="K2140" s="35">
        <v>0</v>
      </c>
      <c r="L2140" s="35">
        <v>0</v>
      </c>
      <c r="M2140" s="35">
        <v>1.37</v>
      </c>
      <c r="N2140" s="32" t="s">
        <v>19</v>
      </c>
      <c r="O2140" s="32" t="s">
        <v>24</v>
      </c>
      <c r="P2140" s="32">
        <v>1</v>
      </c>
      <c r="Q2140" s="32"/>
      <c r="R2140" s="39">
        <f t="shared" si="66"/>
        <v>1509</v>
      </c>
      <c r="S2140" s="5" t="s">
        <v>51</v>
      </c>
      <c r="T2140" s="5" t="s">
        <v>64</v>
      </c>
      <c r="U2140" s="2"/>
      <c r="V2140" s="2" t="str">
        <f>IF($J2140+$L2140=0,"nil",IF(OR($B2140="TCU-WS",$B2140=""),"non comm",IF(OR($G2140="contract_cover",$H2140="fixed price"),VLOOKUP($I2140,'[1]mapping 2015'!$A:$B,2,FALSE),VLOOKUP($G2140,'[1]mapping 2015'!$A:$B,2,FALSE))))</f>
        <v>nil</v>
      </c>
      <c r="W2140" s="37">
        <f>IF(OR(V2140="non comm",V2140="nil",J2140=0),0,IF(V2140="SBM 2.1 IIPS",J2140*VLOOKUP(N2140,'[2]NGP%'!$C:$D,2,FALSE),J2140*SUMIFS('[2]NGP%'!$D:$D,'[2]NGP%'!$A:$A,V2140,'[2]NGP%'!$B:$B,AA2140)))</f>
        <v>0</v>
      </c>
      <c r="X2140" s="37">
        <f>IF(OR(V2140="non comm",V2140="nil",J2140=0),0,IF(V2140="SBM 2.1 IIPS",J2140*VLOOKUP(N2140,'[2]NGP%'!$C:$E,3,FALSE),J2140*SUMIFS('[2]NGP%'!$E:$E,'[2]NGP%'!$A:$A,V2140,'[2]NGP%'!$B:$B,AA2140)))</f>
        <v>0</v>
      </c>
      <c r="Y2140" s="32"/>
      <c r="Z2140" s="54" t="str">
        <f>IF(MID(H2140,1,4)="Item","Nil",IF(G2140="contract_cover",VLOOKUP(I2140,'svc type'!C:D,2,FALSE),VLOOKUP(G2140,'svc type'!A:D,4,FALSE)))</f>
        <v>Exp</v>
      </c>
      <c r="AA2140" s="4" t="str">
        <f>IF(B2140="","",VLOOKUP(B2140,Sector!C:D,2,FALSE))</f>
        <v>OTH</v>
      </c>
      <c r="AB2140" s="4" t="str">
        <f t="shared" si="67"/>
        <v>TCU-WS</v>
      </c>
      <c r="AC2140" s="4"/>
      <c r="AD2140" s="4"/>
      <c r="AE2140" s="4"/>
      <c r="AF2140" s="4"/>
      <c r="AG2140" s="4"/>
    </row>
    <row r="2141" spans="1:33" outlineLevel="1" x14ac:dyDescent="0.25">
      <c r="A2141" s="57">
        <v>42270.587104085651</v>
      </c>
      <c r="B2141" s="32" t="s">
        <v>22</v>
      </c>
      <c r="C2141" s="32" t="s">
        <v>81</v>
      </c>
      <c r="D2141" s="32" t="s">
        <v>266</v>
      </c>
      <c r="E2141" s="32" t="s">
        <v>9815</v>
      </c>
      <c r="F2141" s="32" t="s">
        <v>9816</v>
      </c>
      <c r="G2141" s="32" t="s">
        <v>25</v>
      </c>
      <c r="H2141" s="32" t="s">
        <v>26</v>
      </c>
      <c r="I2141" s="32" t="s">
        <v>2006</v>
      </c>
      <c r="J2141" s="35">
        <v>0</v>
      </c>
      <c r="K2141" s="35">
        <v>0</v>
      </c>
      <c r="L2141" s="35">
        <v>0</v>
      </c>
      <c r="M2141" s="35">
        <v>0</v>
      </c>
      <c r="N2141" s="32" t="s">
        <v>19</v>
      </c>
      <c r="O2141" s="32" t="s">
        <v>24</v>
      </c>
      <c r="P2141" s="32">
        <v>1</v>
      </c>
      <c r="Q2141" s="32"/>
      <c r="R2141" s="39">
        <f t="shared" si="66"/>
        <v>1509</v>
      </c>
      <c r="S2141" s="5" t="s">
        <v>51</v>
      </c>
      <c r="T2141" s="5" t="s">
        <v>64</v>
      </c>
      <c r="U2141" s="2"/>
      <c r="V2141" s="2" t="str">
        <f>IF($J2141+$L2141=0,"nil",IF(OR($B2141="TCU-WS",$B2141=""),"non comm",IF(OR($G2141="contract_cover",$H2141="fixed price"),VLOOKUP($I2141,'[1]mapping 2015'!$A:$B,2,FALSE),VLOOKUP($G2141,'[1]mapping 2015'!$A:$B,2,FALSE))))</f>
        <v>nil</v>
      </c>
      <c r="W2141" s="37">
        <f>IF(OR(V2141="non comm",V2141="nil",J2141=0),0,IF(V2141="SBM 2.1 IIPS",J2141*VLOOKUP(N2141,'[2]NGP%'!$C:$D,2,FALSE),J2141*SUMIFS('[2]NGP%'!$D:$D,'[2]NGP%'!$A:$A,V2141,'[2]NGP%'!$B:$B,AA2141)))</f>
        <v>0</v>
      </c>
      <c r="X2141" s="37">
        <f>IF(OR(V2141="non comm",V2141="nil",J2141=0),0,IF(V2141="SBM 2.1 IIPS",J2141*VLOOKUP(N2141,'[2]NGP%'!$C:$E,3,FALSE),J2141*SUMIFS('[2]NGP%'!$E:$E,'[2]NGP%'!$A:$A,V2141,'[2]NGP%'!$B:$B,AA2141)))</f>
        <v>0</v>
      </c>
      <c r="Y2141" s="32"/>
      <c r="Z2141" s="54" t="str">
        <f>IF(MID(H2141,1,4)="Item","Nil",IF(G2141="contract_cover",VLOOKUP(I2141,'svc type'!C:D,2,FALSE),VLOOKUP(G2141,'svc type'!A:D,4,FALSE)))</f>
        <v>IIPS</v>
      </c>
      <c r="AA2141" s="4" t="str">
        <f>IF(B2141="","",VLOOKUP(B2141,Sector!C:D,2,FALSE))</f>
        <v>OTH</v>
      </c>
      <c r="AB2141" s="4" t="str">
        <f t="shared" si="67"/>
        <v>TCU-WS</v>
      </c>
      <c r="AC2141" s="4"/>
      <c r="AD2141" s="4"/>
      <c r="AE2141" s="4"/>
      <c r="AF2141" s="4"/>
      <c r="AG2141" s="4"/>
    </row>
    <row r="2142" spans="1:33" outlineLevel="1" x14ac:dyDescent="0.25">
      <c r="A2142" s="57">
        <v>42270.587104085651</v>
      </c>
      <c r="B2142" s="32" t="s">
        <v>22</v>
      </c>
      <c r="C2142" s="32" t="s">
        <v>81</v>
      </c>
      <c r="D2142" s="32" t="s">
        <v>266</v>
      </c>
      <c r="E2142" s="32" t="s">
        <v>9815</v>
      </c>
      <c r="F2142" s="32" t="s">
        <v>9816</v>
      </c>
      <c r="G2142" s="32" t="s">
        <v>4411</v>
      </c>
      <c r="H2142" s="32" t="s">
        <v>4412</v>
      </c>
      <c r="I2142" s="32" t="s">
        <v>2006</v>
      </c>
      <c r="J2142" s="35">
        <v>0</v>
      </c>
      <c r="K2142" s="35">
        <v>83.64</v>
      </c>
      <c r="L2142" s="35">
        <v>0</v>
      </c>
      <c r="M2142" s="35">
        <v>0</v>
      </c>
      <c r="N2142" s="32" t="s">
        <v>19</v>
      </c>
      <c r="O2142" s="32" t="s">
        <v>24</v>
      </c>
      <c r="P2142" s="32">
        <v>1</v>
      </c>
      <c r="Q2142" s="32"/>
      <c r="R2142" s="39">
        <f t="shared" si="66"/>
        <v>1509</v>
      </c>
      <c r="S2142" s="5" t="s">
        <v>51</v>
      </c>
      <c r="T2142" s="5" t="s">
        <v>64</v>
      </c>
      <c r="U2142" s="2"/>
      <c r="V2142" s="2" t="str">
        <f>IF($J2142+$L2142=0,"nil",IF(OR($B2142="TCU-WS",$B2142=""),"non comm",IF(OR($G2142="contract_cover",$H2142="fixed price"),VLOOKUP($I2142,'[1]mapping 2015'!$A:$B,2,FALSE),VLOOKUP($G2142,'[1]mapping 2015'!$A:$B,2,FALSE))))</f>
        <v>nil</v>
      </c>
      <c r="W2142" s="37">
        <f>IF(OR(V2142="non comm",V2142="nil",J2142=0),0,IF(V2142="SBM 2.1 IIPS",J2142*VLOOKUP(N2142,'[2]NGP%'!$C:$D,2,FALSE),J2142*SUMIFS('[2]NGP%'!$D:$D,'[2]NGP%'!$A:$A,V2142,'[2]NGP%'!$B:$B,AA2142)))</f>
        <v>0</v>
      </c>
      <c r="X2142" s="37">
        <f>IF(OR(V2142="non comm",V2142="nil",J2142=0),0,IF(V2142="SBM 2.1 IIPS",J2142*VLOOKUP(N2142,'[2]NGP%'!$C:$E,3,FALSE),J2142*SUMIFS('[2]NGP%'!$E:$E,'[2]NGP%'!$A:$A,V2142,'[2]NGP%'!$B:$B,AA2142)))</f>
        <v>0</v>
      </c>
      <c r="Y2142" s="32"/>
      <c r="Z2142" s="54" t="str">
        <f>IF(MID(H2142,1,4)="Item","Nil",IF(G2142="contract_cover",VLOOKUP(I2142,'svc type'!C:D,2,FALSE),VLOOKUP(G2142,'svc type'!A:D,4,FALSE)))</f>
        <v>Part</v>
      </c>
      <c r="AA2142" s="4" t="str">
        <f>IF(B2142="","",VLOOKUP(B2142,Sector!C:D,2,FALSE))</f>
        <v>OTH</v>
      </c>
      <c r="AB2142" s="4" t="str">
        <f t="shared" si="67"/>
        <v>TCU-WS</v>
      </c>
      <c r="AC2142" s="4"/>
      <c r="AD2142" s="4"/>
      <c r="AE2142" s="4"/>
      <c r="AF2142" s="4"/>
      <c r="AG2142" s="4"/>
    </row>
    <row r="2143" spans="1:33" outlineLevel="1" x14ac:dyDescent="0.25">
      <c r="A2143" s="57">
        <v>42270.587104085651</v>
      </c>
      <c r="B2143" s="32" t="s">
        <v>22</v>
      </c>
      <c r="C2143" s="32" t="s">
        <v>81</v>
      </c>
      <c r="D2143" s="32" t="s">
        <v>266</v>
      </c>
      <c r="E2143" s="32" t="s">
        <v>9815</v>
      </c>
      <c r="F2143" s="32" t="s">
        <v>9816</v>
      </c>
      <c r="G2143" s="32" t="s">
        <v>29</v>
      </c>
      <c r="H2143" s="32" t="s">
        <v>30</v>
      </c>
      <c r="I2143" s="32" t="s">
        <v>2006</v>
      </c>
      <c r="J2143" s="35">
        <v>0</v>
      </c>
      <c r="K2143" s="35">
        <v>0</v>
      </c>
      <c r="L2143" s="35">
        <v>0</v>
      </c>
      <c r="M2143" s="35">
        <v>1</v>
      </c>
      <c r="N2143" s="32" t="s">
        <v>19</v>
      </c>
      <c r="O2143" s="32" t="s">
        <v>24</v>
      </c>
      <c r="P2143" s="32">
        <v>1</v>
      </c>
      <c r="Q2143" s="32"/>
      <c r="R2143" s="39">
        <f t="shared" si="66"/>
        <v>1509</v>
      </c>
      <c r="S2143" s="5" t="s">
        <v>51</v>
      </c>
      <c r="T2143" s="5" t="s">
        <v>64</v>
      </c>
      <c r="U2143" s="2"/>
      <c r="V2143" s="2" t="str">
        <f>IF($J2143+$L2143=0,"nil",IF(OR($B2143="TCU-WS",$B2143=""),"non comm",IF(OR($G2143="contract_cover",$H2143="fixed price"),VLOOKUP($I2143,'[1]mapping 2015'!$A:$B,2,FALSE),VLOOKUP($G2143,'[1]mapping 2015'!$A:$B,2,FALSE))))</f>
        <v>nil</v>
      </c>
      <c r="W2143" s="37">
        <f>IF(OR(V2143="non comm",V2143="nil",J2143=0),0,IF(V2143="SBM 2.1 IIPS",J2143*VLOOKUP(N2143,'[2]NGP%'!$C:$D,2,FALSE),J2143*SUMIFS('[2]NGP%'!$D:$D,'[2]NGP%'!$A:$A,V2143,'[2]NGP%'!$B:$B,AA2143)))</f>
        <v>0</v>
      </c>
      <c r="X2143" s="37">
        <f>IF(OR(V2143="non comm",V2143="nil",J2143=0),0,IF(V2143="SBM 2.1 IIPS",J2143*VLOOKUP(N2143,'[2]NGP%'!$C:$E,3,FALSE),J2143*SUMIFS('[2]NGP%'!$E:$E,'[2]NGP%'!$A:$A,V2143,'[2]NGP%'!$B:$B,AA2143)))</f>
        <v>0</v>
      </c>
      <c r="Y2143" s="32"/>
      <c r="Z2143" s="54" t="str">
        <f>IF(MID(H2143,1,4)="Item","Nil",IF(G2143="contract_cover",VLOOKUP(I2143,'svc type'!C:D,2,FALSE),VLOOKUP(G2143,'svc type'!A:D,4,FALSE)))</f>
        <v>Exp</v>
      </c>
      <c r="AA2143" s="4" t="str">
        <f>IF(B2143="","",VLOOKUP(B2143,Sector!C:D,2,FALSE))</f>
        <v>OTH</v>
      </c>
      <c r="AB2143" s="4" t="str">
        <f t="shared" si="67"/>
        <v>TCU-WS</v>
      </c>
      <c r="AC2143" s="4"/>
      <c r="AD2143" s="4"/>
      <c r="AE2143" s="4"/>
      <c r="AF2143" s="4"/>
      <c r="AG2143" s="4"/>
    </row>
    <row r="2144" spans="1:33" outlineLevel="1" x14ac:dyDescent="0.25">
      <c r="A2144" s="57">
        <v>42270.587804513889</v>
      </c>
      <c r="B2144" s="32" t="s">
        <v>22</v>
      </c>
      <c r="C2144" s="32" t="s">
        <v>2449</v>
      </c>
      <c r="D2144" s="32" t="s">
        <v>2450</v>
      </c>
      <c r="E2144" s="32" t="s">
        <v>9817</v>
      </c>
      <c r="F2144" s="32" t="s">
        <v>9818</v>
      </c>
      <c r="G2144" s="32" t="s">
        <v>25</v>
      </c>
      <c r="H2144" s="32" t="s">
        <v>26</v>
      </c>
      <c r="I2144" s="32" t="s">
        <v>2006</v>
      </c>
      <c r="J2144" s="35">
        <v>0</v>
      </c>
      <c r="K2144" s="35">
        <v>0</v>
      </c>
      <c r="L2144" s="35">
        <v>0</v>
      </c>
      <c r="M2144" s="35">
        <v>0</v>
      </c>
      <c r="N2144" s="32" t="s">
        <v>19</v>
      </c>
      <c r="O2144" s="32" t="s">
        <v>27</v>
      </c>
      <c r="P2144" s="32">
        <v>1.92</v>
      </c>
      <c r="Q2144" s="32"/>
      <c r="R2144" s="39">
        <f t="shared" si="66"/>
        <v>1509</v>
      </c>
      <c r="S2144" s="5" t="s">
        <v>51</v>
      </c>
      <c r="T2144" s="5" t="s">
        <v>64</v>
      </c>
      <c r="U2144" s="2"/>
      <c r="V2144" s="2" t="str">
        <f>IF($J2144+$L2144=0,"nil",IF(OR($B2144="TCU-WS",$B2144=""),"non comm",IF(OR($G2144="contract_cover",$H2144="fixed price"),VLOOKUP($I2144,'[1]mapping 2015'!$A:$B,2,FALSE),VLOOKUP($G2144,'[1]mapping 2015'!$A:$B,2,FALSE))))</f>
        <v>nil</v>
      </c>
      <c r="W2144" s="37">
        <f>IF(OR(V2144="non comm",V2144="nil",J2144=0),0,IF(V2144="SBM 2.1 IIPS",J2144*VLOOKUP(N2144,'[2]NGP%'!$C:$D,2,FALSE),J2144*SUMIFS('[2]NGP%'!$D:$D,'[2]NGP%'!$A:$A,V2144,'[2]NGP%'!$B:$B,AA2144)))</f>
        <v>0</v>
      </c>
      <c r="X2144" s="37">
        <f>IF(OR(V2144="non comm",V2144="nil",J2144=0),0,IF(V2144="SBM 2.1 IIPS",J2144*VLOOKUP(N2144,'[2]NGP%'!$C:$E,3,FALSE),J2144*SUMIFS('[2]NGP%'!$E:$E,'[2]NGP%'!$A:$A,V2144,'[2]NGP%'!$B:$B,AA2144)))</f>
        <v>0</v>
      </c>
      <c r="Y2144" s="32"/>
      <c r="Z2144" s="54" t="str">
        <f>IF(MID(H2144,1,4)="Item","Nil",IF(G2144="contract_cover",VLOOKUP(I2144,'svc type'!C:D,2,FALSE),VLOOKUP(G2144,'svc type'!A:D,4,FALSE)))</f>
        <v>IIPS</v>
      </c>
      <c r="AA2144" s="4" t="str">
        <f>IF(B2144="","",VLOOKUP(B2144,Sector!C:D,2,FALSE))</f>
        <v>OTH</v>
      </c>
      <c r="AB2144" s="4" t="str">
        <f t="shared" si="67"/>
        <v>TCU-WS</v>
      </c>
      <c r="AC2144" s="4"/>
      <c r="AD2144" s="4"/>
      <c r="AE2144" s="4"/>
      <c r="AF2144" s="4"/>
      <c r="AG2144" s="4"/>
    </row>
    <row r="2145" spans="1:33" outlineLevel="1" x14ac:dyDescent="0.25">
      <c r="A2145" s="57">
        <v>42270.587804513889</v>
      </c>
      <c r="B2145" s="32" t="s">
        <v>22</v>
      </c>
      <c r="C2145" s="32" t="s">
        <v>2449</v>
      </c>
      <c r="D2145" s="32" t="s">
        <v>2450</v>
      </c>
      <c r="E2145" s="32" t="s">
        <v>9817</v>
      </c>
      <c r="F2145" s="32" t="s">
        <v>9818</v>
      </c>
      <c r="G2145" s="32" t="s">
        <v>29</v>
      </c>
      <c r="H2145" s="32" t="s">
        <v>30</v>
      </c>
      <c r="I2145" s="32" t="s">
        <v>2006</v>
      </c>
      <c r="J2145" s="35">
        <v>0</v>
      </c>
      <c r="K2145" s="35">
        <v>0</v>
      </c>
      <c r="L2145" s="35">
        <v>0</v>
      </c>
      <c r="M2145" s="35">
        <v>3</v>
      </c>
      <c r="N2145" s="32" t="s">
        <v>19</v>
      </c>
      <c r="O2145" s="32" t="s">
        <v>27</v>
      </c>
      <c r="P2145" s="32">
        <v>1</v>
      </c>
      <c r="Q2145" s="32"/>
      <c r="R2145" s="39">
        <f t="shared" si="66"/>
        <v>1509</v>
      </c>
      <c r="S2145" s="5" t="s">
        <v>51</v>
      </c>
      <c r="T2145" s="5" t="s">
        <v>64</v>
      </c>
      <c r="U2145" s="2"/>
      <c r="V2145" s="2" t="str">
        <f>IF($J2145+$L2145=0,"nil",IF(OR($B2145="TCU-WS",$B2145=""),"non comm",IF(OR($G2145="contract_cover",$H2145="fixed price"),VLOOKUP($I2145,'[1]mapping 2015'!$A:$B,2,FALSE),VLOOKUP($G2145,'[1]mapping 2015'!$A:$B,2,FALSE))))</f>
        <v>nil</v>
      </c>
      <c r="W2145" s="37">
        <f>IF(OR(V2145="non comm",V2145="nil",J2145=0),0,IF(V2145="SBM 2.1 IIPS",J2145*VLOOKUP(N2145,'[2]NGP%'!$C:$D,2,FALSE),J2145*SUMIFS('[2]NGP%'!$D:$D,'[2]NGP%'!$A:$A,V2145,'[2]NGP%'!$B:$B,AA2145)))</f>
        <v>0</v>
      </c>
      <c r="X2145" s="37">
        <f>IF(OR(V2145="non comm",V2145="nil",J2145=0),0,IF(V2145="SBM 2.1 IIPS",J2145*VLOOKUP(N2145,'[2]NGP%'!$C:$E,3,FALSE),J2145*SUMIFS('[2]NGP%'!$E:$E,'[2]NGP%'!$A:$A,V2145,'[2]NGP%'!$B:$B,AA2145)))</f>
        <v>0</v>
      </c>
      <c r="Y2145" s="32"/>
      <c r="Z2145" s="54" t="str">
        <f>IF(MID(H2145,1,4)="Item","Nil",IF(G2145="contract_cover",VLOOKUP(I2145,'svc type'!C:D,2,FALSE),VLOOKUP(G2145,'svc type'!A:D,4,FALSE)))</f>
        <v>Exp</v>
      </c>
      <c r="AA2145" s="4" t="str">
        <f>IF(B2145="","",VLOOKUP(B2145,Sector!C:D,2,FALSE))</f>
        <v>OTH</v>
      </c>
      <c r="AB2145" s="4" t="str">
        <f t="shared" si="67"/>
        <v>TCU-WS</v>
      </c>
      <c r="AC2145" s="4"/>
      <c r="AD2145" s="4"/>
      <c r="AE2145" s="4"/>
      <c r="AF2145" s="4"/>
      <c r="AG2145" s="4"/>
    </row>
    <row r="2146" spans="1:33" outlineLevel="1" x14ac:dyDescent="0.25">
      <c r="A2146" s="57">
        <v>42270.588792708331</v>
      </c>
      <c r="B2146" s="32" t="s">
        <v>22</v>
      </c>
      <c r="C2146" s="32" t="s">
        <v>6017</v>
      </c>
      <c r="D2146" s="32" t="s">
        <v>6018</v>
      </c>
      <c r="E2146" s="32" t="s">
        <v>9819</v>
      </c>
      <c r="F2146" s="32" t="s">
        <v>9820</v>
      </c>
      <c r="G2146" s="32" t="s">
        <v>25</v>
      </c>
      <c r="H2146" s="32" t="s">
        <v>26</v>
      </c>
      <c r="I2146" s="32" t="s">
        <v>2006</v>
      </c>
      <c r="J2146" s="35">
        <v>0</v>
      </c>
      <c r="K2146" s="35">
        <v>0</v>
      </c>
      <c r="L2146" s="35">
        <v>0</v>
      </c>
      <c r="M2146" s="35">
        <v>0</v>
      </c>
      <c r="N2146" s="32" t="s">
        <v>19</v>
      </c>
      <c r="O2146" s="32" t="s">
        <v>24</v>
      </c>
      <c r="P2146" s="32">
        <v>2</v>
      </c>
      <c r="Q2146" s="32"/>
      <c r="R2146" s="39">
        <f t="shared" si="66"/>
        <v>1509</v>
      </c>
      <c r="S2146" s="5" t="s">
        <v>51</v>
      </c>
      <c r="T2146" s="5" t="s">
        <v>64</v>
      </c>
      <c r="U2146" s="2"/>
      <c r="V2146" s="2" t="str">
        <f>IF($J2146+$L2146=0,"nil",IF(OR($B2146="TCU-WS",$B2146=""),"non comm",IF(OR($G2146="contract_cover",$H2146="fixed price"),VLOOKUP($I2146,'[1]mapping 2015'!$A:$B,2,FALSE),VLOOKUP($G2146,'[1]mapping 2015'!$A:$B,2,FALSE))))</f>
        <v>nil</v>
      </c>
      <c r="W2146" s="37">
        <f>IF(OR(V2146="non comm",V2146="nil",J2146=0),0,IF(V2146="SBM 2.1 IIPS",J2146*VLOOKUP(N2146,'[2]NGP%'!$C:$D,2,FALSE),J2146*SUMIFS('[2]NGP%'!$D:$D,'[2]NGP%'!$A:$A,V2146,'[2]NGP%'!$B:$B,AA2146)))</f>
        <v>0</v>
      </c>
      <c r="X2146" s="37">
        <f>IF(OR(V2146="non comm",V2146="nil",J2146=0),0,IF(V2146="SBM 2.1 IIPS",J2146*VLOOKUP(N2146,'[2]NGP%'!$C:$E,3,FALSE),J2146*SUMIFS('[2]NGP%'!$E:$E,'[2]NGP%'!$A:$A,V2146,'[2]NGP%'!$B:$B,AA2146)))</f>
        <v>0</v>
      </c>
      <c r="Y2146" s="32"/>
      <c r="Z2146" s="54" t="str">
        <f>IF(MID(H2146,1,4)="Item","Nil",IF(G2146="contract_cover",VLOOKUP(I2146,'svc type'!C:D,2,FALSE),VLOOKUP(G2146,'svc type'!A:D,4,FALSE)))</f>
        <v>IIPS</v>
      </c>
      <c r="AA2146" s="4" t="str">
        <f>IF(B2146="","",VLOOKUP(B2146,Sector!C:D,2,FALSE))</f>
        <v>OTH</v>
      </c>
      <c r="AB2146" s="4" t="str">
        <f t="shared" si="67"/>
        <v>TCU-WS</v>
      </c>
      <c r="AC2146" s="4"/>
      <c r="AD2146" s="4"/>
      <c r="AE2146" s="4"/>
      <c r="AF2146" s="4"/>
      <c r="AG2146" s="4"/>
    </row>
    <row r="2147" spans="1:33" outlineLevel="1" x14ac:dyDescent="0.25">
      <c r="A2147" s="57">
        <v>42270.588792708331</v>
      </c>
      <c r="B2147" s="32" t="s">
        <v>22</v>
      </c>
      <c r="C2147" s="32" t="s">
        <v>6017</v>
      </c>
      <c r="D2147" s="32" t="s">
        <v>6018</v>
      </c>
      <c r="E2147" s="32" t="s">
        <v>9819</v>
      </c>
      <c r="F2147" s="32" t="s">
        <v>9820</v>
      </c>
      <c r="G2147" s="32" t="s">
        <v>1122</v>
      </c>
      <c r="H2147" s="32" t="s">
        <v>1123</v>
      </c>
      <c r="I2147" s="32" t="s">
        <v>2006</v>
      </c>
      <c r="J2147" s="35">
        <v>0</v>
      </c>
      <c r="K2147" s="35">
        <v>116.16</v>
      </c>
      <c r="L2147" s="35">
        <v>0</v>
      </c>
      <c r="M2147" s="35">
        <v>0</v>
      </c>
      <c r="N2147" s="32" t="s">
        <v>19</v>
      </c>
      <c r="O2147" s="32" t="s">
        <v>24</v>
      </c>
      <c r="P2147" s="32">
        <v>4</v>
      </c>
      <c r="Q2147" s="32"/>
      <c r="R2147" s="39">
        <f t="shared" si="66"/>
        <v>1509</v>
      </c>
      <c r="S2147" s="5" t="s">
        <v>51</v>
      </c>
      <c r="T2147" s="5" t="s">
        <v>64</v>
      </c>
      <c r="U2147" s="2"/>
      <c r="V2147" s="2" t="str">
        <f>IF($J2147+$L2147=0,"nil",IF(OR($B2147="TCU-WS",$B2147=""),"non comm",IF(OR($G2147="contract_cover",$H2147="fixed price"),VLOOKUP($I2147,'[1]mapping 2015'!$A:$B,2,FALSE),VLOOKUP($G2147,'[1]mapping 2015'!$A:$B,2,FALSE))))</f>
        <v>nil</v>
      </c>
      <c r="W2147" s="37">
        <f>IF(OR(V2147="non comm",V2147="nil",J2147=0),0,IF(V2147="SBM 2.1 IIPS",J2147*VLOOKUP(N2147,'[2]NGP%'!$C:$D,2,FALSE),J2147*SUMIFS('[2]NGP%'!$D:$D,'[2]NGP%'!$A:$A,V2147,'[2]NGP%'!$B:$B,AA2147)))</f>
        <v>0</v>
      </c>
      <c r="X2147" s="37">
        <f>IF(OR(V2147="non comm",V2147="nil",J2147=0),0,IF(V2147="SBM 2.1 IIPS",J2147*VLOOKUP(N2147,'[2]NGP%'!$C:$E,3,FALSE),J2147*SUMIFS('[2]NGP%'!$E:$E,'[2]NGP%'!$A:$A,V2147,'[2]NGP%'!$B:$B,AA2147)))</f>
        <v>0</v>
      </c>
      <c r="Y2147" s="32"/>
      <c r="Z2147" s="54" t="str">
        <f>IF(MID(H2147,1,4)="Item","Nil",IF(G2147="contract_cover",VLOOKUP(I2147,'svc type'!C:D,2,FALSE),VLOOKUP(G2147,'svc type'!A:D,4,FALSE)))</f>
        <v>Part</v>
      </c>
      <c r="AA2147" s="4" t="str">
        <f>IF(B2147="","",VLOOKUP(B2147,Sector!C:D,2,FALSE))</f>
        <v>OTH</v>
      </c>
      <c r="AB2147" s="4" t="str">
        <f t="shared" si="67"/>
        <v>TCU-WS</v>
      </c>
      <c r="AC2147" s="4"/>
      <c r="AD2147" s="4"/>
      <c r="AE2147" s="4"/>
      <c r="AF2147" s="4"/>
      <c r="AG2147" s="4"/>
    </row>
    <row r="2148" spans="1:33" outlineLevel="1" x14ac:dyDescent="0.25">
      <c r="A2148" s="57">
        <v>42270.588792708331</v>
      </c>
      <c r="B2148" s="32" t="s">
        <v>22</v>
      </c>
      <c r="C2148" s="32" t="s">
        <v>6017</v>
      </c>
      <c r="D2148" s="32" t="s">
        <v>6018</v>
      </c>
      <c r="E2148" s="32" t="s">
        <v>9819</v>
      </c>
      <c r="F2148" s="32" t="s">
        <v>9820</v>
      </c>
      <c r="G2148" s="32" t="s">
        <v>25</v>
      </c>
      <c r="H2148" s="32" t="s">
        <v>26</v>
      </c>
      <c r="I2148" s="32" t="s">
        <v>2006</v>
      </c>
      <c r="J2148" s="35">
        <v>0</v>
      </c>
      <c r="K2148" s="35">
        <v>0</v>
      </c>
      <c r="L2148" s="35">
        <v>0</v>
      </c>
      <c r="M2148" s="35">
        <v>0</v>
      </c>
      <c r="N2148" s="32" t="s">
        <v>19</v>
      </c>
      <c r="O2148" s="32" t="s">
        <v>24</v>
      </c>
      <c r="P2148" s="32">
        <v>2</v>
      </c>
      <c r="Q2148" s="32"/>
      <c r="R2148" s="39">
        <f t="shared" si="66"/>
        <v>1509</v>
      </c>
      <c r="S2148" s="5" t="s">
        <v>51</v>
      </c>
      <c r="T2148" s="5" t="s">
        <v>64</v>
      </c>
      <c r="U2148" s="2"/>
      <c r="V2148" s="2" t="str">
        <f>IF($J2148+$L2148=0,"nil",IF(OR($B2148="TCU-WS",$B2148=""),"non comm",IF(OR($G2148="contract_cover",$H2148="fixed price"),VLOOKUP($I2148,'[1]mapping 2015'!$A:$B,2,FALSE),VLOOKUP($G2148,'[1]mapping 2015'!$A:$B,2,FALSE))))</f>
        <v>nil</v>
      </c>
      <c r="W2148" s="37">
        <f>IF(OR(V2148="non comm",V2148="nil",J2148=0),0,IF(V2148="SBM 2.1 IIPS",J2148*VLOOKUP(N2148,'[2]NGP%'!$C:$D,2,FALSE),J2148*SUMIFS('[2]NGP%'!$D:$D,'[2]NGP%'!$A:$A,V2148,'[2]NGP%'!$B:$B,AA2148)))</f>
        <v>0</v>
      </c>
      <c r="X2148" s="37">
        <f>IF(OR(V2148="non comm",V2148="nil",J2148=0),0,IF(V2148="SBM 2.1 IIPS",J2148*VLOOKUP(N2148,'[2]NGP%'!$C:$E,3,FALSE),J2148*SUMIFS('[2]NGP%'!$E:$E,'[2]NGP%'!$A:$A,V2148,'[2]NGP%'!$B:$B,AA2148)))</f>
        <v>0</v>
      </c>
      <c r="Y2148" s="32"/>
      <c r="Z2148" s="54" t="str">
        <f>IF(MID(H2148,1,4)="Item","Nil",IF(G2148="contract_cover",VLOOKUP(I2148,'svc type'!C:D,2,FALSE),VLOOKUP(G2148,'svc type'!A:D,4,FALSE)))</f>
        <v>IIPS</v>
      </c>
      <c r="AA2148" s="4" t="str">
        <f>IF(B2148="","",VLOOKUP(B2148,Sector!C:D,2,FALSE))</f>
        <v>OTH</v>
      </c>
      <c r="AB2148" s="4" t="str">
        <f t="shared" si="67"/>
        <v>TCU-WS</v>
      </c>
      <c r="AC2148" s="4"/>
      <c r="AD2148" s="4"/>
      <c r="AE2148" s="4"/>
      <c r="AF2148" s="4"/>
      <c r="AG2148" s="4"/>
    </row>
    <row r="2149" spans="1:33" outlineLevel="1" x14ac:dyDescent="0.25">
      <c r="A2149" s="57">
        <v>42270.588792708331</v>
      </c>
      <c r="B2149" s="32" t="s">
        <v>22</v>
      </c>
      <c r="C2149" s="32" t="s">
        <v>6017</v>
      </c>
      <c r="D2149" s="32" t="s">
        <v>6018</v>
      </c>
      <c r="E2149" s="32" t="s">
        <v>9819</v>
      </c>
      <c r="F2149" s="32" t="s">
        <v>9820</v>
      </c>
      <c r="G2149" s="32" t="s">
        <v>25</v>
      </c>
      <c r="H2149" s="32" t="s">
        <v>26</v>
      </c>
      <c r="I2149" s="32" t="s">
        <v>2006</v>
      </c>
      <c r="J2149" s="35">
        <v>0</v>
      </c>
      <c r="K2149" s="35">
        <v>0</v>
      </c>
      <c r="L2149" s="35">
        <v>0</v>
      </c>
      <c r="M2149" s="35">
        <v>0</v>
      </c>
      <c r="N2149" s="32" t="s">
        <v>19</v>
      </c>
      <c r="O2149" s="32" t="s">
        <v>24</v>
      </c>
      <c r="P2149" s="32">
        <v>0.33</v>
      </c>
      <c r="Q2149" s="32"/>
      <c r="R2149" s="39">
        <f t="shared" si="66"/>
        <v>1509</v>
      </c>
      <c r="S2149" s="5" t="s">
        <v>51</v>
      </c>
      <c r="T2149" s="5" t="s">
        <v>64</v>
      </c>
      <c r="U2149" s="2"/>
      <c r="V2149" s="2" t="str">
        <f>IF($J2149+$L2149=0,"nil",IF(OR($B2149="TCU-WS",$B2149=""),"non comm",IF(OR($G2149="contract_cover",$H2149="fixed price"),VLOOKUP($I2149,'[1]mapping 2015'!$A:$B,2,FALSE),VLOOKUP($G2149,'[1]mapping 2015'!$A:$B,2,FALSE))))</f>
        <v>nil</v>
      </c>
      <c r="W2149" s="37">
        <f>IF(OR(V2149="non comm",V2149="nil",J2149=0),0,IF(V2149="SBM 2.1 IIPS",J2149*VLOOKUP(N2149,'[2]NGP%'!$C:$D,2,FALSE),J2149*SUMIFS('[2]NGP%'!$D:$D,'[2]NGP%'!$A:$A,V2149,'[2]NGP%'!$B:$B,AA2149)))</f>
        <v>0</v>
      </c>
      <c r="X2149" s="37">
        <f>IF(OR(V2149="non comm",V2149="nil",J2149=0),0,IF(V2149="SBM 2.1 IIPS",J2149*VLOOKUP(N2149,'[2]NGP%'!$C:$E,3,FALSE),J2149*SUMIFS('[2]NGP%'!$E:$E,'[2]NGP%'!$A:$A,V2149,'[2]NGP%'!$B:$B,AA2149)))</f>
        <v>0</v>
      </c>
      <c r="Y2149" s="32"/>
      <c r="Z2149" s="54" t="str">
        <f>IF(MID(H2149,1,4)="Item","Nil",IF(G2149="contract_cover",VLOOKUP(I2149,'svc type'!C:D,2,FALSE),VLOOKUP(G2149,'svc type'!A:D,4,FALSE)))</f>
        <v>IIPS</v>
      </c>
      <c r="AA2149" s="4" t="str">
        <f>IF(B2149="","",VLOOKUP(B2149,Sector!C:D,2,FALSE))</f>
        <v>OTH</v>
      </c>
      <c r="AB2149" s="4" t="str">
        <f t="shared" si="67"/>
        <v>TCU-WS</v>
      </c>
      <c r="AC2149" s="4"/>
      <c r="AD2149" s="4"/>
      <c r="AE2149" s="4"/>
      <c r="AF2149" s="4"/>
      <c r="AG2149" s="4"/>
    </row>
    <row r="2150" spans="1:33" outlineLevel="1" x14ac:dyDescent="0.25">
      <c r="A2150" s="57">
        <v>42270.588792708331</v>
      </c>
      <c r="B2150" s="32" t="s">
        <v>22</v>
      </c>
      <c r="C2150" s="32" t="s">
        <v>6017</v>
      </c>
      <c r="D2150" s="32" t="s">
        <v>6018</v>
      </c>
      <c r="E2150" s="32" t="s">
        <v>9819</v>
      </c>
      <c r="F2150" s="32" t="s">
        <v>9820</v>
      </c>
      <c r="G2150" s="32" t="s">
        <v>29</v>
      </c>
      <c r="H2150" s="32" t="s">
        <v>30</v>
      </c>
      <c r="I2150" s="32" t="s">
        <v>2006</v>
      </c>
      <c r="J2150" s="35">
        <v>0</v>
      </c>
      <c r="K2150" s="35">
        <v>0</v>
      </c>
      <c r="L2150" s="35">
        <v>0</v>
      </c>
      <c r="M2150" s="35">
        <v>2</v>
      </c>
      <c r="N2150" s="32" t="s">
        <v>19</v>
      </c>
      <c r="O2150" s="32" t="s">
        <v>24</v>
      </c>
      <c r="P2150" s="32">
        <v>1</v>
      </c>
      <c r="Q2150" s="32"/>
      <c r="R2150" s="39">
        <f t="shared" si="66"/>
        <v>1509</v>
      </c>
      <c r="S2150" s="5" t="s">
        <v>51</v>
      </c>
      <c r="T2150" s="5" t="s">
        <v>64</v>
      </c>
      <c r="U2150" s="2"/>
      <c r="V2150" s="2" t="str">
        <f>IF($J2150+$L2150=0,"nil",IF(OR($B2150="TCU-WS",$B2150=""),"non comm",IF(OR($G2150="contract_cover",$H2150="fixed price"),VLOOKUP($I2150,'[1]mapping 2015'!$A:$B,2,FALSE),VLOOKUP($G2150,'[1]mapping 2015'!$A:$B,2,FALSE))))</f>
        <v>nil</v>
      </c>
      <c r="W2150" s="37">
        <f>IF(OR(V2150="non comm",V2150="nil",J2150=0),0,IF(V2150="SBM 2.1 IIPS",J2150*VLOOKUP(N2150,'[2]NGP%'!$C:$D,2,FALSE),J2150*SUMIFS('[2]NGP%'!$D:$D,'[2]NGP%'!$A:$A,V2150,'[2]NGP%'!$B:$B,AA2150)))</f>
        <v>0</v>
      </c>
      <c r="X2150" s="37">
        <f>IF(OR(V2150="non comm",V2150="nil",J2150=0),0,IF(V2150="SBM 2.1 IIPS",J2150*VLOOKUP(N2150,'[2]NGP%'!$C:$E,3,FALSE),J2150*SUMIFS('[2]NGP%'!$E:$E,'[2]NGP%'!$A:$A,V2150,'[2]NGP%'!$B:$B,AA2150)))</f>
        <v>0</v>
      </c>
      <c r="Y2150" s="32"/>
      <c r="Z2150" s="54" t="str">
        <f>IF(MID(H2150,1,4)="Item","Nil",IF(G2150="contract_cover",VLOOKUP(I2150,'svc type'!C:D,2,FALSE),VLOOKUP(G2150,'svc type'!A:D,4,FALSE)))</f>
        <v>Exp</v>
      </c>
      <c r="AA2150" s="4" t="str">
        <f>IF(B2150="","",VLOOKUP(B2150,Sector!C:D,2,FALSE))</f>
        <v>OTH</v>
      </c>
      <c r="AB2150" s="4" t="str">
        <f t="shared" si="67"/>
        <v>TCU-WS</v>
      </c>
      <c r="AC2150" s="4"/>
      <c r="AD2150" s="4"/>
      <c r="AE2150" s="4"/>
      <c r="AF2150" s="4"/>
      <c r="AG2150" s="4"/>
    </row>
    <row r="2151" spans="1:33" outlineLevel="1" x14ac:dyDescent="0.25">
      <c r="A2151" s="57">
        <v>42270.588792708331</v>
      </c>
      <c r="B2151" s="32" t="s">
        <v>22</v>
      </c>
      <c r="C2151" s="32" t="s">
        <v>6017</v>
      </c>
      <c r="D2151" s="32" t="s">
        <v>6018</v>
      </c>
      <c r="E2151" s="32" t="s">
        <v>9819</v>
      </c>
      <c r="F2151" s="32" t="s">
        <v>9820</v>
      </c>
      <c r="G2151" s="32" t="s">
        <v>29</v>
      </c>
      <c r="H2151" s="32" t="s">
        <v>30</v>
      </c>
      <c r="I2151" s="32" t="s">
        <v>2006</v>
      </c>
      <c r="J2151" s="35">
        <v>0</v>
      </c>
      <c r="K2151" s="35">
        <v>0</v>
      </c>
      <c r="L2151" s="35">
        <v>0</v>
      </c>
      <c r="M2151" s="35">
        <v>6.8</v>
      </c>
      <c r="N2151" s="32" t="s">
        <v>19</v>
      </c>
      <c r="O2151" s="32" t="s">
        <v>24</v>
      </c>
      <c r="P2151" s="32">
        <v>1</v>
      </c>
      <c r="Q2151" s="32"/>
      <c r="R2151" s="39">
        <f t="shared" si="66"/>
        <v>1509</v>
      </c>
      <c r="S2151" s="5" t="s">
        <v>51</v>
      </c>
      <c r="T2151" s="5" t="s">
        <v>64</v>
      </c>
      <c r="U2151" s="2"/>
      <c r="V2151" s="2" t="str">
        <f>IF($J2151+$L2151=0,"nil",IF(OR($B2151="TCU-WS",$B2151=""),"non comm",IF(OR($G2151="contract_cover",$H2151="fixed price"),VLOOKUP($I2151,'[1]mapping 2015'!$A:$B,2,FALSE),VLOOKUP($G2151,'[1]mapping 2015'!$A:$B,2,FALSE))))</f>
        <v>nil</v>
      </c>
      <c r="W2151" s="37">
        <f>IF(OR(V2151="non comm",V2151="nil",J2151=0),0,IF(V2151="SBM 2.1 IIPS",J2151*VLOOKUP(N2151,'[2]NGP%'!$C:$D,2,FALSE),J2151*SUMIFS('[2]NGP%'!$D:$D,'[2]NGP%'!$A:$A,V2151,'[2]NGP%'!$B:$B,AA2151)))</f>
        <v>0</v>
      </c>
      <c r="X2151" s="37">
        <f>IF(OR(V2151="non comm",V2151="nil",J2151=0),0,IF(V2151="SBM 2.1 IIPS",J2151*VLOOKUP(N2151,'[2]NGP%'!$C:$E,3,FALSE),J2151*SUMIFS('[2]NGP%'!$E:$E,'[2]NGP%'!$A:$A,V2151,'[2]NGP%'!$B:$B,AA2151)))</f>
        <v>0</v>
      </c>
      <c r="Y2151" s="32"/>
      <c r="Z2151" s="54" t="str">
        <f>IF(MID(H2151,1,4)="Item","Nil",IF(G2151="contract_cover",VLOOKUP(I2151,'svc type'!C:D,2,FALSE),VLOOKUP(G2151,'svc type'!A:D,4,FALSE)))</f>
        <v>Exp</v>
      </c>
      <c r="AA2151" s="4" t="str">
        <f>IF(B2151="","",VLOOKUP(B2151,Sector!C:D,2,FALSE))</f>
        <v>OTH</v>
      </c>
      <c r="AB2151" s="4" t="str">
        <f t="shared" si="67"/>
        <v>TCU-WS</v>
      </c>
      <c r="AC2151" s="4"/>
      <c r="AD2151" s="4"/>
      <c r="AE2151" s="4"/>
      <c r="AF2151" s="4"/>
      <c r="AG2151" s="4"/>
    </row>
    <row r="2152" spans="1:33" outlineLevel="1" x14ac:dyDescent="0.25">
      <c r="A2152" s="57">
        <v>42270.588792708331</v>
      </c>
      <c r="B2152" s="32" t="s">
        <v>22</v>
      </c>
      <c r="C2152" s="32" t="s">
        <v>6017</v>
      </c>
      <c r="D2152" s="32" t="s">
        <v>6018</v>
      </c>
      <c r="E2152" s="32" t="s">
        <v>9819</v>
      </c>
      <c r="F2152" s="32" t="s">
        <v>9820</v>
      </c>
      <c r="G2152" s="32" t="s">
        <v>29</v>
      </c>
      <c r="H2152" s="32" t="s">
        <v>30</v>
      </c>
      <c r="I2152" s="32" t="s">
        <v>2006</v>
      </c>
      <c r="J2152" s="35">
        <v>0</v>
      </c>
      <c r="K2152" s="35">
        <v>0</v>
      </c>
      <c r="L2152" s="35">
        <v>0</v>
      </c>
      <c r="M2152" s="35">
        <v>1.2</v>
      </c>
      <c r="N2152" s="32" t="s">
        <v>19</v>
      </c>
      <c r="O2152" s="32" t="s">
        <v>24</v>
      </c>
      <c r="P2152" s="32">
        <v>1</v>
      </c>
      <c r="Q2152" s="32"/>
      <c r="R2152" s="39">
        <f t="shared" si="66"/>
        <v>1509</v>
      </c>
      <c r="S2152" s="5" t="s">
        <v>51</v>
      </c>
      <c r="T2152" s="5" t="s">
        <v>64</v>
      </c>
      <c r="U2152" s="2"/>
      <c r="V2152" s="2" t="str">
        <f>IF($J2152+$L2152=0,"nil",IF(OR($B2152="TCU-WS",$B2152=""),"non comm",IF(OR($G2152="contract_cover",$H2152="fixed price"),VLOOKUP($I2152,'[1]mapping 2015'!$A:$B,2,FALSE),VLOOKUP($G2152,'[1]mapping 2015'!$A:$B,2,FALSE))))</f>
        <v>nil</v>
      </c>
      <c r="W2152" s="37">
        <f>IF(OR(V2152="non comm",V2152="nil",J2152=0),0,IF(V2152="SBM 2.1 IIPS",J2152*VLOOKUP(N2152,'[2]NGP%'!$C:$D,2,FALSE),J2152*SUMIFS('[2]NGP%'!$D:$D,'[2]NGP%'!$A:$A,V2152,'[2]NGP%'!$B:$B,AA2152)))</f>
        <v>0</v>
      </c>
      <c r="X2152" s="37">
        <f>IF(OR(V2152="non comm",V2152="nil",J2152=0),0,IF(V2152="SBM 2.1 IIPS",J2152*VLOOKUP(N2152,'[2]NGP%'!$C:$E,3,FALSE),J2152*SUMIFS('[2]NGP%'!$E:$E,'[2]NGP%'!$A:$A,V2152,'[2]NGP%'!$B:$B,AA2152)))</f>
        <v>0</v>
      </c>
      <c r="Y2152" s="32"/>
      <c r="Z2152" s="54" t="str">
        <f>IF(MID(H2152,1,4)="Item","Nil",IF(G2152="contract_cover",VLOOKUP(I2152,'svc type'!C:D,2,FALSE),VLOOKUP(G2152,'svc type'!A:D,4,FALSE)))</f>
        <v>Exp</v>
      </c>
      <c r="AA2152" s="4" t="str">
        <f>IF(B2152="","",VLOOKUP(B2152,Sector!C:D,2,FALSE))</f>
        <v>OTH</v>
      </c>
      <c r="AB2152" s="4" t="str">
        <f t="shared" si="67"/>
        <v>TCU-WS</v>
      </c>
      <c r="AC2152" s="4"/>
      <c r="AD2152" s="4"/>
      <c r="AE2152" s="4"/>
      <c r="AF2152" s="4"/>
      <c r="AG2152" s="4"/>
    </row>
    <row r="2153" spans="1:33" outlineLevel="1" x14ac:dyDescent="0.25">
      <c r="A2153" s="57">
        <v>42270.600026886576</v>
      </c>
      <c r="B2153" s="32" t="s">
        <v>22</v>
      </c>
      <c r="C2153" s="32" t="s">
        <v>5632</v>
      </c>
      <c r="D2153" s="32" t="s">
        <v>5633</v>
      </c>
      <c r="E2153" s="32" t="s">
        <v>9821</v>
      </c>
      <c r="F2153" s="32" t="s">
        <v>9822</v>
      </c>
      <c r="G2153" s="32" t="s">
        <v>25</v>
      </c>
      <c r="H2153" s="32" t="s">
        <v>26</v>
      </c>
      <c r="I2153" s="32" t="s">
        <v>2006</v>
      </c>
      <c r="J2153" s="35">
        <v>0</v>
      </c>
      <c r="K2153" s="35">
        <v>0</v>
      </c>
      <c r="L2153" s="35">
        <v>0</v>
      </c>
      <c r="M2153" s="35">
        <v>0</v>
      </c>
      <c r="N2153" s="32" t="s">
        <v>19</v>
      </c>
      <c r="O2153" s="32" t="s">
        <v>357</v>
      </c>
      <c r="P2153" s="32">
        <v>0.5</v>
      </c>
      <c r="Q2153" s="32"/>
      <c r="R2153" s="39">
        <f t="shared" si="66"/>
        <v>1509</v>
      </c>
      <c r="S2153" s="5" t="s">
        <v>51</v>
      </c>
      <c r="T2153" s="5" t="s">
        <v>64</v>
      </c>
      <c r="U2153" s="2"/>
      <c r="V2153" s="2" t="str">
        <f>IF($J2153+$L2153=0,"nil",IF(OR($B2153="TCU-WS",$B2153=""),"non comm",IF(OR($G2153="contract_cover",$H2153="fixed price"),VLOOKUP($I2153,'[1]mapping 2015'!$A:$B,2,FALSE),VLOOKUP($G2153,'[1]mapping 2015'!$A:$B,2,FALSE))))</f>
        <v>nil</v>
      </c>
      <c r="W2153" s="37">
        <f>IF(OR(V2153="non comm",V2153="nil",J2153=0),0,IF(V2153="SBM 2.1 IIPS",J2153*VLOOKUP(N2153,'[2]NGP%'!$C:$D,2,FALSE),J2153*SUMIFS('[2]NGP%'!$D:$D,'[2]NGP%'!$A:$A,V2153,'[2]NGP%'!$B:$B,AA2153)))</f>
        <v>0</v>
      </c>
      <c r="X2153" s="37">
        <f>IF(OR(V2153="non comm",V2153="nil",J2153=0),0,IF(V2153="SBM 2.1 IIPS",J2153*VLOOKUP(N2153,'[2]NGP%'!$C:$E,3,FALSE),J2153*SUMIFS('[2]NGP%'!$E:$E,'[2]NGP%'!$A:$A,V2153,'[2]NGP%'!$B:$B,AA2153)))</f>
        <v>0</v>
      </c>
      <c r="Y2153" s="32"/>
      <c r="Z2153" s="54" t="str">
        <f>IF(MID(H2153,1,4)="Item","Nil",IF(G2153="contract_cover",VLOOKUP(I2153,'svc type'!C:D,2,FALSE),VLOOKUP(G2153,'svc type'!A:D,4,FALSE)))</f>
        <v>IIPS</v>
      </c>
      <c r="AA2153" s="4" t="str">
        <f>IF(B2153="","",VLOOKUP(B2153,Sector!C:D,2,FALSE))</f>
        <v>OTH</v>
      </c>
      <c r="AB2153" s="4" t="str">
        <f t="shared" si="67"/>
        <v>TCU-WS</v>
      </c>
      <c r="AC2153" s="4"/>
      <c r="AD2153" s="4"/>
      <c r="AE2153" s="4"/>
      <c r="AF2153" s="4"/>
      <c r="AG2153" s="4"/>
    </row>
    <row r="2154" spans="1:33" outlineLevel="1" x14ac:dyDescent="0.25">
      <c r="A2154" s="57">
        <v>42270.600026886576</v>
      </c>
      <c r="B2154" s="32" t="s">
        <v>22</v>
      </c>
      <c r="C2154" s="32" t="s">
        <v>5632</v>
      </c>
      <c r="D2154" s="32" t="s">
        <v>5633</v>
      </c>
      <c r="E2154" s="32" t="s">
        <v>9821</v>
      </c>
      <c r="F2154" s="32" t="s">
        <v>9822</v>
      </c>
      <c r="G2154" s="32" t="s">
        <v>35</v>
      </c>
      <c r="H2154" s="32" t="s">
        <v>38</v>
      </c>
      <c r="I2154" s="32" t="s">
        <v>2006</v>
      </c>
      <c r="J2154" s="35">
        <v>0</v>
      </c>
      <c r="K2154" s="35">
        <v>0</v>
      </c>
      <c r="L2154" s="35">
        <v>0</v>
      </c>
      <c r="M2154" s="35">
        <v>25.55</v>
      </c>
      <c r="N2154" s="32" t="s">
        <v>19</v>
      </c>
      <c r="O2154" s="32" t="s">
        <v>357</v>
      </c>
      <c r="P2154" s="32">
        <v>1</v>
      </c>
      <c r="Q2154" s="32"/>
      <c r="R2154" s="39">
        <f t="shared" si="66"/>
        <v>1509</v>
      </c>
      <c r="S2154" s="5" t="s">
        <v>51</v>
      </c>
      <c r="T2154" s="5" t="s">
        <v>64</v>
      </c>
      <c r="U2154" s="2"/>
      <c r="V2154" s="2" t="str">
        <f>IF($J2154+$L2154=0,"nil",IF(OR($B2154="TCU-WS",$B2154=""),"non comm",IF(OR($G2154="contract_cover",$H2154="fixed price"),VLOOKUP($I2154,'[1]mapping 2015'!$A:$B,2,FALSE),VLOOKUP($G2154,'[1]mapping 2015'!$A:$B,2,FALSE))))</f>
        <v>nil</v>
      </c>
      <c r="W2154" s="37">
        <f>IF(OR(V2154="non comm",V2154="nil",J2154=0),0,IF(V2154="SBM 2.1 IIPS",J2154*VLOOKUP(N2154,'[2]NGP%'!$C:$D,2,FALSE),J2154*SUMIFS('[2]NGP%'!$D:$D,'[2]NGP%'!$A:$A,V2154,'[2]NGP%'!$B:$B,AA2154)))</f>
        <v>0</v>
      </c>
      <c r="X2154" s="37">
        <f>IF(OR(V2154="non comm",V2154="nil",J2154=0),0,IF(V2154="SBM 2.1 IIPS",J2154*VLOOKUP(N2154,'[2]NGP%'!$C:$E,3,FALSE),J2154*SUMIFS('[2]NGP%'!$E:$E,'[2]NGP%'!$A:$A,V2154,'[2]NGP%'!$B:$B,AA2154)))</f>
        <v>0</v>
      </c>
      <c r="Y2154" s="32"/>
      <c r="Z2154" s="54" t="str">
        <f>IF(MID(H2154,1,4)="Item","Nil",IF(G2154="contract_cover",VLOOKUP(I2154,'svc type'!C:D,2,FALSE),VLOOKUP(G2154,'svc type'!A:D,4,FALSE)))</f>
        <v>Exp</v>
      </c>
      <c r="AA2154" s="4" t="str">
        <f>IF(B2154="","",VLOOKUP(B2154,Sector!C:D,2,FALSE))</f>
        <v>OTH</v>
      </c>
      <c r="AB2154" s="4" t="str">
        <f t="shared" si="67"/>
        <v>TCU-WS</v>
      </c>
      <c r="AC2154" s="4"/>
      <c r="AD2154" s="4"/>
      <c r="AE2154" s="4"/>
      <c r="AF2154" s="4"/>
      <c r="AG2154" s="4"/>
    </row>
    <row r="2155" spans="1:33" outlineLevel="1" x14ac:dyDescent="0.25">
      <c r="A2155" s="57">
        <v>42270.600026886576</v>
      </c>
      <c r="B2155" s="32" t="s">
        <v>22</v>
      </c>
      <c r="C2155" s="32" t="s">
        <v>5632</v>
      </c>
      <c r="D2155" s="32" t="s">
        <v>5633</v>
      </c>
      <c r="E2155" s="32" t="s">
        <v>9821</v>
      </c>
      <c r="F2155" s="32" t="s">
        <v>9822</v>
      </c>
      <c r="G2155" s="32" t="s">
        <v>35</v>
      </c>
      <c r="H2155" s="32" t="s">
        <v>38</v>
      </c>
      <c r="I2155" s="32" t="s">
        <v>2006</v>
      </c>
      <c r="J2155" s="35">
        <v>0</v>
      </c>
      <c r="K2155" s="35">
        <v>0</v>
      </c>
      <c r="L2155" s="35">
        <v>0</v>
      </c>
      <c r="M2155" s="35">
        <v>27.9</v>
      </c>
      <c r="N2155" s="32" t="s">
        <v>19</v>
      </c>
      <c r="O2155" s="32" t="s">
        <v>357</v>
      </c>
      <c r="P2155" s="32">
        <v>1</v>
      </c>
      <c r="Q2155" s="32"/>
      <c r="R2155" s="39">
        <f t="shared" si="66"/>
        <v>1509</v>
      </c>
      <c r="S2155" s="5" t="s">
        <v>51</v>
      </c>
      <c r="T2155" s="5" t="s">
        <v>64</v>
      </c>
      <c r="U2155" s="2"/>
      <c r="V2155" s="2" t="str">
        <f>IF($J2155+$L2155=0,"nil",IF(OR($B2155="TCU-WS",$B2155=""),"non comm",IF(OR($G2155="contract_cover",$H2155="fixed price"),VLOOKUP($I2155,'[1]mapping 2015'!$A:$B,2,FALSE),VLOOKUP($G2155,'[1]mapping 2015'!$A:$B,2,FALSE))))</f>
        <v>nil</v>
      </c>
      <c r="W2155" s="37">
        <f>IF(OR(V2155="non comm",V2155="nil",J2155=0),0,IF(V2155="SBM 2.1 IIPS",J2155*VLOOKUP(N2155,'[2]NGP%'!$C:$D,2,FALSE),J2155*SUMIFS('[2]NGP%'!$D:$D,'[2]NGP%'!$A:$A,V2155,'[2]NGP%'!$B:$B,AA2155)))</f>
        <v>0</v>
      </c>
      <c r="X2155" s="37">
        <f>IF(OR(V2155="non comm",V2155="nil",J2155=0),0,IF(V2155="SBM 2.1 IIPS",J2155*VLOOKUP(N2155,'[2]NGP%'!$C:$E,3,FALSE),J2155*SUMIFS('[2]NGP%'!$E:$E,'[2]NGP%'!$A:$A,V2155,'[2]NGP%'!$B:$B,AA2155)))</f>
        <v>0</v>
      </c>
      <c r="Y2155" s="32"/>
      <c r="Z2155" s="54" t="str">
        <f>IF(MID(H2155,1,4)="Item","Nil",IF(G2155="contract_cover",VLOOKUP(I2155,'svc type'!C:D,2,FALSE),VLOOKUP(G2155,'svc type'!A:D,4,FALSE)))</f>
        <v>Exp</v>
      </c>
      <c r="AA2155" s="4" t="str">
        <f>IF(B2155="","",VLOOKUP(B2155,Sector!C:D,2,FALSE))</f>
        <v>OTH</v>
      </c>
      <c r="AB2155" s="4" t="str">
        <f t="shared" si="67"/>
        <v>TCU-WS</v>
      </c>
      <c r="AC2155" s="4"/>
      <c r="AD2155" s="4"/>
      <c r="AE2155" s="4"/>
      <c r="AF2155" s="4"/>
      <c r="AG2155" s="4"/>
    </row>
    <row r="2156" spans="1:33" outlineLevel="1" x14ac:dyDescent="0.25">
      <c r="A2156" s="57">
        <v>42270.600551886571</v>
      </c>
      <c r="B2156" s="32" t="s">
        <v>22</v>
      </c>
      <c r="C2156" s="32" t="s">
        <v>456</v>
      </c>
      <c r="D2156" s="32" t="s">
        <v>455</v>
      </c>
      <c r="E2156" s="32" t="s">
        <v>9833</v>
      </c>
      <c r="F2156" s="32" t="s">
        <v>9834</v>
      </c>
      <c r="G2156" s="32" t="s">
        <v>25</v>
      </c>
      <c r="H2156" s="32" t="s">
        <v>26</v>
      </c>
      <c r="I2156" s="32" t="s">
        <v>2006</v>
      </c>
      <c r="J2156" s="35">
        <v>0</v>
      </c>
      <c r="K2156" s="35">
        <v>0</v>
      </c>
      <c r="L2156" s="35">
        <v>0</v>
      </c>
      <c r="M2156" s="35">
        <v>0</v>
      </c>
      <c r="N2156" s="32" t="s">
        <v>19</v>
      </c>
      <c r="O2156" s="32" t="s">
        <v>24</v>
      </c>
      <c r="P2156" s="32">
        <v>1</v>
      </c>
      <c r="Q2156" s="32"/>
      <c r="R2156" s="39">
        <f t="shared" si="66"/>
        <v>1509</v>
      </c>
      <c r="S2156" s="5" t="s">
        <v>51</v>
      </c>
      <c r="T2156" s="5" t="s">
        <v>64</v>
      </c>
      <c r="U2156" s="2"/>
      <c r="V2156" s="2" t="str">
        <f>IF($J2156+$L2156=0,"nil",IF(OR($B2156="TCU-WS",$B2156=""),"non comm",IF(OR($G2156="contract_cover",$H2156="fixed price"),VLOOKUP($I2156,'[1]mapping 2015'!$A:$B,2,FALSE),VLOOKUP($G2156,'[1]mapping 2015'!$A:$B,2,FALSE))))</f>
        <v>nil</v>
      </c>
      <c r="W2156" s="37">
        <f>IF(OR(V2156="non comm",V2156="nil",J2156=0),0,IF(V2156="SBM 2.1 IIPS",J2156*VLOOKUP(N2156,'[2]NGP%'!$C:$D,2,FALSE),J2156*SUMIFS('[2]NGP%'!$D:$D,'[2]NGP%'!$A:$A,V2156,'[2]NGP%'!$B:$B,AA2156)))</f>
        <v>0</v>
      </c>
      <c r="X2156" s="37">
        <f>IF(OR(V2156="non comm",V2156="nil",J2156=0),0,IF(V2156="SBM 2.1 IIPS",J2156*VLOOKUP(N2156,'[2]NGP%'!$C:$E,3,FALSE),J2156*SUMIFS('[2]NGP%'!$E:$E,'[2]NGP%'!$A:$A,V2156,'[2]NGP%'!$B:$B,AA2156)))</f>
        <v>0</v>
      </c>
      <c r="Y2156" s="32"/>
      <c r="Z2156" s="54" t="str">
        <f>IF(MID(H2156,1,4)="Item","Nil",IF(G2156="contract_cover",VLOOKUP(I2156,'svc type'!C:D,2,FALSE),VLOOKUP(G2156,'svc type'!A:D,4,FALSE)))</f>
        <v>IIPS</v>
      </c>
      <c r="AA2156" s="4" t="str">
        <f>IF(B2156="","",VLOOKUP(B2156,Sector!C:D,2,FALSE))</f>
        <v>OTH</v>
      </c>
      <c r="AB2156" s="4" t="str">
        <f t="shared" si="67"/>
        <v>TCU-WS</v>
      </c>
      <c r="AC2156" s="4"/>
      <c r="AD2156" s="4"/>
      <c r="AE2156" s="4"/>
      <c r="AF2156" s="4"/>
      <c r="AG2156" s="4"/>
    </row>
    <row r="2157" spans="1:33" outlineLevel="1" x14ac:dyDescent="0.25">
      <c r="A2157" s="57">
        <v>42270.600551886571</v>
      </c>
      <c r="B2157" s="32" t="s">
        <v>22</v>
      </c>
      <c r="C2157" s="32" t="s">
        <v>456</v>
      </c>
      <c r="D2157" s="32" t="s">
        <v>455</v>
      </c>
      <c r="E2157" s="32" t="s">
        <v>9833</v>
      </c>
      <c r="F2157" s="32" t="s">
        <v>9834</v>
      </c>
      <c r="G2157" s="32" t="s">
        <v>35</v>
      </c>
      <c r="H2157" s="32" t="s">
        <v>38</v>
      </c>
      <c r="I2157" s="32" t="s">
        <v>2006</v>
      </c>
      <c r="J2157" s="35">
        <v>0</v>
      </c>
      <c r="K2157" s="35">
        <v>0</v>
      </c>
      <c r="L2157" s="35">
        <v>0</v>
      </c>
      <c r="M2157" s="35">
        <v>17.600000000000001</v>
      </c>
      <c r="N2157" s="32" t="s">
        <v>19</v>
      </c>
      <c r="O2157" s="32" t="s">
        <v>24</v>
      </c>
      <c r="P2157" s="32">
        <v>1</v>
      </c>
      <c r="Q2157" s="32"/>
      <c r="R2157" s="39">
        <f t="shared" si="66"/>
        <v>1509</v>
      </c>
      <c r="S2157" s="5" t="s">
        <v>51</v>
      </c>
      <c r="T2157" s="5" t="s">
        <v>64</v>
      </c>
      <c r="U2157" s="2"/>
      <c r="V2157" s="2" t="str">
        <f>IF($J2157+$L2157=0,"nil",IF(OR($B2157="TCU-WS",$B2157=""),"non comm",IF(OR($G2157="contract_cover",$H2157="fixed price"),VLOOKUP($I2157,'[1]mapping 2015'!$A:$B,2,FALSE),VLOOKUP($G2157,'[1]mapping 2015'!$A:$B,2,FALSE))))</f>
        <v>nil</v>
      </c>
      <c r="W2157" s="37">
        <f>IF(OR(V2157="non comm",V2157="nil",J2157=0),0,IF(V2157="SBM 2.1 IIPS",J2157*VLOOKUP(N2157,'[2]NGP%'!$C:$D,2,FALSE),J2157*SUMIFS('[2]NGP%'!$D:$D,'[2]NGP%'!$A:$A,V2157,'[2]NGP%'!$B:$B,AA2157)))</f>
        <v>0</v>
      </c>
      <c r="X2157" s="37">
        <f>IF(OR(V2157="non comm",V2157="nil",J2157=0),0,IF(V2157="SBM 2.1 IIPS",J2157*VLOOKUP(N2157,'[2]NGP%'!$C:$E,3,FALSE),J2157*SUMIFS('[2]NGP%'!$E:$E,'[2]NGP%'!$A:$A,V2157,'[2]NGP%'!$B:$B,AA2157)))</f>
        <v>0</v>
      </c>
      <c r="Y2157" s="32"/>
      <c r="Z2157" s="54" t="str">
        <f>IF(MID(H2157,1,4)="Item","Nil",IF(G2157="contract_cover",VLOOKUP(I2157,'svc type'!C:D,2,FALSE),VLOOKUP(G2157,'svc type'!A:D,4,FALSE)))</f>
        <v>Exp</v>
      </c>
      <c r="AA2157" s="4" t="str">
        <f>IF(B2157="","",VLOOKUP(B2157,Sector!C:D,2,FALSE))</f>
        <v>OTH</v>
      </c>
      <c r="AB2157" s="4" t="str">
        <f t="shared" si="67"/>
        <v>TCU-WS</v>
      </c>
      <c r="AC2157" s="4"/>
      <c r="AD2157" s="4"/>
      <c r="AE2157" s="4"/>
      <c r="AF2157" s="4"/>
      <c r="AG2157" s="4"/>
    </row>
    <row r="2158" spans="1:33" outlineLevel="1" x14ac:dyDescent="0.25">
      <c r="A2158" s="57">
        <v>42270.601213807873</v>
      </c>
      <c r="B2158" s="32" t="s">
        <v>22</v>
      </c>
      <c r="C2158" s="32" t="s">
        <v>463</v>
      </c>
      <c r="D2158" s="32" t="s">
        <v>462</v>
      </c>
      <c r="E2158" s="32" t="s">
        <v>9835</v>
      </c>
      <c r="F2158" s="32" t="s">
        <v>9836</v>
      </c>
      <c r="G2158" s="32" t="s">
        <v>25</v>
      </c>
      <c r="H2158" s="32" t="s">
        <v>26</v>
      </c>
      <c r="I2158" s="32" t="s">
        <v>2006</v>
      </c>
      <c r="J2158" s="35">
        <v>0</v>
      </c>
      <c r="K2158" s="35">
        <v>0</v>
      </c>
      <c r="L2158" s="35">
        <v>0</v>
      </c>
      <c r="M2158" s="35">
        <v>0</v>
      </c>
      <c r="N2158" s="32" t="s">
        <v>19</v>
      </c>
      <c r="O2158" s="32" t="s">
        <v>32</v>
      </c>
      <c r="P2158" s="32">
        <v>5.75</v>
      </c>
      <c r="Q2158" s="32"/>
      <c r="R2158" s="39">
        <f t="shared" si="66"/>
        <v>1509</v>
      </c>
      <c r="S2158" s="5" t="s">
        <v>51</v>
      </c>
      <c r="T2158" s="5" t="s">
        <v>64</v>
      </c>
      <c r="U2158" s="2"/>
      <c r="V2158" s="2" t="str">
        <f>IF($J2158+$L2158=0,"nil",IF(OR($B2158="TCU-WS",$B2158=""),"non comm",IF(OR($G2158="contract_cover",$H2158="fixed price"),VLOOKUP($I2158,'[1]mapping 2015'!$A:$B,2,FALSE),VLOOKUP($G2158,'[1]mapping 2015'!$A:$B,2,FALSE))))</f>
        <v>nil</v>
      </c>
      <c r="W2158" s="37">
        <f>IF(OR(V2158="non comm",V2158="nil",J2158=0),0,IF(V2158="SBM 2.1 IIPS",J2158*VLOOKUP(N2158,'[2]NGP%'!$C:$D,2,FALSE),J2158*SUMIFS('[2]NGP%'!$D:$D,'[2]NGP%'!$A:$A,V2158,'[2]NGP%'!$B:$B,AA2158)))</f>
        <v>0</v>
      </c>
      <c r="X2158" s="37">
        <f>IF(OR(V2158="non comm",V2158="nil",J2158=0),0,IF(V2158="SBM 2.1 IIPS",J2158*VLOOKUP(N2158,'[2]NGP%'!$C:$E,3,FALSE),J2158*SUMIFS('[2]NGP%'!$E:$E,'[2]NGP%'!$A:$A,V2158,'[2]NGP%'!$B:$B,AA2158)))</f>
        <v>0</v>
      </c>
      <c r="Y2158" s="32"/>
      <c r="Z2158" s="54" t="str">
        <f>IF(MID(H2158,1,4)="Item","Nil",IF(G2158="contract_cover",VLOOKUP(I2158,'svc type'!C:D,2,FALSE),VLOOKUP(G2158,'svc type'!A:D,4,FALSE)))</f>
        <v>IIPS</v>
      </c>
      <c r="AA2158" s="4" t="str">
        <f>IF(B2158="","",VLOOKUP(B2158,Sector!C:D,2,FALSE))</f>
        <v>OTH</v>
      </c>
      <c r="AB2158" s="4" t="str">
        <f t="shared" si="67"/>
        <v>TCU-WS</v>
      </c>
      <c r="AC2158" s="4"/>
      <c r="AD2158" s="4"/>
      <c r="AE2158" s="4"/>
      <c r="AF2158" s="4"/>
      <c r="AG2158" s="4"/>
    </row>
    <row r="2159" spans="1:33" outlineLevel="1" x14ac:dyDescent="0.25">
      <c r="A2159" s="57">
        <v>42270.601213807873</v>
      </c>
      <c r="B2159" s="32" t="s">
        <v>22</v>
      </c>
      <c r="C2159" s="32" t="s">
        <v>463</v>
      </c>
      <c r="D2159" s="32" t="s">
        <v>462</v>
      </c>
      <c r="E2159" s="32" t="s">
        <v>9835</v>
      </c>
      <c r="F2159" s="32" t="s">
        <v>9836</v>
      </c>
      <c r="G2159" s="32" t="s">
        <v>35</v>
      </c>
      <c r="H2159" s="32" t="s">
        <v>38</v>
      </c>
      <c r="I2159" s="32" t="s">
        <v>2006</v>
      </c>
      <c r="J2159" s="35">
        <v>0</v>
      </c>
      <c r="K2159" s="35">
        <v>0</v>
      </c>
      <c r="L2159" s="35">
        <v>0</v>
      </c>
      <c r="M2159" s="35">
        <v>36.630000000000003</v>
      </c>
      <c r="N2159" s="32" t="s">
        <v>19</v>
      </c>
      <c r="O2159" s="32" t="s">
        <v>32</v>
      </c>
      <c r="P2159" s="32">
        <v>1</v>
      </c>
      <c r="Q2159" s="32"/>
      <c r="R2159" s="39">
        <f t="shared" si="66"/>
        <v>1509</v>
      </c>
      <c r="S2159" s="5" t="s">
        <v>51</v>
      </c>
      <c r="T2159" s="5" t="s">
        <v>64</v>
      </c>
      <c r="U2159" s="2"/>
      <c r="V2159" s="2" t="str">
        <f>IF($J2159+$L2159=0,"nil",IF(OR($B2159="TCU-WS",$B2159=""),"non comm",IF(OR($G2159="contract_cover",$H2159="fixed price"),VLOOKUP($I2159,'[1]mapping 2015'!$A:$B,2,FALSE),VLOOKUP($G2159,'[1]mapping 2015'!$A:$B,2,FALSE))))</f>
        <v>nil</v>
      </c>
      <c r="W2159" s="37">
        <f>IF(OR(V2159="non comm",V2159="nil",J2159=0),0,IF(V2159="SBM 2.1 IIPS",J2159*VLOOKUP(N2159,'[2]NGP%'!$C:$D,2,FALSE),J2159*SUMIFS('[2]NGP%'!$D:$D,'[2]NGP%'!$A:$A,V2159,'[2]NGP%'!$B:$B,AA2159)))</f>
        <v>0</v>
      </c>
      <c r="X2159" s="37">
        <f>IF(OR(V2159="non comm",V2159="nil",J2159=0),0,IF(V2159="SBM 2.1 IIPS",J2159*VLOOKUP(N2159,'[2]NGP%'!$C:$E,3,FALSE),J2159*SUMIFS('[2]NGP%'!$E:$E,'[2]NGP%'!$A:$A,V2159,'[2]NGP%'!$B:$B,AA2159)))</f>
        <v>0</v>
      </c>
      <c r="Y2159" s="32"/>
      <c r="Z2159" s="54" t="str">
        <f>IF(MID(H2159,1,4)="Item","Nil",IF(G2159="contract_cover",VLOOKUP(I2159,'svc type'!C:D,2,FALSE),VLOOKUP(G2159,'svc type'!A:D,4,FALSE)))</f>
        <v>Exp</v>
      </c>
      <c r="AA2159" s="4" t="str">
        <f>IF(B2159="","",VLOOKUP(B2159,Sector!C:D,2,FALSE))</f>
        <v>OTH</v>
      </c>
      <c r="AB2159" s="4" t="str">
        <f t="shared" si="67"/>
        <v>TCU-WS</v>
      </c>
      <c r="AC2159" s="4"/>
      <c r="AD2159" s="4"/>
      <c r="AE2159" s="4"/>
      <c r="AF2159" s="4"/>
      <c r="AG2159" s="4"/>
    </row>
    <row r="2160" spans="1:33" outlineLevel="1" x14ac:dyDescent="0.25">
      <c r="A2160" s="57">
        <v>42270.601749305555</v>
      </c>
      <c r="B2160" s="32" t="s">
        <v>22</v>
      </c>
      <c r="C2160" s="32" t="s">
        <v>456</v>
      </c>
      <c r="D2160" s="32" t="s">
        <v>455</v>
      </c>
      <c r="E2160" s="32" t="s">
        <v>9837</v>
      </c>
      <c r="F2160" s="32" t="s">
        <v>9838</v>
      </c>
      <c r="G2160" s="32" t="s">
        <v>25</v>
      </c>
      <c r="H2160" s="32" t="s">
        <v>26</v>
      </c>
      <c r="I2160" s="32" t="s">
        <v>2006</v>
      </c>
      <c r="J2160" s="35">
        <v>0</v>
      </c>
      <c r="K2160" s="35">
        <v>0</v>
      </c>
      <c r="L2160" s="35">
        <v>0</v>
      </c>
      <c r="M2160" s="35">
        <v>0</v>
      </c>
      <c r="N2160" s="32" t="s">
        <v>19</v>
      </c>
      <c r="O2160" s="32" t="s">
        <v>27</v>
      </c>
      <c r="P2160" s="32">
        <v>0.25</v>
      </c>
      <c r="Q2160" s="32"/>
      <c r="R2160" s="39">
        <f t="shared" si="66"/>
        <v>1509</v>
      </c>
      <c r="S2160" s="5" t="s">
        <v>51</v>
      </c>
      <c r="T2160" s="5" t="s">
        <v>64</v>
      </c>
      <c r="U2160" s="2"/>
      <c r="V2160" s="2" t="str">
        <f>IF($J2160+$L2160=0,"nil",IF(OR($B2160="TCU-WS",$B2160=""),"non comm",IF(OR($G2160="contract_cover",$H2160="fixed price"),VLOOKUP($I2160,'[1]mapping 2015'!$A:$B,2,FALSE),VLOOKUP($G2160,'[1]mapping 2015'!$A:$B,2,FALSE))))</f>
        <v>nil</v>
      </c>
      <c r="W2160" s="37">
        <f>IF(OR(V2160="non comm",V2160="nil",J2160=0),0,IF(V2160="SBM 2.1 IIPS",J2160*VLOOKUP(N2160,'[2]NGP%'!$C:$D,2,FALSE),J2160*SUMIFS('[2]NGP%'!$D:$D,'[2]NGP%'!$A:$A,V2160,'[2]NGP%'!$B:$B,AA2160)))</f>
        <v>0</v>
      </c>
      <c r="X2160" s="37">
        <f>IF(OR(V2160="non comm",V2160="nil",J2160=0),0,IF(V2160="SBM 2.1 IIPS",J2160*VLOOKUP(N2160,'[2]NGP%'!$C:$E,3,FALSE),J2160*SUMIFS('[2]NGP%'!$E:$E,'[2]NGP%'!$A:$A,V2160,'[2]NGP%'!$B:$B,AA2160)))</f>
        <v>0</v>
      </c>
      <c r="Y2160" s="32"/>
      <c r="Z2160" s="54" t="str">
        <f>IF(MID(H2160,1,4)="Item","Nil",IF(G2160="contract_cover",VLOOKUP(I2160,'svc type'!C:D,2,FALSE),VLOOKUP(G2160,'svc type'!A:D,4,FALSE)))</f>
        <v>IIPS</v>
      </c>
      <c r="AA2160" s="4" t="str">
        <f>IF(B2160="","",VLOOKUP(B2160,Sector!C:D,2,FALSE))</f>
        <v>OTH</v>
      </c>
      <c r="AB2160" s="4" t="str">
        <f t="shared" si="67"/>
        <v>TCU-WS</v>
      </c>
      <c r="AC2160" s="4"/>
      <c r="AD2160" s="4"/>
      <c r="AE2160" s="4"/>
      <c r="AF2160" s="4"/>
      <c r="AG2160" s="4"/>
    </row>
    <row r="2161" spans="1:33" outlineLevel="1" x14ac:dyDescent="0.25">
      <c r="A2161" s="57">
        <v>42270.601749305555</v>
      </c>
      <c r="B2161" s="32" t="s">
        <v>22</v>
      </c>
      <c r="C2161" s="32" t="s">
        <v>456</v>
      </c>
      <c r="D2161" s="32" t="s">
        <v>455</v>
      </c>
      <c r="E2161" s="32" t="s">
        <v>9837</v>
      </c>
      <c r="F2161" s="32" t="s">
        <v>9838</v>
      </c>
      <c r="G2161" s="32" t="s">
        <v>29</v>
      </c>
      <c r="H2161" s="32" t="s">
        <v>30</v>
      </c>
      <c r="I2161" s="32" t="s">
        <v>2006</v>
      </c>
      <c r="J2161" s="35">
        <v>0</v>
      </c>
      <c r="K2161" s="35">
        <v>0</v>
      </c>
      <c r="L2161" s="35">
        <v>0</v>
      </c>
      <c r="M2161" s="35">
        <v>1.2</v>
      </c>
      <c r="N2161" s="32" t="s">
        <v>19</v>
      </c>
      <c r="O2161" s="32" t="s">
        <v>27</v>
      </c>
      <c r="P2161" s="32">
        <v>1</v>
      </c>
      <c r="Q2161" s="32"/>
      <c r="R2161" s="39">
        <f t="shared" si="66"/>
        <v>1509</v>
      </c>
      <c r="S2161" s="5" t="s">
        <v>51</v>
      </c>
      <c r="T2161" s="5" t="s">
        <v>64</v>
      </c>
      <c r="U2161" s="2"/>
      <c r="V2161" s="2" t="str">
        <f>IF($J2161+$L2161=0,"nil",IF(OR($B2161="TCU-WS",$B2161=""),"non comm",IF(OR($G2161="contract_cover",$H2161="fixed price"),VLOOKUP($I2161,'[1]mapping 2015'!$A:$B,2,FALSE),VLOOKUP($G2161,'[1]mapping 2015'!$A:$B,2,FALSE))))</f>
        <v>nil</v>
      </c>
      <c r="W2161" s="37">
        <f>IF(OR(V2161="non comm",V2161="nil",J2161=0),0,IF(V2161="SBM 2.1 IIPS",J2161*VLOOKUP(N2161,'[2]NGP%'!$C:$D,2,FALSE),J2161*SUMIFS('[2]NGP%'!$D:$D,'[2]NGP%'!$A:$A,V2161,'[2]NGP%'!$B:$B,AA2161)))</f>
        <v>0</v>
      </c>
      <c r="X2161" s="37">
        <f>IF(OR(V2161="non comm",V2161="nil",J2161=0),0,IF(V2161="SBM 2.1 IIPS",J2161*VLOOKUP(N2161,'[2]NGP%'!$C:$E,3,FALSE),J2161*SUMIFS('[2]NGP%'!$E:$E,'[2]NGP%'!$A:$A,V2161,'[2]NGP%'!$B:$B,AA2161)))</f>
        <v>0</v>
      </c>
      <c r="Y2161" s="32"/>
      <c r="Z2161" s="54" t="str">
        <f>IF(MID(H2161,1,4)="Item","Nil",IF(G2161="contract_cover",VLOOKUP(I2161,'svc type'!C:D,2,FALSE),VLOOKUP(G2161,'svc type'!A:D,4,FALSE)))</f>
        <v>Exp</v>
      </c>
      <c r="AA2161" s="4" t="str">
        <f>IF(B2161="","",VLOOKUP(B2161,Sector!C:D,2,FALSE))</f>
        <v>OTH</v>
      </c>
      <c r="AB2161" s="4" t="str">
        <f t="shared" si="67"/>
        <v>TCU-WS</v>
      </c>
      <c r="AC2161" s="4"/>
      <c r="AD2161" s="4"/>
      <c r="AE2161" s="4"/>
      <c r="AF2161" s="4"/>
      <c r="AG2161" s="4"/>
    </row>
    <row r="2162" spans="1:33" outlineLevel="1" x14ac:dyDescent="0.25">
      <c r="A2162" s="57">
        <v>42270.601749305555</v>
      </c>
      <c r="B2162" s="32" t="s">
        <v>22</v>
      </c>
      <c r="C2162" s="32" t="s">
        <v>456</v>
      </c>
      <c r="D2162" s="32" t="s">
        <v>455</v>
      </c>
      <c r="E2162" s="32" t="s">
        <v>9837</v>
      </c>
      <c r="F2162" s="32" t="s">
        <v>9838</v>
      </c>
      <c r="G2162" s="32" t="s">
        <v>29</v>
      </c>
      <c r="H2162" s="32" t="s">
        <v>30</v>
      </c>
      <c r="I2162" s="32" t="s">
        <v>2006</v>
      </c>
      <c r="J2162" s="35">
        <v>0</v>
      </c>
      <c r="K2162" s="35">
        <v>0</v>
      </c>
      <c r="L2162" s="35">
        <v>0</v>
      </c>
      <c r="M2162" s="35">
        <v>2</v>
      </c>
      <c r="N2162" s="32" t="s">
        <v>19</v>
      </c>
      <c r="O2162" s="32" t="s">
        <v>27</v>
      </c>
      <c r="P2162" s="32">
        <v>1</v>
      </c>
      <c r="Q2162" s="32"/>
      <c r="R2162" s="39">
        <f t="shared" si="66"/>
        <v>1509</v>
      </c>
      <c r="S2162" s="5" t="s">
        <v>51</v>
      </c>
      <c r="T2162" s="5" t="s">
        <v>64</v>
      </c>
      <c r="U2162" s="2"/>
      <c r="V2162" s="2" t="str">
        <f>IF($J2162+$L2162=0,"nil",IF(OR($B2162="TCU-WS",$B2162=""),"non comm",IF(OR($G2162="contract_cover",$H2162="fixed price"),VLOOKUP($I2162,'[1]mapping 2015'!$A:$B,2,FALSE),VLOOKUP($G2162,'[1]mapping 2015'!$A:$B,2,FALSE))))</f>
        <v>nil</v>
      </c>
      <c r="W2162" s="37">
        <f>IF(OR(V2162="non comm",V2162="nil",J2162=0),0,IF(V2162="SBM 2.1 IIPS",J2162*VLOOKUP(N2162,'[2]NGP%'!$C:$D,2,FALSE),J2162*SUMIFS('[2]NGP%'!$D:$D,'[2]NGP%'!$A:$A,V2162,'[2]NGP%'!$B:$B,AA2162)))</f>
        <v>0</v>
      </c>
      <c r="X2162" s="37">
        <f>IF(OR(V2162="non comm",V2162="nil",J2162=0),0,IF(V2162="SBM 2.1 IIPS",J2162*VLOOKUP(N2162,'[2]NGP%'!$C:$E,3,FALSE),J2162*SUMIFS('[2]NGP%'!$E:$E,'[2]NGP%'!$A:$A,V2162,'[2]NGP%'!$B:$B,AA2162)))</f>
        <v>0</v>
      </c>
      <c r="Y2162" s="32"/>
      <c r="Z2162" s="54" t="str">
        <f>IF(MID(H2162,1,4)="Item","Nil",IF(G2162="contract_cover",VLOOKUP(I2162,'svc type'!C:D,2,FALSE),VLOOKUP(G2162,'svc type'!A:D,4,FALSE)))</f>
        <v>Exp</v>
      </c>
      <c r="AA2162" s="4" t="str">
        <f>IF(B2162="","",VLOOKUP(B2162,Sector!C:D,2,FALSE))</f>
        <v>OTH</v>
      </c>
      <c r="AB2162" s="4" t="str">
        <f t="shared" si="67"/>
        <v>TCU-WS</v>
      </c>
      <c r="AC2162" s="4"/>
      <c r="AD2162" s="4"/>
      <c r="AE2162" s="4"/>
      <c r="AF2162" s="4"/>
      <c r="AG2162" s="4"/>
    </row>
    <row r="2163" spans="1:33" outlineLevel="1" x14ac:dyDescent="0.25">
      <c r="A2163" s="57">
        <v>42270.603139664352</v>
      </c>
      <c r="B2163" s="32" t="s">
        <v>22</v>
      </c>
      <c r="C2163" s="32" t="s">
        <v>9793</v>
      </c>
      <c r="D2163" s="32" t="s">
        <v>9794</v>
      </c>
      <c r="E2163" s="32" t="s">
        <v>9839</v>
      </c>
      <c r="F2163" s="32" t="s">
        <v>9840</v>
      </c>
      <c r="G2163" s="32" t="s">
        <v>25</v>
      </c>
      <c r="H2163" s="32" t="s">
        <v>26</v>
      </c>
      <c r="I2163" s="32" t="s">
        <v>2006</v>
      </c>
      <c r="J2163" s="35">
        <v>0</v>
      </c>
      <c r="K2163" s="35">
        <v>0</v>
      </c>
      <c r="L2163" s="35">
        <v>0</v>
      </c>
      <c r="M2163" s="35">
        <v>0</v>
      </c>
      <c r="N2163" s="32" t="s">
        <v>19</v>
      </c>
      <c r="O2163" s="32" t="s">
        <v>27</v>
      </c>
      <c r="P2163" s="32">
        <v>5</v>
      </c>
      <c r="Q2163" s="32"/>
      <c r="R2163" s="39">
        <f t="shared" si="66"/>
        <v>1509</v>
      </c>
      <c r="S2163" s="5" t="s">
        <v>51</v>
      </c>
      <c r="T2163" s="5" t="s">
        <v>64</v>
      </c>
      <c r="U2163" s="2"/>
      <c r="V2163" s="2" t="str">
        <f>IF($J2163+$L2163=0,"nil",IF(OR($B2163="TCU-WS",$B2163=""),"non comm",IF(OR($G2163="contract_cover",$H2163="fixed price"),VLOOKUP($I2163,'[1]mapping 2015'!$A:$B,2,FALSE),VLOOKUP($G2163,'[1]mapping 2015'!$A:$B,2,FALSE))))</f>
        <v>nil</v>
      </c>
      <c r="W2163" s="37">
        <f>IF(OR(V2163="non comm",V2163="nil",J2163=0),0,IF(V2163="SBM 2.1 IIPS",J2163*VLOOKUP(N2163,'[2]NGP%'!$C:$D,2,FALSE),J2163*SUMIFS('[2]NGP%'!$D:$D,'[2]NGP%'!$A:$A,V2163,'[2]NGP%'!$B:$B,AA2163)))</f>
        <v>0</v>
      </c>
      <c r="X2163" s="37">
        <f>IF(OR(V2163="non comm",V2163="nil",J2163=0),0,IF(V2163="SBM 2.1 IIPS",J2163*VLOOKUP(N2163,'[2]NGP%'!$C:$E,3,FALSE),J2163*SUMIFS('[2]NGP%'!$E:$E,'[2]NGP%'!$A:$A,V2163,'[2]NGP%'!$B:$B,AA2163)))</f>
        <v>0</v>
      </c>
      <c r="Y2163" s="32"/>
      <c r="Z2163" s="54" t="str">
        <f>IF(MID(H2163,1,4)="Item","Nil",IF(G2163="contract_cover",VLOOKUP(I2163,'svc type'!C:D,2,FALSE),VLOOKUP(G2163,'svc type'!A:D,4,FALSE)))</f>
        <v>IIPS</v>
      </c>
      <c r="AA2163" s="4" t="str">
        <f>IF(B2163="","",VLOOKUP(B2163,Sector!C:D,2,FALSE))</f>
        <v>OTH</v>
      </c>
      <c r="AB2163" s="4" t="str">
        <f t="shared" si="67"/>
        <v>TCU-WS</v>
      </c>
      <c r="AC2163" s="4"/>
      <c r="AD2163" s="4"/>
      <c r="AE2163" s="4"/>
      <c r="AF2163" s="4"/>
      <c r="AG2163" s="4"/>
    </row>
    <row r="2164" spans="1:33" outlineLevel="1" x14ac:dyDescent="0.25">
      <c r="A2164" s="57">
        <v>42270.603139664352</v>
      </c>
      <c r="B2164" s="32" t="s">
        <v>22</v>
      </c>
      <c r="C2164" s="32" t="s">
        <v>9793</v>
      </c>
      <c r="D2164" s="32" t="s">
        <v>9794</v>
      </c>
      <c r="E2164" s="32" t="s">
        <v>9839</v>
      </c>
      <c r="F2164" s="32" t="s">
        <v>9840</v>
      </c>
      <c r="G2164" s="32" t="s">
        <v>33</v>
      </c>
      <c r="H2164" s="32" t="s">
        <v>34</v>
      </c>
      <c r="I2164" s="32" t="s">
        <v>2006</v>
      </c>
      <c r="J2164" s="35">
        <v>0</v>
      </c>
      <c r="K2164" s="35">
        <v>0</v>
      </c>
      <c r="L2164" s="35">
        <v>0</v>
      </c>
      <c r="M2164" s="35">
        <v>3</v>
      </c>
      <c r="N2164" s="32" t="s">
        <v>19</v>
      </c>
      <c r="O2164" s="32" t="s">
        <v>27</v>
      </c>
      <c r="P2164" s="32">
        <v>1</v>
      </c>
      <c r="Q2164" s="32"/>
      <c r="R2164" s="39">
        <f t="shared" si="66"/>
        <v>1509</v>
      </c>
      <c r="S2164" s="5" t="s">
        <v>51</v>
      </c>
      <c r="T2164" s="5" t="s">
        <v>64</v>
      </c>
      <c r="U2164" s="2"/>
      <c r="V2164" s="2" t="str">
        <f>IF($J2164+$L2164=0,"nil",IF(OR($B2164="TCU-WS",$B2164=""),"non comm",IF(OR($G2164="contract_cover",$H2164="fixed price"),VLOOKUP($I2164,'[1]mapping 2015'!$A:$B,2,FALSE),VLOOKUP($G2164,'[1]mapping 2015'!$A:$B,2,FALSE))))</f>
        <v>nil</v>
      </c>
      <c r="W2164" s="37">
        <f>IF(OR(V2164="non comm",V2164="nil",J2164=0),0,IF(V2164="SBM 2.1 IIPS",J2164*VLOOKUP(N2164,'[2]NGP%'!$C:$D,2,FALSE),J2164*SUMIFS('[2]NGP%'!$D:$D,'[2]NGP%'!$A:$A,V2164,'[2]NGP%'!$B:$B,AA2164)))</f>
        <v>0</v>
      </c>
      <c r="X2164" s="37">
        <f>IF(OR(V2164="non comm",V2164="nil",J2164=0),0,IF(V2164="SBM 2.1 IIPS",J2164*VLOOKUP(N2164,'[2]NGP%'!$C:$E,3,FALSE),J2164*SUMIFS('[2]NGP%'!$E:$E,'[2]NGP%'!$A:$A,V2164,'[2]NGP%'!$B:$B,AA2164)))</f>
        <v>0</v>
      </c>
      <c r="Y2164" s="32"/>
      <c r="Z2164" s="54" t="str">
        <f>IF(MID(H2164,1,4)="Item","Nil",IF(G2164="contract_cover",VLOOKUP(I2164,'svc type'!C:D,2,FALSE),VLOOKUP(G2164,'svc type'!A:D,4,FALSE)))</f>
        <v>Exp</v>
      </c>
      <c r="AA2164" s="4" t="str">
        <f>IF(B2164="","",VLOOKUP(B2164,Sector!C:D,2,FALSE))</f>
        <v>OTH</v>
      </c>
      <c r="AB2164" s="4" t="str">
        <f t="shared" si="67"/>
        <v>TCU-WS</v>
      </c>
      <c r="AC2164" s="4"/>
      <c r="AD2164" s="4"/>
      <c r="AE2164" s="4"/>
      <c r="AF2164" s="4"/>
      <c r="AG2164" s="4"/>
    </row>
    <row r="2165" spans="1:33" outlineLevel="1" x14ac:dyDescent="0.25">
      <c r="A2165" s="57">
        <v>42270.603139664352</v>
      </c>
      <c r="B2165" s="32" t="s">
        <v>22</v>
      </c>
      <c r="C2165" s="32" t="s">
        <v>9793</v>
      </c>
      <c r="D2165" s="32" t="s">
        <v>9794</v>
      </c>
      <c r="E2165" s="32" t="s">
        <v>9839</v>
      </c>
      <c r="F2165" s="32" t="s">
        <v>9840</v>
      </c>
      <c r="G2165" s="32" t="s">
        <v>35</v>
      </c>
      <c r="H2165" s="32" t="s">
        <v>38</v>
      </c>
      <c r="I2165" s="32" t="s">
        <v>2006</v>
      </c>
      <c r="J2165" s="35">
        <v>0</v>
      </c>
      <c r="K2165" s="35">
        <v>0</v>
      </c>
      <c r="L2165" s="35">
        <v>0</v>
      </c>
      <c r="M2165" s="35">
        <v>16.579999999999998</v>
      </c>
      <c r="N2165" s="32" t="s">
        <v>19</v>
      </c>
      <c r="O2165" s="32" t="s">
        <v>27</v>
      </c>
      <c r="P2165" s="32">
        <v>1</v>
      </c>
      <c r="Q2165" s="32"/>
      <c r="R2165" s="39">
        <f t="shared" si="66"/>
        <v>1509</v>
      </c>
      <c r="S2165" s="5" t="s">
        <v>51</v>
      </c>
      <c r="T2165" s="5" t="s">
        <v>64</v>
      </c>
      <c r="U2165" s="2"/>
      <c r="V2165" s="2" t="str">
        <f>IF($J2165+$L2165=0,"nil",IF(OR($B2165="TCU-WS",$B2165=""),"non comm",IF(OR($G2165="contract_cover",$H2165="fixed price"),VLOOKUP($I2165,'[1]mapping 2015'!$A:$B,2,FALSE),VLOOKUP($G2165,'[1]mapping 2015'!$A:$B,2,FALSE))))</f>
        <v>nil</v>
      </c>
      <c r="W2165" s="37">
        <f>IF(OR(V2165="non comm",V2165="nil",J2165=0),0,IF(V2165="SBM 2.1 IIPS",J2165*VLOOKUP(N2165,'[2]NGP%'!$C:$D,2,FALSE),J2165*SUMIFS('[2]NGP%'!$D:$D,'[2]NGP%'!$A:$A,V2165,'[2]NGP%'!$B:$B,AA2165)))</f>
        <v>0</v>
      </c>
      <c r="X2165" s="37">
        <f>IF(OR(V2165="non comm",V2165="nil",J2165=0),0,IF(V2165="SBM 2.1 IIPS",J2165*VLOOKUP(N2165,'[2]NGP%'!$C:$E,3,FALSE),J2165*SUMIFS('[2]NGP%'!$E:$E,'[2]NGP%'!$A:$A,V2165,'[2]NGP%'!$B:$B,AA2165)))</f>
        <v>0</v>
      </c>
      <c r="Y2165" s="32"/>
      <c r="Z2165" s="54" t="str">
        <f>IF(MID(H2165,1,4)="Item","Nil",IF(G2165="contract_cover",VLOOKUP(I2165,'svc type'!C:D,2,FALSE),VLOOKUP(G2165,'svc type'!A:D,4,FALSE)))</f>
        <v>Exp</v>
      </c>
      <c r="AA2165" s="4" t="str">
        <f>IF(B2165="","",VLOOKUP(B2165,Sector!C:D,2,FALSE))</f>
        <v>OTH</v>
      </c>
      <c r="AB2165" s="4" t="str">
        <f t="shared" si="67"/>
        <v>TCU-WS</v>
      </c>
      <c r="AC2165" s="4"/>
      <c r="AD2165" s="4"/>
      <c r="AE2165" s="4"/>
      <c r="AF2165" s="4"/>
      <c r="AG2165" s="4"/>
    </row>
    <row r="2166" spans="1:33" outlineLevel="1" x14ac:dyDescent="0.25">
      <c r="A2166" s="57">
        <v>42270.603139664352</v>
      </c>
      <c r="B2166" s="32" t="s">
        <v>22</v>
      </c>
      <c r="C2166" s="32" t="s">
        <v>9793</v>
      </c>
      <c r="D2166" s="32" t="s">
        <v>9794</v>
      </c>
      <c r="E2166" s="32" t="s">
        <v>9839</v>
      </c>
      <c r="F2166" s="32" t="s">
        <v>9840</v>
      </c>
      <c r="G2166" s="32" t="s">
        <v>25</v>
      </c>
      <c r="H2166" s="32" t="s">
        <v>26</v>
      </c>
      <c r="I2166" s="32" t="s">
        <v>2006</v>
      </c>
      <c r="J2166" s="35">
        <v>0</v>
      </c>
      <c r="K2166" s="35">
        <v>0</v>
      </c>
      <c r="L2166" s="35">
        <v>0</v>
      </c>
      <c r="M2166" s="35">
        <v>0</v>
      </c>
      <c r="N2166" s="32" t="s">
        <v>19</v>
      </c>
      <c r="O2166" s="32" t="s">
        <v>27</v>
      </c>
      <c r="P2166" s="32">
        <v>3</v>
      </c>
      <c r="Q2166" s="32"/>
      <c r="R2166" s="39">
        <f t="shared" si="66"/>
        <v>1509</v>
      </c>
      <c r="S2166" s="5" t="s">
        <v>51</v>
      </c>
      <c r="T2166" s="5" t="s">
        <v>64</v>
      </c>
      <c r="U2166" s="2"/>
      <c r="V2166" s="2" t="str">
        <f>IF($J2166+$L2166=0,"nil",IF(OR($B2166="TCU-WS",$B2166=""),"non comm",IF(OR($G2166="contract_cover",$H2166="fixed price"),VLOOKUP($I2166,'[1]mapping 2015'!$A:$B,2,FALSE),VLOOKUP($G2166,'[1]mapping 2015'!$A:$B,2,FALSE))))</f>
        <v>nil</v>
      </c>
      <c r="W2166" s="37">
        <f>IF(OR(V2166="non comm",V2166="nil",J2166=0),0,IF(V2166="SBM 2.1 IIPS",J2166*VLOOKUP(N2166,'[2]NGP%'!$C:$D,2,FALSE),J2166*SUMIFS('[2]NGP%'!$D:$D,'[2]NGP%'!$A:$A,V2166,'[2]NGP%'!$B:$B,AA2166)))</f>
        <v>0</v>
      </c>
      <c r="X2166" s="37">
        <f>IF(OR(V2166="non comm",V2166="nil",J2166=0),0,IF(V2166="SBM 2.1 IIPS",J2166*VLOOKUP(N2166,'[2]NGP%'!$C:$E,3,FALSE),J2166*SUMIFS('[2]NGP%'!$E:$E,'[2]NGP%'!$A:$A,V2166,'[2]NGP%'!$B:$B,AA2166)))</f>
        <v>0</v>
      </c>
      <c r="Y2166" s="32"/>
      <c r="Z2166" s="54" t="str">
        <f>IF(MID(H2166,1,4)="Item","Nil",IF(G2166="contract_cover",VLOOKUP(I2166,'svc type'!C:D,2,FALSE),VLOOKUP(G2166,'svc type'!A:D,4,FALSE)))</f>
        <v>IIPS</v>
      </c>
      <c r="AA2166" s="4" t="str">
        <f>IF(B2166="","",VLOOKUP(B2166,Sector!C:D,2,FALSE))</f>
        <v>OTH</v>
      </c>
      <c r="AB2166" s="4" t="str">
        <f t="shared" si="67"/>
        <v>TCU-WS</v>
      </c>
      <c r="AC2166" s="4"/>
      <c r="AD2166" s="4"/>
      <c r="AE2166" s="4"/>
      <c r="AF2166" s="4"/>
      <c r="AG2166" s="4"/>
    </row>
    <row r="2167" spans="1:33" outlineLevel="1" x14ac:dyDescent="0.25">
      <c r="A2167" s="57">
        <v>42270.603139664352</v>
      </c>
      <c r="B2167" s="32" t="s">
        <v>22</v>
      </c>
      <c r="C2167" s="32" t="s">
        <v>9793</v>
      </c>
      <c r="D2167" s="32" t="s">
        <v>9794</v>
      </c>
      <c r="E2167" s="32" t="s">
        <v>9839</v>
      </c>
      <c r="F2167" s="32" t="s">
        <v>9840</v>
      </c>
      <c r="G2167" s="32" t="s">
        <v>35</v>
      </c>
      <c r="H2167" s="32" t="s">
        <v>38</v>
      </c>
      <c r="I2167" s="32" t="s">
        <v>2006</v>
      </c>
      <c r="J2167" s="35">
        <v>0</v>
      </c>
      <c r="K2167" s="35">
        <v>0</v>
      </c>
      <c r="L2167" s="35">
        <v>0</v>
      </c>
      <c r="M2167" s="35">
        <v>10.8</v>
      </c>
      <c r="N2167" s="32" t="s">
        <v>19</v>
      </c>
      <c r="O2167" s="32" t="s">
        <v>27</v>
      </c>
      <c r="P2167" s="32">
        <v>1</v>
      </c>
      <c r="Q2167" s="32"/>
      <c r="R2167" s="39">
        <f t="shared" si="66"/>
        <v>1509</v>
      </c>
      <c r="S2167" s="5" t="s">
        <v>51</v>
      </c>
      <c r="T2167" s="5" t="s">
        <v>64</v>
      </c>
      <c r="U2167" s="2"/>
      <c r="V2167" s="2" t="str">
        <f>IF($J2167+$L2167=0,"nil",IF(OR($B2167="TCU-WS",$B2167=""),"non comm",IF(OR($G2167="contract_cover",$H2167="fixed price"),VLOOKUP($I2167,'[1]mapping 2015'!$A:$B,2,FALSE),VLOOKUP($G2167,'[1]mapping 2015'!$A:$B,2,FALSE))))</f>
        <v>nil</v>
      </c>
      <c r="W2167" s="37">
        <f>IF(OR(V2167="non comm",V2167="nil",J2167=0),0,IF(V2167="SBM 2.1 IIPS",J2167*VLOOKUP(N2167,'[2]NGP%'!$C:$D,2,FALSE),J2167*SUMIFS('[2]NGP%'!$D:$D,'[2]NGP%'!$A:$A,V2167,'[2]NGP%'!$B:$B,AA2167)))</f>
        <v>0</v>
      </c>
      <c r="X2167" s="37">
        <f>IF(OR(V2167="non comm",V2167="nil",J2167=0),0,IF(V2167="SBM 2.1 IIPS",J2167*VLOOKUP(N2167,'[2]NGP%'!$C:$E,3,FALSE),J2167*SUMIFS('[2]NGP%'!$E:$E,'[2]NGP%'!$A:$A,V2167,'[2]NGP%'!$B:$B,AA2167)))</f>
        <v>0</v>
      </c>
      <c r="Y2167" s="32"/>
      <c r="Z2167" s="54" t="str">
        <f>IF(MID(H2167,1,4)="Item","Nil",IF(G2167="contract_cover",VLOOKUP(I2167,'svc type'!C:D,2,FALSE),VLOOKUP(G2167,'svc type'!A:D,4,FALSE)))</f>
        <v>Exp</v>
      </c>
      <c r="AA2167" s="4" t="str">
        <f>IF(B2167="","",VLOOKUP(B2167,Sector!C:D,2,FALSE))</f>
        <v>OTH</v>
      </c>
      <c r="AB2167" s="4" t="str">
        <f t="shared" si="67"/>
        <v>TCU-WS</v>
      </c>
      <c r="AC2167" s="4"/>
      <c r="AD2167" s="4"/>
      <c r="AE2167" s="4"/>
      <c r="AF2167" s="4"/>
      <c r="AG2167" s="4"/>
    </row>
    <row r="2168" spans="1:33" outlineLevel="1" x14ac:dyDescent="0.25">
      <c r="A2168" s="57">
        <v>42270.603139664352</v>
      </c>
      <c r="B2168" s="32" t="s">
        <v>22</v>
      </c>
      <c r="C2168" s="32" t="s">
        <v>9793</v>
      </c>
      <c r="D2168" s="32" t="s">
        <v>9794</v>
      </c>
      <c r="E2168" s="32" t="s">
        <v>9839</v>
      </c>
      <c r="F2168" s="32" t="s">
        <v>9840</v>
      </c>
      <c r="G2168" s="32" t="s">
        <v>35</v>
      </c>
      <c r="H2168" s="32" t="s">
        <v>38</v>
      </c>
      <c r="I2168" s="32" t="s">
        <v>2006</v>
      </c>
      <c r="J2168" s="35">
        <v>0</v>
      </c>
      <c r="K2168" s="35">
        <v>0</v>
      </c>
      <c r="L2168" s="35">
        <v>0</v>
      </c>
      <c r="M2168" s="35">
        <v>34.65</v>
      </c>
      <c r="N2168" s="32" t="s">
        <v>19</v>
      </c>
      <c r="O2168" s="32" t="s">
        <v>27</v>
      </c>
      <c r="P2168" s="32">
        <v>1</v>
      </c>
      <c r="Q2168" s="32"/>
      <c r="R2168" s="39">
        <f t="shared" si="66"/>
        <v>1509</v>
      </c>
      <c r="S2168" s="5" t="s">
        <v>51</v>
      </c>
      <c r="T2168" s="5" t="s">
        <v>64</v>
      </c>
      <c r="U2168" s="2"/>
      <c r="V2168" s="2" t="str">
        <f>IF($J2168+$L2168=0,"nil",IF(OR($B2168="TCU-WS",$B2168=""),"non comm",IF(OR($G2168="contract_cover",$H2168="fixed price"),VLOOKUP($I2168,'[1]mapping 2015'!$A:$B,2,FALSE),VLOOKUP($G2168,'[1]mapping 2015'!$A:$B,2,FALSE))))</f>
        <v>nil</v>
      </c>
      <c r="W2168" s="37">
        <f>IF(OR(V2168="non comm",V2168="nil",J2168=0),0,IF(V2168="SBM 2.1 IIPS",J2168*VLOOKUP(N2168,'[2]NGP%'!$C:$D,2,FALSE),J2168*SUMIFS('[2]NGP%'!$D:$D,'[2]NGP%'!$A:$A,V2168,'[2]NGP%'!$B:$B,AA2168)))</f>
        <v>0</v>
      </c>
      <c r="X2168" s="37">
        <f>IF(OR(V2168="non comm",V2168="nil",J2168=0),0,IF(V2168="SBM 2.1 IIPS",J2168*VLOOKUP(N2168,'[2]NGP%'!$C:$E,3,FALSE),J2168*SUMIFS('[2]NGP%'!$E:$E,'[2]NGP%'!$A:$A,V2168,'[2]NGP%'!$B:$B,AA2168)))</f>
        <v>0</v>
      </c>
      <c r="Y2168" s="32"/>
      <c r="Z2168" s="54" t="str">
        <f>IF(MID(H2168,1,4)="Item","Nil",IF(G2168="contract_cover",VLOOKUP(I2168,'svc type'!C:D,2,FALSE),VLOOKUP(G2168,'svc type'!A:D,4,FALSE)))</f>
        <v>Exp</v>
      </c>
      <c r="AA2168" s="4" t="str">
        <f>IF(B2168="","",VLOOKUP(B2168,Sector!C:D,2,FALSE))</f>
        <v>OTH</v>
      </c>
      <c r="AB2168" s="4" t="str">
        <f t="shared" si="67"/>
        <v>TCU-WS</v>
      </c>
      <c r="AC2168" s="4"/>
      <c r="AD2168" s="4"/>
      <c r="AE2168" s="4"/>
      <c r="AF2168" s="4"/>
      <c r="AG2168" s="4"/>
    </row>
    <row r="2169" spans="1:33" outlineLevel="1" x14ac:dyDescent="0.25">
      <c r="A2169" s="57">
        <v>42270.604010104165</v>
      </c>
      <c r="B2169" s="32" t="s">
        <v>22</v>
      </c>
      <c r="C2169" s="32" t="s">
        <v>456</v>
      </c>
      <c r="D2169" s="32" t="s">
        <v>455</v>
      </c>
      <c r="E2169" s="32" t="s">
        <v>9841</v>
      </c>
      <c r="F2169" s="32" t="s">
        <v>9842</v>
      </c>
      <c r="G2169" s="32" t="s">
        <v>25</v>
      </c>
      <c r="H2169" s="32" t="s">
        <v>26</v>
      </c>
      <c r="I2169" s="32" t="s">
        <v>2006</v>
      </c>
      <c r="J2169" s="35">
        <v>0</v>
      </c>
      <c r="K2169" s="35">
        <v>0</v>
      </c>
      <c r="L2169" s="35">
        <v>0</v>
      </c>
      <c r="M2169" s="35">
        <v>0</v>
      </c>
      <c r="N2169" s="32" t="s">
        <v>19</v>
      </c>
      <c r="O2169" s="32" t="s">
        <v>27</v>
      </c>
      <c r="P2169" s="32">
        <v>2</v>
      </c>
      <c r="Q2169" s="32"/>
      <c r="R2169" s="39">
        <f t="shared" si="66"/>
        <v>1509</v>
      </c>
      <c r="S2169" s="5" t="s">
        <v>51</v>
      </c>
      <c r="T2169" s="5" t="s">
        <v>64</v>
      </c>
      <c r="U2169" s="2"/>
      <c r="V2169" s="2" t="str">
        <f>IF($J2169+$L2169=0,"nil",IF(OR($B2169="TCU-WS",$B2169=""),"non comm",IF(OR($G2169="contract_cover",$H2169="fixed price"),VLOOKUP($I2169,'[1]mapping 2015'!$A:$B,2,FALSE),VLOOKUP($G2169,'[1]mapping 2015'!$A:$B,2,FALSE))))</f>
        <v>nil</v>
      </c>
      <c r="W2169" s="37">
        <f>IF(OR(V2169="non comm",V2169="nil",J2169=0),0,IF(V2169="SBM 2.1 IIPS",J2169*VLOOKUP(N2169,'[2]NGP%'!$C:$D,2,FALSE),J2169*SUMIFS('[2]NGP%'!$D:$D,'[2]NGP%'!$A:$A,V2169,'[2]NGP%'!$B:$B,AA2169)))</f>
        <v>0</v>
      </c>
      <c r="X2169" s="37">
        <f>IF(OR(V2169="non comm",V2169="nil",J2169=0),0,IF(V2169="SBM 2.1 IIPS",J2169*VLOOKUP(N2169,'[2]NGP%'!$C:$E,3,FALSE),J2169*SUMIFS('[2]NGP%'!$E:$E,'[2]NGP%'!$A:$A,V2169,'[2]NGP%'!$B:$B,AA2169)))</f>
        <v>0</v>
      </c>
      <c r="Y2169" s="32"/>
      <c r="Z2169" s="54" t="str">
        <f>IF(MID(H2169,1,4)="Item","Nil",IF(G2169="contract_cover",VLOOKUP(I2169,'svc type'!C:D,2,FALSE),VLOOKUP(G2169,'svc type'!A:D,4,FALSE)))</f>
        <v>IIPS</v>
      </c>
      <c r="AA2169" s="4" t="str">
        <f>IF(B2169="","",VLOOKUP(B2169,Sector!C:D,2,FALSE))</f>
        <v>OTH</v>
      </c>
      <c r="AB2169" s="4" t="str">
        <f t="shared" si="67"/>
        <v>TCU-WS</v>
      </c>
      <c r="AC2169" s="4"/>
      <c r="AD2169" s="4"/>
      <c r="AE2169" s="4"/>
      <c r="AF2169" s="4"/>
      <c r="AG2169" s="4"/>
    </row>
    <row r="2170" spans="1:33" outlineLevel="1" x14ac:dyDescent="0.25">
      <c r="A2170" s="57">
        <v>42270.604010104165</v>
      </c>
      <c r="B2170" s="32" t="s">
        <v>22</v>
      </c>
      <c r="C2170" s="32" t="s">
        <v>456</v>
      </c>
      <c r="D2170" s="32" t="s">
        <v>455</v>
      </c>
      <c r="E2170" s="32" t="s">
        <v>9841</v>
      </c>
      <c r="F2170" s="32" t="s">
        <v>9842</v>
      </c>
      <c r="G2170" s="32" t="s">
        <v>35</v>
      </c>
      <c r="H2170" s="32" t="s">
        <v>38</v>
      </c>
      <c r="I2170" s="32" t="s">
        <v>2006</v>
      </c>
      <c r="J2170" s="35">
        <v>0</v>
      </c>
      <c r="K2170" s="35">
        <v>0</v>
      </c>
      <c r="L2170" s="35">
        <v>0</v>
      </c>
      <c r="M2170" s="35">
        <v>12.11</v>
      </c>
      <c r="N2170" s="32" t="s">
        <v>19</v>
      </c>
      <c r="O2170" s="32" t="s">
        <v>27</v>
      </c>
      <c r="P2170" s="32">
        <v>1</v>
      </c>
      <c r="Q2170" s="32"/>
      <c r="R2170" s="39">
        <f t="shared" si="66"/>
        <v>1509</v>
      </c>
      <c r="S2170" s="5" t="s">
        <v>51</v>
      </c>
      <c r="T2170" s="5" t="s">
        <v>64</v>
      </c>
      <c r="U2170" s="2"/>
      <c r="V2170" s="2" t="str">
        <f>IF($J2170+$L2170=0,"nil",IF(OR($B2170="TCU-WS",$B2170=""),"non comm",IF(OR($G2170="contract_cover",$H2170="fixed price"),VLOOKUP($I2170,'[1]mapping 2015'!$A:$B,2,FALSE),VLOOKUP($G2170,'[1]mapping 2015'!$A:$B,2,FALSE))))</f>
        <v>nil</v>
      </c>
      <c r="W2170" s="37">
        <f>IF(OR(V2170="non comm",V2170="nil",J2170=0),0,IF(V2170="SBM 2.1 IIPS",J2170*VLOOKUP(N2170,'[2]NGP%'!$C:$D,2,FALSE),J2170*SUMIFS('[2]NGP%'!$D:$D,'[2]NGP%'!$A:$A,V2170,'[2]NGP%'!$B:$B,AA2170)))</f>
        <v>0</v>
      </c>
      <c r="X2170" s="37">
        <f>IF(OR(V2170="non comm",V2170="nil",J2170=0),0,IF(V2170="SBM 2.1 IIPS",J2170*VLOOKUP(N2170,'[2]NGP%'!$C:$E,3,FALSE),J2170*SUMIFS('[2]NGP%'!$E:$E,'[2]NGP%'!$A:$A,V2170,'[2]NGP%'!$B:$B,AA2170)))</f>
        <v>0</v>
      </c>
      <c r="Y2170" s="32"/>
      <c r="Z2170" s="54" t="str">
        <f>IF(MID(H2170,1,4)="Item","Nil",IF(G2170="contract_cover",VLOOKUP(I2170,'svc type'!C:D,2,FALSE),VLOOKUP(G2170,'svc type'!A:D,4,FALSE)))</f>
        <v>Exp</v>
      </c>
      <c r="AA2170" s="4" t="str">
        <f>IF(B2170="","",VLOOKUP(B2170,Sector!C:D,2,FALSE))</f>
        <v>OTH</v>
      </c>
      <c r="AB2170" s="4" t="str">
        <f t="shared" si="67"/>
        <v>TCU-WS</v>
      </c>
      <c r="AC2170" s="4"/>
      <c r="AD2170" s="4"/>
      <c r="AE2170" s="4"/>
      <c r="AF2170" s="4"/>
      <c r="AG2170" s="4"/>
    </row>
    <row r="2171" spans="1:33" outlineLevel="1" x14ac:dyDescent="0.25">
      <c r="A2171" s="57">
        <v>42270.604010104165</v>
      </c>
      <c r="B2171" s="32" t="s">
        <v>22</v>
      </c>
      <c r="C2171" s="32" t="s">
        <v>456</v>
      </c>
      <c r="D2171" s="32" t="s">
        <v>455</v>
      </c>
      <c r="E2171" s="32" t="s">
        <v>9841</v>
      </c>
      <c r="F2171" s="32" t="s">
        <v>9842</v>
      </c>
      <c r="G2171" s="32" t="s">
        <v>35</v>
      </c>
      <c r="H2171" s="32" t="s">
        <v>38</v>
      </c>
      <c r="I2171" s="32" t="s">
        <v>2006</v>
      </c>
      <c r="J2171" s="35">
        <v>0</v>
      </c>
      <c r="K2171" s="35">
        <v>0</v>
      </c>
      <c r="L2171" s="35">
        <v>0</v>
      </c>
      <c r="M2171" s="35">
        <v>10.27</v>
      </c>
      <c r="N2171" s="32" t="s">
        <v>19</v>
      </c>
      <c r="O2171" s="32" t="s">
        <v>27</v>
      </c>
      <c r="P2171" s="32">
        <v>1</v>
      </c>
      <c r="Q2171" s="32"/>
      <c r="R2171" s="39">
        <f t="shared" si="66"/>
        <v>1509</v>
      </c>
      <c r="S2171" s="5" t="s">
        <v>51</v>
      </c>
      <c r="T2171" s="5" t="s">
        <v>64</v>
      </c>
      <c r="U2171" s="2"/>
      <c r="V2171" s="2" t="str">
        <f>IF($J2171+$L2171=0,"nil",IF(OR($B2171="TCU-WS",$B2171=""),"non comm",IF(OR($G2171="contract_cover",$H2171="fixed price"),VLOOKUP($I2171,'[1]mapping 2015'!$A:$B,2,FALSE),VLOOKUP($G2171,'[1]mapping 2015'!$A:$B,2,FALSE))))</f>
        <v>nil</v>
      </c>
      <c r="W2171" s="37">
        <f>IF(OR(V2171="non comm",V2171="nil",J2171=0),0,IF(V2171="SBM 2.1 IIPS",J2171*VLOOKUP(N2171,'[2]NGP%'!$C:$D,2,FALSE),J2171*SUMIFS('[2]NGP%'!$D:$D,'[2]NGP%'!$A:$A,V2171,'[2]NGP%'!$B:$B,AA2171)))</f>
        <v>0</v>
      </c>
      <c r="X2171" s="37">
        <f>IF(OR(V2171="non comm",V2171="nil",J2171=0),0,IF(V2171="SBM 2.1 IIPS",J2171*VLOOKUP(N2171,'[2]NGP%'!$C:$E,3,FALSE),J2171*SUMIFS('[2]NGP%'!$E:$E,'[2]NGP%'!$A:$A,V2171,'[2]NGP%'!$B:$B,AA2171)))</f>
        <v>0</v>
      </c>
      <c r="Y2171" s="32"/>
      <c r="Z2171" s="54" t="str">
        <f>IF(MID(H2171,1,4)="Item","Nil",IF(G2171="contract_cover",VLOOKUP(I2171,'svc type'!C:D,2,FALSE),VLOOKUP(G2171,'svc type'!A:D,4,FALSE)))</f>
        <v>Exp</v>
      </c>
      <c r="AA2171" s="4" t="str">
        <f>IF(B2171="","",VLOOKUP(B2171,Sector!C:D,2,FALSE))</f>
        <v>OTH</v>
      </c>
      <c r="AB2171" s="4" t="str">
        <f t="shared" si="67"/>
        <v>TCU-WS</v>
      </c>
      <c r="AC2171" s="4"/>
      <c r="AD2171" s="4"/>
      <c r="AE2171" s="4"/>
      <c r="AF2171" s="4"/>
      <c r="AG2171" s="4"/>
    </row>
    <row r="2172" spans="1:33" outlineLevel="1" x14ac:dyDescent="0.25">
      <c r="A2172" s="57">
        <v>42270.604010104165</v>
      </c>
      <c r="B2172" s="32" t="s">
        <v>22</v>
      </c>
      <c r="C2172" s="32" t="s">
        <v>456</v>
      </c>
      <c r="D2172" s="32" t="s">
        <v>455</v>
      </c>
      <c r="E2172" s="32" t="s">
        <v>9841</v>
      </c>
      <c r="F2172" s="32" t="s">
        <v>9842</v>
      </c>
      <c r="G2172" s="32" t="s">
        <v>35</v>
      </c>
      <c r="H2172" s="32" t="s">
        <v>38</v>
      </c>
      <c r="I2172" s="32" t="s">
        <v>2006</v>
      </c>
      <c r="J2172" s="35">
        <v>0</v>
      </c>
      <c r="K2172" s="35">
        <v>0</v>
      </c>
      <c r="L2172" s="35">
        <v>0</v>
      </c>
      <c r="M2172" s="35">
        <v>10.6</v>
      </c>
      <c r="N2172" s="32" t="s">
        <v>19</v>
      </c>
      <c r="O2172" s="32" t="s">
        <v>27</v>
      </c>
      <c r="P2172" s="32">
        <v>1</v>
      </c>
      <c r="Q2172" s="32"/>
      <c r="R2172" s="39">
        <f t="shared" si="66"/>
        <v>1509</v>
      </c>
      <c r="S2172" s="5" t="s">
        <v>51</v>
      </c>
      <c r="T2172" s="5" t="s">
        <v>64</v>
      </c>
      <c r="U2172" s="2"/>
      <c r="V2172" s="2" t="str">
        <f>IF($J2172+$L2172=0,"nil",IF(OR($B2172="TCU-WS",$B2172=""),"non comm",IF(OR($G2172="contract_cover",$H2172="fixed price"),VLOOKUP($I2172,'[1]mapping 2015'!$A:$B,2,FALSE),VLOOKUP($G2172,'[1]mapping 2015'!$A:$B,2,FALSE))))</f>
        <v>nil</v>
      </c>
      <c r="W2172" s="37">
        <f>IF(OR(V2172="non comm",V2172="nil",J2172=0),0,IF(V2172="SBM 2.1 IIPS",J2172*VLOOKUP(N2172,'[2]NGP%'!$C:$D,2,FALSE),J2172*SUMIFS('[2]NGP%'!$D:$D,'[2]NGP%'!$A:$A,V2172,'[2]NGP%'!$B:$B,AA2172)))</f>
        <v>0</v>
      </c>
      <c r="X2172" s="37">
        <f>IF(OR(V2172="non comm",V2172="nil",J2172=0),0,IF(V2172="SBM 2.1 IIPS",J2172*VLOOKUP(N2172,'[2]NGP%'!$C:$E,3,FALSE),J2172*SUMIFS('[2]NGP%'!$E:$E,'[2]NGP%'!$A:$A,V2172,'[2]NGP%'!$B:$B,AA2172)))</f>
        <v>0</v>
      </c>
      <c r="Y2172" s="32"/>
      <c r="Z2172" s="54" t="str">
        <f>IF(MID(H2172,1,4)="Item","Nil",IF(G2172="contract_cover",VLOOKUP(I2172,'svc type'!C:D,2,FALSE),VLOOKUP(G2172,'svc type'!A:D,4,FALSE)))</f>
        <v>Exp</v>
      </c>
      <c r="AA2172" s="4" t="str">
        <f>IF(B2172="","",VLOOKUP(B2172,Sector!C:D,2,FALSE))</f>
        <v>OTH</v>
      </c>
      <c r="AB2172" s="4" t="str">
        <f t="shared" si="67"/>
        <v>TCU-WS</v>
      </c>
      <c r="AC2172" s="4"/>
      <c r="AD2172" s="4"/>
      <c r="AE2172" s="4"/>
      <c r="AF2172" s="4"/>
      <c r="AG2172" s="4"/>
    </row>
    <row r="2173" spans="1:33" outlineLevel="1" x14ac:dyDescent="0.25">
      <c r="A2173" s="57">
        <v>42270.604888310183</v>
      </c>
      <c r="B2173" s="32" t="s">
        <v>22</v>
      </c>
      <c r="C2173" s="32" t="s">
        <v>5147</v>
      </c>
      <c r="D2173" s="32" t="s">
        <v>5148</v>
      </c>
      <c r="E2173" s="32" t="s">
        <v>9843</v>
      </c>
      <c r="F2173" s="32" t="s">
        <v>9844</v>
      </c>
      <c r="G2173" s="32" t="s">
        <v>25</v>
      </c>
      <c r="H2173" s="32" t="s">
        <v>26</v>
      </c>
      <c r="I2173" s="32" t="s">
        <v>2006</v>
      </c>
      <c r="J2173" s="35">
        <v>0</v>
      </c>
      <c r="K2173" s="35">
        <v>0</v>
      </c>
      <c r="L2173" s="35">
        <v>0</v>
      </c>
      <c r="M2173" s="35">
        <v>0</v>
      </c>
      <c r="N2173" s="32" t="s">
        <v>19</v>
      </c>
      <c r="O2173" s="32" t="s">
        <v>24</v>
      </c>
      <c r="P2173" s="32">
        <v>0.17</v>
      </c>
      <c r="Q2173" s="32"/>
      <c r="R2173" s="39">
        <f t="shared" si="66"/>
        <v>1509</v>
      </c>
      <c r="S2173" s="5" t="s">
        <v>51</v>
      </c>
      <c r="T2173" s="5" t="s">
        <v>64</v>
      </c>
      <c r="U2173" s="2"/>
      <c r="V2173" s="2" t="str">
        <f>IF($J2173+$L2173=0,"nil",IF(OR($B2173="TCU-WS",$B2173=""),"non comm",IF(OR($G2173="contract_cover",$H2173="fixed price"),VLOOKUP($I2173,'[1]mapping 2015'!$A:$B,2,FALSE),VLOOKUP($G2173,'[1]mapping 2015'!$A:$B,2,FALSE))))</f>
        <v>nil</v>
      </c>
      <c r="W2173" s="37">
        <f>IF(OR(V2173="non comm",V2173="nil",J2173=0),0,IF(V2173="SBM 2.1 IIPS",J2173*VLOOKUP(N2173,'[2]NGP%'!$C:$D,2,FALSE),J2173*SUMIFS('[2]NGP%'!$D:$D,'[2]NGP%'!$A:$A,V2173,'[2]NGP%'!$B:$B,AA2173)))</f>
        <v>0</v>
      </c>
      <c r="X2173" s="37">
        <f>IF(OR(V2173="non comm",V2173="nil",J2173=0),0,IF(V2173="SBM 2.1 IIPS",J2173*VLOOKUP(N2173,'[2]NGP%'!$C:$E,3,FALSE),J2173*SUMIFS('[2]NGP%'!$E:$E,'[2]NGP%'!$A:$A,V2173,'[2]NGP%'!$B:$B,AA2173)))</f>
        <v>0</v>
      </c>
      <c r="Y2173" s="32"/>
      <c r="Z2173" s="54" t="str">
        <f>IF(MID(H2173,1,4)="Item","Nil",IF(G2173="contract_cover",VLOOKUP(I2173,'svc type'!C:D,2,FALSE),VLOOKUP(G2173,'svc type'!A:D,4,FALSE)))</f>
        <v>IIPS</v>
      </c>
      <c r="AA2173" s="4" t="str">
        <f>IF(B2173="","",VLOOKUP(B2173,Sector!C:D,2,FALSE))</f>
        <v>OTH</v>
      </c>
      <c r="AB2173" s="4" t="str">
        <f t="shared" si="67"/>
        <v>TCU-WS</v>
      </c>
      <c r="AC2173" s="4"/>
      <c r="AD2173" s="4"/>
      <c r="AE2173" s="4"/>
      <c r="AF2173" s="4"/>
      <c r="AG2173" s="4"/>
    </row>
    <row r="2174" spans="1:33" outlineLevel="1" x14ac:dyDescent="0.25">
      <c r="A2174" s="57">
        <v>42270.604888310183</v>
      </c>
      <c r="B2174" s="32" t="s">
        <v>22</v>
      </c>
      <c r="C2174" s="32" t="s">
        <v>5147</v>
      </c>
      <c r="D2174" s="32" t="s">
        <v>5148</v>
      </c>
      <c r="E2174" s="32" t="s">
        <v>9843</v>
      </c>
      <c r="F2174" s="32" t="s">
        <v>9844</v>
      </c>
      <c r="G2174" s="32" t="s">
        <v>7621</v>
      </c>
      <c r="H2174" s="32" t="s">
        <v>7622</v>
      </c>
      <c r="I2174" s="32" t="s">
        <v>2006</v>
      </c>
      <c r="J2174" s="35">
        <v>0</v>
      </c>
      <c r="K2174" s="35">
        <v>61.28</v>
      </c>
      <c r="L2174" s="35">
        <v>0</v>
      </c>
      <c r="M2174" s="35">
        <v>0</v>
      </c>
      <c r="N2174" s="32" t="s">
        <v>19</v>
      </c>
      <c r="O2174" s="32" t="s">
        <v>24</v>
      </c>
      <c r="P2174" s="32">
        <v>1</v>
      </c>
      <c r="Q2174" s="32"/>
      <c r="R2174" s="39">
        <f t="shared" si="66"/>
        <v>1509</v>
      </c>
      <c r="S2174" s="5" t="s">
        <v>51</v>
      </c>
      <c r="T2174" s="5" t="s">
        <v>64</v>
      </c>
      <c r="U2174" s="2"/>
      <c r="V2174" s="2" t="str">
        <f>IF($J2174+$L2174=0,"nil",IF(OR($B2174="TCU-WS",$B2174=""),"non comm",IF(OR($G2174="contract_cover",$H2174="fixed price"),VLOOKUP($I2174,'[1]mapping 2015'!$A:$B,2,FALSE),VLOOKUP($G2174,'[1]mapping 2015'!$A:$B,2,FALSE))))</f>
        <v>nil</v>
      </c>
      <c r="W2174" s="37">
        <f>IF(OR(V2174="non comm",V2174="nil",J2174=0),0,IF(V2174="SBM 2.1 IIPS",J2174*VLOOKUP(N2174,'[2]NGP%'!$C:$D,2,FALSE),J2174*SUMIFS('[2]NGP%'!$D:$D,'[2]NGP%'!$A:$A,V2174,'[2]NGP%'!$B:$B,AA2174)))</f>
        <v>0</v>
      </c>
      <c r="X2174" s="37">
        <f>IF(OR(V2174="non comm",V2174="nil",J2174=0),0,IF(V2174="SBM 2.1 IIPS",J2174*VLOOKUP(N2174,'[2]NGP%'!$C:$E,3,FALSE),J2174*SUMIFS('[2]NGP%'!$E:$E,'[2]NGP%'!$A:$A,V2174,'[2]NGP%'!$B:$B,AA2174)))</f>
        <v>0</v>
      </c>
      <c r="Y2174" s="32"/>
      <c r="Z2174" s="54" t="str">
        <f>IF(MID(H2174,1,4)="Item","Nil",IF(G2174="contract_cover",VLOOKUP(I2174,'svc type'!C:D,2,FALSE),VLOOKUP(G2174,'svc type'!A:D,4,FALSE)))</f>
        <v>Part</v>
      </c>
      <c r="AA2174" s="4" t="str">
        <f>IF(B2174="","",VLOOKUP(B2174,Sector!C:D,2,FALSE))</f>
        <v>OTH</v>
      </c>
      <c r="AB2174" s="4" t="str">
        <f t="shared" si="67"/>
        <v>TCU-WS</v>
      </c>
      <c r="AC2174" s="4"/>
      <c r="AD2174" s="4"/>
      <c r="AE2174" s="4"/>
      <c r="AF2174" s="4"/>
      <c r="AG2174" s="4"/>
    </row>
    <row r="2175" spans="1:33" outlineLevel="1" x14ac:dyDescent="0.25">
      <c r="A2175" s="57">
        <v>42270.604888310183</v>
      </c>
      <c r="B2175" s="32" t="s">
        <v>22</v>
      </c>
      <c r="C2175" s="32" t="s">
        <v>5147</v>
      </c>
      <c r="D2175" s="32" t="s">
        <v>5148</v>
      </c>
      <c r="E2175" s="32" t="s">
        <v>9843</v>
      </c>
      <c r="F2175" s="32" t="s">
        <v>9844</v>
      </c>
      <c r="G2175" s="32" t="s">
        <v>35</v>
      </c>
      <c r="H2175" s="32" t="s">
        <v>38</v>
      </c>
      <c r="I2175" s="32" t="s">
        <v>2006</v>
      </c>
      <c r="J2175" s="35">
        <v>0</v>
      </c>
      <c r="K2175" s="35">
        <v>0</v>
      </c>
      <c r="L2175" s="35">
        <v>0</v>
      </c>
      <c r="M2175" s="35">
        <v>9.5500000000000007</v>
      </c>
      <c r="N2175" s="32" t="s">
        <v>19</v>
      </c>
      <c r="O2175" s="32" t="s">
        <v>24</v>
      </c>
      <c r="P2175" s="32">
        <v>1</v>
      </c>
      <c r="Q2175" s="32"/>
      <c r="R2175" s="39">
        <f t="shared" si="66"/>
        <v>1509</v>
      </c>
      <c r="S2175" s="5" t="s">
        <v>51</v>
      </c>
      <c r="T2175" s="5" t="s">
        <v>64</v>
      </c>
      <c r="U2175" s="2"/>
      <c r="V2175" s="2" t="str">
        <f>IF($J2175+$L2175=0,"nil",IF(OR($B2175="TCU-WS",$B2175=""),"non comm",IF(OR($G2175="contract_cover",$H2175="fixed price"),VLOOKUP($I2175,'[1]mapping 2015'!$A:$B,2,FALSE),VLOOKUP($G2175,'[1]mapping 2015'!$A:$B,2,FALSE))))</f>
        <v>nil</v>
      </c>
      <c r="W2175" s="37">
        <f>IF(OR(V2175="non comm",V2175="nil",J2175=0),0,IF(V2175="SBM 2.1 IIPS",J2175*VLOOKUP(N2175,'[2]NGP%'!$C:$D,2,FALSE),J2175*SUMIFS('[2]NGP%'!$D:$D,'[2]NGP%'!$A:$A,V2175,'[2]NGP%'!$B:$B,AA2175)))</f>
        <v>0</v>
      </c>
      <c r="X2175" s="37">
        <f>IF(OR(V2175="non comm",V2175="nil",J2175=0),0,IF(V2175="SBM 2.1 IIPS",J2175*VLOOKUP(N2175,'[2]NGP%'!$C:$E,3,FALSE),J2175*SUMIFS('[2]NGP%'!$E:$E,'[2]NGP%'!$A:$A,V2175,'[2]NGP%'!$B:$B,AA2175)))</f>
        <v>0</v>
      </c>
      <c r="Y2175" s="32"/>
      <c r="Z2175" s="54" t="str">
        <f>IF(MID(H2175,1,4)="Item","Nil",IF(G2175="contract_cover",VLOOKUP(I2175,'svc type'!C:D,2,FALSE),VLOOKUP(G2175,'svc type'!A:D,4,FALSE)))</f>
        <v>Exp</v>
      </c>
      <c r="AA2175" s="4" t="str">
        <f>IF(B2175="","",VLOOKUP(B2175,Sector!C:D,2,FALSE))</f>
        <v>OTH</v>
      </c>
      <c r="AB2175" s="4" t="str">
        <f t="shared" si="67"/>
        <v>TCU-WS</v>
      </c>
      <c r="AC2175" s="4"/>
      <c r="AD2175" s="4"/>
      <c r="AE2175" s="4"/>
      <c r="AF2175" s="4"/>
      <c r="AG2175" s="4"/>
    </row>
    <row r="2176" spans="1:33" outlineLevel="1" x14ac:dyDescent="0.25">
      <c r="A2176" s="57">
        <v>42270.604888310183</v>
      </c>
      <c r="B2176" s="32" t="s">
        <v>22</v>
      </c>
      <c r="C2176" s="32" t="s">
        <v>5147</v>
      </c>
      <c r="D2176" s="32" t="s">
        <v>5148</v>
      </c>
      <c r="E2176" s="32" t="s">
        <v>9843</v>
      </c>
      <c r="F2176" s="32" t="s">
        <v>9844</v>
      </c>
      <c r="G2176" s="32" t="s">
        <v>35</v>
      </c>
      <c r="H2176" s="32" t="s">
        <v>38</v>
      </c>
      <c r="I2176" s="32" t="s">
        <v>2006</v>
      </c>
      <c r="J2176" s="35">
        <v>0</v>
      </c>
      <c r="K2176" s="35">
        <v>0</v>
      </c>
      <c r="L2176" s="35">
        <v>0</v>
      </c>
      <c r="M2176" s="35">
        <v>9.1</v>
      </c>
      <c r="N2176" s="32" t="s">
        <v>19</v>
      </c>
      <c r="O2176" s="32" t="s">
        <v>24</v>
      </c>
      <c r="P2176" s="32">
        <v>1</v>
      </c>
      <c r="Q2176" s="32"/>
      <c r="R2176" s="39">
        <f t="shared" si="66"/>
        <v>1509</v>
      </c>
      <c r="S2176" s="5" t="s">
        <v>51</v>
      </c>
      <c r="T2176" s="5" t="s">
        <v>64</v>
      </c>
      <c r="U2176" s="2"/>
      <c r="V2176" s="2" t="str">
        <f>IF($J2176+$L2176=0,"nil",IF(OR($B2176="TCU-WS",$B2176=""),"non comm",IF(OR($G2176="contract_cover",$H2176="fixed price"),VLOOKUP($I2176,'[1]mapping 2015'!$A:$B,2,FALSE),VLOOKUP($G2176,'[1]mapping 2015'!$A:$B,2,FALSE))))</f>
        <v>nil</v>
      </c>
      <c r="W2176" s="37">
        <f>IF(OR(V2176="non comm",V2176="nil",J2176=0),0,IF(V2176="SBM 2.1 IIPS",J2176*VLOOKUP(N2176,'[2]NGP%'!$C:$D,2,FALSE),J2176*SUMIFS('[2]NGP%'!$D:$D,'[2]NGP%'!$A:$A,V2176,'[2]NGP%'!$B:$B,AA2176)))</f>
        <v>0</v>
      </c>
      <c r="X2176" s="37">
        <f>IF(OR(V2176="non comm",V2176="nil",J2176=0),0,IF(V2176="SBM 2.1 IIPS",J2176*VLOOKUP(N2176,'[2]NGP%'!$C:$E,3,FALSE),J2176*SUMIFS('[2]NGP%'!$E:$E,'[2]NGP%'!$A:$A,V2176,'[2]NGP%'!$B:$B,AA2176)))</f>
        <v>0</v>
      </c>
      <c r="Y2176" s="32"/>
      <c r="Z2176" s="54" t="str">
        <f>IF(MID(H2176,1,4)="Item","Nil",IF(G2176="contract_cover",VLOOKUP(I2176,'svc type'!C:D,2,FALSE),VLOOKUP(G2176,'svc type'!A:D,4,FALSE)))</f>
        <v>Exp</v>
      </c>
      <c r="AA2176" s="4" t="str">
        <f>IF(B2176="","",VLOOKUP(B2176,Sector!C:D,2,FALSE))</f>
        <v>OTH</v>
      </c>
      <c r="AB2176" s="4" t="str">
        <f t="shared" si="67"/>
        <v>TCU-WS</v>
      </c>
      <c r="AC2176" s="4"/>
      <c r="AD2176" s="4"/>
      <c r="AE2176" s="4"/>
      <c r="AF2176" s="4"/>
      <c r="AG2176" s="4"/>
    </row>
    <row r="2177" spans="1:33" outlineLevel="1" x14ac:dyDescent="0.25">
      <c r="A2177" s="57">
        <v>42270.605592164349</v>
      </c>
      <c r="B2177" s="32" t="s">
        <v>22</v>
      </c>
      <c r="C2177" s="32" t="s">
        <v>47</v>
      </c>
      <c r="D2177" s="32" t="s">
        <v>48</v>
      </c>
      <c r="E2177" s="32" t="s">
        <v>9845</v>
      </c>
      <c r="F2177" s="32" t="s">
        <v>9846</v>
      </c>
      <c r="G2177" s="32" t="s">
        <v>25</v>
      </c>
      <c r="H2177" s="32" t="s">
        <v>26</v>
      </c>
      <c r="I2177" s="32" t="s">
        <v>2006</v>
      </c>
      <c r="J2177" s="35">
        <v>0</v>
      </c>
      <c r="K2177" s="35">
        <v>0</v>
      </c>
      <c r="L2177" s="35">
        <v>0</v>
      </c>
      <c r="M2177" s="35">
        <v>0</v>
      </c>
      <c r="N2177" s="32" t="s">
        <v>19</v>
      </c>
      <c r="O2177" s="32" t="s">
        <v>32</v>
      </c>
      <c r="P2177" s="32">
        <v>2.33</v>
      </c>
      <c r="Q2177" s="32"/>
      <c r="R2177" s="39">
        <f t="shared" si="66"/>
        <v>1509</v>
      </c>
      <c r="S2177" s="5" t="s">
        <v>51</v>
      </c>
      <c r="T2177" s="5" t="s">
        <v>64</v>
      </c>
      <c r="U2177" s="2"/>
      <c r="V2177" s="2" t="str">
        <f>IF($J2177+$L2177=0,"nil",IF(OR($B2177="TCU-WS",$B2177=""),"non comm",IF(OR($G2177="contract_cover",$H2177="fixed price"),VLOOKUP($I2177,'[1]mapping 2015'!$A:$B,2,FALSE),VLOOKUP($G2177,'[1]mapping 2015'!$A:$B,2,FALSE))))</f>
        <v>nil</v>
      </c>
      <c r="W2177" s="37">
        <f>IF(OR(V2177="non comm",V2177="nil",J2177=0),0,IF(V2177="SBM 2.1 IIPS",J2177*VLOOKUP(N2177,'[2]NGP%'!$C:$D,2,FALSE),J2177*SUMIFS('[2]NGP%'!$D:$D,'[2]NGP%'!$A:$A,V2177,'[2]NGP%'!$B:$B,AA2177)))</f>
        <v>0</v>
      </c>
      <c r="X2177" s="37">
        <f>IF(OR(V2177="non comm",V2177="nil",J2177=0),0,IF(V2177="SBM 2.1 IIPS",J2177*VLOOKUP(N2177,'[2]NGP%'!$C:$E,3,FALSE),J2177*SUMIFS('[2]NGP%'!$E:$E,'[2]NGP%'!$A:$A,V2177,'[2]NGP%'!$B:$B,AA2177)))</f>
        <v>0</v>
      </c>
      <c r="Y2177" s="32"/>
      <c r="Z2177" s="54" t="str">
        <f>IF(MID(H2177,1,4)="Item","Nil",IF(G2177="contract_cover",VLOOKUP(I2177,'svc type'!C:D,2,FALSE),VLOOKUP(G2177,'svc type'!A:D,4,FALSE)))</f>
        <v>IIPS</v>
      </c>
      <c r="AA2177" s="4" t="str">
        <f>IF(B2177="","",VLOOKUP(B2177,Sector!C:D,2,FALSE))</f>
        <v>OTH</v>
      </c>
      <c r="AB2177" s="4" t="str">
        <f t="shared" si="67"/>
        <v>TCU-WS</v>
      </c>
      <c r="AC2177" s="4"/>
      <c r="AD2177" s="4"/>
      <c r="AE2177" s="4"/>
      <c r="AF2177" s="4"/>
      <c r="AG2177" s="4"/>
    </row>
    <row r="2178" spans="1:33" outlineLevel="1" x14ac:dyDescent="0.25">
      <c r="A2178" s="57">
        <v>42270.60954302083</v>
      </c>
      <c r="B2178" s="32" t="s">
        <v>22</v>
      </c>
      <c r="C2178" s="32" t="s">
        <v>4397</v>
      </c>
      <c r="D2178" s="32" t="s">
        <v>4398</v>
      </c>
      <c r="E2178" s="32" t="s">
        <v>9847</v>
      </c>
      <c r="F2178" s="32" t="s">
        <v>9848</v>
      </c>
      <c r="G2178" s="32" t="s">
        <v>25</v>
      </c>
      <c r="H2178" s="32" t="s">
        <v>26</v>
      </c>
      <c r="I2178" s="32" t="s">
        <v>2006</v>
      </c>
      <c r="J2178" s="35">
        <v>0</v>
      </c>
      <c r="K2178" s="35">
        <v>0</v>
      </c>
      <c r="L2178" s="35">
        <v>0</v>
      </c>
      <c r="M2178" s="35">
        <v>0</v>
      </c>
      <c r="N2178" s="32" t="s">
        <v>19</v>
      </c>
      <c r="O2178" s="32" t="s">
        <v>27</v>
      </c>
      <c r="P2178" s="32">
        <v>5</v>
      </c>
      <c r="Q2178" s="32"/>
      <c r="R2178" s="39">
        <f t="shared" si="66"/>
        <v>1509</v>
      </c>
      <c r="S2178" s="5" t="s">
        <v>51</v>
      </c>
      <c r="T2178" s="5" t="s">
        <v>64</v>
      </c>
      <c r="U2178" s="2"/>
      <c r="V2178" s="2" t="str">
        <f>IF($J2178+$L2178=0,"nil",IF(OR($B2178="TCU-WS",$B2178=""),"non comm",IF(OR($G2178="contract_cover",$H2178="fixed price"),VLOOKUP($I2178,'[1]mapping 2015'!$A:$B,2,FALSE),VLOOKUP($G2178,'[1]mapping 2015'!$A:$B,2,FALSE))))</f>
        <v>nil</v>
      </c>
      <c r="W2178" s="37">
        <f>IF(OR(V2178="non comm",V2178="nil",J2178=0),0,IF(V2178="SBM 2.1 IIPS",J2178*VLOOKUP(N2178,'[2]NGP%'!$C:$D,2,FALSE),J2178*SUMIFS('[2]NGP%'!$D:$D,'[2]NGP%'!$A:$A,V2178,'[2]NGP%'!$B:$B,AA2178)))</f>
        <v>0</v>
      </c>
      <c r="X2178" s="37">
        <f>IF(OR(V2178="non comm",V2178="nil",J2178=0),0,IF(V2178="SBM 2.1 IIPS",J2178*VLOOKUP(N2178,'[2]NGP%'!$C:$E,3,FALSE),J2178*SUMIFS('[2]NGP%'!$E:$E,'[2]NGP%'!$A:$A,V2178,'[2]NGP%'!$B:$B,AA2178)))</f>
        <v>0</v>
      </c>
      <c r="Y2178" s="32"/>
      <c r="Z2178" s="54" t="str">
        <f>IF(MID(H2178,1,4)="Item","Nil",IF(G2178="contract_cover",VLOOKUP(I2178,'svc type'!C:D,2,FALSE),VLOOKUP(G2178,'svc type'!A:D,4,FALSE)))</f>
        <v>IIPS</v>
      </c>
      <c r="AA2178" s="4" t="str">
        <f>IF(B2178="","",VLOOKUP(B2178,Sector!C:D,2,FALSE))</f>
        <v>OTH</v>
      </c>
      <c r="AB2178" s="4" t="str">
        <f t="shared" si="67"/>
        <v>TCU-WS</v>
      </c>
      <c r="AC2178" s="4"/>
      <c r="AD2178" s="4"/>
      <c r="AE2178" s="4"/>
      <c r="AF2178" s="4"/>
      <c r="AG2178" s="4"/>
    </row>
    <row r="2179" spans="1:33" outlineLevel="1" x14ac:dyDescent="0.25">
      <c r="A2179" s="57">
        <v>42270.60954302083</v>
      </c>
      <c r="B2179" s="32" t="s">
        <v>22</v>
      </c>
      <c r="C2179" s="32" t="s">
        <v>4397</v>
      </c>
      <c r="D2179" s="32" t="s">
        <v>4398</v>
      </c>
      <c r="E2179" s="32" t="s">
        <v>9847</v>
      </c>
      <c r="F2179" s="32" t="s">
        <v>9848</v>
      </c>
      <c r="G2179" s="32" t="s">
        <v>35</v>
      </c>
      <c r="H2179" s="32" t="s">
        <v>38</v>
      </c>
      <c r="I2179" s="32" t="s">
        <v>2006</v>
      </c>
      <c r="J2179" s="35">
        <v>0</v>
      </c>
      <c r="K2179" s="35">
        <v>0</v>
      </c>
      <c r="L2179" s="35">
        <v>0</v>
      </c>
      <c r="M2179" s="35">
        <v>25.4</v>
      </c>
      <c r="N2179" s="32" t="s">
        <v>19</v>
      </c>
      <c r="O2179" s="32" t="s">
        <v>27</v>
      </c>
      <c r="P2179" s="32">
        <v>1</v>
      </c>
      <c r="Q2179" s="32"/>
      <c r="R2179" s="39">
        <f t="shared" ref="R2179:R2242" si="68">R2178</f>
        <v>1509</v>
      </c>
      <c r="S2179" s="5" t="s">
        <v>51</v>
      </c>
      <c r="T2179" s="5" t="s">
        <v>64</v>
      </c>
      <c r="U2179" s="2"/>
      <c r="V2179" s="2" t="str">
        <f>IF($J2179+$L2179=0,"nil",IF(OR($B2179="TCU-WS",$B2179=""),"non comm",IF(OR($G2179="contract_cover",$H2179="fixed price"),VLOOKUP($I2179,'[1]mapping 2015'!$A:$B,2,FALSE),VLOOKUP($G2179,'[1]mapping 2015'!$A:$B,2,FALSE))))</f>
        <v>nil</v>
      </c>
      <c r="W2179" s="37">
        <f>IF(OR(V2179="non comm",V2179="nil",J2179=0),0,IF(V2179="SBM 2.1 IIPS",J2179*VLOOKUP(N2179,'[2]NGP%'!$C:$D,2,FALSE),J2179*SUMIFS('[2]NGP%'!$D:$D,'[2]NGP%'!$A:$A,V2179,'[2]NGP%'!$B:$B,AA2179)))</f>
        <v>0</v>
      </c>
      <c r="X2179" s="37">
        <f>IF(OR(V2179="non comm",V2179="nil",J2179=0),0,IF(V2179="SBM 2.1 IIPS",J2179*VLOOKUP(N2179,'[2]NGP%'!$C:$E,3,FALSE),J2179*SUMIFS('[2]NGP%'!$E:$E,'[2]NGP%'!$A:$A,V2179,'[2]NGP%'!$B:$B,AA2179)))</f>
        <v>0</v>
      </c>
      <c r="Y2179" s="32"/>
      <c r="Z2179" s="54" t="str">
        <f>IF(MID(H2179,1,4)="Item","Nil",IF(G2179="contract_cover",VLOOKUP(I2179,'svc type'!C:D,2,FALSE),VLOOKUP(G2179,'svc type'!A:D,4,FALSE)))</f>
        <v>Exp</v>
      </c>
      <c r="AA2179" s="4" t="str">
        <f>IF(B2179="","",VLOOKUP(B2179,Sector!C:D,2,FALSE))</f>
        <v>OTH</v>
      </c>
      <c r="AB2179" s="4" t="str">
        <f t="shared" ref="AB2179:AB2242" si="69">B2179</f>
        <v>TCU-WS</v>
      </c>
      <c r="AC2179" s="4"/>
      <c r="AD2179" s="4"/>
      <c r="AE2179" s="4"/>
      <c r="AF2179" s="4"/>
      <c r="AG2179" s="4"/>
    </row>
    <row r="2180" spans="1:33" outlineLevel="1" x14ac:dyDescent="0.25">
      <c r="A2180" s="57">
        <v>42270.610611840275</v>
      </c>
      <c r="B2180" s="32" t="s">
        <v>22</v>
      </c>
      <c r="C2180" s="32" t="s">
        <v>4397</v>
      </c>
      <c r="D2180" s="32" t="s">
        <v>4398</v>
      </c>
      <c r="E2180" s="32" t="s">
        <v>9849</v>
      </c>
      <c r="F2180" s="32" t="s">
        <v>9850</v>
      </c>
      <c r="G2180" s="32" t="s">
        <v>25</v>
      </c>
      <c r="H2180" s="32" t="s">
        <v>26</v>
      </c>
      <c r="I2180" s="32" t="s">
        <v>2006</v>
      </c>
      <c r="J2180" s="35">
        <v>0</v>
      </c>
      <c r="K2180" s="35">
        <v>0</v>
      </c>
      <c r="L2180" s="35">
        <v>0</v>
      </c>
      <c r="M2180" s="35">
        <v>0</v>
      </c>
      <c r="N2180" s="32" t="s">
        <v>19</v>
      </c>
      <c r="O2180" s="32" t="s">
        <v>27</v>
      </c>
      <c r="P2180" s="32">
        <v>1.83</v>
      </c>
      <c r="Q2180" s="32"/>
      <c r="R2180" s="39">
        <f t="shared" si="68"/>
        <v>1509</v>
      </c>
      <c r="S2180" s="5" t="s">
        <v>51</v>
      </c>
      <c r="T2180" s="5" t="s">
        <v>64</v>
      </c>
      <c r="U2180" s="2"/>
      <c r="V2180" s="2" t="str">
        <f>IF($J2180+$L2180=0,"nil",IF(OR($B2180="TCU-WS",$B2180=""),"non comm",IF(OR($G2180="contract_cover",$H2180="fixed price"),VLOOKUP($I2180,'[1]mapping 2015'!$A:$B,2,FALSE),VLOOKUP($G2180,'[1]mapping 2015'!$A:$B,2,FALSE))))</f>
        <v>nil</v>
      </c>
      <c r="W2180" s="37">
        <f>IF(OR(V2180="non comm",V2180="nil",J2180=0),0,IF(V2180="SBM 2.1 IIPS",J2180*VLOOKUP(N2180,'[2]NGP%'!$C:$D,2,FALSE),J2180*SUMIFS('[2]NGP%'!$D:$D,'[2]NGP%'!$A:$A,V2180,'[2]NGP%'!$B:$B,AA2180)))</f>
        <v>0</v>
      </c>
      <c r="X2180" s="37">
        <f>IF(OR(V2180="non comm",V2180="nil",J2180=0),0,IF(V2180="SBM 2.1 IIPS",J2180*VLOOKUP(N2180,'[2]NGP%'!$C:$E,3,FALSE),J2180*SUMIFS('[2]NGP%'!$E:$E,'[2]NGP%'!$A:$A,V2180,'[2]NGP%'!$B:$B,AA2180)))</f>
        <v>0</v>
      </c>
      <c r="Y2180" s="32"/>
      <c r="Z2180" s="54" t="str">
        <f>IF(MID(H2180,1,4)="Item","Nil",IF(G2180="contract_cover",VLOOKUP(I2180,'svc type'!C:D,2,FALSE),VLOOKUP(G2180,'svc type'!A:D,4,FALSE)))</f>
        <v>IIPS</v>
      </c>
      <c r="AA2180" s="4" t="str">
        <f>IF(B2180="","",VLOOKUP(B2180,Sector!C:D,2,FALSE))</f>
        <v>OTH</v>
      </c>
      <c r="AB2180" s="4" t="str">
        <f t="shared" si="69"/>
        <v>TCU-WS</v>
      </c>
      <c r="AC2180" s="4"/>
      <c r="AD2180" s="4"/>
      <c r="AE2180" s="4"/>
      <c r="AF2180" s="4"/>
      <c r="AG2180" s="4"/>
    </row>
    <row r="2181" spans="1:33" outlineLevel="1" x14ac:dyDescent="0.25">
      <c r="A2181" s="57">
        <v>42270.655567395836</v>
      </c>
      <c r="B2181" s="32" t="s">
        <v>280</v>
      </c>
      <c r="C2181" s="32" t="s">
        <v>47</v>
      </c>
      <c r="D2181" s="32" t="s">
        <v>48</v>
      </c>
      <c r="E2181" s="32" t="s">
        <v>9851</v>
      </c>
      <c r="F2181" s="32" t="s">
        <v>9852</v>
      </c>
      <c r="G2181" s="32" t="s">
        <v>15</v>
      </c>
      <c r="H2181" s="32" t="s">
        <v>16</v>
      </c>
      <c r="I2181" s="32" t="s">
        <v>285</v>
      </c>
      <c r="J2181" s="35">
        <v>8820</v>
      </c>
      <c r="K2181" s="35">
        <v>0</v>
      </c>
      <c r="L2181" s="35">
        <v>0</v>
      </c>
      <c r="M2181" s="35">
        <v>0</v>
      </c>
      <c r="N2181" s="32" t="s">
        <v>19</v>
      </c>
      <c r="O2181" s="32" t="s">
        <v>18</v>
      </c>
      <c r="P2181" s="32">
        <v>1</v>
      </c>
      <c r="Q2181" s="32" t="s">
        <v>2114</v>
      </c>
      <c r="R2181" s="39">
        <f t="shared" si="68"/>
        <v>1509</v>
      </c>
      <c r="S2181" s="5" t="s">
        <v>51</v>
      </c>
      <c r="T2181" s="5" t="s">
        <v>64</v>
      </c>
      <c r="U2181" s="2"/>
      <c r="V2181" s="2" t="str">
        <f>IF($J2181+$L2181=0,"nil",IF(OR($B2181="TCU-WS",$B2181=""),"non comm",IF(OR($G2181="contract_cover",$H2181="fixed price"),VLOOKUP($I2181,'[1]mapping 2015'!$A:$B,2,FALSE),VLOOKUP($G2181,'[1]mapping 2015'!$A:$B,2,FALSE))))</f>
        <v>SBM 2.4 MNS</v>
      </c>
      <c r="W2181" s="37">
        <f>IF(OR(V2181="non comm",V2181="nil",J2181=0),0,IF(V2181="SBM 2.1 IIPS",J2181*VLOOKUP(N2181,'[2]NGP%'!$C:$D,2,FALSE),J2181*SUMIFS('[2]NGP%'!$D:$D,'[2]NGP%'!$A:$A,V2181,'[2]NGP%'!$B:$B,AA2181)))</f>
        <v>2469.6000000000004</v>
      </c>
      <c r="X2181" s="37">
        <f>IF(OR(V2181="non comm",V2181="nil",J2181=0),0,IF(V2181="SBM 2.1 IIPS",J2181*VLOOKUP(N2181,'[2]NGP%'!$C:$E,3,FALSE),J2181*SUMIFS('[2]NGP%'!$E:$E,'[2]NGP%'!$A:$A,V2181,'[2]NGP%'!$B:$B,AA2181)))</f>
        <v>2998.8</v>
      </c>
      <c r="Y2181" s="32"/>
      <c r="Z2181" s="54" t="str">
        <f>IF(MID(H2181,1,4)="Item","Nil",IF(G2181="contract_cover",VLOOKUP(I2181,'svc type'!C:D,2,FALSE),VLOOKUP(G2181,'svc type'!A:D,4,FALSE)))</f>
        <v>MNS</v>
      </c>
      <c r="AA2181" s="4" t="str">
        <f>IF(B2181="","",VLOOKUP(B2181,Sector!C:D,2,FALSE))</f>
        <v>STC</v>
      </c>
      <c r="AB2181" s="4" t="str">
        <f t="shared" si="69"/>
        <v>david.koh</v>
      </c>
      <c r="AC2181" s="4"/>
      <c r="AD2181" s="4"/>
      <c r="AE2181" s="4"/>
      <c r="AF2181" s="4"/>
      <c r="AG2181" s="4"/>
    </row>
    <row r="2182" spans="1:33" outlineLevel="1" x14ac:dyDescent="0.25">
      <c r="A2182" s="57">
        <v>42270.671107210648</v>
      </c>
      <c r="B2182" s="32"/>
      <c r="C2182" s="32" t="s">
        <v>345</v>
      </c>
      <c r="D2182" s="32" t="s">
        <v>334</v>
      </c>
      <c r="E2182" s="32" t="s">
        <v>9853</v>
      </c>
      <c r="F2182" s="32" t="s">
        <v>9854</v>
      </c>
      <c r="G2182" s="32" t="s">
        <v>58</v>
      </c>
      <c r="H2182" s="32" t="s">
        <v>59</v>
      </c>
      <c r="I2182" s="32" t="s">
        <v>2006</v>
      </c>
      <c r="J2182" s="35">
        <v>0</v>
      </c>
      <c r="K2182" s="35">
        <v>0</v>
      </c>
      <c r="L2182" s="35">
        <v>0</v>
      </c>
      <c r="M2182" s="35">
        <v>0</v>
      </c>
      <c r="N2182" s="32" t="s">
        <v>19</v>
      </c>
      <c r="O2182" s="32" t="s">
        <v>322</v>
      </c>
      <c r="P2182" s="32">
        <v>0</v>
      </c>
      <c r="Q2182" s="32"/>
      <c r="R2182" s="39">
        <f t="shared" si="68"/>
        <v>1509</v>
      </c>
      <c r="S2182" s="5" t="s">
        <v>51</v>
      </c>
      <c r="T2182" s="5" t="s">
        <v>64</v>
      </c>
      <c r="U2182" s="2"/>
      <c r="V2182" s="2" t="str">
        <f>IF($J2182+$L2182=0,"nil",IF(OR($B2182="TCU-WS",$B2182=""),"non comm",IF(OR($G2182="contract_cover",$H2182="fixed price"),VLOOKUP($I2182,'[1]mapping 2015'!$A:$B,2,FALSE),VLOOKUP($G2182,'[1]mapping 2015'!$A:$B,2,FALSE))))</f>
        <v>nil</v>
      </c>
      <c r="W2182" s="37">
        <f>IF(OR(V2182="non comm",V2182="nil",J2182=0),0,IF(V2182="SBM 2.1 IIPS",J2182*VLOOKUP(N2182,'[2]NGP%'!$C:$D,2,FALSE),J2182*SUMIFS('[2]NGP%'!$D:$D,'[2]NGP%'!$A:$A,V2182,'[2]NGP%'!$B:$B,AA2182)))</f>
        <v>0</v>
      </c>
      <c r="X2182" s="37">
        <f>IF(OR(V2182="non comm",V2182="nil",J2182=0),0,IF(V2182="SBM 2.1 IIPS",J2182*VLOOKUP(N2182,'[2]NGP%'!$C:$E,3,FALSE),J2182*SUMIFS('[2]NGP%'!$E:$E,'[2]NGP%'!$A:$A,V2182,'[2]NGP%'!$B:$B,AA2182)))</f>
        <v>0</v>
      </c>
      <c r="Y2182" s="32"/>
      <c r="Z2182" s="54" t="str">
        <f>IF(MID(H2182,1,4)="Item","Nil",IF(G2182="contract_cover",VLOOKUP(I2182,'svc type'!C:D,2,FALSE),VLOOKUP(G2182,'svc type'!A:D,4,FALSE)))</f>
        <v>SVC</v>
      </c>
      <c r="AA2182" s="4" t="str">
        <f>IF(B2182="","",VLOOKUP(B2182,Sector!C:D,2,FALSE))</f>
        <v/>
      </c>
      <c r="AB2182" s="4">
        <f t="shared" si="69"/>
        <v>0</v>
      </c>
      <c r="AC2182" s="4"/>
      <c r="AD2182" s="4"/>
      <c r="AE2182" s="4"/>
      <c r="AF2182" s="4"/>
      <c r="AG2182" s="4"/>
    </row>
    <row r="2183" spans="1:33" outlineLevel="1" x14ac:dyDescent="0.25">
      <c r="A2183" s="57">
        <v>42270.681137071762</v>
      </c>
      <c r="B2183" s="32" t="s">
        <v>31</v>
      </c>
      <c r="C2183" s="32" t="s">
        <v>7609</v>
      </c>
      <c r="D2183" s="32" t="s">
        <v>7610</v>
      </c>
      <c r="E2183" s="32" t="s">
        <v>7611</v>
      </c>
      <c r="F2183" s="32" t="s">
        <v>9855</v>
      </c>
      <c r="G2183" s="32" t="s">
        <v>5236</v>
      </c>
      <c r="H2183" s="32" t="s">
        <v>5237</v>
      </c>
      <c r="I2183" s="32" t="s">
        <v>2006</v>
      </c>
      <c r="J2183" s="35">
        <v>0</v>
      </c>
      <c r="K2183" s="35">
        <v>0</v>
      </c>
      <c r="L2183" s="35">
        <v>0</v>
      </c>
      <c r="M2183" s="35">
        <v>0</v>
      </c>
      <c r="N2183" s="32" t="s">
        <v>5627</v>
      </c>
      <c r="O2183" s="32"/>
      <c r="P2183" s="32">
        <v>1</v>
      </c>
      <c r="Q2183" s="32" t="s">
        <v>9615</v>
      </c>
      <c r="R2183" s="39">
        <f t="shared" si="68"/>
        <v>1509</v>
      </c>
      <c r="S2183" s="5" t="s">
        <v>51</v>
      </c>
      <c r="T2183" s="5" t="s">
        <v>64</v>
      </c>
      <c r="U2183" s="2"/>
      <c r="V2183" s="2" t="str">
        <f>IF($J2183+$L2183=0,"nil",IF(OR($B2183="TCU-WS",$B2183=""),"non comm",IF(OR($G2183="contract_cover",$H2183="fixed price"),VLOOKUP($I2183,'[1]mapping 2015'!$A:$B,2,FALSE),VLOOKUP($G2183,'[1]mapping 2015'!$A:$B,2,FALSE))))</f>
        <v>nil</v>
      </c>
      <c r="W2183" s="37">
        <f>IF(OR(V2183="non comm",V2183="nil",J2183=0),0,IF(V2183="SBM 2.1 IIPS",J2183*VLOOKUP(N2183,'[2]NGP%'!$C:$D,2,FALSE),J2183*SUMIFS('[2]NGP%'!$D:$D,'[2]NGP%'!$A:$A,V2183,'[2]NGP%'!$B:$B,AA2183)))</f>
        <v>0</v>
      </c>
      <c r="X2183" s="37">
        <f>IF(OR(V2183="non comm",V2183="nil",J2183=0),0,IF(V2183="SBM 2.1 IIPS",J2183*VLOOKUP(N2183,'[2]NGP%'!$C:$E,3,FALSE),J2183*SUMIFS('[2]NGP%'!$E:$E,'[2]NGP%'!$A:$A,V2183,'[2]NGP%'!$B:$B,AA2183)))</f>
        <v>0</v>
      </c>
      <c r="Y2183" s="32"/>
      <c r="Z2183" s="54" t="str">
        <f>IF(MID(H2183,1,4)="Item","Nil",IF(G2183="contract_cover",VLOOKUP(I2183,'svc type'!C:D,2,FALSE),VLOOKUP(G2183,'svc type'!A:D,4,FALSE)))</f>
        <v>PSA_HW</v>
      </c>
      <c r="AA2183" s="4" t="str">
        <f>IF(B2183="","",VLOOKUP(B2183,Sector!C:D,2,FALSE))</f>
        <v>COM</v>
      </c>
      <c r="AB2183" s="4" t="str">
        <f t="shared" si="69"/>
        <v>anson.ong</v>
      </c>
      <c r="AC2183" s="4"/>
      <c r="AD2183" s="4"/>
      <c r="AE2183" s="4"/>
      <c r="AF2183" s="4"/>
      <c r="AG2183" s="4"/>
    </row>
    <row r="2184" spans="1:33" outlineLevel="1" x14ac:dyDescent="0.25">
      <c r="A2184" s="57">
        <v>42270.681137071762</v>
      </c>
      <c r="B2184" s="32" t="s">
        <v>31</v>
      </c>
      <c r="C2184" s="32" t="s">
        <v>7609</v>
      </c>
      <c r="D2184" s="32" t="s">
        <v>7610</v>
      </c>
      <c r="E2184" s="32" t="s">
        <v>7611</v>
      </c>
      <c r="F2184" s="32" t="s">
        <v>9855</v>
      </c>
      <c r="G2184" s="32" t="s">
        <v>9856</v>
      </c>
      <c r="H2184" s="32" t="s">
        <v>9857</v>
      </c>
      <c r="I2184" s="32" t="s">
        <v>2006</v>
      </c>
      <c r="J2184" s="35">
        <v>0</v>
      </c>
      <c r="K2184" s="35">
        <v>36243.449999999997</v>
      </c>
      <c r="L2184" s="35">
        <v>0</v>
      </c>
      <c r="M2184" s="35">
        <v>0</v>
      </c>
      <c r="N2184" s="32" t="s">
        <v>5627</v>
      </c>
      <c r="O2184" s="32"/>
      <c r="P2184" s="32">
        <v>5</v>
      </c>
      <c r="Q2184" s="32" t="s">
        <v>9615</v>
      </c>
      <c r="R2184" s="39">
        <f t="shared" si="68"/>
        <v>1509</v>
      </c>
      <c r="S2184" s="5" t="s">
        <v>51</v>
      </c>
      <c r="T2184" s="5" t="s">
        <v>64</v>
      </c>
      <c r="U2184" s="2"/>
      <c r="V2184" s="2" t="str">
        <f>IF($J2184+$L2184=0,"nil",IF(OR($B2184="TCU-WS",$B2184=""),"non comm",IF(OR($G2184="contract_cover",$H2184="fixed price"),VLOOKUP($I2184,'[1]mapping 2015'!$A:$B,2,FALSE),VLOOKUP($G2184,'[1]mapping 2015'!$A:$B,2,FALSE))))</f>
        <v>nil</v>
      </c>
      <c r="W2184" s="37">
        <f>IF(OR(V2184="non comm",V2184="nil",J2184=0),0,IF(V2184="SBM 2.1 IIPS",J2184*VLOOKUP(N2184,'[2]NGP%'!$C:$D,2,FALSE),J2184*SUMIFS('[2]NGP%'!$D:$D,'[2]NGP%'!$A:$A,V2184,'[2]NGP%'!$B:$B,AA2184)))</f>
        <v>0</v>
      </c>
      <c r="X2184" s="37">
        <f>IF(OR(V2184="non comm",V2184="nil",J2184=0),0,IF(V2184="SBM 2.1 IIPS",J2184*VLOOKUP(N2184,'[2]NGP%'!$C:$E,3,FALSE),J2184*SUMIFS('[2]NGP%'!$E:$E,'[2]NGP%'!$A:$A,V2184,'[2]NGP%'!$B:$B,AA2184)))</f>
        <v>0</v>
      </c>
      <c r="Y2184" s="32"/>
      <c r="Z2184" s="54" t="e">
        <f>IF(MID(H2184,1,4)="Item","Nil",IF(G2184="contract_cover",VLOOKUP(I2184,'svc type'!C:D,2,FALSE),VLOOKUP(G2184,'svc type'!A:D,4,FALSE)))</f>
        <v>#N/A</v>
      </c>
      <c r="AA2184" s="4" t="str">
        <f>IF(B2184="","",VLOOKUP(B2184,Sector!C:D,2,FALSE))</f>
        <v>COM</v>
      </c>
      <c r="AB2184" s="4" t="str">
        <f t="shared" si="69"/>
        <v>anson.ong</v>
      </c>
      <c r="AC2184" s="4"/>
      <c r="AD2184" s="4"/>
      <c r="AE2184" s="4"/>
      <c r="AF2184" s="4"/>
      <c r="AG2184" s="4"/>
    </row>
    <row r="2185" spans="1:33" outlineLevel="1" x14ac:dyDescent="0.25">
      <c r="A2185" s="57">
        <v>42270.682308298608</v>
      </c>
      <c r="B2185" s="32"/>
      <c r="C2185" s="32" t="s">
        <v>457</v>
      </c>
      <c r="D2185" s="32" t="s">
        <v>334</v>
      </c>
      <c r="E2185" s="32" t="s">
        <v>9858</v>
      </c>
      <c r="F2185" s="32" t="s">
        <v>9859</v>
      </c>
      <c r="G2185" s="32" t="s">
        <v>58</v>
      </c>
      <c r="H2185" s="32" t="s">
        <v>59</v>
      </c>
      <c r="I2185" s="32" t="s">
        <v>2006</v>
      </c>
      <c r="J2185" s="35">
        <v>0</v>
      </c>
      <c r="K2185" s="35">
        <v>0</v>
      </c>
      <c r="L2185" s="35">
        <v>0</v>
      </c>
      <c r="M2185" s="35">
        <v>0</v>
      </c>
      <c r="N2185" s="32" t="s">
        <v>19</v>
      </c>
      <c r="O2185" s="32" t="s">
        <v>322</v>
      </c>
      <c r="P2185" s="32">
        <v>0</v>
      </c>
      <c r="Q2185" s="32"/>
      <c r="R2185" s="39">
        <f t="shared" si="68"/>
        <v>1509</v>
      </c>
      <c r="S2185" s="5" t="s">
        <v>51</v>
      </c>
      <c r="T2185" s="5" t="s">
        <v>64</v>
      </c>
      <c r="U2185" s="2"/>
      <c r="V2185" s="2" t="str">
        <f>IF($J2185+$L2185=0,"nil",IF(OR($B2185="TCU-WS",$B2185=""),"non comm",IF(OR($G2185="contract_cover",$H2185="fixed price"),VLOOKUP($I2185,'[1]mapping 2015'!$A:$B,2,FALSE),VLOOKUP($G2185,'[1]mapping 2015'!$A:$B,2,FALSE))))</f>
        <v>nil</v>
      </c>
      <c r="W2185" s="37">
        <f>IF(OR(V2185="non comm",V2185="nil",J2185=0),0,IF(V2185="SBM 2.1 IIPS",J2185*VLOOKUP(N2185,'[2]NGP%'!$C:$D,2,FALSE),J2185*SUMIFS('[2]NGP%'!$D:$D,'[2]NGP%'!$A:$A,V2185,'[2]NGP%'!$B:$B,AA2185)))</f>
        <v>0</v>
      </c>
      <c r="X2185" s="37">
        <f>IF(OR(V2185="non comm",V2185="nil",J2185=0),0,IF(V2185="SBM 2.1 IIPS",J2185*VLOOKUP(N2185,'[2]NGP%'!$C:$E,3,FALSE),J2185*SUMIFS('[2]NGP%'!$E:$E,'[2]NGP%'!$A:$A,V2185,'[2]NGP%'!$B:$B,AA2185)))</f>
        <v>0</v>
      </c>
      <c r="Y2185" s="32"/>
      <c r="Z2185" s="54" t="str">
        <f>IF(MID(H2185,1,4)="Item","Nil",IF(G2185="contract_cover",VLOOKUP(I2185,'svc type'!C:D,2,FALSE),VLOOKUP(G2185,'svc type'!A:D,4,FALSE)))</f>
        <v>SVC</v>
      </c>
      <c r="AA2185" s="4" t="str">
        <f>IF(B2185="","",VLOOKUP(B2185,Sector!C:D,2,FALSE))</f>
        <v/>
      </c>
      <c r="AB2185" s="4">
        <f t="shared" si="69"/>
        <v>0</v>
      </c>
      <c r="AC2185" s="4"/>
      <c r="AD2185" s="4"/>
      <c r="AE2185" s="4"/>
      <c r="AF2185" s="4"/>
      <c r="AG2185" s="4"/>
    </row>
    <row r="2186" spans="1:33" outlineLevel="1" x14ac:dyDescent="0.25">
      <c r="A2186" s="57">
        <v>42270.687008298613</v>
      </c>
      <c r="B2186" s="32"/>
      <c r="C2186" s="32" t="s">
        <v>9860</v>
      </c>
      <c r="D2186" s="32" t="s">
        <v>9861</v>
      </c>
      <c r="E2186" s="32" t="s">
        <v>9862</v>
      </c>
      <c r="F2186" s="32" t="s">
        <v>9863</v>
      </c>
      <c r="G2186" s="32" t="s">
        <v>58</v>
      </c>
      <c r="H2186" s="32" t="s">
        <v>59</v>
      </c>
      <c r="I2186" s="32" t="s">
        <v>2006</v>
      </c>
      <c r="J2186" s="35">
        <v>0</v>
      </c>
      <c r="K2186" s="35">
        <v>0</v>
      </c>
      <c r="L2186" s="35">
        <v>0</v>
      </c>
      <c r="M2186" s="35">
        <v>0</v>
      </c>
      <c r="N2186" s="32" t="s">
        <v>19</v>
      </c>
      <c r="O2186" s="32" t="s">
        <v>322</v>
      </c>
      <c r="P2186" s="32">
        <v>0</v>
      </c>
      <c r="Q2186" s="32"/>
      <c r="R2186" s="39">
        <f t="shared" si="68"/>
        <v>1509</v>
      </c>
      <c r="S2186" s="5" t="s">
        <v>51</v>
      </c>
      <c r="T2186" s="5" t="s">
        <v>64</v>
      </c>
      <c r="U2186" s="2"/>
      <c r="V2186" s="2" t="str">
        <f>IF($J2186+$L2186=0,"nil",IF(OR($B2186="TCU-WS",$B2186=""),"non comm",IF(OR($G2186="contract_cover",$H2186="fixed price"),VLOOKUP($I2186,'[1]mapping 2015'!$A:$B,2,FALSE),VLOOKUP($G2186,'[1]mapping 2015'!$A:$B,2,FALSE))))</f>
        <v>nil</v>
      </c>
      <c r="W2186" s="37">
        <f>IF(OR(V2186="non comm",V2186="nil",J2186=0),0,IF(V2186="SBM 2.1 IIPS",J2186*VLOOKUP(N2186,'[2]NGP%'!$C:$D,2,FALSE),J2186*SUMIFS('[2]NGP%'!$D:$D,'[2]NGP%'!$A:$A,V2186,'[2]NGP%'!$B:$B,AA2186)))</f>
        <v>0</v>
      </c>
      <c r="X2186" s="37">
        <f>IF(OR(V2186="non comm",V2186="nil",J2186=0),0,IF(V2186="SBM 2.1 IIPS",J2186*VLOOKUP(N2186,'[2]NGP%'!$C:$E,3,FALSE),J2186*SUMIFS('[2]NGP%'!$E:$E,'[2]NGP%'!$A:$A,V2186,'[2]NGP%'!$B:$B,AA2186)))</f>
        <v>0</v>
      </c>
      <c r="Y2186" s="32"/>
      <c r="Z2186" s="54" t="str">
        <f>IF(MID(H2186,1,4)="Item","Nil",IF(G2186="contract_cover",VLOOKUP(I2186,'svc type'!C:D,2,FALSE),VLOOKUP(G2186,'svc type'!A:D,4,FALSE)))</f>
        <v>SVC</v>
      </c>
      <c r="AA2186" s="4" t="str">
        <f>IF(B2186="","",VLOOKUP(B2186,Sector!C:D,2,FALSE))</f>
        <v/>
      </c>
      <c r="AB2186" s="4">
        <f t="shared" si="69"/>
        <v>0</v>
      </c>
      <c r="AC2186" s="4"/>
      <c r="AD2186" s="4"/>
      <c r="AE2186" s="4"/>
      <c r="AF2186" s="4"/>
      <c r="AG2186" s="4"/>
    </row>
    <row r="2187" spans="1:33" outlineLevel="1" x14ac:dyDescent="0.25">
      <c r="A2187" s="57">
        <v>42270.690501736113</v>
      </c>
      <c r="B2187" s="32"/>
      <c r="C2187" s="32" t="s">
        <v>2475</v>
      </c>
      <c r="D2187" s="32" t="s">
        <v>334</v>
      </c>
      <c r="E2187" s="32" t="s">
        <v>9864</v>
      </c>
      <c r="F2187" s="32" t="s">
        <v>9865</v>
      </c>
      <c r="G2187" s="32" t="s">
        <v>58</v>
      </c>
      <c r="H2187" s="32" t="s">
        <v>59</v>
      </c>
      <c r="I2187" s="32" t="s">
        <v>2006</v>
      </c>
      <c r="J2187" s="35">
        <v>0</v>
      </c>
      <c r="K2187" s="35">
        <v>0</v>
      </c>
      <c r="L2187" s="35">
        <v>0</v>
      </c>
      <c r="M2187" s="35">
        <v>0</v>
      </c>
      <c r="N2187" s="32" t="s">
        <v>19</v>
      </c>
      <c r="O2187" s="32" t="s">
        <v>322</v>
      </c>
      <c r="P2187" s="32">
        <v>0</v>
      </c>
      <c r="Q2187" s="32"/>
      <c r="R2187" s="39">
        <f t="shared" si="68"/>
        <v>1509</v>
      </c>
      <c r="S2187" s="5" t="s">
        <v>51</v>
      </c>
      <c r="T2187" s="5" t="s">
        <v>64</v>
      </c>
      <c r="U2187" s="2"/>
      <c r="V2187" s="2" t="str">
        <f>IF($J2187+$L2187=0,"nil",IF(OR($B2187="TCU-WS",$B2187=""),"non comm",IF(OR($G2187="contract_cover",$H2187="fixed price"),VLOOKUP($I2187,'[1]mapping 2015'!$A:$B,2,FALSE),VLOOKUP($G2187,'[1]mapping 2015'!$A:$B,2,FALSE))))</f>
        <v>nil</v>
      </c>
      <c r="W2187" s="37">
        <f>IF(OR(V2187="non comm",V2187="nil",J2187=0),0,IF(V2187="SBM 2.1 IIPS",J2187*VLOOKUP(N2187,'[2]NGP%'!$C:$D,2,FALSE),J2187*SUMIFS('[2]NGP%'!$D:$D,'[2]NGP%'!$A:$A,V2187,'[2]NGP%'!$B:$B,AA2187)))</f>
        <v>0</v>
      </c>
      <c r="X2187" s="37">
        <f>IF(OR(V2187="non comm",V2187="nil",J2187=0),0,IF(V2187="SBM 2.1 IIPS",J2187*VLOOKUP(N2187,'[2]NGP%'!$C:$E,3,FALSE),J2187*SUMIFS('[2]NGP%'!$E:$E,'[2]NGP%'!$A:$A,V2187,'[2]NGP%'!$B:$B,AA2187)))</f>
        <v>0</v>
      </c>
      <c r="Y2187" s="32"/>
      <c r="Z2187" s="54" t="str">
        <f>IF(MID(H2187,1,4)="Item","Nil",IF(G2187="contract_cover",VLOOKUP(I2187,'svc type'!C:D,2,FALSE),VLOOKUP(G2187,'svc type'!A:D,4,FALSE)))</f>
        <v>SVC</v>
      </c>
      <c r="AA2187" s="4" t="str">
        <f>IF(B2187="","",VLOOKUP(B2187,Sector!C:D,2,FALSE))</f>
        <v/>
      </c>
      <c r="AB2187" s="4">
        <f t="shared" si="69"/>
        <v>0</v>
      </c>
      <c r="AC2187" s="4"/>
      <c r="AD2187" s="4"/>
      <c r="AE2187" s="4"/>
      <c r="AF2187" s="4"/>
      <c r="AG2187" s="4"/>
    </row>
    <row r="2188" spans="1:33" outlineLevel="1" x14ac:dyDescent="0.25">
      <c r="A2188" s="57">
        <v>42270.694147372684</v>
      </c>
      <c r="B2188" s="32"/>
      <c r="C2188" s="32" t="s">
        <v>655</v>
      </c>
      <c r="D2188" s="32" t="s">
        <v>334</v>
      </c>
      <c r="E2188" s="32" t="s">
        <v>9866</v>
      </c>
      <c r="F2188" s="32" t="s">
        <v>9867</v>
      </c>
      <c r="G2188" s="32" t="s">
        <v>58</v>
      </c>
      <c r="H2188" s="32" t="s">
        <v>59</v>
      </c>
      <c r="I2188" s="32" t="s">
        <v>2006</v>
      </c>
      <c r="J2188" s="35">
        <v>0</v>
      </c>
      <c r="K2188" s="35">
        <v>0</v>
      </c>
      <c r="L2188" s="35">
        <v>0</v>
      </c>
      <c r="M2188" s="35">
        <v>0</v>
      </c>
      <c r="N2188" s="32" t="s">
        <v>19</v>
      </c>
      <c r="O2188" s="32" t="s">
        <v>322</v>
      </c>
      <c r="P2188" s="32">
        <v>0</v>
      </c>
      <c r="Q2188" s="32"/>
      <c r="R2188" s="39">
        <f t="shared" si="68"/>
        <v>1509</v>
      </c>
      <c r="S2188" s="5" t="s">
        <v>51</v>
      </c>
      <c r="T2188" s="5" t="s">
        <v>64</v>
      </c>
      <c r="U2188" s="2"/>
      <c r="V2188" s="2" t="str">
        <f>IF($J2188+$L2188=0,"nil",IF(OR($B2188="TCU-WS",$B2188=""),"non comm",IF(OR($G2188="contract_cover",$H2188="fixed price"),VLOOKUP($I2188,'[1]mapping 2015'!$A:$B,2,FALSE),VLOOKUP($G2188,'[1]mapping 2015'!$A:$B,2,FALSE))))</f>
        <v>nil</v>
      </c>
      <c r="W2188" s="37">
        <f>IF(OR(V2188="non comm",V2188="nil",J2188=0),0,IF(V2188="SBM 2.1 IIPS",J2188*VLOOKUP(N2188,'[2]NGP%'!$C:$D,2,FALSE),J2188*SUMIFS('[2]NGP%'!$D:$D,'[2]NGP%'!$A:$A,V2188,'[2]NGP%'!$B:$B,AA2188)))</f>
        <v>0</v>
      </c>
      <c r="X2188" s="37">
        <f>IF(OR(V2188="non comm",V2188="nil",J2188=0),0,IF(V2188="SBM 2.1 IIPS",J2188*VLOOKUP(N2188,'[2]NGP%'!$C:$E,3,FALSE),J2188*SUMIFS('[2]NGP%'!$E:$E,'[2]NGP%'!$A:$A,V2188,'[2]NGP%'!$B:$B,AA2188)))</f>
        <v>0</v>
      </c>
      <c r="Y2188" s="32"/>
      <c r="Z2188" s="54" t="str">
        <f>IF(MID(H2188,1,4)="Item","Nil",IF(G2188="contract_cover",VLOOKUP(I2188,'svc type'!C:D,2,FALSE),VLOOKUP(G2188,'svc type'!A:D,4,FALSE)))</f>
        <v>SVC</v>
      </c>
      <c r="AA2188" s="4" t="str">
        <f>IF(B2188="","",VLOOKUP(B2188,Sector!C:D,2,FALSE))</f>
        <v/>
      </c>
      <c r="AB2188" s="4">
        <f t="shared" si="69"/>
        <v>0</v>
      </c>
      <c r="AC2188" s="4"/>
      <c r="AD2188" s="4"/>
      <c r="AE2188" s="4"/>
      <c r="AF2188" s="4"/>
      <c r="AG2188" s="4"/>
    </row>
    <row r="2189" spans="1:33" outlineLevel="1" x14ac:dyDescent="0.25">
      <c r="A2189" s="57">
        <v>42270.69571172454</v>
      </c>
      <c r="B2189" s="32"/>
      <c r="C2189" s="32" t="s">
        <v>7609</v>
      </c>
      <c r="D2189" s="32" t="s">
        <v>7610</v>
      </c>
      <c r="E2189" s="32" t="s">
        <v>7611</v>
      </c>
      <c r="F2189" s="32" t="s">
        <v>9868</v>
      </c>
      <c r="G2189" s="32" t="s">
        <v>5236</v>
      </c>
      <c r="H2189" s="32" t="s">
        <v>5237</v>
      </c>
      <c r="I2189" s="32" t="s">
        <v>2006</v>
      </c>
      <c r="J2189" s="35">
        <v>0</v>
      </c>
      <c r="K2189" s="35">
        <v>0</v>
      </c>
      <c r="L2189" s="35">
        <v>0</v>
      </c>
      <c r="M2189" s="35">
        <v>0</v>
      </c>
      <c r="N2189" s="32" t="s">
        <v>5627</v>
      </c>
      <c r="O2189" s="32"/>
      <c r="P2189" s="32">
        <v>6</v>
      </c>
      <c r="Q2189" s="32" t="s">
        <v>9615</v>
      </c>
      <c r="R2189" s="39">
        <f t="shared" si="68"/>
        <v>1509</v>
      </c>
      <c r="S2189" s="5" t="s">
        <v>51</v>
      </c>
      <c r="T2189" s="5" t="s">
        <v>64</v>
      </c>
      <c r="U2189" s="2"/>
      <c r="V2189" s="2" t="str">
        <f>IF($J2189+$L2189=0,"nil",IF(OR($B2189="TCU-WS",$B2189=""),"non comm",IF(OR($G2189="contract_cover",$H2189="fixed price"),VLOOKUP($I2189,'[1]mapping 2015'!$A:$B,2,FALSE),VLOOKUP($G2189,'[1]mapping 2015'!$A:$B,2,FALSE))))</f>
        <v>nil</v>
      </c>
      <c r="W2189" s="37">
        <f>IF(OR(V2189="non comm",V2189="nil",J2189=0),0,IF(V2189="SBM 2.1 IIPS",J2189*VLOOKUP(N2189,'[2]NGP%'!$C:$D,2,FALSE),J2189*SUMIFS('[2]NGP%'!$D:$D,'[2]NGP%'!$A:$A,V2189,'[2]NGP%'!$B:$B,AA2189)))</f>
        <v>0</v>
      </c>
      <c r="X2189" s="37">
        <f>IF(OR(V2189="non comm",V2189="nil",J2189=0),0,IF(V2189="SBM 2.1 IIPS",J2189*VLOOKUP(N2189,'[2]NGP%'!$C:$E,3,FALSE),J2189*SUMIFS('[2]NGP%'!$E:$E,'[2]NGP%'!$A:$A,V2189,'[2]NGP%'!$B:$B,AA2189)))</f>
        <v>0</v>
      </c>
      <c r="Y2189" s="32"/>
      <c r="Z2189" s="54" t="str">
        <f>IF(MID(H2189,1,4)="Item","Nil",IF(G2189="contract_cover",VLOOKUP(I2189,'svc type'!C:D,2,FALSE),VLOOKUP(G2189,'svc type'!A:D,4,FALSE)))</f>
        <v>PSA_HW</v>
      </c>
      <c r="AA2189" s="4" t="str">
        <f>IF(B2189="","",VLOOKUP(B2189,Sector!C:D,2,FALSE))</f>
        <v/>
      </c>
      <c r="AB2189" s="4">
        <f t="shared" si="69"/>
        <v>0</v>
      </c>
      <c r="AC2189" s="4"/>
      <c r="AD2189" s="4"/>
      <c r="AE2189" s="4"/>
      <c r="AF2189" s="4"/>
      <c r="AG2189" s="4"/>
    </row>
    <row r="2190" spans="1:33" outlineLevel="1" x14ac:dyDescent="0.25">
      <c r="A2190" s="57">
        <v>42270.69571172454</v>
      </c>
      <c r="B2190" s="32"/>
      <c r="C2190" s="32" t="s">
        <v>7609</v>
      </c>
      <c r="D2190" s="32" t="s">
        <v>7610</v>
      </c>
      <c r="E2190" s="32" t="s">
        <v>7611</v>
      </c>
      <c r="F2190" s="32" t="s">
        <v>9868</v>
      </c>
      <c r="G2190" s="32" t="s">
        <v>5236</v>
      </c>
      <c r="H2190" s="32" t="s">
        <v>5237</v>
      </c>
      <c r="I2190" s="32" t="s">
        <v>2006</v>
      </c>
      <c r="J2190" s="35">
        <v>0</v>
      </c>
      <c r="K2190" s="35">
        <v>0</v>
      </c>
      <c r="L2190" s="35">
        <v>0</v>
      </c>
      <c r="M2190" s="35">
        <v>0</v>
      </c>
      <c r="N2190" s="32" t="s">
        <v>5627</v>
      </c>
      <c r="O2190" s="32"/>
      <c r="P2190" s="32">
        <v>3</v>
      </c>
      <c r="Q2190" s="32" t="s">
        <v>9615</v>
      </c>
      <c r="R2190" s="39">
        <f t="shared" si="68"/>
        <v>1509</v>
      </c>
      <c r="S2190" s="5" t="s">
        <v>51</v>
      </c>
      <c r="T2190" s="5" t="s">
        <v>64</v>
      </c>
      <c r="U2190" s="2"/>
      <c r="V2190" s="2" t="str">
        <f>IF($J2190+$L2190=0,"nil",IF(OR($B2190="TCU-WS",$B2190=""),"non comm",IF(OR($G2190="contract_cover",$H2190="fixed price"),VLOOKUP($I2190,'[1]mapping 2015'!$A:$B,2,FALSE),VLOOKUP($G2190,'[1]mapping 2015'!$A:$B,2,FALSE))))</f>
        <v>nil</v>
      </c>
      <c r="W2190" s="37">
        <f>IF(OR(V2190="non comm",V2190="nil",J2190=0),0,IF(V2190="SBM 2.1 IIPS",J2190*VLOOKUP(N2190,'[2]NGP%'!$C:$D,2,FALSE),J2190*SUMIFS('[2]NGP%'!$D:$D,'[2]NGP%'!$A:$A,V2190,'[2]NGP%'!$B:$B,AA2190)))</f>
        <v>0</v>
      </c>
      <c r="X2190" s="37">
        <f>IF(OR(V2190="non comm",V2190="nil",J2190=0),0,IF(V2190="SBM 2.1 IIPS",J2190*VLOOKUP(N2190,'[2]NGP%'!$C:$E,3,FALSE),J2190*SUMIFS('[2]NGP%'!$E:$E,'[2]NGP%'!$A:$A,V2190,'[2]NGP%'!$B:$B,AA2190)))</f>
        <v>0</v>
      </c>
      <c r="Y2190" s="32"/>
      <c r="Z2190" s="54" t="str">
        <f>IF(MID(H2190,1,4)="Item","Nil",IF(G2190="contract_cover",VLOOKUP(I2190,'svc type'!C:D,2,FALSE),VLOOKUP(G2190,'svc type'!A:D,4,FALSE)))</f>
        <v>PSA_HW</v>
      </c>
      <c r="AA2190" s="4" t="str">
        <f>IF(B2190="","",VLOOKUP(B2190,Sector!C:D,2,FALSE))</f>
        <v/>
      </c>
      <c r="AB2190" s="4">
        <f t="shared" si="69"/>
        <v>0</v>
      </c>
      <c r="AC2190" s="4"/>
      <c r="AD2190" s="4"/>
      <c r="AE2190" s="4"/>
      <c r="AF2190" s="4"/>
      <c r="AG2190" s="4"/>
    </row>
    <row r="2191" spans="1:33" outlineLevel="1" x14ac:dyDescent="0.25">
      <c r="A2191" s="57">
        <v>42270.69571172454</v>
      </c>
      <c r="B2191" s="32"/>
      <c r="C2191" s="32" t="s">
        <v>7609</v>
      </c>
      <c r="D2191" s="32" t="s">
        <v>7610</v>
      </c>
      <c r="E2191" s="32" t="s">
        <v>7611</v>
      </c>
      <c r="F2191" s="32" t="s">
        <v>9868</v>
      </c>
      <c r="G2191" s="32" t="s">
        <v>5236</v>
      </c>
      <c r="H2191" s="32" t="s">
        <v>5237</v>
      </c>
      <c r="I2191" s="32" t="s">
        <v>2006</v>
      </c>
      <c r="J2191" s="35">
        <v>0</v>
      </c>
      <c r="K2191" s="35">
        <v>0</v>
      </c>
      <c r="L2191" s="35">
        <v>0</v>
      </c>
      <c r="M2191" s="35">
        <v>0</v>
      </c>
      <c r="N2191" s="32" t="s">
        <v>5627</v>
      </c>
      <c r="O2191" s="32"/>
      <c r="P2191" s="32">
        <v>4</v>
      </c>
      <c r="Q2191" s="32" t="s">
        <v>9615</v>
      </c>
      <c r="R2191" s="39">
        <f t="shared" si="68"/>
        <v>1509</v>
      </c>
      <c r="S2191" s="5" t="s">
        <v>51</v>
      </c>
      <c r="T2191" s="5" t="s">
        <v>64</v>
      </c>
      <c r="U2191" s="2"/>
      <c r="V2191" s="2" t="str">
        <f>IF($J2191+$L2191=0,"nil",IF(OR($B2191="TCU-WS",$B2191=""),"non comm",IF(OR($G2191="contract_cover",$H2191="fixed price"),VLOOKUP($I2191,'[1]mapping 2015'!$A:$B,2,FALSE),VLOOKUP($G2191,'[1]mapping 2015'!$A:$B,2,FALSE))))</f>
        <v>nil</v>
      </c>
      <c r="W2191" s="37">
        <f>IF(OR(V2191="non comm",V2191="nil",J2191=0),0,IF(V2191="SBM 2.1 IIPS",J2191*VLOOKUP(N2191,'[2]NGP%'!$C:$D,2,FALSE),J2191*SUMIFS('[2]NGP%'!$D:$D,'[2]NGP%'!$A:$A,V2191,'[2]NGP%'!$B:$B,AA2191)))</f>
        <v>0</v>
      </c>
      <c r="X2191" s="37">
        <f>IF(OR(V2191="non comm",V2191="nil",J2191=0),0,IF(V2191="SBM 2.1 IIPS",J2191*VLOOKUP(N2191,'[2]NGP%'!$C:$E,3,FALSE),J2191*SUMIFS('[2]NGP%'!$E:$E,'[2]NGP%'!$A:$A,V2191,'[2]NGP%'!$B:$B,AA2191)))</f>
        <v>0</v>
      </c>
      <c r="Y2191" s="32"/>
      <c r="Z2191" s="54" t="str">
        <f>IF(MID(H2191,1,4)="Item","Nil",IF(G2191="contract_cover",VLOOKUP(I2191,'svc type'!C:D,2,FALSE),VLOOKUP(G2191,'svc type'!A:D,4,FALSE)))</f>
        <v>PSA_HW</v>
      </c>
      <c r="AA2191" s="4" t="str">
        <f>IF(B2191="","",VLOOKUP(B2191,Sector!C:D,2,FALSE))</f>
        <v/>
      </c>
      <c r="AB2191" s="4">
        <f t="shared" si="69"/>
        <v>0</v>
      </c>
      <c r="AC2191" s="4"/>
      <c r="AD2191" s="4"/>
      <c r="AE2191" s="4"/>
      <c r="AF2191" s="4"/>
      <c r="AG2191" s="4"/>
    </row>
    <row r="2192" spans="1:33" outlineLevel="1" x14ac:dyDescent="0.25">
      <c r="A2192" s="57">
        <v>42270.69950790509</v>
      </c>
      <c r="B2192" s="32"/>
      <c r="C2192" s="32" t="s">
        <v>9869</v>
      </c>
      <c r="D2192" s="32" t="s">
        <v>334</v>
      </c>
      <c r="E2192" s="32" t="s">
        <v>9870</v>
      </c>
      <c r="F2192" s="32" t="s">
        <v>9871</v>
      </c>
      <c r="G2192" s="32" t="s">
        <v>58</v>
      </c>
      <c r="H2192" s="32" t="s">
        <v>59</v>
      </c>
      <c r="I2192" s="32" t="s">
        <v>2006</v>
      </c>
      <c r="J2192" s="35">
        <v>0</v>
      </c>
      <c r="K2192" s="35">
        <v>0</v>
      </c>
      <c r="L2192" s="35">
        <v>0</v>
      </c>
      <c r="M2192" s="35">
        <v>0</v>
      </c>
      <c r="N2192" s="32" t="s">
        <v>19</v>
      </c>
      <c r="O2192" s="32" t="s">
        <v>322</v>
      </c>
      <c r="P2192" s="32">
        <v>0</v>
      </c>
      <c r="Q2192" s="32"/>
      <c r="R2192" s="39">
        <f t="shared" si="68"/>
        <v>1509</v>
      </c>
      <c r="S2192" s="5" t="s">
        <v>51</v>
      </c>
      <c r="T2192" s="5" t="s">
        <v>64</v>
      </c>
      <c r="U2192" s="2"/>
      <c r="V2192" s="2" t="str">
        <f>IF($J2192+$L2192=0,"nil",IF(OR($B2192="TCU-WS",$B2192=""),"non comm",IF(OR($G2192="contract_cover",$H2192="fixed price"),VLOOKUP($I2192,'[1]mapping 2015'!$A:$B,2,FALSE),VLOOKUP($G2192,'[1]mapping 2015'!$A:$B,2,FALSE))))</f>
        <v>nil</v>
      </c>
      <c r="W2192" s="37">
        <f>IF(OR(V2192="non comm",V2192="nil",J2192=0),0,IF(V2192="SBM 2.1 IIPS",J2192*VLOOKUP(N2192,'[2]NGP%'!$C:$D,2,FALSE),J2192*SUMIFS('[2]NGP%'!$D:$D,'[2]NGP%'!$A:$A,V2192,'[2]NGP%'!$B:$B,AA2192)))</f>
        <v>0</v>
      </c>
      <c r="X2192" s="37">
        <f>IF(OR(V2192="non comm",V2192="nil",J2192=0),0,IF(V2192="SBM 2.1 IIPS",J2192*VLOOKUP(N2192,'[2]NGP%'!$C:$E,3,FALSE),J2192*SUMIFS('[2]NGP%'!$E:$E,'[2]NGP%'!$A:$A,V2192,'[2]NGP%'!$B:$B,AA2192)))</f>
        <v>0</v>
      </c>
      <c r="Y2192" s="32"/>
      <c r="Z2192" s="54" t="str">
        <f>IF(MID(H2192,1,4)="Item","Nil",IF(G2192="contract_cover",VLOOKUP(I2192,'svc type'!C:D,2,FALSE),VLOOKUP(G2192,'svc type'!A:D,4,FALSE)))</f>
        <v>SVC</v>
      </c>
      <c r="AA2192" s="4" t="str">
        <f>IF(B2192="","",VLOOKUP(B2192,Sector!C:D,2,FALSE))</f>
        <v/>
      </c>
      <c r="AB2192" s="4">
        <f t="shared" si="69"/>
        <v>0</v>
      </c>
      <c r="AC2192" s="4"/>
      <c r="AD2192" s="4"/>
      <c r="AE2192" s="4"/>
      <c r="AF2192" s="4"/>
      <c r="AG2192" s="4"/>
    </row>
    <row r="2193" spans="1:33" outlineLevel="1" x14ac:dyDescent="0.25">
      <c r="A2193" s="57">
        <v>42270.701684571759</v>
      </c>
      <c r="B2193" s="32"/>
      <c r="C2193" s="32" t="s">
        <v>2475</v>
      </c>
      <c r="D2193" s="32" t="s">
        <v>334</v>
      </c>
      <c r="E2193" s="32" t="s">
        <v>9872</v>
      </c>
      <c r="F2193" s="32" t="s">
        <v>9873</v>
      </c>
      <c r="G2193" s="32" t="s">
        <v>58</v>
      </c>
      <c r="H2193" s="32" t="s">
        <v>59</v>
      </c>
      <c r="I2193" s="32" t="s">
        <v>2006</v>
      </c>
      <c r="J2193" s="35">
        <v>0</v>
      </c>
      <c r="K2193" s="35">
        <v>0</v>
      </c>
      <c r="L2193" s="35">
        <v>0</v>
      </c>
      <c r="M2193" s="35">
        <v>0</v>
      </c>
      <c r="N2193" s="32" t="s">
        <v>19</v>
      </c>
      <c r="O2193" s="32" t="s">
        <v>322</v>
      </c>
      <c r="P2193" s="32">
        <v>0</v>
      </c>
      <c r="Q2193" s="32"/>
      <c r="R2193" s="39">
        <f t="shared" si="68"/>
        <v>1509</v>
      </c>
      <c r="S2193" s="5" t="s">
        <v>51</v>
      </c>
      <c r="T2193" s="5" t="s">
        <v>64</v>
      </c>
      <c r="U2193" s="2"/>
      <c r="V2193" s="2" t="str">
        <f>IF($J2193+$L2193=0,"nil",IF(OR($B2193="TCU-WS",$B2193=""),"non comm",IF(OR($G2193="contract_cover",$H2193="fixed price"),VLOOKUP($I2193,'[1]mapping 2015'!$A:$B,2,FALSE),VLOOKUP($G2193,'[1]mapping 2015'!$A:$B,2,FALSE))))</f>
        <v>nil</v>
      </c>
      <c r="W2193" s="37">
        <f>IF(OR(V2193="non comm",V2193="nil",J2193=0),0,IF(V2193="SBM 2.1 IIPS",J2193*VLOOKUP(N2193,'[2]NGP%'!$C:$D,2,FALSE),J2193*SUMIFS('[2]NGP%'!$D:$D,'[2]NGP%'!$A:$A,V2193,'[2]NGP%'!$B:$B,AA2193)))</f>
        <v>0</v>
      </c>
      <c r="X2193" s="37">
        <f>IF(OR(V2193="non comm",V2193="nil",J2193=0),0,IF(V2193="SBM 2.1 IIPS",J2193*VLOOKUP(N2193,'[2]NGP%'!$C:$E,3,FALSE),J2193*SUMIFS('[2]NGP%'!$E:$E,'[2]NGP%'!$A:$A,V2193,'[2]NGP%'!$B:$B,AA2193)))</f>
        <v>0</v>
      </c>
      <c r="Y2193" s="32"/>
      <c r="Z2193" s="54" t="str">
        <f>IF(MID(H2193,1,4)="Item","Nil",IF(G2193="contract_cover",VLOOKUP(I2193,'svc type'!C:D,2,FALSE),VLOOKUP(G2193,'svc type'!A:D,4,FALSE)))</f>
        <v>SVC</v>
      </c>
      <c r="AA2193" s="4" t="str">
        <f>IF(B2193="","",VLOOKUP(B2193,Sector!C:D,2,FALSE))</f>
        <v/>
      </c>
      <c r="AB2193" s="4">
        <f t="shared" si="69"/>
        <v>0</v>
      </c>
      <c r="AC2193" s="4"/>
      <c r="AD2193" s="4"/>
      <c r="AE2193" s="4"/>
      <c r="AF2193" s="4"/>
      <c r="AG2193" s="4"/>
    </row>
    <row r="2194" spans="1:33" outlineLevel="1" x14ac:dyDescent="0.25">
      <c r="A2194" s="57">
        <v>42270.702646527781</v>
      </c>
      <c r="B2194" s="32"/>
      <c r="C2194" s="32" t="s">
        <v>1068</v>
      </c>
      <c r="D2194" s="32" t="s">
        <v>334</v>
      </c>
      <c r="E2194" s="32" t="s">
        <v>9874</v>
      </c>
      <c r="F2194" s="32" t="s">
        <v>9875</v>
      </c>
      <c r="G2194" s="32" t="s">
        <v>58</v>
      </c>
      <c r="H2194" s="32" t="s">
        <v>59</v>
      </c>
      <c r="I2194" s="32" t="s">
        <v>2006</v>
      </c>
      <c r="J2194" s="35">
        <v>0</v>
      </c>
      <c r="K2194" s="35">
        <v>0</v>
      </c>
      <c r="L2194" s="35">
        <v>0</v>
      </c>
      <c r="M2194" s="35">
        <v>0</v>
      </c>
      <c r="N2194" s="32" t="s">
        <v>19</v>
      </c>
      <c r="O2194" s="32" t="s">
        <v>322</v>
      </c>
      <c r="P2194" s="32">
        <v>0</v>
      </c>
      <c r="Q2194" s="32"/>
      <c r="R2194" s="39">
        <f t="shared" si="68"/>
        <v>1509</v>
      </c>
      <c r="S2194" s="5" t="s">
        <v>51</v>
      </c>
      <c r="T2194" s="5" t="s">
        <v>64</v>
      </c>
      <c r="U2194" s="2"/>
      <c r="V2194" s="2" t="str">
        <f>IF($J2194+$L2194=0,"nil",IF(OR($B2194="TCU-WS",$B2194=""),"non comm",IF(OR($G2194="contract_cover",$H2194="fixed price"),VLOOKUP($I2194,'[1]mapping 2015'!$A:$B,2,FALSE),VLOOKUP($G2194,'[1]mapping 2015'!$A:$B,2,FALSE))))</f>
        <v>nil</v>
      </c>
      <c r="W2194" s="37">
        <f>IF(OR(V2194="non comm",V2194="nil",J2194=0),0,IF(V2194="SBM 2.1 IIPS",J2194*VLOOKUP(N2194,'[2]NGP%'!$C:$D,2,FALSE),J2194*SUMIFS('[2]NGP%'!$D:$D,'[2]NGP%'!$A:$A,V2194,'[2]NGP%'!$B:$B,AA2194)))</f>
        <v>0</v>
      </c>
      <c r="X2194" s="37">
        <f>IF(OR(V2194="non comm",V2194="nil",J2194=0),0,IF(V2194="SBM 2.1 IIPS",J2194*VLOOKUP(N2194,'[2]NGP%'!$C:$E,3,FALSE),J2194*SUMIFS('[2]NGP%'!$E:$E,'[2]NGP%'!$A:$A,V2194,'[2]NGP%'!$B:$B,AA2194)))</f>
        <v>0</v>
      </c>
      <c r="Y2194" s="32"/>
      <c r="Z2194" s="54" t="str">
        <f>IF(MID(H2194,1,4)="Item","Nil",IF(G2194="contract_cover",VLOOKUP(I2194,'svc type'!C:D,2,FALSE),VLOOKUP(G2194,'svc type'!A:D,4,FALSE)))</f>
        <v>SVC</v>
      </c>
      <c r="AA2194" s="4" t="str">
        <f>IF(B2194="","",VLOOKUP(B2194,Sector!C:D,2,FALSE))</f>
        <v/>
      </c>
      <c r="AB2194" s="4">
        <f t="shared" si="69"/>
        <v>0</v>
      </c>
      <c r="AC2194" s="4"/>
      <c r="AD2194" s="4"/>
      <c r="AE2194" s="4"/>
      <c r="AF2194" s="4"/>
      <c r="AG2194" s="4"/>
    </row>
    <row r="2195" spans="1:33" outlineLevel="1" x14ac:dyDescent="0.25">
      <c r="A2195" s="57">
        <v>42270.706502581015</v>
      </c>
      <c r="B2195" s="32"/>
      <c r="C2195" s="32" t="s">
        <v>506</v>
      </c>
      <c r="D2195" s="32" t="s">
        <v>334</v>
      </c>
      <c r="E2195" s="32" t="s">
        <v>9876</v>
      </c>
      <c r="F2195" s="32" t="s">
        <v>9877</v>
      </c>
      <c r="G2195" s="32" t="s">
        <v>58</v>
      </c>
      <c r="H2195" s="32" t="s">
        <v>59</v>
      </c>
      <c r="I2195" s="32" t="s">
        <v>2006</v>
      </c>
      <c r="J2195" s="35">
        <v>0</v>
      </c>
      <c r="K2195" s="35">
        <v>0</v>
      </c>
      <c r="L2195" s="35">
        <v>0</v>
      </c>
      <c r="M2195" s="35">
        <v>0</v>
      </c>
      <c r="N2195" s="32" t="s">
        <v>19</v>
      </c>
      <c r="O2195" s="32" t="s">
        <v>322</v>
      </c>
      <c r="P2195" s="32">
        <v>0</v>
      </c>
      <c r="Q2195" s="32"/>
      <c r="R2195" s="39">
        <f t="shared" si="68"/>
        <v>1509</v>
      </c>
      <c r="S2195" s="5" t="s">
        <v>51</v>
      </c>
      <c r="T2195" s="5" t="s">
        <v>64</v>
      </c>
      <c r="U2195" s="2"/>
      <c r="V2195" s="2" t="str">
        <f>IF($J2195+$L2195=0,"nil",IF(OR($B2195="TCU-WS",$B2195=""),"non comm",IF(OR($G2195="contract_cover",$H2195="fixed price"),VLOOKUP($I2195,'[1]mapping 2015'!$A:$B,2,FALSE),VLOOKUP($G2195,'[1]mapping 2015'!$A:$B,2,FALSE))))</f>
        <v>nil</v>
      </c>
      <c r="W2195" s="37">
        <f>IF(OR(V2195="non comm",V2195="nil",J2195=0),0,IF(V2195="SBM 2.1 IIPS",J2195*VLOOKUP(N2195,'[2]NGP%'!$C:$D,2,FALSE),J2195*SUMIFS('[2]NGP%'!$D:$D,'[2]NGP%'!$A:$A,V2195,'[2]NGP%'!$B:$B,AA2195)))</f>
        <v>0</v>
      </c>
      <c r="X2195" s="37">
        <f>IF(OR(V2195="non comm",V2195="nil",J2195=0),0,IF(V2195="SBM 2.1 IIPS",J2195*VLOOKUP(N2195,'[2]NGP%'!$C:$E,3,FALSE),J2195*SUMIFS('[2]NGP%'!$E:$E,'[2]NGP%'!$A:$A,V2195,'[2]NGP%'!$B:$B,AA2195)))</f>
        <v>0</v>
      </c>
      <c r="Y2195" s="32"/>
      <c r="Z2195" s="54" t="str">
        <f>IF(MID(H2195,1,4)="Item","Nil",IF(G2195="contract_cover",VLOOKUP(I2195,'svc type'!C:D,2,FALSE),VLOOKUP(G2195,'svc type'!A:D,4,FALSE)))</f>
        <v>SVC</v>
      </c>
      <c r="AA2195" s="4" t="str">
        <f>IF(B2195="","",VLOOKUP(B2195,Sector!C:D,2,FALSE))</f>
        <v/>
      </c>
      <c r="AB2195" s="4">
        <f t="shared" si="69"/>
        <v>0</v>
      </c>
      <c r="AC2195" s="4"/>
      <c r="AD2195" s="4"/>
      <c r="AE2195" s="4"/>
      <c r="AF2195" s="4"/>
      <c r="AG2195" s="4"/>
    </row>
    <row r="2196" spans="1:33" outlineLevel="1" x14ac:dyDescent="0.25">
      <c r="A2196" s="57">
        <v>42270.710725034725</v>
      </c>
      <c r="B2196" s="32"/>
      <c r="C2196" s="32" t="s">
        <v>506</v>
      </c>
      <c r="D2196" s="32" t="s">
        <v>334</v>
      </c>
      <c r="E2196" s="32" t="s">
        <v>9878</v>
      </c>
      <c r="F2196" s="32" t="s">
        <v>9879</v>
      </c>
      <c r="G2196" s="32" t="s">
        <v>58</v>
      </c>
      <c r="H2196" s="32" t="s">
        <v>59</v>
      </c>
      <c r="I2196" s="32" t="s">
        <v>2006</v>
      </c>
      <c r="J2196" s="35">
        <v>0</v>
      </c>
      <c r="K2196" s="35">
        <v>0</v>
      </c>
      <c r="L2196" s="35">
        <v>0</v>
      </c>
      <c r="M2196" s="35">
        <v>0</v>
      </c>
      <c r="N2196" s="32" t="s">
        <v>19</v>
      </c>
      <c r="O2196" s="32" t="s">
        <v>322</v>
      </c>
      <c r="P2196" s="32">
        <v>0</v>
      </c>
      <c r="Q2196" s="32"/>
      <c r="R2196" s="39">
        <f t="shared" si="68"/>
        <v>1509</v>
      </c>
      <c r="S2196" s="5" t="s">
        <v>51</v>
      </c>
      <c r="T2196" s="5" t="s">
        <v>64</v>
      </c>
      <c r="U2196" s="2"/>
      <c r="V2196" s="2" t="str">
        <f>IF($J2196+$L2196=0,"nil",IF(OR($B2196="TCU-WS",$B2196=""),"non comm",IF(OR($G2196="contract_cover",$H2196="fixed price"),VLOOKUP($I2196,'[1]mapping 2015'!$A:$B,2,FALSE),VLOOKUP($G2196,'[1]mapping 2015'!$A:$B,2,FALSE))))</f>
        <v>nil</v>
      </c>
      <c r="W2196" s="37">
        <f>IF(OR(V2196="non comm",V2196="nil",J2196=0),0,IF(V2196="SBM 2.1 IIPS",J2196*VLOOKUP(N2196,'[2]NGP%'!$C:$D,2,FALSE),J2196*SUMIFS('[2]NGP%'!$D:$D,'[2]NGP%'!$A:$A,V2196,'[2]NGP%'!$B:$B,AA2196)))</f>
        <v>0</v>
      </c>
      <c r="X2196" s="37">
        <f>IF(OR(V2196="non comm",V2196="nil",J2196=0),0,IF(V2196="SBM 2.1 IIPS",J2196*VLOOKUP(N2196,'[2]NGP%'!$C:$E,3,FALSE),J2196*SUMIFS('[2]NGP%'!$E:$E,'[2]NGP%'!$A:$A,V2196,'[2]NGP%'!$B:$B,AA2196)))</f>
        <v>0</v>
      </c>
      <c r="Y2196" s="32"/>
      <c r="Z2196" s="54" t="str">
        <f>IF(MID(H2196,1,4)="Item","Nil",IF(G2196="contract_cover",VLOOKUP(I2196,'svc type'!C:D,2,FALSE),VLOOKUP(G2196,'svc type'!A:D,4,FALSE)))</f>
        <v>SVC</v>
      </c>
      <c r="AA2196" s="4" t="str">
        <f>IF(B2196="","",VLOOKUP(B2196,Sector!C:D,2,FALSE))</f>
        <v/>
      </c>
      <c r="AB2196" s="4">
        <f t="shared" si="69"/>
        <v>0</v>
      </c>
      <c r="AC2196" s="4"/>
      <c r="AD2196" s="4"/>
      <c r="AE2196" s="4"/>
      <c r="AF2196" s="4"/>
      <c r="AG2196" s="4"/>
    </row>
    <row r="2197" spans="1:33" outlineLevel="1" x14ac:dyDescent="0.25">
      <c r="A2197" s="57">
        <v>42270.759647951389</v>
      </c>
      <c r="B2197" s="32"/>
      <c r="C2197" s="32" t="s">
        <v>375</v>
      </c>
      <c r="D2197" s="32" t="s">
        <v>334</v>
      </c>
      <c r="E2197" s="32" t="s">
        <v>9880</v>
      </c>
      <c r="F2197" s="32" t="s">
        <v>9881</v>
      </c>
      <c r="G2197" s="32" t="s">
        <v>58</v>
      </c>
      <c r="H2197" s="32" t="s">
        <v>59</v>
      </c>
      <c r="I2197" s="32" t="s">
        <v>2006</v>
      </c>
      <c r="J2197" s="35">
        <v>0</v>
      </c>
      <c r="K2197" s="35">
        <v>0</v>
      </c>
      <c r="L2197" s="35">
        <v>0</v>
      </c>
      <c r="M2197" s="35">
        <v>0</v>
      </c>
      <c r="N2197" s="32" t="s">
        <v>19</v>
      </c>
      <c r="O2197" s="32" t="s">
        <v>322</v>
      </c>
      <c r="P2197" s="32">
        <v>0</v>
      </c>
      <c r="Q2197" s="32"/>
      <c r="R2197" s="39">
        <f t="shared" si="68"/>
        <v>1509</v>
      </c>
      <c r="S2197" s="5" t="s">
        <v>51</v>
      </c>
      <c r="T2197" s="5" t="s">
        <v>64</v>
      </c>
      <c r="U2197" s="2"/>
      <c r="V2197" s="2" t="str">
        <f>IF($J2197+$L2197=0,"nil",IF(OR($B2197="TCU-WS",$B2197=""),"non comm",IF(OR($G2197="contract_cover",$H2197="fixed price"),VLOOKUP($I2197,'[1]mapping 2015'!$A:$B,2,FALSE),VLOOKUP($G2197,'[1]mapping 2015'!$A:$B,2,FALSE))))</f>
        <v>nil</v>
      </c>
      <c r="W2197" s="37">
        <f>IF(OR(V2197="non comm",V2197="nil",J2197=0),0,IF(V2197="SBM 2.1 IIPS",J2197*VLOOKUP(N2197,'[2]NGP%'!$C:$D,2,FALSE),J2197*SUMIFS('[2]NGP%'!$D:$D,'[2]NGP%'!$A:$A,V2197,'[2]NGP%'!$B:$B,AA2197)))</f>
        <v>0</v>
      </c>
      <c r="X2197" s="37">
        <f>IF(OR(V2197="non comm",V2197="nil",J2197=0),0,IF(V2197="SBM 2.1 IIPS",J2197*VLOOKUP(N2197,'[2]NGP%'!$C:$E,3,FALSE),J2197*SUMIFS('[2]NGP%'!$E:$E,'[2]NGP%'!$A:$A,V2197,'[2]NGP%'!$B:$B,AA2197)))</f>
        <v>0</v>
      </c>
      <c r="Y2197" s="32"/>
      <c r="Z2197" s="54" t="str">
        <f>IF(MID(H2197,1,4)="Item","Nil",IF(G2197="contract_cover",VLOOKUP(I2197,'svc type'!C:D,2,FALSE),VLOOKUP(G2197,'svc type'!A:D,4,FALSE)))</f>
        <v>SVC</v>
      </c>
      <c r="AA2197" s="4" t="str">
        <f>IF(B2197="","",VLOOKUP(B2197,Sector!C:D,2,FALSE))</f>
        <v/>
      </c>
      <c r="AB2197" s="4">
        <f t="shared" si="69"/>
        <v>0</v>
      </c>
      <c r="AC2197" s="4"/>
      <c r="AD2197" s="4"/>
      <c r="AE2197" s="4"/>
      <c r="AF2197" s="4"/>
      <c r="AG2197" s="4"/>
    </row>
    <row r="2198" spans="1:33" outlineLevel="1" x14ac:dyDescent="0.25">
      <c r="A2198" s="57">
        <v>42270.760064965281</v>
      </c>
      <c r="B2198" s="32"/>
      <c r="C2198" s="32" t="s">
        <v>2245</v>
      </c>
      <c r="D2198" s="32" t="s">
        <v>334</v>
      </c>
      <c r="E2198" s="32" t="s">
        <v>9882</v>
      </c>
      <c r="F2198" s="32" t="s">
        <v>9883</v>
      </c>
      <c r="G2198" s="32" t="s">
        <v>58</v>
      </c>
      <c r="H2198" s="32" t="s">
        <v>59</v>
      </c>
      <c r="I2198" s="32" t="s">
        <v>2006</v>
      </c>
      <c r="J2198" s="35">
        <v>0</v>
      </c>
      <c r="K2198" s="35">
        <v>0</v>
      </c>
      <c r="L2198" s="35">
        <v>0</v>
      </c>
      <c r="M2198" s="35">
        <v>0</v>
      </c>
      <c r="N2198" s="32" t="s">
        <v>19</v>
      </c>
      <c r="O2198" s="32" t="s">
        <v>322</v>
      </c>
      <c r="P2198" s="32">
        <v>0</v>
      </c>
      <c r="Q2198" s="32"/>
      <c r="R2198" s="39">
        <f t="shared" si="68"/>
        <v>1509</v>
      </c>
      <c r="S2198" s="5" t="s">
        <v>51</v>
      </c>
      <c r="T2198" s="5" t="s">
        <v>64</v>
      </c>
      <c r="U2198" s="2"/>
      <c r="V2198" s="2" t="str">
        <f>IF($J2198+$L2198=0,"nil",IF(OR($B2198="TCU-WS",$B2198=""),"non comm",IF(OR($G2198="contract_cover",$H2198="fixed price"),VLOOKUP($I2198,'[1]mapping 2015'!$A:$B,2,FALSE),VLOOKUP($G2198,'[1]mapping 2015'!$A:$B,2,FALSE))))</f>
        <v>nil</v>
      </c>
      <c r="W2198" s="37">
        <f>IF(OR(V2198="non comm",V2198="nil",J2198=0),0,IF(V2198="SBM 2.1 IIPS",J2198*VLOOKUP(N2198,'[2]NGP%'!$C:$D,2,FALSE),J2198*SUMIFS('[2]NGP%'!$D:$D,'[2]NGP%'!$A:$A,V2198,'[2]NGP%'!$B:$B,AA2198)))</f>
        <v>0</v>
      </c>
      <c r="X2198" s="37">
        <f>IF(OR(V2198="non comm",V2198="nil",J2198=0),0,IF(V2198="SBM 2.1 IIPS",J2198*VLOOKUP(N2198,'[2]NGP%'!$C:$E,3,FALSE),J2198*SUMIFS('[2]NGP%'!$E:$E,'[2]NGP%'!$A:$A,V2198,'[2]NGP%'!$B:$B,AA2198)))</f>
        <v>0</v>
      </c>
      <c r="Y2198" s="32"/>
      <c r="Z2198" s="54" t="str">
        <f>IF(MID(H2198,1,4)="Item","Nil",IF(G2198="contract_cover",VLOOKUP(I2198,'svc type'!C:D,2,FALSE),VLOOKUP(G2198,'svc type'!A:D,4,FALSE)))</f>
        <v>SVC</v>
      </c>
      <c r="AA2198" s="4" t="str">
        <f>IF(B2198="","",VLOOKUP(B2198,Sector!C:D,2,FALSE))</f>
        <v/>
      </c>
      <c r="AB2198" s="4">
        <f t="shared" si="69"/>
        <v>0</v>
      </c>
      <c r="AC2198" s="4"/>
      <c r="AD2198" s="4"/>
      <c r="AE2198" s="4"/>
      <c r="AF2198" s="4"/>
      <c r="AG2198" s="4"/>
    </row>
    <row r="2199" spans="1:33" outlineLevel="1" x14ac:dyDescent="0.25">
      <c r="A2199" s="57">
        <v>42270.84260783565</v>
      </c>
      <c r="B2199" s="32"/>
      <c r="C2199" s="32" t="s">
        <v>464</v>
      </c>
      <c r="D2199" s="32" t="s">
        <v>334</v>
      </c>
      <c r="E2199" s="32" t="s">
        <v>9884</v>
      </c>
      <c r="F2199" s="32" t="s">
        <v>9885</v>
      </c>
      <c r="G2199" s="32" t="s">
        <v>58</v>
      </c>
      <c r="H2199" s="32" t="s">
        <v>59</v>
      </c>
      <c r="I2199" s="32" t="s">
        <v>2006</v>
      </c>
      <c r="J2199" s="35">
        <v>0</v>
      </c>
      <c r="K2199" s="35">
        <v>0</v>
      </c>
      <c r="L2199" s="35">
        <v>0</v>
      </c>
      <c r="M2199" s="35">
        <v>0</v>
      </c>
      <c r="N2199" s="32" t="s">
        <v>19</v>
      </c>
      <c r="O2199" s="32" t="s">
        <v>322</v>
      </c>
      <c r="P2199" s="32">
        <v>0</v>
      </c>
      <c r="Q2199" s="32"/>
      <c r="R2199" s="39">
        <f t="shared" si="68"/>
        <v>1509</v>
      </c>
      <c r="S2199" s="5" t="s">
        <v>51</v>
      </c>
      <c r="T2199" s="5" t="s">
        <v>64</v>
      </c>
      <c r="U2199" s="2"/>
      <c r="V2199" s="2" t="str">
        <f>IF($J2199+$L2199=0,"nil",IF(OR($B2199="TCU-WS",$B2199=""),"non comm",IF(OR($G2199="contract_cover",$H2199="fixed price"),VLOOKUP($I2199,'[1]mapping 2015'!$A:$B,2,FALSE),VLOOKUP($G2199,'[1]mapping 2015'!$A:$B,2,FALSE))))</f>
        <v>nil</v>
      </c>
      <c r="W2199" s="37">
        <f>IF(OR(V2199="non comm",V2199="nil",J2199=0),0,IF(V2199="SBM 2.1 IIPS",J2199*VLOOKUP(N2199,'[2]NGP%'!$C:$D,2,FALSE),J2199*SUMIFS('[2]NGP%'!$D:$D,'[2]NGP%'!$A:$A,V2199,'[2]NGP%'!$B:$B,AA2199)))</f>
        <v>0</v>
      </c>
      <c r="X2199" s="37">
        <f>IF(OR(V2199="non comm",V2199="nil",J2199=0),0,IF(V2199="SBM 2.1 IIPS",J2199*VLOOKUP(N2199,'[2]NGP%'!$C:$E,3,FALSE),J2199*SUMIFS('[2]NGP%'!$E:$E,'[2]NGP%'!$A:$A,V2199,'[2]NGP%'!$B:$B,AA2199)))</f>
        <v>0</v>
      </c>
      <c r="Y2199" s="32"/>
      <c r="Z2199" s="54" t="str">
        <f>IF(MID(H2199,1,4)="Item","Nil",IF(G2199="contract_cover",VLOOKUP(I2199,'svc type'!C:D,2,FALSE),VLOOKUP(G2199,'svc type'!A:D,4,FALSE)))</f>
        <v>SVC</v>
      </c>
      <c r="AA2199" s="4" t="str">
        <f>IF(B2199="","",VLOOKUP(B2199,Sector!C:D,2,FALSE))</f>
        <v/>
      </c>
      <c r="AB2199" s="4">
        <f t="shared" si="69"/>
        <v>0</v>
      </c>
      <c r="AC2199" s="4"/>
      <c r="AD2199" s="4"/>
      <c r="AE2199" s="4"/>
      <c r="AF2199" s="4"/>
      <c r="AG2199" s="4"/>
    </row>
    <row r="2200" spans="1:33" outlineLevel="1" x14ac:dyDescent="0.25">
      <c r="A2200" s="57">
        <v>42270.845618055559</v>
      </c>
      <c r="B2200" s="32"/>
      <c r="C2200" s="32" t="s">
        <v>464</v>
      </c>
      <c r="D2200" s="32" t="s">
        <v>334</v>
      </c>
      <c r="E2200" s="32" t="s">
        <v>9886</v>
      </c>
      <c r="F2200" s="32" t="s">
        <v>9887</v>
      </c>
      <c r="G2200" s="32" t="s">
        <v>58</v>
      </c>
      <c r="H2200" s="32" t="s">
        <v>59</v>
      </c>
      <c r="I2200" s="32" t="s">
        <v>2006</v>
      </c>
      <c r="J2200" s="35">
        <v>0</v>
      </c>
      <c r="K2200" s="35">
        <v>0</v>
      </c>
      <c r="L2200" s="35">
        <v>0</v>
      </c>
      <c r="M2200" s="35">
        <v>0</v>
      </c>
      <c r="N2200" s="32" t="s">
        <v>19</v>
      </c>
      <c r="O2200" s="32" t="s">
        <v>322</v>
      </c>
      <c r="P2200" s="32">
        <v>0</v>
      </c>
      <c r="Q2200" s="32"/>
      <c r="R2200" s="39">
        <f t="shared" si="68"/>
        <v>1509</v>
      </c>
      <c r="S2200" s="5" t="s">
        <v>51</v>
      </c>
      <c r="T2200" s="5" t="s">
        <v>64</v>
      </c>
      <c r="U2200" s="2"/>
      <c r="V2200" s="2" t="str">
        <f>IF($J2200+$L2200=0,"nil",IF(OR($B2200="TCU-WS",$B2200=""),"non comm",IF(OR($G2200="contract_cover",$H2200="fixed price"),VLOOKUP($I2200,'[1]mapping 2015'!$A:$B,2,FALSE),VLOOKUP($G2200,'[1]mapping 2015'!$A:$B,2,FALSE))))</f>
        <v>nil</v>
      </c>
      <c r="W2200" s="37">
        <f>IF(OR(V2200="non comm",V2200="nil",J2200=0),0,IF(V2200="SBM 2.1 IIPS",J2200*VLOOKUP(N2200,'[2]NGP%'!$C:$D,2,FALSE),J2200*SUMIFS('[2]NGP%'!$D:$D,'[2]NGP%'!$A:$A,V2200,'[2]NGP%'!$B:$B,AA2200)))</f>
        <v>0</v>
      </c>
      <c r="X2200" s="37">
        <f>IF(OR(V2200="non comm",V2200="nil",J2200=0),0,IF(V2200="SBM 2.1 IIPS",J2200*VLOOKUP(N2200,'[2]NGP%'!$C:$E,3,FALSE),J2200*SUMIFS('[2]NGP%'!$E:$E,'[2]NGP%'!$A:$A,V2200,'[2]NGP%'!$B:$B,AA2200)))</f>
        <v>0</v>
      </c>
      <c r="Y2200" s="32"/>
      <c r="Z2200" s="54" t="str">
        <f>IF(MID(H2200,1,4)="Item","Nil",IF(G2200="contract_cover",VLOOKUP(I2200,'svc type'!C:D,2,FALSE),VLOOKUP(G2200,'svc type'!A:D,4,FALSE)))</f>
        <v>SVC</v>
      </c>
      <c r="AA2200" s="4" t="str">
        <f>IF(B2200="","",VLOOKUP(B2200,Sector!C:D,2,FALSE))</f>
        <v/>
      </c>
      <c r="AB2200" s="4">
        <f t="shared" si="69"/>
        <v>0</v>
      </c>
      <c r="AC2200" s="4"/>
      <c r="AD2200" s="4"/>
      <c r="AE2200" s="4"/>
      <c r="AF2200" s="4"/>
      <c r="AG2200" s="4"/>
    </row>
    <row r="2201" spans="1:33" outlineLevel="1" x14ac:dyDescent="0.25">
      <c r="A2201" s="57">
        <v>42270.851038773151</v>
      </c>
      <c r="B2201" s="32"/>
      <c r="C2201" s="32" t="s">
        <v>375</v>
      </c>
      <c r="D2201" s="32" t="s">
        <v>334</v>
      </c>
      <c r="E2201" s="32" t="s">
        <v>9888</v>
      </c>
      <c r="F2201" s="32" t="s">
        <v>9889</v>
      </c>
      <c r="G2201" s="32" t="s">
        <v>58</v>
      </c>
      <c r="H2201" s="32" t="s">
        <v>59</v>
      </c>
      <c r="I2201" s="32" t="s">
        <v>2006</v>
      </c>
      <c r="J2201" s="35">
        <v>0</v>
      </c>
      <c r="K2201" s="35">
        <v>0</v>
      </c>
      <c r="L2201" s="35">
        <v>0</v>
      </c>
      <c r="M2201" s="35">
        <v>0</v>
      </c>
      <c r="N2201" s="32" t="s">
        <v>19</v>
      </c>
      <c r="O2201" s="32" t="s">
        <v>322</v>
      </c>
      <c r="P2201" s="32">
        <v>0</v>
      </c>
      <c r="Q2201" s="32"/>
      <c r="R2201" s="39">
        <f t="shared" si="68"/>
        <v>1509</v>
      </c>
      <c r="S2201" s="5" t="s">
        <v>51</v>
      </c>
      <c r="T2201" s="5" t="s">
        <v>64</v>
      </c>
      <c r="U2201" s="2"/>
      <c r="V2201" s="2" t="str">
        <f>IF($J2201+$L2201=0,"nil",IF(OR($B2201="TCU-WS",$B2201=""),"non comm",IF(OR($G2201="contract_cover",$H2201="fixed price"),VLOOKUP($I2201,'[1]mapping 2015'!$A:$B,2,FALSE),VLOOKUP($G2201,'[1]mapping 2015'!$A:$B,2,FALSE))))</f>
        <v>nil</v>
      </c>
      <c r="W2201" s="37">
        <f>IF(OR(V2201="non comm",V2201="nil",J2201=0),0,IF(V2201="SBM 2.1 IIPS",J2201*VLOOKUP(N2201,'[2]NGP%'!$C:$D,2,FALSE),J2201*SUMIFS('[2]NGP%'!$D:$D,'[2]NGP%'!$A:$A,V2201,'[2]NGP%'!$B:$B,AA2201)))</f>
        <v>0</v>
      </c>
      <c r="X2201" s="37">
        <f>IF(OR(V2201="non comm",V2201="nil",J2201=0),0,IF(V2201="SBM 2.1 IIPS",J2201*VLOOKUP(N2201,'[2]NGP%'!$C:$E,3,FALSE),J2201*SUMIFS('[2]NGP%'!$E:$E,'[2]NGP%'!$A:$A,V2201,'[2]NGP%'!$B:$B,AA2201)))</f>
        <v>0</v>
      </c>
      <c r="Y2201" s="32"/>
      <c r="Z2201" s="54" t="str">
        <f>IF(MID(H2201,1,4)="Item","Nil",IF(G2201="contract_cover",VLOOKUP(I2201,'svc type'!C:D,2,FALSE),VLOOKUP(G2201,'svc type'!A:D,4,FALSE)))</f>
        <v>SVC</v>
      </c>
      <c r="AA2201" s="4" t="str">
        <f>IF(B2201="","",VLOOKUP(B2201,Sector!C:D,2,FALSE))</f>
        <v/>
      </c>
      <c r="AB2201" s="4">
        <f t="shared" si="69"/>
        <v>0</v>
      </c>
      <c r="AC2201" s="4"/>
      <c r="AD2201" s="4"/>
      <c r="AE2201" s="4"/>
      <c r="AF2201" s="4"/>
      <c r="AG2201" s="4"/>
    </row>
    <row r="2202" spans="1:33" outlineLevel="1" x14ac:dyDescent="0.25">
      <c r="A2202" s="57">
        <v>42270.85671508102</v>
      </c>
      <c r="B2202" s="32"/>
      <c r="C2202" s="32" t="s">
        <v>740</v>
      </c>
      <c r="D2202" s="32" t="s">
        <v>334</v>
      </c>
      <c r="E2202" s="32" t="s">
        <v>9890</v>
      </c>
      <c r="F2202" s="32" t="s">
        <v>9891</v>
      </c>
      <c r="G2202" s="32" t="s">
        <v>58</v>
      </c>
      <c r="H2202" s="32" t="s">
        <v>59</v>
      </c>
      <c r="I2202" s="32" t="s">
        <v>2006</v>
      </c>
      <c r="J2202" s="35">
        <v>0</v>
      </c>
      <c r="K2202" s="35">
        <v>0</v>
      </c>
      <c r="L2202" s="35">
        <v>0</v>
      </c>
      <c r="M2202" s="35">
        <v>0</v>
      </c>
      <c r="N2202" s="32" t="s">
        <v>19</v>
      </c>
      <c r="O2202" s="32" t="s">
        <v>322</v>
      </c>
      <c r="P2202" s="32">
        <v>0</v>
      </c>
      <c r="Q2202" s="32"/>
      <c r="R2202" s="39">
        <f t="shared" si="68"/>
        <v>1509</v>
      </c>
      <c r="S2202" s="5" t="s">
        <v>51</v>
      </c>
      <c r="T2202" s="5" t="s">
        <v>64</v>
      </c>
      <c r="U2202" s="2"/>
      <c r="V2202" s="2" t="str">
        <f>IF($J2202+$L2202=0,"nil",IF(OR($B2202="TCU-WS",$B2202=""),"non comm",IF(OR($G2202="contract_cover",$H2202="fixed price"),VLOOKUP($I2202,'[1]mapping 2015'!$A:$B,2,FALSE),VLOOKUP($G2202,'[1]mapping 2015'!$A:$B,2,FALSE))))</f>
        <v>nil</v>
      </c>
      <c r="W2202" s="37">
        <f>IF(OR(V2202="non comm",V2202="nil",J2202=0),0,IF(V2202="SBM 2.1 IIPS",J2202*VLOOKUP(N2202,'[2]NGP%'!$C:$D,2,FALSE),J2202*SUMIFS('[2]NGP%'!$D:$D,'[2]NGP%'!$A:$A,V2202,'[2]NGP%'!$B:$B,AA2202)))</f>
        <v>0</v>
      </c>
      <c r="X2202" s="37">
        <f>IF(OR(V2202="non comm",V2202="nil",J2202=0),0,IF(V2202="SBM 2.1 IIPS",J2202*VLOOKUP(N2202,'[2]NGP%'!$C:$E,3,FALSE),J2202*SUMIFS('[2]NGP%'!$E:$E,'[2]NGP%'!$A:$A,V2202,'[2]NGP%'!$B:$B,AA2202)))</f>
        <v>0</v>
      </c>
      <c r="Y2202" s="32"/>
      <c r="Z2202" s="54" t="str">
        <f>IF(MID(H2202,1,4)="Item","Nil",IF(G2202="contract_cover",VLOOKUP(I2202,'svc type'!C:D,2,FALSE),VLOOKUP(G2202,'svc type'!A:D,4,FALSE)))</f>
        <v>SVC</v>
      </c>
      <c r="AA2202" s="4" t="str">
        <f>IF(B2202="","",VLOOKUP(B2202,Sector!C:D,2,FALSE))</f>
        <v/>
      </c>
      <c r="AB2202" s="4">
        <f t="shared" si="69"/>
        <v>0</v>
      </c>
      <c r="AC2202" s="4"/>
      <c r="AD2202" s="4"/>
      <c r="AE2202" s="4"/>
      <c r="AF2202" s="4"/>
      <c r="AG2202" s="4"/>
    </row>
    <row r="2203" spans="1:33" outlineLevel="1" x14ac:dyDescent="0.25">
      <c r="A2203" s="57">
        <v>42270.860411805559</v>
      </c>
      <c r="B2203" s="32"/>
      <c r="C2203" s="32" t="s">
        <v>740</v>
      </c>
      <c r="D2203" s="32" t="s">
        <v>334</v>
      </c>
      <c r="E2203" s="32" t="s">
        <v>9892</v>
      </c>
      <c r="F2203" s="32" t="s">
        <v>9893</v>
      </c>
      <c r="G2203" s="32" t="s">
        <v>58</v>
      </c>
      <c r="H2203" s="32" t="s">
        <v>59</v>
      </c>
      <c r="I2203" s="32" t="s">
        <v>2006</v>
      </c>
      <c r="J2203" s="35">
        <v>0</v>
      </c>
      <c r="K2203" s="35">
        <v>0</v>
      </c>
      <c r="L2203" s="35">
        <v>0</v>
      </c>
      <c r="M2203" s="35">
        <v>0</v>
      </c>
      <c r="N2203" s="32" t="s">
        <v>19</v>
      </c>
      <c r="O2203" s="32"/>
      <c r="P2203" s="32">
        <v>0</v>
      </c>
      <c r="Q2203" s="32"/>
      <c r="R2203" s="39">
        <f t="shared" si="68"/>
        <v>1509</v>
      </c>
      <c r="S2203" s="5" t="s">
        <v>51</v>
      </c>
      <c r="T2203" s="5" t="s">
        <v>64</v>
      </c>
      <c r="U2203" s="2"/>
      <c r="V2203" s="2" t="str">
        <f>IF($J2203+$L2203=0,"nil",IF(OR($B2203="TCU-WS",$B2203=""),"non comm",IF(OR($G2203="contract_cover",$H2203="fixed price"),VLOOKUP($I2203,'[1]mapping 2015'!$A:$B,2,FALSE),VLOOKUP($G2203,'[1]mapping 2015'!$A:$B,2,FALSE))))</f>
        <v>nil</v>
      </c>
      <c r="W2203" s="37">
        <f>IF(OR(V2203="non comm",V2203="nil",J2203=0),0,IF(V2203="SBM 2.1 IIPS",J2203*VLOOKUP(N2203,'[2]NGP%'!$C:$D,2,FALSE),J2203*SUMIFS('[2]NGP%'!$D:$D,'[2]NGP%'!$A:$A,V2203,'[2]NGP%'!$B:$B,AA2203)))</f>
        <v>0</v>
      </c>
      <c r="X2203" s="37">
        <f>IF(OR(V2203="non comm",V2203="nil",J2203=0),0,IF(V2203="SBM 2.1 IIPS",J2203*VLOOKUP(N2203,'[2]NGP%'!$C:$E,3,FALSE),J2203*SUMIFS('[2]NGP%'!$E:$E,'[2]NGP%'!$A:$A,V2203,'[2]NGP%'!$B:$B,AA2203)))</f>
        <v>0</v>
      </c>
      <c r="Y2203" s="32"/>
      <c r="Z2203" s="54" t="str">
        <f>IF(MID(H2203,1,4)="Item","Nil",IF(G2203="contract_cover",VLOOKUP(I2203,'svc type'!C:D,2,FALSE),VLOOKUP(G2203,'svc type'!A:D,4,FALSE)))</f>
        <v>SVC</v>
      </c>
      <c r="AA2203" s="4" t="str">
        <f>IF(B2203="","",VLOOKUP(B2203,Sector!C:D,2,FALSE))</f>
        <v/>
      </c>
      <c r="AB2203" s="4">
        <f t="shared" si="69"/>
        <v>0</v>
      </c>
      <c r="AC2203" s="4"/>
      <c r="AD2203" s="4"/>
      <c r="AE2203" s="4"/>
      <c r="AF2203" s="4"/>
      <c r="AG2203" s="4"/>
    </row>
    <row r="2204" spans="1:33" outlineLevel="1" x14ac:dyDescent="0.25">
      <c r="A2204" s="57">
        <v>42271.289350231484</v>
      </c>
      <c r="B2204" s="32"/>
      <c r="C2204" s="32" t="s">
        <v>5771</v>
      </c>
      <c r="D2204" s="32" t="s">
        <v>334</v>
      </c>
      <c r="E2204" s="32" t="s">
        <v>9894</v>
      </c>
      <c r="F2204" s="32" t="s">
        <v>9895</v>
      </c>
      <c r="G2204" s="32" t="s">
        <v>58</v>
      </c>
      <c r="H2204" s="32" t="s">
        <v>59</v>
      </c>
      <c r="I2204" s="32" t="s">
        <v>2006</v>
      </c>
      <c r="J2204" s="35">
        <v>0</v>
      </c>
      <c r="K2204" s="35">
        <v>0</v>
      </c>
      <c r="L2204" s="35">
        <v>0</v>
      </c>
      <c r="M2204" s="35">
        <v>0</v>
      </c>
      <c r="N2204" s="32" t="s">
        <v>19</v>
      </c>
      <c r="O2204" s="32" t="s">
        <v>322</v>
      </c>
      <c r="P2204" s="32">
        <v>0</v>
      </c>
      <c r="Q2204" s="32"/>
      <c r="R2204" s="39">
        <f t="shared" si="68"/>
        <v>1509</v>
      </c>
      <c r="S2204" s="5" t="s">
        <v>51</v>
      </c>
      <c r="T2204" s="5" t="s">
        <v>64</v>
      </c>
      <c r="U2204" s="2"/>
      <c r="V2204" s="2" t="str">
        <f>IF($J2204+$L2204=0,"nil",IF(OR($B2204="TCU-WS",$B2204=""),"non comm",IF(OR($G2204="contract_cover",$H2204="fixed price"),VLOOKUP($I2204,'[1]mapping 2015'!$A:$B,2,FALSE),VLOOKUP($G2204,'[1]mapping 2015'!$A:$B,2,FALSE))))</f>
        <v>nil</v>
      </c>
      <c r="W2204" s="37">
        <f>IF(OR(V2204="non comm",V2204="nil",J2204=0),0,IF(V2204="SBM 2.1 IIPS",J2204*VLOOKUP(N2204,'[2]NGP%'!$C:$D,2,FALSE),J2204*SUMIFS('[2]NGP%'!$D:$D,'[2]NGP%'!$A:$A,V2204,'[2]NGP%'!$B:$B,AA2204)))</f>
        <v>0</v>
      </c>
      <c r="X2204" s="37">
        <f>IF(OR(V2204="non comm",V2204="nil",J2204=0),0,IF(V2204="SBM 2.1 IIPS",J2204*VLOOKUP(N2204,'[2]NGP%'!$C:$E,3,FALSE),J2204*SUMIFS('[2]NGP%'!$E:$E,'[2]NGP%'!$A:$A,V2204,'[2]NGP%'!$B:$B,AA2204)))</f>
        <v>0</v>
      </c>
      <c r="Y2204" s="32"/>
      <c r="Z2204" s="54" t="str">
        <f>IF(MID(H2204,1,4)="Item","Nil",IF(G2204="contract_cover",VLOOKUP(I2204,'svc type'!C:D,2,FALSE),VLOOKUP(G2204,'svc type'!A:D,4,FALSE)))</f>
        <v>SVC</v>
      </c>
      <c r="AA2204" s="4" t="str">
        <f>IF(B2204="","",VLOOKUP(B2204,Sector!C:D,2,FALSE))</f>
        <v/>
      </c>
      <c r="AB2204" s="4">
        <f t="shared" si="69"/>
        <v>0</v>
      </c>
      <c r="AC2204" s="4"/>
      <c r="AD2204" s="4"/>
      <c r="AE2204" s="4"/>
      <c r="AF2204" s="4"/>
      <c r="AG2204" s="4"/>
    </row>
    <row r="2205" spans="1:33" outlineLevel="1" x14ac:dyDescent="0.25">
      <c r="A2205" s="57">
        <v>42271.448267280095</v>
      </c>
      <c r="B2205" s="32"/>
      <c r="C2205" s="32" t="s">
        <v>464</v>
      </c>
      <c r="D2205" s="32" t="s">
        <v>334</v>
      </c>
      <c r="E2205" s="32" t="s">
        <v>9896</v>
      </c>
      <c r="F2205" s="32" t="s">
        <v>9897</v>
      </c>
      <c r="G2205" s="32" t="s">
        <v>58</v>
      </c>
      <c r="H2205" s="32" t="s">
        <v>59</v>
      </c>
      <c r="I2205" s="32" t="s">
        <v>2006</v>
      </c>
      <c r="J2205" s="35">
        <v>0</v>
      </c>
      <c r="K2205" s="35">
        <v>0</v>
      </c>
      <c r="L2205" s="35">
        <v>0</v>
      </c>
      <c r="M2205" s="35">
        <v>0</v>
      </c>
      <c r="N2205" s="32" t="s">
        <v>19</v>
      </c>
      <c r="O2205" s="32" t="s">
        <v>322</v>
      </c>
      <c r="P2205" s="32">
        <v>0</v>
      </c>
      <c r="Q2205" s="32"/>
      <c r="R2205" s="39">
        <f t="shared" si="68"/>
        <v>1509</v>
      </c>
      <c r="S2205" s="5" t="s">
        <v>51</v>
      </c>
      <c r="T2205" s="5" t="s">
        <v>64</v>
      </c>
      <c r="U2205" s="2"/>
      <c r="V2205" s="2" t="str">
        <f>IF($J2205+$L2205=0,"nil",IF(OR($B2205="TCU-WS",$B2205=""),"non comm",IF(OR($G2205="contract_cover",$H2205="fixed price"),VLOOKUP($I2205,'[1]mapping 2015'!$A:$B,2,FALSE),VLOOKUP($G2205,'[1]mapping 2015'!$A:$B,2,FALSE))))</f>
        <v>nil</v>
      </c>
      <c r="W2205" s="37">
        <f>IF(OR(V2205="non comm",V2205="nil",J2205=0),0,IF(V2205="SBM 2.1 IIPS",J2205*VLOOKUP(N2205,'[2]NGP%'!$C:$D,2,FALSE),J2205*SUMIFS('[2]NGP%'!$D:$D,'[2]NGP%'!$A:$A,V2205,'[2]NGP%'!$B:$B,AA2205)))</f>
        <v>0</v>
      </c>
      <c r="X2205" s="37">
        <f>IF(OR(V2205="non comm",V2205="nil",J2205=0),0,IF(V2205="SBM 2.1 IIPS",J2205*VLOOKUP(N2205,'[2]NGP%'!$C:$E,3,FALSE),J2205*SUMIFS('[2]NGP%'!$E:$E,'[2]NGP%'!$A:$A,V2205,'[2]NGP%'!$B:$B,AA2205)))</f>
        <v>0</v>
      </c>
      <c r="Y2205" s="32"/>
      <c r="Z2205" s="54" t="str">
        <f>IF(MID(H2205,1,4)="Item","Nil",IF(G2205="contract_cover",VLOOKUP(I2205,'svc type'!C:D,2,FALSE),VLOOKUP(G2205,'svc type'!A:D,4,FALSE)))</f>
        <v>SVC</v>
      </c>
      <c r="AA2205" s="4" t="str">
        <f>IF(B2205="","",VLOOKUP(B2205,Sector!C:D,2,FALSE))</f>
        <v/>
      </c>
      <c r="AB2205" s="4">
        <f t="shared" si="69"/>
        <v>0</v>
      </c>
      <c r="AC2205" s="4"/>
      <c r="AD2205" s="4"/>
      <c r="AE2205" s="4"/>
      <c r="AF2205" s="4"/>
      <c r="AG2205" s="4"/>
    </row>
    <row r="2206" spans="1:33" outlineLevel="1" x14ac:dyDescent="0.25">
      <c r="A2206" s="57">
        <v>42271.501973842591</v>
      </c>
      <c r="B2206" s="32"/>
      <c r="C2206" s="32" t="s">
        <v>9869</v>
      </c>
      <c r="D2206" s="32" t="s">
        <v>334</v>
      </c>
      <c r="E2206" s="32" t="s">
        <v>9898</v>
      </c>
      <c r="F2206" s="32" t="s">
        <v>9899</v>
      </c>
      <c r="G2206" s="32" t="s">
        <v>58</v>
      </c>
      <c r="H2206" s="32" t="s">
        <v>59</v>
      </c>
      <c r="I2206" s="32" t="s">
        <v>2006</v>
      </c>
      <c r="J2206" s="35">
        <v>0</v>
      </c>
      <c r="K2206" s="35">
        <v>0</v>
      </c>
      <c r="L2206" s="35">
        <v>0</v>
      </c>
      <c r="M2206" s="35">
        <v>0</v>
      </c>
      <c r="N2206" s="32" t="s">
        <v>19</v>
      </c>
      <c r="O2206" s="32" t="s">
        <v>322</v>
      </c>
      <c r="P2206" s="32">
        <v>0</v>
      </c>
      <c r="Q2206" s="32"/>
      <c r="R2206" s="39">
        <f t="shared" si="68"/>
        <v>1509</v>
      </c>
      <c r="S2206" s="5" t="s">
        <v>51</v>
      </c>
      <c r="T2206" s="5" t="s">
        <v>64</v>
      </c>
      <c r="U2206" s="2"/>
      <c r="V2206" s="2" t="str">
        <f>IF($J2206+$L2206=0,"nil",IF(OR($B2206="TCU-WS",$B2206=""),"non comm",IF(OR($G2206="contract_cover",$H2206="fixed price"),VLOOKUP($I2206,'[1]mapping 2015'!$A:$B,2,FALSE),VLOOKUP($G2206,'[1]mapping 2015'!$A:$B,2,FALSE))))</f>
        <v>nil</v>
      </c>
      <c r="W2206" s="37">
        <f>IF(OR(V2206="non comm",V2206="nil",J2206=0),0,IF(V2206="SBM 2.1 IIPS",J2206*VLOOKUP(N2206,'[2]NGP%'!$C:$D,2,FALSE),J2206*SUMIFS('[2]NGP%'!$D:$D,'[2]NGP%'!$A:$A,V2206,'[2]NGP%'!$B:$B,AA2206)))</f>
        <v>0</v>
      </c>
      <c r="X2206" s="37">
        <f>IF(OR(V2206="non comm",V2206="nil",J2206=0),0,IF(V2206="SBM 2.1 IIPS",J2206*VLOOKUP(N2206,'[2]NGP%'!$C:$E,3,FALSE),J2206*SUMIFS('[2]NGP%'!$E:$E,'[2]NGP%'!$A:$A,V2206,'[2]NGP%'!$B:$B,AA2206)))</f>
        <v>0</v>
      </c>
      <c r="Y2206" s="32"/>
      <c r="Z2206" s="54" t="str">
        <f>IF(MID(H2206,1,4)="Item","Nil",IF(G2206="contract_cover",VLOOKUP(I2206,'svc type'!C:D,2,FALSE),VLOOKUP(G2206,'svc type'!A:D,4,FALSE)))</f>
        <v>SVC</v>
      </c>
      <c r="AA2206" s="4" t="str">
        <f>IF(B2206="","",VLOOKUP(B2206,Sector!C:D,2,FALSE))</f>
        <v/>
      </c>
      <c r="AB2206" s="4">
        <f t="shared" si="69"/>
        <v>0</v>
      </c>
      <c r="AC2206" s="4"/>
      <c r="AD2206" s="4"/>
      <c r="AE2206" s="4"/>
      <c r="AF2206" s="4"/>
      <c r="AG2206" s="4"/>
    </row>
    <row r="2207" spans="1:33" outlineLevel="1" x14ac:dyDescent="0.25">
      <c r="A2207" s="57">
        <v>42272.351247685183</v>
      </c>
      <c r="B2207" s="32" t="s">
        <v>68</v>
      </c>
      <c r="C2207" s="32" t="s">
        <v>4567</v>
      </c>
      <c r="D2207" s="32" t="s">
        <v>4568</v>
      </c>
      <c r="E2207" s="32" t="s">
        <v>5759</v>
      </c>
      <c r="F2207" s="32" t="s">
        <v>9900</v>
      </c>
      <c r="G2207" s="32" t="s">
        <v>15</v>
      </c>
      <c r="H2207" s="32" t="s">
        <v>330</v>
      </c>
      <c r="I2207" s="32" t="s">
        <v>262</v>
      </c>
      <c r="J2207" s="35">
        <v>-339</v>
      </c>
      <c r="K2207" s="35">
        <v>0</v>
      </c>
      <c r="L2207" s="35">
        <v>0</v>
      </c>
      <c r="M2207" s="35">
        <v>0</v>
      </c>
      <c r="N2207" s="32" t="s">
        <v>19</v>
      </c>
      <c r="O2207" s="32" t="s">
        <v>18</v>
      </c>
      <c r="P2207" s="32">
        <v>1</v>
      </c>
      <c r="Q2207" s="32" t="s">
        <v>5731</v>
      </c>
      <c r="R2207" s="39">
        <f t="shared" si="68"/>
        <v>1509</v>
      </c>
      <c r="S2207" s="5" t="s">
        <v>51</v>
      </c>
      <c r="T2207" s="5" t="s">
        <v>64</v>
      </c>
      <c r="U2207" s="2"/>
      <c r="V2207" s="2" t="str">
        <f>IF($J2207+$L2207=0,"nil",IF(OR($B2207="TCU-WS",$B2207=""),"non comm",IF(OR($G2207="contract_cover",$H2207="fixed price"),VLOOKUP($I2207,'[1]mapping 2015'!$A:$B,2,FALSE),VLOOKUP($G2207,'[1]mapping 2015'!$A:$B,2,FALSE))))</f>
        <v>SBM 2.5 MOS</v>
      </c>
      <c r="W2207" s="37">
        <f>IF(OR(V2207="non comm",V2207="nil",J2207=0),0,IF(V2207="SBM 2.1 IIPS",J2207*VLOOKUP(N2207,'[2]NGP%'!$C:$D,2,FALSE),J2207*SUMIFS('[2]NGP%'!$D:$D,'[2]NGP%'!$A:$A,V2207,'[2]NGP%'!$B:$B,AA2207)))</f>
        <v>-61.019999999999996</v>
      </c>
      <c r="X2207" s="37">
        <f>IF(OR(V2207="non comm",V2207="nil",J2207=0),0,IF(V2207="SBM 2.1 IIPS",J2207*VLOOKUP(N2207,'[2]NGP%'!$C:$E,3,FALSE),J2207*SUMIFS('[2]NGP%'!$E:$E,'[2]NGP%'!$A:$A,V2207,'[2]NGP%'!$B:$B,AA2207)))</f>
        <v>-77.97</v>
      </c>
      <c r="Y2207" s="32"/>
      <c r="Z2207" s="54" t="str">
        <f>IF(MID(H2207,1,4)="Item","Nil",IF(G2207="contract_cover",VLOOKUP(I2207,'svc type'!C:D,2,FALSE),VLOOKUP(G2207,'svc type'!A:D,4,FALSE)))</f>
        <v>MOS</v>
      </c>
      <c r="AA2207" s="4" t="str">
        <f>IF(B2207="","",VLOOKUP(B2207,Sector!C:D,2,FALSE))</f>
        <v>COM</v>
      </c>
      <c r="AB2207" s="4" t="str">
        <f t="shared" si="69"/>
        <v>warren.tan</v>
      </c>
      <c r="AC2207" s="4"/>
      <c r="AD2207" s="4"/>
      <c r="AE2207" s="4"/>
      <c r="AF2207" s="4"/>
      <c r="AG2207" s="4"/>
    </row>
    <row r="2208" spans="1:33" outlineLevel="1" x14ac:dyDescent="0.25">
      <c r="A2208" s="57">
        <v>42272.366083680557</v>
      </c>
      <c r="B2208" s="32" t="s">
        <v>284</v>
      </c>
      <c r="C2208" s="32" t="s">
        <v>7030</v>
      </c>
      <c r="D2208" s="32" t="s">
        <v>7031</v>
      </c>
      <c r="E2208" s="32" t="s">
        <v>9902</v>
      </c>
      <c r="F2208" s="32" t="s">
        <v>9903</v>
      </c>
      <c r="G2208" s="32" t="s">
        <v>15</v>
      </c>
      <c r="H2208" s="32" t="s">
        <v>330</v>
      </c>
      <c r="I2208" s="32" t="s">
        <v>260</v>
      </c>
      <c r="J2208" s="35">
        <v>-2900</v>
      </c>
      <c r="K2208" s="35">
        <v>0</v>
      </c>
      <c r="L2208" s="35">
        <v>0</v>
      </c>
      <c r="M2208" s="35">
        <v>0</v>
      </c>
      <c r="N2208" s="32" t="s">
        <v>17</v>
      </c>
      <c r="O2208" s="32" t="s">
        <v>20</v>
      </c>
      <c r="P2208" s="32">
        <v>1</v>
      </c>
      <c r="Q2208" s="32"/>
      <c r="R2208" s="39">
        <f t="shared" si="68"/>
        <v>1509</v>
      </c>
      <c r="S2208" s="5" t="s">
        <v>51</v>
      </c>
      <c r="T2208" s="5" t="s">
        <v>64</v>
      </c>
      <c r="U2208" s="2"/>
      <c r="V2208" s="2" t="str">
        <f>IF($J2208+$L2208=0,"nil",IF(OR($B2208="TCU-WS",$B2208=""),"non comm",IF(OR($G2208="contract_cover",$H2208="fixed price"),VLOOKUP($I2208,'[1]mapping 2015'!$A:$B,2,FALSE),VLOOKUP($G2208,'[1]mapping 2015'!$A:$B,2,FALSE))))</f>
        <v>SBM 2.2 HMA</v>
      </c>
      <c r="W2208" s="37">
        <f>IF(OR(V2208="non comm",V2208="nil",J2208=0),0,IF(V2208="SBM 2.1 IIPS",J2208*VLOOKUP(N2208,'[2]NGP%'!$C:$D,2,FALSE),J2208*SUMIFS('[2]NGP%'!$D:$D,'[2]NGP%'!$A:$A,V2208,'[2]NGP%'!$B:$B,AA2208)))</f>
        <v>-1421</v>
      </c>
      <c r="X2208" s="37">
        <f>IF(OR(V2208="non comm",V2208="nil",J2208=0),0,IF(V2208="SBM 2.1 IIPS",J2208*VLOOKUP(N2208,'[2]NGP%'!$C:$E,3,FALSE),J2208*SUMIFS('[2]NGP%'!$E:$E,'[2]NGP%'!$A:$A,V2208,'[2]NGP%'!$B:$B,AA2208)))</f>
        <v>-1421</v>
      </c>
      <c r="Y2208" s="32"/>
      <c r="Z2208" s="54" t="str">
        <f>IF(MID(H2208,1,4)="Item","Nil",IF(G2208="contract_cover",VLOOKUP(I2208,'svc type'!C:D,2,FALSE),VLOOKUP(G2208,'svc type'!A:D,4,FALSE)))</f>
        <v>HMA</v>
      </c>
      <c r="AA2208" s="4" t="str">
        <f>IF(B2208="","",VLOOKUP(B2208,Sector!C:D,2,FALSE))</f>
        <v>COM</v>
      </c>
      <c r="AB2208" s="4" t="str">
        <f t="shared" si="69"/>
        <v>kermann.luo</v>
      </c>
      <c r="AC2208" s="4"/>
      <c r="AD2208" s="4"/>
      <c r="AE2208" s="4"/>
      <c r="AF2208" s="4"/>
      <c r="AG2208" s="4"/>
    </row>
    <row r="2209" spans="1:33" outlineLevel="1" x14ac:dyDescent="0.25">
      <c r="A2209" s="57">
        <v>42272.369311111113</v>
      </c>
      <c r="B2209" s="32"/>
      <c r="C2209" s="32" t="s">
        <v>74</v>
      </c>
      <c r="D2209" s="32" t="s">
        <v>73</v>
      </c>
      <c r="E2209" s="32" t="s">
        <v>9904</v>
      </c>
      <c r="F2209" s="32" t="s">
        <v>9905</v>
      </c>
      <c r="G2209" s="32" t="s">
        <v>58</v>
      </c>
      <c r="H2209" s="32" t="s">
        <v>59</v>
      </c>
      <c r="I2209" s="32" t="s">
        <v>2006</v>
      </c>
      <c r="J2209" s="35">
        <v>0</v>
      </c>
      <c r="K2209" s="35">
        <v>0</v>
      </c>
      <c r="L2209" s="35">
        <v>0</v>
      </c>
      <c r="M2209" s="35">
        <v>0</v>
      </c>
      <c r="N2209" s="32" t="s">
        <v>19</v>
      </c>
      <c r="O2209" s="32" t="s">
        <v>32</v>
      </c>
      <c r="P2209" s="32">
        <v>0</v>
      </c>
      <c r="Q2209" s="32"/>
      <c r="R2209" s="39">
        <f t="shared" si="68"/>
        <v>1509</v>
      </c>
      <c r="S2209" s="5" t="s">
        <v>51</v>
      </c>
      <c r="T2209" s="5" t="s">
        <v>64</v>
      </c>
      <c r="U2209" s="2"/>
      <c r="V2209" s="2" t="str">
        <f>IF($J2209+$L2209=0,"nil",IF(OR($B2209="TCU-WS",$B2209=""),"non comm",IF(OR($G2209="contract_cover",$H2209="fixed price"),VLOOKUP($I2209,'[1]mapping 2015'!$A:$B,2,FALSE),VLOOKUP($G2209,'[1]mapping 2015'!$A:$B,2,FALSE))))</f>
        <v>nil</v>
      </c>
      <c r="W2209" s="37">
        <f>IF(OR(V2209="non comm",V2209="nil",J2209=0),0,IF(V2209="SBM 2.1 IIPS",J2209*VLOOKUP(N2209,'[2]NGP%'!$C:$D,2,FALSE),J2209*SUMIFS('[2]NGP%'!$D:$D,'[2]NGP%'!$A:$A,V2209,'[2]NGP%'!$B:$B,AA2209)))</f>
        <v>0</v>
      </c>
      <c r="X2209" s="37">
        <f>IF(OR(V2209="non comm",V2209="nil",J2209=0),0,IF(V2209="SBM 2.1 IIPS",J2209*VLOOKUP(N2209,'[2]NGP%'!$C:$E,3,FALSE),J2209*SUMIFS('[2]NGP%'!$E:$E,'[2]NGP%'!$A:$A,V2209,'[2]NGP%'!$B:$B,AA2209)))</f>
        <v>0</v>
      </c>
      <c r="Y2209" s="32"/>
      <c r="Z2209" s="54" t="str">
        <f>IF(MID(H2209,1,4)="Item","Nil",IF(G2209="contract_cover",VLOOKUP(I2209,'svc type'!C:D,2,FALSE),VLOOKUP(G2209,'svc type'!A:D,4,FALSE)))</f>
        <v>SVC</v>
      </c>
      <c r="AA2209" s="4" t="str">
        <f>IF(B2209="","",VLOOKUP(B2209,Sector!C:D,2,FALSE))</f>
        <v/>
      </c>
      <c r="AB2209" s="4">
        <f t="shared" si="69"/>
        <v>0</v>
      </c>
      <c r="AC2209" s="4"/>
      <c r="AD2209" s="4"/>
      <c r="AE2209" s="4"/>
      <c r="AF2209" s="4"/>
      <c r="AG2209" s="4"/>
    </row>
    <row r="2210" spans="1:33" outlineLevel="1" x14ac:dyDescent="0.25">
      <c r="A2210" s="57">
        <v>42272.376903009259</v>
      </c>
      <c r="B2210" s="32" t="s">
        <v>4333</v>
      </c>
      <c r="C2210" s="32" t="s">
        <v>7152</v>
      </c>
      <c r="D2210" s="32" t="s">
        <v>7153</v>
      </c>
      <c r="E2210" s="32" t="s">
        <v>9910</v>
      </c>
      <c r="F2210" s="32" t="s">
        <v>9911</v>
      </c>
      <c r="G2210" s="32" t="s">
        <v>15</v>
      </c>
      <c r="H2210" s="32" t="s">
        <v>330</v>
      </c>
      <c r="I2210" s="32" t="s">
        <v>260</v>
      </c>
      <c r="J2210" s="35">
        <v>-6460</v>
      </c>
      <c r="K2210" s="35">
        <v>0</v>
      </c>
      <c r="L2210" s="35">
        <v>0</v>
      </c>
      <c r="M2210" s="35">
        <v>0</v>
      </c>
      <c r="N2210" s="32" t="s">
        <v>17</v>
      </c>
      <c r="O2210" s="32" t="s">
        <v>20</v>
      </c>
      <c r="P2210" s="32">
        <v>1</v>
      </c>
      <c r="Q2210" s="32" t="s">
        <v>7156</v>
      </c>
      <c r="R2210" s="39">
        <f t="shared" si="68"/>
        <v>1509</v>
      </c>
      <c r="S2210" s="5" t="s">
        <v>51</v>
      </c>
      <c r="T2210" s="5" t="s">
        <v>64</v>
      </c>
      <c r="U2210" s="2"/>
      <c r="V2210" s="2" t="str">
        <f>IF($J2210+$L2210=0,"nil",IF(OR($B2210="TCU-WS",$B2210=""),"non comm",IF(OR($G2210="contract_cover",$H2210="fixed price"),VLOOKUP($I2210,'[1]mapping 2015'!$A:$B,2,FALSE),VLOOKUP($G2210,'[1]mapping 2015'!$A:$B,2,FALSE))))</f>
        <v>SBM 2.2 HMA</v>
      </c>
      <c r="W2210" s="37">
        <f>IF(OR(V2210="non comm",V2210="nil",J2210=0),0,IF(V2210="SBM 2.1 IIPS",J2210*VLOOKUP(N2210,'[2]NGP%'!$C:$D,2,FALSE),J2210*SUMIFS('[2]NGP%'!$D:$D,'[2]NGP%'!$A:$A,V2210,'[2]NGP%'!$B:$B,AA2210)))</f>
        <v>-1938</v>
      </c>
      <c r="X2210" s="37">
        <f>IF(OR(V2210="non comm",V2210="nil",J2210=0),0,IF(V2210="SBM 2.1 IIPS",J2210*VLOOKUP(N2210,'[2]NGP%'!$C:$E,3,FALSE),J2210*SUMIFS('[2]NGP%'!$E:$E,'[2]NGP%'!$A:$A,V2210,'[2]NGP%'!$B:$B,AA2210)))</f>
        <v>-1938</v>
      </c>
      <c r="Y2210" s="32"/>
      <c r="Z2210" s="54" t="str">
        <f>IF(MID(H2210,1,4)="Item","Nil",IF(G2210="contract_cover",VLOOKUP(I2210,'svc type'!C:D,2,FALSE),VLOOKUP(G2210,'svc type'!A:D,4,FALSE)))</f>
        <v>HMA</v>
      </c>
      <c r="AA2210" s="4" t="str">
        <f>IF(B2210="","",VLOOKUP(B2210,Sector!C:D,2,FALSE))</f>
        <v>PUB</v>
      </c>
      <c r="AB2210" s="4" t="str">
        <f t="shared" si="69"/>
        <v>ronnie.lim</v>
      </c>
      <c r="AC2210" s="4"/>
      <c r="AD2210" s="4"/>
      <c r="AE2210" s="4"/>
      <c r="AF2210" s="4"/>
      <c r="AG2210" s="4"/>
    </row>
    <row r="2211" spans="1:33" outlineLevel="1" x14ac:dyDescent="0.25">
      <c r="A2211" s="57">
        <v>42272.379215891204</v>
      </c>
      <c r="B2211" s="32" t="s">
        <v>31</v>
      </c>
      <c r="C2211" s="32" t="s">
        <v>47</v>
      </c>
      <c r="D2211" s="32" t="s">
        <v>48</v>
      </c>
      <c r="E2211" s="32" t="s">
        <v>5565</v>
      </c>
      <c r="F2211" s="32" t="s">
        <v>9912</v>
      </c>
      <c r="G2211" s="32" t="s">
        <v>15</v>
      </c>
      <c r="H2211" s="32" t="s">
        <v>330</v>
      </c>
      <c r="I2211" s="32" t="s">
        <v>371</v>
      </c>
      <c r="J2211" s="35">
        <v>-4290</v>
      </c>
      <c r="K2211" s="35">
        <v>0</v>
      </c>
      <c r="L2211" s="35">
        <v>0</v>
      </c>
      <c r="M2211" s="35">
        <v>0</v>
      </c>
      <c r="N2211" s="32" t="s">
        <v>17</v>
      </c>
      <c r="O2211" s="32" t="s">
        <v>18</v>
      </c>
      <c r="P2211" s="32">
        <v>1</v>
      </c>
      <c r="Q2211" s="32" t="s">
        <v>5343</v>
      </c>
      <c r="R2211" s="39">
        <f t="shared" si="68"/>
        <v>1509</v>
      </c>
      <c r="S2211" s="5" t="s">
        <v>51</v>
      </c>
      <c r="T2211" s="5" t="s">
        <v>64</v>
      </c>
      <c r="U2211" s="2"/>
      <c r="V2211" s="2" t="str">
        <f>IF($J2211+$L2211=0,"nil",IF(OR($B2211="TCU-WS",$B2211=""),"non comm",IF(OR($G2211="contract_cover",$H2211="fixed price"),VLOOKUP($I2211,'[1]mapping 2015'!$A:$B,2,FALSE),VLOOKUP($G2211,'[1]mapping 2015'!$A:$B,2,FALSE))))</f>
        <v>SBM 2.7 RSS</v>
      </c>
      <c r="W2211" s="173">
        <v>-1158.3</v>
      </c>
      <c r="X2211" s="173">
        <v>-1158.3</v>
      </c>
      <c r="Y2211" s="32"/>
      <c r="Z2211" s="54" t="str">
        <f>IF(MID(H2211,1,4)="Item","Nil",IF(G2211="contract_cover",VLOOKUP(I2211,'svc type'!C:D,2,FALSE),VLOOKUP(G2211,'svc type'!A:D,4,FALSE)))</f>
        <v>RS_MOS</v>
      </c>
      <c r="AA2211" s="4" t="str">
        <f>IF(B2211="","",VLOOKUP(B2211,Sector!C:D,2,FALSE))</f>
        <v>COM</v>
      </c>
      <c r="AB2211" s="4" t="str">
        <f t="shared" si="69"/>
        <v>anson.ong</v>
      </c>
      <c r="AC2211" s="4"/>
      <c r="AD2211" s="4"/>
      <c r="AE2211" s="4"/>
      <c r="AF2211" s="4"/>
      <c r="AG2211" s="4"/>
    </row>
    <row r="2212" spans="1:33" outlineLevel="1" x14ac:dyDescent="0.25">
      <c r="A2212" s="57">
        <v>42272.403494942133</v>
      </c>
      <c r="B2212" s="32" t="s">
        <v>22</v>
      </c>
      <c r="C2212" s="32" t="s">
        <v>9913</v>
      </c>
      <c r="D2212" s="32" t="s">
        <v>9914</v>
      </c>
      <c r="E2212" s="32" t="s">
        <v>9915</v>
      </c>
      <c r="F2212" s="32" t="s">
        <v>9916</v>
      </c>
      <c r="G2212" s="32" t="s">
        <v>25</v>
      </c>
      <c r="H2212" s="32" t="s">
        <v>26</v>
      </c>
      <c r="I2212" s="32" t="s">
        <v>2006</v>
      </c>
      <c r="J2212" s="35">
        <v>0</v>
      </c>
      <c r="K2212" s="35">
        <v>0</v>
      </c>
      <c r="L2212" s="35">
        <v>0</v>
      </c>
      <c r="M2212" s="35">
        <v>0</v>
      </c>
      <c r="N2212" s="32" t="s">
        <v>19</v>
      </c>
      <c r="O2212" s="32" t="s">
        <v>357</v>
      </c>
      <c r="P2212" s="32">
        <v>0.5</v>
      </c>
      <c r="Q2212" s="32"/>
      <c r="R2212" s="39">
        <f t="shared" si="68"/>
        <v>1509</v>
      </c>
      <c r="S2212" s="5" t="s">
        <v>51</v>
      </c>
      <c r="T2212" s="5" t="s">
        <v>64</v>
      </c>
      <c r="U2212" s="2"/>
      <c r="V2212" s="2" t="str">
        <f>IF($J2212+$L2212=0,"nil",IF(OR($B2212="TCU-WS",$B2212=""),"non comm",IF(OR($G2212="contract_cover",$H2212="fixed price"),VLOOKUP($I2212,'[1]mapping 2015'!$A:$B,2,FALSE),VLOOKUP($G2212,'[1]mapping 2015'!$A:$B,2,FALSE))))</f>
        <v>nil</v>
      </c>
      <c r="W2212" s="37">
        <f>IF(OR(V2212="non comm",V2212="nil",J2212=0),0,IF(V2212="SBM 2.1 IIPS",J2212*VLOOKUP(N2212,'[2]NGP%'!$C:$D,2,FALSE),J2212*SUMIFS('[2]NGP%'!$D:$D,'[2]NGP%'!$A:$A,V2212,'[2]NGP%'!$B:$B,AA2212)))</f>
        <v>0</v>
      </c>
      <c r="X2212" s="37">
        <f>IF(OR(V2212="non comm",V2212="nil",J2212=0),0,IF(V2212="SBM 2.1 IIPS",J2212*VLOOKUP(N2212,'[2]NGP%'!$C:$E,3,FALSE),J2212*SUMIFS('[2]NGP%'!$E:$E,'[2]NGP%'!$A:$A,V2212,'[2]NGP%'!$B:$B,AA2212)))</f>
        <v>0</v>
      </c>
      <c r="Y2212" s="32"/>
      <c r="Z2212" s="54" t="str">
        <f>IF(MID(H2212,1,4)="Item","Nil",IF(G2212="contract_cover",VLOOKUP(I2212,'svc type'!C:D,2,FALSE),VLOOKUP(G2212,'svc type'!A:D,4,FALSE)))</f>
        <v>IIPS</v>
      </c>
      <c r="AA2212" s="4" t="str">
        <f>IF(B2212="","",VLOOKUP(B2212,Sector!C:D,2,FALSE))</f>
        <v>OTH</v>
      </c>
      <c r="AB2212" s="4" t="str">
        <f t="shared" si="69"/>
        <v>TCU-WS</v>
      </c>
      <c r="AC2212" s="4"/>
      <c r="AD2212" s="4"/>
      <c r="AE2212" s="4"/>
      <c r="AF2212" s="4"/>
      <c r="AG2212" s="4"/>
    </row>
    <row r="2213" spans="1:33" outlineLevel="1" x14ac:dyDescent="0.25">
      <c r="A2213" s="57">
        <v>42272.403494942133</v>
      </c>
      <c r="B2213" s="32" t="s">
        <v>22</v>
      </c>
      <c r="C2213" s="32" t="s">
        <v>9913</v>
      </c>
      <c r="D2213" s="32" t="s">
        <v>9914</v>
      </c>
      <c r="E2213" s="32" t="s">
        <v>9915</v>
      </c>
      <c r="F2213" s="32" t="s">
        <v>9916</v>
      </c>
      <c r="G2213" s="32" t="s">
        <v>35</v>
      </c>
      <c r="H2213" s="32" t="s">
        <v>38</v>
      </c>
      <c r="I2213" s="32" t="s">
        <v>2006</v>
      </c>
      <c r="J2213" s="35">
        <v>0</v>
      </c>
      <c r="K2213" s="35">
        <v>0</v>
      </c>
      <c r="L2213" s="35">
        <v>0</v>
      </c>
      <c r="M2213" s="35">
        <v>20.75</v>
      </c>
      <c r="N2213" s="32" t="s">
        <v>19</v>
      </c>
      <c r="O2213" s="32" t="s">
        <v>357</v>
      </c>
      <c r="P2213" s="32">
        <v>1</v>
      </c>
      <c r="Q2213" s="32"/>
      <c r="R2213" s="39">
        <f t="shared" si="68"/>
        <v>1509</v>
      </c>
      <c r="S2213" s="5" t="s">
        <v>51</v>
      </c>
      <c r="T2213" s="5" t="s">
        <v>64</v>
      </c>
      <c r="U2213" s="2"/>
      <c r="V2213" s="2" t="str">
        <f>IF($J2213+$L2213=0,"nil",IF(OR($B2213="TCU-WS",$B2213=""),"non comm",IF(OR($G2213="contract_cover",$H2213="fixed price"),VLOOKUP($I2213,'[1]mapping 2015'!$A:$B,2,FALSE),VLOOKUP($G2213,'[1]mapping 2015'!$A:$B,2,FALSE))))</f>
        <v>nil</v>
      </c>
      <c r="W2213" s="37">
        <f>IF(OR(V2213="non comm",V2213="nil",J2213=0),0,IF(V2213="SBM 2.1 IIPS",J2213*VLOOKUP(N2213,'[2]NGP%'!$C:$D,2,FALSE),J2213*SUMIFS('[2]NGP%'!$D:$D,'[2]NGP%'!$A:$A,V2213,'[2]NGP%'!$B:$B,AA2213)))</f>
        <v>0</v>
      </c>
      <c r="X2213" s="37">
        <f>IF(OR(V2213="non comm",V2213="nil",J2213=0),0,IF(V2213="SBM 2.1 IIPS",J2213*VLOOKUP(N2213,'[2]NGP%'!$C:$E,3,FALSE),J2213*SUMIFS('[2]NGP%'!$E:$E,'[2]NGP%'!$A:$A,V2213,'[2]NGP%'!$B:$B,AA2213)))</f>
        <v>0</v>
      </c>
      <c r="Y2213" s="32"/>
      <c r="Z2213" s="54" t="str">
        <f>IF(MID(H2213,1,4)="Item","Nil",IF(G2213="contract_cover",VLOOKUP(I2213,'svc type'!C:D,2,FALSE),VLOOKUP(G2213,'svc type'!A:D,4,FALSE)))</f>
        <v>Exp</v>
      </c>
      <c r="AA2213" s="4" t="str">
        <f>IF(B2213="","",VLOOKUP(B2213,Sector!C:D,2,FALSE))</f>
        <v>OTH</v>
      </c>
      <c r="AB2213" s="4" t="str">
        <f t="shared" si="69"/>
        <v>TCU-WS</v>
      </c>
      <c r="AC2213" s="4"/>
      <c r="AD2213" s="4"/>
      <c r="AE2213" s="4"/>
      <c r="AF2213" s="4"/>
      <c r="AG2213" s="4"/>
    </row>
    <row r="2214" spans="1:33" outlineLevel="1" x14ac:dyDescent="0.25">
      <c r="A2214" s="57">
        <v>42272.403494942133</v>
      </c>
      <c r="B2214" s="32" t="s">
        <v>22</v>
      </c>
      <c r="C2214" s="32" t="s">
        <v>9913</v>
      </c>
      <c r="D2214" s="32" t="s">
        <v>9914</v>
      </c>
      <c r="E2214" s="32" t="s">
        <v>9915</v>
      </c>
      <c r="F2214" s="32" t="s">
        <v>9916</v>
      </c>
      <c r="G2214" s="32" t="s">
        <v>35</v>
      </c>
      <c r="H2214" s="32" t="s">
        <v>38</v>
      </c>
      <c r="I2214" s="32" t="s">
        <v>2006</v>
      </c>
      <c r="J2214" s="35">
        <v>0</v>
      </c>
      <c r="K2214" s="35">
        <v>0</v>
      </c>
      <c r="L2214" s="35">
        <v>0</v>
      </c>
      <c r="M2214" s="35">
        <v>17.100000000000001</v>
      </c>
      <c r="N2214" s="32" t="s">
        <v>19</v>
      </c>
      <c r="O2214" s="32" t="s">
        <v>357</v>
      </c>
      <c r="P2214" s="32">
        <v>1</v>
      </c>
      <c r="Q2214" s="32"/>
      <c r="R2214" s="39">
        <f t="shared" si="68"/>
        <v>1509</v>
      </c>
      <c r="S2214" s="5" t="s">
        <v>51</v>
      </c>
      <c r="T2214" s="5" t="s">
        <v>64</v>
      </c>
      <c r="U2214" s="2"/>
      <c r="V2214" s="2" t="str">
        <f>IF($J2214+$L2214=0,"nil",IF(OR($B2214="TCU-WS",$B2214=""),"non comm",IF(OR($G2214="contract_cover",$H2214="fixed price"),VLOOKUP($I2214,'[1]mapping 2015'!$A:$B,2,FALSE),VLOOKUP($G2214,'[1]mapping 2015'!$A:$B,2,FALSE))))</f>
        <v>nil</v>
      </c>
      <c r="W2214" s="37">
        <f>IF(OR(V2214="non comm",V2214="nil",J2214=0),0,IF(V2214="SBM 2.1 IIPS",J2214*VLOOKUP(N2214,'[2]NGP%'!$C:$D,2,FALSE),J2214*SUMIFS('[2]NGP%'!$D:$D,'[2]NGP%'!$A:$A,V2214,'[2]NGP%'!$B:$B,AA2214)))</f>
        <v>0</v>
      </c>
      <c r="X2214" s="37">
        <f>IF(OR(V2214="non comm",V2214="nil",J2214=0),0,IF(V2214="SBM 2.1 IIPS",J2214*VLOOKUP(N2214,'[2]NGP%'!$C:$E,3,FALSE),J2214*SUMIFS('[2]NGP%'!$E:$E,'[2]NGP%'!$A:$A,V2214,'[2]NGP%'!$B:$B,AA2214)))</f>
        <v>0</v>
      </c>
      <c r="Y2214" s="32"/>
      <c r="Z2214" s="54" t="str">
        <f>IF(MID(H2214,1,4)="Item","Nil",IF(G2214="contract_cover",VLOOKUP(I2214,'svc type'!C:D,2,FALSE),VLOOKUP(G2214,'svc type'!A:D,4,FALSE)))</f>
        <v>Exp</v>
      </c>
      <c r="AA2214" s="4" t="str">
        <f>IF(B2214="","",VLOOKUP(B2214,Sector!C:D,2,FALSE))</f>
        <v>OTH</v>
      </c>
      <c r="AB2214" s="4" t="str">
        <f t="shared" si="69"/>
        <v>TCU-WS</v>
      </c>
      <c r="AC2214" s="4"/>
      <c r="AD2214" s="4"/>
      <c r="AE2214" s="4"/>
      <c r="AF2214" s="4"/>
      <c r="AG2214" s="4"/>
    </row>
    <row r="2215" spans="1:33" outlineLevel="1" x14ac:dyDescent="0.25">
      <c r="A2215" s="57">
        <v>42272.404471875001</v>
      </c>
      <c r="B2215" s="32" t="s">
        <v>22</v>
      </c>
      <c r="C2215" s="32" t="s">
        <v>9793</v>
      </c>
      <c r="D2215" s="32" t="s">
        <v>9794</v>
      </c>
      <c r="E2215" s="32" t="s">
        <v>9917</v>
      </c>
      <c r="F2215" s="32" t="s">
        <v>9918</v>
      </c>
      <c r="G2215" s="32" t="s">
        <v>25</v>
      </c>
      <c r="H2215" s="32" t="s">
        <v>26</v>
      </c>
      <c r="I2215" s="32" t="s">
        <v>2006</v>
      </c>
      <c r="J2215" s="35">
        <v>0</v>
      </c>
      <c r="K2215" s="35">
        <v>0</v>
      </c>
      <c r="L2215" s="35">
        <v>0</v>
      </c>
      <c r="M2215" s="35">
        <v>0</v>
      </c>
      <c r="N2215" s="32" t="s">
        <v>19</v>
      </c>
      <c r="O2215" s="32" t="s">
        <v>27</v>
      </c>
      <c r="P2215" s="32">
        <v>3</v>
      </c>
      <c r="Q2215" s="32"/>
      <c r="R2215" s="39">
        <f t="shared" si="68"/>
        <v>1509</v>
      </c>
      <c r="S2215" s="5" t="s">
        <v>51</v>
      </c>
      <c r="T2215" s="5" t="s">
        <v>64</v>
      </c>
      <c r="U2215" s="2"/>
      <c r="V2215" s="2" t="str">
        <f>IF($J2215+$L2215=0,"nil",IF(OR($B2215="TCU-WS",$B2215=""),"non comm",IF(OR($G2215="contract_cover",$H2215="fixed price"),VLOOKUP($I2215,'[1]mapping 2015'!$A:$B,2,FALSE),VLOOKUP($G2215,'[1]mapping 2015'!$A:$B,2,FALSE))))</f>
        <v>nil</v>
      </c>
      <c r="W2215" s="37">
        <f>IF(OR(V2215="non comm",V2215="nil",J2215=0),0,IF(V2215="SBM 2.1 IIPS",J2215*VLOOKUP(N2215,'[2]NGP%'!$C:$D,2,FALSE),J2215*SUMIFS('[2]NGP%'!$D:$D,'[2]NGP%'!$A:$A,V2215,'[2]NGP%'!$B:$B,AA2215)))</f>
        <v>0</v>
      </c>
      <c r="X2215" s="37">
        <f>IF(OR(V2215="non comm",V2215="nil",J2215=0),0,IF(V2215="SBM 2.1 IIPS",J2215*VLOOKUP(N2215,'[2]NGP%'!$C:$E,3,FALSE),J2215*SUMIFS('[2]NGP%'!$E:$E,'[2]NGP%'!$A:$A,V2215,'[2]NGP%'!$B:$B,AA2215)))</f>
        <v>0</v>
      </c>
      <c r="Y2215" s="32"/>
      <c r="Z2215" s="54" t="str">
        <f>IF(MID(H2215,1,4)="Item","Nil",IF(G2215="contract_cover",VLOOKUP(I2215,'svc type'!C:D,2,FALSE),VLOOKUP(G2215,'svc type'!A:D,4,FALSE)))</f>
        <v>IIPS</v>
      </c>
      <c r="AA2215" s="4" t="str">
        <f>IF(B2215="","",VLOOKUP(B2215,Sector!C:D,2,FALSE))</f>
        <v>OTH</v>
      </c>
      <c r="AB2215" s="4" t="str">
        <f t="shared" si="69"/>
        <v>TCU-WS</v>
      </c>
      <c r="AC2215" s="4"/>
      <c r="AD2215" s="4"/>
      <c r="AE2215" s="4"/>
      <c r="AF2215" s="4"/>
      <c r="AG2215" s="4"/>
    </row>
    <row r="2216" spans="1:33" outlineLevel="1" x14ac:dyDescent="0.25">
      <c r="A2216" s="57">
        <v>42272.404471875001</v>
      </c>
      <c r="B2216" s="32" t="s">
        <v>22</v>
      </c>
      <c r="C2216" s="32" t="s">
        <v>9793</v>
      </c>
      <c r="D2216" s="32" t="s">
        <v>9794</v>
      </c>
      <c r="E2216" s="32" t="s">
        <v>9917</v>
      </c>
      <c r="F2216" s="32" t="s">
        <v>9918</v>
      </c>
      <c r="G2216" s="32" t="s">
        <v>380</v>
      </c>
      <c r="H2216" s="32" t="s">
        <v>379</v>
      </c>
      <c r="I2216" s="32" t="s">
        <v>2006</v>
      </c>
      <c r="J2216" s="35">
        <v>0</v>
      </c>
      <c r="K2216" s="35">
        <v>0</v>
      </c>
      <c r="L2216" s="35">
        <v>0</v>
      </c>
      <c r="M2216" s="35">
        <v>2</v>
      </c>
      <c r="N2216" s="32" t="s">
        <v>19</v>
      </c>
      <c r="O2216" s="32" t="s">
        <v>27</v>
      </c>
      <c r="P2216" s="32">
        <v>1</v>
      </c>
      <c r="Q2216" s="32"/>
      <c r="R2216" s="39">
        <f t="shared" si="68"/>
        <v>1509</v>
      </c>
      <c r="S2216" s="5" t="s">
        <v>51</v>
      </c>
      <c r="T2216" s="5" t="s">
        <v>64</v>
      </c>
      <c r="U2216" s="2"/>
      <c r="V2216" s="2" t="str">
        <f>IF($J2216+$L2216=0,"nil",IF(OR($B2216="TCU-WS",$B2216=""),"non comm",IF(OR($G2216="contract_cover",$H2216="fixed price"),VLOOKUP($I2216,'[1]mapping 2015'!$A:$B,2,FALSE),VLOOKUP($G2216,'[1]mapping 2015'!$A:$B,2,FALSE))))</f>
        <v>nil</v>
      </c>
      <c r="W2216" s="37">
        <f>IF(OR(V2216="non comm",V2216="nil",J2216=0),0,IF(V2216="SBM 2.1 IIPS",J2216*VLOOKUP(N2216,'[2]NGP%'!$C:$D,2,FALSE),J2216*SUMIFS('[2]NGP%'!$D:$D,'[2]NGP%'!$A:$A,V2216,'[2]NGP%'!$B:$B,AA2216)))</f>
        <v>0</v>
      </c>
      <c r="X2216" s="37">
        <f>IF(OR(V2216="non comm",V2216="nil",J2216=0),0,IF(V2216="SBM 2.1 IIPS",J2216*VLOOKUP(N2216,'[2]NGP%'!$C:$E,3,FALSE),J2216*SUMIFS('[2]NGP%'!$E:$E,'[2]NGP%'!$A:$A,V2216,'[2]NGP%'!$B:$B,AA2216)))</f>
        <v>0</v>
      </c>
      <c r="Y2216" s="32"/>
      <c r="Z2216" s="54" t="str">
        <f>IF(MID(H2216,1,4)="Item","Nil",IF(G2216="contract_cover",VLOOKUP(I2216,'svc type'!C:D,2,FALSE),VLOOKUP(G2216,'svc type'!A:D,4,FALSE)))</f>
        <v>Exp</v>
      </c>
      <c r="AA2216" s="4" t="str">
        <f>IF(B2216="","",VLOOKUP(B2216,Sector!C:D,2,FALSE))</f>
        <v>OTH</v>
      </c>
      <c r="AB2216" s="4" t="str">
        <f t="shared" si="69"/>
        <v>TCU-WS</v>
      </c>
      <c r="AC2216" s="4"/>
      <c r="AD2216" s="4"/>
      <c r="AE2216" s="4"/>
      <c r="AF2216" s="4"/>
      <c r="AG2216" s="4"/>
    </row>
    <row r="2217" spans="1:33" outlineLevel="1" x14ac:dyDescent="0.25">
      <c r="A2217" s="57">
        <v>42272.404471875001</v>
      </c>
      <c r="B2217" s="32" t="s">
        <v>22</v>
      </c>
      <c r="C2217" s="32" t="s">
        <v>9793</v>
      </c>
      <c r="D2217" s="32" t="s">
        <v>9794</v>
      </c>
      <c r="E2217" s="32" t="s">
        <v>9917</v>
      </c>
      <c r="F2217" s="32" t="s">
        <v>9918</v>
      </c>
      <c r="G2217" s="32" t="s">
        <v>29</v>
      </c>
      <c r="H2217" s="32" t="s">
        <v>30</v>
      </c>
      <c r="I2217" s="32" t="s">
        <v>2006</v>
      </c>
      <c r="J2217" s="35">
        <v>0</v>
      </c>
      <c r="K2217" s="35">
        <v>0</v>
      </c>
      <c r="L2217" s="35">
        <v>0</v>
      </c>
      <c r="M2217" s="35">
        <v>10.55</v>
      </c>
      <c r="N2217" s="32" t="s">
        <v>19</v>
      </c>
      <c r="O2217" s="32" t="s">
        <v>27</v>
      </c>
      <c r="P2217" s="32">
        <v>1</v>
      </c>
      <c r="Q2217" s="32"/>
      <c r="R2217" s="39">
        <f t="shared" si="68"/>
        <v>1509</v>
      </c>
      <c r="S2217" s="5" t="s">
        <v>51</v>
      </c>
      <c r="T2217" s="5" t="s">
        <v>64</v>
      </c>
      <c r="U2217" s="2"/>
      <c r="V2217" s="2" t="str">
        <f>IF($J2217+$L2217=0,"nil",IF(OR($B2217="TCU-WS",$B2217=""),"non comm",IF(OR($G2217="contract_cover",$H2217="fixed price"),VLOOKUP($I2217,'[1]mapping 2015'!$A:$B,2,FALSE),VLOOKUP($G2217,'[1]mapping 2015'!$A:$B,2,FALSE))))</f>
        <v>nil</v>
      </c>
      <c r="W2217" s="37">
        <f>IF(OR(V2217="non comm",V2217="nil",J2217=0),0,IF(V2217="SBM 2.1 IIPS",J2217*VLOOKUP(N2217,'[2]NGP%'!$C:$D,2,FALSE),J2217*SUMIFS('[2]NGP%'!$D:$D,'[2]NGP%'!$A:$A,V2217,'[2]NGP%'!$B:$B,AA2217)))</f>
        <v>0</v>
      </c>
      <c r="X2217" s="37">
        <f>IF(OR(V2217="non comm",V2217="nil",J2217=0),0,IF(V2217="SBM 2.1 IIPS",J2217*VLOOKUP(N2217,'[2]NGP%'!$C:$E,3,FALSE),J2217*SUMIFS('[2]NGP%'!$E:$E,'[2]NGP%'!$A:$A,V2217,'[2]NGP%'!$B:$B,AA2217)))</f>
        <v>0</v>
      </c>
      <c r="Y2217" s="32"/>
      <c r="Z2217" s="54" t="str">
        <f>IF(MID(H2217,1,4)="Item","Nil",IF(G2217="contract_cover",VLOOKUP(I2217,'svc type'!C:D,2,FALSE),VLOOKUP(G2217,'svc type'!A:D,4,FALSE)))</f>
        <v>Exp</v>
      </c>
      <c r="AA2217" s="4" t="str">
        <f>IF(B2217="","",VLOOKUP(B2217,Sector!C:D,2,FALSE))</f>
        <v>OTH</v>
      </c>
      <c r="AB2217" s="4" t="str">
        <f t="shared" si="69"/>
        <v>TCU-WS</v>
      </c>
      <c r="AC2217" s="4"/>
      <c r="AD2217" s="4"/>
      <c r="AE2217" s="4"/>
      <c r="AF2217" s="4"/>
      <c r="AG2217" s="4"/>
    </row>
    <row r="2218" spans="1:33" outlineLevel="1" x14ac:dyDescent="0.25">
      <c r="A2218" s="57">
        <v>42272.409578587962</v>
      </c>
      <c r="B2218" s="32" t="s">
        <v>21</v>
      </c>
      <c r="C2218" s="32" t="s">
        <v>6513</v>
      </c>
      <c r="D2218" s="32" t="s">
        <v>334</v>
      </c>
      <c r="E2218" s="32" t="s">
        <v>9927</v>
      </c>
      <c r="F2218" s="32" t="s">
        <v>9928</v>
      </c>
      <c r="G2218" s="32" t="s">
        <v>367</v>
      </c>
      <c r="H2218" s="32" t="s">
        <v>366</v>
      </c>
      <c r="I2218" s="32" t="s">
        <v>2007</v>
      </c>
      <c r="J2218" s="35">
        <v>0</v>
      </c>
      <c r="K2218" s="35">
        <v>0</v>
      </c>
      <c r="L2218" s="35">
        <v>14.25</v>
      </c>
      <c r="M2218" s="35">
        <v>0</v>
      </c>
      <c r="N2218" s="32" t="s">
        <v>19</v>
      </c>
      <c r="O2218" s="32" t="s">
        <v>41</v>
      </c>
      <c r="P2218" s="32">
        <v>1</v>
      </c>
      <c r="Q2218" s="32" t="s">
        <v>9929</v>
      </c>
      <c r="R2218" s="39">
        <f t="shared" si="68"/>
        <v>1509</v>
      </c>
      <c r="S2218" s="5" t="s">
        <v>51</v>
      </c>
      <c r="T2218" s="5" t="s">
        <v>64</v>
      </c>
      <c r="U2218" s="2"/>
      <c r="V2218" s="2" t="str">
        <f>IF($J2218+$L2218=0,"nil",IF(OR($B2218="TCU-WS",$B2218=""),"non comm",IF(OR($G2218="contract_cover",$H2218="fixed price"),VLOOKUP($I2218,'[1]mapping 2015'!$A:$B,2,FALSE),VLOOKUP($G2218,'[1]mapping 2015'!$A:$B,2,FALSE))))</f>
        <v>SBM 2.1 IIPS</v>
      </c>
      <c r="W2218" s="37">
        <f>IF(OR(V2218="non comm",V2218="nil",J2218=0),0,IF(V2218="SBM 2.1 IIPS",J2218*VLOOKUP(N2218,'[2]NGP%'!$C:$D,2,FALSE),J2218*SUMIFS('[2]NGP%'!$D:$D,'[2]NGP%'!$A:$A,V2218,'[2]NGP%'!$B:$B,AA2218)))</f>
        <v>0</v>
      </c>
      <c r="X2218" s="37">
        <f>IF(OR(V2218="non comm",V2218="nil",J2218=0),0,IF(V2218="SBM 2.1 IIPS",J2218*VLOOKUP(N2218,'[2]NGP%'!$C:$E,3,FALSE),J2218*SUMIFS('[2]NGP%'!$E:$E,'[2]NGP%'!$A:$A,V2218,'[2]NGP%'!$B:$B,AA2218)))</f>
        <v>0</v>
      </c>
      <c r="Y2218" s="32"/>
      <c r="Z2218" s="54" t="str">
        <f>IF(MID(H2218,1,4)="Item","Nil",IF(G2218="contract_cover",VLOOKUP(I2218,'svc type'!C:D,2,FALSE),VLOOKUP(G2218,'svc type'!A:D,4,FALSE)))</f>
        <v>IIPS</v>
      </c>
      <c r="AA2218" s="4" t="str">
        <f>IF(B2218="","",VLOOKUP(B2218,Sector!C:D,2,FALSE))</f>
        <v>PUB</v>
      </c>
      <c r="AB2218" s="4" t="str">
        <f t="shared" si="69"/>
        <v>wangchee.ng</v>
      </c>
      <c r="AC2218" s="4"/>
      <c r="AD2218" s="4"/>
      <c r="AE2218" s="4"/>
      <c r="AF2218" s="4"/>
      <c r="AG2218" s="4"/>
    </row>
    <row r="2219" spans="1:33" outlineLevel="1" x14ac:dyDescent="0.25">
      <c r="A2219" s="57">
        <v>42272.409578587962</v>
      </c>
      <c r="B2219" s="32" t="s">
        <v>21</v>
      </c>
      <c r="C2219" s="32" t="s">
        <v>6513</v>
      </c>
      <c r="D2219" s="32" t="s">
        <v>334</v>
      </c>
      <c r="E2219" s="32" t="s">
        <v>9927</v>
      </c>
      <c r="F2219" s="32" t="s">
        <v>9928</v>
      </c>
      <c r="G2219" s="32" t="s">
        <v>367</v>
      </c>
      <c r="H2219" s="32" t="s">
        <v>366</v>
      </c>
      <c r="I2219" s="32" t="s">
        <v>2007</v>
      </c>
      <c r="J2219" s="35">
        <v>0</v>
      </c>
      <c r="K2219" s="35">
        <v>0</v>
      </c>
      <c r="L2219" s="35">
        <v>14.25</v>
      </c>
      <c r="M2219" s="35">
        <v>0</v>
      </c>
      <c r="N2219" s="32" t="s">
        <v>19</v>
      </c>
      <c r="O2219" s="32" t="s">
        <v>41</v>
      </c>
      <c r="P2219" s="32">
        <v>1</v>
      </c>
      <c r="Q2219" s="32" t="s">
        <v>9929</v>
      </c>
      <c r="R2219" s="39">
        <f t="shared" si="68"/>
        <v>1509</v>
      </c>
      <c r="S2219" s="5" t="s">
        <v>51</v>
      </c>
      <c r="T2219" s="5" t="s">
        <v>64</v>
      </c>
      <c r="U2219" s="2"/>
      <c r="V2219" s="2" t="str">
        <f>IF($J2219+$L2219=0,"nil",IF(OR($B2219="TCU-WS",$B2219=""),"non comm",IF(OR($G2219="contract_cover",$H2219="fixed price"),VLOOKUP($I2219,'[1]mapping 2015'!$A:$B,2,FALSE),VLOOKUP($G2219,'[1]mapping 2015'!$A:$B,2,FALSE))))</f>
        <v>SBM 2.1 IIPS</v>
      </c>
      <c r="W2219" s="37">
        <f>IF(OR(V2219="non comm",V2219="nil",J2219=0),0,IF(V2219="SBM 2.1 IIPS",J2219*VLOOKUP(N2219,'[2]NGP%'!$C:$D,2,FALSE),J2219*SUMIFS('[2]NGP%'!$D:$D,'[2]NGP%'!$A:$A,V2219,'[2]NGP%'!$B:$B,AA2219)))</f>
        <v>0</v>
      </c>
      <c r="X2219" s="37">
        <f>IF(OR(V2219="non comm",V2219="nil",J2219=0),0,IF(V2219="SBM 2.1 IIPS",J2219*VLOOKUP(N2219,'[2]NGP%'!$C:$E,3,FALSE),J2219*SUMIFS('[2]NGP%'!$E:$E,'[2]NGP%'!$A:$A,V2219,'[2]NGP%'!$B:$B,AA2219)))</f>
        <v>0</v>
      </c>
      <c r="Y2219" s="32"/>
      <c r="Z2219" s="54" t="str">
        <f>IF(MID(H2219,1,4)="Item","Nil",IF(G2219="contract_cover",VLOOKUP(I2219,'svc type'!C:D,2,FALSE),VLOOKUP(G2219,'svc type'!A:D,4,FALSE)))</f>
        <v>IIPS</v>
      </c>
      <c r="AA2219" s="4" t="str">
        <f>IF(B2219="","",VLOOKUP(B2219,Sector!C:D,2,FALSE))</f>
        <v>PUB</v>
      </c>
      <c r="AB2219" s="4" t="str">
        <f t="shared" si="69"/>
        <v>wangchee.ng</v>
      </c>
      <c r="AC2219" s="4"/>
      <c r="AD2219" s="4"/>
      <c r="AE2219" s="4"/>
      <c r="AF2219" s="4"/>
      <c r="AG2219" s="4"/>
    </row>
    <row r="2220" spans="1:33" outlineLevel="1" x14ac:dyDescent="0.25">
      <c r="A2220" s="57">
        <v>42272.409578587962</v>
      </c>
      <c r="B2220" s="32" t="s">
        <v>21</v>
      </c>
      <c r="C2220" s="32" t="s">
        <v>6513</v>
      </c>
      <c r="D2220" s="32" t="s">
        <v>334</v>
      </c>
      <c r="E2220" s="32" t="s">
        <v>9927</v>
      </c>
      <c r="F2220" s="32" t="s">
        <v>9928</v>
      </c>
      <c r="G2220" s="32" t="s">
        <v>367</v>
      </c>
      <c r="H2220" s="32" t="s">
        <v>366</v>
      </c>
      <c r="I2220" s="32" t="s">
        <v>2007</v>
      </c>
      <c r="J2220" s="35">
        <v>0</v>
      </c>
      <c r="K2220" s="35">
        <v>0</v>
      </c>
      <c r="L2220" s="35">
        <v>14.25</v>
      </c>
      <c r="M2220" s="35">
        <v>0</v>
      </c>
      <c r="N2220" s="32" t="s">
        <v>19</v>
      </c>
      <c r="O2220" s="32" t="s">
        <v>41</v>
      </c>
      <c r="P2220" s="32">
        <v>1</v>
      </c>
      <c r="Q2220" s="32" t="s">
        <v>9929</v>
      </c>
      <c r="R2220" s="39">
        <f t="shared" si="68"/>
        <v>1509</v>
      </c>
      <c r="S2220" s="5" t="s">
        <v>51</v>
      </c>
      <c r="T2220" s="5" t="s">
        <v>64</v>
      </c>
      <c r="U2220" s="2"/>
      <c r="V2220" s="2" t="str">
        <f>IF($J2220+$L2220=0,"nil",IF(OR($B2220="TCU-WS",$B2220=""),"non comm",IF(OR($G2220="contract_cover",$H2220="fixed price"),VLOOKUP($I2220,'[1]mapping 2015'!$A:$B,2,FALSE),VLOOKUP($G2220,'[1]mapping 2015'!$A:$B,2,FALSE))))</f>
        <v>SBM 2.1 IIPS</v>
      </c>
      <c r="W2220" s="37">
        <f>IF(OR(V2220="non comm",V2220="nil",J2220=0),0,IF(V2220="SBM 2.1 IIPS",J2220*VLOOKUP(N2220,'[2]NGP%'!$C:$D,2,FALSE),J2220*SUMIFS('[2]NGP%'!$D:$D,'[2]NGP%'!$A:$A,V2220,'[2]NGP%'!$B:$B,AA2220)))</f>
        <v>0</v>
      </c>
      <c r="X2220" s="37">
        <f>IF(OR(V2220="non comm",V2220="nil",J2220=0),0,IF(V2220="SBM 2.1 IIPS",J2220*VLOOKUP(N2220,'[2]NGP%'!$C:$E,3,FALSE),J2220*SUMIFS('[2]NGP%'!$E:$E,'[2]NGP%'!$A:$A,V2220,'[2]NGP%'!$B:$B,AA2220)))</f>
        <v>0</v>
      </c>
      <c r="Y2220" s="32"/>
      <c r="Z2220" s="54" t="str">
        <f>IF(MID(H2220,1,4)="Item","Nil",IF(G2220="contract_cover",VLOOKUP(I2220,'svc type'!C:D,2,FALSE),VLOOKUP(G2220,'svc type'!A:D,4,FALSE)))</f>
        <v>IIPS</v>
      </c>
      <c r="AA2220" s="4" t="str">
        <f>IF(B2220="","",VLOOKUP(B2220,Sector!C:D,2,FALSE))</f>
        <v>PUB</v>
      </c>
      <c r="AB2220" s="4" t="str">
        <f t="shared" si="69"/>
        <v>wangchee.ng</v>
      </c>
      <c r="AC2220" s="4"/>
      <c r="AD2220" s="4"/>
      <c r="AE2220" s="4"/>
      <c r="AF2220" s="4"/>
      <c r="AG2220" s="4"/>
    </row>
    <row r="2221" spans="1:33" outlineLevel="1" x14ac:dyDescent="0.25">
      <c r="A2221" s="57">
        <v>42272.409578587962</v>
      </c>
      <c r="B2221" s="32" t="s">
        <v>21</v>
      </c>
      <c r="C2221" s="32" t="s">
        <v>6513</v>
      </c>
      <c r="D2221" s="32" t="s">
        <v>334</v>
      </c>
      <c r="E2221" s="32" t="s">
        <v>9927</v>
      </c>
      <c r="F2221" s="32" t="s">
        <v>9928</v>
      </c>
      <c r="G2221" s="32" t="s">
        <v>367</v>
      </c>
      <c r="H2221" s="32" t="s">
        <v>366</v>
      </c>
      <c r="I2221" s="32" t="s">
        <v>2007</v>
      </c>
      <c r="J2221" s="35">
        <v>0</v>
      </c>
      <c r="K2221" s="35">
        <v>0</v>
      </c>
      <c r="L2221" s="35">
        <v>14.25</v>
      </c>
      <c r="M2221" s="35">
        <v>0</v>
      </c>
      <c r="N2221" s="32" t="s">
        <v>19</v>
      </c>
      <c r="O2221" s="32" t="s">
        <v>41</v>
      </c>
      <c r="P2221" s="32">
        <v>1</v>
      </c>
      <c r="Q2221" s="32" t="s">
        <v>9929</v>
      </c>
      <c r="R2221" s="39">
        <f t="shared" si="68"/>
        <v>1509</v>
      </c>
      <c r="S2221" s="5" t="s">
        <v>51</v>
      </c>
      <c r="T2221" s="5" t="s">
        <v>64</v>
      </c>
      <c r="U2221" s="2"/>
      <c r="V2221" s="2" t="str">
        <f>IF($J2221+$L2221=0,"nil",IF(OR($B2221="TCU-WS",$B2221=""),"non comm",IF(OR($G2221="contract_cover",$H2221="fixed price"),VLOOKUP($I2221,'[1]mapping 2015'!$A:$B,2,FALSE),VLOOKUP($G2221,'[1]mapping 2015'!$A:$B,2,FALSE))))</f>
        <v>SBM 2.1 IIPS</v>
      </c>
      <c r="W2221" s="37">
        <f>IF(OR(V2221="non comm",V2221="nil",J2221=0),0,IF(V2221="SBM 2.1 IIPS",J2221*VLOOKUP(N2221,'[2]NGP%'!$C:$D,2,FALSE),J2221*SUMIFS('[2]NGP%'!$D:$D,'[2]NGP%'!$A:$A,V2221,'[2]NGP%'!$B:$B,AA2221)))</f>
        <v>0</v>
      </c>
      <c r="X2221" s="37">
        <f>IF(OR(V2221="non comm",V2221="nil",J2221=0),0,IF(V2221="SBM 2.1 IIPS",J2221*VLOOKUP(N2221,'[2]NGP%'!$C:$E,3,FALSE),J2221*SUMIFS('[2]NGP%'!$E:$E,'[2]NGP%'!$A:$A,V2221,'[2]NGP%'!$B:$B,AA2221)))</f>
        <v>0</v>
      </c>
      <c r="Y2221" s="32"/>
      <c r="Z2221" s="54" t="str">
        <f>IF(MID(H2221,1,4)="Item","Nil",IF(G2221="contract_cover",VLOOKUP(I2221,'svc type'!C:D,2,FALSE),VLOOKUP(G2221,'svc type'!A:D,4,FALSE)))</f>
        <v>IIPS</v>
      </c>
      <c r="AA2221" s="4" t="str">
        <f>IF(B2221="","",VLOOKUP(B2221,Sector!C:D,2,FALSE))</f>
        <v>PUB</v>
      </c>
      <c r="AB2221" s="4" t="str">
        <f t="shared" si="69"/>
        <v>wangchee.ng</v>
      </c>
      <c r="AC2221" s="4"/>
      <c r="AD2221" s="4"/>
      <c r="AE2221" s="4"/>
      <c r="AF2221" s="4"/>
      <c r="AG2221" s="4"/>
    </row>
    <row r="2222" spans="1:33" outlineLevel="1" x14ac:dyDescent="0.25">
      <c r="A2222" s="57">
        <v>42272.409578587962</v>
      </c>
      <c r="B2222" s="32" t="s">
        <v>21</v>
      </c>
      <c r="C2222" s="32" t="s">
        <v>6513</v>
      </c>
      <c r="D2222" s="32" t="s">
        <v>334</v>
      </c>
      <c r="E2222" s="32" t="s">
        <v>9927</v>
      </c>
      <c r="F2222" s="32" t="s">
        <v>9928</v>
      </c>
      <c r="G2222" s="32" t="s">
        <v>367</v>
      </c>
      <c r="H2222" s="32" t="s">
        <v>366</v>
      </c>
      <c r="I2222" s="32" t="s">
        <v>2007</v>
      </c>
      <c r="J2222" s="35">
        <v>0</v>
      </c>
      <c r="K2222" s="35">
        <v>0</v>
      </c>
      <c r="L2222" s="35">
        <v>14.25</v>
      </c>
      <c r="M2222" s="35">
        <v>0</v>
      </c>
      <c r="N2222" s="32" t="s">
        <v>19</v>
      </c>
      <c r="O2222" s="32" t="s">
        <v>41</v>
      </c>
      <c r="P2222" s="32">
        <v>1</v>
      </c>
      <c r="Q2222" s="32" t="s">
        <v>9929</v>
      </c>
      <c r="R2222" s="39">
        <f t="shared" si="68"/>
        <v>1509</v>
      </c>
      <c r="S2222" s="5" t="s">
        <v>51</v>
      </c>
      <c r="T2222" s="5" t="s">
        <v>64</v>
      </c>
      <c r="U2222" s="2"/>
      <c r="V2222" s="2" t="str">
        <f>IF($J2222+$L2222=0,"nil",IF(OR($B2222="TCU-WS",$B2222=""),"non comm",IF(OR($G2222="contract_cover",$H2222="fixed price"),VLOOKUP($I2222,'[1]mapping 2015'!$A:$B,2,FALSE),VLOOKUP($G2222,'[1]mapping 2015'!$A:$B,2,FALSE))))</f>
        <v>SBM 2.1 IIPS</v>
      </c>
      <c r="W2222" s="37">
        <f>IF(OR(V2222="non comm",V2222="nil",J2222=0),0,IF(V2222="SBM 2.1 IIPS",J2222*VLOOKUP(N2222,'[2]NGP%'!$C:$D,2,FALSE),J2222*SUMIFS('[2]NGP%'!$D:$D,'[2]NGP%'!$A:$A,V2222,'[2]NGP%'!$B:$B,AA2222)))</f>
        <v>0</v>
      </c>
      <c r="X2222" s="37">
        <f>IF(OR(V2222="non comm",V2222="nil",J2222=0),0,IF(V2222="SBM 2.1 IIPS",J2222*VLOOKUP(N2222,'[2]NGP%'!$C:$E,3,FALSE),J2222*SUMIFS('[2]NGP%'!$E:$E,'[2]NGP%'!$A:$A,V2222,'[2]NGP%'!$B:$B,AA2222)))</f>
        <v>0</v>
      </c>
      <c r="Y2222" s="32"/>
      <c r="Z2222" s="54" t="str">
        <f>IF(MID(H2222,1,4)="Item","Nil",IF(G2222="contract_cover",VLOOKUP(I2222,'svc type'!C:D,2,FALSE),VLOOKUP(G2222,'svc type'!A:D,4,FALSE)))</f>
        <v>IIPS</v>
      </c>
      <c r="AA2222" s="4" t="str">
        <f>IF(B2222="","",VLOOKUP(B2222,Sector!C:D,2,FALSE))</f>
        <v>PUB</v>
      </c>
      <c r="AB2222" s="4" t="str">
        <f t="shared" si="69"/>
        <v>wangchee.ng</v>
      </c>
      <c r="AC2222" s="4"/>
      <c r="AD2222" s="4"/>
      <c r="AE2222" s="4"/>
      <c r="AF2222" s="4"/>
      <c r="AG2222" s="4"/>
    </row>
    <row r="2223" spans="1:33" outlineLevel="1" x14ac:dyDescent="0.25">
      <c r="A2223" s="57">
        <v>42272.410475729164</v>
      </c>
      <c r="B2223" s="32" t="s">
        <v>22</v>
      </c>
      <c r="C2223" s="32" t="s">
        <v>4960</v>
      </c>
      <c r="D2223" s="32" t="s">
        <v>4961</v>
      </c>
      <c r="E2223" s="32" t="s">
        <v>9930</v>
      </c>
      <c r="F2223" s="32" t="s">
        <v>9931</v>
      </c>
      <c r="G2223" s="32" t="s">
        <v>25</v>
      </c>
      <c r="H2223" s="32" t="s">
        <v>26</v>
      </c>
      <c r="I2223" s="32" t="s">
        <v>2006</v>
      </c>
      <c r="J2223" s="35">
        <v>0</v>
      </c>
      <c r="K2223" s="35">
        <v>0</v>
      </c>
      <c r="L2223" s="35">
        <v>0</v>
      </c>
      <c r="M2223" s="35">
        <v>0</v>
      </c>
      <c r="N2223" s="32" t="s">
        <v>19</v>
      </c>
      <c r="O2223" s="32" t="s">
        <v>27</v>
      </c>
      <c r="P2223" s="32">
        <v>3.5</v>
      </c>
      <c r="Q2223" s="32"/>
      <c r="R2223" s="39">
        <f t="shared" si="68"/>
        <v>1509</v>
      </c>
      <c r="S2223" s="5" t="s">
        <v>51</v>
      </c>
      <c r="T2223" s="5" t="s">
        <v>64</v>
      </c>
      <c r="U2223" s="2"/>
      <c r="V2223" s="2" t="str">
        <f>IF($J2223+$L2223=0,"nil",IF(OR($B2223="TCU-WS",$B2223=""),"non comm",IF(OR($G2223="contract_cover",$H2223="fixed price"),VLOOKUP($I2223,'[1]mapping 2015'!$A:$B,2,FALSE),VLOOKUP($G2223,'[1]mapping 2015'!$A:$B,2,FALSE))))</f>
        <v>nil</v>
      </c>
      <c r="W2223" s="37">
        <f>IF(OR(V2223="non comm",V2223="nil",J2223=0),0,IF(V2223="SBM 2.1 IIPS",J2223*VLOOKUP(N2223,'[2]NGP%'!$C:$D,2,FALSE),J2223*SUMIFS('[2]NGP%'!$D:$D,'[2]NGP%'!$A:$A,V2223,'[2]NGP%'!$B:$B,AA2223)))</f>
        <v>0</v>
      </c>
      <c r="X2223" s="37">
        <f>IF(OR(V2223="non comm",V2223="nil",J2223=0),0,IF(V2223="SBM 2.1 IIPS",J2223*VLOOKUP(N2223,'[2]NGP%'!$C:$E,3,FALSE),J2223*SUMIFS('[2]NGP%'!$E:$E,'[2]NGP%'!$A:$A,V2223,'[2]NGP%'!$B:$B,AA2223)))</f>
        <v>0</v>
      </c>
      <c r="Y2223" s="32"/>
      <c r="Z2223" s="54" t="str">
        <f>IF(MID(H2223,1,4)="Item","Nil",IF(G2223="contract_cover",VLOOKUP(I2223,'svc type'!C:D,2,FALSE),VLOOKUP(G2223,'svc type'!A:D,4,FALSE)))</f>
        <v>IIPS</v>
      </c>
      <c r="AA2223" s="4" t="str">
        <f>IF(B2223="","",VLOOKUP(B2223,Sector!C:D,2,FALSE))</f>
        <v>OTH</v>
      </c>
      <c r="AB2223" s="4" t="str">
        <f t="shared" si="69"/>
        <v>TCU-WS</v>
      </c>
      <c r="AC2223" s="4"/>
      <c r="AD2223" s="4"/>
      <c r="AE2223" s="4"/>
      <c r="AF2223" s="4"/>
      <c r="AG2223" s="4"/>
    </row>
    <row r="2224" spans="1:33" outlineLevel="1" x14ac:dyDescent="0.25">
      <c r="A2224" s="57">
        <v>42272.410475729164</v>
      </c>
      <c r="B2224" s="32" t="s">
        <v>22</v>
      </c>
      <c r="C2224" s="32" t="s">
        <v>4960</v>
      </c>
      <c r="D2224" s="32" t="s">
        <v>4961</v>
      </c>
      <c r="E2224" s="32" t="s">
        <v>9930</v>
      </c>
      <c r="F2224" s="32" t="s">
        <v>9931</v>
      </c>
      <c r="G2224" s="32" t="s">
        <v>380</v>
      </c>
      <c r="H2224" s="32" t="s">
        <v>379</v>
      </c>
      <c r="I2224" s="32" t="s">
        <v>2006</v>
      </c>
      <c r="J2224" s="35">
        <v>0</v>
      </c>
      <c r="K2224" s="35">
        <v>0</v>
      </c>
      <c r="L2224" s="35">
        <v>0</v>
      </c>
      <c r="M2224" s="35">
        <v>2</v>
      </c>
      <c r="N2224" s="32" t="s">
        <v>19</v>
      </c>
      <c r="O2224" s="32" t="s">
        <v>27</v>
      </c>
      <c r="P2224" s="32">
        <v>1</v>
      </c>
      <c r="Q2224" s="32"/>
      <c r="R2224" s="39">
        <f t="shared" si="68"/>
        <v>1509</v>
      </c>
      <c r="S2224" s="5" t="s">
        <v>51</v>
      </c>
      <c r="T2224" s="5" t="s">
        <v>64</v>
      </c>
      <c r="U2224" s="2"/>
      <c r="V2224" s="2" t="str">
        <f>IF($J2224+$L2224=0,"nil",IF(OR($B2224="TCU-WS",$B2224=""),"non comm",IF(OR($G2224="contract_cover",$H2224="fixed price"),VLOOKUP($I2224,'[1]mapping 2015'!$A:$B,2,FALSE),VLOOKUP($G2224,'[1]mapping 2015'!$A:$B,2,FALSE))))</f>
        <v>nil</v>
      </c>
      <c r="W2224" s="37">
        <f>IF(OR(V2224="non comm",V2224="nil",J2224=0),0,IF(V2224="SBM 2.1 IIPS",J2224*VLOOKUP(N2224,'[2]NGP%'!$C:$D,2,FALSE),J2224*SUMIFS('[2]NGP%'!$D:$D,'[2]NGP%'!$A:$A,V2224,'[2]NGP%'!$B:$B,AA2224)))</f>
        <v>0</v>
      </c>
      <c r="X2224" s="37">
        <f>IF(OR(V2224="non comm",V2224="nil",J2224=0),0,IF(V2224="SBM 2.1 IIPS",J2224*VLOOKUP(N2224,'[2]NGP%'!$C:$E,3,FALSE),J2224*SUMIFS('[2]NGP%'!$E:$E,'[2]NGP%'!$A:$A,V2224,'[2]NGP%'!$B:$B,AA2224)))</f>
        <v>0</v>
      </c>
      <c r="Y2224" s="32"/>
      <c r="Z2224" s="54" t="str">
        <f>IF(MID(H2224,1,4)="Item","Nil",IF(G2224="contract_cover",VLOOKUP(I2224,'svc type'!C:D,2,FALSE),VLOOKUP(G2224,'svc type'!A:D,4,FALSE)))</f>
        <v>Exp</v>
      </c>
      <c r="AA2224" s="4" t="str">
        <f>IF(B2224="","",VLOOKUP(B2224,Sector!C:D,2,FALSE))</f>
        <v>OTH</v>
      </c>
      <c r="AB2224" s="4" t="str">
        <f t="shared" si="69"/>
        <v>TCU-WS</v>
      </c>
      <c r="AC2224" s="4"/>
      <c r="AD2224" s="4"/>
      <c r="AE2224" s="4"/>
      <c r="AF2224" s="4"/>
      <c r="AG2224" s="4"/>
    </row>
    <row r="2225" spans="1:33" outlineLevel="1" x14ac:dyDescent="0.25">
      <c r="A2225" s="57">
        <v>42272.410475729164</v>
      </c>
      <c r="B2225" s="32" t="s">
        <v>22</v>
      </c>
      <c r="C2225" s="32" t="s">
        <v>4960</v>
      </c>
      <c r="D2225" s="32" t="s">
        <v>4961</v>
      </c>
      <c r="E2225" s="32" t="s">
        <v>9930</v>
      </c>
      <c r="F2225" s="32" t="s">
        <v>9931</v>
      </c>
      <c r="G2225" s="32" t="s">
        <v>29</v>
      </c>
      <c r="H2225" s="32" t="s">
        <v>30</v>
      </c>
      <c r="I2225" s="32" t="s">
        <v>2006</v>
      </c>
      <c r="J2225" s="35">
        <v>0</v>
      </c>
      <c r="K2225" s="35">
        <v>0</v>
      </c>
      <c r="L2225" s="35">
        <v>0</v>
      </c>
      <c r="M2225" s="35">
        <v>4</v>
      </c>
      <c r="N2225" s="32" t="s">
        <v>19</v>
      </c>
      <c r="O2225" s="32" t="s">
        <v>27</v>
      </c>
      <c r="P2225" s="32">
        <v>1</v>
      </c>
      <c r="Q2225" s="32"/>
      <c r="R2225" s="39">
        <f t="shared" si="68"/>
        <v>1509</v>
      </c>
      <c r="S2225" s="5" t="s">
        <v>51</v>
      </c>
      <c r="T2225" s="5" t="s">
        <v>64</v>
      </c>
      <c r="U2225" s="2"/>
      <c r="V2225" s="2" t="str">
        <f>IF($J2225+$L2225=0,"nil",IF(OR($B2225="TCU-WS",$B2225=""),"non comm",IF(OR($G2225="contract_cover",$H2225="fixed price"),VLOOKUP($I2225,'[1]mapping 2015'!$A:$B,2,FALSE),VLOOKUP($G2225,'[1]mapping 2015'!$A:$B,2,FALSE))))</f>
        <v>nil</v>
      </c>
      <c r="W2225" s="37">
        <f>IF(OR(V2225="non comm",V2225="nil",J2225=0),0,IF(V2225="SBM 2.1 IIPS",J2225*VLOOKUP(N2225,'[2]NGP%'!$C:$D,2,FALSE),J2225*SUMIFS('[2]NGP%'!$D:$D,'[2]NGP%'!$A:$A,V2225,'[2]NGP%'!$B:$B,AA2225)))</f>
        <v>0</v>
      </c>
      <c r="X2225" s="37">
        <f>IF(OR(V2225="non comm",V2225="nil",J2225=0),0,IF(V2225="SBM 2.1 IIPS",J2225*VLOOKUP(N2225,'[2]NGP%'!$C:$E,3,FALSE),J2225*SUMIFS('[2]NGP%'!$E:$E,'[2]NGP%'!$A:$A,V2225,'[2]NGP%'!$B:$B,AA2225)))</f>
        <v>0</v>
      </c>
      <c r="Y2225" s="32"/>
      <c r="Z2225" s="54" t="str">
        <f>IF(MID(H2225,1,4)="Item","Nil",IF(G2225="contract_cover",VLOOKUP(I2225,'svc type'!C:D,2,FALSE),VLOOKUP(G2225,'svc type'!A:D,4,FALSE)))</f>
        <v>Exp</v>
      </c>
      <c r="AA2225" s="4" t="str">
        <f>IF(B2225="","",VLOOKUP(B2225,Sector!C:D,2,FALSE))</f>
        <v>OTH</v>
      </c>
      <c r="AB2225" s="4" t="str">
        <f t="shared" si="69"/>
        <v>TCU-WS</v>
      </c>
      <c r="AC2225" s="4"/>
      <c r="AD2225" s="4"/>
      <c r="AE2225" s="4"/>
      <c r="AF2225" s="4"/>
      <c r="AG2225" s="4"/>
    </row>
    <row r="2226" spans="1:33" outlineLevel="1" x14ac:dyDescent="0.25">
      <c r="A2226" s="57">
        <v>42272.411056597222</v>
      </c>
      <c r="B2226" s="32" t="s">
        <v>22</v>
      </c>
      <c r="C2226" s="32" t="s">
        <v>4678</v>
      </c>
      <c r="D2226" s="32" t="s">
        <v>4679</v>
      </c>
      <c r="E2226" s="32" t="s">
        <v>9932</v>
      </c>
      <c r="F2226" s="32" t="s">
        <v>9933</v>
      </c>
      <c r="G2226" s="32" t="s">
        <v>25</v>
      </c>
      <c r="H2226" s="32" t="s">
        <v>26</v>
      </c>
      <c r="I2226" s="32" t="s">
        <v>2006</v>
      </c>
      <c r="J2226" s="35">
        <v>0</v>
      </c>
      <c r="K2226" s="35">
        <v>0</v>
      </c>
      <c r="L2226" s="35">
        <v>0</v>
      </c>
      <c r="M2226" s="35">
        <v>0</v>
      </c>
      <c r="N2226" s="32" t="s">
        <v>19</v>
      </c>
      <c r="O2226" s="32" t="s">
        <v>27</v>
      </c>
      <c r="P2226" s="32">
        <v>0.75</v>
      </c>
      <c r="Q2226" s="32"/>
      <c r="R2226" s="39">
        <f t="shared" si="68"/>
        <v>1509</v>
      </c>
      <c r="S2226" s="5" t="s">
        <v>51</v>
      </c>
      <c r="T2226" s="5" t="s">
        <v>64</v>
      </c>
      <c r="U2226" s="2"/>
      <c r="V2226" s="2" t="str">
        <f>IF($J2226+$L2226=0,"nil",IF(OR($B2226="TCU-WS",$B2226=""),"non comm",IF(OR($G2226="contract_cover",$H2226="fixed price"),VLOOKUP($I2226,'[1]mapping 2015'!$A:$B,2,FALSE),VLOOKUP($G2226,'[1]mapping 2015'!$A:$B,2,FALSE))))</f>
        <v>nil</v>
      </c>
      <c r="W2226" s="37">
        <f>IF(OR(V2226="non comm",V2226="nil",J2226=0),0,IF(V2226="SBM 2.1 IIPS",J2226*VLOOKUP(N2226,'[2]NGP%'!$C:$D,2,FALSE),J2226*SUMIFS('[2]NGP%'!$D:$D,'[2]NGP%'!$A:$A,V2226,'[2]NGP%'!$B:$B,AA2226)))</f>
        <v>0</v>
      </c>
      <c r="X2226" s="37">
        <f>IF(OR(V2226="non comm",V2226="nil",J2226=0),0,IF(V2226="SBM 2.1 IIPS",J2226*VLOOKUP(N2226,'[2]NGP%'!$C:$E,3,FALSE),J2226*SUMIFS('[2]NGP%'!$E:$E,'[2]NGP%'!$A:$A,V2226,'[2]NGP%'!$B:$B,AA2226)))</f>
        <v>0</v>
      </c>
      <c r="Y2226" s="32"/>
      <c r="Z2226" s="54" t="str">
        <f>IF(MID(H2226,1,4)="Item","Nil",IF(G2226="contract_cover",VLOOKUP(I2226,'svc type'!C:D,2,FALSE),VLOOKUP(G2226,'svc type'!A:D,4,FALSE)))</f>
        <v>IIPS</v>
      </c>
      <c r="AA2226" s="4" t="str">
        <f>IF(B2226="","",VLOOKUP(B2226,Sector!C:D,2,FALSE))</f>
        <v>OTH</v>
      </c>
      <c r="AB2226" s="4" t="str">
        <f t="shared" si="69"/>
        <v>TCU-WS</v>
      </c>
      <c r="AC2226" s="4"/>
      <c r="AD2226" s="4"/>
      <c r="AE2226" s="4"/>
      <c r="AF2226" s="4"/>
      <c r="AG2226" s="4"/>
    </row>
    <row r="2227" spans="1:33" outlineLevel="1" x14ac:dyDescent="0.25">
      <c r="A2227" s="57">
        <v>42272.411056597222</v>
      </c>
      <c r="B2227" s="32" t="s">
        <v>22</v>
      </c>
      <c r="C2227" s="32" t="s">
        <v>4678</v>
      </c>
      <c r="D2227" s="32" t="s">
        <v>4679</v>
      </c>
      <c r="E2227" s="32" t="s">
        <v>9932</v>
      </c>
      <c r="F2227" s="32" t="s">
        <v>9933</v>
      </c>
      <c r="G2227" s="32" t="s">
        <v>380</v>
      </c>
      <c r="H2227" s="32" t="s">
        <v>379</v>
      </c>
      <c r="I2227" s="32" t="s">
        <v>2006</v>
      </c>
      <c r="J2227" s="35">
        <v>0</v>
      </c>
      <c r="K2227" s="35">
        <v>0</v>
      </c>
      <c r="L2227" s="35">
        <v>0</v>
      </c>
      <c r="M2227" s="35">
        <v>2</v>
      </c>
      <c r="N2227" s="32" t="s">
        <v>19</v>
      </c>
      <c r="O2227" s="32" t="s">
        <v>27</v>
      </c>
      <c r="P2227" s="32">
        <v>1</v>
      </c>
      <c r="Q2227" s="32"/>
      <c r="R2227" s="39">
        <f t="shared" si="68"/>
        <v>1509</v>
      </c>
      <c r="S2227" s="5" t="s">
        <v>51</v>
      </c>
      <c r="T2227" s="5" t="s">
        <v>64</v>
      </c>
      <c r="U2227" s="2"/>
      <c r="V2227" s="2" t="str">
        <f>IF($J2227+$L2227=0,"nil",IF(OR($B2227="TCU-WS",$B2227=""),"non comm",IF(OR($G2227="contract_cover",$H2227="fixed price"),VLOOKUP($I2227,'[1]mapping 2015'!$A:$B,2,FALSE),VLOOKUP($G2227,'[1]mapping 2015'!$A:$B,2,FALSE))))</f>
        <v>nil</v>
      </c>
      <c r="W2227" s="37">
        <f>IF(OR(V2227="non comm",V2227="nil",J2227=0),0,IF(V2227="SBM 2.1 IIPS",J2227*VLOOKUP(N2227,'[2]NGP%'!$C:$D,2,FALSE),J2227*SUMIFS('[2]NGP%'!$D:$D,'[2]NGP%'!$A:$A,V2227,'[2]NGP%'!$B:$B,AA2227)))</f>
        <v>0</v>
      </c>
      <c r="X2227" s="37">
        <f>IF(OR(V2227="non comm",V2227="nil",J2227=0),0,IF(V2227="SBM 2.1 IIPS",J2227*VLOOKUP(N2227,'[2]NGP%'!$C:$E,3,FALSE),J2227*SUMIFS('[2]NGP%'!$E:$E,'[2]NGP%'!$A:$A,V2227,'[2]NGP%'!$B:$B,AA2227)))</f>
        <v>0</v>
      </c>
      <c r="Y2227" s="32"/>
      <c r="Z2227" s="54" t="str">
        <f>IF(MID(H2227,1,4)="Item","Nil",IF(G2227="contract_cover",VLOOKUP(I2227,'svc type'!C:D,2,FALSE),VLOOKUP(G2227,'svc type'!A:D,4,FALSE)))</f>
        <v>Exp</v>
      </c>
      <c r="AA2227" s="4" t="str">
        <f>IF(B2227="","",VLOOKUP(B2227,Sector!C:D,2,FALSE))</f>
        <v>OTH</v>
      </c>
      <c r="AB2227" s="4" t="str">
        <f t="shared" si="69"/>
        <v>TCU-WS</v>
      </c>
      <c r="AC2227" s="4"/>
      <c r="AD2227" s="4"/>
      <c r="AE2227" s="4"/>
      <c r="AF2227" s="4"/>
      <c r="AG2227" s="4"/>
    </row>
    <row r="2228" spans="1:33" outlineLevel="1" x14ac:dyDescent="0.25">
      <c r="A2228" s="57">
        <v>42272.411056597222</v>
      </c>
      <c r="B2228" s="32" t="s">
        <v>22</v>
      </c>
      <c r="C2228" s="32" t="s">
        <v>4678</v>
      </c>
      <c r="D2228" s="32" t="s">
        <v>4679</v>
      </c>
      <c r="E2228" s="32" t="s">
        <v>9932</v>
      </c>
      <c r="F2228" s="32" t="s">
        <v>9933</v>
      </c>
      <c r="G2228" s="32" t="s">
        <v>29</v>
      </c>
      <c r="H2228" s="32" t="s">
        <v>30</v>
      </c>
      <c r="I2228" s="32" t="s">
        <v>2006</v>
      </c>
      <c r="J2228" s="35">
        <v>0</v>
      </c>
      <c r="K2228" s="35">
        <v>0</v>
      </c>
      <c r="L2228" s="35">
        <v>0</v>
      </c>
      <c r="M2228" s="35">
        <v>3.16</v>
      </c>
      <c r="N2228" s="32" t="s">
        <v>19</v>
      </c>
      <c r="O2228" s="32" t="s">
        <v>27</v>
      </c>
      <c r="P2228" s="32">
        <v>1</v>
      </c>
      <c r="Q2228" s="32"/>
      <c r="R2228" s="39">
        <f t="shared" si="68"/>
        <v>1509</v>
      </c>
      <c r="S2228" s="5" t="s">
        <v>51</v>
      </c>
      <c r="T2228" s="5" t="s">
        <v>64</v>
      </c>
      <c r="U2228" s="2"/>
      <c r="V2228" s="2" t="str">
        <f>IF($J2228+$L2228=0,"nil",IF(OR($B2228="TCU-WS",$B2228=""),"non comm",IF(OR($G2228="contract_cover",$H2228="fixed price"),VLOOKUP($I2228,'[1]mapping 2015'!$A:$B,2,FALSE),VLOOKUP($G2228,'[1]mapping 2015'!$A:$B,2,FALSE))))</f>
        <v>nil</v>
      </c>
      <c r="W2228" s="37">
        <f>IF(OR(V2228="non comm",V2228="nil",J2228=0),0,IF(V2228="SBM 2.1 IIPS",J2228*VLOOKUP(N2228,'[2]NGP%'!$C:$D,2,FALSE),J2228*SUMIFS('[2]NGP%'!$D:$D,'[2]NGP%'!$A:$A,V2228,'[2]NGP%'!$B:$B,AA2228)))</f>
        <v>0</v>
      </c>
      <c r="X2228" s="37">
        <f>IF(OR(V2228="non comm",V2228="nil",J2228=0),0,IF(V2228="SBM 2.1 IIPS",J2228*VLOOKUP(N2228,'[2]NGP%'!$C:$E,3,FALSE),J2228*SUMIFS('[2]NGP%'!$E:$E,'[2]NGP%'!$A:$A,V2228,'[2]NGP%'!$B:$B,AA2228)))</f>
        <v>0</v>
      </c>
      <c r="Y2228" s="32"/>
      <c r="Z2228" s="54" t="str">
        <f>IF(MID(H2228,1,4)="Item","Nil",IF(G2228="contract_cover",VLOOKUP(I2228,'svc type'!C:D,2,FALSE),VLOOKUP(G2228,'svc type'!A:D,4,FALSE)))</f>
        <v>Exp</v>
      </c>
      <c r="AA2228" s="4" t="str">
        <f>IF(B2228="","",VLOOKUP(B2228,Sector!C:D,2,FALSE))</f>
        <v>OTH</v>
      </c>
      <c r="AB2228" s="4" t="str">
        <f t="shared" si="69"/>
        <v>TCU-WS</v>
      </c>
      <c r="AC2228" s="4"/>
      <c r="AD2228" s="4"/>
      <c r="AE2228" s="4"/>
      <c r="AF2228" s="4"/>
      <c r="AG2228" s="4"/>
    </row>
    <row r="2229" spans="1:33" outlineLevel="1" x14ac:dyDescent="0.25">
      <c r="A2229" s="57">
        <v>42272.411339502316</v>
      </c>
      <c r="B2229" s="32" t="s">
        <v>21</v>
      </c>
      <c r="C2229" s="32" t="s">
        <v>506</v>
      </c>
      <c r="D2229" s="32" t="s">
        <v>334</v>
      </c>
      <c r="E2229" s="32" t="s">
        <v>5842</v>
      </c>
      <c r="F2229" s="32" t="s">
        <v>9934</v>
      </c>
      <c r="G2229" s="32" t="s">
        <v>367</v>
      </c>
      <c r="H2229" s="32" t="s">
        <v>366</v>
      </c>
      <c r="I2229" s="32" t="s">
        <v>2007</v>
      </c>
      <c r="J2229" s="35">
        <v>0</v>
      </c>
      <c r="K2229" s="35">
        <v>0</v>
      </c>
      <c r="L2229" s="35">
        <v>14.25</v>
      </c>
      <c r="M2229" s="35">
        <v>0</v>
      </c>
      <c r="N2229" s="32" t="s">
        <v>19</v>
      </c>
      <c r="O2229" s="32" t="s">
        <v>41</v>
      </c>
      <c r="P2229" s="32">
        <v>1</v>
      </c>
      <c r="Q2229" s="32" t="s">
        <v>6375</v>
      </c>
      <c r="R2229" s="39">
        <f t="shared" si="68"/>
        <v>1509</v>
      </c>
      <c r="S2229" s="5" t="s">
        <v>51</v>
      </c>
      <c r="T2229" s="5" t="s">
        <v>64</v>
      </c>
      <c r="U2229" s="2"/>
      <c r="V2229" s="2" t="str">
        <f>IF($J2229+$L2229=0,"nil",IF(OR($B2229="TCU-WS",$B2229=""),"non comm",IF(OR($G2229="contract_cover",$H2229="fixed price"),VLOOKUP($I2229,'[1]mapping 2015'!$A:$B,2,FALSE),VLOOKUP($G2229,'[1]mapping 2015'!$A:$B,2,FALSE))))</f>
        <v>SBM 2.1 IIPS</v>
      </c>
      <c r="W2229" s="37">
        <f>IF(OR(V2229="non comm",V2229="nil",J2229=0),0,IF(V2229="SBM 2.1 IIPS",J2229*VLOOKUP(N2229,'[2]NGP%'!$C:$D,2,FALSE),J2229*SUMIFS('[2]NGP%'!$D:$D,'[2]NGP%'!$A:$A,V2229,'[2]NGP%'!$B:$B,AA2229)))</f>
        <v>0</v>
      </c>
      <c r="X2229" s="37">
        <f>IF(OR(V2229="non comm",V2229="nil",J2229=0),0,IF(V2229="SBM 2.1 IIPS",J2229*VLOOKUP(N2229,'[2]NGP%'!$C:$E,3,FALSE),J2229*SUMIFS('[2]NGP%'!$E:$E,'[2]NGP%'!$A:$A,V2229,'[2]NGP%'!$B:$B,AA2229)))</f>
        <v>0</v>
      </c>
      <c r="Y2229" s="32"/>
      <c r="Z2229" s="54" t="str">
        <f>IF(MID(H2229,1,4)="Item","Nil",IF(G2229="contract_cover",VLOOKUP(I2229,'svc type'!C:D,2,FALSE),VLOOKUP(G2229,'svc type'!A:D,4,FALSE)))</f>
        <v>IIPS</v>
      </c>
      <c r="AA2229" s="4" t="str">
        <f>IF(B2229="","",VLOOKUP(B2229,Sector!C:D,2,FALSE))</f>
        <v>PUB</v>
      </c>
      <c r="AB2229" s="4" t="str">
        <f t="shared" si="69"/>
        <v>wangchee.ng</v>
      </c>
      <c r="AC2229" s="4"/>
      <c r="AD2229" s="4"/>
      <c r="AE2229" s="4"/>
      <c r="AF2229" s="4"/>
      <c r="AG2229" s="4"/>
    </row>
    <row r="2230" spans="1:33" outlineLevel="1" x14ac:dyDescent="0.25">
      <c r="A2230" s="57">
        <v>42272.411339502316</v>
      </c>
      <c r="B2230" s="32" t="s">
        <v>21</v>
      </c>
      <c r="C2230" s="32" t="s">
        <v>506</v>
      </c>
      <c r="D2230" s="32" t="s">
        <v>334</v>
      </c>
      <c r="E2230" s="32" t="s">
        <v>5842</v>
      </c>
      <c r="F2230" s="32" t="s">
        <v>9934</v>
      </c>
      <c r="G2230" s="32" t="s">
        <v>367</v>
      </c>
      <c r="H2230" s="32" t="s">
        <v>366</v>
      </c>
      <c r="I2230" s="32" t="s">
        <v>2007</v>
      </c>
      <c r="J2230" s="35">
        <v>0</v>
      </c>
      <c r="K2230" s="35">
        <v>0</v>
      </c>
      <c r="L2230" s="35">
        <v>14.25</v>
      </c>
      <c r="M2230" s="35">
        <v>0</v>
      </c>
      <c r="N2230" s="32" t="s">
        <v>19</v>
      </c>
      <c r="O2230" s="32" t="s">
        <v>41</v>
      </c>
      <c r="P2230" s="32">
        <v>1</v>
      </c>
      <c r="Q2230" s="32" t="s">
        <v>6375</v>
      </c>
      <c r="R2230" s="39">
        <f t="shared" si="68"/>
        <v>1509</v>
      </c>
      <c r="S2230" s="5" t="s">
        <v>51</v>
      </c>
      <c r="T2230" s="5" t="s">
        <v>64</v>
      </c>
      <c r="U2230" s="2"/>
      <c r="V2230" s="2" t="str">
        <f>IF($J2230+$L2230=0,"nil",IF(OR($B2230="TCU-WS",$B2230=""),"non comm",IF(OR($G2230="contract_cover",$H2230="fixed price"),VLOOKUP($I2230,'[1]mapping 2015'!$A:$B,2,FALSE),VLOOKUP($G2230,'[1]mapping 2015'!$A:$B,2,FALSE))))</f>
        <v>SBM 2.1 IIPS</v>
      </c>
      <c r="W2230" s="37">
        <f>IF(OR(V2230="non comm",V2230="nil",J2230=0),0,IF(V2230="SBM 2.1 IIPS",J2230*VLOOKUP(N2230,'[2]NGP%'!$C:$D,2,FALSE),J2230*SUMIFS('[2]NGP%'!$D:$D,'[2]NGP%'!$A:$A,V2230,'[2]NGP%'!$B:$B,AA2230)))</f>
        <v>0</v>
      </c>
      <c r="X2230" s="37">
        <f>IF(OR(V2230="non comm",V2230="nil",J2230=0),0,IF(V2230="SBM 2.1 IIPS",J2230*VLOOKUP(N2230,'[2]NGP%'!$C:$E,3,FALSE),J2230*SUMIFS('[2]NGP%'!$E:$E,'[2]NGP%'!$A:$A,V2230,'[2]NGP%'!$B:$B,AA2230)))</f>
        <v>0</v>
      </c>
      <c r="Y2230" s="32"/>
      <c r="Z2230" s="54" t="str">
        <f>IF(MID(H2230,1,4)="Item","Nil",IF(G2230="contract_cover",VLOOKUP(I2230,'svc type'!C:D,2,FALSE),VLOOKUP(G2230,'svc type'!A:D,4,FALSE)))</f>
        <v>IIPS</v>
      </c>
      <c r="AA2230" s="4" t="str">
        <f>IF(B2230="","",VLOOKUP(B2230,Sector!C:D,2,FALSE))</f>
        <v>PUB</v>
      </c>
      <c r="AB2230" s="4" t="str">
        <f t="shared" si="69"/>
        <v>wangchee.ng</v>
      </c>
      <c r="AC2230" s="4"/>
      <c r="AD2230" s="4"/>
      <c r="AE2230" s="4"/>
      <c r="AF2230" s="4"/>
      <c r="AG2230" s="4"/>
    </row>
    <row r="2231" spans="1:33" outlineLevel="1" x14ac:dyDescent="0.25">
      <c r="A2231" s="57">
        <v>42272.411339502316</v>
      </c>
      <c r="B2231" s="32" t="s">
        <v>21</v>
      </c>
      <c r="C2231" s="32" t="s">
        <v>506</v>
      </c>
      <c r="D2231" s="32" t="s">
        <v>334</v>
      </c>
      <c r="E2231" s="32" t="s">
        <v>5842</v>
      </c>
      <c r="F2231" s="32" t="s">
        <v>9934</v>
      </c>
      <c r="G2231" s="32" t="s">
        <v>367</v>
      </c>
      <c r="H2231" s="32" t="s">
        <v>366</v>
      </c>
      <c r="I2231" s="32" t="s">
        <v>2007</v>
      </c>
      <c r="J2231" s="35">
        <v>0</v>
      </c>
      <c r="K2231" s="35">
        <v>0</v>
      </c>
      <c r="L2231" s="35">
        <v>14.25</v>
      </c>
      <c r="M2231" s="35">
        <v>0</v>
      </c>
      <c r="N2231" s="32" t="s">
        <v>19</v>
      </c>
      <c r="O2231" s="32" t="s">
        <v>41</v>
      </c>
      <c r="P2231" s="32">
        <v>1</v>
      </c>
      <c r="Q2231" s="32" t="s">
        <v>6375</v>
      </c>
      <c r="R2231" s="39">
        <f t="shared" si="68"/>
        <v>1509</v>
      </c>
      <c r="S2231" s="5" t="s">
        <v>51</v>
      </c>
      <c r="T2231" s="5" t="s">
        <v>64</v>
      </c>
      <c r="U2231" s="2"/>
      <c r="V2231" s="2" t="str">
        <f>IF($J2231+$L2231=0,"nil",IF(OR($B2231="TCU-WS",$B2231=""),"non comm",IF(OR($G2231="contract_cover",$H2231="fixed price"),VLOOKUP($I2231,'[1]mapping 2015'!$A:$B,2,FALSE),VLOOKUP($G2231,'[1]mapping 2015'!$A:$B,2,FALSE))))</f>
        <v>SBM 2.1 IIPS</v>
      </c>
      <c r="W2231" s="37">
        <f>IF(OR(V2231="non comm",V2231="nil",J2231=0),0,IF(V2231="SBM 2.1 IIPS",J2231*VLOOKUP(N2231,'[2]NGP%'!$C:$D,2,FALSE),J2231*SUMIFS('[2]NGP%'!$D:$D,'[2]NGP%'!$A:$A,V2231,'[2]NGP%'!$B:$B,AA2231)))</f>
        <v>0</v>
      </c>
      <c r="X2231" s="37">
        <f>IF(OR(V2231="non comm",V2231="nil",J2231=0),0,IF(V2231="SBM 2.1 IIPS",J2231*VLOOKUP(N2231,'[2]NGP%'!$C:$E,3,FALSE),J2231*SUMIFS('[2]NGP%'!$E:$E,'[2]NGP%'!$A:$A,V2231,'[2]NGP%'!$B:$B,AA2231)))</f>
        <v>0</v>
      </c>
      <c r="Y2231" s="32"/>
      <c r="Z2231" s="54" t="str">
        <f>IF(MID(H2231,1,4)="Item","Nil",IF(G2231="contract_cover",VLOOKUP(I2231,'svc type'!C:D,2,FALSE),VLOOKUP(G2231,'svc type'!A:D,4,FALSE)))</f>
        <v>IIPS</v>
      </c>
      <c r="AA2231" s="4" t="str">
        <f>IF(B2231="","",VLOOKUP(B2231,Sector!C:D,2,FALSE))</f>
        <v>PUB</v>
      </c>
      <c r="AB2231" s="4" t="str">
        <f t="shared" si="69"/>
        <v>wangchee.ng</v>
      </c>
      <c r="AC2231" s="4"/>
      <c r="AD2231" s="4"/>
      <c r="AE2231" s="4"/>
      <c r="AF2231" s="4"/>
      <c r="AG2231" s="4"/>
    </row>
    <row r="2232" spans="1:33" outlineLevel="1" x14ac:dyDescent="0.25">
      <c r="A2232" s="57">
        <v>42272.41220752315</v>
      </c>
      <c r="B2232" s="32" t="s">
        <v>22</v>
      </c>
      <c r="C2232" s="32" t="s">
        <v>5074</v>
      </c>
      <c r="D2232" s="32" t="s">
        <v>5075</v>
      </c>
      <c r="E2232" s="32" t="s">
        <v>9935</v>
      </c>
      <c r="F2232" s="32" t="s">
        <v>9936</v>
      </c>
      <c r="G2232" s="32" t="s">
        <v>25</v>
      </c>
      <c r="H2232" s="32" t="s">
        <v>26</v>
      </c>
      <c r="I2232" s="32" t="s">
        <v>2006</v>
      </c>
      <c r="J2232" s="35">
        <v>0</v>
      </c>
      <c r="K2232" s="35">
        <v>0</v>
      </c>
      <c r="L2232" s="35">
        <v>16.989999999999998</v>
      </c>
      <c r="M2232" s="35">
        <v>0</v>
      </c>
      <c r="N2232" s="32" t="s">
        <v>19</v>
      </c>
      <c r="O2232" s="32" t="s">
        <v>24</v>
      </c>
      <c r="P2232" s="32">
        <v>1</v>
      </c>
      <c r="Q2232" s="32"/>
      <c r="R2232" s="39">
        <f t="shared" si="68"/>
        <v>1509</v>
      </c>
      <c r="S2232" s="5" t="s">
        <v>51</v>
      </c>
      <c r="T2232" s="5" t="s">
        <v>64</v>
      </c>
      <c r="U2232" s="2"/>
      <c r="V2232" s="2" t="str">
        <f>IF($J2232+$L2232=0,"nil",IF(OR($B2232="TCU-WS",$B2232=""),"non comm",IF(OR($G2232="contract_cover",$H2232="fixed price"),VLOOKUP($I2232,'[1]mapping 2015'!$A:$B,2,FALSE),VLOOKUP($G2232,'[1]mapping 2015'!$A:$B,2,FALSE))))</f>
        <v>non comm</v>
      </c>
      <c r="W2232" s="37">
        <f>IF(OR(V2232="non comm",V2232="nil",J2232=0),0,IF(V2232="SBM 2.1 IIPS",J2232*VLOOKUP(N2232,'[2]NGP%'!$C:$D,2,FALSE),J2232*SUMIFS('[2]NGP%'!$D:$D,'[2]NGP%'!$A:$A,V2232,'[2]NGP%'!$B:$B,AA2232)))</f>
        <v>0</v>
      </c>
      <c r="X2232" s="37">
        <f>IF(OR(V2232="non comm",V2232="nil",J2232=0),0,IF(V2232="SBM 2.1 IIPS",J2232*VLOOKUP(N2232,'[2]NGP%'!$C:$E,3,FALSE),J2232*SUMIFS('[2]NGP%'!$E:$E,'[2]NGP%'!$A:$A,V2232,'[2]NGP%'!$B:$B,AA2232)))</f>
        <v>0</v>
      </c>
      <c r="Y2232" s="32"/>
      <c r="Z2232" s="54" t="str">
        <f>IF(MID(H2232,1,4)="Item","Nil",IF(G2232="contract_cover",VLOOKUP(I2232,'svc type'!C:D,2,FALSE),VLOOKUP(G2232,'svc type'!A:D,4,FALSE)))</f>
        <v>IIPS</v>
      </c>
      <c r="AA2232" s="4" t="str">
        <f>IF(B2232="","",VLOOKUP(B2232,Sector!C:D,2,FALSE))</f>
        <v>OTH</v>
      </c>
      <c r="AB2232" s="4" t="str">
        <f t="shared" si="69"/>
        <v>TCU-WS</v>
      </c>
      <c r="AC2232" s="4"/>
      <c r="AD2232" s="4"/>
      <c r="AE2232" s="4"/>
      <c r="AF2232" s="4"/>
      <c r="AG2232" s="4"/>
    </row>
    <row r="2233" spans="1:33" outlineLevel="1" x14ac:dyDescent="0.25">
      <c r="A2233" s="57">
        <v>42272.41220752315</v>
      </c>
      <c r="B2233" s="32" t="s">
        <v>22</v>
      </c>
      <c r="C2233" s="32" t="s">
        <v>5074</v>
      </c>
      <c r="D2233" s="32" t="s">
        <v>5075</v>
      </c>
      <c r="E2233" s="32" t="s">
        <v>9935</v>
      </c>
      <c r="F2233" s="32" t="s">
        <v>9936</v>
      </c>
      <c r="G2233" s="32" t="s">
        <v>35</v>
      </c>
      <c r="H2233" s="32" t="s">
        <v>38</v>
      </c>
      <c r="I2233" s="32" t="s">
        <v>2006</v>
      </c>
      <c r="J2233" s="35">
        <v>0</v>
      </c>
      <c r="K2233" s="35">
        <v>0</v>
      </c>
      <c r="L2233" s="35">
        <v>0</v>
      </c>
      <c r="M2233" s="35">
        <v>17.05</v>
      </c>
      <c r="N2233" s="32" t="s">
        <v>19</v>
      </c>
      <c r="O2233" s="32" t="s">
        <v>24</v>
      </c>
      <c r="P2233" s="32">
        <v>1</v>
      </c>
      <c r="Q2233" s="32"/>
      <c r="R2233" s="39">
        <f t="shared" si="68"/>
        <v>1509</v>
      </c>
      <c r="S2233" s="5" t="s">
        <v>51</v>
      </c>
      <c r="T2233" s="5" t="s">
        <v>64</v>
      </c>
      <c r="U2233" s="2"/>
      <c r="V2233" s="2" t="str">
        <f>IF($J2233+$L2233=0,"nil",IF(OR($B2233="TCU-WS",$B2233=""),"non comm",IF(OR($G2233="contract_cover",$H2233="fixed price"),VLOOKUP($I2233,'[1]mapping 2015'!$A:$B,2,FALSE),VLOOKUP($G2233,'[1]mapping 2015'!$A:$B,2,FALSE))))</f>
        <v>nil</v>
      </c>
      <c r="W2233" s="37">
        <f>IF(OR(V2233="non comm",V2233="nil",J2233=0),0,IF(V2233="SBM 2.1 IIPS",J2233*VLOOKUP(N2233,'[2]NGP%'!$C:$D,2,FALSE),J2233*SUMIFS('[2]NGP%'!$D:$D,'[2]NGP%'!$A:$A,V2233,'[2]NGP%'!$B:$B,AA2233)))</f>
        <v>0</v>
      </c>
      <c r="X2233" s="37">
        <f>IF(OR(V2233="non comm",V2233="nil",J2233=0),0,IF(V2233="SBM 2.1 IIPS",J2233*VLOOKUP(N2233,'[2]NGP%'!$C:$E,3,FALSE),J2233*SUMIFS('[2]NGP%'!$E:$E,'[2]NGP%'!$A:$A,V2233,'[2]NGP%'!$B:$B,AA2233)))</f>
        <v>0</v>
      </c>
      <c r="Y2233" s="32"/>
      <c r="Z2233" s="54" t="str">
        <f>IF(MID(H2233,1,4)="Item","Nil",IF(G2233="contract_cover",VLOOKUP(I2233,'svc type'!C:D,2,FALSE),VLOOKUP(G2233,'svc type'!A:D,4,FALSE)))</f>
        <v>Exp</v>
      </c>
      <c r="AA2233" s="4" t="str">
        <f>IF(B2233="","",VLOOKUP(B2233,Sector!C:D,2,FALSE))</f>
        <v>OTH</v>
      </c>
      <c r="AB2233" s="4" t="str">
        <f t="shared" si="69"/>
        <v>TCU-WS</v>
      </c>
      <c r="AC2233" s="4"/>
      <c r="AD2233" s="4"/>
      <c r="AE2233" s="4"/>
      <c r="AF2233" s="4"/>
      <c r="AG2233" s="4"/>
    </row>
    <row r="2234" spans="1:33" outlineLevel="1" x14ac:dyDescent="0.25">
      <c r="A2234" s="57">
        <v>42272.412819756944</v>
      </c>
      <c r="B2234" s="32" t="s">
        <v>21</v>
      </c>
      <c r="C2234" s="32" t="s">
        <v>340</v>
      </c>
      <c r="D2234" s="32" t="s">
        <v>334</v>
      </c>
      <c r="E2234" s="32" t="s">
        <v>9937</v>
      </c>
      <c r="F2234" s="32" t="s">
        <v>9938</v>
      </c>
      <c r="G2234" s="32" t="s">
        <v>367</v>
      </c>
      <c r="H2234" s="32" t="s">
        <v>366</v>
      </c>
      <c r="I2234" s="32" t="s">
        <v>2007</v>
      </c>
      <c r="J2234" s="35">
        <v>0</v>
      </c>
      <c r="K2234" s="35">
        <v>0</v>
      </c>
      <c r="L2234" s="35">
        <v>14.25</v>
      </c>
      <c r="M2234" s="35">
        <v>0</v>
      </c>
      <c r="N2234" s="32" t="s">
        <v>19</v>
      </c>
      <c r="O2234" s="32" t="s">
        <v>41</v>
      </c>
      <c r="P2234" s="32">
        <v>1</v>
      </c>
      <c r="Q2234" s="32" t="s">
        <v>9939</v>
      </c>
      <c r="R2234" s="39">
        <f t="shared" si="68"/>
        <v>1509</v>
      </c>
      <c r="S2234" s="5" t="s">
        <v>51</v>
      </c>
      <c r="T2234" s="5" t="s">
        <v>64</v>
      </c>
      <c r="U2234" s="2"/>
      <c r="V2234" s="2" t="str">
        <f>IF($J2234+$L2234=0,"nil",IF(OR($B2234="TCU-WS",$B2234=""),"non comm",IF(OR($G2234="contract_cover",$H2234="fixed price"),VLOOKUP($I2234,'[1]mapping 2015'!$A:$B,2,FALSE),VLOOKUP($G2234,'[1]mapping 2015'!$A:$B,2,FALSE))))</f>
        <v>SBM 2.1 IIPS</v>
      </c>
      <c r="W2234" s="37">
        <f>IF(OR(V2234="non comm",V2234="nil",J2234=0),0,IF(V2234="SBM 2.1 IIPS",J2234*VLOOKUP(N2234,'[2]NGP%'!$C:$D,2,FALSE),J2234*SUMIFS('[2]NGP%'!$D:$D,'[2]NGP%'!$A:$A,V2234,'[2]NGP%'!$B:$B,AA2234)))</f>
        <v>0</v>
      </c>
      <c r="X2234" s="37">
        <f>IF(OR(V2234="non comm",V2234="nil",J2234=0),0,IF(V2234="SBM 2.1 IIPS",J2234*VLOOKUP(N2234,'[2]NGP%'!$C:$E,3,FALSE),J2234*SUMIFS('[2]NGP%'!$E:$E,'[2]NGP%'!$A:$A,V2234,'[2]NGP%'!$B:$B,AA2234)))</f>
        <v>0</v>
      </c>
      <c r="Y2234" s="32"/>
      <c r="Z2234" s="54" t="str">
        <f>IF(MID(H2234,1,4)="Item","Nil",IF(G2234="contract_cover",VLOOKUP(I2234,'svc type'!C:D,2,FALSE),VLOOKUP(G2234,'svc type'!A:D,4,FALSE)))</f>
        <v>IIPS</v>
      </c>
      <c r="AA2234" s="4" t="str">
        <f>IF(B2234="","",VLOOKUP(B2234,Sector!C:D,2,FALSE))</f>
        <v>PUB</v>
      </c>
      <c r="AB2234" s="4" t="str">
        <f t="shared" si="69"/>
        <v>wangchee.ng</v>
      </c>
      <c r="AC2234" s="4"/>
      <c r="AD2234" s="4"/>
      <c r="AE2234" s="4"/>
      <c r="AF2234" s="4"/>
      <c r="AG2234" s="4"/>
    </row>
    <row r="2235" spans="1:33" outlineLevel="1" x14ac:dyDescent="0.25">
      <c r="A2235" s="57">
        <v>42272.412819756944</v>
      </c>
      <c r="B2235" s="32" t="s">
        <v>21</v>
      </c>
      <c r="C2235" s="32" t="s">
        <v>340</v>
      </c>
      <c r="D2235" s="32" t="s">
        <v>334</v>
      </c>
      <c r="E2235" s="32" t="s">
        <v>9937</v>
      </c>
      <c r="F2235" s="32" t="s">
        <v>9938</v>
      </c>
      <c r="G2235" s="32" t="s">
        <v>367</v>
      </c>
      <c r="H2235" s="32" t="s">
        <v>366</v>
      </c>
      <c r="I2235" s="32" t="s">
        <v>2007</v>
      </c>
      <c r="J2235" s="35">
        <v>0</v>
      </c>
      <c r="K2235" s="35">
        <v>0</v>
      </c>
      <c r="L2235" s="35">
        <v>14.25</v>
      </c>
      <c r="M2235" s="35">
        <v>0</v>
      </c>
      <c r="N2235" s="32" t="s">
        <v>19</v>
      </c>
      <c r="O2235" s="32" t="s">
        <v>41</v>
      </c>
      <c r="P2235" s="32">
        <v>1</v>
      </c>
      <c r="Q2235" s="32" t="s">
        <v>9939</v>
      </c>
      <c r="R2235" s="39">
        <f t="shared" si="68"/>
        <v>1509</v>
      </c>
      <c r="S2235" s="5" t="s">
        <v>51</v>
      </c>
      <c r="T2235" s="5" t="s">
        <v>64</v>
      </c>
      <c r="U2235" s="2"/>
      <c r="V2235" s="2" t="str">
        <f>IF($J2235+$L2235=0,"nil",IF(OR($B2235="TCU-WS",$B2235=""),"non comm",IF(OR($G2235="contract_cover",$H2235="fixed price"),VLOOKUP($I2235,'[1]mapping 2015'!$A:$B,2,FALSE),VLOOKUP($G2235,'[1]mapping 2015'!$A:$B,2,FALSE))))</f>
        <v>SBM 2.1 IIPS</v>
      </c>
      <c r="W2235" s="37">
        <f>IF(OR(V2235="non comm",V2235="nil",J2235=0),0,IF(V2235="SBM 2.1 IIPS",J2235*VLOOKUP(N2235,'[2]NGP%'!$C:$D,2,FALSE),J2235*SUMIFS('[2]NGP%'!$D:$D,'[2]NGP%'!$A:$A,V2235,'[2]NGP%'!$B:$B,AA2235)))</f>
        <v>0</v>
      </c>
      <c r="X2235" s="37">
        <f>IF(OR(V2235="non comm",V2235="nil",J2235=0),0,IF(V2235="SBM 2.1 IIPS",J2235*VLOOKUP(N2235,'[2]NGP%'!$C:$E,3,FALSE),J2235*SUMIFS('[2]NGP%'!$E:$E,'[2]NGP%'!$A:$A,V2235,'[2]NGP%'!$B:$B,AA2235)))</f>
        <v>0</v>
      </c>
      <c r="Y2235" s="32"/>
      <c r="Z2235" s="54" t="str">
        <f>IF(MID(H2235,1,4)="Item","Nil",IF(G2235="contract_cover",VLOOKUP(I2235,'svc type'!C:D,2,FALSE),VLOOKUP(G2235,'svc type'!A:D,4,FALSE)))</f>
        <v>IIPS</v>
      </c>
      <c r="AA2235" s="4" t="str">
        <f>IF(B2235="","",VLOOKUP(B2235,Sector!C:D,2,FALSE))</f>
        <v>PUB</v>
      </c>
      <c r="AB2235" s="4" t="str">
        <f t="shared" si="69"/>
        <v>wangchee.ng</v>
      </c>
      <c r="AC2235" s="4"/>
      <c r="AD2235" s="4"/>
      <c r="AE2235" s="4"/>
      <c r="AF2235" s="4"/>
      <c r="AG2235" s="4"/>
    </row>
    <row r="2236" spans="1:33" outlineLevel="1" x14ac:dyDescent="0.25">
      <c r="A2236" s="57">
        <v>42272.412819756944</v>
      </c>
      <c r="B2236" s="32" t="s">
        <v>21</v>
      </c>
      <c r="C2236" s="32" t="s">
        <v>340</v>
      </c>
      <c r="D2236" s="32" t="s">
        <v>334</v>
      </c>
      <c r="E2236" s="32" t="s">
        <v>9937</v>
      </c>
      <c r="F2236" s="32" t="s">
        <v>9938</v>
      </c>
      <c r="G2236" s="32" t="s">
        <v>367</v>
      </c>
      <c r="H2236" s="32" t="s">
        <v>366</v>
      </c>
      <c r="I2236" s="32" t="s">
        <v>2007</v>
      </c>
      <c r="J2236" s="35">
        <v>0</v>
      </c>
      <c r="K2236" s="35">
        <v>0</v>
      </c>
      <c r="L2236" s="35">
        <v>14.25</v>
      </c>
      <c r="M2236" s="35">
        <v>0</v>
      </c>
      <c r="N2236" s="32" t="s">
        <v>19</v>
      </c>
      <c r="O2236" s="32" t="s">
        <v>41</v>
      </c>
      <c r="P2236" s="32">
        <v>1</v>
      </c>
      <c r="Q2236" s="32" t="s">
        <v>9939</v>
      </c>
      <c r="R2236" s="39">
        <f t="shared" si="68"/>
        <v>1509</v>
      </c>
      <c r="S2236" s="5" t="s">
        <v>51</v>
      </c>
      <c r="T2236" s="5" t="s">
        <v>64</v>
      </c>
      <c r="U2236" s="2"/>
      <c r="V2236" s="2" t="str">
        <f>IF($J2236+$L2236=0,"nil",IF(OR($B2236="TCU-WS",$B2236=""),"non comm",IF(OR($G2236="contract_cover",$H2236="fixed price"),VLOOKUP($I2236,'[1]mapping 2015'!$A:$B,2,FALSE),VLOOKUP($G2236,'[1]mapping 2015'!$A:$B,2,FALSE))))</f>
        <v>SBM 2.1 IIPS</v>
      </c>
      <c r="W2236" s="37">
        <f>IF(OR(V2236="non comm",V2236="nil",J2236=0),0,IF(V2236="SBM 2.1 IIPS",J2236*VLOOKUP(N2236,'[2]NGP%'!$C:$D,2,FALSE),J2236*SUMIFS('[2]NGP%'!$D:$D,'[2]NGP%'!$A:$A,V2236,'[2]NGP%'!$B:$B,AA2236)))</f>
        <v>0</v>
      </c>
      <c r="X2236" s="37">
        <f>IF(OR(V2236="non comm",V2236="nil",J2236=0),0,IF(V2236="SBM 2.1 IIPS",J2236*VLOOKUP(N2236,'[2]NGP%'!$C:$E,3,FALSE),J2236*SUMIFS('[2]NGP%'!$E:$E,'[2]NGP%'!$A:$A,V2236,'[2]NGP%'!$B:$B,AA2236)))</f>
        <v>0</v>
      </c>
      <c r="Y2236" s="32"/>
      <c r="Z2236" s="54" t="str">
        <f>IF(MID(H2236,1,4)="Item","Nil",IF(G2236="contract_cover",VLOOKUP(I2236,'svc type'!C:D,2,FALSE),VLOOKUP(G2236,'svc type'!A:D,4,FALSE)))</f>
        <v>IIPS</v>
      </c>
      <c r="AA2236" s="4" t="str">
        <f>IF(B2236="","",VLOOKUP(B2236,Sector!C:D,2,FALSE))</f>
        <v>PUB</v>
      </c>
      <c r="AB2236" s="4" t="str">
        <f t="shared" si="69"/>
        <v>wangchee.ng</v>
      </c>
      <c r="AC2236" s="4"/>
      <c r="AD2236" s="4"/>
      <c r="AE2236" s="4"/>
      <c r="AF2236" s="4"/>
      <c r="AG2236" s="4"/>
    </row>
    <row r="2237" spans="1:33" outlineLevel="1" x14ac:dyDescent="0.25">
      <c r="A2237" s="57">
        <v>42272.414673993058</v>
      </c>
      <c r="B2237" s="32" t="s">
        <v>4333</v>
      </c>
      <c r="C2237" s="32" t="s">
        <v>6025</v>
      </c>
      <c r="D2237" s="32" t="s">
        <v>334</v>
      </c>
      <c r="E2237" s="32" t="s">
        <v>9940</v>
      </c>
      <c r="F2237" s="32" t="s">
        <v>9941</v>
      </c>
      <c r="G2237" s="32" t="s">
        <v>25</v>
      </c>
      <c r="H2237" s="32" t="s">
        <v>26</v>
      </c>
      <c r="I2237" s="32" t="s">
        <v>2006</v>
      </c>
      <c r="J2237" s="35">
        <v>0</v>
      </c>
      <c r="K2237" s="35">
        <v>0</v>
      </c>
      <c r="L2237" s="35">
        <v>14.25</v>
      </c>
      <c r="M2237" s="35">
        <v>0</v>
      </c>
      <c r="N2237" s="32" t="s">
        <v>19</v>
      </c>
      <c r="O2237" s="32" t="s">
        <v>41</v>
      </c>
      <c r="P2237" s="32">
        <v>1</v>
      </c>
      <c r="Q2237" s="32" t="s">
        <v>9942</v>
      </c>
      <c r="R2237" s="39">
        <f t="shared" si="68"/>
        <v>1509</v>
      </c>
      <c r="S2237" s="5" t="s">
        <v>51</v>
      </c>
      <c r="T2237" s="5" t="s">
        <v>64</v>
      </c>
      <c r="U2237" s="2"/>
      <c r="V2237" s="2" t="str">
        <f>IF($J2237+$L2237=0,"nil",IF(OR($B2237="TCU-WS",$B2237=""),"non comm",IF(OR($G2237="contract_cover",$H2237="fixed price"),VLOOKUP($I2237,'[1]mapping 2015'!$A:$B,2,FALSE),VLOOKUP($G2237,'[1]mapping 2015'!$A:$B,2,FALSE))))</f>
        <v>SBM 2.1 IIPS</v>
      </c>
      <c r="W2237" s="37">
        <f>IF(OR(V2237="non comm",V2237="nil",J2237=0),0,IF(V2237="SBM 2.1 IIPS",J2237*VLOOKUP(N2237,'[2]NGP%'!$C:$D,2,FALSE),J2237*SUMIFS('[2]NGP%'!$D:$D,'[2]NGP%'!$A:$A,V2237,'[2]NGP%'!$B:$B,AA2237)))</f>
        <v>0</v>
      </c>
      <c r="X2237" s="37">
        <f>IF(OR(V2237="non comm",V2237="nil",J2237=0),0,IF(V2237="SBM 2.1 IIPS",J2237*VLOOKUP(N2237,'[2]NGP%'!$C:$E,3,FALSE),J2237*SUMIFS('[2]NGP%'!$E:$E,'[2]NGP%'!$A:$A,V2237,'[2]NGP%'!$B:$B,AA2237)))</f>
        <v>0</v>
      </c>
      <c r="Y2237" s="32"/>
      <c r="Z2237" s="54" t="str">
        <f>IF(MID(H2237,1,4)="Item","Nil",IF(G2237="contract_cover",VLOOKUP(I2237,'svc type'!C:D,2,FALSE),VLOOKUP(G2237,'svc type'!A:D,4,FALSE)))</f>
        <v>IIPS</v>
      </c>
      <c r="AA2237" s="4" t="str">
        <f>IF(B2237="","",VLOOKUP(B2237,Sector!C:D,2,FALSE))</f>
        <v>PUB</v>
      </c>
      <c r="AB2237" s="4" t="str">
        <f t="shared" si="69"/>
        <v>ronnie.lim</v>
      </c>
      <c r="AC2237" s="4"/>
      <c r="AD2237" s="4"/>
      <c r="AE2237" s="4"/>
      <c r="AF2237" s="4"/>
      <c r="AG2237" s="4"/>
    </row>
    <row r="2238" spans="1:33" outlineLevel="1" x14ac:dyDescent="0.25">
      <c r="A2238" s="57">
        <v>42272.414673993058</v>
      </c>
      <c r="B2238" s="32" t="s">
        <v>4333</v>
      </c>
      <c r="C2238" s="32" t="s">
        <v>6025</v>
      </c>
      <c r="D2238" s="32" t="s">
        <v>334</v>
      </c>
      <c r="E2238" s="32" t="s">
        <v>9940</v>
      </c>
      <c r="F2238" s="32" t="s">
        <v>9941</v>
      </c>
      <c r="G2238" s="32" t="s">
        <v>367</v>
      </c>
      <c r="H2238" s="32" t="s">
        <v>366</v>
      </c>
      <c r="I2238" s="32" t="s">
        <v>2006</v>
      </c>
      <c r="J2238" s="35">
        <v>0</v>
      </c>
      <c r="K2238" s="35">
        <v>0</v>
      </c>
      <c r="L2238" s="35">
        <v>14.25</v>
      </c>
      <c r="M2238" s="35">
        <v>0</v>
      </c>
      <c r="N2238" s="32" t="s">
        <v>19</v>
      </c>
      <c r="O2238" s="32" t="s">
        <v>41</v>
      </c>
      <c r="P2238" s="32">
        <v>1</v>
      </c>
      <c r="Q2238" s="32" t="s">
        <v>9942</v>
      </c>
      <c r="R2238" s="39">
        <f t="shared" si="68"/>
        <v>1509</v>
      </c>
      <c r="S2238" s="5" t="s">
        <v>51</v>
      </c>
      <c r="T2238" s="5" t="s">
        <v>64</v>
      </c>
      <c r="U2238" s="2"/>
      <c r="V2238" s="2" t="str">
        <f>IF($J2238+$L2238=0,"nil",IF(OR($B2238="TCU-WS",$B2238=""),"non comm",IF(OR($G2238="contract_cover",$H2238="fixed price"),VLOOKUP($I2238,'[1]mapping 2015'!$A:$B,2,FALSE),VLOOKUP($G2238,'[1]mapping 2015'!$A:$B,2,FALSE))))</f>
        <v>SBM 2.1 IIPS</v>
      </c>
      <c r="W2238" s="37">
        <f>IF(OR(V2238="non comm",V2238="nil",J2238=0),0,IF(V2238="SBM 2.1 IIPS",J2238*VLOOKUP(N2238,'[2]NGP%'!$C:$D,2,FALSE),J2238*SUMIFS('[2]NGP%'!$D:$D,'[2]NGP%'!$A:$A,V2238,'[2]NGP%'!$B:$B,AA2238)))</f>
        <v>0</v>
      </c>
      <c r="X2238" s="37">
        <f>IF(OR(V2238="non comm",V2238="nil",J2238=0),0,IF(V2238="SBM 2.1 IIPS",J2238*VLOOKUP(N2238,'[2]NGP%'!$C:$E,3,FALSE),J2238*SUMIFS('[2]NGP%'!$E:$E,'[2]NGP%'!$A:$A,V2238,'[2]NGP%'!$B:$B,AA2238)))</f>
        <v>0</v>
      </c>
      <c r="Y2238" s="32"/>
      <c r="Z2238" s="54" t="str">
        <f>IF(MID(H2238,1,4)="Item","Nil",IF(G2238="contract_cover",VLOOKUP(I2238,'svc type'!C:D,2,FALSE),VLOOKUP(G2238,'svc type'!A:D,4,FALSE)))</f>
        <v>IIPS</v>
      </c>
      <c r="AA2238" s="4" t="str">
        <f>IF(B2238="","",VLOOKUP(B2238,Sector!C:D,2,FALSE))</f>
        <v>PUB</v>
      </c>
      <c r="AB2238" s="4" t="str">
        <f t="shared" si="69"/>
        <v>ronnie.lim</v>
      </c>
      <c r="AC2238" s="4"/>
      <c r="AD2238" s="4"/>
      <c r="AE2238" s="4"/>
      <c r="AF2238" s="4"/>
      <c r="AG2238" s="4"/>
    </row>
    <row r="2239" spans="1:33" outlineLevel="1" x14ac:dyDescent="0.25">
      <c r="A2239" s="57">
        <v>42272.415981863429</v>
      </c>
      <c r="B2239" s="32" t="s">
        <v>21</v>
      </c>
      <c r="C2239" s="32" t="s">
        <v>2338</v>
      </c>
      <c r="D2239" s="32" t="s">
        <v>334</v>
      </c>
      <c r="E2239" s="32" t="s">
        <v>9945</v>
      </c>
      <c r="F2239" s="32" t="s">
        <v>9946</v>
      </c>
      <c r="G2239" s="32" t="s">
        <v>367</v>
      </c>
      <c r="H2239" s="32" t="s">
        <v>366</v>
      </c>
      <c r="I2239" s="32" t="s">
        <v>2007</v>
      </c>
      <c r="J2239" s="35">
        <v>0</v>
      </c>
      <c r="K2239" s="35">
        <v>0</v>
      </c>
      <c r="L2239" s="35">
        <v>14.25</v>
      </c>
      <c r="M2239" s="35">
        <v>0</v>
      </c>
      <c r="N2239" s="32" t="s">
        <v>19</v>
      </c>
      <c r="O2239" s="32" t="s">
        <v>41</v>
      </c>
      <c r="P2239" s="32">
        <v>1</v>
      </c>
      <c r="Q2239" s="32" t="s">
        <v>9926</v>
      </c>
      <c r="R2239" s="39">
        <f t="shared" si="68"/>
        <v>1509</v>
      </c>
      <c r="S2239" s="5" t="s">
        <v>51</v>
      </c>
      <c r="T2239" s="5" t="s">
        <v>64</v>
      </c>
      <c r="U2239" s="2"/>
      <c r="V2239" s="2" t="str">
        <f>IF($J2239+$L2239=0,"nil",IF(OR($B2239="TCU-WS",$B2239=""),"non comm",IF(OR($G2239="contract_cover",$H2239="fixed price"),VLOOKUP($I2239,'[1]mapping 2015'!$A:$B,2,FALSE),VLOOKUP($G2239,'[1]mapping 2015'!$A:$B,2,FALSE))))</f>
        <v>SBM 2.1 IIPS</v>
      </c>
      <c r="W2239" s="37">
        <f>IF(OR(V2239="non comm",V2239="nil",J2239=0),0,IF(V2239="SBM 2.1 IIPS",J2239*VLOOKUP(N2239,'[2]NGP%'!$C:$D,2,FALSE),J2239*SUMIFS('[2]NGP%'!$D:$D,'[2]NGP%'!$A:$A,V2239,'[2]NGP%'!$B:$B,AA2239)))</f>
        <v>0</v>
      </c>
      <c r="X2239" s="37">
        <f>IF(OR(V2239="non comm",V2239="nil",J2239=0),0,IF(V2239="SBM 2.1 IIPS",J2239*VLOOKUP(N2239,'[2]NGP%'!$C:$E,3,FALSE),J2239*SUMIFS('[2]NGP%'!$E:$E,'[2]NGP%'!$A:$A,V2239,'[2]NGP%'!$B:$B,AA2239)))</f>
        <v>0</v>
      </c>
      <c r="Y2239" s="32"/>
      <c r="Z2239" s="54" t="str">
        <f>IF(MID(H2239,1,4)="Item","Nil",IF(G2239="contract_cover",VLOOKUP(I2239,'svc type'!C:D,2,FALSE),VLOOKUP(G2239,'svc type'!A:D,4,FALSE)))</f>
        <v>IIPS</v>
      </c>
      <c r="AA2239" s="4" t="str">
        <f>IF(B2239="","",VLOOKUP(B2239,Sector!C:D,2,FALSE))</f>
        <v>PUB</v>
      </c>
      <c r="AB2239" s="4" t="str">
        <f t="shared" si="69"/>
        <v>wangchee.ng</v>
      </c>
      <c r="AC2239" s="4"/>
      <c r="AD2239" s="4"/>
      <c r="AE2239" s="4"/>
      <c r="AF2239" s="4"/>
      <c r="AG2239" s="4"/>
    </row>
    <row r="2240" spans="1:33" outlineLevel="1" x14ac:dyDescent="0.25">
      <c r="A2240" s="57">
        <v>42272.417635034719</v>
      </c>
      <c r="B2240" s="32" t="s">
        <v>21</v>
      </c>
      <c r="C2240" s="32" t="s">
        <v>9947</v>
      </c>
      <c r="D2240" s="32" t="s">
        <v>334</v>
      </c>
      <c r="E2240" s="32" t="s">
        <v>9948</v>
      </c>
      <c r="F2240" s="32" t="s">
        <v>9949</v>
      </c>
      <c r="G2240" s="32" t="s">
        <v>4474</v>
      </c>
      <c r="H2240" s="32" t="s">
        <v>4475</v>
      </c>
      <c r="I2240" s="32" t="s">
        <v>2013</v>
      </c>
      <c r="J2240" s="35">
        <v>0</v>
      </c>
      <c r="K2240" s="35">
        <v>0</v>
      </c>
      <c r="L2240" s="35">
        <v>14.25</v>
      </c>
      <c r="M2240" s="35">
        <v>0</v>
      </c>
      <c r="N2240" s="32" t="s">
        <v>19</v>
      </c>
      <c r="O2240" s="32" t="s">
        <v>41</v>
      </c>
      <c r="P2240" s="32">
        <v>1</v>
      </c>
      <c r="Q2240" s="32" t="s">
        <v>9950</v>
      </c>
      <c r="R2240" s="39">
        <f t="shared" si="68"/>
        <v>1509</v>
      </c>
      <c r="S2240" s="5" t="s">
        <v>51</v>
      </c>
      <c r="T2240" s="5" t="s">
        <v>64</v>
      </c>
      <c r="U2240" s="2"/>
      <c r="V2240" s="2" t="str">
        <f>IF($J2240+$L2240=0,"nil",IF(OR($B2240="TCU-WS",$B2240=""),"non comm",IF(OR($G2240="contract_cover",$H2240="fixed price"),VLOOKUP($I2240,'[1]mapping 2015'!$A:$B,2,FALSE),VLOOKUP($G2240,'[1]mapping 2015'!$A:$B,2,FALSE))))</f>
        <v>SBM 2.1 IIPS</v>
      </c>
      <c r="W2240" s="37">
        <f>IF(OR(V2240="non comm",V2240="nil",J2240=0),0,IF(V2240="SBM 2.1 IIPS",J2240*VLOOKUP(N2240,'[2]NGP%'!$C:$D,2,FALSE),J2240*SUMIFS('[2]NGP%'!$D:$D,'[2]NGP%'!$A:$A,V2240,'[2]NGP%'!$B:$B,AA2240)))</f>
        <v>0</v>
      </c>
      <c r="X2240" s="37">
        <f>IF(OR(V2240="non comm",V2240="nil",J2240=0),0,IF(V2240="SBM 2.1 IIPS",J2240*VLOOKUP(N2240,'[2]NGP%'!$C:$E,3,FALSE),J2240*SUMIFS('[2]NGP%'!$E:$E,'[2]NGP%'!$A:$A,V2240,'[2]NGP%'!$B:$B,AA2240)))</f>
        <v>0</v>
      </c>
      <c r="Y2240" s="32"/>
      <c r="Z2240" s="54" t="str">
        <f>IF(MID(H2240,1,4)="Item","Nil",IF(G2240="contract_cover",VLOOKUP(I2240,'svc type'!C:D,2,FALSE),VLOOKUP(G2240,'svc type'!A:D,4,FALSE)))</f>
        <v>IIPS</v>
      </c>
      <c r="AA2240" s="4" t="str">
        <f>IF(B2240="","",VLOOKUP(B2240,Sector!C:D,2,FALSE))</f>
        <v>PUB</v>
      </c>
      <c r="AB2240" s="4" t="str">
        <f t="shared" si="69"/>
        <v>wangchee.ng</v>
      </c>
      <c r="AC2240" s="4"/>
      <c r="AD2240" s="4"/>
      <c r="AE2240" s="4"/>
      <c r="AF2240" s="4"/>
      <c r="AG2240" s="4"/>
    </row>
    <row r="2241" spans="1:33" outlineLevel="1" x14ac:dyDescent="0.25">
      <c r="A2241" s="57">
        <v>42272.418388969905</v>
      </c>
      <c r="B2241" s="32" t="s">
        <v>22</v>
      </c>
      <c r="C2241" s="32" t="s">
        <v>5062</v>
      </c>
      <c r="D2241" s="32" t="s">
        <v>5063</v>
      </c>
      <c r="E2241" s="32" t="s">
        <v>9951</v>
      </c>
      <c r="F2241" s="32" t="s">
        <v>9952</v>
      </c>
      <c r="G2241" s="32" t="s">
        <v>25</v>
      </c>
      <c r="H2241" s="32" t="s">
        <v>26</v>
      </c>
      <c r="I2241" s="32" t="s">
        <v>2006</v>
      </c>
      <c r="J2241" s="35">
        <v>0</v>
      </c>
      <c r="K2241" s="35">
        <v>0</v>
      </c>
      <c r="L2241" s="35">
        <v>16.989999999999998</v>
      </c>
      <c r="M2241" s="35">
        <v>0</v>
      </c>
      <c r="N2241" s="32" t="s">
        <v>19</v>
      </c>
      <c r="O2241" s="32" t="s">
        <v>24</v>
      </c>
      <c r="P2241" s="32">
        <v>1</v>
      </c>
      <c r="Q2241" s="32"/>
      <c r="R2241" s="39">
        <f t="shared" si="68"/>
        <v>1509</v>
      </c>
      <c r="S2241" s="5" t="s">
        <v>51</v>
      </c>
      <c r="T2241" s="5" t="s">
        <v>64</v>
      </c>
      <c r="U2241" s="2"/>
      <c r="V2241" s="2" t="str">
        <f>IF($J2241+$L2241=0,"nil",IF(OR($B2241="TCU-WS",$B2241=""),"non comm",IF(OR($G2241="contract_cover",$H2241="fixed price"),VLOOKUP($I2241,'[1]mapping 2015'!$A:$B,2,FALSE),VLOOKUP($G2241,'[1]mapping 2015'!$A:$B,2,FALSE))))</f>
        <v>non comm</v>
      </c>
      <c r="W2241" s="37">
        <f>IF(OR(V2241="non comm",V2241="nil",J2241=0),0,IF(V2241="SBM 2.1 IIPS",J2241*VLOOKUP(N2241,'[2]NGP%'!$C:$D,2,FALSE),J2241*SUMIFS('[2]NGP%'!$D:$D,'[2]NGP%'!$A:$A,V2241,'[2]NGP%'!$B:$B,AA2241)))</f>
        <v>0</v>
      </c>
      <c r="X2241" s="37">
        <f>IF(OR(V2241="non comm",V2241="nil",J2241=0),0,IF(V2241="SBM 2.1 IIPS",J2241*VLOOKUP(N2241,'[2]NGP%'!$C:$E,3,FALSE),J2241*SUMIFS('[2]NGP%'!$E:$E,'[2]NGP%'!$A:$A,V2241,'[2]NGP%'!$B:$B,AA2241)))</f>
        <v>0</v>
      </c>
      <c r="Y2241" s="32"/>
      <c r="Z2241" s="54" t="str">
        <f>IF(MID(H2241,1,4)="Item","Nil",IF(G2241="contract_cover",VLOOKUP(I2241,'svc type'!C:D,2,FALSE),VLOOKUP(G2241,'svc type'!A:D,4,FALSE)))</f>
        <v>IIPS</v>
      </c>
      <c r="AA2241" s="4" t="str">
        <f>IF(B2241="","",VLOOKUP(B2241,Sector!C:D,2,FALSE))</f>
        <v>OTH</v>
      </c>
      <c r="AB2241" s="4" t="str">
        <f t="shared" si="69"/>
        <v>TCU-WS</v>
      </c>
      <c r="AC2241" s="4"/>
      <c r="AD2241" s="4"/>
      <c r="AE2241" s="4"/>
      <c r="AF2241" s="4"/>
      <c r="AG2241" s="4"/>
    </row>
    <row r="2242" spans="1:33" outlineLevel="1" x14ac:dyDescent="0.25">
      <c r="A2242" s="57">
        <v>42272.418388969905</v>
      </c>
      <c r="B2242" s="32" t="s">
        <v>22</v>
      </c>
      <c r="C2242" s="32" t="s">
        <v>5062</v>
      </c>
      <c r="D2242" s="32" t="s">
        <v>5063</v>
      </c>
      <c r="E2242" s="32" t="s">
        <v>9951</v>
      </c>
      <c r="F2242" s="32" t="s">
        <v>9952</v>
      </c>
      <c r="G2242" s="32" t="s">
        <v>9953</v>
      </c>
      <c r="H2242" s="32" t="s">
        <v>9954</v>
      </c>
      <c r="I2242" s="32" t="s">
        <v>2006</v>
      </c>
      <c r="J2242" s="35">
        <v>0</v>
      </c>
      <c r="K2242" s="35">
        <v>1500</v>
      </c>
      <c r="L2242" s="35">
        <v>0</v>
      </c>
      <c r="M2242" s="35">
        <v>0</v>
      </c>
      <c r="N2242" s="32" t="s">
        <v>19</v>
      </c>
      <c r="O2242" s="32" t="s">
        <v>24</v>
      </c>
      <c r="P2242" s="32">
        <v>1</v>
      </c>
      <c r="Q2242" s="32"/>
      <c r="R2242" s="39">
        <f t="shared" si="68"/>
        <v>1509</v>
      </c>
      <c r="S2242" s="5" t="s">
        <v>51</v>
      </c>
      <c r="T2242" s="5" t="s">
        <v>64</v>
      </c>
      <c r="U2242" s="2"/>
      <c r="V2242" s="2" t="str">
        <f>IF($J2242+$L2242=0,"nil",IF(OR($B2242="TCU-WS",$B2242=""),"non comm",IF(OR($G2242="contract_cover",$H2242="fixed price"),VLOOKUP($I2242,'[1]mapping 2015'!$A:$B,2,FALSE),VLOOKUP($G2242,'[1]mapping 2015'!$A:$B,2,FALSE))))</f>
        <v>nil</v>
      </c>
      <c r="W2242" s="37">
        <f>IF(OR(V2242="non comm",V2242="nil",J2242=0),0,IF(V2242="SBM 2.1 IIPS",J2242*VLOOKUP(N2242,'[2]NGP%'!$C:$D,2,FALSE),J2242*SUMIFS('[2]NGP%'!$D:$D,'[2]NGP%'!$A:$A,V2242,'[2]NGP%'!$B:$B,AA2242)))</f>
        <v>0</v>
      </c>
      <c r="X2242" s="37">
        <f>IF(OR(V2242="non comm",V2242="nil",J2242=0),0,IF(V2242="SBM 2.1 IIPS",J2242*VLOOKUP(N2242,'[2]NGP%'!$C:$E,3,FALSE),J2242*SUMIFS('[2]NGP%'!$E:$E,'[2]NGP%'!$A:$A,V2242,'[2]NGP%'!$B:$B,AA2242)))</f>
        <v>0</v>
      </c>
      <c r="Y2242" s="32"/>
      <c r="Z2242" s="54" t="str">
        <f>IF(MID(H2242,1,4)="Item","Nil",IF(G2242="contract_cover",VLOOKUP(I2242,'svc type'!C:D,2,FALSE),VLOOKUP(G2242,'svc type'!A:D,4,FALSE)))</f>
        <v>Part</v>
      </c>
      <c r="AA2242" s="4" t="str">
        <f>IF(B2242="","",VLOOKUP(B2242,Sector!C:D,2,FALSE))</f>
        <v>OTH</v>
      </c>
      <c r="AB2242" s="4" t="str">
        <f t="shared" si="69"/>
        <v>TCU-WS</v>
      </c>
      <c r="AC2242" s="4"/>
      <c r="AD2242" s="4"/>
      <c r="AE2242" s="4"/>
      <c r="AF2242" s="4"/>
      <c r="AG2242" s="4"/>
    </row>
    <row r="2243" spans="1:33" outlineLevel="1" x14ac:dyDescent="0.25">
      <c r="A2243" s="57">
        <v>42272.418388969905</v>
      </c>
      <c r="B2243" s="32" t="s">
        <v>22</v>
      </c>
      <c r="C2243" s="32" t="s">
        <v>5062</v>
      </c>
      <c r="D2243" s="32" t="s">
        <v>5063</v>
      </c>
      <c r="E2243" s="32" t="s">
        <v>9951</v>
      </c>
      <c r="F2243" s="32" t="s">
        <v>9952</v>
      </c>
      <c r="G2243" s="32" t="s">
        <v>35</v>
      </c>
      <c r="H2243" s="32" t="s">
        <v>38</v>
      </c>
      <c r="I2243" s="32" t="s">
        <v>2006</v>
      </c>
      <c r="J2243" s="35">
        <v>0</v>
      </c>
      <c r="K2243" s="35">
        <v>0</v>
      </c>
      <c r="L2243" s="35">
        <v>0</v>
      </c>
      <c r="M2243" s="35">
        <v>20.399999999999999</v>
      </c>
      <c r="N2243" s="32" t="s">
        <v>19</v>
      </c>
      <c r="O2243" s="32" t="s">
        <v>24</v>
      </c>
      <c r="P2243" s="32">
        <v>1</v>
      </c>
      <c r="Q2243" s="32"/>
      <c r="R2243" s="39">
        <f t="shared" ref="R2243:R2306" si="70">R2242</f>
        <v>1509</v>
      </c>
      <c r="S2243" s="5" t="s">
        <v>51</v>
      </c>
      <c r="T2243" s="5" t="s">
        <v>64</v>
      </c>
      <c r="U2243" s="2"/>
      <c r="V2243" s="2" t="str">
        <f>IF($J2243+$L2243=0,"nil",IF(OR($B2243="TCU-WS",$B2243=""),"non comm",IF(OR($G2243="contract_cover",$H2243="fixed price"),VLOOKUP($I2243,'[1]mapping 2015'!$A:$B,2,FALSE),VLOOKUP($G2243,'[1]mapping 2015'!$A:$B,2,FALSE))))</f>
        <v>nil</v>
      </c>
      <c r="W2243" s="37">
        <f>IF(OR(V2243="non comm",V2243="nil",J2243=0),0,IF(V2243="SBM 2.1 IIPS",J2243*VLOOKUP(N2243,'[2]NGP%'!$C:$D,2,FALSE),J2243*SUMIFS('[2]NGP%'!$D:$D,'[2]NGP%'!$A:$A,V2243,'[2]NGP%'!$B:$B,AA2243)))</f>
        <v>0</v>
      </c>
      <c r="X2243" s="37">
        <f>IF(OR(V2243="non comm",V2243="nil",J2243=0),0,IF(V2243="SBM 2.1 IIPS",J2243*VLOOKUP(N2243,'[2]NGP%'!$C:$E,3,FALSE),J2243*SUMIFS('[2]NGP%'!$E:$E,'[2]NGP%'!$A:$A,V2243,'[2]NGP%'!$B:$B,AA2243)))</f>
        <v>0</v>
      </c>
      <c r="Y2243" s="32"/>
      <c r="Z2243" s="54" t="str">
        <f>IF(MID(H2243,1,4)="Item","Nil",IF(G2243="contract_cover",VLOOKUP(I2243,'svc type'!C:D,2,FALSE),VLOOKUP(G2243,'svc type'!A:D,4,FALSE)))</f>
        <v>Exp</v>
      </c>
      <c r="AA2243" s="4" t="str">
        <f>IF(B2243="","",VLOOKUP(B2243,Sector!C:D,2,FALSE))</f>
        <v>OTH</v>
      </c>
      <c r="AB2243" s="4" t="str">
        <f t="shared" ref="AB2243:AB2306" si="71">B2243</f>
        <v>TCU-WS</v>
      </c>
      <c r="AC2243" s="4"/>
      <c r="AD2243" s="4"/>
      <c r="AE2243" s="4"/>
      <c r="AF2243" s="4"/>
      <c r="AG2243" s="4"/>
    </row>
    <row r="2244" spans="1:33" outlineLevel="1" x14ac:dyDescent="0.25">
      <c r="A2244" s="57">
        <v>42272.418388969905</v>
      </c>
      <c r="B2244" s="32" t="s">
        <v>22</v>
      </c>
      <c r="C2244" s="32" t="s">
        <v>5062</v>
      </c>
      <c r="D2244" s="32" t="s">
        <v>5063</v>
      </c>
      <c r="E2244" s="32" t="s">
        <v>9951</v>
      </c>
      <c r="F2244" s="32" t="s">
        <v>9952</v>
      </c>
      <c r="G2244" s="32" t="s">
        <v>35</v>
      </c>
      <c r="H2244" s="32" t="s">
        <v>38</v>
      </c>
      <c r="I2244" s="32" t="s">
        <v>2006</v>
      </c>
      <c r="J2244" s="35">
        <v>0</v>
      </c>
      <c r="K2244" s="35">
        <v>0</v>
      </c>
      <c r="L2244" s="35">
        <v>0</v>
      </c>
      <c r="M2244" s="35">
        <v>13.95</v>
      </c>
      <c r="N2244" s="32" t="s">
        <v>19</v>
      </c>
      <c r="O2244" s="32" t="s">
        <v>24</v>
      </c>
      <c r="P2244" s="32">
        <v>1</v>
      </c>
      <c r="Q2244" s="32"/>
      <c r="R2244" s="39">
        <f t="shared" si="70"/>
        <v>1509</v>
      </c>
      <c r="S2244" s="5" t="s">
        <v>51</v>
      </c>
      <c r="T2244" s="5" t="s">
        <v>64</v>
      </c>
      <c r="U2244" s="2"/>
      <c r="V2244" s="2" t="str">
        <f>IF($J2244+$L2244=0,"nil",IF(OR($B2244="TCU-WS",$B2244=""),"non comm",IF(OR($G2244="contract_cover",$H2244="fixed price"),VLOOKUP($I2244,'[1]mapping 2015'!$A:$B,2,FALSE),VLOOKUP($G2244,'[1]mapping 2015'!$A:$B,2,FALSE))))</f>
        <v>nil</v>
      </c>
      <c r="W2244" s="37">
        <f>IF(OR(V2244="non comm",V2244="nil",J2244=0),0,IF(V2244="SBM 2.1 IIPS",J2244*VLOOKUP(N2244,'[2]NGP%'!$C:$D,2,FALSE),J2244*SUMIFS('[2]NGP%'!$D:$D,'[2]NGP%'!$A:$A,V2244,'[2]NGP%'!$B:$B,AA2244)))</f>
        <v>0</v>
      </c>
      <c r="X2244" s="37">
        <f>IF(OR(V2244="non comm",V2244="nil",J2244=0),0,IF(V2244="SBM 2.1 IIPS",J2244*VLOOKUP(N2244,'[2]NGP%'!$C:$E,3,FALSE),J2244*SUMIFS('[2]NGP%'!$E:$E,'[2]NGP%'!$A:$A,V2244,'[2]NGP%'!$B:$B,AA2244)))</f>
        <v>0</v>
      </c>
      <c r="Y2244" s="32"/>
      <c r="Z2244" s="54" t="str">
        <f>IF(MID(H2244,1,4)="Item","Nil",IF(G2244="contract_cover",VLOOKUP(I2244,'svc type'!C:D,2,FALSE),VLOOKUP(G2244,'svc type'!A:D,4,FALSE)))</f>
        <v>Exp</v>
      </c>
      <c r="AA2244" s="4" t="str">
        <f>IF(B2244="","",VLOOKUP(B2244,Sector!C:D,2,FALSE))</f>
        <v>OTH</v>
      </c>
      <c r="AB2244" s="4" t="str">
        <f t="shared" si="71"/>
        <v>TCU-WS</v>
      </c>
      <c r="AC2244" s="4"/>
      <c r="AD2244" s="4"/>
      <c r="AE2244" s="4"/>
      <c r="AF2244" s="4"/>
      <c r="AG2244" s="4"/>
    </row>
    <row r="2245" spans="1:33" outlineLevel="1" x14ac:dyDescent="0.25">
      <c r="A2245" s="57">
        <v>42272.419240243056</v>
      </c>
      <c r="B2245" s="32" t="s">
        <v>22</v>
      </c>
      <c r="C2245" s="32" t="s">
        <v>348</v>
      </c>
      <c r="D2245" s="32" t="s">
        <v>347</v>
      </c>
      <c r="E2245" s="32" t="s">
        <v>9955</v>
      </c>
      <c r="F2245" s="32" t="s">
        <v>9956</v>
      </c>
      <c r="G2245" s="32" t="s">
        <v>25</v>
      </c>
      <c r="H2245" s="32" t="s">
        <v>26</v>
      </c>
      <c r="I2245" s="32" t="s">
        <v>2006</v>
      </c>
      <c r="J2245" s="35">
        <v>0</v>
      </c>
      <c r="K2245" s="35">
        <v>0</v>
      </c>
      <c r="L2245" s="35">
        <v>29.73</v>
      </c>
      <c r="M2245" s="35">
        <v>0</v>
      </c>
      <c r="N2245" s="32" t="s">
        <v>19</v>
      </c>
      <c r="O2245" s="32" t="s">
        <v>24</v>
      </c>
      <c r="P2245" s="32">
        <v>1.5</v>
      </c>
      <c r="Q2245" s="32"/>
      <c r="R2245" s="39">
        <f t="shared" si="70"/>
        <v>1509</v>
      </c>
      <c r="S2245" s="5" t="s">
        <v>51</v>
      </c>
      <c r="T2245" s="5" t="s">
        <v>64</v>
      </c>
      <c r="U2245" s="2"/>
      <c r="V2245" s="2" t="str">
        <f>IF($J2245+$L2245=0,"nil",IF(OR($B2245="TCU-WS",$B2245=""),"non comm",IF(OR($G2245="contract_cover",$H2245="fixed price"),VLOOKUP($I2245,'[1]mapping 2015'!$A:$B,2,FALSE),VLOOKUP($G2245,'[1]mapping 2015'!$A:$B,2,FALSE))))</f>
        <v>non comm</v>
      </c>
      <c r="W2245" s="37">
        <f>IF(OR(V2245="non comm",V2245="nil",J2245=0),0,IF(V2245="SBM 2.1 IIPS",J2245*VLOOKUP(N2245,'[2]NGP%'!$C:$D,2,FALSE),J2245*SUMIFS('[2]NGP%'!$D:$D,'[2]NGP%'!$A:$A,V2245,'[2]NGP%'!$B:$B,AA2245)))</f>
        <v>0</v>
      </c>
      <c r="X2245" s="37">
        <f>IF(OR(V2245="non comm",V2245="nil",J2245=0),0,IF(V2245="SBM 2.1 IIPS",J2245*VLOOKUP(N2245,'[2]NGP%'!$C:$E,3,FALSE),J2245*SUMIFS('[2]NGP%'!$E:$E,'[2]NGP%'!$A:$A,V2245,'[2]NGP%'!$B:$B,AA2245)))</f>
        <v>0</v>
      </c>
      <c r="Y2245" s="32"/>
      <c r="Z2245" s="54" t="str">
        <f>IF(MID(H2245,1,4)="Item","Nil",IF(G2245="contract_cover",VLOOKUP(I2245,'svc type'!C:D,2,FALSE),VLOOKUP(G2245,'svc type'!A:D,4,FALSE)))</f>
        <v>IIPS</v>
      </c>
      <c r="AA2245" s="4" t="str">
        <f>IF(B2245="","",VLOOKUP(B2245,Sector!C:D,2,FALSE))</f>
        <v>OTH</v>
      </c>
      <c r="AB2245" s="4" t="str">
        <f t="shared" si="71"/>
        <v>TCU-WS</v>
      </c>
      <c r="AC2245" s="4"/>
      <c r="AD2245" s="4"/>
      <c r="AE2245" s="4"/>
      <c r="AF2245" s="4"/>
      <c r="AG2245" s="4"/>
    </row>
    <row r="2246" spans="1:33" outlineLevel="1" x14ac:dyDescent="0.25">
      <c r="A2246" s="57">
        <v>42272.419240243056</v>
      </c>
      <c r="B2246" s="32" t="s">
        <v>22</v>
      </c>
      <c r="C2246" s="32" t="s">
        <v>348</v>
      </c>
      <c r="D2246" s="32" t="s">
        <v>347</v>
      </c>
      <c r="E2246" s="32" t="s">
        <v>9955</v>
      </c>
      <c r="F2246" s="32" t="s">
        <v>9956</v>
      </c>
      <c r="G2246" s="32" t="s">
        <v>369</v>
      </c>
      <c r="H2246" s="32" t="s">
        <v>368</v>
      </c>
      <c r="I2246" s="32" t="s">
        <v>2006</v>
      </c>
      <c r="J2246" s="35">
        <v>0</v>
      </c>
      <c r="K2246" s="35">
        <v>82.39</v>
      </c>
      <c r="L2246" s="35">
        <v>0</v>
      </c>
      <c r="M2246" s="35">
        <v>0</v>
      </c>
      <c r="N2246" s="32" t="s">
        <v>19</v>
      </c>
      <c r="O2246" s="32" t="s">
        <v>24</v>
      </c>
      <c r="P2246" s="32">
        <v>1</v>
      </c>
      <c r="Q2246" s="32"/>
      <c r="R2246" s="39">
        <f t="shared" si="70"/>
        <v>1509</v>
      </c>
      <c r="S2246" s="5" t="s">
        <v>51</v>
      </c>
      <c r="T2246" s="5" t="s">
        <v>64</v>
      </c>
      <c r="U2246" s="2"/>
      <c r="V2246" s="2" t="str">
        <f>IF($J2246+$L2246=0,"nil",IF(OR($B2246="TCU-WS",$B2246=""),"non comm",IF(OR($G2246="contract_cover",$H2246="fixed price"),VLOOKUP($I2246,'[1]mapping 2015'!$A:$B,2,FALSE),VLOOKUP($G2246,'[1]mapping 2015'!$A:$B,2,FALSE))))</f>
        <v>nil</v>
      </c>
      <c r="W2246" s="37">
        <f>IF(OR(V2246="non comm",V2246="nil",J2246=0),0,IF(V2246="SBM 2.1 IIPS",J2246*VLOOKUP(N2246,'[2]NGP%'!$C:$D,2,FALSE),J2246*SUMIFS('[2]NGP%'!$D:$D,'[2]NGP%'!$A:$A,V2246,'[2]NGP%'!$B:$B,AA2246)))</f>
        <v>0</v>
      </c>
      <c r="X2246" s="37">
        <f>IF(OR(V2246="non comm",V2246="nil",J2246=0),0,IF(V2246="SBM 2.1 IIPS",J2246*VLOOKUP(N2246,'[2]NGP%'!$C:$E,3,FALSE),J2246*SUMIFS('[2]NGP%'!$E:$E,'[2]NGP%'!$A:$A,V2246,'[2]NGP%'!$B:$B,AA2246)))</f>
        <v>0</v>
      </c>
      <c r="Y2246" s="32"/>
      <c r="Z2246" s="54" t="str">
        <f>IF(MID(H2246,1,4)="Item","Nil",IF(G2246="contract_cover",VLOOKUP(I2246,'svc type'!C:D,2,FALSE),VLOOKUP(G2246,'svc type'!A:D,4,FALSE)))</f>
        <v>Part</v>
      </c>
      <c r="AA2246" s="4" t="str">
        <f>IF(B2246="","",VLOOKUP(B2246,Sector!C:D,2,FALSE))</f>
        <v>OTH</v>
      </c>
      <c r="AB2246" s="4" t="str">
        <f t="shared" si="71"/>
        <v>TCU-WS</v>
      </c>
      <c r="AC2246" s="4"/>
      <c r="AD2246" s="4"/>
      <c r="AE2246" s="4"/>
      <c r="AF2246" s="4"/>
      <c r="AG2246" s="4"/>
    </row>
    <row r="2247" spans="1:33" outlineLevel="1" x14ac:dyDescent="0.25">
      <c r="A2247" s="57">
        <v>42272.419240243056</v>
      </c>
      <c r="B2247" s="32" t="s">
        <v>22</v>
      </c>
      <c r="C2247" s="32" t="s">
        <v>348</v>
      </c>
      <c r="D2247" s="32" t="s">
        <v>347</v>
      </c>
      <c r="E2247" s="32" t="s">
        <v>9955</v>
      </c>
      <c r="F2247" s="32" t="s">
        <v>9956</v>
      </c>
      <c r="G2247" s="32" t="s">
        <v>35</v>
      </c>
      <c r="H2247" s="32" t="s">
        <v>38</v>
      </c>
      <c r="I2247" s="32" t="s">
        <v>2006</v>
      </c>
      <c r="J2247" s="35">
        <v>0</v>
      </c>
      <c r="K2247" s="35">
        <v>0</v>
      </c>
      <c r="L2247" s="35">
        <v>0</v>
      </c>
      <c r="M2247" s="35">
        <v>23.7</v>
      </c>
      <c r="N2247" s="32" t="s">
        <v>19</v>
      </c>
      <c r="O2247" s="32" t="s">
        <v>24</v>
      </c>
      <c r="P2247" s="32">
        <v>1</v>
      </c>
      <c r="Q2247" s="32"/>
      <c r="R2247" s="39">
        <f t="shared" si="70"/>
        <v>1509</v>
      </c>
      <c r="S2247" s="5" t="s">
        <v>51</v>
      </c>
      <c r="T2247" s="5" t="s">
        <v>64</v>
      </c>
      <c r="U2247" s="2"/>
      <c r="V2247" s="2" t="str">
        <f>IF($J2247+$L2247=0,"nil",IF(OR($B2247="TCU-WS",$B2247=""),"non comm",IF(OR($G2247="contract_cover",$H2247="fixed price"),VLOOKUP($I2247,'[1]mapping 2015'!$A:$B,2,FALSE),VLOOKUP($G2247,'[1]mapping 2015'!$A:$B,2,FALSE))))</f>
        <v>nil</v>
      </c>
      <c r="W2247" s="37">
        <f>IF(OR(V2247="non comm",V2247="nil",J2247=0),0,IF(V2247="SBM 2.1 IIPS",J2247*VLOOKUP(N2247,'[2]NGP%'!$C:$D,2,FALSE),J2247*SUMIFS('[2]NGP%'!$D:$D,'[2]NGP%'!$A:$A,V2247,'[2]NGP%'!$B:$B,AA2247)))</f>
        <v>0</v>
      </c>
      <c r="X2247" s="37">
        <f>IF(OR(V2247="non comm",V2247="nil",J2247=0),0,IF(V2247="SBM 2.1 IIPS",J2247*VLOOKUP(N2247,'[2]NGP%'!$C:$E,3,FALSE),J2247*SUMIFS('[2]NGP%'!$E:$E,'[2]NGP%'!$A:$A,V2247,'[2]NGP%'!$B:$B,AA2247)))</f>
        <v>0</v>
      </c>
      <c r="Y2247" s="32"/>
      <c r="Z2247" s="54" t="str">
        <f>IF(MID(H2247,1,4)="Item","Nil",IF(G2247="contract_cover",VLOOKUP(I2247,'svc type'!C:D,2,FALSE),VLOOKUP(G2247,'svc type'!A:D,4,FALSE)))</f>
        <v>Exp</v>
      </c>
      <c r="AA2247" s="4" t="str">
        <f>IF(B2247="","",VLOOKUP(B2247,Sector!C:D,2,FALSE))</f>
        <v>OTH</v>
      </c>
      <c r="AB2247" s="4" t="str">
        <f t="shared" si="71"/>
        <v>TCU-WS</v>
      </c>
      <c r="AC2247" s="4"/>
      <c r="AD2247" s="4"/>
      <c r="AE2247" s="4"/>
      <c r="AF2247" s="4"/>
      <c r="AG2247" s="4"/>
    </row>
    <row r="2248" spans="1:33" outlineLevel="1" x14ac:dyDescent="0.25">
      <c r="A2248" s="57">
        <v>42272.419240243056</v>
      </c>
      <c r="B2248" s="32" t="s">
        <v>22</v>
      </c>
      <c r="C2248" s="32" t="s">
        <v>348</v>
      </c>
      <c r="D2248" s="32" t="s">
        <v>347</v>
      </c>
      <c r="E2248" s="32" t="s">
        <v>9955</v>
      </c>
      <c r="F2248" s="32" t="s">
        <v>9956</v>
      </c>
      <c r="G2248" s="32" t="s">
        <v>35</v>
      </c>
      <c r="H2248" s="32" t="s">
        <v>38</v>
      </c>
      <c r="I2248" s="32" t="s">
        <v>2006</v>
      </c>
      <c r="J2248" s="35">
        <v>0</v>
      </c>
      <c r="K2248" s="35">
        <v>0</v>
      </c>
      <c r="L2248" s="35">
        <v>0</v>
      </c>
      <c r="M2248" s="35">
        <v>8.4499999999999993</v>
      </c>
      <c r="N2248" s="32" t="s">
        <v>19</v>
      </c>
      <c r="O2248" s="32" t="s">
        <v>24</v>
      </c>
      <c r="P2248" s="32">
        <v>1</v>
      </c>
      <c r="Q2248" s="32"/>
      <c r="R2248" s="39">
        <f t="shared" si="70"/>
        <v>1509</v>
      </c>
      <c r="S2248" s="5" t="s">
        <v>51</v>
      </c>
      <c r="T2248" s="5" t="s">
        <v>64</v>
      </c>
      <c r="U2248" s="2"/>
      <c r="V2248" s="2" t="str">
        <f>IF($J2248+$L2248=0,"nil",IF(OR($B2248="TCU-WS",$B2248=""),"non comm",IF(OR($G2248="contract_cover",$H2248="fixed price"),VLOOKUP($I2248,'[1]mapping 2015'!$A:$B,2,FALSE),VLOOKUP($G2248,'[1]mapping 2015'!$A:$B,2,FALSE))))</f>
        <v>nil</v>
      </c>
      <c r="W2248" s="37">
        <f>IF(OR(V2248="non comm",V2248="nil",J2248=0),0,IF(V2248="SBM 2.1 IIPS",J2248*VLOOKUP(N2248,'[2]NGP%'!$C:$D,2,FALSE),J2248*SUMIFS('[2]NGP%'!$D:$D,'[2]NGP%'!$A:$A,V2248,'[2]NGP%'!$B:$B,AA2248)))</f>
        <v>0</v>
      </c>
      <c r="X2248" s="37">
        <f>IF(OR(V2248="non comm",V2248="nil",J2248=0),0,IF(V2248="SBM 2.1 IIPS",J2248*VLOOKUP(N2248,'[2]NGP%'!$C:$E,3,FALSE),J2248*SUMIFS('[2]NGP%'!$E:$E,'[2]NGP%'!$A:$A,V2248,'[2]NGP%'!$B:$B,AA2248)))</f>
        <v>0</v>
      </c>
      <c r="Y2248" s="32"/>
      <c r="Z2248" s="54" t="str">
        <f>IF(MID(H2248,1,4)="Item","Nil",IF(G2248="contract_cover",VLOOKUP(I2248,'svc type'!C:D,2,FALSE),VLOOKUP(G2248,'svc type'!A:D,4,FALSE)))</f>
        <v>Exp</v>
      </c>
      <c r="AA2248" s="4" t="str">
        <f>IF(B2248="","",VLOOKUP(B2248,Sector!C:D,2,FALSE))</f>
        <v>OTH</v>
      </c>
      <c r="AB2248" s="4" t="str">
        <f t="shared" si="71"/>
        <v>TCU-WS</v>
      </c>
      <c r="AC2248" s="4"/>
      <c r="AD2248" s="4"/>
      <c r="AE2248" s="4"/>
      <c r="AF2248" s="4"/>
      <c r="AG2248" s="4"/>
    </row>
    <row r="2249" spans="1:33" outlineLevel="1" x14ac:dyDescent="0.25">
      <c r="A2249" s="57">
        <v>42272.419240243056</v>
      </c>
      <c r="B2249" s="32" t="s">
        <v>22</v>
      </c>
      <c r="C2249" s="32" t="s">
        <v>348</v>
      </c>
      <c r="D2249" s="32" t="s">
        <v>347</v>
      </c>
      <c r="E2249" s="32" t="s">
        <v>9955</v>
      </c>
      <c r="F2249" s="32" t="s">
        <v>9956</v>
      </c>
      <c r="G2249" s="32" t="s">
        <v>35</v>
      </c>
      <c r="H2249" s="32" t="s">
        <v>38</v>
      </c>
      <c r="I2249" s="32" t="s">
        <v>2006</v>
      </c>
      <c r="J2249" s="35">
        <v>0</v>
      </c>
      <c r="K2249" s="35">
        <v>0</v>
      </c>
      <c r="L2249" s="35">
        <v>0</v>
      </c>
      <c r="M2249" s="35">
        <v>21.45</v>
      </c>
      <c r="N2249" s="32" t="s">
        <v>19</v>
      </c>
      <c r="O2249" s="32" t="s">
        <v>24</v>
      </c>
      <c r="P2249" s="32">
        <v>1</v>
      </c>
      <c r="Q2249" s="32"/>
      <c r="R2249" s="39">
        <f t="shared" si="70"/>
        <v>1509</v>
      </c>
      <c r="S2249" s="5" t="s">
        <v>51</v>
      </c>
      <c r="T2249" s="5" t="s">
        <v>64</v>
      </c>
      <c r="U2249" s="2"/>
      <c r="V2249" s="2" t="str">
        <f>IF($J2249+$L2249=0,"nil",IF(OR($B2249="TCU-WS",$B2249=""),"non comm",IF(OR($G2249="contract_cover",$H2249="fixed price"),VLOOKUP($I2249,'[1]mapping 2015'!$A:$B,2,FALSE),VLOOKUP($G2249,'[1]mapping 2015'!$A:$B,2,FALSE))))</f>
        <v>nil</v>
      </c>
      <c r="W2249" s="37">
        <f>IF(OR(V2249="non comm",V2249="nil",J2249=0),0,IF(V2249="SBM 2.1 IIPS",J2249*VLOOKUP(N2249,'[2]NGP%'!$C:$D,2,FALSE),J2249*SUMIFS('[2]NGP%'!$D:$D,'[2]NGP%'!$A:$A,V2249,'[2]NGP%'!$B:$B,AA2249)))</f>
        <v>0</v>
      </c>
      <c r="X2249" s="37">
        <f>IF(OR(V2249="non comm",V2249="nil",J2249=0),0,IF(V2249="SBM 2.1 IIPS",J2249*VLOOKUP(N2249,'[2]NGP%'!$C:$E,3,FALSE),J2249*SUMIFS('[2]NGP%'!$E:$E,'[2]NGP%'!$A:$A,V2249,'[2]NGP%'!$B:$B,AA2249)))</f>
        <v>0</v>
      </c>
      <c r="Y2249" s="32"/>
      <c r="Z2249" s="54" t="str">
        <f>IF(MID(H2249,1,4)="Item","Nil",IF(G2249="contract_cover",VLOOKUP(I2249,'svc type'!C:D,2,FALSE),VLOOKUP(G2249,'svc type'!A:D,4,FALSE)))</f>
        <v>Exp</v>
      </c>
      <c r="AA2249" s="4" t="str">
        <f>IF(B2249="","",VLOOKUP(B2249,Sector!C:D,2,FALSE))</f>
        <v>OTH</v>
      </c>
      <c r="AB2249" s="4" t="str">
        <f t="shared" si="71"/>
        <v>TCU-WS</v>
      </c>
      <c r="AC2249" s="4"/>
      <c r="AD2249" s="4"/>
      <c r="AE2249" s="4"/>
      <c r="AF2249" s="4"/>
      <c r="AG2249" s="4"/>
    </row>
    <row r="2250" spans="1:33" outlineLevel="1" x14ac:dyDescent="0.25">
      <c r="A2250" s="57">
        <v>42272.419832326392</v>
      </c>
      <c r="B2250" s="32"/>
      <c r="C2250" s="32" t="s">
        <v>655</v>
      </c>
      <c r="D2250" s="32" t="s">
        <v>334</v>
      </c>
      <c r="E2250" s="32" t="s">
        <v>9957</v>
      </c>
      <c r="F2250" s="32" t="s">
        <v>9958</v>
      </c>
      <c r="G2250" s="32" t="s">
        <v>58</v>
      </c>
      <c r="H2250" s="32" t="s">
        <v>59</v>
      </c>
      <c r="I2250" s="32" t="s">
        <v>2006</v>
      </c>
      <c r="J2250" s="35">
        <v>0</v>
      </c>
      <c r="K2250" s="35">
        <v>0</v>
      </c>
      <c r="L2250" s="35">
        <v>0</v>
      </c>
      <c r="M2250" s="35">
        <v>0</v>
      </c>
      <c r="N2250" s="32" t="s">
        <v>721</v>
      </c>
      <c r="O2250" s="32" t="s">
        <v>322</v>
      </c>
      <c r="P2250" s="32">
        <v>0</v>
      </c>
      <c r="Q2250" s="32"/>
      <c r="R2250" s="39">
        <f t="shared" si="70"/>
        <v>1509</v>
      </c>
      <c r="S2250" s="5" t="s">
        <v>51</v>
      </c>
      <c r="T2250" s="5" t="s">
        <v>64</v>
      </c>
      <c r="U2250" s="2"/>
      <c r="V2250" s="2" t="str">
        <f>IF($J2250+$L2250=0,"nil",IF(OR($B2250="TCU-WS",$B2250=""),"non comm",IF(OR($G2250="contract_cover",$H2250="fixed price"),VLOOKUP($I2250,'[1]mapping 2015'!$A:$B,2,FALSE),VLOOKUP($G2250,'[1]mapping 2015'!$A:$B,2,FALSE))))</f>
        <v>nil</v>
      </c>
      <c r="W2250" s="37">
        <f>IF(OR(V2250="non comm",V2250="nil",J2250=0),0,IF(V2250="SBM 2.1 IIPS",J2250*VLOOKUP(N2250,'[2]NGP%'!$C:$D,2,FALSE),J2250*SUMIFS('[2]NGP%'!$D:$D,'[2]NGP%'!$A:$A,V2250,'[2]NGP%'!$B:$B,AA2250)))</f>
        <v>0</v>
      </c>
      <c r="X2250" s="37">
        <f>IF(OR(V2250="non comm",V2250="nil",J2250=0),0,IF(V2250="SBM 2.1 IIPS",J2250*VLOOKUP(N2250,'[2]NGP%'!$C:$E,3,FALSE),J2250*SUMIFS('[2]NGP%'!$E:$E,'[2]NGP%'!$A:$A,V2250,'[2]NGP%'!$B:$B,AA2250)))</f>
        <v>0</v>
      </c>
      <c r="Y2250" s="32"/>
      <c r="Z2250" s="54" t="str">
        <f>IF(MID(H2250,1,4)="Item","Nil",IF(G2250="contract_cover",VLOOKUP(I2250,'svc type'!C:D,2,FALSE),VLOOKUP(G2250,'svc type'!A:D,4,FALSE)))</f>
        <v>SVC</v>
      </c>
      <c r="AA2250" s="4" t="str">
        <f>IF(B2250="","",VLOOKUP(B2250,Sector!C:D,2,FALSE))</f>
        <v/>
      </c>
      <c r="AB2250" s="4">
        <f t="shared" si="71"/>
        <v>0</v>
      </c>
      <c r="AC2250" s="4"/>
      <c r="AD2250" s="4"/>
      <c r="AE2250" s="4"/>
      <c r="AF2250" s="4"/>
      <c r="AG2250" s="4"/>
    </row>
    <row r="2251" spans="1:33" outlineLevel="1" x14ac:dyDescent="0.25">
      <c r="A2251" s="57">
        <v>42272.421099733794</v>
      </c>
      <c r="B2251" s="32" t="s">
        <v>21</v>
      </c>
      <c r="C2251" s="32" t="s">
        <v>2341</v>
      </c>
      <c r="D2251" s="32" t="s">
        <v>334</v>
      </c>
      <c r="E2251" s="32" t="s">
        <v>9959</v>
      </c>
      <c r="F2251" s="32" t="s">
        <v>9960</v>
      </c>
      <c r="G2251" s="32" t="s">
        <v>367</v>
      </c>
      <c r="H2251" s="32" t="s">
        <v>366</v>
      </c>
      <c r="I2251" s="32" t="s">
        <v>2007</v>
      </c>
      <c r="J2251" s="35">
        <v>0</v>
      </c>
      <c r="K2251" s="35">
        <v>0</v>
      </c>
      <c r="L2251" s="35">
        <v>14.25</v>
      </c>
      <c r="M2251" s="35">
        <v>0</v>
      </c>
      <c r="N2251" s="32" t="s">
        <v>19</v>
      </c>
      <c r="O2251" s="32" t="s">
        <v>41</v>
      </c>
      <c r="P2251" s="32">
        <v>1</v>
      </c>
      <c r="Q2251" s="32" t="s">
        <v>9921</v>
      </c>
      <c r="R2251" s="39">
        <f t="shared" si="70"/>
        <v>1509</v>
      </c>
      <c r="S2251" s="5" t="s">
        <v>51</v>
      </c>
      <c r="T2251" s="5" t="s">
        <v>64</v>
      </c>
      <c r="U2251" s="2"/>
      <c r="V2251" s="2" t="str">
        <f>IF($J2251+$L2251=0,"nil",IF(OR($B2251="TCU-WS",$B2251=""),"non comm",IF(OR($G2251="contract_cover",$H2251="fixed price"),VLOOKUP($I2251,'[1]mapping 2015'!$A:$B,2,FALSE),VLOOKUP($G2251,'[1]mapping 2015'!$A:$B,2,FALSE))))</f>
        <v>SBM 2.1 IIPS</v>
      </c>
      <c r="W2251" s="37">
        <f>IF(OR(V2251="non comm",V2251="nil",J2251=0),0,IF(V2251="SBM 2.1 IIPS",J2251*VLOOKUP(N2251,'[2]NGP%'!$C:$D,2,FALSE),J2251*SUMIFS('[2]NGP%'!$D:$D,'[2]NGP%'!$A:$A,V2251,'[2]NGP%'!$B:$B,AA2251)))</f>
        <v>0</v>
      </c>
      <c r="X2251" s="37">
        <f>IF(OR(V2251="non comm",V2251="nil",J2251=0),0,IF(V2251="SBM 2.1 IIPS",J2251*VLOOKUP(N2251,'[2]NGP%'!$C:$E,3,FALSE),J2251*SUMIFS('[2]NGP%'!$E:$E,'[2]NGP%'!$A:$A,V2251,'[2]NGP%'!$B:$B,AA2251)))</f>
        <v>0</v>
      </c>
      <c r="Y2251" s="32"/>
      <c r="Z2251" s="54" t="str">
        <f>IF(MID(H2251,1,4)="Item","Nil",IF(G2251="contract_cover",VLOOKUP(I2251,'svc type'!C:D,2,FALSE),VLOOKUP(G2251,'svc type'!A:D,4,FALSE)))</f>
        <v>IIPS</v>
      </c>
      <c r="AA2251" s="4" t="str">
        <f>IF(B2251="","",VLOOKUP(B2251,Sector!C:D,2,FALSE))</f>
        <v>PUB</v>
      </c>
      <c r="AB2251" s="4" t="str">
        <f t="shared" si="71"/>
        <v>wangchee.ng</v>
      </c>
      <c r="AC2251" s="4"/>
      <c r="AD2251" s="4"/>
      <c r="AE2251" s="4"/>
      <c r="AF2251" s="4"/>
      <c r="AG2251" s="4"/>
    </row>
    <row r="2252" spans="1:33" outlineLevel="1" x14ac:dyDescent="0.25">
      <c r="A2252" s="57">
        <v>42272.422282835651</v>
      </c>
      <c r="B2252" s="32" t="s">
        <v>22</v>
      </c>
      <c r="C2252" s="32" t="s">
        <v>4397</v>
      </c>
      <c r="D2252" s="32" t="s">
        <v>4398</v>
      </c>
      <c r="E2252" s="32" t="s">
        <v>9961</v>
      </c>
      <c r="F2252" s="32" t="s">
        <v>9962</v>
      </c>
      <c r="G2252" s="32" t="s">
        <v>25</v>
      </c>
      <c r="H2252" s="32" t="s">
        <v>26</v>
      </c>
      <c r="I2252" s="32" t="s">
        <v>2006</v>
      </c>
      <c r="J2252" s="35">
        <v>0</v>
      </c>
      <c r="K2252" s="35">
        <v>0</v>
      </c>
      <c r="L2252" s="35">
        <v>36.1</v>
      </c>
      <c r="M2252" s="35">
        <v>0</v>
      </c>
      <c r="N2252" s="32" t="s">
        <v>19</v>
      </c>
      <c r="O2252" s="32" t="s">
        <v>27</v>
      </c>
      <c r="P2252" s="32">
        <v>1.75</v>
      </c>
      <c r="Q2252" s="32"/>
      <c r="R2252" s="39">
        <f t="shared" si="70"/>
        <v>1509</v>
      </c>
      <c r="S2252" s="5" t="s">
        <v>51</v>
      </c>
      <c r="T2252" s="5" t="s">
        <v>64</v>
      </c>
      <c r="U2252" s="2"/>
      <c r="V2252" s="2" t="str">
        <f>IF($J2252+$L2252=0,"nil",IF(OR($B2252="TCU-WS",$B2252=""),"non comm",IF(OR($G2252="contract_cover",$H2252="fixed price"),VLOOKUP($I2252,'[1]mapping 2015'!$A:$B,2,FALSE),VLOOKUP($G2252,'[1]mapping 2015'!$A:$B,2,FALSE))))</f>
        <v>non comm</v>
      </c>
      <c r="W2252" s="37">
        <f>IF(OR(V2252="non comm",V2252="nil",J2252=0),0,IF(V2252="SBM 2.1 IIPS",J2252*VLOOKUP(N2252,'[2]NGP%'!$C:$D,2,FALSE),J2252*SUMIFS('[2]NGP%'!$D:$D,'[2]NGP%'!$A:$A,V2252,'[2]NGP%'!$B:$B,AA2252)))</f>
        <v>0</v>
      </c>
      <c r="X2252" s="37">
        <f>IF(OR(V2252="non comm",V2252="nil",J2252=0),0,IF(V2252="SBM 2.1 IIPS",J2252*VLOOKUP(N2252,'[2]NGP%'!$C:$E,3,FALSE),J2252*SUMIFS('[2]NGP%'!$E:$E,'[2]NGP%'!$A:$A,V2252,'[2]NGP%'!$B:$B,AA2252)))</f>
        <v>0</v>
      </c>
      <c r="Y2252" s="32"/>
      <c r="Z2252" s="54" t="str">
        <f>IF(MID(H2252,1,4)="Item","Nil",IF(G2252="contract_cover",VLOOKUP(I2252,'svc type'!C:D,2,FALSE),VLOOKUP(G2252,'svc type'!A:D,4,FALSE)))</f>
        <v>IIPS</v>
      </c>
      <c r="AA2252" s="4" t="str">
        <f>IF(B2252="","",VLOOKUP(B2252,Sector!C:D,2,FALSE))</f>
        <v>OTH</v>
      </c>
      <c r="AB2252" s="4" t="str">
        <f t="shared" si="71"/>
        <v>TCU-WS</v>
      </c>
      <c r="AC2252" s="4"/>
      <c r="AD2252" s="4"/>
      <c r="AE2252" s="4"/>
      <c r="AF2252" s="4"/>
      <c r="AG2252" s="4"/>
    </row>
    <row r="2253" spans="1:33" outlineLevel="1" x14ac:dyDescent="0.25">
      <c r="A2253" s="57">
        <v>42272.422282835651</v>
      </c>
      <c r="B2253" s="32" t="s">
        <v>22</v>
      </c>
      <c r="C2253" s="32" t="s">
        <v>4397</v>
      </c>
      <c r="D2253" s="32" t="s">
        <v>4398</v>
      </c>
      <c r="E2253" s="32" t="s">
        <v>9961</v>
      </c>
      <c r="F2253" s="32" t="s">
        <v>9962</v>
      </c>
      <c r="G2253" s="32" t="s">
        <v>35</v>
      </c>
      <c r="H2253" s="32" t="s">
        <v>38</v>
      </c>
      <c r="I2253" s="32" t="s">
        <v>2006</v>
      </c>
      <c r="J2253" s="35">
        <v>0</v>
      </c>
      <c r="K2253" s="35">
        <v>0</v>
      </c>
      <c r="L2253" s="35">
        <v>0</v>
      </c>
      <c r="M2253" s="35">
        <v>10.45</v>
      </c>
      <c r="N2253" s="32" t="s">
        <v>19</v>
      </c>
      <c r="O2253" s="32" t="s">
        <v>27</v>
      </c>
      <c r="P2253" s="32">
        <v>1</v>
      </c>
      <c r="Q2253" s="32"/>
      <c r="R2253" s="39">
        <f t="shared" si="70"/>
        <v>1509</v>
      </c>
      <c r="S2253" s="5" t="s">
        <v>51</v>
      </c>
      <c r="T2253" s="5" t="s">
        <v>64</v>
      </c>
      <c r="U2253" s="2"/>
      <c r="V2253" s="2" t="str">
        <f>IF($J2253+$L2253=0,"nil",IF(OR($B2253="TCU-WS",$B2253=""),"non comm",IF(OR($G2253="contract_cover",$H2253="fixed price"),VLOOKUP($I2253,'[1]mapping 2015'!$A:$B,2,FALSE),VLOOKUP($G2253,'[1]mapping 2015'!$A:$B,2,FALSE))))</f>
        <v>nil</v>
      </c>
      <c r="W2253" s="37">
        <f>IF(OR(V2253="non comm",V2253="nil",J2253=0),0,IF(V2253="SBM 2.1 IIPS",J2253*VLOOKUP(N2253,'[2]NGP%'!$C:$D,2,FALSE),J2253*SUMIFS('[2]NGP%'!$D:$D,'[2]NGP%'!$A:$A,V2253,'[2]NGP%'!$B:$B,AA2253)))</f>
        <v>0</v>
      </c>
      <c r="X2253" s="37">
        <f>IF(OR(V2253="non comm",V2253="nil",J2253=0),0,IF(V2253="SBM 2.1 IIPS",J2253*VLOOKUP(N2253,'[2]NGP%'!$C:$E,3,FALSE),J2253*SUMIFS('[2]NGP%'!$E:$E,'[2]NGP%'!$A:$A,V2253,'[2]NGP%'!$B:$B,AA2253)))</f>
        <v>0</v>
      </c>
      <c r="Y2253" s="32"/>
      <c r="Z2253" s="54" t="str">
        <f>IF(MID(H2253,1,4)="Item","Nil",IF(G2253="contract_cover",VLOOKUP(I2253,'svc type'!C:D,2,FALSE),VLOOKUP(G2253,'svc type'!A:D,4,FALSE)))</f>
        <v>Exp</v>
      </c>
      <c r="AA2253" s="4" t="str">
        <f>IF(B2253="","",VLOOKUP(B2253,Sector!C:D,2,FALSE))</f>
        <v>OTH</v>
      </c>
      <c r="AB2253" s="4" t="str">
        <f t="shared" si="71"/>
        <v>TCU-WS</v>
      </c>
      <c r="AC2253" s="4"/>
      <c r="AD2253" s="4"/>
      <c r="AE2253" s="4"/>
      <c r="AF2253" s="4"/>
      <c r="AG2253" s="4"/>
    </row>
    <row r="2254" spans="1:33" outlineLevel="1" x14ac:dyDescent="0.25">
      <c r="A2254" s="57">
        <v>42272.423699074076</v>
      </c>
      <c r="B2254" s="32" t="s">
        <v>22</v>
      </c>
      <c r="C2254" s="32" t="s">
        <v>4397</v>
      </c>
      <c r="D2254" s="32" t="s">
        <v>4398</v>
      </c>
      <c r="E2254" s="32" t="s">
        <v>9963</v>
      </c>
      <c r="F2254" s="32" t="s">
        <v>9964</v>
      </c>
      <c r="G2254" s="32" t="s">
        <v>25</v>
      </c>
      <c r="H2254" s="32" t="s">
        <v>26</v>
      </c>
      <c r="I2254" s="32" t="s">
        <v>2006</v>
      </c>
      <c r="J2254" s="35">
        <v>0</v>
      </c>
      <c r="K2254" s="35">
        <v>0</v>
      </c>
      <c r="L2254" s="35">
        <v>0</v>
      </c>
      <c r="M2254" s="35">
        <v>0</v>
      </c>
      <c r="N2254" s="32" t="s">
        <v>19</v>
      </c>
      <c r="O2254" s="32" t="s">
        <v>27</v>
      </c>
      <c r="P2254" s="32">
        <v>1</v>
      </c>
      <c r="Q2254" s="32"/>
      <c r="R2254" s="39">
        <f t="shared" si="70"/>
        <v>1509</v>
      </c>
      <c r="S2254" s="5" t="s">
        <v>51</v>
      </c>
      <c r="T2254" s="5" t="s">
        <v>64</v>
      </c>
      <c r="U2254" s="2"/>
      <c r="V2254" s="2" t="str">
        <f>IF($J2254+$L2254=0,"nil",IF(OR($B2254="TCU-WS",$B2254=""),"non comm",IF(OR($G2254="contract_cover",$H2254="fixed price"),VLOOKUP($I2254,'[1]mapping 2015'!$A:$B,2,FALSE),VLOOKUP($G2254,'[1]mapping 2015'!$A:$B,2,FALSE))))</f>
        <v>nil</v>
      </c>
      <c r="W2254" s="37">
        <f>IF(OR(V2254="non comm",V2254="nil",J2254=0),0,IF(V2254="SBM 2.1 IIPS",J2254*VLOOKUP(N2254,'[2]NGP%'!$C:$D,2,FALSE),J2254*SUMIFS('[2]NGP%'!$D:$D,'[2]NGP%'!$A:$A,V2254,'[2]NGP%'!$B:$B,AA2254)))</f>
        <v>0</v>
      </c>
      <c r="X2254" s="37">
        <f>IF(OR(V2254="non comm",V2254="nil",J2254=0),0,IF(V2254="SBM 2.1 IIPS",J2254*VLOOKUP(N2254,'[2]NGP%'!$C:$E,3,FALSE),J2254*SUMIFS('[2]NGP%'!$E:$E,'[2]NGP%'!$A:$A,V2254,'[2]NGP%'!$B:$B,AA2254)))</f>
        <v>0</v>
      </c>
      <c r="Y2254" s="32"/>
      <c r="Z2254" s="54" t="str">
        <f>IF(MID(H2254,1,4)="Item","Nil",IF(G2254="contract_cover",VLOOKUP(I2254,'svc type'!C:D,2,FALSE),VLOOKUP(G2254,'svc type'!A:D,4,FALSE)))</f>
        <v>IIPS</v>
      </c>
      <c r="AA2254" s="4" t="str">
        <f>IF(B2254="","",VLOOKUP(B2254,Sector!C:D,2,FALSE))</f>
        <v>OTH</v>
      </c>
      <c r="AB2254" s="4" t="str">
        <f t="shared" si="71"/>
        <v>TCU-WS</v>
      </c>
      <c r="AC2254" s="4"/>
      <c r="AD2254" s="4"/>
      <c r="AE2254" s="4"/>
      <c r="AF2254" s="4"/>
      <c r="AG2254" s="4"/>
    </row>
    <row r="2255" spans="1:33" outlineLevel="1" x14ac:dyDescent="0.25">
      <c r="A2255" s="57">
        <v>42272.423699074076</v>
      </c>
      <c r="B2255" s="32" t="s">
        <v>22</v>
      </c>
      <c r="C2255" s="32" t="s">
        <v>4397</v>
      </c>
      <c r="D2255" s="32" t="s">
        <v>4398</v>
      </c>
      <c r="E2255" s="32" t="s">
        <v>9963</v>
      </c>
      <c r="F2255" s="32" t="s">
        <v>9964</v>
      </c>
      <c r="G2255" s="32" t="s">
        <v>35</v>
      </c>
      <c r="H2255" s="32" t="s">
        <v>38</v>
      </c>
      <c r="I2255" s="32" t="s">
        <v>2006</v>
      </c>
      <c r="J2255" s="35">
        <v>0</v>
      </c>
      <c r="K2255" s="35">
        <v>0</v>
      </c>
      <c r="L2255" s="35">
        <v>0</v>
      </c>
      <c r="M2255" s="35">
        <v>25.35</v>
      </c>
      <c r="N2255" s="32" t="s">
        <v>19</v>
      </c>
      <c r="O2255" s="32" t="s">
        <v>27</v>
      </c>
      <c r="P2255" s="32">
        <v>1</v>
      </c>
      <c r="Q2255" s="32"/>
      <c r="R2255" s="39">
        <f t="shared" si="70"/>
        <v>1509</v>
      </c>
      <c r="S2255" s="5" t="s">
        <v>51</v>
      </c>
      <c r="T2255" s="5" t="s">
        <v>64</v>
      </c>
      <c r="U2255" s="2"/>
      <c r="V2255" s="2" t="str">
        <f>IF($J2255+$L2255=0,"nil",IF(OR($B2255="TCU-WS",$B2255=""),"non comm",IF(OR($G2255="contract_cover",$H2255="fixed price"),VLOOKUP($I2255,'[1]mapping 2015'!$A:$B,2,FALSE),VLOOKUP($G2255,'[1]mapping 2015'!$A:$B,2,FALSE))))</f>
        <v>nil</v>
      </c>
      <c r="W2255" s="37">
        <f>IF(OR(V2255="non comm",V2255="nil",J2255=0),0,IF(V2255="SBM 2.1 IIPS",J2255*VLOOKUP(N2255,'[2]NGP%'!$C:$D,2,FALSE),J2255*SUMIFS('[2]NGP%'!$D:$D,'[2]NGP%'!$A:$A,V2255,'[2]NGP%'!$B:$B,AA2255)))</f>
        <v>0</v>
      </c>
      <c r="X2255" s="37">
        <f>IF(OR(V2255="non comm",V2255="nil",J2255=0),0,IF(V2255="SBM 2.1 IIPS",J2255*VLOOKUP(N2255,'[2]NGP%'!$C:$E,3,FALSE),J2255*SUMIFS('[2]NGP%'!$E:$E,'[2]NGP%'!$A:$A,V2255,'[2]NGP%'!$B:$B,AA2255)))</f>
        <v>0</v>
      </c>
      <c r="Y2255" s="32"/>
      <c r="Z2255" s="54" t="str">
        <f>IF(MID(H2255,1,4)="Item","Nil",IF(G2255="contract_cover",VLOOKUP(I2255,'svc type'!C:D,2,FALSE),VLOOKUP(G2255,'svc type'!A:D,4,FALSE)))</f>
        <v>Exp</v>
      </c>
      <c r="AA2255" s="4" t="str">
        <f>IF(B2255="","",VLOOKUP(B2255,Sector!C:D,2,FALSE))</f>
        <v>OTH</v>
      </c>
      <c r="AB2255" s="4" t="str">
        <f t="shared" si="71"/>
        <v>TCU-WS</v>
      </c>
      <c r="AC2255" s="4"/>
      <c r="AD2255" s="4"/>
      <c r="AE2255" s="4"/>
      <c r="AF2255" s="4"/>
      <c r="AG2255" s="4"/>
    </row>
    <row r="2256" spans="1:33" outlineLevel="1" x14ac:dyDescent="0.25">
      <c r="A2256" s="57">
        <v>42272.424694062502</v>
      </c>
      <c r="B2256" s="32" t="s">
        <v>21</v>
      </c>
      <c r="C2256" s="32" t="s">
        <v>2302</v>
      </c>
      <c r="D2256" s="32" t="s">
        <v>334</v>
      </c>
      <c r="E2256" s="32" t="s">
        <v>9969</v>
      </c>
      <c r="F2256" s="32" t="s">
        <v>9970</v>
      </c>
      <c r="G2256" s="32" t="s">
        <v>367</v>
      </c>
      <c r="H2256" s="32" t="s">
        <v>366</v>
      </c>
      <c r="I2256" s="32" t="s">
        <v>2007</v>
      </c>
      <c r="J2256" s="35">
        <v>0</v>
      </c>
      <c r="K2256" s="35">
        <v>0</v>
      </c>
      <c r="L2256" s="35">
        <v>14.25</v>
      </c>
      <c r="M2256" s="35">
        <v>0</v>
      </c>
      <c r="N2256" s="32" t="s">
        <v>19</v>
      </c>
      <c r="O2256" s="32" t="s">
        <v>41</v>
      </c>
      <c r="P2256" s="32">
        <v>1</v>
      </c>
      <c r="Q2256" s="32" t="s">
        <v>9971</v>
      </c>
      <c r="R2256" s="39">
        <f t="shared" si="70"/>
        <v>1509</v>
      </c>
      <c r="S2256" s="5" t="s">
        <v>51</v>
      </c>
      <c r="T2256" s="5" t="s">
        <v>64</v>
      </c>
      <c r="U2256" s="2"/>
      <c r="V2256" s="2" t="str">
        <f>IF($J2256+$L2256=0,"nil",IF(OR($B2256="TCU-WS",$B2256=""),"non comm",IF(OR($G2256="contract_cover",$H2256="fixed price"),VLOOKUP($I2256,'[1]mapping 2015'!$A:$B,2,FALSE),VLOOKUP($G2256,'[1]mapping 2015'!$A:$B,2,FALSE))))</f>
        <v>SBM 2.1 IIPS</v>
      </c>
      <c r="W2256" s="37">
        <f>IF(OR(V2256="non comm",V2256="nil",J2256=0),0,IF(V2256="SBM 2.1 IIPS",J2256*VLOOKUP(N2256,'[2]NGP%'!$C:$D,2,FALSE),J2256*SUMIFS('[2]NGP%'!$D:$D,'[2]NGP%'!$A:$A,V2256,'[2]NGP%'!$B:$B,AA2256)))</f>
        <v>0</v>
      </c>
      <c r="X2256" s="37">
        <f>IF(OR(V2256="non comm",V2256="nil",J2256=0),0,IF(V2256="SBM 2.1 IIPS",J2256*VLOOKUP(N2256,'[2]NGP%'!$C:$E,3,FALSE),J2256*SUMIFS('[2]NGP%'!$E:$E,'[2]NGP%'!$A:$A,V2256,'[2]NGP%'!$B:$B,AA2256)))</f>
        <v>0</v>
      </c>
      <c r="Y2256" s="32"/>
      <c r="Z2256" s="54" t="str">
        <f>IF(MID(H2256,1,4)="Item","Nil",IF(G2256="contract_cover",VLOOKUP(I2256,'svc type'!C:D,2,FALSE),VLOOKUP(G2256,'svc type'!A:D,4,FALSE)))</f>
        <v>IIPS</v>
      </c>
      <c r="AA2256" s="4" t="str">
        <f>IF(B2256="","",VLOOKUP(B2256,Sector!C:D,2,FALSE))</f>
        <v>PUB</v>
      </c>
      <c r="AB2256" s="4" t="str">
        <f t="shared" si="71"/>
        <v>wangchee.ng</v>
      </c>
      <c r="AC2256" s="4"/>
      <c r="AD2256" s="4"/>
      <c r="AE2256" s="4"/>
      <c r="AF2256" s="4"/>
      <c r="AG2256" s="4"/>
    </row>
    <row r="2257" spans="1:33" outlineLevel="1" x14ac:dyDescent="0.25">
      <c r="A2257" s="57">
        <v>42272.424694062502</v>
      </c>
      <c r="B2257" s="32" t="s">
        <v>21</v>
      </c>
      <c r="C2257" s="32" t="s">
        <v>2302</v>
      </c>
      <c r="D2257" s="32" t="s">
        <v>334</v>
      </c>
      <c r="E2257" s="32" t="s">
        <v>9969</v>
      </c>
      <c r="F2257" s="32" t="s">
        <v>9970</v>
      </c>
      <c r="G2257" s="32" t="s">
        <v>367</v>
      </c>
      <c r="H2257" s="32" t="s">
        <v>366</v>
      </c>
      <c r="I2257" s="32" t="s">
        <v>2007</v>
      </c>
      <c r="J2257" s="35">
        <v>0</v>
      </c>
      <c r="K2257" s="35">
        <v>0</v>
      </c>
      <c r="L2257" s="35">
        <v>14.25</v>
      </c>
      <c r="M2257" s="35">
        <v>0</v>
      </c>
      <c r="N2257" s="32" t="s">
        <v>19</v>
      </c>
      <c r="O2257" s="32" t="s">
        <v>41</v>
      </c>
      <c r="P2257" s="32">
        <v>1</v>
      </c>
      <c r="Q2257" s="32" t="s">
        <v>9971</v>
      </c>
      <c r="R2257" s="39">
        <f t="shared" si="70"/>
        <v>1509</v>
      </c>
      <c r="S2257" s="5" t="s">
        <v>51</v>
      </c>
      <c r="T2257" s="5" t="s">
        <v>64</v>
      </c>
      <c r="U2257" s="2"/>
      <c r="V2257" s="2" t="str">
        <f>IF($J2257+$L2257=0,"nil",IF(OR($B2257="TCU-WS",$B2257=""),"non comm",IF(OR($G2257="contract_cover",$H2257="fixed price"),VLOOKUP($I2257,'[1]mapping 2015'!$A:$B,2,FALSE),VLOOKUP($G2257,'[1]mapping 2015'!$A:$B,2,FALSE))))</f>
        <v>SBM 2.1 IIPS</v>
      </c>
      <c r="W2257" s="37">
        <f>IF(OR(V2257="non comm",V2257="nil",J2257=0),0,IF(V2257="SBM 2.1 IIPS",J2257*VLOOKUP(N2257,'[2]NGP%'!$C:$D,2,FALSE),J2257*SUMIFS('[2]NGP%'!$D:$D,'[2]NGP%'!$A:$A,V2257,'[2]NGP%'!$B:$B,AA2257)))</f>
        <v>0</v>
      </c>
      <c r="X2257" s="37">
        <f>IF(OR(V2257="non comm",V2257="nil",J2257=0),0,IF(V2257="SBM 2.1 IIPS",J2257*VLOOKUP(N2257,'[2]NGP%'!$C:$E,3,FALSE),J2257*SUMIFS('[2]NGP%'!$E:$E,'[2]NGP%'!$A:$A,V2257,'[2]NGP%'!$B:$B,AA2257)))</f>
        <v>0</v>
      </c>
      <c r="Y2257" s="32"/>
      <c r="Z2257" s="54" t="str">
        <f>IF(MID(H2257,1,4)="Item","Nil",IF(G2257="contract_cover",VLOOKUP(I2257,'svc type'!C:D,2,FALSE),VLOOKUP(G2257,'svc type'!A:D,4,FALSE)))</f>
        <v>IIPS</v>
      </c>
      <c r="AA2257" s="4" t="str">
        <f>IF(B2257="","",VLOOKUP(B2257,Sector!C:D,2,FALSE))</f>
        <v>PUB</v>
      </c>
      <c r="AB2257" s="4" t="str">
        <f t="shared" si="71"/>
        <v>wangchee.ng</v>
      </c>
      <c r="AC2257" s="4"/>
      <c r="AD2257" s="4"/>
      <c r="AE2257" s="4"/>
      <c r="AF2257" s="4"/>
      <c r="AG2257" s="4"/>
    </row>
    <row r="2258" spans="1:33" outlineLevel="1" x14ac:dyDescent="0.25">
      <c r="A2258" s="57">
        <v>42272.424694062502</v>
      </c>
      <c r="B2258" s="32" t="s">
        <v>21</v>
      </c>
      <c r="C2258" s="32" t="s">
        <v>2302</v>
      </c>
      <c r="D2258" s="32" t="s">
        <v>334</v>
      </c>
      <c r="E2258" s="32" t="s">
        <v>9969</v>
      </c>
      <c r="F2258" s="32" t="s">
        <v>9970</v>
      </c>
      <c r="G2258" s="32" t="s">
        <v>367</v>
      </c>
      <c r="H2258" s="32" t="s">
        <v>366</v>
      </c>
      <c r="I2258" s="32" t="s">
        <v>2007</v>
      </c>
      <c r="J2258" s="35">
        <v>0</v>
      </c>
      <c r="K2258" s="35">
        <v>0</v>
      </c>
      <c r="L2258" s="35">
        <v>14.25</v>
      </c>
      <c r="M2258" s="35">
        <v>0</v>
      </c>
      <c r="N2258" s="32" t="s">
        <v>19</v>
      </c>
      <c r="O2258" s="32" t="s">
        <v>41</v>
      </c>
      <c r="P2258" s="32">
        <v>1</v>
      </c>
      <c r="Q2258" s="32" t="s">
        <v>9971</v>
      </c>
      <c r="R2258" s="39">
        <f t="shared" si="70"/>
        <v>1509</v>
      </c>
      <c r="S2258" s="5" t="s">
        <v>51</v>
      </c>
      <c r="T2258" s="5" t="s">
        <v>64</v>
      </c>
      <c r="U2258" s="2"/>
      <c r="V2258" s="2" t="str">
        <f>IF($J2258+$L2258=0,"nil",IF(OR($B2258="TCU-WS",$B2258=""),"non comm",IF(OR($G2258="contract_cover",$H2258="fixed price"),VLOOKUP($I2258,'[1]mapping 2015'!$A:$B,2,FALSE),VLOOKUP($G2258,'[1]mapping 2015'!$A:$B,2,FALSE))))</f>
        <v>SBM 2.1 IIPS</v>
      </c>
      <c r="W2258" s="37">
        <f>IF(OR(V2258="non comm",V2258="nil",J2258=0),0,IF(V2258="SBM 2.1 IIPS",J2258*VLOOKUP(N2258,'[2]NGP%'!$C:$D,2,FALSE),J2258*SUMIFS('[2]NGP%'!$D:$D,'[2]NGP%'!$A:$A,V2258,'[2]NGP%'!$B:$B,AA2258)))</f>
        <v>0</v>
      </c>
      <c r="X2258" s="37">
        <f>IF(OR(V2258="non comm",V2258="nil",J2258=0),0,IF(V2258="SBM 2.1 IIPS",J2258*VLOOKUP(N2258,'[2]NGP%'!$C:$E,3,FALSE),J2258*SUMIFS('[2]NGP%'!$E:$E,'[2]NGP%'!$A:$A,V2258,'[2]NGP%'!$B:$B,AA2258)))</f>
        <v>0</v>
      </c>
      <c r="Y2258" s="32"/>
      <c r="Z2258" s="54" t="str">
        <f>IF(MID(H2258,1,4)="Item","Nil",IF(G2258="contract_cover",VLOOKUP(I2258,'svc type'!C:D,2,FALSE),VLOOKUP(G2258,'svc type'!A:D,4,FALSE)))</f>
        <v>IIPS</v>
      </c>
      <c r="AA2258" s="4" t="str">
        <f>IF(B2258="","",VLOOKUP(B2258,Sector!C:D,2,FALSE))</f>
        <v>PUB</v>
      </c>
      <c r="AB2258" s="4" t="str">
        <f t="shared" si="71"/>
        <v>wangchee.ng</v>
      </c>
      <c r="AC2258" s="4"/>
      <c r="AD2258" s="4"/>
      <c r="AE2258" s="4"/>
      <c r="AF2258" s="4"/>
      <c r="AG2258" s="4"/>
    </row>
    <row r="2259" spans="1:33" outlineLevel="1" x14ac:dyDescent="0.25">
      <c r="A2259" s="57">
        <v>42272.424694062502</v>
      </c>
      <c r="B2259" s="32" t="s">
        <v>21</v>
      </c>
      <c r="C2259" s="32" t="s">
        <v>2302</v>
      </c>
      <c r="D2259" s="32" t="s">
        <v>334</v>
      </c>
      <c r="E2259" s="32" t="s">
        <v>9969</v>
      </c>
      <c r="F2259" s="32" t="s">
        <v>9970</v>
      </c>
      <c r="G2259" s="32" t="s">
        <v>367</v>
      </c>
      <c r="H2259" s="32" t="s">
        <v>366</v>
      </c>
      <c r="I2259" s="32" t="s">
        <v>2007</v>
      </c>
      <c r="J2259" s="35">
        <v>0</v>
      </c>
      <c r="K2259" s="35">
        <v>0</v>
      </c>
      <c r="L2259" s="35">
        <v>14.25</v>
      </c>
      <c r="M2259" s="35">
        <v>0</v>
      </c>
      <c r="N2259" s="32" t="s">
        <v>19</v>
      </c>
      <c r="O2259" s="32" t="s">
        <v>41</v>
      </c>
      <c r="P2259" s="32">
        <v>1</v>
      </c>
      <c r="Q2259" s="32" t="s">
        <v>9971</v>
      </c>
      <c r="R2259" s="39">
        <f t="shared" si="70"/>
        <v>1509</v>
      </c>
      <c r="S2259" s="5" t="s">
        <v>51</v>
      </c>
      <c r="T2259" s="5" t="s">
        <v>64</v>
      </c>
      <c r="U2259" s="2"/>
      <c r="V2259" s="2" t="str">
        <f>IF($J2259+$L2259=0,"nil",IF(OR($B2259="TCU-WS",$B2259=""),"non comm",IF(OR($G2259="contract_cover",$H2259="fixed price"),VLOOKUP($I2259,'[1]mapping 2015'!$A:$B,2,FALSE),VLOOKUP($G2259,'[1]mapping 2015'!$A:$B,2,FALSE))))</f>
        <v>SBM 2.1 IIPS</v>
      </c>
      <c r="W2259" s="37">
        <f>IF(OR(V2259="non comm",V2259="nil",J2259=0),0,IF(V2259="SBM 2.1 IIPS",J2259*VLOOKUP(N2259,'[2]NGP%'!$C:$D,2,FALSE),J2259*SUMIFS('[2]NGP%'!$D:$D,'[2]NGP%'!$A:$A,V2259,'[2]NGP%'!$B:$B,AA2259)))</f>
        <v>0</v>
      </c>
      <c r="X2259" s="37">
        <f>IF(OR(V2259="non comm",V2259="nil",J2259=0),0,IF(V2259="SBM 2.1 IIPS",J2259*VLOOKUP(N2259,'[2]NGP%'!$C:$E,3,FALSE),J2259*SUMIFS('[2]NGP%'!$E:$E,'[2]NGP%'!$A:$A,V2259,'[2]NGP%'!$B:$B,AA2259)))</f>
        <v>0</v>
      </c>
      <c r="Y2259" s="32"/>
      <c r="Z2259" s="54" t="str">
        <f>IF(MID(H2259,1,4)="Item","Nil",IF(G2259="contract_cover",VLOOKUP(I2259,'svc type'!C:D,2,FALSE),VLOOKUP(G2259,'svc type'!A:D,4,FALSE)))</f>
        <v>IIPS</v>
      </c>
      <c r="AA2259" s="4" t="str">
        <f>IF(B2259="","",VLOOKUP(B2259,Sector!C:D,2,FALSE))</f>
        <v>PUB</v>
      </c>
      <c r="AB2259" s="4" t="str">
        <f t="shared" si="71"/>
        <v>wangchee.ng</v>
      </c>
      <c r="AC2259" s="4"/>
      <c r="AD2259" s="4"/>
      <c r="AE2259" s="4"/>
      <c r="AF2259" s="4"/>
      <c r="AG2259" s="4"/>
    </row>
    <row r="2260" spans="1:33" outlineLevel="1" x14ac:dyDescent="0.25">
      <c r="A2260" s="57">
        <v>42272.424694062502</v>
      </c>
      <c r="B2260" s="32" t="s">
        <v>21</v>
      </c>
      <c r="C2260" s="32" t="s">
        <v>2302</v>
      </c>
      <c r="D2260" s="32" t="s">
        <v>334</v>
      </c>
      <c r="E2260" s="32" t="s">
        <v>9969</v>
      </c>
      <c r="F2260" s="32" t="s">
        <v>9970</v>
      </c>
      <c r="G2260" s="32" t="s">
        <v>367</v>
      </c>
      <c r="H2260" s="32" t="s">
        <v>366</v>
      </c>
      <c r="I2260" s="32" t="s">
        <v>2007</v>
      </c>
      <c r="J2260" s="35">
        <v>0</v>
      </c>
      <c r="K2260" s="35">
        <v>0</v>
      </c>
      <c r="L2260" s="35">
        <v>14.25</v>
      </c>
      <c r="M2260" s="35">
        <v>0</v>
      </c>
      <c r="N2260" s="32" t="s">
        <v>19</v>
      </c>
      <c r="O2260" s="32" t="s">
        <v>41</v>
      </c>
      <c r="P2260" s="32">
        <v>1</v>
      </c>
      <c r="Q2260" s="32" t="s">
        <v>9971</v>
      </c>
      <c r="R2260" s="39">
        <f t="shared" si="70"/>
        <v>1509</v>
      </c>
      <c r="S2260" s="5" t="s">
        <v>51</v>
      </c>
      <c r="T2260" s="5" t="s">
        <v>64</v>
      </c>
      <c r="U2260" s="2"/>
      <c r="V2260" s="2" t="str">
        <f>IF($J2260+$L2260=0,"nil",IF(OR($B2260="TCU-WS",$B2260=""),"non comm",IF(OR($G2260="contract_cover",$H2260="fixed price"),VLOOKUP($I2260,'[1]mapping 2015'!$A:$B,2,FALSE),VLOOKUP($G2260,'[1]mapping 2015'!$A:$B,2,FALSE))))</f>
        <v>SBM 2.1 IIPS</v>
      </c>
      <c r="W2260" s="37">
        <f>IF(OR(V2260="non comm",V2260="nil",J2260=0),0,IF(V2260="SBM 2.1 IIPS",J2260*VLOOKUP(N2260,'[2]NGP%'!$C:$D,2,FALSE),J2260*SUMIFS('[2]NGP%'!$D:$D,'[2]NGP%'!$A:$A,V2260,'[2]NGP%'!$B:$B,AA2260)))</f>
        <v>0</v>
      </c>
      <c r="X2260" s="37">
        <f>IF(OR(V2260="non comm",V2260="nil",J2260=0),0,IF(V2260="SBM 2.1 IIPS",J2260*VLOOKUP(N2260,'[2]NGP%'!$C:$E,3,FALSE),J2260*SUMIFS('[2]NGP%'!$E:$E,'[2]NGP%'!$A:$A,V2260,'[2]NGP%'!$B:$B,AA2260)))</f>
        <v>0</v>
      </c>
      <c r="Y2260" s="32"/>
      <c r="Z2260" s="54" t="str">
        <f>IF(MID(H2260,1,4)="Item","Nil",IF(G2260="contract_cover",VLOOKUP(I2260,'svc type'!C:D,2,FALSE),VLOOKUP(G2260,'svc type'!A:D,4,FALSE)))</f>
        <v>IIPS</v>
      </c>
      <c r="AA2260" s="4" t="str">
        <f>IF(B2260="","",VLOOKUP(B2260,Sector!C:D,2,FALSE))</f>
        <v>PUB</v>
      </c>
      <c r="AB2260" s="4" t="str">
        <f t="shared" si="71"/>
        <v>wangchee.ng</v>
      </c>
      <c r="AC2260" s="4"/>
      <c r="AD2260" s="4"/>
      <c r="AE2260" s="4"/>
      <c r="AF2260" s="4"/>
      <c r="AG2260" s="4"/>
    </row>
    <row r="2261" spans="1:33" outlineLevel="1" x14ac:dyDescent="0.25">
      <c r="A2261" s="57">
        <v>42272.424694062502</v>
      </c>
      <c r="B2261" s="32" t="s">
        <v>21</v>
      </c>
      <c r="C2261" s="32" t="s">
        <v>2302</v>
      </c>
      <c r="D2261" s="32" t="s">
        <v>334</v>
      </c>
      <c r="E2261" s="32" t="s">
        <v>9969</v>
      </c>
      <c r="F2261" s="32" t="s">
        <v>9970</v>
      </c>
      <c r="G2261" s="32" t="s">
        <v>367</v>
      </c>
      <c r="H2261" s="32" t="s">
        <v>366</v>
      </c>
      <c r="I2261" s="32" t="s">
        <v>2007</v>
      </c>
      <c r="J2261" s="35">
        <v>0</v>
      </c>
      <c r="K2261" s="35">
        <v>0</v>
      </c>
      <c r="L2261" s="35">
        <v>14.25</v>
      </c>
      <c r="M2261" s="35">
        <v>0</v>
      </c>
      <c r="N2261" s="32" t="s">
        <v>19</v>
      </c>
      <c r="O2261" s="32" t="s">
        <v>41</v>
      </c>
      <c r="P2261" s="32">
        <v>1</v>
      </c>
      <c r="Q2261" s="32" t="s">
        <v>9971</v>
      </c>
      <c r="R2261" s="39">
        <f t="shared" si="70"/>
        <v>1509</v>
      </c>
      <c r="S2261" s="5" t="s">
        <v>51</v>
      </c>
      <c r="T2261" s="5" t="s">
        <v>64</v>
      </c>
      <c r="U2261" s="2"/>
      <c r="V2261" s="2" t="str">
        <f>IF($J2261+$L2261=0,"nil",IF(OR($B2261="TCU-WS",$B2261=""),"non comm",IF(OR($G2261="contract_cover",$H2261="fixed price"),VLOOKUP($I2261,'[1]mapping 2015'!$A:$B,2,FALSE),VLOOKUP($G2261,'[1]mapping 2015'!$A:$B,2,FALSE))))</f>
        <v>SBM 2.1 IIPS</v>
      </c>
      <c r="W2261" s="37">
        <f>IF(OR(V2261="non comm",V2261="nil",J2261=0),0,IF(V2261="SBM 2.1 IIPS",J2261*VLOOKUP(N2261,'[2]NGP%'!$C:$D,2,FALSE),J2261*SUMIFS('[2]NGP%'!$D:$D,'[2]NGP%'!$A:$A,V2261,'[2]NGP%'!$B:$B,AA2261)))</f>
        <v>0</v>
      </c>
      <c r="X2261" s="37">
        <f>IF(OR(V2261="non comm",V2261="nil",J2261=0),0,IF(V2261="SBM 2.1 IIPS",J2261*VLOOKUP(N2261,'[2]NGP%'!$C:$E,3,FALSE),J2261*SUMIFS('[2]NGP%'!$E:$E,'[2]NGP%'!$A:$A,V2261,'[2]NGP%'!$B:$B,AA2261)))</f>
        <v>0</v>
      </c>
      <c r="Y2261" s="32"/>
      <c r="Z2261" s="54" t="str">
        <f>IF(MID(H2261,1,4)="Item","Nil",IF(G2261="contract_cover",VLOOKUP(I2261,'svc type'!C:D,2,FALSE),VLOOKUP(G2261,'svc type'!A:D,4,FALSE)))</f>
        <v>IIPS</v>
      </c>
      <c r="AA2261" s="4" t="str">
        <f>IF(B2261="","",VLOOKUP(B2261,Sector!C:D,2,FALSE))</f>
        <v>PUB</v>
      </c>
      <c r="AB2261" s="4" t="str">
        <f t="shared" si="71"/>
        <v>wangchee.ng</v>
      </c>
      <c r="AC2261" s="4"/>
      <c r="AD2261" s="4"/>
      <c r="AE2261" s="4"/>
      <c r="AF2261" s="4"/>
      <c r="AG2261" s="4"/>
    </row>
    <row r="2262" spans="1:33" outlineLevel="1" x14ac:dyDescent="0.25">
      <c r="A2262" s="57">
        <v>42272.424694062502</v>
      </c>
      <c r="B2262" s="32" t="s">
        <v>21</v>
      </c>
      <c r="C2262" s="32" t="s">
        <v>2302</v>
      </c>
      <c r="D2262" s="32" t="s">
        <v>334</v>
      </c>
      <c r="E2262" s="32" t="s">
        <v>9969</v>
      </c>
      <c r="F2262" s="32" t="s">
        <v>9970</v>
      </c>
      <c r="G2262" s="32" t="s">
        <v>367</v>
      </c>
      <c r="H2262" s="32" t="s">
        <v>366</v>
      </c>
      <c r="I2262" s="32" t="s">
        <v>2007</v>
      </c>
      <c r="J2262" s="35">
        <v>0</v>
      </c>
      <c r="K2262" s="35">
        <v>0</v>
      </c>
      <c r="L2262" s="35">
        <v>14.25</v>
      </c>
      <c r="M2262" s="35">
        <v>0</v>
      </c>
      <c r="N2262" s="32" t="s">
        <v>19</v>
      </c>
      <c r="O2262" s="32" t="s">
        <v>41</v>
      </c>
      <c r="P2262" s="32">
        <v>1</v>
      </c>
      <c r="Q2262" s="32" t="s">
        <v>9971</v>
      </c>
      <c r="R2262" s="39">
        <f t="shared" si="70"/>
        <v>1509</v>
      </c>
      <c r="S2262" s="5" t="s">
        <v>51</v>
      </c>
      <c r="T2262" s="5" t="s">
        <v>64</v>
      </c>
      <c r="U2262" s="2"/>
      <c r="V2262" s="2" t="str">
        <f>IF($J2262+$L2262=0,"nil",IF(OR($B2262="TCU-WS",$B2262=""),"non comm",IF(OR($G2262="contract_cover",$H2262="fixed price"),VLOOKUP($I2262,'[1]mapping 2015'!$A:$B,2,FALSE),VLOOKUP($G2262,'[1]mapping 2015'!$A:$B,2,FALSE))))</f>
        <v>SBM 2.1 IIPS</v>
      </c>
      <c r="W2262" s="37">
        <f>IF(OR(V2262="non comm",V2262="nil",J2262=0),0,IF(V2262="SBM 2.1 IIPS",J2262*VLOOKUP(N2262,'[2]NGP%'!$C:$D,2,FALSE),J2262*SUMIFS('[2]NGP%'!$D:$D,'[2]NGP%'!$A:$A,V2262,'[2]NGP%'!$B:$B,AA2262)))</f>
        <v>0</v>
      </c>
      <c r="X2262" s="37">
        <f>IF(OR(V2262="non comm",V2262="nil",J2262=0),0,IF(V2262="SBM 2.1 IIPS",J2262*VLOOKUP(N2262,'[2]NGP%'!$C:$E,3,FALSE),J2262*SUMIFS('[2]NGP%'!$E:$E,'[2]NGP%'!$A:$A,V2262,'[2]NGP%'!$B:$B,AA2262)))</f>
        <v>0</v>
      </c>
      <c r="Y2262" s="32"/>
      <c r="Z2262" s="54" t="str">
        <f>IF(MID(H2262,1,4)="Item","Nil",IF(G2262="contract_cover",VLOOKUP(I2262,'svc type'!C:D,2,FALSE),VLOOKUP(G2262,'svc type'!A:D,4,FALSE)))</f>
        <v>IIPS</v>
      </c>
      <c r="AA2262" s="4" t="str">
        <f>IF(B2262="","",VLOOKUP(B2262,Sector!C:D,2,FALSE))</f>
        <v>PUB</v>
      </c>
      <c r="AB2262" s="4" t="str">
        <f t="shared" si="71"/>
        <v>wangchee.ng</v>
      </c>
      <c r="AC2262" s="4"/>
      <c r="AD2262" s="4"/>
      <c r="AE2262" s="4"/>
      <c r="AF2262" s="4"/>
      <c r="AG2262" s="4"/>
    </row>
    <row r="2263" spans="1:33" outlineLevel="1" x14ac:dyDescent="0.25">
      <c r="A2263" s="57">
        <v>42272.424694062502</v>
      </c>
      <c r="B2263" s="32" t="s">
        <v>21</v>
      </c>
      <c r="C2263" s="32" t="s">
        <v>2302</v>
      </c>
      <c r="D2263" s="32" t="s">
        <v>334</v>
      </c>
      <c r="E2263" s="32" t="s">
        <v>9969</v>
      </c>
      <c r="F2263" s="32" t="s">
        <v>9970</v>
      </c>
      <c r="G2263" s="32" t="s">
        <v>367</v>
      </c>
      <c r="H2263" s="32" t="s">
        <v>366</v>
      </c>
      <c r="I2263" s="32" t="s">
        <v>2007</v>
      </c>
      <c r="J2263" s="35">
        <v>0</v>
      </c>
      <c r="K2263" s="35">
        <v>0</v>
      </c>
      <c r="L2263" s="35">
        <v>14.25</v>
      </c>
      <c r="M2263" s="35">
        <v>0</v>
      </c>
      <c r="N2263" s="32" t="s">
        <v>19</v>
      </c>
      <c r="O2263" s="32" t="s">
        <v>41</v>
      </c>
      <c r="P2263" s="32">
        <v>1</v>
      </c>
      <c r="Q2263" s="32" t="s">
        <v>9971</v>
      </c>
      <c r="R2263" s="39">
        <f t="shared" si="70"/>
        <v>1509</v>
      </c>
      <c r="S2263" s="5" t="s">
        <v>51</v>
      </c>
      <c r="T2263" s="5" t="s">
        <v>64</v>
      </c>
      <c r="U2263" s="2"/>
      <c r="V2263" s="2" t="str">
        <f>IF($J2263+$L2263=0,"nil",IF(OR($B2263="TCU-WS",$B2263=""),"non comm",IF(OR($G2263="contract_cover",$H2263="fixed price"),VLOOKUP($I2263,'[1]mapping 2015'!$A:$B,2,FALSE),VLOOKUP($G2263,'[1]mapping 2015'!$A:$B,2,FALSE))))</f>
        <v>SBM 2.1 IIPS</v>
      </c>
      <c r="W2263" s="37">
        <f>IF(OR(V2263="non comm",V2263="nil",J2263=0),0,IF(V2263="SBM 2.1 IIPS",J2263*VLOOKUP(N2263,'[2]NGP%'!$C:$D,2,FALSE),J2263*SUMIFS('[2]NGP%'!$D:$D,'[2]NGP%'!$A:$A,V2263,'[2]NGP%'!$B:$B,AA2263)))</f>
        <v>0</v>
      </c>
      <c r="X2263" s="37">
        <f>IF(OR(V2263="non comm",V2263="nil",J2263=0),0,IF(V2263="SBM 2.1 IIPS",J2263*VLOOKUP(N2263,'[2]NGP%'!$C:$E,3,FALSE),J2263*SUMIFS('[2]NGP%'!$E:$E,'[2]NGP%'!$A:$A,V2263,'[2]NGP%'!$B:$B,AA2263)))</f>
        <v>0</v>
      </c>
      <c r="Y2263" s="32"/>
      <c r="Z2263" s="54" t="str">
        <f>IF(MID(H2263,1,4)="Item","Nil",IF(G2263="contract_cover",VLOOKUP(I2263,'svc type'!C:D,2,FALSE),VLOOKUP(G2263,'svc type'!A:D,4,FALSE)))</f>
        <v>IIPS</v>
      </c>
      <c r="AA2263" s="4" t="str">
        <f>IF(B2263="","",VLOOKUP(B2263,Sector!C:D,2,FALSE))</f>
        <v>PUB</v>
      </c>
      <c r="AB2263" s="4" t="str">
        <f t="shared" si="71"/>
        <v>wangchee.ng</v>
      </c>
      <c r="AC2263" s="4"/>
      <c r="AD2263" s="4"/>
      <c r="AE2263" s="4"/>
      <c r="AF2263" s="4"/>
      <c r="AG2263" s="4"/>
    </row>
    <row r="2264" spans="1:33" outlineLevel="1" x14ac:dyDescent="0.25">
      <c r="A2264" s="57">
        <v>42272.424694062502</v>
      </c>
      <c r="B2264" s="32" t="s">
        <v>21</v>
      </c>
      <c r="C2264" s="32" t="s">
        <v>2302</v>
      </c>
      <c r="D2264" s="32" t="s">
        <v>334</v>
      </c>
      <c r="E2264" s="32" t="s">
        <v>9969</v>
      </c>
      <c r="F2264" s="32" t="s">
        <v>9970</v>
      </c>
      <c r="G2264" s="32" t="s">
        <v>367</v>
      </c>
      <c r="H2264" s="32" t="s">
        <v>366</v>
      </c>
      <c r="I2264" s="32" t="s">
        <v>2007</v>
      </c>
      <c r="J2264" s="35">
        <v>0</v>
      </c>
      <c r="K2264" s="35">
        <v>0</v>
      </c>
      <c r="L2264" s="35">
        <v>14.25</v>
      </c>
      <c r="M2264" s="35">
        <v>0</v>
      </c>
      <c r="N2264" s="32" t="s">
        <v>19</v>
      </c>
      <c r="O2264" s="32" t="s">
        <v>41</v>
      </c>
      <c r="P2264" s="32">
        <v>1</v>
      </c>
      <c r="Q2264" s="32" t="s">
        <v>9971</v>
      </c>
      <c r="R2264" s="39">
        <f t="shared" si="70"/>
        <v>1509</v>
      </c>
      <c r="S2264" s="5" t="s">
        <v>51</v>
      </c>
      <c r="T2264" s="5" t="s">
        <v>64</v>
      </c>
      <c r="U2264" s="2"/>
      <c r="V2264" s="2" t="str">
        <f>IF($J2264+$L2264=0,"nil",IF(OR($B2264="TCU-WS",$B2264=""),"non comm",IF(OR($G2264="contract_cover",$H2264="fixed price"),VLOOKUP($I2264,'[1]mapping 2015'!$A:$B,2,FALSE),VLOOKUP($G2264,'[1]mapping 2015'!$A:$B,2,FALSE))))</f>
        <v>SBM 2.1 IIPS</v>
      </c>
      <c r="W2264" s="37">
        <f>IF(OR(V2264="non comm",V2264="nil",J2264=0),0,IF(V2264="SBM 2.1 IIPS",J2264*VLOOKUP(N2264,'[2]NGP%'!$C:$D,2,FALSE),J2264*SUMIFS('[2]NGP%'!$D:$D,'[2]NGP%'!$A:$A,V2264,'[2]NGP%'!$B:$B,AA2264)))</f>
        <v>0</v>
      </c>
      <c r="X2264" s="37">
        <f>IF(OR(V2264="non comm",V2264="nil",J2264=0),0,IF(V2264="SBM 2.1 IIPS",J2264*VLOOKUP(N2264,'[2]NGP%'!$C:$E,3,FALSE),J2264*SUMIFS('[2]NGP%'!$E:$E,'[2]NGP%'!$A:$A,V2264,'[2]NGP%'!$B:$B,AA2264)))</f>
        <v>0</v>
      </c>
      <c r="Y2264" s="32"/>
      <c r="Z2264" s="54" t="str">
        <f>IF(MID(H2264,1,4)="Item","Nil",IF(G2264="contract_cover",VLOOKUP(I2264,'svc type'!C:D,2,FALSE),VLOOKUP(G2264,'svc type'!A:D,4,FALSE)))</f>
        <v>IIPS</v>
      </c>
      <c r="AA2264" s="4" t="str">
        <f>IF(B2264="","",VLOOKUP(B2264,Sector!C:D,2,FALSE))</f>
        <v>PUB</v>
      </c>
      <c r="AB2264" s="4" t="str">
        <f t="shared" si="71"/>
        <v>wangchee.ng</v>
      </c>
      <c r="AC2264" s="4"/>
      <c r="AD2264" s="4"/>
      <c r="AE2264" s="4"/>
      <c r="AF2264" s="4"/>
      <c r="AG2264" s="4"/>
    </row>
    <row r="2265" spans="1:33" outlineLevel="1" x14ac:dyDescent="0.25">
      <c r="A2265" s="57">
        <v>42272.424694062502</v>
      </c>
      <c r="B2265" s="32" t="s">
        <v>21</v>
      </c>
      <c r="C2265" s="32" t="s">
        <v>2302</v>
      </c>
      <c r="D2265" s="32" t="s">
        <v>334</v>
      </c>
      <c r="E2265" s="32" t="s">
        <v>9969</v>
      </c>
      <c r="F2265" s="32" t="s">
        <v>9970</v>
      </c>
      <c r="G2265" s="32" t="s">
        <v>367</v>
      </c>
      <c r="H2265" s="32" t="s">
        <v>366</v>
      </c>
      <c r="I2265" s="32" t="s">
        <v>2007</v>
      </c>
      <c r="J2265" s="35">
        <v>0</v>
      </c>
      <c r="K2265" s="35">
        <v>0</v>
      </c>
      <c r="L2265" s="35">
        <v>14.25</v>
      </c>
      <c r="M2265" s="35">
        <v>0</v>
      </c>
      <c r="N2265" s="32" t="s">
        <v>19</v>
      </c>
      <c r="O2265" s="32" t="s">
        <v>41</v>
      </c>
      <c r="P2265" s="32">
        <v>1</v>
      </c>
      <c r="Q2265" s="32" t="s">
        <v>9971</v>
      </c>
      <c r="R2265" s="39">
        <f t="shared" si="70"/>
        <v>1509</v>
      </c>
      <c r="S2265" s="5" t="s">
        <v>51</v>
      </c>
      <c r="T2265" s="5" t="s">
        <v>64</v>
      </c>
      <c r="U2265" s="2"/>
      <c r="V2265" s="2" t="str">
        <f>IF($J2265+$L2265=0,"nil",IF(OR($B2265="TCU-WS",$B2265=""),"non comm",IF(OR($G2265="contract_cover",$H2265="fixed price"),VLOOKUP($I2265,'[1]mapping 2015'!$A:$B,2,FALSE),VLOOKUP($G2265,'[1]mapping 2015'!$A:$B,2,FALSE))))</f>
        <v>SBM 2.1 IIPS</v>
      </c>
      <c r="W2265" s="37">
        <f>IF(OR(V2265="non comm",V2265="nil",J2265=0),0,IF(V2265="SBM 2.1 IIPS",J2265*VLOOKUP(N2265,'[2]NGP%'!$C:$D,2,FALSE),J2265*SUMIFS('[2]NGP%'!$D:$D,'[2]NGP%'!$A:$A,V2265,'[2]NGP%'!$B:$B,AA2265)))</f>
        <v>0</v>
      </c>
      <c r="X2265" s="37">
        <f>IF(OR(V2265="non comm",V2265="nil",J2265=0),0,IF(V2265="SBM 2.1 IIPS",J2265*VLOOKUP(N2265,'[2]NGP%'!$C:$E,3,FALSE),J2265*SUMIFS('[2]NGP%'!$E:$E,'[2]NGP%'!$A:$A,V2265,'[2]NGP%'!$B:$B,AA2265)))</f>
        <v>0</v>
      </c>
      <c r="Y2265" s="32"/>
      <c r="Z2265" s="54" t="str">
        <f>IF(MID(H2265,1,4)="Item","Nil",IF(G2265="contract_cover",VLOOKUP(I2265,'svc type'!C:D,2,FALSE),VLOOKUP(G2265,'svc type'!A:D,4,FALSE)))</f>
        <v>IIPS</v>
      </c>
      <c r="AA2265" s="4" t="str">
        <f>IF(B2265="","",VLOOKUP(B2265,Sector!C:D,2,FALSE))</f>
        <v>PUB</v>
      </c>
      <c r="AB2265" s="4" t="str">
        <f t="shared" si="71"/>
        <v>wangchee.ng</v>
      </c>
      <c r="AC2265" s="4"/>
      <c r="AD2265" s="4"/>
      <c r="AE2265" s="4"/>
      <c r="AF2265" s="4"/>
      <c r="AG2265" s="4"/>
    </row>
    <row r="2266" spans="1:33" outlineLevel="1" x14ac:dyDescent="0.25">
      <c r="A2266" s="57">
        <v>42272.424694062502</v>
      </c>
      <c r="B2266" s="32" t="s">
        <v>21</v>
      </c>
      <c r="C2266" s="32" t="s">
        <v>2302</v>
      </c>
      <c r="D2266" s="32" t="s">
        <v>334</v>
      </c>
      <c r="E2266" s="32" t="s">
        <v>9969</v>
      </c>
      <c r="F2266" s="32" t="s">
        <v>9970</v>
      </c>
      <c r="G2266" s="32" t="s">
        <v>367</v>
      </c>
      <c r="H2266" s="32" t="s">
        <v>366</v>
      </c>
      <c r="I2266" s="32" t="s">
        <v>2007</v>
      </c>
      <c r="J2266" s="35">
        <v>0</v>
      </c>
      <c r="K2266" s="35">
        <v>0</v>
      </c>
      <c r="L2266" s="35">
        <v>14.25</v>
      </c>
      <c r="M2266" s="35">
        <v>0</v>
      </c>
      <c r="N2266" s="32" t="s">
        <v>19</v>
      </c>
      <c r="O2266" s="32" t="s">
        <v>41</v>
      </c>
      <c r="P2266" s="32">
        <v>1</v>
      </c>
      <c r="Q2266" s="32" t="s">
        <v>9971</v>
      </c>
      <c r="R2266" s="39">
        <f t="shared" si="70"/>
        <v>1509</v>
      </c>
      <c r="S2266" s="5" t="s">
        <v>51</v>
      </c>
      <c r="T2266" s="5" t="s">
        <v>64</v>
      </c>
      <c r="U2266" s="2"/>
      <c r="V2266" s="2" t="str">
        <f>IF($J2266+$L2266=0,"nil",IF(OR($B2266="TCU-WS",$B2266=""),"non comm",IF(OR($G2266="contract_cover",$H2266="fixed price"),VLOOKUP($I2266,'[1]mapping 2015'!$A:$B,2,FALSE),VLOOKUP($G2266,'[1]mapping 2015'!$A:$B,2,FALSE))))</f>
        <v>SBM 2.1 IIPS</v>
      </c>
      <c r="W2266" s="37">
        <f>IF(OR(V2266="non comm",V2266="nil",J2266=0),0,IF(V2266="SBM 2.1 IIPS",J2266*VLOOKUP(N2266,'[2]NGP%'!$C:$D,2,FALSE),J2266*SUMIFS('[2]NGP%'!$D:$D,'[2]NGP%'!$A:$A,V2266,'[2]NGP%'!$B:$B,AA2266)))</f>
        <v>0</v>
      </c>
      <c r="X2266" s="37">
        <f>IF(OR(V2266="non comm",V2266="nil",J2266=0),0,IF(V2266="SBM 2.1 IIPS",J2266*VLOOKUP(N2266,'[2]NGP%'!$C:$E,3,FALSE),J2266*SUMIFS('[2]NGP%'!$E:$E,'[2]NGP%'!$A:$A,V2266,'[2]NGP%'!$B:$B,AA2266)))</f>
        <v>0</v>
      </c>
      <c r="Y2266" s="32"/>
      <c r="Z2266" s="54" t="str">
        <f>IF(MID(H2266,1,4)="Item","Nil",IF(G2266="contract_cover",VLOOKUP(I2266,'svc type'!C:D,2,FALSE),VLOOKUP(G2266,'svc type'!A:D,4,FALSE)))</f>
        <v>IIPS</v>
      </c>
      <c r="AA2266" s="4" t="str">
        <f>IF(B2266="","",VLOOKUP(B2266,Sector!C:D,2,FALSE))</f>
        <v>PUB</v>
      </c>
      <c r="AB2266" s="4" t="str">
        <f t="shared" si="71"/>
        <v>wangchee.ng</v>
      </c>
      <c r="AC2266" s="4"/>
      <c r="AD2266" s="4"/>
      <c r="AE2266" s="4"/>
      <c r="AF2266" s="4"/>
      <c r="AG2266" s="4"/>
    </row>
    <row r="2267" spans="1:33" outlineLevel="1" x14ac:dyDescent="0.25">
      <c r="A2267" s="57">
        <v>42272.42876894676</v>
      </c>
      <c r="B2267" s="32" t="s">
        <v>290</v>
      </c>
      <c r="C2267" s="32" t="s">
        <v>375</v>
      </c>
      <c r="D2267" s="32" t="s">
        <v>334</v>
      </c>
      <c r="E2267" s="32" t="s">
        <v>9972</v>
      </c>
      <c r="F2267" s="32" t="s">
        <v>9973</v>
      </c>
      <c r="G2267" s="32" t="s">
        <v>367</v>
      </c>
      <c r="H2267" s="32" t="s">
        <v>366</v>
      </c>
      <c r="I2267" s="32" t="s">
        <v>2007</v>
      </c>
      <c r="J2267" s="35">
        <v>0</v>
      </c>
      <c r="K2267" s="35">
        <v>0</v>
      </c>
      <c r="L2267" s="35">
        <v>14.25</v>
      </c>
      <c r="M2267" s="35">
        <v>0</v>
      </c>
      <c r="N2267" s="32" t="s">
        <v>19</v>
      </c>
      <c r="O2267" s="32" t="s">
        <v>41</v>
      </c>
      <c r="P2267" s="32">
        <v>1</v>
      </c>
      <c r="Q2267" s="32" t="s">
        <v>9974</v>
      </c>
      <c r="R2267" s="39">
        <f t="shared" si="70"/>
        <v>1509</v>
      </c>
      <c r="S2267" s="5" t="s">
        <v>51</v>
      </c>
      <c r="T2267" s="5" t="s">
        <v>64</v>
      </c>
      <c r="U2267" s="2"/>
      <c r="V2267" s="2" t="str">
        <f>IF($J2267+$L2267=0,"nil",IF(OR($B2267="TCU-WS",$B2267=""),"non comm",IF(OR($G2267="contract_cover",$H2267="fixed price"),VLOOKUP($I2267,'[1]mapping 2015'!$A:$B,2,FALSE),VLOOKUP($G2267,'[1]mapping 2015'!$A:$B,2,FALSE))))</f>
        <v>SBM 2.1 IIPS</v>
      </c>
      <c r="W2267" s="37">
        <f>IF(OR(V2267="non comm",V2267="nil",J2267=0),0,IF(V2267="SBM 2.1 IIPS",J2267*VLOOKUP(N2267,'[2]NGP%'!$C:$D,2,FALSE),J2267*SUMIFS('[2]NGP%'!$D:$D,'[2]NGP%'!$A:$A,V2267,'[2]NGP%'!$B:$B,AA2267)))</f>
        <v>0</v>
      </c>
      <c r="X2267" s="37">
        <f>IF(OR(V2267="non comm",V2267="nil",J2267=0),0,IF(V2267="SBM 2.1 IIPS",J2267*VLOOKUP(N2267,'[2]NGP%'!$C:$E,3,FALSE),J2267*SUMIFS('[2]NGP%'!$E:$E,'[2]NGP%'!$A:$A,V2267,'[2]NGP%'!$B:$B,AA2267)))</f>
        <v>0</v>
      </c>
      <c r="Y2267" s="32"/>
      <c r="Z2267" s="54" t="str">
        <f>IF(MID(H2267,1,4)="Item","Nil",IF(G2267="contract_cover",VLOOKUP(I2267,'svc type'!C:D,2,FALSE),VLOOKUP(G2267,'svc type'!A:D,4,FALSE)))</f>
        <v>IIPS</v>
      </c>
      <c r="AA2267" s="4" t="str">
        <f>IF(B2267="","",VLOOKUP(B2267,Sector!C:D,2,FALSE))</f>
        <v>PUB</v>
      </c>
      <c r="AB2267" s="4" t="str">
        <f t="shared" si="71"/>
        <v>cammy.ong</v>
      </c>
      <c r="AC2267" s="4"/>
      <c r="AD2267" s="4"/>
      <c r="AE2267" s="4"/>
      <c r="AF2267" s="4"/>
      <c r="AG2267" s="4"/>
    </row>
    <row r="2268" spans="1:33" outlineLevel="1" x14ac:dyDescent="0.25">
      <c r="A2268" s="57">
        <v>42272.42876894676</v>
      </c>
      <c r="B2268" s="32" t="s">
        <v>290</v>
      </c>
      <c r="C2268" s="32" t="s">
        <v>375</v>
      </c>
      <c r="D2268" s="32" t="s">
        <v>334</v>
      </c>
      <c r="E2268" s="32" t="s">
        <v>9972</v>
      </c>
      <c r="F2268" s="32" t="s">
        <v>9973</v>
      </c>
      <c r="G2268" s="32" t="s">
        <v>367</v>
      </c>
      <c r="H2268" s="32" t="s">
        <v>366</v>
      </c>
      <c r="I2268" s="32" t="s">
        <v>2007</v>
      </c>
      <c r="J2268" s="35">
        <v>0</v>
      </c>
      <c r="K2268" s="35">
        <v>0</v>
      </c>
      <c r="L2268" s="35">
        <v>14.25</v>
      </c>
      <c r="M2268" s="35">
        <v>0</v>
      </c>
      <c r="N2268" s="32" t="s">
        <v>19</v>
      </c>
      <c r="O2268" s="32" t="s">
        <v>41</v>
      </c>
      <c r="P2268" s="32">
        <v>1</v>
      </c>
      <c r="Q2268" s="32" t="s">
        <v>9974</v>
      </c>
      <c r="R2268" s="39">
        <f t="shared" si="70"/>
        <v>1509</v>
      </c>
      <c r="S2268" s="5" t="s">
        <v>51</v>
      </c>
      <c r="T2268" s="5" t="s">
        <v>64</v>
      </c>
      <c r="U2268" s="2"/>
      <c r="V2268" s="2" t="str">
        <f>IF($J2268+$L2268=0,"nil",IF(OR($B2268="TCU-WS",$B2268=""),"non comm",IF(OR($G2268="contract_cover",$H2268="fixed price"),VLOOKUP($I2268,'[1]mapping 2015'!$A:$B,2,FALSE),VLOOKUP($G2268,'[1]mapping 2015'!$A:$B,2,FALSE))))</f>
        <v>SBM 2.1 IIPS</v>
      </c>
      <c r="W2268" s="37">
        <f>IF(OR(V2268="non comm",V2268="nil",J2268=0),0,IF(V2268="SBM 2.1 IIPS",J2268*VLOOKUP(N2268,'[2]NGP%'!$C:$D,2,FALSE),J2268*SUMIFS('[2]NGP%'!$D:$D,'[2]NGP%'!$A:$A,V2268,'[2]NGP%'!$B:$B,AA2268)))</f>
        <v>0</v>
      </c>
      <c r="X2268" s="37">
        <f>IF(OR(V2268="non comm",V2268="nil",J2268=0),0,IF(V2268="SBM 2.1 IIPS",J2268*VLOOKUP(N2268,'[2]NGP%'!$C:$E,3,FALSE),J2268*SUMIFS('[2]NGP%'!$E:$E,'[2]NGP%'!$A:$A,V2268,'[2]NGP%'!$B:$B,AA2268)))</f>
        <v>0</v>
      </c>
      <c r="Y2268" s="32"/>
      <c r="Z2268" s="54" t="str">
        <f>IF(MID(H2268,1,4)="Item","Nil",IF(G2268="contract_cover",VLOOKUP(I2268,'svc type'!C:D,2,FALSE),VLOOKUP(G2268,'svc type'!A:D,4,FALSE)))</f>
        <v>IIPS</v>
      </c>
      <c r="AA2268" s="4" t="str">
        <f>IF(B2268="","",VLOOKUP(B2268,Sector!C:D,2,FALSE))</f>
        <v>PUB</v>
      </c>
      <c r="AB2268" s="4" t="str">
        <f t="shared" si="71"/>
        <v>cammy.ong</v>
      </c>
      <c r="AC2268" s="4"/>
      <c r="AD2268" s="4"/>
      <c r="AE2268" s="4"/>
      <c r="AF2268" s="4"/>
      <c r="AG2268" s="4"/>
    </row>
    <row r="2269" spans="1:33" outlineLevel="1" x14ac:dyDescent="0.25">
      <c r="A2269" s="57">
        <v>42272.42876894676</v>
      </c>
      <c r="B2269" s="32" t="s">
        <v>290</v>
      </c>
      <c r="C2269" s="32" t="s">
        <v>375</v>
      </c>
      <c r="D2269" s="32" t="s">
        <v>334</v>
      </c>
      <c r="E2269" s="32" t="s">
        <v>9972</v>
      </c>
      <c r="F2269" s="32" t="s">
        <v>9973</v>
      </c>
      <c r="G2269" s="32" t="s">
        <v>367</v>
      </c>
      <c r="H2269" s="32" t="s">
        <v>366</v>
      </c>
      <c r="I2269" s="32" t="s">
        <v>2007</v>
      </c>
      <c r="J2269" s="35">
        <v>0</v>
      </c>
      <c r="K2269" s="35">
        <v>0</v>
      </c>
      <c r="L2269" s="35">
        <v>14.25</v>
      </c>
      <c r="M2269" s="35">
        <v>0</v>
      </c>
      <c r="N2269" s="32" t="s">
        <v>19</v>
      </c>
      <c r="O2269" s="32" t="s">
        <v>41</v>
      </c>
      <c r="P2269" s="32">
        <v>1</v>
      </c>
      <c r="Q2269" s="32" t="s">
        <v>9974</v>
      </c>
      <c r="R2269" s="39">
        <f t="shared" si="70"/>
        <v>1509</v>
      </c>
      <c r="S2269" s="5" t="s">
        <v>51</v>
      </c>
      <c r="T2269" s="5" t="s">
        <v>64</v>
      </c>
      <c r="U2269" s="2"/>
      <c r="V2269" s="2" t="str">
        <f>IF($J2269+$L2269=0,"nil",IF(OR($B2269="TCU-WS",$B2269=""),"non comm",IF(OR($G2269="contract_cover",$H2269="fixed price"),VLOOKUP($I2269,'[1]mapping 2015'!$A:$B,2,FALSE),VLOOKUP($G2269,'[1]mapping 2015'!$A:$B,2,FALSE))))</f>
        <v>SBM 2.1 IIPS</v>
      </c>
      <c r="W2269" s="37">
        <f>IF(OR(V2269="non comm",V2269="nil",J2269=0),0,IF(V2269="SBM 2.1 IIPS",J2269*VLOOKUP(N2269,'[2]NGP%'!$C:$D,2,FALSE),J2269*SUMIFS('[2]NGP%'!$D:$D,'[2]NGP%'!$A:$A,V2269,'[2]NGP%'!$B:$B,AA2269)))</f>
        <v>0</v>
      </c>
      <c r="X2269" s="37">
        <f>IF(OR(V2269="non comm",V2269="nil",J2269=0),0,IF(V2269="SBM 2.1 IIPS",J2269*VLOOKUP(N2269,'[2]NGP%'!$C:$E,3,FALSE),J2269*SUMIFS('[2]NGP%'!$E:$E,'[2]NGP%'!$A:$A,V2269,'[2]NGP%'!$B:$B,AA2269)))</f>
        <v>0</v>
      </c>
      <c r="Y2269" s="32"/>
      <c r="Z2269" s="54" t="str">
        <f>IF(MID(H2269,1,4)="Item","Nil",IF(G2269="contract_cover",VLOOKUP(I2269,'svc type'!C:D,2,FALSE),VLOOKUP(G2269,'svc type'!A:D,4,FALSE)))</f>
        <v>IIPS</v>
      </c>
      <c r="AA2269" s="4" t="str">
        <f>IF(B2269="","",VLOOKUP(B2269,Sector!C:D,2,FALSE))</f>
        <v>PUB</v>
      </c>
      <c r="AB2269" s="4" t="str">
        <f t="shared" si="71"/>
        <v>cammy.ong</v>
      </c>
      <c r="AC2269" s="4"/>
      <c r="AD2269" s="4"/>
      <c r="AE2269" s="4"/>
      <c r="AF2269" s="4"/>
      <c r="AG2269" s="4"/>
    </row>
    <row r="2270" spans="1:33" outlineLevel="1" x14ac:dyDescent="0.25">
      <c r="A2270" s="57">
        <v>42272.430597569444</v>
      </c>
      <c r="B2270" s="32" t="s">
        <v>67</v>
      </c>
      <c r="C2270" s="32" t="s">
        <v>9977</v>
      </c>
      <c r="D2270" s="32" t="s">
        <v>9978</v>
      </c>
      <c r="E2270" s="32" t="s">
        <v>9979</v>
      </c>
      <c r="F2270" s="32" t="s">
        <v>9980</v>
      </c>
      <c r="G2270" s="32" t="s">
        <v>9981</v>
      </c>
      <c r="H2270" s="32" t="s">
        <v>9982</v>
      </c>
      <c r="I2270" s="32" t="s">
        <v>265</v>
      </c>
      <c r="J2270" s="35">
        <v>0</v>
      </c>
      <c r="K2270" s="35">
        <v>0</v>
      </c>
      <c r="L2270" s="35">
        <v>0</v>
      </c>
      <c r="M2270" s="35">
        <v>0</v>
      </c>
      <c r="N2270" s="32" t="s">
        <v>17</v>
      </c>
      <c r="O2270" s="32" t="s">
        <v>20</v>
      </c>
      <c r="P2270" s="32">
        <v>1</v>
      </c>
      <c r="Q2270" s="32"/>
      <c r="R2270" s="39">
        <f t="shared" si="70"/>
        <v>1509</v>
      </c>
      <c r="S2270" s="5" t="s">
        <v>51</v>
      </c>
      <c r="T2270" s="5" t="s">
        <v>64</v>
      </c>
      <c r="U2270" s="2"/>
      <c r="V2270" s="2" t="str">
        <f>IF($J2270+$L2270=0,"nil",IF(OR($B2270="TCU-WS",$B2270=""),"non comm",IF(OR($G2270="contract_cover",$H2270="fixed price"),VLOOKUP($I2270,'[1]mapping 2015'!$A:$B,2,FALSE),VLOOKUP($G2270,'[1]mapping 2015'!$A:$B,2,FALSE))))</f>
        <v>nil</v>
      </c>
      <c r="W2270" s="37">
        <f>IF(OR(V2270="non comm",V2270="nil",J2270=0),0,IF(V2270="SBM 2.1 IIPS",J2270*VLOOKUP(N2270,'[2]NGP%'!$C:$D,2,FALSE),J2270*SUMIFS('[2]NGP%'!$D:$D,'[2]NGP%'!$A:$A,V2270,'[2]NGP%'!$B:$B,AA2270)))</f>
        <v>0</v>
      </c>
      <c r="X2270" s="37">
        <f>IF(OR(V2270="non comm",V2270="nil",J2270=0),0,IF(V2270="SBM 2.1 IIPS",J2270*VLOOKUP(N2270,'[2]NGP%'!$C:$E,3,FALSE),J2270*SUMIFS('[2]NGP%'!$E:$E,'[2]NGP%'!$A:$A,V2270,'[2]NGP%'!$B:$B,AA2270)))</f>
        <v>0</v>
      </c>
      <c r="Y2270" s="32"/>
      <c r="Z2270" s="54" t="str">
        <f>IF(MID(H2270,1,4)="Item","Nil",IF(G2270="contract_cover",VLOOKUP(I2270,'svc type'!C:D,2,FALSE),VLOOKUP(G2270,'svc type'!A:D,4,FALSE)))</f>
        <v>Nil</v>
      </c>
      <c r="AA2270" s="4" t="str">
        <f>IF(B2270="","",VLOOKUP(B2270,Sector!C:D,2,FALSE))</f>
        <v>STC</v>
      </c>
      <c r="AB2270" s="4" t="str">
        <f t="shared" si="71"/>
        <v>shirley.phee</v>
      </c>
      <c r="AC2270" s="4"/>
      <c r="AD2270" s="4"/>
      <c r="AE2270" s="4"/>
      <c r="AF2270" s="4"/>
      <c r="AG2270" s="4"/>
    </row>
    <row r="2271" spans="1:33" outlineLevel="1" x14ac:dyDescent="0.25">
      <c r="A2271" s="57">
        <v>42272.430597569444</v>
      </c>
      <c r="B2271" s="32" t="s">
        <v>67</v>
      </c>
      <c r="C2271" s="32" t="s">
        <v>9977</v>
      </c>
      <c r="D2271" s="32" t="s">
        <v>9978</v>
      </c>
      <c r="E2271" s="32" t="s">
        <v>9979</v>
      </c>
      <c r="F2271" s="32" t="s">
        <v>9980</v>
      </c>
      <c r="G2271" s="32" t="s">
        <v>9981</v>
      </c>
      <c r="H2271" s="32" t="s">
        <v>9983</v>
      </c>
      <c r="I2271" s="32" t="s">
        <v>265</v>
      </c>
      <c r="J2271" s="35">
        <v>0</v>
      </c>
      <c r="K2271" s="35">
        <v>0</v>
      </c>
      <c r="L2271" s="35">
        <v>0</v>
      </c>
      <c r="M2271" s="35">
        <v>0</v>
      </c>
      <c r="N2271" s="32" t="s">
        <v>17</v>
      </c>
      <c r="O2271" s="32" t="s">
        <v>20</v>
      </c>
      <c r="P2271" s="32">
        <v>1</v>
      </c>
      <c r="Q2271" s="32"/>
      <c r="R2271" s="39">
        <f t="shared" si="70"/>
        <v>1509</v>
      </c>
      <c r="S2271" s="5" t="s">
        <v>51</v>
      </c>
      <c r="T2271" s="5" t="s">
        <v>64</v>
      </c>
      <c r="U2271" s="2"/>
      <c r="V2271" s="2" t="str">
        <f>IF($J2271+$L2271=0,"nil",IF(OR($B2271="TCU-WS",$B2271=""),"non comm",IF(OR($G2271="contract_cover",$H2271="fixed price"),VLOOKUP($I2271,'[1]mapping 2015'!$A:$B,2,FALSE),VLOOKUP($G2271,'[1]mapping 2015'!$A:$B,2,FALSE))))</f>
        <v>nil</v>
      </c>
      <c r="W2271" s="37">
        <f>IF(OR(V2271="non comm",V2271="nil",J2271=0),0,IF(V2271="SBM 2.1 IIPS",J2271*VLOOKUP(N2271,'[2]NGP%'!$C:$D,2,FALSE),J2271*SUMIFS('[2]NGP%'!$D:$D,'[2]NGP%'!$A:$A,V2271,'[2]NGP%'!$B:$B,AA2271)))</f>
        <v>0</v>
      </c>
      <c r="X2271" s="37">
        <f>IF(OR(V2271="non comm",V2271="nil",J2271=0),0,IF(V2271="SBM 2.1 IIPS",J2271*VLOOKUP(N2271,'[2]NGP%'!$C:$E,3,FALSE),J2271*SUMIFS('[2]NGP%'!$E:$E,'[2]NGP%'!$A:$A,V2271,'[2]NGP%'!$B:$B,AA2271)))</f>
        <v>0</v>
      </c>
      <c r="Y2271" s="32"/>
      <c r="Z2271" s="54" t="str">
        <f>IF(MID(H2271,1,4)="Item","Nil",IF(G2271="contract_cover",VLOOKUP(I2271,'svc type'!C:D,2,FALSE),VLOOKUP(G2271,'svc type'!A:D,4,FALSE)))</f>
        <v>Nil</v>
      </c>
      <c r="AA2271" s="4" t="str">
        <f>IF(B2271="","",VLOOKUP(B2271,Sector!C:D,2,FALSE))</f>
        <v>STC</v>
      </c>
      <c r="AB2271" s="4" t="str">
        <f t="shared" si="71"/>
        <v>shirley.phee</v>
      </c>
      <c r="AC2271" s="4"/>
      <c r="AD2271" s="4"/>
      <c r="AE2271" s="4"/>
      <c r="AF2271" s="4"/>
      <c r="AG2271" s="4"/>
    </row>
    <row r="2272" spans="1:33" outlineLevel="1" x14ac:dyDescent="0.25">
      <c r="A2272" s="57">
        <v>42272.430597569444</v>
      </c>
      <c r="B2272" s="32" t="s">
        <v>67</v>
      </c>
      <c r="C2272" s="32" t="s">
        <v>9977</v>
      </c>
      <c r="D2272" s="32" t="s">
        <v>9978</v>
      </c>
      <c r="E2272" s="32" t="s">
        <v>9979</v>
      </c>
      <c r="F2272" s="32" t="s">
        <v>9980</v>
      </c>
      <c r="G2272" s="32" t="s">
        <v>9981</v>
      </c>
      <c r="H2272" s="32" t="s">
        <v>9984</v>
      </c>
      <c r="I2272" s="32" t="s">
        <v>265</v>
      </c>
      <c r="J2272" s="35">
        <v>0</v>
      </c>
      <c r="K2272" s="35">
        <v>0</v>
      </c>
      <c r="L2272" s="35">
        <v>0</v>
      </c>
      <c r="M2272" s="35">
        <v>0</v>
      </c>
      <c r="N2272" s="32" t="s">
        <v>17</v>
      </c>
      <c r="O2272" s="32" t="s">
        <v>20</v>
      </c>
      <c r="P2272" s="32">
        <v>1</v>
      </c>
      <c r="Q2272" s="32"/>
      <c r="R2272" s="39">
        <f t="shared" si="70"/>
        <v>1509</v>
      </c>
      <c r="S2272" s="5" t="s">
        <v>51</v>
      </c>
      <c r="T2272" s="5" t="s">
        <v>64</v>
      </c>
      <c r="U2272" s="2"/>
      <c r="V2272" s="2" t="str">
        <f>IF($J2272+$L2272=0,"nil",IF(OR($B2272="TCU-WS",$B2272=""),"non comm",IF(OR($G2272="contract_cover",$H2272="fixed price"),VLOOKUP($I2272,'[1]mapping 2015'!$A:$B,2,FALSE),VLOOKUP($G2272,'[1]mapping 2015'!$A:$B,2,FALSE))))</f>
        <v>nil</v>
      </c>
      <c r="W2272" s="37">
        <f>IF(OR(V2272="non comm",V2272="nil",J2272=0),0,IF(V2272="SBM 2.1 IIPS",J2272*VLOOKUP(N2272,'[2]NGP%'!$C:$D,2,FALSE),J2272*SUMIFS('[2]NGP%'!$D:$D,'[2]NGP%'!$A:$A,V2272,'[2]NGP%'!$B:$B,AA2272)))</f>
        <v>0</v>
      </c>
      <c r="X2272" s="37">
        <f>IF(OR(V2272="non comm",V2272="nil",J2272=0),0,IF(V2272="SBM 2.1 IIPS",J2272*VLOOKUP(N2272,'[2]NGP%'!$C:$E,3,FALSE),J2272*SUMIFS('[2]NGP%'!$E:$E,'[2]NGP%'!$A:$A,V2272,'[2]NGP%'!$B:$B,AA2272)))</f>
        <v>0</v>
      </c>
      <c r="Y2272" s="32"/>
      <c r="Z2272" s="54" t="str">
        <f>IF(MID(H2272,1,4)="Item","Nil",IF(G2272="contract_cover",VLOOKUP(I2272,'svc type'!C:D,2,FALSE),VLOOKUP(G2272,'svc type'!A:D,4,FALSE)))</f>
        <v>Nil</v>
      </c>
      <c r="AA2272" s="4" t="str">
        <f>IF(B2272="","",VLOOKUP(B2272,Sector!C:D,2,FALSE))</f>
        <v>STC</v>
      </c>
      <c r="AB2272" s="4" t="str">
        <f t="shared" si="71"/>
        <v>shirley.phee</v>
      </c>
      <c r="AC2272" s="4"/>
      <c r="AD2272" s="4"/>
      <c r="AE2272" s="4"/>
      <c r="AF2272" s="4"/>
      <c r="AG2272" s="4"/>
    </row>
    <row r="2273" spans="1:33" outlineLevel="1" x14ac:dyDescent="0.25">
      <c r="A2273" s="57">
        <v>42272.430597569444</v>
      </c>
      <c r="B2273" s="32" t="s">
        <v>67</v>
      </c>
      <c r="C2273" s="32" t="s">
        <v>9977</v>
      </c>
      <c r="D2273" s="32" t="s">
        <v>9978</v>
      </c>
      <c r="E2273" s="32" t="s">
        <v>9979</v>
      </c>
      <c r="F2273" s="32" t="s">
        <v>9980</v>
      </c>
      <c r="G2273" s="32" t="s">
        <v>9981</v>
      </c>
      <c r="H2273" s="32" t="s">
        <v>9985</v>
      </c>
      <c r="I2273" s="32" t="s">
        <v>265</v>
      </c>
      <c r="J2273" s="35">
        <v>0</v>
      </c>
      <c r="K2273" s="35">
        <v>0</v>
      </c>
      <c r="L2273" s="35">
        <v>0</v>
      </c>
      <c r="M2273" s="35">
        <v>0</v>
      </c>
      <c r="N2273" s="32" t="s">
        <v>17</v>
      </c>
      <c r="O2273" s="32" t="s">
        <v>20</v>
      </c>
      <c r="P2273" s="32">
        <v>1</v>
      </c>
      <c r="Q2273" s="32"/>
      <c r="R2273" s="39">
        <f t="shared" si="70"/>
        <v>1509</v>
      </c>
      <c r="S2273" s="5" t="s">
        <v>51</v>
      </c>
      <c r="T2273" s="5" t="s">
        <v>64</v>
      </c>
      <c r="U2273" s="2"/>
      <c r="V2273" s="2" t="str">
        <f>IF($J2273+$L2273=0,"nil",IF(OR($B2273="TCU-WS",$B2273=""),"non comm",IF(OR($G2273="contract_cover",$H2273="fixed price"),VLOOKUP($I2273,'[1]mapping 2015'!$A:$B,2,FALSE),VLOOKUP($G2273,'[1]mapping 2015'!$A:$B,2,FALSE))))</f>
        <v>nil</v>
      </c>
      <c r="W2273" s="37">
        <f>IF(OR(V2273="non comm",V2273="nil",J2273=0),0,IF(V2273="SBM 2.1 IIPS",J2273*VLOOKUP(N2273,'[2]NGP%'!$C:$D,2,FALSE),J2273*SUMIFS('[2]NGP%'!$D:$D,'[2]NGP%'!$A:$A,V2273,'[2]NGP%'!$B:$B,AA2273)))</f>
        <v>0</v>
      </c>
      <c r="X2273" s="37">
        <f>IF(OR(V2273="non comm",V2273="nil",J2273=0),0,IF(V2273="SBM 2.1 IIPS",J2273*VLOOKUP(N2273,'[2]NGP%'!$C:$E,3,FALSE),J2273*SUMIFS('[2]NGP%'!$E:$E,'[2]NGP%'!$A:$A,V2273,'[2]NGP%'!$B:$B,AA2273)))</f>
        <v>0</v>
      </c>
      <c r="Y2273" s="32"/>
      <c r="Z2273" s="54" t="str">
        <f>IF(MID(H2273,1,4)="Item","Nil",IF(G2273="contract_cover",VLOOKUP(I2273,'svc type'!C:D,2,FALSE),VLOOKUP(G2273,'svc type'!A:D,4,FALSE)))</f>
        <v>Nil</v>
      </c>
      <c r="AA2273" s="4" t="str">
        <f>IF(B2273="","",VLOOKUP(B2273,Sector!C:D,2,FALSE))</f>
        <v>STC</v>
      </c>
      <c r="AB2273" s="4" t="str">
        <f t="shared" si="71"/>
        <v>shirley.phee</v>
      </c>
      <c r="AC2273" s="4"/>
      <c r="AD2273" s="4"/>
      <c r="AE2273" s="4"/>
      <c r="AF2273" s="4"/>
      <c r="AG2273" s="4"/>
    </row>
    <row r="2274" spans="1:33" outlineLevel="1" x14ac:dyDescent="0.25">
      <c r="A2274" s="57">
        <v>42272.430597569444</v>
      </c>
      <c r="B2274" s="32" t="s">
        <v>67</v>
      </c>
      <c r="C2274" s="32" t="s">
        <v>9977</v>
      </c>
      <c r="D2274" s="32" t="s">
        <v>9978</v>
      </c>
      <c r="E2274" s="32" t="s">
        <v>9979</v>
      </c>
      <c r="F2274" s="32" t="s">
        <v>9980</v>
      </c>
      <c r="G2274" s="32" t="s">
        <v>9981</v>
      </c>
      <c r="H2274" s="32" t="s">
        <v>9986</v>
      </c>
      <c r="I2274" s="32" t="s">
        <v>265</v>
      </c>
      <c r="J2274" s="35">
        <v>0</v>
      </c>
      <c r="K2274" s="35">
        <v>0</v>
      </c>
      <c r="L2274" s="35">
        <v>0</v>
      </c>
      <c r="M2274" s="35">
        <v>0</v>
      </c>
      <c r="N2274" s="32" t="s">
        <v>17</v>
      </c>
      <c r="O2274" s="32" t="s">
        <v>20</v>
      </c>
      <c r="P2274" s="32">
        <v>1</v>
      </c>
      <c r="Q2274" s="32"/>
      <c r="R2274" s="39">
        <f t="shared" si="70"/>
        <v>1509</v>
      </c>
      <c r="S2274" s="5" t="s">
        <v>51</v>
      </c>
      <c r="T2274" s="5" t="s">
        <v>64</v>
      </c>
      <c r="U2274" s="2"/>
      <c r="V2274" s="2" t="str">
        <f>IF($J2274+$L2274=0,"nil",IF(OR($B2274="TCU-WS",$B2274=""),"non comm",IF(OR($G2274="contract_cover",$H2274="fixed price"),VLOOKUP($I2274,'[1]mapping 2015'!$A:$B,2,FALSE),VLOOKUP($G2274,'[1]mapping 2015'!$A:$B,2,FALSE))))</f>
        <v>nil</v>
      </c>
      <c r="W2274" s="37">
        <f>IF(OR(V2274="non comm",V2274="nil",J2274=0),0,IF(V2274="SBM 2.1 IIPS",J2274*VLOOKUP(N2274,'[2]NGP%'!$C:$D,2,FALSE),J2274*SUMIFS('[2]NGP%'!$D:$D,'[2]NGP%'!$A:$A,V2274,'[2]NGP%'!$B:$B,AA2274)))</f>
        <v>0</v>
      </c>
      <c r="X2274" s="37">
        <f>IF(OR(V2274="non comm",V2274="nil",J2274=0),0,IF(V2274="SBM 2.1 IIPS",J2274*VLOOKUP(N2274,'[2]NGP%'!$C:$E,3,FALSE),J2274*SUMIFS('[2]NGP%'!$E:$E,'[2]NGP%'!$A:$A,V2274,'[2]NGP%'!$B:$B,AA2274)))</f>
        <v>0</v>
      </c>
      <c r="Y2274" s="32"/>
      <c r="Z2274" s="54" t="str">
        <f>IF(MID(H2274,1,4)="Item","Nil",IF(G2274="contract_cover",VLOOKUP(I2274,'svc type'!C:D,2,FALSE),VLOOKUP(G2274,'svc type'!A:D,4,FALSE)))</f>
        <v>Nil</v>
      </c>
      <c r="AA2274" s="4" t="str">
        <f>IF(B2274="","",VLOOKUP(B2274,Sector!C:D,2,FALSE))</f>
        <v>STC</v>
      </c>
      <c r="AB2274" s="4" t="str">
        <f t="shared" si="71"/>
        <v>shirley.phee</v>
      </c>
      <c r="AC2274" s="4"/>
      <c r="AD2274" s="4"/>
      <c r="AE2274" s="4"/>
      <c r="AF2274" s="4"/>
      <c r="AG2274" s="4"/>
    </row>
    <row r="2275" spans="1:33" outlineLevel="1" x14ac:dyDescent="0.25">
      <c r="A2275" s="57">
        <v>42272.430597569444</v>
      </c>
      <c r="B2275" s="32" t="s">
        <v>67</v>
      </c>
      <c r="C2275" s="32" t="s">
        <v>9977</v>
      </c>
      <c r="D2275" s="32" t="s">
        <v>9978</v>
      </c>
      <c r="E2275" s="32" t="s">
        <v>9979</v>
      </c>
      <c r="F2275" s="32" t="s">
        <v>9980</v>
      </c>
      <c r="G2275" s="32" t="s">
        <v>9981</v>
      </c>
      <c r="H2275" s="32" t="s">
        <v>9987</v>
      </c>
      <c r="I2275" s="32" t="s">
        <v>265</v>
      </c>
      <c r="J2275" s="35">
        <v>0</v>
      </c>
      <c r="K2275" s="35">
        <v>0</v>
      </c>
      <c r="L2275" s="35">
        <v>0</v>
      </c>
      <c r="M2275" s="35">
        <v>0</v>
      </c>
      <c r="N2275" s="32" t="s">
        <v>17</v>
      </c>
      <c r="O2275" s="32" t="s">
        <v>20</v>
      </c>
      <c r="P2275" s="32">
        <v>1</v>
      </c>
      <c r="Q2275" s="32"/>
      <c r="R2275" s="39">
        <f t="shared" si="70"/>
        <v>1509</v>
      </c>
      <c r="S2275" s="5" t="s">
        <v>51</v>
      </c>
      <c r="T2275" s="5" t="s">
        <v>64</v>
      </c>
      <c r="U2275" s="2"/>
      <c r="V2275" s="2" t="str">
        <f>IF($J2275+$L2275=0,"nil",IF(OR($B2275="TCU-WS",$B2275=""),"non comm",IF(OR($G2275="contract_cover",$H2275="fixed price"),VLOOKUP($I2275,'[1]mapping 2015'!$A:$B,2,FALSE),VLOOKUP($G2275,'[1]mapping 2015'!$A:$B,2,FALSE))))</f>
        <v>nil</v>
      </c>
      <c r="W2275" s="37">
        <f>IF(OR(V2275="non comm",V2275="nil",J2275=0),0,IF(V2275="SBM 2.1 IIPS",J2275*VLOOKUP(N2275,'[2]NGP%'!$C:$D,2,FALSE),J2275*SUMIFS('[2]NGP%'!$D:$D,'[2]NGP%'!$A:$A,V2275,'[2]NGP%'!$B:$B,AA2275)))</f>
        <v>0</v>
      </c>
      <c r="X2275" s="37">
        <f>IF(OR(V2275="non comm",V2275="nil",J2275=0),0,IF(V2275="SBM 2.1 IIPS",J2275*VLOOKUP(N2275,'[2]NGP%'!$C:$E,3,FALSE),J2275*SUMIFS('[2]NGP%'!$E:$E,'[2]NGP%'!$A:$A,V2275,'[2]NGP%'!$B:$B,AA2275)))</f>
        <v>0</v>
      </c>
      <c r="Y2275" s="32"/>
      <c r="Z2275" s="54" t="str">
        <f>IF(MID(H2275,1,4)="Item","Nil",IF(G2275="contract_cover",VLOOKUP(I2275,'svc type'!C:D,2,FALSE),VLOOKUP(G2275,'svc type'!A:D,4,FALSE)))</f>
        <v>Nil</v>
      </c>
      <c r="AA2275" s="4" t="str">
        <f>IF(B2275="","",VLOOKUP(B2275,Sector!C:D,2,FALSE))</f>
        <v>STC</v>
      </c>
      <c r="AB2275" s="4" t="str">
        <f t="shared" si="71"/>
        <v>shirley.phee</v>
      </c>
      <c r="AC2275" s="4"/>
      <c r="AD2275" s="4"/>
      <c r="AE2275" s="4"/>
      <c r="AF2275" s="4"/>
      <c r="AG2275" s="4"/>
    </row>
    <row r="2276" spans="1:33" outlineLevel="1" x14ac:dyDescent="0.25">
      <c r="A2276" s="57">
        <v>42272.430597569444</v>
      </c>
      <c r="B2276" s="32" t="s">
        <v>67</v>
      </c>
      <c r="C2276" s="32" t="s">
        <v>9977</v>
      </c>
      <c r="D2276" s="32" t="s">
        <v>9978</v>
      </c>
      <c r="E2276" s="32" t="s">
        <v>9979</v>
      </c>
      <c r="F2276" s="32" t="s">
        <v>9980</v>
      </c>
      <c r="G2276" s="32" t="s">
        <v>9981</v>
      </c>
      <c r="H2276" s="32" t="s">
        <v>9988</v>
      </c>
      <c r="I2276" s="32" t="s">
        <v>265</v>
      </c>
      <c r="J2276" s="35">
        <v>0</v>
      </c>
      <c r="K2276" s="35">
        <v>0</v>
      </c>
      <c r="L2276" s="35">
        <v>0</v>
      </c>
      <c r="M2276" s="35">
        <v>0</v>
      </c>
      <c r="N2276" s="32" t="s">
        <v>17</v>
      </c>
      <c r="O2276" s="32" t="s">
        <v>20</v>
      </c>
      <c r="P2276" s="32">
        <v>1</v>
      </c>
      <c r="Q2276" s="32"/>
      <c r="R2276" s="39">
        <f t="shared" si="70"/>
        <v>1509</v>
      </c>
      <c r="S2276" s="5" t="s">
        <v>51</v>
      </c>
      <c r="T2276" s="5" t="s">
        <v>64</v>
      </c>
      <c r="U2276" s="2"/>
      <c r="V2276" s="2" t="str">
        <f>IF($J2276+$L2276=0,"nil",IF(OR($B2276="TCU-WS",$B2276=""),"non comm",IF(OR($G2276="contract_cover",$H2276="fixed price"),VLOOKUP($I2276,'[1]mapping 2015'!$A:$B,2,FALSE),VLOOKUP($G2276,'[1]mapping 2015'!$A:$B,2,FALSE))))</f>
        <v>nil</v>
      </c>
      <c r="W2276" s="37">
        <f>IF(OR(V2276="non comm",V2276="nil",J2276=0),0,IF(V2276="SBM 2.1 IIPS",J2276*VLOOKUP(N2276,'[2]NGP%'!$C:$D,2,FALSE),J2276*SUMIFS('[2]NGP%'!$D:$D,'[2]NGP%'!$A:$A,V2276,'[2]NGP%'!$B:$B,AA2276)))</f>
        <v>0</v>
      </c>
      <c r="X2276" s="37">
        <f>IF(OR(V2276="non comm",V2276="nil",J2276=0),0,IF(V2276="SBM 2.1 IIPS",J2276*VLOOKUP(N2276,'[2]NGP%'!$C:$E,3,FALSE),J2276*SUMIFS('[2]NGP%'!$E:$E,'[2]NGP%'!$A:$A,V2276,'[2]NGP%'!$B:$B,AA2276)))</f>
        <v>0</v>
      </c>
      <c r="Y2276" s="32"/>
      <c r="Z2276" s="54" t="str">
        <f>IF(MID(H2276,1,4)="Item","Nil",IF(G2276="contract_cover",VLOOKUP(I2276,'svc type'!C:D,2,FALSE),VLOOKUP(G2276,'svc type'!A:D,4,FALSE)))</f>
        <v>Nil</v>
      </c>
      <c r="AA2276" s="4" t="str">
        <f>IF(B2276="","",VLOOKUP(B2276,Sector!C:D,2,FALSE))</f>
        <v>STC</v>
      </c>
      <c r="AB2276" s="4" t="str">
        <f t="shared" si="71"/>
        <v>shirley.phee</v>
      </c>
      <c r="AC2276" s="4"/>
      <c r="AD2276" s="4"/>
      <c r="AE2276" s="4"/>
      <c r="AF2276" s="4"/>
      <c r="AG2276" s="4"/>
    </row>
    <row r="2277" spans="1:33" outlineLevel="1" x14ac:dyDescent="0.25">
      <c r="A2277" s="57">
        <v>42272.430597569444</v>
      </c>
      <c r="B2277" s="32" t="s">
        <v>67</v>
      </c>
      <c r="C2277" s="32" t="s">
        <v>9977</v>
      </c>
      <c r="D2277" s="32" t="s">
        <v>9978</v>
      </c>
      <c r="E2277" s="32" t="s">
        <v>9979</v>
      </c>
      <c r="F2277" s="32" t="s">
        <v>9980</v>
      </c>
      <c r="G2277" s="32" t="s">
        <v>9981</v>
      </c>
      <c r="H2277" s="32" t="s">
        <v>9989</v>
      </c>
      <c r="I2277" s="32" t="s">
        <v>265</v>
      </c>
      <c r="J2277" s="35">
        <v>0</v>
      </c>
      <c r="K2277" s="35">
        <v>0</v>
      </c>
      <c r="L2277" s="35">
        <v>0</v>
      </c>
      <c r="M2277" s="35">
        <v>0</v>
      </c>
      <c r="N2277" s="32" t="s">
        <v>17</v>
      </c>
      <c r="O2277" s="32" t="s">
        <v>20</v>
      </c>
      <c r="P2277" s="32">
        <v>1</v>
      </c>
      <c r="Q2277" s="32"/>
      <c r="R2277" s="39">
        <f t="shared" si="70"/>
        <v>1509</v>
      </c>
      <c r="S2277" s="5" t="s">
        <v>51</v>
      </c>
      <c r="T2277" s="5" t="s">
        <v>64</v>
      </c>
      <c r="U2277" s="2"/>
      <c r="V2277" s="2" t="str">
        <f>IF($J2277+$L2277=0,"nil",IF(OR($B2277="TCU-WS",$B2277=""),"non comm",IF(OR($G2277="contract_cover",$H2277="fixed price"),VLOOKUP($I2277,'[1]mapping 2015'!$A:$B,2,FALSE),VLOOKUP($G2277,'[1]mapping 2015'!$A:$B,2,FALSE))))</f>
        <v>nil</v>
      </c>
      <c r="W2277" s="37">
        <f>IF(OR(V2277="non comm",V2277="nil",J2277=0),0,IF(V2277="SBM 2.1 IIPS",J2277*VLOOKUP(N2277,'[2]NGP%'!$C:$D,2,FALSE),J2277*SUMIFS('[2]NGP%'!$D:$D,'[2]NGP%'!$A:$A,V2277,'[2]NGP%'!$B:$B,AA2277)))</f>
        <v>0</v>
      </c>
      <c r="X2277" s="37">
        <f>IF(OR(V2277="non comm",V2277="nil",J2277=0),0,IF(V2277="SBM 2.1 IIPS",J2277*VLOOKUP(N2277,'[2]NGP%'!$C:$E,3,FALSE),J2277*SUMIFS('[2]NGP%'!$E:$E,'[2]NGP%'!$A:$A,V2277,'[2]NGP%'!$B:$B,AA2277)))</f>
        <v>0</v>
      </c>
      <c r="Y2277" s="32"/>
      <c r="Z2277" s="54" t="str">
        <f>IF(MID(H2277,1,4)="Item","Nil",IF(G2277="contract_cover",VLOOKUP(I2277,'svc type'!C:D,2,FALSE),VLOOKUP(G2277,'svc type'!A:D,4,FALSE)))</f>
        <v>Nil</v>
      </c>
      <c r="AA2277" s="4" t="str">
        <f>IF(B2277="","",VLOOKUP(B2277,Sector!C:D,2,FALSE))</f>
        <v>STC</v>
      </c>
      <c r="AB2277" s="4" t="str">
        <f t="shared" si="71"/>
        <v>shirley.phee</v>
      </c>
      <c r="AC2277" s="4"/>
      <c r="AD2277" s="4"/>
      <c r="AE2277" s="4"/>
      <c r="AF2277" s="4"/>
      <c r="AG2277" s="4"/>
    </row>
    <row r="2278" spans="1:33" outlineLevel="1" x14ac:dyDescent="0.25">
      <c r="A2278" s="57">
        <v>42272.430597569444</v>
      </c>
      <c r="B2278" s="32" t="s">
        <v>67</v>
      </c>
      <c r="C2278" s="32" t="s">
        <v>9977</v>
      </c>
      <c r="D2278" s="32" t="s">
        <v>9978</v>
      </c>
      <c r="E2278" s="32" t="s">
        <v>9979</v>
      </c>
      <c r="F2278" s="32" t="s">
        <v>9980</v>
      </c>
      <c r="G2278" s="32" t="s">
        <v>9981</v>
      </c>
      <c r="H2278" s="32" t="s">
        <v>9990</v>
      </c>
      <c r="I2278" s="32" t="s">
        <v>265</v>
      </c>
      <c r="J2278" s="35">
        <v>0</v>
      </c>
      <c r="K2278" s="35">
        <v>0</v>
      </c>
      <c r="L2278" s="35">
        <v>0</v>
      </c>
      <c r="M2278" s="35">
        <v>0</v>
      </c>
      <c r="N2278" s="32" t="s">
        <v>17</v>
      </c>
      <c r="O2278" s="32" t="s">
        <v>20</v>
      </c>
      <c r="P2278" s="32">
        <v>1</v>
      </c>
      <c r="Q2278" s="32"/>
      <c r="R2278" s="39">
        <f t="shared" si="70"/>
        <v>1509</v>
      </c>
      <c r="S2278" s="5" t="s">
        <v>51</v>
      </c>
      <c r="T2278" s="5" t="s">
        <v>64</v>
      </c>
      <c r="U2278" s="2"/>
      <c r="V2278" s="2" t="str">
        <f>IF($J2278+$L2278=0,"nil",IF(OR($B2278="TCU-WS",$B2278=""),"non comm",IF(OR($G2278="contract_cover",$H2278="fixed price"),VLOOKUP($I2278,'[1]mapping 2015'!$A:$B,2,FALSE),VLOOKUP($G2278,'[1]mapping 2015'!$A:$B,2,FALSE))))</f>
        <v>nil</v>
      </c>
      <c r="W2278" s="37">
        <f>IF(OR(V2278="non comm",V2278="nil",J2278=0),0,IF(V2278="SBM 2.1 IIPS",J2278*VLOOKUP(N2278,'[2]NGP%'!$C:$D,2,FALSE),J2278*SUMIFS('[2]NGP%'!$D:$D,'[2]NGP%'!$A:$A,V2278,'[2]NGP%'!$B:$B,AA2278)))</f>
        <v>0</v>
      </c>
      <c r="X2278" s="37">
        <f>IF(OR(V2278="non comm",V2278="nil",J2278=0),0,IF(V2278="SBM 2.1 IIPS",J2278*VLOOKUP(N2278,'[2]NGP%'!$C:$E,3,FALSE),J2278*SUMIFS('[2]NGP%'!$E:$E,'[2]NGP%'!$A:$A,V2278,'[2]NGP%'!$B:$B,AA2278)))</f>
        <v>0</v>
      </c>
      <c r="Y2278" s="32"/>
      <c r="Z2278" s="54" t="str">
        <f>IF(MID(H2278,1,4)="Item","Nil",IF(G2278="contract_cover",VLOOKUP(I2278,'svc type'!C:D,2,FALSE),VLOOKUP(G2278,'svc type'!A:D,4,FALSE)))</f>
        <v>Nil</v>
      </c>
      <c r="AA2278" s="4" t="str">
        <f>IF(B2278="","",VLOOKUP(B2278,Sector!C:D,2,FALSE))</f>
        <v>STC</v>
      </c>
      <c r="AB2278" s="4" t="str">
        <f t="shared" si="71"/>
        <v>shirley.phee</v>
      </c>
      <c r="AC2278" s="4"/>
      <c r="AD2278" s="4"/>
      <c r="AE2278" s="4"/>
      <c r="AF2278" s="4"/>
      <c r="AG2278" s="4"/>
    </row>
    <row r="2279" spans="1:33" outlineLevel="1" x14ac:dyDescent="0.25">
      <c r="A2279" s="57">
        <v>42272.430597569444</v>
      </c>
      <c r="B2279" s="32" t="s">
        <v>67</v>
      </c>
      <c r="C2279" s="32" t="s">
        <v>9977</v>
      </c>
      <c r="D2279" s="32" t="s">
        <v>9978</v>
      </c>
      <c r="E2279" s="32" t="s">
        <v>9979</v>
      </c>
      <c r="F2279" s="32" t="s">
        <v>9980</v>
      </c>
      <c r="G2279" s="32" t="s">
        <v>9991</v>
      </c>
      <c r="H2279" s="32" t="s">
        <v>9992</v>
      </c>
      <c r="I2279" s="32" t="s">
        <v>265</v>
      </c>
      <c r="J2279" s="35">
        <v>0</v>
      </c>
      <c r="K2279" s="35">
        <v>0</v>
      </c>
      <c r="L2279" s="35">
        <v>0</v>
      </c>
      <c r="M2279" s="35">
        <v>0</v>
      </c>
      <c r="N2279" s="32" t="s">
        <v>17</v>
      </c>
      <c r="O2279" s="32" t="s">
        <v>20</v>
      </c>
      <c r="P2279" s="32">
        <v>1</v>
      </c>
      <c r="Q2279" s="32"/>
      <c r="R2279" s="39">
        <f t="shared" si="70"/>
        <v>1509</v>
      </c>
      <c r="S2279" s="5" t="s">
        <v>51</v>
      </c>
      <c r="T2279" s="5" t="s">
        <v>64</v>
      </c>
      <c r="U2279" s="2"/>
      <c r="V2279" s="2" t="str">
        <f>IF($J2279+$L2279=0,"nil",IF(OR($B2279="TCU-WS",$B2279=""),"non comm",IF(OR($G2279="contract_cover",$H2279="fixed price"),VLOOKUP($I2279,'[1]mapping 2015'!$A:$B,2,FALSE),VLOOKUP($G2279,'[1]mapping 2015'!$A:$B,2,FALSE))))</f>
        <v>nil</v>
      </c>
      <c r="W2279" s="37">
        <f>IF(OR(V2279="non comm",V2279="nil",J2279=0),0,IF(V2279="SBM 2.1 IIPS",J2279*VLOOKUP(N2279,'[2]NGP%'!$C:$D,2,FALSE),J2279*SUMIFS('[2]NGP%'!$D:$D,'[2]NGP%'!$A:$A,V2279,'[2]NGP%'!$B:$B,AA2279)))</f>
        <v>0</v>
      </c>
      <c r="X2279" s="37">
        <f>IF(OR(V2279="non comm",V2279="nil",J2279=0),0,IF(V2279="SBM 2.1 IIPS",J2279*VLOOKUP(N2279,'[2]NGP%'!$C:$E,3,FALSE),J2279*SUMIFS('[2]NGP%'!$E:$E,'[2]NGP%'!$A:$A,V2279,'[2]NGP%'!$B:$B,AA2279)))</f>
        <v>0</v>
      </c>
      <c r="Y2279" s="32"/>
      <c r="Z2279" s="54" t="str">
        <f>IF(MID(H2279,1,4)="Item","Nil",IF(G2279="contract_cover",VLOOKUP(I2279,'svc type'!C:D,2,FALSE),VLOOKUP(G2279,'svc type'!A:D,4,FALSE)))</f>
        <v>Nil</v>
      </c>
      <c r="AA2279" s="4" t="str">
        <f>IF(B2279="","",VLOOKUP(B2279,Sector!C:D,2,FALSE))</f>
        <v>STC</v>
      </c>
      <c r="AB2279" s="4" t="str">
        <f t="shared" si="71"/>
        <v>shirley.phee</v>
      </c>
      <c r="AC2279" s="4"/>
      <c r="AD2279" s="4"/>
      <c r="AE2279" s="4"/>
      <c r="AF2279" s="4"/>
      <c r="AG2279" s="4"/>
    </row>
    <row r="2280" spans="1:33" outlineLevel="1" x14ac:dyDescent="0.25">
      <c r="A2280" s="57">
        <v>42272.430597569444</v>
      </c>
      <c r="B2280" s="32" t="s">
        <v>67</v>
      </c>
      <c r="C2280" s="32" t="s">
        <v>9977</v>
      </c>
      <c r="D2280" s="32" t="s">
        <v>9978</v>
      </c>
      <c r="E2280" s="32" t="s">
        <v>9979</v>
      </c>
      <c r="F2280" s="32" t="s">
        <v>9980</v>
      </c>
      <c r="G2280" s="32" t="s">
        <v>9991</v>
      </c>
      <c r="H2280" s="32" t="s">
        <v>9993</v>
      </c>
      <c r="I2280" s="32" t="s">
        <v>265</v>
      </c>
      <c r="J2280" s="35">
        <v>0</v>
      </c>
      <c r="K2280" s="35">
        <v>0</v>
      </c>
      <c r="L2280" s="35">
        <v>0</v>
      </c>
      <c r="M2280" s="35">
        <v>0</v>
      </c>
      <c r="N2280" s="32" t="s">
        <v>17</v>
      </c>
      <c r="O2280" s="32" t="s">
        <v>20</v>
      </c>
      <c r="P2280" s="32">
        <v>1</v>
      </c>
      <c r="Q2280" s="32"/>
      <c r="R2280" s="39">
        <f t="shared" si="70"/>
        <v>1509</v>
      </c>
      <c r="S2280" s="5" t="s">
        <v>51</v>
      </c>
      <c r="T2280" s="5" t="s">
        <v>64</v>
      </c>
      <c r="U2280" s="2"/>
      <c r="V2280" s="2" t="str">
        <f>IF($J2280+$L2280=0,"nil",IF(OR($B2280="TCU-WS",$B2280=""),"non comm",IF(OR($G2280="contract_cover",$H2280="fixed price"),VLOOKUP($I2280,'[1]mapping 2015'!$A:$B,2,FALSE),VLOOKUP($G2280,'[1]mapping 2015'!$A:$B,2,FALSE))))</f>
        <v>nil</v>
      </c>
      <c r="W2280" s="37">
        <f>IF(OR(V2280="non comm",V2280="nil",J2280=0),0,IF(V2280="SBM 2.1 IIPS",J2280*VLOOKUP(N2280,'[2]NGP%'!$C:$D,2,FALSE),J2280*SUMIFS('[2]NGP%'!$D:$D,'[2]NGP%'!$A:$A,V2280,'[2]NGP%'!$B:$B,AA2280)))</f>
        <v>0</v>
      </c>
      <c r="X2280" s="37">
        <f>IF(OR(V2280="non comm",V2280="nil",J2280=0),0,IF(V2280="SBM 2.1 IIPS",J2280*VLOOKUP(N2280,'[2]NGP%'!$C:$E,3,FALSE),J2280*SUMIFS('[2]NGP%'!$E:$E,'[2]NGP%'!$A:$A,V2280,'[2]NGP%'!$B:$B,AA2280)))</f>
        <v>0</v>
      </c>
      <c r="Y2280" s="32"/>
      <c r="Z2280" s="54" t="str">
        <f>IF(MID(H2280,1,4)="Item","Nil",IF(G2280="contract_cover",VLOOKUP(I2280,'svc type'!C:D,2,FALSE),VLOOKUP(G2280,'svc type'!A:D,4,FALSE)))</f>
        <v>Nil</v>
      </c>
      <c r="AA2280" s="4" t="str">
        <f>IF(B2280="","",VLOOKUP(B2280,Sector!C:D,2,FALSE))</f>
        <v>STC</v>
      </c>
      <c r="AB2280" s="4" t="str">
        <f t="shared" si="71"/>
        <v>shirley.phee</v>
      </c>
      <c r="AC2280" s="4"/>
      <c r="AD2280" s="4"/>
      <c r="AE2280" s="4"/>
      <c r="AF2280" s="4"/>
      <c r="AG2280" s="4"/>
    </row>
    <row r="2281" spans="1:33" outlineLevel="1" x14ac:dyDescent="0.25">
      <c r="A2281" s="57">
        <v>42272.430597569444</v>
      </c>
      <c r="B2281" s="32" t="s">
        <v>67</v>
      </c>
      <c r="C2281" s="32" t="s">
        <v>9977</v>
      </c>
      <c r="D2281" s="32" t="s">
        <v>9978</v>
      </c>
      <c r="E2281" s="32" t="s">
        <v>9979</v>
      </c>
      <c r="F2281" s="32" t="s">
        <v>9980</v>
      </c>
      <c r="G2281" s="32" t="s">
        <v>9994</v>
      </c>
      <c r="H2281" s="32" t="s">
        <v>9995</v>
      </c>
      <c r="I2281" s="32" t="s">
        <v>265</v>
      </c>
      <c r="J2281" s="35">
        <v>0</v>
      </c>
      <c r="K2281" s="35">
        <v>0</v>
      </c>
      <c r="L2281" s="35">
        <v>0</v>
      </c>
      <c r="M2281" s="35">
        <v>0</v>
      </c>
      <c r="N2281" s="32" t="s">
        <v>17</v>
      </c>
      <c r="O2281" s="32" t="s">
        <v>20</v>
      </c>
      <c r="P2281" s="32">
        <v>1</v>
      </c>
      <c r="Q2281" s="32"/>
      <c r="R2281" s="39">
        <f t="shared" si="70"/>
        <v>1509</v>
      </c>
      <c r="S2281" s="5" t="s">
        <v>51</v>
      </c>
      <c r="T2281" s="5" t="s">
        <v>64</v>
      </c>
      <c r="U2281" s="2"/>
      <c r="V2281" s="2" t="str">
        <f>IF($J2281+$L2281=0,"nil",IF(OR($B2281="TCU-WS",$B2281=""),"non comm",IF(OR($G2281="contract_cover",$H2281="fixed price"),VLOOKUP($I2281,'[1]mapping 2015'!$A:$B,2,FALSE),VLOOKUP($G2281,'[1]mapping 2015'!$A:$B,2,FALSE))))</f>
        <v>nil</v>
      </c>
      <c r="W2281" s="37">
        <f>IF(OR(V2281="non comm",V2281="nil",J2281=0),0,IF(V2281="SBM 2.1 IIPS",J2281*VLOOKUP(N2281,'[2]NGP%'!$C:$D,2,FALSE),J2281*SUMIFS('[2]NGP%'!$D:$D,'[2]NGP%'!$A:$A,V2281,'[2]NGP%'!$B:$B,AA2281)))</f>
        <v>0</v>
      </c>
      <c r="X2281" s="37">
        <f>IF(OR(V2281="non comm",V2281="nil",J2281=0),0,IF(V2281="SBM 2.1 IIPS",J2281*VLOOKUP(N2281,'[2]NGP%'!$C:$E,3,FALSE),J2281*SUMIFS('[2]NGP%'!$E:$E,'[2]NGP%'!$A:$A,V2281,'[2]NGP%'!$B:$B,AA2281)))</f>
        <v>0</v>
      </c>
      <c r="Y2281" s="32"/>
      <c r="Z2281" s="54" t="str">
        <f>IF(MID(H2281,1,4)="Item","Nil",IF(G2281="contract_cover",VLOOKUP(I2281,'svc type'!C:D,2,FALSE),VLOOKUP(G2281,'svc type'!A:D,4,FALSE)))</f>
        <v>Nil</v>
      </c>
      <c r="AA2281" s="4" t="str">
        <f>IF(B2281="","",VLOOKUP(B2281,Sector!C:D,2,FALSE))</f>
        <v>STC</v>
      </c>
      <c r="AB2281" s="4" t="str">
        <f t="shared" si="71"/>
        <v>shirley.phee</v>
      </c>
      <c r="AC2281" s="4"/>
      <c r="AD2281" s="4"/>
      <c r="AE2281" s="4"/>
      <c r="AF2281" s="4"/>
      <c r="AG2281" s="4"/>
    </row>
    <row r="2282" spans="1:33" outlineLevel="1" x14ac:dyDescent="0.25">
      <c r="A2282" s="57">
        <v>42272.430597569444</v>
      </c>
      <c r="B2282" s="32" t="s">
        <v>67</v>
      </c>
      <c r="C2282" s="32" t="s">
        <v>9977</v>
      </c>
      <c r="D2282" s="32" t="s">
        <v>9978</v>
      </c>
      <c r="E2282" s="32" t="s">
        <v>9979</v>
      </c>
      <c r="F2282" s="32" t="s">
        <v>9980</v>
      </c>
      <c r="G2282" s="32" t="s">
        <v>9994</v>
      </c>
      <c r="H2282" s="32" t="s">
        <v>9996</v>
      </c>
      <c r="I2282" s="32" t="s">
        <v>265</v>
      </c>
      <c r="J2282" s="35">
        <v>0</v>
      </c>
      <c r="K2282" s="35">
        <v>0</v>
      </c>
      <c r="L2282" s="35">
        <v>0</v>
      </c>
      <c r="M2282" s="35">
        <v>0</v>
      </c>
      <c r="N2282" s="32" t="s">
        <v>17</v>
      </c>
      <c r="O2282" s="32" t="s">
        <v>20</v>
      </c>
      <c r="P2282" s="32">
        <v>1</v>
      </c>
      <c r="Q2282" s="32"/>
      <c r="R2282" s="39">
        <f t="shared" si="70"/>
        <v>1509</v>
      </c>
      <c r="S2282" s="5" t="s">
        <v>51</v>
      </c>
      <c r="T2282" s="5" t="s">
        <v>64</v>
      </c>
      <c r="U2282" s="2"/>
      <c r="V2282" s="2" t="str">
        <f>IF($J2282+$L2282=0,"nil",IF(OR($B2282="TCU-WS",$B2282=""),"non comm",IF(OR($G2282="contract_cover",$H2282="fixed price"),VLOOKUP($I2282,'[1]mapping 2015'!$A:$B,2,FALSE),VLOOKUP($G2282,'[1]mapping 2015'!$A:$B,2,FALSE))))</f>
        <v>nil</v>
      </c>
      <c r="W2282" s="37">
        <f>IF(OR(V2282="non comm",V2282="nil",J2282=0),0,IF(V2282="SBM 2.1 IIPS",J2282*VLOOKUP(N2282,'[2]NGP%'!$C:$D,2,FALSE),J2282*SUMIFS('[2]NGP%'!$D:$D,'[2]NGP%'!$A:$A,V2282,'[2]NGP%'!$B:$B,AA2282)))</f>
        <v>0</v>
      </c>
      <c r="X2282" s="37">
        <f>IF(OR(V2282="non comm",V2282="nil",J2282=0),0,IF(V2282="SBM 2.1 IIPS",J2282*VLOOKUP(N2282,'[2]NGP%'!$C:$E,3,FALSE),J2282*SUMIFS('[2]NGP%'!$E:$E,'[2]NGP%'!$A:$A,V2282,'[2]NGP%'!$B:$B,AA2282)))</f>
        <v>0</v>
      </c>
      <c r="Y2282" s="32"/>
      <c r="Z2282" s="54" t="str">
        <f>IF(MID(H2282,1,4)="Item","Nil",IF(G2282="contract_cover",VLOOKUP(I2282,'svc type'!C:D,2,FALSE),VLOOKUP(G2282,'svc type'!A:D,4,FALSE)))</f>
        <v>Nil</v>
      </c>
      <c r="AA2282" s="4" t="str">
        <f>IF(B2282="","",VLOOKUP(B2282,Sector!C:D,2,FALSE))</f>
        <v>STC</v>
      </c>
      <c r="AB2282" s="4" t="str">
        <f t="shared" si="71"/>
        <v>shirley.phee</v>
      </c>
      <c r="AC2282" s="4"/>
      <c r="AD2282" s="4"/>
      <c r="AE2282" s="4"/>
      <c r="AF2282" s="4"/>
      <c r="AG2282" s="4"/>
    </row>
    <row r="2283" spans="1:33" outlineLevel="1" x14ac:dyDescent="0.25">
      <c r="A2283" s="57">
        <v>42272.430597569444</v>
      </c>
      <c r="B2283" s="32" t="s">
        <v>67</v>
      </c>
      <c r="C2283" s="32" t="s">
        <v>9977</v>
      </c>
      <c r="D2283" s="32" t="s">
        <v>9978</v>
      </c>
      <c r="E2283" s="32" t="s">
        <v>9979</v>
      </c>
      <c r="F2283" s="32" t="s">
        <v>9980</v>
      </c>
      <c r="G2283" s="32" t="s">
        <v>9981</v>
      </c>
      <c r="H2283" s="32" t="s">
        <v>9997</v>
      </c>
      <c r="I2283" s="32" t="s">
        <v>265</v>
      </c>
      <c r="J2283" s="35">
        <v>0</v>
      </c>
      <c r="K2283" s="35">
        <v>0</v>
      </c>
      <c r="L2283" s="35">
        <v>0</v>
      </c>
      <c r="M2283" s="35">
        <v>0</v>
      </c>
      <c r="N2283" s="32" t="s">
        <v>17</v>
      </c>
      <c r="O2283" s="32" t="s">
        <v>20</v>
      </c>
      <c r="P2283" s="32">
        <v>1</v>
      </c>
      <c r="Q2283" s="32"/>
      <c r="R2283" s="39">
        <f t="shared" si="70"/>
        <v>1509</v>
      </c>
      <c r="S2283" s="5" t="s">
        <v>51</v>
      </c>
      <c r="T2283" s="5" t="s">
        <v>64</v>
      </c>
      <c r="U2283" s="2"/>
      <c r="V2283" s="2" t="str">
        <f>IF($J2283+$L2283=0,"nil",IF(OR($B2283="TCU-WS",$B2283=""),"non comm",IF(OR($G2283="contract_cover",$H2283="fixed price"),VLOOKUP($I2283,'[1]mapping 2015'!$A:$B,2,FALSE),VLOOKUP($G2283,'[1]mapping 2015'!$A:$B,2,FALSE))))</f>
        <v>nil</v>
      </c>
      <c r="W2283" s="37">
        <f>IF(OR(V2283="non comm",V2283="nil",J2283=0),0,IF(V2283="SBM 2.1 IIPS",J2283*VLOOKUP(N2283,'[2]NGP%'!$C:$D,2,FALSE),J2283*SUMIFS('[2]NGP%'!$D:$D,'[2]NGP%'!$A:$A,V2283,'[2]NGP%'!$B:$B,AA2283)))</f>
        <v>0</v>
      </c>
      <c r="X2283" s="37">
        <f>IF(OR(V2283="non comm",V2283="nil",J2283=0),0,IF(V2283="SBM 2.1 IIPS",J2283*VLOOKUP(N2283,'[2]NGP%'!$C:$E,3,FALSE),J2283*SUMIFS('[2]NGP%'!$E:$E,'[2]NGP%'!$A:$A,V2283,'[2]NGP%'!$B:$B,AA2283)))</f>
        <v>0</v>
      </c>
      <c r="Y2283" s="32"/>
      <c r="Z2283" s="54" t="str">
        <f>IF(MID(H2283,1,4)="Item","Nil",IF(G2283="contract_cover",VLOOKUP(I2283,'svc type'!C:D,2,FALSE),VLOOKUP(G2283,'svc type'!A:D,4,FALSE)))</f>
        <v>Nil</v>
      </c>
      <c r="AA2283" s="4" t="str">
        <f>IF(B2283="","",VLOOKUP(B2283,Sector!C:D,2,FALSE))</f>
        <v>STC</v>
      </c>
      <c r="AB2283" s="4" t="str">
        <f t="shared" si="71"/>
        <v>shirley.phee</v>
      </c>
      <c r="AC2283" s="4"/>
      <c r="AD2283" s="4"/>
      <c r="AE2283" s="4"/>
      <c r="AF2283" s="4"/>
      <c r="AG2283" s="4"/>
    </row>
    <row r="2284" spans="1:33" outlineLevel="1" x14ac:dyDescent="0.25">
      <c r="A2284" s="57">
        <v>42272.430946261571</v>
      </c>
      <c r="B2284" s="32" t="s">
        <v>67</v>
      </c>
      <c r="C2284" s="32" t="s">
        <v>9977</v>
      </c>
      <c r="D2284" s="32" t="s">
        <v>9978</v>
      </c>
      <c r="E2284" s="32" t="s">
        <v>9979</v>
      </c>
      <c r="F2284" s="32" t="s">
        <v>9998</v>
      </c>
      <c r="G2284" s="32" t="s">
        <v>9981</v>
      </c>
      <c r="H2284" s="32" t="s">
        <v>9982</v>
      </c>
      <c r="I2284" s="32" t="s">
        <v>265</v>
      </c>
      <c r="J2284" s="35">
        <v>0</v>
      </c>
      <c r="K2284" s="35">
        <v>0</v>
      </c>
      <c r="L2284" s="35">
        <v>0</v>
      </c>
      <c r="M2284" s="35">
        <v>0</v>
      </c>
      <c r="N2284" s="32" t="s">
        <v>17</v>
      </c>
      <c r="O2284" s="32" t="s">
        <v>20</v>
      </c>
      <c r="P2284" s="32">
        <v>1</v>
      </c>
      <c r="Q2284" s="32"/>
      <c r="R2284" s="39">
        <f t="shared" si="70"/>
        <v>1509</v>
      </c>
      <c r="S2284" s="5" t="s">
        <v>51</v>
      </c>
      <c r="T2284" s="5" t="s">
        <v>64</v>
      </c>
      <c r="U2284" s="2"/>
      <c r="V2284" s="2" t="str">
        <f>IF($J2284+$L2284=0,"nil",IF(OR($B2284="TCU-WS",$B2284=""),"non comm",IF(OR($G2284="contract_cover",$H2284="fixed price"),VLOOKUP($I2284,'[1]mapping 2015'!$A:$B,2,FALSE),VLOOKUP($G2284,'[1]mapping 2015'!$A:$B,2,FALSE))))</f>
        <v>nil</v>
      </c>
      <c r="W2284" s="37">
        <f>IF(OR(V2284="non comm",V2284="nil",J2284=0),0,IF(V2284="SBM 2.1 IIPS",J2284*VLOOKUP(N2284,'[2]NGP%'!$C:$D,2,FALSE),J2284*SUMIFS('[2]NGP%'!$D:$D,'[2]NGP%'!$A:$A,V2284,'[2]NGP%'!$B:$B,AA2284)))</f>
        <v>0</v>
      </c>
      <c r="X2284" s="37">
        <f>IF(OR(V2284="non comm",V2284="nil",J2284=0),0,IF(V2284="SBM 2.1 IIPS",J2284*VLOOKUP(N2284,'[2]NGP%'!$C:$E,3,FALSE),J2284*SUMIFS('[2]NGP%'!$E:$E,'[2]NGP%'!$A:$A,V2284,'[2]NGP%'!$B:$B,AA2284)))</f>
        <v>0</v>
      </c>
      <c r="Y2284" s="32"/>
      <c r="Z2284" s="54" t="str">
        <f>IF(MID(H2284,1,4)="Item","Nil",IF(G2284="contract_cover",VLOOKUP(I2284,'svc type'!C:D,2,FALSE),VLOOKUP(G2284,'svc type'!A:D,4,FALSE)))</f>
        <v>Nil</v>
      </c>
      <c r="AA2284" s="4" t="str">
        <f>IF(B2284="","",VLOOKUP(B2284,Sector!C:D,2,FALSE))</f>
        <v>STC</v>
      </c>
      <c r="AB2284" s="4" t="str">
        <f t="shared" si="71"/>
        <v>shirley.phee</v>
      </c>
      <c r="AC2284" s="4"/>
      <c r="AD2284" s="4"/>
      <c r="AE2284" s="4"/>
      <c r="AF2284" s="4"/>
      <c r="AG2284" s="4"/>
    </row>
    <row r="2285" spans="1:33" outlineLevel="1" x14ac:dyDescent="0.25">
      <c r="A2285" s="57">
        <v>42272.430946261571</v>
      </c>
      <c r="B2285" s="32" t="s">
        <v>67</v>
      </c>
      <c r="C2285" s="32" t="s">
        <v>9977</v>
      </c>
      <c r="D2285" s="32" t="s">
        <v>9978</v>
      </c>
      <c r="E2285" s="32" t="s">
        <v>9979</v>
      </c>
      <c r="F2285" s="32" t="s">
        <v>9998</v>
      </c>
      <c r="G2285" s="32" t="s">
        <v>9981</v>
      </c>
      <c r="H2285" s="32" t="s">
        <v>9983</v>
      </c>
      <c r="I2285" s="32" t="s">
        <v>265</v>
      </c>
      <c r="J2285" s="35">
        <v>0</v>
      </c>
      <c r="K2285" s="35">
        <v>0</v>
      </c>
      <c r="L2285" s="35">
        <v>0</v>
      </c>
      <c r="M2285" s="35">
        <v>0</v>
      </c>
      <c r="N2285" s="32" t="s">
        <v>17</v>
      </c>
      <c r="O2285" s="32" t="s">
        <v>20</v>
      </c>
      <c r="P2285" s="32">
        <v>1</v>
      </c>
      <c r="Q2285" s="32"/>
      <c r="R2285" s="39">
        <f t="shared" si="70"/>
        <v>1509</v>
      </c>
      <c r="S2285" s="5" t="s">
        <v>51</v>
      </c>
      <c r="T2285" s="5" t="s">
        <v>64</v>
      </c>
      <c r="U2285" s="2"/>
      <c r="V2285" s="2" t="str">
        <f>IF($J2285+$L2285=0,"nil",IF(OR($B2285="TCU-WS",$B2285=""),"non comm",IF(OR($G2285="contract_cover",$H2285="fixed price"),VLOOKUP($I2285,'[1]mapping 2015'!$A:$B,2,FALSE),VLOOKUP($G2285,'[1]mapping 2015'!$A:$B,2,FALSE))))</f>
        <v>nil</v>
      </c>
      <c r="W2285" s="37">
        <f>IF(OR(V2285="non comm",V2285="nil",J2285=0),0,IF(V2285="SBM 2.1 IIPS",J2285*VLOOKUP(N2285,'[2]NGP%'!$C:$D,2,FALSE),J2285*SUMIFS('[2]NGP%'!$D:$D,'[2]NGP%'!$A:$A,V2285,'[2]NGP%'!$B:$B,AA2285)))</f>
        <v>0</v>
      </c>
      <c r="X2285" s="37">
        <f>IF(OR(V2285="non comm",V2285="nil",J2285=0),0,IF(V2285="SBM 2.1 IIPS",J2285*VLOOKUP(N2285,'[2]NGP%'!$C:$E,3,FALSE),J2285*SUMIFS('[2]NGP%'!$E:$E,'[2]NGP%'!$A:$A,V2285,'[2]NGP%'!$B:$B,AA2285)))</f>
        <v>0</v>
      </c>
      <c r="Y2285" s="32"/>
      <c r="Z2285" s="54" t="str">
        <f>IF(MID(H2285,1,4)="Item","Nil",IF(G2285="contract_cover",VLOOKUP(I2285,'svc type'!C:D,2,FALSE),VLOOKUP(G2285,'svc type'!A:D,4,FALSE)))</f>
        <v>Nil</v>
      </c>
      <c r="AA2285" s="4" t="str">
        <f>IF(B2285="","",VLOOKUP(B2285,Sector!C:D,2,FALSE))</f>
        <v>STC</v>
      </c>
      <c r="AB2285" s="4" t="str">
        <f t="shared" si="71"/>
        <v>shirley.phee</v>
      </c>
      <c r="AC2285" s="4"/>
      <c r="AD2285" s="4"/>
      <c r="AE2285" s="4"/>
      <c r="AF2285" s="4"/>
      <c r="AG2285" s="4"/>
    </row>
    <row r="2286" spans="1:33" outlineLevel="1" x14ac:dyDescent="0.25">
      <c r="A2286" s="57">
        <v>42272.430946261571</v>
      </c>
      <c r="B2286" s="32" t="s">
        <v>67</v>
      </c>
      <c r="C2286" s="32" t="s">
        <v>9977</v>
      </c>
      <c r="D2286" s="32" t="s">
        <v>9978</v>
      </c>
      <c r="E2286" s="32" t="s">
        <v>9979</v>
      </c>
      <c r="F2286" s="32" t="s">
        <v>9998</v>
      </c>
      <c r="G2286" s="32" t="s">
        <v>9981</v>
      </c>
      <c r="H2286" s="32" t="s">
        <v>9984</v>
      </c>
      <c r="I2286" s="32" t="s">
        <v>265</v>
      </c>
      <c r="J2286" s="35">
        <v>0</v>
      </c>
      <c r="K2286" s="35">
        <v>0</v>
      </c>
      <c r="L2286" s="35">
        <v>0</v>
      </c>
      <c r="M2286" s="35">
        <v>0</v>
      </c>
      <c r="N2286" s="32" t="s">
        <v>17</v>
      </c>
      <c r="O2286" s="32" t="s">
        <v>20</v>
      </c>
      <c r="P2286" s="32">
        <v>1</v>
      </c>
      <c r="Q2286" s="32"/>
      <c r="R2286" s="39">
        <f t="shared" si="70"/>
        <v>1509</v>
      </c>
      <c r="S2286" s="5" t="s">
        <v>51</v>
      </c>
      <c r="T2286" s="5" t="s">
        <v>64</v>
      </c>
      <c r="U2286" s="2"/>
      <c r="V2286" s="2" t="str">
        <f>IF($J2286+$L2286=0,"nil",IF(OR($B2286="TCU-WS",$B2286=""),"non comm",IF(OR($G2286="contract_cover",$H2286="fixed price"),VLOOKUP($I2286,'[1]mapping 2015'!$A:$B,2,FALSE),VLOOKUP($G2286,'[1]mapping 2015'!$A:$B,2,FALSE))))</f>
        <v>nil</v>
      </c>
      <c r="W2286" s="37">
        <f>IF(OR(V2286="non comm",V2286="nil",J2286=0),0,IF(V2286="SBM 2.1 IIPS",J2286*VLOOKUP(N2286,'[2]NGP%'!$C:$D,2,FALSE),J2286*SUMIFS('[2]NGP%'!$D:$D,'[2]NGP%'!$A:$A,V2286,'[2]NGP%'!$B:$B,AA2286)))</f>
        <v>0</v>
      </c>
      <c r="X2286" s="37">
        <f>IF(OR(V2286="non comm",V2286="nil",J2286=0),0,IF(V2286="SBM 2.1 IIPS",J2286*VLOOKUP(N2286,'[2]NGP%'!$C:$E,3,FALSE),J2286*SUMIFS('[2]NGP%'!$E:$E,'[2]NGP%'!$A:$A,V2286,'[2]NGP%'!$B:$B,AA2286)))</f>
        <v>0</v>
      </c>
      <c r="Y2286" s="32"/>
      <c r="Z2286" s="54" t="str">
        <f>IF(MID(H2286,1,4)="Item","Nil",IF(G2286="contract_cover",VLOOKUP(I2286,'svc type'!C:D,2,FALSE),VLOOKUP(G2286,'svc type'!A:D,4,FALSE)))</f>
        <v>Nil</v>
      </c>
      <c r="AA2286" s="4" t="str">
        <f>IF(B2286="","",VLOOKUP(B2286,Sector!C:D,2,FALSE))</f>
        <v>STC</v>
      </c>
      <c r="AB2286" s="4" t="str">
        <f t="shared" si="71"/>
        <v>shirley.phee</v>
      </c>
      <c r="AC2286" s="4"/>
      <c r="AD2286" s="4"/>
      <c r="AE2286" s="4"/>
      <c r="AF2286" s="4"/>
      <c r="AG2286" s="4"/>
    </row>
    <row r="2287" spans="1:33" outlineLevel="1" x14ac:dyDescent="0.25">
      <c r="A2287" s="57">
        <v>42272.430946261571</v>
      </c>
      <c r="B2287" s="32" t="s">
        <v>67</v>
      </c>
      <c r="C2287" s="32" t="s">
        <v>9977</v>
      </c>
      <c r="D2287" s="32" t="s">
        <v>9978</v>
      </c>
      <c r="E2287" s="32" t="s">
        <v>9979</v>
      </c>
      <c r="F2287" s="32" t="s">
        <v>9998</v>
      </c>
      <c r="G2287" s="32" t="s">
        <v>9981</v>
      </c>
      <c r="H2287" s="32" t="s">
        <v>9985</v>
      </c>
      <c r="I2287" s="32" t="s">
        <v>265</v>
      </c>
      <c r="J2287" s="35">
        <v>0</v>
      </c>
      <c r="K2287" s="35">
        <v>0</v>
      </c>
      <c r="L2287" s="35">
        <v>0</v>
      </c>
      <c r="M2287" s="35">
        <v>0</v>
      </c>
      <c r="N2287" s="32" t="s">
        <v>17</v>
      </c>
      <c r="O2287" s="32" t="s">
        <v>20</v>
      </c>
      <c r="P2287" s="32">
        <v>1</v>
      </c>
      <c r="Q2287" s="32"/>
      <c r="R2287" s="39">
        <f t="shared" si="70"/>
        <v>1509</v>
      </c>
      <c r="S2287" s="5" t="s">
        <v>51</v>
      </c>
      <c r="T2287" s="5" t="s">
        <v>64</v>
      </c>
      <c r="U2287" s="2"/>
      <c r="V2287" s="2" t="str">
        <f>IF($J2287+$L2287=0,"nil",IF(OR($B2287="TCU-WS",$B2287=""),"non comm",IF(OR($G2287="contract_cover",$H2287="fixed price"),VLOOKUP($I2287,'[1]mapping 2015'!$A:$B,2,FALSE),VLOOKUP($G2287,'[1]mapping 2015'!$A:$B,2,FALSE))))</f>
        <v>nil</v>
      </c>
      <c r="W2287" s="37">
        <f>IF(OR(V2287="non comm",V2287="nil",J2287=0),0,IF(V2287="SBM 2.1 IIPS",J2287*VLOOKUP(N2287,'[2]NGP%'!$C:$D,2,FALSE),J2287*SUMIFS('[2]NGP%'!$D:$D,'[2]NGP%'!$A:$A,V2287,'[2]NGP%'!$B:$B,AA2287)))</f>
        <v>0</v>
      </c>
      <c r="X2287" s="37">
        <f>IF(OR(V2287="non comm",V2287="nil",J2287=0),0,IF(V2287="SBM 2.1 IIPS",J2287*VLOOKUP(N2287,'[2]NGP%'!$C:$E,3,FALSE),J2287*SUMIFS('[2]NGP%'!$E:$E,'[2]NGP%'!$A:$A,V2287,'[2]NGP%'!$B:$B,AA2287)))</f>
        <v>0</v>
      </c>
      <c r="Y2287" s="32"/>
      <c r="Z2287" s="54" t="str">
        <f>IF(MID(H2287,1,4)="Item","Nil",IF(G2287="contract_cover",VLOOKUP(I2287,'svc type'!C:D,2,FALSE),VLOOKUP(G2287,'svc type'!A:D,4,FALSE)))</f>
        <v>Nil</v>
      </c>
      <c r="AA2287" s="4" t="str">
        <f>IF(B2287="","",VLOOKUP(B2287,Sector!C:D,2,FALSE))</f>
        <v>STC</v>
      </c>
      <c r="AB2287" s="4" t="str">
        <f t="shared" si="71"/>
        <v>shirley.phee</v>
      </c>
      <c r="AC2287" s="4"/>
      <c r="AD2287" s="4"/>
      <c r="AE2287" s="4"/>
      <c r="AF2287" s="4"/>
      <c r="AG2287" s="4"/>
    </row>
    <row r="2288" spans="1:33" outlineLevel="1" x14ac:dyDescent="0.25">
      <c r="A2288" s="57">
        <v>42272.430946261571</v>
      </c>
      <c r="B2288" s="32" t="s">
        <v>67</v>
      </c>
      <c r="C2288" s="32" t="s">
        <v>9977</v>
      </c>
      <c r="D2288" s="32" t="s">
        <v>9978</v>
      </c>
      <c r="E2288" s="32" t="s">
        <v>9979</v>
      </c>
      <c r="F2288" s="32" t="s">
        <v>9998</v>
      </c>
      <c r="G2288" s="32" t="s">
        <v>9981</v>
      </c>
      <c r="H2288" s="32" t="s">
        <v>9986</v>
      </c>
      <c r="I2288" s="32" t="s">
        <v>265</v>
      </c>
      <c r="J2288" s="35">
        <v>0</v>
      </c>
      <c r="K2288" s="35">
        <v>0</v>
      </c>
      <c r="L2288" s="35">
        <v>0</v>
      </c>
      <c r="M2288" s="35">
        <v>0</v>
      </c>
      <c r="N2288" s="32" t="s">
        <v>17</v>
      </c>
      <c r="O2288" s="32" t="s">
        <v>20</v>
      </c>
      <c r="P2288" s="32">
        <v>1</v>
      </c>
      <c r="Q2288" s="32"/>
      <c r="R2288" s="39">
        <f t="shared" si="70"/>
        <v>1509</v>
      </c>
      <c r="S2288" s="5" t="s">
        <v>51</v>
      </c>
      <c r="T2288" s="5" t="s">
        <v>64</v>
      </c>
      <c r="U2288" s="2"/>
      <c r="V2288" s="2" t="str">
        <f>IF($J2288+$L2288=0,"nil",IF(OR($B2288="TCU-WS",$B2288=""),"non comm",IF(OR($G2288="contract_cover",$H2288="fixed price"),VLOOKUP($I2288,'[1]mapping 2015'!$A:$B,2,FALSE),VLOOKUP($G2288,'[1]mapping 2015'!$A:$B,2,FALSE))))</f>
        <v>nil</v>
      </c>
      <c r="W2288" s="37">
        <f>IF(OR(V2288="non comm",V2288="nil",J2288=0),0,IF(V2288="SBM 2.1 IIPS",J2288*VLOOKUP(N2288,'[2]NGP%'!$C:$D,2,FALSE),J2288*SUMIFS('[2]NGP%'!$D:$D,'[2]NGP%'!$A:$A,V2288,'[2]NGP%'!$B:$B,AA2288)))</f>
        <v>0</v>
      </c>
      <c r="X2288" s="37">
        <f>IF(OR(V2288="non comm",V2288="nil",J2288=0),0,IF(V2288="SBM 2.1 IIPS",J2288*VLOOKUP(N2288,'[2]NGP%'!$C:$E,3,FALSE),J2288*SUMIFS('[2]NGP%'!$E:$E,'[2]NGP%'!$A:$A,V2288,'[2]NGP%'!$B:$B,AA2288)))</f>
        <v>0</v>
      </c>
      <c r="Y2288" s="32"/>
      <c r="Z2288" s="54" t="str">
        <f>IF(MID(H2288,1,4)="Item","Nil",IF(G2288="contract_cover",VLOOKUP(I2288,'svc type'!C:D,2,FALSE),VLOOKUP(G2288,'svc type'!A:D,4,FALSE)))</f>
        <v>Nil</v>
      </c>
      <c r="AA2288" s="4" t="str">
        <f>IF(B2288="","",VLOOKUP(B2288,Sector!C:D,2,FALSE))</f>
        <v>STC</v>
      </c>
      <c r="AB2288" s="4" t="str">
        <f t="shared" si="71"/>
        <v>shirley.phee</v>
      </c>
      <c r="AC2288" s="4"/>
      <c r="AD2288" s="4"/>
      <c r="AE2288" s="4"/>
      <c r="AF2288" s="4"/>
      <c r="AG2288" s="4"/>
    </row>
    <row r="2289" spans="1:33" outlineLevel="1" x14ac:dyDescent="0.25">
      <c r="A2289" s="57">
        <v>42272.430946261571</v>
      </c>
      <c r="B2289" s="32" t="s">
        <v>67</v>
      </c>
      <c r="C2289" s="32" t="s">
        <v>9977</v>
      </c>
      <c r="D2289" s="32" t="s">
        <v>9978</v>
      </c>
      <c r="E2289" s="32" t="s">
        <v>9979</v>
      </c>
      <c r="F2289" s="32" t="s">
        <v>9998</v>
      </c>
      <c r="G2289" s="32" t="s">
        <v>9981</v>
      </c>
      <c r="H2289" s="32" t="s">
        <v>9987</v>
      </c>
      <c r="I2289" s="32" t="s">
        <v>265</v>
      </c>
      <c r="J2289" s="35">
        <v>0</v>
      </c>
      <c r="K2289" s="35">
        <v>0</v>
      </c>
      <c r="L2289" s="35">
        <v>0</v>
      </c>
      <c r="M2289" s="35">
        <v>0</v>
      </c>
      <c r="N2289" s="32" t="s">
        <v>17</v>
      </c>
      <c r="O2289" s="32" t="s">
        <v>20</v>
      </c>
      <c r="P2289" s="32">
        <v>1</v>
      </c>
      <c r="Q2289" s="32"/>
      <c r="R2289" s="39">
        <f t="shared" si="70"/>
        <v>1509</v>
      </c>
      <c r="S2289" s="5" t="s">
        <v>51</v>
      </c>
      <c r="T2289" s="5" t="s">
        <v>64</v>
      </c>
      <c r="U2289" s="2"/>
      <c r="V2289" s="2" t="str">
        <f>IF($J2289+$L2289=0,"nil",IF(OR($B2289="TCU-WS",$B2289=""),"non comm",IF(OR($G2289="contract_cover",$H2289="fixed price"),VLOOKUP($I2289,'[1]mapping 2015'!$A:$B,2,FALSE),VLOOKUP($G2289,'[1]mapping 2015'!$A:$B,2,FALSE))))</f>
        <v>nil</v>
      </c>
      <c r="W2289" s="37">
        <f>IF(OR(V2289="non comm",V2289="nil",J2289=0),0,IF(V2289="SBM 2.1 IIPS",J2289*VLOOKUP(N2289,'[2]NGP%'!$C:$D,2,FALSE),J2289*SUMIFS('[2]NGP%'!$D:$D,'[2]NGP%'!$A:$A,V2289,'[2]NGP%'!$B:$B,AA2289)))</f>
        <v>0</v>
      </c>
      <c r="X2289" s="37">
        <f>IF(OR(V2289="non comm",V2289="nil",J2289=0),0,IF(V2289="SBM 2.1 IIPS",J2289*VLOOKUP(N2289,'[2]NGP%'!$C:$E,3,FALSE),J2289*SUMIFS('[2]NGP%'!$E:$E,'[2]NGP%'!$A:$A,V2289,'[2]NGP%'!$B:$B,AA2289)))</f>
        <v>0</v>
      </c>
      <c r="Y2289" s="32"/>
      <c r="Z2289" s="54" t="str">
        <f>IF(MID(H2289,1,4)="Item","Nil",IF(G2289="contract_cover",VLOOKUP(I2289,'svc type'!C:D,2,FALSE),VLOOKUP(G2289,'svc type'!A:D,4,FALSE)))</f>
        <v>Nil</v>
      </c>
      <c r="AA2289" s="4" t="str">
        <f>IF(B2289="","",VLOOKUP(B2289,Sector!C:D,2,FALSE))</f>
        <v>STC</v>
      </c>
      <c r="AB2289" s="4" t="str">
        <f t="shared" si="71"/>
        <v>shirley.phee</v>
      </c>
      <c r="AC2289" s="4"/>
      <c r="AD2289" s="4"/>
      <c r="AE2289" s="4"/>
      <c r="AF2289" s="4"/>
      <c r="AG2289" s="4"/>
    </row>
    <row r="2290" spans="1:33" outlineLevel="1" x14ac:dyDescent="0.25">
      <c r="A2290" s="57">
        <v>42272.430946261571</v>
      </c>
      <c r="B2290" s="32" t="s">
        <v>67</v>
      </c>
      <c r="C2290" s="32" t="s">
        <v>9977</v>
      </c>
      <c r="D2290" s="32" t="s">
        <v>9978</v>
      </c>
      <c r="E2290" s="32" t="s">
        <v>9979</v>
      </c>
      <c r="F2290" s="32" t="s">
        <v>9998</v>
      </c>
      <c r="G2290" s="32" t="s">
        <v>9981</v>
      </c>
      <c r="H2290" s="32" t="s">
        <v>9988</v>
      </c>
      <c r="I2290" s="32" t="s">
        <v>265</v>
      </c>
      <c r="J2290" s="35">
        <v>0</v>
      </c>
      <c r="K2290" s="35">
        <v>0</v>
      </c>
      <c r="L2290" s="35">
        <v>0</v>
      </c>
      <c r="M2290" s="35">
        <v>0</v>
      </c>
      <c r="N2290" s="32" t="s">
        <v>17</v>
      </c>
      <c r="O2290" s="32" t="s">
        <v>20</v>
      </c>
      <c r="P2290" s="32">
        <v>1</v>
      </c>
      <c r="Q2290" s="32"/>
      <c r="R2290" s="39">
        <f t="shared" si="70"/>
        <v>1509</v>
      </c>
      <c r="S2290" s="5" t="s">
        <v>51</v>
      </c>
      <c r="T2290" s="5" t="s">
        <v>64</v>
      </c>
      <c r="U2290" s="2"/>
      <c r="V2290" s="2" t="str">
        <f>IF($J2290+$L2290=0,"nil",IF(OR($B2290="TCU-WS",$B2290=""),"non comm",IF(OR($G2290="contract_cover",$H2290="fixed price"),VLOOKUP($I2290,'[1]mapping 2015'!$A:$B,2,FALSE),VLOOKUP($G2290,'[1]mapping 2015'!$A:$B,2,FALSE))))</f>
        <v>nil</v>
      </c>
      <c r="W2290" s="37">
        <f>IF(OR(V2290="non comm",V2290="nil",J2290=0),0,IF(V2290="SBM 2.1 IIPS",J2290*VLOOKUP(N2290,'[2]NGP%'!$C:$D,2,FALSE),J2290*SUMIFS('[2]NGP%'!$D:$D,'[2]NGP%'!$A:$A,V2290,'[2]NGP%'!$B:$B,AA2290)))</f>
        <v>0</v>
      </c>
      <c r="X2290" s="37">
        <f>IF(OR(V2290="non comm",V2290="nil",J2290=0),0,IF(V2290="SBM 2.1 IIPS",J2290*VLOOKUP(N2290,'[2]NGP%'!$C:$E,3,FALSE),J2290*SUMIFS('[2]NGP%'!$E:$E,'[2]NGP%'!$A:$A,V2290,'[2]NGP%'!$B:$B,AA2290)))</f>
        <v>0</v>
      </c>
      <c r="Y2290" s="32"/>
      <c r="Z2290" s="54" t="str">
        <f>IF(MID(H2290,1,4)="Item","Nil",IF(G2290="contract_cover",VLOOKUP(I2290,'svc type'!C:D,2,FALSE),VLOOKUP(G2290,'svc type'!A:D,4,FALSE)))</f>
        <v>Nil</v>
      </c>
      <c r="AA2290" s="4" t="str">
        <f>IF(B2290="","",VLOOKUP(B2290,Sector!C:D,2,FALSE))</f>
        <v>STC</v>
      </c>
      <c r="AB2290" s="4" t="str">
        <f t="shared" si="71"/>
        <v>shirley.phee</v>
      </c>
      <c r="AC2290" s="4"/>
      <c r="AD2290" s="4"/>
      <c r="AE2290" s="4"/>
      <c r="AF2290" s="4"/>
      <c r="AG2290" s="4"/>
    </row>
    <row r="2291" spans="1:33" outlineLevel="1" x14ac:dyDescent="0.25">
      <c r="A2291" s="57">
        <v>42272.430946261571</v>
      </c>
      <c r="B2291" s="32" t="s">
        <v>67</v>
      </c>
      <c r="C2291" s="32" t="s">
        <v>9977</v>
      </c>
      <c r="D2291" s="32" t="s">
        <v>9978</v>
      </c>
      <c r="E2291" s="32" t="s">
        <v>9979</v>
      </c>
      <c r="F2291" s="32" t="s">
        <v>9998</v>
      </c>
      <c r="G2291" s="32" t="s">
        <v>9981</v>
      </c>
      <c r="H2291" s="32" t="s">
        <v>9989</v>
      </c>
      <c r="I2291" s="32" t="s">
        <v>265</v>
      </c>
      <c r="J2291" s="35">
        <v>0</v>
      </c>
      <c r="K2291" s="35">
        <v>0</v>
      </c>
      <c r="L2291" s="35">
        <v>0</v>
      </c>
      <c r="M2291" s="35">
        <v>0</v>
      </c>
      <c r="N2291" s="32" t="s">
        <v>17</v>
      </c>
      <c r="O2291" s="32" t="s">
        <v>20</v>
      </c>
      <c r="P2291" s="32">
        <v>1</v>
      </c>
      <c r="Q2291" s="32"/>
      <c r="R2291" s="39">
        <f t="shared" si="70"/>
        <v>1509</v>
      </c>
      <c r="S2291" s="5" t="s">
        <v>51</v>
      </c>
      <c r="T2291" s="5" t="s">
        <v>64</v>
      </c>
      <c r="U2291" s="2"/>
      <c r="V2291" s="2" t="str">
        <f>IF($J2291+$L2291=0,"nil",IF(OR($B2291="TCU-WS",$B2291=""),"non comm",IF(OR($G2291="contract_cover",$H2291="fixed price"),VLOOKUP($I2291,'[1]mapping 2015'!$A:$B,2,FALSE),VLOOKUP($G2291,'[1]mapping 2015'!$A:$B,2,FALSE))))</f>
        <v>nil</v>
      </c>
      <c r="W2291" s="37">
        <f>IF(OR(V2291="non comm",V2291="nil",J2291=0),0,IF(V2291="SBM 2.1 IIPS",J2291*VLOOKUP(N2291,'[2]NGP%'!$C:$D,2,FALSE),J2291*SUMIFS('[2]NGP%'!$D:$D,'[2]NGP%'!$A:$A,V2291,'[2]NGP%'!$B:$B,AA2291)))</f>
        <v>0</v>
      </c>
      <c r="X2291" s="37">
        <f>IF(OR(V2291="non comm",V2291="nil",J2291=0),0,IF(V2291="SBM 2.1 IIPS",J2291*VLOOKUP(N2291,'[2]NGP%'!$C:$E,3,FALSE),J2291*SUMIFS('[2]NGP%'!$E:$E,'[2]NGP%'!$A:$A,V2291,'[2]NGP%'!$B:$B,AA2291)))</f>
        <v>0</v>
      </c>
      <c r="Y2291" s="32"/>
      <c r="Z2291" s="54" t="str">
        <f>IF(MID(H2291,1,4)="Item","Nil",IF(G2291="contract_cover",VLOOKUP(I2291,'svc type'!C:D,2,FALSE),VLOOKUP(G2291,'svc type'!A:D,4,FALSE)))</f>
        <v>Nil</v>
      </c>
      <c r="AA2291" s="4" t="str">
        <f>IF(B2291="","",VLOOKUP(B2291,Sector!C:D,2,FALSE))</f>
        <v>STC</v>
      </c>
      <c r="AB2291" s="4" t="str">
        <f t="shared" si="71"/>
        <v>shirley.phee</v>
      </c>
      <c r="AC2291" s="4"/>
      <c r="AD2291" s="4"/>
      <c r="AE2291" s="4"/>
      <c r="AF2291" s="4"/>
      <c r="AG2291" s="4"/>
    </row>
    <row r="2292" spans="1:33" outlineLevel="1" x14ac:dyDescent="0.25">
      <c r="A2292" s="57">
        <v>42272.430946261571</v>
      </c>
      <c r="B2292" s="32" t="s">
        <v>67</v>
      </c>
      <c r="C2292" s="32" t="s">
        <v>9977</v>
      </c>
      <c r="D2292" s="32" t="s">
        <v>9978</v>
      </c>
      <c r="E2292" s="32" t="s">
        <v>9979</v>
      </c>
      <c r="F2292" s="32" t="s">
        <v>9998</v>
      </c>
      <c r="G2292" s="32" t="s">
        <v>9981</v>
      </c>
      <c r="H2292" s="32" t="s">
        <v>9990</v>
      </c>
      <c r="I2292" s="32" t="s">
        <v>265</v>
      </c>
      <c r="J2292" s="35">
        <v>0</v>
      </c>
      <c r="K2292" s="35">
        <v>0</v>
      </c>
      <c r="L2292" s="35">
        <v>0</v>
      </c>
      <c r="M2292" s="35">
        <v>0</v>
      </c>
      <c r="N2292" s="32" t="s">
        <v>17</v>
      </c>
      <c r="O2292" s="32" t="s">
        <v>20</v>
      </c>
      <c r="P2292" s="32">
        <v>1</v>
      </c>
      <c r="Q2292" s="32"/>
      <c r="R2292" s="39">
        <f t="shared" si="70"/>
        <v>1509</v>
      </c>
      <c r="S2292" s="5" t="s">
        <v>51</v>
      </c>
      <c r="T2292" s="5" t="s">
        <v>64</v>
      </c>
      <c r="U2292" s="2"/>
      <c r="V2292" s="2" t="str">
        <f>IF($J2292+$L2292=0,"nil",IF(OR($B2292="TCU-WS",$B2292=""),"non comm",IF(OR($G2292="contract_cover",$H2292="fixed price"),VLOOKUP($I2292,'[1]mapping 2015'!$A:$B,2,FALSE),VLOOKUP($G2292,'[1]mapping 2015'!$A:$B,2,FALSE))))</f>
        <v>nil</v>
      </c>
      <c r="W2292" s="37">
        <f>IF(OR(V2292="non comm",V2292="nil",J2292=0),0,IF(V2292="SBM 2.1 IIPS",J2292*VLOOKUP(N2292,'[2]NGP%'!$C:$D,2,FALSE),J2292*SUMIFS('[2]NGP%'!$D:$D,'[2]NGP%'!$A:$A,V2292,'[2]NGP%'!$B:$B,AA2292)))</f>
        <v>0</v>
      </c>
      <c r="X2292" s="37">
        <f>IF(OR(V2292="non comm",V2292="nil",J2292=0),0,IF(V2292="SBM 2.1 IIPS",J2292*VLOOKUP(N2292,'[2]NGP%'!$C:$E,3,FALSE),J2292*SUMIFS('[2]NGP%'!$E:$E,'[2]NGP%'!$A:$A,V2292,'[2]NGP%'!$B:$B,AA2292)))</f>
        <v>0</v>
      </c>
      <c r="Y2292" s="32"/>
      <c r="Z2292" s="54" t="str">
        <f>IF(MID(H2292,1,4)="Item","Nil",IF(G2292="contract_cover",VLOOKUP(I2292,'svc type'!C:D,2,FALSE),VLOOKUP(G2292,'svc type'!A:D,4,FALSE)))</f>
        <v>Nil</v>
      </c>
      <c r="AA2292" s="4" t="str">
        <f>IF(B2292="","",VLOOKUP(B2292,Sector!C:D,2,FALSE))</f>
        <v>STC</v>
      </c>
      <c r="AB2292" s="4" t="str">
        <f t="shared" si="71"/>
        <v>shirley.phee</v>
      </c>
      <c r="AC2292" s="4"/>
      <c r="AD2292" s="4"/>
      <c r="AE2292" s="4"/>
      <c r="AF2292" s="4"/>
      <c r="AG2292" s="4"/>
    </row>
    <row r="2293" spans="1:33" outlineLevel="1" x14ac:dyDescent="0.25">
      <c r="A2293" s="57">
        <v>42272.430946261571</v>
      </c>
      <c r="B2293" s="32" t="s">
        <v>67</v>
      </c>
      <c r="C2293" s="32" t="s">
        <v>9977</v>
      </c>
      <c r="D2293" s="32" t="s">
        <v>9978</v>
      </c>
      <c r="E2293" s="32" t="s">
        <v>9979</v>
      </c>
      <c r="F2293" s="32" t="s">
        <v>9998</v>
      </c>
      <c r="G2293" s="32" t="s">
        <v>9991</v>
      </c>
      <c r="H2293" s="32" t="s">
        <v>9992</v>
      </c>
      <c r="I2293" s="32" t="s">
        <v>265</v>
      </c>
      <c r="J2293" s="35">
        <v>0</v>
      </c>
      <c r="K2293" s="35">
        <v>0</v>
      </c>
      <c r="L2293" s="35">
        <v>0</v>
      </c>
      <c r="M2293" s="35">
        <v>0</v>
      </c>
      <c r="N2293" s="32" t="s">
        <v>17</v>
      </c>
      <c r="O2293" s="32" t="s">
        <v>20</v>
      </c>
      <c r="P2293" s="32">
        <v>1</v>
      </c>
      <c r="Q2293" s="32"/>
      <c r="R2293" s="39">
        <f t="shared" si="70"/>
        <v>1509</v>
      </c>
      <c r="S2293" s="5" t="s">
        <v>51</v>
      </c>
      <c r="T2293" s="5" t="s">
        <v>64</v>
      </c>
      <c r="U2293" s="2"/>
      <c r="V2293" s="2" t="str">
        <f>IF($J2293+$L2293=0,"nil",IF(OR($B2293="TCU-WS",$B2293=""),"non comm",IF(OR($G2293="contract_cover",$H2293="fixed price"),VLOOKUP($I2293,'[1]mapping 2015'!$A:$B,2,FALSE),VLOOKUP($G2293,'[1]mapping 2015'!$A:$B,2,FALSE))))</f>
        <v>nil</v>
      </c>
      <c r="W2293" s="37">
        <f>IF(OR(V2293="non comm",V2293="nil",J2293=0),0,IF(V2293="SBM 2.1 IIPS",J2293*VLOOKUP(N2293,'[2]NGP%'!$C:$D,2,FALSE),J2293*SUMIFS('[2]NGP%'!$D:$D,'[2]NGP%'!$A:$A,V2293,'[2]NGP%'!$B:$B,AA2293)))</f>
        <v>0</v>
      </c>
      <c r="X2293" s="37">
        <f>IF(OR(V2293="non comm",V2293="nil",J2293=0),0,IF(V2293="SBM 2.1 IIPS",J2293*VLOOKUP(N2293,'[2]NGP%'!$C:$E,3,FALSE),J2293*SUMIFS('[2]NGP%'!$E:$E,'[2]NGP%'!$A:$A,V2293,'[2]NGP%'!$B:$B,AA2293)))</f>
        <v>0</v>
      </c>
      <c r="Y2293" s="32"/>
      <c r="Z2293" s="54" t="str">
        <f>IF(MID(H2293,1,4)="Item","Nil",IF(G2293="contract_cover",VLOOKUP(I2293,'svc type'!C:D,2,FALSE),VLOOKUP(G2293,'svc type'!A:D,4,FALSE)))</f>
        <v>Nil</v>
      </c>
      <c r="AA2293" s="4" t="str">
        <f>IF(B2293="","",VLOOKUP(B2293,Sector!C:D,2,FALSE))</f>
        <v>STC</v>
      </c>
      <c r="AB2293" s="4" t="str">
        <f t="shared" si="71"/>
        <v>shirley.phee</v>
      </c>
      <c r="AC2293" s="4"/>
      <c r="AD2293" s="4"/>
      <c r="AE2293" s="4"/>
      <c r="AF2293" s="4"/>
      <c r="AG2293" s="4"/>
    </row>
    <row r="2294" spans="1:33" outlineLevel="1" x14ac:dyDescent="0.25">
      <c r="A2294" s="57">
        <v>42272.430946261571</v>
      </c>
      <c r="B2294" s="32" t="s">
        <v>67</v>
      </c>
      <c r="C2294" s="32" t="s">
        <v>9977</v>
      </c>
      <c r="D2294" s="32" t="s">
        <v>9978</v>
      </c>
      <c r="E2294" s="32" t="s">
        <v>9979</v>
      </c>
      <c r="F2294" s="32" t="s">
        <v>9998</v>
      </c>
      <c r="G2294" s="32" t="s">
        <v>9991</v>
      </c>
      <c r="H2294" s="32" t="s">
        <v>9993</v>
      </c>
      <c r="I2294" s="32" t="s">
        <v>265</v>
      </c>
      <c r="J2294" s="35">
        <v>0</v>
      </c>
      <c r="K2294" s="35">
        <v>0</v>
      </c>
      <c r="L2294" s="35">
        <v>0</v>
      </c>
      <c r="M2294" s="35">
        <v>0</v>
      </c>
      <c r="N2294" s="32" t="s">
        <v>17</v>
      </c>
      <c r="O2294" s="32" t="s">
        <v>20</v>
      </c>
      <c r="P2294" s="32">
        <v>1</v>
      </c>
      <c r="Q2294" s="32"/>
      <c r="R2294" s="39">
        <f t="shared" si="70"/>
        <v>1509</v>
      </c>
      <c r="S2294" s="5" t="s">
        <v>51</v>
      </c>
      <c r="T2294" s="5" t="s">
        <v>64</v>
      </c>
      <c r="U2294" s="2"/>
      <c r="V2294" s="2" t="str">
        <f>IF($J2294+$L2294=0,"nil",IF(OR($B2294="TCU-WS",$B2294=""),"non comm",IF(OR($G2294="contract_cover",$H2294="fixed price"),VLOOKUP($I2294,'[1]mapping 2015'!$A:$B,2,FALSE),VLOOKUP($G2294,'[1]mapping 2015'!$A:$B,2,FALSE))))</f>
        <v>nil</v>
      </c>
      <c r="W2294" s="37">
        <f>IF(OR(V2294="non comm",V2294="nil",J2294=0),0,IF(V2294="SBM 2.1 IIPS",J2294*VLOOKUP(N2294,'[2]NGP%'!$C:$D,2,FALSE),J2294*SUMIFS('[2]NGP%'!$D:$D,'[2]NGP%'!$A:$A,V2294,'[2]NGP%'!$B:$B,AA2294)))</f>
        <v>0</v>
      </c>
      <c r="X2294" s="37">
        <f>IF(OR(V2294="non comm",V2294="nil",J2294=0),0,IF(V2294="SBM 2.1 IIPS",J2294*VLOOKUP(N2294,'[2]NGP%'!$C:$E,3,FALSE),J2294*SUMIFS('[2]NGP%'!$E:$E,'[2]NGP%'!$A:$A,V2294,'[2]NGP%'!$B:$B,AA2294)))</f>
        <v>0</v>
      </c>
      <c r="Y2294" s="32"/>
      <c r="Z2294" s="54" t="str">
        <f>IF(MID(H2294,1,4)="Item","Nil",IF(G2294="contract_cover",VLOOKUP(I2294,'svc type'!C:D,2,FALSE),VLOOKUP(G2294,'svc type'!A:D,4,FALSE)))</f>
        <v>Nil</v>
      </c>
      <c r="AA2294" s="4" t="str">
        <f>IF(B2294="","",VLOOKUP(B2294,Sector!C:D,2,FALSE))</f>
        <v>STC</v>
      </c>
      <c r="AB2294" s="4" t="str">
        <f t="shared" si="71"/>
        <v>shirley.phee</v>
      </c>
      <c r="AC2294" s="4"/>
      <c r="AD2294" s="4"/>
      <c r="AE2294" s="4"/>
      <c r="AF2294" s="4"/>
      <c r="AG2294" s="4"/>
    </row>
    <row r="2295" spans="1:33" outlineLevel="1" x14ac:dyDescent="0.25">
      <c r="A2295" s="57">
        <v>42272.430946261571</v>
      </c>
      <c r="B2295" s="32" t="s">
        <v>67</v>
      </c>
      <c r="C2295" s="32" t="s">
        <v>9977</v>
      </c>
      <c r="D2295" s="32" t="s">
        <v>9978</v>
      </c>
      <c r="E2295" s="32" t="s">
        <v>9979</v>
      </c>
      <c r="F2295" s="32" t="s">
        <v>9998</v>
      </c>
      <c r="G2295" s="32" t="s">
        <v>9994</v>
      </c>
      <c r="H2295" s="32" t="s">
        <v>9995</v>
      </c>
      <c r="I2295" s="32" t="s">
        <v>265</v>
      </c>
      <c r="J2295" s="35">
        <v>0</v>
      </c>
      <c r="K2295" s="35">
        <v>0</v>
      </c>
      <c r="L2295" s="35">
        <v>0</v>
      </c>
      <c r="M2295" s="35">
        <v>0</v>
      </c>
      <c r="N2295" s="32" t="s">
        <v>17</v>
      </c>
      <c r="O2295" s="32" t="s">
        <v>20</v>
      </c>
      <c r="P2295" s="32">
        <v>1</v>
      </c>
      <c r="Q2295" s="32"/>
      <c r="R2295" s="39">
        <f t="shared" si="70"/>
        <v>1509</v>
      </c>
      <c r="S2295" s="5" t="s">
        <v>51</v>
      </c>
      <c r="T2295" s="5" t="s">
        <v>64</v>
      </c>
      <c r="U2295" s="2"/>
      <c r="V2295" s="2" t="str">
        <f>IF($J2295+$L2295=0,"nil",IF(OR($B2295="TCU-WS",$B2295=""),"non comm",IF(OR($G2295="contract_cover",$H2295="fixed price"),VLOOKUP($I2295,'[1]mapping 2015'!$A:$B,2,FALSE),VLOOKUP($G2295,'[1]mapping 2015'!$A:$B,2,FALSE))))</f>
        <v>nil</v>
      </c>
      <c r="W2295" s="37">
        <f>IF(OR(V2295="non comm",V2295="nil",J2295=0),0,IF(V2295="SBM 2.1 IIPS",J2295*VLOOKUP(N2295,'[2]NGP%'!$C:$D,2,FALSE),J2295*SUMIFS('[2]NGP%'!$D:$D,'[2]NGP%'!$A:$A,V2295,'[2]NGP%'!$B:$B,AA2295)))</f>
        <v>0</v>
      </c>
      <c r="X2295" s="37">
        <f>IF(OR(V2295="non comm",V2295="nil",J2295=0),0,IF(V2295="SBM 2.1 IIPS",J2295*VLOOKUP(N2295,'[2]NGP%'!$C:$E,3,FALSE),J2295*SUMIFS('[2]NGP%'!$E:$E,'[2]NGP%'!$A:$A,V2295,'[2]NGP%'!$B:$B,AA2295)))</f>
        <v>0</v>
      </c>
      <c r="Y2295" s="32"/>
      <c r="Z2295" s="54" t="str">
        <f>IF(MID(H2295,1,4)="Item","Nil",IF(G2295="contract_cover",VLOOKUP(I2295,'svc type'!C:D,2,FALSE),VLOOKUP(G2295,'svc type'!A:D,4,FALSE)))</f>
        <v>Nil</v>
      </c>
      <c r="AA2295" s="4" t="str">
        <f>IF(B2295="","",VLOOKUP(B2295,Sector!C:D,2,FALSE))</f>
        <v>STC</v>
      </c>
      <c r="AB2295" s="4" t="str">
        <f t="shared" si="71"/>
        <v>shirley.phee</v>
      </c>
      <c r="AC2295" s="4"/>
      <c r="AD2295" s="4"/>
      <c r="AE2295" s="4"/>
      <c r="AF2295" s="4"/>
      <c r="AG2295" s="4"/>
    </row>
    <row r="2296" spans="1:33" outlineLevel="1" x14ac:dyDescent="0.25">
      <c r="A2296" s="57">
        <v>42272.430946261571</v>
      </c>
      <c r="B2296" s="32" t="s">
        <v>67</v>
      </c>
      <c r="C2296" s="32" t="s">
        <v>9977</v>
      </c>
      <c r="D2296" s="32" t="s">
        <v>9978</v>
      </c>
      <c r="E2296" s="32" t="s">
        <v>9979</v>
      </c>
      <c r="F2296" s="32" t="s">
        <v>9998</v>
      </c>
      <c r="G2296" s="32" t="s">
        <v>9994</v>
      </c>
      <c r="H2296" s="32" t="s">
        <v>9996</v>
      </c>
      <c r="I2296" s="32" t="s">
        <v>265</v>
      </c>
      <c r="J2296" s="35">
        <v>0</v>
      </c>
      <c r="K2296" s="35">
        <v>0</v>
      </c>
      <c r="L2296" s="35">
        <v>0</v>
      </c>
      <c r="M2296" s="35">
        <v>0</v>
      </c>
      <c r="N2296" s="32" t="s">
        <v>17</v>
      </c>
      <c r="O2296" s="32" t="s">
        <v>20</v>
      </c>
      <c r="P2296" s="32">
        <v>1</v>
      </c>
      <c r="Q2296" s="32"/>
      <c r="R2296" s="39">
        <f t="shared" si="70"/>
        <v>1509</v>
      </c>
      <c r="S2296" s="5" t="s">
        <v>51</v>
      </c>
      <c r="T2296" s="5" t="s">
        <v>64</v>
      </c>
      <c r="U2296" s="2"/>
      <c r="V2296" s="2" t="str">
        <f>IF($J2296+$L2296=0,"nil",IF(OR($B2296="TCU-WS",$B2296=""),"non comm",IF(OR($G2296="contract_cover",$H2296="fixed price"),VLOOKUP($I2296,'[1]mapping 2015'!$A:$B,2,FALSE),VLOOKUP($G2296,'[1]mapping 2015'!$A:$B,2,FALSE))))</f>
        <v>nil</v>
      </c>
      <c r="W2296" s="37">
        <f>IF(OR(V2296="non comm",V2296="nil",J2296=0),0,IF(V2296="SBM 2.1 IIPS",J2296*VLOOKUP(N2296,'[2]NGP%'!$C:$D,2,FALSE),J2296*SUMIFS('[2]NGP%'!$D:$D,'[2]NGP%'!$A:$A,V2296,'[2]NGP%'!$B:$B,AA2296)))</f>
        <v>0</v>
      </c>
      <c r="X2296" s="37">
        <f>IF(OR(V2296="non comm",V2296="nil",J2296=0),0,IF(V2296="SBM 2.1 IIPS",J2296*VLOOKUP(N2296,'[2]NGP%'!$C:$E,3,FALSE),J2296*SUMIFS('[2]NGP%'!$E:$E,'[2]NGP%'!$A:$A,V2296,'[2]NGP%'!$B:$B,AA2296)))</f>
        <v>0</v>
      </c>
      <c r="Y2296" s="32"/>
      <c r="Z2296" s="54" t="str">
        <f>IF(MID(H2296,1,4)="Item","Nil",IF(G2296="contract_cover",VLOOKUP(I2296,'svc type'!C:D,2,FALSE),VLOOKUP(G2296,'svc type'!A:D,4,FALSE)))</f>
        <v>Nil</v>
      </c>
      <c r="AA2296" s="4" t="str">
        <f>IF(B2296="","",VLOOKUP(B2296,Sector!C:D,2,FALSE))</f>
        <v>STC</v>
      </c>
      <c r="AB2296" s="4" t="str">
        <f t="shared" si="71"/>
        <v>shirley.phee</v>
      </c>
      <c r="AC2296" s="4"/>
      <c r="AD2296" s="4"/>
      <c r="AE2296" s="4"/>
      <c r="AF2296" s="4"/>
      <c r="AG2296" s="4"/>
    </row>
    <row r="2297" spans="1:33" outlineLevel="1" x14ac:dyDescent="0.25">
      <c r="A2297" s="57">
        <v>42272.430946261571</v>
      </c>
      <c r="B2297" s="32" t="s">
        <v>67</v>
      </c>
      <c r="C2297" s="32" t="s">
        <v>9977</v>
      </c>
      <c r="D2297" s="32" t="s">
        <v>9978</v>
      </c>
      <c r="E2297" s="32" t="s">
        <v>9979</v>
      </c>
      <c r="F2297" s="32" t="s">
        <v>9998</v>
      </c>
      <c r="G2297" s="32" t="s">
        <v>9981</v>
      </c>
      <c r="H2297" s="32" t="s">
        <v>9997</v>
      </c>
      <c r="I2297" s="32" t="s">
        <v>265</v>
      </c>
      <c r="J2297" s="35">
        <v>0</v>
      </c>
      <c r="K2297" s="35">
        <v>0</v>
      </c>
      <c r="L2297" s="35">
        <v>0</v>
      </c>
      <c r="M2297" s="35">
        <v>0</v>
      </c>
      <c r="N2297" s="32" t="s">
        <v>17</v>
      </c>
      <c r="O2297" s="32" t="s">
        <v>20</v>
      </c>
      <c r="P2297" s="32">
        <v>1</v>
      </c>
      <c r="Q2297" s="32"/>
      <c r="R2297" s="39">
        <f t="shared" si="70"/>
        <v>1509</v>
      </c>
      <c r="S2297" s="5" t="s">
        <v>51</v>
      </c>
      <c r="T2297" s="5" t="s">
        <v>64</v>
      </c>
      <c r="U2297" s="2"/>
      <c r="V2297" s="2" t="str">
        <f>IF($J2297+$L2297=0,"nil",IF(OR($B2297="TCU-WS",$B2297=""),"non comm",IF(OR($G2297="contract_cover",$H2297="fixed price"),VLOOKUP($I2297,'[1]mapping 2015'!$A:$B,2,FALSE),VLOOKUP($G2297,'[1]mapping 2015'!$A:$B,2,FALSE))))</f>
        <v>nil</v>
      </c>
      <c r="W2297" s="37">
        <f>IF(OR(V2297="non comm",V2297="nil",J2297=0),0,IF(V2297="SBM 2.1 IIPS",J2297*VLOOKUP(N2297,'[2]NGP%'!$C:$D,2,FALSE),J2297*SUMIFS('[2]NGP%'!$D:$D,'[2]NGP%'!$A:$A,V2297,'[2]NGP%'!$B:$B,AA2297)))</f>
        <v>0</v>
      </c>
      <c r="X2297" s="37">
        <f>IF(OR(V2297="non comm",V2297="nil",J2297=0),0,IF(V2297="SBM 2.1 IIPS",J2297*VLOOKUP(N2297,'[2]NGP%'!$C:$E,3,FALSE),J2297*SUMIFS('[2]NGP%'!$E:$E,'[2]NGP%'!$A:$A,V2297,'[2]NGP%'!$B:$B,AA2297)))</f>
        <v>0</v>
      </c>
      <c r="Y2297" s="32"/>
      <c r="Z2297" s="54" t="str">
        <f>IF(MID(H2297,1,4)="Item","Nil",IF(G2297="contract_cover",VLOOKUP(I2297,'svc type'!C:D,2,FALSE),VLOOKUP(G2297,'svc type'!A:D,4,FALSE)))</f>
        <v>Nil</v>
      </c>
      <c r="AA2297" s="4" t="str">
        <f>IF(B2297="","",VLOOKUP(B2297,Sector!C:D,2,FALSE))</f>
        <v>STC</v>
      </c>
      <c r="AB2297" s="4" t="str">
        <f t="shared" si="71"/>
        <v>shirley.phee</v>
      </c>
      <c r="AC2297" s="4"/>
      <c r="AD2297" s="4"/>
      <c r="AE2297" s="4"/>
      <c r="AF2297" s="4"/>
      <c r="AG2297" s="4"/>
    </row>
    <row r="2298" spans="1:33" outlineLevel="1" x14ac:dyDescent="0.25">
      <c r="A2298" s="57">
        <v>42272.432802581017</v>
      </c>
      <c r="B2298" s="32" t="s">
        <v>70</v>
      </c>
      <c r="C2298" s="32" t="s">
        <v>7283</v>
      </c>
      <c r="D2298" s="32" t="s">
        <v>334</v>
      </c>
      <c r="E2298" s="32" t="s">
        <v>9999</v>
      </c>
      <c r="F2298" s="32" t="s">
        <v>10000</v>
      </c>
      <c r="G2298" s="32" t="s">
        <v>25</v>
      </c>
      <c r="H2298" s="32" t="s">
        <v>26</v>
      </c>
      <c r="I2298" s="32" t="s">
        <v>2006</v>
      </c>
      <c r="J2298" s="35">
        <v>0</v>
      </c>
      <c r="K2298" s="35">
        <v>0</v>
      </c>
      <c r="L2298" s="35">
        <v>14.25</v>
      </c>
      <c r="M2298" s="35">
        <v>0</v>
      </c>
      <c r="N2298" s="32" t="s">
        <v>19</v>
      </c>
      <c r="O2298" s="32" t="s">
        <v>41</v>
      </c>
      <c r="P2298" s="32">
        <v>1</v>
      </c>
      <c r="Q2298" s="32" t="s">
        <v>10001</v>
      </c>
      <c r="R2298" s="39">
        <f t="shared" si="70"/>
        <v>1509</v>
      </c>
      <c r="S2298" s="5" t="s">
        <v>51</v>
      </c>
      <c r="T2298" s="5" t="s">
        <v>64</v>
      </c>
      <c r="U2298" s="2"/>
      <c r="V2298" s="2" t="str">
        <f>IF($J2298+$L2298=0,"nil",IF(OR($B2298="TCU-WS",$B2298=""),"non comm",IF(OR($G2298="contract_cover",$H2298="fixed price"),VLOOKUP($I2298,'[1]mapping 2015'!$A:$B,2,FALSE),VLOOKUP($G2298,'[1]mapping 2015'!$A:$B,2,FALSE))))</f>
        <v>SBM 2.1 IIPS</v>
      </c>
      <c r="W2298" s="37">
        <f>IF(OR(V2298="non comm",V2298="nil",J2298=0),0,IF(V2298="SBM 2.1 IIPS",J2298*VLOOKUP(N2298,'[2]NGP%'!$C:$D,2,FALSE),J2298*SUMIFS('[2]NGP%'!$D:$D,'[2]NGP%'!$A:$A,V2298,'[2]NGP%'!$B:$B,AA2298)))</f>
        <v>0</v>
      </c>
      <c r="X2298" s="37">
        <f>IF(OR(V2298="non comm",V2298="nil",J2298=0),0,IF(V2298="SBM 2.1 IIPS",J2298*VLOOKUP(N2298,'[2]NGP%'!$C:$E,3,FALSE),J2298*SUMIFS('[2]NGP%'!$E:$E,'[2]NGP%'!$A:$A,V2298,'[2]NGP%'!$B:$B,AA2298)))</f>
        <v>0</v>
      </c>
      <c r="Y2298" s="32"/>
      <c r="Z2298" s="54" t="str">
        <f>IF(MID(H2298,1,4)="Item","Nil",IF(G2298="contract_cover",VLOOKUP(I2298,'svc type'!C:D,2,FALSE),VLOOKUP(G2298,'svc type'!A:D,4,FALSE)))</f>
        <v>IIPS</v>
      </c>
      <c r="AA2298" s="4" t="str">
        <f>IF(B2298="","",VLOOKUP(B2298,Sector!C:D,2,FALSE))</f>
        <v>PUB</v>
      </c>
      <c r="AB2298" s="4" t="str">
        <f t="shared" si="71"/>
        <v>jaime.wong</v>
      </c>
      <c r="AC2298" s="4"/>
      <c r="AD2298" s="4"/>
      <c r="AE2298" s="4"/>
      <c r="AF2298" s="4"/>
      <c r="AG2298" s="4"/>
    </row>
    <row r="2299" spans="1:33" outlineLevel="1" x14ac:dyDescent="0.25">
      <c r="A2299" s="57">
        <v>42272.432802581017</v>
      </c>
      <c r="B2299" s="32" t="s">
        <v>70</v>
      </c>
      <c r="C2299" s="32" t="s">
        <v>7283</v>
      </c>
      <c r="D2299" s="32" t="s">
        <v>334</v>
      </c>
      <c r="E2299" s="32" t="s">
        <v>9999</v>
      </c>
      <c r="F2299" s="32" t="s">
        <v>10000</v>
      </c>
      <c r="G2299" s="32" t="s">
        <v>4474</v>
      </c>
      <c r="H2299" s="32" t="s">
        <v>4475</v>
      </c>
      <c r="I2299" s="32" t="s">
        <v>2006</v>
      </c>
      <c r="J2299" s="35">
        <v>0</v>
      </c>
      <c r="K2299" s="35">
        <v>0</v>
      </c>
      <c r="L2299" s="35">
        <v>14.25</v>
      </c>
      <c r="M2299" s="35">
        <v>0</v>
      </c>
      <c r="N2299" s="32" t="s">
        <v>19</v>
      </c>
      <c r="O2299" s="32" t="s">
        <v>41</v>
      </c>
      <c r="P2299" s="32">
        <v>1</v>
      </c>
      <c r="Q2299" s="32" t="s">
        <v>10001</v>
      </c>
      <c r="R2299" s="39">
        <f t="shared" si="70"/>
        <v>1509</v>
      </c>
      <c r="S2299" s="5" t="s">
        <v>51</v>
      </c>
      <c r="T2299" s="5" t="s">
        <v>64</v>
      </c>
      <c r="U2299" s="2"/>
      <c r="V2299" s="2" t="str">
        <f>IF($J2299+$L2299=0,"nil",IF(OR($B2299="TCU-WS",$B2299=""),"non comm",IF(OR($G2299="contract_cover",$H2299="fixed price"),VLOOKUP($I2299,'[1]mapping 2015'!$A:$B,2,FALSE),VLOOKUP($G2299,'[1]mapping 2015'!$A:$B,2,FALSE))))</f>
        <v>SBM 2.1 IIPS</v>
      </c>
      <c r="W2299" s="37">
        <f>IF(OR(V2299="non comm",V2299="nil",J2299=0),0,IF(V2299="SBM 2.1 IIPS",J2299*VLOOKUP(N2299,'[2]NGP%'!$C:$D,2,FALSE),J2299*SUMIFS('[2]NGP%'!$D:$D,'[2]NGP%'!$A:$A,V2299,'[2]NGP%'!$B:$B,AA2299)))</f>
        <v>0</v>
      </c>
      <c r="X2299" s="37">
        <f>IF(OR(V2299="non comm",V2299="nil",J2299=0),0,IF(V2299="SBM 2.1 IIPS",J2299*VLOOKUP(N2299,'[2]NGP%'!$C:$E,3,FALSE),J2299*SUMIFS('[2]NGP%'!$E:$E,'[2]NGP%'!$A:$A,V2299,'[2]NGP%'!$B:$B,AA2299)))</f>
        <v>0</v>
      </c>
      <c r="Y2299" s="32"/>
      <c r="Z2299" s="54" t="str">
        <f>IF(MID(H2299,1,4)="Item","Nil",IF(G2299="contract_cover",VLOOKUP(I2299,'svc type'!C:D,2,FALSE),VLOOKUP(G2299,'svc type'!A:D,4,FALSE)))</f>
        <v>IIPS</v>
      </c>
      <c r="AA2299" s="4" t="str">
        <f>IF(B2299="","",VLOOKUP(B2299,Sector!C:D,2,FALSE))</f>
        <v>PUB</v>
      </c>
      <c r="AB2299" s="4" t="str">
        <f t="shared" si="71"/>
        <v>jaime.wong</v>
      </c>
      <c r="AC2299" s="4"/>
      <c r="AD2299" s="4"/>
      <c r="AE2299" s="4"/>
      <c r="AF2299" s="4"/>
      <c r="AG2299" s="4"/>
    </row>
    <row r="2300" spans="1:33" outlineLevel="1" x14ac:dyDescent="0.25">
      <c r="A2300" s="57">
        <v>42272.432802581017</v>
      </c>
      <c r="B2300" s="32" t="s">
        <v>70</v>
      </c>
      <c r="C2300" s="32" t="s">
        <v>7283</v>
      </c>
      <c r="D2300" s="32" t="s">
        <v>334</v>
      </c>
      <c r="E2300" s="32" t="s">
        <v>9999</v>
      </c>
      <c r="F2300" s="32" t="s">
        <v>10000</v>
      </c>
      <c r="G2300" s="32" t="s">
        <v>4474</v>
      </c>
      <c r="H2300" s="32" t="s">
        <v>4475</v>
      </c>
      <c r="I2300" s="32" t="s">
        <v>2006</v>
      </c>
      <c r="J2300" s="35">
        <v>0</v>
      </c>
      <c r="K2300" s="35">
        <v>0</v>
      </c>
      <c r="L2300" s="35">
        <v>14.25</v>
      </c>
      <c r="M2300" s="35">
        <v>0</v>
      </c>
      <c r="N2300" s="32" t="s">
        <v>19</v>
      </c>
      <c r="O2300" s="32" t="s">
        <v>41</v>
      </c>
      <c r="P2300" s="32">
        <v>1</v>
      </c>
      <c r="Q2300" s="32" t="s">
        <v>10001</v>
      </c>
      <c r="R2300" s="39">
        <f t="shared" si="70"/>
        <v>1509</v>
      </c>
      <c r="S2300" s="5" t="s">
        <v>51</v>
      </c>
      <c r="T2300" s="5" t="s">
        <v>64</v>
      </c>
      <c r="U2300" s="2"/>
      <c r="V2300" s="2" t="str">
        <f>IF($J2300+$L2300=0,"nil",IF(OR($B2300="TCU-WS",$B2300=""),"non comm",IF(OR($G2300="contract_cover",$H2300="fixed price"),VLOOKUP($I2300,'[1]mapping 2015'!$A:$B,2,FALSE),VLOOKUP($G2300,'[1]mapping 2015'!$A:$B,2,FALSE))))</f>
        <v>SBM 2.1 IIPS</v>
      </c>
      <c r="W2300" s="37">
        <f>IF(OR(V2300="non comm",V2300="nil",J2300=0),0,IF(V2300="SBM 2.1 IIPS",J2300*VLOOKUP(N2300,'[2]NGP%'!$C:$D,2,FALSE),J2300*SUMIFS('[2]NGP%'!$D:$D,'[2]NGP%'!$A:$A,V2300,'[2]NGP%'!$B:$B,AA2300)))</f>
        <v>0</v>
      </c>
      <c r="X2300" s="37">
        <f>IF(OR(V2300="non comm",V2300="nil",J2300=0),0,IF(V2300="SBM 2.1 IIPS",J2300*VLOOKUP(N2300,'[2]NGP%'!$C:$E,3,FALSE),J2300*SUMIFS('[2]NGP%'!$E:$E,'[2]NGP%'!$A:$A,V2300,'[2]NGP%'!$B:$B,AA2300)))</f>
        <v>0</v>
      </c>
      <c r="Y2300" s="32"/>
      <c r="Z2300" s="54" t="str">
        <f>IF(MID(H2300,1,4)="Item","Nil",IF(G2300="contract_cover",VLOOKUP(I2300,'svc type'!C:D,2,FALSE),VLOOKUP(G2300,'svc type'!A:D,4,FALSE)))</f>
        <v>IIPS</v>
      </c>
      <c r="AA2300" s="4" t="str">
        <f>IF(B2300="","",VLOOKUP(B2300,Sector!C:D,2,FALSE))</f>
        <v>PUB</v>
      </c>
      <c r="AB2300" s="4" t="str">
        <f t="shared" si="71"/>
        <v>jaime.wong</v>
      </c>
      <c r="AC2300" s="4"/>
      <c r="AD2300" s="4"/>
      <c r="AE2300" s="4"/>
      <c r="AF2300" s="4"/>
      <c r="AG2300" s="4"/>
    </row>
    <row r="2301" spans="1:33" outlineLevel="1" x14ac:dyDescent="0.25">
      <c r="A2301" s="57">
        <v>42272.434621296299</v>
      </c>
      <c r="B2301" s="32" t="s">
        <v>31</v>
      </c>
      <c r="C2301" s="32" t="s">
        <v>4355</v>
      </c>
      <c r="D2301" s="32" t="s">
        <v>4356</v>
      </c>
      <c r="E2301" s="32" t="s">
        <v>10002</v>
      </c>
      <c r="F2301" s="32" t="s">
        <v>10003</v>
      </c>
      <c r="G2301" s="32" t="s">
        <v>15</v>
      </c>
      <c r="H2301" s="32" t="s">
        <v>16</v>
      </c>
      <c r="I2301" s="32" t="s">
        <v>261</v>
      </c>
      <c r="J2301" s="35">
        <v>5200</v>
      </c>
      <c r="K2301" s="35">
        <v>0</v>
      </c>
      <c r="L2301" s="35">
        <v>0</v>
      </c>
      <c r="M2301" s="35">
        <v>0</v>
      </c>
      <c r="N2301" s="32" t="s">
        <v>19</v>
      </c>
      <c r="O2301" s="32" t="s">
        <v>18</v>
      </c>
      <c r="P2301" s="32">
        <v>1</v>
      </c>
      <c r="Q2301" s="32"/>
      <c r="R2301" s="39">
        <f t="shared" si="70"/>
        <v>1509</v>
      </c>
      <c r="S2301" s="5" t="s">
        <v>51</v>
      </c>
      <c r="T2301" s="5" t="s">
        <v>64</v>
      </c>
      <c r="U2301" s="2"/>
      <c r="V2301" s="2" t="str">
        <f>IF($J2301+$L2301=0,"nil",IF(OR($B2301="TCU-WS",$B2301=""),"non comm",IF(OR($G2301="contract_cover",$H2301="fixed price"),VLOOKUP($I2301,'[1]mapping 2015'!$A:$B,2,FALSE),VLOOKUP($G2301,'[1]mapping 2015'!$A:$B,2,FALSE))))</f>
        <v>SBM 2.5 MOS</v>
      </c>
      <c r="W2301" s="37">
        <f>IF(OR(V2301="non comm",V2301="nil",J2301=0),0,IF(V2301="SBM 2.1 IIPS",J2301*VLOOKUP(N2301,'[2]NGP%'!$C:$D,2,FALSE),J2301*SUMIFS('[2]NGP%'!$D:$D,'[2]NGP%'!$A:$A,V2301,'[2]NGP%'!$B:$B,AA2301)))</f>
        <v>936</v>
      </c>
      <c r="X2301" s="37">
        <f>IF(OR(V2301="non comm",V2301="nil",J2301=0),0,IF(V2301="SBM 2.1 IIPS",J2301*VLOOKUP(N2301,'[2]NGP%'!$C:$E,3,FALSE),J2301*SUMIFS('[2]NGP%'!$E:$E,'[2]NGP%'!$A:$A,V2301,'[2]NGP%'!$B:$B,AA2301)))</f>
        <v>1196</v>
      </c>
      <c r="Y2301" s="32"/>
      <c r="Z2301" s="54" t="str">
        <f>IF(MID(H2301,1,4)="Item","Nil",IF(G2301="contract_cover",VLOOKUP(I2301,'svc type'!C:D,2,FALSE),VLOOKUP(G2301,'svc type'!A:D,4,FALSE)))</f>
        <v>MOS</v>
      </c>
      <c r="AA2301" s="4" t="str">
        <f>IF(B2301="","",VLOOKUP(B2301,Sector!C:D,2,FALSE))</f>
        <v>COM</v>
      </c>
      <c r="AB2301" s="4" t="str">
        <f t="shared" si="71"/>
        <v>anson.ong</v>
      </c>
      <c r="AC2301" s="4"/>
      <c r="AD2301" s="4"/>
      <c r="AE2301" s="4"/>
      <c r="AF2301" s="4"/>
      <c r="AG2301" s="4"/>
    </row>
    <row r="2302" spans="1:33" outlineLevel="1" x14ac:dyDescent="0.25">
      <c r="A2302" s="57">
        <v>42272.435035150462</v>
      </c>
      <c r="B2302" s="32" t="s">
        <v>4333</v>
      </c>
      <c r="C2302" s="32" t="s">
        <v>6445</v>
      </c>
      <c r="D2302" s="32" t="s">
        <v>334</v>
      </c>
      <c r="E2302" s="32" t="s">
        <v>10004</v>
      </c>
      <c r="F2302" s="32" t="s">
        <v>10005</v>
      </c>
      <c r="G2302" s="32" t="s">
        <v>25</v>
      </c>
      <c r="H2302" s="32" t="s">
        <v>26</v>
      </c>
      <c r="I2302" s="32" t="s">
        <v>2006</v>
      </c>
      <c r="J2302" s="35">
        <v>0</v>
      </c>
      <c r="K2302" s="35">
        <v>0</v>
      </c>
      <c r="L2302" s="35">
        <v>14.25</v>
      </c>
      <c r="M2302" s="35">
        <v>0</v>
      </c>
      <c r="N2302" s="32" t="s">
        <v>19</v>
      </c>
      <c r="O2302" s="32" t="s">
        <v>41</v>
      </c>
      <c r="P2302" s="32">
        <v>1</v>
      </c>
      <c r="Q2302" s="32" t="s">
        <v>10006</v>
      </c>
      <c r="R2302" s="39">
        <f t="shared" si="70"/>
        <v>1509</v>
      </c>
      <c r="S2302" s="5" t="s">
        <v>51</v>
      </c>
      <c r="T2302" s="5" t="s">
        <v>64</v>
      </c>
      <c r="U2302" s="2"/>
      <c r="V2302" s="2" t="str">
        <f>IF($J2302+$L2302=0,"nil",IF(OR($B2302="TCU-WS",$B2302=""),"non comm",IF(OR($G2302="contract_cover",$H2302="fixed price"),VLOOKUP($I2302,'[1]mapping 2015'!$A:$B,2,FALSE),VLOOKUP($G2302,'[1]mapping 2015'!$A:$B,2,FALSE))))</f>
        <v>SBM 2.1 IIPS</v>
      </c>
      <c r="W2302" s="37">
        <f>IF(OR(V2302="non comm",V2302="nil",J2302=0),0,IF(V2302="SBM 2.1 IIPS",J2302*VLOOKUP(N2302,'[2]NGP%'!$C:$D,2,FALSE),J2302*SUMIFS('[2]NGP%'!$D:$D,'[2]NGP%'!$A:$A,V2302,'[2]NGP%'!$B:$B,AA2302)))</f>
        <v>0</v>
      </c>
      <c r="X2302" s="37">
        <f>IF(OR(V2302="non comm",V2302="nil",J2302=0),0,IF(V2302="SBM 2.1 IIPS",J2302*VLOOKUP(N2302,'[2]NGP%'!$C:$E,3,FALSE),J2302*SUMIFS('[2]NGP%'!$E:$E,'[2]NGP%'!$A:$A,V2302,'[2]NGP%'!$B:$B,AA2302)))</f>
        <v>0</v>
      </c>
      <c r="Y2302" s="32"/>
      <c r="Z2302" s="54" t="str">
        <f>IF(MID(H2302,1,4)="Item","Nil",IF(G2302="contract_cover",VLOOKUP(I2302,'svc type'!C:D,2,FALSE),VLOOKUP(G2302,'svc type'!A:D,4,FALSE)))</f>
        <v>IIPS</v>
      </c>
      <c r="AA2302" s="4" t="str">
        <f>IF(B2302="","",VLOOKUP(B2302,Sector!C:D,2,FALSE))</f>
        <v>PUB</v>
      </c>
      <c r="AB2302" s="4" t="str">
        <f t="shared" si="71"/>
        <v>ronnie.lim</v>
      </c>
      <c r="AC2302" s="4"/>
      <c r="AD2302" s="4"/>
      <c r="AE2302" s="4"/>
      <c r="AF2302" s="4"/>
      <c r="AG2302" s="4"/>
    </row>
    <row r="2303" spans="1:33" outlineLevel="1" x14ac:dyDescent="0.25">
      <c r="A2303" s="57">
        <v>42272.435035150462</v>
      </c>
      <c r="B2303" s="32" t="s">
        <v>4333</v>
      </c>
      <c r="C2303" s="32" t="s">
        <v>6445</v>
      </c>
      <c r="D2303" s="32" t="s">
        <v>334</v>
      </c>
      <c r="E2303" s="32" t="s">
        <v>10004</v>
      </c>
      <c r="F2303" s="32" t="s">
        <v>10005</v>
      </c>
      <c r="G2303" s="32" t="s">
        <v>367</v>
      </c>
      <c r="H2303" s="32" t="s">
        <v>366</v>
      </c>
      <c r="I2303" s="32" t="s">
        <v>2006</v>
      </c>
      <c r="J2303" s="35">
        <v>0</v>
      </c>
      <c r="K2303" s="35">
        <v>0</v>
      </c>
      <c r="L2303" s="35">
        <v>14.25</v>
      </c>
      <c r="M2303" s="35">
        <v>0</v>
      </c>
      <c r="N2303" s="32" t="s">
        <v>19</v>
      </c>
      <c r="O2303" s="32" t="s">
        <v>41</v>
      </c>
      <c r="P2303" s="32">
        <v>1</v>
      </c>
      <c r="Q2303" s="32" t="s">
        <v>10006</v>
      </c>
      <c r="R2303" s="39">
        <f t="shared" si="70"/>
        <v>1509</v>
      </c>
      <c r="S2303" s="5" t="s">
        <v>51</v>
      </c>
      <c r="T2303" s="5" t="s">
        <v>64</v>
      </c>
      <c r="U2303" s="2"/>
      <c r="V2303" s="2" t="str">
        <f>IF($J2303+$L2303=0,"nil",IF(OR($B2303="TCU-WS",$B2303=""),"non comm",IF(OR($G2303="contract_cover",$H2303="fixed price"),VLOOKUP($I2303,'[1]mapping 2015'!$A:$B,2,FALSE),VLOOKUP($G2303,'[1]mapping 2015'!$A:$B,2,FALSE))))</f>
        <v>SBM 2.1 IIPS</v>
      </c>
      <c r="W2303" s="37">
        <f>IF(OR(V2303="non comm",V2303="nil",J2303=0),0,IF(V2303="SBM 2.1 IIPS",J2303*VLOOKUP(N2303,'[2]NGP%'!$C:$D,2,FALSE),J2303*SUMIFS('[2]NGP%'!$D:$D,'[2]NGP%'!$A:$A,V2303,'[2]NGP%'!$B:$B,AA2303)))</f>
        <v>0</v>
      </c>
      <c r="X2303" s="37">
        <f>IF(OR(V2303="non comm",V2303="nil",J2303=0),0,IF(V2303="SBM 2.1 IIPS",J2303*VLOOKUP(N2303,'[2]NGP%'!$C:$E,3,FALSE),J2303*SUMIFS('[2]NGP%'!$E:$E,'[2]NGP%'!$A:$A,V2303,'[2]NGP%'!$B:$B,AA2303)))</f>
        <v>0</v>
      </c>
      <c r="Y2303" s="32"/>
      <c r="Z2303" s="54" t="str">
        <f>IF(MID(H2303,1,4)="Item","Nil",IF(G2303="contract_cover",VLOOKUP(I2303,'svc type'!C:D,2,FALSE),VLOOKUP(G2303,'svc type'!A:D,4,FALSE)))</f>
        <v>IIPS</v>
      </c>
      <c r="AA2303" s="4" t="str">
        <f>IF(B2303="","",VLOOKUP(B2303,Sector!C:D,2,FALSE))</f>
        <v>PUB</v>
      </c>
      <c r="AB2303" s="4" t="str">
        <f t="shared" si="71"/>
        <v>ronnie.lim</v>
      </c>
      <c r="AC2303" s="4"/>
      <c r="AD2303" s="4"/>
      <c r="AE2303" s="4"/>
      <c r="AF2303" s="4"/>
      <c r="AG2303" s="4"/>
    </row>
    <row r="2304" spans="1:33" outlineLevel="1" x14ac:dyDescent="0.25">
      <c r="A2304" s="57">
        <v>42272.438162349536</v>
      </c>
      <c r="B2304" s="32" t="s">
        <v>280</v>
      </c>
      <c r="C2304" s="32" t="s">
        <v>1097</v>
      </c>
      <c r="D2304" s="32" t="s">
        <v>1098</v>
      </c>
      <c r="E2304" s="32" t="s">
        <v>10007</v>
      </c>
      <c r="F2304" s="32" t="s">
        <v>10008</v>
      </c>
      <c r="G2304" s="32" t="s">
        <v>15</v>
      </c>
      <c r="H2304" s="32" t="s">
        <v>16</v>
      </c>
      <c r="I2304" s="32" t="s">
        <v>260</v>
      </c>
      <c r="J2304" s="35">
        <v>420</v>
      </c>
      <c r="K2304" s="35">
        <v>0</v>
      </c>
      <c r="L2304" s="35">
        <v>0</v>
      </c>
      <c r="M2304" s="35">
        <v>0</v>
      </c>
      <c r="N2304" s="32" t="s">
        <v>17</v>
      </c>
      <c r="O2304" s="32" t="s">
        <v>20</v>
      </c>
      <c r="P2304" s="32">
        <v>1</v>
      </c>
      <c r="Q2304" s="32" t="s">
        <v>10009</v>
      </c>
      <c r="R2304" s="39">
        <f t="shared" si="70"/>
        <v>1509</v>
      </c>
      <c r="S2304" s="5" t="s">
        <v>51</v>
      </c>
      <c r="T2304" s="5" t="s">
        <v>64</v>
      </c>
      <c r="U2304" s="2"/>
      <c r="V2304" s="2" t="str">
        <f>IF($J2304+$L2304=0,"nil",IF(OR($B2304="TCU-WS",$B2304=""),"non comm",IF(OR($G2304="contract_cover",$H2304="fixed price"),VLOOKUP($I2304,'[1]mapping 2015'!$A:$B,2,FALSE),VLOOKUP($G2304,'[1]mapping 2015'!$A:$B,2,FALSE))))</f>
        <v>SBM 2.2 HMA</v>
      </c>
      <c r="W2304" s="37">
        <f>IF(OR(V2304="non comm",V2304="nil",J2304=0),0,IF(V2304="SBM 2.1 IIPS",J2304*VLOOKUP(N2304,'[2]NGP%'!$C:$D,2,FALSE),J2304*SUMIFS('[2]NGP%'!$D:$D,'[2]NGP%'!$A:$A,V2304,'[2]NGP%'!$B:$B,AA2304)))</f>
        <v>205.79999999999998</v>
      </c>
      <c r="X2304" s="37">
        <f>IF(OR(V2304="non comm",V2304="nil",J2304=0),0,IF(V2304="SBM 2.1 IIPS",J2304*VLOOKUP(N2304,'[2]NGP%'!$C:$E,3,FALSE),J2304*SUMIFS('[2]NGP%'!$E:$E,'[2]NGP%'!$A:$A,V2304,'[2]NGP%'!$B:$B,AA2304)))</f>
        <v>205.79999999999998</v>
      </c>
      <c r="Y2304" s="32"/>
      <c r="Z2304" s="54" t="str">
        <f>IF(MID(H2304,1,4)="Item","Nil",IF(G2304="contract_cover",VLOOKUP(I2304,'svc type'!C:D,2,FALSE),VLOOKUP(G2304,'svc type'!A:D,4,FALSE)))</f>
        <v>HMA</v>
      </c>
      <c r="AA2304" s="4" t="str">
        <f>IF(B2304="","",VLOOKUP(B2304,Sector!C:D,2,FALSE))</f>
        <v>STC</v>
      </c>
      <c r="AB2304" s="4" t="str">
        <f t="shared" si="71"/>
        <v>david.koh</v>
      </c>
      <c r="AC2304" s="4"/>
      <c r="AD2304" s="4"/>
      <c r="AE2304" s="4"/>
      <c r="AF2304" s="4"/>
      <c r="AG2304" s="4"/>
    </row>
    <row r="2305" spans="1:33" outlineLevel="1" x14ac:dyDescent="0.25">
      <c r="A2305" s="57">
        <v>42272.439865243054</v>
      </c>
      <c r="B2305" s="32" t="s">
        <v>284</v>
      </c>
      <c r="C2305" s="32" t="s">
        <v>297</v>
      </c>
      <c r="D2305" s="32" t="s">
        <v>296</v>
      </c>
      <c r="E2305" s="32" t="s">
        <v>10010</v>
      </c>
      <c r="F2305" s="32" t="s">
        <v>10011</v>
      </c>
      <c r="G2305" s="32" t="s">
        <v>15</v>
      </c>
      <c r="H2305" s="32" t="s">
        <v>16</v>
      </c>
      <c r="I2305" s="32" t="s">
        <v>281</v>
      </c>
      <c r="J2305" s="35">
        <v>1055.73</v>
      </c>
      <c r="K2305" s="35">
        <v>0</v>
      </c>
      <c r="L2305" s="35">
        <v>0</v>
      </c>
      <c r="M2305" s="35">
        <v>0</v>
      </c>
      <c r="N2305" s="32" t="s">
        <v>19</v>
      </c>
      <c r="O2305" s="32" t="s">
        <v>18</v>
      </c>
      <c r="P2305" s="32">
        <v>1</v>
      </c>
      <c r="Q2305" s="32"/>
      <c r="R2305" s="39">
        <f t="shared" si="70"/>
        <v>1509</v>
      </c>
      <c r="S2305" s="5" t="s">
        <v>51</v>
      </c>
      <c r="T2305" s="5" t="s">
        <v>64</v>
      </c>
      <c r="U2305" s="2"/>
      <c r="V2305" s="2" t="str">
        <f>IF($J2305+$L2305=0,"nil",IF(OR($B2305="TCU-WS",$B2305=""),"non comm",IF(OR($G2305="contract_cover",$H2305="fixed price"),VLOOKUP($I2305,'[1]mapping 2015'!$A:$B,2,FALSE),VLOOKUP($G2305,'[1]mapping 2015'!$A:$B,2,FALSE))))</f>
        <v>SBM 2.5 MOS</v>
      </c>
      <c r="W2305" s="37">
        <f>IF(OR(V2305="non comm",V2305="nil",J2305=0),0,IF(V2305="SBM 2.1 IIPS",J2305*VLOOKUP(N2305,'[2]NGP%'!$C:$D,2,FALSE),J2305*SUMIFS('[2]NGP%'!$D:$D,'[2]NGP%'!$A:$A,V2305,'[2]NGP%'!$B:$B,AA2305)))</f>
        <v>190.03139999999999</v>
      </c>
      <c r="X2305" s="37">
        <f>IF(OR(V2305="non comm",V2305="nil",J2305=0),0,IF(V2305="SBM 2.1 IIPS",J2305*VLOOKUP(N2305,'[2]NGP%'!$C:$E,3,FALSE),J2305*SUMIFS('[2]NGP%'!$E:$E,'[2]NGP%'!$A:$A,V2305,'[2]NGP%'!$B:$B,AA2305)))</f>
        <v>242.81790000000001</v>
      </c>
      <c r="Y2305" s="32"/>
      <c r="Z2305" s="54" t="str">
        <f>IF(MID(H2305,1,4)="Item","Nil",IF(G2305="contract_cover",VLOOKUP(I2305,'svc type'!C:D,2,FALSE),VLOOKUP(G2305,'svc type'!A:D,4,FALSE)))</f>
        <v>MOS</v>
      </c>
      <c r="AA2305" s="4" t="str">
        <f>IF(B2305="","",VLOOKUP(B2305,Sector!C:D,2,FALSE))</f>
        <v>COM</v>
      </c>
      <c r="AB2305" s="4" t="str">
        <f t="shared" si="71"/>
        <v>kermann.luo</v>
      </c>
      <c r="AC2305" s="4"/>
      <c r="AD2305" s="4"/>
      <c r="AE2305" s="4"/>
      <c r="AF2305" s="4"/>
      <c r="AG2305" s="4"/>
    </row>
    <row r="2306" spans="1:33" outlineLevel="1" x14ac:dyDescent="0.25">
      <c r="A2306" s="57">
        <v>42272.443005474539</v>
      </c>
      <c r="B2306" s="32" t="s">
        <v>284</v>
      </c>
      <c r="C2306" s="32" t="s">
        <v>297</v>
      </c>
      <c r="D2306" s="32" t="s">
        <v>296</v>
      </c>
      <c r="E2306" s="32" t="s">
        <v>10012</v>
      </c>
      <c r="F2306" s="32" t="s">
        <v>10013</v>
      </c>
      <c r="G2306" s="32" t="s">
        <v>15</v>
      </c>
      <c r="H2306" s="32" t="s">
        <v>16</v>
      </c>
      <c r="I2306" s="32" t="s">
        <v>281</v>
      </c>
      <c r="J2306" s="35">
        <v>25349.18</v>
      </c>
      <c r="K2306" s="35">
        <v>0</v>
      </c>
      <c r="L2306" s="35">
        <v>0</v>
      </c>
      <c r="M2306" s="35">
        <v>0</v>
      </c>
      <c r="N2306" s="32" t="s">
        <v>19</v>
      </c>
      <c r="O2306" s="32" t="s">
        <v>18</v>
      </c>
      <c r="P2306" s="32">
        <v>1</v>
      </c>
      <c r="Q2306" s="32"/>
      <c r="R2306" s="39">
        <f t="shared" si="70"/>
        <v>1509</v>
      </c>
      <c r="S2306" s="5" t="s">
        <v>51</v>
      </c>
      <c r="T2306" s="5" t="s">
        <v>64</v>
      </c>
      <c r="U2306" s="2"/>
      <c r="V2306" s="2" t="str">
        <f>IF($J2306+$L2306=0,"nil",IF(OR($B2306="TCU-WS",$B2306=""),"non comm",IF(OR($G2306="contract_cover",$H2306="fixed price"),VLOOKUP($I2306,'[1]mapping 2015'!$A:$B,2,FALSE),VLOOKUP($G2306,'[1]mapping 2015'!$A:$B,2,FALSE))))</f>
        <v>SBM 2.5 MOS</v>
      </c>
      <c r="W2306" s="37">
        <f>IF(OR(V2306="non comm",V2306="nil",J2306=0),0,IF(V2306="SBM 2.1 IIPS",J2306*VLOOKUP(N2306,'[2]NGP%'!$C:$D,2,FALSE),J2306*SUMIFS('[2]NGP%'!$D:$D,'[2]NGP%'!$A:$A,V2306,'[2]NGP%'!$B:$B,AA2306)))</f>
        <v>4562.8523999999998</v>
      </c>
      <c r="X2306" s="37">
        <f>IF(OR(V2306="non comm",V2306="nil",J2306=0),0,IF(V2306="SBM 2.1 IIPS",J2306*VLOOKUP(N2306,'[2]NGP%'!$C:$E,3,FALSE),J2306*SUMIFS('[2]NGP%'!$E:$E,'[2]NGP%'!$A:$A,V2306,'[2]NGP%'!$B:$B,AA2306)))</f>
        <v>5830.3114000000005</v>
      </c>
      <c r="Y2306" s="32"/>
      <c r="Z2306" s="54" t="str">
        <f>IF(MID(H2306,1,4)="Item","Nil",IF(G2306="contract_cover",VLOOKUP(I2306,'svc type'!C:D,2,FALSE),VLOOKUP(G2306,'svc type'!A:D,4,FALSE)))</f>
        <v>MOS</v>
      </c>
      <c r="AA2306" s="4" t="str">
        <f>IF(B2306="","",VLOOKUP(B2306,Sector!C:D,2,FALSE))</f>
        <v>COM</v>
      </c>
      <c r="AB2306" s="4" t="str">
        <f t="shared" si="71"/>
        <v>kermann.luo</v>
      </c>
      <c r="AC2306" s="4"/>
      <c r="AD2306" s="4"/>
      <c r="AE2306" s="4"/>
      <c r="AF2306" s="4"/>
      <c r="AG2306" s="4"/>
    </row>
    <row r="2307" spans="1:33" outlineLevel="1" x14ac:dyDescent="0.25">
      <c r="A2307" s="57">
        <v>42272.447174618057</v>
      </c>
      <c r="B2307" s="32" t="s">
        <v>284</v>
      </c>
      <c r="C2307" s="32" t="s">
        <v>339</v>
      </c>
      <c r="D2307" s="32" t="s">
        <v>338</v>
      </c>
      <c r="E2307" s="32" t="s">
        <v>10014</v>
      </c>
      <c r="F2307" s="32" t="s">
        <v>10015</v>
      </c>
      <c r="G2307" s="32" t="s">
        <v>15</v>
      </c>
      <c r="H2307" s="32" t="s">
        <v>16</v>
      </c>
      <c r="I2307" s="32" t="s">
        <v>261</v>
      </c>
      <c r="J2307" s="35">
        <v>4975.01</v>
      </c>
      <c r="K2307" s="35">
        <v>0</v>
      </c>
      <c r="L2307" s="35">
        <v>0</v>
      </c>
      <c r="M2307" s="35">
        <v>0</v>
      </c>
      <c r="N2307" s="32" t="s">
        <v>19</v>
      </c>
      <c r="O2307" s="32" t="s">
        <v>18</v>
      </c>
      <c r="P2307" s="32">
        <v>1</v>
      </c>
      <c r="Q2307" s="32" t="s">
        <v>4800</v>
      </c>
      <c r="R2307" s="39">
        <f t="shared" ref="R2307:R2370" si="72">R2306</f>
        <v>1509</v>
      </c>
      <c r="S2307" s="5" t="s">
        <v>51</v>
      </c>
      <c r="T2307" s="5" t="s">
        <v>64</v>
      </c>
      <c r="U2307" s="2"/>
      <c r="V2307" s="2" t="str">
        <f>IF($J2307+$L2307=0,"nil",IF(OR($B2307="TCU-WS",$B2307=""),"non comm",IF(OR($G2307="contract_cover",$H2307="fixed price"),VLOOKUP($I2307,'[1]mapping 2015'!$A:$B,2,FALSE),VLOOKUP($G2307,'[1]mapping 2015'!$A:$B,2,FALSE))))</f>
        <v>SBM 2.5 MOS</v>
      </c>
      <c r="W2307" s="37">
        <f>IF(OR(V2307="non comm",V2307="nil",J2307=0),0,IF(V2307="SBM 2.1 IIPS",J2307*VLOOKUP(N2307,'[2]NGP%'!$C:$D,2,FALSE),J2307*SUMIFS('[2]NGP%'!$D:$D,'[2]NGP%'!$A:$A,V2307,'[2]NGP%'!$B:$B,AA2307)))</f>
        <v>895.5018</v>
      </c>
      <c r="X2307" s="37">
        <f>IF(OR(V2307="non comm",V2307="nil",J2307=0),0,IF(V2307="SBM 2.1 IIPS",J2307*VLOOKUP(N2307,'[2]NGP%'!$C:$E,3,FALSE),J2307*SUMIFS('[2]NGP%'!$E:$E,'[2]NGP%'!$A:$A,V2307,'[2]NGP%'!$B:$B,AA2307)))</f>
        <v>1144.2523000000001</v>
      </c>
      <c r="Y2307" s="32"/>
      <c r="Z2307" s="54" t="str">
        <f>IF(MID(H2307,1,4)="Item","Nil",IF(G2307="contract_cover",VLOOKUP(I2307,'svc type'!C:D,2,FALSE),VLOOKUP(G2307,'svc type'!A:D,4,FALSE)))</f>
        <v>MOS</v>
      </c>
      <c r="AA2307" s="4" t="str">
        <f>IF(B2307="","",VLOOKUP(B2307,Sector!C:D,2,FALSE))</f>
        <v>COM</v>
      </c>
      <c r="AB2307" s="4" t="str">
        <f t="shared" ref="AB2307:AB2370" si="73">B2307</f>
        <v>kermann.luo</v>
      </c>
      <c r="AC2307" s="4"/>
      <c r="AD2307" s="4"/>
      <c r="AE2307" s="4"/>
      <c r="AF2307" s="4"/>
      <c r="AG2307" s="4"/>
    </row>
    <row r="2308" spans="1:33" outlineLevel="1" x14ac:dyDescent="0.25">
      <c r="A2308" s="57">
        <v>42272.448877662035</v>
      </c>
      <c r="B2308" s="32" t="s">
        <v>284</v>
      </c>
      <c r="C2308" s="32" t="s">
        <v>339</v>
      </c>
      <c r="D2308" s="32" t="s">
        <v>338</v>
      </c>
      <c r="E2308" s="32" t="s">
        <v>10016</v>
      </c>
      <c r="F2308" s="32" t="s">
        <v>10017</v>
      </c>
      <c r="G2308" s="32" t="s">
        <v>15</v>
      </c>
      <c r="H2308" s="32" t="s">
        <v>16</v>
      </c>
      <c r="I2308" s="32" t="s">
        <v>262</v>
      </c>
      <c r="J2308" s="35">
        <v>4975.01</v>
      </c>
      <c r="K2308" s="35">
        <v>0</v>
      </c>
      <c r="L2308" s="35">
        <v>0</v>
      </c>
      <c r="M2308" s="35">
        <v>0</v>
      </c>
      <c r="N2308" s="32" t="s">
        <v>19</v>
      </c>
      <c r="O2308" s="32" t="s">
        <v>18</v>
      </c>
      <c r="P2308" s="32">
        <v>1</v>
      </c>
      <c r="Q2308" s="32" t="s">
        <v>2128</v>
      </c>
      <c r="R2308" s="39">
        <f t="shared" si="72"/>
        <v>1509</v>
      </c>
      <c r="S2308" s="5" t="s">
        <v>51</v>
      </c>
      <c r="T2308" s="5" t="s">
        <v>64</v>
      </c>
      <c r="U2308" s="2"/>
      <c r="V2308" s="2" t="str">
        <f>IF($J2308+$L2308=0,"nil",IF(OR($B2308="TCU-WS",$B2308=""),"non comm",IF(OR($G2308="contract_cover",$H2308="fixed price"),VLOOKUP($I2308,'[1]mapping 2015'!$A:$B,2,FALSE),VLOOKUP($G2308,'[1]mapping 2015'!$A:$B,2,FALSE))))</f>
        <v>SBM 2.5 MOS</v>
      </c>
      <c r="W2308" s="37">
        <f>IF(OR(V2308="non comm",V2308="nil",J2308=0),0,IF(V2308="SBM 2.1 IIPS",J2308*VLOOKUP(N2308,'[2]NGP%'!$C:$D,2,FALSE),J2308*SUMIFS('[2]NGP%'!$D:$D,'[2]NGP%'!$A:$A,V2308,'[2]NGP%'!$B:$B,AA2308)))</f>
        <v>895.5018</v>
      </c>
      <c r="X2308" s="37">
        <f>IF(OR(V2308="non comm",V2308="nil",J2308=0),0,IF(V2308="SBM 2.1 IIPS",J2308*VLOOKUP(N2308,'[2]NGP%'!$C:$E,3,FALSE),J2308*SUMIFS('[2]NGP%'!$E:$E,'[2]NGP%'!$A:$A,V2308,'[2]NGP%'!$B:$B,AA2308)))</f>
        <v>1144.2523000000001</v>
      </c>
      <c r="Y2308" s="32"/>
      <c r="Z2308" s="54" t="str">
        <f>IF(MID(H2308,1,4)="Item","Nil",IF(G2308="contract_cover",VLOOKUP(I2308,'svc type'!C:D,2,FALSE),VLOOKUP(G2308,'svc type'!A:D,4,FALSE)))</f>
        <v>MOS</v>
      </c>
      <c r="AA2308" s="4" t="str">
        <f>IF(B2308="","",VLOOKUP(B2308,Sector!C:D,2,FALSE))</f>
        <v>COM</v>
      </c>
      <c r="AB2308" s="4" t="str">
        <f t="shared" si="73"/>
        <v>kermann.luo</v>
      </c>
      <c r="AC2308" s="4"/>
      <c r="AD2308" s="4"/>
      <c r="AE2308" s="4"/>
      <c r="AF2308" s="4"/>
      <c r="AG2308" s="4"/>
    </row>
    <row r="2309" spans="1:33" outlineLevel="1" x14ac:dyDescent="0.25">
      <c r="A2309" s="57">
        <v>42272.462548263888</v>
      </c>
      <c r="B2309" s="32" t="s">
        <v>21</v>
      </c>
      <c r="C2309" s="32" t="s">
        <v>283</v>
      </c>
      <c r="D2309" s="32" t="s">
        <v>282</v>
      </c>
      <c r="E2309" s="32" t="s">
        <v>10030</v>
      </c>
      <c r="F2309" s="32" t="s">
        <v>10031</v>
      </c>
      <c r="G2309" s="32" t="s">
        <v>15</v>
      </c>
      <c r="H2309" s="32" t="s">
        <v>16</v>
      </c>
      <c r="I2309" s="32" t="s">
        <v>261</v>
      </c>
      <c r="J2309" s="35">
        <v>4300</v>
      </c>
      <c r="K2309" s="35">
        <v>0</v>
      </c>
      <c r="L2309" s="35">
        <v>0</v>
      </c>
      <c r="M2309" s="35">
        <v>0</v>
      </c>
      <c r="N2309" s="32" t="s">
        <v>19</v>
      </c>
      <c r="O2309" s="32" t="s">
        <v>18</v>
      </c>
      <c r="P2309" s="32">
        <v>1</v>
      </c>
      <c r="Q2309" s="32"/>
      <c r="R2309" s="39">
        <f t="shared" si="72"/>
        <v>1509</v>
      </c>
      <c r="S2309" s="5" t="s">
        <v>51</v>
      </c>
      <c r="T2309" s="5" t="s">
        <v>64</v>
      </c>
      <c r="U2309" s="2"/>
      <c r="V2309" s="2" t="str">
        <f>IF($J2309+$L2309=0,"nil",IF(OR($B2309="TCU-WS",$B2309=""),"non comm",IF(OR($G2309="contract_cover",$H2309="fixed price"),VLOOKUP($I2309,'[1]mapping 2015'!$A:$B,2,FALSE),VLOOKUP($G2309,'[1]mapping 2015'!$A:$B,2,FALSE))))</f>
        <v>SBM 2.5 MOS</v>
      </c>
      <c r="W2309" s="37">
        <f>IF(OR(V2309="non comm",V2309="nil",J2309=0),0,IF(V2309="SBM 2.1 IIPS",J2309*VLOOKUP(N2309,'[2]NGP%'!$C:$D,2,FALSE),J2309*SUMIFS('[2]NGP%'!$D:$D,'[2]NGP%'!$A:$A,V2309,'[2]NGP%'!$B:$B,AA2309)))</f>
        <v>774</v>
      </c>
      <c r="X2309" s="37">
        <f>IF(OR(V2309="non comm",V2309="nil",J2309=0),0,IF(V2309="SBM 2.1 IIPS",J2309*VLOOKUP(N2309,'[2]NGP%'!$C:$E,3,FALSE),J2309*SUMIFS('[2]NGP%'!$E:$E,'[2]NGP%'!$A:$A,V2309,'[2]NGP%'!$B:$B,AA2309)))</f>
        <v>774</v>
      </c>
      <c r="Y2309" s="32"/>
      <c r="Z2309" s="54" t="str">
        <f>IF(MID(H2309,1,4)="Item","Nil",IF(G2309="contract_cover",VLOOKUP(I2309,'svc type'!C:D,2,FALSE),VLOOKUP(G2309,'svc type'!A:D,4,FALSE)))</f>
        <v>MOS</v>
      </c>
      <c r="AA2309" s="4" t="str">
        <f>IF(B2309="","",VLOOKUP(B2309,Sector!C:D,2,FALSE))</f>
        <v>PUB</v>
      </c>
      <c r="AB2309" s="4" t="str">
        <f t="shared" si="73"/>
        <v>wangchee.ng</v>
      </c>
      <c r="AC2309" s="4"/>
      <c r="AD2309" s="4"/>
      <c r="AE2309" s="4"/>
      <c r="AF2309" s="4"/>
      <c r="AG2309" s="4"/>
    </row>
    <row r="2310" spans="1:33" outlineLevel="1" x14ac:dyDescent="0.25">
      <c r="A2310" s="57">
        <v>42272.462548263888</v>
      </c>
      <c r="B2310" s="32" t="s">
        <v>21</v>
      </c>
      <c r="C2310" s="32" t="s">
        <v>283</v>
      </c>
      <c r="D2310" s="32" t="s">
        <v>282</v>
      </c>
      <c r="E2310" s="32" t="s">
        <v>10032</v>
      </c>
      <c r="F2310" s="32" t="s">
        <v>10031</v>
      </c>
      <c r="G2310" s="32" t="s">
        <v>15</v>
      </c>
      <c r="H2310" s="32" t="s">
        <v>16</v>
      </c>
      <c r="I2310" s="32" t="s">
        <v>281</v>
      </c>
      <c r="J2310" s="35">
        <v>4300</v>
      </c>
      <c r="K2310" s="35">
        <v>0</v>
      </c>
      <c r="L2310" s="35">
        <v>0</v>
      </c>
      <c r="M2310" s="35">
        <v>0</v>
      </c>
      <c r="N2310" s="32" t="s">
        <v>19</v>
      </c>
      <c r="O2310" s="32" t="s">
        <v>18</v>
      </c>
      <c r="P2310" s="32">
        <v>1</v>
      </c>
      <c r="Q2310" s="32"/>
      <c r="R2310" s="39">
        <f t="shared" si="72"/>
        <v>1509</v>
      </c>
      <c r="S2310" s="5" t="s">
        <v>51</v>
      </c>
      <c r="T2310" s="5" t="s">
        <v>64</v>
      </c>
      <c r="U2310" s="2"/>
      <c r="V2310" s="2" t="str">
        <f>IF($J2310+$L2310=0,"nil",IF(OR($B2310="TCU-WS",$B2310=""),"non comm",IF(OR($G2310="contract_cover",$H2310="fixed price"),VLOOKUP($I2310,'[1]mapping 2015'!$A:$B,2,FALSE),VLOOKUP($G2310,'[1]mapping 2015'!$A:$B,2,FALSE))))</f>
        <v>SBM 2.5 MOS</v>
      </c>
      <c r="W2310" s="37">
        <f>IF(OR(V2310="non comm",V2310="nil",J2310=0),0,IF(V2310="SBM 2.1 IIPS",J2310*VLOOKUP(N2310,'[2]NGP%'!$C:$D,2,FALSE),J2310*SUMIFS('[2]NGP%'!$D:$D,'[2]NGP%'!$A:$A,V2310,'[2]NGP%'!$B:$B,AA2310)))</f>
        <v>774</v>
      </c>
      <c r="X2310" s="37">
        <f>IF(OR(V2310="non comm",V2310="nil",J2310=0),0,IF(V2310="SBM 2.1 IIPS",J2310*VLOOKUP(N2310,'[2]NGP%'!$C:$E,3,FALSE),J2310*SUMIFS('[2]NGP%'!$E:$E,'[2]NGP%'!$A:$A,V2310,'[2]NGP%'!$B:$B,AA2310)))</f>
        <v>774</v>
      </c>
      <c r="Y2310" s="32"/>
      <c r="Z2310" s="54" t="str">
        <f>IF(MID(H2310,1,4)="Item","Nil",IF(G2310="contract_cover",VLOOKUP(I2310,'svc type'!C:D,2,FALSE),VLOOKUP(G2310,'svc type'!A:D,4,FALSE)))</f>
        <v>MOS</v>
      </c>
      <c r="AA2310" s="4" t="str">
        <f>IF(B2310="","",VLOOKUP(B2310,Sector!C:D,2,FALSE))</f>
        <v>PUB</v>
      </c>
      <c r="AB2310" s="4" t="str">
        <f t="shared" si="73"/>
        <v>wangchee.ng</v>
      </c>
      <c r="AC2310" s="4"/>
      <c r="AD2310" s="4"/>
      <c r="AE2310" s="4"/>
      <c r="AF2310" s="4"/>
      <c r="AG2310" s="4"/>
    </row>
    <row r="2311" spans="1:33" outlineLevel="1" x14ac:dyDescent="0.25">
      <c r="A2311" s="57">
        <v>42272.462548263888</v>
      </c>
      <c r="B2311" s="32" t="s">
        <v>21</v>
      </c>
      <c r="C2311" s="32" t="s">
        <v>283</v>
      </c>
      <c r="D2311" s="32" t="s">
        <v>282</v>
      </c>
      <c r="E2311" s="32" t="s">
        <v>10033</v>
      </c>
      <c r="F2311" s="32" t="s">
        <v>10031</v>
      </c>
      <c r="G2311" s="32" t="s">
        <v>15</v>
      </c>
      <c r="H2311" s="32" t="s">
        <v>16</v>
      </c>
      <c r="I2311" s="32" t="s">
        <v>281</v>
      </c>
      <c r="J2311" s="35">
        <v>4300</v>
      </c>
      <c r="K2311" s="35">
        <v>0</v>
      </c>
      <c r="L2311" s="35">
        <v>0</v>
      </c>
      <c r="M2311" s="35">
        <v>0</v>
      </c>
      <c r="N2311" s="32" t="s">
        <v>19</v>
      </c>
      <c r="O2311" s="32" t="s">
        <v>18</v>
      </c>
      <c r="P2311" s="32">
        <v>1</v>
      </c>
      <c r="Q2311" s="32"/>
      <c r="R2311" s="39">
        <f t="shared" si="72"/>
        <v>1509</v>
      </c>
      <c r="S2311" s="5" t="s">
        <v>51</v>
      </c>
      <c r="T2311" s="5" t="s">
        <v>64</v>
      </c>
      <c r="U2311" s="2"/>
      <c r="V2311" s="2" t="str">
        <f>IF($J2311+$L2311=0,"nil",IF(OR($B2311="TCU-WS",$B2311=""),"non comm",IF(OR($G2311="contract_cover",$H2311="fixed price"),VLOOKUP($I2311,'[1]mapping 2015'!$A:$B,2,FALSE),VLOOKUP($G2311,'[1]mapping 2015'!$A:$B,2,FALSE))))</f>
        <v>SBM 2.5 MOS</v>
      </c>
      <c r="W2311" s="37">
        <f>IF(OR(V2311="non comm",V2311="nil",J2311=0),0,IF(V2311="SBM 2.1 IIPS",J2311*VLOOKUP(N2311,'[2]NGP%'!$C:$D,2,FALSE),J2311*SUMIFS('[2]NGP%'!$D:$D,'[2]NGP%'!$A:$A,V2311,'[2]NGP%'!$B:$B,AA2311)))</f>
        <v>774</v>
      </c>
      <c r="X2311" s="37">
        <f>IF(OR(V2311="non comm",V2311="nil",J2311=0),0,IF(V2311="SBM 2.1 IIPS",J2311*VLOOKUP(N2311,'[2]NGP%'!$C:$E,3,FALSE),J2311*SUMIFS('[2]NGP%'!$E:$E,'[2]NGP%'!$A:$A,V2311,'[2]NGP%'!$B:$B,AA2311)))</f>
        <v>774</v>
      </c>
      <c r="Y2311" s="32"/>
      <c r="Z2311" s="54" t="str">
        <f>IF(MID(H2311,1,4)="Item","Nil",IF(G2311="contract_cover",VLOOKUP(I2311,'svc type'!C:D,2,FALSE),VLOOKUP(G2311,'svc type'!A:D,4,FALSE)))</f>
        <v>MOS</v>
      </c>
      <c r="AA2311" s="4" t="str">
        <f>IF(B2311="","",VLOOKUP(B2311,Sector!C:D,2,FALSE))</f>
        <v>PUB</v>
      </c>
      <c r="AB2311" s="4" t="str">
        <f t="shared" si="73"/>
        <v>wangchee.ng</v>
      </c>
      <c r="AC2311" s="4"/>
      <c r="AD2311" s="4"/>
      <c r="AE2311" s="4"/>
      <c r="AF2311" s="4"/>
      <c r="AG2311" s="4"/>
    </row>
    <row r="2312" spans="1:33" outlineLevel="1" x14ac:dyDescent="0.25">
      <c r="A2312" s="57">
        <v>42272.462548263888</v>
      </c>
      <c r="B2312" s="32" t="s">
        <v>21</v>
      </c>
      <c r="C2312" s="32" t="s">
        <v>283</v>
      </c>
      <c r="D2312" s="32" t="s">
        <v>282</v>
      </c>
      <c r="E2312" s="32" t="s">
        <v>10034</v>
      </c>
      <c r="F2312" s="32" t="s">
        <v>10031</v>
      </c>
      <c r="G2312" s="32" t="s">
        <v>15</v>
      </c>
      <c r="H2312" s="32" t="s">
        <v>16</v>
      </c>
      <c r="I2312" s="32" t="s">
        <v>261</v>
      </c>
      <c r="J2312" s="35">
        <v>4300</v>
      </c>
      <c r="K2312" s="35">
        <v>0</v>
      </c>
      <c r="L2312" s="35">
        <v>0</v>
      </c>
      <c r="M2312" s="35">
        <v>0</v>
      </c>
      <c r="N2312" s="32" t="s">
        <v>19</v>
      </c>
      <c r="O2312" s="32" t="s">
        <v>18</v>
      </c>
      <c r="P2312" s="32">
        <v>1</v>
      </c>
      <c r="Q2312" s="32"/>
      <c r="R2312" s="39">
        <f t="shared" si="72"/>
        <v>1509</v>
      </c>
      <c r="S2312" s="5" t="s">
        <v>51</v>
      </c>
      <c r="T2312" s="5" t="s">
        <v>64</v>
      </c>
      <c r="U2312" s="2"/>
      <c r="V2312" s="2" t="str">
        <f>IF($J2312+$L2312=0,"nil",IF(OR($B2312="TCU-WS",$B2312=""),"non comm",IF(OR($G2312="contract_cover",$H2312="fixed price"),VLOOKUP($I2312,'[1]mapping 2015'!$A:$B,2,FALSE),VLOOKUP($G2312,'[1]mapping 2015'!$A:$B,2,FALSE))))</f>
        <v>SBM 2.5 MOS</v>
      </c>
      <c r="W2312" s="37">
        <f>IF(OR(V2312="non comm",V2312="nil",J2312=0),0,IF(V2312="SBM 2.1 IIPS",J2312*VLOOKUP(N2312,'[2]NGP%'!$C:$D,2,FALSE),J2312*SUMIFS('[2]NGP%'!$D:$D,'[2]NGP%'!$A:$A,V2312,'[2]NGP%'!$B:$B,AA2312)))</f>
        <v>774</v>
      </c>
      <c r="X2312" s="37">
        <f>IF(OR(V2312="non comm",V2312="nil",J2312=0),0,IF(V2312="SBM 2.1 IIPS",J2312*VLOOKUP(N2312,'[2]NGP%'!$C:$E,3,FALSE),J2312*SUMIFS('[2]NGP%'!$E:$E,'[2]NGP%'!$A:$A,V2312,'[2]NGP%'!$B:$B,AA2312)))</f>
        <v>774</v>
      </c>
      <c r="Y2312" s="32"/>
      <c r="Z2312" s="54" t="str">
        <f>IF(MID(H2312,1,4)="Item","Nil",IF(G2312="contract_cover",VLOOKUP(I2312,'svc type'!C:D,2,FALSE),VLOOKUP(G2312,'svc type'!A:D,4,FALSE)))</f>
        <v>MOS</v>
      </c>
      <c r="AA2312" s="4" t="str">
        <f>IF(B2312="","",VLOOKUP(B2312,Sector!C:D,2,FALSE))</f>
        <v>PUB</v>
      </c>
      <c r="AB2312" s="4" t="str">
        <f t="shared" si="73"/>
        <v>wangchee.ng</v>
      </c>
      <c r="AC2312" s="4"/>
      <c r="AD2312" s="4"/>
      <c r="AE2312" s="4"/>
      <c r="AF2312" s="4"/>
      <c r="AG2312" s="4"/>
    </row>
    <row r="2313" spans="1:33" outlineLevel="1" x14ac:dyDescent="0.25">
      <c r="A2313" s="57">
        <v>42272.462548263888</v>
      </c>
      <c r="B2313" s="32" t="s">
        <v>21</v>
      </c>
      <c r="C2313" s="32" t="s">
        <v>283</v>
      </c>
      <c r="D2313" s="32" t="s">
        <v>282</v>
      </c>
      <c r="E2313" s="32" t="s">
        <v>10035</v>
      </c>
      <c r="F2313" s="32" t="s">
        <v>10031</v>
      </c>
      <c r="G2313" s="32" t="s">
        <v>15</v>
      </c>
      <c r="H2313" s="32" t="s">
        <v>16</v>
      </c>
      <c r="I2313" s="32" t="s">
        <v>261</v>
      </c>
      <c r="J2313" s="35">
        <v>4300</v>
      </c>
      <c r="K2313" s="35">
        <v>0</v>
      </c>
      <c r="L2313" s="35">
        <v>0</v>
      </c>
      <c r="M2313" s="35">
        <v>0</v>
      </c>
      <c r="N2313" s="32" t="s">
        <v>19</v>
      </c>
      <c r="O2313" s="32" t="s">
        <v>18</v>
      </c>
      <c r="P2313" s="32">
        <v>1</v>
      </c>
      <c r="Q2313" s="32"/>
      <c r="R2313" s="39">
        <f t="shared" si="72"/>
        <v>1509</v>
      </c>
      <c r="S2313" s="5" t="s">
        <v>51</v>
      </c>
      <c r="T2313" s="5" t="s">
        <v>64</v>
      </c>
      <c r="U2313" s="2"/>
      <c r="V2313" s="2" t="str">
        <f>IF($J2313+$L2313=0,"nil",IF(OR($B2313="TCU-WS",$B2313=""),"non comm",IF(OR($G2313="contract_cover",$H2313="fixed price"),VLOOKUP($I2313,'[1]mapping 2015'!$A:$B,2,FALSE),VLOOKUP($G2313,'[1]mapping 2015'!$A:$B,2,FALSE))))</f>
        <v>SBM 2.5 MOS</v>
      </c>
      <c r="W2313" s="37">
        <f>IF(OR(V2313="non comm",V2313="nil",J2313=0),0,IF(V2313="SBM 2.1 IIPS",J2313*VLOOKUP(N2313,'[2]NGP%'!$C:$D,2,FALSE),J2313*SUMIFS('[2]NGP%'!$D:$D,'[2]NGP%'!$A:$A,V2313,'[2]NGP%'!$B:$B,AA2313)))</f>
        <v>774</v>
      </c>
      <c r="X2313" s="37">
        <f>IF(OR(V2313="non comm",V2313="nil",J2313=0),0,IF(V2313="SBM 2.1 IIPS",J2313*VLOOKUP(N2313,'[2]NGP%'!$C:$E,3,FALSE),J2313*SUMIFS('[2]NGP%'!$E:$E,'[2]NGP%'!$A:$A,V2313,'[2]NGP%'!$B:$B,AA2313)))</f>
        <v>774</v>
      </c>
      <c r="Y2313" s="32"/>
      <c r="Z2313" s="54" t="str">
        <f>IF(MID(H2313,1,4)="Item","Nil",IF(G2313="contract_cover",VLOOKUP(I2313,'svc type'!C:D,2,FALSE),VLOOKUP(G2313,'svc type'!A:D,4,FALSE)))</f>
        <v>MOS</v>
      </c>
      <c r="AA2313" s="4" t="str">
        <f>IF(B2313="","",VLOOKUP(B2313,Sector!C:D,2,FALSE))</f>
        <v>PUB</v>
      </c>
      <c r="AB2313" s="4" t="str">
        <f t="shared" si="73"/>
        <v>wangchee.ng</v>
      </c>
      <c r="AC2313" s="4"/>
      <c r="AD2313" s="4"/>
      <c r="AE2313" s="4"/>
      <c r="AF2313" s="4"/>
      <c r="AG2313" s="4"/>
    </row>
    <row r="2314" spans="1:33" outlineLevel="1" x14ac:dyDescent="0.25">
      <c r="A2314" s="57">
        <v>42272.462548263888</v>
      </c>
      <c r="B2314" s="32" t="s">
        <v>21</v>
      </c>
      <c r="C2314" s="32" t="s">
        <v>283</v>
      </c>
      <c r="D2314" s="32" t="s">
        <v>282</v>
      </c>
      <c r="E2314" s="32" t="s">
        <v>10036</v>
      </c>
      <c r="F2314" s="32" t="s">
        <v>10031</v>
      </c>
      <c r="G2314" s="32" t="s">
        <v>15</v>
      </c>
      <c r="H2314" s="32" t="s">
        <v>16</v>
      </c>
      <c r="I2314" s="32" t="s">
        <v>261</v>
      </c>
      <c r="J2314" s="35">
        <v>4300</v>
      </c>
      <c r="K2314" s="35">
        <v>0</v>
      </c>
      <c r="L2314" s="35">
        <v>0</v>
      </c>
      <c r="M2314" s="35">
        <v>0</v>
      </c>
      <c r="N2314" s="32" t="s">
        <v>19</v>
      </c>
      <c r="O2314" s="32" t="s">
        <v>18</v>
      </c>
      <c r="P2314" s="32">
        <v>1</v>
      </c>
      <c r="Q2314" s="32"/>
      <c r="R2314" s="39">
        <f t="shared" si="72"/>
        <v>1509</v>
      </c>
      <c r="S2314" s="5" t="s">
        <v>51</v>
      </c>
      <c r="T2314" s="5" t="s">
        <v>64</v>
      </c>
      <c r="U2314" s="2"/>
      <c r="V2314" s="2" t="str">
        <f>IF($J2314+$L2314=0,"nil",IF(OR($B2314="TCU-WS",$B2314=""),"non comm",IF(OR($G2314="contract_cover",$H2314="fixed price"),VLOOKUP($I2314,'[1]mapping 2015'!$A:$B,2,FALSE),VLOOKUP($G2314,'[1]mapping 2015'!$A:$B,2,FALSE))))</f>
        <v>SBM 2.5 MOS</v>
      </c>
      <c r="W2314" s="37">
        <f>IF(OR(V2314="non comm",V2314="nil",J2314=0),0,IF(V2314="SBM 2.1 IIPS",J2314*VLOOKUP(N2314,'[2]NGP%'!$C:$D,2,FALSE),J2314*SUMIFS('[2]NGP%'!$D:$D,'[2]NGP%'!$A:$A,V2314,'[2]NGP%'!$B:$B,AA2314)))</f>
        <v>774</v>
      </c>
      <c r="X2314" s="37">
        <f>IF(OR(V2314="non comm",V2314="nil",J2314=0),0,IF(V2314="SBM 2.1 IIPS",J2314*VLOOKUP(N2314,'[2]NGP%'!$C:$E,3,FALSE),J2314*SUMIFS('[2]NGP%'!$E:$E,'[2]NGP%'!$A:$A,V2314,'[2]NGP%'!$B:$B,AA2314)))</f>
        <v>774</v>
      </c>
      <c r="Y2314" s="32"/>
      <c r="Z2314" s="54" t="str">
        <f>IF(MID(H2314,1,4)="Item","Nil",IF(G2314="contract_cover",VLOOKUP(I2314,'svc type'!C:D,2,FALSE),VLOOKUP(G2314,'svc type'!A:D,4,FALSE)))</f>
        <v>MOS</v>
      </c>
      <c r="AA2314" s="4" t="str">
        <f>IF(B2314="","",VLOOKUP(B2314,Sector!C:D,2,FALSE))</f>
        <v>PUB</v>
      </c>
      <c r="AB2314" s="4" t="str">
        <f t="shared" si="73"/>
        <v>wangchee.ng</v>
      </c>
      <c r="AC2314" s="4"/>
      <c r="AD2314" s="4"/>
      <c r="AE2314" s="4"/>
      <c r="AF2314" s="4"/>
      <c r="AG2314" s="4"/>
    </row>
    <row r="2315" spans="1:33" outlineLevel="1" x14ac:dyDescent="0.25">
      <c r="A2315" s="57">
        <v>42272.462548263888</v>
      </c>
      <c r="B2315" s="32" t="s">
        <v>21</v>
      </c>
      <c r="C2315" s="32" t="s">
        <v>283</v>
      </c>
      <c r="D2315" s="32" t="s">
        <v>282</v>
      </c>
      <c r="E2315" s="32" t="s">
        <v>10037</v>
      </c>
      <c r="F2315" s="32" t="s">
        <v>10031</v>
      </c>
      <c r="G2315" s="32" t="s">
        <v>15</v>
      </c>
      <c r="H2315" s="32" t="s">
        <v>16</v>
      </c>
      <c r="I2315" s="32" t="s">
        <v>261</v>
      </c>
      <c r="J2315" s="35">
        <v>4300</v>
      </c>
      <c r="K2315" s="35">
        <v>0</v>
      </c>
      <c r="L2315" s="35">
        <v>0</v>
      </c>
      <c r="M2315" s="35">
        <v>0</v>
      </c>
      <c r="N2315" s="32" t="s">
        <v>19</v>
      </c>
      <c r="O2315" s="32" t="s">
        <v>18</v>
      </c>
      <c r="P2315" s="32">
        <v>1</v>
      </c>
      <c r="Q2315" s="32"/>
      <c r="R2315" s="39">
        <f t="shared" si="72"/>
        <v>1509</v>
      </c>
      <c r="S2315" s="5" t="s">
        <v>51</v>
      </c>
      <c r="T2315" s="5" t="s">
        <v>64</v>
      </c>
      <c r="U2315" s="2"/>
      <c r="V2315" s="2" t="str">
        <f>IF($J2315+$L2315=0,"nil",IF(OR($B2315="TCU-WS",$B2315=""),"non comm",IF(OR($G2315="contract_cover",$H2315="fixed price"),VLOOKUP($I2315,'[1]mapping 2015'!$A:$B,2,FALSE),VLOOKUP($G2315,'[1]mapping 2015'!$A:$B,2,FALSE))))</f>
        <v>SBM 2.5 MOS</v>
      </c>
      <c r="W2315" s="37">
        <f>IF(OR(V2315="non comm",V2315="nil",J2315=0),0,IF(V2315="SBM 2.1 IIPS",J2315*VLOOKUP(N2315,'[2]NGP%'!$C:$D,2,FALSE),J2315*SUMIFS('[2]NGP%'!$D:$D,'[2]NGP%'!$A:$A,V2315,'[2]NGP%'!$B:$B,AA2315)))</f>
        <v>774</v>
      </c>
      <c r="X2315" s="37">
        <f>IF(OR(V2315="non comm",V2315="nil",J2315=0),0,IF(V2315="SBM 2.1 IIPS",J2315*VLOOKUP(N2315,'[2]NGP%'!$C:$E,3,FALSE),J2315*SUMIFS('[2]NGP%'!$E:$E,'[2]NGP%'!$A:$A,V2315,'[2]NGP%'!$B:$B,AA2315)))</f>
        <v>774</v>
      </c>
      <c r="Y2315" s="32"/>
      <c r="Z2315" s="54" t="str">
        <f>IF(MID(H2315,1,4)="Item","Nil",IF(G2315="contract_cover",VLOOKUP(I2315,'svc type'!C:D,2,FALSE),VLOOKUP(G2315,'svc type'!A:D,4,FALSE)))</f>
        <v>MOS</v>
      </c>
      <c r="AA2315" s="4" t="str">
        <f>IF(B2315="","",VLOOKUP(B2315,Sector!C:D,2,FALSE))</f>
        <v>PUB</v>
      </c>
      <c r="AB2315" s="4" t="str">
        <f t="shared" si="73"/>
        <v>wangchee.ng</v>
      </c>
      <c r="AC2315" s="4"/>
      <c r="AD2315" s="4"/>
      <c r="AE2315" s="4"/>
      <c r="AF2315" s="4"/>
      <c r="AG2315" s="4"/>
    </row>
    <row r="2316" spans="1:33" outlineLevel="1" x14ac:dyDescent="0.25">
      <c r="A2316" s="57">
        <v>42272.462548263888</v>
      </c>
      <c r="B2316" s="32" t="s">
        <v>21</v>
      </c>
      <c r="C2316" s="32" t="s">
        <v>283</v>
      </c>
      <c r="D2316" s="32" t="s">
        <v>282</v>
      </c>
      <c r="E2316" s="32" t="s">
        <v>10038</v>
      </c>
      <c r="F2316" s="32" t="s">
        <v>10031</v>
      </c>
      <c r="G2316" s="32" t="s">
        <v>15</v>
      </c>
      <c r="H2316" s="32" t="s">
        <v>16</v>
      </c>
      <c r="I2316" s="32" t="s">
        <v>261</v>
      </c>
      <c r="J2316" s="35">
        <v>4300</v>
      </c>
      <c r="K2316" s="35">
        <v>0</v>
      </c>
      <c r="L2316" s="35">
        <v>0</v>
      </c>
      <c r="M2316" s="35">
        <v>0</v>
      </c>
      <c r="N2316" s="32" t="s">
        <v>19</v>
      </c>
      <c r="O2316" s="32" t="s">
        <v>18</v>
      </c>
      <c r="P2316" s="32">
        <v>1</v>
      </c>
      <c r="Q2316" s="32"/>
      <c r="R2316" s="39">
        <f t="shared" si="72"/>
        <v>1509</v>
      </c>
      <c r="S2316" s="5" t="s">
        <v>51</v>
      </c>
      <c r="T2316" s="5" t="s">
        <v>64</v>
      </c>
      <c r="U2316" s="2"/>
      <c r="V2316" s="2" t="str">
        <f>IF($J2316+$L2316=0,"nil",IF(OR($B2316="TCU-WS",$B2316=""),"non comm",IF(OR($G2316="contract_cover",$H2316="fixed price"),VLOOKUP($I2316,'[1]mapping 2015'!$A:$B,2,FALSE),VLOOKUP($G2316,'[1]mapping 2015'!$A:$B,2,FALSE))))</f>
        <v>SBM 2.5 MOS</v>
      </c>
      <c r="W2316" s="37">
        <f>IF(OR(V2316="non comm",V2316="nil",J2316=0),0,IF(V2316="SBM 2.1 IIPS",J2316*VLOOKUP(N2316,'[2]NGP%'!$C:$D,2,FALSE),J2316*SUMIFS('[2]NGP%'!$D:$D,'[2]NGP%'!$A:$A,V2316,'[2]NGP%'!$B:$B,AA2316)))</f>
        <v>774</v>
      </c>
      <c r="X2316" s="37">
        <f>IF(OR(V2316="non comm",V2316="nil",J2316=0),0,IF(V2316="SBM 2.1 IIPS",J2316*VLOOKUP(N2316,'[2]NGP%'!$C:$E,3,FALSE),J2316*SUMIFS('[2]NGP%'!$E:$E,'[2]NGP%'!$A:$A,V2316,'[2]NGP%'!$B:$B,AA2316)))</f>
        <v>774</v>
      </c>
      <c r="Y2316" s="32"/>
      <c r="Z2316" s="54" t="str">
        <f>IF(MID(H2316,1,4)="Item","Nil",IF(G2316="contract_cover",VLOOKUP(I2316,'svc type'!C:D,2,FALSE),VLOOKUP(G2316,'svc type'!A:D,4,FALSE)))</f>
        <v>MOS</v>
      </c>
      <c r="AA2316" s="4" t="str">
        <f>IF(B2316="","",VLOOKUP(B2316,Sector!C:D,2,FALSE))</f>
        <v>PUB</v>
      </c>
      <c r="AB2316" s="4" t="str">
        <f t="shared" si="73"/>
        <v>wangchee.ng</v>
      </c>
      <c r="AC2316" s="4"/>
      <c r="AD2316" s="4"/>
      <c r="AE2316" s="4"/>
      <c r="AF2316" s="4"/>
      <c r="AG2316" s="4"/>
    </row>
    <row r="2317" spans="1:33" outlineLevel="1" x14ac:dyDescent="0.25">
      <c r="A2317" s="57">
        <v>42272.46794047454</v>
      </c>
      <c r="B2317" s="32" t="s">
        <v>284</v>
      </c>
      <c r="C2317" s="32" t="s">
        <v>453</v>
      </c>
      <c r="D2317" s="32" t="s">
        <v>452</v>
      </c>
      <c r="E2317" s="32" t="s">
        <v>10050</v>
      </c>
      <c r="F2317" s="32" t="s">
        <v>10051</v>
      </c>
      <c r="G2317" s="32" t="s">
        <v>15</v>
      </c>
      <c r="H2317" s="32" t="s">
        <v>16</v>
      </c>
      <c r="I2317" s="32" t="s">
        <v>281</v>
      </c>
      <c r="J2317" s="35">
        <v>14262.7</v>
      </c>
      <c r="K2317" s="35">
        <v>0</v>
      </c>
      <c r="L2317" s="35">
        <v>0</v>
      </c>
      <c r="M2317" s="35">
        <v>0</v>
      </c>
      <c r="N2317" s="32" t="s">
        <v>17</v>
      </c>
      <c r="O2317" s="32" t="s">
        <v>18</v>
      </c>
      <c r="P2317" s="32">
        <v>1</v>
      </c>
      <c r="Q2317" s="32"/>
      <c r="R2317" s="39">
        <f t="shared" si="72"/>
        <v>1509</v>
      </c>
      <c r="S2317" s="5" t="s">
        <v>51</v>
      </c>
      <c r="T2317" s="5" t="s">
        <v>64</v>
      </c>
      <c r="U2317" s="2"/>
      <c r="V2317" s="2" t="str">
        <f>IF($J2317+$L2317=0,"nil",IF(OR($B2317="TCU-WS",$B2317=""),"non comm",IF(OR($G2317="contract_cover",$H2317="fixed price"),VLOOKUP($I2317,'[1]mapping 2015'!$A:$B,2,FALSE),VLOOKUP($G2317,'[1]mapping 2015'!$A:$B,2,FALSE))))</f>
        <v>SBM 2.5 MOS</v>
      </c>
      <c r="W2317" s="37">
        <f>IF(OR(V2317="non comm",V2317="nil",J2317=0),0,IF(V2317="SBM 2.1 IIPS",J2317*VLOOKUP(N2317,'[2]NGP%'!$C:$D,2,FALSE),J2317*SUMIFS('[2]NGP%'!$D:$D,'[2]NGP%'!$A:$A,V2317,'[2]NGP%'!$B:$B,AA2317)))</f>
        <v>2567.2860000000001</v>
      </c>
      <c r="X2317" s="37">
        <f>IF(OR(V2317="non comm",V2317="nil",J2317=0),0,IF(V2317="SBM 2.1 IIPS",J2317*VLOOKUP(N2317,'[2]NGP%'!$C:$E,3,FALSE),J2317*SUMIFS('[2]NGP%'!$E:$E,'[2]NGP%'!$A:$A,V2317,'[2]NGP%'!$B:$B,AA2317)))</f>
        <v>3280.4210000000003</v>
      </c>
      <c r="Y2317" s="32"/>
      <c r="Z2317" s="54" t="str">
        <f>IF(MID(H2317,1,4)="Item","Nil",IF(G2317="contract_cover",VLOOKUP(I2317,'svc type'!C:D,2,FALSE),VLOOKUP(G2317,'svc type'!A:D,4,FALSE)))</f>
        <v>MOS</v>
      </c>
      <c r="AA2317" s="4" t="str">
        <f>IF(B2317="","",VLOOKUP(B2317,Sector!C:D,2,FALSE))</f>
        <v>COM</v>
      </c>
      <c r="AB2317" s="4" t="str">
        <f t="shared" si="73"/>
        <v>kermann.luo</v>
      </c>
      <c r="AC2317" s="4"/>
      <c r="AD2317" s="4"/>
      <c r="AE2317" s="4"/>
      <c r="AF2317" s="4"/>
      <c r="AG2317" s="4"/>
    </row>
    <row r="2318" spans="1:33" outlineLevel="1" x14ac:dyDescent="0.25">
      <c r="A2318" s="57">
        <v>42272.478707557872</v>
      </c>
      <c r="B2318" s="32" t="s">
        <v>284</v>
      </c>
      <c r="C2318" s="32" t="s">
        <v>453</v>
      </c>
      <c r="D2318" s="32" t="s">
        <v>452</v>
      </c>
      <c r="E2318" s="32" t="s">
        <v>10063</v>
      </c>
      <c r="F2318" s="32" t="s">
        <v>10064</v>
      </c>
      <c r="G2318" s="32" t="s">
        <v>15</v>
      </c>
      <c r="H2318" s="32" t="s">
        <v>16</v>
      </c>
      <c r="I2318" s="32" t="s">
        <v>281</v>
      </c>
      <c r="J2318" s="35">
        <v>31155</v>
      </c>
      <c r="K2318" s="35">
        <v>0</v>
      </c>
      <c r="L2318" s="35">
        <v>0</v>
      </c>
      <c r="M2318" s="35">
        <v>0</v>
      </c>
      <c r="N2318" s="32" t="s">
        <v>17</v>
      </c>
      <c r="O2318" s="32" t="s">
        <v>18</v>
      </c>
      <c r="P2318" s="32">
        <v>1</v>
      </c>
      <c r="Q2318" s="32"/>
      <c r="R2318" s="39">
        <f t="shared" si="72"/>
        <v>1509</v>
      </c>
      <c r="S2318" s="5" t="s">
        <v>51</v>
      </c>
      <c r="T2318" s="5" t="s">
        <v>64</v>
      </c>
      <c r="U2318" s="2"/>
      <c r="V2318" s="2" t="str">
        <f>IF($J2318+$L2318=0,"nil",IF(OR($B2318="TCU-WS",$B2318=""),"non comm",IF(OR($G2318="contract_cover",$H2318="fixed price"),VLOOKUP($I2318,'[1]mapping 2015'!$A:$B,2,FALSE),VLOOKUP($G2318,'[1]mapping 2015'!$A:$B,2,FALSE))))</f>
        <v>SBM 2.5 MOS</v>
      </c>
      <c r="W2318" s="37">
        <f>IF(OR(V2318="non comm",V2318="nil",J2318=0),0,IF(V2318="SBM 2.1 IIPS",J2318*VLOOKUP(N2318,'[2]NGP%'!$C:$D,2,FALSE),J2318*SUMIFS('[2]NGP%'!$D:$D,'[2]NGP%'!$A:$A,V2318,'[2]NGP%'!$B:$B,AA2318)))</f>
        <v>5607.9</v>
      </c>
      <c r="X2318" s="37">
        <f>IF(OR(V2318="non comm",V2318="nil",J2318=0),0,IF(V2318="SBM 2.1 IIPS",J2318*VLOOKUP(N2318,'[2]NGP%'!$C:$E,3,FALSE),J2318*SUMIFS('[2]NGP%'!$E:$E,'[2]NGP%'!$A:$A,V2318,'[2]NGP%'!$B:$B,AA2318)))</f>
        <v>7165.6500000000005</v>
      </c>
      <c r="Y2318" s="32"/>
      <c r="Z2318" s="54" t="str">
        <f>IF(MID(H2318,1,4)="Item","Nil",IF(G2318="contract_cover",VLOOKUP(I2318,'svc type'!C:D,2,FALSE),VLOOKUP(G2318,'svc type'!A:D,4,FALSE)))</f>
        <v>MOS</v>
      </c>
      <c r="AA2318" s="4" t="str">
        <f>IF(B2318="","",VLOOKUP(B2318,Sector!C:D,2,FALSE))</f>
        <v>COM</v>
      </c>
      <c r="AB2318" s="4" t="str">
        <f t="shared" si="73"/>
        <v>kermann.luo</v>
      </c>
      <c r="AC2318" s="4"/>
      <c r="AD2318" s="4"/>
      <c r="AE2318" s="4"/>
      <c r="AF2318" s="4"/>
      <c r="AG2318" s="4"/>
    </row>
    <row r="2319" spans="1:33" outlineLevel="1" x14ac:dyDescent="0.25">
      <c r="A2319" s="57">
        <v>42272.478707557872</v>
      </c>
      <c r="B2319" s="32" t="s">
        <v>284</v>
      </c>
      <c r="C2319" s="32" t="s">
        <v>453</v>
      </c>
      <c r="D2319" s="32" t="s">
        <v>452</v>
      </c>
      <c r="E2319" s="32" t="s">
        <v>4847</v>
      </c>
      <c r="F2319" s="32" t="s">
        <v>10064</v>
      </c>
      <c r="G2319" s="32" t="s">
        <v>15</v>
      </c>
      <c r="H2319" s="32" t="s">
        <v>16</v>
      </c>
      <c r="I2319" s="32" t="s">
        <v>285</v>
      </c>
      <c r="J2319" s="35">
        <v>13200</v>
      </c>
      <c r="K2319" s="35">
        <v>0</v>
      </c>
      <c r="L2319" s="35">
        <v>0</v>
      </c>
      <c r="M2319" s="35">
        <v>0</v>
      </c>
      <c r="N2319" s="32" t="s">
        <v>17</v>
      </c>
      <c r="O2319" s="32" t="s">
        <v>18</v>
      </c>
      <c r="P2319" s="32">
        <v>1</v>
      </c>
      <c r="Q2319" s="32"/>
      <c r="R2319" s="39">
        <f t="shared" si="72"/>
        <v>1509</v>
      </c>
      <c r="S2319" s="5" t="s">
        <v>51</v>
      </c>
      <c r="T2319" s="5" t="s">
        <v>64</v>
      </c>
      <c r="U2319" s="2"/>
      <c r="V2319" s="2" t="str">
        <f>IF($J2319+$L2319=0,"nil",IF(OR($B2319="TCU-WS",$B2319=""),"non comm",IF(OR($G2319="contract_cover",$H2319="fixed price"),VLOOKUP($I2319,'[1]mapping 2015'!$A:$B,2,FALSE),VLOOKUP($G2319,'[1]mapping 2015'!$A:$B,2,FALSE))))</f>
        <v>SBM 2.4 MNS</v>
      </c>
      <c r="W2319" s="37">
        <f>IF(OR(V2319="non comm",V2319="nil",J2319=0),0,IF(V2319="SBM 2.1 IIPS",J2319*VLOOKUP(N2319,'[2]NGP%'!$C:$D,2,FALSE),J2319*SUMIFS('[2]NGP%'!$D:$D,'[2]NGP%'!$A:$A,V2319,'[2]NGP%'!$B:$B,AA2319)))</f>
        <v>3696.0000000000005</v>
      </c>
      <c r="X2319" s="37">
        <f>IF(OR(V2319="non comm",V2319="nil",J2319=0),0,IF(V2319="SBM 2.1 IIPS",J2319*VLOOKUP(N2319,'[2]NGP%'!$C:$E,3,FALSE),J2319*SUMIFS('[2]NGP%'!$E:$E,'[2]NGP%'!$A:$A,V2319,'[2]NGP%'!$B:$B,AA2319)))</f>
        <v>4488</v>
      </c>
      <c r="Y2319" s="32"/>
      <c r="Z2319" s="54" t="str">
        <f>IF(MID(H2319,1,4)="Item","Nil",IF(G2319="contract_cover",VLOOKUP(I2319,'svc type'!C:D,2,FALSE),VLOOKUP(G2319,'svc type'!A:D,4,FALSE)))</f>
        <v>MNS</v>
      </c>
      <c r="AA2319" s="4" t="str">
        <f>IF(B2319="","",VLOOKUP(B2319,Sector!C:D,2,FALSE))</f>
        <v>COM</v>
      </c>
      <c r="AB2319" s="4" t="str">
        <f t="shared" si="73"/>
        <v>kermann.luo</v>
      </c>
      <c r="AC2319" s="4"/>
      <c r="AD2319" s="4"/>
      <c r="AE2319" s="4"/>
      <c r="AF2319" s="4"/>
      <c r="AG2319" s="4"/>
    </row>
    <row r="2320" spans="1:33" outlineLevel="1" x14ac:dyDescent="0.25">
      <c r="A2320" s="57">
        <v>42272.485754895832</v>
      </c>
      <c r="B2320" s="32"/>
      <c r="C2320" s="32" t="s">
        <v>10071</v>
      </c>
      <c r="D2320" s="32" t="s">
        <v>10072</v>
      </c>
      <c r="E2320" s="32" t="s">
        <v>10073</v>
      </c>
      <c r="F2320" s="32" t="s">
        <v>10074</v>
      </c>
      <c r="G2320" s="32" t="s">
        <v>58</v>
      </c>
      <c r="H2320" s="32" t="s">
        <v>59</v>
      </c>
      <c r="I2320" s="32" t="s">
        <v>2006</v>
      </c>
      <c r="J2320" s="35">
        <v>0</v>
      </c>
      <c r="K2320" s="35">
        <v>0</v>
      </c>
      <c r="L2320" s="35">
        <v>0</v>
      </c>
      <c r="M2320" s="35">
        <v>0</v>
      </c>
      <c r="N2320" s="32" t="s">
        <v>19</v>
      </c>
      <c r="O2320" s="32" t="s">
        <v>318</v>
      </c>
      <c r="P2320" s="32">
        <v>0</v>
      </c>
      <c r="Q2320" s="32"/>
      <c r="R2320" s="39">
        <f t="shared" si="72"/>
        <v>1509</v>
      </c>
      <c r="S2320" s="5" t="s">
        <v>51</v>
      </c>
      <c r="T2320" s="5" t="s">
        <v>64</v>
      </c>
      <c r="U2320" s="2"/>
      <c r="V2320" s="2" t="str">
        <f>IF($J2320+$L2320=0,"nil",IF(OR($B2320="TCU-WS",$B2320=""),"non comm",IF(OR($G2320="contract_cover",$H2320="fixed price"),VLOOKUP($I2320,'[1]mapping 2015'!$A:$B,2,FALSE),VLOOKUP($G2320,'[1]mapping 2015'!$A:$B,2,FALSE))))</f>
        <v>nil</v>
      </c>
      <c r="W2320" s="37">
        <f>IF(OR(V2320="non comm",V2320="nil",J2320=0),0,IF(V2320="SBM 2.1 IIPS",J2320*VLOOKUP(N2320,'[2]NGP%'!$C:$D,2,FALSE),J2320*SUMIFS('[2]NGP%'!$D:$D,'[2]NGP%'!$A:$A,V2320,'[2]NGP%'!$B:$B,AA2320)))</f>
        <v>0</v>
      </c>
      <c r="X2320" s="37">
        <f>IF(OR(V2320="non comm",V2320="nil",J2320=0),0,IF(V2320="SBM 2.1 IIPS",J2320*VLOOKUP(N2320,'[2]NGP%'!$C:$E,3,FALSE),J2320*SUMIFS('[2]NGP%'!$E:$E,'[2]NGP%'!$A:$A,V2320,'[2]NGP%'!$B:$B,AA2320)))</f>
        <v>0</v>
      </c>
      <c r="Y2320" s="32"/>
      <c r="Z2320" s="54" t="str">
        <f>IF(MID(H2320,1,4)="Item","Nil",IF(G2320="contract_cover",VLOOKUP(I2320,'svc type'!C:D,2,FALSE),VLOOKUP(G2320,'svc type'!A:D,4,FALSE)))</f>
        <v>SVC</v>
      </c>
      <c r="AA2320" s="4" t="str">
        <f>IF(B2320="","",VLOOKUP(B2320,Sector!C:D,2,FALSE))</f>
        <v/>
      </c>
      <c r="AB2320" s="4">
        <f t="shared" si="73"/>
        <v>0</v>
      </c>
      <c r="AC2320" s="4"/>
      <c r="AD2320" s="4"/>
      <c r="AE2320" s="4"/>
      <c r="AF2320" s="4"/>
      <c r="AG2320" s="4"/>
    </row>
    <row r="2321" spans="1:33" outlineLevel="1" x14ac:dyDescent="0.25">
      <c r="A2321" s="57">
        <v>42272.489347372684</v>
      </c>
      <c r="B2321" s="32"/>
      <c r="C2321" s="32" t="s">
        <v>655</v>
      </c>
      <c r="D2321" s="32" t="s">
        <v>334</v>
      </c>
      <c r="E2321" s="32" t="s">
        <v>10077</v>
      </c>
      <c r="F2321" s="32" t="s">
        <v>10078</v>
      </c>
      <c r="G2321" s="32" t="s">
        <v>58</v>
      </c>
      <c r="H2321" s="32" t="s">
        <v>59</v>
      </c>
      <c r="I2321" s="32" t="s">
        <v>2006</v>
      </c>
      <c r="J2321" s="35">
        <v>0</v>
      </c>
      <c r="K2321" s="35">
        <v>0</v>
      </c>
      <c r="L2321" s="35">
        <v>0</v>
      </c>
      <c r="M2321" s="35">
        <v>0</v>
      </c>
      <c r="N2321" s="32" t="s">
        <v>19</v>
      </c>
      <c r="O2321" s="32" t="s">
        <v>322</v>
      </c>
      <c r="P2321" s="32">
        <v>0</v>
      </c>
      <c r="Q2321" s="32"/>
      <c r="R2321" s="39">
        <f t="shared" si="72"/>
        <v>1509</v>
      </c>
      <c r="S2321" s="5" t="s">
        <v>51</v>
      </c>
      <c r="T2321" s="5" t="s">
        <v>64</v>
      </c>
      <c r="U2321" s="2"/>
      <c r="V2321" s="2" t="str">
        <f>IF($J2321+$L2321=0,"nil",IF(OR($B2321="TCU-WS",$B2321=""),"non comm",IF(OR($G2321="contract_cover",$H2321="fixed price"),VLOOKUP($I2321,'[1]mapping 2015'!$A:$B,2,FALSE),VLOOKUP($G2321,'[1]mapping 2015'!$A:$B,2,FALSE))))</f>
        <v>nil</v>
      </c>
      <c r="W2321" s="37">
        <f>IF(OR(V2321="non comm",V2321="nil",J2321=0),0,IF(V2321="SBM 2.1 IIPS",J2321*VLOOKUP(N2321,'[2]NGP%'!$C:$D,2,FALSE),J2321*SUMIFS('[2]NGP%'!$D:$D,'[2]NGP%'!$A:$A,V2321,'[2]NGP%'!$B:$B,AA2321)))</f>
        <v>0</v>
      </c>
      <c r="X2321" s="37">
        <f>IF(OR(V2321="non comm",V2321="nil",J2321=0),0,IF(V2321="SBM 2.1 IIPS",J2321*VLOOKUP(N2321,'[2]NGP%'!$C:$E,3,FALSE),J2321*SUMIFS('[2]NGP%'!$E:$E,'[2]NGP%'!$A:$A,V2321,'[2]NGP%'!$B:$B,AA2321)))</f>
        <v>0</v>
      </c>
      <c r="Y2321" s="32"/>
      <c r="Z2321" s="54" t="str">
        <f>IF(MID(H2321,1,4)="Item","Nil",IF(G2321="contract_cover",VLOOKUP(I2321,'svc type'!C:D,2,FALSE),VLOOKUP(G2321,'svc type'!A:D,4,FALSE)))</f>
        <v>SVC</v>
      </c>
      <c r="AA2321" s="4" t="str">
        <f>IF(B2321="","",VLOOKUP(B2321,Sector!C:D,2,FALSE))</f>
        <v/>
      </c>
      <c r="AB2321" s="4">
        <f t="shared" si="73"/>
        <v>0</v>
      </c>
      <c r="AC2321" s="4"/>
      <c r="AD2321" s="4"/>
      <c r="AE2321" s="4"/>
      <c r="AF2321" s="4"/>
      <c r="AG2321" s="4"/>
    </row>
    <row r="2322" spans="1:33" outlineLevel="1" x14ac:dyDescent="0.25">
      <c r="A2322" s="57">
        <v>42272.49170810185</v>
      </c>
      <c r="B2322" s="32" t="s">
        <v>31</v>
      </c>
      <c r="C2322" s="32" t="s">
        <v>47</v>
      </c>
      <c r="D2322" s="32" t="s">
        <v>48</v>
      </c>
      <c r="E2322" s="32" t="s">
        <v>10079</v>
      </c>
      <c r="F2322" s="32" t="s">
        <v>10080</v>
      </c>
      <c r="G2322" s="32" t="s">
        <v>15</v>
      </c>
      <c r="H2322" s="32" t="s">
        <v>16</v>
      </c>
      <c r="I2322" s="32" t="s">
        <v>263</v>
      </c>
      <c r="J2322" s="35">
        <v>1101.0999999999999</v>
      </c>
      <c r="K2322" s="35">
        <v>0</v>
      </c>
      <c r="L2322" s="35">
        <v>0</v>
      </c>
      <c r="M2322" s="35">
        <v>0</v>
      </c>
      <c r="N2322" s="32" t="s">
        <v>17</v>
      </c>
      <c r="O2322" s="32" t="s">
        <v>18</v>
      </c>
      <c r="P2322" s="32">
        <v>1</v>
      </c>
      <c r="Q2322" s="32" t="s">
        <v>10081</v>
      </c>
      <c r="R2322" s="39">
        <f t="shared" si="72"/>
        <v>1509</v>
      </c>
      <c r="S2322" s="5" t="s">
        <v>51</v>
      </c>
      <c r="T2322" s="5" t="s">
        <v>64</v>
      </c>
      <c r="U2322" s="2"/>
      <c r="V2322" s="2" t="str">
        <f>IF($J2322+$L2322=0,"nil",IF(OR($B2322="TCU-WS",$B2322=""),"non comm",IF(OR($G2322="contract_cover",$H2322="fixed price"),VLOOKUP($I2322,'[1]mapping 2015'!$A:$B,2,FALSE),VLOOKUP($G2322,'[1]mapping 2015'!$A:$B,2,FALSE))))</f>
        <v>SBM 2.3 SMA</v>
      </c>
      <c r="W2322" s="37">
        <f>IF(OR(V2322="non comm",V2322="nil",J2322=0),0,IF(V2322="SBM 2.1 IIPS",J2322*VLOOKUP(N2322,'[2]NGP%'!$C:$D,2,FALSE),J2322*SUMIFS('[2]NGP%'!$D:$D,'[2]NGP%'!$A:$A,V2322,'[2]NGP%'!$B:$B,AA2322)))</f>
        <v>495.49499999999995</v>
      </c>
      <c r="X2322" s="37">
        <f>IF(OR(V2322="non comm",V2322="nil",J2322=0),0,IF(V2322="SBM 2.1 IIPS",J2322*VLOOKUP(N2322,'[2]NGP%'!$C:$E,3,FALSE),J2322*SUMIFS('[2]NGP%'!$E:$E,'[2]NGP%'!$A:$A,V2322,'[2]NGP%'!$B:$B,AA2322)))</f>
        <v>495.49499999999995</v>
      </c>
      <c r="Y2322" s="32"/>
      <c r="Z2322" s="54" t="str">
        <f>IF(MID(H2322,1,4)="Item","Nil",IF(G2322="contract_cover",VLOOKUP(I2322,'svc type'!C:D,2,FALSE),VLOOKUP(G2322,'svc type'!A:D,4,FALSE)))</f>
        <v>SMA</v>
      </c>
      <c r="AA2322" s="4" t="str">
        <f>IF(B2322="","",VLOOKUP(B2322,Sector!C:D,2,FALSE))</f>
        <v>COM</v>
      </c>
      <c r="AB2322" s="4" t="str">
        <f t="shared" si="73"/>
        <v>anson.ong</v>
      </c>
      <c r="AC2322" s="4"/>
      <c r="AD2322" s="4"/>
      <c r="AE2322" s="4"/>
      <c r="AF2322" s="4"/>
      <c r="AG2322" s="4"/>
    </row>
    <row r="2323" spans="1:33" outlineLevel="1" x14ac:dyDescent="0.25">
      <c r="A2323" s="57">
        <v>42272.495056168984</v>
      </c>
      <c r="B2323" s="32" t="s">
        <v>31</v>
      </c>
      <c r="C2323" s="32" t="s">
        <v>47</v>
      </c>
      <c r="D2323" s="32" t="s">
        <v>48</v>
      </c>
      <c r="E2323" s="32" t="s">
        <v>10082</v>
      </c>
      <c r="F2323" s="32" t="s">
        <v>10083</v>
      </c>
      <c r="G2323" s="32" t="s">
        <v>15</v>
      </c>
      <c r="H2323" s="32" t="s">
        <v>16</v>
      </c>
      <c r="I2323" s="32" t="s">
        <v>371</v>
      </c>
      <c r="J2323" s="35">
        <v>6156.72</v>
      </c>
      <c r="K2323" s="35">
        <v>0</v>
      </c>
      <c r="L2323" s="35">
        <v>0</v>
      </c>
      <c r="M2323" s="35">
        <v>0</v>
      </c>
      <c r="N2323" s="32" t="s">
        <v>17</v>
      </c>
      <c r="O2323" s="32" t="s">
        <v>18</v>
      </c>
      <c r="P2323" s="32">
        <v>1</v>
      </c>
      <c r="Q2323" s="32" t="s">
        <v>10081</v>
      </c>
      <c r="R2323" s="39">
        <f t="shared" si="72"/>
        <v>1509</v>
      </c>
      <c r="S2323" s="5" t="s">
        <v>51</v>
      </c>
      <c r="T2323" s="5" t="s">
        <v>64</v>
      </c>
      <c r="U2323" s="2"/>
      <c r="V2323" s="2" t="str">
        <f>IF($J2323+$L2323=0,"nil",IF(OR($B2323="TCU-WS",$B2323=""),"non comm",IF(OR($G2323="contract_cover",$H2323="fixed price"),VLOOKUP($I2323,'[1]mapping 2015'!$A:$B,2,FALSE),VLOOKUP($G2323,'[1]mapping 2015'!$A:$B,2,FALSE))))</f>
        <v>SBM 2.7 RSS</v>
      </c>
      <c r="W2323" s="37">
        <f>IF(OR(V2323="non comm",V2323="nil",J2323=0),0,IF(V2323="SBM 2.1 IIPS",J2323*VLOOKUP(N2323,'[2]NGP%'!$C:$D,2,FALSE),J2323*SUMIFS('[2]NGP%'!$D:$D,'[2]NGP%'!$A:$A,V2323,'[2]NGP%'!$B:$B,AA2323)))</f>
        <v>1354.4784</v>
      </c>
      <c r="X2323" s="37">
        <f>IF(OR(V2323="non comm",V2323="nil",J2323=0),0,IF(V2323="SBM 2.1 IIPS",J2323*VLOOKUP(N2323,'[2]NGP%'!$C:$E,3,FALSE),J2323*SUMIFS('[2]NGP%'!$E:$E,'[2]NGP%'!$A:$A,V2323,'[2]NGP%'!$B:$B,AA2323)))</f>
        <v>1354.4784</v>
      </c>
      <c r="Y2323" s="32"/>
      <c r="Z2323" s="54" t="str">
        <f>IF(MID(H2323,1,4)="Item","Nil",IF(G2323="contract_cover",VLOOKUP(I2323,'svc type'!C:D,2,FALSE),VLOOKUP(G2323,'svc type'!A:D,4,FALSE)))</f>
        <v>RS_MOS</v>
      </c>
      <c r="AA2323" s="4" t="str">
        <f>IF(B2323="","",VLOOKUP(B2323,Sector!C:D,2,FALSE))</f>
        <v>COM</v>
      </c>
      <c r="AB2323" s="4" t="str">
        <f t="shared" si="73"/>
        <v>anson.ong</v>
      </c>
      <c r="AC2323" s="4"/>
      <c r="AD2323" s="4"/>
      <c r="AE2323" s="4"/>
      <c r="AF2323" s="4"/>
      <c r="AG2323" s="4"/>
    </row>
    <row r="2324" spans="1:33" outlineLevel="1" x14ac:dyDescent="0.25">
      <c r="A2324" s="57">
        <v>42272.497418946761</v>
      </c>
      <c r="B2324" s="32" t="s">
        <v>31</v>
      </c>
      <c r="C2324" s="32" t="s">
        <v>47</v>
      </c>
      <c r="D2324" s="32" t="s">
        <v>48</v>
      </c>
      <c r="E2324" s="32" t="s">
        <v>10084</v>
      </c>
      <c r="F2324" s="32" t="s">
        <v>10085</v>
      </c>
      <c r="G2324" s="32" t="s">
        <v>15</v>
      </c>
      <c r="H2324" s="32" t="s">
        <v>16</v>
      </c>
      <c r="I2324" s="32" t="s">
        <v>371</v>
      </c>
      <c r="J2324" s="35">
        <v>4040.15</v>
      </c>
      <c r="K2324" s="35">
        <v>0</v>
      </c>
      <c r="L2324" s="35">
        <v>0</v>
      </c>
      <c r="M2324" s="35">
        <v>0</v>
      </c>
      <c r="N2324" s="32" t="s">
        <v>19</v>
      </c>
      <c r="O2324" s="32" t="s">
        <v>18</v>
      </c>
      <c r="P2324" s="32">
        <v>1</v>
      </c>
      <c r="Q2324" s="32" t="s">
        <v>10086</v>
      </c>
      <c r="R2324" s="39">
        <f t="shared" si="72"/>
        <v>1509</v>
      </c>
      <c r="S2324" s="5" t="s">
        <v>51</v>
      </c>
      <c r="T2324" s="5" t="s">
        <v>64</v>
      </c>
      <c r="U2324" s="2"/>
      <c r="V2324" s="2" t="str">
        <f>IF($J2324+$L2324=0,"nil",IF(OR($B2324="TCU-WS",$B2324=""),"non comm",IF(OR($G2324="contract_cover",$H2324="fixed price"),VLOOKUP($I2324,'[1]mapping 2015'!$A:$B,2,FALSE),VLOOKUP($G2324,'[1]mapping 2015'!$A:$B,2,FALSE))))</f>
        <v>SBM 2.7 RSS</v>
      </c>
      <c r="W2324" s="173">
        <v>808.03</v>
      </c>
      <c r="X2324" s="173">
        <v>808.03</v>
      </c>
      <c r="Y2324" s="32"/>
      <c r="Z2324" s="54" t="str">
        <f>IF(MID(H2324,1,4)="Item","Nil",IF(G2324="contract_cover",VLOOKUP(I2324,'svc type'!C:D,2,FALSE),VLOOKUP(G2324,'svc type'!A:D,4,FALSE)))</f>
        <v>RS_MOS</v>
      </c>
      <c r="AA2324" s="4" t="str">
        <f>IF(B2324="","",VLOOKUP(B2324,Sector!C:D,2,FALSE))</f>
        <v>COM</v>
      </c>
      <c r="AB2324" s="4" t="str">
        <f t="shared" si="73"/>
        <v>anson.ong</v>
      </c>
      <c r="AC2324" s="4"/>
      <c r="AD2324" s="4"/>
      <c r="AE2324" s="4"/>
      <c r="AF2324" s="4"/>
      <c r="AG2324" s="4"/>
    </row>
    <row r="2325" spans="1:33" outlineLevel="1" x14ac:dyDescent="0.25">
      <c r="A2325" s="57">
        <v>42272.519889502313</v>
      </c>
      <c r="B2325" s="32"/>
      <c r="C2325" s="32" t="s">
        <v>4989</v>
      </c>
      <c r="D2325" s="32" t="s">
        <v>334</v>
      </c>
      <c r="E2325" s="32" t="s">
        <v>10089</v>
      </c>
      <c r="F2325" s="32" t="s">
        <v>10090</v>
      </c>
      <c r="G2325" s="32" t="s">
        <v>58</v>
      </c>
      <c r="H2325" s="32" t="s">
        <v>59</v>
      </c>
      <c r="I2325" s="32" t="s">
        <v>2006</v>
      </c>
      <c r="J2325" s="35">
        <v>0</v>
      </c>
      <c r="K2325" s="35">
        <v>0</v>
      </c>
      <c r="L2325" s="35">
        <v>0</v>
      </c>
      <c r="M2325" s="35">
        <v>0</v>
      </c>
      <c r="N2325" s="32" t="s">
        <v>19</v>
      </c>
      <c r="O2325" s="32" t="s">
        <v>322</v>
      </c>
      <c r="P2325" s="32">
        <v>0</v>
      </c>
      <c r="Q2325" s="32"/>
      <c r="R2325" s="39">
        <f t="shared" si="72"/>
        <v>1509</v>
      </c>
      <c r="S2325" s="5" t="s">
        <v>51</v>
      </c>
      <c r="T2325" s="5" t="s">
        <v>64</v>
      </c>
      <c r="U2325" s="2"/>
      <c r="V2325" s="2" t="str">
        <f>IF($J2325+$L2325=0,"nil",IF(OR($B2325="TCU-WS",$B2325=""),"non comm",IF(OR($G2325="contract_cover",$H2325="fixed price"),VLOOKUP($I2325,'[1]mapping 2015'!$A:$B,2,FALSE),VLOOKUP($G2325,'[1]mapping 2015'!$A:$B,2,FALSE))))</f>
        <v>nil</v>
      </c>
      <c r="W2325" s="37">
        <f>IF(OR(V2325="non comm",V2325="nil",J2325=0),0,IF(V2325="SBM 2.1 IIPS",J2325*VLOOKUP(N2325,'[2]NGP%'!$C:$D,2,FALSE),J2325*SUMIFS('[2]NGP%'!$D:$D,'[2]NGP%'!$A:$A,V2325,'[2]NGP%'!$B:$B,AA2325)))</f>
        <v>0</v>
      </c>
      <c r="X2325" s="37">
        <f>IF(OR(V2325="non comm",V2325="nil",J2325=0),0,IF(V2325="SBM 2.1 IIPS",J2325*VLOOKUP(N2325,'[2]NGP%'!$C:$E,3,FALSE),J2325*SUMIFS('[2]NGP%'!$E:$E,'[2]NGP%'!$A:$A,V2325,'[2]NGP%'!$B:$B,AA2325)))</f>
        <v>0</v>
      </c>
      <c r="Y2325" s="32"/>
      <c r="Z2325" s="54" t="str">
        <f>IF(MID(H2325,1,4)="Item","Nil",IF(G2325="contract_cover",VLOOKUP(I2325,'svc type'!C:D,2,FALSE),VLOOKUP(G2325,'svc type'!A:D,4,FALSE)))</f>
        <v>SVC</v>
      </c>
      <c r="AA2325" s="4" t="str">
        <f>IF(B2325="","",VLOOKUP(B2325,Sector!C:D,2,FALSE))</f>
        <v/>
      </c>
      <c r="AB2325" s="4">
        <f t="shared" si="73"/>
        <v>0</v>
      </c>
      <c r="AC2325" s="4"/>
      <c r="AD2325" s="4"/>
      <c r="AE2325" s="4"/>
      <c r="AF2325" s="4"/>
      <c r="AG2325" s="4"/>
    </row>
    <row r="2326" spans="1:33" outlineLevel="1" x14ac:dyDescent="0.25">
      <c r="A2326" s="57">
        <v>42272.538354780096</v>
      </c>
      <c r="B2326" s="32"/>
      <c r="C2326" s="32" t="s">
        <v>2062</v>
      </c>
      <c r="D2326" s="32" t="s">
        <v>334</v>
      </c>
      <c r="E2326" s="32" t="s">
        <v>10091</v>
      </c>
      <c r="F2326" s="32" t="s">
        <v>10092</v>
      </c>
      <c r="G2326" s="32" t="s">
        <v>58</v>
      </c>
      <c r="H2326" s="32" t="s">
        <v>59</v>
      </c>
      <c r="I2326" s="32" t="s">
        <v>2006</v>
      </c>
      <c r="J2326" s="35">
        <v>0</v>
      </c>
      <c r="K2326" s="35">
        <v>0</v>
      </c>
      <c r="L2326" s="35">
        <v>0</v>
      </c>
      <c r="M2326" s="35">
        <v>0</v>
      </c>
      <c r="N2326" s="32" t="s">
        <v>19</v>
      </c>
      <c r="O2326" s="32" t="s">
        <v>322</v>
      </c>
      <c r="P2326" s="32">
        <v>0</v>
      </c>
      <c r="Q2326" s="32"/>
      <c r="R2326" s="39">
        <f t="shared" si="72"/>
        <v>1509</v>
      </c>
      <c r="S2326" s="5" t="s">
        <v>51</v>
      </c>
      <c r="T2326" s="5" t="s">
        <v>64</v>
      </c>
      <c r="U2326" s="2"/>
      <c r="V2326" s="2" t="str">
        <f>IF($J2326+$L2326=0,"nil",IF(OR($B2326="TCU-WS",$B2326=""),"non comm",IF(OR($G2326="contract_cover",$H2326="fixed price"),VLOOKUP($I2326,'[1]mapping 2015'!$A:$B,2,FALSE),VLOOKUP($G2326,'[1]mapping 2015'!$A:$B,2,FALSE))))</f>
        <v>nil</v>
      </c>
      <c r="W2326" s="37">
        <f>IF(OR(V2326="non comm",V2326="nil",J2326=0),0,IF(V2326="SBM 2.1 IIPS",J2326*VLOOKUP(N2326,'[2]NGP%'!$C:$D,2,FALSE),J2326*SUMIFS('[2]NGP%'!$D:$D,'[2]NGP%'!$A:$A,V2326,'[2]NGP%'!$B:$B,AA2326)))</f>
        <v>0</v>
      </c>
      <c r="X2326" s="37">
        <f>IF(OR(V2326="non comm",V2326="nil",J2326=0),0,IF(V2326="SBM 2.1 IIPS",J2326*VLOOKUP(N2326,'[2]NGP%'!$C:$E,3,FALSE),J2326*SUMIFS('[2]NGP%'!$E:$E,'[2]NGP%'!$A:$A,V2326,'[2]NGP%'!$B:$B,AA2326)))</f>
        <v>0</v>
      </c>
      <c r="Y2326" s="32"/>
      <c r="Z2326" s="54" t="str">
        <f>IF(MID(H2326,1,4)="Item","Nil",IF(G2326="contract_cover",VLOOKUP(I2326,'svc type'!C:D,2,FALSE),VLOOKUP(G2326,'svc type'!A:D,4,FALSE)))</f>
        <v>SVC</v>
      </c>
      <c r="AA2326" s="4" t="str">
        <f>IF(B2326="","",VLOOKUP(B2326,Sector!C:D,2,FALSE))</f>
        <v/>
      </c>
      <c r="AB2326" s="4">
        <f t="shared" si="73"/>
        <v>0</v>
      </c>
      <c r="AC2326" s="4"/>
      <c r="AD2326" s="4"/>
      <c r="AE2326" s="4"/>
      <c r="AF2326" s="4"/>
      <c r="AG2326" s="4"/>
    </row>
    <row r="2327" spans="1:33" outlineLevel="1" x14ac:dyDescent="0.25">
      <c r="A2327" s="57">
        <v>42272.550099537038</v>
      </c>
      <c r="B2327" s="32"/>
      <c r="C2327" s="32" t="s">
        <v>655</v>
      </c>
      <c r="D2327" s="32" t="s">
        <v>334</v>
      </c>
      <c r="E2327" s="32" t="s">
        <v>10093</v>
      </c>
      <c r="F2327" s="32" t="s">
        <v>10094</v>
      </c>
      <c r="G2327" s="32" t="s">
        <v>58</v>
      </c>
      <c r="H2327" s="32" t="s">
        <v>59</v>
      </c>
      <c r="I2327" s="32" t="s">
        <v>2006</v>
      </c>
      <c r="J2327" s="35">
        <v>0</v>
      </c>
      <c r="K2327" s="35">
        <v>0</v>
      </c>
      <c r="L2327" s="35">
        <v>0</v>
      </c>
      <c r="M2327" s="35">
        <v>0</v>
      </c>
      <c r="N2327" s="32" t="s">
        <v>2197</v>
      </c>
      <c r="O2327" s="32" t="s">
        <v>322</v>
      </c>
      <c r="P2327" s="32">
        <v>0</v>
      </c>
      <c r="Q2327" s="32"/>
      <c r="R2327" s="39">
        <f t="shared" si="72"/>
        <v>1509</v>
      </c>
      <c r="S2327" s="5" t="s">
        <v>51</v>
      </c>
      <c r="T2327" s="5" t="s">
        <v>64</v>
      </c>
      <c r="U2327" s="2"/>
      <c r="V2327" s="2" t="str">
        <f>IF($J2327+$L2327=0,"nil",IF(OR($B2327="TCU-WS",$B2327=""),"non comm",IF(OR($G2327="contract_cover",$H2327="fixed price"),VLOOKUP($I2327,'[1]mapping 2015'!$A:$B,2,FALSE),VLOOKUP($G2327,'[1]mapping 2015'!$A:$B,2,FALSE))))</f>
        <v>nil</v>
      </c>
      <c r="W2327" s="37">
        <f>IF(OR(V2327="non comm",V2327="nil",J2327=0),0,IF(V2327="SBM 2.1 IIPS",J2327*VLOOKUP(N2327,'[2]NGP%'!$C:$D,2,FALSE),J2327*SUMIFS('[2]NGP%'!$D:$D,'[2]NGP%'!$A:$A,V2327,'[2]NGP%'!$B:$B,AA2327)))</f>
        <v>0</v>
      </c>
      <c r="X2327" s="37">
        <f>IF(OR(V2327="non comm",V2327="nil",J2327=0),0,IF(V2327="SBM 2.1 IIPS",J2327*VLOOKUP(N2327,'[2]NGP%'!$C:$E,3,FALSE),J2327*SUMIFS('[2]NGP%'!$E:$E,'[2]NGP%'!$A:$A,V2327,'[2]NGP%'!$B:$B,AA2327)))</f>
        <v>0</v>
      </c>
      <c r="Y2327" s="32"/>
      <c r="Z2327" s="54" t="str">
        <f>IF(MID(H2327,1,4)="Item","Nil",IF(G2327="contract_cover",VLOOKUP(I2327,'svc type'!C:D,2,FALSE),VLOOKUP(G2327,'svc type'!A:D,4,FALSE)))</f>
        <v>SVC</v>
      </c>
      <c r="AA2327" s="4" t="str">
        <f>IF(B2327="","",VLOOKUP(B2327,Sector!C:D,2,FALSE))</f>
        <v/>
      </c>
      <c r="AB2327" s="4">
        <f t="shared" si="73"/>
        <v>0</v>
      </c>
      <c r="AC2327" s="4"/>
      <c r="AD2327" s="4"/>
      <c r="AE2327" s="4"/>
      <c r="AF2327" s="4"/>
      <c r="AG2327" s="4"/>
    </row>
    <row r="2328" spans="1:33" outlineLevel="1" x14ac:dyDescent="0.25">
      <c r="A2328" s="57">
        <v>42272.589710497683</v>
      </c>
      <c r="B2328" s="32" t="s">
        <v>21</v>
      </c>
      <c r="C2328" s="32" t="s">
        <v>283</v>
      </c>
      <c r="D2328" s="32" t="s">
        <v>282</v>
      </c>
      <c r="E2328" s="32" t="s">
        <v>10101</v>
      </c>
      <c r="F2328" s="32" t="s">
        <v>10100</v>
      </c>
      <c r="G2328" s="32" t="s">
        <v>15</v>
      </c>
      <c r="H2328" s="32" t="s">
        <v>16</v>
      </c>
      <c r="I2328" s="32" t="s">
        <v>260</v>
      </c>
      <c r="J2328" s="35">
        <v>13239.5</v>
      </c>
      <c r="K2328" s="35">
        <v>0</v>
      </c>
      <c r="L2328" s="35">
        <v>0</v>
      </c>
      <c r="M2328" s="35">
        <v>0</v>
      </c>
      <c r="N2328" s="32" t="s">
        <v>17</v>
      </c>
      <c r="O2328" s="32" t="s">
        <v>20</v>
      </c>
      <c r="P2328" s="32">
        <v>1</v>
      </c>
      <c r="Q2328" s="32"/>
      <c r="R2328" s="39">
        <f t="shared" si="72"/>
        <v>1509</v>
      </c>
      <c r="S2328" s="5" t="s">
        <v>51</v>
      </c>
      <c r="T2328" s="5" t="s">
        <v>64</v>
      </c>
      <c r="U2328" s="2"/>
      <c r="V2328" s="2" t="str">
        <f>IF($J2328+$L2328=0,"nil",IF(OR($B2328="TCU-WS",$B2328=""),"non comm",IF(OR($G2328="contract_cover",$H2328="fixed price"),VLOOKUP($I2328,'[1]mapping 2015'!$A:$B,2,FALSE),VLOOKUP($G2328,'[1]mapping 2015'!$A:$B,2,FALSE))))</f>
        <v>SBM 2.2 HMA</v>
      </c>
      <c r="W2328" s="37">
        <f>IF(OR(V2328="non comm",V2328="nil",J2328=0),0,IF(V2328="SBM 2.1 IIPS",J2328*VLOOKUP(N2328,'[2]NGP%'!$C:$D,2,FALSE),J2328*SUMIFS('[2]NGP%'!$D:$D,'[2]NGP%'!$A:$A,V2328,'[2]NGP%'!$B:$B,AA2328)))</f>
        <v>3971.85</v>
      </c>
      <c r="X2328" s="37">
        <f>IF(OR(V2328="non comm",V2328="nil",J2328=0),0,IF(V2328="SBM 2.1 IIPS",J2328*VLOOKUP(N2328,'[2]NGP%'!$C:$E,3,FALSE),J2328*SUMIFS('[2]NGP%'!$E:$E,'[2]NGP%'!$A:$A,V2328,'[2]NGP%'!$B:$B,AA2328)))</f>
        <v>3971.85</v>
      </c>
      <c r="Y2328" s="32"/>
      <c r="Z2328" s="54" t="str">
        <f>IF(MID(H2328,1,4)="Item","Nil",IF(G2328="contract_cover",VLOOKUP(I2328,'svc type'!C:D,2,FALSE),VLOOKUP(G2328,'svc type'!A:D,4,FALSE)))</f>
        <v>HMA</v>
      </c>
      <c r="AA2328" s="4" t="str">
        <f>IF(B2328="","",VLOOKUP(B2328,Sector!C:D,2,FALSE))</f>
        <v>PUB</v>
      </c>
      <c r="AB2328" s="4" t="str">
        <f t="shared" si="73"/>
        <v>wangchee.ng</v>
      </c>
      <c r="AC2328" s="4"/>
      <c r="AD2328" s="4"/>
      <c r="AE2328" s="4"/>
      <c r="AF2328" s="4"/>
      <c r="AG2328" s="4"/>
    </row>
    <row r="2329" spans="1:33" outlineLevel="1" x14ac:dyDescent="0.25">
      <c r="A2329" s="57">
        <v>42272.59021396991</v>
      </c>
      <c r="B2329" s="32"/>
      <c r="C2329" s="32" t="s">
        <v>655</v>
      </c>
      <c r="D2329" s="32" t="s">
        <v>334</v>
      </c>
      <c r="E2329" s="32" t="s">
        <v>10102</v>
      </c>
      <c r="F2329" s="32" t="s">
        <v>10103</v>
      </c>
      <c r="G2329" s="32" t="s">
        <v>58</v>
      </c>
      <c r="H2329" s="32" t="s">
        <v>59</v>
      </c>
      <c r="I2329" s="32" t="s">
        <v>2006</v>
      </c>
      <c r="J2329" s="35">
        <v>0</v>
      </c>
      <c r="K2329" s="35">
        <v>0</v>
      </c>
      <c r="L2329" s="35">
        <v>0</v>
      </c>
      <c r="M2329" s="35">
        <v>0</v>
      </c>
      <c r="N2329" s="32" t="s">
        <v>19</v>
      </c>
      <c r="O2329" s="32" t="s">
        <v>322</v>
      </c>
      <c r="P2329" s="32">
        <v>0</v>
      </c>
      <c r="Q2329" s="32"/>
      <c r="R2329" s="39">
        <f t="shared" si="72"/>
        <v>1509</v>
      </c>
      <c r="S2329" s="5" t="s">
        <v>51</v>
      </c>
      <c r="T2329" s="5" t="s">
        <v>64</v>
      </c>
      <c r="U2329" s="2"/>
      <c r="V2329" s="2" t="str">
        <f>IF($J2329+$L2329=0,"nil",IF(OR($B2329="TCU-WS",$B2329=""),"non comm",IF(OR($G2329="contract_cover",$H2329="fixed price"),VLOOKUP($I2329,'[1]mapping 2015'!$A:$B,2,FALSE),VLOOKUP($G2329,'[1]mapping 2015'!$A:$B,2,FALSE))))</f>
        <v>nil</v>
      </c>
      <c r="W2329" s="37">
        <f>IF(OR(V2329="non comm",V2329="nil",J2329=0),0,IF(V2329="SBM 2.1 IIPS",J2329*VLOOKUP(N2329,'[2]NGP%'!$C:$D,2,FALSE),J2329*SUMIFS('[2]NGP%'!$D:$D,'[2]NGP%'!$A:$A,V2329,'[2]NGP%'!$B:$B,AA2329)))</f>
        <v>0</v>
      </c>
      <c r="X2329" s="37">
        <f>IF(OR(V2329="non comm",V2329="nil",J2329=0),0,IF(V2329="SBM 2.1 IIPS",J2329*VLOOKUP(N2329,'[2]NGP%'!$C:$E,3,FALSE),J2329*SUMIFS('[2]NGP%'!$E:$E,'[2]NGP%'!$A:$A,V2329,'[2]NGP%'!$B:$B,AA2329)))</f>
        <v>0</v>
      </c>
      <c r="Y2329" s="32"/>
      <c r="Z2329" s="54" t="str">
        <f>IF(MID(H2329,1,4)="Item","Nil",IF(G2329="contract_cover",VLOOKUP(I2329,'svc type'!C:D,2,FALSE),VLOOKUP(G2329,'svc type'!A:D,4,FALSE)))</f>
        <v>SVC</v>
      </c>
      <c r="AA2329" s="4" t="str">
        <f>IF(B2329="","",VLOOKUP(B2329,Sector!C:D,2,FALSE))</f>
        <v/>
      </c>
      <c r="AB2329" s="4">
        <f t="shared" si="73"/>
        <v>0</v>
      </c>
      <c r="AC2329" s="4"/>
      <c r="AD2329" s="4"/>
      <c r="AE2329" s="4"/>
      <c r="AF2329" s="4"/>
      <c r="AG2329" s="4"/>
    </row>
    <row r="2330" spans="1:33" outlineLevel="1" x14ac:dyDescent="0.25">
      <c r="A2330" s="57">
        <v>42272.593504166667</v>
      </c>
      <c r="B2330" s="32"/>
      <c r="C2330" s="32" t="s">
        <v>345</v>
      </c>
      <c r="D2330" s="32" t="s">
        <v>334</v>
      </c>
      <c r="E2330" s="32" t="s">
        <v>10106</v>
      </c>
      <c r="F2330" s="32" t="s">
        <v>10107</v>
      </c>
      <c r="G2330" s="32" t="s">
        <v>58</v>
      </c>
      <c r="H2330" s="32" t="s">
        <v>59</v>
      </c>
      <c r="I2330" s="32" t="s">
        <v>2006</v>
      </c>
      <c r="J2330" s="35">
        <v>0</v>
      </c>
      <c r="K2330" s="35">
        <v>0</v>
      </c>
      <c r="L2330" s="35">
        <v>0</v>
      </c>
      <c r="M2330" s="35">
        <v>0</v>
      </c>
      <c r="N2330" s="32" t="s">
        <v>19</v>
      </c>
      <c r="O2330" s="32" t="s">
        <v>322</v>
      </c>
      <c r="P2330" s="32">
        <v>0</v>
      </c>
      <c r="Q2330" s="32"/>
      <c r="R2330" s="39">
        <f t="shared" si="72"/>
        <v>1509</v>
      </c>
      <c r="S2330" s="5" t="s">
        <v>51</v>
      </c>
      <c r="T2330" s="5" t="s">
        <v>64</v>
      </c>
      <c r="U2330" s="2"/>
      <c r="V2330" s="2" t="str">
        <f>IF($J2330+$L2330=0,"nil",IF(OR($B2330="TCU-WS",$B2330=""),"non comm",IF(OR($G2330="contract_cover",$H2330="fixed price"),VLOOKUP($I2330,'[1]mapping 2015'!$A:$B,2,FALSE),VLOOKUP($G2330,'[1]mapping 2015'!$A:$B,2,FALSE))))</f>
        <v>nil</v>
      </c>
      <c r="W2330" s="37">
        <f>IF(OR(V2330="non comm",V2330="nil",J2330=0),0,IF(V2330="SBM 2.1 IIPS",J2330*VLOOKUP(N2330,'[2]NGP%'!$C:$D,2,FALSE),J2330*SUMIFS('[2]NGP%'!$D:$D,'[2]NGP%'!$A:$A,V2330,'[2]NGP%'!$B:$B,AA2330)))</f>
        <v>0</v>
      </c>
      <c r="X2330" s="37">
        <f>IF(OR(V2330="non comm",V2330="nil",J2330=0),0,IF(V2330="SBM 2.1 IIPS",J2330*VLOOKUP(N2330,'[2]NGP%'!$C:$E,3,FALSE),J2330*SUMIFS('[2]NGP%'!$E:$E,'[2]NGP%'!$A:$A,V2330,'[2]NGP%'!$B:$B,AA2330)))</f>
        <v>0</v>
      </c>
      <c r="Y2330" s="32"/>
      <c r="Z2330" s="54" t="str">
        <f>IF(MID(H2330,1,4)="Item","Nil",IF(G2330="contract_cover",VLOOKUP(I2330,'svc type'!C:D,2,FALSE),VLOOKUP(G2330,'svc type'!A:D,4,FALSE)))</f>
        <v>SVC</v>
      </c>
      <c r="AA2330" s="4" t="str">
        <f>IF(B2330="","",VLOOKUP(B2330,Sector!C:D,2,FALSE))</f>
        <v/>
      </c>
      <c r="AB2330" s="4">
        <f t="shared" si="73"/>
        <v>0</v>
      </c>
      <c r="AC2330" s="4"/>
      <c r="AD2330" s="4"/>
      <c r="AE2330" s="4"/>
      <c r="AF2330" s="4"/>
      <c r="AG2330" s="4"/>
    </row>
    <row r="2331" spans="1:33" outlineLevel="1" x14ac:dyDescent="0.25">
      <c r="A2331" s="57">
        <v>42272.613444444447</v>
      </c>
      <c r="B2331" s="32" t="s">
        <v>337</v>
      </c>
      <c r="C2331" s="32" t="s">
        <v>10123</v>
      </c>
      <c r="D2331" s="32" t="s">
        <v>10124</v>
      </c>
      <c r="E2331" s="32" t="s">
        <v>10125</v>
      </c>
      <c r="F2331" s="32" t="s">
        <v>10126</v>
      </c>
      <c r="G2331" s="32" t="s">
        <v>15</v>
      </c>
      <c r="H2331" s="32" t="s">
        <v>16</v>
      </c>
      <c r="I2331" s="32" t="s">
        <v>263</v>
      </c>
      <c r="J2331" s="35">
        <v>7800</v>
      </c>
      <c r="K2331" s="35">
        <v>0</v>
      </c>
      <c r="L2331" s="35">
        <v>0</v>
      </c>
      <c r="M2331" s="35">
        <v>0</v>
      </c>
      <c r="N2331" s="32" t="s">
        <v>17</v>
      </c>
      <c r="O2331" s="32" t="s">
        <v>18</v>
      </c>
      <c r="P2331" s="32">
        <v>1</v>
      </c>
      <c r="Q2331" s="32" t="s">
        <v>10127</v>
      </c>
      <c r="R2331" s="39">
        <f t="shared" si="72"/>
        <v>1509</v>
      </c>
      <c r="S2331" s="5" t="s">
        <v>51</v>
      </c>
      <c r="T2331" s="5" t="s">
        <v>64</v>
      </c>
      <c r="U2331" s="2"/>
      <c r="V2331" s="2" t="str">
        <f>IF($J2331+$L2331=0,"nil",IF(OR($B2331="TCU-WS",$B2331=""),"non comm",IF(OR($G2331="contract_cover",$H2331="fixed price"),VLOOKUP($I2331,'[1]mapping 2015'!$A:$B,2,FALSE),VLOOKUP($G2331,'[1]mapping 2015'!$A:$B,2,FALSE))))</f>
        <v>SBM 2.3 SMA</v>
      </c>
      <c r="W2331" s="37">
        <f>IF(OR(V2331="non comm",V2331="nil",J2331=0),0,IF(V2331="SBM 2.1 IIPS",J2331*VLOOKUP(N2331,'[2]NGP%'!$C:$D,2,FALSE),J2331*SUMIFS('[2]NGP%'!$D:$D,'[2]NGP%'!$A:$A,V2331,'[2]NGP%'!$B:$B,AA2331)))</f>
        <v>3510</v>
      </c>
      <c r="X2331" s="37">
        <f>IF(OR(V2331="non comm",V2331="nil",J2331=0),0,IF(V2331="SBM 2.1 IIPS",J2331*VLOOKUP(N2331,'[2]NGP%'!$C:$E,3,FALSE),J2331*SUMIFS('[2]NGP%'!$E:$E,'[2]NGP%'!$A:$A,V2331,'[2]NGP%'!$B:$B,AA2331)))</f>
        <v>3510</v>
      </c>
      <c r="Y2331" s="32"/>
      <c r="Z2331" s="54" t="str">
        <f>IF(MID(H2331,1,4)="Item","Nil",IF(G2331="contract_cover",VLOOKUP(I2331,'svc type'!C:D,2,FALSE),VLOOKUP(G2331,'svc type'!A:D,4,FALSE)))</f>
        <v>SMA</v>
      </c>
      <c r="AA2331" s="4" t="str">
        <f>IF(B2331="","",VLOOKUP(B2331,Sector!C:D,2,FALSE))</f>
        <v>ENT</v>
      </c>
      <c r="AB2331" s="4" t="str">
        <f t="shared" si="73"/>
        <v>herman.widjaja</v>
      </c>
      <c r="AC2331" s="4"/>
      <c r="AD2331" s="4"/>
      <c r="AE2331" s="4"/>
      <c r="AF2331" s="4"/>
      <c r="AG2331" s="4"/>
    </row>
    <row r="2332" spans="1:33" outlineLevel="1" x14ac:dyDescent="0.25">
      <c r="A2332" s="57">
        <v>42272.625110532405</v>
      </c>
      <c r="B2332" s="32" t="s">
        <v>70</v>
      </c>
      <c r="C2332" s="32" t="s">
        <v>10142</v>
      </c>
      <c r="D2332" s="32" t="s">
        <v>1080</v>
      </c>
      <c r="E2332" s="32" t="s">
        <v>10143</v>
      </c>
      <c r="F2332" s="32" t="s">
        <v>10144</v>
      </c>
      <c r="G2332" s="32" t="s">
        <v>10146</v>
      </c>
      <c r="H2332" s="32" t="s">
        <v>10147</v>
      </c>
      <c r="I2332" s="32" t="s">
        <v>4515</v>
      </c>
      <c r="J2332" s="35">
        <v>0</v>
      </c>
      <c r="K2332" s="35">
        <v>0</v>
      </c>
      <c r="L2332" s="35">
        <v>0</v>
      </c>
      <c r="M2332" s="35">
        <v>0</v>
      </c>
      <c r="N2332" s="32" t="s">
        <v>9557</v>
      </c>
      <c r="O2332" s="32" t="s">
        <v>18</v>
      </c>
      <c r="P2332" s="32">
        <v>1</v>
      </c>
      <c r="Q2332" s="32" t="s">
        <v>10145</v>
      </c>
      <c r="R2332" s="39">
        <f t="shared" si="72"/>
        <v>1509</v>
      </c>
      <c r="S2332" s="5" t="s">
        <v>51</v>
      </c>
      <c r="T2332" s="5" t="s">
        <v>64</v>
      </c>
      <c r="U2332" s="2"/>
      <c r="V2332" s="2" t="str">
        <f>IF($J2332+$L2332=0,"nil",IF(OR($B2332="TCU-WS",$B2332=""),"non comm",IF(OR($G2332="contract_cover",$H2332="fixed price"),VLOOKUP($I2332,'[1]mapping 2015'!$A:$B,2,FALSE),VLOOKUP($G2332,'[1]mapping 2015'!$A:$B,2,FALSE))))</f>
        <v>nil</v>
      </c>
      <c r="W2332" s="37">
        <f>IF(OR(V2332="non comm",V2332="nil",J2332=0),0,IF(V2332="SBM 2.1 IIPS",J2332*VLOOKUP(N2332,'[2]NGP%'!$C:$D,2,FALSE),J2332*SUMIFS('[2]NGP%'!$D:$D,'[2]NGP%'!$A:$A,V2332,'[2]NGP%'!$B:$B,AA2332)))</f>
        <v>0</v>
      </c>
      <c r="X2332" s="37">
        <f>IF(OR(V2332="non comm",V2332="nil",J2332=0),0,IF(V2332="SBM 2.1 IIPS",J2332*VLOOKUP(N2332,'[2]NGP%'!$C:$E,3,FALSE),J2332*SUMIFS('[2]NGP%'!$E:$E,'[2]NGP%'!$A:$A,V2332,'[2]NGP%'!$B:$B,AA2332)))</f>
        <v>0</v>
      </c>
      <c r="Y2332" s="32"/>
      <c r="Z2332" s="54" t="str">
        <f>IF(MID(H2332,1,4)="Item","Nil",IF(G2332="contract_cover",VLOOKUP(I2332,'svc type'!C:D,2,FALSE),VLOOKUP(G2332,'svc type'!A:D,4,FALSE)))</f>
        <v>Nil</v>
      </c>
      <c r="AA2332" s="4" t="str">
        <f>IF(B2332="","",VLOOKUP(B2332,Sector!C:D,2,FALSE))</f>
        <v>PUB</v>
      </c>
      <c r="AB2332" s="4" t="str">
        <f t="shared" si="73"/>
        <v>jaime.wong</v>
      </c>
      <c r="AC2332" s="4"/>
      <c r="AD2332" s="4"/>
      <c r="AE2332" s="4"/>
      <c r="AF2332" s="4"/>
      <c r="AG2332" s="4"/>
    </row>
    <row r="2333" spans="1:33" outlineLevel="1" x14ac:dyDescent="0.25">
      <c r="A2333" s="57">
        <v>42272.63208116898</v>
      </c>
      <c r="B2333" s="32"/>
      <c r="C2333" s="32"/>
      <c r="D2333" s="32"/>
      <c r="E2333" s="32" t="s">
        <v>10156</v>
      </c>
      <c r="F2333" s="32" t="s">
        <v>10157</v>
      </c>
      <c r="G2333" s="32" t="s">
        <v>333</v>
      </c>
      <c r="H2333" s="32" t="s">
        <v>332</v>
      </c>
      <c r="I2333" s="32" t="s">
        <v>2006</v>
      </c>
      <c r="J2333" s="35">
        <v>0</v>
      </c>
      <c r="K2333" s="35">
        <v>0</v>
      </c>
      <c r="L2333" s="35">
        <v>0</v>
      </c>
      <c r="M2333" s="35">
        <v>0</v>
      </c>
      <c r="N2333" s="32" t="s">
        <v>19</v>
      </c>
      <c r="O2333" s="32"/>
      <c r="P2333" s="32">
        <v>0.5</v>
      </c>
      <c r="Q2333" s="32"/>
      <c r="R2333" s="39">
        <f t="shared" si="72"/>
        <v>1509</v>
      </c>
      <c r="S2333" s="5" t="s">
        <v>51</v>
      </c>
      <c r="T2333" s="5" t="s">
        <v>64</v>
      </c>
      <c r="U2333" s="2"/>
      <c r="V2333" s="2" t="str">
        <f>IF($J2333+$L2333=0,"nil",IF(OR($B2333="TCU-WS",$B2333=""),"non comm",IF(OR($G2333="contract_cover",$H2333="fixed price"),VLOOKUP($I2333,'[1]mapping 2015'!$A:$B,2,FALSE),VLOOKUP($G2333,'[1]mapping 2015'!$A:$B,2,FALSE))))</f>
        <v>nil</v>
      </c>
      <c r="W2333" s="37">
        <f>IF(OR(V2333="non comm",V2333="nil",J2333=0),0,IF(V2333="SBM 2.1 IIPS",J2333*VLOOKUP(N2333,'[2]NGP%'!$C:$D,2,FALSE),J2333*SUMIFS('[2]NGP%'!$D:$D,'[2]NGP%'!$A:$A,V2333,'[2]NGP%'!$B:$B,AA2333)))</f>
        <v>0</v>
      </c>
      <c r="X2333" s="37">
        <f>IF(OR(V2333="non comm",V2333="nil",J2333=0),0,IF(V2333="SBM 2.1 IIPS",J2333*VLOOKUP(N2333,'[2]NGP%'!$C:$E,3,FALSE),J2333*SUMIFS('[2]NGP%'!$E:$E,'[2]NGP%'!$A:$A,V2333,'[2]NGP%'!$B:$B,AA2333)))</f>
        <v>0</v>
      </c>
      <c r="Y2333" s="32"/>
      <c r="Z2333" s="54" t="str">
        <f>IF(MID(H2333,1,4)="Item","Nil",IF(G2333="contract_cover",VLOOKUP(I2333,'svc type'!C:D,2,FALSE),VLOOKUP(G2333,'svc type'!A:D,4,FALSE)))</f>
        <v>SVC</v>
      </c>
      <c r="AA2333" s="4" t="str">
        <f>IF(B2333="","",VLOOKUP(B2333,Sector!C:D,2,FALSE))</f>
        <v/>
      </c>
      <c r="AB2333" s="4">
        <f t="shared" si="73"/>
        <v>0</v>
      </c>
      <c r="AC2333" s="4"/>
      <c r="AD2333" s="4"/>
      <c r="AE2333" s="4"/>
      <c r="AF2333" s="4"/>
      <c r="AG2333" s="4"/>
    </row>
    <row r="2334" spans="1:33" outlineLevel="1" x14ac:dyDescent="0.25">
      <c r="A2334" s="57">
        <v>42272.634090740743</v>
      </c>
      <c r="B2334" s="32"/>
      <c r="C2334" s="32"/>
      <c r="D2334" s="32"/>
      <c r="E2334" s="32" t="s">
        <v>10160</v>
      </c>
      <c r="F2334" s="32" t="s">
        <v>10161</v>
      </c>
      <c r="G2334" s="32" t="s">
        <v>333</v>
      </c>
      <c r="H2334" s="32" t="s">
        <v>332</v>
      </c>
      <c r="I2334" s="32" t="s">
        <v>2006</v>
      </c>
      <c r="J2334" s="35">
        <v>0</v>
      </c>
      <c r="K2334" s="35">
        <v>0</v>
      </c>
      <c r="L2334" s="35">
        <v>0</v>
      </c>
      <c r="M2334" s="35">
        <v>0</v>
      </c>
      <c r="N2334" s="32" t="s">
        <v>17</v>
      </c>
      <c r="O2334" s="32"/>
      <c r="P2334" s="32">
        <v>0.25</v>
      </c>
      <c r="Q2334" s="32"/>
      <c r="R2334" s="39">
        <f t="shared" si="72"/>
        <v>1509</v>
      </c>
      <c r="S2334" s="5" t="s">
        <v>51</v>
      </c>
      <c r="T2334" s="5" t="s">
        <v>64</v>
      </c>
      <c r="U2334" s="2"/>
      <c r="V2334" s="2" t="str">
        <f>IF($J2334+$L2334=0,"nil",IF(OR($B2334="TCU-WS",$B2334=""),"non comm",IF(OR($G2334="contract_cover",$H2334="fixed price"),VLOOKUP($I2334,'[1]mapping 2015'!$A:$B,2,FALSE),VLOOKUP($G2334,'[1]mapping 2015'!$A:$B,2,FALSE))))</f>
        <v>nil</v>
      </c>
      <c r="W2334" s="37">
        <f>IF(OR(V2334="non comm",V2334="nil",J2334=0),0,IF(V2334="SBM 2.1 IIPS",J2334*VLOOKUP(N2334,'[2]NGP%'!$C:$D,2,FALSE),J2334*SUMIFS('[2]NGP%'!$D:$D,'[2]NGP%'!$A:$A,V2334,'[2]NGP%'!$B:$B,AA2334)))</f>
        <v>0</v>
      </c>
      <c r="X2334" s="37">
        <f>IF(OR(V2334="non comm",V2334="nil",J2334=0),0,IF(V2334="SBM 2.1 IIPS",J2334*VLOOKUP(N2334,'[2]NGP%'!$C:$E,3,FALSE),J2334*SUMIFS('[2]NGP%'!$E:$E,'[2]NGP%'!$A:$A,V2334,'[2]NGP%'!$B:$B,AA2334)))</f>
        <v>0</v>
      </c>
      <c r="Y2334" s="32"/>
      <c r="Z2334" s="54" t="str">
        <f>IF(MID(H2334,1,4)="Item","Nil",IF(G2334="contract_cover",VLOOKUP(I2334,'svc type'!C:D,2,FALSE),VLOOKUP(G2334,'svc type'!A:D,4,FALSE)))</f>
        <v>SVC</v>
      </c>
      <c r="AA2334" s="4" t="str">
        <f>IF(B2334="","",VLOOKUP(B2334,Sector!C:D,2,FALSE))</f>
        <v/>
      </c>
      <c r="AB2334" s="4">
        <f t="shared" si="73"/>
        <v>0</v>
      </c>
      <c r="AC2334" s="4"/>
      <c r="AD2334" s="4"/>
      <c r="AE2334" s="4"/>
      <c r="AF2334" s="4"/>
      <c r="AG2334" s="4"/>
    </row>
    <row r="2335" spans="1:33" outlineLevel="1" x14ac:dyDescent="0.25">
      <c r="A2335" s="57">
        <v>42272.645590277774</v>
      </c>
      <c r="B2335" s="32" t="s">
        <v>337</v>
      </c>
      <c r="C2335" s="32" t="s">
        <v>10123</v>
      </c>
      <c r="D2335" s="32" t="s">
        <v>10124</v>
      </c>
      <c r="E2335" s="32" t="s">
        <v>10174</v>
      </c>
      <c r="F2335" s="32" t="s">
        <v>10175</v>
      </c>
      <c r="G2335" s="32" t="s">
        <v>15</v>
      </c>
      <c r="H2335" s="32" t="s">
        <v>16</v>
      </c>
      <c r="I2335" s="32" t="s">
        <v>260</v>
      </c>
      <c r="J2335" s="35">
        <v>24200</v>
      </c>
      <c r="K2335" s="35">
        <v>0</v>
      </c>
      <c r="L2335" s="35">
        <v>0</v>
      </c>
      <c r="M2335" s="35">
        <v>0</v>
      </c>
      <c r="N2335" s="32" t="s">
        <v>17</v>
      </c>
      <c r="O2335" s="32" t="s">
        <v>20</v>
      </c>
      <c r="P2335" s="32">
        <v>1</v>
      </c>
      <c r="Q2335" s="32" t="s">
        <v>10127</v>
      </c>
      <c r="R2335" s="39">
        <f t="shared" si="72"/>
        <v>1509</v>
      </c>
      <c r="S2335" s="5" t="s">
        <v>51</v>
      </c>
      <c r="T2335" s="5" t="s">
        <v>64</v>
      </c>
      <c r="U2335" s="2"/>
      <c r="V2335" s="2" t="str">
        <f>IF($J2335+$L2335=0,"nil",IF(OR($B2335="TCU-WS",$B2335=""),"non comm",IF(OR($G2335="contract_cover",$H2335="fixed price"),VLOOKUP($I2335,'[1]mapping 2015'!$A:$B,2,FALSE),VLOOKUP($G2335,'[1]mapping 2015'!$A:$B,2,FALSE))))</f>
        <v>SBM 2.2 HMA</v>
      </c>
      <c r="W2335" s="37">
        <f>IF(OR(V2335="non comm",V2335="nil",J2335=0),0,IF(V2335="SBM 2.1 IIPS",J2335*VLOOKUP(N2335,'[2]NGP%'!$C:$D,2,FALSE),J2335*SUMIFS('[2]NGP%'!$D:$D,'[2]NGP%'!$A:$A,V2335,'[2]NGP%'!$B:$B,AA2335)))</f>
        <v>11858</v>
      </c>
      <c r="X2335" s="37">
        <f>IF(OR(V2335="non comm",V2335="nil",J2335=0),0,IF(V2335="SBM 2.1 IIPS",J2335*VLOOKUP(N2335,'[2]NGP%'!$C:$E,3,FALSE),J2335*SUMIFS('[2]NGP%'!$E:$E,'[2]NGP%'!$A:$A,V2335,'[2]NGP%'!$B:$B,AA2335)))</f>
        <v>11858</v>
      </c>
      <c r="Y2335" s="32"/>
      <c r="Z2335" s="54" t="str">
        <f>IF(MID(H2335,1,4)="Item","Nil",IF(G2335="contract_cover",VLOOKUP(I2335,'svc type'!C:D,2,FALSE),VLOOKUP(G2335,'svc type'!A:D,4,FALSE)))</f>
        <v>HMA</v>
      </c>
      <c r="AA2335" s="4" t="str">
        <f>IF(B2335="","",VLOOKUP(B2335,Sector!C:D,2,FALSE))</f>
        <v>ENT</v>
      </c>
      <c r="AB2335" s="4" t="str">
        <f t="shared" si="73"/>
        <v>herman.widjaja</v>
      </c>
      <c r="AC2335" s="4"/>
      <c r="AD2335" s="4"/>
      <c r="AE2335" s="4"/>
      <c r="AF2335" s="4"/>
      <c r="AG2335" s="4"/>
    </row>
    <row r="2336" spans="1:33" outlineLevel="1" x14ac:dyDescent="0.25">
      <c r="A2336" s="57">
        <v>42272.646835069441</v>
      </c>
      <c r="B2336" s="32"/>
      <c r="C2336" s="32" t="s">
        <v>655</v>
      </c>
      <c r="D2336" s="32" t="s">
        <v>334</v>
      </c>
      <c r="E2336" s="32" t="s">
        <v>10178</v>
      </c>
      <c r="F2336" s="32" t="s">
        <v>10179</v>
      </c>
      <c r="G2336" s="32" t="s">
        <v>58</v>
      </c>
      <c r="H2336" s="32" t="s">
        <v>59</v>
      </c>
      <c r="I2336" s="32" t="s">
        <v>2006</v>
      </c>
      <c r="J2336" s="35">
        <v>0</v>
      </c>
      <c r="K2336" s="35">
        <v>0</v>
      </c>
      <c r="L2336" s="35">
        <v>0</v>
      </c>
      <c r="M2336" s="35">
        <v>0</v>
      </c>
      <c r="N2336" s="32" t="s">
        <v>19</v>
      </c>
      <c r="O2336" s="32" t="s">
        <v>322</v>
      </c>
      <c r="P2336" s="32">
        <v>0</v>
      </c>
      <c r="Q2336" s="32"/>
      <c r="R2336" s="39">
        <f t="shared" si="72"/>
        <v>1509</v>
      </c>
      <c r="S2336" s="5" t="s">
        <v>51</v>
      </c>
      <c r="T2336" s="5" t="s">
        <v>64</v>
      </c>
      <c r="U2336" s="2"/>
      <c r="V2336" s="2" t="str">
        <f>IF($J2336+$L2336=0,"nil",IF(OR($B2336="TCU-WS",$B2336=""),"non comm",IF(OR($G2336="contract_cover",$H2336="fixed price"),VLOOKUP($I2336,'[1]mapping 2015'!$A:$B,2,FALSE),VLOOKUP($G2336,'[1]mapping 2015'!$A:$B,2,FALSE))))</f>
        <v>nil</v>
      </c>
      <c r="W2336" s="37">
        <f>IF(OR(V2336="non comm",V2336="nil",J2336=0),0,IF(V2336="SBM 2.1 IIPS",J2336*VLOOKUP(N2336,'[2]NGP%'!$C:$D,2,FALSE),J2336*SUMIFS('[2]NGP%'!$D:$D,'[2]NGP%'!$A:$A,V2336,'[2]NGP%'!$B:$B,AA2336)))</f>
        <v>0</v>
      </c>
      <c r="X2336" s="37">
        <f>IF(OR(V2336="non comm",V2336="nil",J2336=0),0,IF(V2336="SBM 2.1 IIPS",J2336*VLOOKUP(N2336,'[2]NGP%'!$C:$E,3,FALSE),J2336*SUMIFS('[2]NGP%'!$E:$E,'[2]NGP%'!$A:$A,V2336,'[2]NGP%'!$B:$B,AA2336)))</f>
        <v>0</v>
      </c>
      <c r="Y2336" s="32"/>
      <c r="Z2336" s="54" t="str">
        <f>IF(MID(H2336,1,4)="Item","Nil",IF(G2336="contract_cover",VLOOKUP(I2336,'svc type'!C:D,2,FALSE),VLOOKUP(G2336,'svc type'!A:D,4,FALSE)))</f>
        <v>SVC</v>
      </c>
      <c r="AA2336" s="4" t="str">
        <f>IF(B2336="","",VLOOKUP(B2336,Sector!C:D,2,FALSE))</f>
        <v/>
      </c>
      <c r="AB2336" s="4">
        <f t="shared" si="73"/>
        <v>0</v>
      </c>
      <c r="AC2336" s="4"/>
      <c r="AD2336" s="4"/>
      <c r="AE2336" s="4"/>
      <c r="AF2336" s="4"/>
      <c r="AG2336" s="4"/>
    </row>
    <row r="2337" spans="1:33" outlineLevel="1" x14ac:dyDescent="0.25">
      <c r="A2337" s="57">
        <v>42272.654251354164</v>
      </c>
      <c r="B2337" s="32"/>
      <c r="C2337" s="32" t="s">
        <v>655</v>
      </c>
      <c r="D2337" s="32" t="s">
        <v>334</v>
      </c>
      <c r="E2337" s="32" t="s">
        <v>10187</v>
      </c>
      <c r="F2337" s="32" t="s">
        <v>10188</v>
      </c>
      <c r="G2337" s="32" t="s">
        <v>58</v>
      </c>
      <c r="H2337" s="32" t="s">
        <v>59</v>
      </c>
      <c r="I2337" s="32" t="s">
        <v>2006</v>
      </c>
      <c r="J2337" s="35">
        <v>0</v>
      </c>
      <c r="K2337" s="35">
        <v>0</v>
      </c>
      <c r="L2337" s="35">
        <v>0</v>
      </c>
      <c r="M2337" s="35">
        <v>0</v>
      </c>
      <c r="N2337" s="32" t="s">
        <v>19</v>
      </c>
      <c r="O2337" s="32" t="s">
        <v>322</v>
      </c>
      <c r="P2337" s="32">
        <v>0</v>
      </c>
      <c r="Q2337" s="32"/>
      <c r="R2337" s="39">
        <f t="shared" si="72"/>
        <v>1509</v>
      </c>
      <c r="S2337" s="5" t="s">
        <v>51</v>
      </c>
      <c r="T2337" s="5" t="s">
        <v>64</v>
      </c>
      <c r="U2337" s="2"/>
      <c r="V2337" s="2" t="str">
        <f>IF($J2337+$L2337=0,"nil",IF(OR($B2337="TCU-WS",$B2337=""),"non comm",IF(OR($G2337="contract_cover",$H2337="fixed price"),VLOOKUP($I2337,'[1]mapping 2015'!$A:$B,2,FALSE),VLOOKUP($G2337,'[1]mapping 2015'!$A:$B,2,FALSE))))</f>
        <v>nil</v>
      </c>
      <c r="W2337" s="37">
        <f>IF(OR(V2337="non comm",V2337="nil",J2337=0),0,IF(V2337="SBM 2.1 IIPS",J2337*VLOOKUP(N2337,'[2]NGP%'!$C:$D,2,FALSE),J2337*SUMIFS('[2]NGP%'!$D:$D,'[2]NGP%'!$A:$A,V2337,'[2]NGP%'!$B:$B,AA2337)))</f>
        <v>0</v>
      </c>
      <c r="X2337" s="37">
        <f>IF(OR(V2337="non comm",V2337="nil",J2337=0),0,IF(V2337="SBM 2.1 IIPS",J2337*VLOOKUP(N2337,'[2]NGP%'!$C:$E,3,FALSE),J2337*SUMIFS('[2]NGP%'!$E:$E,'[2]NGP%'!$A:$A,V2337,'[2]NGP%'!$B:$B,AA2337)))</f>
        <v>0</v>
      </c>
      <c r="Y2337" s="32"/>
      <c r="Z2337" s="54" t="str">
        <f>IF(MID(H2337,1,4)="Item","Nil",IF(G2337="contract_cover",VLOOKUP(I2337,'svc type'!C:D,2,FALSE),VLOOKUP(G2337,'svc type'!A:D,4,FALSE)))</f>
        <v>SVC</v>
      </c>
      <c r="AA2337" s="4" t="str">
        <f>IF(B2337="","",VLOOKUP(B2337,Sector!C:D,2,FALSE))</f>
        <v/>
      </c>
      <c r="AB2337" s="4">
        <f t="shared" si="73"/>
        <v>0</v>
      </c>
      <c r="AC2337" s="4"/>
      <c r="AD2337" s="4"/>
      <c r="AE2337" s="4"/>
      <c r="AF2337" s="4"/>
      <c r="AG2337" s="4"/>
    </row>
    <row r="2338" spans="1:33" outlineLevel="1" x14ac:dyDescent="0.25">
      <c r="A2338" s="57">
        <v>42272.66131693287</v>
      </c>
      <c r="B2338" s="32" t="s">
        <v>70</v>
      </c>
      <c r="C2338" s="32" t="s">
        <v>10191</v>
      </c>
      <c r="D2338" s="32" t="s">
        <v>10192</v>
      </c>
      <c r="E2338" s="32" t="s">
        <v>10193</v>
      </c>
      <c r="F2338" s="32" t="s">
        <v>10194</v>
      </c>
      <c r="G2338" s="32" t="s">
        <v>15</v>
      </c>
      <c r="H2338" s="32" t="s">
        <v>16</v>
      </c>
      <c r="I2338" s="32" t="s">
        <v>260</v>
      </c>
      <c r="J2338" s="35">
        <v>1400</v>
      </c>
      <c r="K2338" s="35">
        <v>0</v>
      </c>
      <c r="L2338" s="35">
        <v>0</v>
      </c>
      <c r="M2338" s="35">
        <v>0</v>
      </c>
      <c r="N2338" s="32" t="s">
        <v>17</v>
      </c>
      <c r="O2338" s="32" t="s">
        <v>18</v>
      </c>
      <c r="P2338" s="32">
        <v>1</v>
      </c>
      <c r="Q2338" s="32" t="s">
        <v>10195</v>
      </c>
      <c r="R2338" s="39">
        <f t="shared" si="72"/>
        <v>1509</v>
      </c>
      <c r="S2338" s="5" t="s">
        <v>51</v>
      </c>
      <c r="T2338" s="5" t="s">
        <v>64</v>
      </c>
      <c r="U2338" s="2"/>
      <c r="V2338" s="2" t="str">
        <f>IF($J2338+$L2338=0,"nil",IF(OR($B2338="TCU-WS",$B2338=""),"non comm",IF(OR($G2338="contract_cover",$H2338="fixed price"),VLOOKUP($I2338,'[1]mapping 2015'!$A:$B,2,FALSE),VLOOKUP($G2338,'[1]mapping 2015'!$A:$B,2,FALSE))))</f>
        <v>SBM 2.2 HMA</v>
      </c>
      <c r="W2338" s="37">
        <f>IF(OR(V2338="non comm",V2338="nil",J2338=0),0,IF(V2338="SBM 2.1 IIPS",J2338*VLOOKUP(N2338,'[2]NGP%'!$C:$D,2,FALSE),J2338*SUMIFS('[2]NGP%'!$D:$D,'[2]NGP%'!$A:$A,V2338,'[2]NGP%'!$B:$B,AA2338)))</f>
        <v>420</v>
      </c>
      <c r="X2338" s="37">
        <f>IF(OR(V2338="non comm",V2338="nil",J2338=0),0,IF(V2338="SBM 2.1 IIPS",J2338*VLOOKUP(N2338,'[2]NGP%'!$C:$E,3,FALSE),J2338*SUMIFS('[2]NGP%'!$E:$E,'[2]NGP%'!$A:$A,V2338,'[2]NGP%'!$B:$B,AA2338)))</f>
        <v>420</v>
      </c>
      <c r="Y2338" s="32"/>
      <c r="Z2338" s="54" t="str">
        <f>IF(MID(H2338,1,4)="Item","Nil",IF(G2338="contract_cover",VLOOKUP(I2338,'svc type'!C:D,2,FALSE),VLOOKUP(G2338,'svc type'!A:D,4,FALSE)))</f>
        <v>HMA</v>
      </c>
      <c r="AA2338" s="4" t="str">
        <f>IF(B2338="","",VLOOKUP(B2338,Sector!C:D,2,FALSE))</f>
        <v>PUB</v>
      </c>
      <c r="AB2338" s="4" t="str">
        <f t="shared" si="73"/>
        <v>jaime.wong</v>
      </c>
      <c r="AC2338" s="4"/>
      <c r="AD2338" s="4"/>
      <c r="AE2338" s="4"/>
      <c r="AF2338" s="4"/>
      <c r="AG2338" s="4"/>
    </row>
    <row r="2339" spans="1:33" outlineLevel="1" x14ac:dyDescent="0.25">
      <c r="A2339" s="57">
        <v>42272.66131693287</v>
      </c>
      <c r="B2339" s="32" t="s">
        <v>70</v>
      </c>
      <c r="C2339" s="32" t="s">
        <v>10191</v>
      </c>
      <c r="D2339" s="32" t="s">
        <v>10192</v>
      </c>
      <c r="E2339" s="32" t="s">
        <v>10193</v>
      </c>
      <c r="F2339" s="32" t="s">
        <v>10194</v>
      </c>
      <c r="G2339" s="32" t="s">
        <v>85</v>
      </c>
      <c r="H2339" s="32" t="s">
        <v>10196</v>
      </c>
      <c r="I2339" s="32" t="s">
        <v>260</v>
      </c>
      <c r="J2339" s="35">
        <v>0</v>
      </c>
      <c r="K2339" s="35">
        <v>0</v>
      </c>
      <c r="L2339" s="35">
        <v>0</v>
      </c>
      <c r="M2339" s="35">
        <v>0</v>
      </c>
      <c r="N2339" s="32" t="s">
        <v>17</v>
      </c>
      <c r="O2339" s="32" t="s">
        <v>18</v>
      </c>
      <c r="P2339" s="32">
        <v>1</v>
      </c>
      <c r="Q2339" s="32" t="s">
        <v>10195</v>
      </c>
      <c r="R2339" s="39">
        <f t="shared" si="72"/>
        <v>1509</v>
      </c>
      <c r="S2339" s="5" t="s">
        <v>51</v>
      </c>
      <c r="T2339" s="5" t="s">
        <v>64</v>
      </c>
      <c r="U2339" s="2"/>
      <c r="V2339" s="2" t="str">
        <f>IF($J2339+$L2339=0,"nil",IF(OR($B2339="TCU-WS",$B2339=""),"non comm",IF(OR($G2339="contract_cover",$H2339="fixed price"),VLOOKUP($I2339,'[1]mapping 2015'!$A:$B,2,FALSE),VLOOKUP($G2339,'[1]mapping 2015'!$A:$B,2,FALSE))))</f>
        <v>nil</v>
      </c>
      <c r="W2339" s="37">
        <f>IF(OR(V2339="non comm",V2339="nil",J2339=0),0,IF(V2339="SBM 2.1 IIPS",J2339*VLOOKUP(N2339,'[2]NGP%'!$C:$D,2,FALSE),J2339*SUMIFS('[2]NGP%'!$D:$D,'[2]NGP%'!$A:$A,V2339,'[2]NGP%'!$B:$B,AA2339)))</f>
        <v>0</v>
      </c>
      <c r="X2339" s="37">
        <f>IF(OR(V2339="non comm",V2339="nil",J2339=0),0,IF(V2339="SBM 2.1 IIPS",J2339*VLOOKUP(N2339,'[2]NGP%'!$C:$E,3,FALSE),J2339*SUMIFS('[2]NGP%'!$E:$E,'[2]NGP%'!$A:$A,V2339,'[2]NGP%'!$B:$B,AA2339)))</f>
        <v>0</v>
      </c>
      <c r="Y2339" s="32"/>
      <c r="Z2339" s="54" t="str">
        <f>IF(MID(H2339,1,4)="Item","Nil",IF(G2339="contract_cover",VLOOKUP(I2339,'svc type'!C:D,2,FALSE),VLOOKUP(G2339,'svc type'!A:D,4,FALSE)))</f>
        <v>Nil</v>
      </c>
      <c r="AA2339" s="4" t="str">
        <f>IF(B2339="","",VLOOKUP(B2339,Sector!C:D,2,FALSE))</f>
        <v>PUB</v>
      </c>
      <c r="AB2339" s="4" t="str">
        <f t="shared" si="73"/>
        <v>jaime.wong</v>
      </c>
      <c r="AC2339" s="4"/>
      <c r="AD2339" s="4"/>
      <c r="AE2339" s="4"/>
      <c r="AF2339" s="4"/>
      <c r="AG2339" s="4"/>
    </row>
    <row r="2340" spans="1:33" outlineLevel="1" x14ac:dyDescent="0.25">
      <c r="A2340" s="57">
        <v>42272.66131693287</v>
      </c>
      <c r="B2340" s="32" t="s">
        <v>70</v>
      </c>
      <c r="C2340" s="32" t="s">
        <v>10191</v>
      </c>
      <c r="D2340" s="32" t="s">
        <v>10192</v>
      </c>
      <c r="E2340" s="32" t="s">
        <v>10193</v>
      </c>
      <c r="F2340" s="32" t="s">
        <v>10194</v>
      </c>
      <c r="G2340" s="32" t="s">
        <v>85</v>
      </c>
      <c r="H2340" s="32" t="s">
        <v>10197</v>
      </c>
      <c r="I2340" s="32" t="s">
        <v>260</v>
      </c>
      <c r="J2340" s="35">
        <v>0</v>
      </c>
      <c r="K2340" s="35">
        <v>0</v>
      </c>
      <c r="L2340" s="35">
        <v>0</v>
      </c>
      <c r="M2340" s="35">
        <v>0</v>
      </c>
      <c r="N2340" s="32" t="s">
        <v>17</v>
      </c>
      <c r="O2340" s="32" t="s">
        <v>18</v>
      </c>
      <c r="P2340" s="32">
        <v>1</v>
      </c>
      <c r="Q2340" s="32" t="s">
        <v>10195</v>
      </c>
      <c r="R2340" s="39">
        <f t="shared" si="72"/>
        <v>1509</v>
      </c>
      <c r="S2340" s="5" t="s">
        <v>51</v>
      </c>
      <c r="T2340" s="5" t="s">
        <v>64</v>
      </c>
      <c r="U2340" s="2"/>
      <c r="V2340" s="2" t="str">
        <f>IF($J2340+$L2340=0,"nil",IF(OR($B2340="TCU-WS",$B2340=""),"non comm",IF(OR($G2340="contract_cover",$H2340="fixed price"),VLOOKUP($I2340,'[1]mapping 2015'!$A:$B,2,FALSE),VLOOKUP($G2340,'[1]mapping 2015'!$A:$B,2,FALSE))))</f>
        <v>nil</v>
      </c>
      <c r="W2340" s="37">
        <f>IF(OR(V2340="non comm",V2340="nil",J2340=0),0,IF(V2340="SBM 2.1 IIPS",J2340*VLOOKUP(N2340,'[2]NGP%'!$C:$D,2,FALSE),J2340*SUMIFS('[2]NGP%'!$D:$D,'[2]NGP%'!$A:$A,V2340,'[2]NGP%'!$B:$B,AA2340)))</f>
        <v>0</v>
      </c>
      <c r="X2340" s="37">
        <f>IF(OR(V2340="non comm",V2340="nil",J2340=0),0,IF(V2340="SBM 2.1 IIPS",J2340*VLOOKUP(N2340,'[2]NGP%'!$C:$E,3,FALSE),J2340*SUMIFS('[2]NGP%'!$E:$E,'[2]NGP%'!$A:$A,V2340,'[2]NGP%'!$B:$B,AA2340)))</f>
        <v>0</v>
      </c>
      <c r="Y2340" s="32"/>
      <c r="Z2340" s="54" t="str">
        <f>IF(MID(H2340,1,4)="Item","Nil",IF(G2340="contract_cover",VLOOKUP(I2340,'svc type'!C:D,2,FALSE),VLOOKUP(G2340,'svc type'!A:D,4,FALSE)))</f>
        <v>Nil</v>
      </c>
      <c r="AA2340" s="4" t="str">
        <f>IF(B2340="","",VLOOKUP(B2340,Sector!C:D,2,FALSE))</f>
        <v>PUB</v>
      </c>
      <c r="AB2340" s="4" t="str">
        <f t="shared" si="73"/>
        <v>jaime.wong</v>
      </c>
      <c r="AC2340" s="4"/>
      <c r="AD2340" s="4"/>
      <c r="AE2340" s="4"/>
      <c r="AF2340" s="4"/>
      <c r="AG2340" s="4"/>
    </row>
    <row r="2341" spans="1:33" outlineLevel="1" x14ac:dyDescent="0.25">
      <c r="A2341" s="57">
        <v>42272.662986377312</v>
      </c>
      <c r="B2341" s="32" t="s">
        <v>337</v>
      </c>
      <c r="C2341" s="32" t="s">
        <v>392</v>
      </c>
      <c r="D2341" s="32" t="s">
        <v>391</v>
      </c>
      <c r="E2341" s="32" t="s">
        <v>10198</v>
      </c>
      <c r="F2341" s="32" t="s">
        <v>10199</v>
      </c>
      <c r="G2341" s="32" t="s">
        <v>10201</v>
      </c>
      <c r="H2341" s="32" t="s">
        <v>10202</v>
      </c>
      <c r="I2341" s="32" t="s">
        <v>265</v>
      </c>
      <c r="J2341" s="35">
        <v>0</v>
      </c>
      <c r="K2341" s="35">
        <v>0</v>
      </c>
      <c r="L2341" s="35">
        <v>0</v>
      </c>
      <c r="M2341" s="35">
        <v>0</v>
      </c>
      <c r="N2341" s="32" t="s">
        <v>17</v>
      </c>
      <c r="O2341" s="32" t="s">
        <v>20</v>
      </c>
      <c r="P2341" s="32">
        <v>1</v>
      </c>
      <c r="Q2341" s="32" t="s">
        <v>10200</v>
      </c>
      <c r="R2341" s="39">
        <f t="shared" si="72"/>
        <v>1509</v>
      </c>
      <c r="S2341" s="5" t="s">
        <v>51</v>
      </c>
      <c r="T2341" s="5" t="s">
        <v>64</v>
      </c>
      <c r="U2341" s="2"/>
      <c r="V2341" s="2" t="str">
        <f>IF($J2341+$L2341=0,"nil",IF(OR($B2341="TCU-WS",$B2341=""),"non comm",IF(OR($G2341="contract_cover",$H2341="fixed price"),VLOOKUP($I2341,'[1]mapping 2015'!$A:$B,2,FALSE),VLOOKUP($G2341,'[1]mapping 2015'!$A:$B,2,FALSE))))</f>
        <v>nil</v>
      </c>
      <c r="W2341" s="37">
        <f>IF(OR(V2341="non comm",V2341="nil",J2341=0),0,IF(V2341="SBM 2.1 IIPS",J2341*VLOOKUP(N2341,'[2]NGP%'!$C:$D,2,FALSE),J2341*SUMIFS('[2]NGP%'!$D:$D,'[2]NGP%'!$A:$A,V2341,'[2]NGP%'!$B:$B,AA2341)))</f>
        <v>0</v>
      </c>
      <c r="X2341" s="37">
        <f>IF(OR(V2341="non comm",V2341="nil",J2341=0),0,IF(V2341="SBM 2.1 IIPS",J2341*VLOOKUP(N2341,'[2]NGP%'!$C:$E,3,FALSE),J2341*SUMIFS('[2]NGP%'!$E:$E,'[2]NGP%'!$A:$A,V2341,'[2]NGP%'!$B:$B,AA2341)))</f>
        <v>0</v>
      </c>
      <c r="Y2341" s="32"/>
      <c r="Z2341" s="54" t="str">
        <f>IF(MID(H2341,1,4)="Item","Nil",IF(G2341="contract_cover",VLOOKUP(I2341,'svc type'!C:D,2,FALSE),VLOOKUP(G2341,'svc type'!A:D,4,FALSE)))</f>
        <v>Nil</v>
      </c>
      <c r="AA2341" s="4" t="str">
        <f>IF(B2341="","",VLOOKUP(B2341,Sector!C:D,2,FALSE))</f>
        <v>ENT</v>
      </c>
      <c r="AB2341" s="4" t="str">
        <f t="shared" si="73"/>
        <v>herman.widjaja</v>
      </c>
      <c r="AC2341" s="4"/>
      <c r="AD2341" s="4"/>
      <c r="AE2341" s="4"/>
      <c r="AF2341" s="4"/>
      <c r="AG2341" s="4"/>
    </row>
    <row r="2342" spans="1:33" outlineLevel="1" x14ac:dyDescent="0.25">
      <c r="A2342" s="57">
        <v>42272.662986377312</v>
      </c>
      <c r="B2342" s="32" t="s">
        <v>337</v>
      </c>
      <c r="C2342" s="32" t="s">
        <v>392</v>
      </c>
      <c r="D2342" s="32" t="s">
        <v>391</v>
      </c>
      <c r="E2342" s="32" t="s">
        <v>10198</v>
      </c>
      <c r="F2342" s="32" t="s">
        <v>10199</v>
      </c>
      <c r="G2342" s="32" t="s">
        <v>10203</v>
      </c>
      <c r="H2342" s="32" t="s">
        <v>10204</v>
      </c>
      <c r="I2342" s="32" t="s">
        <v>265</v>
      </c>
      <c r="J2342" s="35">
        <v>0</v>
      </c>
      <c r="K2342" s="35">
        <v>0</v>
      </c>
      <c r="L2342" s="35">
        <v>0</v>
      </c>
      <c r="M2342" s="35">
        <v>0</v>
      </c>
      <c r="N2342" s="32" t="s">
        <v>17</v>
      </c>
      <c r="O2342" s="32" t="s">
        <v>20</v>
      </c>
      <c r="P2342" s="32">
        <v>1</v>
      </c>
      <c r="Q2342" s="32" t="s">
        <v>10200</v>
      </c>
      <c r="R2342" s="39">
        <f t="shared" si="72"/>
        <v>1509</v>
      </c>
      <c r="S2342" s="5" t="s">
        <v>51</v>
      </c>
      <c r="T2342" s="5" t="s">
        <v>64</v>
      </c>
      <c r="U2342" s="2"/>
      <c r="V2342" s="2" t="str">
        <f>IF($J2342+$L2342=0,"nil",IF(OR($B2342="TCU-WS",$B2342=""),"non comm",IF(OR($G2342="contract_cover",$H2342="fixed price"),VLOOKUP($I2342,'[1]mapping 2015'!$A:$B,2,FALSE),VLOOKUP($G2342,'[1]mapping 2015'!$A:$B,2,FALSE))))</f>
        <v>nil</v>
      </c>
      <c r="W2342" s="37">
        <f>IF(OR(V2342="non comm",V2342="nil",J2342=0),0,IF(V2342="SBM 2.1 IIPS",J2342*VLOOKUP(N2342,'[2]NGP%'!$C:$D,2,FALSE),J2342*SUMIFS('[2]NGP%'!$D:$D,'[2]NGP%'!$A:$A,V2342,'[2]NGP%'!$B:$B,AA2342)))</f>
        <v>0</v>
      </c>
      <c r="X2342" s="37">
        <f>IF(OR(V2342="non comm",V2342="nil",J2342=0),0,IF(V2342="SBM 2.1 IIPS",J2342*VLOOKUP(N2342,'[2]NGP%'!$C:$E,3,FALSE),J2342*SUMIFS('[2]NGP%'!$E:$E,'[2]NGP%'!$A:$A,V2342,'[2]NGP%'!$B:$B,AA2342)))</f>
        <v>0</v>
      </c>
      <c r="Y2342" s="32"/>
      <c r="Z2342" s="54" t="str">
        <f>IF(MID(H2342,1,4)="Item","Nil",IF(G2342="contract_cover",VLOOKUP(I2342,'svc type'!C:D,2,FALSE),VLOOKUP(G2342,'svc type'!A:D,4,FALSE)))</f>
        <v>Nil</v>
      </c>
      <c r="AA2342" s="4" t="str">
        <f>IF(B2342="","",VLOOKUP(B2342,Sector!C:D,2,FALSE))</f>
        <v>ENT</v>
      </c>
      <c r="AB2342" s="4" t="str">
        <f t="shared" si="73"/>
        <v>herman.widjaja</v>
      </c>
      <c r="AC2342" s="4"/>
      <c r="AD2342" s="4"/>
      <c r="AE2342" s="4"/>
      <c r="AF2342" s="4"/>
      <c r="AG2342" s="4"/>
    </row>
    <row r="2343" spans="1:33" outlineLevel="1" x14ac:dyDescent="0.25">
      <c r="A2343" s="57">
        <v>42272.666019363423</v>
      </c>
      <c r="B2343" s="32" t="s">
        <v>67</v>
      </c>
      <c r="C2343" s="32" t="s">
        <v>352</v>
      </c>
      <c r="D2343" s="32" t="s">
        <v>351</v>
      </c>
      <c r="E2343" s="32" t="s">
        <v>10205</v>
      </c>
      <c r="F2343" s="32" t="s">
        <v>10206</v>
      </c>
      <c r="G2343" s="32" t="s">
        <v>39</v>
      </c>
      <c r="H2343" s="32" t="s">
        <v>40</v>
      </c>
      <c r="I2343" s="32" t="s">
        <v>2013</v>
      </c>
      <c r="J2343" s="35">
        <v>325</v>
      </c>
      <c r="K2343" s="35">
        <v>0</v>
      </c>
      <c r="L2343" s="35">
        <v>28.5</v>
      </c>
      <c r="M2343" s="35">
        <v>0</v>
      </c>
      <c r="N2343" s="32" t="s">
        <v>19</v>
      </c>
      <c r="O2343" s="32" t="s">
        <v>41</v>
      </c>
      <c r="P2343" s="32">
        <v>1</v>
      </c>
      <c r="Q2343" s="32" t="s">
        <v>10207</v>
      </c>
      <c r="R2343" s="39">
        <f t="shared" si="72"/>
        <v>1509</v>
      </c>
      <c r="S2343" s="5" t="s">
        <v>51</v>
      </c>
      <c r="T2343" s="5" t="s">
        <v>64</v>
      </c>
      <c r="U2343" s="2"/>
      <c r="V2343" s="2" t="str">
        <f>IF($J2343+$L2343=0,"nil",IF(OR($B2343="TCU-WS",$B2343=""),"non comm",IF(OR($G2343="contract_cover",$H2343="fixed price"),VLOOKUP($I2343,'[1]mapping 2015'!$A:$B,2,FALSE),VLOOKUP($G2343,'[1]mapping 2015'!$A:$B,2,FALSE))))</f>
        <v>SBM 2.1 IIPS</v>
      </c>
      <c r="W2343" s="37">
        <f>IF(OR(V2343="non comm",V2343="nil",J2343=0),0,IF(V2343="SBM 2.1 IIPS",J2343*VLOOKUP(N2343,'[2]NGP%'!$C:$D,2,FALSE),J2343*SUMIFS('[2]NGP%'!$D:$D,'[2]NGP%'!$A:$A,V2343,'[2]NGP%'!$B:$B,AA2343)))</f>
        <v>100.75</v>
      </c>
      <c r="X2343" s="37">
        <f>IF(OR(V2343="non comm",V2343="nil",J2343=0),0,IF(V2343="SBM 2.1 IIPS",J2343*VLOOKUP(N2343,'[2]NGP%'!$C:$E,3,FALSE),J2343*SUMIFS('[2]NGP%'!$E:$E,'[2]NGP%'!$A:$A,V2343,'[2]NGP%'!$B:$B,AA2343)))</f>
        <v>104</v>
      </c>
      <c r="Y2343" s="32"/>
      <c r="Z2343" s="54" t="str">
        <f>IF(MID(H2343,1,4)="Item","Nil",IF(G2343="contract_cover",VLOOKUP(I2343,'svc type'!C:D,2,FALSE),VLOOKUP(G2343,'svc type'!A:D,4,FALSE)))</f>
        <v>IIPS</v>
      </c>
      <c r="AA2343" s="4" t="str">
        <f>IF(B2343="","",VLOOKUP(B2343,Sector!C:D,2,FALSE))</f>
        <v>STC</v>
      </c>
      <c r="AB2343" s="4" t="str">
        <f t="shared" si="73"/>
        <v>shirley.phee</v>
      </c>
      <c r="AC2343" s="4"/>
      <c r="AD2343" s="4"/>
      <c r="AE2343" s="4"/>
      <c r="AF2343" s="4"/>
      <c r="AG2343" s="4"/>
    </row>
    <row r="2344" spans="1:33" outlineLevel="1" x14ac:dyDescent="0.25">
      <c r="A2344" s="57">
        <v>42272.666019363423</v>
      </c>
      <c r="B2344" s="32" t="s">
        <v>67</v>
      </c>
      <c r="C2344" s="32" t="s">
        <v>352</v>
      </c>
      <c r="D2344" s="32" t="s">
        <v>351</v>
      </c>
      <c r="E2344" s="32" t="s">
        <v>10205</v>
      </c>
      <c r="F2344" s="32" t="s">
        <v>10206</v>
      </c>
      <c r="G2344" s="32" t="s">
        <v>42</v>
      </c>
      <c r="H2344" s="32" t="s">
        <v>43</v>
      </c>
      <c r="I2344" s="32" t="s">
        <v>2013</v>
      </c>
      <c r="J2344" s="35">
        <v>0</v>
      </c>
      <c r="K2344" s="35">
        <v>0</v>
      </c>
      <c r="L2344" s="35">
        <v>150</v>
      </c>
      <c r="M2344" s="35">
        <v>0</v>
      </c>
      <c r="N2344" s="32" t="s">
        <v>19</v>
      </c>
      <c r="O2344" s="32" t="s">
        <v>41</v>
      </c>
      <c r="P2344" s="32">
        <v>2</v>
      </c>
      <c r="Q2344" s="32" t="s">
        <v>10207</v>
      </c>
      <c r="R2344" s="39">
        <f t="shared" si="72"/>
        <v>1509</v>
      </c>
      <c r="S2344" s="5" t="s">
        <v>51</v>
      </c>
      <c r="T2344" s="5" t="s">
        <v>64</v>
      </c>
      <c r="U2344" s="2"/>
      <c r="V2344" s="2" t="str">
        <f>IF($J2344+$L2344=0,"nil",IF(OR($B2344="TCU-WS",$B2344=""),"non comm",IF(OR($G2344="contract_cover",$H2344="fixed price"),VLOOKUP($I2344,'[1]mapping 2015'!$A:$B,2,FALSE),VLOOKUP($G2344,'[1]mapping 2015'!$A:$B,2,FALSE))))</f>
        <v>SBM 2.1 IIPS</v>
      </c>
      <c r="W2344" s="158">
        <f>IF(OR(V2344="non comm",V2344="nil",L2344=0),0,IF(V2344="SBM 2.1 IIPS",-L2344*VLOOKUP(N2344,'[2]NGP%'!$C:$D,2,FALSE),J2344*SUMIFS('[2]NGP%'!$D:$D,'[2]NGP%'!$A:$A,V2344,'[2]NGP%'!$B:$B,AA2344)))</f>
        <v>-46.5</v>
      </c>
      <c r="X2344" s="158">
        <f>IF(OR(V2344="non comm",V2344="nil",L2344=0),0,IF(V2344="SBM 2.1 IIPS",-L2344*VLOOKUP(N2344,'[2]NGP%'!$C:$E,3,FALSE),J2344*SUMIFS('[2]NGP%'!$E:$E,'[2]NGP%'!$A:$A,V2344,'[2]NGP%'!$B:$B,AA2344)))</f>
        <v>-48</v>
      </c>
      <c r="Y2344" s="84" t="s">
        <v>5915</v>
      </c>
      <c r="Z2344" s="54" t="str">
        <f>IF(MID(H2344,1,4)="Item","Nil",IF(G2344="contract_cover",VLOOKUP(I2344,'svc type'!C:D,2,FALSE),VLOOKUP(G2344,'svc type'!A:D,4,FALSE)))</f>
        <v>SVC</v>
      </c>
      <c r="AA2344" s="4" t="str">
        <f>IF(B2344="","",VLOOKUP(B2344,Sector!C:D,2,FALSE))</f>
        <v>STC</v>
      </c>
      <c r="AB2344" s="4" t="str">
        <f t="shared" si="73"/>
        <v>shirley.phee</v>
      </c>
      <c r="AC2344" s="4"/>
      <c r="AD2344" s="4"/>
      <c r="AE2344" s="4"/>
      <c r="AF2344" s="4"/>
      <c r="AG2344" s="4"/>
    </row>
    <row r="2345" spans="1:33" outlineLevel="1" x14ac:dyDescent="0.25">
      <c r="A2345" s="57">
        <v>42272.66723741898</v>
      </c>
      <c r="B2345" s="32" t="s">
        <v>31</v>
      </c>
      <c r="C2345" s="32" t="s">
        <v>4645</v>
      </c>
      <c r="D2345" s="32" t="s">
        <v>4646</v>
      </c>
      <c r="E2345" s="32" t="s">
        <v>10208</v>
      </c>
      <c r="F2345" s="32" t="s">
        <v>10209</v>
      </c>
      <c r="G2345" s="32" t="s">
        <v>15</v>
      </c>
      <c r="H2345" s="32" t="s">
        <v>16</v>
      </c>
      <c r="I2345" s="32" t="s">
        <v>261</v>
      </c>
      <c r="J2345" s="35">
        <v>14100</v>
      </c>
      <c r="K2345" s="35">
        <v>0</v>
      </c>
      <c r="L2345" s="35">
        <v>0</v>
      </c>
      <c r="M2345" s="35">
        <v>0</v>
      </c>
      <c r="N2345" s="32" t="s">
        <v>19</v>
      </c>
      <c r="O2345" s="32" t="s">
        <v>18</v>
      </c>
      <c r="P2345" s="32">
        <v>1</v>
      </c>
      <c r="Q2345" s="32"/>
      <c r="R2345" s="39">
        <f t="shared" si="72"/>
        <v>1509</v>
      </c>
      <c r="S2345" s="5" t="s">
        <v>51</v>
      </c>
      <c r="T2345" s="5" t="s">
        <v>64</v>
      </c>
      <c r="U2345" s="2"/>
      <c r="V2345" s="2" t="str">
        <f>IF($J2345+$L2345=0,"nil",IF(OR($B2345="TCU-WS",$B2345=""),"non comm",IF(OR($G2345="contract_cover",$H2345="fixed price"),VLOOKUP($I2345,'[1]mapping 2015'!$A:$B,2,FALSE),VLOOKUP($G2345,'[1]mapping 2015'!$A:$B,2,FALSE))))</f>
        <v>SBM 2.5 MOS</v>
      </c>
      <c r="W2345" s="37">
        <f>IF(OR(V2345="non comm",V2345="nil",J2345=0),0,IF(V2345="SBM 2.1 IIPS",J2345*VLOOKUP(N2345,'[2]NGP%'!$C:$D,2,FALSE),J2345*SUMIFS('[2]NGP%'!$D:$D,'[2]NGP%'!$A:$A,V2345,'[2]NGP%'!$B:$B,AA2345)))</f>
        <v>2538</v>
      </c>
      <c r="X2345" s="37">
        <f>IF(OR(V2345="non comm",V2345="nil",J2345=0),0,IF(V2345="SBM 2.1 IIPS",J2345*VLOOKUP(N2345,'[2]NGP%'!$C:$E,3,FALSE),J2345*SUMIFS('[2]NGP%'!$E:$E,'[2]NGP%'!$A:$A,V2345,'[2]NGP%'!$B:$B,AA2345)))</f>
        <v>3243</v>
      </c>
      <c r="Y2345" s="32"/>
      <c r="Z2345" s="54" t="str">
        <f>IF(MID(H2345,1,4)="Item","Nil",IF(G2345="contract_cover",VLOOKUP(I2345,'svc type'!C:D,2,FALSE),VLOOKUP(G2345,'svc type'!A:D,4,FALSE)))</f>
        <v>MOS</v>
      </c>
      <c r="AA2345" s="4" t="str">
        <f>IF(B2345="","",VLOOKUP(B2345,Sector!C:D,2,FALSE))</f>
        <v>COM</v>
      </c>
      <c r="AB2345" s="4" t="str">
        <f t="shared" si="73"/>
        <v>anson.ong</v>
      </c>
      <c r="AC2345" s="4"/>
      <c r="AD2345" s="4"/>
      <c r="AE2345" s="4"/>
      <c r="AF2345" s="4"/>
      <c r="AG2345" s="4"/>
    </row>
    <row r="2346" spans="1:33" outlineLevel="1" x14ac:dyDescent="0.25">
      <c r="A2346" s="57">
        <v>42272.669337997686</v>
      </c>
      <c r="B2346" s="32" t="s">
        <v>22</v>
      </c>
      <c r="C2346" s="32" t="s">
        <v>1065</v>
      </c>
      <c r="D2346" s="32" t="s">
        <v>302</v>
      </c>
      <c r="E2346" s="32" t="s">
        <v>10210</v>
      </c>
      <c r="F2346" s="32" t="s">
        <v>10211</v>
      </c>
      <c r="G2346" s="32" t="s">
        <v>25</v>
      </c>
      <c r="H2346" s="32" t="s">
        <v>26</v>
      </c>
      <c r="I2346" s="32" t="s">
        <v>2006</v>
      </c>
      <c r="J2346" s="35">
        <v>500</v>
      </c>
      <c r="K2346" s="35">
        <v>0</v>
      </c>
      <c r="L2346" s="35">
        <v>0</v>
      </c>
      <c r="M2346" s="35">
        <v>0</v>
      </c>
      <c r="N2346" s="32" t="s">
        <v>19</v>
      </c>
      <c r="O2346" s="32" t="s">
        <v>37</v>
      </c>
      <c r="P2346" s="32">
        <v>1</v>
      </c>
      <c r="Q2346" s="32"/>
      <c r="R2346" s="39">
        <f t="shared" si="72"/>
        <v>1509</v>
      </c>
      <c r="S2346" s="5" t="s">
        <v>51</v>
      </c>
      <c r="T2346" s="5" t="s">
        <v>64</v>
      </c>
      <c r="U2346" s="2"/>
      <c r="V2346" s="2" t="str">
        <f>IF($J2346+$L2346=0,"nil",IF(OR($B2346="TCU-WS",$B2346=""),"non comm",IF(OR($G2346="contract_cover",$H2346="fixed price"),VLOOKUP($I2346,'[1]mapping 2015'!$A:$B,2,FALSE),VLOOKUP($G2346,'[1]mapping 2015'!$A:$B,2,FALSE))))</f>
        <v>non comm</v>
      </c>
      <c r="W2346" s="37">
        <f>IF(OR(V2346="non comm",V2346="nil",J2346=0),0,IF(V2346="SBM 2.1 IIPS",J2346*VLOOKUP(N2346,'[2]NGP%'!$C:$D,2,FALSE),J2346*SUMIFS('[2]NGP%'!$D:$D,'[2]NGP%'!$A:$A,V2346,'[2]NGP%'!$B:$B,AA2346)))</f>
        <v>0</v>
      </c>
      <c r="X2346" s="37">
        <f>IF(OR(V2346="non comm",V2346="nil",J2346=0),0,IF(V2346="SBM 2.1 IIPS",J2346*VLOOKUP(N2346,'[2]NGP%'!$C:$E,3,FALSE),J2346*SUMIFS('[2]NGP%'!$E:$E,'[2]NGP%'!$A:$A,V2346,'[2]NGP%'!$B:$B,AA2346)))</f>
        <v>0</v>
      </c>
      <c r="Y2346" s="32"/>
      <c r="Z2346" s="54" t="str">
        <f>IF(MID(H2346,1,4)="Item","Nil",IF(G2346="contract_cover",VLOOKUP(I2346,'svc type'!C:D,2,FALSE),VLOOKUP(G2346,'svc type'!A:D,4,FALSE)))</f>
        <v>IIPS</v>
      </c>
      <c r="AA2346" s="4" t="str">
        <f>IF(B2346="","",VLOOKUP(B2346,Sector!C:D,2,FALSE))</f>
        <v>OTH</v>
      </c>
      <c r="AB2346" s="4" t="str">
        <f t="shared" si="73"/>
        <v>TCU-WS</v>
      </c>
      <c r="AC2346" s="4"/>
      <c r="AD2346" s="4"/>
      <c r="AE2346" s="4"/>
      <c r="AF2346" s="4"/>
      <c r="AG2346" s="4"/>
    </row>
    <row r="2347" spans="1:33" outlineLevel="1" x14ac:dyDescent="0.25">
      <c r="A2347" s="57">
        <v>42272.669337997686</v>
      </c>
      <c r="B2347" s="32" t="s">
        <v>22</v>
      </c>
      <c r="C2347" s="32" t="s">
        <v>1065</v>
      </c>
      <c r="D2347" s="32" t="s">
        <v>302</v>
      </c>
      <c r="E2347" s="32" t="s">
        <v>10210</v>
      </c>
      <c r="F2347" s="32" t="s">
        <v>10211</v>
      </c>
      <c r="G2347" s="32" t="s">
        <v>359</v>
      </c>
      <c r="H2347" s="32" t="s">
        <v>358</v>
      </c>
      <c r="I2347" s="32" t="s">
        <v>2006</v>
      </c>
      <c r="J2347" s="35">
        <v>272</v>
      </c>
      <c r="K2347" s="35">
        <v>48.59</v>
      </c>
      <c r="L2347" s="35">
        <v>0</v>
      </c>
      <c r="M2347" s="35">
        <v>0</v>
      </c>
      <c r="N2347" s="32" t="s">
        <v>19</v>
      </c>
      <c r="O2347" s="32" t="s">
        <v>37</v>
      </c>
      <c r="P2347" s="32">
        <v>1</v>
      </c>
      <c r="Q2347" s="32"/>
      <c r="R2347" s="39">
        <f t="shared" si="72"/>
        <v>1509</v>
      </c>
      <c r="S2347" s="5" t="s">
        <v>51</v>
      </c>
      <c r="T2347" s="5" t="s">
        <v>64</v>
      </c>
      <c r="U2347" s="2"/>
      <c r="V2347" s="2" t="str">
        <f>IF($J2347+$L2347=0,"nil",IF(OR($B2347="TCU-WS",$B2347=""),"non comm",IF(OR($G2347="contract_cover",$H2347="fixed price"),VLOOKUP($I2347,'[1]mapping 2015'!$A:$B,2,FALSE),VLOOKUP($G2347,'[1]mapping 2015'!$A:$B,2,FALSE))))</f>
        <v>non comm</v>
      </c>
      <c r="W2347" s="37">
        <f>IF(OR(V2347="non comm",V2347="nil",J2347=0),0,IF(V2347="SBM 2.1 IIPS",J2347*VLOOKUP(N2347,'[2]NGP%'!$C:$D,2,FALSE),J2347*SUMIFS('[2]NGP%'!$D:$D,'[2]NGP%'!$A:$A,V2347,'[2]NGP%'!$B:$B,AA2347)))</f>
        <v>0</v>
      </c>
      <c r="X2347" s="37">
        <f>IF(OR(V2347="non comm",V2347="nil",J2347=0),0,IF(V2347="SBM 2.1 IIPS",J2347*VLOOKUP(N2347,'[2]NGP%'!$C:$E,3,FALSE),J2347*SUMIFS('[2]NGP%'!$E:$E,'[2]NGP%'!$A:$A,V2347,'[2]NGP%'!$B:$B,AA2347)))</f>
        <v>0</v>
      </c>
      <c r="Y2347" s="32"/>
      <c r="Z2347" s="54" t="str">
        <f>IF(MID(H2347,1,4)="Item","Nil",IF(G2347="contract_cover",VLOOKUP(I2347,'svc type'!C:D,2,FALSE),VLOOKUP(G2347,'svc type'!A:D,4,FALSE)))</f>
        <v>Part</v>
      </c>
      <c r="AA2347" s="4" t="str">
        <f>IF(B2347="","",VLOOKUP(B2347,Sector!C:D,2,FALSE))</f>
        <v>OTH</v>
      </c>
      <c r="AB2347" s="4" t="str">
        <f t="shared" si="73"/>
        <v>TCU-WS</v>
      </c>
      <c r="AC2347" s="4"/>
      <c r="AD2347" s="4"/>
      <c r="AE2347" s="4"/>
      <c r="AF2347" s="4"/>
      <c r="AG2347" s="4"/>
    </row>
    <row r="2348" spans="1:33" outlineLevel="1" x14ac:dyDescent="0.25">
      <c r="A2348" s="57">
        <v>42272.669337997686</v>
      </c>
      <c r="B2348" s="32" t="s">
        <v>22</v>
      </c>
      <c r="C2348" s="32" t="s">
        <v>1065</v>
      </c>
      <c r="D2348" s="32" t="s">
        <v>302</v>
      </c>
      <c r="E2348" s="32" t="s">
        <v>10210</v>
      </c>
      <c r="F2348" s="32" t="s">
        <v>10211</v>
      </c>
      <c r="G2348" s="32" t="s">
        <v>29</v>
      </c>
      <c r="H2348" s="32" t="s">
        <v>30</v>
      </c>
      <c r="I2348" s="32" t="s">
        <v>2006</v>
      </c>
      <c r="J2348" s="35">
        <v>0</v>
      </c>
      <c r="K2348" s="35">
        <v>0</v>
      </c>
      <c r="L2348" s="35">
        <v>0</v>
      </c>
      <c r="M2348" s="35">
        <v>0.99</v>
      </c>
      <c r="N2348" s="32" t="s">
        <v>19</v>
      </c>
      <c r="O2348" s="32" t="s">
        <v>37</v>
      </c>
      <c r="P2348" s="32">
        <v>1</v>
      </c>
      <c r="Q2348" s="32"/>
      <c r="R2348" s="39">
        <f t="shared" si="72"/>
        <v>1509</v>
      </c>
      <c r="S2348" s="5" t="s">
        <v>51</v>
      </c>
      <c r="T2348" s="5" t="s">
        <v>64</v>
      </c>
      <c r="U2348" s="2"/>
      <c r="V2348" s="2" t="str">
        <f>IF($J2348+$L2348=0,"nil",IF(OR($B2348="TCU-WS",$B2348=""),"non comm",IF(OR($G2348="contract_cover",$H2348="fixed price"),VLOOKUP($I2348,'[1]mapping 2015'!$A:$B,2,FALSE),VLOOKUP($G2348,'[1]mapping 2015'!$A:$B,2,FALSE))))</f>
        <v>nil</v>
      </c>
      <c r="W2348" s="37">
        <f>IF(OR(V2348="non comm",V2348="nil",J2348=0),0,IF(V2348="SBM 2.1 IIPS",J2348*VLOOKUP(N2348,'[2]NGP%'!$C:$D,2,FALSE),J2348*SUMIFS('[2]NGP%'!$D:$D,'[2]NGP%'!$A:$A,V2348,'[2]NGP%'!$B:$B,AA2348)))</f>
        <v>0</v>
      </c>
      <c r="X2348" s="37">
        <f>IF(OR(V2348="non comm",V2348="nil",J2348=0),0,IF(V2348="SBM 2.1 IIPS",J2348*VLOOKUP(N2348,'[2]NGP%'!$C:$E,3,FALSE),J2348*SUMIFS('[2]NGP%'!$E:$E,'[2]NGP%'!$A:$A,V2348,'[2]NGP%'!$B:$B,AA2348)))</f>
        <v>0</v>
      </c>
      <c r="Y2348" s="32"/>
      <c r="Z2348" s="54" t="str">
        <f>IF(MID(H2348,1,4)="Item","Nil",IF(G2348="contract_cover",VLOOKUP(I2348,'svc type'!C:D,2,FALSE),VLOOKUP(G2348,'svc type'!A:D,4,FALSE)))</f>
        <v>Exp</v>
      </c>
      <c r="AA2348" s="4" t="str">
        <f>IF(B2348="","",VLOOKUP(B2348,Sector!C:D,2,FALSE))</f>
        <v>OTH</v>
      </c>
      <c r="AB2348" s="4" t="str">
        <f t="shared" si="73"/>
        <v>TCU-WS</v>
      </c>
      <c r="AC2348" s="4"/>
      <c r="AD2348" s="4"/>
      <c r="AE2348" s="4"/>
      <c r="AF2348" s="4"/>
      <c r="AG2348" s="4"/>
    </row>
    <row r="2349" spans="1:33" outlineLevel="1" x14ac:dyDescent="0.25">
      <c r="A2349" s="57">
        <v>42272.670776736108</v>
      </c>
      <c r="B2349" s="32" t="s">
        <v>67</v>
      </c>
      <c r="C2349" s="32" t="s">
        <v>352</v>
      </c>
      <c r="D2349" s="32" t="s">
        <v>351</v>
      </c>
      <c r="E2349" s="32" t="s">
        <v>10212</v>
      </c>
      <c r="F2349" s="32" t="s">
        <v>10213</v>
      </c>
      <c r="G2349" s="32" t="s">
        <v>39</v>
      </c>
      <c r="H2349" s="32" t="s">
        <v>40</v>
      </c>
      <c r="I2349" s="32" t="s">
        <v>2013</v>
      </c>
      <c r="J2349" s="35">
        <v>325</v>
      </c>
      <c r="K2349" s="35">
        <v>0</v>
      </c>
      <c r="L2349" s="35">
        <v>14.25</v>
      </c>
      <c r="M2349" s="35">
        <v>0</v>
      </c>
      <c r="N2349" s="32" t="s">
        <v>19</v>
      </c>
      <c r="O2349" s="32" t="s">
        <v>41</v>
      </c>
      <c r="P2349" s="32">
        <v>1</v>
      </c>
      <c r="Q2349" s="32" t="s">
        <v>10214</v>
      </c>
      <c r="R2349" s="39">
        <f t="shared" si="72"/>
        <v>1509</v>
      </c>
      <c r="S2349" s="5" t="s">
        <v>51</v>
      </c>
      <c r="T2349" s="5" t="s">
        <v>64</v>
      </c>
      <c r="U2349" s="2"/>
      <c r="V2349" s="2" t="str">
        <f>IF($J2349+$L2349=0,"nil",IF(OR($B2349="TCU-WS",$B2349=""),"non comm",IF(OR($G2349="contract_cover",$H2349="fixed price"),VLOOKUP($I2349,'[1]mapping 2015'!$A:$B,2,FALSE),VLOOKUP($G2349,'[1]mapping 2015'!$A:$B,2,FALSE))))</f>
        <v>SBM 2.1 IIPS</v>
      </c>
      <c r="W2349" s="37">
        <f>IF(OR(V2349="non comm",V2349="nil",J2349=0),0,IF(V2349="SBM 2.1 IIPS",J2349*VLOOKUP(N2349,'[2]NGP%'!$C:$D,2,FALSE),J2349*SUMIFS('[2]NGP%'!$D:$D,'[2]NGP%'!$A:$A,V2349,'[2]NGP%'!$B:$B,AA2349)))</f>
        <v>100.75</v>
      </c>
      <c r="X2349" s="37">
        <f>IF(OR(V2349="non comm",V2349="nil",J2349=0),0,IF(V2349="SBM 2.1 IIPS",J2349*VLOOKUP(N2349,'[2]NGP%'!$C:$E,3,FALSE),J2349*SUMIFS('[2]NGP%'!$E:$E,'[2]NGP%'!$A:$A,V2349,'[2]NGP%'!$B:$B,AA2349)))</f>
        <v>104</v>
      </c>
      <c r="Y2349" s="32"/>
      <c r="Z2349" s="54" t="str">
        <f>IF(MID(H2349,1,4)="Item","Nil",IF(G2349="contract_cover",VLOOKUP(I2349,'svc type'!C:D,2,FALSE),VLOOKUP(G2349,'svc type'!A:D,4,FALSE)))</f>
        <v>IIPS</v>
      </c>
      <c r="AA2349" s="4" t="str">
        <f>IF(B2349="","",VLOOKUP(B2349,Sector!C:D,2,FALSE))</f>
        <v>STC</v>
      </c>
      <c r="AB2349" s="4" t="str">
        <f t="shared" si="73"/>
        <v>shirley.phee</v>
      </c>
      <c r="AC2349" s="4"/>
      <c r="AD2349" s="4"/>
      <c r="AE2349" s="4"/>
      <c r="AF2349" s="4"/>
      <c r="AG2349" s="4"/>
    </row>
    <row r="2350" spans="1:33" outlineLevel="1" x14ac:dyDescent="0.25">
      <c r="A2350" s="57">
        <v>42272.670776736108</v>
      </c>
      <c r="B2350" s="32" t="s">
        <v>67</v>
      </c>
      <c r="C2350" s="32" t="s">
        <v>352</v>
      </c>
      <c r="D2350" s="32" t="s">
        <v>351</v>
      </c>
      <c r="E2350" s="32" t="s">
        <v>10212</v>
      </c>
      <c r="F2350" s="32" t="s">
        <v>10213</v>
      </c>
      <c r="G2350" s="32" t="s">
        <v>42</v>
      </c>
      <c r="H2350" s="32" t="s">
        <v>43</v>
      </c>
      <c r="I2350" s="32" t="s">
        <v>2013</v>
      </c>
      <c r="J2350" s="35">
        <v>0</v>
      </c>
      <c r="K2350" s="35">
        <v>0</v>
      </c>
      <c r="L2350" s="35">
        <v>150</v>
      </c>
      <c r="M2350" s="35">
        <v>0</v>
      </c>
      <c r="N2350" s="32" t="s">
        <v>19</v>
      </c>
      <c r="O2350" s="32" t="s">
        <v>41</v>
      </c>
      <c r="P2350" s="32">
        <v>2</v>
      </c>
      <c r="Q2350" s="32" t="s">
        <v>10214</v>
      </c>
      <c r="R2350" s="39">
        <f t="shared" si="72"/>
        <v>1509</v>
      </c>
      <c r="S2350" s="5" t="s">
        <v>51</v>
      </c>
      <c r="T2350" s="5" t="s">
        <v>64</v>
      </c>
      <c r="U2350" s="2"/>
      <c r="V2350" s="2" t="str">
        <f>IF($J2350+$L2350=0,"nil",IF(OR($B2350="TCU-WS",$B2350=""),"non comm",IF(OR($G2350="contract_cover",$H2350="fixed price"),VLOOKUP($I2350,'[1]mapping 2015'!$A:$B,2,FALSE),VLOOKUP($G2350,'[1]mapping 2015'!$A:$B,2,FALSE))))</f>
        <v>SBM 2.1 IIPS</v>
      </c>
      <c r="W2350" s="158">
        <f>IF(OR(V2350="non comm",V2350="nil",L2350=0),0,IF(V2350="SBM 2.1 IIPS",-L2350*VLOOKUP(N2350,'[2]NGP%'!$C:$D,2,FALSE),J2350*SUMIFS('[2]NGP%'!$D:$D,'[2]NGP%'!$A:$A,V2350,'[2]NGP%'!$B:$B,AA2350)))</f>
        <v>-46.5</v>
      </c>
      <c r="X2350" s="158">
        <f>IF(OR(V2350="non comm",V2350="nil",L2350=0),0,IF(V2350="SBM 2.1 IIPS",-L2350*VLOOKUP(N2350,'[2]NGP%'!$C:$E,3,FALSE),J2350*SUMIFS('[2]NGP%'!$E:$E,'[2]NGP%'!$A:$A,V2350,'[2]NGP%'!$B:$B,AA2350)))</f>
        <v>-48</v>
      </c>
      <c r="Y2350" s="84" t="s">
        <v>5915</v>
      </c>
      <c r="Z2350" s="54" t="str">
        <f>IF(MID(H2350,1,4)="Item","Nil",IF(G2350="contract_cover",VLOOKUP(I2350,'svc type'!C:D,2,FALSE),VLOOKUP(G2350,'svc type'!A:D,4,FALSE)))</f>
        <v>SVC</v>
      </c>
      <c r="AA2350" s="4" t="str">
        <f>IF(B2350="","",VLOOKUP(B2350,Sector!C:D,2,FALSE))</f>
        <v>STC</v>
      </c>
      <c r="AB2350" s="4" t="str">
        <f t="shared" si="73"/>
        <v>shirley.phee</v>
      </c>
      <c r="AC2350" s="4"/>
      <c r="AD2350" s="4"/>
      <c r="AE2350" s="4"/>
      <c r="AF2350" s="4"/>
      <c r="AG2350" s="4"/>
    </row>
    <row r="2351" spans="1:33" outlineLevel="1" x14ac:dyDescent="0.25">
      <c r="A2351" s="57">
        <v>42272.679402511574</v>
      </c>
      <c r="B2351" s="32" t="s">
        <v>67</v>
      </c>
      <c r="C2351" s="32" t="s">
        <v>352</v>
      </c>
      <c r="D2351" s="32" t="s">
        <v>351</v>
      </c>
      <c r="E2351" s="32" t="s">
        <v>10221</v>
      </c>
      <c r="F2351" s="32" t="s">
        <v>10222</v>
      </c>
      <c r="G2351" s="32" t="s">
        <v>39</v>
      </c>
      <c r="H2351" s="32" t="s">
        <v>40</v>
      </c>
      <c r="I2351" s="32" t="s">
        <v>2013</v>
      </c>
      <c r="J2351" s="35">
        <v>975</v>
      </c>
      <c r="K2351" s="35">
        <v>0</v>
      </c>
      <c r="L2351" s="35">
        <v>14.25</v>
      </c>
      <c r="M2351" s="35">
        <v>0</v>
      </c>
      <c r="N2351" s="32" t="s">
        <v>19</v>
      </c>
      <c r="O2351" s="32" t="s">
        <v>41</v>
      </c>
      <c r="P2351" s="32">
        <v>1</v>
      </c>
      <c r="Q2351" s="32" t="s">
        <v>10223</v>
      </c>
      <c r="R2351" s="39">
        <f t="shared" si="72"/>
        <v>1509</v>
      </c>
      <c r="S2351" s="5" t="s">
        <v>51</v>
      </c>
      <c r="T2351" s="5" t="s">
        <v>64</v>
      </c>
      <c r="U2351" s="2"/>
      <c r="V2351" s="2" t="str">
        <f>IF($J2351+$L2351=0,"nil",IF(OR($B2351="TCU-WS",$B2351=""),"non comm",IF(OR($G2351="contract_cover",$H2351="fixed price"),VLOOKUP($I2351,'[1]mapping 2015'!$A:$B,2,FALSE),VLOOKUP($G2351,'[1]mapping 2015'!$A:$B,2,FALSE))))</f>
        <v>SBM 2.1 IIPS</v>
      </c>
      <c r="W2351" s="37">
        <f>IF(OR(V2351="non comm",V2351="nil",J2351=0),0,IF(V2351="SBM 2.1 IIPS",J2351*VLOOKUP(N2351,'[2]NGP%'!$C:$D,2,FALSE),J2351*SUMIFS('[2]NGP%'!$D:$D,'[2]NGP%'!$A:$A,V2351,'[2]NGP%'!$B:$B,AA2351)))</f>
        <v>302.25</v>
      </c>
      <c r="X2351" s="37">
        <f>IF(OR(V2351="non comm",V2351="nil",J2351=0),0,IF(V2351="SBM 2.1 IIPS",J2351*VLOOKUP(N2351,'[2]NGP%'!$C:$E,3,FALSE),J2351*SUMIFS('[2]NGP%'!$E:$E,'[2]NGP%'!$A:$A,V2351,'[2]NGP%'!$B:$B,AA2351)))</f>
        <v>312</v>
      </c>
      <c r="Y2351" s="32"/>
      <c r="Z2351" s="54" t="str">
        <f>IF(MID(H2351,1,4)="Item","Nil",IF(G2351="contract_cover",VLOOKUP(I2351,'svc type'!C:D,2,FALSE),VLOOKUP(G2351,'svc type'!A:D,4,FALSE)))</f>
        <v>IIPS</v>
      </c>
      <c r="AA2351" s="4" t="str">
        <f>IF(B2351="","",VLOOKUP(B2351,Sector!C:D,2,FALSE))</f>
        <v>STC</v>
      </c>
      <c r="AB2351" s="4" t="str">
        <f t="shared" si="73"/>
        <v>shirley.phee</v>
      </c>
      <c r="AC2351" s="4"/>
      <c r="AD2351" s="4"/>
      <c r="AE2351" s="4"/>
      <c r="AF2351" s="4"/>
      <c r="AG2351" s="4"/>
    </row>
    <row r="2352" spans="1:33" outlineLevel="1" x14ac:dyDescent="0.25">
      <c r="A2352" s="57">
        <v>42272.679402511574</v>
      </c>
      <c r="B2352" s="32" t="s">
        <v>67</v>
      </c>
      <c r="C2352" s="32" t="s">
        <v>352</v>
      </c>
      <c r="D2352" s="32" t="s">
        <v>351</v>
      </c>
      <c r="E2352" s="32" t="s">
        <v>10221</v>
      </c>
      <c r="F2352" s="32" t="s">
        <v>10222</v>
      </c>
      <c r="G2352" s="32" t="s">
        <v>42</v>
      </c>
      <c r="H2352" s="32" t="s">
        <v>43</v>
      </c>
      <c r="I2352" s="32" t="s">
        <v>2013</v>
      </c>
      <c r="J2352" s="35">
        <v>0</v>
      </c>
      <c r="K2352" s="35">
        <v>0</v>
      </c>
      <c r="L2352" s="35">
        <v>450</v>
      </c>
      <c r="M2352" s="35">
        <v>0</v>
      </c>
      <c r="N2352" s="32" t="s">
        <v>19</v>
      </c>
      <c r="O2352" s="32" t="s">
        <v>41</v>
      </c>
      <c r="P2352" s="32">
        <v>2</v>
      </c>
      <c r="Q2352" s="32" t="s">
        <v>10223</v>
      </c>
      <c r="R2352" s="39">
        <f t="shared" si="72"/>
        <v>1509</v>
      </c>
      <c r="S2352" s="5" t="s">
        <v>51</v>
      </c>
      <c r="T2352" s="5" t="s">
        <v>64</v>
      </c>
      <c r="U2352" s="2"/>
      <c r="V2352" s="2" t="str">
        <f>IF($J2352+$L2352=0,"nil",IF(OR($B2352="TCU-WS",$B2352=""),"non comm",IF(OR($G2352="contract_cover",$H2352="fixed price"),VLOOKUP($I2352,'[1]mapping 2015'!$A:$B,2,FALSE),VLOOKUP($G2352,'[1]mapping 2015'!$A:$B,2,FALSE))))</f>
        <v>SBM 2.1 IIPS</v>
      </c>
      <c r="W2352" s="158">
        <f>IF(OR(V2352="non comm",V2352="nil",L2352=0),0,IF(V2352="SBM 2.1 IIPS",-L2352*VLOOKUP(N2352,'[2]NGP%'!$C:$D,2,FALSE),J2352*SUMIFS('[2]NGP%'!$D:$D,'[2]NGP%'!$A:$A,V2352,'[2]NGP%'!$B:$B,AA2352)))</f>
        <v>-139.5</v>
      </c>
      <c r="X2352" s="158">
        <f>IF(OR(V2352="non comm",V2352="nil",L2352=0),0,IF(V2352="SBM 2.1 IIPS",-L2352*VLOOKUP(N2352,'[2]NGP%'!$C:$E,3,FALSE),J2352*SUMIFS('[2]NGP%'!$E:$E,'[2]NGP%'!$A:$A,V2352,'[2]NGP%'!$B:$B,AA2352)))</f>
        <v>-144</v>
      </c>
      <c r="Y2352" s="84" t="s">
        <v>5915</v>
      </c>
      <c r="Z2352" s="54" t="str">
        <f>IF(MID(H2352,1,4)="Item","Nil",IF(G2352="contract_cover",VLOOKUP(I2352,'svc type'!C:D,2,FALSE),VLOOKUP(G2352,'svc type'!A:D,4,FALSE)))</f>
        <v>SVC</v>
      </c>
      <c r="AA2352" s="4" t="str">
        <f>IF(B2352="","",VLOOKUP(B2352,Sector!C:D,2,FALSE))</f>
        <v>STC</v>
      </c>
      <c r="AB2352" s="4" t="str">
        <f t="shared" si="73"/>
        <v>shirley.phee</v>
      </c>
      <c r="AC2352" s="4"/>
      <c r="AD2352" s="4"/>
      <c r="AE2352" s="4"/>
      <c r="AF2352" s="4"/>
      <c r="AG2352" s="4"/>
    </row>
    <row r="2353" spans="1:33" outlineLevel="1" x14ac:dyDescent="0.25">
      <c r="A2353" s="57">
        <v>42272.682478356481</v>
      </c>
      <c r="B2353" s="32"/>
      <c r="C2353" s="32" t="s">
        <v>5355</v>
      </c>
      <c r="D2353" s="32" t="s">
        <v>323</v>
      </c>
      <c r="E2353" s="32" t="s">
        <v>10224</v>
      </c>
      <c r="F2353" s="32" t="s">
        <v>10225</v>
      </c>
      <c r="G2353" s="32" t="s">
        <v>58</v>
      </c>
      <c r="H2353" s="32" t="s">
        <v>59</v>
      </c>
      <c r="I2353" s="32" t="s">
        <v>2006</v>
      </c>
      <c r="J2353" s="35">
        <v>0</v>
      </c>
      <c r="K2353" s="35">
        <v>0</v>
      </c>
      <c r="L2353" s="35">
        <v>0</v>
      </c>
      <c r="M2353" s="35">
        <v>0</v>
      </c>
      <c r="N2353" s="32" t="s">
        <v>19</v>
      </c>
      <c r="O2353" s="32" t="s">
        <v>322</v>
      </c>
      <c r="P2353" s="32">
        <v>0</v>
      </c>
      <c r="Q2353" s="32"/>
      <c r="R2353" s="39">
        <f t="shared" si="72"/>
        <v>1509</v>
      </c>
      <c r="S2353" s="5" t="s">
        <v>51</v>
      </c>
      <c r="T2353" s="5" t="s">
        <v>64</v>
      </c>
      <c r="U2353" s="2"/>
      <c r="V2353" s="2" t="str">
        <f>IF($J2353+$L2353=0,"nil",IF(OR($B2353="TCU-WS",$B2353=""),"non comm",IF(OR($G2353="contract_cover",$H2353="fixed price"),VLOOKUP($I2353,'[1]mapping 2015'!$A:$B,2,FALSE),VLOOKUP($G2353,'[1]mapping 2015'!$A:$B,2,FALSE))))</f>
        <v>nil</v>
      </c>
      <c r="W2353" s="37">
        <f>IF(OR(V2353="non comm",V2353="nil",J2353=0),0,IF(V2353="SBM 2.1 IIPS",J2353*VLOOKUP(N2353,'[2]NGP%'!$C:$D,2,FALSE),J2353*SUMIFS('[2]NGP%'!$D:$D,'[2]NGP%'!$A:$A,V2353,'[2]NGP%'!$B:$B,AA2353)))</f>
        <v>0</v>
      </c>
      <c r="X2353" s="37">
        <f>IF(OR(V2353="non comm",V2353="nil",J2353=0),0,IF(V2353="SBM 2.1 IIPS",J2353*VLOOKUP(N2353,'[2]NGP%'!$C:$E,3,FALSE),J2353*SUMIFS('[2]NGP%'!$E:$E,'[2]NGP%'!$A:$A,V2353,'[2]NGP%'!$B:$B,AA2353)))</f>
        <v>0</v>
      </c>
      <c r="Y2353" s="32"/>
      <c r="Z2353" s="54" t="str">
        <f>IF(MID(H2353,1,4)="Item","Nil",IF(G2353="contract_cover",VLOOKUP(I2353,'svc type'!C:D,2,FALSE),VLOOKUP(G2353,'svc type'!A:D,4,FALSE)))</f>
        <v>SVC</v>
      </c>
      <c r="AA2353" s="4" t="str">
        <f>IF(B2353="","",VLOOKUP(B2353,Sector!C:D,2,FALSE))</f>
        <v/>
      </c>
      <c r="AB2353" s="4">
        <f t="shared" si="73"/>
        <v>0</v>
      </c>
      <c r="AC2353" s="4"/>
      <c r="AD2353" s="4"/>
      <c r="AE2353" s="4"/>
      <c r="AF2353" s="4"/>
      <c r="AG2353" s="4"/>
    </row>
    <row r="2354" spans="1:33" outlineLevel="1" x14ac:dyDescent="0.25">
      <c r="A2354" s="57">
        <v>42272.683588194443</v>
      </c>
      <c r="B2354" s="32"/>
      <c r="C2354" s="32" t="s">
        <v>736</v>
      </c>
      <c r="D2354" s="32" t="s">
        <v>334</v>
      </c>
      <c r="E2354" s="32" t="s">
        <v>10226</v>
      </c>
      <c r="F2354" s="32" t="s">
        <v>10227</v>
      </c>
      <c r="G2354" s="32" t="s">
        <v>58</v>
      </c>
      <c r="H2354" s="32" t="s">
        <v>59</v>
      </c>
      <c r="I2354" s="32" t="s">
        <v>2006</v>
      </c>
      <c r="J2354" s="35">
        <v>0</v>
      </c>
      <c r="K2354" s="35">
        <v>0</v>
      </c>
      <c r="L2354" s="35">
        <v>0</v>
      </c>
      <c r="M2354" s="35">
        <v>0</v>
      </c>
      <c r="N2354" s="32" t="s">
        <v>19</v>
      </c>
      <c r="O2354" s="32" t="s">
        <v>322</v>
      </c>
      <c r="P2354" s="32">
        <v>0</v>
      </c>
      <c r="Q2354" s="32"/>
      <c r="R2354" s="39">
        <f t="shared" si="72"/>
        <v>1509</v>
      </c>
      <c r="S2354" s="5" t="s">
        <v>51</v>
      </c>
      <c r="T2354" s="5" t="s">
        <v>64</v>
      </c>
      <c r="U2354" s="2"/>
      <c r="V2354" s="2" t="str">
        <f>IF($J2354+$L2354=0,"nil",IF(OR($B2354="TCU-WS",$B2354=""),"non comm",IF(OR($G2354="contract_cover",$H2354="fixed price"),VLOOKUP($I2354,'[1]mapping 2015'!$A:$B,2,FALSE),VLOOKUP($G2354,'[1]mapping 2015'!$A:$B,2,FALSE))))</f>
        <v>nil</v>
      </c>
      <c r="W2354" s="37">
        <f>IF(OR(V2354="non comm",V2354="nil",J2354=0),0,IF(V2354="SBM 2.1 IIPS",J2354*VLOOKUP(N2354,'[2]NGP%'!$C:$D,2,FALSE),J2354*SUMIFS('[2]NGP%'!$D:$D,'[2]NGP%'!$A:$A,V2354,'[2]NGP%'!$B:$B,AA2354)))</f>
        <v>0</v>
      </c>
      <c r="X2354" s="37">
        <f>IF(OR(V2354="non comm",V2354="nil",J2354=0),0,IF(V2354="SBM 2.1 IIPS",J2354*VLOOKUP(N2354,'[2]NGP%'!$C:$E,3,FALSE),J2354*SUMIFS('[2]NGP%'!$E:$E,'[2]NGP%'!$A:$A,V2354,'[2]NGP%'!$B:$B,AA2354)))</f>
        <v>0</v>
      </c>
      <c r="Y2354" s="32"/>
      <c r="Z2354" s="54" t="str">
        <f>IF(MID(H2354,1,4)="Item","Nil",IF(G2354="contract_cover",VLOOKUP(I2354,'svc type'!C:D,2,FALSE),VLOOKUP(G2354,'svc type'!A:D,4,FALSE)))</f>
        <v>SVC</v>
      </c>
      <c r="AA2354" s="4" t="str">
        <f>IF(B2354="","",VLOOKUP(B2354,Sector!C:D,2,FALSE))</f>
        <v/>
      </c>
      <c r="AB2354" s="4">
        <f t="shared" si="73"/>
        <v>0</v>
      </c>
      <c r="AC2354" s="4"/>
      <c r="AD2354" s="4"/>
      <c r="AE2354" s="4"/>
      <c r="AF2354" s="4"/>
      <c r="AG2354" s="4"/>
    </row>
    <row r="2355" spans="1:33" outlineLevel="1" x14ac:dyDescent="0.25">
      <c r="A2355" s="57">
        <v>42272.686672951386</v>
      </c>
      <c r="B2355" s="32"/>
      <c r="C2355" s="32" t="s">
        <v>736</v>
      </c>
      <c r="D2355" s="32" t="s">
        <v>334</v>
      </c>
      <c r="E2355" s="32" t="s">
        <v>10228</v>
      </c>
      <c r="F2355" s="32" t="s">
        <v>10229</v>
      </c>
      <c r="G2355" s="32" t="s">
        <v>58</v>
      </c>
      <c r="H2355" s="32" t="s">
        <v>59</v>
      </c>
      <c r="I2355" s="32" t="s">
        <v>2006</v>
      </c>
      <c r="J2355" s="35">
        <v>0</v>
      </c>
      <c r="K2355" s="35">
        <v>0</v>
      </c>
      <c r="L2355" s="35">
        <v>0</v>
      </c>
      <c r="M2355" s="35">
        <v>0</v>
      </c>
      <c r="N2355" s="32" t="s">
        <v>19</v>
      </c>
      <c r="O2355" s="32" t="s">
        <v>322</v>
      </c>
      <c r="P2355" s="32">
        <v>0</v>
      </c>
      <c r="Q2355" s="32"/>
      <c r="R2355" s="39">
        <f t="shared" si="72"/>
        <v>1509</v>
      </c>
      <c r="S2355" s="5" t="s">
        <v>51</v>
      </c>
      <c r="T2355" s="5" t="s">
        <v>64</v>
      </c>
      <c r="U2355" s="2"/>
      <c r="V2355" s="2" t="str">
        <f>IF($J2355+$L2355=0,"nil",IF(OR($B2355="TCU-WS",$B2355=""),"non comm",IF(OR($G2355="contract_cover",$H2355="fixed price"),VLOOKUP($I2355,'[1]mapping 2015'!$A:$B,2,FALSE),VLOOKUP($G2355,'[1]mapping 2015'!$A:$B,2,FALSE))))</f>
        <v>nil</v>
      </c>
      <c r="W2355" s="37">
        <f>IF(OR(V2355="non comm",V2355="nil",J2355=0),0,IF(V2355="SBM 2.1 IIPS",J2355*VLOOKUP(N2355,'[2]NGP%'!$C:$D,2,FALSE),J2355*SUMIFS('[2]NGP%'!$D:$D,'[2]NGP%'!$A:$A,V2355,'[2]NGP%'!$B:$B,AA2355)))</f>
        <v>0</v>
      </c>
      <c r="X2355" s="37">
        <f>IF(OR(V2355="non comm",V2355="nil",J2355=0),0,IF(V2355="SBM 2.1 IIPS",J2355*VLOOKUP(N2355,'[2]NGP%'!$C:$E,3,FALSE),J2355*SUMIFS('[2]NGP%'!$E:$E,'[2]NGP%'!$A:$A,V2355,'[2]NGP%'!$B:$B,AA2355)))</f>
        <v>0</v>
      </c>
      <c r="Y2355" s="32"/>
      <c r="Z2355" s="54" t="str">
        <f>IF(MID(H2355,1,4)="Item","Nil",IF(G2355="contract_cover",VLOOKUP(I2355,'svc type'!C:D,2,FALSE),VLOOKUP(G2355,'svc type'!A:D,4,FALSE)))</f>
        <v>SVC</v>
      </c>
      <c r="AA2355" s="4" t="str">
        <f>IF(B2355="","",VLOOKUP(B2355,Sector!C:D,2,FALSE))</f>
        <v/>
      </c>
      <c r="AB2355" s="4">
        <f t="shared" si="73"/>
        <v>0</v>
      </c>
      <c r="AC2355" s="4"/>
      <c r="AD2355" s="4"/>
      <c r="AE2355" s="4"/>
      <c r="AF2355" s="4"/>
      <c r="AG2355" s="4"/>
    </row>
    <row r="2356" spans="1:33" outlineLevel="1" x14ac:dyDescent="0.25">
      <c r="A2356" s="57">
        <v>42272.688076701386</v>
      </c>
      <c r="B2356" s="32" t="s">
        <v>4333</v>
      </c>
      <c r="C2356" s="32" t="s">
        <v>335</v>
      </c>
      <c r="D2356" s="32" t="s">
        <v>334</v>
      </c>
      <c r="E2356" s="32" t="s">
        <v>10238</v>
      </c>
      <c r="F2356" s="32" t="s">
        <v>10239</v>
      </c>
      <c r="G2356" s="32" t="s">
        <v>25</v>
      </c>
      <c r="H2356" s="32" t="s">
        <v>26</v>
      </c>
      <c r="I2356" s="32" t="s">
        <v>2006</v>
      </c>
      <c r="J2356" s="35">
        <v>0</v>
      </c>
      <c r="K2356" s="35">
        <v>0</v>
      </c>
      <c r="L2356" s="35">
        <v>0</v>
      </c>
      <c r="M2356" s="35">
        <v>0</v>
      </c>
      <c r="N2356" s="32" t="s">
        <v>19</v>
      </c>
      <c r="O2356" s="32" t="s">
        <v>41</v>
      </c>
      <c r="P2356" s="32">
        <v>1</v>
      </c>
      <c r="Q2356" s="32" t="s">
        <v>10240</v>
      </c>
      <c r="R2356" s="39">
        <f t="shared" si="72"/>
        <v>1509</v>
      </c>
      <c r="S2356" s="5" t="s">
        <v>51</v>
      </c>
      <c r="T2356" s="5" t="s">
        <v>64</v>
      </c>
      <c r="U2356" s="2"/>
      <c r="V2356" s="2" t="str">
        <f>IF($J2356+$L2356=0,"nil",IF(OR($B2356="TCU-WS",$B2356=""),"non comm",IF(OR($G2356="contract_cover",$H2356="fixed price"),VLOOKUP($I2356,'[1]mapping 2015'!$A:$B,2,FALSE),VLOOKUP($G2356,'[1]mapping 2015'!$A:$B,2,FALSE))))</f>
        <v>nil</v>
      </c>
      <c r="W2356" s="37">
        <f>IF(OR(V2356="non comm",V2356="nil",J2356=0),0,IF(V2356="SBM 2.1 IIPS",J2356*VLOOKUP(N2356,'[2]NGP%'!$C:$D,2,FALSE),J2356*SUMIFS('[2]NGP%'!$D:$D,'[2]NGP%'!$A:$A,V2356,'[2]NGP%'!$B:$B,AA2356)))</f>
        <v>0</v>
      </c>
      <c r="X2356" s="37">
        <f>IF(OR(V2356="non comm",V2356="nil",J2356=0),0,IF(V2356="SBM 2.1 IIPS",J2356*VLOOKUP(N2356,'[2]NGP%'!$C:$E,3,FALSE),J2356*SUMIFS('[2]NGP%'!$E:$E,'[2]NGP%'!$A:$A,V2356,'[2]NGP%'!$B:$B,AA2356)))</f>
        <v>0</v>
      </c>
      <c r="Y2356" s="32"/>
      <c r="Z2356" s="54" t="str">
        <f>IF(MID(H2356,1,4)="Item","Nil",IF(G2356="contract_cover",VLOOKUP(I2356,'svc type'!C:D,2,FALSE),VLOOKUP(G2356,'svc type'!A:D,4,FALSE)))</f>
        <v>IIPS</v>
      </c>
      <c r="AA2356" s="4" t="str">
        <f>IF(B2356="","",VLOOKUP(B2356,Sector!C:D,2,FALSE))</f>
        <v>PUB</v>
      </c>
      <c r="AB2356" s="4" t="str">
        <f t="shared" si="73"/>
        <v>ronnie.lim</v>
      </c>
      <c r="AC2356" s="4"/>
      <c r="AD2356" s="4"/>
      <c r="AE2356" s="4"/>
      <c r="AF2356" s="4"/>
      <c r="AG2356" s="4"/>
    </row>
    <row r="2357" spans="1:33" outlineLevel="1" x14ac:dyDescent="0.25">
      <c r="A2357" s="57">
        <v>42272.688076701386</v>
      </c>
      <c r="B2357" s="32" t="s">
        <v>4333</v>
      </c>
      <c r="C2357" s="32" t="s">
        <v>335</v>
      </c>
      <c r="D2357" s="32" t="s">
        <v>334</v>
      </c>
      <c r="E2357" s="32" t="s">
        <v>10238</v>
      </c>
      <c r="F2357" s="32" t="s">
        <v>10239</v>
      </c>
      <c r="G2357" s="32" t="s">
        <v>367</v>
      </c>
      <c r="H2357" s="32" t="s">
        <v>366</v>
      </c>
      <c r="I2357" s="32" t="s">
        <v>2006</v>
      </c>
      <c r="J2357" s="35">
        <v>0</v>
      </c>
      <c r="K2357" s="35">
        <v>0</v>
      </c>
      <c r="L2357" s="35">
        <v>0</v>
      </c>
      <c r="M2357" s="35">
        <v>0</v>
      </c>
      <c r="N2357" s="32" t="s">
        <v>19</v>
      </c>
      <c r="O2357" s="32" t="s">
        <v>41</v>
      </c>
      <c r="P2357" s="32">
        <v>1</v>
      </c>
      <c r="Q2357" s="32" t="s">
        <v>10240</v>
      </c>
      <c r="R2357" s="39">
        <f t="shared" si="72"/>
        <v>1509</v>
      </c>
      <c r="S2357" s="5" t="s">
        <v>51</v>
      </c>
      <c r="T2357" s="5" t="s">
        <v>64</v>
      </c>
      <c r="U2357" s="2"/>
      <c r="V2357" s="2" t="str">
        <f>IF($J2357+$L2357=0,"nil",IF(OR($B2357="TCU-WS",$B2357=""),"non comm",IF(OR($G2357="contract_cover",$H2357="fixed price"),VLOOKUP($I2357,'[1]mapping 2015'!$A:$B,2,FALSE),VLOOKUP($G2357,'[1]mapping 2015'!$A:$B,2,FALSE))))</f>
        <v>nil</v>
      </c>
      <c r="W2357" s="37">
        <f>IF(OR(V2357="non comm",V2357="nil",J2357=0),0,IF(V2357="SBM 2.1 IIPS",J2357*VLOOKUP(N2357,'[2]NGP%'!$C:$D,2,FALSE),J2357*SUMIFS('[2]NGP%'!$D:$D,'[2]NGP%'!$A:$A,V2357,'[2]NGP%'!$B:$B,AA2357)))</f>
        <v>0</v>
      </c>
      <c r="X2357" s="37">
        <f>IF(OR(V2357="non comm",V2357="nil",J2357=0),0,IF(V2357="SBM 2.1 IIPS",J2357*VLOOKUP(N2357,'[2]NGP%'!$C:$E,3,FALSE),J2357*SUMIFS('[2]NGP%'!$E:$E,'[2]NGP%'!$A:$A,V2357,'[2]NGP%'!$B:$B,AA2357)))</f>
        <v>0</v>
      </c>
      <c r="Y2357" s="32"/>
      <c r="Z2357" s="54" t="str">
        <f>IF(MID(H2357,1,4)="Item","Nil",IF(G2357="contract_cover",VLOOKUP(I2357,'svc type'!C:D,2,FALSE),VLOOKUP(G2357,'svc type'!A:D,4,FALSE)))</f>
        <v>IIPS</v>
      </c>
      <c r="AA2357" s="4" t="str">
        <f>IF(B2357="","",VLOOKUP(B2357,Sector!C:D,2,FALSE))</f>
        <v>PUB</v>
      </c>
      <c r="AB2357" s="4" t="str">
        <f t="shared" si="73"/>
        <v>ronnie.lim</v>
      </c>
      <c r="AC2357" s="4"/>
      <c r="AD2357" s="4"/>
      <c r="AE2357" s="4"/>
      <c r="AF2357" s="4"/>
      <c r="AG2357" s="4"/>
    </row>
    <row r="2358" spans="1:33" outlineLevel="1" x14ac:dyDescent="0.25">
      <c r="A2358" s="57">
        <v>42272.689539583334</v>
      </c>
      <c r="B2358" s="32" t="s">
        <v>4333</v>
      </c>
      <c r="C2358" s="32" t="s">
        <v>335</v>
      </c>
      <c r="D2358" s="32" t="s">
        <v>334</v>
      </c>
      <c r="E2358" s="32" t="s">
        <v>10251</v>
      </c>
      <c r="F2358" s="32" t="s">
        <v>10252</v>
      </c>
      <c r="G2358" s="32" t="s">
        <v>25</v>
      </c>
      <c r="H2358" s="32" t="s">
        <v>26</v>
      </c>
      <c r="I2358" s="32" t="s">
        <v>2006</v>
      </c>
      <c r="J2358" s="35">
        <v>0</v>
      </c>
      <c r="K2358" s="35">
        <v>0</v>
      </c>
      <c r="L2358" s="35">
        <v>0</v>
      </c>
      <c r="M2358" s="35">
        <v>0</v>
      </c>
      <c r="N2358" s="32" t="s">
        <v>19</v>
      </c>
      <c r="O2358" s="32" t="s">
        <v>41</v>
      </c>
      <c r="P2358" s="32">
        <v>1</v>
      </c>
      <c r="Q2358" s="32" t="s">
        <v>10253</v>
      </c>
      <c r="R2358" s="39">
        <f t="shared" si="72"/>
        <v>1509</v>
      </c>
      <c r="S2358" s="5" t="s">
        <v>51</v>
      </c>
      <c r="T2358" s="5" t="s">
        <v>64</v>
      </c>
      <c r="U2358" s="2"/>
      <c r="V2358" s="2" t="str">
        <f>IF($J2358+$L2358=0,"nil",IF(OR($B2358="TCU-WS",$B2358=""),"non comm",IF(OR($G2358="contract_cover",$H2358="fixed price"),VLOOKUP($I2358,'[1]mapping 2015'!$A:$B,2,FALSE),VLOOKUP($G2358,'[1]mapping 2015'!$A:$B,2,FALSE))))</f>
        <v>nil</v>
      </c>
      <c r="W2358" s="37">
        <f>IF(OR(V2358="non comm",V2358="nil",J2358=0),0,IF(V2358="SBM 2.1 IIPS",J2358*VLOOKUP(N2358,'[2]NGP%'!$C:$D,2,FALSE),J2358*SUMIFS('[2]NGP%'!$D:$D,'[2]NGP%'!$A:$A,V2358,'[2]NGP%'!$B:$B,AA2358)))</f>
        <v>0</v>
      </c>
      <c r="X2358" s="37">
        <f>IF(OR(V2358="non comm",V2358="nil",J2358=0),0,IF(V2358="SBM 2.1 IIPS",J2358*VLOOKUP(N2358,'[2]NGP%'!$C:$E,3,FALSE),J2358*SUMIFS('[2]NGP%'!$E:$E,'[2]NGP%'!$A:$A,V2358,'[2]NGP%'!$B:$B,AA2358)))</f>
        <v>0</v>
      </c>
      <c r="Y2358" s="32"/>
      <c r="Z2358" s="54" t="str">
        <f>IF(MID(H2358,1,4)="Item","Nil",IF(G2358="contract_cover",VLOOKUP(I2358,'svc type'!C:D,2,FALSE),VLOOKUP(G2358,'svc type'!A:D,4,FALSE)))</f>
        <v>IIPS</v>
      </c>
      <c r="AA2358" s="4" t="str">
        <f>IF(B2358="","",VLOOKUP(B2358,Sector!C:D,2,FALSE))</f>
        <v>PUB</v>
      </c>
      <c r="AB2358" s="4" t="str">
        <f t="shared" si="73"/>
        <v>ronnie.lim</v>
      </c>
      <c r="AC2358" s="4"/>
      <c r="AD2358" s="4"/>
      <c r="AE2358" s="4"/>
      <c r="AF2358" s="4"/>
      <c r="AG2358" s="4"/>
    </row>
    <row r="2359" spans="1:33" outlineLevel="1" x14ac:dyDescent="0.25">
      <c r="A2359" s="57">
        <v>42272.689539583334</v>
      </c>
      <c r="B2359" s="32" t="s">
        <v>4333</v>
      </c>
      <c r="C2359" s="32" t="s">
        <v>335</v>
      </c>
      <c r="D2359" s="32" t="s">
        <v>334</v>
      </c>
      <c r="E2359" s="32" t="s">
        <v>10251</v>
      </c>
      <c r="F2359" s="32" t="s">
        <v>10252</v>
      </c>
      <c r="G2359" s="32" t="s">
        <v>367</v>
      </c>
      <c r="H2359" s="32" t="s">
        <v>366</v>
      </c>
      <c r="I2359" s="32" t="s">
        <v>2006</v>
      </c>
      <c r="J2359" s="35">
        <v>0</v>
      </c>
      <c r="K2359" s="35">
        <v>0</v>
      </c>
      <c r="L2359" s="35">
        <v>0</v>
      </c>
      <c r="M2359" s="35">
        <v>0</v>
      </c>
      <c r="N2359" s="32" t="s">
        <v>19</v>
      </c>
      <c r="O2359" s="32" t="s">
        <v>41</v>
      </c>
      <c r="P2359" s="32">
        <v>1</v>
      </c>
      <c r="Q2359" s="32" t="s">
        <v>10253</v>
      </c>
      <c r="R2359" s="39">
        <f t="shared" si="72"/>
        <v>1509</v>
      </c>
      <c r="S2359" s="5" t="s">
        <v>51</v>
      </c>
      <c r="T2359" s="5" t="s">
        <v>64</v>
      </c>
      <c r="U2359" s="2"/>
      <c r="V2359" s="2" t="str">
        <f>IF($J2359+$L2359=0,"nil",IF(OR($B2359="TCU-WS",$B2359=""),"non comm",IF(OR($G2359="contract_cover",$H2359="fixed price"),VLOOKUP($I2359,'[1]mapping 2015'!$A:$B,2,FALSE),VLOOKUP($G2359,'[1]mapping 2015'!$A:$B,2,FALSE))))</f>
        <v>nil</v>
      </c>
      <c r="W2359" s="37">
        <f>IF(OR(V2359="non comm",V2359="nil",J2359=0),0,IF(V2359="SBM 2.1 IIPS",J2359*VLOOKUP(N2359,'[2]NGP%'!$C:$D,2,FALSE),J2359*SUMIFS('[2]NGP%'!$D:$D,'[2]NGP%'!$A:$A,V2359,'[2]NGP%'!$B:$B,AA2359)))</f>
        <v>0</v>
      </c>
      <c r="X2359" s="37">
        <f>IF(OR(V2359="non comm",V2359="nil",J2359=0),0,IF(V2359="SBM 2.1 IIPS",J2359*VLOOKUP(N2359,'[2]NGP%'!$C:$E,3,FALSE),J2359*SUMIFS('[2]NGP%'!$E:$E,'[2]NGP%'!$A:$A,V2359,'[2]NGP%'!$B:$B,AA2359)))</f>
        <v>0</v>
      </c>
      <c r="Y2359" s="32"/>
      <c r="Z2359" s="54" t="str">
        <f>IF(MID(H2359,1,4)="Item","Nil",IF(G2359="contract_cover",VLOOKUP(I2359,'svc type'!C:D,2,FALSE),VLOOKUP(G2359,'svc type'!A:D,4,FALSE)))</f>
        <v>IIPS</v>
      </c>
      <c r="AA2359" s="4" t="str">
        <f>IF(B2359="","",VLOOKUP(B2359,Sector!C:D,2,FALSE))</f>
        <v>PUB</v>
      </c>
      <c r="AB2359" s="4" t="str">
        <f t="shared" si="73"/>
        <v>ronnie.lim</v>
      </c>
      <c r="AC2359" s="4"/>
      <c r="AD2359" s="4"/>
      <c r="AE2359" s="4"/>
      <c r="AF2359" s="4"/>
      <c r="AG2359" s="4"/>
    </row>
    <row r="2360" spans="1:33" outlineLevel="1" x14ac:dyDescent="0.25">
      <c r="A2360" s="57">
        <v>42272.69101732639</v>
      </c>
      <c r="B2360" s="32" t="s">
        <v>4333</v>
      </c>
      <c r="C2360" s="32" t="s">
        <v>335</v>
      </c>
      <c r="D2360" s="32" t="s">
        <v>334</v>
      </c>
      <c r="E2360" s="32" t="s">
        <v>10256</v>
      </c>
      <c r="F2360" s="32" t="s">
        <v>10257</v>
      </c>
      <c r="G2360" s="32" t="s">
        <v>367</v>
      </c>
      <c r="H2360" s="32" t="s">
        <v>366</v>
      </c>
      <c r="I2360" s="32" t="s">
        <v>2007</v>
      </c>
      <c r="J2360" s="35">
        <v>0</v>
      </c>
      <c r="K2360" s="35">
        <v>0</v>
      </c>
      <c r="L2360" s="35">
        <v>0</v>
      </c>
      <c r="M2360" s="35">
        <v>0</v>
      </c>
      <c r="N2360" s="32" t="s">
        <v>19</v>
      </c>
      <c r="O2360" s="32" t="s">
        <v>41</v>
      </c>
      <c r="P2360" s="32">
        <v>1</v>
      </c>
      <c r="Q2360" s="32" t="s">
        <v>10258</v>
      </c>
      <c r="R2360" s="39">
        <f t="shared" si="72"/>
        <v>1509</v>
      </c>
      <c r="S2360" s="5" t="s">
        <v>51</v>
      </c>
      <c r="T2360" s="5" t="s">
        <v>64</v>
      </c>
      <c r="U2360" s="2"/>
      <c r="V2360" s="2" t="str">
        <f>IF($J2360+$L2360=0,"nil",IF(OR($B2360="TCU-WS",$B2360=""),"non comm",IF(OR($G2360="contract_cover",$H2360="fixed price"),VLOOKUP($I2360,'[1]mapping 2015'!$A:$B,2,FALSE),VLOOKUP($G2360,'[1]mapping 2015'!$A:$B,2,FALSE))))</f>
        <v>nil</v>
      </c>
      <c r="W2360" s="37">
        <f>IF(OR(V2360="non comm",V2360="nil",J2360=0),0,IF(V2360="SBM 2.1 IIPS",J2360*VLOOKUP(N2360,'[2]NGP%'!$C:$D,2,FALSE),J2360*SUMIFS('[2]NGP%'!$D:$D,'[2]NGP%'!$A:$A,V2360,'[2]NGP%'!$B:$B,AA2360)))</f>
        <v>0</v>
      </c>
      <c r="X2360" s="37">
        <f>IF(OR(V2360="non comm",V2360="nil",J2360=0),0,IF(V2360="SBM 2.1 IIPS",J2360*VLOOKUP(N2360,'[2]NGP%'!$C:$E,3,FALSE),J2360*SUMIFS('[2]NGP%'!$E:$E,'[2]NGP%'!$A:$A,V2360,'[2]NGP%'!$B:$B,AA2360)))</f>
        <v>0</v>
      </c>
      <c r="Y2360" s="32"/>
      <c r="Z2360" s="54" t="str">
        <f>IF(MID(H2360,1,4)="Item","Nil",IF(G2360="contract_cover",VLOOKUP(I2360,'svc type'!C:D,2,FALSE),VLOOKUP(G2360,'svc type'!A:D,4,FALSE)))</f>
        <v>IIPS</v>
      </c>
      <c r="AA2360" s="4" t="str">
        <f>IF(B2360="","",VLOOKUP(B2360,Sector!C:D,2,FALSE))</f>
        <v>PUB</v>
      </c>
      <c r="AB2360" s="4" t="str">
        <f t="shared" si="73"/>
        <v>ronnie.lim</v>
      </c>
      <c r="AC2360" s="4"/>
      <c r="AD2360" s="4"/>
      <c r="AE2360" s="4"/>
      <c r="AF2360" s="4"/>
      <c r="AG2360" s="4"/>
    </row>
    <row r="2361" spans="1:33" outlineLevel="1" x14ac:dyDescent="0.25">
      <c r="A2361" s="57">
        <v>42272.692477118057</v>
      </c>
      <c r="B2361" s="32" t="s">
        <v>4333</v>
      </c>
      <c r="C2361" s="32" t="s">
        <v>335</v>
      </c>
      <c r="D2361" s="32" t="s">
        <v>334</v>
      </c>
      <c r="E2361" s="32" t="s">
        <v>10263</v>
      </c>
      <c r="F2361" s="32" t="s">
        <v>10264</v>
      </c>
      <c r="G2361" s="32" t="s">
        <v>367</v>
      </c>
      <c r="H2361" s="32" t="s">
        <v>366</v>
      </c>
      <c r="I2361" s="32" t="s">
        <v>2007</v>
      </c>
      <c r="J2361" s="35">
        <v>0</v>
      </c>
      <c r="K2361" s="35">
        <v>0</v>
      </c>
      <c r="L2361" s="35">
        <v>0</v>
      </c>
      <c r="M2361" s="35">
        <v>0</v>
      </c>
      <c r="N2361" s="32" t="s">
        <v>19</v>
      </c>
      <c r="O2361" s="32" t="s">
        <v>41</v>
      </c>
      <c r="P2361" s="32">
        <v>1</v>
      </c>
      <c r="Q2361" s="32" t="s">
        <v>10265</v>
      </c>
      <c r="R2361" s="39">
        <f t="shared" si="72"/>
        <v>1509</v>
      </c>
      <c r="S2361" s="5" t="s">
        <v>51</v>
      </c>
      <c r="T2361" s="5" t="s">
        <v>64</v>
      </c>
      <c r="U2361" s="2"/>
      <c r="V2361" s="2" t="str">
        <f>IF($J2361+$L2361=0,"nil",IF(OR($B2361="TCU-WS",$B2361=""),"non comm",IF(OR($G2361="contract_cover",$H2361="fixed price"),VLOOKUP($I2361,'[1]mapping 2015'!$A:$B,2,FALSE),VLOOKUP($G2361,'[1]mapping 2015'!$A:$B,2,FALSE))))</f>
        <v>nil</v>
      </c>
      <c r="W2361" s="37">
        <f>IF(OR(V2361="non comm",V2361="nil",J2361=0),0,IF(V2361="SBM 2.1 IIPS",J2361*VLOOKUP(N2361,'[2]NGP%'!$C:$D,2,FALSE),J2361*SUMIFS('[2]NGP%'!$D:$D,'[2]NGP%'!$A:$A,V2361,'[2]NGP%'!$B:$B,AA2361)))</f>
        <v>0</v>
      </c>
      <c r="X2361" s="37">
        <f>IF(OR(V2361="non comm",V2361="nil",J2361=0),0,IF(V2361="SBM 2.1 IIPS",J2361*VLOOKUP(N2361,'[2]NGP%'!$C:$E,3,FALSE),J2361*SUMIFS('[2]NGP%'!$E:$E,'[2]NGP%'!$A:$A,V2361,'[2]NGP%'!$B:$B,AA2361)))</f>
        <v>0</v>
      </c>
      <c r="Y2361" s="32"/>
      <c r="Z2361" s="54" t="str">
        <f>IF(MID(H2361,1,4)="Item","Nil",IF(G2361="contract_cover",VLOOKUP(I2361,'svc type'!C:D,2,FALSE),VLOOKUP(G2361,'svc type'!A:D,4,FALSE)))</f>
        <v>IIPS</v>
      </c>
      <c r="AA2361" s="4" t="str">
        <f>IF(B2361="","",VLOOKUP(B2361,Sector!C:D,2,FALSE))</f>
        <v>PUB</v>
      </c>
      <c r="AB2361" s="4" t="str">
        <f t="shared" si="73"/>
        <v>ronnie.lim</v>
      </c>
      <c r="AC2361" s="4"/>
      <c r="AD2361" s="4"/>
      <c r="AE2361" s="4"/>
      <c r="AF2361" s="4"/>
      <c r="AG2361" s="4"/>
    </row>
    <row r="2362" spans="1:33" outlineLevel="1" x14ac:dyDescent="0.25">
      <c r="A2362" s="57">
        <v>42272.694319062502</v>
      </c>
      <c r="B2362" s="32" t="s">
        <v>4333</v>
      </c>
      <c r="C2362" s="32" t="s">
        <v>335</v>
      </c>
      <c r="D2362" s="32" t="s">
        <v>334</v>
      </c>
      <c r="E2362" s="32" t="s">
        <v>10266</v>
      </c>
      <c r="F2362" s="32" t="s">
        <v>10267</v>
      </c>
      <c r="G2362" s="32" t="s">
        <v>25</v>
      </c>
      <c r="H2362" s="32" t="s">
        <v>26</v>
      </c>
      <c r="I2362" s="32" t="s">
        <v>2006</v>
      </c>
      <c r="J2362" s="35">
        <v>0</v>
      </c>
      <c r="K2362" s="35">
        <v>0</v>
      </c>
      <c r="L2362" s="35">
        <v>0</v>
      </c>
      <c r="M2362" s="35">
        <v>0</v>
      </c>
      <c r="N2362" s="32" t="s">
        <v>19</v>
      </c>
      <c r="O2362" s="32" t="s">
        <v>41</v>
      </c>
      <c r="P2362" s="32">
        <v>1</v>
      </c>
      <c r="Q2362" s="32" t="s">
        <v>10268</v>
      </c>
      <c r="R2362" s="39">
        <f t="shared" si="72"/>
        <v>1509</v>
      </c>
      <c r="S2362" s="5" t="s">
        <v>51</v>
      </c>
      <c r="T2362" s="5" t="s">
        <v>64</v>
      </c>
      <c r="U2362" s="2"/>
      <c r="V2362" s="2" t="str">
        <f>IF($J2362+$L2362=0,"nil",IF(OR($B2362="TCU-WS",$B2362=""),"non comm",IF(OR($G2362="contract_cover",$H2362="fixed price"),VLOOKUP($I2362,'[1]mapping 2015'!$A:$B,2,FALSE),VLOOKUP($G2362,'[1]mapping 2015'!$A:$B,2,FALSE))))</f>
        <v>nil</v>
      </c>
      <c r="W2362" s="37">
        <f>IF(OR(V2362="non comm",V2362="nil",J2362=0),0,IF(V2362="SBM 2.1 IIPS",J2362*VLOOKUP(N2362,'[2]NGP%'!$C:$D,2,FALSE),J2362*SUMIFS('[2]NGP%'!$D:$D,'[2]NGP%'!$A:$A,V2362,'[2]NGP%'!$B:$B,AA2362)))</f>
        <v>0</v>
      </c>
      <c r="X2362" s="37">
        <f>IF(OR(V2362="non comm",V2362="nil",J2362=0),0,IF(V2362="SBM 2.1 IIPS",J2362*VLOOKUP(N2362,'[2]NGP%'!$C:$E,3,FALSE),J2362*SUMIFS('[2]NGP%'!$E:$E,'[2]NGP%'!$A:$A,V2362,'[2]NGP%'!$B:$B,AA2362)))</f>
        <v>0</v>
      </c>
      <c r="Y2362" s="32"/>
      <c r="Z2362" s="54" t="str">
        <f>IF(MID(H2362,1,4)="Item","Nil",IF(G2362="contract_cover",VLOOKUP(I2362,'svc type'!C:D,2,FALSE),VLOOKUP(G2362,'svc type'!A:D,4,FALSE)))</f>
        <v>IIPS</v>
      </c>
      <c r="AA2362" s="4" t="str">
        <f>IF(B2362="","",VLOOKUP(B2362,Sector!C:D,2,FALSE))</f>
        <v>PUB</v>
      </c>
      <c r="AB2362" s="4" t="str">
        <f t="shared" si="73"/>
        <v>ronnie.lim</v>
      </c>
      <c r="AC2362" s="4"/>
      <c r="AD2362" s="4"/>
      <c r="AE2362" s="4"/>
      <c r="AF2362" s="4"/>
      <c r="AG2362" s="4"/>
    </row>
    <row r="2363" spans="1:33" outlineLevel="1" x14ac:dyDescent="0.25">
      <c r="A2363" s="57">
        <v>42272.694319062502</v>
      </c>
      <c r="B2363" s="32" t="s">
        <v>4333</v>
      </c>
      <c r="C2363" s="32" t="s">
        <v>335</v>
      </c>
      <c r="D2363" s="32" t="s">
        <v>334</v>
      </c>
      <c r="E2363" s="32" t="s">
        <v>10266</v>
      </c>
      <c r="F2363" s="32" t="s">
        <v>10267</v>
      </c>
      <c r="G2363" s="32" t="s">
        <v>367</v>
      </c>
      <c r="H2363" s="32" t="s">
        <v>366</v>
      </c>
      <c r="I2363" s="32" t="s">
        <v>2006</v>
      </c>
      <c r="J2363" s="35">
        <v>0</v>
      </c>
      <c r="K2363" s="35">
        <v>0</v>
      </c>
      <c r="L2363" s="35">
        <v>0</v>
      </c>
      <c r="M2363" s="35">
        <v>0</v>
      </c>
      <c r="N2363" s="32" t="s">
        <v>19</v>
      </c>
      <c r="O2363" s="32" t="s">
        <v>41</v>
      </c>
      <c r="P2363" s="32">
        <v>1</v>
      </c>
      <c r="Q2363" s="32" t="s">
        <v>10268</v>
      </c>
      <c r="R2363" s="39">
        <f t="shared" si="72"/>
        <v>1509</v>
      </c>
      <c r="S2363" s="5" t="s">
        <v>51</v>
      </c>
      <c r="T2363" s="5" t="s">
        <v>64</v>
      </c>
      <c r="U2363" s="2"/>
      <c r="V2363" s="2" t="str">
        <f>IF($J2363+$L2363=0,"nil",IF(OR($B2363="TCU-WS",$B2363=""),"non comm",IF(OR($G2363="contract_cover",$H2363="fixed price"),VLOOKUP($I2363,'[1]mapping 2015'!$A:$B,2,FALSE),VLOOKUP($G2363,'[1]mapping 2015'!$A:$B,2,FALSE))))</f>
        <v>nil</v>
      </c>
      <c r="W2363" s="37">
        <f>IF(OR(V2363="non comm",V2363="nil",J2363=0),0,IF(V2363="SBM 2.1 IIPS",J2363*VLOOKUP(N2363,'[2]NGP%'!$C:$D,2,FALSE),J2363*SUMIFS('[2]NGP%'!$D:$D,'[2]NGP%'!$A:$A,V2363,'[2]NGP%'!$B:$B,AA2363)))</f>
        <v>0</v>
      </c>
      <c r="X2363" s="37">
        <f>IF(OR(V2363="non comm",V2363="nil",J2363=0),0,IF(V2363="SBM 2.1 IIPS",J2363*VLOOKUP(N2363,'[2]NGP%'!$C:$E,3,FALSE),J2363*SUMIFS('[2]NGP%'!$E:$E,'[2]NGP%'!$A:$A,V2363,'[2]NGP%'!$B:$B,AA2363)))</f>
        <v>0</v>
      </c>
      <c r="Y2363" s="32"/>
      <c r="Z2363" s="54" t="str">
        <f>IF(MID(H2363,1,4)="Item","Nil",IF(G2363="contract_cover",VLOOKUP(I2363,'svc type'!C:D,2,FALSE),VLOOKUP(G2363,'svc type'!A:D,4,FALSE)))</f>
        <v>IIPS</v>
      </c>
      <c r="AA2363" s="4" t="str">
        <f>IF(B2363="","",VLOOKUP(B2363,Sector!C:D,2,FALSE))</f>
        <v>PUB</v>
      </c>
      <c r="AB2363" s="4" t="str">
        <f t="shared" si="73"/>
        <v>ronnie.lim</v>
      </c>
      <c r="AC2363" s="4"/>
      <c r="AD2363" s="4"/>
      <c r="AE2363" s="4"/>
      <c r="AF2363" s="4"/>
      <c r="AG2363" s="4"/>
    </row>
    <row r="2364" spans="1:33" outlineLevel="1" x14ac:dyDescent="0.25">
      <c r="A2364" s="57">
        <v>42272.695976886571</v>
      </c>
      <c r="B2364" s="32" t="s">
        <v>4333</v>
      </c>
      <c r="C2364" s="32" t="s">
        <v>335</v>
      </c>
      <c r="D2364" s="32" t="s">
        <v>334</v>
      </c>
      <c r="E2364" s="32" t="s">
        <v>10269</v>
      </c>
      <c r="F2364" s="32" t="s">
        <v>10270</v>
      </c>
      <c r="G2364" s="32" t="s">
        <v>25</v>
      </c>
      <c r="H2364" s="32" t="s">
        <v>26</v>
      </c>
      <c r="I2364" s="32" t="s">
        <v>2006</v>
      </c>
      <c r="J2364" s="35">
        <v>0</v>
      </c>
      <c r="K2364" s="35">
        <v>0</v>
      </c>
      <c r="L2364" s="35">
        <v>0</v>
      </c>
      <c r="M2364" s="35">
        <v>0</v>
      </c>
      <c r="N2364" s="32" t="s">
        <v>19</v>
      </c>
      <c r="O2364" s="32" t="s">
        <v>41</v>
      </c>
      <c r="P2364" s="32">
        <v>1</v>
      </c>
      <c r="Q2364" s="32" t="s">
        <v>10271</v>
      </c>
      <c r="R2364" s="39">
        <f t="shared" si="72"/>
        <v>1509</v>
      </c>
      <c r="S2364" s="5" t="s">
        <v>51</v>
      </c>
      <c r="T2364" s="5" t="s">
        <v>64</v>
      </c>
      <c r="U2364" s="2"/>
      <c r="V2364" s="2" t="str">
        <f>IF($J2364+$L2364=0,"nil",IF(OR($B2364="TCU-WS",$B2364=""),"non comm",IF(OR($G2364="contract_cover",$H2364="fixed price"),VLOOKUP($I2364,'[1]mapping 2015'!$A:$B,2,FALSE),VLOOKUP($G2364,'[1]mapping 2015'!$A:$B,2,FALSE))))</f>
        <v>nil</v>
      </c>
      <c r="W2364" s="37">
        <f>IF(OR(V2364="non comm",V2364="nil",J2364=0),0,IF(V2364="SBM 2.1 IIPS",J2364*VLOOKUP(N2364,'[2]NGP%'!$C:$D,2,FALSE),J2364*SUMIFS('[2]NGP%'!$D:$D,'[2]NGP%'!$A:$A,V2364,'[2]NGP%'!$B:$B,AA2364)))</f>
        <v>0</v>
      </c>
      <c r="X2364" s="37">
        <f>IF(OR(V2364="non comm",V2364="nil",J2364=0),0,IF(V2364="SBM 2.1 IIPS",J2364*VLOOKUP(N2364,'[2]NGP%'!$C:$E,3,FALSE),J2364*SUMIFS('[2]NGP%'!$E:$E,'[2]NGP%'!$A:$A,V2364,'[2]NGP%'!$B:$B,AA2364)))</f>
        <v>0</v>
      </c>
      <c r="Y2364" s="32"/>
      <c r="Z2364" s="54" t="str">
        <f>IF(MID(H2364,1,4)="Item","Nil",IF(G2364="contract_cover",VLOOKUP(I2364,'svc type'!C:D,2,FALSE),VLOOKUP(G2364,'svc type'!A:D,4,FALSE)))</f>
        <v>IIPS</v>
      </c>
      <c r="AA2364" s="4" t="str">
        <f>IF(B2364="","",VLOOKUP(B2364,Sector!C:D,2,FALSE))</f>
        <v>PUB</v>
      </c>
      <c r="AB2364" s="4" t="str">
        <f t="shared" si="73"/>
        <v>ronnie.lim</v>
      </c>
      <c r="AC2364" s="4"/>
      <c r="AD2364" s="4"/>
      <c r="AE2364" s="4"/>
      <c r="AF2364" s="4"/>
      <c r="AG2364" s="4"/>
    </row>
    <row r="2365" spans="1:33" outlineLevel="1" x14ac:dyDescent="0.25">
      <c r="A2365" s="57">
        <v>42272.695976886571</v>
      </c>
      <c r="B2365" s="32" t="s">
        <v>4333</v>
      </c>
      <c r="C2365" s="32" t="s">
        <v>335</v>
      </c>
      <c r="D2365" s="32" t="s">
        <v>334</v>
      </c>
      <c r="E2365" s="32" t="s">
        <v>10269</v>
      </c>
      <c r="F2365" s="32" t="s">
        <v>10270</v>
      </c>
      <c r="G2365" s="32" t="s">
        <v>367</v>
      </c>
      <c r="H2365" s="32" t="s">
        <v>366</v>
      </c>
      <c r="I2365" s="32" t="s">
        <v>2006</v>
      </c>
      <c r="J2365" s="35">
        <v>0</v>
      </c>
      <c r="K2365" s="35">
        <v>0</v>
      </c>
      <c r="L2365" s="35">
        <v>0</v>
      </c>
      <c r="M2365" s="35">
        <v>0</v>
      </c>
      <c r="N2365" s="32" t="s">
        <v>19</v>
      </c>
      <c r="O2365" s="32" t="s">
        <v>41</v>
      </c>
      <c r="P2365" s="32">
        <v>1</v>
      </c>
      <c r="Q2365" s="32" t="s">
        <v>10271</v>
      </c>
      <c r="R2365" s="39">
        <f t="shared" si="72"/>
        <v>1509</v>
      </c>
      <c r="S2365" s="5" t="s">
        <v>51</v>
      </c>
      <c r="T2365" s="5" t="s">
        <v>64</v>
      </c>
      <c r="U2365" s="2"/>
      <c r="V2365" s="2" t="str">
        <f>IF($J2365+$L2365=0,"nil",IF(OR($B2365="TCU-WS",$B2365=""),"non comm",IF(OR($G2365="contract_cover",$H2365="fixed price"),VLOOKUP($I2365,'[1]mapping 2015'!$A:$B,2,FALSE),VLOOKUP($G2365,'[1]mapping 2015'!$A:$B,2,FALSE))))</f>
        <v>nil</v>
      </c>
      <c r="W2365" s="37">
        <f>IF(OR(V2365="non comm",V2365="nil",J2365=0),0,IF(V2365="SBM 2.1 IIPS",J2365*VLOOKUP(N2365,'[2]NGP%'!$C:$D,2,FALSE),J2365*SUMIFS('[2]NGP%'!$D:$D,'[2]NGP%'!$A:$A,V2365,'[2]NGP%'!$B:$B,AA2365)))</f>
        <v>0</v>
      </c>
      <c r="X2365" s="37">
        <f>IF(OR(V2365="non comm",V2365="nil",J2365=0),0,IF(V2365="SBM 2.1 IIPS",J2365*VLOOKUP(N2365,'[2]NGP%'!$C:$E,3,FALSE),J2365*SUMIFS('[2]NGP%'!$E:$E,'[2]NGP%'!$A:$A,V2365,'[2]NGP%'!$B:$B,AA2365)))</f>
        <v>0</v>
      </c>
      <c r="Y2365" s="32"/>
      <c r="Z2365" s="54" t="str">
        <f>IF(MID(H2365,1,4)="Item","Nil",IF(G2365="contract_cover",VLOOKUP(I2365,'svc type'!C:D,2,FALSE),VLOOKUP(G2365,'svc type'!A:D,4,FALSE)))</f>
        <v>IIPS</v>
      </c>
      <c r="AA2365" s="4" t="str">
        <f>IF(B2365="","",VLOOKUP(B2365,Sector!C:D,2,FALSE))</f>
        <v>PUB</v>
      </c>
      <c r="AB2365" s="4" t="str">
        <f t="shared" si="73"/>
        <v>ronnie.lim</v>
      </c>
      <c r="AC2365" s="4"/>
      <c r="AD2365" s="4"/>
      <c r="AE2365" s="4"/>
      <c r="AF2365" s="4"/>
      <c r="AG2365" s="4"/>
    </row>
    <row r="2366" spans="1:33" outlineLevel="1" x14ac:dyDescent="0.25">
      <c r="A2366" s="57">
        <v>42272.697433067129</v>
      </c>
      <c r="B2366" s="32" t="s">
        <v>4333</v>
      </c>
      <c r="C2366" s="32" t="s">
        <v>335</v>
      </c>
      <c r="D2366" s="32" t="s">
        <v>334</v>
      </c>
      <c r="E2366" s="32" t="s">
        <v>10272</v>
      </c>
      <c r="F2366" s="32" t="s">
        <v>10273</v>
      </c>
      <c r="G2366" s="32" t="s">
        <v>25</v>
      </c>
      <c r="H2366" s="32" t="s">
        <v>26</v>
      </c>
      <c r="I2366" s="32" t="s">
        <v>2006</v>
      </c>
      <c r="J2366" s="35">
        <v>0</v>
      </c>
      <c r="K2366" s="35">
        <v>0</v>
      </c>
      <c r="L2366" s="35">
        <v>0</v>
      </c>
      <c r="M2366" s="35">
        <v>0</v>
      </c>
      <c r="N2366" s="32" t="s">
        <v>19</v>
      </c>
      <c r="O2366" s="32" t="s">
        <v>41</v>
      </c>
      <c r="P2366" s="32">
        <v>1</v>
      </c>
      <c r="Q2366" s="32" t="s">
        <v>10274</v>
      </c>
      <c r="R2366" s="39">
        <f t="shared" si="72"/>
        <v>1509</v>
      </c>
      <c r="S2366" s="5" t="s">
        <v>51</v>
      </c>
      <c r="T2366" s="5" t="s">
        <v>64</v>
      </c>
      <c r="U2366" s="2"/>
      <c r="V2366" s="2" t="str">
        <f>IF($J2366+$L2366=0,"nil",IF(OR($B2366="TCU-WS",$B2366=""),"non comm",IF(OR($G2366="contract_cover",$H2366="fixed price"),VLOOKUP($I2366,'[1]mapping 2015'!$A:$B,2,FALSE),VLOOKUP($G2366,'[1]mapping 2015'!$A:$B,2,FALSE))))</f>
        <v>nil</v>
      </c>
      <c r="W2366" s="37">
        <f>IF(OR(V2366="non comm",V2366="nil",J2366=0),0,IF(V2366="SBM 2.1 IIPS",J2366*VLOOKUP(N2366,'[2]NGP%'!$C:$D,2,FALSE),J2366*SUMIFS('[2]NGP%'!$D:$D,'[2]NGP%'!$A:$A,V2366,'[2]NGP%'!$B:$B,AA2366)))</f>
        <v>0</v>
      </c>
      <c r="X2366" s="37">
        <f>IF(OR(V2366="non comm",V2366="nil",J2366=0),0,IF(V2366="SBM 2.1 IIPS",J2366*VLOOKUP(N2366,'[2]NGP%'!$C:$E,3,FALSE),J2366*SUMIFS('[2]NGP%'!$E:$E,'[2]NGP%'!$A:$A,V2366,'[2]NGP%'!$B:$B,AA2366)))</f>
        <v>0</v>
      </c>
      <c r="Y2366" s="32"/>
      <c r="Z2366" s="54" t="str">
        <f>IF(MID(H2366,1,4)="Item","Nil",IF(G2366="contract_cover",VLOOKUP(I2366,'svc type'!C:D,2,FALSE),VLOOKUP(G2366,'svc type'!A:D,4,FALSE)))</f>
        <v>IIPS</v>
      </c>
      <c r="AA2366" s="4" t="str">
        <f>IF(B2366="","",VLOOKUP(B2366,Sector!C:D,2,FALSE))</f>
        <v>PUB</v>
      </c>
      <c r="AB2366" s="4" t="str">
        <f t="shared" si="73"/>
        <v>ronnie.lim</v>
      </c>
      <c r="AC2366" s="4"/>
      <c r="AD2366" s="4"/>
      <c r="AE2366" s="4"/>
      <c r="AF2366" s="4"/>
      <c r="AG2366" s="4"/>
    </row>
    <row r="2367" spans="1:33" outlineLevel="1" x14ac:dyDescent="0.25">
      <c r="A2367" s="57">
        <v>42272.697433067129</v>
      </c>
      <c r="B2367" s="32" t="s">
        <v>4333</v>
      </c>
      <c r="C2367" s="32" t="s">
        <v>335</v>
      </c>
      <c r="D2367" s="32" t="s">
        <v>334</v>
      </c>
      <c r="E2367" s="32" t="s">
        <v>10272</v>
      </c>
      <c r="F2367" s="32" t="s">
        <v>10273</v>
      </c>
      <c r="G2367" s="32" t="s">
        <v>367</v>
      </c>
      <c r="H2367" s="32" t="s">
        <v>366</v>
      </c>
      <c r="I2367" s="32" t="s">
        <v>2006</v>
      </c>
      <c r="J2367" s="35">
        <v>0</v>
      </c>
      <c r="K2367" s="35">
        <v>0</v>
      </c>
      <c r="L2367" s="35">
        <v>0</v>
      </c>
      <c r="M2367" s="35">
        <v>0</v>
      </c>
      <c r="N2367" s="32" t="s">
        <v>19</v>
      </c>
      <c r="O2367" s="32" t="s">
        <v>41</v>
      </c>
      <c r="P2367" s="32">
        <v>1</v>
      </c>
      <c r="Q2367" s="32" t="s">
        <v>10274</v>
      </c>
      <c r="R2367" s="39">
        <f t="shared" si="72"/>
        <v>1509</v>
      </c>
      <c r="S2367" s="5" t="s">
        <v>51</v>
      </c>
      <c r="T2367" s="5" t="s">
        <v>64</v>
      </c>
      <c r="U2367" s="2"/>
      <c r="V2367" s="2" t="str">
        <f>IF($J2367+$L2367=0,"nil",IF(OR($B2367="TCU-WS",$B2367=""),"non comm",IF(OR($G2367="contract_cover",$H2367="fixed price"),VLOOKUP($I2367,'[1]mapping 2015'!$A:$B,2,FALSE),VLOOKUP($G2367,'[1]mapping 2015'!$A:$B,2,FALSE))))</f>
        <v>nil</v>
      </c>
      <c r="W2367" s="37">
        <f>IF(OR(V2367="non comm",V2367="nil",J2367=0),0,IF(V2367="SBM 2.1 IIPS",J2367*VLOOKUP(N2367,'[2]NGP%'!$C:$D,2,FALSE),J2367*SUMIFS('[2]NGP%'!$D:$D,'[2]NGP%'!$A:$A,V2367,'[2]NGP%'!$B:$B,AA2367)))</f>
        <v>0</v>
      </c>
      <c r="X2367" s="37">
        <f>IF(OR(V2367="non comm",V2367="nil",J2367=0),0,IF(V2367="SBM 2.1 IIPS",J2367*VLOOKUP(N2367,'[2]NGP%'!$C:$E,3,FALSE),J2367*SUMIFS('[2]NGP%'!$E:$E,'[2]NGP%'!$A:$A,V2367,'[2]NGP%'!$B:$B,AA2367)))</f>
        <v>0</v>
      </c>
      <c r="Y2367" s="32"/>
      <c r="Z2367" s="54" t="str">
        <f>IF(MID(H2367,1,4)="Item","Nil",IF(G2367="contract_cover",VLOOKUP(I2367,'svc type'!C:D,2,FALSE),VLOOKUP(G2367,'svc type'!A:D,4,FALSE)))</f>
        <v>IIPS</v>
      </c>
      <c r="AA2367" s="4" t="str">
        <f>IF(B2367="","",VLOOKUP(B2367,Sector!C:D,2,FALSE))</f>
        <v>PUB</v>
      </c>
      <c r="AB2367" s="4" t="str">
        <f t="shared" si="73"/>
        <v>ronnie.lim</v>
      </c>
      <c r="AC2367" s="4"/>
      <c r="AD2367" s="4"/>
      <c r="AE2367" s="4"/>
      <c r="AF2367" s="4"/>
      <c r="AG2367" s="4"/>
    </row>
    <row r="2368" spans="1:33" outlineLevel="1" x14ac:dyDescent="0.25">
      <c r="A2368" s="57">
        <v>42272.699282604168</v>
      </c>
      <c r="B2368" s="32" t="s">
        <v>4333</v>
      </c>
      <c r="C2368" s="32" t="s">
        <v>5395</v>
      </c>
      <c r="D2368" s="32" t="s">
        <v>334</v>
      </c>
      <c r="E2368" s="32" t="s">
        <v>10277</v>
      </c>
      <c r="F2368" s="32" t="s">
        <v>10278</v>
      </c>
      <c r="G2368" s="32" t="s">
        <v>25</v>
      </c>
      <c r="H2368" s="32" t="s">
        <v>26</v>
      </c>
      <c r="I2368" s="32" t="s">
        <v>2006</v>
      </c>
      <c r="J2368" s="35">
        <v>0</v>
      </c>
      <c r="K2368" s="35">
        <v>0</v>
      </c>
      <c r="L2368" s="35">
        <v>0</v>
      </c>
      <c r="M2368" s="35">
        <v>0</v>
      </c>
      <c r="N2368" s="32" t="s">
        <v>19</v>
      </c>
      <c r="O2368" s="32" t="s">
        <v>41</v>
      </c>
      <c r="P2368" s="32">
        <v>1</v>
      </c>
      <c r="Q2368" s="32" t="s">
        <v>10279</v>
      </c>
      <c r="R2368" s="39">
        <f t="shared" si="72"/>
        <v>1509</v>
      </c>
      <c r="S2368" s="5" t="s">
        <v>51</v>
      </c>
      <c r="T2368" s="5" t="s">
        <v>64</v>
      </c>
      <c r="U2368" s="2"/>
      <c r="V2368" s="2" t="str">
        <f>IF($J2368+$L2368=0,"nil",IF(OR($B2368="TCU-WS",$B2368=""),"non comm",IF(OR($G2368="contract_cover",$H2368="fixed price"),VLOOKUP($I2368,'[1]mapping 2015'!$A:$B,2,FALSE),VLOOKUP($G2368,'[1]mapping 2015'!$A:$B,2,FALSE))))</f>
        <v>nil</v>
      </c>
      <c r="W2368" s="37">
        <f>IF(OR(V2368="non comm",V2368="nil",J2368=0),0,IF(V2368="SBM 2.1 IIPS",J2368*VLOOKUP(N2368,'[2]NGP%'!$C:$D,2,FALSE),J2368*SUMIFS('[2]NGP%'!$D:$D,'[2]NGP%'!$A:$A,V2368,'[2]NGP%'!$B:$B,AA2368)))</f>
        <v>0</v>
      </c>
      <c r="X2368" s="37">
        <f>IF(OR(V2368="non comm",V2368="nil",J2368=0),0,IF(V2368="SBM 2.1 IIPS",J2368*VLOOKUP(N2368,'[2]NGP%'!$C:$E,3,FALSE),J2368*SUMIFS('[2]NGP%'!$E:$E,'[2]NGP%'!$A:$A,V2368,'[2]NGP%'!$B:$B,AA2368)))</f>
        <v>0</v>
      </c>
      <c r="Y2368" s="32"/>
      <c r="Z2368" s="54" t="str">
        <f>IF(MID(H2368,1,4)="Item","Nil",IF(G2368="contract_cover",VLOOKUP(I2368,'svc type'!C:D,2,FALSE),VLOOKUP(G2368,'svc type'!A:D,4,FALSE)))</f>
        <v>IIPS</v>
      </c>
      <c r="AA2368" s="4" t="str">
        <f>IF(B2368="","",VLOOKUP(B2368,Sector!C:D,2,FALSE))</f>
        <v>PUB</v>
      </c>
      <c r="AB2368" s="4" t="str">
        <f t="shared" si="73"/>
        <v>ronnie.lim</v>
      </c>
      <c r="AC2368" s="4"/>
      <c r="AD2368" s="4"/>
      <c r="AE2368" s="4"/>
      <c r="AF2368" s="4"/>
      <c r="AG2368" s="4"/>
    </row>
    <row r="2369" spans="1:33" outlineLevel="1" x14ac:dyDescent="0.25">
      <c r="A2369" s="57">
        <v>42272.699282604168</v>
      </c>
      <c r="B2369" s="32" t="s">
        <v>4333</v>
      </c>
      <c r="C2369" s="32" t="s">
        <v>5395</v>
      </c>
      <c r="D2369" s="32" t="s">
        <v>334</v>
      </c>
      <c r="E2369" s="32" t="s">
        <v>10277</v>
      </c>
      <c r="F2369" s="32" t="s">
        <v>10278</v>
      </c>
      <c r="G2369" s="32" t="s">
        <v>367</v>
      </c>
      <c r="H2369" s="32" t="s">
        <v>366</v>
      </c>
      <c r="I2369" s="32" t="s">
        <v>2006</v>
      </c>
      <c r="J2369" s="35">
        <v>0</v>
      </c>
      <c r="K2369" s="35">
        <v>0</v>
      </c>
      <c r="L2369" s="35">
        <v>14.25</v>
      </c>
      <c r="M2369" s="35">
        <v>0</v>
      </c>
      <c r="N2369" s="32" t="s">
        <v>19</v>
      </c>
      <c r="O2369" s="32" t="s">
        <v>41</v>
      </c>
      <c r="P2369" s="32">
        <v>1</v>
      </c>
      <c r="Q2369" s="32" t="s">
        <v>10279</v>
      </c>
      <c r="R2369" s="39">
        <f t="shared" si="72"/>
        <v>1509</v>
      </c>
      <c r="S2369" s="5" t="s">
        <v>51</v>
      </c>
      <c r="T2369" s="5" t="s">
        <v>64</v>
      </c>
      <c r="U2369" s="2"/>
      <c r="V2369" s="2" t="str">
        <f>IF($J2369+$L2369=0,"nil",IF(OR($B2369="TCU-WS",$B2369=""),"non comm",IF(OR($G2369="contract_cover",$H2369="fixed price"),VLOOKUP($I2369,'[1]mapping 2015'!$A:$B,2,FALSE),VLOOKUP($G2369,'[1]mapping 2015'!$A:$B,2,FALSE))))</f>
        <v>SBM 2.1 IIPS</v>
      </c>
      <c r="W2369" s="37">
        <f>IF(OR(V2369="non comm",V2369="nil",J2369=0),0,IF(V2369="SBM 2.1 IIPS",J2369*VLOOKUP(N2369,'[2]NGP%'!$C:$D,2,FALSE),J2369*SUMIFS('[2]NGP%'!$D:$D,'[2]NGP%'!$A:$A,V2369,'[2]NGP%'!$B:$B,AA2369)))</f>
        <v>0</v>
      </c>
      <c r="X2369" s="37">
        <f>IF(OR(V2369="non comm",V2369="nil",J2369=0),0,IF(V2369="SBM 2.1 IIPS",J2369*VLOOKUP(N2369,'[2]NGP%'!$C:$E,3,FALSE),J2369*SUMIFS('[2]NGP%'!$E:$E,'[2]NGP%'!$A:$A,V2369,'[2]NGP%'!$B:$B,AA2369)))</f>
        <v>0</v>
      </c>
      <c r="Y2369" s="32"/>
      <c r="Z2369" s="54" t="str">
        <f>IF(MID(H2369,1,4)="Item","Nil",IF(G2369="contract_cover",VLOOKUP(I2369,'svc type'!C:D,2,FALSE),VLOOKUP(G2369,'svc type'!A:D,4,FALSE)))</f>
        <v>IIPS</v>
      </c>
      <c r="AA2369" s="4" t="str">
        <f>IF(B2369="","",VLOOKUP(B2369,Sector!C:D,2,FALSE))</f>
        <v>PUB</v>
      </c>
      <c r="AB2369" s="4" t="str">
        <f t="shared" si="73"/>
        <v>ronnie.lim</v>
      </c>
      <c r="AC2369" s="4"/>
      <c r="AD2369" s="4"/>
      <c r="AE2369" s="4"/>
      <c r="AF2369" s="4"/>
      <c r="AG2369" s="4"/>
    </row>
    <row r="2370" spans="1:33" outlineLevel="1" x14ac:dyDescent="0.25">
      <c r="A2370" s="57">
        <v>42272.699282604168</v>
      </c>
      <c r="B2370" s="32" t="s">
        <v>4333</v>
      </c>
      <c r="C2370" s="32" t="s">
        <v>5395</v>
      </c>
      <c r="D2370" s="32" t="s">
        <v>334</v>
      </c>
      <c r="E2370" s="32" t="s">
        <v>10277</v>
      </c>
      <c r="F2370" s="32" t="s">
        <v>10278</v>
      </c>
      <c r="G2370" s="32" t="s">
        <v>367</v>
      </c>
      <c r="H2370" s="32" t="s">
        <v>366</v>
      </c>
      <c r="I2370" s="32" t="s">
        <v>2006</v>
      </c>
      <c r="J2370" s="35">
        <v>0</v>
      </c>
      <c r="K2370" s="35">
        <v>0</v>
      </c>
      <c r="L2370" s="35">
        <v>14.25</v>
      </c>
      <c r="M2370" s="35">
        <v>0</v>
      </c>
      <c r="N2370" s="32" t="s">
        <v>19</v>
      </c>
      <c r="O2370" s="32" t="s">
        <v>41</v>
      </c>
      <c r="P2370" s="32">
        <v>1</v>
      </c>
      <c r="Q2370" s="32" t="s">
        <v>10279</v>
      </c>
      <c r="R2370" s="39">
        <f t="shared" si="72"/>
        <v>1509</v>
      </c>
      <c r="S2370" s="5" t="s">
        <v>51</v>
      </c>
      <c r="T2370" s="5" t="s">
        <v>64</v>
      </c>
      <c r="U2370" s="2"/>
      <c r="V2370" s="2" t="str">
        <f>IF($J2370+$L2370=0,"nil",IF(OR($B2370="TCU-WS",$B2370=""),"non comm",IF(OR($G2370="contract_cover",$H2370="fixed price"),VLOOKUP($I2370,'[1]mapping 2015'!$A:$B,2,FALSE),VLOOKUP($G2370,'[1]mapping 2015'!$A:$B,2,FALSE))))</f>
        <v>SBM 2.1 IIPS</v>
      </c>
      <c r="W2370" s="37">
        <f>IF(OR(V2370="non comm",V2370="nil",J2370=0),0,IF(V2370="SBM 2.1 IIPS",J2370*VLOOKUP(N2370,'[2]NGP%'!$C:$D,2,FALSE),J2370*SUMIFS('[2]NGP%'!$D:$D,'[2]NGP%'!$A:$A,V2370,'[2]NGP%'!$B:$B,AA2370)))</f>
        <v>0</v>
      </c>
      <c r="X2370" s="37">
        <f>IF(OR(V2370="non comm",V2370="nil",J2370=0),0,IF(V2370="SBM 2.1 IIPS",J2370*VLOOKUP(N2370,'[2]NGP%'!$C:$E,3,FALSE),J2370*SUMIFS('[2]NGP%'!$E:$E,'[2]NGP%'!$A:$A,V2370,'[2]NGP%'!$B:$B,AA2370)))</f>
        <v>0</v>
      </c>
      <c r="Y2370" s="32"/>
      <c r="Z2370" s="54" t="str">
        <f>IF(MID(H2370,1,4)="Item","Nil",IF(G2370="contract_cover",VLOOKUP(I2370,'svc type'!C:D,2,FALSE),VLOOKUP(G2370,'svc type'!A:D,4,FALSE)))</f>
        <v>IIPS</v>
      </c>
      <c r="AA2370" s="4" t="str">
        <f>IF(B2370="","",VLOOKUP(B2370,Sector!C:D,2,FALSE))</f>
        <v>PUB</v>
      </c>
      <c r="AB2370" s="4" t="str">
        <f t="shared" si="73"/>
        <v>ronnie.lim</v>
      </c>
      <c r="AC2370" s="4"/>
      <c r="AD2370" s="4"/>
      <c r="AE2370" s="4"/>
      <c r="AF2370" s="4"/>
      <c r="AG2370" s="4"/>
    </row>
    <row r="2371" spans="1:33" outlineLevel="1" x14ac:dyDescent="0.25">
      <c r="A2371" s="57">
        <v>42272.699282604168</v>
      </c>
      <c r="B2371" s="32" t="s">
        <v>4333</v>
      </c>
      <c r="C2371" s="32" t="s">
        <v>5395</v>
      </c>
      <c r="D2371" s="32" t="s">
        <v>334</v>
      </c>
      <c r="E2371" s="32" t="s">
        <v>10277</v>
      </c>
      <c r="F2371" s="32" t="s">
        <v>10278</v>
      </c>
      <c r="G2371" s="32" t="s">
        <v>367</v>
      </c>
      <c r="H2371" s="32" t="s">
        <v>366</v>
      </c>
      <c r="I2371" s="32" t="s">
        <v>2006</v>
      </c>
      <c r="J2371" s="35">
        <v>0</v>
      </c>
      <c r="K2371" s="35">
        <v>0</v>
      </c>
      <c r="L2371" s="35">
        <v>14.25</v>
      </c>
      <c r="M2371" s="35">
        <v>0</v>
      </c>
      <c r="N2371" s="32" t="s">
        <v>19</v>
      </c>
      <c r="O2371" s="32" t="s">
        <v>41</v>
      </c>
      <c r="P2371" s="32">
        <v>1</v>
      </c>
      <c r="Q2371" s="32" t="s">
        <v>10279</v>
      </c>
      <c r="R2371" s="39">
        <f t="shared" ref="R2371:R2434" si="74">R2370</f>
        <v>1509</v>
      </c>
      <c r="S2371" s="5" t="s">
        <v>51</v>
      </c>
      <c r="T2371" s="5" t="s">
        <v>64</v>
      </c>
      <c r="U2371" s="2"/>
      <c r="V2371" s="2" t="str">
        <f>IF($J2371+$L2371=0,"nil",IF(OR($B2371="TCU-WS",$B2371=""),"non comm",IF(OR($G2371="contract_cover",$H2371="fixed price"),VLOOKUP($I2371,'[1]mapping 2015'!$A:$B,2,FALSE),VLOOKUP($G2371,'[1]mapping 2015'!$A:$B,2,FALSE))))</f>
        <v>SBM 2.1 IIPS</v>
      </c>
      <c r="W2371" s="37">
        <f>IF(OR(V2371="non comm",V2371="nil",J2371=0),0,IF(V2371="SBM 2.1 IIPS",J2371*VLOOKUP(N2371,'[2]NGP%'!$C:$D,2,FALSE),J2371*SUMIFS('[2]NGP%'!$D:$D,'[2]NGP%'!$A:$A,V2371,'[2]NGP%'!$B:$B,AA2371)))</f>
        <v>0</v>
      </c>
      <c r="X2371" s="37">
        <f>IF(OR(V2371="non comm",V2371="nil",J2371=0),0,IF(V2371="SBM 2.1 IIPS",J2371*VLOOKUP(N2371,'[2]NGP%'!$C:$E,3,FALSE),J2371*SUMIFS('[2]NGP%'!$E:$E,'[2]NGP%'!$A:$A,V2371,'[2]NGP%'!$B:$B,AA2371)))</f>
        <v>0</v>
      </c>
      <c r="Y2371" s="32"/>
      <c r="Z2371" s="54" t="str">
        <f>IF(MID(H2371,1,4)="Item","Nil",IF(G2371="contract_cover",VLOOKUP(I2371,'svc type'!C:D,2,FALSE),VLOOKUP(G2371,'svc type'!A:D,4,FALSE)))</f>
        <v>IIPS</v>
      </c>
      <c r="AA2371" s="4" t="str">
        <f>IF(B2371="","",VLOOKUP(B2371,Sector!C:D,2,FALSE))</f>
        <v>PUB</v>
      </c>
      <c r="AB2371" s="4" t="str">
        <f t="shared" ref="AB2371:AB2434" si="75">B2371</f>
        <v>ronnie.lim</v>
      </c>
      <c r="AC2371" s="4"/>
      <c r="AD2371" s="4"/>
      <c r="AE2371" s="4"/>
      <c r="AF2371" s="4"/>
      <c r="AG2371" s="4"/>
    </row>
    <row r="2372" spans="1:33" outlineLevel="1" x14ac:dyDescent="0.25">
      <c r="A2372" s="57">
        <v>42272.699282604168</v>
      </c>
      <c r="B2372" s="32" t="s">
        <v>4333</v>
      </c>
      <c r="C2372" s="32" t="s">
        <v>5395</v>
      </c>
      <c r="D2372" s="32" t="s">
        <v>334</v>
      </c>
      <c r="E2372" s="32" t="s">
        <v>10277</v>
      </c>
      <c r="F2372" s="32" t="s">
        <v>10278</v>
      </c>
      <c r="G2372" s="32" t="s">
        <v>25</v>
      </c>
      <c r="H2372" s="32" t="s">
        <v>26</v>
      </c>
      <c r="I2372" s="32" t="s">
        <v>2006</v>
      </c>
      <c r="J2372" s="35">
        <v>0</v>
      </c>
      <c r="K2372" s="35">
        <v>0</v>
      </c>
      <c r="L2372" s="35">
        <v>0</v>
      </c>
      <c r="M2372" s="35">
        <v>0</v>
      </c>
      <c r="N2372" s="32" t="s">
        <v>19</v>
      </c>
      <c r="O2372" s="32" t="s">
        <v>41</v>
      </c>
      <c r="P2372" s="32">
        <v>1</v>
      </c>
      <c r="Q2372" s="32" t="s">
        <v>10279</v>
      </c>
      <c r="R2372" s="39">
        <f t="shared" si="74"/>
        <v>1509</v>
      </c>
      <c r="S2372" s="5" t="s">
        <v>51</v>
      </c>
      <c r="T2372" s="5" t="s">
        <v>64</v>
      </c>
      <c r="U2372" s="2"/>
      <c r="V2372" s="2" t="str">
        <f>IF($J2372+$L2372=0,"nil",IF(OR($B2372="TCU-WS",$B2372=""),"non comm",IF(OR($G2372="contract_cover",$H2372="fixed price"),VLOOKUP($I2372,'[1]mapping 2015'!$A:$B,2,FALSE),VLOOKUP($G2372,'[1]mapping 2015'!$A:$B,2,FALSE))))</f>
        <v>nil</v>
      </c>
      <c r="W2372" s="37">
        <f>IF(OR(V2372="non comm",V2372="nil",J2372=0),0,IF(V2372="SBM 2.1 IIPS",J2372*VLOOKUP(N2372,'[2]NGP%'!$C:$D,2,FALSE),J2372*SUMIFS('[2]NGP%'!$D:$D,'[2]NGP%'!$A:$A,V2372,'[2]NGP%'!$B:$B,AA2372)))</f>
        <v>0</v>
      </c>
      <c r="X2372" s="37">
        <f>IF(OR(V2372="non comm",V2372="nil",J2372=0),0,IF(V2372="SBM 2.1 IIPS",J2372*VLOOKUP(N2372,'[2]NGP%'!$C:$E,3,FALSE),J2372*SUMIFS('[2]NGP%'!$E:$E,'[2]NGP%'!$A:$A,V2372,'[2]NGP%'!$B:$B,AA2372)))</f>
        <v>0</v>
      </c>
      <c r="Y2372" s="32"/>
      <c r="Z2372" s="54" t="str">
        <f>IF(MID(H2372,1,4)="Item","Nil",IF(G2372="contract_cover",VLOOKUP(I2372,'svc type'!C:D,2,FALSE),VLOOKUP(G2372,'svc type'!A:D,4,FALSE)))</f>
        <v>IIPS</v>
      </c>
      <c r="AA2372" s="4" t="str">
        <f>IF(B2372="","",VLOOKUP(B2372,Sector!C:D,2,FALSE))</f>
        <v>PUB</v>
      </c>
      <c r="AB2372" s="4" t="str">
        <f t="shared" si="75"/>
        <v>ronnie.lim</v>
      </c>
      <c r="AC2372" s="4"/>
      <c r="AD2372" s="4"/>
      <c r="AE2372" s="4"/>
      <c r="AF2372" s="4"/>
      <c r="AG2372" s="4"/>
    </row>
    <row r="2373" spans="1:33" outlineLevel="1" x14ac:dyDescent="0.25">
      <c r="A2373" s="57">
        <v>42272.701164351849</v>
      </c>
      <c r="B2373" s="32" t="s">
        <v>307</v>
      </c>
      <c r="C2373" s="32" t="s">
        <v>6032</v>
      </c>
      <c r="D2373" s="32" t="s">
        <v>6033</v>
      </c>
      <c r="E2373" s="32" t="s">
        <v>10280</v>
      </c>
      <c r="F2373" s="32" t="s">
        <v>10281</v>
      </c>
      <c r="G2373" s="32" t="s">
        <v>720</v>
      </c>
      <c r="H2373" s="32" t="s">
        <v>719</v>
      </c>
      <c r="I2373" s="32" t="s">
        <v>2007</v>
      </c>
      <c r="J2373" s="35">
        <v>0</v>
      </c>
      <c r="K2373" s="35">
        <v>0</v>
      </c>
      <c r="L2373" s="35">
        <v>0</v>
      </c>
      <c r="M2373" s="35">
        <v>0</v>
      </c>
      <c r="N2373" s="32" t="s">
        <v>19</v>
      </c>
      <c r="O2373" s="32" t="s">
        <v>10282</v>
      </c>
      <c r="P2373" s="32">
        <v>1</v>
      </c>
      <c r="Q2373" s="32" t="s">
        <v>10283</v>
      </c>
      <c r="R2373" s="39">
        <f t="shared" si="74"/>
        <v>1509</v>
      </c>
      <c r="S2373" s="5" t="s">
        <v>51</v>
      </c>
      <c r="T2373" s="5" t="s">
        <v>64</v>
      </c>
      <c r="U2373" s="2"/>
      <c r="V2373" s="2" t="str">
        <f>IF($J2373+$L2373=0,"nil",IF(OR($B2373="TCU-WS",$B2373=""),"non comm",IF(OR($G2373="contract_cover",$H2373="fixed price"),VLOOKUP($I2373,'[1]mapping 2015'!$A:$B,2,FALSE),VLOOKUP($G2373,'[1]mapping 2015'!$A:$B,2,FALSE))))</f>
        <v>nil</v>
      </c>
      <c r="W2373" s="37">
        <f>IF(OR(V2373="non comm",V2373="nil",J2373=0),0,IF(V2373="SBM 2.1 IIPS",J2373*VLOOKUP(N2373,'[2]NGP%'!$C:$D,2,FALSE),J2373*SUMIFS('[2]NGP%'!$D:$D,'[2]NGP%'!$A:$A,V2373,'[2]NGP%'!$B:$B,AA2373)))</f>
        <v>0</v>
      </c>
      <c r="X2373" s="37">
        <f>IF(OR(V2373="non comm",V2373="nil",J2373=0),0,IF(V2373="SBM 2.1 IIPS",J2373*VLOOKUP(N2373,'[2]NGP%'!$C:$E,3,FALSE),J2373*SUMIFS('[2]NGP%'!$E:$E,'[2]NGP%'!$A:$A,V2373,'[2]NGP%'!$B:$B,AA2373)))</f>
        <v>0</v>
      </c>
      <c r="Y2373" s="32"/>
      <c r="Z2373" s="54" t="str">
        <f>IF(MID(H2373,1,4)="Item","Nil",IF(G2373="contract_cover",VLOOKUP(I2373,'svc type'!C:D,2,FALSE),VLOOKUP(G2373,'svc type'!A:D,4,FALSE)))</f>
        <v>IIPS</v>
      </c>
      <c r="AA2373" s="4" t="str">
        <f>IF(B2373="","",VLOOKUP(B2373,Sector!C:D,2,FALSE))</f>
        <v>COM</v>
      </c>
      <c r="AB2373" s="4" t="str">
        <f t="shared" si="75"/>
        <v>eliza.bahaudin</v>
      </c>
      <c r="AC2373" s="4"/>
      <c r="AD2373" s="4"/>
      <c r="AE2373" s="4"/>
      <c r="AF2373" s="4"/>
      <c r="AG2373" s="4"/>
    </row>
    <row r="2374" spans="1:33" outlineLevel="1" x14ac:dyDescent="0.25">
      <c r="A2374" s="57">
        <v>42272.703048530093</v>
      </c>
      <c r="B2374" s="32"/>
      <c r="C2374" s="32" t="s">
        <v>74</v>
      </c>
      <c r="D2374" s="32" t="s">
        <v>73</v>
      </c>
      <c r="E2374" s="32" t="s">
        <v>10284</v>
      </c>
      <c r="F2374" s="32" t="s">
        <v>10285</v>
      </c>
      <c r="G2374" s="32" t="s">
        <v>58</v>
      </c>
      <c r="H2374" s="32" t="s">
        <v>59</v>
      </c>
      <c r="I2374" s="32" t="s">
        <v>2006</v>
      </c>
      <c r="J2374" s="35">
        <v>0</v>
      </c>
      <c r="K2374" s="35">
        <v>0</v>
      </c>
      <c r="L2374" s="35">
        <v>0</v>
      </c>
      <c r="M2374" s="35">
        <v>0</v>
      </c>
      <c r="N2374" s="32" t="s">
        <v>19</v>
      </c>
      <c r="O2374" s="32" t="s">
        <v>32</v>
      </c>
      <c r="P2374" s="32">
        <v>0</v>
      </c>
      <c r="Q2374" s="32"/>
      <c r="R2374" s="39">
        <f t="shared" si="74"/>
        <v>1509</v>
      </c>
      <c r="S2374" s="5" t="s">
        <v>51</v>
      </c>
      <c r="T2374" s="5" t="s">
        <v>64</v>
      </c>
      <c r="U2374" s="2"/>
      <c r="V2374" s="2" t="str">
        <f>IF($J2374+$L2374=0,"nil",IF(OR($B2374="TCU-WS",$B2374=""),"non comm",IF(OR($G2374="contract_cover",$H2374="fixed price"),VLOOKUP($I2374,'[1]mapping 2015'!$A:$B,2,FALSE),VLOOKUP($G2374,'[1]mapping 2015'!$A:$B,2,FALSE))))</f>
        <v>nil</v>
      </c>
      <c r="W2374" s="37">
        <f>IF(OR(V2374="non comm",V2374="nil",J2374=0),0,IF(V2374="SBM 2.1 IIPS",J2374*VLOOKUP(N2374,'[2]NGP%'!$C:$D,2,FALSE),J2374*SUMIFS('[2]NGP%'!$D:$D,'[2]NGP%'!$A:$A,V2374,'[2]NGP%'!$B:$B,AA2374)))</f>
        <v>0</v>
      </c>
      <c r="X2374" s="37">
        <f>IF(OR(V2374="non comm",V2374="nil",J2374=0),0,IF(V2374="SBM 2.1 IIPS",J2374*VLOOKUP(N2374,'[2]NGP%'!$C:$E,3,FALSE),J2374*SUMIFS('[2]NGP%'!$E:$E,'[2]NGP%'!$A:$A,V2374,'[2]NGP%'!$B:$B,AA2374)))</f>
        <v>0</v>
      </c>
      <c r="Y2374" s="32"/>
      <c r="Z2374" s="54" t="str">
        <f>IF(MID(H2374,1,4)="Item","Nil",IF(G2374="contract_cover",VLOOKUP(I2374,'svc type'!C:D,2,FALSE),VLOOKUP(G2374,'svc type'!A:D,4,FALSE)))</f>
        <v>SVC</v>
      </c>
      <c r="AA2374" s="4" t="str">
        <f>IF(B2374="","",VLOOKUP(B2374,Sector!C:D,2,FALSE))</f>
        <v/>
      </c>
      <c r="AB2374" s="4">
        <f t="shared" si="75"/>
        <v>0</v>
      </c>
      <c r="AC2374" s="4"/>
      <c r="AD2374" s="4"/>
      <c r="AE2374" s="4"/>
      <c r="AF2374" s="4"/>
      <c r="AG2374" s="4"/>
    </row>
    <row r="2375" spans="1:33" outlineLevel="1" x14ac:dyDescent="0.25">
      <c r="A2375" s="57">
        <v>42272.708821446759</v>
      </c>
      <c r="B2375" s="32" t="s">
        <v>445</v>
      </c>
      <c r="C2375" s="32" t="s">
        <v>10290</v>
      </c>
      <c r="D2375" s="32" t="s">
        <v>10291</v>
      </c>
      <c r="E2375" s="32" t="s">
        <v>10292</v>
      </c>
      <c r="F2375" s="32" t="s">
        <v>10293</v>
      </c>
      <c r="G2375" s="32" t="s">
        <v>39</v>
      </c>
      <c r="H2375" s="32" t="s">
        <v>40</v>
      </c>
      <c r="I2375" s="32" t="s">
        <v>2013</v>
      </c>
      <c r="J2375" s="35">
        <v>3146</v>
      </c>
      <c r="K2375" s="35">
        <v>0</v>
      </c>
      <c r="L2375" s="35">
        <v>0</v>
      </c>
      <c r="M2375" s="35">
        <v>0</v>
      </c>
      <c r="N2375" s="32" t="s">
        <v>19</v>
      </c>
      <c r="O2375" s="32" t="s">
        <v>41</v>
      </c>
      <c r="P2375" s="32">
        <v>1</v>
      </c>
      <c r="Q2375" s="32" t="s">
        <v>10294</v>
      </c>
      <c r="R2375" s="39">
        <f t="shared" si="74"/>
        <v>1509</v>
      </c>
      <c r="S2375" s="5" t="s">
        <v>51</v>
      </c>
      <c r="T2375" s="5" t="s">
        <v>64</v>
      </c>
      <c r="U2375" s="2"/>
      <c r="V2375" s="2" t="str">
        <f>IF($J2375+$L2375=0,"nil",IF(OR($B2375="TCU-WS",$B2375=""),"non comm",IF(OR($G2375="contract_cover",$H2375="fixed price"),VLOOKUP($I2375,'[1]mapping 2015'!$A:$B,2,FALSE),VLOOKUP($G2375,'[1]mapping 2015'!$A:$B,2,FALSE))))</f>
        <v>SBM 2.1 IIPS</v>
      </c>
      <c r="W2375" s="37">
        <f>IF(OR(V2375="non comm",V2375="nil",J2375=0),0,IF(V2375="SBM 2.1 IIPS",J2375*VLOOKUP(N2375,'[2]NGP%'!$C:$D,2,FALSE),J2375*SUMIFS('[2]NGP%'!$D:$D,'[2]NGP%'!$A:$A,V2375,'[2]NGP%'!$B:$B,AA2375)))</f>
        <v>975.26</v>
      </c>
      <c r="X2375" s="37">
        <f>IF(OR(V2375="non comm",V2375="nil",J2375=0),0,IF(V2375="SBM 2.1 IIPS",J2375*VLOOKUP(N2375,'[2]NGP%'!$C:$E,3,FALSE),J2375*SUMIFS('[2]NGP%'!$E:$E,'[2]NGP%'!$A:$A,V2375,'[2]NGP%'!$B:$B,AA2375)))</f>
        <v>1006.72</v>
      </c>
      <c r="Y2375" s="32"/>
      <c r="Z2375" s="54" t="str">
        <f>IF(MID(H2375,1,4)="Item","Nil",IF(G2375="contract_cover",VLOOKUP(I2375,'svc type'!C:D,2,FALSE),VLOOKUP(G2375,'svc type'!A:D,4,FALSE)))</f>
        <v>IIPS</v>
      </c>
      <c r="AA2375" s="4" t="str">
        <f>IF(B2375="","",VLOOKUP(B2375,Sector!C:D,2,FALSE))</f>
        <v>ENT</v>
      </c>
      <c r="AB2375" s="4" t="str">
        <f t="shared" si="75"/>
        <v>phuemeng.seow</v>
      </c>
      <c r="AC2375" s="4"/>
      <c r="AD2375" s="4"/>
      <c r="AE2375" s="4"/>
      <c r="AF2375" s="4"/>
      <c r="AG2375" s="4"/>
    </row>
    <row r="2376" spans="1:33" outlineLevel="1" x14ac:dyDescent="0.25">
      <c r="A2376" s="57">
        <v>42272.715069594909</v>
      </c>
      <c r="B2376" s="32" t="s">
        <v>445</v>
      </c>
      <c r="C2376" s="32" t="s">
        <v>10290</v>
      </c>
      <c r="D2376" s="32" t="s">
        <v>10291</v>
      </c>
      <c r="E2376" s="32" t="s">
        <v>10295</v>
      </c>
      <c r="F2376" s="32" t="s">
        <v>10296</v>
      </c>
      <c r="G2376" s="32" t="s">
        <v>39</v>
      </c>
      <c r="H2376" s="32" t="s">
        <v>40</v>
      </c>
      <c r="I2376" s="32" t="s">
        <v>2013</v>
      </c>
      <c r="J2376" s="35">
        <v>0</v>
      </c>
      <c r="K2376" s="35">
        <v>0</v>
      </c>
      <c r="L2376" s="35">
        <v>0</v>
      </c>
      <c r="M2376" s="35">
        <v>0</v>
      </c>
      <c r="N2376" s="32" t="s">
        <v>19</v>
      </c>
      <c r="O2376" s="32" t="s">
        <v>41</v>
      </c>
      <c r="P2376" s="32">
        <v>1</v>
      </c>
      <c r="Q2376" s="32" t="s">
        <v>10294</v>
      </c>
      <c r="R2376" s="39">
        <f t="shared" si="74"/>
        <v>1509</v>
      </c>
      <c r="S2376" s="5" t="s">
        <v>51</v>
      </c>
      <c r="T2376" s="5" t="s">
        <v>64</v>
      </c>
      <c r="U2376" s="2"/>
      <c r="V2376" s="2" t="str">
        <f>IF($J2376+$L2376=0,"nil",IF(OR($B2376="TCU-WS",$B2376=""),"non comm",IF(OR($G2376="contract_cover",$H2376="fixed price"),VLOOKUP($I2376,'[1]mapping 2015'!$A:$B,2,FALSE),VLOOKUP($G2376,'[1]mapping 2015'!$A:$B,2,FALSE))))</f>
        <v>nil</v>
      </c>
      <c r="W2376" s="37">
        <f>IF(OR(V2376="non comm",V2376="nil",J2376=0),0,IF(V2376="SBM 2.1 IIPS",J2376*VLOOKUP(N2376,'[2]NGP%'!$C:$D,2,FALSE),J2376*SUMIFS('[2]NGP%'!$D:$D,'[2]NGP%'!$A:$A,V2376,'[2]NGP%'!$B:$B,AA2376)))</f>
        <v>0</v>
      </c>
      <c r="X2376" s="37">
        <f>IF(OR(V2376="non comm",V2376="nil",J2376=0),0,IF(V2376="SBM 2.1 IIPS",J2376*VLOOKUP(N2376,'[2]NGP%'!$C:$E,3,FALSE),J2376*SUMIFS('[2]NGP%'!$E:$E,'[2]NGP%'!$A:$A,V2376,'[2]NGP%'!$B:$B,AA2376)))</f>
        <v>0</v>
      </c>
      <c r="Y2376" s="32"/>
      <c r="Z2376" s="54" t="str">
        <f>IF(MID(H2376,1,4)="Item","Nil",IF(G2376="contract_cover",VLOOKUP(I2376,'svc type'!C:D,2,FALSE),VLOOKUP(G2376,'svc type'!A:D,4,FALSE)))</f>
        <v>IIPS</v>
      </c>
      <c r="AA2376" s="4" t="str">
        <f>IF(B2376="","",VLOOKUP(B2376,Sector!C:D,2,FALSE))</f>
        <v>ENT</v>
      </c>
      <c r="AB2376" s="4" t="str">
        <f t="shared" si="75"/>
        <v>phuemeng.seow</v>
      </c>
      <c r="AC2376" s="4"/>
      <c r="AD2376" s="4"/>
      <c r="AE2376" s="4"/>
      <c r="AF2376" s="4"/>
      <c r="AG2376" s="4"/>
    </row>
    <row r="2377" spans="1:33" outlineLevel="1" x14ac:dyDescent="0.25">
      <c r="A2377" s="57">
        <v>42272.715069594909</v>
      </c>
      <c r="B2377" s="32" t="s">
        <v>445</v>
      </c>
      <c r="C2377" s="32" t="s">
        <v>10290</v>
      </c>
      <c r="D2377" s="32" t="s">
        <v>10291</v>
      </c>
      <c r="E2377" s="32" t="s">
        <v>10295</v>
      </c>
      <c r="F2377" s="32" t="s">
        <v>10296</v>
      </c>
      <c r="G2377" s="32" t="s">
        <v>10297</v>
      </c>
      <c r="H2377" s="32" t="s">
        <v>10298</v>
      </c>
      <c r="I2377" s="32" t="s">
        <v>2013</v>
      </c>
      <c r="J2377" s="35">
        <v>0</v>
      </c>
      <c r="K2377" s="35">
        <v>1033.8599999999999</v>
      </c>
      <c r="L2377" s="35">
        <v>0</v>
      </c>
      <c r="M2377" s="35">
        <v>0</v>
      </c>
      <c r="N2377" s="32" t="s">
        <v>19</v>
      </c>
      <c r="O2377" s="32" t="s">
        <v>41</v>
      </c>
      <c r="P2377" s="32">
        <v>2</v>
      </c>
      <c r="Q2377" s="32" t="s">
        <v>10294</v>
      </c>
      <c r="R2377" s="39">
        <f t="shared" si="74"/>
        <v>1509</v>
      </c>
      <c r="S2377" s="5" t="s">
        <v>51</v>
      </c>
      <c r="T2377" s="5" t="s">
        <v>64</v>
      </c>
      <c r="U2377" s="2"/>
      <c r="V2377" s="2" t="str">
        <f>IF($J2377+$L2377=0,"nil",IF(OR($B2377="TCU-WS",$B2377=""),"non comm",IF(OR($G2377="contract_cover",$H2377="fixed price"),VLOOKUP($I2377,'[1]mapping 2015'!$A:$B,2,FALSE),VLOOKUP($G2377,'[1]mapping 2015'!$A:$B,2,FALSE))))</f>
        <v>nil</v>
      </c>
      <c r="W2377" s="37">
        <f>IF(OR(V2377="non comm",V2377="nil",J2377=0),0,IF(V2377="SBM 2.1 IIPS",J2377*VLOOKUP(N2377,'[2]NGP%'!$C:$D,2,FALSE),J2377*SUMIFS('[2]NGP%'!$D:$D,'[2]NGP%'!$A:$A,V2377,'[2]NGP%'!$B:$B,AA2377)))</f>
        <v>0</v>
      </c>
      <c r="X2377" s="37">
        <f>IF(OR(V2377="non comm",V2377="nil",J2377=0),0,IF(V2377="SBM 2.1 IIPS",J2377*VLOOKUP(N2377,'[2]NGP%'!$C:$E,3,FALSE),J2377*SUMIFS('[2]NGP%'!$E:$E,'[2]NGP%'!$A:$A,V2377,'[2]NGP%'!$B:$B,AA2377)))</f>
        <v>0</v>
      </c>
      <c r="Y2377" s="32"/>
      <c r="Z2377" s="54" t="str">
        <f>IF(MID(H2377,1,4)="Item","Nil",IF(G2377="contract_cover",VLOOKUP(I2377,'svc type'!C:D,2,FALSE),VLOOKUP(G2377,'svc type'!A:D,4,FALSE)))</f>
        <v>Part</v>
      </c>
      <c r="AA2377" s="4" t="str">
        <f>IF(B2377="","",VLOOKUP(B2377,Sector!C:D,2,FALSE))</f>
        <v>ENT</v>
      </c>
      <c r="AB2377" s="4" t="str">
        <f t="shared" si="75"/>
        <v>phuemeng.seow</v>
      </c>
      <c r="AC2377" s="4"/>
      <c r="AD2377" s="4"/>
      <c r="AE2377" s="4"/>
      <c r="AF2377" s="4"/>
      <c r="AG2377" s="4"/>
    </row>
    <row r="2378" spans="1:33" outlineLevel="1" x14ac:dyDescent="0.25">
      <c r="A2378" s="57">
        <v>42272.715069594909</v>
      </c>
      <c r="B2378" s="32" t="s">
        <v>445</v>
      </c>
      <c r="C2378" s="32" t="s">
        <v>10290</v>
      </c>
      <c r="D2378" s="32" t="s">
        <v>10291</v>
      </c>
      <c r="E2378" s="32" t="s">
        <v>10295</v>
      </c>
      <c r="F2378" s="32" t="s">
        <v>10296</v>
      </c>
      <c r="G2378" s="32" t="s">
        <v>35</v>
      </c>
      <c r="H2378" s="32" t="s">
        <v>38</v>
      </c>
      <c r="I2378" s="32" t="s">
        <v>2013</v>
      </c>
      <c r="J2378" s="35">
        <v>0</v>
      </c>
      <c r="K2378" s="35">
        <v>0</v>
      </c>
      <c r="L2378" s="35">
        <v>0</v>
      </c>
      <c r="M2378" s="35">
        <v>5.6</v>
      </c>
      <c r="N2378" s="32" t="s">
        <v>19</v>
      </c>
      <c r="O2378" s="32" t="s">
        <v>41</v>
      </c>
      <c r="P2378" s="32">
        <v>1</v>
      </c>
      <c r="Q2378" s="32" t="s">
        <v>10294</v>
      </c>
      <c r="R2378" s="39">
        <f t="shared" si="74"/>
        <v>1509</v>
      </c>
      <c r="S2378" s="5" t="s">
        <v>51</v>
      </c>
      <c r="T2378" s="5" t="s">
        <v>64</v>
      </c>
      <c r="U2378" s="2"/>
      <c r="V2378" s="2" t="str">
        <f>IF($J2378+$L2378=0,"nil",IF(OR($B2378="TCU-WS",$B2378=""),"non comm",IF(OR($G2378="contract_cover",$H2378="fixed price"),VLOOKUP($I2378,'[1]mapping 2015'!$A:$B,2,FALSE),VLOOKUP($G2378,'[1]mapping 2015'!$A:$B,2,FALSE))))</f>
        <v>nil</v>
      </c>
      <c r="W2378" s="37">
        <f>IF(OR(V2378="non comm",V2378="nil",J2378=0),0,IF(V2378="SBM 2.1 IIPS",J2378*VLOOKUP(N2378,'[2]NGP%'!$C:$D,2,FALSE),J2378*SUMIFS('[2]NGP%'!$D:$D,'[2]NGP%'!$A:$A,V2378,'[2]NGP%'!$B:$B,AA2378)))</f>
        <v>0</v>
      </c>
      <c r="X2378" s="37">
        <f>IF(OR(V2378="non comm",V2378="nil",J2378=0),0,IF(V2378="SBM 2.1 IIPS",J2378*VLOOKUP(N2378,'[2]NGP%'!$C:$E,3,FALSE),J2378*SUMIFS('[2]NGP%'!$E:$E,'[2]NGP%'!$A:$A,V2378,'[2]NGP%'!$B:$B,AA2378)))</f>
        <v>0</v>
      </c>
      <c r="Y2378" s="32"/>
      <c r="Z2378" s="54" t="str">
        <f>IF(MID(H2378,1,4)="Item","Nil",IF(G2378="contract_cover",VLOOKUP(I2378,'svc type'!C:D,2,FALSE),VLOOKUP(G2378,'svc type'!A:D,4,FALSE)))</f>
        <v>Exp</v>
      </c>
      <c r="AA2378" s="4" t="str">
        <f>IF(B2378="","",VLOOKUP(B2378,Sector!C:D,2,FALSE))</f>
        <v>ENT</v>
      </c>
      <c r="AB2378" s="4" t="str">
        <f t="shared" si="75"/>
        <v>phuemeng.seow</v>
      </c>
      <c r="AC2378" s="4"/>
      <c r="AD2378" s="4"/>
      <c r="AE2378" s="4"/>
      <c r="AF2378" s="4"/>
      <c r="AG2378" s="4"/>
    </row>
    <row r="2379" spans="1:33" outlineLevel="1" x14ac:dyDescent="0.25">
      <c r="A2379" s="57">
        <v>42272.715069594909</v>
      </c>
      <c r="B2379" s="32" t="s">
        <v>445</v>
      </c>
      <c r="C2379" s="32" t="s">
        <v>10290</v>
      </c>
      <c r="D2379" s="32" t="s">
        <v>10291</v>
      </c>
      <c r="E2379" s="32" t="s">
        <v>10295</v>
      </c>
      <c r="F2379" s="32" t="s">
        <v>10296</v>
      </c>
      <c r="G2379" s="32" t="s">
        <v>33</v>
      </c>
      <c r="H2379" s="32" t="s">
        <v>34</v>
      </c>
      <c r="I2379" s="32" t="s">
        <v>2013</v>
      </c>
      <c r="J2379" s="35">
        <v>0</v>
      </c>
      <c r="K2379" s="35">
        <v>0</v>
      </c>
      <c r="L2379" s="35">
        <v>0</v>
      </c>
      <c r="M2379" s="35">
        <v>2.15</v>
      </c>
      <c r="N2379" s="32" t="s">
        <v>19</v>
      </c>
      <c r="O2379" s="32" t="s">
        <v>41</v>
      </c>
      <c r="P2379" s="32">
        <v>1</v>
      </c>
      <c r="Q2379" s="32" t="s">
        <v>10294</v>
      </c>
      <c r="R2379" s="39">
        <f t="shared" si="74"/>
        <v>1509</v>
      </c>
      <c r="S2379" s="5" t="s">
        <v>51</v>
      </c>
      <c r="T2379" s="5" t="s">
        <v>64</v>
      </c>
      <c r="U2379" s="2"/>
      <c r="V2379" s="2" t="str">
        <f>IF($J2379+$L2379=0,"nil",IF(OR($B2379="TCU-WS",$B2379=""),"non comm",IF(OR($G2379="contract_cover",$H2379="fixed price"),VLOOKUP($I2379,'[1]mapping 2015'!$A:$B,2,FALSE),VLOOKUP($G2379,'[1]mapping 2015'!$A:$B,2,FALSE))))</f>
        <v>nil</v>
      </c>
      <c r="W2379" s="37">
        <f>IF(OR(V2379="non comm",V2379="nil",J2379=0),0,IF(V2379="SBM 2.1 IIPS",J2379*VLOOKUP(N2379,'[2]NGP%'!$C:$D,2,FALSE),J2379*SUMIFS('[2]NGP%'!$D:$D,'[2]NGP%'!$A:$A,V2379,'[2]NGP%'!$B:$B,AA2379)))</f>
        <v>0</v>
      </c>
      <c r="X2379" s="37">
        <f>IF(OR(V2379="non comm",V2379="nil",J2379=0),0,IF(V2379="SBM 2.1 IIPS",J2379*VLOOKUP(N2379,'[2]NGP%'!$C:$E,3,FALSE),J2379*SUMIFS('[2]NGP%'!$E:$E,'[2]NGP%'!$A:$A,V2379,'[2]NGP%'!$B:$B,AA2379)))</f>
        <v>0</v>
      </c>
      <c r="Y2379" s="32"/>
      <c r="Z2379" s="54" t="str">
        <f>IF(MID(H2379,1,4)="Item","Nil",IF(G2379="contract_cover",VLOOKUP(I2379,'svc type'!C:D,2,FALSE),VLOOKUP(G2379,'svc type'!A:D,4,FALSE)))</f>
        <v>Exp</v>
      </c>
      <c r="AA2379" s="4" t="str">
        <f>IF(B2379="","",VLOOKUP(B2379,Sector!C:D,2,FALSE))</f>
        <v>ENT</v>
      </c>
      <c r="AB2379" s="4" t="str">
        <f t="shared" si="75"/>
        <v>phuemeng.seow</v>
      </c>
      <c r="AC2379" s="4"/>
      <c r="AD2379" s="4"/>
      <c r="AE2379" s="4"/>
      <c r="AF2379" s="4"/>
      <c r="AG2379" s="4"/>
    </row>
    <row r="2380" spans="1:33" outlineLevel="1" x14ac:dyDescent="0.25">
      <c r="A2380" s="57">
        <v>42272.716922025465</v>
      </c>
      <c r="B2380" s="32" t="s">
        <v>290</v>
      </c>
      <c r="C2380" s="32" t="s">
        <v>8021</v>
      </c>
      <c r="D2380" s="32" t="s">
        <v>8022</v>
      </c>
      <c r="E2380" s="32" t="s">
        <v>10299</v>
      </c>
      <c r="F2380" s="32" t="s">
        <v>10300</v>
      </c>
      <c r="G2380" s="32" t="s">
        <v>39</v>
      </c>
      <c r="H2380" s="32" t="s">
        <v>40</v>
      </c>
      <c r="I2380" s="32" t="s">
        <v>2013</v>
      </c>
      <c r="J2380" s="35">
        <v>0</v>
      </c>
      <c r="K2380" s="35">
        <v>0</v>
      </c>
      <c r="L2380" s="35">
        <v>11.25</v>
      </c>
      <c r="M2380" s="35">
        <v>0</v>
      </c>
      <c r="N2380" s="32" t="s">
        <v>19</v>
      </c>
      <c r="O2380" s="32" t="s">
        <v>41</v>
      </c>
      <c r="P2380" s="32">
        <v>2</v>
      </c>
      <c r="Q2380" s="32"/>
      <c r="R2380" s="39">
        <f t="shared" si="74"/>
        <v>1509</v>
      </c>
      <c r="S2380" s="5" t="s">
        <v>51</v>
      </c>
      <c r="T2380" s="5" t="s">
        <v>64</v>
      </c>
      <c r="U2380" s="2"/>
      <c r="V2380" s="2" t="str">
        <f>IF($J2380+$L2380=0,"nil",IF(OR($B2380="TCU-WS",$B2380=""),"non comm",IF(OR($G2380="contract_cover",$H2380="fixed price"),VLOOKUP($I2380,'[1]mapping 2015'!$A:$B,2,FALSE),VLOOKUP($G2380,'[1]mapping 2015'!$A:$B,2,FALSE))))</f>
        <v>SBM 2.1 IIPS</v>
      </c>
      <c r="W2380" s="37">
        <f>IF(OR(V2380="non comm",V2380="nil",J2380=0),0,IF(V2380="SBM 2.1 IIPS",J2380*VLOOKUP(N2380,'[2]NGP%'!$C:$D,2,FALSE),J2380*SUMIFS('[2]NGP%'!$D:$D,'[2]NGP%'!$A:$A,V2380,'[2]NGP%'!$B:$B,AA2380)))</f>
        <v>0</v>
      </c>
      <c r="X2380" s="37">
        <f>IF(OR(V2380="non comm",V2380="nil",J2380=0),0,IF(V2380="SBM 2.1 IIPS",J2380*VLOOKUP(N2380,'[2]NGP%'!$C:$E,3,FALSE),J2380*SUMIFS('[2]NGP%'!$E:$E,'[2]NGP%'!$A:$A,V2380,'[2]NGP%'!$B:$B,AA2380)))</f>
        <v>0</v>
      </c>
      <c r="Y2380" s="32"/>
      <c r="Z2380" s="54" t="str">
        <f>IF(MID(H2380,1,4)="Item","Nil",IF(G2380="contract_cover",VLOOKUP(I2380,'svc type'!C:D,2,FALSE),VLOOKUP(G2380,'svc type'!A:D,4,FALSE)))</f>
        <v>IIPS</v>
      </c>
      <c r="AA2380" s="4" t="str">
        <f>IF(B2380="","",VLOOKUP(B2380,Sector!C:D,2,FALSE))</f>
        <v>PUB</v>
      </c>
      <c r="AB2380" s="4" t="str">
        <f t="shared" si="75"/>
        <v>cammy.ong</v>
      </c>
      <c r="AC2380" s="4"/>
      <c r="AD2380" s="4"/>
      <c r="AE2380" s="4"/>
      <c r="AF2380" s="4"/>
      <c r="AG2380" s="4"/>
    </row>
    <row r="2381" spans="1:33" outlineLevel="1" x14ac:dyDescent="0.25">
      <c r="A2381" s="57">
        <v>42272.74202341435</v>
      </c>
      <c r="B2381" s="32" t="s">
        <v>70</v>
      </c>
      <c r="C2381" s="32" t="s">
        <v>10307</v>
      </c>
      <c r="D2381" s="32" t="s">
        <v>10308</v>
      </c>
      <c r="E2381" s="32" t="s">
        <v>10309</v>
      </c>
      <c r="F2381" s="32" t="s">
        <v>10310</v>
      </c>
      <c r="G2381" s="32" t="s">
        <v>527</v>
      </c>
      <c r="H2381" s="32" t="s">
        <v>526</v>
      </c>
      <c r="I2381" s="32" t="s">
        <v>4744</v>
      </c>
      <c r="J2381" s="35">
        <v>0</v>
      </c>
      <c r="K2381" s="35">
        <v>0</v>
      </c>
      <c r="L2381" s="35">
        <v>0</v>
      </c>
      <c r="M2381" s="35">
        <v>0</v>
      </c>
      <c r="N2381" s="32" t="s">
        <v>19</v>
      </c>
      <c r="O2381" s="32" t="s">
        <v>41</v>
      </c>
      <c r="P2381" s="32">
        <v>1</v>
      </c>
      <c r="Q2381" s="32" t="s">
        <v>10311</v>
      </c>
      <c r="R2381" s="39">
        <f t="shared" si="74"/>
        <v>1509</v>
      </c>
      <c r="S2381" s="5" t="s">
        <v>51</v>
      </c>
      <c r="T2381" s="5" t="s">
        <v>64</v>
      </c>
      <c r="U2381" s="2"/>
      <c r="V2381" s="2" t="str">
        <f>IF($J2381+$L2381=0,"nil",IF(OR($B2381="TCU-WS",$B2381=""),"non comm",IF(OR($G2381="contract_cover",$H2381="fixed price"),VLOOKUP($I2381,'[1]mapping 2015'!$A:$B,2,FALSE),VLOOKUP($G2381,'[1]mapping 2015'!$A:$B,2,FALSE))))</f>
        <v>nil</v>
      </c>
      <c r="W2381" s="37">
        <f>IF(OR(V2381="non comm",V2381="nil",J2381=0),0,IF(V2381="SBM 2.1 IIPS",J2381*VLOOKUP(N2381,'[2]NGP%'!$C:$D,2,FALSE),J2381*SUMIFS('[2]NGP%'!$D:$D,'[2]NGP%'!$A:$A,V2381,'[2]NGP%'!$B:$B,AA2381)))</f>
        <v>0</v>
      </c>
      <c r="X2381" s="37">
        <f>IF(OR(V2381="non comm",V2381="nil",J2381=0),0,IF(V2381="SBM 2.1 IIPS",J2381*VLOOKUP(N2381,'[2]NGP%'!$C:$E,3,FALSE),J2381*SUMIFS('[2]NGP%'!$E:$E,'[2]NGP%'!$A:$A,V2381,'[2]NGP%'!$B:$B,AA2381)))</f>
        <v>0</v>
      </c>
      <c r="Y2381" s="32"/>
      <c r="Z2381" s="54" t="str">
        <f>IF(MID(H2381,1,4)="Item","Nil",IF(G2381="contract_cover",VLOOKUP(I2381,'svc type'!C:D,2,FALSE),VLOOKUP(G2381,'svc type'!A:D,4,FALSE)))</f>
        <v>IIPS</v>
      </c>
      <c r="AA2381" s="4" t="str">
        <f>IF(B2381="","",VLOOKUP(B2381,Sector!C:D,2,FALSE))</f>
        <v>PUB</v>
      </c>
      <c r="AB2381" s="4" t="str">
        <f t="shared" si="75"/>
        <v>jaime.wong</v>
      </c>
      <c r="AC2381" s="4"/>
      <c r="AD2381" s="4"/>
      <c r="AE2381" s="4"/>
      <c r="AF2381" s="4"/>
      <c r="AG2381" s="4"/>
    </row>
    <row r="2382" spans="1:33" outlineLevel="1" x14ac:dyDescent="0.25">
      <c r="A2382" s="57">
        <v>42272.74202341435</v>
      </c>
      <c r="B2382" s="32" t="s">
        <v>70</v>
      </c>
      <c r="C2382" s="32" t="s">
        <v>10307</v>
      </c>
      <c r="D2382" s="32" t="s">
        <v>10308</v>
      </c>
      <c r="E2382" s="32" t="s">
        <v>10309</v>
      </c>
      <c r="F2382" s="32" t="s">
        <v>10310</v>
      </c>
      <c r="G2382" s="32" t="s">
        <v>35</v>
      </c>
      <c r="H2382" s="32" t="s">
        <v>38</v>
      </c>
      <c r="I2382" s="32" t="s">
        <v>4744</v>
      </c>
      <c r="J2382" s="35">
        <v>0</v>
      </c>
      <c r="K2382" s="35">
        <v>0</v>
      </c>
      <c r="L2382" s="35">
        <v>0</v>
      </c>
      <c r="M2382" s="35">
        <v>6.24</v>
      </c>
      <c r="N2382" s="32" t="s">
        <v>19</v>
      </c>
      <c r="O2382" s="32" t="s">
        <v>41</v>
      </c>
      <c r="P2382" s="32">
        <v>1</v>
      </c>
      <c r="Q2382" s="32" t="s">
        <v>10311</v>
      </c>
      <c r="R2382" s="39">
        <f t="shared" si="74"/>
        <v>1509</v>
      </c>
      <c r="S2382" s="5" t="s">
        <v>51</v>
      </c>
      <c r="T2382" s="5" t="s">
        <v>64</v>
      </c>
      <c r="U2382" s="2"/>
      <c r="V2382" s="2" t="str">
        <f>IF($J2382+$L2382=0,"nil",IF(OR($B2382="TCU-WS",$B2382=""),"non comm",IF(OR($G2382="contract_cover",$H2382="fixed price"),VLOOKUP($I2382,'[1]mapping 2015'!$A:$B,2,FALSE),VLOOKUP($G2382,'[1]mapping 2015'!$A:$B,2,FALSE))))</f>
        <v>nil</v>
      </c>
      <c r="W2382" s="37">
        <f>IF(OR(V2382="non comm",V2382="nil",J2382=0),0,IF(V2382="SBM 2.1 IIPS",J2382*VLOOKUP(N2382,'[2]NGP%'!$C:$D,2,FALSE),J2382*SUMIFS('[2]NGP%'!$D:$D,'[2]NGP%'!$A:$A,V2382,'[2]NGP%'!$B:$B,AA2382)))</f>
        <v>0</v>
      </c>
      <c r="X2382" s="37">
        <f>IF(OR(V2382="non comm",V2382="nil",J2382=0),0,IF(V2382="SBM 2.1 IIPS",J2382*VLOOKUP(N2382,'[2]NGP%'!$C:$E,3,FALSE),J2382*SUMIFS('[2]NGP%'!$E:$E,'[2]NGP%'!$A:$A,V2382,'[2]NGP%'!$B:$B,AA2382)))</f>
        <v>0</v>
      </c>
      <c r="Y2382" s="32"/>
      <c r="Z2382" s="54" t="str">
        <f>IF(MID(H2382,1,4)="Item","Nil",IF(G2382="contract_cover",VLOOKUP(I2382,'svc type'!C:D,2,FALSE),VLOOKUP(G2382,'svc type'!A:D,4,FALSE)))</f>
        <v>Exp</v>
      </c>
      <c r="AA2382" s="4" t="str">
        <f>IF(B2382="","",VLOOKUP(B2382,Sector!C:D,2,FALSE))</f>
        <v>PUB</v>
      </c>
      <c r="AB2382" s="4" t="str">
        <f t="shared" si="75"/>
        <v>jaime.wong</v>
      </c>
      <c r="AC2382" s="4"/>
      <c r="AD2382" s="4"/>
      <c r="AE2382" s="4"/>
      <c r="AF2382" s="4"/>
      <c r="AG2382" s="4"/>
    </row>
    <row r="2383" spans="1:33" outlineLevel="1" x14ac:dyDescent="0.25">
      <c r="A2383" s="57">
        <v>42272.76415505787</v>
      </c>
      <c r="B2383" s="32"/>
      <c r="C2383" s="32" t="s">
        <v>655</v>
      </c>
      <c r="D2383" s="32" t="s">
        <v>334</v>
      </c>
      <c r="E2383" s="32" t="s">
        <v>10318</v>
      </c>
      <c r="F2383" s="32" t="s">
        <v>10319</v>
      </c>
      <c r="G2383" s="32" t="s">
        <v>58</v>
      </c>
      <c r="H2383" s="32" t="s">
        <v>59</v>
      </c>
      <c r="I2383" s="32" t="s">
        <v>2006</v>
      </c>
      <c r="J2383" s="35">
        <v>0</v>
      </c>
      <c r="K2383" s="35">
        <v>0</v>
      </c>
      <c r="L2383" s="35">
        <v>0</v>
      </c>
      <c r="M2383" s="35">
        <v>0</v>
      </c>
      <c r="N2383" s="32" t="s">
        <v>19</v>
      </c>
      <c r="O2383" s="32" t="s">
        <v>322</v>
      </c>
      <c r="P2383" s="32">
        <v>0</v>
      </c>
      <c r="Q2383" s="32"/>
      <c r="R2383" s="39">
        <f t="shared" si="74"/>
        <v>1509</v>
      </c>
      <c r="S2383" s="5" t="s">
        <v>51</v>
      </c>
      <c r="T2383" s="5" t="s">
        <v>64</v>
      </c>
      <c r="U2383" s="2"/>
      <c r="V2383" s="2" t="str">
        <f>IF($J2383+$L2383=0,"nil",IF(OR($B2383="TCU-WS",$B2383=""),"non comm",IF(OR($G2383="contract_cover",$H2383="fixed price"),VLOOKUP($I2383,'[1]mapping 2015'!$A:$B,2,FALSE),VLOOKUP($G2383,'[1]mapping 2015'!$A:$B,2,FALSE))))</f>
        <v>nil</v>
      </c>
      <c r="W2383" s="37">
        <f>IF(OR(V2383="non comm",V2383="nil",J2383=0),0,IF(V2383="SBM 2.1 IIPS",J2383*VLOOKUP(N2383,'[2]NGP%'!$C:$D,2,FALSE),J2383*SUMIFS('[2]NGP%'!$D:$D,'[2]NGP%'!$A:$A,V2383,'[2]NGP%'!$B:$B,AA2383)))</f>
        <v>0</v>
      </c>
      <c r="X2383" s="37">
        <f>IF(OR(V2383="non comm",V2383="nil",J2383=0),0,IF(V2383="SBM 2.1 IIPS",J2383*VLOOKUP(N2383,'[2]NGP%'!$C:$E,3,FALSE),J2383*SUMIFS('[2]NGP%'!$E:$E,'[2]NGP%'!$A:$A,V2383,'[2]NGP%'!$B:$B,AA2383)))</f>
        <v>0</v>
      </c>
      <c r="Y2383" s="32"/>
      <c r="Z2383" s="54" t="str">
        <f>IF(MID(H2383,1,4)="Item","Nil",IF(G2383="contract_cover",VLOOKUP(I2383,'svc type'!C:D,2,FALSE),VLOOKUP(G2383,'svc type'!A:D,4,FALSE)))</f>
        <v>SVC</v>
      </c>
      <c r="AA2383" s="4" t="str">
        <f>IF(B2383="","",VLOOKUP(B2383,Sector!C:D,2,FALSE))</f>
        <v/>
      </c>
      <c r="AB2383" s="4">
        <f t="shared" si="75"/>
        <v>0</v>
      </c>
      <c r="AC2383" s="4"/>
      <c r="AD2383" s="4"/>
      <c r="AE2383" s="4"/>
      <c r="AF2383" s="4"/>
      <c r="AG2383" s="4"/>
    </row>
    <row r="2384" spans="1:33" outlineLevel="1" x14ac:dyDescent="0.25">
      <c r="A2384" s="57">
        <v>42272.76582847222</v>
      </c>
      <c r="B2384" s="32"/>
      <c r="C2384" s="32" t="s">
        <v>655</v>
      </c>
      <c r="D2384" s="32" t="s">
        <v>334</v>
      </c>
      <c r="E2384" s="32" t="s">
        <v>10320</v>
      </c>
      <c r="F2384" s="32" t="s">
        <v>10321</v>
      </c>
      <c r="G2384" s="32" t="s">
        <v>58</v>
      </c>
      <c r="H2384" s="32" t="s">
        <v>59</v>
      </c>
      <c r="I2384" s="32" t="s">
        <v>2006</v>
      </c>
      <c r="J2384" s="35">
        <v>0</v>
      </c>
      <c r="K2384" s="35">
        <v>0</v>
      </c>
      <c r="L2384" s="35">
        <v>0</v>
      </c>
      <c r="M2384" s="35">
        <v>0</v>
      </c>
      <c r="N2384" s="32" t="s">
        <v>19</v>
      </c>
      <c r="O2384" s="32" t="s">
        <v>322</v>
      </c>
      <c r="P2384" s="32">
        <v>0</v>
      </c>
      <c r="Q2384" s="32"/>
      <c r="R2384" s="39">
        <f t="shared" si="74"/>
        <v>1509</v>
      </c>
      <c r="S2384" s="5" t="s">
        <v>51</v>
      </c>
      <c r="T2384" s="5" t="s">
        <v>64</v>
      </c>
      <c r="U2384" s="2"/>
      <c r="V2384" s="2" t="str">
        <f>IF($J2384+$L2384=0,"nil",IF(OR($B2384="TCU-WS",$B2384=""),"non comm",IF(OR($G2384="contract_cover",$H2384="fixed price"),VLOOKUP($I2384,'[1]mapping 2015'!$A:$B,2,FALSE),VLOOKUP($G2384,'[1]mapping 2015'!$A:$B,2,FALSE))))</f>
        <v>nil</v>
      </c>
      <c r="W2384" s="37">
        <f>IF(OR(V2384="non comm",V2384="nil",J2384=0),0,IF(V2384="SBM 2.1 IIPS",J2384*VLOOKUP(N2384,'[2]NGP%'!$C:$D,2,FALSE),J2384*SUMIFS('[2]NGP%'!$D:$D,'[2]NGP%'!$A:$A,V2384,'[2]NGP%'!$B:$B,AA2384)))</f>
        <v>0</v>
      </c>
      <c r="X2384" s="37">
        <f>IF(OR(V2384="non comm",V2384="nil",J2384=0),0,IF(V2384="SBM 2.1 IIPS",J2384*VLOOKUP(N2384,'[2]NGP%'!$C:$E,3,FALSE),J2384*SUMIFS('[2]NGP%'!$E:$E,'[2]NGP%'!$A:$A,V2384,'[2]NGP%'!$B:$B,AA2384)))</f>
        <v>0</v>
      </c>
      <c r="Y2384" s="32"/>
      <c r="Z2384" s="54" t="str">
        <f>IF(MID(H2384,1,4)="Item","Nil",IF(G2384="contract_cover",VLOOKUP(I2384,'svc type'!C:D,2,FALSE),VLOOKUP(G2384,'svc type'!A:D,4,FALSE)))</f>
        <v>SVC</v>
      </c>
      <c r="AA2384" s="4" t="str">
        <f>IF(B2384="","",VLOOKUP(B2384,Sector!C:D,2,FALSE))</f>
        <v/>
      </c>
      <c r="AB2384" s="4">
        <f t="shared" si="75"/>
        <v>0</v>
      </c>
      <c r="AC2384" s="4"/>
      <c r="AD2384" s="4"/>
      <c r="AE2384" s="4"/>
      <c r="AF2384" s="4"/>
      <c r="AG2384" s="4"/>
    </row>
    <row r="2385" spans="1:33" outlineLevel="1" x14ac:dyDescent="0.25">
      <c r="A2385" s="57">
        <v>42272.814348761574</v>
      </c>
      <c r="B2385" s="32"/>
      <c r="C2385" s="32" t="s">
        <v>655</v>
      </c>
      <c r="D2385" s="32" t="s">
        <v>334</v>
      </c>
      <c r="E2385" s="32" t="s">
        <v>10322</v>
      </c>
      <c r="F2385" s="32" t="s">
        <v>10323</v>
      </c>
      <c r="G2385" s="32" t="s">
        <v>58</v>
      </c>
      <c r="H2385" s="32" t="s">
        <v>59</v>
      </c>
      <c r="I2385" s="32" t="s">
        <v>2006</v>
      </c>
      <c r="J2385" s="35">
        <v>0</v>
      </c>
      <c r="K2385" s="35">
        <v>0</v>
      </c>
      <c r="L2385" s="35">
        <v>0</v>
      </c>
      <c r="M2385" s="35">
        <v>0</v>
      </c>
      <c r="N2385" s="32" t="s">
        <v>19</v>
      </c>
      <c r="O2385" s="32" t="s">
        <v>322</v>
      </c>
      <c r="P2385" s="32">
        <v>0</v>
      </c>
      <c r="Q2385" s="32"/>
      <c r="R2385" s="39">
        <f t="shared" si="74"/>
        <v>1509</v>
      </c>
      <c r="S2385" s="5" t="s">
        <v>51</v>
      </c>
      <c r="T2385" s="5" t="s">
        <v>64</v>
      </c>
      <c r="U2385" s="2"/>
      <c r="V2385" s="2" t="str">
        <f>IF($J2385+$L2385=0,"nil",IF(OR($B2385="TCU-WS",$B2385=""),"non comm",IF(OR($G2385="contract_cover",$H2385="fixed price"),VLOOKUP($I2385,'[1]mapping 2015'!$A:$B,2,FALSE),VLOOKUP($G2385,'[1]mapping 2015'!$A:$B,2,FALSE))))</f>
        <v>nil</v>
      </c>
      <c r="W2385" s="37">
        <f>IF(OR(V2385="non comm",V2385="nil",J2385=0),0,IF(V2385="SBM 2.1 IIPS",J2385*VLOOKUP(N2385,'[2]NGP%'!$C:$D,2,FALSE),J2385*SUMIFS('[2]NGP%'!$D:$D,'[2]NGP%'!$A:$A,V2385,'[2]NGP%'!$B:$B,AA2385)))</f>
        <v>0</v>
      </c>
      <c r="X2385" s="37">
        <f>IF(OR(V2385="non comm",V2385="nil",J2385=0),0,IF(V2385="SBM 2.1 IIPS",J2385*VLOOKUP(N2385,'[2]NGP%'!$C:$E,3,FALSE),J2385*SUMIFS('[2]NGP%'!$E:$E,'[2]NGP%'!$A:$A,V2385,'[2]NGP%'!$B:$B,AA2385)))</f>
        <v>0</v>
      </c>
      <c r="Y2385" s="32"/>
      <c r="Z2385" s="54" t="str">
        <f>IF(MID(H2385,1,4)="Item","Nil",IF(G2385="contract_cover",VLOOKUP(I2385,'svc type'!C:D,2,FALSE),VLOOKUP(G2385,'svc type'!A:D,4,FALSE)))</f>
        <v>SVC</v>
      </c>
      <c r="AA2385" s="4" t="str">
        <f>IF(B2385="","",VLOOKUP(B2385,Sector!C:D,2,FALSE))</f>
        <v/>
      </c>
      <c r="AB2385" s="4">
        <f t="shared" si="75"/>
        <v>0</v>
      </c>
      <c r="AC2385" s="4"/>
      <c r="AD2385" s="4"/>
      <c r="AE2385" s="4"/>
      <c r="AF2385" s="4"/>
      <c r="AG2385" s="4"/>
    </row>
    <row r="2386" spans="1:33" outlineLevel="1" x14ac:dyDescent="0.25">
      <c r="A2386" s="57">
        <v>42275.382705706019</v>
      </c>
      <c r="B2386" s="32"/>
      <c r="C2386" s="32" t="s">
        <v>457</v>
      </c>
      <c r="D2386" s="32" t="s">
        <v>334</v>
      </c>
      <c r="E2386" s="32" t="s">
        <v>10324</v>
      </c>
      <c r="F2386" s="32" t="s">
        <v>10325</v>
      </c>
      <c r="G2386" s="32" t="s">
        <v>58</v>
      </c>
      <c r="H2386" s="32" t="s">
        <v>59</v>
      </c>
      <c r="I2386" s="32" t="s">
        <v>2006</v>
      </c>
      <c r="J2386" s="35">
        <v>0</v>
      </c>
      <c r="K2386" s="35">
        <v>0</v>
      </c>
      <c r="L2386" s="35">
        <v>0</v>
      </c>
      <c r="M2386" s="35">
        <v>0</v>
      </c>
      <c r="N2386" s="32" t="s">
        <v>19</v>
      </c>
      <c r="O2386" s="32" t="s">
        <v>322</v>
      </c>
      <c r="P2386" s="32">
        <v>0</v>
      </c>
      <c r="Q2386" s="32"/>
      <c r="R2386" s="39">
        <f t="shared" si="74"/>
        <v>1509</v>
      </c>
      <c r="S2386" s="5" t="s">
        <v>51</v>
      </c>
      <c r="T2386" s="5" t="s">
        <v>64</v>
      </c>
      <c r="U2386" s="2"/>
      <c r="V2386" s="2" t="str">
        <f>IF($J2386+$L2386=0,"nil",IF(OR($B2386="TCU-WS",$B2386=""),"non comm",IF(OR($G2386="contract_cover",$H2386="fixed price"),VLOOKUP($I2386,'[1]mapping 2015'!$A:$B,2,FALSE),VLOOKUP($G2386,'[1]mapping 2015'!$A:$B,2,FALSE))))</f>
        <v>nil</v>
      </c>
      <c r="W2386" s="37">
        <f>IF(OR(V2386="non comm",V2386="nil",J2386=0),0,IF(V2386="SBM 2.1 IIPS",J2386*VLOOKUP(N2386,'[2]NGP%'!$C:$D,2,FALSE),J2386*SUMIFS('[2]NGP%'!$D:$D,'[2]NGP%'!$A:$A,V2386,'[2]NGP%'!$B:$B,AA2386)))</f>
        <v>0</v>
      </c>
      <c r="X2386" s="37">
        <f>IF(OR(V2386="non comm",V2386="nil",J2386=0),0,IF(V2386="SBM 2.1 IIPS",J2386*VLOOKUP(N2386,'[2]NGP%'!$C:$E,3,FALSE),J2386*SUMIFS('[2]NGP%'!$E:$E,'[2]NGP%'!$A:$A,V2386,'[2]NGP%'!$B:$B,AA2386)))</f>
        <v>0</v>
      </c>
      <c r="Y2386" s="32"/>
      <c r="Z2386" s="54" t="str">
        <f>IF(MID(H2386,1,4)="Item","Nil",IF(G2386="contract_cover",VLOOKUP(I2386,'svc type'!C:D,2,FALSE),VLOOKUP(G2386,'svc type'!A:D,4,FALSE)))</f>
        <v>SVC</v>
      </c>
      <c r="AA2386" s="4" t="str">
        <f>IF(B2386="","",VLOOKUP(B2386,Sector!C:D,2,FALSE))</f>
        <v/>
      </c>
      <c r="AB2386" s="4">
        <f t="shared" si="75"/>
        <v>0</v>
      </c>
      <c r="AC2386" s="4"/>
      <c r="AD2386" s="4"/>
      <c r="AE2386" s="4"/>
      <c r="AF2386" s="4"/>
      <c r="AG2386" s="4"/>
    </row>
    <row r="2387" spans="1:33" outlineLevel="1" x14ac:dyDescent="0.25">
      <c r="A2387" s="57">
        <v>42275.398279745372</v>
      </c>
      <c r="B2387" s="32"/>
      <c r="C2387" s="32" t="s">
        <v>1068</v>
      </c>
      <c r="D2387" s="32" t="s">
        <v>334</v>
      </c>
      <c r="E2387" s="32" t="s">
        <v>10328</v>
      </c>
      <c r="F2387" s="32" t="s">
        <v>10329</v>
      </c>
      <c r="G2387" s="32" t="s">
        <v>58</v>
      </c>
      <c r="H2387" s="32" t="s">
        <v>59</v>
      </c>
      <c r="I2387" s="32" t="s">
        <v>2006</v>
      </c>
      <c r="J2387" s="35">
        <v>0</v>
      </c>
      <c r="K2387" s="35">
        <v>0</v>
      </c>
      <c r="L2387" s="35">
        <v>0</v>
      </c>
      <c r="M2387" s="35">
        <v>0</v>
      </c>
      <c r="N2387" s="32" t="s">
        <v>19</v>
      </c>
      <c r="O2387" s="32" t="s">
        <v>322</v>
      </c>
      <c r="P2387" s="32">
        <v>0</v>
      </c>
      <c r="Q2387" s="32"/>
      <c r="R2387" s="39">
        <f t="shared" si="74"/>
        <v>1509</v>
      </c>
      <c r="S2387" s="5" t="s">
        <v>51</v>
      </c>
      <c r="T2387" s="5" t="s">
        <v>64</v>
      </c>
      <c r="U2387" s="2"/>
      <c r="V2387" s="2" t="str">
        <f>IF($J2387+$L2387=0,"nil",IF(OR($B2387="TCU-WS",$B2387=""),"non comm",IF(OR($G2387="contract_cover",$H2387="fixed price"),VLOOKUP($I2387,'[1]mapping 2015'!$A:$B,2,FALSE),VLOOKUP($G2387,'[1]mapping 2015'!$A:$B,2,FALSE))))</f>
        <v>nil</v>
      </c>
      <c r="W2387" s="37">
        <f>IF(OR(V2387="non comm",V2387="nil",J2387=0),0,IF(V2387="SBM 2.1 IIPS",J2387*VLOOKUP(N2387,'[2]NGP%'!$C:$D,2,FALSE),J2387*SUMIFS('[2]NGP%'!$D:$D,'[2]NGP%'!$A:$A,V2387,'[2]NGP%'!$B:$B,AA2387)))</f>
        <v>0</v>
      </c>
      <c r="X2387" s="37">
        <f>IF(OR(V2387="non comm",V2387="nil",J2387=0),0,IF(V2387="SBM 2.1 IIPS",J2387*VLOOKUP(N2387,'[2]NGP%'!$C:$E,3,FALSE),J2387*SUMIFS('[2]NGP%'!$E:$E,'[2]NGP%'!$A:$A,V2387,'[2]NGP%'!$B:$B,AA2387)))</f>
        <v>0</v>
      </c>
      <c r="Y2387" s="32"/>
      <c r="Z2387" s="54" t="str">
        <f>IF(MID(H2387,1,4)="Item","Nil",IF(G2387="contract_cover",VLOOKUP(I2387,'svc type'!C:D,2,FALSE),VLOOKUP(G2387,'svc type'!A:D,4,FALSE)))</f>
        <v>SVC</v>
      </c>
      <c r="AA2387" s="4" t="str">
        <f>IF(B2387="","",VLOOKUP(B2387,Sector!C:D,2,FALSE))</f>
        <v/>
      </c>
      <c r="AB2387" s="4">
        <f t="shared" si="75"/>
        <v>0</v>
      </c>
      <c r="AC2387" s="4"/>
      <c r="AD2387" s="4"/>
      <c r="AE2387" s="4"/>
      <c r="AF2387" s="4"/>
      <c r="AG2387" s="4"/>
    </row>
    <row r="2388" spans="1:33" outlineLevel="1" x14ac:dyDescent="0.25">
      <c r="A2388" s="57">
        <v>42275.400331331017</v>
      </c>
      <c r="B2388" s="32" t="s">
        <v>4333</v>
      </c>
      <c r="C2388" s="32" t="s">
        <v>287</v>
      </c>
      <c r="D2388" s="32" t="s">
        <v>278</v>
      </c>
      <c r="E2388" s="32" t="s">
        <v>286</v>
      </c>
      <c r="F2388" s="32" t="s">
        <v>10330</v>
      </c>
      <c r="G2388" s="32" t="s">
        <v>15</v>
      </c>
      <c r="H2388" s="32" t="s">
        <v>16</v>
      </c>
      <c r="I2388" s="32" t="s">
        <v>285</v>
      </c>
      <c r="J2388" s="35">
        <v>42878</v>
      </c>
      <c r="K2388" s="35">
        <v>0</v>
      </c>
      <c r="L2388" s="35">
        <v>0</v>
      </c>
      <c r="M2388" s="35">
        <v>0</v>
      </c>
      <c r="N2388" s="32" t="s">
        <v>19</v>
      </c>
      <c r="O2388" s="32" t="s">
        <v>18</v>
      </c>
      <c r="P2388" s="32">
        <v>1</v>
      </c>
      <c r="Q2388" s="32" t="s">
        <v>5049</v>
      </c>
      <c r="R2388" s="39">
        <f t="shared" si="74"/>
        <v>1509</v>
      </c>
      <c r="S2388" s="5" t="s">
        <v>51</v>
      </c>
      <c r="T2388" s="5" t="s">
        <v>64</v>
      </c>
      <c r="U2388" s="2"/>
      <c r="V2388" s="2" t="str">
        <f>IF($J2388+$L2388=0,"nil",IF(OR($B2388="TCU-WS",$B2388=""),"non comm",IF(OR($G2388="contract_cover",$H2388="fixed price"),VLOOKUP($I2388,'[1]mapping 2015'!$A:$B,2,FALSE),VLOOKUP($G2388,'[1]mapping 2015'!$A:$B,2,FALSE))))</f>
        <v>SBM 2.4 MNS</v>
      </c>
      <c r="W2388" s="173">
        <v>2572.6799999999998</v>
      </c>
      <c r="X2388" s="173">
        <v>2572.6799999999998</v>
      </c>
      <c r="Y2388" s="32"/>
      <c r="Z2388" s="54" t="str">
        <f>IF(MID(H2388,1,4)="Item","Nil",IF(G2388="contract_cover",VLOOKUP(I2388,'svc type'!C:D,2,FALSE),VLOOKUP(G2388,'svc type'!A:D,4,FALSE)))</f>
        <v>MNS</v>
      </c>
      <c r="AA2388" s="4" t="str">
        <f>IF(B2388="","",VLOOKUP(B2388,Sector!C:D,2,FALSE))</f>
        <v>PUB</v>
      </c>
      <c r="AB2388" s="4" t="str">
        <f t="shared" si="75"/>
        <v>ronnie.lim</v>
      </c>
      <c r="AC2388" s="4"/>
      <c r="AD2388" s="4"/>
      <c r="AE2388" s="4"/>
      <c r="AF2388" s="4"/>
      <c r="AG2388" s="4"/>
    </row>
    <row r="2389" spans="1:33" outlineLevel="1" x14ac:dyDescent="0.25">
      <c r="A2389" s="57">
        <v>42275.411422650461</v>
      </c>
      <c r="B2389" s="32" t="s">
        <v>22</v>
      </c>
      <c r="C2389" s="32" t="s">
        <v>2020</v>
      </c>
      <c r="D2389" s="32" t="s">
        <v>2021</v>
      </c>
      <c r="E2389" s="32" t="s">
        <v>10351</v>
      </c>
      <c r="F2389" s="32" t="s">
        <v>10352</v>
      </c>
      <c r="G2389" s="32" t="s">
        <v>25</v>
      </c>
      <c r="H2389" s="32" t="s">
        <v>26</v>
      </c>
      <c r="I2389" s="32" t="s">
        <v>2006</v>
      </c>
      <c r="J2389" s="35">
        <v>0</v>
      </c>
      <c r="K2389" s="35">
        <v>0</v>
      </c>
      <c r="L2389" s="35">
        <v>0</v>
      </c>
      <c r="M2389" s="35">
        <v>0</v>
      </c>
      <c r="N2389" s="32" t="s">
        <v>19</v>
      </c>
      <c r="O2389" s="32" t="s">
        <v>7880</v>
      </c>
      <c r="P2389" s="32">
        <v>0.5</v>
      </c>
      <c r="Q2389" s="32"/>
      <c r="R2389" s="39">
        <f t="shared" si="74"/>
        <v>1509</v>
      </c>
      <c r="S2389" s="5" t="s">
        <v>51</v>
      </c>
      <c r="T2389" s="5" t="s">
        <v>64</v>
      </c>
      <c r="U2389" s="2"/>
      <c r="V2389" s="2" t="str">
        <f>IF($J2389+$L2389=0,"nil",IF(OR($B2389="TCU-WS",$B2389=""),"non comm",IF(OR($G2389="contract_cover",$H2389="fixed price"),VLOOKUP($I2389,'[1]mapping 2015'!$A:$B,2,FALSE),VLOOKUP($G2389,'[1]mapping 2015'!$A:$B,2,FALSE))))</f>
        <v>nil</v>
      </c>
      <c r="W2389" s="37">
        <f>IF(OR(V2389="non comm",V2389="nil",J2389=0),0,IF(V2389="SBM 2.1 IIPS",J2389*VLOOKUP(N2389,'[2]NGP%'!$C:$D,2,FALSE),J2389*SUMIFS('[2]NGP%'!$D:$D,'[2]NGP%'!$A:$A,V2389,'[2]NGP%'!$B:$B,AA2389)))</f>
        <v>0</v>
      </c>
      <c r="X2389" s="37">
        <f>IF(OR(V2389="non comm",V2389="nil",J2389=0),0,IF(V2389="SBM 2.1 IIPS",J2389*VLOOKUP(N2389,'[2]NGP%'!$C:$E,3,FALSE),J2389*SUMIFS('[2]NGP%'!$E:$E,'[2]NGP%'!$A:$A,V2389,'[2]NGP%'!$B:$B,AA2389)))</f>
        <v>0</v>
      </c>
      <c r="Y2389" s="32"/>
      <c r="Z2389" s="54" t="str">
        <f>IF(MID(H2389,1,4)="Item","Nil",IF(G2389="contract_cover",VLOOKUP(I2389,'svc type'!C:D,2,FALSE),VLOOKUP(G2389,'svc type'!A:D,4,FALSE)))</f>
        <v>IIPS</v>
      </c>
      <c r="AA2389" s="4" t="str">
        <f>IF(B2389="","",VLOOKUP(B2389,Sector!C:D,2,FALSE))</f>
        <v>OTH</v>
      </c>
      <c r="AB2389" s="4" t="str">
        <f t="shared" si="75"/>
        <v>TCU-WS</v>
      </c>
      <c r="AC2389" s="4"/>
      <c r="AD2389" s="4"/>
      <c r="AE2389" s="4"/>
      <c r="AF2389" s="4"/>
      <c r="AG2389" s="4"/>
    </row>
    <row r="2390" spans="1:33" outlineLevel="1" x14ac:dyDescent="0.25">
      <c r="A2390" s="57">
        <v>42275.411422650461</v>
      </c>
      <c r="B2390" s="32" t="s">
        <v>22</v>
      </c>
      <c r="C2390" s="32" t="s">
        <v>2020</v>
      </c>
      <c r="D2390" s="32" t="s">
        <v>2021</v>
      </c>
      <c r="E2390" s="32" t="s">
        <v>10351</v>
      </c>
      <c r="F2390" s="32" t="s">
        <v>10352</v>
      </c>
      <c r="G2390" s="32" t="s">
        <v>10353</v>
      </c>
      <c r="H2390" s="32" t="s">
        <v>10354</v>
      </c>
      <c r="I2390" s="32" t="s">
        <v>2006</v>
      </c>
      <c r="J2390" s="35">
        <v>0</v>
      </c>
      <c r="K2390" s="35">
        <v>0</v>
      </c>
      <c r="L2390" s="35">
        <v>0</v>
      </c>
      <c r="M2390" s="35">
        <v>0</v>
      </c>
      <c r="N2390" s="32" t="s">
        <v>19</v>
      </c>
      <c r="O2390" s="32" t="s">
        <v>7880</v>
      </c>
      <c r="P2390" s="32">
        <v>1</v>
      </c>
      <c r="Q2390" s="32"/>
      <c r="R2390" s="39">
        <f t="shared" si="74"/>
        <v>1509</v>
      </c>
      <c r="S2390" s="5" t="s">
        <v>51</v>
      </c>
      <c r="T2390" s="5" t="s">
        <v>64</v>
      </c>
      <c r="U2390" s="2"/>
      <c r="V2390" s="2" t="str">
        <f>IF($J2390+$L2390=0,"nil",IF(OR($B2390="TCU-WS",$B2390=""),"non comm",IF(OR($G2390="contract_cover",$H2390="fixed price"),VLOOKUP($I2390,'[1]mapping 2015'!$A:$B,2,FALSE),VLOOKUP($G2390,'[1]mapping 2015'!$A:$B,2,FALSE))))</f>
        <v>nil</v>
      </c>
      <c r="W2390" s="37">
        <f>IF(OR(V2390="non comm",V2390="nil",J2390=0),0,IF(V2390="SBM 2.1 IIPS",J2390*VLOOKUP(N2390,'[2]NGP%'!$C:$D,2,FALSE),J2390*SUMIFS('[2]NGP%'!$D:$D,'[2]NGP%'!$A:$A,V2390,'[2]NGP%'!$B:$B,AA2390)))</f>
        <v>0</v>
      </c>
      <c r="X2390" s="37">
        <f>IF(OR(V2390="non comm",V2390="nil",J2390=0),0,IF(V2390="SBM 2.1 IIPS",J2390*VLOOKUP(N2390,'[2]NGP%'!$C:$E,3,FALSE),J2390*SUMIFS('[2]NGP%'!$E:$E,'[2]NGP%'!$A:$A,V2390,'[2]NGP%'!$B:$B,AA2390)))</f>
        <v>0</v>
      </c>
      <c r="Y2390" s="32"/>
      <c r="Z2390" s="54" t="str">
        <f>IF(MID(H2390,1,4)="Item","Nil",IF(G2390="contract_cover",VLOOKUP(I2390,'svc type'!C:D,2,FALSE),VLOOKUP(G2390,'svc type'!A:D,4,FALSE)))</f>
        <v>Part</v>
      </c>
      <c r="AA2390" s="4" t="str">
        <f>IF(B2390="","",VLOOKUP(B2390,Sector!C:D,2,FALSE))</f>
        <v>OTH</v>
      </c>
      <c r="AB2390" s="4" t="str">
        <f t="shared" si="75"/>
        <v>TCU-WS</v>
      </c>
      <c r="AC2390" s="4"/>
      <c r="AD2390" s="4"/>
      <c r="AE2390" s="4"/>
      <c r="AF2390" s="4"/>
      <c r="AG2390" s="4"/>
    </row>
    <row r="2391" spans="1:33" outlineLevel="1" x14ac:dyDescent="0.25">
      <c r="A2391" s="57">
        <v>42275.418742210648</v>
      </c>
      <c r="B2391" s="32" t="s">
        <v>22</v>
      </c>
      <c r="C2391" s="32" t="s">
        <v>339</v>
      </c>
      <c r="D2391" s="32" t="s">
        <v>338</v>
      </c>
      <c r="E2391" s="32" t="s">
        <v>10363</v>
      </c>
      <c r="F2391" s="32" t="s">
        <v>10364</v>
      </c>
      <c r="G2391" s="32" t="s">
        <v>467</v>
      </c>
      <c r="H2391" s="32" t="s">
        <v>466</v>
      </c>
      <c r="I2391" s="32" t="s">
        <v>2006</v>
      </c>
      <c r="J2391" s="35">
        <v>85.56</v>
      </c>
      <c r="K2391" s="35">
        <v>0</v>
      </c>
      <c r="L2391" s="35">
        <v>30</v>
      </c>
      <c r="M2391" s="35">
        <v>0</v>
      </c>
      <c r="N2391" s="32" t="s">
        <v>19</v>
      </c>
      <c r="O2391" s="32" t="s">
        <v>37</v>
      </c>
      <c r="P2391" s="32">
        <v>1</v>
      </c>
      <c r="Q2391" s="32" t="s">
        <v>10365</v>
      </c>
      <c r="R2391" s="39">
        <f t="shared" si="74"/>
        <v>1509</v>
      </c>
      <c r="S2391" s="5" t="s">
        <v>51</v>
      </c>
      <c r="T2391" s="5" t="s">
        <v>64</v>
      </c>
      <c r="U2391" s="2"/>
      <c r="V2391" s="2" t="str">
        <f>IF($J2391+$L2391=0,"nil",IF(OR($B2391="TCU-WS",$B2391=""),"non comm",IF(OR($G2391="contract_cover",$H2391="fixed price"),VLOOKUP($I2391,'[1]mapping 2015'!$A:$B,2,FALSE),VLOOKUP($G2391,'[1]mapping 2015'!$A:$B,2,FALSE))))</f>
        <v>non comm</v>
      </c>
      <c r="W2391" s="37">
        <f>IF(OR(V2391="non comm",V2391="nil",J2391=0),0,IF(V2391="SBM 2.1 IIPS",J2391*VLOOKUP(N2391,'[2]NGP%'!$C:$D,2,FALSE),J2391*SUMIFS('[2]NGP%'!$D:$D,'[2]NGP%'!$A:$A,V2391,'[2]NGP%'!$B:$B,AA2391)))</f>
        <v>0</v>
      </c>
      <c r="X2391" s="37">
        <f>IF(OR(V2391="non comm",V2391="nil",J2391=0),0,IF(V2391="SBM 2.1 IIPS",J2391*VLOOKUP(N2391,'[2]NGP%'!$C:$E,3,FALSE),J2391*SUMIFS('[2]NGP%'!$E:$E,'[2]NGP%'!$A:$A,V2391,'[2]NGP%'!$B:$B,AA2391)))</f>
        <v>0</v>
      </c>
      <c r="Y2391" s="32"/>
      <c r="Z2391" s="54" t="str">
        <f>IF(MID(H2391,1,4)="Item","Nil",IF(G2391="contract_cover",VLOOKUP(I2391,'svc type'!C:D,2,FALSE),VLOOKUP(G2391,'svc type'!A:D,4,FALSE)))</f>
        <v>SVC</v>
      </c>
      <c r="AA2391" s="4" t="str">
        <f>IF(B2391="","",VLOOKUP(B2391,Sector!C:D,2,FALSE))</f>
        <v>OTH</v>
      </c>
      <c r="AB2391" s="4" t="str">
        <f t="shared" si="75"/>
        <v>TCU-WS</v>
      </c>
      <c r="AC2391" s="4"/>
      <c r="AD2391" s="4"/>
      <c r="AE2391" s="4"/>
      <c r="AF2391" s="4"/>
      <c r="AG2391" s="4"/>
    </row>
    <row r="2392" spans="1:33" outlineLevel="1" x14ac:dyDescent="0.25">
      <c r="A2392" s="57">
        <v>42275.418742210648</v>
      </c>
      <c r="B2392" s="32" t="s">
        <v>22</v>
      </c>
      <c r="C2392" s="32" t="s">
        <v>339</v>
      </c>
      <c r="D2392" s="32" t="s">
        <v>338</v>
      </c>
      <c r="E2392" s="32" t="s">
        <v>10363</v>
      </c>
      <c r="F2392" s="32" t="s">
        <v>10364</v>
      </c>
      <c r="G2392" s="32" t="s">
        <v>399</v>
      </c>
      <c r="H2392" s="32" t="s">
        <v>398</v>
      </c>
      <c r="I2392" s="32" t="s">
        <v>2006</v>
      </c>
      <c r="J2392" s="35">
        <v>8.5500000000000007</v>
      </c>
      <c r="K2392" s="35">
        <v>0</v>
      </c>
      <c r="L2392" s="35">
        <v>30</v>
      </c>
      <c r="M2392" s="35">
        <v>0</v>
      </c>
      <c r="N2392" s="32" t="s">
        <v>19</v>
      </c>
      <c r="O2392" s="32" t="s">
        <v>37</v>
      </c>
      <c r="P2392" s="32">
        <v>1</v>
      </c>
      <c r="Q2392" s="32" t="s">
        <v>10365</v>
      </c>
      <c r="R2392" s="39">
        <f t="shared" si="74"/>
        <v>1509</v>
      </c>
      <c r="S2392" s="5" t="s">
        <v>51</v>
      </c>
      <c r="T2392" s="5" t="s">
        <v>64</v>
      </c>
      <c r="U2392" s="2"/>
      <c r="V2392" s="2" t="str">
        <f>IF($J2392+$L2392=0,"nil",IF(OR($B2392="TCU-WS",$B2392=""),"non comm",IF(OR($G2392="contract_cover",$H2392="fixed price"),VLOOKUP($I2392,'[1]mapping 2015'!$A:$B,2,FALSE),VLOOKUP($G2392,'[1]mapping 2015'!$A:$B,2,FALSE))))</f>
        <v>non comm</v>
      </c>
      <c r="W2392" s="37">
        <f>IF(OR(V2392="non comm",V2392="nil",J2392=0),0,IF(V2392="SBM 2.1 IIPS",J2392*VLOOKUP(N2392,'[2]NGP%'!$C:$D,2,FALSE),J2392*SUMIFS('[2]NGP%'!$D:$D,'[2]NGP%'!$A:$A,V2392,'[2]NGP%'!$B:$B,AA2392)))</f>
        <v>0</v>
      </c>
      <c r="X2392" s="37">
        <f>IF(OR(V2392="non comm",V2392="nil",J2392=0),0,IF(V2392="SBM 2.1 IIPS",J2392*VLOOKUP(N2392,'[2]NGP%'!$C:$E,3,FALSE),J2392*SUMIFS('[2]NGP%'!$E:$E,'[2]NGP%'!$A:$A,V2392,'[2]NGP%'!$B:$B,AA2392)))</f>
        <v>0</v>
      </c>
      <c r="Y2392" s="32"/>
      <c r="Z2392" s="54" t="str">
        <f>IF(MID(H2392,1,4)="Item","Nil",IF(G2392="contract_cover",VLOOKUP(I2392,'svc type'!C:D,2,FALSE),VLOOKUP(G2392,'svc type'!A:D,4,FALSE)))</f>
        <v>SVC</v>
      </c>
      <c r="AA2392" s="4" t="str">
        <f>IF(B2392="","",VLOOKUP(B2392,Sector!C:D,2,FALSE))</f>
        <v>OTH</v>
      </c>
      <c r="AB2392" s="4" t="str">
        <f t="shared" si="75"/>
        <v>TCU-WS</v>
      </c>
      <c r="AC2392" s="4"/>
      <c r="AD2392" s="4"/>
      <c r="AE2392" s="4"/>
      <c r="AF2392" s="4"/>
      <c r="AG2392" s="4"/>
    </row>
    <row r="2393" spans="1:33" outlineLevel="1" x14ac:dyDescent="0.25">
      <c r="A2393" s="57">
        <v>42275.427571215281</v>
      </c>
      <c r="B2393" s="32" t="s">
        <v>4333</v>
      </c>
      <c r="C2393" s="32" t="s">
        <v>335</v>
      </c>
      <c r="D2393" s="32" t="s">
        <v>334</v>
      </c>
      <c r="E2393" s="32" t="s">
        <v>5827</v>
      </c>
      <c r="F2393" s="32" t="s">
        <v>10369</v>
      </c>
      <c r="G2393" s="32" t="s">
        <v>367</v>
      </c>
      <c r="H2393" s="32" t="s">
        <v>366</v>
      </c>
      <c r="I2393" s="32" t="s">
        <v>2007</v>
      </c>
      <c r="J2393" s="35">
        <v>0</v>
      </c>
      <c r="K2393" s="35">
        <v>0</v>
      </c>
      <c r="L2393" s="35">
        <v>0</v>
      </c>
      <c r="M2393" s="35">
        <v>0</v>
      </c>
      <c r="N2393" s="32" t="s">
        <v>19</v>
      </c>
      <c r="O2393" s="32" t="s">
        <v>41</v>
      </c>
      <c r="P2393" s="32">
        <v>1</v>
      </c>
      <c r="Q2393" s="32" t="s">
        <v>5653</v>
      </c>
      <c r="R2393" s="39">
        <f t="shared" si="74"/>
        <v>1509</v>
      </c>
      <c r="S2393" s="5" t="s">
        <v>51</v>
      </c>
      <c r="T2393" s="5" t="s">
        <v>64</v>
      </c>
      <c r="U2393" s="2"/>
      <c r="V2393" s="2" t="str">
        <f>IF($J2393+$L2393=0,"nil",IF(OR($B2393="TCU-WS",$B2393=""),"non comm",IF(OR($G2393="contract_cover",$H2393="fixed price"),VLOOKUP($I2393,'[1]mapping 2015'!$A:$B,2,FALSE),VLOOKUP($G2393,'[1]mapping 2015'!$A:$B,2,FALSE))))</f>
        <v>nil</v>
      </c>
      <c r="W2393" s="37">
        <f>IF(OR(V2393="non comm",V2393="nil",J2393=0),0,IF(V2393="SBM 2.1 IIPS",J2393*VLOOKUP(N2393,'[2]NGP%'!$C:$D,2,FALSE),J2393*SUMIFS('[2]NGP%'!$D:$D,'[2]NGP%'!$A:$A,V2393,'[2]NGP%'!$B:$B,AA2393)))</f>
        <v>0</v>
      </c>
      <c r="X2393" s="37">
        <f>IF(OR(V2393="non comm",V2393="nil",J2393=0),0,IF(V2393="SBM 2.1 IIPS",J2393*VLOOKUP(N2393,'[2]NGP%'!$C:$E,3,FALSE),J2393*SUMIFS('[2]NGP%'!$E:$E,'[2]NGP%'!$A:$A,V2393,'[2]NGP%'!$B:$B,AA2393)))</f>
        <v>0</v>
      </c>
      <c r="Y2393" s="32"/>
      <c r="Z2393" s="54" t="str">
        <f>IF(MID(H2393,1,4)="Item","Nil",IF(G2393="contract_cover",VLOOKUP(I2393,'svc type'!C:D,2,FALSE),VLOOKUP(G2393,'svc type'!A:D,4,FALSE)))</f>
        <v>IIPS</v>
      </c>
      <c r="AA2393" s="4" t="str">
        <f>IF(B2393="","",VLOOKUP(B2393,Sector!C:D,2,FALSE))</f>
        <v>PUB</v>
      </c>
      <c r="AB2393" s="4" t="str">
        <f t="shared" si="75"/>
        <v>ronnie.lim</v>
      </c>
      <c r="AC2393" s="4"/>
      <c r="AD2393" s="4"/>
      <c r="AE2393" s="4"/>
      <c r="AF2393" s="4"/>
      <c r="AG2393" s="4"/>
    </row>
    <row r="2394" spans="1:33" outlineLevel="1" x14ac:dyDescent="0.25">
      <c r="A2394" s="57">
        <v>42275.430754363428</v>
      </c>
      <c r="B2394" s="32" t="s">
        <v>256</v>
      </c>
      <c r="C2394" s="32" t="s">
        <v>2015</v>
      </c>
      <c r="D2394" s="32" t="s">
        <v>334</v>
      </c>
      <c r="E2394" s="32" t="s">
        <v>10370</v>
      </c>
      <c r="F2394" s="32" t="s">
        <v>10371</v>
      </c>
      <c r="G2394" s="32" t="s">
        <v>15</v>
      </c>
      <c r="H2394" s="32" t="s">
        <v>16</v>
      </c>
      <c r="I2394" s="32" t="s">
        <v>260</v>
      </c>
      <c r="J2394" s="35">
        <v>1558</v>
      </c>
      <c r="K2394" s="35">
        <v>0</v>
      </c>
      <c r="L2394" s="35">
        <v>0</v>
      </c>
      <c r="M2394" s="35">
        <v>0</v>
      </c>
      <c r="N2394" s="32" t="s">
        <v>19</v>
      </c>
      <c r="O2394" s="32" t="s">
        <v>20</v>
      </c>
      <c r="P2394" s="32">
        <v>1</v>
      </c>
      <c r="Q2394" s="32" t="s">
        <v>5756</v>
      </c>
      <c r="R2394" s="39">
        <f t="shared" si="74"/>
        <v>1509</v>
      </c>
      <c r="S2394" s="5" t="s">
        <v>51</v>
      </c>
      <c r="T2394" s="5" t="s">
        <v>64</v>
      </c>
      <c r="U2394" s="2"/>
      <c r="V2394" s="2" t="str">
        <f>IF($J2394+$L2394=0,"nil",IF(OR($B2394="TCU-WS",$B2394=""),"non comm",IF(OR($G2394="contract_cover",$H2394="fixed price"),VLOOKUP($I2394,'[1]mapping 2015'!$A:$B,2,FALSE),VLOOKUP($G2394,'[1]mapping 2015'!$A:$B,2,FALSE))))</f>
        <v>SBM 2.2 HMA</v>
      </c>
      <c r="W2394" s="37">
        <f>IF(OR(V2394="non comm",V2394="nil",J2394=0),0,IF(V2394="SBM 2.1 IIPS",J2394*VLOOKUP(N2394,'[2]NGP%'!$C:$D,2,FALSE),J2394*SUMIFS('[2]NGP%'!$D:$D,'[2]NGP%'!$A:$A,V2394,'[2]NGP%'!$B:$B,AA2394)))</f>
        <v>467.4</v>
      </c>
      <c r="X2394" s="37">
        <f>IF(OR(V2394="non comm",V2394="nil",J2394=0),0,IF(V2394="SBM 2.1 IIPS",J2394*VLOOKUP(N2394,'[2]NGP%'!$C:$E,3,FALSE),J2394*SUMIFS('[2]NGP%'!$E:$E,'[2]NGP%'!$A:$A,V2394,'[2]NGP%'!$B:$B,AA2394)))</f>
        <v>467.4</v>
      </c>
      <c r="Y2394" s="32"/>
      <c r="Z2394" s="54" t="str">
        <f>IF(MID(H2394,1,4)="Item","Nil",IF(G2394="contract_cover",VLOOKUP(I2394,'svc type'!C:D,2,FALSE),VLOOKUP(G2394,'svc type'!A:D,4,FALSE)))</f>
        <v>HMA</v>
      </c>
      <c r="AA2394" s="4" t="str">
        <f>IF(B2394="","",VLOOKUP(B2394,Sector!C:D,2,FALSE))</f>
        <v>PUB</v>
      </c>
      <c r="AB2394" s="4" t="str">
        <f t="shared" si="75"/>
        <v>desmond.tan</v>
      </c>
      <c r="AC2394" s="4"/>
      <c r="AD2394" s="4"/>
      <c r="AE2394" s="4"/>
      <c r="AF2394" s="4"/>
      <c r="AG2394" s="4"/>
    </row>
    <row r="2395" spans="1:33" outlineLevel="1" x14ac:dyDescent="0.25">
      <c r="A2395" s="57">
        <v>42275.433485567133</v>
      </c>
      <c r="B2395" s="32" t="s">
        <v>22</v>
      </c>
      <c r="C2395" s="32" t="s">
        <v>5973</v>
      </c>
      <c r="D2395" s="32" t="s">
        <v>5974</v>
      </c>
      <c r="E2395" s="32" t="s">
        <v>10372</v>
      </c>
      <c r="F2395" s="32" t="s">
        <v>10373</v>
      </c>
      <c r="G2395" s="32" t="s">
        <v>25</v>
      </c>
      <c r="H2395" s="32" t="s">
        <v>26</v>
      </c>
      <c r="I2395" s="32" t="s">
        <v>2006</v>
      </c>
      <c r="J2395" s="35">
        <v>0</v>
      </c>
      <c r="K2395" s="35">
        <v>0</v>
      </c>
      <c r="L2395" s="35">
        <v>0</v>
      </c>
      <c r="M2395" s="35">
        <v>0</v>
      </c>
      <c r="N2395" s="32" t="s">
        <v>19</v>
      </c>
      <c r="O2395" s="32" t="s">
        <v>7880</v>
      </c>
      <c r="P2395" s="32">
        <v>0.5</v>
      </c>
      <c r="Q2395" s="32"/>
      <c r="R2395" s="39">
        <f t="shared" si="74"/>
        <v>1509</v>
      </c>
      <c r="S2395" s="5" t="s">
        <v>51</v>
      </c>
      <c r="T2395" s="5" t="s">
        <v>64</v>
      </c>
      <c r="U2395" s="2"/>
      <c r="V2395" s="2" t="str">
        <f>IF($J2395+$L2395=0,"nil",IF(OR($B2395="TCU-WS",$B2395=""),"non comm",IF(OR($G2395="contract_cover",$H2395="fixed price"),VLOOKUP($I2395,'[1]mapping 2015'!$A:$B,2,FALSE),VLOOKUP($G2395,'[1]mapping 2015'!$A:$B,2,FALSE))))</f>
        <v>nil</v>
      </c>
      <c r="W2395" s="37">
        <f>IF(OR(V2395="non comm",V2395="nil",J2395=0),0,IF(V2395="SBM 2.1 IIPS",J2395*VLOOKUP(N2395,'[2]NGP%'!$C:$D,2,FALSE),J2395*SUMIFS('[2]NGP%'!$D:$D,'[2]NGP%'!$A:$A,V2395,'[2]NGP%'!$B:$B,AA2395)))</f>
        <v>0</v>
      </c>
      <c r="X2395" s="37">
        <f>IF(OR(V2395="non comm",V2395="nil",J2395=0),0,IF(V2395="SBM 2.1 IIPS",J2395*VLOOKUP(N2395,'[2]NGP%'!$C:$E,3,FALSE),J2395*SUMIFS('[2]NGP%'!$E:$E,'[2]NGP%'!$A:$A,V2395,'[2]NGP%'!$B:$B,AA2395)))</f>
        <v>0</v>
      </c>
      <c r="Y2395" s="32"/>
      <c r="Z2395" s="54" t="str">
        <f>IF(MID(H2395,1,4)="Item","Nil",IF(G2395="contract_cover",VLOOKUP(I2395,'svc type'!C:D,2,FALSE),VLOOKUP(G2395,'svc type'!A:D,4,FALSE)))</f>
        <v>IIPS</v>
      </c>
      <c r="AA2395" s="4" t="str">
        <f>IF(B2395="","",VLOOKUP(B2395,Sector!C:D,2,FALSE))</f>
        <v>OTH</v>
      </c>
      <c r="AB2395" s="4" t="str">
        <f t="shared" si="75"/>
        <v>TCU-WS</v>
      </c>
      <c r="AC2395" s="4"/>
      <c r="AD2395" s="4"/>
      <c r="AE2395" s="4"/>
      <c r="AF2395" s="4"/>
      <c r="AG2395" s="4"/>
    </row>
    <row r="2396" spans="1:33" outlineLevel="1" x14ac:dyDescent="0.25">
      <c r="A2396" s="57">
        <v>42275.437314664348</v>
      </c>
      <c r="B2396" s="32" t="s">
        <v>22</v>
      </c>
      <c r="C2396" s="32" t="s">
        <v>5973</v>
      </c>
      <c r="D2396" s="32" t="s">
        <v>5974</v>
      </c>
      <c r="E2396" s="32" t="s">
        <v>10376</v>
      </c>
      <c r="F2396" s="32" t="s">
        <v>10377</v>
      </c>
      <c r="G2396" s="32" t="s">
        <v>25</v>
      </c>
      <c r="H2396" s="32" t="s">
        <v>26</v>
      </c>
      <c r="I2396" s="32" t="s">
        <v>2006</v>
      </c>
      <c r="J2396" s="35">
        <v>0</v>
      </c>
      <c r="K2396" s="35">
        <v>0</v>
      </c>
      <c r="L2396" s="35">
        <v>0</v>
      </c>
      <c r="M2396" s="35">
        <v>0</v>
      </c>
      <c r="N2396" s="32" t="s">
        <v>19</v>
      </c>
      <c r="O2396" s="32" t="s">
        <v>7880</v>
      </c>
      <c r="P2396" s="32">
        <v>0.5</v>
      </c>
      <c r="Q2396" s="32"/>
      <c r="R2396" s="39">
        <f t="shared" si="74"/>
        <v>1509</v>
      </c>
      <c r="S2396" s="5" t="s">
        <v>51</v>
      </c>
      <c r="T2396" s="5" t="s">
        <v>64</v>
      </c>
      <c r="U2396" s="2"/>
      <c r="V2396" s="2" t="str">
        <f>IF($J2396+$L2396=0,"nil",IF(OR($B2396="TCU-WS",$B2396=""),"non comm",IF(OR($G2396="contract_cover",$H2396="fixed price"),VLOOKUP($I2396,'[1]mapping 2015'!$A:$B,2,FALSE),VLOOKUP($G2396,'[1]mapping 2015'!$A:$B,2,FALSE))))</f>
        <v>nil</v>
      </c>
      <c r="W2396" s="37">
        <f>IF(OR(V2396="non comm",V2396="nil",J2396=0),0,IF(V2396="SBM 2.1 IIPS",J2396*VLOOKUP(N2396,'[2]NGP%'!$C:$D,2,FALSE),J2396*SUMIFS('[2]NGP%'!$D:$D,'[2]NGP%'!$A:$A,V2396,'[2]NGP%'!$B:$B,AA2396)))</f>
        <v>0</v>
      </c>
      <c r="X2396" s="37">
        <f>IF(OR(V2396="non comm",V2396="nil",J2396=0),0,IF(V2396="SBM 2.1 IIPS",J2396*VLOOKUP(N2396,'[2]NGP%'!$C:$E,3,FALSE),J2396*SUMIFS('[2]NGP%'!$E:$E,'[2]NGP%'!$A:$A,V2396,'[2]NGP%'!$B:$B,AA2396)))</f>
        <v>0</v>
      </c>
      <c r="Y2396" s="32"/>
      <c r="Z2396" s="54" t="str">
        <f>IF(MID(H2396,1,4)="Item","Nil",IF(G2396="contract_cover",VLOOKUP(I2396,'svc type'!C:D,2,FALSE),VLOOKUP(G2396,'svc type'!A:D,4,FALSE)))</f>
        <v>IIPS</v>
      </c>
      <c r="AA2396" s="4" t="str">
        <f>IF(B2396="","",VLOOKUP(B2396,Sector!C:D,2,FALSE))</f>
        <v>OTH</v>
      </c>
      <c r="AB2396" s="4" t="str">
        <f t="shared" si="75"/>
        <v>TCU-WS</v>
      </c>
      <c r="AC2396" s="4"/>
      <c r="AD2396" s="4"/>
      <c r="AE2396" s="4"/>
      <c r="AF2396" s="4"/>
      <c r="AG2396" s="4"/>
    </row>
    <row r="2397" spans="1:33" outlineLevel="1" x14ac:dyDescent="0.25">
      <c r="A2397" s="57">
        <v>42275.439865312503</v>
      </c>
      <c r="B2397" s="32"/>
      <c r="C2397" s="32" t="s">
        <v>74</v>
      </c>
      <c r="D2397" s="32" t="s">
        <v>73</v>
      </c>
      <c r="E2397" s="32" t="s">
        <v>10378</v>
      </c>
      <c r="F2397" s="32" t="s">
        <v>10379</v>
      </c>
      <c r="G2397" s="32" t="s">
        <v>58</v>
      </c>
      <c r="H2397" s="32" t="s">
        <v>59</v>
      </c>
      <c r="I2397" s="32" t="s">
        <v>2006</v>
      </c>
      <c r="J2397" s="35">
        <v>0</v>
      </c>
      <c r="K2397" s="35">
        <v>0</v>
      </c>
      <c r="L2397" s="35">
        <v>0</v>
      </c>
      <c r="M2397" s="35">
        <v>0</v>
      </c>
      <c r="N2397" s="32" t="s">
        <v>19</v>
      </c>
      <c r="O2397" s="32" t="s">
        <v>32</v>
      </c>
      <c r="P2397" s="32">
        <v>2</v>
      </c>
      <c r="Q2397" s="32"/>
      <c r="R2397" s="39">
        <f t="shared" si="74"/>
        <v>1509</v>
      </c>
      <c r="S2397" s="5" t="s">
        <v>51</v>
      </c>
      <c r="T2397" s="5" t="s">
        <v>64</v>
      </c>
      <c r="U2397" s="2"/>
      <c r="V2397" s="2" t="str">
        <f>IF($J2397+$L2397=0,"nil",IF(OR($B2397="TCU-WS",$B2397=""),"non comm",IF(OR($G2397="contract_cover",$H2397="fixed price"),VLOOKUP($I2397,'[1]mapping 2015'!$A:$B,2,FALSE),VLOOKUP($G2397,'[1]mapping 2015'!$A:$B,2,FALSE))))</f>
        <v>nil</v>
      </c>
      <c r="W2397" s="37">
        <f>IF(OR(V2397="non comm",V2397="nil",J2397=0),0,IF(V2397="SBM 2.1 IIPS",J2397*VLOOKUP(N2397,'[2]NGP%'!$C:$D,2,FALSE),J2397*SUMIFS('[2]NGP%'!$D:$D,'[2]NGP%'!$A:$A,V2397,'[2]NGP%'!$B:$B,AA2397)))</f>
        <v>0</v>
      </c>
      <c r="X2397" s="37">
        <f>IF(OR(V2397="non comm",V2397="nil",J2397=0),0,IF(V2397="SBM 2.1 IIPS",J2397*VLOOKUP(N2397,'[2]NGP%'!$C:$E,3,FALSE),J2397*SUMIFS('[2]NGP%'!$E:$E,'[2]NGP%'!$A:$A,V2397,'[2]NGP%'!$B:$B,AA2397)))</f>
        <v>0</v>
      </c>
      <c r="Y2397" s="32"/>
      <c r="Z2397" s="54" t="str">
        <f>IF(MID(H2397,1,4)="Item","Nil",IF(G2397="contract_cover",VLOOKUP(I2397,'svc type'!C:D,2,FALSE),VLOOKUP(G2397,'svc type'!A:D,4,FALSE)))</f>
        <v>SVC</v>
      </c>
      <c r="AA2397" s="4" t="str">
        <f>IF(B2397="","",VLOOKUP(B2397,Sector!C:D,2,FALSE))</f>
        <v/>
      </c>
      <c r="AB2397" s="4">
        <f t="shared" si="75"/>
        <v>0</v>
      </c>
      <c r="AC2397" s="4"/>
      <c r="AD2397" s="4"/>
      <c r="AE2397" s="4"/>
      <c r="AF2397" s="4"/>
      <c r="AG2397" s="4"/>
    </row>
    <row r="2398" spans="1:33" outlineLevel="1" x14ac:dyDescent="0.25">
      <c r="A2398" s="57">
        <v>42275.439865312503</v>
      </c>
      <c r="B2398" s="32"/>
      <c r="C2398" s="32" t="s">
        <v>74</v>
      </c>
      <c r="D2398" s="32" t="s">
        <v>73</v>
      </c>
      <c r="E2398" s="32" t="s">
        <v>10378</v>
      </c>
      <c r="F2398" s="32" t="s">
        <v>10379</v>
      </c>
      <c r="G2398" s="32" t="s">
        <v>2086</v>
      </c>
      <c r="H2398" s="32" t="s">
        <v>2087</v>
      </c>
      <c r="I2398" s="32" t="s">
        <v>2006</v>
      </c>
      <c r="J2398" s="35">
        <v>0</v>
      </c>
      <c r="K2398" s="35">
        <v>0</v>
      </c>
      <c r="L2398" s="35">
        <v>0</v>
      </c>
      <c r="M2398" s="35">
        <v>0</v>
      </c>
      <c r="N2398" s="32" t="s">
        <v>19</v>
      </c>
      <c r="O2398" s="32" t="s">
        <v>32</v>
      </c>
      <c r="P2398" s="32">
        <v>6.0000000000000001E-3</v>
      </c>
      <c r="Q2398" s="32"/>
      <c r="R2398" s="39">
        <f t="shared" si="74"/>
        <v>1509</v>
      </c>
      <c r="S2398" s="5" t="s">
        <v>51</v>
      </c>
      <c r="T2398" s="5" t="s">
        <v>64</v>
      </c>
      <c r="U2398" s="2"/>
      <c r="V2398" s="2" t="str">
        <f>IF($J2398+$L2398=0,"nil",IF(OR($B2398="TCU-WS",$B2398=""),"non comm",IF(OR($G2398="contract_cover",$H2398="fixed price"),VLOOKUP($I2398,'[1]mapping 2015'!$A:$B,2,FALSE),VLOOKUP($G2398,'[1]mapping 2015'!$A:$B,2,FALSE))))</f>
        <v>nil</v>
      </c>
      <c r="W2398" s="37">
        <f>IF(OR(V2398="non comm",V2398="nil",J2398=0),0,IF(V2398="SBM 2.1 IIPS",J2398*VLOOKUP(N2398,'[2]NGP%'!$C:$D,2,FALSE),J2398*SUMIFS('[2]NGP%'!$D:$D,'[2]NGP%'!$A:$A,V2398,'[2]NGP%'!$B:$B,AA2398)))</f>
        <v>0</v>
      </c>
      <c r="X2398" s="37">
        <f>IF(OR(V2398="non comm",V2398="nil",J2398=0),0,IF(V2398="SBM 2.1 IIPS",J2398*VLOOKUP(N2398,'[2]NGP%'!$C:$E,3,FALSE),J2398*SUMIFS('[2]NGP%'!$E:$E,'[2]NGP%'!$A:$A,V2398,'[2]NGP%'!$B:$B,AA2398)))</f>
        <v>0</v>
      </c>
      <c r="Y2398" s="32"/>
      <c r="Z2398" s="54" t="str">
        <f>IF(MID(H2398,1,4)="Item","Nil",IF(G2398="contract_cover",VLOOKUP(I2398,'svc type'!C:D,2,FALSE),VLOOKUP(G2398,'svc type'!A:D,4,FALSE)))</f>
        <v>SVC</v>
      </c>
      <c r="AA2398" s="4" t="str">
        <f>IF(B2398="","",VLOOKUP(B2398,Sector!C:D,2,FALSE))</f>
        <v/>
      </c>
      <c r="AB2398" s="4">
        <f t="shared" si="75"/>
        <v>0</v>
      </c>
      <c r="AC2398" s="4"/>
      <c r="AD2398" s="4"/>
      <c r="AE2398" s="4"/>
      <c r="AF2398" s="4"/>
      <c r="AG2398" s="4"/>
    </row>
    <row r="2399" spans="1:33" outlineLevel="1" x14ac:dyDescent="0.25">
      <c r="A2399" s="57">
        <v>42275.439865312503</v>
      </c>
      <c r="B2399" s="32"/>
      <c r="C2399" s="32" t="s">
        <v>74</v>
      </c>
      <c r="D2399" s="32" t="s">
        <v>73</v>
      </c>
      <c r="E2399" s="32" t="s">
        <v>10378</v>
      </c>
      <c r="F2399" s="32" t="s">
        <v>10379</v>
      </c>
      <c r="G2399" s="32" t="s">
        <v>58</v>
      </c>
      <c r="H2399" s="32" t="s">
        <v>59</v>
      </c>
      <c r="I2399" s="32" t="s">
        <v>2006</v>
      </c>
      <c r="J2399" s="35">
        <v>0</v>
      </c>
      <c r="K2399" s="35">
        <v>0</v>
      </c>
      <c r="L2399" s="35">
        <v>0</v>
      </c>
      <c r="M2399" s="35">
        <v>0</v>
      </c>
      <c r="N2399" s="32" t="s">
        <v>19</v>
      </c>
      <c r="O2399" s="32" t="s">
        <v>32</v>
      </c>
      <c r="P2399" s="32">
        <v>5</v>
      </c>
      <c r="Q2399" s="32"/>
      <c r="R2399" s="39">
        <f t="shared" si="74"/>
        <v>1509</v>
      </c>
      <c r="S2399" s="5" t="s">
        <v>51</v>
      </c>
      <c r="T2399" s="5" t="s">
        <v>64</v>
      </c>
      <c r="U2399" s="2"/>
      <c r="V2399" s="2" t="str">
        <f>IF($J2399+$L2399=0,"nil",IF(OR($B2399="TCU-WS",$B2399=""),"non comm",IF(OR($G2399="contract_cover",$H2399="fixed price"),VLOOKUP($I2399,'[1]mapping 2015'!$A:$B,2,FALSE),VLOOKUP($G2399,'[1]mapping 2015'!$A:$B,2,FALSE))))</f>
        <v>nil</v>
      </c>
      <c r="W2399" s="37">
        <f>IF(OR(V2399="non comm",V2399="nil",J2399=0),0,IF(V2399="SBM 2.1 IIPS",J2399*VLOOKUP(N2399,'[2]NGP%'!$C:$D,2,FALSE),J2399*SUMIFS('[2]NGP%'!$D:$D,'[2]NGP%'!$A:$A,V2399,'[2]NGP%'!$B:$B,AA2399)))</f>
        <v>0</v>
      </c>
      <c r="X2399" s="37">
        <f>IF(OR(V2399="non comm",V2399="nil",J2399=0),0,IF(V2399="SBM 2.1 IIPS",J2399*VLOOKUP(N2399,'[2]NGP%'!$C:$E,3,FALSE),J2399*SUMIFS('[2]NGP%'!$E:$E,'[2]NGP%'!$A:$A,V2399,'[2]NGP%'!$B:$B,AA2399)))</f>
        <v>0</v>
      </c>
      <c r="Y2399" s="32"/>
      <c r="Z2399" s="54" t="str">
        <f>IF(MID(H2399,1,4)="Item","Nil",IF(G2399="contract_cover",VLOOKUP(I2399,'svc type'!C:D,2,FALSE),VLOOKUP(G2399,'svc type'!A:D,4,FALSE)))</f>
        <v>SVC</v>
      </c>
      <c r="AA2399" s="4" t="str">
        <f>IF(B2399="","",VLOOKUP(B2399,Sector!C:D,2,FALSE))</f>
        <v/>
      </c>
      <c r="AB2399" s="4">
        <f t="shared" si="75"/>
        <v>0</v>
      </c>
      <c r="AC2399" s="4"/>
      <c r="AD2399" s="4"/>
      <c r="AE2399" s="4"/>
      <c r="AF2399" s="4"/>
      <c r="AG2399" s="4"/>
    </row>
    <row r="2400" spans="1:33" outlineLevel="1" x14ac:dyDescent="0.25">
      <c r="A2400" s="57">
        <v>42275.439865312503</v>
      </c>
      <c r="B2400" s="32"/>
      <c r="C2400" s="32" t="s">
        <v>74</v>
      </c>
      <c r="D2400" s="32" t="s">
        <v>73</v>
      </c>
      <c r="E2400" s="32" t="s">
        <v>10378</v>
      </c>
      <c r="F2400" s="32" t="s">
        <v>10379</v>
      </c>
      <c r="G2400" s="32" t="s">
        <v>58</v>
      </c>
      <c r="H2400" s="32" t="s">
        <v>59</v>
      </c>
      <c r="I2400" s="32" t="s">
        <v>2006</v>
      </c>
      <c r="J2400" s="35">
        <v>0</v>
      </c>
      <c r="K2400" s="35">
        <v>0</v>
      </c>
      <c r="L2400" s="35">
        <v>0</v>
      </c>
      <c r="M2400" s="35">
        <v>0</v>
      </c>
      <c r="N2400" s="32" t="s">
        <v>19</v>
      </c>
      <c r="O2400" s="32" t="s">
        <v>32</v>
      </c>
      <c r="P2400" s="32">
        <v>2</v>
      </c>
      <c r="Q2400" s="32"/>
      <c r="R2400" s="39">
        <f t="shared" si="74"/>
        <v>1509</v>
      </c>
      <c r="S2400" s="5" t="s">
        <v>51</v>
      </c>
      <c r="T2400" s="5" t="s">
        <v>64</v>
      </c>
      <c r="U2400" s="2"/>
      <c r="V2400" s="2" t="str">
        <f>IF($J2400+$L2400=0,"nil",IF(OR($B2400="TCU-WS",$B2400=""),"non comm",IF(OR($G2400="contract_cover",$H2400="fixed price"),VLOOKUP($I2400,'[1]mapping 2015'!$A:$B,2,FALSE),VLOOKUP($G2400,'[1]mapping 2015'!$A:$B,2,FALSE))))</f>
        <v>nil</v>
      </c>
      <c r="W2400" s="37">
        <f>IF(OR(V2400="non comm",V2400="nil",J2400=0),0,IF(V2400="SBM 2.1 IIPS",J2400*VLOOKUP(N2400,'[2]NGP%'!$C:$D,2,FALSE),J2400*SUMIFS('[2]NGP%'!$D:$D,'[2]NGP%'!$A:$A,V2400,'[2]NGP%'!$B:$B,AA2400)))</f>
        <v>0</v>
      </c>
      <c r="X2400" s="37">
        <f>IF(OR(V2400="non comm",V2400="nil",J2400=0),0,IF(V2400="SBM 2.1 IIPS",J2400*VLOOKUP(N2400,'[2]NGP%'!$C:$E,3,FALSE),J2400*SUMIFS('[2]NGP%'!$E:$E,'[2]NGP%'!$A:$A,V2400,'[2]NGP%'!$B:$B,AA2400)))</f>
        <v>0</v>
      </c>
      <c r="Y2400" s="32"/>
      <c r="Z2400" s="54" t="str">
        <f>IF(MID(H2400,1,4)="Item","Nil",IF(G2400="contract_cover",VLOOKUP(I2400,'svc type'!C:D,2,FALSE),VLOOKUP(G2400,'svc type'!A:D,4,FALSE)))</f>
        <v>SVC</v>
      </c>
      <c r="AA2400" s="4" t="str">
        <f>IF(B2400="","",VLOOKUP(B2400,Sector!C:D,2,FALSE))</f>
        <v/>
      </c>
      <c r="AB2400" s="4">
        <f t="shared" si="75"/>
        <v>0</v>
      </c>
      <c r="AC2400" s="4"/>
      <c r="AD2400" s="4"/>
      <c r="AE2400" s="4"/>
      <c r="AF2400" s="4"/>
      <c r="AG2400" s="4"/>
    </row>
    <row r="2401" spans="1:33" outlineLevel="1" x14ac:dyDescent="0.25">
      <c r="A2401" s="57">
        <v>42275.439865312503</v>
      </c>
      <c r="B2401" s="32"/>
      <c r="C2401" s="32" t="s">
        <v>74</v>
      </c>
      <c r="D2401" s="32" t="s">
        <v>73</v>
      </c>
      <c r="E2401" s="32" t="s">
        <v>10378</v>
      </c>
      <c r="F2401" s="32" t="s">
        <v>10379</v>
      </c>
      <c r="G2401" s="32" t="s">
        <v>58</v>
      </c>
      <c r="H2401" s="32" t="s">
        <v>59</v>
      </c>
      <c r="I2401" s="32" t="s">
        <v>2006</v>
      </c>
      <c r="J2401" s="35">
        <v>0</v>
      </c>
      <c r="K2401" s="35">
        <v>0</v>
      </c>
      <c r="L2401" s="35">
        <v>0</v>
      </c>
      <c r="M2401" s="35">
        <v>0</v>
      </c>
      <c r="N2401" s="32" t="s">
        <v>19</v>
      </c>
      <c r="O2401" s="32" t="s">
        <v>32</v>
      </c>
      <c r="P2401" s="32">
        <v>5</v>
      </c>
      <c r="Q2401" s="32"/>
      <c r="R2401" s="39">
        <f t="shared" si="74"/>
        <v>1509</v>
      </c>
      <c r="S2401" s="5" t="s">
        <v>51</v>
      </c>
      <c r="T2401" s="5" t="s">
        <v>64</v>
      </c>
      <c r="U2401" s="2"/>
      <c r="V2401" s="2" t="str">
        <f>IF($J2401+$L2401=0,"nil",IF(OR($B2401="TCU-WS",$B2401=""),"non comm",IF(OR($G2401="contract_cover",$H2401="fixed price"),VLOOKUP($I2401,'[1]mapping 2015'!$A:$B,2,FALSE),VLOOKUP($G2401,'[1]mapping 2015'!$A:$B,2,FALSE))))</f>
        <v>nil</v>
      </c>
      <c r="W2401" s="37">
        <f>IF(OR(V2401="non comm",V2401="nil",J2401=0),0,IF(V2401="SBM 2.1 IIPS",J2401*VLOOKUP(N2401,'[2]NGP%'!$C:$D,2,FALSE),J2401*SUMIFS('[2]NGP%'!$D:$D,'[2]NGP%'!$A:$A,V2401,'[2]NGP%'!$B:$B,AA2401)))</f>
        <v>0</v>
      </c>
      <c r="X2401" s="37">
        <f>IF(OR(V2401="non comm",V2401="nil",J2401=0),0,IF(V2401="SBM 2.1 IIPS",J2401*VLOOKUP(N2401,'[2]NGP%'!$C:$E,3,FALSE),J2401*SUMIFS('[2]NGP%'!$E:$E,'[2]NGP%'!$A:$A,V2401,'[2]NGP%'!$B:$B,AA2401)))</f>
        <v>0</v>
      </c>
      <c r="Y2401" s="32"/>
      <c r="Z2401" s="54" t="str">
        <f>IF(MID(H2401,1,4)="Item","Nil",IF(G2401="contract_cover",VLOOKUP(I2401,'svc type'!C:D,2,FALSE),VLOOKUP(G2401,'svc type'!A:D,4,FALSE)))</f>
        <v>SVC</v>
      </c>
      <c r="AA2401" s="4" t="str">
        <f>IF(B2401="","",VLOOKUP(B2401,Sector!C:D,2,FALSE))</f>
        <v/>
      </c>
      <c r="AB2401" s="4">
        <f t="shared" si="75"/>
        <v>0</v>
      </c>
      <c r="AC2401" s="4"/>
      <c r="AD2401" s="4"/>
      <c r="AE2401" s="4"/>
      <c r="AF2401" s="4"/>
      <c r="AG2401" s="4"/>
    </row>
    <row r="2402" spans="1:33" outlineLevel="1" x14ac:dyDescent="0.25">
      <c r="A2402" s="57">
        <v>42275.439865312503</v>
      </c>
      <c r="B2402" s="32"/>
      <c r="C2402" s="32" t="s">
        <v>74</v>
      </c>
      <c r="D2402" s="32" t="s">
        <v>73</v>
      </c>
      <c r="E2402" s="32" t="s">
        <v>10378</v>
      </c>
      <c r="F2402" s="32" t="s">
        <v>10379</v>
      </c>
      <c r="G2402" s="32" t="s">
        <v>58</v>
      </c>
      <c r="H2402" s="32" t="s">
        <v>59</v>
      </c>
      <c r="I2402" s="32" t="s">
        <v>2006</v>
      </c>
      <c r="J2402" s="35">
        <v>0</v>
      </c>
      <c r="K2402" s="35">
        <v>0</v>
      </c>
      <c r="L2402" s="35">
        <v>0</v>
      </c>
      <c r="M2402" s="35">
        <v>0</v>
      </c>
      <c r="N2402" s="32" t="s">
        <v>19</v>
      </c>
      <c r="O2402" s="32" t="s">
        <v>32</v>
      </c>
      <c r="P2402" s="32">
        <v>2</v>
      </c>
      <c r="Q2402" s="32"/>
      <c r="R2402" s="39">
        <f t="shared" si="74"/>
        <v>1509</v>
      </c>
      <c r="S2402" s="5" t="s">
        <v>51</v>
      </c>
      <c r="T2402" s="5" t="s">
        <v>64</v>
      </c>
      <c r="U2402" s="2"/>
      <c r="V2402" s="2" t="str">
        <f>IF($J2402+$L2402=0,"nil",IF(OR($B2402="TCU-WS",$B2402=""),"non comm",IF(OR($G2402="contract_cover",$H2402="fixed price"),VLOOKUP($I2402,'[1]mapping 2015'!$A:$B,2,FALSE),VLOOKUP($G2402,'[1]mapping 2015'!$A:$B,2,FALSE))))</f>
        <v>nil</v>
      </c>
      <c r="W2402" s="37">
        <f>IF(OR(V2402="non comm",V2402="nil",J2402=0),0,IF(V2402="SBM 2.1 IIPS",J2402*VLOOKUP(N2402,'[2]NGP%'!$C:$D,2,FALSE),J2402*SUMIFS('[2]NGP%'!$D:$D,'[2]NGP%'!$A:$A,V2402,'[2]NGP%'!$B:$B,AA2402)))</f>
        <v>0</v>
      </c>
      <c r="X2402" s="37">
        <f>IF(OR(V2402="non comm",V2402="nil",J2402=0),0,IF(V2402="SBM 2.1 IIPS",J2402*VLOOKUP(N2402,'[2]NGP%'!$C:$E,3,FALSE),J2402*SUMIFS('[2]NGP%'!$E:$E,'[2]NGP%'!$A:$A,V2402,'[2]NGP%'!$B:$B,AA2402)))</f>
        <v>0</v>
      </c>
      <c r="Y2402" s="32"/>
      <c r="Z2402" s="54" t="str">
        <f>IF(MID(H2402,1,4)="Item","Nil",IF(G2402="contract_cover",VLOOKUP(I2402,'svc type'!C:D,2,FALSE),VLOOKUP(G2402,'svc type'!A:D,4,FALSE)))</f>
        <v>SVC</v>
      </c>
      <c r="AA2402" s="4" t="str">
        <f>IF(B2402="","",VLOOKUP(B2402,Sector!C:D,2,FALSE))</f>
        <v/>
      </c>
      <c r="AB2402" s="4">
        <f t="shared" si="75"/>
        <v>0</v>
      </c>
      <c r="AC2402" s="4"/>
      <c r="AD2402" s="4"/>
      <c r="AE2402" s="4"/>
      <c r="AF2402" s="4"/>
      <c r="AG2402" s="4"/>
    </row>
    <row r="2403" spans="1:33" outlineLevel="1" x14ac:dyDescent="0.25">
      <c r="A2403" s="57">
        <v>42275.439865312503</v>
      </c>
      <c r="B2403" s="32"/>
      <c r="C2403" s="32" t="s">
        <v>74</v>
      </c>
      <c r="D2403" s="32" t="s">
        <v>73</v>
      </c>
      <c r="E2403" s="32" t="s">
        <v>10378</v>
      </c>
      <c r="F2403" s="32" t="s">
        <v>10379</v>
      </c>
      <c r="G2403" s="32" t="s">
        <v>58</v>
      </c>
      <c r="H2403" s="32" t="s">
        <v>59</v>
      </c>
      <c r="I2403" s="32" t="s">
        <v>2006</v>
      </c>
      <c r="J2403" s="35">
        <v>0</v>
      </c>
      <c r="K2403" s="35">
        <v>0</v>
      </c>
      <c r="L2403" s="35">
        <v>0</v>
      </c>
      <c r="M2403" s="35">
        <v>0</v>
      </c>
      <c r="N2403" s="32" t="s">
        <v>19</v>
      </c>
      <c r="O2403" s="32" t="s">
        <v>32</v>
      </c>
      <c r="P2403" s="32">
        <v>5</v>
      </c>
      <c r="Q2403" s="32"/>
      <c r="R2403" s="39">
        <f t="shared" si="74"/>
        <v>1509</v>
      </c>
      <c r="S2403" s="5" t="s">
        <v>51</v>
      </c>
      <c r="T2403" s="5" t="s">
        <v>64</v>
      </c>
      <c r="U2403" s="2"/>
      <c r="V2403" s="2" t="str">
        <f>IF($J2403+$L2403=0,"nil",IF(OR($B2403="TCU-WS",$B2403=""),"non comm",IF(OR($G2403="contract_cover",$H2403="fixed price"),VLOOKUP($I2403,'[1]mapping 2015'!$A:$B,2,FALSE),VLOOKUP($G2403,'[1]mapping 2015'!$A:$B,2,FALSE))))</f>
        <v>nil</v>
      </c>
      <c r="W2403" s="37">
        <f>IF(OR(V2403="non comm",V2403="nil",J2403=0),0,IF(V2403="SBM 2.1 IIPS",J2403*VLOOKUP(N2403,'[2]NGP%'!$C:$D,2,FALSE),J2403*SUMIFS('[2]NGP%'!$D:$D,'[2]NGP%'!$A:$A,V2403,'[2]NGP%'!$B:$B,AA2403)))</f>
        <v>0</v>
      </c>
      <c r="X2403" s="37">
        <f>IF(OR(V2403="non comm",V2403="nil",J2403=0),0,IF(V2403="SBM 2.1 IIPS",J2403*VLOOKUP(N2403,'[2]NGP%'!$C:$E,3,FALSE),J2403*SUMIFS('[2]NGP%'!$E:$E,'[2]NGP%'!$A:$A,V2403,'[2]NGP%'!$B:$B,AA2403)))</f>
        <v>0</v>
      </c>
      <c r="Y2403" s="32"/>
      <c r="Z2403" s="54" t="str">
        <f>IF(MID(H2403,1,4)="Item","Nil",IF(G2403="contract_cover",VLOOKUP(I2403,'svc type'!C:D,2,FALSE),VLOOKUP(G2403,'svc type'!A:D,4,FALSE)))</f>
        <v>SVC</v>
      </c>
      <c r="AA2403" s="4" t="str">
        <f>IF(B2403="","",VLOOKUP(B2403,Sector!C:D,2,FALSE))</f>
        <v/>
      </c>
      <c r="AB2403" s="4">
        <f t="shared" si="75"/>
        <v>0</v>
      </c>
      <c r="AC2403" s="4"/>
      <c r="AD2403" s="4"/>
      <c r="AE2403" s="4"/>
      <c r="AF2403" s="4"/>
      <c r="AG2403" s="4"/>
    </row>
    <row r="2404" spans="1:33" outlineLevel="1" x14ac:dyDescent="0.25">
      <c r="A2404" s="57">
        <v>42275.439865312503</v>
      </c>
      <c r="B2404" s="32"/>
      <c r="C2404" s="32" t="s">
        <v>74</v>
      </c>
      <c r="D2404" s="32" t="s">
        <v>73</v>
      </c>
      <c r="E2404" s="32" t="s">
        <v>10378</v>
      </c>
      <c r="F2404" s="32" t="s">
        <v>10379</v>
      </c>
      <c r="G2404" s="32" t="s">
        <v>58</v>
      </c>
      <c r="H2404" s="32" t="s">
        <v>59</v>
      </c>
      <c r="I2404" s="32" t="s">
        <v>2006</v>
      </c>
      <c r="J2404" s="35">
        <v>0</v>
      </c>
      <c r="K2404" s="35">
        <v>0</v>
      </c>
      <c r="L2404" s="35">
        <v>0</v>
      </c>
      <c r="M2404" s="35">
        <v>0</v>
      </c>
      <c r="N2404" s="32" t="s">
        <v>19</v>
      </c>
      <c r="O2404" s="32" t="s">
        <v>32</v>
      </c>
      <c r="P2404" s="32">
        <v>2</v>
      </c>
      <c r="Q2404" s="32"/>
      <c r="R2404" s="39">
        <f t="shared" si="74"/>
        <v>1509</v>
      </c>
      <c r="S2404" s="5" t="s">
        <v>51</v>
      </c>
      <c r="T2404" s="5" t="s">
        <v>64</v>
      </c>
      <c r="U2404" s="2"/>
      <c r="V2404" s="2" t="str">
        <f>IF($J2404+$L2404=0,"nil",IF(OR($B2404="TCU-WS",$B2404=""),"non comm",IF(OR($G2404="contract_cover",$H2404="fixed price"),VLOOKUP($I2404,'[1]mapping 2015'!$A:$B,2,FALSE),VLOOKUP($G2404,'[1]mapping 2015'!$A:$B,2,FALSE))))</f>
        <v>nil</v>
      </c>
      <c r="W2404" s="37">
        <f>IF(OR(V2404="non comm",V2404="nil",J2404=0),0,IF(V2404="SBM 2.1 IIPS",J2404*VLOOKUP(N2404,'[2]NGP%'!$C:$D,2,FALSE),J2404*SUMIFS('[2]NGP%'!$D:$D,'[2]NGP%'!$A:$A,V2404,'[2]NGP%'!$B:$B,AA2404)))</f>
        <v>0</v>
      </c>
      <c r="X2404" s="37">
        <f>IF(OR(V2404="non comm",V2404="nil",J2404=0),0,IF(V2404="SBM 2.1 IIPS",J2404*VLOOKUP(N2404,'[2]NGP%'!$C:$E,3,FALSE),J2404*SUMIFS('[2]NGP%'!$E:$E,'[2]NGP%'!$A:$A,V2404,'[2]NGP%'!$B:$B,AA2404)))</f>
        <v>0</v>
      </c>
      <c r="Y2404" s="32"/>
      <c r="Z2404" s="54" t="str">
        <f>IF(MID(H2404,1,4)="Item","Nil",IF(G2404="contract_cover",VLOOKUP(I2404,'svc type'!C:D,2,FALSE),VLOOKUP(G2404,'svc type'!A:D,4,FALSE)))</f>
        <v>SVC</v>
      </c>
      <c r="AA2404" s="4" t="str">
        <f>IF(B2404="","",VLOOKUP(B2404,Sector!C:D,2,FALSE))</f>
        <v/>
      </c>
      <c r="AB2404" s="4">
        <f t="shared" si="75"/>
        <v>0</v>
      </c>
      <c r="AC2404" s="4"/>
      <c r="AD2404" s="4"/>
      <c r="AE2404" s="4"/>
      <c r="AF2404" s="4"/>
      <c r="AG2404" s="4"/>
    </row>
    <row r="2405" spans="1:33" outlineLevel="1" x14ac:dyDescent="0.25">
      <c r="A2405" s="57">
        <v>42275.439865312503</v>
      </c>
      <c r="B2405" s="32"/>
      <c r="C2405" s="32" t="s">
        <v>74</v>
      </c>
      <c r="D2405" s="32" t="s">
        <v>73</v>
      </c>
      <c r="E2405" s="32" t="s">
        <v>10378</v>
      </c>
      <c r="F2405" s="32" t="s">
        <v>10379</v>
      </c>
      <c r="G2405" s="32" t="s">
        <v>58</v>
      </c>
      <c r="H2405" s="32" t="s">
        <v>59</v>
      </c>
      <c r="I2405" s="32" t="s">
        <v>2006</v>
      </c>
      <c r="J2405" s="35">
        <v>0</v>
      </c>
      <c r="K2405" s="35">
        <v>0</v>
      </c>
      <c r="L2405" s="35">
        <v>0</v>
      </c>
      <c r="M2405" s="35">
        <v>0</v>
      </c>
      <c r="N2405" s="32" t="s">
        <v>19</v>
      </c>
      <c r="O2405" s="32" t="s">
        <v>32</v>
      </c>
      <c r="P2405" s="32">
        <v>5</v>
      </c>
      <c r="Q2405" s="32"/>
      <c r="R2405" s="39">
        <f t="shared" si="74"/>
        <v>1509</v>
      </c>
      <c r="S2405" s="5" t="s">
        <v>51</v>
      </c>
      <c r="T2405" s="5" t="s">
        <v>64</v>
      </c>
      <c r="U2405" s="2"/>
      <c r="V2405" s="2" t="str">
        <f>IF($J2405+$L2405=0,"nil",IF(OR($B2405="TCU-WS",$B2405=""),"non comm",IF(OR($G2405="contract_cover",$H2405="fixed price"),VLOOKUP($I2405,'[1]mapping 2015'!$A:$B,2,FALSE),VLOOKUP($G2405,'[1]mapping 2015'!$A:$B,2,FALSE))))</f>
        <v>nil</v>
      </c>
      <c r="W2405" s="37">
        <f>IF(OR(V2405="non comm",V2405="nil",J2405=0),0,IF(V2405="SBM 2.1 IIPS",J2405*VLOOKUP(N2405,'[2]NGP%'!$C:$D,2,FALSE),J2405*SUMIFS('[2]NGP%'!$D:$D,'[2]NGP%'!$A:$A,V2405,'[2]NGP%'!$B:$B,AA2405)))</f>
        <v>0</v>
      </c>
      <c r="X2405" s="37">
        <f>IF(OR(V2405="non comm",V2405="nil",J2405=0),0,IF(V2405="SBM 2.1 IIPS",J2405*VLOOKUP(N2405,'[2]NGP%'!$C:$E,3,FALSE),J2405*SUMIFS('[2]NGP%'!$E:$E,'[2]NGP%'!$A:$A,V2405,'[2]NGP%'!$B:$B,AA2405)))</f>
        <v>0</v>
      </c>
      <c r="Y2405" s="32"/>
      <c r="Z2405" s="54" t="str">
        <f>IF(MID(H2405,1,4)="Item","Nil",IF(G2405="contract_cover",VLOOKUP(I2405,'svc type'!C:D,2,FALSE),VLOOKUP(G2405,'svc type'!A:D,4,FALSE)))</f>
        <v>SVC</v>
      </c>
      <c r="AA2405" s="4" t="str">
        <f>IF(B2405="","",VLOOKUP(B2405,Sector!C:D,2,FALSE))</f>
        <v/>
      </c>
      <c r="AB2405" s="4">
        <f t="shared" si="75"/>
        <v>0</v>
      </c>
      <c r="AC2405" s="4"/>
      <c r="AD2405" s="4"/>
      <c r="AE2405" s="4"/>
      <c r="AF2405" s="4"/>
      <c r="AG2405" s="4"/>
    </row>
    <row r="2406" spans="1:33" outlineLevel="1" x14ac:dyDescent="0.25">
      <c r="A2406" s="57">
        <v>42275.439865312503</v>
      </c>
      <c r="B2406" s="32"/>
      <c r="C2406" s="32" t="s">
        <v>74</v>
      </c>
      <c r="D2406" s="32" t="s">
        <v>73</v>
      </c>
      <c r="E2406" s="32" t="s">
        <v>10378</v>
      </c>
      <c r="F2406" s="32" t="s">
        <v>10379</v>
      </c>
      <c r="G2406" s="32" t="s">
        <v>58</v>
      </c>
      <c r="H2406" s="32" t="s">
        <v>59</v>
      </c>
      <c r="I2406" s="32" t="s">
        <v>2006</v>
      </c>
      <c r="J2406" s="35">
        <v>0</v>
      </c>
      <c r="K2406" s="35">
        <v>0</v>
      </c>
      <c r="L2406" s="35">
        <v>0</v>
      </c>
      <c r="M2406" s="35">
        <v>0</v>
      </c>
      <c r="N2406" s="32" t="s">
        <v>19</v>
      </c>
      <c r="O2406" s="32" t="s">
        <v>32</v>
      </c>
      <c r="P2406" s="32">
        <v>4</v>
      </c>
      <c r="Q2406" s="32"/>
      <c r="R2406" s="39">
        <f t="shared" si="74"/>
        <v>1509</v>
      </c>
      <c r="S2406" s="5" t="s">
        <v>51</v>
      </c>
      <c r="T2406" s="5" t="s">
        <v>64</v>
      </c>
      <c r="U2406" s="2"/>
      <c r="V2406" s="2" t="str">
        <f>IF($J2406+$L2406=0,"nil",IF(OR($B2406="TCU-WS",$B2406=""),"non comm",IF(OR($G2406="contract_cover",$H2406="fixed price"),VLOOKUP($I2406,'[1]mapping 2015'!$A:$B,2,FALSE),VLOOKUP($G2406,'[1]mapping 2015'!$A:$B,2,FALSE))))</f>
        <v>nil</v>
      </c>
      <c r="W2406" s="37">
        <f>IF(OR(V2406="non comm",V2406="nil",J2406=0),0,IF(V2406="SBM 2.1 IIPS",J2406*VLOOKUP(N2406,'[2]NGP%'!$C:$D,2,FALSE),J2406*SUMIFS('[2]NGP%'!$D:$D,'[2]NGP%'!$A:$A,V2406,'[2]NGP%'!$B:$B,AA2406)))</f>
        <v>0</v>
      </c>
      <c r="X2406" s="37">
        <f>IF(OR(V2406="non comm",V2406="nil",J2406=0),0,IF(V2406="SBM 2.1 IIPS",J2406*VLOOKUP(N2406,'[2]NGP%'!$C:$E,3,FALSE),J2406*SUMIFS('[2]NGP%'!$E:$E,'[2]NGP%'!$A:$A,V2406,'[2]NGP%'!$B:$B,AA2406)))</f>
        <v>0</v>
      </c>
      <c r="Y2406" s="32"/>
      <c r="Z2406" s="54" t="str">
        <f>IF(MID(H2406,1,4)="Item","Nil",IF(G2406="contract_cover",VLOOKUP(I2406,'svc type'!C:D,2,FALSE),VLOOKUP(G2406,'svc type'!A:D,4,FALSE)))</f>
        <v>SVC</v>
      </c>
      <c r="AA2406" s="4" t="str">
        <f>IF(B2406="","",VLOOKUP(B2406,Sector!C:D,2,FALSE))</f>
        <v/>
      </c>
      <c r="AB2406" s="4">
        <f t="shared" si="75"/>
        <v>0</v>
      </c>
      <c r="AC2406" s="4"/>
      <c r="AD2406" s="4"/>
      <c r="AE2406" s="4"/>
      <c r="AF2406" s="4"/>
      <c r="AG2406" s="4"/>
    </row>
    <row r="2407" spans="1:33" outlineLevel="1" x14ac:dyDescent="0.25">
      <c r="A2407" s="57">
        <v>42275.453552430554</v>
      </c>
      <c r="B2407" s="32" t="s">
        <v>22</v>
      </c>
      <c r="C2407" s="32" t="s">
        <v>2020</v>
      </c>
      <c r="D2407" s="32" t="s">
        <v>2021</v>
      </c>
      <c r="E2407" s="32" t="s">
        <v>10380</v>
      </c>
      <c r="F2407" s="32" t="s">
        <v>10381</v>
      </c>
      <c r="G2407" s="32" t="s">
        <v>25</v>
      </c>
      <c r="H2407" s="32" t="s">
        <v>26</v>
      </c>
      <c r="I2407" s="32" t="s">
        <v>2006</v>
      </c>
      <c r="J2407" s="35">
        <v>0</v>
      </c>
      <c r="K2407" s="35">
        <v>0</v>
      </c>
      <c r="L2407" s="35">
        <v>0</v>
      </c>
      <c r="M2407" s="35">
        <v>0</v>
      </c>
      <c r="N2407" s="32" t="s">
        <v>19</v>
      </c>
      <c r="O2407" s="32" t="s">
        <v>325</v>
      </c>
      <c r="P2407" s="32">
        <v>0.5</v>
      </c>
      <c r="Q2407" s="32"/>
      <c r="R2407" s="39">
        <f t="shared" si="74"/>
        <v>1509</v>
      </c>
      <c r="S2407" s="5" t="s">
        <v>51</v>
      </c>
      <c r="T2407" s="5" t="s">
        <v>64</v>
      </c>
      <c r="U2407" s="2"/>
      <c r="V2407" s="2" t="str">
        <f>IF($J2407+$L2407=0,"nil",IF(OR($B2407="TCU-WS",$B2407=""),"non comm",IF(OR($G2407="contract_cover",$H2407="fixed price"),VLOOKUP($I2407,'[1]mapping 2015'!$A:$B,2,FALSE),VLOOKUP($G2407,'[1]mapping 2015'!$A:$B,2,FALSE))))</f>
        <v>nil</v>
      </c>
      <c r="W2407" s="37">
        <f>IF(OR(V2407="non comm",V2407="nil",J2407=0),0,IF(V2407="SBM 2.1 IIPS",J2407*VLOOKUP(N2407,'[2]NGP%'!$C:$D,2,FALSE),J2407*SUMIFS('[2]NGP%'!$D:$D,'[2]NGP%'!$A:$A,V2407,'[2]NGP%'!$B:$B,AA2407)))</f>
        <v>0</v>
      </c>
      <c r="X2407" s="37">
        <f>IF(OR(V2407="non comm",V2407="nil",J2407=0),0,IF(V2407="SBM 2.1 IIPS",J2407*VLOOKUP(N2407,'[2]NGP%'!$C:$E,3,FALSE),J2407*SUMIFS('[2]NGP%'!$E:$E,'[2]NGP%'!$A:$A,V2407,'[2]NGP%'!$B:$B,AA2407)))</f>
        <v>0</v>
      </c>
      <c r="Y2407" s="32"/>
      <c r="Z2407" s="54" t="str">
        <f>IF(MID(H2407,1,4)="Item","Nil",IF(G2407="contract_cover",VLOOKUP(I2407,'svc type'!C:D,2,FALSE),VLOOKUP(G2407,'svc type'!A:D,4,FALSE)))</f>
        <v>IIPS</v>
      </c>
      <c r="AA2407" s="4" t="str">
        <f>IF(B2407="","",VLOOKUP(B2407,Sector!C:D,2,FALSE))</f>
        <v>OTH</v>
      </c>
      <c r="AB2407" s="4" t="str">
        <f t="shared" si="75"/>
        <v>TCU-WS</v>
      </c>
      <c r="AC2407" s="4"/>
      <c r="AD2407" s="4"/>
      <c r="AE2407" s="4"/>
      <c r="AF2407" s="4"/>
      <c r="AG2407" s="4"/>
    </row>
    <row r="2408" spans="1:33" outlineLevel="1" x14ac:dyDescent="0.25">
      <c r="A2408" s="57">
        <v>42275.454670451392</v>
      </c>
      <c r="B2408" s="32" t="s">
        <v>22</v>
      </c>
      <c r="C2408" s="32" t="s">
        <v>456</v>
      </c>
      <c r="D2408" s="32" t="s">
        <v>455</v>
      </c>
      <c r="E2408" s="32" t="s">
        <v>10382</v>
      </c>
      <c r="F2408" s="32" t="s">
        <v>10383</v>
      </c>
      <c r="G2408" s="32" t="s">
        <v>25</v>
      </c>
      <c r="H2408" s="32" t="s">
        <v>26</v>
      </c>
      <c r="I2408" s="32" t="s">
        <v>2006</v>
      </c>
      <c r="J2408" s="35">
        <v>0</v>
      </c>
      <c r="K2408" s="35">
        <v>0</v>
      </c>
      <c r="L2408" s="35">
        <v>0</v>
      </c>
      <c r="M2408" s="35">
        <v>0</v>
      </c>
      <c r="N2408" s="32" t="s">
        <v>19</v>
      </c>
      <c r="O2408" s="32" t="s">
        <v>27</v>
      </c>
      <c r="P2408" s="32">
        <v>2</v>
      </c>
      <c r="Q2408" s="32"/>
      <c r="R2408" s="39">
        <f t="shared" si="74"/>
        <v>1509</v>
      </c>
      <c r="S2408" s="5" t="s">
        <v>51</v>
      </c>
      <c r="T2408" s="5" t="s">
        <v>64</v>
      </c>
      <c r="U2408" s="2"/>
      <c r="V2408" s="2" t="str">
        <f>IF($J2408+$L2408=0,"nil",IF(OR($B2408="TCU-WS",$B2408=""),"non comm",IF(OR($G2408="contract_cover",$H2408="fixed price"),VLOOKUP($I2408,'[1]mapping 2015'!$A:$B,2,FALSE),VLOOKUP($G2408,'[1]mapping 2015'!$A:$B,2,FALSE))))</f>
        <v>nil</v>
      </c>
      <c r="W2408" s="37">
        <f>IF(OR(V2408="non comm",V2408="nil",J2408=0),0,IF(V2408="SBM 2.1 IIPS",J2408*VLOOKUP(N2408,'[2]NGP%'!$C:$D,2,FALSE),J2408*SUMIFS('[2]NGP%'!$D:$D,'[2]NGP%'!$A:$A,V2408,'[2]NGP%'!$B:$B,AA2408)))</f>
        <v>0</v>
      </c>
      <c r="X2408" s="37">
        <f>IF(OR(V2408="non comm",V2408="nil",J2408=0),0,IF(V2408="SBM 2.1 IIPS",J2408*VLOOKUP(N2408,'[2]NGP%'!$C:$E,3,FALSE),J2408*SUMIFS('[2]NGP%'!$E:$E,'[2]NGP%'!$A:$A,V2408,'[2]NGP%'!$B:$B,AA2408)))</f>
        <v>0</v>
      </c>
      <c r="Y2408" s="32"/>
      <c r="Z2408" s="54" t="str">
        <f>IF(MID(H2408,1,4)="Item","Nil",IF(G2408="contract_cover",VLOOKUP(I2408,'svc type'!C:D,2,FALSE),VLOOKUP(G2408,'svc type'!A:D,4,FALSE)))</f>
        <v>IIPS</v>
      </c>
      <c r="AA2408" s="4" t="str">
        <f>IF(B2408="","",VLOOKUP(B2408,Sector!C:D,2,FALSE))</f>
        <v>OTH</v>
      </c>
      <c r="AB2408" s="4" t="str">
        <f t="shared" si="75"/>
        <v>TCU-WS</v>
      </c>
      <c r="AC2408" s="4"/>
      <c r="AD2408" s="4"/>
      <c r="AE2408" s="4"/>
      <c r="AF2408" s="4"/>
      <c r="AG2408" s="4"/>
    </row>
    <row r="2409" spans="1:33" outlineLevel="1" x14ac:dyDescent="0.25">
      <c r="A2409" s="57">
        <v>42275.454670451392</v>
      </c>
      <c r="B2409" s="32" t="s">
        <v>22</v>
      </c>
      <c r="C2409" s="32" t="s">
        <v>456</v>
      </c>
      <c r="D2409" s="32" t="s">
        <v>455</v>
      </c>
      <c r="E2409" s="32" t="s">
        <v>10382</v>
      </c>
      <c r="F2409" s="32" t="s">
        <v>10383</v>
      </c>
      <c r="G2409" s="32" t="s">
        <v>380</v>
      </c>
      <c r="H2409" s="32" t="s">
        <v>379</v>
      </c>
      <c r="I2409" s="32" t="s">
        <v>2006</v>
      </c>
      <c r="J2409" s="35">
        <v>0</v>
      </c>
      <c r="K2409" s="35">
        <v>0</v>
      </c>
      <c r="L2409" s="35">
        <v>0</v>
      </c>
      <c r="M2409" s="35">
        <v>0.5</v>
      </c>
      <c r="N2409" s="32" t="s">
        <v>19</v>
      </c>
      <c r="O2409" s="32" t="s">
        <v>27</v>
      </c>
      <c r="P2409" s="32">
        <v>1</v>
      </c>
      <c r="Q2409" s="32"/>
      <c r="R2409" s="39">
        <f t="shared" si="74"/>
        <v>1509</v>
      </c>
      <c r="S2409" s="5" t="s">
        <v>51</v>
      </c>
      <c r="T2409" s="5" t="s">
        <v>64</v>
      </c>
      <c r="U2409" s="2"/>
      <c r="V2409" s="2" t="str">
        <f>IF($J2409+$L2409=0,"nil",IF(OR($B2409="TCU-WS",$B2409=""),"non comm",IF(OR($G2409="contract_cover",$H2409="fixed price"),VLOOKUP($I2409,'[1]mapping 2015'!$A:$B,2,FALSE),VLOOKUP($G2409,'[1]mapping 2015'!$A:$B,2,FALSE))))</f>
        <v>nil</v>
      </c>
      <c r="W2409" s="37">
        <f>IF(OR(V2409="non comm",V2409="nil",J2409=0),0,IF(V2409="SBM 2.1 IIPS",J2409*VLOOKUP(N2409,'[2]NGP%'!$C:$D,2,FALSE),J2409*SUMIFS('[2]NGP%'!$D:$D,'[2]NGP%'!$A:$A,V2409,'[2]NGP%'!$B:$B,AA2409)))</f>
        <v>0</v>
      </c>
      <c r="X2409" s="37">
        <f>IF(OR(V2409="non comm",V2409="nil",J2409=0),0,IF(V2409="SBM 2.1 IIPS",J2409*VLOOKUP(N2409,'[2]NGP%'!$C:$E,3,FALSE),J2409*SUMIFS('[2]NGP%'!$E:$E,'[2]NGP%'!$A:$A,V2409,'[2]NGP%'!$B:$B,AA2409)))</f>
        <v>0</v>
      </c>
      <c r="Y2409" s="32"/>
      <c r="Z2409" s="54" t="str">
        <f>IF(MID(H2409,1,4)="Item","Nil",IF(G2409="contract_cover",VLOOKUP(I2409,'svc type'!C:D,2,FALSE),VLOOKUP(G2409,'svc type'!A:D,4,FALSE)))</f>
        <v>Exp</v>
      </c>
      <c r="AA2409" s="4" t="str">
        <f>IF(B2409="","",VLOOKUP(B2409,Sector!C:D,2,FALSE))</f>
        <v>OTH</v>
      </c>
      <c r="AB2409" s="4" t="str">
        <f t="shared" si="75"/>
        <v>TCU-WS</v>
      </c>
      <c r="AC2409" s="4"/>
      <c r="AD2409" s="4"/>
      <c r="AE2409" s="4"/>
      <c r="AF2409" s="4"/>
      <c r="AG2409" s="4"/>
    </row>
    <row r="2410" spans="1:33" outlineLevel="1" x14ac:dyDescent="0.25">
      <c r="A2410" s="57">
        <v>42275.454670451392</v>
      </c>
      <c r="B2410" s="32" t="s">
        <v>22</v>
      </c>
      <c r="C2410" s="32" t="s">
        <v>456</v>
      </c>
      <c r="D2410" s="32" t="s">
        <v>455</v>
      </c>
      <c r="E2410" s="32" t="s">
        <v>10382</v>
      </c>
      <c r="F2410" s="32" t="s">
        <v>10383</v>
      </c>
      <c r="G2410" s="32" t="s">
        <v>380</v>
      </c>
      <c r="H2410" s="32" t="s">
        <v>379</v>
      </c>
      <c r="I2410" s="32" t="s">
        <v>2006</v>
      </c>
      <c r="J2410" s="35">
        <v>0</v>
      </c>
      <c r="K2410" s="35">
        <v>0</v>
      </c>
      <c r="L2410" s="35">
        <v>0</v>
      </c>
      <c r="M2410" s="35">
        <v>1</v>
      </c>
      <c r="N2410" s="32" t="s">
        <v>19</v>
      </c>
      <c r="O2410" s="32" t="s">
        <v>27</v>
      </c>
      <c r="P2410" s="32">
        <v>1</v>
      </c>
      <c r="Q2410" s="32"/>
      <c r="R2410" s="39">
        <f t="shared" si="74"/>
        <v>1509</v>
      </c>
      <c r="S2410" s="5" t="s">
        <v>51</v>
      </c>
      <c r="T2410" s="5" t="s">
        <v>64</v>
      </c>
      <c r="U2410" s="2"/>
      <c r="V2410" s="2" t="str">
        <f>IF($J2410+$L2410=0,"nil",IF(OR($B2410="TCU-WS",$B2410=""),"non comm",IF(OR($G2410="contract_cover",$H2410="fixed price"),VLOOKUP($I2410,'[1]mapping 2015'!$A:$B,2,FALSE),VLOOKUP($G2410,'[1]mapping 2015'!$A:$B,2,FALSE))))</f>
        <v>nil</v>
      </c>
      <c r="W2410" s="37">
        <f>IF(OR(V2410="non comm",V2410="nil",J2410=0),0,IF(V2410="SBM 2.1 IIPS",J2410*VLOOKUP(N2410,'[2]NGP%'!$C:$D,2,FALSE),J2410*SUMIFS('[2]NGP%'!$D:$D,'[2]NGP%'!$A:$A,V2410,'[2]NGP%'!$B:$B,AA2410)))</f>
        <v>0</v>
      </c>
      <c r="X2410" s="37">
        <f>IF(OR(V2410="non comm",V2410="nil",J2410=0),0,IF(V2410="SBM 2.1 IIPS",J2410*VLOOKUP(N2410,'[2]NGP%'!$C:$E,3,FALSE),J2410*SUMIFS('[2]NGP%'!$E:$E,'[2]NGP%'!$A:$A,V2410,'[2]NGP%'!$B:$B,AA2410)))</f>
        <v>0</v>
      </c>
      <c r="Y2410" s="32"/>
      <c r="Z2410" s="54" t="str">
        <f>IF(MID(H2410,1,4)="Item","Nil",IF(G2410="contract_cover",VLOOKUP(I2410,'svc type'!C:D,2,FALSE),VLOOKUP(G2410,'svc type'!A:D,4,FALSE)))</f>
        <v>Exp</v>
      </c>
      <c r="AA2410" s="4" t="str">
        <f>IF(B2410="","",VLOOKUP(B2410,Sector!C:D,2,FALSE))</f>
        <v>OTH</v>
      </c>
      <c r="AB2410" s="4" t="str">
        <f t="shared" si="75"/>
        <v>TCU-WS</v>
      </c>
      <c r="AC2410" s="4"/>
      <c r="AD2410" s="4"/>
      <c r="AE2410" s="4"/>
      <c r="AF2410" s="4"/>
      <c r="AG2410" s="4"/>
    </row>
    <row r="2411" spans="1:33" outlineLevel="1" x14ac:dyDescent="0.25">
      <c r="A2411" s="57">
        <v>42275.454670451392</v>
      </c>
      <c r="B2411" s="32" t="s">
        <v>22</v>
      </c>
      <c r="C2411" s="32" t="s">
        <v>456</v>
      </c>
      <c r="D2411" s="32" t="s">
        <v>455</v>
      </c>
      <c r="E2411" s="32" t="s">
        <v>10382</v>
      </c>
      <c r="F2411" s="32" t="s">
        <v>10383</v>
      </c>
      <c r="G2411" s="32" t="s">
        <v>29</v>
      </c>
      <c r="H2411" s="32" t="s">
        <v>30</v>
      </c>
      <c r="I2411" s="32" t="s">
        <v>2006</v>
      </c>
      <c r="J2411" s="35">
        <v>0</v>
      </c>
      <c r="K2411" s="35">
        <v>0</v>
      </c>
      <c r="L2411" s="35">
        <v>0</v>
      </c>
      <c r="M2411" s="35">
        <v>7</v>
      </c>
      <c r="N2411" s="32" t="s">
        <v>19</v>
      </c>
      <c r="O2411" s="32" t="s">
        <v>27</v>
      </c>
      <c r="P2411" s="32">
        <v>1</v>
      </c>
      <c r="Q2411" s="32"/>
      <c r="R2411" s="39">
        <f t="shared" si="74"/>
        <v>1509</v>
      </c>
      <c r="S2411" s="5" t="s">
        <v>51</v>
      </c>
      <c r="T2411" s="5" t="s">
        <v>64</v>
      </c>
      <c r="U2411" s="2"/>
      <c r="V2411" s="2" t="str">
        <f>IF($J2411+$L2411=0,"nil",IF(OR($B2411="TCU-WS",$B2411=""),"non comm",IF(OR($G2411="contract_cover",$H2411="fixed price"),VLOOKUP($I2411,'[1]mapping 2015'!$A:$B,2,FALSE),VLOOKUP($G2411,'[1]mapping 2015'!$A:$B,2,FALSE))))</f>
        <v>nil</v>
      </c>
      <c r="W2411" s="37">
        <f>IF(OR(V2411="non comm",V2411="nil",J2411=0),0,IF(V2411="SBM 2.1 IIPS",J2411*VLOOKUP(N2411,'[2]NGP%'!$C:$D,2,FALSE),J2411*SUMIFS('[2]NGP%'!$D:$D,'[2]NGP%'!$A:$A,V2411,'[2]NGP%'!$B:$B,AA2411)))</f>
        <v>0</v>
      </c>
      <c r="X2411" s="37">
        <f>IF(OR(V2411="non comm",V2411="nil",J2411=0),0,IF(V2411="SBM 2.1 IIPS",J2411*VLOOKUP(N2411,'[2]NGP%'!$C:$E,3,FALSE),J2411*SUMIFS('[2]NGP%'!$E:$E,'[2]NGP%'!$A:$A,V2411,'[2]NGP%'!$B:$B,AA2411)))</f>
        <v>0</v>
      </c>
      <c r="Y2411" s="32"/>
      <c r="Z2411" s="54" t="str">
        <f>IF(MID(H2411,1,4)="Item","Nil",IF(G2411="contract_cover",VLOOKUP(I2411,'svc type'!C:D,2,FALSE),VLOOKUP(G2411,'svc type'!A:D,4,FALSE)))</f>
        <v>Exp</v>
      </c>
      <c r="AA2411" s="4" t="str">
        <f>IF(B2411="","",VLOOKUP(B2411,Sector!C:D,2,FALSE))</f>
        <v>OTH</v>
      </c>
      <c r="AB2411" s="4" t="str">
        <f t="shared" si="75"/>
        <v>TCU-WS</v>
      </c>
      <c r="AC2411" s="4"/>
      <c r="AD2411" s="4"/>
      <c r="AE2411" s="4"/>
      <c r="AF2411" s="4"/>
      <c r="AG2411" s="4"/>
    </row>
    <row r="2412" spans="1:33" outlineLevel="1" x14ac:dyDescent="0.25">
      <c r="A2412" s="57">
        <v>42275.455194363429</v>
      </c>
      <c r="B2412" s="32" t="s">
        <v>22</v>
      </c>
      <c r="C2412" s="32" t="s">
        <v>2020</v>
      </c>
      <c r="D2412" s="32" t="s">
        <v>2021</v>
      </c>
      <c r="E2412" s="32" t="s">
        <v>10384</v>
      </c>
      <c r="F2412" s="32" t="s">
        <v>10385</v>
      </c>
      <c r="G2412" s="32" t="s">
        <v>25</v>
      </c>
      <c r="H2412" s="32" t="s">
        <v>26</v>
      </c>
      <c r="I2412" s="32" t="s">
        <v>2006</v>
      </c>
      <c r="J2412" s="35">
        <v>0</v>
      </c>
      <c r="K2412" s="35">
        <v>0</v>
      </c>
      <c r="L2412" s="35">
        <v>0</v>
      </c>
      <c r="M2412" s="35">
        <v>0</v>
      </c>
      <c r="N2412" s="32" t="s">
        <v>19</v>
      </c>
      <c r="O2412" s="32" t="s">
        <v>325</v>
      </c>
      <c r="P2412" s="32">
        <v>2</v>
      </c>
      <c r="Q2412" s="32"/>
      <c r="R2412" s="39">
        <f t="shared" si="74"/>
        <v>1509</v>
      </c>
      <c r="S2412" s="5" t="s">
        <v>51</v>
      </c>
      <c r="T2412" s="5" t="s">
        <v>64</v>
      </c>
      <c r="U2412" s="2"/>
      <c r="V2412" s="2" t="str">
        <f>IF($J2412+$L2412=0,"nil",IF(OR($B2412="TCU-WS",$B2412=""),"non comm",IF(OR($G2412="contract_cover",$H2412="fixed price"),VLOOKUP($I2412,'[1]mapping 2015'!$A:$B,2,FALSE),VLOOKUP($G2412,'[1]mapping 2015'!$A:$B,2,FALSE))))</f>
        <v>nil</v>
      </c>
      <c r="W2412" s="37">
        <f>IF(OR(V2412="non comm",V2412="nil",J2412=0),0,IF(V2412="SBM 2.1 IIPS",J2412*VLOOKUP(N2412,'[2]NGP%'!$C:$D,2,FALSE),J2412*SUMIFS('[2]NGP%'!$D:$D,'[2]NGP%'!$A:$A,V2412,'[2]NGP%'!$B:$B,AA2412)))</f>
        <v>0</v>
      </c>
      <c r="X2412" s="37">
        <f>IF(OR(V2412="non comm",V2412="nil",J2412=0),0,IF(V2412="SBM 2.1 IIPS",J2412*VLOOKUP(N2412,'[2]NGP%'!$C:$E,3,FALSE),J2412*SUMIFS('[2]NGP%'!$E:$E,'[2]NGP%'!$A:$A,V2412,'[2]NGP%'!$B:$B,AA2412)))</f>
        <v>0</v>
      </c>
      <c r="Y2412" s="32"/>
      <c r="Z2412" s="54" t="str">
        <f>IF(MID(H2412,1,4)="Item","Nil",IF(G2412="contract_cover",VLOOKUP(I2412,'svc type'!C:D,2,FALSE),VLOOKUP(G2412,'svc type'!A:D,4,FALSE)))</f>
        <v>IIPS</v>
      </c>
      <c r="AA2412" s="4" t="str">
        <f>IF(B2412="","",VLOOKUP(B2412,Sector!C:D,2,FALSE))</f>
        <v>OTH</v>
      </c>
      <c r="AB2412" s="4" t="str">
        <f t="shared" si="75"/>
        <v>TCU-WS</v>
      </c>
      <c r="AC2412" s="4"/>
      <c r="AD2412" s="4"/>
      <c r="AE2412" s="4"/>
      <c r="AF2412" s="4"/>
      <c r="AG2412" s="4"/>
    </row>
    <row r="2413" spans="1:33" outlineLevel="1" x14ac:dyDescent="0.25">
      <c r="A2413" s="57">
        <v>42275.455194363429</v>
      </c>
      <c r="B2413" s="32" t="s">
        <v>22</v>
      </c>
      <c r="C2413" s="32" t="s">
        <v>2020</v>
      </c>
      <c r="D2413" s="32" t="s">
        <v>2021</v>
      </c>
      <c r="E2413" s="32" t="s">
        <v>10384</v>
      </c>
      <c r="F2413" s="32" t="s">
        <v>10385</v>
      </c>
      <c r="G2413" s="32" t="s">
        <v>25</v>
      </c>
      <c r="H2413" s="32" t="s">
        <v>26</v>
      </c>
      <c r="I2413" s="32" t="s">
        <v>2006</v>
      </c>
      <c r="J2413" s="35">
        <v>0</v>
      </c>
      <c r="K2413" s="35">
        <v>0</v>
      </c>
      <c r="L2413" s="35">
        <v>0</v>
      </c>
      <c r="M2413" s="35">
        <v>0</v>
      </c>
      <c r="N2413" s="32" t="s">
        <v>19</v>
      </c>
      <c r="O2413" s="32" t="s">
        <v>325</v>
      </c>
      <c r="P2413" s="32">
        <v>2</v>
      </c>
      <c r="Q2413" s="32"/>
      <c r="R2413" s="39">
        <f t="shared" si="74"/>
        <v>1509</v>
      </c>
      <c r="S2413" s="5" t="s">
        <v>51</v>
      </c>
      <c r="T2413" s="5" t="s">
        <v>64</v>
      </c>
      <c r="U2413" s="2"/>
      <c r="V2413" s="2" t="str">
        <f>IF($J2413+$L2413=0,"nil",IF(OR($B2413="TCU-WS",$B2413=""),"non comm",IF(OR($G2413="contract_cover",$H2413="fixed price"),VLOOKUP($I2413,'[1]mapping 2015'!$A:$B,2,FALSE),VLOOKUP($G2413,'[1]mapping 2015'!$A:$B,2,FALSE))))</f>
        <v>nil</v>
      </c>
      <c r="W2413" s="37">
        <f>IF(OR(V2413="non comm",V2413="nil",J2413=0),0,IF(V2413="SBM 2.1 IIPS",J2413*VLOOKUP(N2413,'[2]NGP%'!$C:$D,2,FALSE),J2413*SUMIFS('[2]NGP%'!$D:$D,'[2]NGP%'!$A:$A,V2413,'[2]NGP%'!$B:$B,AA2413)))</f>
        <v>0</v>
      </c>
      <c r="X2413" s="37">
        <f>IF(OR(V2413="non comm",V2413="nil",J2413=0),0,IF(V2413="SBM 2.1 IIPS",J2413*VLOOKUP(N2413,'[2]NGP%'!$C:$E,3,FALSE),J2413*SUMIFS('[2]NGP%'!$E:$E,'[2]NGP%'!$A:$A,V2413,'[2]NGP%'!$B:$B,AA2413)))</f>
        <v>0</v>
      </c>
      <c r="Y2413" s="32"/>
      <c r="Z2413" s="54" t="str">
        <f>IF(MID(H2413,1,4)="Item","Nil",IF(G2413="contract_cover",VLOOKUP(I2413,'svc type'!C:D,2,FALSE),VLOOKUP(G2413,'svc type'!A:D,4,FALSE)))</f>
        <v>IIPS</v>
      </c>
      <c r="AA2413" s="4" t="str">
        <f>IF(B2413="","",VLOOKUP(B2413,Sector!C:D,2,FALSE))</f>
        <v>OTH</v>
      </c>
      <c r="AB2413" s="4" t="str">
        <f t="shared" si="75"/>
        <v>TCU-WS</v>
      </c>
      <c r="AC2413" s="4"/>
      <c r="AD2413" s="4"/>
      <c r="AE2413" s="4"/>
      <c r="AF2413" s="4"/>
      <c r="AG2413" s="4"/>
    </row>
    <row r="2414" spans="1:33" outlineLevel="1" x14ac:dyDescent="0.25">
      <c r="A2414" s="57">
        <v>42275.455865856478</v>
      </c>
      <c r="B2414" s="32" t="s">
        <v>22</v>
      </c>
      <c r="C2414" s="32" t="s">
        <v>78</v>
      </c>
      <c r="D2414" s="32" t="s">
        <v>77</v>
      </c>
      <c r="E2414" s="32" t="s">
        <v>10386</v>
      </c>
      <c r="F2414" s="32" t="s">
        <v>10387</v>
      </c>
      <c r="G2414" s="32" t="s">
        <v>25</v>
      </c>
      <c r="H2414" s="32" t="s">
        <v>26</v>
      </c>
      <c r="I2414" s="32" t="s">
        <v>2006</v>
      </c>
      <c r="J2414" s="35">
        <v>0</v>
      </c>
      <c r="K2414" s="35">
        <v>0</v>
      </c>
      <c r="L2414" s="35">
        <v>0</v>
      </c>
      <c r="M2414" s="35">
        <v>0</v>
      </c>
      <c r="N2414" s="32" t="s">
        <v>19</v>
      </c>
      <c r="O2414" s="32" t="s">
        <v>24</v>
      </c>
      <c r="P2414" s="32">
        <v>2</v>
      </c>
      <c r="Q2414" s="32"/>
      <c r="R2414" s="39">
        <f t="shared" si="74"/>
        <v>1509</v>
      </c>
      <c r="S2414" s="5" t="s">
        <v>51</v>
      </c>
      <c r="T2414" s="5" t="s">
        <v>64</v>
      </c>
      <c r="U2414" s="2"/>
      <c r="V2414" s="2" t="str">
        <f>IF($J2414+$L2414=0,"nil",IF(OR($B2414="TCU-WS",$B2414=""),"non comm",IF(OR($G2414="contract_cover",$H2414="fixed price"),VLOOKUP($I2414,'[1]mapping 2015'!$A:$B,2,FALSE),VLOOKUP($G2414,'[1]mapping 2015'!$A:$B,2,FALSE))))</f>
        <v>nil</v>
      </c>
      <c r="W2414" s="37">
        <f>IF(OR(V2414="non comm",V2414="nil",J2414=0),0,IF(V2414="SBM 2.1 IIPS",J2414*VLOOKUP(N2414,'[2]NGP%'!$C:$D,2,FALSE),J2414*SUMIFS('[2]NGP%'!$D:$D,'[2]NGP%'!$A:$A,V2414,'[2]NGP%'!$B:$B,AA2414)))</f>
        <v>0</v>
      </c>
      <c r="X2414" s="37">
        <f>IF(OR(V2414="non comm",V2414="nil",J2414=0),0,IF(V2414="SBM 2.1 IIPS",J2414*VLOOKUP(N2414,'[2]NGP%'!$C:$E,3,FALSE),J2414*SUMIFS('[2]NGP%'!$E:$E,'[2]NGP%'!$A:$A,V2414,'[2]NGP%'!$B:$B,AA2414)))</f>
        <v>0</v>
      </c>
      <c r="Y2414" s="32"/>
      <c r="Z2414" s="54" t="str">
        <f>IF(MID(H2414,1,4)="Item","Nil",IF(G2414="contract_cover",VLOOKUP(I2414,'svc type'!C:D,2,FALSE),VLOOKUP(G2414,'svc type'!A:D,4,FALSE)))</f>
        <v>IIPS</v>
      </c>
      <c r="AA2414" s="4" t="str">
        <f>IF(B2414="","",VLOOKUP(B2414,Sector!C:D,2,FALSE))</f>
        <v>OTH</v>
      </c>
      <c r="AB2414" s="4" t="str">
        <f t="shared" si="75"/>
        <v>TCU-WS</v>
      </c>
      <c r="AC2414" s="4"/>
      <c r="AD2414" s="4"/>
      <c r="AE2414" s="4"/>
      <c r="AF2414" s="4"/>
      <c r="AG2414" s="4"/>
    </row>
    <row r="2415" spans="1:33" outlineLevel="1" x14ac:dyDescent="0.25">
      <c r="A2415" s="57">
        <v>42275.455865856478</v>
      </c>
      <c r="B2415" s="32" t="s">
        <v>22</v>
      </c>
      <c r="C2415" s="32" t="s">
        <v>78</v>
      </c>
      <c r="D2415" s="32" t="s">
        <v>77</v>
      </c>
      <c r="E2415" s="32" t="s">
        <v>10386</v>
      </c>
      <c r="F2415" s="32" t="s">
        <v>10387</v>
      </c>
      <c r="G2415" s="32" t="s">
        <v>2428</v>
      </c>
      <c r="H2415" s="32" t="s">
        <v>2429</v>
      </c>
      <c r="I2415" s="32" t="s">
        <v>2006</v>
      </c>
      <c r="J2415" s="35">
        <v>0</v>
      </c>
      <c r="K2415" s="35">
        <v>118.67</v>
      </c>
      <c r="L2415" s="35">
        <v>0</v>
      </c>
      <c r="M2415" s="35">
        <v>0</v>
      </c>
      <c r="N2415" s="32" t="s">
        <v>19</v>
      </c>
      <c r="O2415" s="32" t="s">
        <v>24</v>
      </c>
      <c r="P2415" s="32">
        <v>1</v>
      </c>
      <c r="Q2415" s="32"/>
      <c r="R2415" s="39">
        <f t="shared" si="74"/>
        <v>1509</v>
      </c>
      <c r="S2415" s="5" t="s">
        <v>51</v>
      </c>
      <c r="T2415" s="5" t="s">
        <v>64</v>
      </c>
      <c r="U2415" s="2"/>
      <c r="V2415" s="2" t="str">
        <f>IF($J2415+$L2415=0,"nil",IF(OR($B2415="TCU-WS",$B2415=""),"non comm",IF(OR($G2415="contract_cover",$H2415="fixed price"),VLOOKUP($I2415,'[1]mapping 2015'!$A:$B,2,FALSE),VLOOKUP($G2415,'[1]mapping 2015'!$A:$B,2,FALSE))))</f>
        <v>nil</v>
      </c>
      <c r="W2415" s="37">
        <f>IF(OR(V2415="non comm",V2415="nil",J2415=0),0,IF(V2415="SBM 2.1 IIPS",J2415*VLOOKUP(N2415,'[2]NGP%'!$C:$D,2,FALSE),J2415*SUMIFS('[2]NGP%'!$D:$D,'[2]NGP%'!$A:$A,V2415,'[2]NGP%'!$B:$B,AA2415)))</f>
        <v>0</v>
      </c>
      <c r="X2415" s="37">
        <f>IF(OR(V2415="non comm",V2415="nil",J2415=0),0,IF(V2415="SBM 2.1 IIPS",J2415*VLOOKUP(N2415,'[2]NGP%'!$C:$E,3,FALSE),J2415*SUMIFS('[2]NGP%'!$E:$E,'[2]NGP%'!$A:$A,V2415,'[2]NGP%'!$B:$B,AA2415)))</f>
        <v>0</v>
      </c>
      <c r="Y2415" s="32"/>
      <c r="Z2415" s="54" t="str">
        <f>IF(MID(H2415,1,4)="Item","Nil",IF(G2415="contract_cover",VLOOKUP(I2415,'svc type'!C:D,2,FALSE),VLOOKUP(G2415,'svc type'!A:D,4,FALSE)))</f>
        <v>Part</v>
      </c>
      <c r="AA2415" s="4" t="str">
        <f>IF(B2415="","",VLOOKUP(B2415,Sector!C:D,2,FALSE))</f>
        <v>OTH</v>
      </c>
      <c r="AB2415" s="4" t="str">
        <f t="shared" si="75"/>
        <v>TCU-WS</v>
      </c>
      <c r="AC2415" s="4"/>
      <c r="AD2415" s="4"/>
      <c r="AE2415" s="4"/>
      <c r="AF2415" s="4"/>
      <c r="AG2415" s="4"/>
    </row>
    <row r="2416" spans="1:33" outlineLevel="1" x14ac:dyDescent="0.25">
      <c r="A2416" s="57">
        <v>42275.455865856478</v>
      </c>
      <c r="B2416" s="32" t="s">
        <v>22</v>
      </c>
      <c r="C2416" s="32" t="s">
        <v>78</v>
      </c>
      <c r="D2416" s="32" t="s">
        <v>77</v>
      </c>
      <c r="E2416" s="32" t="s">
        <v>10386</v>
      </c>
      <c r="F2416" s="32" t="s">
        <v>10387</v>
      </c>
      <c r="G2416" s="32" t="s">
        <v>35</v>
      </c>
      <c r="H2416" s="32" t="s">
        <v>38</v>
      </c>
      <c r="I2416" s="32" t="s">
        <v>2006</v>
      </c>
      <c r="J2416" s="35">
        <v>0</v>
      </c>
      <c r="K2416" s="35">
        <v>0</v>
      </c>
      <c r="L2416" s="35">
        <v>0</v>
      </c>
      <c r="M2416" s="35">
        <v>30.85</v>
      </c>
      <c r="N2416" s="32" t="s">
        <v>19</v>
      </c>
      <c r="O2416" s="32" t="s">
        <v>24</v>
      </c>
      <c r="P2416" s="32">
        <v>1</v>
      </c>
      <c r="Q2416" s="32"/>
      <c r="R2416" s="39">
        <f t="shared" si="74"/>
        <v>1509</v>
      </c>
      <c r="S2416" s="5" t="s">
        <v>51</v>
      </c>
      <c r="T2416" s="5" t="s">
        <v>64</v>
      </c>
      <c r="U2416" s="2"/>
      <c r="V2416" s="2" t="str">
        <f>IF($J2416+$L2416=0,"nil",IF(OR($B2416="TCU-WS",$B2416=""),"non comm",IF(OR($G2416="contract_cover",$H2416="fixed price"),VLOOKUP($I2416,'[1]mapping 2015'!$A:$B,2,FALSE),VLOOKUP($G2416,'[1]mapping 2015'!$A:$B,2,FALSE))))</f>
        <v>nil</v>
      </c>
      <c r="W2416" s="37">
        <f>IF(OR(V2416="non comm",V2416="nil",J2416=0),0,IF(V2416="SBM 2.1 IIPS",J2416*VLOOKUP(N2416,'[2]NGP%'!$C:$D,2,FALSE),J2416*SUMIFS('[2]NGP%'!$D:$D,'[2]NGP%'!$A:$A,V2416,'[2]NGP%'!$B:$B,AA2416)))</f>
        <v>0</v>
      </c>
      <c r="X2416" s="37">
        <f>IF(OR(V2416="non comm",V2416="nil",J2416=0),0,IF(V2416="SBM 2.1 IIPS",J2416*VLOOKUP(N2416,'[2]NGP%'!$C:$E,3,FALSE),J2416*SUMIFS('[2]NGP%'!$E:$E,'[2]NGP%'!$A:$A,V2416,'[2]NGP%'!$B:$B,AA2416)))</f>
        <v>0</v>
      </c>
      <c r="Y2416" s="32"/>
      <c r="Z2416" s="54" t="str">
        <f>IF(MID(H2416,1,4)="Item","Nil",IF(G2416="contract_cover",VLOOKUP(I2416,'svc type'!C:D,2,FALSE),VLOOKUP(G2416,'svc type'!A:D,4,FALSE)))</f>
        <v>Exp</v>
      </c>
      <c r="AA2416" s="4" t="str">
        <f>IF(B2416="","",VLOOKUP(B2416,Sector!C:D,2,FALSE))</f>
        <v>OTH</v>
      </c>
      <c r="AB2416" s="4" t="str">
        <f t="shared" si="75"/>
        <v>TCU-WS</v>
      </c>
      <c r="AC2416" s="4"/>
      <c r="AD2416" s="4"/>
      <c r="AE2416" s="4"/>
      <c r="AF2416" s="4"/>
      <c r="AG2416" s="4"/>
    </row>
    <row r="2417" spans="1:33" outlineLevel="1" x14ac:dyDescent="0.25">
      <c r="A2417" s="57">
        <v>42275.455865856478</v>
      </c>
      <c r="B2417" s="32" t="s">
        <v>22</v>
      </c>
      <c r="C2417" s="32" t="s">
        <v>78</v>
      </c>
      <c r="D2417" s="32" t="s">
        <v>77</v>
      </c>
      <c r="E2417" s="32" t="s">
        <v>10386</v>
      </c>
      <c r="F2417" s="32" t="s">
        <v>10387</v>
      </c>
      <c r="G2417" s="32" t="s">
        <v>35</v>
      </c>
      <c r="H2417" s="32" t="s">
        <v>38</v>
      </c>
      <c r="I2417" s="32" t="s">
        <v>2006</v>
      </c>
      <c r="J2417" s="35">
        <v>0</v>
      </c>
      <c r="K2417" s="35">
        <v>0</v>
      </c>
      <c r="L2417" s="35">
        <v>0</v>
      </c>
      <c r="M2417" s="35">
        <v>32.549999999999997</v>
      </c>
      <c r="N2417" s="32" t="s">
        <v>19</v>
      </c>
      <c r="O2417" s="32" t="s">
        <v>24</v>
      </c>
      <c r="P2417" s="32">
        <v>1</v>
      </c>
      <c r="Q2417" s="32"/>
      <c r="R2417" s="39">
        <f t="shared" si="74"/>
        <v>1509</v>
      </c>
      <c r="S2417" s="5" t="s">
        <v>51</v>
      </c>
      <c r="T2417" s="5" t="s">
        <v>64</v>
      </c>
      <c r="U2417" s="2"/>
      <c r="V2417" s="2" t="str">
        <f>IF($J2417+$L2417=0,"nil",IF(OR($B2417="TCU-WS",$B2417=""),"non comm",IF(OR($G2417="contract_cover",$H2417="fixed price"),VLOOKUP($I2417,'[1]mapping 2015'!$A:$B,2,FALSE),VLOOKUP($G2417,'[1]mapping 2015'!$A:$B,2,FALSE))))</f>
        <v>nil</v>
      </c>
      <c r="W2417" s="37">
        <f>IF(OR(V2417="non comm",V2417="nil",J2417=0),0,IF(V2417="SBM 2.1 IIPS",J2417*VLOOKUP(N2417,'[2]NGP%'!$C:$D,2,FALSE),J2417*SUMIFS('[2]NGP%'!$D:$D,'[2]NGP%'!$A:$A,V2417,'[2]NGP%'!$B:$B,AA2417)))</f>
        <v>0</v>
      </c>
      <c r="X2417" s="37">
        <f>IF(OR(V2417="non comm",V2417="nil",J2417=0),0,IF(V2417="SBM 2.1 IIPS",J2417*VLOOKUP(N2417,'[2]NGP%'!$C:$E,3,FALSE),J2417*SUMIFS('[2]NGP%'!$E:$E,'[2]NGP%'!$A:$A,V2417,'[2]NGP%'!$B:$B,AA2417)))</f>
        <v>0</v>
      </c>
      <c r="Y2417" s="32"/>
      <c r="Z2417" s="54" t="str">
        <f>IF(MID(H2417,1,4)="Item","Nil",IF(G2417="contract_cover",VLOOKUP(I2417,'svc type'!C:D,2,FALSE),VLOOKUP(G2417,'svc type'!A:D,4,FALSE)))</f>
        <v>Exp</v>
      </c>
      <c r="AA2417" s="4" t="str">
        <f>IF(B2417="","",VLOOKUP(B2417,Sector!C:D,2,FALSE))</f>
        <v>OTH</v>
      </c>
      <c r="AB2417" s="4" t="str">
        <f t="shared" si="75"/>
        <v>TCU-WS</v>
      </c>
      <c r="AC2417" s="4"/>
      <c r="AD2417" s="4"/>
      <c r="AE2417" s="4"/>
      <c r="AF2417" s="4"/>
      <c r="AG2417" s="4"/>
    </row>
    <row r="2418" spans="1:33" outlineLevel="1" x14ac:dyDescent="0.25">
      <c r="A2418" s="57">
        <v>42275.456368784726</v>
      </c>
      <c r="B2418" s="32" t="s">
        <v>22</v>
      </c>
      <c r="C2418" s="32" t="s">
        <v>81</v>
      </c>
      <c r="D2418" s="32" t="s">
        <v>266</v>
      </c>
      <c r="E2418" s="32" t="s">
        <v>10388</v>
      </c>
      <c r="F2418" s="32" t="s">
        <v>10389</v>
      </c>
      <c r="G2418" s="32" t="s">
        <v>25</v>
      </c>
      <c r="H2418" s="32" t="s">
        <v>26</v>
      </c>
      <c r="I2418" s="32" t="s">
        <v>2006</v>
      </c>
      <c r="J2418" s="35">
        <v>0</v>
      </c>
      <c r="K2418" s="35">
        <v>0</v>
      </c>
      <c r="L2418" s="35">
        <v>0</v>
      </c>
      <c r="M2418" s="35">
        <v>0</v>
      </c>
      <c r="N2418" s="32" t="s">
        <v>19</v>
      </c>
      <c r="O2418" s="32" t="s">
        <v>24</v>
      </c>
      <c r="P2418" s="32">
        <v>1.25</v>
      </c>
      <c r="Q2418" s="32"/>
      <c r="R2418" s="39">
        <f t="shared" si="74"/>
        <v>1509</v>
      </c>
      <c r="S2418" s="5" t="s">
        <v>51</v>
      </c>
      <c r="T2418" s="5" t="s">
        <v>64</v>
      </c>
      <c r="U2418" s="2"/>
      <c r="V2418" s="2" t="str">
        <f>IF($J2418+$L2418=0,"nil",IF(OR($B2418="TCU-WS",$B2418=""),"non comm",IF(OR($G2418="contract_cover",$H2418="fixed price"),VLOOKUP($I2418,'[1]mapping 2015'!$A:$B,2,FALSE),VLOOKUP($G2418,'[1]mapping 2015'!$A:$B,2,FALSE))))</f>
        <v>nil</v>
      </c>
      <c r="W2418" s="37">
        <f>IF(OR(V2418="non comm",V2418="nil",J2418=0),0,IF(V2418="SBM 2.1 IIPS",J2418*VLOOKUP(N2418,'[2]NGP%'!$C:$D,2,FALSE),J2418*SUMIFS('[2]NGP%'!$D:$D,'[2]NGP%'!$A:$A,V2418,'[2]NGP%'!$B:$B,AA2418)))</f>
        <v>0</v>
      </c>
      <c r="X2418" s="37">
        <f>IF(OR(V2418="non comm",V2418="nil",J2418=0),0,IF(V2418="SBM 2.1 IIPS",J2418*VLOOKUP(N2418,'[2]NGP%'!$C:$E,3,FALSE),J2418*SUMIFS('[2]NGP%'!$E:$E,'[2]NGP%'!$A:$A,V2418,'[2]NGP%'!$B:$B,AA2418)))</f>
        <v>0</v>
      </c>
      <c r="Y2418" s="32"/>
      <c r="Z2418" s="54" t="str">
        <f>IF(MID(H2418,1,4)="Item","Nil",IF(G2418="contract_cover",VLOOKUP(I2418,'svc type'!C:D,2,FALSE),VLOOKUP(G2418,'svc type'!A:D,4,FALSE)))</f>
        <v>IIPS</v>
      </c>
      <c r="AA2418" s="4" t="str">
        <f>IF(B2418="","",VLOOKUP(B2418,Sector!C:D,2,FALSE))</f>
        <v>OTH</v>
      </c>
      <c r="AB2418" s="4" t="str">
        <f t="shared" si="75"/>
        <v>TCU-WS</v>
      </c>
      <c r="AC2418" s="4"/>
      <c r="AD2418" s="4"/>
      <c r="AE2418" s="4"/>
      <c r="AF2418" s="4"/>
      <c r="AG2418" s="4"/>
    </row>
    <row r="2419" spans="1:33" outlineLevel="1" x14ac:dyDescent="0.25">
      <c r="A2419" s="57">
        <v>42275.456368784726</v>
      </c>
      <c r="B2419" s="32" t="s">
        <v>22</v>
      </c>
      <c r="C2419" s="32" t="s">
        <v>81</v>
      </c>
      <c r="D2419" s="32" t="s">
        <v>266</v>
      </c>
      <c r="E2419" s="32" t="s">
        <v>10388</v>
      </c>
      <c r="F2419" s="32" t="s">
        <v>10389</v>
      </c>
      <c r="G2419" s="32" t="s">
        <v>35</v>
      </c>
      <c r="H2419" s="32" t="s">
        <v>38</v>
      </c>
      <c r="I2419" s="32" t="s">
        <v>2006</v>
      </c>
      <c r="J2419" s="35">
        <v>0</v>
      </c>
      <c r="K2419" s="35">
        <v>0</v>
      </c>
      <c r="L2419" s="35">
        <v>0</v>
      </c>
      <c r="M2419" s="35">
        <v>13.1</v>
      </c>
      <c r="N2419" s="32" t="s">
        <v>19</v>
      </c>
      <c r="O2419" s="32" t="s">
        <v>24</v>
      </c>
      <c r="P2419" s="32">
        <v>1</v>
      </c>
      <c r="Q2419" s="32"/>
      <c r="R2419" s="39">
        <f t="shared" si="74"/>
        <v>1509</v>
      </c>
      <c r="S2419" s="5" t="s">
        <v>51</v>
      </c>
      <c r="T2419" s="5" t="s">
        <v>64</v>
      </c>
      <c r="U2419" s="2"/>
      <c r="V2419" s="2" t="str">
        <f>IF($J2419+$L2419=0,"nil",IF(OR($B2419="TCU-WS",$B2419=""),"non comm",IF(OR($G2419="contract_cover",$H2419="fixed price"),VLOOKUP($I2419,'[1]mapping 2015'!$A:$B,2,FALSE),VLOOKUP($G2419,'[1]mapping 2015'!$A:$B,2,FALSE))))</f>
        <v>nil</v>
      </c>
      <c r="W2419" s="37">
        <f>IF(OR(V2419="non comm",V2419="nil",J2419=0),0,IF(V2419="SBM 2.1 IIPS",J2419*VLOOKUP(N2419,'[2]NGP%'!$C:$D,2,FALSE),J2419*SUMIFS('[2]NGP%'!$D:$D,'[2]NGP%'!$A:$A,V2419,'[2]NGP%'!$B:$B,AA2419)))</f>
        <v>0</v>
      </c>
      <c r="X2419" s="37">
        <f>IF(OR(V2419="non comm",V2419="nil",J2419=0),0,IF(V2419="SBM 2.1 IIPS",J2419*VLOOKUP(N2419,'[2]NGP%'!$C:$E,3,FALSE),J2419*SUMIFS('[2]NGP%'!$E:$E,'[2]NGP%'!$A:$A,V2419,'[2]NGP%'!$B:$B,AA2419)))</f>
        <v>0</v>
      </c>
      <c r="Y2419" s="32"/>
      <c r="Z2419" s="54" t="str">
        <f>IF(MID(H2419,1,4)="Item","Nil",IF(G2419="contract_cover",VLOOKUP(I2419,'svc type'!C:D,2,FALSE),VLOOKUP(G2419,'svc type'!A:D,4,FALSE)))</f>
        <v>Exp</v>
      </c>
      <c r="AA2419" s="4" t="str">
        <f>IF(B2419="","",VLOOKUP(B2419,Sector!C:D,2,FALSE))</f>
        <v>OTH</v>
      </c>
      <c r="AB2419" s="4" t="str">
        <f t="shared" si="75"/>
        <v>TCU-WS</v>
      </c>
      <c r="AC2419" s="4"/>
      <c r="AD2419" s="4"/>
      <c r="AE2419" s="4"/>
      <c r="AF2419" s="4"/>
      <c r="AG2419" s="4"/>
    </row>
    <row r="2420" spans="1:33" outlineLevel="1" x14ac:dyDescent="0.25">
      <c r="A2420" s="57">
        <v>42275.46335859954</v>
      </c>
      <c r="B2420" s="32" t="s">
        <v>280</v>
      </c>
      <c r="C2420" s="32" t="s">
        <v>348</v>
      </c>
      <c r="D2420" s="32" t="s">
        <v>347</v>
      </c>
      <c r="E2420" s="32" t="s">
        <v>10390</v>
      </c>
      <c r="F2420" s="32" t="s">
        <v>10391</v>
      </c>
      <c r="G2420" s="32" t="s">
        <v>39</v>
      </c>
      <c r="H2420" s="32" t="s">
        <v>40</v>
      </c>
      <c r="I2420" s="32" t="s">
        <v>2013</v>
      </c>
      <c r="J2420" s="35">
        <v>2800</v>
      </c>
      <c r="K2420" s="35">
        <v>0</v>
      </c>
      <c r="L2420" s="35">
        <v>41.67</v>
      </c>
      <c r="M2420" s="35">
        <v>0</v>
      </c>
      <c r="N2420" s="32" t="s">
        <v>19</v>
      </c>
      <c r="O2420" s="32" t="s">
        <v>41</v>
      </c>
      <c r="P2420" s="32">
        <v>1</v>
      </c>
      <c r="Q2420" s="32" t="s">
        <v>10392</v>
      </c>
      <c r="R2420" s="39">
        <f t="shared" si="74"/>
        <v>1509</v>
      </c>
      <c r="S2420" s="5" t="s">
        <v>51</v>
      </c>
      <c r="T2420" s="5" t="s">
        <v>64</v>
      </c>
      <c r="U2420" s="2"/>
      <c r="V2420" s="2" t="str">
        <f>IF($J2420+$L2420=0,"nil",IF(OR($B2420="TCU-WS",$B2420=""),"non comm",IF(OR($G2420="contract_cover",$H2420="fixed price"),VLOOKUP($I2420,'[1]mapping 2015'!$A:$B,2,FALSE),VLOOKUP($G2420,'[1]mapping 2015'!$A:$B,2,FALSE))))</f>
        <v>SBM 2.1 IIPS</v>
      </c>
      <c r="W2420" s="37">
        <f>IF(OR(V2420="non comm",V2420="nil",J2420=0),0,IF(V2420="SBM 2.1 IIPS",J2420*VLOOKUP(N2420,'[2]NGP%'!$C:$D,2,FALSE),J2420*SUMIFS('[2]NGP%'!$D:$D,'[2]NGP%'!$A:$A,V2420,'[2]NGP%'!$B:$B,AA2420)))</f>
        <v>868</v>
      </c>
      <c r="X2420" s="37">
        <f>IF(OR(V2420="non comm",V2420="nil",J2420=0),0,IF(V2420="SBM 2.1 IIPS",J2420*VLOOKUP(N2420,'[2]NGP%'!$C:$E,3,FALSE),J2420*SUMIFS('[2]NGP%'!$E:$E,'[2]NGP%'!$A:$A,V2420,'[2]NGP%'!$B:$B,AA2420)))</f>
        <v>896</v>
      </c>
      <c r="Y2420" s="32"/>
      <c r="Z2420" s="54" t="str">
        <f>IF(MID(H2420,1,4)="Item","Nil",IF(G2420="contract_cover",VLOOKUP(I2420,'svc type'!C:D,2,FALSE),VLOOKUP(G2420,'svc type'!A:D,4,FALSE)))</f>
        <v>IIPS</v>
      </c>
      <c r="AA2420" s="4" t="str">
        <f>IF(B2420="","",VLOOKUP(B2420,Sector!C:D,2,FALSE))</f>
        <v>STC</v>
      </c>
      <c r="AB2420" s="4" t="str">
        <f t="shared" si="75"/>
        <v>david.koh</v>
      </c>
      <c r="AC2420" s="4"/>
      <c r="AD2420" s="4"/>
      <c r="AE2420" s="4"/>
      <c r="AF2420" s="4"/>
      <c r="AG2420" s="4"/>
    </row>
    <row r="2421" spans="1:33" outlineLevel="1" x14ac:dyDescent="0.25">
      <c r="A2421" s="57">
        <v>42275.46335859954</v>
      </c>
      <c r="B2421" s="32" t="s">
        <v>280</v>
      </c>
      <c r="C2421" s="32" t="s">
        <v>348</v>
      </c>
      <c r="D2421" s="32" t="s">
        <v>347</v>
      </c>
      <c r="E2421" s="32" t="s">
        <v>10390</v>
      </c>
      <c r="F2421" s="32" t="s">
        <v>10391</v>
      </c>
      <c r="G2421" s="32" t="s">
        <v>39</v>
      </c>
      <c r="H2421" s="32" t="s">
        <v>40</v>
      </c>
      <c r="I2421" s="32" t="s">
        <v>2013</v>
      </c>
      <c r="J2421" s="35">
        <v>0</v>
      </c>
      <c r="K2421" s="35">
        <v>0</v>
      </c>
      <c r="L2421" s="35">
        <v>0</v>
      </c>
      <c r="M2421" s="35">
        <v>0</v>
      </c>
      <c r="N2421" s="32" t="s">
        <v>19</v>
      </c>
      <c r="O2421" s="32" t="s">
        <v>41</v>
      </c>
      <c r="P2421" s="32">
        <v>7.57</v>
      </c>
      <c r="Q2421" s="32" t="s">
        <v>10392</v>
      </c>
      <c r="R2421" s="39">
        <f t="shared" si="74"/>
        <v>1509</v>
      </c>
      <c r="S2421" s="5" t="s">
        <v>51</v>
      </c>
      <c r="T2421" s="5" t="s">
        <v>64</v>
      </c>
      <c r="U2421" s="2"/>
      <c r="V2421" s="2" t="str">
        <f>IF($J2421+$L2421=0,"nil",IF(OR($B2421="TCU-WS",$B2421=""),"non comm",IF(OR($G2421="contract_cover",$H2421="fixed price"),VLOOKUP($I2421,'[1]mapping 2015'!$A:$B,2,FALSE),VLOOKUP($G2421,'[1]mapping 2015'!$A:$B,2,FALSE))))</f>
        <v>nil</v>
      </c>
      <c r="W2421" s="37">
        <f>IF(OR(V2421="non comm",V2421="nil",J2421=0),0,IF(V2421="SBM 2.1 IIPS",J2421*VLOOKUP(N2421,'[2]NGP%'!$C:$D,2,FALSE),J2421*SUMIFS('[2]NGP%'!$D:$D,'[2]NGP%'!$A:$A,V2421,'[2]NGP%'!$B:$B,AA2421)))</f>
        <v>0</v>
      </c>
      <c r="X2421" s="37">
        <f>IF(OR(V2421="non comm",V2421="nil",J2421=0),0,IF(V2421="SBM 2.1 IIPS",J2421*VLOOKUP(N2421,'[2]NGP%'!$C:$E,3,FALSE),J2421*SUMIFS('[2]NGP%'!$E:$E,'[2]NGP%'!$A:$A,V2421,'[2]NGP%'!$B:$B,AA2421)))</f>
        <v>0</v>
      </c>
      <c r="Y2421" s="32"/>
      <c r="Z2421" s="54" t="str">
        <f>IF(MID(H2421,1,4)="Item","Nil",IF(G2421="contract_cover",VLOOKUP(I2421,'svc type'!C:D,2,FALSE),VLOOKUP(G2421,'svc type'!A:D,4,FALSE)))</f>
        <v>IIPS</v>
      </c>
      <c r="AA2421" s="4" t="str">
        <f>IF(B2421="","",VLOOKUP(B2421,Sector!C:D,2,FALSE))</f>
        <v>STC</v>
      </c>
      <c r="AB2421" s="4" t="str">
        <f t="shared" si="75"/>
        <v>david.koh</v>
      </c>
      <c r="AC2421" s="4"/>
      <c r="AD2421" s="4"/>
      <c r="AE2421" s="4"/>
      <c r="AF2421" s="4"/>
      <c r="AG2421" s="4"/>
    </row>
    <row r="2422" spans="1:33" outlineLevel="1" x14ac:dyDescent="0.25">
      <c r="A2422" s="57">
        <v>42275.46335859954</v>
      </c>
      <c r="B2422" s="32" t="s">
        <v>280</v>
      </c>
      <c r="C2422" s="32" t="s">
        <v>348</v>
      </c>
      <c r="D2422" s="32" t="s">
        <v>347</v>
      </c>
      <c r="E2422" s="32" t="s">
        <v>10390</v>
      </c>
      <c r="F2422" s="32" t="s">
        <v>10391</v>
      </c>
      <c r="G2422" s="32" t="s">
        <v>29</v>
      </c>
      <c r="H2422" s="32" t="s">
        <v>30</v>
      </c>
      <c r="I2422" s="32" t="s">
        <v>2013</v>
      </c>
      <c r="J2422" s="35">
        <v>0</v>
      </c>
      <c r="K2422" s="35">
        <v>0</v>
      </c>
      <c r="L2422" s="35">
        <v>0</v>
      </c>
      <c r="M2422" s="35">
        <v>18.7</v>
      </c>
      <c r="N2422" s="32" t="s">
        <v>19</v>
      </c>
      <c r="O2422" s="32" t="s">
        <v>41</v>
      </c>
      <c r="P2422" s="32">
        <v>1</v>
      </c>
      <c r="Q2422" s="32" t="s">
        <v>10392</v>
      </c>
      <c r="R2422" s="39">
        <f t="shared" si="74"/>
        <v>1509</v>
      </c>
      <c r="S2422" s="5" t="s">
        <v>51</v>
      </c>
      <c r="T2422" s="5" t="s">
        <v>64</v>
      </c>
      <c r="U2422" s="2"/>
      <c r="V2422" s="2" t="str">
        <f>IF($J2422+$L2422=0,"nil",IF(OR($B2422="TCU-WS",$B2422=""),"non comm",IF(OR($G2422="contract_cover",$H2422="fixed price"),VLOOKUP($I2422,'[1]mapping 2015'!$A:$B,2,FALSE),VLOOKUP($G2422,'[1]mapping 2015'!$A:$B,2,FALSE))))</f>
        <v>nil</v>
      </c>
      <c r="W2422" s="37">
        <f>IF(OR(V2422="non comm",V2422="nil",J2422=0),0,IF(V2422="SBM 2.1 IIPS",J2422*VLOOKUP(N2422,'[2]NGP%'!$C:$D,2,FALSE),J2422*SUMIFS('[2]NGP%'!$D:$D,'[2]NGP%'!$A:$A,V2422,'[2]NGP%'!$B:$B,AA2422)))</f>
        <v>0</v>
      </c>
      <c r="X2422" s="37">
        <f>IF(OR(V2422="non comm",V2422="nil",J2422=0),0,IF(V2422="SBM 2.1 IIPS",J2422*VLOOKUP(N2422,'[2]NGP%'!$C:$E,3,FALSE),J2422*SUMIFS('[2]NGP%'!$E:$E,'[2]NGP%'!$A:$A,V2422,'[2]NGP%'!$B:$B,AA2422)))</f>
        <v>0</v>
      </c>
      <c r="Y2422" s="32"/>
      <c r="Z2422" s="54" t="str">
        <f>IF(MID(H2422,1,4)="Item","Nil",IF(G2422="contract_cover",VLOOKUP(I2422,'svc type'!C:D,2,FALSE),VLOOKUP(G2422,'svc type'!A:D,4,FALSE)))</f>
        <v>Exp</v>
      </c>
      <c r="AA2422" s="4" t="str">
        <f>IF(B2422="","",VLOOKUP(B2422,Sector!C:D,2,FALSE))</f>
        <v>STC</v>
      </c>
      <c r="AB2422" s="4" t="str">
        <f t="shared" si="75"/>
        <v>david.koh</v>
      </c>
      <c r="AC2422" s="4"/>
      <c r="AD2422" s="4"/>
      <c r="AE2422" s="4"/>
      <c r="AF2422" s="4"/>
      <c r="AG2422" s="4"/>
    </row>
    <row r="2423" spans="1:33" outlineLevel="1" x14ac:dyDescent="0.25">
      <c r="A2423" s="57">
        <v>42275.46335859954</v>
      </c>
      <c r="B2423" s="32" t="s">
        <v>280</v>
      </c>
      <c r="C2423" s="32" t="s">
        <v>348</v>
      </c>
      <c r="D2423" s="32" t="s">
        <v>347</v>
      </c>
      <c r="E2423" s="32" t="s">
        <v>10390</v>
      </c>
      <c r="F2423" s="32" t="s">
        <v>10391</v>
      </c>
      <c r="G2423" s="32" t="s">
        <v>29</v>
      </c>
      <c r="H2423" s="32" t="s">
        <v>30</v>
      </c>
      <c r="I2423" s="32" t="s">
        <v>2013</v>
      </c>
      <c r="J2423" s="35">
        <v>0</v>
      </c>
      <c r="K2423" s="35">
        <v>0</v>
      </c>
      <c r="L2423" s="35">
        <v>0</v>
      </c>
      <c r="M2423" s="35">
        <v>18.149999999999999</v>
      </c>
      <c r="N2423" s="32" t="s">
        <v>19</v>
      </c>
      <c r="O2423" s="32" t="s">
        <v>41</v>
      </c>
      <c r="P2423" s="32">
        <v>1</v>
      </c>
      <c r="Q2423" s="32" t="s">
        <v>10392</v>
      </c>
      <c r="R2423" s="39">
        <f t="shared" si="74"/>
        <v>1509</v>
      </c>
      <c r="S2423" s="5" t="s">
        <v>51</v>
      </c>
      <c r="T2423" s="5" t="s">
        <v>64</v>
      </c>
      <c r="U2423" s="2"/>
      <c r="V2423" s="2" t="str">
        <f>IF($J2423+$L2423=0,"nil",IF(OR($B2423="TCU-WS",$B2423=""),"non comm",IF(OR($G2423="contract_cover",$H2423="fixed price"),VLOOKUP($I2423,'[1]mapping 2015'!$A:$B,2,FALSE),VLOOKUP($G2423,'[1]mapping 2015'!$A:$B,2,FALSE))))</f>
        <v>nil</v>
      </c>
      <c r="W2423" s="37">
        <f>IF(OR(V2423="non comm",V2423="nil",J2423=0),0,IF(V2423="SBM 2.1 IIPS",J2423*VLOOKUP(N2423,'[2]NGP%'!$C:$D,2,FALSE),J2423*SUMIFS('[2]NGP%'!$D:$D,'[2]NGP%'!$A:$A,V2423,'[2]NGP%'!$B:$B,AA2423)))</f>
        <v>0</v>
      </c>
      <c r="X2423" s="37">
        <f>IF(OR(V2423="non comm",V2423="nil",J2423=0),0,IF(V2423="SBM 2.1 IIPS",J2423*VLOOKUP(N2423,'[2]NGP%'!$C:$E,3,FALSE),J2423*SUMIFS('[2]NGP%'!$E:$E,'[2]NGP%'!$A:$A,V2423,'[2]NGP%'!$B:$B,AA2423)))</f>
        <v>0</v>
      </c>
      <c r="Y2423" s="32"/>
      <c r="Z2423" s="54" t="str">
        <f>IF(MID(H2423,1,4)="Item","Nil",IF(G2423="contract_cover",VLOOKUP(I2423,'svc type'!C:D,2,FALSE),VLOOKUP(G2423,'svc type'!A:D,4,FALSE)))</f>
        <v>Exp</v>
      </c>
      <c r="AA2423" s="4" t="str">
        <f>IF(B2423="","",VLOOKUP(B2423,Sector!C:D,2,FALSE))</f>
        <v>STC</v>
      </c>
      <c r="AB2423" s="4" t="str">
        <f t="shared" si="75"/>
        <v>david.koh</v>
      </c>
      <c r="AC2423" s="4"/>
      <c r="AD2423" s="4"/>
      <c r="AE2423" s="4"/>
      <c r="AF2423" s="4"/>
      <c r="AG2423" s="4"/>
    </row>
    <row r="2424" spans="1:33" outlineLevel="1" x14ac:dyDescent="0.25">
      <c r="A2424" s="57">
        <v>42275.46335859954</v>
      </c>
      <c r="B2424" s="32" t="s">
        <v>280</v>
      </c>
      <c r="C2424" s="32" t="s">
        <v>348</v>
      </c>
      <c r="D2424" s="32" t="s">
        <v>347</v>
      </c>
      <c r="E2424" s="32" t="s">
        <v>10390</v>
      </c>
      <c r="F2424" s="32" t="s">
        <v>10391</v>
      </c>
      <c r="G2424" s="32" t="s">
        <v>35</v>
      </c>
      <c r="H2424" s="32" t="s">
        <v>38</v>
      </c>
      <c r="I2424" s="32" t="s">
        <v>2013</v>
      </c>
      <c r="J2424" s="35">
        <v>0</v>
      </c>
      <c r="K2424" s="35">
        <v>0</v>
      </c>
      <c r="L2424" s="35">
        <v>0</v>
      </c>
      <c r="M2424" s="35">
        <v>9.4</v>
      </c>
      <c r="N2424" s="32" t="s">
        <v>19</v>
      </c>
      <c r="O2424" s="32" t="s">
        <v>41</v>
      </c>
      <c r="P2424" s="32">
        <v>1</v>
      </c>
      <c r="Q2424" s="32" t="s">
        <v>10392</v>
      </c>
      <c r="R2424" s="39">
        <f t="shared" si="74"/>
        <v>1509</v>
      </c>
      <c r="S2424" s="5" t="s">
        <v>51</v>
      </c>
      <c r="T2424" s="5" t="s">
        <v>64</v>
      </c>
      <c r="U2424" s="2"/>
      <c r="V2424" s="2" t="str">
        <f>IF($J2424+$L2424=0,"nil",IF(OR($B2424="TCU-WS",$B2424=""),"non comm",IF(OR($G2424="contract_cover",$H2424="fixed price"),VLOOKUP($I2424,'[1]mapping 2015'!$A:$B,2,FALSE),VLOOKUP($G2424,'[1]mapping 2015'!$A:$B,2,FALSE))))</f>
        <v>nil</v>
      </c>
      <c r="W2424" s="37">
        <f>IF(OR(V2424="non comm",V2424="nil",J2424=0),0,IF(V2424="SBM 2.1 IIPS",J2424*VLOOKUP(N2424,'[2]NGP%'!$C:$D,2,FALSE),J2424*SUMIFS('[2]NGP%'!$D:$D,'[2]NGP%'!$A:$A,V2424,'[2]NGP%'!$B:$B,AA2424)))</f>
        <v>0</v>
      </c>
      <c r="X2424" s="37">
        <f>IF(OR(V2424="non comm",V2424="nil",J2424=0),0,IF(V2424="SBM 2.1 IIPS",J2424*VLOOKUP(N2424,'[2]NGP%'!$C:$E,3,FALSE),J2424*SUMIFS('[2]NGP%'!$E:$E,'[2]NGP%'!$A:$A,V2424,'[2]NGP%'!$B:$B,AA2424)))</f>
        <v>0</v>
      </c>
      <c r="Y2424" s="32"/>
      <c r="Z2424" s="54" t="str">
        <f>IF(MID(H2424,1,4)="Item","Nil",IF(G2424="contract_cover",VLOOKUP(I2424,'svc type'!C:D,2,FALSE),VLOOKUP(G2424,'svc type'!A:D,4,FALSE)))</f>
        <v>Exp</v>
      </c>
      <c r="AA2424" s="4" t="str">
        <f>IF(B2424="","",VLOOKUP(B2424,Sector!C:D,2,FALSE))</f>
        <v>STC</v>
      </c>
      <c r="AB2424" s="4" t="str">
        <f t="shared" si="75"/>
        <v>david.koh</v>
      </c>
      <c r="AC2424" s="4"/>
      <c r="AD2424" s="4"/>
      <c r="AE2424" s="4"/>
      <c r="AF2424" s="4"/>
      <c r="AG2424" s="4"/>
    </row>
    <row r="2425" spans="1:33" outlineLevel="1" x14ac:dyDescent="0.25">
      <c r="A2425" s="57">
        <v>42275.46335859954</v>
      </c>
      <c r="B2425" s="32" t="s">
        <v>280</v>
      </c>
      <c r="C2425" s="32" t="s">
        <v>348</v>
      </c>
      <c r="D2425" s="32" t="s">
        <v>347</v>
      </c>
      <c r="E2425" s="32" t="s">
        <v>10390</v>
      </c>
      <c r="F2425" s="32" t="s">
        <v>10391</v>
      </c>
      <c r="G2425" s="32" t="s">
        <v>35</v>
      </c>
      <c r="H2425" s="32" t="s">
        <v>38</v>
      </c>
      <c r="I2425" s="32" t="s">
        <v>2013</v>
      </c>
      <c r="J2425" s="35">
        <v>0</v>
      </c>
      <c r="K2425" s="35">
        <v>0</v>
      </c>
      <c r="L2425" s="35">
        <v>0</v>
      </c>
      <c r="M2425" s="35">
        <v>15.9</v>
      </c>
      <c r="N2425" s="32" t="s">
        <v>19</v>
      </c>
      <c r="O2425" s="32" t="s">
        <v>41</v>
      </c>
      <c r="P2425" s="32">
        <v>1</v>
      </c>
      <c r="Q2425" s="32" t="s">
        <v>10392</v>
      </c>
      <c r="R2425" s="39">
        <f t="shared" si="74"/>
        <v>1509</v>
      </c>
      <c r="S2425" s="5" t="s">
        <v>51</v>
      </c>
      <c r="T2425" s="5" t="s">
        <v>64</v>
      </c>
      <c r="U2425" s="2"/>
      <c r="V2425" s="2" t="str">
        <f>IF($J2425+$L2425=0,"nil",IF(OR($B2425="TCU-WS",$B2425=""),"non comm",IF(OR($G2425="contract_cover",$H2425="fixed price"),VLOOKUP($I2425,'[1]mapping 2015'!$A:$B,2,FALSE),VLOOKUP($G2425,'[1]mapping 2015'!$A:$B,2,FALSE))))</f>
        <v>nil</v>
      </c>
      <c r="W2425" s="37">
        <f>IF(OR(V2425="non comm",V2425="nil",J2425=0),0,IF(V2425="SBM 2.1 IIPS",J2425*VLOOKUP(N2425,'[2]NGP%'!$C:$D,2,FALSE),J2425*SUMIFS('[2]NGP%'!$D:$D,'[2]NGP%'!$A:$A,V2425,'[2]NGP%'!$B:$B,AA2425)))</f>
        <v>0</v>
      </c>
      <c r="X2425" s="37">
        <f>IF(OR(V2425="non comm",V2425="nil",J2425=0),0,IF(V2425="SBM 2.1 IIPS",J2425*VLOOKUP(N2425,'[2]NGP%'!$C:$E,3,FALSE),J2425*SUMIFS('[2]NGP%'!$E:$E,'[2]NGP%'!$A:$A,V2425,'[2]NGP%'!$B:$B,AA2425)))</f>
        <v>0</v>
      </c>
      <c r="Y2425" s="32"/>
      <c r="Z2425" s="54" t="str">
        <f>IF(MID(H2425,1,4)="Item","Nil",IF(G2425="contract_cover",VLOOKUP(I2425,'svc type'!C:D,2,FALSE),VLOOKUP(G2425,'svc type'!A:D,4,FALSE)))</f>
        <v>Exp</v>
      </c>
      <c r="AA2425" s="4" t="str">
        <f>IF(B2425="","",VLOOKUP(B2425,Sector!C:D,2,FALSE))</f>
        <v>STC</v>
      </c>
      <c r="AB2425" s="4" t="str">
        <f t="shared" si="75"/>
        <v>david.koh</v>
      </c>
      <c r="AC2425" s="4"/>
      <c r="AD2425" s="4"/>
      <c r="AE2425" s="4"/>
      <c r="AF2425" s="4"/>
      <c r="AG2425" s="4"/>
    </row>
    <row r="2426" spans="1:33" outlineLevel="1" x14ac:dyDescent="0.25">
      <c r="A2426" s="57">
        <v>42275.46335859954</v>
      </c>
      <c r="B2426" s="32" t="s">
        <v>280</v>
      </c>
      <c r="C2426" s="32" t="s">
        <v>348</v>
      </c>
      <c r="D2426" s="32" t="s">
        <v>347</v>
      </c>
      <c r="E2426" s="32" t="s">
        <v>10390</v>
      </c>
      <c r="F2426" s="32" t="s">
        <v>10391</v>
      </c>
      <c r="G2426" s="32" t="s">
        <v>35</v>
      </c>
      <c r="H2426" s="32" t="s">
        <v>38</v>
      </c>
      <c r="I2426" s="32" t="s">
        <v>2013</v>
      </c>
      <c r="J2426" s="35">
        <v>0</v>
      </c>
      <c r="K2426" s="35">
        <v>0</v>
      </c>
      <c r="L2426" s="35">
        <v>0</v>
      </c>
      <c r="M2426" s="35">
        <v>20.440000000000001</v>
      </c>
      <c r="N2426" s="32" t="s">
        <v>19</v>
      </c>
      <c r="O2426" s="32" t="s">
        <v>41</v>
      </c>
      <c r="P2426" s="32">
        <v>1</v>
      </c>
      <c r="Q2426" s="32" t="s">
        <v>10392</v>
      </c>
      <c r="R2426" s="39">
        <f t="shared" si="74"/>
        <v>1509</v>
      </c>
      <c r="S2426" s="5" t="s">
        <v>51</v>
      </c>
      <c r="T2426" s="5" t="s">
        <v>64</v>
      </c>
      <c r="U2426" s="2"/>
      <c r="V2426" s="2" t="str">
        <f>IF($J2426+$L2426=0,"nil",IF(OR($B2426="TCU-WS",$B2426=""),"non comm",IF(OR($G2426="contract_cover",$H2426="fixed price"),VLOOKUP($I2426,'[1]mapping 2015'!$A:$B,2,FALSE),VLOOKUP($G2426,'[1]mapping 2015'!$A:$B,2,FALSE))))</f>
        <v>nil</v>
      </c>
      <c r="W2426" s="37">
        <f>IF(OR(V2426="non comm",V2426="nil",J2426=0),0,IF(V2426="SBM 2.1 IIPS",J2426*VLOOKUP(N2426,'[2]NGP%'!$C:$D,2,FALSE),J2426*SUMIFS('[2]NGP%'!$D:$D,'[2]NGP%'!$A:$A,V2426,'[2]NGP%'!$B:$B,AA2426)))</f>
        <v>0</v>
      </c>
      <c r="X2426" s="37">
        <f>IF(OR(V2426="non comm",V2426="nil",J2426=0),0,IF(V2426="SBM 2.1 IIPS",J2426*VLOOKUP(N2426,'[2]NGP%'!$C:$E,3,FALSE),J2426*SUMIFS('[2]NGP%'!$E:$E,'[2]NGP%'!$A:$A,V2426,'[2]NGP%'!$B:$B,AA2426)))</f>
        <v>0</v>
      </c>
      <c r="Y2426" s="32"/>
      <c r="Z2426" s="54" t="str">
        <f>IF(MID(H2426,1,4)="Item","Nil",IF(G2426="contract_cover",VLOOKUP(I2426,'svc type'!C:D,2,FALSE),VLOOKUP(G2426,'svc type'!A:D,4,FALSE)))</f>
        <v>Exp</v>
      </c>
      <c r="AA2426" s="4" t="str">
        <f>IF(B2426="","",VLOOKUP(B2426,Sector!C:D,2,FALSE))</f>
        <v>STC</v>
      </c>
      <c r="AB2426" s="4" t="str">
        <f t="shared" si="75"/>
        <v>david.koh</v>
      </c>
      <c r="AC2426" s="4"/>
      <c r="AD2426" s="4"/>
      <c r="AE2426" s="4"/>
      <c r="AF2426" s="4"/>
      <c r="AG2426" s="4"/>
    </row>
    <row r="2427" spans="1:33" outlineLevel="1" x14ac:dyDescent="0.25">
      <c r="A2427" s="57">
        <v>42275.46335859954</v>
      </c>
      <c r="B2427" s="32" t="s">
        <v>280</v>
      </c>
      <c r="C2427" s="32" t="s">
        <v>348</v>
      </c>
      <c r="D2427" s="32" t="s">
        <v>347</v>
      </c>
      <c r="E2427" s="32" t="s">
        <v>10390</v>
      </c>
      <c r="F2427" s="32" t="s">
        <v>10391</v>
      </c>
      <c r="G2427" s="32" t="s">
        <v>35</v>
      </c>
      <c r="H2427" s="32" t="s">
        <v>38</v>
      </c>
      <c r="I2427" s="32" t="s">
        <v>2013</v>
      </c>
      <c r="J2427" s="35">
        <v>0</v>
      </c>
      <c r="K2427" s="35">
        <v>0</v>
      </c>
      <c r="L2427" s="35">
        <v>0</v>
      </c>
      <c r="M2427" s="35">
        <v>17.25</v>
      </c>
      <c r="N2427" s="32" t="s">
        <v>19</v>
      </c>
      <c r="O2427" s="32" t="s">
        <v>41</v>
      </c>
      <c r="P2427" s="32">
        <v>1</v>
      </c>
      <c r="Q2427" s="32" t="s">
        <v>10392</v>
      </c>
      <c r="R2427" s="39">
        <f t="shared" si="74"/>
        <v>1509</v>
      </c>
      <c r="S2427" s="5" t="s">
        <v>51</v>
      </c>
      <c r="T2427" s="5" t="s">
        <v>64</v>
      </c>
      <c r="U2427" s="2"/>
      <c r="V2427" s="2" t="str">
        <f>IF($J2427+$L2427=0,"nil",IF(OR($B2427="TCU-WS",$B2427=""),"non comm",IF(OR($G2427="contract_cover",$H2427="fixed price"),VLOOKUP($I2427,'[1]mapping 2015'!$A:$B,2,FALSE),VLOOKUP($G2427,'[1]mapping 2015'!$A:$B,2,FALSE))))</f>
        <v>nil</v>
      </c>
      <c r="W2427" s="37">
        <f>IF(OR(V2427="non comm",V2427="nil",J2427=0),0,IF(V2427="SBM 2.1 IIPS",J2427*VLOOKUP(N2427,'[2]NGP%'!$C:$D,2,FALSE),J2427*SUMIFS('[2]NGP%'!$D:$D,'[2]NGP%'!$A:$A,V2427,'[2]NGP%'!$B:$B,AA2427)))</f>
        <v>0</v>
      </c>
      <c r="X2427" s="37">
        <f>IF(OR(V2427="non comm",V2427="nil",J2427=0),0,IF(V2427="SBM 2.1 IIPS",J2427*VLOOKUP(N2427,'[2]NGP%'!$C:$E,3,FALSE),J2427*SUMIFS('[2]NGP%'!$E:$E,'[2]NGP%'!$A:$A,V2427,'[2]NGP%'!$B:$B,AA2427)))</f>
        <v>0</v>
      </c>
      <c r="Y2427" s="32"/>
      <c r="Z2427" s="54" t="str">
        <f>IF(MID(H2427,1,4)="Item","Nil",IF(G2427="contract_cover",VLOOKUP(I2427,'svc type'!C:D,2,FALSE),VLOOKUP(G2427,'svc type'!A:D,4,FALSE)))</f>
        <v>Exp</v>
      </c>
      <c r="AA2427" s="4" t="str">
        <f>IF(B2427="","",VLOOKUP(B2427,Sector!C:D,2,FALSE))</f>
        <v>STC</v>
      </c>
      <c r="AB2427" s="4" t="str">
        <f t="shared" si="75"/>
        <v>david.koh</v>
      </c>
      <c r="AC2427" s="4"/>
      <c r="AD2427" s="4"/>
      <c r="AE2427" s="4"/>
      <c r="AF2427" s="4"/>
      <c r="AG2427" s="4"/>
    </row>
    <row r="2428" spans="1:33" outlineLevel="1" x14ac:dyDescent="0.25">
      <c r="A2428" s="57">
        <v>42275.46335859954</v>
      </c>
      <c r="B2428" s="32" t="s">
        <v>280</v>
      </c>
      <c r="C2428" s="32" t="s">
        <v>348</v>
      </c>
      <c r="D2428" s="32" t="s">
        <v>347</v>
      </c>
      <c r="E2428" s="32" t="s">
        <v>10390</v>
      </c>
      <c r="F2428" s="32" t="s">
        <v>10391</v>
      </c>
      <c r="G2428" s="32" t="s">
        <v>35</v>
      </c>
      <c r="H2428" s="32" t="s">
        <v>38</v>
      </c>
      <c r="I2428" s="32" t="s">
        <v>2013</v>
      </c>
      <c r="J2428" s="35">
        <v>0</v>
      </c>
      <c r="K2428" s="35">
        <v>0</v>
      </c>
      <c r="L2428" s="35">
        <v>0</v>
      </c>
      <c r="M2428" s="35">
        <v>22.19</v>
      </c>
      <c r="N2428" s="32" t="s">
        <v>19</v>
      </c>
      <c r="O2428" s="32" t="s">
        <v>41</v>
      </c>
      <c r="P2428" s="32">
        <v>1</v>
      </c>
      <c r="Q2428" s="32" t="s">
        <v>10392</v>
      </c>
      <c r="R2428" s="39">
        <f t="shared" si="74"/>
        <v>1509</v>
      </c>
      <c r="S2428" s="5" t="s">
        <v>51</v>
      </c>
      <c r="T2428" s="5" t="s">
        <v>64</v>
      </c>
      <c r="U2428" s="2"/>
      <c r="V2428" s="2" t="str">
        <f>IF($J2428+$L2428=0,"nil",IF(OR($B2428="TCU-WS",$B2428=""),"non comm",IF(OR($G2428="contract_cover",$H2428="fixed price"),VLOOKUP($I2428,'[1]mapping 2015'!$A:$B,2,FALSE),VLOOKUP($G2428,'[1]mapping 2015'!$A:$B,2,FALSE))))</f>
        <v>nil</v>
      </c>
      <c r="W2428" s="37">
        <f>IF(OR(V2428="non comm",V2428="nil",J2428=0),0,IF(V2428="SBM 2.1 IIPS",J2428*VLOOKUP(N2428,'[2]NGP%'!$C:$D,2,FALSE),J2428*SUMIFS('[2]NGP%'!$D:$D,'[2]NGP%'!$A:$A,V2428,'[2]NGP%'!$B:$B,AA2428)))</f>
        <v>0</v>
      </c>
      <c r="X2428" s="37">
        <f>IF(OR(V2428="non comm",V2428="nil",J2428=0),0,IF(V2428="SBM 2.1 IIPS",J2428*VLOOKUP(N2428,'[2]NGP%'!$C:$E,3,FALSE),J2428*SUMIFS('[2]NGP%'!$E:$E,'[2]NGP%'!$A:$A,V2428,'[2]NGP%'!$B:$B,AA2428)))</f>
        <v>0</v>
      </c>
      <c r="Y2428" s="32"/>
      <c r="Z2428" s="54" t="str">
        <f>IF(MID(H2428,1,4)="Item","Nil",IF(G2428="contract_cover",VLOOKUP(I2428,'svc type'!C:D,2,FALSE),VLOOKUP(G2428,'svc type'!A:D,4,FALSE)))</f>
        <v>Exp</v>
      </c>
      <c r="AA2428" s="4" t="str">
        <f>IF(B2428="","",VLOOKUP(B2428,Sector!C:D,2,FALSE))</f>
        <v>STC</v>
      </c>
      <c r="AB2428" s="4" t="str">
        <f t="shared" si="75"/>
        <v>david.koh</v>
      </c>
      <c r="AC2428" s="4"/>
      <c r="AD2428" s="4"/>
      <c r="AE2428" s="4"/>
      <c r="AF2428" s="4"/>
      <c r="AG2428" s="4"/>
    </row>
    <row r="2429" spans="1:33" outlineLevel="1" x14ac:dyDescent="0.25">
      <c r="A2429" s="57">
        <v>42275.46335859954</v>
      </c>
      <c r="B2429" s="32" t="s">
        <v>280</v>
      </c>
      <c r="C2429" s="32" t="s">
        <v>348</v>
      </c>
      <c r="D2429" s="32" t="s">
        <v>347</v>
      </c>
      <c r="E2429" s="32" t="s">
        <v>10390</v>
      </c>
      <c r="F2429" s="32" t="s">
        <v>10391</v>
      </c>
      <c r="G2429" s="32" t="s">
        <v>35</v>
      </c>
      <c r="H2429" s="32" t="s">
        <v>38</v>
      </c>
      <c r="I2429" s="32" t="s">
        <v>2013</v>
      </c>
      <c r="J2429" s="35">
        <v>0</v>
      </c>
      <c r="K2429" s="35">
        <v>0</v>
      </c>
      <c r="L2429" s="35">
        <v>0</v>
      </c>
      <c r="M2429" s="35">
        <v>12.25</v>
      </c>
      <c r="N2429" s="32" t="s">
        <v>19</v>
      </c>
      <c r="O2429" s="32" t="s">
        <v>41</v>
      </c>
      <c r="P2429" s="32">
        <v>1</v>
      </c>
      <c r="Q2429" s="32" t="s">
        <v>10392</v>
      </c>
      <c r="R2429" s="39">
        <f t="shared" si="74"/>
        <v>1509</v>
      </c>
      <c r="S2429" s="5" t="s">
        <v>51</v>
      </c>
      <c r="T2429" s="5" t="s">
        <v>64</v>
      </c>
      <c r="U2429" s="2"/>
      <c r="V2429" s="2" t="str">
        <f>IF($J2429+$L2429=0,"nil",IF(OR($B2429="TCU-WS",$B2429=""),"non comm",IF(OR($G2429="contract_cover",$H2429="fixed price"),VLOOKUP($I2429,'[1]mapping 2015'!$A:$B,2,FALSE),VLOOKUP($G2429,'[1]mapping 2015'!$A:$B,2,FALSE))))</f>
        <v>nil</v>
      </c>
      <c r="W2429" s="37">
        <f>IF(OR(V2429="non comm",V2429="nil",J2429=0),0,IF(V2429="SBM 2.1 IIPS",J2429*VLOOKUP(N2429,'[2]NGP%'!$C:$D,2,FALSE),J2429*SUMIFS('[2]NGP%'!$D:$D,'[2]NGP%'!$A:$A,V2429,'[2]NGP%'!$B:$B,AA2429)))</f>
        <v>0</v>
      </c>
      <c r="X2429" s="37">
        <f>IF(OR(V2429="non comm",V2429="nil",J2429=0),0,IF(V2429="SBM 2.1 IIPS",J2429*VLOOKUP(N2429,'[2]NGP%'!$C:$E,3,FALSE),J2429*SUMIFS('[2]NGP%'!$E:$E,'[2]NGP%'!$A:$A,V2429,'[2]NGP%'!$B:$B,AA2429)))</f>
        <v>0</v>
      </c>
      <c r="Y2429" s="32"/>
      <c r="Z2429" s="54" t="str">
        <f>IF(MID(H2429,1,4)="Item","Nil",IF(G2429="contract_cover",VLOOKUP(I2429,'svc type'!C:D,2,FALSE),VLOOKUP(G2429,'svc type'!A:D,4,FALSE)))</f>
        <v>Exp</v>
      </c>
      <c r="AA2429" s="4" t="str">
        <f>IF(B2429="","",VLOOKUP(B2429,Sector!C:D,2,FALSE))</f>
        <v>STC</v>
      </c>
      <c r="AB2429" s="4" t="str">
        <f t="shared" si="75"/>
        <v>david.koh</v>
      </c>
      <c r="AC2429" s="4"/>
      <c r="AD2429" s="4"/>
      <c r="AE2429" s="4"/>
      <c r="AF2429" s="4"/>
      <c r="AG2429" s="4"/>
    </row>
    <row r="2430" spans="1:33" outlineLevel="1" x14ac:dyDescent="0.25">
      <c r="A2430" s="57">
        <v>42275.46335859954</v>
      </c>
      <c r="B2430" s="32" t="s">
        <v>280</v>
      </c>
      <c r="C2430" s="32" t="s">
        <v>348</v>
      </c>
      <c r="D2430" s="32" t="s">
        <v>347</v>
      </c>
      <c r="E2430" s="32" t="s">
        <v>10390</v>
      </c>
      <c r="F2430" s="32" t="s">
        <v>10391</v>
      </c>
      <c r="G2430" s="32" t="s">
        <v>35</v>
      </c>
      <c r="H2430" s="32" t="s">
        <v>38</v>
      </c>
      <c r="I2430" s="32" t="s">
        <v>2013</v>
      </c>
      <c r="J2430" s="35">
        <v>0</v>
      </c>
      <c r="K2430" s="35">
        <v>0</v>
      </c>
      <c r="L2430" s="35">
        <v>0</v>
      </c>
      <c r="M2430" s="35">
        <v>17.149999999999999</v>
      </c>
      <c r="N2430" s="32" t="s">
        <v>19</v>
      </c>
      <c r="O2430" s="32" t="s">
        <v>41</v>
      </c>
      <c r="P2430" s="32">
        <v>1</v>
      </c>
      <c r="Q2430" s="32" t="s">
        <v>10392</v>
      </c>
      <c r="R2430" s="39">
        <f t="shared" si="74"/>
        <v>1509</v>
      </c>
      <c r="S2430" s="5" t="s">
        <v>51</v>
      </c>
      <c r="T2430" s="5" t="s">
        <v>64</v>
      </c>
      <c r="U2430" s="2"/>
      <c r="V2430" s="2" t="str">
        <f>IF($J2430+$L2430=0,"nil",IF(OR($B2430="TCU-WS",$B2430=""),"non comm",IF(OR($G2430="contract_cover",$H2430="fixed price"),VLOOKUP($I2430,'[1]mapping 2015'!$A:$B,2,FALSE),VLOOKUP($G2430,'[1]mapping 2015'!$A:$B,2,FALSE))))</f>
        <v>nil</v>
      </c>
      <c r="W2430" s="37">
        <f>IF(OR(V2430="non comm",V2430="nil",J2430=0),0,IF(V2430="SBM 2.1 IIPS",J2430*VLOOKUP(N2430,'[2]NGP%'!$C:$D,2,FALSE),J2430*SUMIFS('[2]NGP%'!$D:$D,'[2]NGP%'!$A:$A,V2430,'[2]NGP%'!$B:$B,AA2430)))</f>
        <v>0</v>
      </c>
      <c r="X2430" s="37">
        <f>IF(OR(V2430="non comm",V2430="nil",J2430=0),0,IF(V2430="SBM 2.1 IIPS",J2430*VLOOKUP(N2430,'[2]NGP%'!$C:$E,3,FALSE),J2430*SUMIFS('[2]NGP%'!$E:$E,'[2]NGP%'!$A:$A,V2430,'[2]NGP%'!$B:$B,AA2430)))</f>
        <v>0</v>
      </c>
      <c r="Y2430" s="32"/>
      <c r="Z2430" s="54" t="str">
        <f>IF(MID(H2430,1,4)="Item","Nil",IF(G2430="contract_cover",VLOOKUP(I2430,'svc type'!C:D,2,FALSE),VLOOKUP(G2430,'svc type'!A:D,4,FALSE)))</f>
        <v>Exp</v>
      </c>
      <c r="AA2430" s="4" t="str">
        <f>IF(B2430="","",VLOOKUP(B2430,Sector!C:D,2,FALSE))</f>
        <v>STC</v>
      </c>
      <c r="AB2430" s="4" t="str">
        <f t="shared" si="75"/>
        <v>david.koh</v>
      </c>
      <c r="AC2430" s="4"/>
      <c r="AD2430" s="4"/>
      <c r="AE2430" s="4"/>
      <c r="AF2430" s="4"/>
      <c r="AG2430" s="4"/>
    </row>
    <row r="2431" spans="1:33" outlineLevel="1" x14ac:dyDescent="0.25">
      <c r="A2431" s="57">
        <v>42275.46335859954</v>
      </c>
      <c r="B2431" s="32" t="s">
        <v>280</v>
      </c>
      <c r="C2431" s="32" t="s">
        <v>348</v>
      </c>
      <c r="D2431" s="32" t="s">
        <v>347</v>
      </c>
      <c r="E2431" s="32" t="s">
        <v>10390</v>
      </c>
      <c r="F2431" s="32" t="s">
        <v>10391</v>
      </c>
      <c r="G2431" s="32" t="s">
        <v>33</v>
      </c>
      <c r="H2431" s="32" t="s">
        <v>34</v>
      </c>
      <c r="I2431" s="32" t="s">
        <v>2013</v>
      </c>
      <c r="J2431" s="35">
        <v>0</v>
      </c>
      <c r="K2431" s="35">
        <v>0</v>
      </c>
      <c r="L2431" s="35">
        <v>0</v>
      </c>
      <c r="M2431" s="35">
        <v>3</v>
      </c>
      <c r="N2431" s="32" t="s">
        <v>19</v>
      </c>
      <c r="O2431" s="32" t="s">
        <v>41</v>
      </c>
      <c r="P2431" s="32">
        <v>1</v>
      </c>
      <c r="Q2431" s="32" t="s">
        <v>10392</v>
      </c>
      <c r="R2431" s="39">
        <f t="shared" si="74"/>
        <v>1509</v>
      </c>
      <c r="S2431" s="5" t="s">
        <v>51</v>
      </c>
      <c r="T2431" s="5" t="s">
        <v>64</v>
      </c>
      <c r="U2431" s="2"/>
      <c r="V2431" s="2" t="str">
        <f>IF($J2431+$L2431=0,"nil",IF(OR($B2431="TCU-WS",$B2431=""),"non comm",IF(OR($G2431="contract_cover",$H2431="fixed price"),VLOOKUP($I2431,'[1]mapping 2015'!$A:$B,2,FALSE),VLOOKUP($G2431,'[1]mapping 2015'!$A:$B,2,FALSE))))</f>
        <v>nil</v>
      </c>
      <c r="W2431" s="37">
        <f>IF(OR(V2431="non comm",V2431="nil",J2431=0),0,IF(V2431="SBM 2.1 IIPS",J2431*VLOOKUP(N2431,'[2]NGP%'!$C:$D,2,FALSE),J2431*SUMIFS('[2]NGP%'!$D:$D,'[2]NGP%'!$A:$A,V2431,'[2]NGP%'!$B:$B,AA2431)))</f>
        <v>0</v>
      </c>
      <c r="X2431" s="37">
        <f>IF(OR(V2431="non comm",V2431="nil",J2431=0),0,IF(V2431="SBM 2.1 IIPS",J2431*VLOOKUP(N2431,'[2]NGP%'!$C:$E,3,FALSE),J2431*SUMIFS('[2]NGP%'!$E:$E,'[2]NGP%'!$A:$A,V2431,'[2]NGP%'!$B:$B,AA2431)))</f>
        <v>0</v>
      </c>
      <c r="Y2431" s="32"/>
      <c r="Z2431" s="54" t="str">
        <f>IF(MID(H2431,1,4)="Item","Nil",IF(G2431="contract_cover",VLOOKUP(I2431,'svc type'!C:D,2,FALSE),VLOOKUP(G2431,'svc type'!A:D,4,FALSE)))</f>
        <v>Exp</v>
      </c>
      <c r="AA2431" s="4" t="str">
        <f>IF(B2431="","",VLOOKUP(B2431,Sector!C:D,2,FALSE))</f>
        <v>STC</v>
      </c>
      <c r="AB2431" s="4" t="str">
        <f t="shared" si="75"/>
        <v>david.koh</v>
      </c>
      <c r="AC2431" s="4"/>
      <c r="AD2431" s="4"/>
      <c r="AE2431" s="4"/>
      <c r="AF2431" s="4"/>
      <c r="AG2431" s="4"/>
    </row>
    <row r="2432" spans="1:33" outlineLevel="1" x14ac:dyDescent="0.25">
      <c r="A2432" s="57">
        <v>42275.46335859954</v>
      </c>
      <c r="B2432" s="32" t="s">
        <v>280</v>
      </c>
      <c r="C2432" s="32" t="s">
        <v>348</v>
      </c>
      <c r="D2432" s="32" t="s">
        <v>347</v>
      </c>
      <c r="E2432" s="32" t="s">
        <v>10390</v>
      </c>
      <c r="F2432" s="32" t="s">
        <v>10391</v>
      </c>
      <c r="G2432" s="32" t="s">
        <v>39</v>
      </c>
      <c r="H2432" s="32" t="s">
        <v>40</v>
      </c>
      <c r="I2432" s="32" t="s">
        <v>2013</v>
      </c>
      <c r="J2432" s="35">
        <v>0</v>
      </c>
      <c r="K2432" s="35">
        <v>0</v>
      </c>
      <c r="L2432" s="35">
        <v>179.9</v>
      </c>
      <c r="M2432" s="35">
        <v>0</v>
      </c>
      <c r="N2432" s="32" t="s">
        <v>19</v>
      </c>
      <c r="O2432" s="32" t="s">
        <v>41</v>
      </c>
      <c r="P2432" s="32">
        <v>6.98</v>
      </c>
      <c r="Q2432" s="32" t="s">
        <v>10392</v>
      </c>
      <c r="R2432" s="39">
        <f t="shared" si="74"/>
        <v>1509</v>
      </c>
      <c r="S2432" s="5" t="s">
        <v>51</v>
      </c>
      <c r="T2432" s="5" t="s">
        <v>64</v>
      </c>
      <c r="U2432" s="2"/>
      <c r="V2432" s="2" t="str">
        <f>IF($J2432+$L2432=0,"nil",IF(OR($B2432="TCU-WS",$B2432=""),"non comm",IF(OR($G2432="contract_cover",$H2432="fixed price"),VLOOKUP($I2432,'[1]mapping 2015'!$A:$B,2,FALSE),VLOOKUP($G2432,'[1]mapping 2015'!$A:$B,2,FALSE))))</f>
        <v>SBM 2.1 IIPS</v>
      </c>
      <c r="W2432" s="37">
        <f>IF(OR(V2432="non comm",V2432="nil",J2432=0),0,IF(V2432="SBM 2.1 IIPS",J2432*VLOOKUP(N2432,'[2]NGP%'!$C:$D,2,FALSE),J2432*SUMIFS('[2]NGP%'!$D:$D,'[2]NGP%'!$A:$A,V2432,'[2]NGP%'!$B:$B,AA2432)))</f>
        <v>0</v>
      </c>
      <c r="X2432" s="37">
        <f>IF(OR(V2432="non comm",V2432="nil",J2432=0),0,IF(V2432="SBM 2.1 IIPS",J2432*VLOOKUP(N2432,'[2]NGP%'!$C:$E,3,FALSE),J2432*SUMIFS('[2]NGP%'!$E:$E,'[2]NGP%'!$A:$A,V2432,'[2]NGP%'!$B:$B,AA2432)))</f>
        <v>0</v>
      </c>
      <c r="Y2432" s="32"/>
      <c r="Z2432" s="54" t="str">
        <f>IF(MID(H2432,1,4)="Item","Nil",IF(G2432="contract_cover",VLOOKUP(I2432,'svc type'!C:D,2,FALSE),VLOOKUP(G2432,'svc type'!A:D,4,FALSE)))</f>
        <v>IIPS</v>
      </c>
      <c r="AA2432" s="4" t="str">
        <f>IF(B2432="","",VLOOKUP(B2432,Sector!C:D,2,FALSE))</f>
        <v>STC</v>
      </c>
      <c r="AB2432" s="4" t="str">
        <f t="shared" si="75"/>
        <v>david.koh</v>
      </c>
      <c r="AC2432" s="4"/>
      <c r="AD2432" s="4"/>
      <c r="AE2432" s="4"/>
      <c r="AF2432" s="4"/>
      <c r="AG2432" s="4"/>
    </row>
    <row r="2433" spans="1:33" outlineLevel="1" x14ac:dyDescent="0.25">
      <c r="A2433" s="57">
        <v>42275.46335859954</v>
      </c>
      <c r="B2433" s="32" t="s">
        <v>280</v>
      </c>
      <c r="C2433" s="32" t="s">
        <v>348</v>
      </c>
      <c r="D2433" s="32" t="s">
        <v>347</v>
      </c>
      <c r="E2433" s="32" t="s">
        <v>10390</v>
      </c>
      <c r="F2433" s="32" t="s">
        <v>10391</v>
      </c>
      <c r="G2433" s="32" t="s">
        <v>39</v>
      </c>
      <c r="H2433" s="32" t="s">
        <v>40</v>
      </c>
      <c r="I2433" s="32" t="s">
        <v>2013</v>
      </c>
      <c r="J2433" s="35">
        <v>0</v>
      </c>
      <c r="K2433" s="35">
        <v>0</v>
      </c>
      <c r="L2433" s="35">
        <v>179.9</v>
      </c>
      <c r="M2433" s="35">
        <v>0</v>
      </c>
      <c r="N2433" s="32" t="s">
        <v>19</v>
      </c>
      <c r="O2433" s="32" t="s">
        <v>41</v>
      </c>
      <c r="P2433" s="32">
        <v>6.98</v>
      </c>
      <c r="Q2433" s="32" t="s">
        <v>10392</v>
      </c>
      <c r="R2433" s="39">
        <f t="shared" si="74"/>
        <v>1509</v>
      </c>
      <c r="S2433" s="5" t="s">
        <v>51</v>
      </c>
      <c r="T2433" s="5" t="s">
        <v>64</v>
      </c>
      <c r="U2433" s="2"/>
      <c r="V2433" s="2" t="str">
        <f>IF($J2433+$L2433=0,"nil",IF(OR($B2433="TCU-WS",$B2433=""),"non comm",IF(OR($G2433="contract_cover",$H2433="fixed price"),VLOOKUP($I2433,'[1]mapping 2015'!$A:$B,2,FALSE),VLOOKUP($G2433,'[1]mapping 2015'!$A:$B,2,FALSE))))</f>
        <v>SBM 2.1 IIPS</v>
      </c>
      <c r="W2433" s="37">
        <f>IF(OR(V2433="non comm",V2433="nil",J2433=0),0,IF(V2433="SBM 2.1 IIPS",J2433*VLOOKUP(N2433,'[2]NGP%'!$C:$D,2,FALSE),J2433*SUMIFS('[2]NGP%'!$D:$D,'[2]NGP%'!$A:$A,V2433,'[2]NGP%'!$B:$B,AA2433)))</f>
        <v>0</v>
      </c>
      <c r="X2433" s="37">
        <f>IF(OR(V2433="non comm",V2433="nil",J2433=0),0,IF(V2433="SBM 2.1 IIPS",J2433*VLOOKUP(N2433,'[2]NGP%'!$C:$E,3,FALSE),J2433*SUMIFS('[2]NGP%'!$E:$E,'[2]NGP%'!$A:$A,V2433,'[2]NGP%'!$B:$B,AA2433)))</f>
        <v>0</v>
      </c>
      <c r="Y2433" s="32"/>
      <c r="Z2433" s="54" t="str">
        <f>IF(MID(H2433,1,4)="Item","Nil",IF(G2433="contract_cover",VLOOKUP(I2433,'svc type'!C:D,2,FALSE),VLOOKUP(G2433,'svc type'!A:D,4,FALSE)))</f>
        <v>IIPS</v>
      </c>
      <c r="AA2433" s="4" t="str">
        <f>IF(B2433="","",VLOOKUP(B2433,Sector!C:D,2,FALSE))</f>
        <v>STC</v>
      </c>
      <c r="AB2433" s="4" t="str">
        <f t="shared" si="75"/>
        <v>david.koh</v>
      </c>
      <c r="AC2433" s="4"/>
      <c r="AD2433" s="4"/>
      <c r="AE2433" s="4"/>
      <c r="AF2433" s="4"/>
      <c r="AG2433" s="4"/>
    </row>
    <row r="2434" spans="1:33" outlineLevel="1" x14ac:dyDescent="0.25">
      <c r="A2434" s="57">
        <v>42275.46335859954</v>
      </c>
      <c r="B2434" s="32" t="s">
        <v>280</v>
      </c>
      <c r="C2434" s="32" t="s">
        <v>348</v>
      </c>
      <c r="D2434" s="32" t="s">
        <v>347</v>
      </c>
      <c r="E2434" s="32" t="s">
        <v>10390</v>
      </c>
      <c r="F2434" s="32" t="s">
        <v>10391</v>
      </c>
      <c r="G2434" s="32" t="s">
        <v>39</v>
      </c>
      <c r="H2434" s="32" t="s">
        <v>40</v>
      </c>
      <c r="I2434" s="32" t="s">
        <v>2013</v>
      </c>
      <c r="J2434" s="35">
        <v>0</v>
      </c>
      <c r="K2434" s="35">
        <v>0</v>
      </c>
      <c r="L2434" s="35">
        <v>179.9</v>
      </c>
      <c r="M2434" s="35">
        <v>0</v>
      </c>
      <c r="N2434" s="32" t="s">
        <v>19</v>
      </c>
      <c r="O2434" s="32" t="s">
        <v>41</v>
      </c>
      <c r="P2434" s="32">
        <v>6.98</v>
      </c>
      <c r="Q2434" s="32" t="s">
        <v>10392</v>
      </c>
      <c r="R2434" s="39">
        <f t="shared" si="74"/>
        <v>1509</v>
      </c>
      <c r="S2434" s="5" t="s">
        <v>51</v>
      </c>
      <c r="T2434" s="5" t="s">
        <v>64</v>
      </c>
      <c r="U2434" s="2"/>
      <c r="V2434" s="2" t="str">
        <f>IF($J2434+$L2434=0,"nil",IF(OR($B2434="TCU-WS",$B2434=""),"non comm",IF(OR($G2434="contract_cover",$H2434="fixed price"),VLOOKUP($I2434,'[1]mapping 2015'!$A:$B,2,FALSE),VLOOKUP($G2434,'[1]mapping 2015'!$A:$B,2,FALSE))))</f>
        <v>SBM 2.1 IIPS</v>
      </c>
      <c r="W2434" s="37">
        <f>IF(OR(V2434="non comm",V2434="nil",J2434=0),0,IF(V2434="SBM 2.1 IIPS",J2434*VLOOKUP(N2434,'[2]NGP%'!$C:$D,2,FALSE),J2434*SUMIFS('[2]NGP%'!$D:$D,'[2]NGP%'!$A:$A,V2434,'[2]NGP%'!$B:$B,AA2434)))</f>
        <v>0</v>
      </c>
      <c r="X2434" s="37">
        <f>IF(OR(V2434="non comm",V2434="nil",J2434=0),0,IF(V2434="SBM 2.1 IIPS",J2434*VLOOKUP(N2434,'[2]NGP%'!$C:$E,3,FALSE),J2434*SUMIFS('[2]NGP%'!$E:$E,'[2]NGP%'!$A:$A,V2434,'[2]NGP%'!$B:$B,AA2434)))</f>
        <v>0</v>
      </c>
      <c r="Y2434" s="32"/>
      <c r="Z2434" s="54" t="str">
        <f>IF(MID(H2434,1,4)="Item","Nil",IF(G2434="contract_cover",VLOOKUP(I2434,'svc type'!C:D,2,FALSE),VLOOKUP(G2434,'svc type'!A:D,4,FALSE)))</f>
        <v>IIPS</v>
      </c>
      <c r="AA2434" s="4" t="str">
        <f>IF(B2434="","",VLOOKUP(B2434,Sector!C:D,2,FALSE))</f>
        <v>STC</v>
      </c>
      <c r="AB2434" s="4" t="str">
        <f t="shared" si="75"/>
        <v>david.koh</v>
      </c>
      <c r="AC2434" s="4"/>
      <c r="AD2434" s="4"/>
      <c r="AE2434" s="4"/>
      <c r="AF2434" s="4"/>
      <c r="AG2434" s="4"/>
    </row>
    <row r="2435" spans="1:33" outlineLevel="1" x14ac:dyDescent="0.25">
      <c r="A2435" s="57">
        <v>42275.46335859954</v>
      </c>
      <c r="B2435" s="32" t="s">
        <v>280</v>
      </c>
      <c r="C2435" s="32" t="s">
        <v>348</v>
      </c>
      <c r="D2435" s="32" t="s">
        <v>347</v>
      </c>
      <c r="E2435" s="32" t="s">
        <v>10390</v>
      </c>
      <c r="F2435" s="32" t="s">
        <v>10391</v>
      </c>
      <c r="G2435" s="32" t="s">
        <v>39</v>
      </c>
      <c r="H2435" s="32" t="s">
        <v>40</v>
      </c>
      <c r="I2435" s="32" t="s">
        <v>2013</v>
      </c>
      <c r="J2435" s="35">
        <v>0</v>
      </c>
      <c r="K2435" s="35">
        <v>0</v>
      </c>
      <c r="L2435" s="35">
        <v>372.62</v>
      </c>
      <c r="M2435" s="35">
        <v>0</v>
      </c>
      <c r="N2435" s="32" t="s">
        <v>19</v>
      </c>
      <c r="O2435" s="32" t="s">
        <v>41</v>
      </c>
      <c r="P2435" s="32">
        <v>12</v>
      </c>
      <c r="Q2435" s="32" t="s">
        <v>10392</v>
      </c>
      <c r="R2435" s="39">
        <f t="shared" ref="R2435:R2466" si="76">R2434</f>
        <v>1509</v>
      </c>
      <c r="S2435" s="5" t="s">
        <v>51</v>
      </c>
      <c r="T2435" s="5" t="s">
        <v>64</v>
      </c>
      <c r="U2435" s="2"/>
      <c r="V2435" s="2" t="str">
        <f>IF($J2435+$L2435=0,"nil",IF(OR($B2435="TCU-WS",$B2435=""),"non comm",IF(OR($G2435="contract_cover",$H2435="fixed price"),VLOOKUP($I2435,'[1]mapping 2015'!$A:$B,2,FALSE),VLOOKUP($G2435,'[1]mapping 2015'!$A:$B,2,FALSE))))</f>
        <v>SBM 2.1 IIPS</v>
      </c>
      <c r="W2435" s="37">
        <f>IF(OR(V2435="non comm",V2435="nil",J2435=0),0,IF(V2435="SBM 2.1 IIPS",J2435*VLOOKUP(N2435,'[2]NGP%'!$C:$D,2,FALSE),J2435*SUMIFS('[2]NGP%'!$D:$D,'[2]NGP%'!$A:$A,V2435,'[2]NGP%'!$B:$B,AA2435)))</f>
        <v>0</v>
      </c>
      <c r="X2435" s="37">
        <f>IF(OR(V2435="non comm",V2435="nil",J2435=0),0,IF(V2435="SBM 2.1 IIPS",J2435*VLOOKUP(N2435,'[2]NGP%'!$C:$E,3,FALSE),J2435*SUMIFS('[2]NGP%'!$E:$E,'[2]NGP%'!$A:$A,V2435,'[2]NGP%'!$B:$B,AA2435)))</f>
        <v>0</v>
      </c>
      <c r="Y2435" s="32"/>
      <c r="Z2435" s="54" t="str">
        <f>IF(MID(H2435,1,4)="Item","Nil",IF(G2435="contract_cover",VLOOKUP(I2435,'svc type'!C:D,2,FALSE),VLOOKUP(G2435,'svc type'!A:D,4,FALSE)))</f>
        <v>IIPS</v>
      </c>
      <c r="AA2435" s="4" t="str">
        <f>IF(B2435="","",VLOOKUP(B2435,Sector!C:D,2,FALSE))</f>
        <v>STC</v>
      </c>
      <c r="AB2435" s="4" t="str">
        <f t="shared" ref="AB2435:AB2466" si="77">B2435</f>
        <v>david.koh</v>
      </c>
      <c r="AC2435" s="4"/>
      <c r="AD2435" s="4"/>
      <c r="AE2435" s="4"/>
      <c r="AF2435" s="4"/>
      <c r="AG2435" s="4"/>
    </row>
    <row r="2436" spans="1:33" outlineLevel="1" x14ac:dyDescent="0.25">
      <c r="A2436" s="57">
        <v>42275.46335859954</v>
      </c>
      <c r="B2436" s="32" t="s">
        <v>280</v>
      </c>
      <c r="C2436" s="32" t="s">
        <v>348</v>
      </c>
      <c r="D2436" s="32" t="s">
        <v>347</v>
      </c>
      <c r="E2436" s="32" t="s">
        <v>10390</v>
      </c>
      <c r="F2436" s="32" t="s">
        <v>10391</v>
      </c>
      <c r="G2436" s="32" t="s">
        <v>39</v>
      </c>
      <c r="H2436" s="32" t="s">
        <v>40</v>
      </c>
      <c r="I2436" s="32" t="s">
        <v>2013</v>
      </c>
      <c r="J2436" s="35">
        <v>0</v>
      </c>
      <c r="K2436" s="35">
        <v>0</v>
      </c>
      <c r="L2436" s="35">
        <v>372.62</v>
      </c>
      <c r="M2436" s="35">
        <v>0</v>
      </c>
      <c r="N2436" s="32" t="s">
        <v>19</v>
      </c>
      <c r="O2436" s="32" t="s">
        <v>41</v>
      </c>
      <c r="P2436" s="32">
        <v>12</v>
      </c>
      <c r="Q2436" s="32" t="s">
        <v>10392</v>
      </c>
      <c r="R2436" s="39">
        <f t="shared" si="76"/>
        <v>1509</v>
      </c>
      <c r="S2436" s="5" t="s">
        <v>51</v>
      </c>
      <c r="T2436" s="5" t="s">
        <v>64</v>
      </c>
      <c r="U2436" s="2"/>
      <c r="V2436" s="2" t="str">
        <f>IF($J2436+$L2436=0,"nil",IF(OR($B2436="TCU-WS",$B2436=""),"non comm",IF(OR($G2436="contract_cover",$H2436="fixed price"),VLOOKUP($I2436,'[1]mapping 2015'!$A:$B,2,FALSE),VLOOKUP($G2436,'[1]mapping 2015'!$A:$B,2,FALSE))))</f>
        <v>SBM 2.1 IIPS</v>
      </c>
      <c r="W2436" s="37">
        <f>IF(OR(V2436="non comm",V2436="nil",J2436=0),0,IF(V2436="SBM 2.1 IIPS",J2436*VLOOKUP(N2436,'[2]NGP%'!$C:$D,2,FALSE),J2436*SUMIFS('[2]NGP%'!$D:$D,'[2]NGP%'!$A:$A,V2436,'[2]NGP%'!$B:$B,AA2436)))</f>
        <v>0</v>
      </c>
      <c r="X2436" s="37">
        <f>IF(OR(V2436="non comm",V2436="nil",J2436=0),0,IF(V2436="SBM 2.1 IIPS",J2436*VLOOKUP(N2436,'[2]NGP%'!$C:$E,3,FALSE),J2436*SUMIFS('[2]NGP%'!$E:$E,'[2]NGP%'!$A:$A,V2436,'[2]NGP%'!$B:$B,AA2436)))</f>
        <v>0</v>
      </c>
      <c r="Y2436" s="32"/>
      <c r="Z2436" s="54" t="str">
        <f>IF(MID(H2436,1,4)="Item","Nil",IF(G2436="contract_cover",VLOOKUP(I2436,'svc type'!C:D,2,FALSE),VLOOKUP(G2436,'svc type'!A:D,4,FALSE)))</f>
        <v>IIPS</v>
      </c>
      <c r="AA2436" s="4" t="str">
        <f>IF(B2436="","",VLOOKUP(B2436,Sector!C:D,2,FALSE))</f>
        <v>STC</v>
      </c>
      <c r="AB2436" s="4" t="str">
        <f t="shared" si="77"/>
        <v>david.koh</v>
      </c>
      <c r="AC2436" s="4"/>
      <c r="AD2436" s="4"/>
      <c r="AE2436" s="4"/>
      <c r="AF2436" s="4"/>
      <c r="AG2436" s="4"/>
    </row>
    <row r="2437" spans="1:33" outlineLevel="1" x14ac:dyDescent="0.25">
      <c r="A2437" s="57">
        <v>42275.46335859954</v>
      </c>
      <c r="B2437" s="32" t="s">
        <v>280</v>
      </c>
      <c r="C2437" s="32" t="s">
        <v>348</v>
      </c>
      <c r="D2437" s="32" t="s">
        <v>347</v>
      </c>
      <c r="E2437" s="32" t="s">
        <v>10390</v>
      </c>
      <c r="F2437" s="32" t="s">
        <v>10391</v>
      </c>
      <c r="G2437" s="32" t="s">
        <v>39</v>
      </c>
      <c r="H2437" s="32" t="s">
        <v>40</v>
      </c>
      <c r="I2437" s="32" t="s">
        <v>2013</v>
      </c>
      <c r="J2437" s="35">
        <v>0</v>
      </c>
      <c r="K2437" s="35">
        <v>0</v>
      </c>
      <c r="L2437" s="35">
        <v>288.48</v>
      </c>
      <c r="M2437" s="35">
        <v>0</v>
      </c>
      <c r="N2437" s="32" t="s">
        <v>19</v>
      </c>
      <c r="O2437" s="32" t="s">
        <v>41</v>
      </c>
      <c r="P2437" s="32">
        <v>12</v>
      </c>
      <c r="Q2437" s="32" t="s">
        <v>10392</v>
      </c>
      <c r="R2437" s="39">
        <f t="shared" si="76"/>
        <v>1509</v>
      </c>
      <c r="S2437" s="5" t="s">
        <v>51</v>
      </c>
      <c r="T2437" s="5" t="s">
        <v>64</v>
      </c>
      <c r="U2437" s="2"/>
      <c r="V2437" s="2" t="str">
        <f>IF($J2437+$L2437=0,"nil",IF(OR($B2437="TCU-WS",$B2437=""),"non comm",IF(OR($G2437="contract_cover",$H2437="fixed price"),VLOOKUP($I2437,'[1]mapping 2015'!$A:$B,2,FALSE),VLOOKUP($G2437,'[1]mapping 2015'!$A:$B,2,FALSE))))</f>
        <v>SBM 2.1 IIPS</v>
      </c>
      <c r="W2437" s="37">
        <f>IF(OR(V2437="non comm",V2437="nil",J2437=0),0,IF(V2437="SBM 2.1 IIPS",J2437*VLOOKUP(N2437,'[2]NGP%'!$C:$D,2,FALSE),J2437*SUMIFS('[2]NGP%'!$D:$D,'[2]NGP%'!$A:$A,V2437,'[2]NGP%'!$B:$B,AA2437)))</f>
        <v>0</v>
      </c>
      <c r="X2437" s="37">
        <f>IF(OR(V2437="non comm",V2437="nil",J2437=0),0,IF(V2437="SBM 2.1 IIPS",J2437*VLOOKUP(N2437,'[2]NGP%'!$C:$E,3,FALSE),J2437*SUMIFS('[2]NGP%'!$E:$E,'[2]NGP%'!$A:$A,V2437,'[2]NGP%'!$B:$B,AA2437)))</f>
        <v>0</v>
      </c>
      <c r="Y2437" s="32"/>
      <c r="Z2437" s="54" t="str">
        <f>IF(MID(H2437,1,4)="Item","Nil",IF(G2437="contract_cover",VLOOKUP(I2437,'svc type'!C:D,2,FALSE),VLOOKUP(G2437,'svc type'!A:D,4,FALSE)))</f>
        <v>IIPS</v>
      </c>
      <c r="AA2437" s="4" t="str">
        <f>IF(B2437="","",VLOOKUP(B2437,Sector!C:D,2,FALSE))</f>
        <v>STC</v>
      </c>
      <c r="AB2437" s="4" t="str">
        <f t="shared" si="77"/>
        <v>david.koh</v>
      </c>
      <c r="AC2437" s="4"/>
      <c r="AD2437" s="4"/>
      <c r="AE2437" s="4"/>
      <c r="AF2437" s="4"/>
      <c r="AG2437" s="4"/>
    </row>
    <row r="2438" spans="1:33" outlineLevel="1" x14ac:dyDescent="0.25">
      <c r="A2438" s="57">
        <v>42275.46335859954</v>
      </c>
      <c r="B2438" s="32" t="s">
        <v>280</v>
      </c>
      <c r="C2438" s="32" t="s">
        <v>348</v>
      </c>
      <c r="D2438" s="32" t="s">
        <v>347</v>
      </c>
      <c r="E2438" s="32" t="s">
        <v>10390</v>
      </c>
      <c r="F2438" s="32" t="s">
        <v>10391</v>
      </c>
      <c r="G2438" s="32" t="s">
        <v>39</v>
      </c>
      <c r="H2438" s="32" t="s">
        <v>40</v>
      </c>
      <c r="I2438" s="32" t="s">
        <v>2013</v>
      </c>
      <c r="J2438" s="35">
        <v>0</v>
      </c>
      <c r="K2438" s="35">
        <v>0</v>
      </c>
      <c r="L2438" s="35">
        <v>312.52</v>
      </c>
      <c r="M2438" s="35">
        <v>0</v>
      </c>
      <c r="N2438" s="32" t="s">
        <v>19</v>
      </c>
      <c r="O2438" s="32" t="s">
        <v>41</v>
      </c>
      <c r="P2438" s="32">
        <v>13</v>
      </c>
      <c r="Q2438" s="32" t="s">
        <v>10392</v>
      </c>
      <c r="R2438" s="39">
        <f t="shared" si="76"/>
        <v>1509</v>
      </c>
      <c r="S2438" s="5" t="s">
        <v>51</v>
      </c>
      <c r="T2438" s="5" t="s">
        <v>64</v>
      </c>
      <c r="U2438" s="2"/>
      <c r="V2438" s="2" t="str">
        <f>IF($J2438+$L2438=0,"nil",IF(OR($B2438="TCU-WS",$B2438=""),"non comm",IF(OR($G2438="contract_cover",$H2438="fixed price"),VLOOKUP($I2438,'[1]mapping 2015'!$A:$B,2,FALSE),VLOOKUP($G2438,'[1]mapping 2015'!$A:$B,2,FALSE))))</f>
        <v>SBM 2.1 IIPS</v>
      </c>
      <c r="W2438" s="37">
        <f>IF(OR(V2438="non comm",V2438="nil",J2438=0),0,IF(V2438="SBM 2.1 IIPS",J2438*VLOOKUP(N2438,'[2]NGP%'!$C:$D,2,FALSE),J2438*SUMIFS('[2]NGP%'!$D:$D,'[2]NGP%'!$A:$A,V2438,'[2]NGP%'!$B:$B,AA2438)))</f>
        <v>0</v>
      </c>
      <c r="X2438" s="37">
        <f>IF(OR(V2438="non comm",V2438="nil",J2438=0),0,IF(V2438="SBM 2.1 IIPS",J2438*VLOOKUP(N2438,'[2]NGP%'!$C:$E,3,FALSE),J2438*SUMIFS('[2]NGP%'!$E:$E,'[2]NGP%'!$A:$A,V2438,'[2]NGP%'!$B:$B,AA2438)))</f>
        <v>0</v>
      </c>
      <c r="Y2438" s="32"/>
      <c r="Z2438" s="54" t="str">
        <f>IF(MID(H2438,1,4)="Item","Nil",IF(G2438="contract_cover",VLOOKUP(I2438,'svc type'!C:D,2,FALSE),VLOOKUP(G2438,'svc type'!A:D,4,FALSE)))</f>
        <v>IIPS</v>
      </c>
      <c r="AA2438" s="4" t="str">
        <f>IF(B2438="","",VLOOKUP(B2438,Sector!C:D,2,FALSE))</f>
        <v>STC</v>
      </c>
      <c r="AB2438" s="4" t="str">
        <f t="shared" si="77"/>
        <v>david.koh</v>
      </c>
      <c r="AC2438" s="4"/>
      <c r="AD2438" s="4"/>
      <c r="AE2438" s="4"/>
      <c r="AF2438" s="4"/>
      <c r="AG2438" s="4"/>
    </row>
    <row r="2439" spans="1:33" outlineLevel="1" x14ac:dyDescent="0.25">
      <c r="A2439" s="57">
        <v>42275.46335859954</v>
      </c>
      <c r="B2439" s="32" t="s">
        <v>280</v>
      </c>
      <c r="C2439" s="32" t="s">
        <v>348</v>
      </c>
      <c r="D2439" s="32" t="s">
        <v>347</v>
      </c>
      <c r="E2439" s="32" t="s">
        <v>10390</v>
      </c>
      <c r="F2439" s="32" t="s">
        <v>10391</v>
      </c>
      <c r="G2439" s="32" t="s">
        <v>39</v>
      </c>
      <c r="H2439" s="32" t="s">
        <v>40</v>
      </c>
      <c r="I2439" s="32" t="s">
        <v>2013</v>
      </c>
      <c r="J2439" s="35">
        <v>0</v>
      </c>
      <c r="K2439" s="35">
        <v>0</v>
      </c>
      <c r="L2439" s="35">
        <v>0</v>
      </c>
      <c r="M2439" s="35">
        <v>0</v>
      </c>
      <c r="N2439" s="32" t="s">
        <v>19</v>
      </c>
      <c r="O2439" s="32" t="s">
        <v>41</v>
      </c>
      <c r="P2439" s="32">
        <v>3</v>
      </c>
      <c r="Q2439" s="32" t="s">
        <v>10392</v>
      </c>
      <c r="R2439" s="39">
        <f t="shared" si="76"/>
        <v>1509</v>
      </c>
      <c r="S2439" s="5" t="s">
        <v>51</v>
      </c>
      <c r="T2439" s="5" t="s">
        <v>64</v>
      </c>
      <c r="U2439" s="2"/>
      <c r="V2439" s="2" t="str">
        <f>IF($J2439+$L2439=0,"nil",IF(OR($B2439="TCU-WS",$B2439=""),"non comm",IF(OR($G2439="contract_cover",$H2439="fixed price"),VLOOKUP($I2439,'[1]mapping 2015'!$A:$B,2,FALSE),VLOOKUP($G2439,'[1]mapping 2015'!$A:$B,2,FALSE))))</f>
        <v>nil</v>
      </c>
      <c r="W2439" s="37">
        <f>IF(OR(V2439="non comm",V2439="nil",J2439=0),0,IF(V2439="SBM 2.1 IIPS",J2439*VLOOKUP(N2439,'[2]NGP%'!$C:$D,2,FALSE),J2439*SUMIFS('[2]NGP%'!$D:$D,'[2]NGP%'!$A:$A,V2439,'[2]NGP%'!$B:$B,AA2439)))</f>
        <v>0</v>
      </c>
      <c r="X2439" s="37">
        <f>IF(OR(V2439="non comm",V2439="nil",J2439=0),0,IF(V2439="SBM 2.1 IIPS",J2439*VLOOKUP(N2439,'[2]NGP%'!$C:$E,3,FALSE),J2439*SUMIFS('[2]NGP%'!$E:$E,'[2]NGP%'!$A:$A,V2439,'[2]NGP%'!$B:$B,AA2439)))</f>
        <v>0</v>
      </c>
      <c r="Y2439" s="32"/>
      <c r="Z2439" s="54" t="str">
        <f>IF(MID(H2439,1,4)="Item","Nil",IF(G2439="contract_cover",VLOOKUP(I2439,'svc type'!C:D,2,FALSE),VLOOKUP(G2439,'svc type'!A:D,4,FALSE)))</f>
        <v>IIPS</v>
      </c>
      <c r="AA2439" s="4" t="str">
        <f>IF(B2439="","",VLOOKUP(B2439,Sector!C:D,2,FALSE))</f>
        <v>STC</v>
      </c>
      <c r="AB2439" s="4" t="str">
        <f t="shared" si="77"/>
        <v>david.koh</v>
      </c>
      <c r="AC2439" s="4"/>
      <c r="AD2439" s="4"/>
      <c r="AE2439" s="4"/>
      <c r="AF2439" s="4"/>
      <c r="AG2439" s="4"/>
    </row>
    <row r="2440" spans="1:33" outlineLevel="1" x14ac:dyDescent="0.25">
      <c r="A2440" s="57">
        <v>42275.46335859954</v>
      </c>
      <c r="B2440" s="32" t="s">
        <v>280</v>
      </c>
      <c r="C2440" s="32" t="s">
        <v>348</v>
      </c>
      <c r="D2440" s="32" t="s">
        <v>347</v>
      </c>
      <c r="E2440" s="32" t="s">
        <v>10390</v>
      </c>
      <c r="F2440" s="32" t="s">
        <v>10391</v>
      </c>
      <c r="G2440" s="32" t="s">
        <v>39</v>
      </c>
      <c r="H2440" s="32" t="s">
        <v>40</v>
      </c>
      <c r="I2440" s="32" t="s">
        <v>2013</v>
      </c>
      <c r="J2440" s="35">
        <v>0</v>
      </c>
      <c r="K2440" s="35">
        <v>0</v>
      </c>
      <c r="L2440" s="35">
        <v>222.37</v>
      </c>
      <c r="M2440" s="35">
        <v>0</v>
      </c>
      <c r="N2440" s="32" t="s">
        <v>19</v>
      </c>
      <c r="O2440" s="32" t="s">
        <v>41</v>
      </c>
      <c r="P2440" s="32">
        <v>5</v>
      </c>
      <c r="Q2440" s="32" t="s">
        <v>10392</v>
      </c>
      <c r="R2440" s="39">
        <f t="shared" si="76"/>
        <v>1509</v>
      </c>
      <c r="S2440" s="5" t="s">
        <v>51</v>
      </c>
      <c r="T2440" s="5" t="s">
        <v>64</v>
      </c>
      <c r="U2440" s="2"/>
      <c r="V2440" s="2" t="str">
        <f>IF($J2440+$L2440=0,"nil",IF(OR($B2440="TCU-WS",$B2440=""),"non comm",IF(OR($G2440="contract_cover",$H2440="fixed price"),VLOOKUP($I2440,'[1]mapping 2015'!$A:$B,2,FALSE),VLOOKUP($G2440,'[1]mapping 2015'!$A:$B,2,FALSE))))</f>
        <v>SBM 2.1 IIPS</v>
      </c>
      <c r="W2440" s="37">
        <f>IF(OR(V2440="non comm",V2440="nil",J2440=0),0,IF(V2440="SBM 2.1 IIPS",J2440*VLOOKUP(N2440,'[2]NGP%'!$C:$D,2,FALSE),J2440*SUMIFS('[2]NGP%'!$D:$D,'[2]NGP%'!$A:$A,V2440,'[2]NGP%'!$B:$B,AA2440)))</f>
        <v>0</v>
      </c>
      <c r="X2440" s="37">
        <f>IF(OR(V2440="non comm",V2440="nil",J2440=0),0,IF(V2440="SBM 2.1 IIPS",J2440*VLOOKUP(N2440,'[2]NGP%'!$C:$E,3,FALSE),J2440*SUMIFS('[2]NGP%'!$E:$E,'[2]NGP%'!$A:$A,V2440,'[2]NGP%'!$B:$B,AA2440)))</f>
        <v>0</v>
      </c>
      <c r="Y2440" s="32"/>
      <c r="Z2440" s="54" t="str">
        <f>IF(MID(H2440,1,4)="Item","Nil",IF(G2440="contract_cover",VLOOKUP(I2440,'svc type'!C:D,2,FALSE),VLOOKUP(G2440,'svc type'!A:D,4,FALSE)))</f>
        <v>IIPS</v>
      </c>
      <c r="AA2440" s="4" t="str">
        <f>IF(B2440="","",VLOOKUP(B2440,Sector!C:D,2,FALSE))</f>
        <v>STC</v>
      </c>
      <c r="AB2440" s="4" t="str">
        <f t="shared" si="77"/>
        <v>david.koh</v>
      </c>
      <c r="AC2440" s="4"/>
      <c r="AD2440" s="4"/>
      <c r="AE2440" s="4"/>
      <c r="AF2440" s="4"/>
      <c r="AG2440" s="4"/>
    </row>
    <row r="2441" spans="1:33" outlineLevel="1" x14ac:dyDescent="0.25">
      <c r="A2441" s="57">
        <v>42275.46335859954</v>
      </c>
      <c r="B2441" s="32" t="s">
        <v>280</v>
      </c>
      <c r="C2441" s="32" t="s">
        <v>348</v>
      </c>
      <c r="D2441" s="32" t="s">
        <v>347</v>
      </c>
      <c r="E2441" s="32" t="s">
        <v>10390</v>
      </c>
      <c r="F2441" s="32" t="s">
        <v>10391</v>
      </c>
      <c r="G2441" s="32" t="s">
        <v>380</v>
      </c>
      <c r="H2441" s="32" t="s">
        <v>379</v>
      </c>
      <c r="I2441" s="32" t="s">
        <v>2013</v>
      </c>
      <c r="J2441" s="35">
        <v>0</v>
      </c>
      <c r="K2441" s="35">
        <v>0</v>
      </c>
      <c r="L2441" s="35">
        <v>0</v>
      </c>
      <c r="M2441" s="35">
        <v>1</v>
      </c>
      <c r="N2441" s="32" t="s">
        <v>19</v>
      </c>
      <c r="O2441" s="32" t="s">
        <v>41</v>
      </c>
      <c r="P2441" s="32">
        <v>1</v>
      </c>
      <c r="Q2441" s="32" t="s">
        <v>10392</v>
      </c>
      <c r="R2441" s="39">
        <f t="shared" si="76"/>
        <v>1509</v>
      </c>
      <c r="S2441" s="5" t="s">
        <v>51</v>
      </c>
      <c r="T2441" s="5" t="s">
        <v>64</v>
      </c>
      <c r="U2441" s="2"/>
      <c r="V2441" s="2" t="str">
        <f>IF($J2441+$L2441=0,"nil",IF(OR($B2441="TCU-WS",$B2441=""),"non comm",IF(OR($G2441="contract_cover",$H2441="fixed price"),VLOOKUP($I2441,'[1]mapping 2015'!$A:$B,2,FALSE),VLOOKUP($G2441,'[1]mapping 2015'!$A:$B,2,FALSE))))</f>
        <v>nil</v>
      </c>
      <c r="W2441" s="37">
        <f>IF(OR(V2441="non comm",V2441="nil",J2441=0),0,IF(V2441="SBM 2.1 IIPS",J2441*VLOOKUP(N2441,'[2]NGP%'!$C:$D,2,FALSE),J2441*SUMIFS('[2]NGP%'!$D:$D,'[2]NGP%'!$A:$A,V2441,'[2]NGP%'!$B:$B,AA2441)))</f>
        <v>0</v>
      </c>
      <c r="X2441" s="37">
        <f>IF(OR(V2441="non comm",V2441="nil",J2441=0),0,IF(V2441="SBM 2.1 IIPS",J2441*VLOOKUP(N2441,'[2]NGP%'!$C:$E,3,FALSE),J2441*SUMIFS('[2]NGP%'!$E:$E,'[2]NGP%'!$A:$A,V2441,'[2]NGP%'!$B:$B,AA2441)))</f>
        <v>0</v>
      </c>
      <c r="Y2441" s="32"/>
      <c r="Z2441" s="54" t="str">
        <f>IF(MID(H2441,1,4)="Item","Nil",IF(G2441="contract_cover",VLOOKUP(I2441,'svc type'!C:D,2,FALSE),VLOOKUP(G2441,'svc type'!A:D,4,FALSE)))</f>
        <v>Exp</v>
      </c>
      <c r="AA2441" s="4" t="str">
        <f>IF(B2441="","",VLOOKUP(B2441,Sector!C:D,2,FALSE))</f>
        <v>STC</v>
      </c>
      <c r="AB2441" s="4" t="str">
        <f t="shared" si="77"/>
        <v>david.koh</v>
      </c>
      <c r="AC2441" s="4"/>
      <c r="AD2441" s="4"/>
      <c r="AE2441" s="4"/>
      <c r="AF2441" s="4"/>
      <c r="AG2441" s="4"/>
    </row>
    <row r="2442" spans="1:33" outlineLevel="1" x14ac:dyDescent="0.25">
      <c r="A2442" s="57">
        <v>42275.46335859954</v>
      </c>
      <c r="B2442" s="32" t="s">
        <v>280</v>
      </c>
      <c r="C2442" s="32" t="s">
        <v>348</v>
      </c>
      <c r="D2442" s="32" t="s">
        <v>347</v>
      </c>
      <c r="E2442" s="32" t="s">
        <v>10390</v>
      </c>
      <c r="F2442" s="32" t="s">
        <v>10391</v>
      </c>
      <c r="G2442" s="32" t="s">
        <v>39</v>
      </c>
      <c r="H2442" s="32" t="s">
        <v>40</v>
      </c>
      <c r="I2442" s="32" t="s">
        <v>2013</v>
      </c>
      <c r="J2442" s="35">
        <v>0</v>
      </c>
      <c r="K2442" s="35">
        <v>0</v>
      </c>
      <c r="L2442" s="35">
        <v>12.02</v>
      </c>
      <c r="M2442" s="35">
        <v>0</v>
      </c>
      <c r="N2442" s="32" t="s">
        <v>19</v>
      </c>
      <c r="O2442" s="32" t="s">
        <v>41</v>
      </c>
      <c r="P2442" s="32">
        <v>0.5</v>
      </c>
      <c r="Q2442" s="32" t="s">
        <v>10392</v>
      </c>
      <c r="R2442" s="39">
        <f t="shared" si="76"/>
        <v>1509</v>
      </c>
      <c r="S2442" s="5" t="s">
        <v>51</v>
      </c>
      <c r="T2442" s="5" t="s">
        <v>64</v>
      </c>
      <c r="U2442" s="2"/>
      <c r="V2442" s="2" t="str">
        <f>IF($J2442+$L2442=0,"nil",IF(OR($B2442="TCU-WS",$B2442=""),"non comm",IF(OR($G2442="contract_cover",$H2442="fixed price"),VLOOKUP($I2442,'[1]mapping 2015'!$A:$B,2,FALSE),VLOOKUP($G2442,'[1]mapping 2015'!$A:$B,2,FALSE))))</f>
        <v>SBM 2.1 IIPS</v>
      </c>
      <c r="W2442" s="37">
        <f>IF(OR(V2442="non comm",V2442="nil",J2442=0),0,IF(V2442="SBM 2.1 IIPS",J2442*VLOOKUP(N2442,'[2]NGP%'!$C:$D,2,FALSE),J2442*SUMIFS('[2]NGP%'!$D:$D,'[2]NGP%'!$A:$A,V2442,'[2]NGP%'!$B:$B,AA2442)))</f>
        <v>0</v>
      </c>
      <c r="X2442" s="37">
        <f>IF(OR(V2442="non comm",V2442="nil",J2442=0),0,IF(V2442="SBM 2.1 IIPS",J2442*VLOOKUP(N2442,'[2]NGP%'!$C:$E,3,FALSE),J2442*SUMIFS('[2]NGP%'!$E:$E,'[2]NGP%'!$A:$A,V2442,'[2]NGP%'!$B:$B,AA2442)))</f>
        <v>0</v>
      </c>
      <c r="Y2442" s="32"/>
      <c r="Z2442" s="54" t="str">
        <f>IF(MID(H2442,1,4)="Item","Nil",IF(G2442="contract_cover",VLOOKUP(I2442,'svc type'!C:D,2,FALSE),VLOOKUP(G2442,'svc type'!A:D,4,FALSE)))</f>
        <v>IIPS</v>
      </c>
      <c r="AA2442" s="4" t="str">
        <f>IF(B2442="","",VLOOKUP(B2442,Sector!C:D,2,FALSE))</f>
        <v>STC</v>
      </c>
      <c r="AB2442" s="4" t="str">
        <f t="shared" si="77"/>
        <v>david.koh</v>
      </c>
      <c r="AC2442" s="4"/>
      <c r="AD2442" s="4"/>
      <c r="AE2442" s="4"/>
      <c r="AF2442" s="4"/>
      <c r="AG2442" s="4"/>
    </row>
    <row r="2443" spans="1:33" outlineLevel="1" x14ac:dyDescent="0.25">
      <c r="A2443" s="57">
        <v>42275.46335859954</v>
      </c>
      <c r="B2443" s="32" t="s">
        <v>280</v>
      </c>
      <c r="C2443" s="32" t="s">
        <v>348</v>
      </c>
      <c r="D2443" s="32" t="s">
        <v>347</v>
      </c>
      <c r="E2443" s="32" t="s">
        <v>10390</v>
      </c>
      <c r="F2443" s="32" t="s">
        <v>10391</v>
      </c>
      <c r="G2443" s="32" t="s">
        <v>35</v>
      </c>
      <c r="H2443" s="32" t="s">
        <v>38</v>
      </c>
      <c r="I2443" s="32" t="s">
        <v>2013</v>
      </c>
      <c r="J2443" s="35">
        <v>0</v>
      </c>
      <c r="K2443" s="35">
        <v>0</v>
      </c>
      <c r="L2443" s="35">
        <v>0</v>
      </c>
      <c r="M2443" s="35">
        <v>8.4499999999999993</v>
      </c>
      <c r="N2443" s="32" t="s">
        <v>19</v>
      </c>
      <c r="O2443" s="32" t="s">
        <v>41</v>
      </c>
      <c r="P2443" s="32">
        <v>1</v>
      </c>
      <c r="Q2443" s="32" t="s">
        <v>10392</v>
      </c>
      <c r="R2443" s="39">
        <f t="shared" si="76"/>
        <v>1509</v>
      </c>
      <c r="S2443" s="5" t="s">
        <v>51</v>
      </c>
      <c r="T2443" s="5" t="s">
        <v>64</v>
      </c>
      <c r="U2443" s="2"/>
      <c r="V2443" s="2" t="str">
        <f>IF($J2443+$L2443=0,"nil",IF(OR($B2443="TCU-WS",$B2443=""),"non comm",IF(OR($G2443="contract_cover",$H2443="fixed price"),VLOOKUP($I2443,'[1]mapping 2015'!$A:$B,2,FALSE),VLOOKUP($G2443,'[1]mapping 2015'!$A:$B,2,FALSE))))</f>
        <v>nil</v>
      </c>
      <c r="W2443" s="37">
        <f>IF(OR(V2443="non comm",V2443="nil",J2443=0),0,IF(V2443="SBM 2.1 IIPS",J2443*VLOOKUP(N2443,'[2]NGP%'!$C:$D,2,FALSE),J2443*SUMIFS('[2]NGP%'!$D:$D,'[2]NGP%'!$A:$A,V2443,'[2]NGP%'!$B:$B,AA2443)))</f>
        <v>0</v>
      </c>
      <c r="X2443" s="37">
        <f>IF(OR(V2443="non comm",V2443="nil",J2443=0),0,IF(V2443="SBM 2.1 IIPS",J2443*VLOOKUP(N2443,'[2]NGP%'!$C:$E,3,FALSE),J2443*SUMIFS('[2]NGP%'!$E:$E,'[2]NGP%'!$A:$A,V2443,'[2]NGP%'!$B:$B,AA2443)))</f>
        <v>0</v>
      </c>
      <c r="Y2443" s="32"/>
      <c r="Z2443" s="54" t="str">
        <f>IF(MID(H2443,1,4)="Item","Nil",IF(G2443="contract_cover",VLOOKUP(I2443,'svc type'!C:D,2,FALSE),VLOOKUP(G2443,'svc type'!A:D,4,FALSE)))</f>
        <v>Exp</v>
      </c>
      <c r="AA2443" s="4" t="str">
        <f>IF(B2443="","",VLOOKUP(B2443,Sector!C:D,2,FALSE))</f>
        <v>STC</v>
      </c>
      <c r="AB2443" s="4" t="str">
        <f t="shared" si="77"/>
        <v>david.koh</v>
      </c>
      <c r="AC2443" s="4"/>
      <c r="AD2443" s="4"/>
      <c r="AE2443" s="4"/>
      <c r="AF2443" s="4"/>
      <c r="AG2443" s="4"/>
    </row>
    <row r="2444" spans="1:33" outlineLevel="1" x14ac:dyDescent="0.25">
      <c r="A2444" s="57">
        <v>42275.46335859954</v>
      </c>
      <c r="B2444" s="32" t="s">
        <v>280</v>
      </c>
      <c r="C2444" s="32" t="s">
        <v>348</v>
      </c>
      <c r="D2444" s="32" t="s">
        <v>347</v>
      </c>
      <c r="E2444" s="32" t="s">
        <v>10390</v>
      </c>
      <c r="F2444" s="32" t="s">
        <v>10391</v>
      </c>
      <c r="G2444" s="32" t="s">
        <v>35</v>
      </c>
      <c r="H2444" s="32" t="s">
        <v>38</v>
      </c>
      <c r="I2444" s="32" t="s">
        <v>2013</v>
      </c>
      <c r="J2444" s="35">
        <v>0</v>
      </c>
      <c r="K2444" s="35">
        <v>0</v>
      </c>
      <c r="L2444" s="35">
        <v>0</v>
      </c>
      <c r="M2444" s="35">
        <v>12.18</v>
      </c>
      <c r="N2444" s="32" t="s">
        <v>19</v>
      </c>
      <c r="O2444" s="32" t="s">
        <v>41</v>
      </c>
      <c r="P2444" s="32">
        <v>1</v>
      </c>
      <c r="Q2444" s="32" t="s">
        <v>10392</v>
      </c>
      <c r="R2444" s="39">
        <f t="shared" si="76"/>
        <v>1509</v>
      </c>
      <c r="S2444" s="5" t="s">
        <v>51</v>
      </c>
      <c r="T2444" s="5" t="s">
        <v>64</v>
      </c>
      <c r="U2444" s="2"/>
      <c r="V2444" s="2" t="str">
        <f>IF($J2444+$L2444=0,"nil",IF(OR($B2444="TCU-WS",$B2444=""),"non comm",IF(OR($G2444="contract_cover",$H2444="fixed price"),VLOOKUP($I2444,'[1]mapping 2015'!$A:$B,2,FALSE),VLOOKUP($G2444,'[1]mapping 2015'!$A:$B,2,FALSE))))</f>
        <v>nil</v>
      </c>
      <c r="W2444" s="37">
        <f>IF(OR(V2444="non comm",V2444="nil",J2444=0),0,IF(V2444="SBM 2.1 IIPS",J2444*VLOOKUP(N2444,'[2]NGP%'!$C:$D,2,FALSE),J2444*SUMIFS('[2]NGP%'!$D:$D,'[2]NGP%'!$A:$A,V2444,'[2]NGP%'!$B:$B,AA2444)))</f>
        <v>0</v>
      </c>
      <c r="X2444" s="37">
        <f>IF(OR(V2444="non comm",V2444="nil",J2444=0),0,IF(V2444="SBM 2.1 IIPS",J2444*VLOOKUP(N2444,'[2]NGP%'!$C:$E,3,FALSE),J2444*SUMIFS('[2]NGP%'!$E:$E,'[2]NGP%'!$A:$A,V2444,'[2]NGP%'!$B:$B,AA2444)))</f>
        <v>0</v>
      </c>
      <c r="Y2444" s="32"/>
      <c r="Z2444" s="54" t="str">
        <f>IF(MID(H2444,1,4)="Item","Nil",IF(G2444="contract_cover",VLOOKUP(I2444,'svc type'!C:D,2,FALSE),VLOOKUP(G2444,'svc type'!A:D,4,FALSE)))</f>
        <v>Exp</v>
      </c>
      <c r="AA2444" s="4" t="str">
        <f>IF(B2444="","",VLOOKUP(B2444,Sector!C:D,2,FALSE))</f>
        <v>STC</v>
      </c>
      <c r="AB2444" s="4" t="str">
        <f t="shared" si="77"/>
        <v>david.koh</v>
      </c>
      <c r="AC2444" s="4"/>
      <c r="AD2444" s="4"/>
      <c r="AE2444" s="4"/>
      <c r="AF2444" s="4"/>
      <c r="AG2444" s="4"/>
    </row>
    <row r="2445" spans="1:33" outlineLevel="1" x14ac:dyDescent="0.25">
      <c r="A2445" s="57">
        <v>42275.466286145835</v>
      </c>
      <c r="B2445" s="32" t="s">
        <v>280</v>
      </c>
      <c r="C2445" s="32" t="s">
        <v>348</v>
      </c>
      <c r="D2445" s="32" t="s">
        <v>347</v>
      </c>
      <c r="E2445" s="32" t="s">
        <v>10393</v>
      </c>
      <c r="F2445" s="32" t="s">
        <v>10394</v>
      </c>
      <c r="G2445" s="32" t="s">
        <v>39</v>
      </c>
      <c r="H2445" s="32" t="s">
        <v>40</v>
      </c>
      <c r="I2445" s="32" t="s">
        <v>2013</v>
      </c>
      <c r="J2445" s="35">
        <v>0</v>
      </c>
      <c r="K2445" s="35">
        <v>0</v>
      </c>
      <c r="L2445" s="35">
        <v>12.02</v>
      </c>
      <c r="M2445" s="35">
        <v>0</v>
      </c>
      <c r="N2445" s="32" t="s">
        <v>19</v>
      </c>
      <c r="O2445" s="32" t="s">
        <v>41</v>
      </c>
      <c r="P2445" s="32">
        <v>0.5</v>
      </c>
      <c r="Q2445" s="32" t="s">
        <v>10395</v>
      </c>
      <c r="R2445" s="39">
        <f t="shared" si="76"/>
        <v>1509</v>
      </c>
      <c r="S2445" s="5" t="s">
        <v>51</v>
      </c>
      <c r="T2445" s="5" t="s">
        <v>64</v>
      </c>
      <c r="U2445" s="2"/>
      <c r="V2445" s="2" t="str">
        <f>IF($J2445+$L2445=0,"nil",IF(OR($B2445="TCU-WS",$B2445=""),"non comm",IF(OR($G2445="contract_cover",$H2445="fixed price"),VLOOKUP($I2445,'[1]mapping 2015'!$A:$B,2,FALSE),VLOOKUP($G2445,'[1]mapping 2015'!$A:$B,2,FALSE))))</f>
        <v>SBM 2.1 IIPS</v>
      </c>
      <c r="W2445" s="37">
        <f>IF(OR(V2445="non comm",V2445="nil",J2445=0),0,IF(V2445="SBM 2.1 IIPS",J2445*VLOOKUP(N2445,'[2]NGP%'!$C:$D,2,FALSE),J2445*SUMIFS('[2]NGP%'!$D:$D,'[2]NGP%'!$A:$A,V2445,'[2]NGP%'!$B:$B,AA2445)))</f>
        <v>0</v>
      </c>
      <c r="X2445" s="37">
        <f>IF(OR(V2445="non comm",V2445="nil",J2445=0),0,IF(V2445="SBM 2.1 IIPS",J2445*VLOOKUP(N2445,'[2]NGP%'!$C:$E,3,FALSE),J2445*SUMIFS('[2]NGP%'!$E:$E,'[2]NGP%'!$A:$A,V2445,'[2]NGP%'!$B:$B,AA2445)))</f>
        <v>0</v>
      </c>
      <c r="Y2445" s="32"/>
      <c r="Z2445" s="54" t="str">
        <f>IF(MID(H2445,1,4)="Item","Nil",IF(G2445="contract_cover",VLOOKUP(I2445,'svc type'!C:D,2,FALSE),VLOOKUP(G2445,'svc type'!A:D,4,FALSE)))</f>
        <v>IIPS</v>
      </c>
      <c r="AA2445" s="4" t="str">
        <f>IF(B2445="","",VLOOKUP(B2445,Sector!C:D,2,FALSE))</f>
        <v>STC</v>
      </c>
      <c r="AB2445" s="4" t="str">
        <f t="shared" si="77"/>
        <v>david.koh</v>
      </c>
      <c r="AC2445" s="4"/>
      <c r="AD2445" s="4"/>
      <c r="AE2445" s="4"/>
      <c r="AF2445" s="4"/>
      <c r="AG2445" s="4"/>
    </row>
    <row r="2446" spans="1:33" outlineLevel="1" x14ac:dyDescent="0.25">
      <c r="A2446" s="57">
        <v>42275.466286145835</v>
      </c>
      <c r="B2446" s="32" t="s">
        <v>280</v>
      </c>
      <c r="C2446" s="32" t="s">
        <v>348</v>
      </c>
      <c r="D2446" s="32" t="s">
        <v>347</v>
      </c>
      <c r="E2446" s="32" t="s">
        <v>10393</v>
      </c>
      <c r="F2446" s="32" t="s">
        <v>10394</v>
      </c>
      <c r="G2446" s="32" t="s">
        <v>39</v>
      </c>
      <c r="H2446" s="32" t="s">
        <v>40</v>
      </c>
      <c r="I2446" s="32" t="s">
        <v>2013</v>
      </c>
      <c r="J2446" s="35">
        <v>0</v>
      </c>
      <c r="K2446" s="35">
        <v>0</v>
      </c>
      <c r="L2446" s="35">
        <v>0</v>
      </c>
      <c r="M2446" s="35">
        <v>0</v>
      </c>
      <c r="N2446" s="32" t="s">
        <v>19</v>
      </c>
      <c r="O2446" s="32" t="s">
        <v>41</v>
      </c>
      <c r="P2446" s="32">
        <v>2</v>
      </c>
      <c r="Q2446" s="32" t="s">
        <v>10395</v>
      </c>
      <c r="R2446" s="39">
        <f t="shared" si="76"/>
        <v>1509</v>
      </c>
      <c r="S2446" s="5" t="s">
        <v>51</v>
      </c>
      <c r="T2446" s="5" t="s">
        <v>64</v>
      </c>
      <c r="U2446" s="2"/>
      <c r="V2446" s="2" t="str">
        <f>IF($J2446+$L2446=0,"nil",IF(OR($B2446="TCU-WS",$B2446=""),"non comm",IF(OR($G2446="contract_cover",$H2446="fixed price"),VLOOKUP($I2446,'[1]mapping 2015'!$A:$B,2,FALSE),VLOOKUP($G2446,'[1]mapping 2015'!$A:$B,2,FALSE))))</f>
        <v>nil</v>
      </c>
      <c r="W2446" s="37">
        <f>IF(OR(V2446="non comm",V2446="nil",J2446=0),0,IF(V2446="SBM 2.1 IIPS",J2446*VLOOKUP(N2446,'[2]NGP%'!$C:$D,2,FALSE),J2446*SUMIFS('[2]NGP%'!$D:$D,'[2]NGP%'!$A:$A,V2446,'[2]NGP%'!$B:$B,AA2446)))</f>
        <v>0</v>
      </c>
      <c r="X2446" s="37">
        <f>IF(OR(V2446="non comm",V2446="nil",J2446=0),0,IF(V2446="SBM 2.1 IIPS",J2446*VLOOKUP(N2446,'[2]NGP%'!$C:$E,3,FALSE),J2446*SUMIFS('[2]NGP%'!$E:$E,'[2]NGP%'!$A:$A,V2446,'[2]NGP%'!$B:$B,AA2446)))</f>
        <v>0</v>
      </c>
      <c r="Y2446" s="32"/>
      <c r="Z2446" s="54" t="str">
        <f>IF(MID(H2446,1,4)="Item","Nil",IF(G2446="contract_cover",VLOOKUP(I2446,'svc type'!C:D,2,FALSE),VLOOKUP(G2446,'svc type'!A:D,4,FALSE)))</f>
        <v>IIPS</v>
      </c>
      <c r="AA2446" s="4" t="str">
        <f>IF(B2446="","",VLOOKUP(B2446,Sector!C:D,2,FALSE))</f>
        <v>STC</v>
      </c>
      <c r="AB2446" s="4" t="str">
        <f t="shared" si="77"/>
        <v>david.koh</v>
      </c>
      <c r="AC2446" s="4"/>
      <c r="AD2446" s="4"/>
      <c r="AE2446" s="4"/>
      <c r="AF2446" s="4"/>
      <c r="AG2446" s="4"/>
    </row>
    <row r="2447" spans="1:33" outlineLevel="1" x14ac:dyDescent="0.25">
      <c r="A2447" s="57">
        <v>42275.466286145835</v>
      </c>
      <c r="B2447" s="32" t="s">
        <v>280</v>
      </c>
      <c r="C2447" s="32" t="s">
        <v>348</v>
      </c>
      <c r="D2447" s="32" t="s">
        <v>347</v>
      </c>
      <c r="E2447" s="32" t="s">
        <v>10393</v>
      </c>
      <c r="F2447" s="32" t="s">
        <v>10394</v>
      </c>
      <c r="G2447" s="32" t="s">
        <v>29</v>
      </c>
      <c r="H2447" s="32" t="s">
        <v>30</v>
      </c>
      <c r="I2447" s="32" t="s">
        <v>2013</v>
      </c>
      <c r="J2447" s="35">
        <v>0</v>
      </c>
      <c r="K2447" s="35">
        <v>0</v>
      </c>
      <c r="L2447" s="35">
        <v>0</v>
      </c>
      <c r="M2447" s="35">
        <v>9.1999999999999993</v>
      </c>
      <c r="N2447" s="32" t="s">
        <v>19</v>
      </c>
      <c r="O2447" s="32" t="s">
        <v>41</v>
      </c>
      <c r="P2447" s="32">
        <v>1</v>
      </c>
      <c r="Q2447" s="32" t="s">
        <v>10395</v>
      </c>
      <c r="R2447" s="39">
        <f t="shared" si="76"/>
        <v>1509</v>
      </c>
      <c r="S2447" s="5" t="s">
        <v>51</v>
      </c>
      <c r="T2447" s="5" t="s">
        <v>64</v>
      </c>
      <c r="U2447" s="2"/>
      <c r="V2447" s="2" t="str">
        <f>IF($J2447+$L2447=0,"nil",IF(OR($B2447="TCU-WS",$B2447=""),"non comm",IF(OR($G2447="contract_cover",$H2447="fixed price"),VLOOKUP($I2447,'[1]mapping 2015'!$A:$B,2,FALSE),VLOOKUP($G2447,'[1]mapping 2015'!$A:$B,2,FALSE))))</f>
        <v>nil</v>
      </c>
      <c r="W2447" s="37">
        <f>IF(OR(V2447="non comm",V2447="nil",J2447=0),0,IF(V2447="SBM 2.1 IIPS",J2447*VLOOKUP(N2447,'[2]NGP%'!$C:$D,2,FALSE),J2447*SUMIFS('[2]NGP%'!$D:$D,'[2]NGP%'!$A:$A,V2447,'[2]NGP%'!$B:$B,AA2447)))</f>
        <v>0</v>
      </c>
      <c r="X2447" s="37">
        <f>IF(OR(V2447="non comm",V2447="nil",J2447=0),0,IF(V2447="SBM 2.1 IIPS",J2447*VLOOKUP(N2447,'[2]NGP%'!$C:$E,3,FALSE),J2447*SUMIFS('[2]NGP%'!$E:$E,'[2]NGP%'!$A:$A,V2447,'[2]NGP%'!$B:$B,AA2447)))</f>
        <v>0</v>
      </c>
      <c r="Y2447" s="32"/>
      <c r="Z2447" s="54" t="str">
        <f>IF(MID(H2447,1,4)="Item","Nil",IF(G2447="contract_cover",VLOOKUP(I2447,'svc type'!C:D,2,FALSE),VLOOKUP(G2447,'svc type'!A:D,4,FALSE)))</f>
        <v>Exp</v>
      </c>
      <c r="AA2447" s="4" t="str">
        <f>IF(B2447="","",VLOOKUP(B2447,Sector!C:D,2,FALSE))</f>
        <v>STC</v>
      </c>
      <c r="AB2447" s="4" t="str">
        <f t="shared" si="77"/>
        <v>david.koh</v>
      </c>
      <c r="AC2447" s="4"/>
      <c r="AD2447" s="4"/>
      <c r="AE2447" s="4"/>
      <c r="AF2447" s="4"/>
      <c r="AG2447" s="4"/>
    </row>
    <row r="2448" spans="1:33" outlineLevel="1" x14ac:dyDescent="0.25">
      <c r="A2448" s="57">
        <v>42275.466286145835</v>
      </c>
      <c r="B2448" s="32" t="s">
        <v>280</v>
      </c>
      <c r="C2448" s="32" t="s">
        <v>348</v>
      </c>
      <c r="D2448" s="32" t="s">
        <v>347</v>
      </c>
      <c r="E2448" s="32" t="s">
        <v>10393</v>
      </c>
      <c r="F2448" s="32" t="s">
        <v>10394</v>
      </c>
      <c r="G2448" s="32" t="s">
        <v>42</v>
      </c>
      <c r="H2448" s="32" t="s">
        <v>43</v>
      </c>
      <c r="I2448" s="32" t="s">
        <v>2013</v>
      </c>
      <c r="J2448" s="35">
        <v>0</v>
      </c>
      <c r="K2448" s="35">
        <v>0</v>
      </c>
      <c r="L2448" s="35">
        <v>850</v>
      </c>
      <c r="M2448" s="35">
        <v>0</v>
      </c>
      <c r="N2448" s="32" t="s">
        <v>19</v>
      </c>
      <c r="O2448" s="32" t="s">
        <v>41</v>
      </c>
      <c r="P2448" s="32">
        <v>2</v>
      </c>
      <c r="Q2448" s="32" t="s">
        <v>10395</v>
      </c>
      <c r="R2448" s="39">
        <f t="shared" si="76"/>
        <v>1509</v>
      </c>
      <c r="S2448" s="5" t="s">
        <v>51</v>
      </c>
      <c r="T2448" s="5" t="s">
        <v>64</v>
      </c>
      <c r="U2448" s="2"/>
      <c r="V2448" s="2" t="str">
        <f>IF($J2448+$L2448=0,"nil",IF(OR($B2448="TCU-WS",$B2448=""),"non comm",IF(OR($G2448="contract_cover",$H2448="fixed price"),VLOOKUP($I2448,'[1]mapping 2015'!$A:$B,2,FALSE),VLOOKUP($G2448,'[1]mapping 2015'!$A:$B,2,FALSE))))</f>
        <v>SBM 2.1 IIPS</v>
      </c>
      <c r="W2448" s="158">
        <f>IF(OR(V2448="non comm",V2448="nil",L2448=0),0,IF(V2448="SBM 2.1 IIPS",-L2448*VLOOKUP(N2448,'[2]NGP%'!$C:$D,2,FALSE),J2448*SUMIFS('[2]NGP%'!$D:$D,'[2]NGP%'!$A:$A,V2448,'[2]NGP%'!$B:$B,AA2448)))</f>
        <v>-263.5</v>
      </c>
      <c r="X2448" s="158">
        <f>IF(OR(V2448="non comm",V2448="nil",L2448=0),0,IF(V2448="SBM 2.1 IIPS",-L2448*VLOOKUP(N2448,'[2]NGP%'!$C:$E,3,FALSE),J2448*SUMIFS('[2]NGP%'!$E:$E,'[2]NGP%'!$A:$A,V2448,'[2]NGP%'!$B:$B,AA2448)))</f>
        <v>-272</v>
      </c>
      <c r="Y2448" s="84" t="s">
        <v>10456</v>
      </c>
      <c r="Z2448" s="54" t="str">
        <f>IF(MID(H2448,1,4)="Item","Nil",IF(G2448="contract_cover",VLOOKUP(I2448,'svc type'!C:D,2,FALSE),VLOOKUP(G2448,'svc type'!A:D,4,FALSE)))</f>
        <v>SVC</v>
      </c>
      <c r="AA2448" s="4" t="str">
        <f>IF(B2448="","",VLOOKUP(B2448,Sector!C:D,2,FALSE))</f>
        <v>STC</v>
      </c>
      <c r="AB2448" s="4" t="str">
        <f t="shared" si="77"/>
        <v>david.koh</v>
      </c>
      <c r="AC2448" s="4"/>
      <c r="AD2448" s="4"/>
      <c r="AE2448" s="4"/>
      <c r="AF2448" s="4"/>
      <c r="AG2448" s="4"/>
    </row>
    <row r="2449" spans="1:33" outlineLevel="1" x14ac:dyDescent="0.25">
      <c r="A2449" s="57">
        <v>42275.470809918981</v>
      </c>
      <c r="B2449" s="32" t="s">
        <v>36</v>
      </c>
      <c r="C2449" s="32" t="s">
        <v>10396</v>
      </c>
      <c r="D2449" s="32" t="s">
        <v>10397</v>
      </c>
      <c r="E2449" s="32" t="s">
        <v>10398</v>
      </c>
      <c r="F2449" s="32" t="s">
        <v>10399</v>
      </c>
      <c r="G2449" s="32" t="s">
        <v>39</v>
      </c>
      <c r="H2449" s="32" t="s">
        <v>40</v>
      </c>
      <c r="I2449" s="32" t="s">
        <v>2013</v>
      </c>
      <c r="J2449" s="35">
        <v>0</v>
      </c>
      <c r="K2449" s="35">
        <v>0</v>
      </c>
      <c r="L2449" s="35">
        <v>0</v>
      </c>
      <c r="M2449" s="35">
        <v>0</v>
      </c>
      <c r="N2449" s="32" t="s">
        <v>19</v>
      </c>
      <c r="O2449" s="32" t="s">
        <v>41</v>
      </c>
      <c r="P2449" s="32">
        <v>1</v>
      </c>
      <c r="Q2449" s="32"/>
      <c r="R2449" s="39">
        <f t="shared" si="76"/>
        <v>1509</v>
      </c>
      <c r="S2449" s="5" t="s">
        <v>51</v>
      </c>
      <c r="T2449" s="5" t="s">
        <v>64</v>
      </c>
      <c r="U2449" s="2"/>
      <c r="V2449" s="2" t="str">
        <f>IF($J2449+$L2449=0,"nil",IF(OR($B2449="TCU-WS",$B2449=""),"non comm",IF(OR($G2449="contract_cover",$H2449="fixed price"),VLOOKUP($I2449,'[1]mapping 2015'!$A:$B,2,FALSE),VLOOKUP($G2449,'[1]mapping 2015'!$A:$B,2,FALSE))))</f>
        <v>nil</v>
      </c>
      <c r="W2449" s="37">
        <f>IF(OR(V2449="non comm",V2449="nil",J2449=0),0,IF(V2449="SBM 2.1 IIPS",J2449*VLOOKUP(N2449,'[2]NGP%'!$C:$D,2,FALSE),J2449*SUMIFS('[2]NGP%'!$D:$D,'[2]NGP%'!$A:$A,V2449,'[2]NGP%'!$B:$B,AA2449)))</f>
        <v>0</v>
      </c>
      <c r="X2449" s="37">
        <f>IF(OR(V2449="non comm",V2449="nil",J2449=0),0,IF(V2449="SBM 2.1 IIPS",J2449*VLOOKUP(N2449,'[2]NGP%'!$C:$E,3,FALSE),J2449*SUMIFS('[2]NGP%'!$E:$E,'[2]NGP%'!$A:$A,V2449,'[2]NGP%'!$B:$B,AA2449)))</f>
        <v>0</v>
      </c>
      <c r="Y2449" s="32"/>
      <c r="Z2449" s="54" t="str">
        <f>IF(MID(H2449,1,4)="Item","Nil",IF(G2449="contract_cover",VLOOKUP(I2449,'svc type'!C:D,2,FALSE),VLOOKUP(G2449,'svc type'!A:D,4,FALSE)))</f>
        <v>IIPS</v>
      </c>
      <c r="AA2449" s="4" t="str">
        <f>IF(B2449="","",VLOOKUP(B2449,Sector!C:D,2,FALSE))</f>
        <v>STC</v>
      </c>
      <c r="AB2449" s="4" t="str">
        <f t="shared" si="77"/>
        <v>sorphia.chua</v>
      </c>
      <c r="AC2449" s="4"/>
      <c r="AD2449" s="4"/>
      <c r="AE2449" s="4"/>
      <c r="AF2449" s="4"/>
      <c r="AG2449" s="4"/>
    </row>
    <row r="2450" spans="1:33" outlineLevel="1" x14ac:dyDescent="0.25">
      <c r="A2450" s="57">
        <v>42275.473736342596</v>
      </c>
      <c r="B2450" s="32" t="s">
        <v>31</v>
      </c>
      <c r="C2450" s="32" t="s">
        <v>6822</v>
      </c>
      <c r="D2450" s="32" t="s">
        <v>6823</v>
      </c>
      <c r="E2450" s="32" t="s">
        <v>10400</v>
      </c>
      <c r="F2450" s="32" t="s">
        <v>10401</v>
      </c>
      <c r="G2450" s="32" t="s">
        <v>39</v>
      </c>
      <c r="H2450" s="32" t="s">
        <v>40</v>
      </c>
      <c r="I2450" s="32" t="s">
        <v>2013</v>
      </c>
      <c r="J2450" s="35">
        <v>35</v>
      </c>
      <c r="K2450" s="35">
        <v>0</v>
      </c>
      <c r="L2450" s="35">
        <v>0</v>
      </c>
      <c r="M2450" s="35">
        <v>0</v>
      </c>
      <c r="N2450" s="32" t="s">
        <v>19</v>
      </c>
      <c r="O2450" s="32" t="s">
        <v>41</v>
      </c>
      <c r="P2450" s="32">
        <v>1</v>
      </c>
      <c r="Q2450" s="32" t="s">
        <v>10402</v>
      </c>
      <c r="R2450" s="39">
        <f t="shared" si="76"/>
        <v>1509</v>
      </c>
      <c r="S2450" s="5" t="s">
        <v>51</v>
      </c>
      <c r="T2450" s="5" t="s">
        <v>64</v>
      </c>
      <c r="U2450" s="2"/>
      <c r="V2450" s="2" t="str">
        <f>IF($J2450+$L2450=0,"nil",IF(OR($B2450="TCU-WS",$B2450=""),"non comm",IF(OR($G2450="contract_cover",$H2450="fixed price"),VLOOKUP($I2450,'[1]mapping 2015'!$A:$B,2,FALSE),VLOOKUP($G2450,'[1]mapping 2015'!$A:$B,2,FALSE))))</f>
        <v>SBM 2.1 IIPS</v>
      </c>
      <c r="W2450" s="37">
        <f>IF(OR(V2450="non comm",V2450="nil",J2450=0),0,IF(V2450="SBM 2.1 IIPS",J2450*VLOOKUP(N2450,'[2]NGP%'!$C:$D,2,FALSE),J2450*SUMIFS('[2]NGP%'!$D:$D,'[2]NGP%'!$A:$A,V2450,'[2]NGP%'!$B:$B,AA2450)))</f>
        <v>10.85</v>
      </c>
      <c r="X2450" s="37">
        <f>IF(OR(V2450="non comm",V2450="nil",J2450=0),0,IF(V2450="SBM 2.1 IIPS",J2450*VLOOKUP(N2450,'[2]NGP%'!$C:$E,3,FALSE),J2450*SUMIFS('[2]NGP%'!$E:$E,'[2]NGP%'!$A:$A,V2450,'[2]NGP%'!$B:$B,AA2450)))</f>
        <v>11.200000000000001</v>
      </c>
      <c r="Y2450" s="32"/>
      <c r="Z2450" s="54" t="str">
        <f>IF(MID(H2450,1,4)="Item","Nil",IF(G2450="contract_cover",VLOOKUP(I2450,'svc type'!C:D,2,FALSE),VLOOKUP(G2450,'svc type'!A:D,4,FALSE)))</f>
        <v>IIPS</v>
      </c>
      <c r="AA2450" s="4" t="str">
        <f>IF(B2450="","",VLOOKUP(B2450,Sector!C:D,2,FALSE))</f>
        <v>COM</v>
      </c>
      <c r="AB2450" s="4" t="str">
        <f t="shared" si="77"/>
        <v>anson.ong</v>
      </c>
      <c r="AC2450" s="4"/>
      <c r="AD2450" s="4"/>
      <c r="AE2450" s="4"/>
      <c r="AF2450" s="4"/>
      <c r="AG2450" s="4"/>
    </row>
    <row r="2451" spans="1:33" outlineLevel="1" x14ac:dyDescent="0.25">
      <c r="A2451" s="57">
        <v>42275.473736342596</v>
      </c>
      <c r="B2451" s="32" t="s">
        <v>31</v>
      </c>
      <c r="C2451" s="32" t="s">
        <v>6822</v>
      </c>
      <c r="D2451" s="32" t="s">
        <v>6823</v>
      </c>
      <c r="E2451" s="32" t="s">
        <v>10400</v>
      </c>
      <c r="F2451" s="32" t="s">
        <v>10401</v>
      </c>
      <c r="G2451" s="32" t="s">
        <v>39</v>
      </c>
      <c r="H2451" s="32" t="s">
        <v>40</v>
      </c>
      <c r="I2451" s="32" t="s">
        <v>2013</v>
      </c>
      <c r="J2451" s="35">
        <v>0</v>
      </c>
      <c r="K2451" s="35">
        <v>0</v>
      </c>
      <c r="L2451" s="35">
        <v>0</v>
      </c>
      <c r="M2451" s="35">
        <v>0</v>
      </c>
      <c r="N2451" s="32" t="s">
        <v>19</v>
      </c>
      <c r="O2451" s="32" t="s">
        <v>41</v>
      </c>
      <c r="P2451" s="32">
        <v>1</v>
      </c>
      <c r="Q2451" s="32" t="s">
        <v>10402</v>
      </c>
      <c r="R2451" s="39">
        <f t="shared" si="76"/>
        <v>1509</v>
      </c>
      <c r="S2451" s="5" t="s">
        <v>51</v>
      </c>
      <c r="T2451" s="5" t="s">
        <v>64</v>
      </c>
      <c r="U2451" s="2"/>
      <c r="V2451" s="2" t="str">
        <f>IF($J2451+$L2451=0,"nil",IF(OR($B2451="TCU-WS",$B2451=""),"non comm",IF(OR($G2451="contract_cover",$H2451="fixed price"),VLOOKUP($I2451,'[1]mapping 2015'!$A:$B,2,FALSE),VLOOKUP($G2451,'[1]mapping 2015'!$A:$B,2,FALSE))))</f>
        <v>nil</v>
      </c>
      <c r="W2451" s="37">
        <f>IF(OR(V2451="non comm",V2451="nil",J2451=0),0,IF(V2451="SBM 2.1 IIPS",J2451*VLOOKUP(N2451,'[2]NGP%'!$C:$D,2,FALSE),J2451*SUMIFS('[2]NGP%'!$D:$D,'[2]NGP%'!$A:$A,V2451,'[2]NGP%'!$B:$B,AA2451)))</f>
        <v>0</v>
      </c>
      <c r="X2451" s="37">
        <f>IF(OR(V2451="non comm",V2451="nil",J2451=0),0,IF(V2451="SBM 2.1 IIPS",J2451*VLOOKUP(N2451,'[2]NGP%'!$C:$E,3,FALSE),J2451*SUMIFS('[2]NGP%'!$E:$E,'[2]NGP%'!$A:$A,V2451,'[2]NGP%'!$B:$B,AA2451)))</f>
        <v>0</v>
      </c>
      <c r="Y2451" s="32"/>
      <c r="Z2451" s="54" t="str">
        <f>IF(MID(H2451,1,4)="Item","Nil",IF(G2451="contract_cover",VLOOKUP(I2451,'svc type'!C:D,2,FALSE),VLOOKUP(G2451,'svc type'!A:D,4,FALSE)))</f>
        <v>IIPS</v>
      </c>
      <c r="AA2451" s="4" t="str">
        <f>IF(B2451="","",VLOOKUP(B2451,Sector!C:D,2,FALSE))</f>
        <v>COM</v>
      </c>
      <c r="AB2451" s="4" t="str">
        <f t="shared" si="77"/>
        <v>anson.ong</v>
      </c>
      <c r="AC2451" s="4"/>
      <c r="AD2451" s="4"/>
      <c r="AE2451" s="4"/>
      <c r="AF2451" s="4"/>
      <c r="AG2451" s="4"/>
    </row>
    <row r="2452" spans="1:33" outlineLevel="1" x14ac:dyDescent="0.25">
      <c r="A2452" s="57">
        <v>42275.473736342596</v>
      </c>
      <c r="B2452" s="32" t="s">
        <v>31</v>
      </c>
      <c r="C2452" s="32" t="s">
        <v>6822</v>
      </c>
      <c r="D2452" s="32" t="s">
        <v>6823</v>
      </c>
      <c r="E2452" s="32" t="s">
        <v>10400</v>
      </c>
      <c r="F2452" s="32" t="s">
        <v>10401</v>
      </c>
      <c r="G2452" s="32" t="s">
        <v>33</v>
      </c>
      <c r="H2452" s="32" t="s">
        <v>34</v>
      </c>
      <c r="I2452" s="32" t="s">
        <v>2013</v>
      </c>
      <c r="J2452" s="35">
        <v>0</v>
      </c>
      <c r="K2452" s="35">
        <v>0</v>
      </c>
      <c r="L2452" s="35">
        <v>0</v>
      </c>
      <c r="M2452" s="35">
        <v>3</v>
      </c>
      <c r="N2452" s="32" t="s">
        <v>19</v>
      </c>
      <c r="O2452" s="32" t="s">
        <v>41</v>
      </c>
      <c r="P2452" s="32">
        <v>1</v>
      </c>
      <c r="Q2452" s="32" t="s">
        <v>10402</v>
      </c>
      <c r="R2452" s="39">
        <f t="shared" si="76"/>
        <v>1509</v>
      </c>
      <c r="S2452" s="5" t="s">
        <v>51</v>
      </c>
      <c r="T2452" s="5" t="s">
        <v>64</v>
      </c>
      <c r="U2452" s="2"/>
      <c r="V2452" s="2" t="str">
        <f>IF($J2452+$L2452=0,"nil",IF(OR($B2452="TCU-WS",$B2452=""),"non comm",IF(OR($G2452="contract_cover",$H2452="fixed price"),VLOOKUP($I2452,'[1]mapping 2015'!$A:$B,2,FALSE),VLOOKUP($G2452,'[1]mapping 2015'!$A:$B,2,FALSE))))</f>
        <v>nil</v>
      </c>
      <c r="W2452" s="37">
        <f>IF(OR(V2452="non comm",V2452="nil",J2452=0),0,IF(V2452="SBM 2.1 IIPS",J2452*VLOOKUP(N2452,'[2]NGP%'!$C:$D,2,FALSE),J2452*SUMIFS('[2]NGP%'!$D:$D,'[2]NGP%'!$A:$A,V2452,'[2]NGP%'!$B:$B,AA2452)))</f>
        <v>0</v>
      </c>
      <c r="X2452" s="37">
        <f>IF(OR(V2452="non comm",V2452="nil",J2452=0),0,IF(V2452="SBM 2.1 IIPS",J2452*VLOOKUP(N2452,'[2]NGP%'!$C:$E,3,FALSE),J2452*SUMIFS('[2]NGP%'!$E:$E,'[2]NGP%'!$A:$A,V2452,'[2]NGP%'!$B:$B,AA2452)))</f>
        <v>0</v>
      </c>
      <c r="Y2452" s="32"/>
      <c r="Z2452" s="54" t="str">
        <f>IF(MID(H2452,1,4)="Item","Nil",IF(G2452="contract_cover",VLOOKUP(I2452,'svc type'!C:D,2,FALSE),VLOOKUP(G2452,'svc type'!A:D,4,FALSE)))</f>
        <v>Exp</v>
      </c>
      <c r="AA2452" s="4" t="str">
        <f>IF(B2452="","",VLOOKUP(B2452,Sector!C:D,2,FALSE))</f>
        <v>COM</v>
      </c>
      <c r="AB2452" s="4" t="str">
        <f t="shared" si="77"/>
        <v>anson.ong</v>
      </c>
      <c r="AC2452" s="4"/>
      <c r="AD2452" s="4"/>
      <c r="AE2452" s="4"/>
      <c r="AF2452" s="4"/>
      <c r="AG2452" s="4"/>
    </row>
    <row r="2453" spans="1:33" outlineLevel="1" x14ac:dyDescent="0.25">
      <c r="A2453" s="57">
        <v>42275.473736342596</v>
      </c>
      <c r="B2453" s="32" t="s">
        <v>31</v>
      </c>
      <c r="C2453" s="32" t="s">
        <v>6822</v>
      </c>
      <c r="D2453" s="32" t="s">
        <v>6823</v>
      </c>
      <c r="E2453" s="32" t="s">
        <v>10400</v>
      </c>
      <c r="F2453" s="32" t="s">
        <v>10401</v>
      </c>
      <c r="G2453" s="32" t="s">
        <v>33</v>
      </c>
      <c r="H2453" s="32" t="s">
        <v>34</v>
      </c>
      <c r="I2453" s="32" t="s">
        <v>2013</v>
      </c>
      <c r="J2453" s="35">
        <v>0</v>
      </c>
      <c r="K2453" s="35">
        <v>0</v>
      </c>
      <c r="L2453" s="35">
        <v>0</v>
      </c>
      <c r="M2453" s="35">
        <v>3</v>
      </c>
      <c r="N2453" s="32" t="s">
        <v>19</v>
      </c>
      <c r="O2453" s="32" t="s">
        <v>41</v>
      </c>
      <c r="P2453" s="32">
        <v>1</v>
      </c>
      <c r="Q2453" s="32" t="s">
        <v>10402</v>
      </c>
      <c r="R2453" s="39">
        <f t="shared" si="76"/>
        <v>1509</v>
      </c>
      <c r="S2453" s="5" t="s">
        <v>51</v>
      </c>
      <c r="T2453" s="5" t="s">
        <v>64</v>
      </c>
      <c r="U2453" s="2"/>
      <c r="V2453" s="2" t="str">
        <f>IF($J2453+$L2453=0,"nil",IF(OR($B2453="TCU-WS",$B2453=""),"non comm",IF(OR($G2453="contract_cover",$H2453="fixed price"),VLOOKUP($I2453,'[1]mapping 2015'!$A:$B,2,FALSE),VLOOKUP($G2453,'[1]mapping 2015'!$A:$B,2,FALSE))))</f>
        <v>nil</v>
      </c>
      <c r="W2453" s="37">
        <f>IF(OR(V2453="non comm",V2453="nil",J2453=0),0,IF(V2453="SBM 2.1 IIPS",J2453*VLOOKUP(N2453,'[2]NGP%'!$C:$D,2,FALSE),J2453*SUMIFS('[2]NGP%'!$D:$D,'[2]NGP%'!$A:$A,V2453,'[2]NGP%'!$B:$B,AA2453)))</f>
        <v>0</v>
      </c>
      <c r="X2453" s="37">
        <f>IF(OR(V2453="non comm",V2453="nil",J2453=0),0,IF(V2453="SBM 2.1 IIPS",J2453*VLOOKUP(N2453,'[2]NGP%'!$C:$E,3,FALSE),J2453*SUMIFS('[2]NGP%'!$E:$E,'[2]NGP%'!$A:$A,V2453,'[2]NGP%'!$B:$B,AA2453)))</f>
        <v>0</v>
      </c>
      <c r="Y2453" s="32"/>
      <c r="Z2453" s="54" t="str">
        <f>IF(MID(H2453,1,4)="Item","Nil",IF(G2453="contract_cover",VLOOKUP(I2453,'svc type'!C:D,2,FALSE),VLOOKUP(G2453,'svc type'!A:D,4,FALSE)))</f>
        <v>Exp</v>
      </c>
      <c r="AA2453" s="4" t="str">
        <f>IF(B2453="","",VLOOKUP(B2453,Sector!C:D,2,FALSE))</f>
        <v>COM</v>
      </c>
      <c r="AB2453" s="4" t="str">
        <f t="shared" si="77"/>
        <v>anson.ong</v>
      </c>
      <c r="AC2453" s="4"/>
      <c r="AD2453" s="4"/>
      <c r="AE2453" s="4"/>
      <c r="AF2453" s="4"/>
      <c r="AG2453" s="4"/>
    </row>
    <row r="2454" spans="1:33" outlineLevel="1" x14ac:dyDescent="0.25">
      <c r="A2454" s="57">
        <v>42275.476437002311</v>
      </c>
      <c r="B2454" s="32" t="s">
        <v>284</v>
      </c>
      <c r="C2454" s="32" t="s">
        <v>80</v>
      </c>
      <c r="D2454" s="32" t="s">
        <v>79</v>
      </c>
      <c r="E2454" s="32" t="s">
        <v>5853</v>
      </c>
      <c r="F2454" s="32" t="s">
        <v>10403</v>
      </c>
      <c r="G2454" s="32" t="s">
        <v>39</v>
      </c>
      <c r="H2454" s="32" t="s">
        <v>40</v>
      </c>
      <c r="I2454" s="32" t="s">
        <v>2013</v>
      </c>
      <c r="J2454" s="35">
        <v>0</v>
      </c>
      <c r="K2454" s="35">
        <v>0</v>
      </c>
      <c r="L2454" s="35">
        <v>24.04</v>
      </c>
      <c r="M2454" s="35">
        <v>0</v>
      </c>
      <c r="N2454" s="32" t="s">
        <v>19</v>
      </c>
      <c r="O2454" s="32" t="s">
        <v>41</v>
      </c>
      <c r="P2454" s="32">
        <v>1</v>
      </c>
      <c r="Q2454" s="32" t="s">
        <v>10404</v>
      </c>
      <c r="R2454" s="39">
        <f t="shared" si="76"/>
        <v>1509</v>
      </c>
      <c r="S2454" s="5" t="s">
        <v>51</v>
      </c>
      <c r="T2454" s="5" t="s">
        <v>64</v>
      </c>
      <c r="U2454" s="2"/>
      <c r="V2454" s="2" t="str">
        <f>IF($J2454+$L2454=0,"nil",IF(OR($B2454="TCU-WS",$B2454=""),"non comm",IF(OR($G2454="contract_cover",$H2454="fixed price"),VLOOKUP($I2454,'[1]mapping 2015'!$A:$B,2,FALSE),VLOOKUP($G2454,'[1]mapping 2015'!$A:$B,2,FALSE))))</f>
        <v>SBM 2.1 IIPS</v>
      </c>
      <c r="W2454" s="37">
        <f>IF(OR(V2454="non comm",V2454="nil",J2454=0),0,IF(V2454="SBM 2.1 IIPS",J2454*VLOOKUP(N2454,'[2]NGP%'!$C:$D,2,FALSE),J2454*SUMIFS('[2]NGP%'!$D:$D,'[2]NGP%'!$A:$A,V2454,'[2]NGP%'!$B:$B,AA2454)))</f>
        <v>0</v>
      </c>
      <c r="X2454" s="37">
        <f>IF(OR(V2454="non comm",V2454="nil",J2454=0),0,IF(V2454="SBM 2.1 IIPS",J2454*VLOOKUP(N2454,'[2]NGP%'!$C:$E,3,FALSE),J2454*SUMIFS('[2]NGP%'!$E:$E,'[2]NGP%'!$A:$A,V2454,'[2]NGP%'!$B:$B,AA2454)))</f>
        <v>0</v>
      </c>
      <c r="Y2454" s="32"/>
      <c r="Z2454" s="54" t="str">
        <f>IF(MID(H2454,1,4)="Item","Nil",IF(G2454="contract_cover",VLOOKUP(I2454,'svc type'!C:D,2,FALSE),VLOOKUP(G2454,'svc type'!A:D,4,FALSE)))</f>
        <v>IIPS</v>
      </c>
      <c r="AA2454" s="4" t="str">
        <f>IF(B2454="","",VLOOKUP(B2454,Sector!C:D,2,FALSE))</f>
        <v>COM</v>
      </c>
      <c r="AB2454" s="4" t="str">
        <f t="shared" si="77"/>
        <v>kermann.luo</v>
      </c>
      <c r="AC2454" s="4"/>
      <c r="AD2454" s="4"/>
      <c r="AE2454" s="4"/>
      <c r="AF2454" s="4"/>
      <c r="AG2454" s="4"/>
    </row>
    <row r="2455" spans="1:33" outlineLevel="1" x14ac:dyDescent="0.25">
      <c r="A2455" s="57">
        <v>42275.476437002311</v>
      </c>
      <c r="B2455" s="32" t="s">
        <v>284</v>
      </c>
      <c r="C2455" s="32" t="s">
        <v>80</v>
      </c>
      <c r="D2455" s="32" t="s">
        <v>79</v>
      </c>
      <c r="E2455" s="32" t="s">
        <v>5853</v>
      </c>
      <c r="F2455" s="32" t="s">
        <v>10403</v>
      </c>
      <c r="G2455" s="32" t="s">
        <v>39</v>
      </c>
      <c r="H2455" s="32" t="s">
        <v>40</v>
      </c>
      <c r="I2455" s="32" t="s">
        <v>2013</v>
      </c>
      <c r="J2455" s="35">
        <v>0</v>
      </c>
      <c r="K2455" s="35">
        <v>0</v>
      </c>
      <c r="L2455" s="35">
        <v>0</v>
      </c>
      <c r="M2455" s="35">
        <v>0</v>
      </c>
      <c r="N2455" s="32" t="s">
        <v>19</v>
      </c>
      <c r="O2455" s="32" t="s">
        <v>41</v>
      </c>
      <c r="P2455" s="32">
        <v>1</v>
      </c>
      <c r="Q2455" s="32" t="s">
        <v>10404</v>
      </c>
      <c r="R2455" s="39">
        <f t="shared" si="76"/>
        <v>1509</v>
      </c>
      <c r="S2455" s="5" t="s">
        <v>51</v>
      </c>
      <c r="T2455" s="5" t="s">
        <v>64</v>
      </c>
      <c r="U2455" s="2"/>
      <c r="V2455" s="2" t="str">
        <f>IF($J2455+$L2455=0,"nil",IF(OR($B2455="TCU-WS",$B2455=""),"non comm",IF(OR($G2455="contract_cover",$H2455="fixed price"),VLOOKUP($I2455,'[1]mapping 2015'!$A:$B,2,FALSE),VLOOKUP($G2455,'[1]mapping 2015'!$A:$B,2,FALSE))))</f>
        <v>nil</v>
      </c>
      <c r="W2455" s="37">
        <f>IF(OR(V2455="non comm",V2455="nil",J2455=0),0,IF(V2455="SBM 2.1 IIPS",J2455*VLOOKUP(N2455,'[2]NGP%'!$C:$D,2,FALSE),J2455*SUMIFS('[2]NGP%'!$D:$D,'[2]NGP%'!$A:$A,V2455,'[2]NGP%'!$B:$B,AA2455)))</f>
        <v>0</v>
      </c>
      <c r="X2455" s="37">
        <f>IF(OR(V2455="non comm",V2455="nil",J2455=0),0,IF(V2455="SBM 2.1 IIPS",J2455*VLOOKUP(N2455,'[2]NGP%'!$C:$E,3,FALSE),J2455*SUMIFS('[2]NGP%'!$E:$E,'[2]NGP%'!$A:$A,V2455,'[2]NGP%'!$B:$B,AA2455)))</f>
        <v>0</v>
      </c>
      <c r="Y2455" s="32"/>
      <c r="Z2455" s="54" t="str">
        <f>IF(MID(H2455,1,4)="Item","Nil",IF(G2455="contract_cover",VLOOKUP(I2455,'svc type'!C:D,2,FALSE),VLOOKUP(G2455,'svc type'!A:D,4,FALSE)))</f>
        <v>IIPS</v>
      </c>
      <c r="AA2455" s="4" t="str">
        <f>IF(B2455="","",VLOOKUP(B2455,Sector!C:D,2,FALSE))</f>
        <v>COM</v>
      </c>
      <c r="AB2455" s="4" t="str">
        <f t="shared" si="77"/>
        <v>kermann.luo</v>
      </c>
      <c r="AC2455" s="4"/>
      <c r="AD2455" s="4"/>
      <c r="AE2455" s="4"/>
      <c r="AF2455" s="4"/>
      <c r="AG2455" s="4"/>
    </row>
    <row r="2456" spans="1:33" outlineLevel="1" x14ac:dyDescent="0.25">
      <c r="A2456" s="57">
        <v>42275.477219479166</v>
      </c>
      <c r="B2456" s="32" t="s">
        <v>307</v>
      </c>
      <c r="C2456" s="32" t="s">
        <v>5816</v>
      </c>
      <c r="D2456" s="32" t="s">
        <v>5817</v>
      </c>
      <c r="E2456" s="32" t="s">
        <v>10405</v>
      </c>
      <c r="F2456" s="32" t="s">
        <v>10406</v>
      </c>
      <c r="G2456" s="32" t="s">
        <v>39</v>
      </c>
      <c r="H2456" s="32" t="s">
        <v>40</v>
      </c>
      <c r="I2456" s="32" t="s">
        <v>2013</v>
      </c>
      <c r="J2456" s="35">
        <v>0</v>
      </c>
      <c r="K2456" s="35">
        <v>0</v>
      </c>
      <c r="L2456" s="35">
        <v>0</v>
      </c>
      <c r="M2456" s="35">
        <v>0</v>
      </c>
      <c r="N2456" s="32" t="s">
        <v>19</v>
      </c>
      <c r="O2456" s="32" t="s">
        <v>41</v>
      </c>
      <c r="P2456" s="32">
        <v>1</v>
      </c>
      <c r="Q2456" s="32"/>
      <c r="R2456" s="39">
        <f t="shared" si="76"/>
        <v>1509</v>
      </c>
      <c r="S2456" s="5" t="s">
        <v>51</v>
      </c>
      <c r="T2456" s="5" t="s">
        <v>64</v>
      </c>
      <c r="U2456" s="2"/>
      <c r="V2456" s="2" t="str">
        <f>IF($J2456+$L2456=0,"nil",IF(OR($B2456="TCU-WS",$B2456=""),"non comm",IF(OR($G2456="contract_cover",$H2456="fixed price"),VLOOKUP($I2456,'[1]mapping 2015'!$A:$B,2,FALSE),VLOOKUP($G2456,'[1]mapping 2015'!$A:$B,2,FALSE))))</f>
        <v>nil</v>
      </c>
      <c r="W2456" s="37">
        <f>IF(OR(V2456="non comm",V2456="nil",J2456=0),0,IF(V2456="SBM 2.1 IIPS",J2456*VLOOKUP(N2456,'[2]NGP%'!$C:$D,2,FALSE),J2456*SUMIFS('[2]NGP%'!$D:$D,'[2]NGP%'!$A:$A,V2456,'[2]NGP%'!$B:$B,AA2456)))</f>
        <v>0</v>
      </c>
      <c r="X2456" s="37">
        <f>IF(OR(V2456="non comm",V2456="nil",J2456=0),0,IF(V2456="SBM 2.1 IIPS",J2456*VLOOKUP(N2456,'[2]NGP%'!$C:$E,3,FALSE),J2456*SUMIFS('[2]NGP%'!$E:$E,'[2]NGP%'!$A:$A,V2456,'[2]NGP%'!$B:$B,AA2456)))</f>
        <v>0</v>
      </c>
      <c r="Y2456" s="32"/>
      <c r="Z2456" s="54" t="str">
        <f>IF(MID(H2456,1,4)="Item","Nil",IF(G2456="contract_cover",VLOOKUP(I2456,'svc type'!C:D,2,FALSE),VLOOKUP(G2456,'svc type'!A:D,4,FALSE)))</f>
        <v>IIPS</v>
      </c>
      <c r="AA2456" s="4" t="str">
        <f>IF(B2456="","",VLOOKUP(B2456,Sector!C:D,2,FALSE))</f>
        <v>COM</v>
      </c>
      <c r="AB2456" s="4" t="str">
        <f t="shared" si="77"/>
        <v>eliza.bahaudin</v>
      </c>
      <c r="AC2456" s="4"/>
      <c r="AD2456" s="4"/>
      <c r="AE2456" s="4"/>
      <c r="AF2456" s="4"/>
      <c r="AG2456" s="4"/>
    </row>
    <row r="2457" spans="1:33" outlineLevel="1" x14ac:dyDescent="0.25">
      <c r="A2457" s="57">
        <v>42275.482359062502</v>
      </c>
      <c r="B2457" s="32" t="s">
        <v>280</v>
      </c>
      <c r="C2457" s="32" t="s">
        <v>348</v>
      </c>
      <c r="D2457" s="32" t="s">
        <v>347</v>
      </c>
      <c r="E2457" s="32" t="s">
        <v>10407</v>
      </c>
      <c r="F2457" s="32" t="s">
        <v>10408</v>
      </c>
      <c r="G2457" s="32" t="s">
        <v>39</v>
      </c>
      <c r="H2457" s="32" t="s">
        <v>40</v>
      </c>
      <c r="I2457" s="32" t="s">
        <v>2013</v>
      </c>
      <c r="J2457" s="35">
        <v>0</v>
      </c>
      <c r="K2457" s="35">
        <v>0</v>
      </c>
      <c r="L2457" s="35">
        <v>0</v>
      </c>
      <c r="M2457" s="35">
        <v>0</v>
      </c>
      <c r="N2457" s="32" t="s">
        <v>19</v>
      </c>
      <c r="O2457" s="32" t="s">
        <v>41</v>
      </c>
      <c r="P2457" s="32">
        <v>0.5</v>
      </c>
      <c r="Q2457" s="32"/>
      <c r="R2457" s="39">
        <f t="shared" si="76"/>
        <v>1509</v>
      </c>
      <c r="S2457" s="5" t="s">
        <v>51</v>
      </c>
      <c r="T2457" s="5" t="s">
        <v>64</v>
      </c>
      <c r="U2457" s="2"/>
      <c r="V2457" s="2" t="str">
        <f>IF($J2457+$L2457=0,"nil",IF(OR($B2457="TCU-WS",$B2457=""),"non comm",IF(OR($G2457="contract_cover",$H2457="fixed price"),VLOOKUP($I2457,'[1]mapping 2015'!$A:$B,2,FALSE),VLOOKUP($G2457,'[1]mapping 2015'!$A:$B,2,FALSE))))</f>
        <v>nil</v>
      </c>
      <c r="W2457" s="37">
        <f>IF(OR(V2457="non comm",V2457="nil",J2457=0),0,IF(V2457="SBM 2.1 IIPS",J2457*VLOOKUP(N2457,'[2]NGP%'!$C:$D,2,FALSE),J2457*SUMIFS('[2]NGP%'!$D:$D,'[2]NGP%'!$A:$A,V2457,'[2]NGP%'!$B:$B,AA2457)))</f>
        <v>0</v>
      </c>
      <c r="X2457" s="37">
        <f>IF(OR(V2457="non comm",V2457="nil",J2457=0),0,IF(V2457="SBM 2.1 IIPS",J2457*VLOOKUP(N2457,'[2]NGP%'!$C:$E,3,FALSE),J2457*SUMIFS('[2]NGP%'!$E:$E,'[2]NGP%'!$A:$A,V2457,'[2]NGP%'!$B:$B,AA2457)))</f>
        <v>0</v>
      </c>
      <c r="Y2457" s="32"/>
      <c r="Z2457" s="54" t="str">
        <f>IF(MID(H2457,1,4)="Item","Nil",IF(G2457="contract_cover",VLOOKUP(I2457,'svc type'!C:D,2,FALSE),VLOOKUP(G2457,'svc type'!A:D,4,FALSE)))</f>
        <v>IIPS</v>
      </c>
      <c r="AA2457" s="4" t="str">
        <f>IF(B2457="","",VLOOKUP(B2457,Sector!C:D,2,FALSE))</f>
        <v>STC</v>
      </c>
      <c r="AB2457" s="4" t="str">
        <f t="shared" si="77"/>
        <v>david.koh</v>
      </c>
      <c r="AC2457" s="4"/>
      <c r="AD2457" s="4"/>
      <c r="AE2457" s="4"/>
      <c r="AF2457" s="4"/>
      <c r="AG2457" s="4"/>
    </row>
    <row r="2458" spans="1:33" outlineLevel="1" x14ac:dyDescent="0.25">
      <c r="A2458" s="57">
        <v>42275.482359062502</v>
      </c>
      <c r="B2458" s="32" t="s">
        <v>280</v>
      </c>
      <c r="C2458" s="32" t="s">
        <v>348</v>
      </c>
      <c r="D2458" s="32" t="s">
        <v>347</v>
      </c>
      <c r="E2458" s="32" t="s">
        <v>10407</v>
      </c>
      <c r="F2458" s="32" t="s">
        <v>10408</v>
      </c>
      <c r="G2458" s="32" t="s">
        <v>42</v>
      </c>
      <c r="H2458" s="32" t="s">
        <v>43</v>
      </c>
      <c r="I2458" s="32" t="s">
        <v>2013</v>
      </c>
      <c r="J2458" s="35">
        <v>0</v>
      </c>
      <c r="K2458" s="35">
        <v>0</v>
      </c>
      <c r="L2458" s="35">
        <v>850</v>
      </c>
      <c r="M2458" s="35">
        <v>0</v>
      </c>
      <c r="N2458" s="32" t="s">
        <v>19</v>
      </c>
      <c r="O2458" s="32" t="s">
        <v>41</v>
      </c>
      <c r="P2458" s="32">
        <v>2</v>
      </c>
      <c r="Q2458" s="32"/>
      <c r="R2458" s="39">
        <f t="shared" si="76"/>
        <v>1509</v>
      </c>
      <c r="S2458" s="5" t="s">
        <v>51</v>
      </c>
      <c r="T2458" s="5" t="s">
        <v>64</v>
      </c>
      <c r="U2458" s="2"/>
      <c r="V2458" s="2" t="str">
        <f>IF($J2458+$L2458=0,"nil",IF(OR($B2458="TCU-WS",$B2458=""),"non comm",IF(OR($G2458="contract_cover",$H2458="fixed price"),VLOOKUP($I2458,'[1]mapping 2015'!$A:$B,2,FALSE),VLOOKUP($G2458,'[1]mapping 2015'!$A:$B,2,FALSE))))</f>
        <v>SBM 2.1 IIPS</v>
      </c>
      <c r="W2458" s="158">
        <f>IF(OR(V2458="non comm",V2458="nil",L2458=0),0,IF(V2458="SBM 2.1 IIPS",-L2458*VLOOKUP(N2458,'[2]NGP%'!$C:$D,2,FALSE),J2458*SUMIFS('[2]NGP%'!$D:$D,'[2]NGP%'!$A:$A,V2458,'[2]NGP%'!$B:$B,AA2458)))</f>
        <v>-263.5</v>
      </c>
      <c r="X2458" s="158">
        <f>IF(OR(V2458="non comm",V2458="nil",L2458=0),0,IF(V2458="SBM 2.1 IIPS",-L2458*VLOOKUP(N2458,'[2]NGP%'!$C:$E,3,FALSE),J2458*SUMIFS('[2]NGP%'!$E:$E,'[2]NGP%'!$A:$A,V2458,'[2]NGP%'!$B:$B,AA2458)))</f>
        <v>-272</v>
      </c>
      <c r="Y2458" s="84" t="s">
        <v>5915</v>
      </c>
      <c r="Z2458" s="54" t="str">
        <f>IF(MID(H2458,1,4)="Item","Nil",IF(G2458="contract_cover",VLOOKUP(I2458,'svc type'!C:D,2,FALSE),VLOOKUP(G2458,'svc type'!A:D,4,FALSE)))</f>
        <v>SVC</v>
      </c>
      <c r="AA2458" s="4" t="str">
        <f>IF(B2458="","",VLOOKUP(B2458,Sector!C:D,2,FALSE))</f>
        <v>STC</v>
      </c>
      <c r="AB2458" s="4" t="str">
        <f t="shared" si="77"/>
        <v>david.koh</v>
      </c>
      <c r="AC2458" s="4"/>
      <c r="AD2458" s="4"/>
      <c r="AE2458" s="4"/>
      <c r="AF2458" s="4"/>
      <c r="AG2458" s="4"/>
    </row>
    <row r="2459" spans="1:33" outlineLevel="1" x14ac:dyDescent="0.25">
      <c r="A2459" s="57">
        <v>42275.482359062502</v>
      </c>
      <c r="B2459" s="32" t="s">
        <v>280</v>
      </c>
      <c r="C2459" s="32" t="s">
        <v>348</v>
      </c>
      <c r="D2459" s="32" t="s">
        <v>347</v>
      </c>
      <c r="E2459" s="32" t="s">
        <v>10407</v>
      </c>
      <c r="F2459" s="32" t="s">
        <v>10408</v>
      </c>
      <c r="G2459" s="32" t="s">
        <v>39</v>
      </c>
      <c r="H2459" s="32" t="s">
        <v>40</v>
      </c>
      <c r="I2459" s="32" t="s">
        <v>2013</v>
      </c>
      <c r="J2459" s="35">
        <v>0</v>
      </c>
      <c r="K2459" s="35">
        <v>0</v>
      </c>
      <c r="L2459" s="35">
        <v>0</v>
      </c>
      <c r="M2459" s="35">
        <v>0</v>
      </c>
      <c r="N2459" s="32" t="s">
        <v>19</v>
      </c>
      <c r="O2459" s="32" t="s">
        <v>41</v>
      </c>
      <c r="P2459" s="32">
        <v>3.48</v>
      </c>
      <c r="Q2459" s="32"/>
      <c r="R2459" s="39">
        <f t="shared" si="76"/>
        <v>1509</v>
      </c>
      <c r="S2459" s="5" t="s">
        <v>51</v>
      </c>
      <c r="T2459" s="5" t="s">
        <v>64</v>
      </c>
      <c r="U2459" s="2"/>
      <c r="V2459" s="2" t="str">
        <f>IF($J2459+$L2459=0,"nil",IF(OR($B2459="TCU-WS",$B2459=""),"non comm",IF(OR($G2459="contract_cover",$H2459="fixed price"),VLOOKUP($I2459,'[1]mapping 2015'!$A:$B,2,FALSE),VLOOKUP($G2459,'[1]mapping 2015'!$A:$B,2,FALSE))))</f>
        <v>nil</v>
      </c>
      <c r="W2459" s="37">
        <f>IF(OR(V2459="non comm",V2459="nil",J2459=0),0,IF(V2459="SBM 2.1 IIPS",J2459*VLOOKUP(N2459,'[2]NGP%'!$C:$D,2,FALSE),J2459*SUMIFS('[2]NGP%'!$D:$D,'[2]NGP%'!$A:$A,V2459,'[2]NGP%'!$B:$B,AA2459)))</f>
        <v>0</v>
      </c>
      <c r="X2459" s="37">
        <f>IF(OR(V2459="non comm",V2459="nil",J2459=0),0,IF(V2459="SBM 2.1 IIPS",J2459*VLOOKUP(N2459,'[2]NGP%'!$C:$E,3,FALSE),J2459*SUMIFS('[2]NGP%'!$E:$E,'[2]NGP%'!$A:$A,V2459,'[2]NGP%'!$B:$B,AA2459)))</f>
        <v>0</v>
      </c>
      <c r="Y2459" s="32"/>
      <c r="Z2459" s="54" t="str">
        <f>IF(MID(H2459,1,4)="Item","Nil",IF(G2459="contract_cover",VLOOKUP(I2459,'svc type'!C:D,2,FALSE),VLOOKUP(G2459,'svc type'!A:D,4,FALSE)))</f>
        <v>IIPS</v>
      </c>
      <c r="AA2459" s="4" t="str">
        <f>IF(B2459="","",VLOOKUP(B2459,Sector!C:D,2,FALSE))</f>
        <v>STC</v>
      </c>
      <c r="AB2459" s="4" t="str">
        <f t="shared" si="77"/>
        <v>david.koh</v>
      </c>
      <c r="AC2459" s="4"/>
      <c r="AD2459" s="4"/>
      <c r="AE2459" s="4"/>
      <c r="AF2459" s="4"/>
      <c r="AG2459" s="4"/>
    </row>
    <row r="2460" spans="1:33" outlineLevel="1" x14ac:dyDescent="0.25">
      <c r="A2460" s="57">
        <v>42275.511478356479</v>
      </c>
      <c r="B2460" s="32"/>
      <c r="C2460" s="32" t="s">
        <v>2302</v>
      </c>
      <c r="D2460" s="32" t="s">
        <v>334</v>
      </c>
      <c r="E2460" s="32" t="s">
        <v>10409</v>
      </c>
      <c r="F2460" s="32" t="s">
        <v>10410</v>
      </c>
      <c r="G2460" s="32" t="s">
        <v>58</v>
      </c>
      <c r="H2460" s="32" t="s">
        <v>59</v>
      </c>
      <c r="I2460" s="32" t="s">
        <v>2006</v>
      </c>
      <c r="J2460" s="35">
        <v>0</v>
      </c>
      <c r="K2460" s="35">
        <v>0</v>
      </c>
      <c r="L2460" s="35">
        <v>0</v>
      </c>
      <c r="M2460" s="35">
        <v>0</v>
      </c>
      <c r="N2460" s="32" t="s">
        <v>19</v>
      </c>
      <c r="O2460" s="32" t="s">
        <v>322</v>
      </c>
      <c r="P2460" s="32">
        <v>0</v>
      </c>
      <c r="Q2460" s="32"/>
      <c r="R2460" s="39">
        <f t="shared" si="76"/>
        <v>1509</v>
      </c>
      <c r="S2460" s="5" t="s">
        <v>51</v>
      </c>
      <c r="T2460" s="5" t="s">
        <v>64</v>
      </c>
      <c r="U2460" s="2"/>
      <c r="V2460" s="2" t="str">
        <f>IF($J2460+$L2460=0,"nil",IF(OR($B2460="TCU-WS",$B2460=""),"non comm",IF(OR($G2460="contract_cover",$H2460="fixed price"),VLOOKUP($I2460,'[1]mapping 2015'!$A:$B,2,FALSE),VLOOKUP($G2460,'[1]mapping 2015'!$A:$B,2,FALSE))))</f>
        <v>nil</v>
      </c>
      <c r="W2460" s="37">
        <f>IF(OR(V2460="non comm",V2460="nil",J2460=0),0,IF(V2460="SBM 2.1 IIPS",J2460*VLOOKUP(N2460,'[2]NGP%'!$C:$D,2,FALSE),J2460*SUMIFS('[2]NGP%'!$D:$D,'[2]NGP%'!$A:$A,V2460,'[2]NGP%'!$B:$B,AA2460)))</f>
        <v>0</v>
      </c>
      <c r="X2460" s="37">
        <f>IF(OR(V2460="non comm",V2460="nil",J2460=0),0,IF(V2460="SBM 2.1 IIPS",J2460*VLOOKUP(N2460,'[2]NGP%'!$C:$E,3,FALSE),J2460*SUMIFS('[2]NGP%'!$E:$E,'[2]NGP%'!$A:$A,V2460,'[2]NGP%'!$B:$B,AA2460)))</f>
        <v>0</v>
      </c>
      <c r="Y2460" s="32"/>
      <c r="Z2460" s="54" t="str">
        <f>IF(MID(H2460,1,4)="Item","Nil",IF(G2460="contract_cover",VLOOKUP(I2460,'svc type'!C:D,2,FALSE),VLOOKUP(G2460,'svc type'!A:D,4,FALSE)))</f>
        <v>SVC</v>
      </c>
      <c r="AA2460" s="4" t="str">
        <f>IF(B2460="","",VLOOKUP(B2460,Sector!C:D,2,FALSE))</f>
        <v/>
      </c>
      <c r="AB2460" s="4">
        <f t="shared" si="77"/>
        <v>0</v>
      </c>
      <c r="AC2460" s="4"/>
      <c r="AD2460" s="4"/>
      <c r="AE2460" s="4"/>
      <c r="AF2460" s="4"/>
      <c r="AG2460" s="4"/>
    </row>
    <row r="2461" spans="1:33" outlineLevel="1" x14ac:dyDescent="0.25">
      <c r="A2461" s="57">
        <v>42275.538491319443</v>
      </c>
      <c r="B2461" s="32"/>
      <c r="C2461" s="32" t="s">
        <v>741</v>
      </c>
      <c r="D2461" s="32" t="s">
        <v>334</v>
      </c>
      <c r="E2461" s="32" t="s">
        <v>10411</v>
      </c>
      <c r="F2461" s="32" t="s">
        <v>10412</v>
      </c>
      <c r="G2461" s="32" t="s">
        <v>58</v>
      </c>
      <c r="H2461" s="32" t="s">
        <v>59</v>
      </c>
      <c r="I2461" s="32" t="s">
        <v>2006</v>
      </c>
      <c r="J2461" s="35">
        <v>0</v>
      </c>
      <c r="K2461" s="35">
        <v>0</v>
      </c>
      <c r="L2461" s="35">
        <v>0</v>
      </c>
      <c r="M2461" s="35">
        <v>0</v>
      </c>
      <c r="N2461" s="32" t="s">
        <v>19</v>
      </c>
      <c r="O2461" s="32" t="s">
        <v>322</v>
      </c>
      <c r="P2461" s="32">
        <v>0</v>
      </c>
      <c r="Q2461" s="32"/>
      <c r="R2461" s="39">
        <f t="shared" si="76"/>
        <v>1509</v>
      </c>
      <c r="S2461" s="5" t="s">
        <v>51</v>
      </c>
      <c r="T2461" s="5" t="s">
        <v>64</v>
      </c>
      <c r="U2461" s="2"/>
      <c r="V2461" s="2" t="str">
        <f>IF($J2461+$L2461=0,"nil",IF(OR($B2461="TCU-WS",$B2461=""),"non comm",IF(OR($G2461="contract_cover",$H2461="fixed price"),VLOOKUP($I2461,'[1]mapping 2015'!$A:$B,2,FALSE),VLOOKUP($G2461,'[1]mapping 2015'!$A:$B,2,FALSE))))</f>
        <v>nil</v>
      </c>
      <c r="W2461" s="37">
        <f>IF(OR(V2461="non comm",V2461="nil",J2461=0),0,IF(V2461="SBM 2.1 IIPS",J2461*VLOOKUP(N2461,'[2]NGP%'!$C:$D,2,FALSE),J2461*SUMIFS('[2]NGP%'!$D:$D,'[2]NGP%'!$A:$A,V2461,'[2]NGP%'!$B:$B,AA2461)))</f>
        <v>0</v>
      </c>
      <c r="X2461" s="37">
        <f>IF(OR(V2461="non comm",V2461="nil",J2461=0),0,IF(V2461="SBM 2.1 IIPS",J2461*VLOOKUP(N2461,'[2]NGP%'!$C:$E,3,FALSE),J2461*SUMIFS('[2]NGP%'!$E:$E,'[2]NGP%'!$A:$A,V2461,'[2]NGP%'!$B:$B,AA2461)))</f>
        <v>0</v>
      </c>
      <c r="Y2461" s="32"/>
      <c r="Z2461" s="54" t="str">
        <f>IF(MID(H2461,1,4)="Item","Nil",IF(G2461="contract_cover",VLOOKUP(I2461,'svc type'!C:D,2,FALSE),VLOOKUP(G2461,'svc type'!A:D,4,FALSE)))</f>
        <v>SVC</v>
      </c>
      <c r="AA2461" s="4" t="str">
        <f>IF(B2461="","",VLOOKUP(B2461,Sector!C:D,2,FALSE))</f>
        <v/>
      </c>
      <c r="AB2461" s="4">
        <f t="shared" si="77"/>
        <v>0</v>
      </c>
      <c r="AC2461" s="4"/>
      <c r="AD2461" s="4"/>
      <c r="AE2461" s="4"/>
      <c r="AF2461" s="4"/>
      <c r="AG2461" s="4"/>
    </row>
    <row r="2462" spans="1:33" outlineLevel="1" x14ac:dyDescent="0.25">
      <c r="A2462" s="57">
        <v>42275.541909178239</v>
      </c>
      <c r="B2462" s="32"/>
      <c r="C2462" s="32" t="s">
        <v>4368</v>
      </c>
      <c r="D2462" s="32" t="s">
        <v>334</v>
      </c>
      <c r="E2462" s="32" t="s">
        <v>10413</v>
      </c>
      <c r="F2462" s="32" t="s">
        <v>10414</v>
      </c>
      <c r="G2462" s="32" t="s">
        <v>58</v>
      </c>
      <c r="H2462" s="32" t="s">
        <v>59</v>
      </c>
      <c r="I2462" s="32" t="s">
        <v>2006</v>
      </c>
      <c r="J2462" s="35">
        <v>0</v>
      </c>
      <c r="K2462" s="35">
        <v>0</v>
      </c>
      <c r="L2462" s="35">
        <v>0</v>
      </c>
      <c r="M2462" s="35">
        <v>0</v>
      </c>
      <c r="N2462" s="32" t="s">
        <v>19</v>
      </c>
      <c r="O2462" s="32" t="s">
        <v>322</v>
      </c>
      <c r="P2462" s="32">
        <v>0</v>
      </c>
      <c r="Q2462" s="32"/>
      <c r="R2462" s="39">
        <f t="shared" si="76"/>
        <v>1509</v>
      </c>
      <c r="S2462" s="5" t="s">
        <v>51</v>
      </c>
      <c r="T2462" s="5" t="s">
        <v>64</v>
      </c>
      <c r="U2462" s="2"/>
      <c r="V2462" s="2" t="str">
        <f>IF($J2462+$L2462=0,"nil",IF(OR($B2462="TCU-WS",$B2462=""),"non comm",IF(OR($G2462="contract_cover",$H2462="fixed price"),VLOOKUP($I2462,'[1]mapping 2015'!$A:$B,2,FALSE),VLOOKUP($G2462,'[1]mapping 2015'!$A:$B,2,FALSE))))</f>
        <v>nil</v>
      </c>
      <c r="W2462" s="37">
        <f>IF(OR(V2462="non comm",V2462="nil",J2462=0),0,IF(V2462="SBM 2.1 IIPS",J2462*VLOOKUP(N2462,'[2]NGP%'!$C:$D,2,FALSE),J2462*SUMIFS('[2]NGP%'!$D:$D,'[2]NGP%'!$A:$A,V2462,'[2]NGP%'!$B:$B,AA2462)))</f>
        <v>0</v>
      </c>
      <c r="X2462" s="37">
        <f>IF(OR(V2462="non comm",V2462="nil",J2462=0),0,IF(V2462="SBM 2.1 IIPS",J2462*VLOOKUP(N2462,'[2]NGP%'!$C:$E,3,FALSE),J2462*SUMIFS('[2]NGP%'!$E:$E,'[2]NGP%'!$A:$A,V2462,'[2]NGP%'!$B:$B,AA2462)))</f>
        <v>0</v>
      </c>
      <c r="Y2462" s="32"/>
      <c r="Z2462" s="54" t="str">
        <f>IF(MID(H2462,1,4)="Item","Nil",IF(G2462="contract_cover",VLOOKUP(I2462,'svc type'!C:D,2,FALSE),VLOOKUP(G2462,'svc type'!A:D,4,FALSE)))</f>
        <v>SVC</v>
      </c>
      <c r="AA2462" s="4" t="str">
        <f>IF(B2462="","",VLOOKUP(B2462,Sector!C:D,2,FALSE))</f>
        <v/>
      </c>
      <c r="AB2462" s="4">
        <f t="shared" si="77"/>
        <v>0</v>
      </c>
      <c r="AC2462" s="4"/>
      <c r="AD2462" s="4"/>
      <c r="AE2462" s="4"/>
      <c r="AF2462" s="4"/>
      <c r="AG2462" s="4"/>
    </row>
    <row r="2463" spans="1:33" outlineLevel="1" x14ac:dyDescent="0.25">
      <c r="A2463" s="57">
        <v>42275.6327121875</v>
      </c>
      <c r="B2463" s="32" t="s">
        <v>22</v>
      </c>
      <c r="C2463" s="32" t="s">
        <v>10415</v>
      </c>
      <c r="D2463" s="32" t="s">
        <v>10416</v>
      </c>
      <c r="E2463" s="32" t="s">
        <v>10417</v>
      </c>
      <c r="F2463" s="32" t="s">
        <v>10418</v>
      </c>
      <c r="G2463" s="32" t="s">
        <v>399</v>
      </c>
      <c r="H2463" s="32" t="s">
        <v>398</v>
      </c>
      <c r="I2463" s="32" t="s">
        <v>2006</v>
      </c>
      <c r="J2463" s="35">
        <v>-27.95</v>
      </c>
      <c r="K2463" s="35">
        <v>0</v>
      </c>
      <c r="L2463" s="35">
        <v>0</v>
      </c>
      <c r="M2463" s="35">
        <v>0</v>
      </c>
      <c r="N2463" s="32" t="s">
        <v>19</v>
      </c>
      <c r="O2463" s="32" t="s">
        <v>37</v>
      </c>
      <c r="P2463" s="32">
        <v>1</v>
      </c>
      <c r="Q2463" s="32"/>
      <c r="R2463" s="39">
        <f t="shared" si="76"/>
        <v>1509</v>
      </c>
      <c r="S2463" s="5" t="s">
        <v>51</v>
      </c>
      <c r="T2463" s="5" t="s">
        <v>64</v>
      </c>
      <c r="U2463" s="2"/>
      <c r="V2463" s="2" t="str">
        <f>IF($J2463+$L2463=0,"nil",IF(OR($B2463="TCU-WS",$B2463=""),"non comm",IF(OR($G2463="contract_cover",$H2463="fixed price"),VLOOKUP($I2463,'[1]mapping 2015'!$A:$B,2,FALSE),VLOOKUP($G2463,'[1]mapping 2015'!$A:$B,2,FALSE))))</f>
        <v>non comm</v>
      </c>
      <c r="W2463" s="37">
        <f>IF(OR(V2463="non comm",V2463="nil",J2463=0),0,IF(V2463="SBM 2.1 IIPS",J2463*VLOOKUP(N2463,'[2]NGP%'!$C:$D,2,FALSE),J2463*SUMIFS('[2]NGP%'!$D:$D,'[2]NGP%'!$A:$A,V2463,'[2]NGP%'!$B:$B,AA2463)))</f>
        <v>0</v>
      </c>
      <c r="X2463" s="37">
        <f>IF(OR(V2463="non comm",V2463="nil",J2463=0),0,IF(V2463="SBM 2.1 IIPS",J2463*VLOOKUP(N2463,'[2]NGP%'!$C:$E,3,FALSE),J2463*SUMIFS('[2]NGP%'!$E:$E,'[2]NGP%'!$A:$A,V2463,'[2]NGP%'!$B:$B,AA2463)))</f>
        <v>0</v>
      </c>
      <c r="Y2463" s="32"/>
      <c r="Z2463" s="54" t="str">
        <f>IF(MID(H2463,1,4)="Item","Nil",IF(G2463="contract_cover",VLOOKUP(I2463,'svc type'!C:D,2,FALSE),VLOOKUP(G2463,'svc type'!A:D,4,FALSE)))</f>
        <v>SVC</v>
      </c>
      <c r="AA2463" s="4" t="str">
        <f>IF(B2463="","",VLOOKUP(B2463,Sector!C:D,2,FALSE))</f>
        <v>OTH</v>
      </c>
      <c r="AB2463" s="4" t="str">
        <f t="shared" si="77"/>
        <v>TCU-WS</v>
      </c>
      <c r="AC2463" s="4"/>
      <c r="AD2463" s="4"/>
      <c r="AE2463" s="4"/>
      <c r="AF2463" s="4"/>
      <c r="AG2463" s="4"/>
    </row>
    <row r="2464" spans="1:33" outlineLevel="1" x14ac:dyDescent="0.25">
      <c r="A2464" s="57">
        <v>42275.6327121875</v>
      </c>
      <c r="B2464" s="32" t="s">
        <v>22</v>
      </c>
      <c r="C2464" s="32" t="s">
        <v>10415</v>
      </c>
      <c r="D2464" s="32" t="s">
        <v>10416</v>
      </c>
      <c r="E2464" s="32" t="s">
        <v>10417</v>
      </c>
      <c r="F2464" s="32" t="s">
        <v>10418</v>
      </c>
      <c r="G2464" s="32" t="s">
        <v>467</v>
      </c>
      <c r="H2464" s="32" t="s">
        <v>466</v>
      </c>
      <c r="I2464" s="32" t="s">
        <v>2006</v>
      </c>
      <c r="J2464" s="35">
        <v>-279.5</v>
      </c>
      <c r="K2464" s="35">
        <v>0</v>
      </c>
      <c r="L2464" s="35">
        <v>0</v>
      </c>
      <c r="M2464" s="35">
        <v>0</v>
      </c>
      <c r="N2464" s="32" t="s">
        <v>19</v>
      </c>
      <c r="O2464" s="32" t="s">
        <v>37</v>
      </c>
      <c r="P2464" s="32">
        <v>1</v>
      </c>
      <c r="Q2464" s="32"/>
      <c r="R2464" s="39">
        <f t="shared" si="76"/>
        <v>1509</v>
      </c>
      <c r="S2464" s="5" t="s">
        <v>51</v>
      </c>
      <c r="T2464" s="5" t="s">
        <v>64</v>
      </c>
      <c r="U2464" s="2"/>
      <c r="V2464" s="2" t="str">
        <f>IF($J2464+$L2464=0,"nil",IF(OR($B2464="TCU-WS",$B2464=""),"non comm",IF(OR($G2464="contract_cover",$H2464="fixed price"),VLOOKUP($I2464,'[1]mapping 2015'!$A:$B,2,FALSE),VLOOKUP($G2464,'[1]mapping 2015'!$A:$B,2,FALSE))))</f>
        <v>non comm</v>
      </c>
      <c r="W2464" s="37">
        <f>IF(OR(V2464="non comm",V2464="nil",J2464=0),0,IF(V2464="SBM 2.1 IIPS",J2464*VLOOKUP(N2464,'[2]NGP%'!$C:$D,2,FALSE),J2464*SUMIFS('[2]NGP%'!$D:$D,'[2]NGP%'!$A:$A,V2464,'[2]NGP%'!$B:$B,AA2464)))</f>
        <v>0</v>
      </c>
      <c r="X2464" s="37">
        <f>IF(OR(V2464="non comm",V2464="nil",J2464=0),0,IF(V2464="SBM 2.1 IIPS",J2464*VLOOKUP(N2464,'[2]NGP%'!$C:$E,3,FALSE),J2464*SUMIFS('[2]NGP%'!$E:$E,'[2]NGP%'!$A:$A,V2464,'[2]NGP%'!$B:$B,AA2464)))</f>
        <v>0</v>
      </c>
      <c r="Y2464" s="32"/>
      <c r="Z2464" s="54" t="str">
        <f>IF(MID(H2464,1,4)="Item","Nil",IF(G2464="contract_cover",VLOOKUP(I2464,'svc type'!C:D,2,FALSE),VLOOKUP(G2464,'svc type'!A:D,4,FALSE)))</f>
        <v>SVC</v>
      </c>
      <c r="AA2464" s="4" t="str">
        <f>IF(B2464="","",VLOOKUP(B2464,Sector!C:D,2,FALSE))</f>
        <v>OTH</v>
      </c>
      <c r="AB2464" s="4" t="str">
        <f t="shared" si="77"/>
        <v>TCU-WS</v>
      </c>
      <c r="AC2464" s="4"/>
      <c r="AD2464" s="4"/>
      <c r="AE2464" s="4"/>
      <c r="AF2464" s="4"/>
      <c r="AG2464" s="4"/>
    </row>
    <row r="2465" spans="1:33" outlineLevel="1" x14ac:dyDescent="0.25">
      <c r="A2465" s="57">
        <v>42275.636020451391</v>
      </c>
      <c r="B2465" s="32" t="s">
        <v>22</v>
      </c>
      <c r="C2465" s="32" t="s">
        <v>289</v>
      </c>
      <c r="D2465" s="32" t="s">
        <v>288</v>
      </c>
      <c r="E2465" s="32" t="s">
        <v>5630</v>
      </c>
      <c r="F2465" s="32" t="s">
        <v>10419</v>
      </c>
      <c r="G2465" s="32" t="s">
        <v>399</v>
      </c>
      <c r="H2465" s="32" t="s">
        <v>398</v>
      </c>
      <c r="I2465" s="32" t="s">
        <v>2006</v>
      </c>
      <c r="J2465" s="35">
        <v>-51.2</v>
      </c>
      <c r="K2465" s="35">
        <v>0</v>
      </c>
      <c r="L2465" s="35">
        <v>0</v>
      </c>
      <c r="M2465" s="35">
        <v>0</v>
      </c>
      <c r="N2465" s="32" t="s">
        <v>19</v>
      </c>
      <c r="O2465" s="32" t="s">
        <v>37</v>
      </c>
      <c r="P2465" s="32">
        <v>1</v>
      </c>
      <c r="Q2465" s="32"/>
      <c r="R2465" s="39">
        <f t="shared" si="76"/>
        <v>1509</v>
      </c>
      <c r="S2465" s="5" t="s">
        <v>51</v>
      </c>
      <c r="T2465" s="5" t="s">
        <v>64</v>
      </c>
      <c r="U2465" s="2"/>
      <c r="V2465" s="2" t="str">
        <f>IF($J2465+$L2465=0,"nil",IF(OR($B2465="TCU-WS",$B2465=""),"non comm",IF(OR($G2465="contract_cover",$H2465="fixed price"),VLOOKUP($I2465,'[1]mapping 2015'!$A:$B,2,FALSE),VLOOKUP($G2465,'[1]mapping 2015'!$A:$B,2,FALSE))))</f>
        <v>non comm</v>
      </c>
      <c r="W2465" s="37">
        <f>IF(OR(V2465="non comm",V2465="nil",J2465=0),0,IF(V2465="SBM 2.1 IIPS",J2465*VLOOKUP(N2465,'[2]NGP%'!$C:$D,2,FALSE),J2465*SUMIFS('[2]NGP%'!$D:$D,'[2]NGP%'!$A:$A,V2465,'[2]NGP%'!$B:$B,AA2465)))</f>
        <v>0</v>
      </c>
      <c r="X2465" s="37">
        <f>IF(OR(V2465="non comm",V2465="nil",J2465=0),0,IF(V2465="SBM 2.1 IIPS",J2465*VLOOKUP(N2465,'[2]NGP%'!$C:$E,3,FALSE),J2465*SUMIFS('[2]NGP%'!$E:$E,'[2]NGP%'!$A:$A,V2465,'[2]NGP%'!$B:$B,AA2465)))</f>
        <v>0</v>
      </c>
      <c r="Y2465" s="32"/>
      <c r="Z2465" s="54" t="str">
        <f>IF(MID(H2465,1,4)="Item","Nil",IF(G2465="contract_cover",VLOOKUP(I2465,'svc type'!C:D,2,FALSE),VLOOKUP(G2465,'svc type'!A:D,4,FALSE)))</f>
        <v>SVC</v>
      </c>
      <c r="AA2465" s="4" t="str">
        <f>IF(B2465="","",VLOOKUP(B2465,Sector!C:D,2,FALSE))</f>
        <v>OTH</v>
      </c>
      <c r="AB2465" s="4" t="str">
        <f t="shared" si="77"/>
        <v>TCU-WS</v>
      </c>
      <c r="AC2465" s="4"/>
      <c r="AD2465" s="4"/>
      <c r="AE2465" s="4"/>
      <c r="AF2465" s="4"/>
      <c r="AG2465" s="4"/>
    </row>
    <row r="2466" spans="1:33" outlineLevel="1" x14ac:dyDescent="0.25">
      <c r="A2466" s="57">
        <v>42275.636020451391</v>
      </c>
      <c r="B2466" s="32" t="s">
        <v>22</v>
      </c>
      <c r="C2466" s="32" t="s">
        <v>289</v>
      </c>
      <c r="D2466" s="32" t="s">
        <v>288</v>
      </c>
      <c r="E2466" s="32" t="s">
        <v>5630</v>
      </c>
      <c r="F2466" s="32" t="s">
        <v>10419</v>
      </c>
      <c r="G2466" s="32" t="s">
        <v>401</v>
      </c>
      <c r="H2466" s="32" t="s">
        <v>400</v>
      </c>
      <c r="I2466" s="32" t="s">
        <v>2006</v>
      </c>
      <c r="J2466" s="35">
        <v>-640</v>
      </c>
      <c r="K2466" s="35">
        <v>0</v>
      </c>
      <c r="L2466" s="35">
        <v>0</v>
      </c>
      <c r="M2466" s="35">
        <v>0</v>
      </c>
      <c r="N2466" s="32" t="s">
        <v>19</v>
      </c>
      <c r="O2466" s="32" t="s">
        <v>37</v>
      </c>
      <c r="P2466" s="32">
        <v>1</v>
      </c>
      <c r="Q2466" s="32"/>
      <c r="R2466" s="39">
        <f t="shared" si="76"/>
        <v>1509</v>
      </c>
      <c r="S2466" s="5" t="s">
        <v>51</v>
      </c>
      <c r="T2466" s="5" t="s">
        <v>64</v>
      </c>
      <c r="U2466" s="2"/>
      <c r="V2466" s="2" t="str">
        <f>IF($J2466+$L2466=0,"nil",IF(OR($B2466="TCU-WS",$B2466=""),"non comm",IF(OR($G2466="contract_cover",$H2466="fixed price"),VLOOKUP($I2466,'[1]mapping 2015'!$A:$B,2,FALSE),VLOOKUP($G2466,'[1]mapping 2015'!$A:$B,2,FALSE))))</f>
        <v>non comm</v>
      </c>
      <c r="W2466" s="37">
        <f>IF(OR(V2466="non comm",V2466="nil",J2466=0),0,IF(V2466="SBM 2.1 IIPS",J2466*VLOOKUP(N2466,'[2]NGP%'!$C:$D,2,FALSE),J2466*SUMIFS('[2]NGP%'!$D:$D,'[2]NGP%'!$A:$A,V2466,'[2]NGP%'!$B:$B,AA2466)))</f>
        <v>0</v>
      </c>
      <c r="X2466" s="37">
        <f>IF(OR(V2466="non comm",V2466="nil",J2466=0),0,IF(V2466="SBM 2.1 IIPS",J2466*VLOOKUP(N2466,'[2]NGP%'!$C:$E,3,FALSE),J2466*SUMIFS('[2]NGP%'!$E:$E,'[2]NGP%'!$A:$A,V2466,'[2]NGP%'!$B:$B,AA2466)))</f>
        <v>0</v>
      </c>
      <c r="Y2466" s="32"/>
      <c r="Z2466" s="54" t="str">
        <f>IF(MID(H2466,1,4)="Item","Nil",IF(G2466="contract_cover",VLOOKUP(I2466,'svc type'!C:D,2,FALSE),VLOOKUP(G2466,'svc type'!A:D,4,FALSE)))</f>
        <v>SVC</v>
      </c>
      <c r="AA2466" s="4" t="str">
        <f>IF(B2466="","",VLOOKUP(B2466,Sector!C:D,2,FALSE))</f>
        <v>OTH</v>
      </c>
      <c r="AB2466" s="4" t="str">
        <f t="shared" si="77"/>
        <v>TCU-WS</v>
      </c>
      <c r="AC2466" s="4"/>
      <c r="AD2466" s="4"/>
      <c r="AE2466" s="4"/>
      <c r="AF2466" s="4"/>
      <c r="AG2466" s="4"/>
    </row>
    <row r="2467" spans="1:33" x14ac:dyDescent="0.25">
      <c r="A2467" s="152">
        <v>42250.582524618054</v>
      </c>
      <c r="B2467" s="58" t="s">
        <v>44</v>
      </c>
      <c r="C2467" s="58" t="s">
        <v>6221</v>
      </c>
      <c r="D2467" s="58" t="s">
        <v>6222</v>
      </c>
      <c r="E2467" s="58" t="s">
        <v>6223</v>
      </c>
      <c r="F2467" s="58" t="s">
        <v>6224</v>
      </c>
      <c r="G2467" s="58" t="s">
        <v>15</v>
      </c>
      <c r="H2467" s="58" t="s">
        <v>16</v>
      </c>
      <c r="I2467" s="58" t="s">
        <v>1879</v>
      </c>
      <c r="J2467" s="87">
        <v>15000</v>
      </c>
      <c r="K2467" s="87">
        <v>0</v>
      </c>
      <c r="L2467" s="87">
        <v>0</v>
      </c>
      <c r="M2467" s="87">
        <v>0</v>
      </c>
      <c r="N2467" s="58" t="s">
        <v>4793</v>
      </c>
      <c r="O2467" s="58" t="s">
        <v>18</v>
      </c>
      <c r="P2467" s="58">
        <v>1</v>
      </c>
      <c r="Q2467" s="58" t="s">
        <v>5564</v>
      </c>
      <c r="R2467" s="94">
        <f>R2</f>
        <v>1509</v>
      </c>
      <c r="S2467" s="5" t="s">
        <v>51</v>
      </c>
      <c r="T2467" s="5" t="s">
        <v>64</v>
      </c>
      <c r="U2467" s="2"/>
      <c r="V2467" s="2" t="str">
        <f>IF($J2467+$L2467=0,"nil",IF(OR($B2467="TCU-WS",$B2467=""),"non comm",IF(OR($G2467="contract_cover",$H2467="fixed price"),VLOOKUP($I2467,'[1]mapping 2015'!$A:$B,2,FALSE),VLOOKUP($G2467,'[1]mapping 2015'!$A:$B,2,FALSE))))</f>
        <v>SBM 2.3 SMA</v>
      </c>
      <c r="W2467" s="172">
        <v>750</v>
      </c>
      <c r="X2467" s="153"/>
      <c r="Y2467" s="84" t="s">
        <v>10692</v>
      </c>
      <c r="Z2467" s="54" t="str">
        <f>IF(MID(H2467,1,4)="Item","Nil",IF(G2467="contract_cover",VLOOKUP(I2467,'svc type'!C:D,2,FALSE),VLOOKUP(G2467,'svc type'!A:D,4,FALSE)))</f>
        <v>BMA_SMA</v>
      </c>
      <c r="AA2467" s="4" t="str">
        <f>IF(B2467="","",VLOOKUP(B2467,Sector!C:D,2,FALSE))</f>
        <v>PUB</v>
      </c>
      <c r="AB2467" s="4" t="str">
        <f t="shared" ref="AB2467:AB2477" si="78">B2467</f>
        <v>ong.yilin</v>
      </c>
      <c r="AC2467" s="43"/>
      <c r="AD2467" s="44"/>
      <c r="AE2467" s="45"/>
    </row>
    <row r="2468" spans="1:33" x14ac:dyDescent="0.25">
      <c r="A2468" s="152">
        <v>42251.446806400461</v>
      </c>
      <c r="B2468" s="58" t="s">
        <v>67</v>
      </c>
      <c r="C2468" s="58" t="s">
        <v>90</v>
      </c>
      <c r="D2468" s="58" t="s">
        <v>89</v>
      </c>
      <c r="E2468" s="58" t="s">
        <v>5570</v>
      </c>
      <c r="F2468" s="58" t="s">
        <v>6387</v>
      </c>
      <c r="G2468" s="58" t="s">
        <v>15</v>
      </c>
      <c r="H2468" s="58" t="s">
        <v>16</v>
      </c>
      <c r="I2468" s="58" t="s">
        <v>265</v>
      </c>
      <c r="J2468" s="87">
        <v>3778.17</v>
      </c>
      <c r="K2468" s="87">
        <v>0</v>
      </c>
      <c r="L2468" s="87">
        <v>0</v>
      </c>
      <c r="M2468" s="87">
        <v>0</v>
      </c>
      <c r="N2468" s="58" t="s">
        <v>17</v>
      </c>
      <c r="O2468" s="58" t="s">
        <v>18</v>
      </c>
      <c r="P2468" s="58">
        <v>1</v>
      </c>
      <c r="Q2468" s="58" t="s">
        <v>5571</v>
      </c>
      <c r="R2468" s="39">
        <f>R2467</f>
        <v>1509</v>
      </c>
      <c r="S2468" s="5" t="s">
        <v>51</v>
      </c>
      <c r="T2468" s="5" t="s">
        <v>64</v>
      </c>
      <c r="U2468" s="2"/>
      <c r="V2468" s="2" t="str">
        <f>IF($J2468+$L2468=0,"nil",IF(OR($B2468="TCU-WS",$B2468=""),"non comm",IF(OR($G2468="contract_cover",$H2468="fixed price"),VLOOKUP($I2468,'[1]mapping 2015'!$A:$B,2,FALSE),VLOOKUP($G2468,'[1]mapping 2015'!$A:$B,2,FALSE))))</f>
        <v>SBM 2.2 HMA</v>
      </c>
      <c r="W2468" s="40">
        <v>386.89</v>
      </c>
      <c r="X2468" s="40">
        <v>386.89</v>
      </c>
      <c r="Y2468" s="32"/>
      <c r="Z2468" s="54" t="str">
        <f>IF(MID(H2468,1,4)="Item","Nil",IF(G2468="contract_cover",VLOOKUP(I2468,'svc type'!C:D,2,FALSE),VLOOKUP(G2468,'svc type'!A:D,4,FALSE)))</f>
        <v>BMA</v>
      </c>
      <c r="AA2468" s="4" t="str">
        <f>IF(B2468="","",VLOOKUP(B2468,Sector!C:D,2,FALSE))</f>
        <v>STC</v>
      </c>
      <c r="AB2468" s="4" t="str">
        <f t="shared" si="78"/>
        <v>shirley.phee</v>
      </c>
      <c r="AC2468" s="43"/>
      <c r="AD2468" s="44"/>
      <c r="AE2468" s="45"/>
    </row>
    <row r="2469" spans="1:33" x14ac:dyDescent="0.25">
      <c r="A2469" s="152">
        <v>42251.457610185185</v>
      </c>
      <c r="B2469" s="58" t="s">
        <v>337</v>
      </c>
      <c r="C2469" s="58" t="s">
        <v>392</v>
      </c>
      <c r="D2469" s="58" t="s">
        <v>391</v>
      </c>
      <c r="E2469" s="58" t="s">
        <v>6421</v>
      </c>
      <c r="F2469" s="58" t="s">
        <v>6422</v>
      </c>
      <c r="G2469" s="58" t="s">
        <v>15</v>
      </c>
      <c r="H2469" s="58" t="s">
        <v>16</v>
      </c>
      <c r="I2469" s="58" t="s">
        <v>757</v>
      </c>
      <c r="J2469" s="87">
        <v>20700</v>
      </c>
      <c r="K2469" s="87">
        <v>0</v>
      </c>
      <c r="L2469" s="87">
        <v>0</v>
      </c>
      <c r="M2469" s="87">
        <v>0</v>
      </c>
      <c r="N2469" s="58" t="s">
        <v>17</v>
      </c>
      <c r="O2469" s="58" t="s">
        <v>18</v>
      </c>
      <c r="P2469" s="58">
        <v>1</v>
      </c>
      <c r="Q2469" s="58" t="s">
        <v>6423</v>
      </c>
      <c r="R2469" s="39">
        <f t="shared" ref="R2469:R2495" si="79">R2468</f>
        <v>1509</v>
      </c>
      <c r="S2469" s="5" t="s">
        <v>51</v>
      </c>
      <c r="T2469" s="5" t="s">
        <v>64</v>
      </c>
      <c r="U2469" s="2"/>
      <c r="V2469" s="2" t="str">
        <f>IF($J2469+$L2469=0,"nil",IF(OR($B2469="TCU-WS",$B2469=""),"non comm",IF(OR($G2469="contract_cover",$H2469="fixed price"),VLOOKUP($I2469,'[1]mapping 2015'!$A:$B,2,FALSE),VLOOKUP($G2469,'[1]mapping 2015'!$A:$B,2,FALSE))))</f>
        <v>SBM 2.5 MOS</v>
      </c>
      <c r="W2469" s="40">
        <v>3299.58</v>
      </c>
      <c r="X2469" s="40">
        <v>3299.58</v>
      </c>
      <c r="Y2469" s="32"/>
      <c r="Z2469" s="54" t="str">
        <f>IF(MID(H2469,1,4)="Item","Nil",IF(G2469="contract_cover",VLOOKUP(I2469,'svc type'!C:D,2,FALSE),VLOOKUP(G2469,'svc type'!A:D,4,FALSE)))</f>
        <v>BMA_MOS</v>
      </c>
      <c r="AA2469" s="4" t="str">
        <f>IF(B2469="","",VLOOKUP(B2469,Sector!C:D,2,FALSE))</f>
        <v>ENT</v>
      </c>
      <c r="AB2469" s="4" t="str">
        <f t="shared" si="78"/>
        <v>herman.widjaja</v>
      </c>
      <c r="AC2469" s="43"/>
      <c r="AD2469" s="44"/>
      <c r="AE2469" s="45"/>
    </row>
    <row r="2470" spans="1:33" x14ac:dyDescent="0.25">
      <c r="A2470" s="152">
        <v>42255.365863541665</v>
      </c>
      <c r="B2470" s="58" t="s">
        <v>337</v>
      </c>
      <c r="C2470" s="58" t="s">
        <v>5761</v>
      </c>
      <c r="D2470" s="58" t="s">
        <v>5762</v>
      </c>
      <c r="E2470" s="58" t="s">
        <v>6888</v>
      </c>
      <c r="F2470" s="58" t="s">
        <v>6889</v>
      </c>
      <c r="G2470" s="58" t="s">
        <v>15</v>
      </c>
      <c r="H2470" s="58" t="s">
        <v>16</v>
      </c>
      <c r="I2470" s="58" t="s">
        <v>265</v>
      </c>
      <c r="J2470" s="87">
        <v>38940</v>
      </c>
      <c r="K2470" s="87">
        <v>0</v>
      </c>
      <c r="L2470" s="87">
        <v>0</v>
      </c>
      <c r="M2470" s="87">
        <v>0</v>
      </c>
      <c r="N2470" s="58" t="s">
        <v>17</v>
      </c>
      <c r="O2470" s="58" t="s">
        <v>18</v>
      </c>
      <c r="P2470" s="58">
        <v>1</v>
      </c>
      <c r="Q2470" s="58" t="s">
        <v>5763</v>
      </c>
      <c r="R2470" s="39">
        <f t="shared" si="79"/>
        <v>1509</v>
      </c>
      <c r="S2470" s="5" t="s">
        <v>51</v>
      </c>
      <c r="T2470" s="5" t="s">
        <v>64</v>
      </c>
      <c r="U2470" s="2"/>
      <c r="V2470" s="2" t="str">
        <f>IF($J2470+$L2470=0,"nil",IF(OR($B2470="TCU-WS",$B2470=""),"non comm",IF(OR($G2470="contract_cover",$H2470="fixed price"),VLOOKUP($I2470,'[1]mapping 2015'!$A:$B,2,FALSE),VLOOKUP($G2470,'[1]mapping 2015'!$A:$B,2,FALSE))))</f>
        <v>SBM 2.2 HMA</v>
      </c>
      <c r="W2470" s="40">
        <v>4541.3599999999997</v>
      </c>
      <c r="X2470" s="40">
        <v>4541.3599999999997</v>
      </c>
      <c r="Y2470" s="32"/>
      <c r="Z2470" s="54" t="str">
        <f>IF(MID(H2470,1,4)="Item","Nil",IF(G2470="contract_cover",VLOOKUP(I2470,'svc type'!C:D,2,FALSE),VLOOKUP(G2470,'svc type'!A:D,4,FALSE)))</f>
        <v>BMA</v>
      </c>
      <c r="AA2470" s="4" t="str">
        <f>IF(B2470="","",VLOOKUP(B2470,Sector!C:D,2,FALSE))</f>
        <v>ENT</v>
      </c>
      <c r="AB2470" s="4" t="str">
        <f t="shared" si="78"/>
        <v>herman.widjaja</v>
      </c>
      <c r="AC2470" s="43"/>
      <c r="AD2470" s="44"/>
      <c r="AE2470" s="45"/>
    </row>
    <row r="2471" spans="1:33" x14ac:dyDescent="0.25">
      <c r="A2471" s="152">
        <v>42257.436549687503</v>
      </c>
      <c r="B2471" s="58" t="s">
        <v>290</v>
      </c>
      <c r="C2471" s="58" t="s">
        <v>4930</v>
      </c>
      <c r="D2471" s="58" t="s">
        <v>4931</v>
      </c>
      <c r="E2471" s="58" t="s">
        <v>7098</v>
      </c>
      <c r="F2471" s="58" t="s">
        <v>7099</v>
      </c>
      <c r="G2471" s="58" t="s">
        <v>15</v>
      </c>
      <c r="H2471" s="58" t="s">
        <v>16</v>
      </c>
      <c r="I2471" s="58" t="s">
        <v>265</v>
      </c>
      <c r="J2471" s="87">
        <v>216000</v>
      </c>
      <c r="K2471" s="87">
        <v>0</v>
      </c>
      <c r="L2471" s="87">
        <v>0</v>
      </c>
      <c r="M2471" s="87">
        <v>0</v>
      </c>
      <c r="N2471" s="58" t="s">
        <v>17</v>
      </c>
      <c r="O2471" s="58" t="s">
        <v>18</v>
      </c>
      <c r="P2471" s="58">
        <v>1</v>
      </c>
      <c r="Q2471" s="58" t="s">
        <v>7100</v>
      </c>
      <c r="R2471" s="39">
        <f t="shared" si="79"/>
        <v>1509</v>
      </c>
      <c r="S2471" s="5" t="s">
        <v>51</v>
      </c>
      <c r="T2471" s="5" t="s">
        <v>64</v>
      </c>
      <c r="U2471" s="2"/>
      <c r="V2471" s="2" t="str">
        <f>IF($J2471+$L2471=0,"nil",IF(OR($B2471="TCU-WS",$B2471=""),"non comm",IF(OR($G2471="contract_cover",$H2471="fixed price"),VLOOKUP($I2471,'[1]mapping 2015'!$A:$B,2,FALSE),VLOOKUP($G2471,'[1]mapping 2015'!$A:$B,2,FALSE))))</f>
        <v>SBM 2.2 HMA</v>
      </c>
      <c r="W2471" s="153">
        <v>0</v>
      </c>
      <c r="X2471" s="153">
        <v>0</v>
      </c>
      <c r="Y2471" s="32"/>
      <c r="Z2471" s="54" t="str">
        <f>IF(MID(H2471,1,4)="Item","Nil",IF(G2471="contract_cover",VLOOKUP(I2471,'svc type'!C:D,2,FALSE),VLOOKUP(G2471,'svc type'!A:D,4,FALSE)))</f>
        <v>BMA</v>
      </c>
      <c r="AA2471" s="4" t="str">
        <f>IF(B2471="","",VLOOKUP(B2471,Sector!C:D,2,FALSE))</f>
        <v>PUB</v>
      </c>
      <c r="AB2471" s="4" t="str">
        <f t="shared" si="78"/>
        <v>cammy.ong</v>
      </c>
      <c r="AC2471" s="43"/>
      <c r="AD2471" s="44"/>
      <c r="AE2471" s="45"/>
    </row>
    <row r="2472" spans="1:33" x14ac:dyDescent="0.25">
      <c r="A2472" s="152">
        <v>42257.664291516201</v>
      </c>
      <c r="B2472" s="58" t="s">
        <v>5369</v>
      </c>
      <c r="C2472" s="58" t="s">
        <v>7190</v>
      </c>
      <c r="D2472" s="58" t="s">
        <v>7191</v>
      </c>
      <c r="E2472" s="58" t="s">
        <v>7192</v>
      </c>
      <c r="F2472" s="58" t="s">
        <v>7193</v>
      </c>
      <c r="G2472" s="58" t="s">
        <v>15</v>
      </c>
      <c r="H2472" s="58" t="s">
        <v>16</v>
      </c>
      <c r="I2472" s="58" t="s">
        <v>265</v>
      </c>
      <c r="J2472" s="87">
        <v>4280</v>
      </c>
      <c r="K2472" s="87">
        <v>0</v>
      </c>
      <c r="L2472" s="87">
        <v>0</v>
      </c>
      <c r="M2472" s="87">
        <v>0</v>
      </c>
      <c r="N2472" s="58" t="s">
        <v>17</v>
      </c>
      <c r="O2472" s="58" t="s">
        <v>18</v>
      </c>
      <c r="P2472" s="58">
        <v>1</v>
      </c>
      <c r="Q2472" s="58" t="s">
        <v>7194</v>
      </c>
      <c r="R2472" s="39">
        <f t="shared" si="79"/>
        <v>1509</v>
      </c>
      <c r="S2472" s="5" t="s">
        <v>51</v>
      </c>
      <c r="T2472" s="5" t="s">
        <v>64</v>
      </c>
      <c r="U2472" s="2"/>
      <c r="V2472" s="2" t="str">
        <f>IF($J2472+$L2472=0,"nil",IF(OR($B2472="TCU-WS",$B2472=""),"non comm",IF(OR($G2472="contract_cover",$H2472="fixed price"),VLOOKUP($I2472,'[1]mapping 2015'!$A:$B,2,FALSE),VLOOKUP($G2472,'[1]mapping 2015'!$A:$B,2,FALSE))))</f>
        <v>SBM 2.2 HMA</v>
      </c>
      <c r="W2472" s="40">
        <v>440</v>
      </c>
      <c r="X2472" s="40">
        <v>440</v>
      </c>
      <c r="Y2472" s="32"/>
      <c r="Z2472" s="54" t="str">
        <f>IF(MID(H2472,1,4)="Item","Nil",IF(G2472="contract_cover",VLOOKUP(I2472,'svc type'!C:D,2,FALSE),VLOOKUP(G2472,'svc type'!A:D,4,FALSE)))</f>
        <v>BMA</v>
      </c>
      <c r="AA2472" s="4" t="str">
        <f>IF(B2472="","",VLOOKUP(B2472,Sector!C:D,2,FALSE))</f>
        <v>STC</v>
      </c>
      <c r="AB2472" s="4" t="str">
        <f t="shared" si="78"/>
        <v>terence.tan</v>
      </c>
      <c r="AC2472" s="43"/>
      <c r="AD2472" s="44"/>
      <c r="AE2472" s="45"/>
    </row>
    <row r="2473" spans="1:33" x14ac:dyDescent="0.25">
      <c r="A2473" s="152">
        <v>42257.672607870372</v>
      </c>
      <c r="B2473" s="58" t="s">
        <v>31</v>
      </c>
      <c r="C2473" s="58" t="s">
        <v>7198</v>
      </c>
      <c r="D2473" s="58" t="s">
        <v>7199</v>
      </c>
      <c r="E2473" s="58" t="s">
        <v>7200</v>
      </c>
      <c r="F2473" s="58" t="s">
        <v>7201</v>
      </c>
      <c r="G2473" s="58" t="s">
        <v>15</v>
      </c>
      <c r="H2473" s="58" t="s">
        <v>16</v>
      </c>
      <c r="I2473" s="58" t="s">
        <v>265</v>
      </c>
      <c r="J2473" s="87">
        <v>4200</v>
      </c>
      <c r="K2473" s="87">
        <v>0</v>
      </c>
      <c r="L2473" s="87">
        <v>0</v>
      </c>
      <c r="M2473" s="87">
        <v>0</v>
      </c>
      <c r="N2473" s="58" t="s">
        <v>17</v>
      </c>
      <c r="O2473" s="58" t="s">
        <v>18</v>
      </c>
      <c r="P2473" s="58">
        <v>1</v>
      </c>
      <c r="Q2473" s="58" t="s">
        <v>7202</v>
      </c>
      <c r="R2473" s="39">
        <f t="shared" si="79"/>
        <v>1509</v>
      </c>
      <c r="S2473" s="5" t="s">
        <v>51</v>
      </c>
      <c r="T2473" s="5" t="s">
        <v>64</v>
      </c>
      <c r="U2473" s="2"/>
      <c r="V2473" s="2" t="str">
        <f>IF($J2473+$L2473=0,"nil",IF(OR($B2473="TCU-WS",$B2473=""),"non comm",IF(OR($G2473="contract_cover",$H2473="fixed price"),VLOOKUP($I2473,'[1]mapping 2015'!$A:$B,2,FALSE),VLOOKUP($G2473,'[1]mapping 2015'!$A:$B,2,FALSE))))</f>
        <v>SBM 2.2 HMA</v>
      </c>
      <c r="W2473" s="40">
        <v>560</v>
      </c>
      <c r="X2473" s="40">
        <v>560</v>
      </c>
      <c r="Y2473" s="32"/>
      <c r="Z2473" s="54" t="str">
        <f>IF(MID(H2473,1,4)="Item","Nil",IF(G2473="contract_cover",VLOOKUP(I2473,'svc type'!C:D,2,FALSE),VLOOKUP(G2473,'svc type'!A:D,4,FALSE)))</f>
        <v>BMA</v>
      </c>
      <c r="AA2473" s="4" t="str">
        <f>IF(B2473="","",VLOOKUP(B2473,Sector!C:D,2,FALSE))</f>
        <v>COM</v>
      </c>
      <c r="AB2473" s="4" t="str">
        <f t="shared" si="78"/>
        <v>anson.ong</v>
      </c>
      <c r="AC2473" s="43"/>
      <c r="AD2473" s="44"/>
      <c r="AE2473" s="45"/>
    </row>
    <row r="2474" spans="1:33" x14ac:dyDescent="0.25">
      <c r="A2474" s="152">
        <v>42257.682828969904</v>
      </c>
      <c r="B2474" s="58" t="s">
        <v>284</v>
      </c>
      <c r="C2474" s="58" t="s">
        <v>453</v>
      </c>
      <c r="D2474" s="58" t="s">
        <v>452</v>
      </c>
      <c r="E2474" s="58" t="s">
        <v>7219</v>
      </c>
      <c r="F2474" s="58" t="s">
        <v>7220</v>
      </c>
      <c r="G2474" s="58" t="s">
        <v>15</v>
      </c>
      <c r="H2474" s="58" t="s">
        <v>16</v>
      </c>
      <c r="I2474" s="58" t="s">
        <v>757</v>
      </c>
      <c r="J2474" s="87">
        <v>8200</v>
      </c>
      <c r="K2474" s="87">
        <v>0</v>
      </c>
      <c r="L2474" s="87">
        <v>0</v>
      </c>
      <c r="M2474" s="87">
        <v>0</v>
      </c>
      <c r="N2474" s="58" t="s">
        <v>17</v>
      </c>
      <c r="O2474" s="58" t="s">
        <v>18</v>
      </c>
      <c r="P2474" s="58">
        <v>1</v>
      </c>
      <c r="Q2474" s="58"/>
      <c r="R2474" s="39">
        <f t="shared" si="79"/>
        <v>1509</v>
      </c>
      <c r="S2474" s="5" t="s">
        <v>51</v>
      </c>
      <c r="T2474" s="5" t="s">
        <v>64</v>
      </c>
      <c r="U2474" s="2"/>
      <c r="V2474" s="2" t="str">
        <f>IF($J2474+$L2474=0,"nil",IF(OR($B2474="TCU-WS",$B2474=""),"non comm",IF(OR($G2474="contract_cover",$H2474="fixed price"),VLOOKUP($I2474,'[1]mapping 2015'!$A:$B,2,FALSE),VLOOKUP($G2474,'[1]mapping 2015'!$A:$B,2,FALSE))))</f>
        <v>SBM 2.5 MOS</v>
      </c>
      <c r="W2474" s="40">
        <v>2150</v>
      </c>
      <c r="X2474" s="153"/>
      <c r="Y2474" s="32"/>
      <c r="Z2474" s="54" t="str">
        <f>IF(MID(H2474,1,4)="Item","Nil",IF(G2474="contract_cover",VLOOKUP(I2474,'svc type'!C:D,2,FALSE),VLOOKUP(G2474,'svc type'!A:D,4,FALSE)))</f>
        <v>BMA_MOS</v>
      </c>
      <c r="AA2474" s="4" t="str">
        <f>IF(B2474="","",VLOOKUP(B2474,Sector!C:D,2,FALSE))</f>
        <v>COM</v>
      </c>
      <c r="AB2474" s="4" t="str">
        <f t="shared" si="78"/>
        <v>kermann.luo</v>
      </c>
      <c r="AC2474" s="43"/>
      <c r="AD2474" s="44"/>
      <c r="AE2474" s="45"/>
    </row>
    <row r="2475" spans="1:33" x14ac:dyDescent="0.25">
      <c r="A2475" s="152">
        <v>42257.687256446756</v>
      </c>
      <c r="B2475" s="58" t="s">
        <v>70</v>
      </c>
      <c r="C2475" s="58" t="s">
        <v>7224</v>
      </c>
      <c r="D2475" s="58" t="s">
        <v>2198</v>
      </c>
      <c r="E2475" s="58" t="s">
        <v>7225</v>
      </c>
      <c r="F2475" s="58" t="s">
        <v>7226</v>
      </c>
      <c r="G2475" s="58" t="s">
        <v>15</v>
      </c>
      <c r="H2475" s="58" t="s">
        <v>16</v>
      </c>
      <c r="I2475" s="58" t="s">
        <v>265</v>
      </c>
      <c r="J2475" s="87">
        <v>26768.75</v>
      </c>
      <c r="K2475" s="87">
        <v>0</v>
      </c>
      <c r="L2475" s="87">
        <v>0</v>
      </c>
      <c r="M2475" s="87">
        <v>0</v>
      </c>
      <c r="N2475" s="58" t="s">
        <v>17</v>
      </c>
      <c r="O2475" s="58" t="s">
        <v>20</v>
      </c>
      <c r="P2475" s="58">
        <v>1</v>
      </c>
      <c r="Q2475" s="58" t="s">
        <v>7227</v>
      </c>
      <c r="R2475" s="39">
        <f t="shared" si="79"/>
        <v>1509</v>
      </c>
      <c r="S2475" s="5" t="s">
        <v>51</v>
      </c>
      <c r="T2475" s="5" t="s">
        <v>64</v>
      </c>
      <c r="U2475" s="2"/>
      <c r="V2475" s="2" t="str">
        <f>IF($J2475+$L2475=0,"nil",IF(OR($B2475="TCU-WS",$B2475=""),"non comm",IF(OR($G2475="contract_cover",$H2475="fixed price"),VLOOKUP($I2475,'[1]mapping 2015'!$A:$B,2,FALSE),VLOOKUP($G2475,'[1]mapping 2015'!$A:$B,2,FALSE))))</f>
        <v>SBM 2.2 HMA</v>
      </c>
      <c r="W2475" s="40">
        <v>5039</v>
      </c>
      <c r="X2475" s="40">
        <v>5039</v>
      </c>
      <c r="Y2475" s="32"/>
      <c r="Z2475" s="54" t="str">
        <f>IF(MID(H2475,1,4)="Item","Nil",IF(G2475="contract_cover",VLOOKUP(I2475,'svc type'!C:D,2,FALSE),VLOOKUP(G2475,'svc type'!A:D,4,FALSE)))</f>
        <v>BMA</v>
      </c>
      <c r="AA2475" s="4" t="str">
        <f>IF(B2475="","",VLOOKUP(B2475,Sector!C:D,2,FALSE))</f>
        <v>PUB</v>
      </c>
      <c r="AB2475" s="4" t="str">
        <f t="shared" si="78"/>
        <v>jaime.wong</v>
      </c>
      <c r="AC2475" s="43"/>
      <c r="AD2475" s="44"/>
      <c r="AE2475" s="45"/>
    </row>
    <row r="2476" spans="1:33" x14ac:dyDescent="0.25">
      <c r="A2476" s="152">
        <v>42262.634771909725</v>
      </c>
      <c r="B2476" s="58" t="s">
        <v>21</v>
      </c>
      <c r="C2476" s="58" t="s">
        <v>283</v>
      </c>
      <c r="D2476" s="58" t="s">
        <v>282</v>
      </c>
      <c r="E2476" s="58" t="s">
        <v>7536</v>
      </c>
      <c r="F2476" s="58" t="s">
        <v>7537</v>
      </c>
      <c r="G2476" s="58" t="s">
        <v>15</v>
      </c>
      <c r="H2476" s="58" t="s">
        <v>16</v>
      </c>
      <c r="I2476" s="58" t="s">
        <v>1879</v>
      </c>
      <c r="J2476" s="87">
        <v>170</v>
      </c>
      <c r="K2476" s="87">
        <v>0</v>
      </c>
      <c r="L2476" s="87">
        <v>0</v>
      </c>
      <c r="M2476" s="87">
        <v>0</v>
      </c>
      <c r="N2476" s="58" t="s">
        <v>17</v>
      </c>
      <c r="O2476" s="58" t="s">
        <v>18</v>
      </c>
      <c r="P2476" s="58">
        <v>1</v>
      </c>
      <c r="Q2476" s="58" t="s">
        <v>7538</v>
      </c>
      <c r="R2476" s="39">
        <f t="shared" si="79"/>
        <v>1509</v>
      </c>
      <c r="S2476" s="5" t="s">
        <v>51</v>
      </c>
      <c r="T2476" s="5" t="s">
        <v>64</v>
      </c>
      <c r="U2476" s="2"/>
      <c r="V2476" s="2" t="str">
        <f>IF($J2476+$L2476=0,"nil",IF(OR($B2476="TCU-WS",$B2476=""),"non comm",IF(OR($G2476="contract_cover",$H2476="fixed price"),VLOOKUP($I2476,'[1]mapping 2015'!$A:$B,2,FALSE),VLOOKUP($G2476,'[1]mapping 2015'!$A:$B,2,FALSE))))</f>
        <v>SBM 2.3 SMA</v>
      </c>
      <c r="W2476" s="40">
        <v>33.4</v>
      </c>
      <c r="X2476" s="40">
        <v>33.4</v>
      </c>
      <c r="Y2476" s="32"/>
      <c r="Z2476" s="54" t="str">
        <f>IF(MID(H2476,1,4)="Item","Nil",IF(G2476="contract_cover",VLOOKUP(I2476,'svc type'!C:D,2,FALSE),VLOOKUP(G2476,'svc type'!A:D,4,FALSE)))</f>
        <v>BMA_SMA</v>
      </c>
      <c r="AA2476" s="4" t="str">
        <f>IF(B2476="","",VLOOKUP(B2476,Sector!C:D,2,FALSE))</f>
        <v>PUB</v>
      </c>
      <c r="AB2476" s="4" t="str">
        <f t="shared" si="78"/>
        <v>wangchee.ng</v>
      </c>
      <c r="AC2476" s="43"/>
      <c r="AD2476" s="44"/>
      <c r="AE2476" s="45"/>
    </row>
    <row r="2477" spans="1:33" x14ac:dyDescent="0.25">
      <c r="A2477" s="152">
        <v>42268.483639467595</v>
      </c>
      <c r="B2477" s="58" t="s">
        <v>284</v>
      </c>
      <c r="C2477" s="58" t="s">
        <v>297</v>
      </c>
      <c r="D2477" s="58" t="s">
        <v>296</v>
      </c>
      <c r="E2477" s="58" t="s">
        <v>8005</v>
      </c>
      <c r="F2477" s="58" t="s">
        <v>8006</v>
      </c>
      <c r="G2477" s="58" t="s">
        <v>15</v>
      </c>
      <c r="H2477" s="58" t="s">
        <v>16</v>
      </c>
      <c r="I2477" s="58" t="s">
        <v>757</v>
      </c>
      <c r="J2477" s="87">
        <v>5885</v>
      </c>
      <c r="K2477" s="87">
        <v>0</v>
      </c>
      <c r="L2477" s="87">
        <v>0</v>
      </c>
      <c r="M2477" s="87">
        <v>0</v>
      </c>
      <c r="N2477" s="58" t="s">
        <v>17</v>
      </c>
      <c r="O2477" s="58" t="s">
        <v>18</v>
      </c>
      <c r="P2477" s="58">
        <v>1</v>
      </c>
      <c r="Q2477" s="58" t="s">
        <v>5272</v>
      </c>
      <c r="R2477" s="39">
        <f t="shared" si="79"/>
        <v>1509</v>
      </c>
      <c r="S2477" s="5" t="s">
        <v>51</v>
      </c>
      <c r="T2477" s="5" t="s">
        <v>64</v>
      </c>
      <c r="U2477" s="2"/>
      <c r="V2477" s="2" t="str">
        <f>IF($J2477+$L2477=0,"nil",IF(OR($B2477="TCU-WS",$B2477=""),"non comm",IF(OR($G2477="contract_cover",$H2477="fixed price"),VLOOKUP($I2477,'[1]mapping 2015'!$A:$B,2,FALSE),VLOOKUP($G2477,'[1]mapping 2015'!$A:$B,2,FALSE))))</f>
        <v>SBM 2.5 MOS</v>
      </c>
      <c r="W2477" s="40">
        <v>647.35</v>
      </c>
      <c r="X2477" s="40">
        <v>647.35</v>
      </c>
      <c r="Y2477" s="32"/>
      <c r="Z2477" s="54" t="str">
        <f>IF(MID(H2477,1,4)="Item","Nil",IF(G2477="contract_cover",VLOOKUP(I2477,'svc type'!C:D,2,FALSE),VLOOKUP(G2477,'svc type'!A:D,4,FALSE)))</f>
        <v>BMA_MOS</v>
      </c>
      <c r="AA2477" s="4" t="str">
        <f>IF(B2477="","",VLOOKUP(B2477,Sector!C:D,2,FALSE))</f>
        <v>COM</v>
      </c>
      <c r="AB2477" s="4" t="str">
        <f t="shared" si="78"/>
        <v>kermann.luo</v>
      </c>
      <c r="AC2477" s="43"/>
      <c r="AD2477" s="44"/>
      <c r="AE2477" s="45"/>
    </row>
    <row r="2478" spans="1:33" x14ac:dyDescent="0.25">
      <c r="A2478" s="152">
        <v>42269.362221840274</v>
      </c>
      <c r="B2478" s="58" t="s">
        <v>70</v>
      </c>
      <c r="C2478" s="58" t="s">
        <v>305</v>
      </c>
      <c r="D2478" s="58" t="s">
        <v>304</v>
      </c>
      <c r="E2478" s="58" t="s">
        <v>778</v>
      </c>
      <c r="F2478" s="58" t="s">
        <v>9502</v>
      </c>
      <c r="G2478" s="58" t="s">
        <v>15</v>
      </c>
      <c r="H2478" s="58" t="s">
        <v>16</v>
      </c>
      <c r="I2478" s="58" t="s">
        <v>265</v>
      </c>
      <c r="J2478" s="87">
        <v>39478</v>
      </c>
      <c r="K2478" s="87">
        <v>0</v>
      </c>
      <c r="L2478" s="87">
        <v>0</v>
      </c>
      <c r="M2478" s="87">
        <v>0</v>
      </c>
      <c r="N2478" s="58" t="s">
        <v>17</v>
      </c>
      <c r="O2478" s="58" t="s">
        <v>18</v>
      </c>
      <c r="P2478" s="58">
        <v>1</v>
      </c>
      <c r="Q2478" s="58" t="s">
        <v>2177</v>
      </c>
      <c r="R2478" s="39">
        <f t="shared" si="79"/>
        <v>1509</v>
      </c>
      <c r="S2478" s="5" t="s">
        <v>51</v>
      </c>
      <c r="T2478" s="5" t="s">
        <v>64</v>
      </c>
      <c r="U2478" s="2"/>
      <c r="V2478" s="2" t="str">
        <f>IF($J2478+$L2478=0,"nil",IF(OR($B2478="TCU-WS",$B2478=""),"non comm",IF(OR($G2478="contract_cover",$H2478="fixed price"),VLOOKUP($I2478,'[1]mapping 2015'!$A:$B,2,FALSE),VLOOKUP($G2478,'[1]mapping 2015'!$A:$B,2,FALSE))))</f>
        <v>SBM 2.2 HMA</v>
      </c>
      <c r="W2478" s="40">
        <v>3159.05</v>
      </c>
      <c r="X2478" s="40">
        <v>3159.05</v>
      </c>
      <c r="Y2478" s="32"/>
      <c r="Z2478" s="54" t="str">
        <f>IF(MID(H2478,1,4)="Item","Nil",IF(G2478="contract_cover",VLOOKUP(I2478,'svc type'!C:D,2,FALSE),VLOOKUP(G2478,'svc type'!A:D,4,FALSE)))</f>
        <v>BMA</v>
      </c>
      <c r="AA2478" s="4" t="str">
        <f>IF(B2478="","",VLOOKUP(B2478,Sector!C:D,2,FALSE))</f>
        <v>PUB</v>
      </c>
      <c r="AB2478" s="4" t="str">
        <f t="shared" ref="AB2478:AB2493" si="80">B2478</f>
        <v>jaime.wong</v>
      </c>
      <c r="AC2478" s="43"/>
      <c r="AD2478" s="44"/>
      <c r="AE2478" s="45"/>
    </row>
    <row r="2479" spans="1:33" x14ac:dyDescent="0.25">
      <c r="A2479" s="152">
        <v>42269.36450196759</v>
      </c>
      <c r="B2479" s="58" t="s">
        <v>70</v>
      </c>
      <c r="C2479" s="58" t="s">
        <v>846</v>
      </c>
      <c r="D2479" s="58" t="s">
        <v>847</v>
      </c>
      <c r="E2479" s="58" t="s">
        <v>2346</v>
      </c>
      <c r="F2479" s="58" t="s">
        <v>9503</v>
      </c>
      <c r="G2479" s="58" t="s">
        <v>15</v>
      </c>
      <c r="H2479" s="58" t="s">
        <v>16</v>
      </c>
      <c r="I2479" s="58" t="s">
        <v>1879</v>
      </c>
      <c r="J2479" s="87">
        <v>2628.1</v>
      </c>
      <c r="K2479" s="87">
        <v>0</v>
      </c>
      <c r="L2479" s="87">
        <v>0</v>
      </c>
      <c r="M2479" s="87">
        <v>0</v>
      </c>
      <c r="N2479" s="58" t="s">
        <v>17</v>
      </c>
      <c r="O2479" s="58" t="s">
        <v>18</v>
      </c>
      <c r="P2479" s="58">
        <v>1</v>
      </c>
      <c r="Q2479" s="58"/>
      <c r="R2479" s="39">
        <f t="shared" si="79"/>
        <v>1509</v>
      </c>
      <c r="S2479" s="5" t="s">
        <v>51</v>
      </c>
      <c r="T2479" s="5" t="s">
        <v>64</v>
      </c>
      <c r="U2479" s="2"/>
      <c r="V2479" s="2" t="str">
        <f>IF($J2479+$L2479=0,"nil",IF(OR($B2479="TCU-WS",$B2479=""),"non comm",IF(OR($G2479="contract_cover",$H2479="fixed price"),VLOOKUP($I2479,'[1]mapping 2015'!$A:$B,2,FALSE),VLOOKUP($G2479,'[1]mapping 2015'!$A:$B,2,FALSE))))</f>
        <v>SBM 2.3 SMA</v>
      </c>
      <c r="W2479" s="40">
        <v>271.72000000000003</v>
      </c>
      <c r="X2479" s="40">
        <v>271.72000000000003</v>
      </c>
      <c r="Y2479" s="32"/>
      <c r="Z2479" s="54" t="str">
        <f>IF(MID(H2479,1,4)="Item","Nil",IF(G2479="contract_cover",VLOOKUP(I2479,'svc type'!C:D,2,FALSE),VLOOKUP(G2479,'svc type'!A:D,4,FALSE)))</f>
        <v>BMA_SMA</v>
      </c>
      <c r="AA2479" s="4" t="str">
        <f>IF(B2479="","",VLOOKUP(B2479,Sector!C:D,2,FALSE))</f>
        <v>PUB</v>
      </c>
      <c r="AB2479" s="4" t="str">
        <f t="shared" si="80"/>
        <v>jaime.wong</v>
      </c>
      <c r="AC2479" s="43"/>
      <c r="AD2479" s="44"/>
      <c r="AE2479" s="45"/>
    </row>
    <row r="2480" spans="1:33" x14ac:dyDescent="0.25">
      <c r="A2480" s="152">
        <v>42269.366087303242</v>
      </c>
      <c r="B2480" s="58" t="s">
        <v>290</v>
      </c>
      <c r="C2480" s="58" t="s">
        <v>350</v>
      </c>
      <c r="D2480" s="58" t="s">
        <v>349</v>
      </c>
      <c r="E2480" s="58" t="s">
        <v>9504</v>
      </c>
      <c r="F2480" s="58" t="s">
        <v>9505</v>
      </c>
      <c r="G2480" s="58" t="s">
        <v>15</v>
      </c>
      <c r="H2480" s="58" t="s">
        <v>16</v>
      </c>
      <c r="I2480" s="58" t="s">
        <v>265</v>
      </c>
      <c r="J2480" s="87">
        <v>17487.5</v>
      </c>
      <c r="K2480" s="87">
        <v>0</v>
      </c>
      <c r="L2480" s="87">
        <v>0</v>
      </c>
      <c r="M2480" s="87">
        <v>0</v>
      </c>
      <c r="N2480" s="58" t="s">
        <v>17</v>
      </c>
      <c r="O2480" s="58" t="s">
        <v>18</v>
      </c>
      <c r="P2480" s="58">
        <v>1</v>
      </c>
      <c r="Q2480" s="58" t="s">
        <v>9506</v>
      </c>
      <c r="R2480" s="39">
        <f t="shared" si="79"/>
        <v>1509</v>
      </c>
      <c r="S2480" s="5" t="s">
        <v>51</v>
      </c>
      <c r="T2480" s="5" t="s">
        <v>64</v>
      </c>
      <c r="U2480" s="2"/>
      <c r="V2480" s="2" t="str">
        <f>IF($J2480+$L2480=0,"nil",IF(OR($B2480="TCU-WS",$B2480=""),"non comm",IF(OR($G2480="contract_cover",$H2480="fixed price"),VLOOKUP($I2480,'[1]mapping 2015'!$A:$B,2,FALSE),VLOOKUP($G2480,'[1]mapping 2015'!$A:$B,2,FALSE))))</f>
        <v>SBM 2.2 HMA</v>
      </c>
      <c r="W2480" s="40">
        <v>1041.19</v>
      </c>
      <c r="X2480" s="40">
        <v>1041.19</v>
      </c>
      <c r="Y2480" s="32"/>
      <c r="Z2480" s="54" t="str">
        <f>IF(MID(H2480,1,4)="Item","Nil",IF(G2480="contract_cover",VLOOKUP(I2480,'svc type'!C:D,2,FALSE),VLOOKUP(G2480,'svc type'!A:D,4,FALSE)))</f>
        <v>BMA</v>
      </c>
      <c r="AA2480" s="4" t="str">
        <f>IF(B2480="","",VLOOKUP(B2480,Sector!C:D,2,FALSE))</f>
        <v>PUB</v>
      </c>
      <c r="AB2480" s="4" t="str">
        <f t="shared" si="80"/>
        <v>cammy.ong</v>
      </c>
      <c r="AC2480" s="43"/>
      <c r="AD2480" s="44"/>
      <c r="AE2480" s="45"/>
    </row>
    <row r="2481" spans="1:31" x14ac:dyDescent="0.25">
      <c r="A2481" s="152">
        <v>42269.377074652781</v>
      </c>
      <c r="B2481" s="58" t="s">
        <v>44</v>
      </c>
      <c r="C2481" s="58" t="s">
        <v>384</v>
      </c>
      <c r="D2481" s="58" t="s">
        <v>383</v>
      </c>
      <c r="E2481" s="58" t="s">
        <v>4933</v>
      </c>
      <c r="F2481" s="58" t="s">
        <v>9515</v>
      </c>
      <c r="G2481" s="58" t="s">
        <v>15</v>
      </c>
      <c r="H2481" s="58" t="s">
        <v>16</v>
      </c>
      <c r="I2481" s="58" t="s">
        <v>265</v>
      </c>
      <c r="J2481" s="87">
        <v>9761.5</v>
      </c>
      <c r="K2481" s="87">
        <v>0</v>
      </c>
      <c r="L2481" s="87">
        <v>0</v>
      </c>
      <c r="M2481" s="87">
        <v>0</v>
      </c>
      <c r="N2481" s="58" t="s">
        <v>17</v>
      </c>
      <c r="O2481" s="58" t="s">
        <v>18</v>
      </c>
      <c r="P2481" s="58">
        <v>1</v>
      </c>
      <c r="Q2481" s="58" t="s">
        <v>4934</v>
      </c>
      <c r="R2481" s="39">
        <f t="shared" si="79"/>
        <v>1509</v>
      </c>
      <c r="S2481" s="5" t="s">
        <v>51</v>
      </c>
      <c r="T2481" s="5" t="s">
        <v>64</v>
      </c>
      <c r="U2481" s="2"/>
      <c r="V2481" s="2" t="str">
        <f>IF($J2481+$L2481=0,"nil",IF(OR($B2481="TCU-WS",$B2481=""),"non comm",IF(OR($G2481="contract_cover",$H2481="fixed price"),VLOOKUP($I2481,'[1]mapping 2015'!$A:$B,2,FALSE),VLOOKUP($G2481,'[1]mapping 2015'!$A:$B,2,FALSE))))</f>
        <v>SBM 2.2 HMA</v>
      </c>
      <c r="W2481" s="40">
        <v>5962</v>
      </c>
      <c r="X2481" s="40">
        <v>5962</v>
      </c>
      <c r="Y2481" s="32"/>
      <c r="Z2481" s="54" t="str">
        <f>IF(MID(H2481,1,4)="Item","Nil",IF(G2481="contract_cover",VLOOKUP(I2481,'svc type'!C:D,2,FALSE),VLOOKUP(G2481,'svc type'!A:D,4,FALSE)))</f>
        <v>BMA</v>
      </c>
      <c r="AA2481" s="4" t="str">
        <f>IF(B2481="","",VLOOKUP(B2481,Sector!C:D,2,FALSE))</f>
        <v>PUB</v>
      </c>
      <c r="AB2481" s="4" t="str">
        <f t="shared" si="80"/>
        <v>ong.yilin</v>
      </c>
      <c r="AC2481" s="43"/>
      <c r="AD2481" s="44"/>
      <c r="AE2481" s="45"/>
    </row>
    <row r="2482" spans="1:31" x14ac:dyDescent="0.25">
      <c r="A2482" s="152">
        <v>42269.432025428243</v>
      </c>
      <c r="B2482" s="58" t="s">
        <v>21</v>
      </c>
      <c r="C2482" s="58" t="s">
        <v>5219</v>
      </c>
      <c r="D2482" s="58" t="s">
        <v>5220</v>
      </c>
      <c r="E2482" s="58" t="s">
        <v>5221</v>
      </c>
      <c r="F2482" s="58" t="s">
        <v>9568</v>
      </c>
      <c r="G2482" s="58" t="s">
        <v>15</v>
      </c>
      <c r="H2482" s="58" t="s">
        <v>16</v>
      </c>
      <c r="I2482" s="58" t="s">
        <v>265</v>
      </c>
      <c r="J2482" s="87">
        <v>5230.8</v>
      </c>
      <c r="K2482" s="87">
        <v>0</v>
      </c>
      <c r="L2482" s="87">
        <v>0</v>
      </c>
      <c r="M2482" s="87">
        <v>0</v>
      </c>
      <c r="N2482" s="58" t="s">
        <v>17</v>
      </c>
      <c r="O2482" s="58" t="s">
        <v>20</v>
      </c>
      <c r="P2482" s="58">
        <v>1</v>
      </c>
      <c r="Q2482" s="58" t="s">
        <v>5222</v>
      </c>
      <c r="R2482" s="39">
        <f t="shared" si="79"/>
        <v>1509</v>
      </c>
      <c r="S2482" s="5" t="s">
        <v>51</v>
      </c>
      <c r="T2482" s="5" t="s">
        <v>64</v>
      </c>
      <c r="U2482" s="2"/>
      <c r="V2482" s="2" t="str">
        <f>IF($J2482+$L2482=0,"nil",IF(OR($B2482="TCU-WS",$B2482=""),"non comm",IF(OR($G2482="contract_cover",$H2482="fixed price"),VLOOKUP($I2482,'[1]mapping 2015'!$A:$B,2,FALSE),VLOOKUP($G2482,'[1]mapping 2015'!$A:$B,2,FALSE))))</f>
        <v>SBM 2.2 HMA</v>
      </c>
      <c r="W2482" s="40">
        <v>1640.8</v>
      </c>
      <c r="X2482" s="40">
        <v>1640.8</v>
      </c>
      <c r="Y2482" s="32"/>
      <c r="Z2482" s="54" t="str">
        <f>IF(MID(H2482,1,4)="Item","Nil",IF(G2482="contract_cover",VLOOKUP(I2482,'svc type'!C:D,2,FALSE),VLOOKUP(G2482,'svc type'!A:D,4,FALSE)))</f>
        <v>BMA</v>
      </c>
      <c r="AA2482" s="4" t="str">
        <f>IF(B2482="","",VLOOKUP(B2482,Sector!C:D,2,FALSE))</f>
        <v>PUB</v>
      </c>
      <c r="AB2482" s="4" t="str">
        <f t="shared" si="80"/>
        <v>wangchee.ng</v>
      </c>
      <c r="AC2482" s="43"/>
      <c r="AD2482" s="44"/>
      <c r="AE2482" s="45"/>
    </row>
    <row r="2483" spans="1:31" x14ac:dyDescent="0.25">
      <c r="A2483" s="152">
        <v>42269.695807523145</v>
      </c>
      <c r="B2483" s="58" t="s">
        <v>70</v>
      </c>
      <c r="C2483" s="58" t="s">
        <v>846</v>
      </c>
      <c r="D2483" s="58" t="s">
        <v>847</v>
      </c>
      <c r="E2483" s="58" t="s">
        <v>9662</v>
      </c>
      <c r="F2483" s="58" t="s">
        <v>9663</v>
      </c>
      <c r="G2483" s="58" t="s">
        <v>15</v>
      </c>
      <c r="H2483" s="58" t="s">
        <v>16</v>
      </c>
      <c r="I2483" s="58" t="s">
        <v>265</v>
      </c>
      <c r="J2483" s="87">
        <v>867.76</v>
      </c>
      <c r="K2483" s="87">
        <v>0</v>
      </c>
      <c r="L2483" s="87">
        <v>0</v>
      </c>
      <c r="M2483" s="87">
        <v>0</v>
      </c>
      <c r="N2483" s="58" t="s">
        <v>17</v>
      </c>
      <c r="O2483" s="58" t="s">
        <v>18</v>
      </c>
      <c r="P2483" s="58">
        <v>1</v>
      </c>
      <c r="Q2483" s="58"/>
      <c r="R2483" s="39">
        <f t="shared" si="79"/>
        <v>1509</v>
      </c>
      <c r="S2483" s="5" t="s">
        <v>51</v>
      </c>
      <c r="T2483" s="5" t="s">
        <v>64</v>
      </c>
      <c r="U2483" s="2"/>
      <c r="V2483" s="2" t="str">
        <f>IF($J2483+$L2483=0,"nil",IF(OR($B2483="TCU-WS",$B2483=""),"non comm",IF(OR($G2483="contract_cover",$H2483="fixed price"),VLOOKUP($I2483,'[1]mapping 2015'!$A:$B,2,FALSE),VLOOKUP($G2483,'[1]mapping 2015'!$A:$B,2,FALSE))))</f>
        <v>SBM 2.2 HMA</v>
      </c>
      <c r="W2483" s="40">
        <v>587.76</v>
      </c>
      <c r="X2483" s="40">
        <v>587.76</v>
      </c>
      <c r="Y2483" s="32"/>
      <c r="Z2483" s="54" t="str">
        <f>IF(MID(H2483,1,4)="Item","Nil",IF(G2483="contract_cover",VLOOKUP(I2483,'svc type'!C:D,2,FALSE),VLOOKUP(G2483,'svc type'!A:D,4,FALSE)))</f>
        <v>BMA</v>
      </c>
      <c r="AA2483" s="4" t="str">
        <f>IF(B2483="","",VLOOKUP(B2483,Sector!C:D,2,FALSE))</f>
        <v>PUB</v>
      </c>
      <c r="AB2483" s="4" t="str">
        <f t="shared" si="80"/>
        <v>jaime.wong</v>
      </c>
      <c r="AC2483" s="43"/>
      <c r="AD2483" s="44"/>
      <c r="AE2483" s="45"/>
    </row>
    <row r="2484" spans="1:31" x14ac:dyDescent="0.25">
      <c r="A2484" s="152">
        <v>42269.704232557873</v>
      </c>
      <c r="B2484" s="58" t="s">
        <v>445</v>
      </c>
      <c r="C2484" s="58" t="s">
        <v>9664</v>
      </c>
      <c r="D2484" s="58" t="s">
        <v>9665</v>
      </c>
      <c r="E2484" s="58" t="s">
        <v>9666</v>
      </c>
      <c r="F2484" s="58" t="s">
        <v>9667</v>
      </c>
      <c r="G2484" s="58" t="s">
        <v>15</v>
      </c>
      <c r="H2484" s="58" t="s">
        <v>16</v>
      </c>
      <c r="I2484" s="58" t="s">
        <v>1879</v>
      </c>
      <c r="J2484" s="87">
        <v>21483</v>
      </c>
      <c r="K2484" s="87">
        <v>0</v>
      </c>
      <c r="L2484" s="87">
        <v>0</v>
      </c>
      <c r="M2484" s="87">
        <v>0</v>
      </c>
      <c r="N2484" s="58" t="s">
        <v>17</v>
      </c>
      <c r="O2484" s="58" t="s">
        <v>18</v>
      </c>
      <c r="P2484" s="58">
        <v>1</v>
      </c>
      <c r="Q2484" s="58" t="s">
        <v>9668</v>
      </c>
      <c r="R2484" s="39">
        <f t="shared" si="79"/>
        <v>1509</v>
      </c>
      <c r="S2484" s="5" t="s">
        <v>51</v>
      </c>
      <c r="T2484" s="5" t="s">
        <v>64</v>
      </c>
      <c r="U2484" s="2"/>
      <c r="V2484" s="2" t="str">
        <f>IF($J2484+$L2484=0,"nil",IF(OR($B2484="TCU-WS",$B2484=""),"non comm",IF(OR($G2484="contract_cover",$H2484="fixed price"),VLOOKUP($I2484,'[1]mapping 2015'!$A:$B,2,FALSE),VLOOKUP($G2484,'[1]mapping 2015'!$A:$B,2,FALSE))))</f>
        <v>SBM 2.3 SMA</v>
      </c>
      <c r="W2484" s="40">
        <v>1358</v>
      </c>
      <c r="X2484" s="40">
        <v>1358</v>
      </c>
      <c r="Y2484" s="32"/>
      <c r="Z2484" s="54" t="str">
        <f>IF(MID(H2484,1,4)="Item","Nil",IF(G2484="contract_cover",VLOOKUP(I2484,'svc type'!C:D,2,FALSE),VLOOKUP(G2484,'svc type'!A:D,4,FALSE)))</f>
        <v>BMA_SMA</v>
      </c>
      <c r="AA2484" s="4" t="str">
        <f>IF(B2484="","",VLOOKUP(B2484,Sector!C:D,2,FALSE))</f>
        <v>ENT</v>
      </c>
      <c r="AB2484" s="4" t="str">
        <f t="shared" si="80"/>
        <v>phuemeng.seow</v>
      </c>
      <c r="AC2484" s="43"/>
      <c r="AD2484" s="44"/>
      <c r="AE2484" s="45"/>
    </row>
    <row r="2485" spans="1:31" x14ac:dyDescent="0.25">
      <c r="A2485" s="152">
        <v>42272.355252777779</v>
      </c>
      <c r="B2485" s="58" t="s">
        <v>44</v>
      </c>
      <c r="C2485" s="58" t="s">
        <v>5562</v>
      </c>
      <c r="D2485" s="58" t="s">
        <v>779</v>
      </c>
      <c r="E2485" s="58" t="s">
        <v>5563</v>
      </c>
      <c r="F2485" s="58" t="s">
        <v>9901</v>
      </c>
      <c r="G2485" s="58" t="s">
        <v>15</v>
      </c>
      <c r="H2485" s="58" t="s">
        <v>330</v>
      </c>
      <c r="I2485" s="58" t="s">
        <v>1879</v>
      </c>
      <c r="J2485" s="87">
        <v>-15000</v>
      </c>
      <c r="K2485" s="87">
        <v>0</v>
      </c>
      <c r="L2485" s="87">
        <v>0</v>
      </c>
      <c r="M2485" s="87">
        <v>0</v>
      </c>
      <c r="N2485" s="58" t="s">
        <v>4793</v>
      </c>
      <c r="O2485" s="58" t="s">
        <v>18</v>
      </c>
      <c r="P2485" s="58">
        <v>1</v>
      </c>
      <c r="Q2485" s="58" t="s">
        <v>5564</v>
      </c>
      <c r="R2485" s="39">
        <f t="shared" si="79"/>
        <v>1509</v>
      </c>
      <c r="S2485" s="5" t="s">
        <v>51</v>
      </c>
      <c r="T2485" s="5" t="s">
        <v>64</v>
      </c>
      <c r="U2485" s="2"/>
      <c r="V2485" s="2" t="str">
        <f>IF($J2485+$L2485=0,"nil",IF(OR($B2485="TCU-WS",$B2485=""),"non comm",IF(OR($G2485="contract_cover",$H2485="fixed price"),VLOOKUP($I2485,'[1]mapping 2015'!$A:$B,2,FALSE),VLOOKUP($G2485,'[1]mapping 2015'!$A:$B,2,FALSE))))</f>
        <v>SBM 2.3 SMA</v>
      </c>
      <c r="W2485" s="172">
        <v>-750</v>
      </c>
      <c r="X2485" s="153"/>
      <c r="Y2485" s="84" t="s">
        <v>10693</v>
      </c>
      <c r="Z2485" s="54" t="str">
        <f>IF(MID(H2485,1,4)="Item","Nil",IF(G2485="contract_cover",VLOOKUP(I2485,'svc type'!C:D,2,FALSE),VLOOKUP(G2485,'svc type'!A:D,4,FALSE)))</f>
        <v>BMA_SMA</v>
      </c>
      <c r="AA2485" s="4" t="str">
        <f>IF(B2485="","",VLOOKUP(B2485,Sector!C:D,2,FALSE))</f>
        <v>PUB</v>
      </c>
      <c r="AB2485" s="4" t="str">
        <f t="shared" si="80"/>
        <v>ong.yilin</v>
      </c>
      <c r="AC2485" s="43"/>
      <c r="AD2485" s="44"/>
      <c r="AE2485" s="45"/>
    </row>
    <row r="2486" spans="1:31" x14ac:dyDescent="0.25">
      <c r="A2486" s="152">
        <v>42272.430597569444</v>
      </c>
      <c r="B2486" s="58" t="s">
        <v>67</v>
      </c>
      <c r="C2486" s="58" t="s">
        <v>9977</v>
      </c>
      <c r="D2486" s="58" t="s">
        <v>9978</v>
      </c>
      <c r="E2486" s="58" t="s">
        <v>9979</v>
      </c>
      <c r="F2486" s="58" t="s">
        <v>9980</v>
      </c>
      <c r="G2486" s="58" t="s">
        <v>15</v>
      </c>
      <c r="H2486" s="58" t="s">
        <v>16</v>
      </c>
      <c r="I2486" s="58" t="s">
        <v>265</v>
      </c>
      <c r="J2486" s="87">
        <v>3840</v>
      </c>
      <c r="K2486" s="87">
        <v>0</v>
      </c>
      <c r="L2486" s="87">
        <v>0</v>
      </c>
      <c r="M2486" s="87">
        <v>0</v>
      </c>
      <c r="N2486" s="58" t="s">
        <v>17</v>
      </c>
      <c r="O2486" s="58" t="s">
        <v>20</v>
      </c>
      <c r="P2486" s="58">
        <v>1</v>
      </c>
      <c r="Q2486" s="58"/>
      <c r="R2486" s="39">
        <f t="shared" si="79"/>
        <v>1509</v>
      </c>
      <c r="S2486" s="5" t="s">
        <v>51</v>
      </c>
      <c r="T2486" s="5" t="s">
        <v>64</v>
      </c>
      <c r="U2486" s="2"/>
      <c r="V2486" s="2" t="str">
        <f>IF($J2486+$L2486=0,"nil",IF(OR($B2486="TCU-WS",$B2486=""),"non comm",IF(OR($G2486="contract_cover",$H2486="fixed price"),VLOOKUP($I2486,'[1]mapping 2015'!$A:$B,2,FALSE),VLOOKUP($G2486,'[1]mapping 2015'!$A:$B,2,FALSE))))</f>
        <v>SBM 2.2 HMA</v>
      </c>
      <c r="W2486" s="40">
        <v>2344</v>
      </c>
      <c r="X2486" s="40">
        <v>2344</v>
      </c>
      <c r="Y2486" s="32"/>
      <c r="Z2486" s="54" t="str">
        <f>IF(MID(H2486,1,4)="Item","Nil",IF(G2486="contract_cover",VLOOKUP(I2486,'svc type'!C:D,2,FALSE),VLOOKUP(G2486,'svc type'!A:D,4,FALSE)))</f>
        <v>BMA</v>
      </c>
      <c r="AA2486" s="4" t="str">
        <f>IF(B2486="","",VLOOKUP(B2486,Sector!C:D,2,FALSE))</f>
        <v>STC</v>
      </c>
      <c r="AB2486" s="4" t="str">
        <f t="shared" si="80"/>
        <v>shirley.phee</v>
      </c>
      <c r="AC2486" s="43"/>
      <c r="AD2486" s="44"/>
      <c r="AE2486" s="45"/>
    </row>
    <row r="2487" spans="1:31" x14ac:dyDescent="0.25">
      <c r="A2487" s="152">
        <v>42272.430946261571</v>
      </c>
      <c r="B2487" s="58" t="s">
        <v>67</v>
      </c>
      <c r="C2487" s="58" t="s">
        <v>9977</v>
      </c>
      <c r="D2487" s="58" t="s">
        <v>9978</v>
      </c>
      <c r="E2487" s="58" t="s">
        <v>9979</v>
      </c>
      <c r="F2487" s="58" t="s">
        <v>9998</v>
      </c>
      <c r="G2487" s="58" t="s">
        <v>15</v>
      </c>
      <c r="H2487" s="58" t="s">
        <v>16</v>
      </c>
      <c r="I2487" s="58" t="s">
        <v>265</v>
      </c>
      <c r="J2487" s="87">
        <v>3840</v>
      </c>
      <c r="K2487" s="87">
        <v>0</v>
      </c>
      <c r="L2487" s="87">
        <v>0</v>
      </c>
      <c r="M2487" s="87">
        <v>0</v>
      </c>
      <c r="N2487" s="58" t="s">
        <v>17</v>
      </c>
      <c r="O2487" s="58" t="s">
        <v>20</v>
      </c>
      <c r="P2487" s="58">
        <v>1</v>
      </c>
      <c r="Q2487" s="58"/>
      <c r="R2487" s="39">
        <f t="shared" si="79"/>
        <v>1509</v>
      </c>
      <c r="S2487" s="5" t="s">
        <v>51</v>
      </c>
      <c r="T2487" s="5" t="s">
        <v>64</v>
      </c>
      <c r="U2487" s="2"/>
      <c r="V2487" s="2" t="str">
        <f>IF($J2487+$L2487=0,"nil",IF(OR($B2487="TCU-WS",$B2487=""),"non comm",IF(OR($G2487="contract_cover",$H2487="fixed price"),VLOOKUP($I2487,'[1]mapping 2015'!$A:$B,2,FALSE),VLOOKUP($G2487,'[1]mapping 2015'!$A:$B,2,FALSE))))</f>
        <v>SBM 2.2 HMA</v>
      </c>
      <c r="W2487" s="40">
        <v>2344</v>
      </c>
      <c r="X2487" s="40">
        <v>2344</v>
      </c>
      <c r="Y2487" s="32"/>
      <c r="Z2487" s="54" t="str">
        <f>IF(MID(H2487,1,4)="Item","Nil",IF(G2487="contract_cover",VLOOKUP(I2487,'svc type'!C:D,2,FALSE),VLOOKUP(G2487,'svc type'!A:D,4,FALSE)))</f>
        <v>BMA</v>
      </c>
      <c r="AA2487" s="4" t="str">
        <f>IF(B2487="","",VLOOKUP(B2487,Sector!C:D,2,FALSE))</f>
        <v>STC</v>
      </c>
      <c r="AB2487" s="4" t="str">
        <f t="shared" si="80"/>
        <v>shirley.phee</v>
      </c>
      <c r="AC2487" s="43"/>
      <c r="AD2487" s="44"/>
      <c r="AE2487" s="45"/>
    </row>
    <row r="2488" spans="1:31" x14ac:dyDescent="0.25">
      <c r="A2488" s="152">
        <v>42272.465890543979</v>
      </c>
      <c r="B2488" s="58" t="s">
        <v>44</v>
      </c>
      <c r="C2488" s="58" t="s">
        <v>10041</v>
      </c>
      <c r="D2488" s="58" t="s">
        <v>10042</v>
      </c>
      <c r="E2488" s="58" t="s">
        <v>10043</v>
      </c>
      <c r="F2488" s="58" t="s">
        <v>10044</v>
      </c>
      <c r="G2488" s="58" t="s">
        <v>15</v>
      </c>
      <c r="H2488" s="58" t="s">
        <v>16</v>
      </c>
      <c r="I2488" s="58" t="s">
        <v>265</v>
      </c>
      <c r="J2488" s="87">
        <v>1470.37</v>
      </c>
      <c r="K2488" s="87">
        <v>0</v>
      </c>
      <c r="L2488" s="87">
        <v>0</v>
      </c>
      <c r="M2488" s="87">
        <v>0</v>
      </c>
      <c r="N2488" s="58" t="s">
        <v>17</v>
      </c>
      <c r="O2488" s="58" t="s">
        <v>20</v>
      </c>
      <c r="P2488" s="58">
        <v>1</v>
      </c>
      <c r="Q2488" s="58" t="s">
        <v>10045</v>
      </c>
      <c r="R2488" s="39">
        <f t="shared" si="79"/>
        <v>1509</v>
      </c>
      <c r="S2488" s="5" t="s">
        <v>51</v>
      </c>
      <c r="T2488" s="5" t="s">
        <v>64</v>
      </c>
      <c r="U2488" s="2"/>
      <c r="V2488" s="2" t="str">
        <f>IF($J2488+$L2488=0,"nil",IF(OR($B2488="TCU-WS",$B2488=""),"non comm",IF(OR($G2488="contract_cover",$H2488="fixed price"),VLOOKUP($I2488,'[1]mapping 2015'!$A:$B,2,FALSE),VLOOKUP($G2488,'[1]mapping 2015'!$A:$B,2,FALSE))))</f>
        <v>SBM 2.2 HMA</v>
      </c>
      <c r="W2488" s="40">
        <v>147.36000000000001</v>
      </c>
      <c r="X2488" s="40">
        <v>147.36000000000001</v>
      </c>
      <c r="Y2488" s="32"/>
      <c r="Z2488" s="54" t="str">
        <f>IF(MID(H2488,1,4)="Item","Nil",IF(G2488="contract_cover",VLOOKUP(I2488,'svc type'!C:D,2,FALSE),VLOOKUP(G2488,'svc type'!A:D,4,FALSE)))</f>
        <v>BMA</v>
      </c>
      <c r="AA2488" s="4" t="str">
        <f>IF(B2488="","",VLOOKUP(B2488,Sector!C:D,2,FALSE))</f>
        <v>PUB</v>
      </c>
      <c r="AB2488" s="4" t="str">
        <f t="shared" si="80"/>
        <v>ong.yilin</v>
      </c>
      <c r="AC2488" s="43"/>
      <c r="AD2488" s="44"/>
      <c r="AE2488" s="45"/>
    </row>
    <row r="2489" spans="1:31" x14ac:dyDescent="0.25">
      <c r="A2489" s="152">
        <v>42272.466528969904</v>
      </c>
      <c r="B2489" s="58" t="s">
        <v>44</v>
      </c>
      <c r="C2489" s="58" t="s">
        <v>10041</v>
      </c>
      <c r="D2489" s="58" t="s">
        <v>10042</v>
      </c>
      <c r="E2489" s="58" t="s">
        <v>10048</v>
      </c>
      <c r="F2489" s="58" t="s">
        <v>10049</v>
      </c>
      <c r="G2489" s="58" t="s">
        <v>15</v>
      </c>
      <c r="H2489" s="58" t="s">
        <v>16</v>
      </c>
      <c r="I2489" s="58" t="s">
        <v>265</v>
      </c>
      <c r="J2489" s="87">
        <v>1470.37</v>
      </c>
      <c r="K2489" s="87">
        <v>0</v>
      </c>
      <c r="L2489" s="87">
        <v>0</v>
      </c>
      <c r="M2489" s="87">
        <v>0</v>
      </c>
      <c r="N2489" s="58" t="s">
        <v>17</v>
      </c>
      <c r="O2489" s="58" t="s">
        <v>20</v>
      </c>
      <c r="P2489" s="58">
        <v>1</v>
      </c>
      <c r="Q2489" s="58" t="s">
        <v>10045</v>
      </c>
      <c r="R2489" s="39">
        <f t="shared" si="79"/>
        <v>1509</v>
      </c>
      <c r="S2489" s="5" t="s">
        <v>51</v>
      </c>
      <c r="T2489" s="5" t="s">
        <v>64</v>
      </c>
      <c r="U2489" s="2"/>
      <c r="V2489" s="2" t="str">
        <f>IF($J2489+$L2489=0,"nil",IF(OR($B2489="TCU-WS",$B2489=""),"non comm",IF(OR($G2489="contract_cover",$H2489="fixed price"),VLOOKUP($I2489,'[1]mapping 2015'!$A:$B,2,FALSE),VLOOKUP($G2489,'[1]mapping 2015'!$A:$B,2,FALSE))))</f>
        <v>SBM 2.2 HMA</v>
      </c>
      <c r="W2489" s="40">
        <v>147.36000000000001</v>
      </c>
      <c r="X2489" s="40">
        <v>147.36000000000001</v>
      </c>
      <c r="Y2489" s="32"/>
      <c r="Z2489" s="54" t="str">
        <f>IF(MID(H2489,1,4)="Item","Nil",IF(G2489="contract_cover",VLOOKUP(I2489,'svc type'!C:D,2,FALSE),VLOOKUP(G2489,'svc type'!A:D,4,FALSE)))</f>
        <v>BMA</v>
      </c>
      <c r="AA2489" s="4" t="str">
        <f>IF(B2489="","",VLOOKUP(B2489,Sector!C:D,2,FALSE))</f>
        <v>PUB</v>
      </c>
      <c r="AB2489" s="4" t="str">
        <f t="shared" si="80"/>
        <v>ong.yilin</v>
      </c>
      <c r="AC2489" s="43"/>
      <c r="AD2489" s="44"/>
      <c r="AE2489" s="45"/>
    </row>
    <row r="2490" spans="1:31" x14ac:dyDescent="0.25">
      <c r="A2490" s="152">
        <v>42272.582435069446</v>
      </c>
      <c r="B2490" s="58" t="s">
        <v>290</v>
      </c>
      <c r="C2490" s="58" t="s">
        <v>4930</v>
      </c>
      <c r="D2490" s="58" t="s">
        <v>4931</v>
      </c>
      <c r="E2490" s="58" t="s">
        <v>10095</v>
      </c>
      <c r="F2490" s="58" t="s">
        <v>10096</v>
      </c>
      <c r="G2490" s="58" t="s">
        <v>15</v>
      </c>
      <c r="H2490" s="58" t="s">
        <v>16</v>
      </c>
      <c r="I2490" s="58" t="s">
        <v>265</v>
      </c>
      <c r="J2490" s="87">
        <v>216000</v>
      </c>
      <c r="K2490" s="87">
        <v>0</v>
      </c>
      <c r="L2490" s="87">
        <v>0</v>
      </c>
      <c r="M2490" s="87">
        <v>0</v>
      </c>
      <c r="N2490" s="58" t="s">
        <v>17</v>
      </c>
      <c r="O2490" s="58" t="s">
        <v>20</v>
      </c>
      <c r="P2490" s="58">
        <v>1</v>
      </c>
      <c r="Q2490" s="58" t="s">
        <v>7100</v>
      </c>
      <c r="R2490" s="39">
        <f t="shared" si="79"/>
        <v>1509</v>
      </c>
      <c r="S2490" s="5" t="s">
        <v>51</v>
      </c>
      <c r="T2490" s="5" t="s">
        <v>64</v>
      </c>
      <c r="U2490" s="2"/>
      <c r="V2490" s="2" t="str">
        <f>IF($J2490+$L2490=0,"nil",IF(OR($B2490="TCU-WS",$B2490=""),"non comm",IF(OR($G2490="contract_cover",$H2490="fixed price"),VLOOKUP($I2490,'[1]mapping 2015'!$A:$B,2,FALSE),VLOOKUP($G2490,'[1]mapping 2015'!$A:$B,2,FALSE))))</f>
        <v>SBM 2.2 HMA</v>
      </c>
      <c r="W2490" s="40">
        <v>10570.75</v>
      </c>
      <c r="X2490" s="40">
        <v>10570.75</v>
      </c>
      <c r="Y2490" s="32"/>
      <c r="Z2490" s="54" t="str">
        <f>IF(MID(H2490,1,4)="Item","Nil",IF(G2490="contract_cover",VLOOKUP(I2490,'svc type'!C:D,2,FALSE),VLOOKUP(G2490,'svc type'!A:D,4,FALSE)))</f>
        <v>BMA</v>
      </c>
      <c r="AA2490" s="4" t="str">
        <f>IF(B2490="","",VLOOKUP(B2490,Sector!C:D,2,FALSE))</f>
        <v>PUB</v>
      </c>
      <c r="AB2490" s="4" t="str">
        <f t="shared" si="80"/>
        <v>cammy.ong</v>
      </c>
      <c r="AC2490" s="43"/>
      <c r="AD2490" s="44"/>
      <c r="AE2490" s="45"/>
    </row>
    <row r="2491" spans="1:31" x14ac:dyDescent="0.25">
      <c r="A2491" s="152">
        <v>42272.589710497683</v>
      </c>
      <c r="B2491" s="58" t="s">
        <v>21</v>
      </c>
      <c r="C2491" s="58" t="s">
        <v>283</v>
      </c>
      <c r="D2491" s="58" t="s">
        <v>282</v>
      </c>
      <c r="E2491" s="58" t="s">
        <v>10099</v>
      </c>
      <c r="F2491" s="58" t="s">
        <v>10100</v>
      </c>
      <c r="G2491" s="58" t="s">
        <v>15</v>
      </c>
      <c r="H2491" s="58" t="s">
        <v>16</v>
      </c>
      <c r="I2491" s="58" t="s">
        <v>265</v>
      </c>
      <c r="J2491" s="87">
        <v>59032.5</v>
      </c>
      <c r="K2491" s="87">
        <v>0</v>
      </c>
      <c r="L2491" s="87">
        <v>0</v>
      </c>
      <c r="M2491" s="87">
        <v>0</v>
      </c>
      <c r="N2491" s="58" t="s">
        <v>17</v>
      </c>
      <c r="O2491" s="58" t="s">
        <v>20</v>
      </c>
      <c r="P2491" s="58">
        <v>1</v>
      </c>
      <c r="Q2491" s="58"/>
      <c r="R2491" s="39">
        <f t="shared" si="79"/>
        <v>1509</v>
      </c>
      <c r="S2491" s="5" t="s">
        <v>51</v>
      </c>
      <c r="T2491" s="5" t="s">
        <v>64</v>
      </c>
      <c r="U2491" s="2"/>
      <c r="V2491" s="2" t="str">
        <f>IF($J2491+$L2491=0,"nil",IF(OR($B2491="TCU-WS",$B2491=""),"non comm",IF(OR($G2491="contract_cover",$H2491="fixed price"),VLOOKUP($I2491,'[1]mapping 2015'!$A:$B,2,FALSE),VLOOKUP($G2491,'[1]mapping 2015'!$A:$B,2,FALSE))))</f>
        <v>SBM 2.2 HMA</v>
      </c>
      <c r="W2491" s="40">
        <v>5726.15</v>
      </c>
      <c r="X2491" s="40">
        <v>5726.15</v>
      </c>
      <c r="Y2491" s="32"/>
      <c r="Z2491" s="54" t="str">
        <f>IF(MID(H2491,1,4)="Item","Nil",IF(G2491="contract_cover",VLOOKUP(I2491,'svc type'!C:D,2,FALSE),VLOOKUP(G2491,'svc type'!A:D,4,FALSE)))</f>
        <v>BMA</v>
      </c>
      <c r="AA2491" s="4" t="str">
        <f>IF(B2491="","",VLOOKUP(B2491,Sector!C:D,2,FALSE))</f>
        <v>PUB</v>
      </c>
      <c r="AB2491" s="4" t="str">
        <f t="shared" si="80"/>
        <v>wangchee.ng</v>
      </c>
      <c r="AC2491" s="43"/>
      <c r="AD2491" s="44"/>
      <c r="AE2491" s="45"/>
    </row>
    <row r="2492" spans="1:31" x14ac:dyDescent="0.25">
      <c r="A2492" s="152">
        <v>42272.596089780091</v>
      </c>
      <c r="B2492" s="58" t="s">
        <v>4333</v>
      </c>
      <c r="C2492" s="58" t="s">
        <v>4930</v>
      </c>
      <c r="D2492" s="58" t="s">
        <v>4931</v>
      </c>
      <c r="E2492" s="58" t="s">
        <v>10108</v>
      </c>
      <c r="F2492" s="58" t="s">
        <v>10109</v>
      </c>
      <c r="G2492" s="58" t="s">
        <v>15</v>
      </c>
      <c r="H2492" s="58" t="s">
        <v>16</v>
      </c>
      <c r="I2492" s="58" t="s">
        <v>265</v>
      </c>
      <c r="J2492" s="87">
        <v>168049.79</v>
      </c>
      <c r="K2492" s="87">
        <v>0</v>
      </c>
      <c r="L2492" s="87">
        <v>0</v>
      </c>
      <c r="M2492" s="87">
        <v>0</v>
      </c>
      <c r="N2492" s="58" t="s">
        <v>19</v>
      </c>
      <c r="O2492" s="58" t="s">
        <v>20</v>
      </c>
      <c r="P2492" s="58">
        <v>1</v>
      </c>
      <c r="Q2492" s="58" t="s">
        <v>10110</v>
      </c>
      <c r="R2492" s="39">
        <f t="shared" si="79"/>
        <v>1509</v>
      </c>
      <c r="S2492" s="5" t="s">
        <v>51</v>
      </c>
      <c r="T2492" s="5" t="s">
        <v>64</v>
      </c>
      <c r="U2492" s="2"/>
      <c r="V2492" s="2" t="str">
        <f>IF($J2492+$L2492=0,"nil",IF(OR($B2492="TCU-WS",$B2492=""),"non comm",IF(OR($G2492="contract_cover",$H2492="fixed price"),VLOOKUP($I2492,'[1]mapping 2015'!$A:$B,2,FALSE),VLOOKUP($G2492,'[1]mapping 2015'!$A:$B,2,FALSE))))</f>
        <v>SBM 2.2 HMA</v>
      </c>
      <c r="W2492" s="40">
        <v>1781.33</v>
      </c>
      <c r="X2492" s="40">
        <v>1781.33</v>
      </c>
      <c r="Y2492" s="32"/>
      <c r="Z2492" s="54" t="str">
        <f>IF(MID(H2492,1,4)="Item","Nil",IF(G2492="contract_cover",VLOOKUP(I2492,'svc type'!C:D,2,FALSE),VLOOKUP(G2492,'svc type'!A:D,4,FALSE)))</f>
        <v>BMA</v>
      </c>
      <c r="AA2492" s="4" t="str">
        <f>IF(B2492="","",VLOOKUP(B2492,Sector!C:D,2,FALSE))</f>
        <v>PUB</v>
      </c>
      <c r="AB2492" s="4" t="str">
        <f t="shared" si="80"/>
        <v>ronnie.lim</v>
      </c>
      <c r="AC2492" s="43"/>
      <c r="AD2492" s="44"/>
      <c r="AE2492" s="45"/>
    </row>
    <row r="2493" spans="1:31" x14ac:dyDescent="0.25">
      <c r="A2493" s="152">
        <v>42272.625110532405</v>
      </c>
      <c r="B2493" s="58" t="s">
        <v>70</v>
      </c>
      <c r="C2493" s="58" t="s">
        <v>10142</v>
      </c>
      <c r="D2493" s="58" t="s">
        <v>1080</v>
      </c>
      <c r="E2493" s="58" t="s">
        <v>10143</v>
      </c>
      <c r="F2493" s="58" t="s">
        <v>10144</v>
      </c>
      <c r="G2493" s="58" t="s">
        <v>15</v>
      </c>
      <c r="H2493" s="58" t="s">
        <v>16</v>
      </c>
      <c r="I2493" s="58" t="s">
        <v>4515</v>
      </c>
      <c r="J2493" s="87">
        <v>58240</v>
      </c>
      <c r="K2493" s="87">
        <v>0</v>
      </c>
      <c r="L2493" s="87">
        <v>0</v>
      </c>
      <c r="M2493" s="87">
        <v>0</v>
      </c>
      <c r="N2493" s="58" t="s">
        <v>9557</v>
      </c>
      <c r="O2493" s="58" t="s">
        <v>18</v>
      </c>
      <c r="P2493" s="58">
        <v>1</v>
      </c>
      <c r="Q2493" s="58" t="s">
        <v>10145</v>
      </c>
      <c r="R2493" s="39">
        <f t="shared" si="79"/>
        <v>1509</v>
      </c>
      <c r="S2493" s="5" t="s">
        <v>51</v>
      </c>
      <c r="T2493" s="5" t="s">
        <v>64</v>
      </c>
      <c r="U2493" s="2"/>
      <c r="V2493" s="2" t="str">
        <f>IF($J2493+$L2493=0,"nil",IF(OR($B2493="TCU-WS",$B2493=""),"non comm",IF(OR($G2493="contract_cover",$H2493="fixed price"),VLOOKUP($I2493,'[1]mapping 2015'!$A:$B,2,FALSE),VLOOKUP($G2493,'[1]mapping 2015'!$A:$B,2,FALSE))))</f>
        <v>SBM 2.5 MOS</v>
      </c>
      <c r="W2493" s="40">
        <v>980</v>
      </c>
      <c r="X2493" s="40">
        <v>980</v>
      </c>
      <c r="Y2493" s="32"/>
      <c r="Z2493" s="54" t="str">
        <f>IF(MID(H2493,1,4)="Item","Nil",IF(G2493="contract_cover",VLOOKUP(I2493,'svc type'!C:D,2,FALSE),VLOOKUP(G2493,'svc type'!A:D,4,FALSE)))</f>
        <v>BMA_MOS</v>
      </c>
      <c r="AA2493" s="4" t="str">
        <f>IF(B2493="","",VLOOKUP(B2493,Sector!C:D,2,FALSE))</f>
        <v>PUB</v>
      </c>
      <c r="AB2493" s="4" t="str">
        <f t="shared" si="80"/>
        <v>jaime.wong</v>
      </c>
      <c r="AC2493" s="43"/>
      <c r="AD2493" s="44"/>
      <c r="AE2493" s="45"/>
    </row>
    <row r="2494" spans="1:31" x14ac:dyDescent="0.25">
      <c r="A2494" s="152">
        <v>42272.648152199072</v>
      </c>
      <c r="B2494" s="58" t="s">
        <v>290</v>
      </c>
      <c r="C2494" s="58" t="s">
        <v>4930</v>
      </c>
      <c r="D2494" s="58" t="s">
        <v>4931</v>
      </c>
      <c r="E2494" s="58" t="s">
        <v>7098</v>
      </c>
      <c r="F2494" s="58" t="s">
        <v>10182</v>
      </c>
      <c r="G2494" s="58" t="s">
        <v>15</v>
      </c>
      <c r="H2494" s="58" t="s">
        <v>330</v>
      </c>
      <c r="I2494" s="58" t="s">
        <v>265</v>
      </c>
      <c r="J2494" s="87">
        <v>-216000</v>
      </c>
      <c r="K2494" s="87">
        <v>0</v>
      </c>
      <c r="L2494" s="87">
        <v>0</v>
      </c>
      <c r="M2494" s="87">
        <v>0</v>
      </c>
      <c r="N2494" s="58" t="s">
        <v>17</v>
      </c>
      <c r="O2494" s="58" t="s">
        <v>18</v>
      </c>
      <c r="P2494" s="58">
        <v>1</v>
      </c>
      <c r="Q2494" s="58" t="s">
        <v>7100</v>
      </c>
      <c r="R2494" s="39">
        <f t="shared" si="79"/>
        <v>1509</v>
      </c>
      <c r="S2494" s="5" t="s">
        <v>51</v>
      </c>
      <c r="T2494" s="5" t="s">
        <v>64</v>
      </c>
      <c r="U2494" s="2"/>
      <c r="V2494" s="2" t="str">
        <f>IF($J2494+$L2494=0,"nil",IF(OR($B2494="TCU-WS",$B2494=""),"non comm",IF(OR($G2494="contract_cover",$H2494="fixed price"),VLOOKUP($I2494,'[1]mapping 2015'!$A:$B,2,FALSE),VLOOKUP($G2494,'[1]mapping 2015'!$A:$B,2,FALSE))))</f>
        <v>SBM 2.2 HMA</v>
      </c>
      <c r="W2494" s="153">
        <v>0</v>
      </c>
      <c r="X2494" s="153">
        <v>0</v>
      </c>
      <c r="Y2494" s="32"/>
      <c r="Z2494" s="54" t="str">
        <f>IF(MID(H2494,1,4)="Item","Nil",IF(G2494="contract_cover",VLOOKUP(I2494,'svc type'!C:D,2,FALSE),VLOOKUP(G2494,'svc type'!A:D,4,FALSE)))</f>
        <v>BMA</v>
      </c>
      <c r="AA2494" s="4" t="str">
        <f>IF(B2494="","",VLOOKUP(B2494,Sector!C:D,2,FALSE))</f>
        <v>PUB</v>
      </c>
      <c r="AB2494" s="4" t="str">
        <f t="shared" ref="AB2494:AB2495" si="81">B2494</f>
        <v>cammy.ong</v>
      </c>
      <c r="AC2494" s="43"/>
      <c r="AD2494" s="44"/>
      <c r="AE2494" s="45"/>
    </row>
    <row r="2495" spans="1:31" x14ac:dyDescent="0.25">
      <c r="A2495" s="152">
        <v>42272.662986377312</v>
      </c>
      <c r="B2495" s="58" t="s">
        <v>337</v>
      </c>
      <c r="C2495" s="58" t="s">
        <v>392</v>
      </c>
      <c r="D2495" s="58" t="s">
        <v>391</v>
      </c>
      <c r="E2495" s="58" t="s">
        <v>10198</v>
      </c>
      <c r="F2495" s="58" t="s">
        <v>10199</v>
      </c>
      <c r="G2495" s="58" t="s">
        <v>15</v>
      </c>
      <c r="H2495" s="58" t="s">
        <v>16</v>
      </c>
      <c r="I2495" s="58" t="s">
        <v>265</v>
      </c>
      <c r="J2495" s="87">
        <v>7000</v>
      </c>
      <c r="K2495" s="87">
        <v>0</v>
      </c>
      <c r="L2495" s="87">
        <v>0</v>
      </c>
      <c r="M2495" s="87">
        <v>0</v>
      </c>
      <c r="N2495" s="58" t="s">
        <v>17</v>
      </c>
      <c r="O2495" s="58" t="s">
        <v>20</v>
      </c>
      <c r="P2495" s="58">
        <v>1</v>
      </c>
      <c r="Q2495" s="58" t="s">
        <v>10200</v>
      </c>
      <c r="R2495" s="39">
        <f t="shared" si="79"/>
        <v>1509</v>
      </c>
      <c r="S2495" s="5" t="s">
        <v>51</v>
      </c>
      <c r="T2495" s="5" t="s">
        <v>64</v>
      </c>
      <c r="U2495" s="2"/>
      <c r="V2495" s="2" t="str">
        <f>IF($J2495+$L2495=0,"nil",IF(OR($B2495="TCU-WS",$B2495=""),"non comm",IF(OR($G2495="contract_cover",$H2495="fixed price"),VLOOKUP($I2495,'[1]mapping 2015'!$A:$B,2,FALSE),VLOOKUP($G2495,'[1]mapping 2015'!$A:$B,2,FALSE))))</f>
        <v>SBM 2.2 HMA</v>
      </c>
      <c r="W2495" s="40">
        <v>673.68</v>
      </c>
      <c r="X2495" s="40">
        <v>673.68</v>
      </c>
      <c r="Y2495" s="32"/>
      <c r="Z2495" s="54" t="str">
        <f>IF(MID(H2495,1,4)="Item","Nil",IF(G2495="contract_cover",VLOOKUP(I2495,'svc type'!C:D,2,FALSE),VLOOKUP(G2495,'svc type'!A:D,4,FALSE)))</f>
        <v>BMA</v>
      </c>
      <c r="AA2495" s="4" t="str">
        <f>IF(B2495="","",VLOOKUP(B2495,Sector!C:D,2,FALSE))</f>
        <v>ENT</v>
      </c>
      <c r="AB2495" s="4" t="str">
        <f t="shared" si="81"/>
        <v>herman.widjaja</v>
      </c>
      <c r="AC2495" s="43"/>
      <c r="AD2495" s="44"/>
      <c r="AE2495" s="45"/>
    </row>
    <row r="2496" spans="1:31" ht="15" x14ac:dyDescent="0.25">
      <c r="A2496" s="60"/>
      <c r="B2496" s="47"/>
      <c r="C2496" s="46"/>
      <c r="D2496" s="47"/>
      <c r="E2496" s="51"/>
      <c r="F2496" s="47"/>
      <c r="G2496" s="47"/>
      <c r="H2496" s="47"/>
      <c r="I2496" s="47"/>
      <c r="J2496" s="50"/>
      <c r="K2496" s="48"/>
      <c r="L2496" s="48"/>
      <c r="M2496" s="48"/>
      <c r="N2496" s="47"/>
      <c r="O2496" s="47"/>
      <c r="P2496" s="49"/>
      <c r="Q2496" s="49"/>
      <c r="R2496" s="39"/>
      <c r="S2496" s="5"/>
      <c r="T2496" s="5"/>
      <c r="U2496" s="2"/>
      <c r="V2496" s="2"/>
      <c r="W2496" s="40"/>
      <c r="X2496" s="40"/>
      <c r="Y2496" s="32"/>
      <c r="Z2496" s="54"/>
      <c r="AA2496" s="4"/>
      <c r="AB2496" s="4"/>
      <c r="AC2496" s="43"/>
      <c r="AD2496" s="44"/>
      <c r="AE2496" s="45"/>
    </row>
    <row r="2497" spans="1:33" x14ac:dyDescent="0.25">
      <c r="A2497" s="61"/>
      <c r="B2497" s="17"/>
      <c r="C2497" s="17"/>
      <c r="D2497" s="17"/>
      <c r="E2497" s="17"/>
      <c r="F2497" s="17"/>
      <c r="G2497" s="17"/>
      <c r="H2497" s="17" t="s">
        <v>60</v>
      </c>
      <c r="I2497" s="17"/>
      <c r="J2497" s="18">
        <f>SUBTOTAL(9,J$2:J2496)</f>
        <v>1773475.3600000006</v>
      </c>
      <c r="K2497" s="18"/>
      <c r="L2497" s="18">
        <f>SUBTOTAL(9,L$2:L2496)</f>
        <v>20933.55</v>
      </c>
      <c r="M2497" s="18"/>
      <c r="N2497" s="17"/>
      <c r="O2497" s="17"/>
      <c r="P2497" s="17"/>
      <c r="Q2497" s="17"/>
      <c r="R2497" s="17"/>
      <c r="S2497" s="17"/>
      <c r="T2497" s="17"/>
      <c r="U2497" s="17"/>
      <c r="V2497" s="17"/>
      <c r="W2497" s="18">
        <f>SUBTOTAL(9,W$2:W2496)</f>
        <v>317599.24029999995</v>
      </c>
      <c r="X2497" s="18">
        <f>SUBTOTAL(9,X$2:X2496)</f>
        <v>332169.49809999991</v>
      </c>
      <c r="Y2497" s="17"/>
      <c r="Z2497" s="4"/>
      <c r="AA2497" s="4"/>
      <c r="AB2497" s="4"/>
      <c r="AC2497" s="4"/>
      <c r="AD2497" s="4"/>
      <c r="AE2497" s="4"/>
      <c r="AF2497" s="4"/>
      <c r="AG2497" s="4"/>
    </row>
    <row r="2498" spans="1:33" x14ac:dyDescent="0.25">
      <c r="A2498" s="61"/>
      <c r="B2498" s="17"/>
      <c r="C2498" s="17"/>
      <c r="D2498" s="17"/>
      <c r="E2498" s="17"/>
      <c r="F2498" s="17"/>
      <c r="G2498" s="17"/>
      <c r="H2498" s="17" t="s">
        <v>61</v>
      </c>
      <c r="I2498" s="17"/>
      <c r="J2498" s="18">
        <f>SUM(J$2:J2496)</f>
        <v>1773475.3600000006</v>
      </c>
      <c r="K2498" s="18">
        <f>SUM(K$2:K2496)</f>
        <v>264391.83000000007</v>
      </c>
      <c r="L2498" s="18">
        <f>SUM(L$2:L2496)</f>
        <v>20933.55</v>
      </c>
      <c r="M2498" s="18">
        <f>SUM(M$2:M2496)</f>
        <v>3796.6999999999985</v>
      </c>
      <c r="N2498" s="17"/>
      <c r="O2498" s="17"/>
      <c r="P2498" s="17"/>
      <c r="Q2498" s="17"/>
      <c r="R2498" s="17"/>
      <c r="S2498" s="17"/>
      <c r="T2498" s="17"/>
      <c r="U2498" s="17"/>
      <c r="V2498" s="17"/>
      <c r="W2498" s="18">
        <f>SUM(W$2:W2496)</f>
        <v>317599.24029999995</v>
      </c>
      <c r="X2498" s="18">
        <f>SUM(X$2:X2496)</f>
        <v>332169.49809999991</v>
      </c>
      <c r="Y2498" s="17"/>
      <c r="Z2498" s="4"/>
      <c r="AA2498" s="4"/>
      <c r="AB2498" s="4"/>
      <c r="AC2498" s="4"/>
      <c r="AD2498" s="4"/>
      <c r="AE2498" s="4"/>
      <c r="AF2498" s="4"/>
      <c r="AG2498" s="4"/>
    </row>
    <row r="2499" spans="1:33" x14ac:dyDescent="0.25">
      <c r="J2499" s="9">
        <f>+J2498-E2534</f>
        <v>0</v>
      </c>
      <c r="W2499" s="24">
        <f>+W2498-F2534</f>
        <v>0</v>
      </c>
      <c r="X2499" s="24">
        <f>+X2498-G2534</f>
        <v>0</v>
      </c>
      <c r="Z2499" s="4"/>
      <c r="AA2499" s="4"/>
      <c r="AB2499" s="4"/>
      <c r="AC2499" s="4"/>
      <c r="AD2499" s="4"/>
      <c r="AE2499" s="4"/>
      <c r="AF2499" s="4"/>
      <c r="AG2499" s="4"/>
    </row>
    <row r="2500" spans="1:33" x14ac:dyDescent="0.25">
      <c r="F2500" s="4" t="s">
        <v>2414</v>
      </c>
      <c r="G2500" s="4" t="s">
        <v>2410</v>
      </c>
      <c r="X2500" s="38"/>
      <c r="Z2500" s="4"/>
      <c r="AA2500" s="4"/>
      <c r="AB2500" s="27"/>
      <c r="AC2500" s="4"/>
      <c r="AD2500" s="4"/>
      <c r="AE2500" s="4"/>
      <c r="AF2500" s="4"/>
      <c r="AG2500" s="4"/>
    </row>
    <row r="2501" spans="1:33" x14ac:dyDescent="0.25">
      <c r="D2501" s="19" t="s">
        <v>54</v>
      </c>
      <c r="E2501" s="19" t="s">
        <v>62</v>
      </c>
      <c r="F2501" s="19" t="s">
        <v>63</v>
      </c>
      <c r="G2501" s="19" t="s">
        <v>63</v>
      </c>
      <c r="I2501" s="4"/>
      <c r="J2501" s="63"/>
      <c r="K2501" s="63"/>
      <c r="L2501" s="63"/>
      <c r="M2501" s="63"/>
      <c r="R2501" s="4"/>
      <c r="S2501" s="14"/>
      <c r="Z2501" s="4"/>
      <c r="AA2501" s="4"/>
      <c r="AB2501" s="27"/>
      <c r="AC2501" s="4"/>
      <c r="AD2501" s="4"/>
      <c r="AE2501" s="4"/>
      <c r="AF2501" s="4"/>
      <c r="AG2501" s="4"/>
    </row>
    <row r="2502" spans="1:33" x14ac:dyDescent="0.25">
      <c r="D2502" s="28" t="s">
        <v>31</v>
      </c>
      <c r="E2502" s="30">
        <f t="shared" ref="E2502:E2531" si="82">SUMIF($B:$B,D2502,J:J)</f>
        <v>164325.99000000002</v>
      </c>
      <c r="F2502" s="30">
        <f t="shared" ref="F2502:F2531" si="83">SUMIF($B:$B,D2502,W:W)</f>
        <v>41318.231</v>
      </c>
      <c r="G2502" s="30">
        <f t="shared" ref="G2502:G2531" si="84">SUMIF($B:$B,D2502,X:X)</f>
        <v>43737.472000000002</v>
      </c>
      <c r="H2502" s="27"/>
      <c r="I2502" s="4"/>
      <c r="J2502" s="4"/>
      <c r="K2502" s="9"/>
      <c r="R2502" s="4"/>
      <c r="S2502" s="14"/>
      <c r="X2502" s="4"/>
      <c r="Z2502" s="4"/>
      <c r="AA2502" s="4"/>
      <c r="AB2502" s="27"/>
      <c r="AC2502" s="4"/>
      <c r="AD2502" s="24"/>
      <c r="AE2502" s="4"/>
      <c r="AF2502" s="4"/>
      <c r="AG2502" s="4"/>
    </row>
    <row r="2503" spans="1:33" x14ac:dyDescent="0.25">
      <c r="D2503" s="28" t="s">
        <v>290</v>
      </c>
      <c r="E2503" s="30">
        <f t="shared" si="82"/>
        <v>242591.5</v>
      </c>
      <c r="F2503" s="30">
        <f t="shared" si="83"/>
        <v>13407.14</v>
      </c>
      <c r="G2503" s="30">
        <f t="shared" si="84"/>
        <v>13407.14</v>
      </c>
      <c r="H2503" s="27"/>
      <c r="I2503" s="4"/>
      <c r="J2503" s="4"/>
      <c r="K2503" s="9"/>
      <c r="R2503" s="4"/>
      <c r="S2503" s="14"/>
      <c r="Z2503" s="4"/>
      <c r="AA2503" s="4"/>
      <c r="AB2503" s="27"/>
      <c r="AC2503" s="4"/>
      <c r="AD2503" s="4"/>
      <c r="AE2503" s="4"/>
      <c r="AF2503" s="4"/>
      <c r="AG2503" s="4"/>
    </row>
    <row r="2504" spans="1:33" x14ac:dyDescent="0.25">
      <c r="D2504" s="28" t="s">
        <v>280</v>
      </c>
      <c r="E2504" s="30">
        <f t="shared" si="82"/>
        <v>40968.79</v>
      </c>
      <c r="F2504" s="30">
        <f t="shared" si="83"/>
        <v>11353.06</v>
      </c>
      <c r="G2504" s="30">
        <f t="shared" si="84"/>
        <v>12797.259999999998</v>
      </c>
      <c r="H2504" s="27"/>
      <c r="I2504" s="4"/>
      <c r="J2504" s="4"/>
      <c r="K2504" s="9"/>
      <c r="R2504" s="4"/>
      <c r="S2504" s="14"/>
      <c r="Z2504" s="4"/>
      <c r="AA2504" s="4"/>
      <c r="AB2504" s="27"/>
      <c r="AC2504" s="4"/>
      <c r="AD2504" s="4"/>
      <c r="AE2504" s="4"/>
      <c r="AF2504" s="4"/>
      <c r="AG2504" s="4"/>
    </row>
    <row r="2505" spans="1:33" x14ac:dyDescent="0.25">
      <c r="D2505" s="28" t="s">
        <v>256</v>
      </c>
      <c r="E2505" s="30">
        <f t="shared" si="82"/>
        <v>1558</v>
      </c>
      <c r="F2505" s="30">
        <f t="shared" si="83"/>
        <v>467.4</v>
      </c>
      <c r="G2505" s="30">
        <f t="shared" si="84"/>
        <v>467.4</v>
      </c>
      <c r="H2505" s="27"/>
      <c r="I2505" s="4"/>
      <c r="K2505" s="9"/>
      <c r="R2505" s="4"/>
      <c r="S2505" s="14"/>
      <c r="V2505" s="4" t="s">
        <v>5824</v>
      </c>
      <c r="W2505" s="22">
        <v>494037.54799999995</v>
      </c>
      <c r="X2505" s="22">
        <v>514549.06299999985</v>
      </c>
      <c r="Z2505" s="4"/>
      <c r="AA2505" s="4"/>
      <c r="AB2505" s="27"/>
      <c r="AC2505" s="4"/>
      <c r="AD2505" s="4"/>
      <c r="AE2505" s="4"/>
      <c r="AF2505" s="4"/>
      <c r="AG2505" s="4"/>
    </row>
    <row r="2506" spans="1:33" x14ac:dyDescent="0.25">
      <c r="D2506" s="28" t="s">
        <v>307</v>
      </c>
      <c r="E2506" s="30">
        <f t="shared" si="82"/>
        <v>0</v>
      </c>
      <c r="F2506" s="30">
        <f t="shared" si="83"/>
        <v>0</v>
      </c>
      <c r="G2506" s="30">
        <f t="shared" si="84"/>
        <v>0</v>
      </c>
      <c r="H2506" s="27"/>
      <c r="I2506" s="4"/>
      <c r="J2506" s="4"/>
      <c r="K2506" s="9"/>
      <c r="R2506" s="4"/>
      <c r="S2506" s="14"/>
      <c r="Z2506" s="4"/>
      <c r="AA2506" s="4"/>
      <c r="AB2506" s="27"/>
      <c r="AC2506" s="4"/>
      <c r="AD2506" s="4"/>
      <c r="AE2506" s="4"/>
      <c r="AF2506" s="4"/>
      <c r="AG2506" s="4"/>
    </row>
    <row r="2507" spans="1:33" x14ac:dyDescent="0.25">
      <c r="D2507" s="28" t="s">
        <v>337</v>
      </c>
      <c r="E2507" s="30">
        <f t="shared" si="82"/>
        <v>205190</v>
      </c>
      <c r="F2507" s="30">
        <f t="shared" si="83"/>
        <v>70897.119999999995</v>
      </c>
      <c r="G2507" s="30">
        <f t="shared" si="84"/>
        <v>70897.119999999995</v>
      </c>
      <c r="H2507" s="27"/>
      <c r="I2507" s="4"/>
      <c r="J2507" s="4"/>
      <c r="K2507" s="9"/>
      <c r="R2507" s="4"/>
      <c r="S2507" s="14"/>
      <c r="Z2507" s="4"/>
      <c r="AA2507" s="4"/>
      <c r="AB2507" s="27"/>
      <c r="AC2507" s="4"/>
      <c r="AD2507" s="4"/>
      <c r="AE2507" s="4"/>
      <c r="AF2507" s="4"/>
      <c r="AG2507" s="4"/>
    </row>
    <row r="2508" spans="1:33" x14ac:dyDescent="0.25">
      <c r="D2508" s="28" t="s">
        <v>76</v>
      </c>
      <c r="E2508" s="30">
        <f t="shared" si="82"/>
        <v>0</v>
      </c>
      <c r="F2508" s="30">
        <f t="shared" si="83"/>
        <v>0</v>
      </c>
      <c r="G2508" s="30">
        <f t="shared" si="84"/>
        <v>0</v>
      </c>
      <c r="H2508" s="27"/>
      <c r="I2508" s="4"/>
      <c r="J2508" s="4"/>
      <c r="K2508" s="9"/>
      <c r="R2508" s="4"/>
      <c r="S2508" s="14"/>
      <c r="Z2508" s="4"/>
      <c r="AA2508" s="4"/>
      <c r="AB2508" s="27"/>
      <c r="AC2508" s="4"/>
      <c r="AD2508" s="4"/>
      <c r="AE2508" s="4"/>
      <c r="AF2508" s="4"/>
      <c r="AG2508" s="4"/>
    </row>
    <row r="2509" spans="1:33" x14ac:dyDescent="0.25">
      <c r="D2509" s="28" t="s">
        <v>70</v>
      </c>
      <c r="E2509" s="30">
        <f t="shared" si="82"/>
        <v>140199.60999999999</v>
      </c>
      <c r="F2509" s="30">
        <f t="shared" si="83"/>
        <v>11209.279999999999</v>
      </c>
      <c r="G2509" s="30">
        <f t="shared" si="84"/>
        <v>11209.279999999999</v>
      </c>
      <c r="H2509" s="27"/>
      <c r="I2509" s="4"/>
      <c r="J2509" s="4"/>
      <c r="K2509" s="9"/>
      <c r="R2509" s="4"/>
      <c r="S2509" s="14"/>
      <c r="Z2509" s="4"/>
      <c r="AA2509" s="4"/>
      <c r="AB2509" s="27"/>
      <c r="AC2509" s="4"/>
      <c r="AD2509" s="4"/>
      <c r="AE2509" s="4"/>
      <c r="AF2509" s="4"/>
      <c r="AG2509" s="4"/>
    </row>
    <row r="2510" spans="1:33" x14ac:dyDescent="0.25">
      <c r="D2510" s="151" t="s">
        <v>5631</v>
      </c>
      <c r="E2510" s="30">
        <f t="shared" si="82"/>
        <v>3560</v>
      </c>
      <c r="F2510" s="30">
        <f t="shared" si="83"/>
        <v>1744.3999999999999</v>
      </c>
      <c r="G2510" s="30">
        <f t="shared" si="84"/>
        <v>1744.3999999999999</v>
      </c>
      <c r="H2510" s="27"/>
      <c r="I2510" s="4"/>
      <c r="J2510" s="4"/>
      <c r="K2510" s="9"/>
      <c r="R2510" s="4"/>
      <c r="S2510" s="14"/>
      <c r="Z2510" s="4"/>
      <c r="AA2510" s="4"/>
      <c r="AB2510" s="27"/>
      <c r="AC2510" s="4"/>
      <c r="AD2510" s="4"/>
      <c r="AE2510" s="4"/>
      <c r="AF2510" s="4"/>
      <c r="AG2510" s="4"/>
    </row>
    <row r="2511" spans="1:33" x14ac:dyDescent="0.25">
      <c r="D2511" s="28" t="s">
        <v>342</v>
      </c>
      <c r="E2511" s="30">
        <f t="shared" si="82"/>
        <v>2950</v>
      </c>
      <c r="F2511" s="30">
        <f t="shared" si="83"/>
        <v>531</v>
      </c>
      <c r="G2511" s="30">
        <f t="shared" si="84"/>
        <v>590</v>
      </c>
      <c r="H2511" s="27"/>
      <c r="I2511" s="4"/>
      <c r="J2511" s="4"/>
      <c r="K2511" s="9"/>
      <c r="R2511" s="4"/>
      <c r="S2511" s="14"/>
      <c r="Z2511" s="4"/>
      <c r="AA2511" s="4"/>
      <c r="AB2511" s="27"/>
      <c r="AC2511" s="4"/>
      <c r="AD2511" s="4"/>
      <c r="AE2511" s="4"/>
      <c r="AF2511" s="4"/>
      <c r="AG2511" s="4"/>
    </row>
    <row r="2512" spans="1:33" x14ac:dyDescent="0.25">
      <c r="D2512" s="28" t="s">
        <v>284</v>
      </c>
      <c r="E2512" s="30">
        <f t="shared" si="82"/>
        <v>212250.69000000003</v>
      </c>
      <c r="F2512" s="30">
        <f t="shared" si="83"/>
        <v>44786.243599999994</v>
      </c>
      <c r="G2512" s="30">
        <f t="shared" si="84"/>
        <v>50337.297599999998</v>
      </c>
      <c r="H2512" s="27"/>
      <c r="I2512" s="4"/>
      <c r="J2512" s="4"/>
      <c r="K2512" s="9"/>
      <c r="R2512" s="4"/>
      <c r="S2512" s="14"/>
      <c r="Z2512" s="4"/>
      <c r="AA2512" s="4"/>
      <c r="AB2512" s="27"/>
      <c r="AC2512" s="4"/>
      <c r="AD2512" s="4"/>
      <c r="AE2512" s="4"/>
      <c r="AF2512" s="4"/>
      <c r="AG2512" s="4"/>
    </row>
    <row r="2513" spans="4:33" x14ac:dyDescent="0.25">
      <c r="D2513" s="28" t="s">
        <v>44</v>
      </c>
      <c r="E2513" s="30">
        <f t="shared" si="82"/>
        <v>134082.74</v>
      </c>
      <c r="F2513" s="30">
        <f t="shared" si="83"/>
        <v>22243.71</v>
      </c>
      <c r="G2513" s="30">
        <f t="shared" si="84"/>
        <v>22271.46</v>
      </c>
      <c r="H2513" s="27"/>
      <c r="I2513" s="4"/>
      <c r="K2513" s="9"/>
      <c r="L2513" s="9"/>
      <c r="M2513" s="9"/>
      <c r="R2513" s="4"/>
      <c r="S2513" s="14"/>
      <c r="Z2513" s="4"/>
      <c r="AA2513" s="4"/>
      <c r="AB2513" s="27"/>
      <c r="AC2513" s="4"/>
      <c r="AD2513" s="4"/>
      <c r="AE2513" s="4"/>
      <c r="AF2513" s="4"/>
      <c r="AG2513" s="4"/>
    </row>
    <row r="2514" spans="4:33" x14ac:dyDescent="0.25">
      <c r="D2514" s="28" t="s">
        <v>445</v>
      </c>
      <c r="E2514" s="30">
        <f t="shared" si="82"/>
        <v>48189</v>
      </c>
      <c r="F2514" s="30">
        <f t="shared" si="83"/>
        <v>9860.06</v>
      </c>
      <c r="G2514" s="30">
        <f t="shared" si="84"/>
        <v>9891.52</v>
      </c>
      <c r="H2514" s="27"/>
      <c r="I2514" s="4"/>
      <c r="J2514" s="4"/>
      <c r="K2514" s="9"/>
      <c r="R2514" s="4"/>
      <c r="S2514" s="14"/>
      <c r="Z2514" s="4"/>
      <c r="AA2514" s="4"/>
      <c r="AB2514" s="27"/>
      <c r="AC2514" s="4"/>
      <c r="AD2514" s="4"/>
      <c r="AE2514" s="4"/>
      <c r="AF2514" s="4"/>
      <c r="AG2514" s="4"/>
    </row>
    <row r="2515" spans="4:33" x14ac:dyDescent="0.25">
      <c r="D2515" s="28" t="s">
        <v>4333</v>
      </c>
      <c r="E2515" s="30">
        <f t="shared" si="82"/>
        <v>208279.04000000001</v>
      </c>
      <c r="F2515" s="30">
        <f t="shared" si="83"/>
        <v>3949.3849999999998</v>
      </c>
      <c r="G2515" s="30">
        <f t="shared" si="84"/>
        <v>3949.3849999999998</v>
      </c>
      <c r="H2515" s="27"/>
      <c r="I2515" s="4"/>
      <c r="J2515" s="4"/>
      <c r="K2515" s="9"/>
      <c r="R2515" s="4"/>
      <c r="S2515" s="14"/>
      <c r="Z2515" s="4"/>
      <c r="AA2515" s="4"/>
      <c r="AB2515" s="27"/>
      <c r="AC2515" s="4"/>
      <c r="AD2515" s="4"/>
      <c r="AE2515" s="4"/>
      <c r="AF2515" s="4"/>
      <c r="AG2515" s="4"/>
    </row>
    <row r="2516" spans="4:33" x14ac:dyDescent="0.25">
      <c r="D2516" s="28" t="s">
        <v>67</v>
      </c>
      <c r="E2516" s="30">
        <f t="shared" si="82"/>
        <v>67402.17</v>
      </c>
      <c r="F2516" s="30">
        <f t="shared" si="83"/>
        <v>18177.009999999998</v>
      </c>
      <c r="G2516" s="30">
        <f t="shared" si="84"/>
        <v>18844.96</v>
      </c>
      <c r="H2516" s="27"/>
      <c r="I2516" s="4"/>
      <c r="J2516" s="14"/>
      <c r="K2516" s="9"/>
      <c r="R2516" s="4"/>
      <c r="S2516" s="14"/>
      <c r="Z2516" s="4"/>
      <c r="AA2516" s="4"/>
      <c r="AB2516" s="27"/>
      <c r="AC2516" s="4"/>
      <c r="AD2516" s="4"/>
      <c r="AE2516" s="4"/>
      <c r="AF2516" s="4"/>
      <c r="AG2516" s="4"/>
    </row>
    <row r="2517" spans="4:33" x14ac:dyDescent="0.25">
      <c r="D2517" s="28" t="s">
        <v>393</v>
      </c>
      <c r="E2517" s="30">
        <f t="shared" si="82"/>
        <v>0</v>
      </c>
      <c r="F2517" s="30">
        <f t="shared" si="83"/>
        <v>0</v>
      </c>
      <c r="G2517" s="30">
        <f t="shared" si="84"/>
        <v>0</v>
      </c>
      <c r="H2517" s="27"/>
      <c r="I2517" s="4"/>
      <c r="J2517" s="14"/>
      <c r="K2517" s="9"/>
      <c r="R2517" s="4"/>
      <c r="S2517" s="14"/>
      <c r="Z2517" s="4"/>
      <c r="AA2517" s="4"/>
      <c r="AB2517" s="27"/>
      <c r="AC2517" s="4"/>
      <c r="AD2517" s="4"/>
      <c r="AE2517" s="4"/>
      <c r="AF2517" s="4"/>
      <c r="AG2517" s="4"/>
    </row>
    <row r="2518" spans="4:33" x14ac:dyDescent="0.25">
      <c r="D2518" s="28" t="s">
        <v>36</v>
      </c>
      <c r="E2518" s="30">
        <f t="shared" si="82"/>
        <v>9409.35</v>
      </c>
      <c r="F2518" s="30">
        <f t="shared" si="83"/>
        <v>2959.6442999999999</v>
      </c>
      <c r="G2518" s="30">
        <f t="shared" si="84"/>
        <v>2975.1971000000003</v>
      </c>
      <c r="H2518" s="27"/>
      <c r="I2518" s="4"/>
      <c r="J2518" s="14"/>
      <c r="K2518" s="9"/>
      <c r="R2518" s="4"/>
      <c r="S2518" s="14"/>
      <c r="Z2518" s="4"/>
      <c r="AA2518" s="4"/>
      <c r="AB2518" s="27"/>
      <c r="AC2518" s="4"/>
      <c r="AD2518" s="4"/>
      <c r="AE2518" s="4"/>
      <c r="AF2518" s="4"/>
      <c r="AG2518" s="4"/>
    </row>
    <row r="2519" spans="4:33" x14ac:dyDescent="0.25">
      <c r="D2519" s="156" t="s">
        <v>5369</v>
      </c>
      <c r="E2519" s="30">
        <f t="shared" si="82"/>
        <v>4280</v>
      </c>
      <c r="F2519" s="30">
        <f t="shared" si="83"/>
        <v>440</v>
      </c>
      <c r="G2519" s="30">
        <f t="shared" si="84"/>
        <v>440</v>
      </c>
      <c r="H2519" s="27"/>
      <c r="I2519" s="4"/>
      <c r="J2519" s="4"/>
      <c r="K2519" s="9"/>
      <c r="R2519" s="4"/>
      <c r="S2519" s="14"/>
      <c r="Z2519" s="4"/>
      <c r="AA2519" s="4"/>
      <c r="AB2519" s="27"/>
      <c r="AC2519" s="4"/>
      <c r="AD2519" s="4"/>
      <c r="AE2519" s="4"/>
      <c r="AF2519" s="4"/>
      <c r="AG2519" s="4"/>
    </row>
    <row r="2520" spans="4:33" x14ac:dyDescent="0.25">
      <c r="D2520" s="28" t="s">
        <v>21</v>
      </c>
      <c r="E2520" s="30">
        <f t="shared" si="82"/>
        <v>132155.29999999999</v>
      </c>
      <c r="F2520" s="30">
        <f t="shared" si="83"/>
        <v>24598.449999999997</v>
      </c>
      <c r="G2520" s="30">
        <f t="shared" si="84"/>
        <v>24598.449999999997</v>
      </c>
      <c r="H2520" s="27"/>
      <c r="I2520" s="4"/>
      <c r="J2520" s="14"/>
      <c r="K2520" s="9"/>
      <c r="R2520" s="4"/>
      <c r="S2520" s="14"/>
      <c r="Z2520" s="4"/>
      <c r="AA2520" s="4"/>
      <c r="AB2520" s="27"/>
      <c r="AC2520" s="4"/>
      <c r="AD2520" s="4"/>
      <c r="AE2520" s="4"/>
      <c r="AF2520" s="4"/>
      <c r="AG2520" s="4"/>
    </row>
    <row r="2521" spans="4:33" x14ac:dyDescent="0.25">
      <c r="D2521" s="19" t="s">
        <v>68</v>
      </c>
      <c r="E2521" s="30">
        <f t="shared" si="82"/>
        <v>141895.33000000002</v>
      </c>
      <c r="F2521" s="30">
        <f t="shared" si="83"/>
        <v>36929.106400000011</v>
      </c>
      <c r="G2521" s="30">
        <f t="shared" si="84"/>
        <v>41195.1564</v>
      </c>
      <c r="H2521" s="27"/>
      <c r="I2521" s="4"/>
      <c r="J2521" s="14"/>
      <c r="K2521" s="9"/>
      <c r="R2521" s="4"/>
      <c r="S2521" s="14"/>
      <c r="Z2521" s="4"/>
      <c r="AA2521" s="4"/>
      <c r="AB2521" s="27"/>
      <c r="AC2521" s="4"/>
      <c r="AD2521" s="4"/>
      <c r="AE2521" s="4"/>
      <c r="AF2521" s="4"/>
      <c r="AG2521" s="4"/>
    </row>
    <row r="2522" spans="4:33" x14ac:dyDescent="0.25">
      <c r="D2522" s="19" t="s">
        <v>1926</v>
      </c>
      <c r="E2522" s="30">
        <f t="shared" si="82"/>
        <v>0</v>
      </c>
      <c r="F2522" s="30">
        <f t="shared" si="83"/>
        <v>0</v>
      </c>
      <c r="G2522" s="30">
        <f t="shared" si="84"/>
        <v>0</v>
      </c>
      <c r="H2522" s="27"/>
      <c r="I2522" s="4"/>
      <c r="J2522" s="14"/>
      <c r="K2522" s="9"/>
      <c r="R2522" s="4"/>
      <c r="S2522" s="14"/>
      <c r="Z2522" s="4"/>
      <c r="AA2522" s="4"/>
      <c r="AB2522" s="27"/>
      <c r="AC2522" s="4"/>
      <c r="AD2522" s="4"/>
      <c r="AE2522" s="4"/>
      <c r="AF2522" s="4"/>
      <c r="AG2522" s="4"/>
    </row>
    <row r="2523" spans="4:33" x14ac:dyDescent="0.25">
      <c r="D2523" s="31"/>
      <c r="E2523" s="30">
        <f t="shared" si="82"/>
        <v>0</v>
      </c>
      <c r="F2523" s="30">
        <f t="shared" si="83"/>
        <v>0</v>
      </c>
      <c r="G2523" s="30">
        <f t="shared" si="84"/>
        <v>0</v>
      </c>
      <c r="H2523" s="27"/>
      <c r="I2523" s="4"/>
      <c r="J2523" s="4"/>
      <c r="K2523" s="9"/>
      <c r="R2523" s="4"/>
      <c r="S2523" s="14"/>
      <c r="Z2523" s="4"/>
      <c r="AA2523" s="4"/>
      <c r="AB2523" s="27"/>
      <c r="AC2523" s="4"/>
      <c r="AD2523" s="4"/>
      <c r="AE2523" s="4"/>
      <c r="AF2523" s="4"/>
      <c r="AG2523" s="4"/>
    </row>
    <row r="2524" spans="4:33" x14ac:dyDescent="0.25">
      <c r="D2524" s="28"/>
      <c r="E2524" s="30">
        <f t="shared" si="82"/>
        <v>0</v>
      </c>
      <c r="F2524" s="30">
        <f t="shared" si="83"/>
        <v>0</v>
      </c>
      <c r="G2524" s="30">
        <f t="shared" si="84"/>
        <v>0</v>
      </c>
      <c r="H2524" s="27"/>
      <c r="I2524" s="4"/>
      <c r="J2524" s="4"/>
      <c r="K2524" s="9"/>
      <c r="R2524" s="4"/>
      <c r="S2524" s="14"/>
      <c r="Z2524" s="4"/>
      <c r="AA2524" s="4"/>
      <c r="AB2524" s="27"/>
      <c r="AC2524" s="4"/>
      <c r="AD2524" s="4"/>
      <c r="AE2524" s="4"/>
      <c r="AF2524" s="4"/>
      <c r="AG2524" s="4"/>
    </row>
    <row r="2525" spans="4:33" x14ac:dyDescent="0.25">
      <c r="D2525" s="29" t="s">
        <v>22</v>
      </c>
      <c r="E2525" s="30">
        <f t="shared" si="82"/>
        <v>5387.85</v>
      </c>
      <c r="F2525" s="30">
        <f t="shared" si="83"/>
        <v>0</v>
      </c>
      <c r="G2525" s="30">
        <f t="shared" si="84"/>
        <v>0</v>
      </c>
      <c r="H2525" s="27"/>
      <c r="I2525" s="4"/>
      <c r="J2525" s="14"/>
      <c r="K2525" s="9"/>
      <c r="R2525" s="4"/>
      <c r="S2525" s="14"/>
      <c r="Z2525" s="4"/>
      <c r="AA2525" s="4"/>
      <c r="AB2525" s="27"/>
      <c r="AC2525" s="4"/>
      <c r="AD2525" s="4"/>
      <c r="AE2525" s="4"/>
      <c r="AF2525" s="4"/>
      <c r="AG2525" s="4"/>
    </row>
    <row r="2526" spans="4:33" ht="13.5" customHeight="1" x14ac:dyDescent="0.25">
      <c r="D2526" s="19" t="s">
        <v>267</v>
      </c>
      <c r="E2526" s="30">
        <f t="shared" si="82"/>
        <v>8800</v>
      </c>
      <c r="F2526" s="30">
        <f t="shared" si="83"/>
        <v>2728</v>
      </c>
      <c r="G2526" s="30">
        <f t="shared" si="84"/>
        <v>2816</v>
      </c>
      <c r="H2526" s="27"/>
      <c r="I2526" s="4"/>
      <c r="J2526" s="14"/>
      <c r="K2526" s="9"/>
      <c r="R2526" s="4"/>
      <c r="S2526" s="14"/>
      <c r="Z2526" s="4"/>
      <c r="AA2526" s="4"/>
      <c r="AB2526" s="27"/>
      <c r="AC2526" s="4"/>
      <c r="AD2526" s="4"/>
      <c r="AE2526" s="4"/>
      <c r="AF2526" s="4"/>
      <c r="AG2526" s="4"/>
    </row>
    <row r="2527" spans="4:33" x14ac:dyDescent="0.25">
      <c r="D2527" s="28" t="s">
        <v>291</v>
      </c>
      <c r="E2527" s="30">
        <f t="shared" si="82"/>
        <v>0</v>
      </c>
      <c r="F2527" s="30">
        <f t="shared" si="83"/>
        <v>0</v>
      </c>
      <c r="G2527" s="30">
        <f t="shared" si="84"/>
        <v>0</v>
      </c>
      <c r="H2527" s="27"/>
      <c r="I2527" s="4"/>
      <c r="J2527" s="4"/>
      <c r="K2527" s="9"/>
      <c r="R2527" s="4"/>
      <c r="S2527" s="14"/>
      <c r="Z2527" s="4"/>
      <c r="AA2527" s="4"/>
      <c r="AB2527" s="27"/>
      <c r="AC2527" s="4"/>
      <c r="AD2527" s="4"/>
      <c r="AE2527" s="4"/>
      <c r="AF2527" s="4"/>
      <c r="AG2527" s="4"/>
    </row>
    <row r="2528" spans="4:33" x14ac:dyDescent="0.25">
      <c r="D2528" s="19" t="s">
        <v>301</v>
      </c>
      <c r="E2528" s="30">
        <f t="shared" si="82"/>
        <v>0</v>
      </c>
      <c r="F2528" s="30">
        <f t="shared" si="83"/>
        <v>0</v>
      </c>
      <c r="G2528" s="30">
        <f t="shared" si="84"/>
        <v>0</v>
      </c>
      <c r="H2528" s="27"/>
      <c r="I2528" s="4"/>
      <c r="J2528" s="14"/>
      <c r="K2528" s="9"/>
      <c r="R2528" s="4"/>
      <c r="S2528" s="14"/>
      <c r="Z2528" s="4"/>
      <c r="AA2528" s="4"/>
      <c r="AB2528" s="27"/>
      <c r="AC2528" s="4"/>
      <c r="AD2528" s="4"/>
      <c r="AE2528" s="4"/>
      <c r="AF2528" s="4"/>
      <c r="AG2528" s="4"/>
    </row>
    <row r="2529" spans="4:33" x14ac:dyDescent="0.25">
      <c r="D2529" s="28" t="s">
        <v>1076</v>
      </c>
      <c r="E2529" s="30">
        <f t="shared" si="82"/>
        <v>0</v>
      </c>
      <c r="F2529" s="30">
        <f t="shared" si="83"/>
        <v>0</v>
      </c>
      <c r="G2529" s="30">
        <f t="shared" si="84"/>
        <v>0</v>
      </c>
      <c r="H2529" s="27"/>
      <c r="I2529" s="4"/>
      <c r="J2529" s="14"/>
      <c r="K2529" s="9"/>
      <c r="R2529" s="4"/>
      <c r="S2529" s="14"/>
      <c r="Z2529" s="4"/>
      <c r="AA2529" s="4"/>
      <c r="AB2529" s="27"/>
      <c r="AC2529" s="4"/>
      <c r="AD2529" s="4"/>
      <c r="AE2529" s="4"/>
      <c r="AF2529" s="4"/>
      <c r="AG2529" s="4"/>
    </row>
    <row r="2530" spans="4:33" x14ac:dyDescent="0.25">
      <c r="D2530" s="28" t="s">
        <v>4682</v>
      </c>
      <c r="E2530" s="30">
        <f t="shared" si="82"/>
        <v>0</v>
      </c>
      <c r="F2530" s="30">
        <f t="shared" si="83"/>
        <v>0</v>
      </c>
      <c r="G2530" s="30">
        <f t="shared" si="84"/>
        <v>0</v>
      </c>
      <c r="H2530" s="27"/>
      <c r="I2530" s="4"/>
      <c r="J2530" s="14"/>
      <c r="K2530" s="9"/>
      <c r="R2530" s="4"/>
      <c r="S2530" s="14"/>
      <c r="Z2530" s="4"/>
      <c r="AA2530" s="4"/>
      <c r="AB2530" s="27"/>
      <c r="AC2530" s="4"/>
      <c r="AD2530" s="4"/>
      <c r="AE2530" s="4"/>
      <c r="AF2530" s="4"/>
      <c r="AG2530" s="4"/>
    </row>
    <row r="2531" spans="4:33" x14ac:dyDescent="0.25">
      <c r="D2531" s="28" t="s">
        <v>2540</v>
      </c>
      <c r="E2531" s="30">
        <f t="shared" si="82"/>
        <v>0</v>
      </c>
      <c r="F2531" s="30">
        <f t="shared" si="83"/>
        <v>0</v>
      </c>
      <c r="G2531" s="30">
        <f t="shared" si="84"/>
        <v>0</v>
      </c>
      <c r="H2531" s="27"/>
      <c r="I2531" s="4"/>
      <c r="J2531" s="14"/>
      <c r="K2531" s="9"/>
      <c r="R2531" s="4"/>
      <c r="S2531" s="14"/>
      <c r="Z2531" s="4"/>
      <c r="AA2531" s="4"/>
      <c r="AB2531" s="27"/>
      <c r="AC2531" s="4"/>
      <c r="AD2531" s="4"/>
      <c r="AE2531" s="4"/>
      <c r="AF2531" s="4"/>
      <c r="AG2531" s="4"/>
    </row>
    <row r="2532" spans="4:33" x14ac:dyDescent="0.25">
      <c r="D2532" s="28"/>
      <c r="E2532" s="30"/>
      <c r="F2532" s="30"/>
      <c r="G2532" s="30"/>
      <c r="H2532" s="27"/>
      <c r="I2532" s="4"/>
      <c r="J2532" s="14"/>
      <c r="K2532" s="9"/>
      <c r="R2532" s="4"/>
      <c r="S2532" s="14"/>
      <c r="Z2532" s="4"/>
      <c r="AA2532" s="4"/>
      <c r="AB2532" s="27"/>
      <c r="AC2532" s="4"/>
      <c r="AD2532" s="4"/>
      <c r="AE2532" s="4"/>
      <c r="AF2532" s="4"/>
      <c r="AG2532" s="4"/>
    </row>
    <row r="2533" spans="4:33" ht="7.5" customHeight="1" x14ac:dyDescent="0.25">
      <c r="E2533" s="22"/>
      <c r="H2533" s="27"/>
      <c r="I2533" s="4"/>
      <c r="J2533" s="14"/>
      <c r="K2533" s="9"/>
      <c r="R2533" s="4"/>
      <c r="S2533" s="14"/>
      <c r="Z2533" s="4"/>
      <c r="AA2533" s="4"/>
      <c r="AB2533" s="27"/>
      <c r="AC2533" s="4"/>
      <c r="AD2533" s="4"/>
      <c r="AE2533" s="4"/>
      <c r="AF2533" s="4"/>
      <c r="AG2533" s="4"/>
    </row>
    <row r="2534" spans="4:33" ht="13.8" thickBot="1" x14ac:dyDescent="0.3">
      <c r="D2534" s="26" t="s">
        <v>64</v>
      </c>
      <c r="E2534" s="25">
        <f>SUBTOTAL(9,E2502:E2533)</f>
        <v>1773475.3600000003</v>
      </c>
      <c r="F2534" s="25">
        <f>SUBTOTAL(9,F2502:F2533)</f>
        <v>317599.2403</v>
      </c>
      <c r="G2534" s="25">
        <f>SUBTOTAL(9,G2502:G2533)</f>
        <v>332169.49809999997</v>
      </c>
      <c r="H2534" s="27"/>
      <c r="I2534" s="4"/>
      <c r="J2534" s="14"/>
      <c r="K2534" s="9"/>
      <c r="R2534" s="4"/>
      <c r="S2534" s="14"/>
      <c r="AD2534" s="44"/>
      <c r="AE2534" s="45"/>
    </row>
    <row r="2535" spans="4:33" ht="13.8" thickTop="1" x14ac:dyDescent="0.25">
      <c r="E2535" s="21"/>
      <c r="I2535" s="4"/>
      <c r="J2535" s="14"/>
      <c r="K2535" s="9"/>
      <c r="R2535" s="4"/>
      <c r="S2535" s="14"/>
      <c r="AD2535" s="44"/>
    </row>
    <row r="2536" spans="4:33" x14ac:dyDescent="0.25">
      <c r="D2536" s="19" t="s">
        <v>65</v>
      </c>
      <c r="E2536" s="20">
        <f>SUMIF($S$2:$S2534,"TMS",J$2:J2534)</f>
        <v>1773475.3600000006</v>
      </c>
      <c r="F2536" s="20">
        <f>SUMIF($S$2:$S2534,"revadj-t",K$2:K2534)</f>
        <v>0</v>
      </c>
      <c r="G2536" s="30">
        <f>SUMIFS($J:$J,$V:$V,G$2501)</f>
        <v>0</v>
      </c>
      <c r="I2536" s="4"/>
      <c r="J2536" s="14"/>
      <c r="K2536" s="9"/>
      <c r="R2536" s="4"/>
      <c r="S2536" s="14"/>
      <c r="AD2536" s="44"/>
    </row>
    <row r="2537" spans="4:33" x14ac:dyDescent="0.25">
      <c r="E2537" s="22"/>
      <c r="I2537" s="4"/>
      <c r="J2537" s="14"/>
      <c r="K2537" s="9"/>
      <c r="R2537" s="4"/>
      <c r="S2537" s="14"/>
      <c r="AD2537" s="44"/>
    </row>
    <row r="2538" spans="4:33" ht="13.8" thickBot="1" x14ac:dyDescent="0.3">
      <c r="E2538" s="23">
        <f>SUBTOTAL(9,E2536:E2537)</f>
        <v>1773475.3600000006</v>
      </c>
      <c r="F2538" s="23">
        <f>SUBTOTAL(9,F2536:F2537)</f>
        <v>0</v>
      </c>
      <c r="G2538" s="23">
        <f>SUBTOTAL(9,G2536:G2537)</f>
        <v>0</v>
      </c>
      <c r="I2538" s="4"/>
      <c r="J2538" s="14"/>
      <c r="K2538" s="9"/>
      <c r="R2538" s="4"/>
      <c r="S2538" s="14"/>
    </row>
    <row r="2539" spans="4:33" ht="13.8" thickTop="1" x14ac:dyDescent="0.25"/>
    <row r="2542" spans="4:33" x14ac:dyDescent="0.25">
      <c r="I2542" s="55" t="s">
        <v>1991</v>
      </c>
      <c r="J2542" s="9" t="s">
        <v>8</v>
      </c>
      <c r="K2542" s="4" t="s">
        <v>9</v>
      </c>
      <c r="L2542" s="4" t="s">
        <v>10</v>
      </c>
      <c r="M2542" s="4" t="s">
        <v>11</v>
      </c>
    </row>
    <row r="2543" spans="4:33" x14ac:dyDescent="0.25">
      <c r="I2543" s="14" t="s">
        <v>2000</v>
      </c>
      <c r="J2543" s="9">
        <f t="shared" ref="J2543:M2559" si="85">SUMIF($Z:$Z,$I2543,J:J)</f>
        <v>611495.51</v>
      </c>
      <c r="K2543" s="9">
        <f t="shared" si="85"/>
        <v>0</v>
      </c>
      <c r="L2543" s="9">
        <f t="shared" si="85"/>
        <v>0</v>
      </c>
      <c r="M2543" s="9">
        <f t="shared" si="85"/>
        <v>0</v>
      </c>
    </row>
    <row r="2544" spans="4:33" x14ac:dyDescent="0.25">
      <c r="I2544" s="14" t="s">
        <v>2001</v>
      </c>
      <c r="J2544" s="9">
        <f t="shared" si="85"/>
        <v>93025</v>
      </c>
      <c r="K2544" s="9">
        <f t="shared" si="85"/>
        <v>0</v>
      </c>
      <c r="L2544" s="9">
        <f t="shared" si="85"/>
        <v>0</v>
      </c>
      <c r="M2544" s="9">
        <f t="shared" si="85"/>
        <v>0</v>
      </c>
    </row>
    <row r="2545" spans="8:14" x14ac:dyDescent="0.25">
      <c r="I2545" s="14" t="s">
        <v>2002</v>
      </c>
      <c r="J2545" s="9">
        <f t="shared" si="85"/>
        <v>24281.1</v>
      </c>
      <c r="K2545" s="9">
        <f t="shared" si="85"/>
        <v>0</v>
      </c>
      <c r="L2545" s="9">
        <f t="shared" si="85"/>
        <v>0</v>
      </c>
      <c r="M2545" s="9">
        <f t="shared" si="85"/>
        <v>0</v>
      </c>
    </row>
    <row r="2546" spans="8:14" x14ac:dyDescent="0.25">
      <c r="I2546" s="14" t="s">
        <v>1994</v>
      </c>
      <c r="J2546" s="9">
        <f t="shared" si="85"/>
        <v>109048.11000000002</v>
      </c>
      <c r="K2546" s="9">
        <f t="shared" si="85"/>
        <v>0</v>
      </c>
      <c r="L2546" s="9">
        <f t="shared" si="85"/>
        <v>0</v>
      </c>
      <c r="M2546" s="9">
        <f t="shared" si="85"/>
        <v>0</v>
      </c>
    </row>
    <row r="2547" spans="8:14" x14ac:dyDescent="0.25">
      <c r="I2547" s="14" t="s">
        <v>1997</v>
      </c>
      <c r="J2547" s="9">
        <f t="shared" si="85"/>
        <v>236474</v>
      </c>
      <c r="K2547" s="9">
        <f t="shared" si="85"/>
        <v>0</v>
      </c>
      <c r="L2547" s="9">
        <f t="shared" si="85"/>
        <v>0</v>
      </c>
      <c r="M2547" s="9">
        <f t="shared" si="85"/>
        <v>0</v>
      </c>
    </row>
    <row r="2548" spans="8:14" x14ac:dyDescent="0.25">
      <c r="I2548" s="14" t="s">
        <v>1992</v>
      </c>
      <c r="J2548" s="9">
        <f t="shared" si="85"/>
        <v>352444.04000000004</v>
      </c>
      <c r="K2548" s="9">
        <f t="shared" si="85"/>
        <v>0</v>
      </c>
      <c r="L2548" s="9">
        <f t="shared" si="85"/>
        <v>0</v>
      </c>
      <c r="M2548" s="9">
        <f t="shared" si="85"/>
        <v>0</v>
      </c>
    </row>
    <row r="2549" spans="8:14" x14ac:dyDescent="0.25">
      <c r="I2549" s="14" t="s">
        <v>1996</v>
      </c>
      <c r="J2549" s="9">
        <f t="shared" si="85"/>
        <v>39147.079999999994</v>
      </c>
      <c r="K2549" s="9">
        <f t="shared" si="85"/>
        <v>0</v>
      </c>
      <c r="L2549" s="9">
        <f t="shared" si="85"/>
        <v>0</v>
      </c>
      <c r="M2549" s="9">
        <f t="shared" si="85"/>
        <v>0</v>
      </c>
    </row>
    <row r="2550" spans="8:14" x14ac:dyDescent="0.25">
      <c r="I2550" s="14" t="s">
        <v>1998</v>
      </c>
      <c r="J2550" s="9">
        <f t="shared" si="85"/>
        <v>25948.86</v>
      </c>
      <c r="K2550" s="9">
        <f t="shared" si="85"/>
        <v>0</v>
      </c>
      <c r="L2550" s="9">
        <f t="shared" si="85"/>
        <v>0</v>
      </c>
      <c r="M2550" s="9">
        <f t="shared" si="85"/>
        <v>0</v>
      </c>
    </row>
    <row r="2551" spans="8:14" x14ac:dyDescent="0.25">
      <c r="I2551" s="14" t="s">
        <v>1995</v>
      </c>
      <c r="J2551" s="9">
        <f t="shared" si="85"/>
        <v>132316.95000000001</v>
      </c>
      <c r="K2551" s="9">
        <f t="shared" si="85"/>
        <v>0</v>
      </c>
      <c r="L2551" s="9">
        <f t="shared" si="85"/>
        <v>0</v>
      </c>
      <c r="M2551" s="9">
        <f t="shared" si="85"/>
        <v>0</v>
      </c>
    </row>
    <row r="2552" spans="8:14" x14ac:dyDescent="0.25">
      <c r="H2552" s="9">
        <f>SUM(J2543:J2552)</f>
        <v>1629580.6500000001</v>
      </c>
      <c r="I2552" s="14" t="s">
        <v>1999</v>
      </c>
      <c r="J2552" s="9">
        <f t="shared" si="85"/>
        <v>5400</v>
      </c>
      <c r="K2552" s="9">
        <f t="shared" si="85"/>
        <v>0</v>
      </c>
      <c r="L2552" s="9">
        <f t="shared" si="85"/>
        <v>0</v>
      </c>
      <c r="M2552" s="9">
        <f t="shared" si="85"/>
        <v>0</v>
      </c>
    </row>
    <row r="2553" spans="8:14" x14ac:dyDescent="0.25">
      <c r="I2553" s="14" t="s">
        <v>1987</v>
      </c>
      <c r="J2553" s="9">
        <f t="shared" si="85"/>
        <v>140567</v>
      </c>
      <c r="K2553" s="9">
        <f t="shared" si="85"/>
        <v>0</v>
      </c>
      <c r="L2553" s="9">
        <f t="shared" si="85"/>
        <v>7702.8399999999983</v>
      </c>
      <c r="M2553" s="9">
        <f t="shared" si="85"/>
        <v>0</v>
      </c>
      <c r="N2553" s="9"/>
    </row>
    <row r="2554" spans="8:14" x14ac:dyDescent="0.25">
      <c r="I2554" s="14" t="s">
        <v>1988</v>
      </c>
      <c r="J2554" s="9">
        <f t="shared" si="85"/>
        <v>1732.2100000000005</v>
      </c>
      <c r="K2554" s="9">
        <f t="shared" si="85"/>
        <v>0</v>
      </c>
      <c r="L2554" s="9">
        <f t="shared" si="85"/>
        <v>13230.71</v>
      </c>
      <c r="M2554" s="9">
        <f t="shared" si="85"/>
        <v>0</v>
      </c>
    </row>
    <row r="2555" spans="8:14" x14ac:dyDescent="0.25">
      <c r="I2555" s="14" t="s">
        <v>1989</v>
      </c>
      <c r="J2555" s="9">
        <f t="shared" si="85"/>
        <v>0</v>
      </c>
      <c r="K2555" s="9">
        <f t="shared" si="85"/>
        <v>0</v>
      </c>
      <c r="L2555" s="9">
        <f t="shared" si="85"/>
        <v>0</v>
      </c>
      <c r="M2555" s="9">
        <f t="shared" si="85"/>
        <v>3796.6999999999985</v>
      </c>
    </row>
    <row r="2556" spans="8:14" x14ac:dyDescent="0.25">
      <c r="I2556" s="14" t="s">
        <v>1990</v>
      </c>
      <c r="J2556" s="9">
        <f t="shared" si="85"/>
        <v>1595.5</v>
      </c>
      <c r="K2556" s="9">
        <f t="shared" si="85"/>
        <v>14995.98</v>
      </c>
      <c r="L2556" s="9">
        <f t="shared" si="85"/>
        <v>0</v>
      </c>
      <c r="M2556" s="9">
        <f t="shared" si="85"/>
        <v>0</v>
      </c>
    </row>
    <row r="2557" spans="8:14" x14ac:dyDescent="0.25">
      <c r="I2557" s="39" t="s">
        <v>4947</v>
      </c>
      <c r="J2557" s="144">
        <f t="shared" si="85"/>
        <v>0</v>
      </c>
      <c r="K2557" s="144">
        <f t="shared" si="85"/>
        <v>0</v>
      </c>
      <c r="L2557" s="144">
        <f t="shared" si="85"/>
        <v>0</v>
      </c>
      <c r="M2557" s="144">
        <f t="shared" si="85"/>
        <v>0</v>
      </c>
    </row>
    <row r="2558" spans="8:14" x14ac:dyDescent="0.25">
      <c r="I2558" s="39" t="s">
        <v>5368</v>
      </c>
      <c r="J2558" s="144">
        <f t="shared" si="85"/>
        <v>0</v>
      </c>
      <c r="K2558" s="144">
        <f t="shared" si="85"/>
        <v>0</v>
      </c>
      <c r="L2558" s="144">
        <f t="shared" si="85"/>
        <v>0</v>
      </c>
      <c r="M2558" s="144">
        <f t="shared" si="85"/>
        <v>0</v>
      </c>
    </row>
    <row r="2559" spans="8:14" x14ac:dyDescent="0.25">
      <c r="I2559" s="14" t="s">
        <v>1993</v>
      </c>
      <c r="J2559" s="9">
        <f t="shared" si="85"/>
        <v>0</v>
      </c>
      <c r="K2559" s="9">
        <f t="shared" si="85"/>
        <v>0</v>
      </c>
      <c r="L2559" s="9">
        <f t="shared" si="85"/>
        <v>0</v>
      </c>
      <c r="M2559" s="9">
        <f t="shared" si="85"/>
        <v>0</v>
      </c>
    </row>
    <row r="2561" spans="9:13" ht="13.8" thickBot="1" x14ac:dyDescent="0.3">
      <c r="J2561" s="56">
        <f>SUM(J2543:J2560)</f>
        <v>1773475.36</v>
      </c>
      <c r="K2561" s="56">
        <f t="shared" ref="K2561:M2561" si="86">SUM(K2543:K2560)</f>
        <v>14995.98</v>
      </c>
      <c r="L2561" s="56">
        <f t="shared" si="86"/>
        <v>20933.549999999996</v>
      </c>
      <c r="M2561" s="56">
        <f t="shared" si="86"/>
        <v>3796.6999999999985</v>
      </c>
    </row>
    <row r="2562" spans="9:13" ht="13.8" thickTop="1" x14ac:dyDescent="0.25">
      <c r="J2562" s="9">
        <f>J2561-J2498</f>
        <v>0</v>
      </c>
      <c r="K2562" s="9">
        <f>K2561-K2498</f>
        <v>-249395.85000000006</v>
      </c>
      <c r="L2562" s="9">
        <f t="shared" ref="L2562:M2562" si="87">L2561-L2498</f>
        <v>0</v>
      </c>
      <c r="M2562" s="9">
        <f t="shared" si="87"/>
        <v>0</v>
      </c>
    </row>
    <row r="2564" spans="9:13" x14ac:dyDescent="0.25">
      <c r="J2564" s="9">
        <v>1773475.36</v>
      </c>
      <c r="K2564" s="4">
        <v>264391.83000000007</v>
      </c>
      <c r="L2564" s="4">
        <v>20933.55</v>
      </c>
      <c r="M2564" s="4">
        <v>3796.6999999999985</v>
      </c>
    </row>
    <row r="2565" spans="9:13" x14ac:dyDescent="0.25">
      <c r="J2565" s="9">
        <f>J2564-J2561</f>
        <v>0</v>
      </c>
      <c r="K2565" s="9">
        <f t="shared" ref="K2565:M2565" si="88">K2564-K2561</f>
        <v>249395.85000000006</v>
      </c>
      <c r="L2565" s="9">
        <f t="shared" si="88"/>
        <v>0</v>
      </c>
      <c r="M2565" s="9">
        <f t="shared" si="88"/>
        <v>0</v>
      </c>
    </row>
    <row r="2569" spans="9:13" ht="15" x14ac:dyDescent="0.25">
      <c r="I2569" s="47" t="s">
        <v>4801</v>
      </c>
      <c r="L2569" s="4">
        <f>SUMIF(G:G,I2569,L:L)</f>
        <v>0</v>
      </c>
    </row>
    <row r="2570" spans="9:13" x14ac:dyDescent="0.25">
      <c r="L2570" s="9">
        <f>L2569+L2562</f>
        <v>0</v>
      </c>
    </row>
  </sheetData>
  <autoFilter ref="A1:AG2495"/>
  <sortState ref="J1400:J1413">
    <sortCondition ref="J1400"/>
  </sortState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2495"/>
  <sheetViews>
    <sheetView zoomScale="80" zoomScaleNormal="80" workbookViewId="0">
      <pane ySplit="1" topLeftCell="A2" activePane="bottomLeft" state="frozen"/>
      <selection activeCell="C1" sqref="C1"/>
      <selection pane="bottomLeft" activeCell="Q2495" sqref="A2:Q2495"/>
    </sheetView>
  </sheetViews>
  <sheetFormatPr defaultColWidth="8.88671875" defaultRowHeight="13.2" x14ac:dyDescent="0.25"/>
  <cols>
    <col min="1" max="1" width="14.33203125" style="32" bestFit="1" customWidth="1"/>
    <col min="2" max="2" width="14.88671875" style="32" bestFit="1" customWidth="1"/>
    <col min="3" max="3" width="12.6640625" style="32" bestFit="1" customWidth="1"/>
    <col min="4" max="4" width="37.33203125" style="32" customWidth="1"/>
    <col min="5" max="5" width="16.33203125" style="32" bestFit="1" customWidth="1"/>
    <col min="6" max="6" width="12.5546875" style="32" bestFit="1" customWidth="1"/>
    <col min="7" max="7" width="22.33203125" style="32" bestFit="1" customWidth="1"/>
    <col min="8" max="8" width="33.109375" style="32" customWidth="1"/>
    <col min="9" max="9" width="28.6640625" style="32" bestFit="1" customWidth="1"/>
    <col min="10" max="10" width="18.88671875" style="32" bestFit="1" customWidth="1"/>
    <col min="11" max="11" width="11.6640625" style="32" bestFit="1" customWidth="1"/>
    <col min="12" max="12" width="13.109375" style="32" bestFit="1" customWidth="1"/>
    <col min="13" max="13" width="13" style="32" bestFit="1" customWidth="1"/>
    <col min="14" max="14" width="12.33203125" style="32" bestFit="1" customWidth="1"/>
    <col min="15" max="15" width="24.88671875" style="32" bestFit="1" customWidth="1"/>
    <col min="16" max="16" width="7.109375" style="32" bestFit="1" customWidth="1"/>
    <col min="17" max="17" width="27.44140625" style="32" bestFit="1" customWidth="1"/>
    <col min="18" max="16384" width="8.88671875" style="32"/>
  </cols>
  <sheetData>
    <row r="1" spans="1:17" x14ac:dyDescent="0.25">
      <c r="A1" s="32" t="s">
        <v>2004</v>
      </c>
      <c r="B1" s="32" t="s">
        <v>0</v>
      </c>
      <c r="C1" s="32" t="s">
        <v>1</v>
      </c>
      <c r="D1" s="32" t="s">
        <v>2</v>
      </c>
      <c r="E1" s="32" t="s">
        <v>3</v>
      </c>
      <c r="F1" s="32" t="s">
        <v>4</v>
      </c>
      <c r="G1" s="32" t="s">
        <v>5</v>
      </c>
      <c r="H1" s="32" t="s">
        <v>6</v>
      </c>
      <c r="I1" s="32" t="s">
        <v>7</v>
      </c>
      <c r="J1" s="35" t="s">
        <v>8</v>
      </c>
      <c r="K1" s="35" t="s">
        <v>9</v>
      </c>
      <c r="L1" s="35" t="s">
        <v>10</v>
      </c>
      <c r="M1" s="35" t="s">
        <v>11</v>
      </c>
      <c r="N1" s="32" t="s">
        <v>12</v>
      </c>
      <c r="O1" s="32" t="s">
        <v>13</v>
      </c>
      <c r="P1" s="32" t="s">
        <v>14</v>
      </c>
      <c r="Q1" s="32" t="s">
        <v>2005</v>
      </c>
    </row>
    <row r="2" spans="1:17" x14ac:dyDescent="0.25">
      <c r="A2" s="57">
        <v>42244.420461030095</v>
      </c>
      <c r="C2" s="32" t="s">
        <v>336</v>
      </c>
      <c r="D2" s="32" t="s">
        <v>334</v>
      </c>
      <c r="E2" s="32" t="s">
        <v>5916</v>
      </c>
      <c r="F2" s="32" t="s">
        <v>5917</v>
      </c>
      <c r="G2" s="32" t="s">
        <v>58</v>
      </c>
      <c r="H2" s="32" t="s">
        <v>59</v>
      </c>
      <c r="I2" s="32" t="s">
        <v>2006</v>
      </c>
      <c r="J2" s="35">
        <v>0</v>
      </c>
      <c r="K2" s="35">
        <v>0</v>
      </c>
      <c r="L2" s="35">
        <v>0</v>
      </c>
      <c r="M2" s="35">
        <v>0</v>
      </c>
      <c r="N2" s="32" t="s">
        <v>19</v>
      </c>
      <c r="O2" s="32" t="s">
        <v>322</v>
      </c>
      <c r="P2" s="32">
        <v>0</v>
      </c>
    </row>
    <row r="3" spans="1:17" x14ac:dyDescent="0.25">
      <c r="A3" s="57">
        <v>42244.422361261575</v>
      </c>
      <c r="C3" s="32" t="s">
        <v>739</v>
      </c>
      <c r="D3" s="32" t="s">
        <v>334</v>
      </c>
      <c r="E3" s="32" t="s">
        <v>5918</v>
      </c>
      <c r="F3" s="32" t="s">
        <v>5919</v>
      </c>
      <c r="G3" s="32" t="s">
        <v>58</v>
      </c>
      <c r="H3" s="32" t="s">
        <v>59</v>
      </c>
      <c r="I3" s="32" t="s">
        <v>2006</v>
      </c>
      <c r="J3" s="35">
        <v>0</v>
      </c>
      <c r="K3" s="35">
        <v>0</v>
      </c>
      <c r="L3" s="35">
        <v>0</v>
      </c>
      <c r="M3" s="35">
        <v>0</v>
      </c>
      <c r="N3" s="32" t="s">
        <v>19</v>
      </c>
      <c r="O3" s="32" t="s">
        <v>322</v>
      </c>
      <c r="P3" s="32">
        <v>0</v>
      </c>
    </row>
    <row r="4" spans="1:17" x14ac:dyDescent="0.25">
      <c r="A4" s="57">
        <v>42244.422794062499</v>
      </c>
      <c r="C4" s="32" t="s">
        <v>655</v>
      </c>
      <c r="D4" s="32" t="s">
        <v>334</v>
      </c>
      <c r="E4" s="32" t="s">
        <v>5920</v>
      </c>
      <c r="F4" s="32" t="s">
        <v>5921</v>
      </c>
      <c r="G4" s="32" t="s">
        <v>58</v>
      </c>
      <c r="H4" s="32" t="s">
        <v>59</v>
      </c>
      <c r="I4" s="32" t="s">
        <v>2006</v>
      </c>
      <c r="J4" s="35">
        <v>0</v>
      </c>
      <c r="K4" s="35">
        <v>0</v>
      </c>
      <c r="L4" s="35">
        <v>0</v>
      </c>
      <c r="M4" s="35">
        <v>0</v>
      </c>
      <c r="N4" s="32" t="s">
        <v>19</v>
      </c>
      <c r="O4" s="32" t="s">
        <v>322</v>
      </c>
      <c r="P4" s="32">
        <v>0</v>
      </c>
    </row>
    <row r="5" spans="1:17" x14ac:dyDescent="0.25">
      <c r="A5" s="57">
        <v>42244.423408946757</v>
      </c>
      <c r="C5" s="32" t="s">
        <v>655</v>
      </c>
      <c r="D5" s="32" t="s">
        <v>334</v>
      </c>
      <c r="E5" s="32" t="s">
        <v>5922</v>
      </c>
      <c r="F5" s="32" t="s">
        <v>5923</v>
      </c>
      <c r="G5" s="32" t="s">
        <v>58</v>
      </c>
      <c r="H5" s="32" t="s">
        <v>59</v>
      </c>
      <c r="I5" s="32" t="s">
        <v>2006</v>
      </c>
      <c r="J5" s="35">
        <v>0</v>
      </c>
      <c r="K5" s="35">
        <v>0</v>
      </c>
      <c r="L5" s="35">
        <v>0</v>
      </c>
      <c r="M5" s="35">
        <v>0</v>
      </c>
      <c r="N5" s="32" t="s">
        <v>19</v>
      </c>
      <c r="O5" s="32" t="s">
        <v>322</v>
      </c>
      <c r="P5" s="32">
        <v>0</v>
      </c>
    </row>
    <row r="6" spans="1:17" x14ac:dyDescent="0.25">
      <c r="A6" s="57">
        <v>42244.423821296296</v>
      </c>
      <c r="C6" s="32" t="s">
        <v>655</v>
      </c>
      <c r="D6" s="32" t="s">
        <v>334</v>
      </c>
      <c r="E6" s="32" t="s">
        <v>5924</v>
      </c>
      <c r="F6" s="32" t="s">
        <v>5925</v>
      </c>
      <c r="G6" s="32" t="s">
        <v>58</v>
      </c>
      <c r="H6" s="32" t="s">
        <v>59</v>
      </c>
      <c r="I6" s="32" t="s">
        <v>2006</v>
      </c>
      <c r="J6" s="35">
        <v>0</v>
      </c>
      <c r="K6" s="35">
        <v>0</v>
      </c>
      <c r="L6" s="35">
        <v>0</v>
      </c>
      <c r="M6" s="35">
        <v>0</v>
      </c>
      <c r="N6" s="32" t="s">
        <v>19</v>
      </c>
      <c r="O6" s="32" t="s">
        <v>322</v>
      </c>
      <c r="P6" s="32">
        <v>0</v>
      </c>
    </row>
    <row r="7" spans="1:17" x14ac:dyDescent="0.25">
      <c r="A7" s="57">
        <v>42244.424412812499</v>
      </c>
      <c r="C7" s="32" t="s">
        <v>2302</v>
      </c>
      <c r="D7" s="32" t="s">
        <v>334</v>
      </c>
      <c r="E7" s="32" t="s">
        <v>5926</v>
      </c>
      <c r="F7" s="32" t="s">
        <v>5927</v>
      </c>
      <c r="G7" s="32" t="s">
        <v>58</v>
      </c>
      <c r="H7" s="32" t="s">
        <v>59</v>
      </c>
      <c r="I7" s="32" t="s">
        <v>2006</v>
      </c>
      <c r="J7" s="35">
        <v>0</v>
      </c>
      <c r="K7" s="35">
        <v>0</v>
      </c>
      <c r="L7" s="35">
        <v>0</v>
      </c>
      <c r="M7" s="35">
        <v>0</v>
      </c>
      <c r="N7" s="32" t="s">
        <v>19</v>
      </c>
      <c r="O7" s="32" t="s">
        <v>322</v>
      </c>
      <c r="P7" s="32">
        <v>0</v>
      </c>
    </row>
    <row r="8" spans="1:17" x14ac:dyDescent="0.25">
      <c r="A8" s="57">
        <v>42244.569573923611</v>
      </c>
      <c r="C8" s="32" t="s">
        <v>1068</v>
      </c>
      <c r="D8" s="32" t="s">
        <v>334</v>
      </c>
      <c r="E8" s="32" t="s">
        <v>5928</v>
      </c>
      <c r="F8" s="32" t="s">
        <v>5929</v>
      </c>
      <c r="G8" s="32" t="s">
        <v>58</v>
      </c>
      <c r="H8" s="32" t="s">
        <v>59</v>
      </c>
      <c r="I8" s="32" t="s">
        <v>2006</v>
      </c>
      <c r="J8" s="35">
        <v>0</v>
      </c>
      <c r="K8" s="35">
        <v>0</v>
      </c>
      <c r="L8" s="35">
        <v>0</v>
      </c>
      <c r="M8" s="35">
        <v>0</v>
      </c>
      <c r="N8" s="32" t="s">
        <v>19</v>
      </c>
      <c r="O8" s="32" t="s">
        <v>322</v>
      </c>
      <c r="P8" s="32">
        <v>0</v>
      </c>
    </row>
    <row r="9" spans="1:17" x14ac:dyDescent="0.25">
      <c r="A9" s="57">
        <v>42244.592532060182</v>
      </c>
      <c r="C9" s="32" t="s">
        <v>5930</v>
      </c>
      <c r="D9" s="32" t="s">
        <v>334</v>
      </c>
      <c r="E9" s="32" t="s">
        <v>5931</v>
      </c>
      <c r="F9" s="32" t="s">
        <v>5932</v>
      </c>
      <c r="G9" s="32" t="s">
        <v>58</v>
      </c>
      <c r="H9" s="32" t="s">
        <v>59</v>
      </c>
      <c r="I9" s="32" t="s">
        <v>2006</v>
      </c>
      <c r="J9" s="35">
        <v>0</v>
      </c>
      <c r="K9" s="35">
        <v>0</v>
      </c>
      <c r="L9" s="35">
        <v>0</v>
      </c>
      <c r="M9" s="35">
        <v>0</v>
      </c>
      <c r="N9" s="32" t="s">
        <v>19</v>
      </c>
      <c r="O9" s="32" t="s">
        <v>322</v>
      </c>
      <c r="P9" s="32">
        <v>0</v>
      </c>
    </row>
    <row r="10" spans="1:17" x14ac:dyDescent="0.25">
      <c r="A10" s="57">
        <v>42244.596170219906</v>
      </c>
      <c r="C10" s="32" t="s">
        <v>5930</v>
      </c>
      <c r="D10" s="32" t="s">
        <v>334</v>
      </c>
      <c r="E10" s="32" t="s">
        <v>5933</v>
      </c>
      <c r="F10" s="32" t="s">
        <v>5934</v>
      </c>
      <c r="G10" s="32" t="s">
        <v>58</v>
      </c>
      <c r="H10" s="32" t="s">
        <v>59</v>
      </c>
      <c r="I10" s="32" t="s">
        <v>2006</v>
      </c>
      <c r="J10" s="35">
        <v>0</v>
      </c>
      <c r="K10" s="35">
        <v>0</v>
      </c>
      <c r="L10" s="35">
        <v>0</v>
      </c>
      <c r="M10" s="35">
        <v>0</v>
      </c>
      <c r="N10" s="32" t="s">
        <v>19</v>
      </c>
      <c r="O10" s="32" t="s">
        <v>322</v>
      </c>
      <c r="P10" s="32">
        <v>0</v>
      </c>
    </row>
    <row r="11" spans="1:17" x14ac:dyDescent="0.25">
      <c r="A11" s="57">
        <v>42244.623120601849</v>
      </c>
      <c r="C11" s="32" t="s">
        <v>336</v>
      </c>
      <c r="D11" s="32" t="s">
        <v>334</v>
      </c>
      <c r="E11" s="32" t="s">
        <v>5935</v>
      </c>
      <c r="F11" s="32" t="s">
        <v>5936</v>
      </c>
      <c r="G11" s="32" t="s">
        <v>58</v>
      </c>
      <c r="H11" s="32" t="s">
        <v>59</v>
      </c>
      <c r="I11" s="32" t="s">
        <v>2006</v>
      </c>
      <c r="J11" s="35">
        <v>0</v>
      </c>
      <c r="K11" s="35">
        <v>0</v>
      </c>
      <c r="L11" s="35">
        <v>0</v>
      </c>
      <c r="M11" s="35">
        <v>0</v>
      </c>
      <c r="N11" s="32" t="s">
        <v>19</v>
      </c>
      <c r="O11" s="32" t="s">
        <v>322</v>
      </c>
      <c r="P11" s="32">
        <v>0</v>
      </c>
    </row>
    <row r="12" spans="1:17" x14ac:dyDescent="0.25">
      <c r="A12" s="57">
        <v>42244.632548263886</v>
      </c>
      <c r="C12" s="32" t="s">
        <v>454</v>
      </c>
      <c r="D12" s="32" t="s">
        <v>334</v>
      </c>
      <c r="E12" s="32" t="s">
        <v>5937</v>
      </c>
      <c r="F12" s="32" t="s">
        <v>5938</v>
      </c>
      <c r="G12" s="32" t="s">
        <v>58</v>
      </c>
      <c r="H12" s="32" t="s">
        <v>59</v>
      </c>
      <c r="I12" s="32" t="s">
        <v>2006</v>
      </c>
      <c r="J12" s="35">
        <v>0</v>
      </c>
      <c r="K12" s="35">
        <v>0</v>
      </c>
      <c r="L12" s="35">
        <v>0</v>
      </c>
      <c r="M12" s="35">
        <v>0</v>
      </c>
      <c r="N12" s="32" t="s">
        <v>19</v>
      </c>
      <c r="O12" s="32" t="s">
        <v>322</v>
      </c>
      <c r="P12" s="32">
        <v>0</v>
      </c>
    </row>
    <row r="13" spans="1:17" x14ac:dyDescent="0.25">
      <c r="A13" s="57">
        <v>42244.637226469909</v>
      </c>
      <c r="C13" s="32" t="s">
        <v>655</v>
      </c>
      <c r="D13" s="32" t="s">
        <v>334</v>
      </c>
      <c r="E13" s="32" t="s">
        <v>5939</v>
      </c>
      <c r="F13" s="32" t="s">
        <v>5940</v>
      </c>
      <c r="G13" s="32" t="s">
        <v>58</v>
      </c>
      <c r="H13" s="32" t="s">
        <v>59</v>
      </c>
      <c r="I13" s="32" t="s">
        <v>2006</v>
      </c>
      <c r="J13" s="35">
        <v>0</v>
      </c>
      <c r="K13" s="35">
        <v>0</v>
      </c>
      <c r="L13" s="35">
        <v>0</v>
      </c>
      <c r="M13" s="35">
        <v>0</v>
      </c>
      <c r="N13" s="32" t="s">
        <v>19</v>
      </c>
      <c r="O13" s="32" t="s">
        <v>322</v>
      </c>
      <c r="P13" s="32">
        <v>0</v>
      </c>
    </row>
    <row r="14" spans="1:17" x14ac:dyDescent="0.25">
      <c r="A14" s="57">
        <v>42244.641889502316</v>
      </c>
      <c r="C14" s="32" t="s">
        <v>655</v>
      </c>
      <c r="D14" s="32" t="s">
        <v>334</v>
      </c>
      <c r="E14" s="32" t="s">
        <v>5941</v>
      </c>
      <c r="F14" s="32" t="s">
        <v>5942</v>
      </c>
      <c r="G14" s="32" t="s">
        <v>58</v>
      </c>
      <c r="H14" s="32" t="s">
        <v>59</v>
      </c>
      <c r="I14" s="32" t="s">
        <v>2006</v>
      </c>
      <c r="J14" s="35">
        <v>0</v>
      </c>
      <c r="K14" s="35">
        <v>0</v>
      </c>
      <c r="L14" s="35">
        <v>0</v>
      </c>
      <c r="M14" s="35">
        <v>0</v>
      </c>
      <c r="N14" s="32" t="s">
        <v>19</v>
      </c>
      <c r="O14" s="32" t="s">
        <v>322</v>
      </c>
      <c r="P14" s="32">
        <v>0</v>
      </c>
    </row>
    <row r="15" spans="1:17" x14ac:dyDescent="0.25">
      <c r="A15" s="57">
        <v>42244.648600266206</v>
      </c>
      <c r="C15" s="32" t="s">
        <v>345</v>
      </c>
      <c r="D15" s="32" t="s">
        <v>334</v>
      </c>
      <c r="E15" s="32" t="s">
        <v>5943</v>
      </c>
      <c r="F15" s="32" t="s">
        <v>5944</v>
      </c>
      <c r="G15" s="32" t="s">
        <v>58</v>
      </c>
      <c r="H15" s="32" t="s">
        <v>59</v>
      </c>
      <c r="I15" s="32" t="s">
        <v>2006</v>
      </c>
      <c r="J15" s="35">
        <v>0</v>
      </c>
      <c r="K15" s="35">
        <v>0</v>
      </c>
      <c r="L15" s="35">
        <v>0</v>
      </c>
      <c r="M15" s="35">
        <v>0</v>
      </c>
      <c r="N15" s="32" t="s">
        <v>19</v>
      </c>
      <c r="O15" s="32" t="s">
        <v>322</v>
      </c>
      <c r="P15" s="32">
        <v>0</v>
      </c>
    </row>
    <row r="16" spans="1:17" x14ac:dyDescent="0.25">
      <c r="A16" s="57">
        <v>42244.664304166668</v>
      </c>
      <c r="C16" s="32" t="s">
        <v>345</v>
      </c>
      <c r="D16" s="32" t="s">
        <v>334</v>
      </c>
      <c r="E16" s="32" t="s">
        <v>5945</v>
      </c>
      <c r="F16" s="32" t="s">
        <v>5946</v>
      </c>
      <c r="G16" s="32" t="s">
        <v>58</v>
      </c>
      <c r="H16" s="32" t="s">
        <v>59</v>
      </c>
      <c r="I16" s="32" t="s">
        <v>2006</v>
      </c>
      <c r="J16" s="35">
        <v>0</v>
      </c>
      <c r="K16" s="35">
        <v>0</v>
      </c>
      <c r="L16" s="35">
        <v>0</v>
      </c>
      <c r="M16" s="35">
        <v>0</v>
      </c>
      <c r="N16" s="32" t="s">
        <v>19</v>
      </c>
      <c r="P16" s="32">
        <v>0</v>
      </c>
    </row>
    <row r="17" spans="1:16" x14ac:dyDescent="0.25">
      <c r="A17" s="57">
        <v>42244.665047106479</v>
      </c>
      <c r="C17" s="32" t="s">
        <v>736</v>
      </c>
      <c r="D17" s="32" t="s">
        <v>334</v>
      </c>
      <c r="E17" s="32" t="s">
        <v>5947</v>
      </c>
      <c r="F17" s="32" t="s">
        <v>5948</v>
      </c>
      <c r="G17" s="32" t="s">
        <v>58</v>
      </c>
      <c r="H17" s="32" t="s">
        <v>59</v>
      </c>
      <c r="I17" s="32" t="s">
        <v>2006</v>
      </c>
      <c r="J17" s="35">
        <v>0</v>
      </c>
      <c r="K17" s="35">
        <v>0</v>
      </c>
      <c r="L17" s="35">
        <v>0</v>
      </c>
      <c r="M17" s="35">
        <v>0</v>
      </c>
      <c r="N17" s="32" t="s">
        <v>19</v>
      </c>
      <c r="O17" s="32" t="s">
        <v>322</v>
      </c>
      <c r="P17" s="32">
        <v>0</v>
      </c>
    </row>
    <row r="18" spans="1:16" x14ac:dyDescent="0.25">
      <c r="A18" s="57">
        <v>42244.665794363427</v>
      </c>
      <c r="C18" s="32" t="s">
        <v>5355</v>
      </c>
      <c r="D18" s="32" t="s">
        <v>323</v>
      </c>
      <c r="E18" s="32" t="s">
        <v>5949</v>
      </c>
      <c r="F18" s="32" t="s">
        <v>5950</v>
      </c>
      <c r="G18" s="32" t="s">
        <v>58</v>
      </c>
      <c r="H18" s="32" t="s">
        <v>59</v>
      </c>
      <c r="I18" s="32" t="s">
        <v>2006</v>
      </c>
      <c r="J18" s="35">
        <v>0</v>
      </c>
      <c r="K18" s="35">
        <v>0</v>
      </c>
      <c r="L18" s="35">
        <v>0</v>
      </c>
      <c r="M18" s="35">
        <v>0</v>
      </c>
      <c r="N18" s="32" t="s">
        <v>19</v>
      </c>
      <c r="O18" s="32" t="s">
        <v>322</v>
      </c>
      <c r="P18" s="32">
        <v>0</v>
      </c>
    </row>
    <row r="19" spans="1:16" x14ac:dyDescent="0.25">
      <c r="A19" s="57">
        <v>42244.666504548608</v>
      </c>
      <c r="C19" s="32" t="s">
        <v>345</v>
      </c>
      <c r="D19" s="32" t="s">
        <v>334</v>
      </c>
      <c r="E19" s="32" t="s">
        <v>5951</v>
      </c>
      <c r="F19" s="32" t="s">
        <v>5952</v>
      </c>
      <c r="G19" s="32" t="s">
        <v>58</v>
      </c>
      <c r="H19" s="32" t="s">
        <v>59</v>
      </c>
      <c r="I19" s="32" t="s">
        <v>2006</v>
      </c>
      <c r="J19" s="35">
        <v>0</v>
      </c>
      <c r="K19" s="35">
        <v>0</v>
      </c>
      <c r="L19" s="35">
        <v>0</v>
      </c>
      <c r="M19" s="35">
        <v>0</v>
      </c>
      <c r="N19" s="32" t="s">
        <v>19</v>
      </c>
      <c r="O19" s="32" t="s">
        <v>322</v>
      </c>
      <c r="P19" s="32">
        <v>0</v>
      </c>
    </row>
    <row r="20" spans="1:16" x14ac:dyDescent="0.25">
      <c r="A20" s="57">
        <v>42244.667426539352</v>
      </c>
      <c r="C20" s="32" t="s">
        <v>454</v>
      </c>
      <c r="D20" s="32" t="s">
        <v>334</v>
      </c>
      <c r="E20" s="32" t="s">
        <v>5953</v>
      </c>
      <c r="F20" s="32" t="s">
        <v>5954</v>
      </c>
      <c r="G20" s="32" t="s">
        <v>58</v>
      </c>
      <c r="H20" s="32" t="s">
        <v>59</v>
      </c>
      <c r="I20" s="32" t="s">
        <v>2006</v>
      </c>
      <c r="J20" s="35">
        <v>0</v>
      </c>
      <c r="K20" s="35">
        <v>0</v>
      </c>
      <c r="L20" s="35">
        <v>0</v>
      </c>
      <c r="M20" s="35">
        <v>0</v>
      </c>
      <c r="N20" s="32" t="s">
        <v>19</v>
      </c>
      <c r="O20" s="32" t="s">
        <v>322</v>
      </c>
      <c r="P20" s="32">
        <v>0</v>
      </c>
    </row>
    <row r="21" spans="1:16" x14ac:dyDescent="0.25">
      <c r="A21" s="57">
        <v>42244.667853391205</v>
      </c>
      <c r="C21" s="32" t="s">
        <v>740</v>
      </c>
      <c r="D21" s="32" t="s">
        <v>334</v>
      </c>
      <c r="E21" s="32" t="s">
        <v>5955</v>
      </c>
      <c r="F21" s="32" t="s">
        <v>5956</v>
      </c>
      <c r="G21" s="32" t="s">
        <v>58</v>
      </c>
      <c r="H21" s="32" t="s">
        <v>59</v>
      </c>
      <c r="I21" s="32" t="s">
        <v>2006</v>
      </c>
      <c r="J21" s="35">
        <v>0</v>
      </c>
      <c r="K21" s="35">
        <v>0</v>
      </c>
      <c r="L21" s="35">
        <v>0</v>
      </c>
      <c r="M21" s="35">
        <v>0</v>
      </c>
      <c r="N21" s="32" t="s">
        <v>19</v>
      </c>
      <c r="O21" s="32" t="s">
        <v>322</v>
      </c>
      <c r="P21" s="32">
        <v>0</v>
      </c>
    </row>
    <row r="22" spans="1:16" x14ac:dyDescent="0.25">
      <c r="A22" s="57">
        <v>42244.668113043983</v>
      </c>
      <c r="C22" s="32" t="s">
        <v>457</v>
      </c>
      <c r="D22" s="32" t="s">
        <v>334</v>
      </c>
      <c r="E22" s="32" t="s">
        <v>5957</v>
      </c>
      <c r="F22" s="32" t="s">
        <v>5958</v>
      </c>
      <c r="G22" s="32" t="s">
        <v>58</v>
      </c>
      <c r="H22" s="32" t="s">
        <v>59</v>
      </c>
      <c r="I22" s="32" t="s">
        <v>2006</v>
      </c>
      <c r="J22" s="35">
        <v>0</v>
      </c>
      <c r="K22" s="35">
        <v>0</v>
      </c>
      <c r="L22" s="35">
        <v>0</v>
      </c>
      <c r="M22" s="35">
        <v>0</v>
      </c>
      <c r="N22" s="32" t="s">
        <v>19</v>
      </c>
      <c r="O22" s="32" t="s">
        <v>322</v>
      </c>
      <c r="P22" s="32">
        <v>0</v>
      </c>
    </row>
    <row r="23" spans="1:16" x14ac:dyDescent="0.25">
      <c r="A23" s="57">
        <v>42244.668833912037</v>
      </c>
      <c r="C23" s="32" t="s">
        <v>655</v>
      </c>
      <c r="D23" s="32" t="s">
        <v>334</v>
      </c>
      <c r="E23" s="32" t="s">
        <v>5959</v>
      </c>
      <c r="F23" s="32" t="s">
        <v>5960</v>
      </c>
      <c r="G23" s="32" t="s">
        <v>58</v>
      </c>
      <c r="H23" s="32" t="s">
        <v>59</v>
      </c>
      <c r="I23" s="32" t="s">
        <v>2006</v>
      </c>
      <c r="J23" s="35">
        <v>0</v>
      </c>
      <c r="K23" s="35">
        <v>0</v>
      </c>
      <c r="L23" s="35">
        <v>0</v>
      </c>
      <c r="M23" s="35">
        <v>0</v>
      </c>
      <c r="N23" s="32" t="s">
        <v>19</v>
      </c>
      <c r="O23" s="32" t="s">
        <v>322</v>
      </c>
      <c r="P23" s="32">
        <v>0</v>
      </c>
    </row>
    <row r="24" spans="1:16" x14ac:dyDescent="0.25">
      <c r="A24" s="57">
        <v>42244.671670752316</v>
      </c>
      <c r="C24" s="32" t="s">
        <v>739</v>
      </c>
      <c r="D24" s="32" t="s">
        <v>334</v>
      </c>
      <c r="E24" s="32" t="s">
        <v>5961</v>
      </c>
      <c r="F24" s="32" t="s">
        <v>5962</v>
      </c>
      <c r="G24" s="32" t="s">
        <v>58</v>
      </c>
      <c r="H24" s="32" t="s">
        <v>59</v>
      </c>
      <c r="I24" s="32" t="s">
        <v>2006</v>
      </c>
      <c r="J24" s="35">
        <v>0</v>
      </c>
      <c r="K24" s="35">
        <v>0</v>
      </c>
      <c r="L24" s="35">
        <v>0</v>
      </c>
      <c r="M24" s="35">
        <v>0</v>
      </c>
      <c r="N24" s="32" t="s">
        <v>19</v>
      </c>
      <c r="O24" s="32" t="s">
        <v>322</v>
      </c>
      <c r="P24" s="32">
        <v>0</v>
      </c>
    </row>
    <row r="25" spans="1:16" x14ac:dyDescent="0.25">
      <c r="A25" s="57">
        <v>42244.672855868055</v>
      </c>
      <c r="C25" s="32" t="s">
        <v>722</v>
      </c>
      <c r="D25" s="32" t="s">
        <v>334</v>
      </c>
      <c r="E25" s="32" t="s">
        <v>5963</v>
      </c>
      <c r="F25" s="32" t="s">
        <v>5964</v>
      </c>
      <c r="G25" s="32" t="s">
        <v>58</v>
      </c>
      <c r="H25" s="32" t="s">
        <v>59</v>
      </c>
      <c r="I25" s="32" t="s">
        <v>2006</v>
      </c>
      <c r="J25" s="35">
        <v>0</v>
      </c>
      <c r="K25" s="35">
        <v>0</v>
      </c>
      <c r="L25" s="35">
        <v>0</v>
      </c>
      <c r="M25" s="35">
        <v>0</v>
      </c>
      <c r="N25" s="32" t="s">
        <v>19</v>
      </c>
      <c r="O25" s="32" t="s">
        <v>322</v>
      </c>
      <c r="P25" s="32">
        <v>0</v>
      </c>
    </row>
    <row r="26" spans="1:16" x14ac:dyDescent="0.25">
      <c r="A26" s="57">
        <v>42244.683718020831</v>
      </c>
      <c r="C26" s="32" t="s">
        <v>739</v>
      </c>
      <c r="D26" s="32" t="s">
        <v>334</v>
      </c>
      <c r="E26" s="32" t="s">
        <v>5965</v>
      </c>
      <c r="F26" s="32" t="s">
        <v>5966</v>
      </c>
      <c r="G26" s="32" t="s">
        <v>58</v>
      </c>
      <c r="H26" s="32" t="s">
        <v>59</v>
      </c>
      <c r="I26" s="32" t="s">
        <v>2006</v>
      </c>
      <c r="J26" s="35">
        <v>0</v>
      </c>
      <c r="K26" s="35">
        <v>0</v>
      </c>
      <c r="L26" s="35">
        <v>0</v>
      </c>
      <c r="M26" s="35">
        <v>0</v>
      </c>
      <c r="N26" s="32" t="s">
        <v>19</v>
      </c>
      <c r="O26" s="32" t="s">
        <v>322</v>
      </c>
      <c r="P26" s="32">
        <v>0</v>
      </c>
    </row>
    <row r="27" spans="1:16" x14ac:dyDescent="0.25">
      <c r="A27" s="57">
        <v>42244.726116550926</v>
      </c>
      <c r="C27" s="32" t="s">
        <v>5930</v>
      </c>
      <c r="D27" s="32" t="s">
        <v>334</v>
      </c>
      <c r="E27" s="32" t="s">
        <v>5967</v>
      </c>
      <c r="F27" s="32" t="s">
        <v>5968</v>
      </c>
      <c r="G27" s="32" t="s">
        <v>58</v>
      </c>
      <c r="H27" s="32" t="s">
        <v>59</v>
      </c>
      <c r="I27" s="32" t="s">
        <v>2006</v>
      </c>
      <c r="J27" s="35">
        <v>0</v>
      </c>
      <c r="K27" s="35">
        <v>0</v>
      </c>
      <c r="L27" s="35">
        <v>0</v>
      </c>
      <c r="M27" s="35">
        <v>0</v>
      </c>
      <c r="N27" s="32" t="s">
        <v>19</v>
      </c>
      <c r="O27" s="32" t="s">
        <v>322</v>
      </c>
      <c r="P27" s="32">
        <v>0</v>
      </c>
    </row>
    <row r="28" spans="1:16" x14ac:dyDescent="0.25">
      <c r="A28" s="57">
        <v>42244.763958414354</v>
      </c>
      <c r="C28" s="32" t="s">
        <v>506</v>
      </c>
      <c r="D28" s="32" t="s">
        <v>334</v>
      </c>
      <c r="E28" s="32" t="s">
        <v>5969</v>
      </c>
      <c r="F28" s="32" t="s">
        <v>5970</v>
      </c>
      <c r="G28" s="32" t="s">
        <v>58</v>
      </c>
      <c r="H28" s="32" t="s">
        <v>59</v>
      </c>
      <c r="I28" s="32" t="s">
        <v>2006</v>
      </c>
      <c r="J28" s="35">
        <v>0</v>
      </c>
      <c r="K28" s="35">
        <v>0</v>
      </c>
      <c r="L28" s="35">
        <v>0</v>
      </c>
      <c r="M28" s="35">
        <v>0</v>
      </c>
      <c r="N28" s="32" t="s">
        <v>19</v>
      </c>
      <c r="P28" s="32">
        <v>0</v>
      </c>
    </row>
    <row r="29" spans="1:16" x14ac:dyDescent="0.25">
      <c r="A29" s="57">
        <v>42247.418386770834</v>
      </c>
      <c r="B29" s="32" t="s">
        <v>22</v>
      </c>
      <c r="C29" s="32" t="s">
        <v>2449</v>
      </c>
      <c r="D29" s="32" t="s">
        <v>2450</v>
      </c>
      <c r="E29" s="32" t="s">
        <v>5971</v>
      </c>
      <c r="F29" s="32" t="s">
        <v>5972</v>
      </c>
      <c r="G29" s="32" t="s">
        <v>25</v>
      </c>
      <c r="H29" s="32" t="s">
        <v>26</v>
      </c>
      <c r="I29" s="32" t="s">
        <v>2006</v>
      </c>
      <c r="J29" s="35">
        <v>0</v>
      </c>
      <c r="K29" s="35">
        <v>0</v>
      </c>
      <c r="L29" s="35">
        <v>0</v>
      </c>
      <c r="M29" s="35">
        <v>0</v>
      </c>
      <c r="N29" s="32" t="s">
        <v>19</v>
      </c>
      <c r="O29" s="32" t="s">
        <v>27</v>
      </c>
      <c r="P29" s="32">
        <v>4</v>
      </c>
    </row>
    <row r="30" spans="1:16" x14ac:dyDescent="0.25">
      <c r="A30" s="57">
        <v>42247.418386770834</v>
      </c>
      <c r="B30" s="32" t="s">
        <v>22</v>
      </c>
      <c r="C30" s="32" t="s">
        <v>2449</v>
      </c>
      <c r="D30" s="32" t="s">
        <v>2450</v>
      </c>
      <c r="E30" s="32" t="s">
        <v>5971</v>
      </c>
      <c r="F30" s="32" t="s">
        <v>5972</v>
      </c>
      <c r="G30" s="32" t="s">
        <v>25</v>
      </c>
      <c r="H30" s="32" t="s">
        <v>26</v>
      </c>
      <c r="I30" s="32" t="s">
        <v>2006</v>
      </c>
      <c r="J30" s="35">
        <v>0</v>
      </c>
      <c r="K30" s="35">
        <v>0</v>
      </c>
      <c r="L30" s="35">
        <v>0</v>
      </c>
      <c r="M30" s="35">
        <v>0</v>
      </c>
      <c r="N30" s="32" t="s">
        <v>19</v>
      </c>
      <c r="O30" s="32" t="s">
        <v>27</v>
      </c>
      <c r="P30" s="32">
        <v>4</v>
      </c>
    </row>
    <row r="31" spans="1:16" x14ac:dyDescent="0.25">
      <c r="A31" s="57">
        <v>42247.418386770834</v>
      </c>
      <c r="B31" s="32" t="s">
        <v>22</v>
      </c>
      <c r="C31" s="32" t="s">
        <v>2449</v>
      </c>
      <c r="D31" s="32" t="s">
        <v>2450</v>
      </c>
      <c r="E31" s="32" t="s">
        <v>5971</v>
      </c>
      <c r="F31" s="32" t="s">
        <v>5972</v>
      </c>
      <c r="G31" s="32" t="s">
        <v>33</v>
      </c>
      <c r="H31" s="32" t="s">
        <v>34</v>
      </c>
      <c r="I31" s="32" t="s">
        <v>2006</v>
      </c>
      <c r="J31" s="35">
        <v>0</v>
      </c>
      <c r="K31" s="35">
        <v>0</v>
      </c>
      <c r="L31" s="35">
        <v>0</v>
      </c>
      <c r="M31" s="35">
        <v>3</v>
      </c>
      <c r="N31" s="32" t="s">
        <v>19</v>
      </c>
      <c r="O31" s="32" t="s">
        <v>27</v>
      </c>
      <c r="P31" s="32">
        <v>1</v>
      </c>
    </row>
    <row r="32" spans="1:16" x14ac:dyDescent="0.25">
      <c r="A32" s="57">
        <v>42247.418386770834</v>
      </c>
      <c r="B32" s="32" t="s">
        <v>22</v>
      </c>
      <c r="C32" s="32" t="s">
        <v>2449</v>
      </c>
      <c r="D32" s="32" t="s">
        <v>2450</v>
      </c>
      <c r="E32" s="32" t="s">
        <v>5971</v>
      </c>
      <c r="F32" s="32" t="s">
        <v>5972</v>
      </c>
      <c r="G32" s="32" t="s">
        <v>35</v>
      </c>
      <c r="H32" s="32" t="s">
        <v>38</v>
      </c>
      <c r="I32" s="32" t="s">
        <v>2006</v>
      </c>
      <c r="J32" s="35">
        <v>0</v>
      </c>
      <c r="K32" s="35">
        <v>0</v>
      </c>
      <c r="L32" s="35">
        <v>0</v>
      </c>
      <c r="M32" s="35">
        <v>22.6</v>
      </c>
      <c r="N32" s="32" t="s">
        <v>19</v>
      </c>
      <c r="O32" s="32" t="s">
        <v>27</v>
      </c>
      <c r="P32" s="32">
        <v>1</v>
      </c>
    </row>
    <row r="33" spans="1:16" x14ac:dyDescent="0.25">
      <c r="A33" s="57">
        <v>42247.430295520833</v>
      </c>
      <c r="B33" s="32" t="s">
        <v>22</v>
      </c>
      <c r="C33" s="32" t="s">
        <v>5973</v>
      </c>
      <c r="D33" s="32" t="s">
        <v>5974</v>
      </c>
      <c r="E33" s="32" t="s">
        <v>5975</v>
      </c>
      <c r="F33" s="32" t="s">
        <v>5976</v>
      </c>
      <c r="G33" s="32" t="s">
        <v>329</v>
      </c>
      <c r="H33" s="32" t="s">
        <v>328</v>
      </c>
      <c r="I33" s="32" t="s">
        <v>2006</v>
      </c>
      <c r="J33" s="35">
        <v>0</v>
      </c>
      <c r="K33" s="35">
        <v>0</v>
      </c>
      <c r="L33" s="35">
        <v>0</v>
      </c>
      <c r="M33" s="35">
        <v>0</v>
      </c>
      <c r="N33" s="32" t="s">
        <v>17</v>
      </c>
      <c r="O33" s="32" t="s">
        <v>27</v>
      </c>
      <c r="P33" s="32">
        <v>0</v>
      </c>
    </row>
    <row r="34" spans="1:16" x14ac:dyDescent="0.25">
      <c r="A34" s="57">
        <v>42247.430295520833</v>
      </c>
      <c r="B34" s="32" t="s">
        <v>22</v>
      </c>
      <c r="C34" s="32" t="s">
        <v>5973</v>
      </c>
      <c r="D34" s="32" t="s">
        <v>5974</v>
      </c>
      <c r="E34" s="32" t="s">
        <v>5975</v>
      </c>
      <c r="F34" s="32" t="s">
        <v>5976</v>
      </c>
      <c r="G34" s="32" t="s">
        <v>35</v>
      </c>
      <c r="H34" s="32" t="s">
        <v>38</v>
      </c>
      <c r="I34" s="32" t="s">
        <v>2006</v>
      </c>
      <c r="J34" s="35">
        <v>0</v>
      </c>
      <c r="K34" s="35">
        <v>0</v>
      </c>
      <c r="L34" s="35">
        <v>0</v>
      </c>
      <c r="M34" s="35">
        <v>21.96</v>
      </c>
      <c r="N34" s="32" t="s">
        <v>17</v>
      </c>
      <c r="O34" s="32" t="s">
        <v>27</v>
      </c>
      <c r="P34" s="32">
        <v>1</v>
      </c>
    </row>
    <row r="35" spans="1:16" x14ac:dyDescent="0.25">
      <c r="A35" s="57">
        <v>42247.430295520833</v>
      </c>
      <c r="B35" s="32" t="s">
        <v>22</v>
      </c>
      <c r="C35" s="32" t="s">
        <v>5973</v>
      </c>
      <c r="D35" s="32" t="s">
        <v>5974</v>
      </c>
      <c r="E35" s="32" t="s">
        <v>5975</v>
      </c>
      <c r="F35" s="32" t="s">
        <v>5976</v>
      </c>
      <c r="G35" s="32" t="s">
        <v>25</v>
      </c>
      <c r="H35" s="32" t="s">
        <v>26</v>
      </c>
      <c r="I35" s="32" t="s">
        <v>2006</v>
      </c>
      <c r="J35" s="35">
        <v>0</v>
      </c>
      <c r="K35" s="35">
        <v>0</v>
      </c>
      <c r="L35" s="35">
        <v>0</v>
      </c>
      <c r="M35" s="35">
        <v>0</v>
      </c>
      <c r="N35" s="32" t="s">
        <v>17</v>
      </c>
      <c r="O35" s="32" t="s">
        <v>27</v>
      </c>
      <c r="P35" s="32">
        <v>4.5</v>
      </c>
    </row>
    <row r="36" spans="1:16" x14ac:dyDescent="0.25">
      <c r="A36" s="57">
        <v>42247.432721990743</v>
      </c>
      <c r="C36" s="32" t="s">
        <v>457</v>
      </c>
      <c r="D36" s="32" t="s">
        <v>334</v>
      </c>
      <c r="E36" s="32" t="s">
        <v>5977</v>
      </c>
      <c r="F36" s="32" t="s">
        <v>5978</v>
      </c>
      <c r="G36" s="32" t="s">
        <v>58</v>
      </c>
      <c r="H36" s="32" t="s">
        <v>59</v>
      </c>
      <c r="I36" s="32" t="s">
        <v>2006</v>
      </c>
      <c r="J36" s="35">
        <v>0</v>
      </c>
      <c r="K36" s="35">
        <v>0</v>
      </c>
      <c r="L36" s="35">
        <v>0</v>
      </c>
      <c r="M36" s="35">
        <v>0</v>
      </c>
      <c r="N36" s="32" t="s">
        <v>19</v>
      </c>
      <c r="O36" s="32" t="s">
        <v>322</v>
      </c>
      <c r="P36" s="32">
        <v>0</v>
      </c>
    </row>
    <row r="37" spans="1:16" x14ac:dyDescent="0.25">
      <c r="A37" s="57">
        <v>42247.433923379627</v>
      </c>
      <c r="C37" s="32" t="s">
        <v>457</v>
      </c>
      <c r="D37" s="32" t="s">
        <v>334</v>
      </c>
      <c r="E37" s="32" t="s">
        <v>5979</v>
      </c>
      <c r="F37" s="32" t="s">
        <v>5980</v>
      </c>
      <c r="G37" s="32" t="s">
        <v>58</v>
      </c>
      <c r="H37" s="32" t="s">
        <v>59</v>
      </c>
      <c r="I37" s="32" t="s">
        <v>2006</v>
      </c>
      <c r="J37" s="35">
        <v>0</v>
      </c>
      <c r="K37" s="35">
        <v>0</v>
      </c>
      <c r="L37" s="35">
        <v>0</v>
      </c>
      <c r="M37" s="35">
        <v>0</v>
      </c>
      <c r="N37" s="32" t="s">
        <v>19</v>
      </c>
      <c r="O37" s="32" t="s">
        <v>322</v>
      </c>
      <c r="P37" s="32">
        <v>0</v>
      </c>
    </row>
    <row r="38" spans="1:16" x14ac:dyDescent="0.25">
      <c r="A38" s="57">
        <v>42247.433960451388</v>
      </c>
      <c r="B38" s="32" t="s">
        <v>22</v>
      </c>
      <c r="C38" s="32" t="s">
        <v>5635</v>
      </c>
      <c r="D38" s="32" t="s">
        <v>5636</v>
      </c>
      <c r="E38" s="32" t="s">
        <v>5981</v>
      </c>
      <c r="F38" s="32" t="s">
        <v>5982</v>
      </c>
      <c r="G38" s="32" t="s">
        <v>329</v>
      </c>
      <c r="H38" s="32" t="s">
        <v>328</v>
      </c>
      <c r="I38" s="32" t="s">
        <v>2006</v>
      </c>
      <c r="J38" s="35">
        <v>0</v>
      </c>
      <c r="K38" s="35">
        <v>0</v>
      </c>
      <c r="L38" s="35">
        <v>0</v>
      </c>
      <c r="M38" s="35">
        <v>0</v>
      </c>
      <c r="N38" s="32" t="s">
        <v>17</v>
      </c>
      <c r="O38" s="32" t="s">
        <v>27</v>
      </c>
      <c r="P38" s="32">
        <v>0</v>
      </c>
    </row>
    <row r="39" spans="1:16" x14ac:dyDescent="0.25">
      <c r="A39" s="57">
        <v>42247.433960451388</v>
      </c>
      <c r="B39" s="32" t="s">
        <v>22</v>
      </c>
      <c r="C39" s="32" t="s">
        <v>5635</v>
      </c>
      <c r="D39" s="32" t="s">
        <v>5636</v>
      </c>
      <c r="E39" s="32" t="s">
        <v>5981</v>
      </c>
      <c r="F39" s="32" t="s">
        <v>5982</v>
      </c>
      <c r="G39" s="32" t="s">
        <v>25</v>
      </c>
      <c r="H39" s="32" t="s">
        <v>26</v>
      </c>
      <c r="I39" s="32" t="s">
        <v>2006</v>
      </c>
      <c r="J39" s="35">
        <v>0</v>
      </c>
      <c r="K39" s="35">
        <v>0</v>
      </c>
      <c r="L39" s="35">
        <v>336.56</v>
      </c>
      <c r="M39" s="35">
        <v>0</v>
      </c>
      <c r="N39" s="32" t="s">
        <v>17</v>
      </c>
      <c r="O39" s="32" t="s">
        <v>27</v>
      </c>
      <c r="P39" s="32">
        <v>7</v>
      </c>
    </row>
    <row r="40" spans="1:16" x14ac:dyDescent="0.25">
      <c r="A40" s="57">
        <v>42247.43655150463</v>
      </c>
      <c r="B40" s="32" t="s">
        <v>22</v>
      </c>
      <c r="C40" s="32" t="s">
        <v>5000</v>
      </c>
      <c r="D40" s="32" t="s">
        <v>5001</v>
      </c>
      <c r="E40" s="32" t="s">
        <v>5983</v>
      </c>
      <c r="F40" s="32" t="s">
        <v>5984</v>
      </c>
      <c r="G40" s="32" t="s">
        <v>25</v>
      </c>
      <c r="H40" s="32" t="s">
        <v>26</v>
      </c>
      <c r="I40" s="32" t="s">
        <v>2006</v>
      </c>
      <c r="J40" s="35">
        <v>0</v>
      </c>
      <c r="K40" s="35">
        <v>0</v>
      </c>
      <c r="L40" s="35">
        <v>0</v>
      </c>
      <c r="M40" s="35">
        <v>0</v>
      </c>
      <c r="N40" s="32" t="s">
        <v>17</v>
      </c>
      <c r="O40" s="32" t="s">
        <v>27</v>
      </c>
      <c r="P40" s="32">
        <v>3</v>
      </c>
    </row>
    <row r="41" spans="1:16" x14ac:dyDescent="0.25">
      <c r="A41" s="57">
        <v>42247.439088078703</v>
      </c>
      <c r="B41" s="32" t="s">
        <v>22</v>
      </c>
      <c r="C41" s="32" t="s">
        <v>78</v>
      </c>
      <c r="D41" s="32" t="s">
        <v>77</v>
      </c>
      <c r="E41" s="32" t="s">
        <v>5985</v>
      </c>
      <c r="F41" s="32" t="s">
        <v>5986</v>
      </c>
      <c r="G41" s="32" t="s">
        <v>25</v>
      </c>
      <c r="H41" s="32" t="s">
        <v>26</v>
      </c>
      <c r="I41" s="32" t="s">
        <v>2006</v>
      </c>
      <c r="J41" s="35">
        <v>0</v>
      </c>
      <c r="K41" s="35">
        <v>0</v>
      </c>
      <c r="L41" s="35">
        <v>0</v>
      </c>
      <c r="M41" s="35">
        <v>0</v>
      </c>
      <c r="N41" s="32" t="s">
        <v>19</v>
      </c>
      <c r="O41" s="32" t="s">
        <v>508</v>
      </c>
      <c r="P41" s="32">
        <v>1</v>
      </c>
    </row>
    <row r="42" spans="1:16" x14ac:dyDescent="0.25">
      <c r="A42" s="57">
        <v>42247.439088078703</v>
      </c>
      <c r="B42" s="32" t="s">
        <v>22</v>
      </c>
      <c r="C42" s="32" t="s">
        <v>78</v>
      </c>
      <c r="D42" s="32" t="s">
        <v>77</v>
      </c>
      <c r="E42" s="32" t="s">
        <v>5985</v>
      </c>
      <c r="F42" s="32" t="s">
        <v>5986</v>
      </c>
      <c r="G42" s="32" t="s">
        <v>2074</v>
      </c>
      <c r="H42" s="32" t="s">
        <v>2075</v>
      </c>
      <c r="I42" s="32" t="s">
        <v>2006</v>
      </c>
      <c r="J42" s="35">
        <v>0</v>
      </c>
      <c r="K42" s="35">
        <v>56.77</v>
      </c>
      <c r="L42" s="35">
        <v>0</v>
      </c>
      <c r="M42" s="35">
        <v>0</v>
      </c>
      <c r="N42" s="32" t="s">
        <v>19</v>
      </c>
      <c r="O42" s="32" t="s">
        <v>508</v>
      </c>
      <c r="P42" s="32">
        <v>1</v>
      </c>
    </row>
    <row r="43" spans="1:16" x14ac:dyDescent="0.25">
      <c r="A43" s="57">
        <v>42247.440707951391</v>
      </c>
      <c r="C43" s="32" t="s">
        <v>506</v>
      </c>
      <c r="D43" s="32" t="s">
        <v>334</v>
      </c>
      <c r="E43" s="32" t="s">
        <v>5987</v>
      </c>
      <c r="F43" s="32" t="s">
        <v>5988</v>
      </c>
      <c r="G43" s="32" t="s">
        <v>58</v>
      </c>
      <c r="H43" s="32" t="s">
        <v>59</v>
      </c>
      <c r="I43" s="32" t="s">
        <v>2006</v>
      </c>
      <c r="J43" s="35">
        <v>0</v>
      </c>
      <c r="K43" s="35">
        <v>0</v>
      </c>
      <c r="L43" s="35">
        <v>0</v>
      </c>
      <c r="M43" s="35">
        <v>0</v>
      </c>
      <c r="N43" s="32" t="s">
        <v>19</v>
      </c>
      <c r="O43" s="32" t="s">
        <v>322</v>
      </c>
      <c r="P43" s="32">
        <v>0</v>
      </c>
    </row>
    <row r="44" spans="1:16" x14ac:dyDescent="0.25">
      <c r="A44" s="57">
        <v>42247.441145370372</v>
      </c>
      <c r="C44" s="32" t="s">
        <v>722</v>
      </c>
      <c r="D44" s="32" t="s">
        <v>334</v>
      </c>
      <c r="E44" s="32" t="s">
        <v>5989</v>
      </c>
      <c r="F44" s="32" t="s">
        <v>5990</v>
      </c>
      <c r="G44" s="32" t="s">
        <v>58</v>
      </c>
      <c r="H44" s="32" t="s">
        <v>59</v>
      </c>
      <c r="I44" s="32" t="s">
        <v>2006</v>
      </c>
      <c r="J44" s="35">
        <v>0</v>
      </c>
      <c r="K44" s="35">
        <v>0</v>
      </c>
      <c r="L44" s="35">
        <v>0</v>
      </c>
      <c r="M44" s="35">
        <v>0</v>
      </c>
      <c r="N44" s="32" t="s">
        <v>19</v>
      </c>
      <c r="O44" s="32" t="s">
        <v>322</v>
      </c>
      <c r="P44" s="32">
        <v>0</v>
      </c>
    </row>
    <row r="45" spans="1:16" x14ac:dyDescent="0.25">
      <c r="A45" s="57">
        <v>42247.447296412036</v>
      </c>
      <c r="B45" s="32" t="s">
        <v>22</v>
      </c>
      <c r="C45" s="32" t="s">
        <v>78</v>
      </c>
      <c r="D45" s="32" t="s">
        <v>77</v>
      </c>
      <c r="E45" s="32" t="s">
        <v>5991</v>
      </c>
      <c r="F45" s="32" t="s">
        <v>5992</v>
      </c>
      <c r="G45" s="32" t="s">
        <v>25</v>
      </c>
      <c r="H45" s="32" t="s">
        <v>26</v>
      </c>
      <c r="I45" s="32" t="s">
        <v>2006</v>
      </c>
      <c r="J45" s="35">
        <v>0</v>
      </c>
      <c r="K45" s="35">
        <v>0</v>
      </c>
      <c r="L45" s="35">
        <v>0</v>
      </c>
      <c r="M45" s="35">
        <v>0</v>
      </c>
      <c r="N45" s="32" t="s">
        <v>19</v>
      </c>
      <c r="O45" s="32" t="s">
        <v>508</v>
      </c>
      <c r="P45" s="32">
        <v>1</v>
      </c>
    </row>
    <row r="46" spans="1:16" x14ac:dyDescent="0.25">
      <c r="A46" s="57">
        <v>42247.447296412036</v>
      </c>
      <c r="B46" s="32" t="s">
        <v>22</v>
      </c>
      <c r="C46" s="32" t="s">
        <v>78</v>
      </c>
      <c r="D46" s="32" t="s">
        <v>77</v>
      </c>
      <c r="E46" s="32" t="s">
        <v>5991</v>
      </c>
      <c r="F46" s="32" t="s">
        <v>5992</v>
      </c>
      <c r="G46" s="32" t="s">
        <v>361</v>
      </c>
      <c r="H46" s="32" t="s">
        <v>5993</v>
      </c>
      <c r="I46" s="32" t="s">
        <v>2006</v>
      </c>
      <c r="J46" s="35">
        <v>0</v>
      </c>
      <c r="K46" s="35">
        <v>105.87</v>
      </c>
      <c r="L46" s="35">
        <v>0</v>
      </c>
      <c r="M46" s="35">
        <v>0</v>
      </c>
      <c r="N46" s="32" t="s">
        <v>19</v>
      </c>
      <c r="O46" s="32" t="s">
        <v>508</v>
      </c>
      <c r="P46" s="32">
        <v>1</v>
      </c>
    </row>
    <row r="47" spans="1:16" x14ac:dyDescent="0.25">
      <c r="A47" s="57">
        <v>42247.447296412036</v>
      </c>
      <c r="B47" s="32" t="s">
        <v>22</v>
      </c>
      <c r="C47" s="32" t="s">
        <v>78</v>
      </c>
      <c r="D47" s="32" t="s">
        <v>77</v>
      </c>
      <c r="E47" s="32" t="s">
        <v>5991</v>
      </c>
      <c r="F47" s="32" t="s">
        <v>5992</v>
      </c>
      <c r="G47" s="32" t="s">
        <v>33</v>
      </c>
      <c r="H47" s="32" t="s">
        <v>34</v>
      </c>
      <c r="I47" s="32" t="s">
        <v>2006</v>
      </c>
      <c r="J47" s="35">
        <v>0</v>
      </c>
      <c r="K47" s="35">
        <v>0</v>
      </c>
      <c r="L47" s="35">
        <v>0</v>
      </c>
      <c r="M47" s="35">
        <v>3</v>
      </c>
      <c r="N47" s="32" t="s">
        <v>19</v>
      </c>
      <c r="O47" s="32" t="s">
        <v>508</v>
      </c>
      <c r="P47" s="32">
        <v>1</v>
      </c>
    </row>
    <row r="48" spans="1:16" x14ac:dyDescent="0.25">
      <c r="A48" s="57">
        <v>42247.447296412036</v>
      </c>
      <c r="B48" s="32" t="s">
        <v>22</v>
      </c>
      <c r="C48" s="32" t="s">
        <v>78</v>
      </c>
      <c r="D48" s="32" t="s">
        <v>77</v>
      </c>
      <c r="E48" s="32" t="s">
        <v>5991</v>
      </c>
      <c r="F48" s="32" t="s">
        <v>5992</v>
      </c>
      <c r="G48" s="32" t="s">
        <v>35</v>
      </c>
      <c r="H48" s="32" t="s">
        <v>38</v>
      </c>
      <c r="I48" s="32" t="s">
        <v>2006</v>
      </c>
      <c r="J48" s="35">
        <v>0</v>
      </c>
      <c r="K48" s="35">
        <v>0</v>
      </c>
      <c r="L48" s="35">
        <v>0</v>
      </c>
      <c r="M48" s="35">
        <v>13.1</v>
      </c>
      <c r="N48" s="32" t="s">
        <v>19</v>
      </c>
      <c r="O48" s="32" t="s">
        <v>508</v>
      </c>
      <c r="P48" s="32">
        <v>1</v>
      </c>
    </row>
    <row r="49" spans="1:16" x14ac:dyDescent="0.25">
      <c r="A49" s="57">
        <v>42247.449804282405</v>
      </c>
      <c r="B49" s="32" t="s">
        <v>22</v>
      </c>
      <c r="C49" s="32" t="s">
        <v>5994</v>
      </c>
      <c r="D49" s="32" t="s">
        <v>5995</v>
      </c>
      <c r="E49" s="32" t="s">
        <v>5996</v>
      </c>
      <c r="F49" s="32" t="s">
        <v>5997</v>
      </c>
      <c r="G49" s="32" t="s">
        <v>25</v>
      </c>
      <c r="H49" s="32" t="s">
        <v>26</v>
      </c>
      <c r="I49" s="32" t="s">
        <v>2006</v>
      </c>
      <c r="J49" s="35">
        <v>0</v>
      </c>
      <c r="K49" s="35">
        <v>0</v>
      </c>
      <c r="L49" s="35">
        <v>0</v>
      </c>
      <c r="M49" s="35">
        <v>0</v>
      </c>
      <c r="N49" s="32" t="s">
        <v>19</v>
      </c>
      <c r="O49" s="32" t="s">
        <v>24</v>
      </c>
      <c r="P49" s="32">
        <v>0.67</v>
      </c>
    </row>
    <row r="50" spans="1:16" x14ac:dyDescent="0.25">
      <c r="A50" s="57">
        <v>42247.449804282405</v>
      </c>
      <c r="B50" s="32" t="s">
        <v>22</v>
      </c>
      <c r="C50" s="32" t="s">
        <v>5994</v>
      </c>
      <c r="D50" s="32" t="s">
        <v>5995</v>
      </c>
      <c r="E50" s="32" t="s">
        <v>5996</v>
      </c>
      <c r="F50" s="32" t="s">
        <v>5997</v>
      </c>
      <c r="G50" s="32" t="s">
        <v>380</v>
      </c>
      <c r="H50" s="32" t="s">
        <v>379</v>
      </c>
      <c r="I50" s="32" t="s">
        <v>2006</v>
      </c>
      <c r="J50" s="35">
        <v>0</v>
      </c>
      <c r="K50" s="35">
        <v>0</v>
      </c>
      <c r="L50" s="35">
        <v>0</v>
      </c>
      <c r="M50" s="35">
        <v>1</v>
      </c>
      <c r="N50" s="32" t="s">
        <v>19</v>
      </c>
      <c r="O50" s="32" t="s">
        <v>24</v>
      </c>
      <c r="P50" s="32">
        <v>1</v>
      </c>
    </row>
    <row r="51" spans="1:16" x14ac:dyDescent="0.25">
      <c r="A51" s="57">
        <v>42247.449804282405</v>
      </c>
      <c r="B51" s="32" t="s">
        <v>22</v>
      </c>
      <c r="C51" s="32" t="s">
        <v>5994</v>
      </c>
      <c r="D51" s="32" t="s">
        <v>5995</v>
      </c>
      <c r="E51" s="32" t="s">
        <v>5996</v>
      </c>
      <c r="F51" s="32" t="s">
        <v>5997</v>
      </c>
      <c r="G51" s="32" t="s">
        <v>29</v>
      </c>
      <c r="H51" s="32" t="s">
        <v>30</v>
      </c>
      <c r="I51" s="32" t="s">
        <v>2006</v>
      </c>
      <c r="J51" s="35">
        <v>0</v>
      </c>
      <c r="K51" s="35">
        <v>0</v>
      </c>
      <c r="L51" s="35">
        <v>0</v>
      </c>
      <c r="M51" s="35">
        <v>4.4000000000000004</v>
      </c>
      <c r="N51" s="32" t="s">
        <v>19</v>
      </c>
      <c r="O51" s="32" t="s">
        <v>24</v>
      </c>
      <c r="P51" s="32">
        <v>1</v>
      </c>
    </row>
    <row r="52" spans="1:16" x14ac:dyDescent="0.25">
      <c r="A52" s="57">
        <v>42247.452818171296</v>
      </c>
      <c r="B52" s="32" t="s">
        <v>22</v>
      </c>
      <c r="C52" s="32" t="s">
        <v>456</v>
      </c>
      <c r="D52" s="32" t="s">
        <v>455</v>
      </c>
      <c r="E52" s="32" t="s">
        <v>5998</v>
      </c>
      <c r="F52" s="32" t="s">
        <v>5999</v>
      </c>
      <c r="G52" s="32" t="s">
        <v>25</v>
      </c>
      <c r="H52" s="32" t="s">
        <v>26</v>
      </c>
      <c r="I52" s="32" t="s">
        <v>2006</v>
      </c>
      <c r="J52" s="35">
        <v>0</v>
      </c>
      <c r="K52" s="35">
        <v>0</v>
      </c>
      <c r="L52" s="35">
        <v>0</v>
      </c>
      <c r="M52" s="35">
        <v>0</v>
      </c>
      <c r="N52" s="32" t="s">
        <v>19</v>
      </c>
      <c r="O52" s="32" t="s">
        <v>27</v>
      </c>
      <c r="P52" s="32">
        <v>0.67</v>
      </c>
    </row>
    <row r="53" spans="1:16" x14ac:dyDescent="0.25">
      <c r="A53" s="57">
        <v>42247.452818171296</v>
      </c>
      <c r="B53" s="32" t="s">
        <v>22</v>
      </c>
      <c r="C53" s="32" t="s">
        <v>456</v>
      </c>
      <c r="D53" s="32" t="s">
        <v>455</v>
      </c>
      <c r="E53" s="32" t="s">
        <v>5998</v>
      </c>
      <c r="F53" s="32" t="s">
        <v>5999</v>
      </c>
      <c r="G53" s="32" t="s">
        <v>29</v>
      </c>
      <c r="H53" s="32" t="s">
        <v>30</v>
      </c>
      <c r="I53" s="32" t="s">
        <v>2006</v>
      </c>
      <c r="J53" s="35">
        <v>0</v>
      </c>
      <c r="K53" s="35">
        <v>0</v>
      </c>
      <c r="L53" s="35">
        <v>0</v>
      </c>
      <c r="M53" s="35">
        <v>1.08</v>
      </c>
      <c r="N53" s="32" t="s">
        <v>19</v>
      </c>
      <c r="O53" s="32" t="s">
        <v>27</v>
      </c>
      <c r="P53" s="32">
        <v>1</v>
      </c>
    </row>
    <row r="54" spans="1:16" x14ac:dyDescent="0.25">
      <c r="A54" s="57">
        <v>42247.45377511574</v>
      </c>
      <c r="B54" s="32" t="s">
        <v>22</v>
      </c>
      <c r="C54" s="32" t="s">
        <v>5384</v>
      </c>
      <c r="D54" s="32" t="s">
        <v>5383</v>
      </c>
      <c r="E54" s="32" t="s">
        <v>6000</v>
      </c>
      <c r="F54" s="32" t="s">
        <v>6001</v>
      </c>
      <c r="G54" s="32" t="s">
        <v>25</v>
      </c>
      <c r="H54" s="32" t="s">
        <v>26</v>
      </c>
      <c r="I54" s="32" t="s">
        <v>2006</v>
      </c>
      <c r="J54" s="35">
        <v>0</v>
      </c>
      <c r="K54" s="35">
        <v>0</v>
      </c>
      <c r="L54" s="35">
        <v>21.24</v>
      </c>
      <c r="M54" s="35">
        <v>0</v>
      </c>
      <c r="N54" s="32" t="s">
        <v>19</v>
      </c>
      <c r="O54" s="32" t="s">
        <v>24</v>
      </c>
      <c r="P54" s="32">
        <v>1.25</v>
      </c>
    </row>
    <row r="55" spans="1:16" x14ac:dyDescent="0.25">
      <c r="A55" s="57">
        <v>42247.45377511574</v>
      </c>
      <c r="B55" s="32" t="s">
        <v>22</v>
      </c>
      <c r="C55" s="32" t="s">
        <v>5384</v>
      </c>
      <c r="D55" s="32" t="s">
        <v>5383</v>
      </c>
      <c r="E55" s="32" t="s">
        <v>6000</v>
      </c>
      <c r="F55" s="32" t="s">
        <v>6001</v>
      </c>
      <c r="G55" s="32" t="s">
        <v>35</v>
      </c>
      <c r="H55" s="32" t="s">
        <v>38</v>
      </c>
      <c r="I55" s="32" t="s">
        <v>2006</v>
      </c>
      <c r="J55" s="35">
        <v>0</v>
      </c>
      <c r="K55" s="35">
        <v>0</v>
      </c>
      <c r="L55" s="35">
        <v>0</v>
      </c>
      <c r="M55" s="35">
        <v>14</v>
      </c>
      <c r="N55" s="32" t="s">
        <v>19</v>
      </c>
      <c r="O55" s="32" t="s">
        <v>24</v>
      </c>
      <c r="P55" s="32">
        <v>1</v>
      </c>
    </row>
    <row r="56" spans="1:16" x14ac:dyDescent="0.25">
      <c r="A56" s="57">
        <v>42247.456231365744</v>
      </c>
      <c r="B56" s="32" t="s">
        <v>22</v>
      </c>
      <c r="C56" s="32" t="s">
        <v>6002</v>
      </c>
      <c r="D56" s="32" t="s">
        <v>6003</v>
      </c>
      <c r="E56" s="32" t="s">
        <v>6004</v>
      </c>
      <c r="F56" s="32" t="s">
        <v>6005</v>
      </c>
      <c r="G56" s="32" t="s">
        <v>25</v>
      </c>
      <c r="H56" s="32" t="s">
        <v>26</v>
      </c>
      <c r="I56" s="32" t="s">
        <v>2006</v>
      </c>
      <c r="J56" s="35">
        <v>0</v>
      </c>
      <c r="K56" s="35">
        <v>0</v>
      </c>
      <c r="L56" s="35">
        <v>8.49</v>
      </c>
      <c r="M56" s="35">
        <v>0</v>
      </c>
      <c r="N56" s="32" t="s">
        <v>19</v>
      </c>
      <c r="O56" s="32" t="s">
        <v>357</v>
      </c>
      <c r="P56" s="32">
        <v>0.5</v>
      </c>
    </row>
    <row r="57" spans="1:16" x14ac:dyDescent="0.25">
      <c r="A57" s="57">
        <v>42247.456231365744</v>
      </c>
      <c r="B57" s="32" t="s">
        <v>22</v>
      </c>
      <c r="C57" s="32" t="s">
        <v>6002</v>
      </c>
      <c r="D57" s="32" t="s">
        <v>6003</v>
      </c>
      <c r="E57" s="32" t="s">
        <v>6004</v>
      </c>
      <c r="F57" s="32" t="s">
        <v>6005</v>
      </c>
      <c r="G57" s="32" t="s">
        <v>25</v>
      </c>
      <c r="H57" s="32" t="s">
        <v>26</v>
      </c>
      <c r="I57" s="32" t="s">
        <v>2006</v>
      </c>
      <c r="J57" s="35">
        <v>0</v>
      </c>
      <c r="K57" s="35">
        <v>0</v>
      </c>
      <c r="L57" s="35">
        <v>8.49</v>
      </c>
      <c r="M57" s="35">
        <v>0</v>
      </c>
      <c r="N57" s="32" t="s">
        <v>19</v>
      </c>
      <c r="O57" s="32" t="s">
        <v>357</v>
      </c>
      <c r="P57" s="32">
        <v>0.5</v>
      </c>
    </row>
    <row r="58" spans="1:16" x14ac:dyDescent="0.25">
      <c r="A58" s="57">
        <v>42247.456231365744</v>
      </c>
      <c r="B58" s="32" t="s">
        <v>22</v>
      </c>
      <c r="C58" s="32" t="s">
        <v>6002</v>
      </c>
      <c r="D58" s="32" t="s">
        <v>6003</v>
      </c>
      <c r="E58" s="32" t="s">
        <v>6004</v>
      </c>
      <c r="F58" s="32" t="s">
        <v>6005</v>
      </c>
      <c r="G58" s="32" t="s">
        <v>33</v>
      </c>
      <c r="H58" s="32" t="s">
        <v>34</v>
      </c>
      <c r="I58" s="32" t="s">
        <v>2006</v>
      </c>
      <c r="J58" s="35">
        <v>0</v>
      </c>
      <c r="K58" s="35">
        <v>0</v>
      </c>
      <c r="L58" s="35">
        <v>0</v>
      </c>
      <c r="M58" s="35">
        <v>3</v>
      </c>
      <c r="N58" s="32" t="s">
        <v>19</v>
      </c>
      <c r="O58" s="32" t="s">
        <v>357</v>
      </c>
      <c r="P58" s="32">
        <v>1</v>
      </c>
    </row>
    <row r="59" spans="1:16" x14ac:dyDescent="0.25">
      <c r="A59" s="57">
        <v>42247.457644525464</v>
      </c>
      <c r="B59" s="32" t="s">
        <v>22</v>
      </c>
      <c r="C59" s="32" t="s">
        <v>456</v>
      </c>
      <c r="D59" s="32" t="s">
        <v>455</v>
      </c>
      <c r="E59" s="32" t="s">
        <v>6006</v>
      </c>
      <c r="F59" s="32" t="s">
        <v>6007</v>
      </c>
      <c r="G59" s="32" t="s">
        <v>25</v>
      </c>
      <c r="H59" s="32" t="s">
        <v>26</v>
      </c>
      <c r="I59" s="32" t="s">
        <v>2006</v>
      </c>
      <c r="J59" s="35">
        <v>0</v>
      </c>
      <c r="K59" s="35">
        <v>0</v>
      </c>
      <c r="L59" s="35">
        <v>0</v>
      </c>
      <c r="M59" s="35">
        <v>0</v>
      </c>
      <c r="N59" s="32" t="s">
        <v>19</v>
      </c>
      <c r="O59" s="32" t="s">
        <v>27</v>
      </c>
      <c r="P59" s="32">
        <v>0.75</v>
      </c>
    </row>
    <row r="60" spans="1:16" x14ac:dyDescent="0.25">
      <c r="A60" s="57">
        <v>42247.457644525464</v>
      </c>
      <c r="B60" s="32" t="s">
        <v>22</v>
      </c>
      <c r="C60" s="32" t="s">
        <v>456</v>
      </c>
      <c r="D60" s="32" t="s">
        <v>455</v>
      </c>
      <c r="E60" s="32" t="s">
        <v>6006</v>
      </c>
      <c r="F60" s="32" t="s">
        <v>6007</v>
      </c>
      <c r="G60" s="32" t="s">
        <v>29</v>
      </c>
      <c r="H60" s="32" t="s">
        <v>6008</v>
      </c>
      <c r="I60" s="32" t="s">
        <v>2006</v>
      </c>
      <c r="J60" s="35">
        <v>0</v>
      </c>
      <c r="K60" s="35">
        <v>0</v>
      </c>
      <c r="L60" s="35">
        <v>0</v>
      </c>
      <c r="M60" s="35">
        <v>0</v>
      </c>
      <c r="N60" s="32" t="s">
        <v>19</v>
      </c>
      <c r="O60" s="32" t="s">
        <v>27</v>
      </c>
      <c r="P60" s="32">
        <v>1</v>
      </c>
    </row>
    <row r="61" spans="1:16" x14ac:dyDescent="0.25">
      <c r="A61" s="57">
        <v>42247.460657175929</v>
      </c>
      <c r="B61" s="32" t="s">
        <v>22</v>
      </c>
      <c r="C61" s="32" t="s">
        <v>456</v>
      </c>
      <c r="D61" s="32" t="s">
        <v>455</v>
      </c>
      <c r="E61" s="32" t="s">
        <v>6009</v>
      </c>
      <c r="F61" s="32" t="s">
        <v>6010</v>
      </c>
      <c r="G61" s="32" t="s">
        <v>25</v>
      </c>
      <c r="H61" s="32" t="s">
        <v>26</v>
      </c>
      <c r="I61" s="32" t="s">
        <v>2006</v>
      </c>
      <c r="J61" s="35">
        <v>0</v>
      </c>
      <c r="K61" s="35">
        <v>0</v>
      </c>
      <c r="L61" s="35">
        <v>0</v>
      </c>
      <c r="M61" s="35">
        <v>0</v>
      </c>
      <c r="N61" s="32" t="s">
        <v>19</v>
      </c>
      <c r="O61" s="32" t="s">
        <v>27</v>
      </c>
      <c r="P61" s="32">
        <v>0.83</v>
      </c>
    </row>
    <row r="62" spans="1:16" x14ac:dyDescent="0.25">
      <c r="A62" s="57">
        <v>42247.460657175929</v>
      </c>
      <c r="B62" s="32" t="s">
        <v>22</v>
      </c>
      <c r="C62" s="32" t="s">
        <v>456</v>
      </c>
      <c r="D62" s="32" t="s">
        <v>455</v>
      </c>
      <c r="E62" s="32" t="s">
        <v>6009</v>
      </c>
      <c r="F62" s="32" t="s">
        <v>6010</v>
      </c>
      <c r="G62" s="32" t="s">
        <v>35</v>
      </c>
      <c r="H62" s="32" t="s">
        <v>38</v>
      </c>
      <c r="I62" s="32" t="s">
        <v>2006</v>
      </c>
      <c r="J62" s="35">
        <v>0</v>
      </c>
      <c r="K62" s="35">
        <v>0</v>
      </c>
      <c r="L62" s="35">
        <v>0</v>
      </c>
      <c r="M62" s="35">
        <v>16.399999999999999</v>
      </c>
      <c r="N62" s="32" t="s">
        <v>19</v>
      </c>
      <c r="O62" s="32" t="s">
        <v>27</v>
      </c>
      <c r="P62" s="32">
        <v>1</v>
      </c>
    </row>
    <row r="63" spans="1:16" x14ac:dyDescent="0.25">
      <c r="A63" s="57">
        <v>42247.460657175929</v>
      </c>
      <c r="B63" s="32" t="s">
        <v>22</v>
      </c>
      <c r="C63" s="32" t="s">
        <v>456</v>
      </c>
      <c r="D63" s="32" t="s">
        <v>455</v>
      </c>
      <c r="E63" s="32" t="s">
        <v>6009</v>
      </c>
      <c r="F63" s="32" t="s">
        <v>6010</v>
      </c>
      <c r="G63" s="32" t="s">
        <v>35</v>
      </c>
      <c r="H63" s="32" t="s">
        <v>38</v>
      </c>
      <c r="I63" s="32" t="s">
        <v>2006</v>
      </c>
      <c r="J63" s="35">
        <v>0</v>
      </c>
      <c r="K63" s="35">
        <v>0</v>
      </c>
      <c r="L63" s="35">
        <v>0</v>
      </c>
      <c r="M63" s="35">
        <v>10.199999999999999</v>
      </c>
      <c r="N63" s="32" t="s">
        <v>19</v>
      </c>
      <c r="O63" s="32" t="s">
        <v>27</v>
      </c>
      <c r="P63" s="32">
        <v>1</v>
      </c>
    </row>
    <row r="64" spans="1:16" x14ac:dyDescent="0.25">
      <c r="A64" s="57">
        <v>42247.468727777778</v>
      </c>
      <c r="B64" s="32" t="s">
        <v>22</v>
      </c>
      <c r="C64" s="32" t="s">
        <v>456</v>
      </c>
      <c r="D64" s="32" t="s">
        <v>455</v>
      </c>
      <c r="E64" s="32" t="s">
        <v>6011</v>
      </c>
      <c r="F64" s="32" t="s">
        <v>6012</v>
      </c>
      <c r="G64" s="32" t="s">
        <v>25</v>
      </c>
      <c r="H64" s="32" t="s">
        <v>26</v>
      </c>
      <c r="I64" s="32" t="s">
        <v>2006</v>
      </c>
      <c r="J64" s="35">
        <v>0</v>
      </c>
      <c r="K64" s="35">
        <v>0</v>
      </c>
      <c r="L64" s="35">
        <v>0</v>
      </c>
      <c r="M64" s="35">
        <v>0</v>
      </c>
      <c r="N64" s="32" t="s">
        <v>19</v>
      </c>
      <c r="O64" s="32" t="s">
        <v>27</v>
      </c>
      <c r="P64" s="32">
        <v>1</v>
      </c>
    </row>
    <row r="65" spans="1:16" x14ac:dyDescent="0.25">
      <c r="A65" s="57">
        <v>42247.468727777778</v>
      </c>
      <c r="B65" s="32" t="s">
        <v>22</v>
      </c>
      <c r="C65" s="32" t="s">
        <v>456</v>
      </c>
      <c r="D65" s="32" t="s">
        <v>455</v>
      </c>
      <c r="E65" s="32" t="s">
        <v>6011</v>
      </c>
      <c r="F65" s="32" t="s">
        <v>6012</v>
      </c>
      <c r="G65" s="32" t="s">
        <v>35</v>
      </c>
      <c r="H65" s="32" t="s">
        <v>38</v>
      </c>
      <c r="I65" s="32" t="s">
        <v>2006</v>
      </c>
      <c r="J65" s="35">
        <v>0</v>
      </c>
      <c r="K65" s="35">
        <v>0</v>
      </c>
      <c r="L65" s="35">
        <v>0</v>
      </c>
      <c r="M65" s="35">
        <v>9.4499999999999993</v>
      </c>
      <c r="N65" s="32" t="s">
        <v>19</v>
      </c>
      <c r="O65" s="32" t="s">
        <v>27</v>
      </c>
      <c r="P65" s="32">
        <v>1</v>
      </c>
    </row>
    <row r="66" spans="1:16" x14ac:dyDescent="0.25">
      <c r="A66" s="57">
        <v>42247.468727777778</v>
      </c>
      <c r="B66" s="32" t="s">
        <v>22</v>
      </c>
      <c r="C66" s="32" t="s">
        <v>456</v>
      </c>
      <c r="D66" s="32" t="s">
        <v>455</v>
      </c>
      <c r="E66" s="32" t="s">
        <v>6011</v>
      </c>
      <c r="F66" s="32" t="s">
        <v>6012</v>
      </c>
      <c r="G66" s="32" t="s">
        <v>35</v>
      </c>
      <c r="H66" s="32" t="s">
        <v>38</v>
      </c>
      <c r="I66" s="32" t="s">
        <v>2006</v>
      </c>
      <c r="J66" s="35">
        <v>0</v>
      </c>
      <c r="K66" s="35">
        <v>0</v>
      </c>
      <c r="L66" s="35">
        <v>0</v>
      </c>
      <c r="M66" s="35">
        <v>21</v>
      </c>
      <c r="N66" s="32" t="s">
        <v>19</v>
      </c>
      <c r="O66" s="32" t="s">
        <v>27</v>
      </c>
      <c r="P66" s="32">
        <v>1</v>
      </c>
    </row>
    <row r="67" spans="1:16" x14ac:dyDescent="0.25">
      <c r="A67" s="57">
        <v>42247.471017708333</v>
      </c>
      <c r="B67" s="32" t="s">
        <v>22</v>
      </c>
      <c r="C67" s="32" t="s">
        <v>78</v>
      </c>
      <c r="D67" s="32" t="s">
        <v>77</v>
      </c>
      <c r="E67" s="32" t="s">
        <v>6013</v>
      </c>
      <c r="F67" s="32" t="s">
        <v>6014</v>
      </c>
      <c r="G67" s="32" t="s">
        <v>25</v>
      </c>
      <c r="H67" s="32" t="s">
        <v>26</v>
      </c>
      <c r="I67" s="32" t="s">
        <v>2006</v>
      </c>
      <c r="J67" s="35">
        <v>0</v>
      </c>
      <c r="K67" s="35">
        <v>0</v>
      </c>
      <c r="L67" s="35">
        <v>0</v>
      </c>
      <c r="M67" s="35">
        <v>0</v>
      </c>
      <c r="N67" s="32" t="s">
        <v>19</v>
      </c>
      <c r="O67" s="32" t="s">
        <v>24</v>
      </c>
      <c r="P67" s="32">
        <v>1</v>
      </c>
    </row>
    <row r="68" spans="1:16" x14ac:dyDescent="0.25">
      <c r="A68" s="57">
        <v>42247.471017708333</v>
      </c>
      <c r="B68" s="32" t="s">
        <v>22</v>
      </c>
      <c r="C68" s="32" t="s">
        <v>78</v>
      </c>
      <c r="D68" s="32" t="s">
        <v>77</v>
      </c>
      <c r="E68" s="32" t="s">
        <v>6013</v>
      </c>
      <c r="F68" s="32" t="s">
        <v>6014</v>
      </c>
      <c r="G68" s="32" t="s">
        <v>35</v>
      </c>
      <c r="H68" s="32" t="s">
        <v>38</v>
      </c>
      <c r="I68" s="32" t="s">
        <v>2006</v>
      </c>
      <c r="J68" s="35">
        <v>0</v>
      </c>
      <c r="K68" s="35">
        <v>0</v>
      </c>
      <c r="L68" s="35">
        <v>0</v>
      </c>
      <c r="M68" s="35">
        <v>10.55</v>
      </c>
      <c r="N68" s="32" t="s">
        <v>19</v>
      </c>
      <c r="O68" s="32" t="s">
        <v>24</v>
      </c>
      <c r="P68" s="32">
        <v>1</v>
      </c>
    </row>
    <row r="69" spans="1:16" x14ac:dyDescent="0.25">
      <c r="A69" s="57">
        <v>42247.471017708333</v>
      </c>
      <c r="B69" s="32" t="s">
        <v>22</v>
      </c>
      <c r="C69" s="32" t="s">
        <v>78</v>
      </c>
      <c r="D69" s="32" t="s">
        <v>77</v>
      </c>
      <c r="E69" s="32" t="s">
        <v>6013</v>
      </c>
      <c r="F69" s="32" t="s">
        <v>6014</v>
      </c>
      <c r="G69" s="32" t="s">
        <v>33</v>
      </c>
      <c r="H69" s="32" t="s">
        <v>34</v>
      </c>
      <c r="I69" s="32" t="s">
        <v>2006</v>
      </c>
      <c r="J69" s="35">
        <v>0</v>
      </c>
      <c r="K69" s="35">
        <v>0</v>
      </c>
      <c r="L69" s="35">
        <v>0</v>
      </c>
      <c r="M69" s="35">
        <v>3</v>
      </c>
      <c r="N69" s="32" t="s">
        <v>19</v>
      </c>
      <c r="O69" s="32" t="s">
        <v>24</v>
      </c>
      <c r="P69" s="32">
        <v>1</v>
      </c>
    </row>
    <row r="70" spans="1:16" x14ac:dyDescent="0.25">
      <c r="A70" s="57">
        <v>42247.473704942131</v>
      </c>
      <c r="B70" s="32" t="s">
        <v>22</v>
      </c>
      <c r="C70" s="32" t="s">
        <v>456</v>
      </c>
      <c r="D70" s="32" t="s">
        <v>455</v>
      </c>
      <c r="E70" s="32" t="s">
        <v>6015</v>
      </c>
      <c r="F70" s="32" t="s">
        <v>6016</v>
      </c>
      <c r="G70" s="32" t="s">
        <v>25</v>
      </c>
      <c r="H70" s="32" t="s">
        <v>26</v>
      </c>
      <c r="I70" s="32" t="s">
        <v>2006</v>
      </c>
      <c r="J70" s="35">
        <v>0</v>
      </c>
      <c r="K70" s="35">
        <v>0</v>
      </c>
      <c r="L70" s="35">
        <v>0</v>
      </c>
      <c r="M70" s="35">
        <v>0</v>
      </c>
      <c r="N70" s="32" t="s">
        <v>19</v>
      </c>
      <c r="O70" s="32" t="s">
        <v>27</v>
      </c>
      <c r="P70" s="32">
        <v>1.67</v>
      </c>
    </row>
    <row r="71" spans="1:16" x14ac:dyDescent="0.25">
      <c r="A71" s="57">
        <v>42247.473704942131</v>
      </c>
      <c r="B71" s="32" t="s">
        <v>22</v>
      </c>
      <c r="C71" s="32" t="s">
        <v>456</v>
      </c>
      <c r="D71" s="32" t="s">
        <v>455</v>
      </c>
      <c r="E71" s="32" t="s">
        <v>6015</v>
      </c>
      <c r="F71" s="32" t="s">
        <v>6016</v>
      </c>
      <c r="G71" s="32" t="s">
        <v>25</v>
      </c>
      <c r="H71" s="32" t="s">
        <v>26</v>
      </c>
      <c r="I71" s="32" t="s">
        <v>2006</v>
      </c>
      <c r="J71" s="35">
        <v>0</v>
      </c>
      <c r="K71" s="35">
        <v>0</v>
      </c>
      <c r="L71" s="35">
        <v>0</v>
      </c>
      <c r="M71" s="35">
        <v>0</v>
      </c>
      <c r="N71" s="32" t="s">
        <v>19</v>
      </c>
      <c r="O71" s="32" t="s">
        <v>27</v>
      </c>
      <c r="P71" s="32">
        <v>3</v>
      </c>
    </row>
    <row r="72" spans="1:16" x14ac:dyDescent="0.25">
      <c r="A72" s="57">
        <v>42247.473704942131</v>
      </c>
      <c r="B72" s="32" t="s">
        <v>22</v>
      </c>
      <c r="C72" s="32" t="s">
        <v>456</v>
      </c>
      <c r="D72" s="32" t="s">
        <v>455</v>
      </c>
      <c r="E72" s="32" t="s">
        <v>6015</v>
      </c>
      <c r="F72" s="32" t="s">
        <v>6016</v>
      </c>
      <c r="G72" s="32" t="s">
        <v>35</v>
      </c>
      <c r="H72" s="32" t="s">
        <v>38</v>
      </c>
      <c r="I72" s="32" t="s">
        <v>2006</v>
      </c>
      <c r="J72" s="35">
        <v>0</v>
      </c>
      <c r="K72" s="35">
        <v>0</v>
      </c>
      <c r="L72" s="35">
        <v>0</v>
      </c>
      <c r="M72" s="35">
        <v>24.35</v>
      </c>
      <c r="N72" s="32" t="s">
        <v>19</v>
      </c>
      <c r="O72" s="32" t="s">
        <v>27</v>
      </c>
      <c r="P72" s="32">
        <v>1</v>
      </c>
    </row>
    <row r="73" spans="1:16" x14ac:dyDescent="0.25">
      <c r="A73" s="57">
        <v>42247.473704942131</v>
      </c>
      <c r="B73" s="32" t="s">
        <v>22</v>
      </c>
      <c r="C73" s="32" t="s">
        <v>456</v>
      </c>
      <c r="D73" s="32" t="s">
        <v>455</v>
      </c>
      <c r="E73" s="32" t="s">
        <v>6015</v>
      </c>
      <c r="F73" s="32" t="s">
        <v>6016</v>
      </c>
      <c r="G73" s="32" t="s">
        <v>35</v>
      </c>
      <c r="H73" s="32" t="s">
        <v>38</v>
      </c>
      <c r="I73" s="32" t="s">
        <v>2006</v>
      </c>
      <c r="J73" s="35">
        <v>0</v>
      </c>
      <c r="K73" s="35">
        <v>0</v>
      </c>
      <c r="L73" s="35">
        <v>0</v>
      </c>
      <c r="M73" s="35">
        <v>12.3</v>
      </c>
      <c r="N73" s="32" t="s">
        <v>19</v>
      </c>
      <c r="O73" s="32" t="s">
        <v>27</v>
      </c>
      <c r="P73" s="32">
        <v>1</v>
      </c>
    </row>
    <row r="74" spans="1:16" x14ac:dyDescent="0.25">
      <c r="A74" s="57">
        <v>42247.473704942131</v>
      </c>
      <c r="B74" s="32" t="s">
        <v>22</v>
      </c>
      <c r="C74" s="32" t="s">
        <v>456</v>
      </c>
      <c r="D74" s="32" t="s">
        <v>455</v>
      </c>
      <c r="E74" s="32" t="s">
        <v>6015</v>
      </c>
      <c r="F74" s="32" t="s">
        <v>6016</v>
      </c>
      <c r="G74" s="32" t="s">
        <v>33</v>
      </c>
      <c r="H74" s="32" t="s">
        <v>34</v>
      </c>
      <c r="I74" s="32" t="s">
        <v>2006</v>
      </c>
      <c r="J74" s="35">
        <v>0</v>
      </c>
      <c r="K74" s="35">
        <v>0</v>
      </c>
      <c r="L74" s="35">
        <v>0</v>
      </c>
      <c r="M74" s="35">
        <v>3</v>
      </c>
      <c r="N74" s="32" t="s">
        <v>19</v>
      </c>
      <c r="O74" s="32" t="s">
        <v>27</v>
      </c>
      <c r="P74" s="32">
        <v>1</v>
      </c>
    </row>
    <row r="75" spans="1:16" x14ac:dyDescent="0.25">
      <c r="A75" s="57">
        <v>42247.473704942131</v>
      </c>
      <c r="B75" s="32" t="s">
        <v>22</v>
      </c>
      <c r="C75" s="32" t="s">
        <v>456</v>
      </c>
      <c r="D75" s="32" t="s">
        <v>455</v>
      </c>
      <c r="E75" s="32" t="s">
        <v>6015</v>
      </c>
      <c r="F75" s="32" t="s">
        <v>6016</v>
      </c>
      <c r="G75" s="32" t="s">
        <v>35</v>
      </c>
      <c r="H75" s="32" t="s">
        <v>38</v>
      </c>
      <c r="I75" s="32" t="s">
        <v>2006</v>
      </c>
      <c r="J75" s="35">
        <v>0</v>
      </c>
      <c r="K75" s="35">
        <v>0</v>
      </c>
      <c r="L75" s="35">
        <v>0</v>
      </c>
      <c r="M75" s="35">
        <v>33.299999999999997</v>
      </c>
      <c r="N75" s="32" t="s">
        <v>19</v>
      </c>
      <c r="O75" s="32" t="s">
        <v>27</v>
      </c>
      <c r="P75" s="32">
        <v>1</v>
      </c>
    </row>
    <row r="76" spans="1:16" x14ac:dyDescent="0.25">
      <c r="A76" s="57">
        <v>42247.475341435187</v>
      </c>
      <c r="B76" s="32" t="s">
        <v>22</v>
      </c>
      <c r="C76" s="32" t="s">
        <v>6017</v>
      </c>
      <c r="D76" s="32" t="s">
        <v>6018</v>
      </c>
      <c r="E76" s="32" t="s">
        <v>6019</v>
      </c>
      <c r="F76" s="32" t="s">
        <v>6020</v>
      </c>
      <c r="G76" s="32" t="s">
        <v>25</v>
      </c>
      <c r="H76" s="32" t="s">
        <v>26</v>
      </c>
      <c r="I76" s="32" t="s">
        <v>2006</v>
      </c>
      <c r="J76" s="35">
        <v>0</v>
      </c>
      <c r="K76" s="35">
        <v>0</v>
      </c>
      <c r="L76" s="35">
        <v>0</v>
      </c>
      <c r="M76" s="35">
        <v>0</v>
      </c>
      <c r="N76" s="32" t="s">
        <v>19</v>
      </c>
      <c r="O76" s="32" t="s">
        <v>24</v>
      </c>
      <c r="P76" s="32">
        <v>0.5</v>
      </c>
    </row>
    <row r="77" spans="1:16" x14ac:dyDescent="0.25">
      <c r="A77" s="57">
        <v>42247.475341435187</v>
      </c>
      <c r="B77" s="32" t="s">
        <v>22</v>
      </c>
      <c r="C77" s="32" t="s">
        <v>6017</v>
      </c>
      <c r="D77" s="32" t="s">
        <v>6018</v>
      </c>
      <c r="E77" s="32" t="s">
        <v>6019</v>
      </c>
      <c r="F77" s="32" t="s">
        <v>6020</v>
      </c>
      <c r="G77" s="32" t="s">
        <v>35</v>
      </c>
      <c r="H77" s="32" t="s">
        <v>38</v>
      </c>
      <c r="I77" s="32" t="s">
        <v>2006</v>
      </c>
      <c r="J77" s="35">
        <v>0</v>
      </c>
      <c r="K77" s="35">
        <v>0</v>
      </c>
      <c r="L77" s="35">
        <v>0</v>
      </c>
      <c r="M77" s="35">
        <v>22.3</v>
      </c>
      <c r="N77" s="32" t="s">
        <v>19</v>
      </c>
      <c r="O77" s="32" t="s">
        <v>24</v>
      </c>
      <c r="P77" s="32">
        <v>1</v>
      </c>
    </row>
    <row r="78" spans="1:16" x14ac:dyDescent="0.25">
      <c r="A78" s="57">
        <v>42247.475341435187</v>
      </c>
      <c r="B78" s="32" t="s">
        <v>22</v>
      </c>
      <c r="C78" s="32" t="s">
        <v>6017</v>
      </c>
      <c r="D78" s="32" t="s">
        <v>6018</v>
      </c>
      <c r="E78" s="32" t="s">
        <v>6019</v>
      </c>
      <c r="F78" s="32" t="s">
        <v>6020</v>
      </c>
      <c r="G78" s="32" t="s">
        <v>35</v>
      </c>
      <c r="H78" s="32" t="s">
        <v>38</v>
      </c>
      <c r="I78" s="32" t="s">
        <v>2006</v>
      </c>
      <c r="J78" s="35">
        <v>0</v>
      </c>
      <c r="K78" s="35">
        <v>0</v>
      </c>
      <c r="L78" s="35">
        <v>0</v>
      </c>
      <c r="M78" s="35">
        <v>19.25</v>
      </c>
      <c r="N78" s="32" t="s">
        <v>19</v>
      </c>
      <c r="O78" s="32" t="s">
        <v>24</v>
      </c>
      <c r="P78" s="32">
        <v>1</v>
      </c>
    </row>
    <row r="79" spans="1:16" x14ac:dyDescent="0.25">
      <c r="A79" s="57">
        <v>42247.479309108799</v>
      </c>
      <c r="B79" s="32" t="s">
        <v>22</v>
      </c>
      <c r="C79" s="32" t="s">
        <v>5113</v>
      </c>
      <c r="D79" s="32" t="s">
        <v>5114</v>
      </c>
      <c r="E79" s="32" t="s">
        <v>6021</v>
      </c>
      <c r="F79" s="32" t="s">
        <v>6022</v>
      </c>
      <c r="G79" s="32" t="s">
        <v>25</v>
      </c>
      <c r="H79" s="32" t="s">
        <v>26</v>
      </c>
      <c r="I79" s="32" t="s">
        <v>2006</v>
      </c>
      <c r="J79" s="35">
        <v>0</v>
      </c>
      <c r="K79" s="35">
        <v>0</v>
      </c>
      <c r="L79" s="35">
        <v>0</v>
      </c>
      <c r="M79" s="35">
        <v>0</v>
      </c>
      <c r="N79" s="32" t="s">
        <v>19</v>
      </c>
      <c r="O79" s="32" t="s">
        <v>508</v>
      </c>
      <c r="P79" s="32">
        <v>4.25</v>
      </c>
    </row>
    <row r="80" spans="1:16" x14ac:dyDescent="0.25">
      <c r="A80" s="57">
        <v>42247.479309108799</v>
      </c>
      <c r="B80" s="32" t="s">
        <v>22</v>
      </c>
      <c r="C80" s="32" t="s">
        <v>5113</v>
      </c>
      <c r="D80" s="32" t="s">
        <v>5114</v>
      </c>
      <c r="E80" s="32" t="s">
        <v>6021</v>
      </c>
      <c r="F80" s="32" t="s">
        <v>6022</v>
      </c>
      <c r="G80" s="32" t="s">
        <v>35</v>
      </c>
      <c r="H80" s="32" t="s">
        <v>38</v>
      </c>
      <c r="I80" s="32" t="s">
        <v>2006</v>
      </c>
      <c r="J80" s="35">
        <v>0</v>
      </c>
      <c r="K80" s="35">
        <v>0</v>
      </c>
      <c r="L80" s="35">
        <v>0</v>
      </c>
      <c r="M80" s="35">
        <v>17.7</v>
      </c>
      <c r="N80" s="32" t="s">
        <v>19</v>
      </c>
      <c r="O80" s="32" t="s">
        <v>508</v>
      </c>
      <c r="P80" s="32">
        <v>1</v>
      </c>
    </row>
    <row r="81" spans="1:16" x14ac:dyDescent="0.25">
      <c r="A81" s="57">
        <v>42247.479309108799</v>
      </c>
      <c r="B81" s="32" t="s">
        <v>22</v>
      </c>
      <c r="C81" s="32" t="s">
        <v>5113</v>
      </c>
      <c r="D81" s="32" t="s">
        <v>5114</v>
      </c>
      <c r="E81" s="32" t="s">
        <v>6021</v>
      </c>
      <c r="F81" s="32" t="s">
        <v>6022</v>
      </c>
      <c r="G81" s="32" t="s">
        <v>29</v>
      </c>
      <c r="H81" s="32" t="s">
        <v>30</v>
      </c>
      <c r="I81" s="32" t="s">
        <v>2006</v>
      </c>
      <c r="J81" s="35">
        <v>0</v>
      </c>
      <c r="K81" s="35">
        <v>0</v>
      </c>
      <c r="L81" s="35">
        <v>0</v>
      </c>
      <c r="M81" s="35">
        <v>2.14</v>
      </c>
      <c r="N81" s="32" t="s">
        <v>19</v>
      </c>
      <c r="O81" s="32" t="s">
        <v>508</v>
      </c>
      <c r="P81" s="32">
        <v>1</v>
      </c>
    </row>
    <row r="82" spans="1:16" x14ac:dyDescent="0.25">
      <c r="A82" s="57">
        <v>42247.479309108799</v>
      </c>
      <c r="B82" s="32" t="s">
        <v>22</v>
      </c>
      <c r="C82" s="32" t="s">
        <v>5113</v>
      </c>
      <c r="D82" s="32" t="s">
        <v>5114</v>
      </c>
      <c r="E82" s="32" t="s">
        <v>6021</v>
      </c>
      <c r="F82" s="32" t="s">
        <v>6022</v>
      </c>
      <c r="G82" s="32" t="s">
        <v>29</v>
      </c>
      <c r="H82" s="32" t="s">
        <v>30</v>
      </c>
      <c r="I82" s="32" t="s">
        <v>2006</v>
      </c>
      <c r="J82" s="35">
        <v>0</v>
      </c>
      <c r="K82" s="35">
        <v>0</v>
      </c>
      <c r="L82" s="35">
        <v>0</v>
      </c>
      <c r="M82" s="35">
        <v>2.2000000000000002</v>
      </c>
      <c r="N82" s="32" t="s">
        <v>19</v>
      </c>
      <c r="O82" s="32" t="s">
        <v>508</v>
      </c>
      <c r="P82" s="32">
        <v>1</v>
      </c>
    </row>
    <row r="83" spans="1:16" x14ac:dyDescent="0.25">
      <c r="A83" s="57">
        <v>42247.479309108799</v>
      </c>
      <c r="B83" s="32" t="s">
        <v>22</v>
      </c>
      <c r="C83" s="32" t="s">
        <v>5113</v>
      </c>
      <c r="D83" s="32" t="s">
        <v>5114</v>
      </c>
      <c r="E83" s="32" t="s">
        <v>6021</v>
      </c>
      <c r="F83" s="32" t="s">
        <v>6022</v>
      </c>
      <c r="G83" s="32" t="s">
        <v>25</v>
      </c>
      <c r="H83" s="32" t="s">
        <v>26</v>
      </c>
      <c r="I83" s="32" t="s">
        <v>2006</v>
      </c>
      <c r="J83" s="35">
        <v>0</v>
      </c>
      <c r="K83" s="35">
        <v>0</v>
      </c>
      <c r="L83" s="35">
        <v>0</v>
      </c>
      <c r="M83" s="35">
        <v>0</v>
      </c>
      <c r="N83" s="32" t="s">
        <v>19</v>
      </c>
      <c r="O83" s="32" t="s">
        <v>508</v>
      </c>
      <c r="P83" s="32">
        <v>0.67</v>
      </c>
    </row>
    <row r="84" spans="1:16" x14ac:dyDescent="0.25">
      <c r="A84" s="57">
        <v>42247.479309108799</v>
      </c>
      <c r="B84" s="32" t="s">
        <v>22</v>
      </c>
      <c r="C84" s="32" t="s">
        <v>5113</v>
      </c>
      <c r="D84" s="32" t="s">
        <v>5114</v>
      </c>
      <c r="E84" s="32" t="s">
        <v>6021</v>
      </c>
      <c r="F84" s="32" t="s">
        <v>6022</v>
      </c>
      <c r="G84" s="32" t="s">
        <v>35</v>
      </c>
      <c r="H84" s="32" t="s">
        <v>38</v>
      </c>
      <c r="I84" s="32" t="s">
        <v>2006</v>
      </c>
      <c r="J84" s="35">
        <v>0</v>
      </c>
      <c r="K84" s="35">
        <v>0</v>
      </c>
      <c r="L84" s="35">
        <v>0</v>
      </c>
      <c r="M84" s="35">
        <v>20.3</v>
      </c>
      <c r="N84" s="32" t="s">
        <v>19</v>
      </c>
      <c r="O84" s="32" t="s">
        <v>508</v>
      </c>
      <c r="P84" s="32">
        <v>1</v>
      </c>
    </row>
    <row r="85" spans="1:16" x14ac:dyDescent="0.25">
      <c r="A85" s="57">
        <v>42247.479309108799</v>
      </c>
      <c r="B85" s="32" t="s">
        <v>22</v>
      </c>
      <c r="C85" s="32" t="s">
        <v>5113</v>
      </c>
      <c r="D85" s="32" t="s">
        <v>5114</v>
      </c>
      <c r="E85" s="32" t="s">
        <v>6021</v>
      </c>
      <c r="F85" s="32" t="s">
        <v>6022</v>
      </c>
      <c r="G85" s="32" t="s">
        <v>35</v>
      </c>
      <c r="H85" s="32" t="s">
        <v>38</v>
      </c>
      <c r="I85" s="32" t="s">
        <v>2006</v>
      </c>
      <c r="J85" s="35">
        <v>0</v>
      </c>
      <c r="K85" s="35">
        <v>0</v>
      </c>
      <c r="L85" s="35">
        <v>0</v>
      </c>
      <c r="M85" s="35">
        <v>30.6</v>
      </c>
      <c r="N85" s="32" t="s">
        <v>19</v>
      </c>
      <c r="O85" s="32" t="s">
        <v>508</v>
      </c>
      <c r="P85" s="32">
        <v>1</v>
      </c>
    </row>
    <row r="86" spans="1:16" x14ac:dyDescent="0.25">
      <c r="A86" s="57">
        <v>42247.479309108799</v>
      </c>
      <c r="B86" s="32" t="s">
        <v>22</v>
      </c>
      <c r="C86" s="32" t="s">
        <v>5113</v>
      </c>
      <c r="D86" s="32" t="s">
        <v>5114</v>
      </c>
      <c r="E86" s="32" t="s">
        <v>6021</v>
      </c>
      <c r="F86" s="32" t="s">
        <v>6022</v>
      </c>
      <c r="G86" s="32" t="s">
        <v>25</v>
      </c>
      <c r="H86" s="32" t="s">
        <v>26</v>
      </c>
      <c r="I86" s="32" t="s">
        <v>2006</v>
      </c>
      <c r="J86" s="35">
        <v>0</v>
      </c>
      <c r="K86" s="35">
        <v>0</v>
      </c>
      <c r="L86" s="35">
        <v>0</v>
      </c>
      <c r="M86" s="35">
        <v>0</v>
      </c>
      <c r="N86" s="32" t="s">
        <v>19</v>
      </c>
      <c r="O86" s="32" t="s">
        <v>508</v>
      </c>
      <c r="P86" s="32">
        <v>4.25</v>
      </c>
    </row>
    <row r="87" spans="1:16" x14ac:dyDescent="0.25">
      <c r="A87" s="57">
        <v>42247.481825613424</v>
      </c>
      <c r="B87" s="32" t="s">
        <v>22</v>
      </c>
      <c r="C87" s="32" t="s">
        <v>456</v>
      </c>
      <c r="D87" s="32" t="s">
        <v>455</v>
      </c>
      <c r="E87" s="32" t="s">
        <v>6023</v>
      </c>
      <c r="F87" s="32" t="s">
        <v>6024</v>
      </c>
      <c r="G87" s="32" t="s">
        <v>25</v>
      </c>
      <c r="H87" s="32" t="s">
        <v>26</v>
      </c>
      <c r="I87" s="32" t="s">
        <v>2006</v>
      </c>
      <c r="J87" s="35">
        <v>0</v>
      </c>
      <c r="K87" s="35">
        <v>0</v>
      </c>
      <c r="L87" s="35">
        <v>0</v>
      </c>
      <c r="M87" s="35">
        <v>0</v>
      </c>
      <c r="N87" s="32" t="s">
        <v>19</v>
      </c>
      <c r="O87" s="32" t="s">
        <v>27</v>
      </c>
      <c r="P87" s="32">
        <v>1</v>
      </c>
    </row>
    <row r="88" spans="1:16" x14ac:dyDescent="0.25">
      <c r="A88" s="57">
        <v>42247.481825613424</v>
      </c>
      <c r="B88" s="32" t="s">
        <v>22</v>
      </c>
      <c r="C88" s="32" t="s">
        <v>456</v>
      </c>
      <c r="D88" s="32" t="s">
        <v>455</v>
      </c>
      <c r="E88" s="32" t="s">
        <v>6023</v>
      </c>
      <c r="F88" s="32" t="s">
        <v>6024</v>
      </c>
      <c r="G88" s="32" t="s">
        <v>35</v>
      </c>
      <c r="H88" s="32" t="s">
        <v>38</v>
      </c>
      <c r="I88" s="32" t="s">
        <v>2006</v>
      </c>
      <c r="J88" s="35">
        <v>0</v>
      </c>
      <c r="K88" s="35">
        <v>0</v>
      </c>
      <c r="L88" s="35">
        <v>0</v>
      </c>
      <c r="M88" s="35">
        <v>31.1</v>
      </c>
      <c r="N88" s="32" t="s">
        <v>19</v>
      </c>
      <c r="O88" s="32" t="s">
        <v>27</v>
      </c>
      <c r="P88" s="32">
        <v>1</v>
      </c>
    </row>
    <row r="89" spans="1:16" x14ac:dyDescent="0.25">
      <c r="A89" s="57">
        <v>42247.481825613424</v>
      </c>
      <c r="B89" s="32" t="s">
        <v>22</v>
      </c>
      <c r="C89" s="32" t="s">
        <v>456</v>
      </c>
      <c r="D89" s="32" t="s">
        <v>455</v>
      </c>
      <c r="E89" s="32" t="s">
        <v>6023</v>
      </c>
      <c r="F89" s="32" t="s">
        <v>6024</v>
      </c>
      <c r="G89" s="32" t="s">
        <v>35</v>
      </c>
      <c r="H89" s="32" t="s">
        <v>38</v>
      </c>
      <c r="I89" s="32" t="s">
        <v>2006</v>
      </c>
      <c r="J89" s="35">
        <v>0</v>
      </c>
      <c r="K89" s="35">
        <v>0</v>
      </c>
      <c r="L89" s="35">
        <v>0</v>
      </c>
      <c r="M89" s="35">
        <v>16.8</v>
      </c>
      <c r="N89" s="32" t="s">
        <v>19</v>
      </c>
      <c r="O89" s="32" t="s">
        <v>27</v>
      </c>
      <c r="P89" s="32">
        <v>1</v>
      </c>
    </row>
    <row r="90" spans="1:16" x14ac:dyDescent="0.25">
      <c r="A90" s="57">
        <v>42247.483260682871</v>
      </c>
      <c r="C90" s="32" t="s">
        <v>6025</v>
      </c>
      <c r="D90" s="32" t="s">
        <v>334</v>
      </c>
      <c r="E90" s="32" t="s">
        <v>6026</v>
      </c>
      <c r="F90" s="32" t="s">
        <v>6027</v>
      </c>
      <c r="G90" s="32" t="s">
        <v>58</v>
      </c>
      <c r="H90" s="32" t="s">
        <v>59</v>
      </c>
      <c r="I90" s="32" t="s">
        <v>2006</v>
      </c>
      <c r="J90" s="35">
        <v>0</v>
      </c>
      <c r="K90" s="35">
        <v>0</v>
      </c>
      <c r="L90" s="35">
        <v>0</v>
      </c>
      <c r="M90" s="35">
        <v>0</v>
      </c>
      <c r="N90" s="32" t="s">
        <v>19</v>
      </c>
      <c r="O90" s="32" t="s">
        <v>322</v>
      </c>
      <c r="P90" s="32">
        <v>0</v>
      </c>
    </row>
    <row r="91" spans="1:16" x14ac:dyDescent="0.25">
      <c r="A91" s="57">
        <v>42247.500745219906</v>
      </c>
      <c r="B91" s="32" t="s">
        <v>22</v>
      </c>
      <c r="C91" s="32" t="s">
        <v>4397</v>
      </c>
      <c r="D91" s="32" t="s">
        <v>4398</v>
      </c>
      <c r="E91" s="32" t="s">
        <v>6028</v>
      </c>
      <c r="F91" s="32" t="s">
        <v>6029</v>
      </c>
      <c r="G91" s="32" t="s">
        <v>25</v>
      </c>
      <c r="H91" s="32" t="s">
        <v>26</v>
      </c>
      <c r="I91" s="32" t="s">
        <v>2006</v>
      </c>
      <c r="J91" s="35">
        <v>0</v>
      </c>
      <c r="K91" s="35">
        <v>0</v>
      </c>
      <c r="L91" s="35">
        <v>0</v>
      </c>
      <c r="M91" s="35">
        <v>0</v>
      </c>
      <c r="N91" s="32" t="s">
        <v>19</v>
      </c>
      <c r="O91" s="32" t="s">
        <v>27</v>
      </c>
      <c r="P91" s="32">
        <v>1.75</v>
      </c>
    </row>
    <row r="92" spans="1:16" x14ac:dyDescent="0.25">
      <c r="A92" s="57">
        <v>42247.500745219906</v>
      </c>
      <c r="B92" s="32" t="s">
        <v>22</v>
      </c>
      <c r="C92" s="32" t="s">
        <v>4397</v>
      </c>
      <c r="D92" s="32" t="s">
        <v>4398</v>
      </c>
      <c r="E92" s="32" t="s">
        <v>6028</v>
      </c>
      <c r="F92" s="32" t="s">
        <v>6029</v>
      </c>
      <c r="G92" s="32" t="s">
        <v>33</v>
      </c>
      <c r="H92" s="32" t="s">
        <v>34</v>
      </c>
      <c r="I92" s="32" t="s">
        <v>2006</v>
      </c>
      <c r="J92" s="35">
        <v>0</v>
      </c>
      <c r="K92" s="35">
        <v>0</v>
      </c>
      <c r="L92" s="35">
        <v>0</v>
      </c>
      <c r="M92" s="35">
        <v>3</v>
      </c>
      <c r="N92" s="32" t="s">
        <v>19</v>
      </c>
      <c r="O92" s="32" t="s">
        <v>27</v>
      </c>
      <c r="P92" s="32">
        <v>1</v>
      </c>
    </row>
    <row r="93" spans="1:16" x14ac:dyDescent="0.25">
      <c r="A93" s="57">
        <v>42247.500745219906</v>
      </c>
      <c r="B93" s="32" t="s">
        <v>22</v>
      </c>
      <c r="C93" s="32" t="s">
        <v>4397</v>
      </c>
      <c r="D93" s="32" t="s">
        <v>4398</v>
      </c>
      <c r="E93" s="32" t="s">
        <v>6028</v>
      </c>
      <c r="F93" s="32" t="s">
        <v>6029</v>
      </c>
      <c r="G93" s="32" t="s">
        <v>33</v>
      </c>
      <c r="H93" s="32" t="s">
        <v>34</v>
      </c>
      <c r="I93" s="32" t="s">
        <v>2006</v>
      </c>
      <c r="J93" s="35">
        <v>0</v>
      </c>
      <c r="K93" s="35">
        <v>0</v>
      </c>
      <c r="L93" s="35">
        <v>0</v>
      </c>
      <c r="M93" s="35">
        <v>3</v>
      </c>
      <c r="N93" s="32" t="s">
        <v>19</v>
      </c>
      <c r="O93" s="32" t="s">
        <v>27</v>
      </c>
      <c r="P93" s="32">
        <v>1</v>
      </c>
    </row>
    <row r="94" spans="1:16" x14ac:dyDescent="0.25">
      <c r="A94" s="57">
        <v>42247.501342557873</v>
      </c>
      <c r="B94" s="32" t="s">
        <v>22</v>
      </c>
      <c r="C94" s="32" t="s">
        <v>4689</v>
      </c>
      <c r="D94" s="32" t="s">
        <v>4690</v>
      </c>
      <c r="E94" s="32" t="s">
        <v>6030</v>
      </c>
      <c r="F94" s="32" t="s">
        <v>6031</v>
      </c>
      <c r="G94" s="32" t="s">
        <v>25</v>
      </c>
      <c r="H94" s="32" t="s">
        <v>26</v>
      </c>
      <c r="I94" s="32" t="s">
        <v>2006</v>
      </c>
      <c r="J94" s="35">
        <v>0</v>
      </c>
      <c r="K94" s="35">
        <v>0</v>
      </c>
      <c r="L94" s="35">
        <v>0</v>
      </c>
      <c r="M94" s="35">
        <v>0</v>
      </c>
      <c r="N94" s="32" t="s">
        <v>19</v>
      </c>
      <c r="O94" s="32" t="s">
        <v>357</v>
      </c>
      <c r="P94" s="32">
        <v>3</v>
      </c>
    </row>
    <row r="95" spans="1:16" x14ac:dyDescent="0.25">
      <c r="A95" s="57">
        <v>42247.501342557873</v>
      </c>
      <c r="B95" s="32" t="s">
        <v>22</v>
      </c>
      <c r="C95" s="32" t="s">
        <v>4689</v>
      </c>
      <c r="D95" s="32" t="s">
        <v>4690</v>
      </c>
      <c r="E95" s="32" t="s">
        <v>6030</v>
      </c>
      <c r="F95" s="32" t="s">
        <v>6031</v>
      </c>
      <c r="G95" s="32" t="s">
        <v>35</v>
      </c>
      <c r="H95" s="32" t="s">
        <v>38</v>
      </c>
      <c r="I95" s="32" t="s">
        <v>2006</v>
      </c>
      <c r="J95" s="35">
        <v>0</v>
      </c>
      <c r="K95" s="35">
        <v>0</v>
      </c>
      <c r="L95" s="35">
        <v>0</v>
      </c>
      <c r="M95" s="35">
        <v>17.2</v>
      </c>
      <c r="N95" s="32" t="s">
        <v>19</v>
      </c>
      <c r="O95" s="32" t="s">
        <v>357</v>
      </c>
      <c r="P95" s="32">
        <v>1</v>
      </c>
    </row>
    <row r="96" spans="1:16" x14ac:dyDescent="0.25">
      <c r="A96" s="57">
        <v>42247.527174039351</v>
      </c>
      <c r="C96" s="32" t="s">
        <v>6032</v>
      </c>
      <c r="D96" s="32" t="s">
        <v>6033</v>
      </c>
      <c r="E96" s="32" t="s">
        <v>6034</v>
      </c>
      <c r="F96" s="32" t="s">
        <v>6035</v>
      </c>
      <c r="G96" s="32" t="s">
        <v>58</v>
      </c>
      <c r="H96" s="32" t="s">
        <v>59</v>
      </c>
      <c r="I96" s="32" t="s">
        <v>2006</v>
      </c>
      <c r="J96" s="35">
        <v>0</v>
      </c>
      <c r="K96" s="35">
        <v>0</v>
      </c>
      <c r="L96" s="35">
        <v>0</v>
      </c>
      <c r="M96" s="35">
        <v>0</v>
      </c>
      <c r="N96" s="32" t="s">
        <v>19</v>
      </c>
      <c r="O96" s="32" t="s">
        <v>322</v>
      </c>
      <c r="P96" s="32">
        <v>0</v>
      </c>
    </row>
    <row r="97" spans="1:16" x14ac:dyDescent="0.25">
      <c r="A97" s="57">
        <v>42247.531878622685</v>
      </c>
      <c r="C97" s="32" t="s">
        <v>464</v>
      </c>
      <c r="D97" s="32" t="s">
        <v>334</v>
      </c>
      <c r="E97" s="32" t="s">
        <v>6036</v>
      </c>
      <c r="F97" s="32" t="s">
        <v>6037</v>
      </c>
      <c r="G97" s="32" t="s">
        <v>58</v>
      </c>
      <c r="H97" s="32" t="s">
        <v>59</v>
      </c>
      <c r="I97" s="32" t="s">
        <v>2006</v>
      </c>
      <c r="J97" s="35">
        <v>0</v>
      </c>
      <c r="K97" s="35">
        <v>0</v>
      </c>
      <c r="L97" s="35">
        <v>0</v>
      </c>
      <c r="M97" s="35">
        <v>0</v>
      </c>
      <c r="N97" s="32" t="s">
        <v>19</v>
      </c>
      <c r="O97" s="32" t="s">
        <v>322</v>
      </c>
      <c r="P97" s="32">
        <v>0</v>
      </c>
    </row>
    <row r="98" spans="1:16" x14ac:dyDescent="0.25">
      <c r="A98" s="57">
        <v>42247.557080555554</v>
      </c>
      <c r="C98" s="32" t="s">
        <v>375</v>
      </c>
      <c r="D98" s="32" t="s">
        <v>334</v>
      </c>
      <c r="E98" s="32" t="s">
        <v>6038</v>
      </c>
      <c r="F98" s="32" t="s">
        <v>6039</v>
      </c>
      <c r="G98" s="32" t="s">
        <v>58</v>
      </c>
      <c r="H98" s="32" t="s">
        <v>59</v>
      </c>
      <c r="I98" s="32" t="s">
        <v>2006</v>
      </c>
      <c r="J98" s="35">
        <v>0</v>
      </c>
      <c r="K98" s="35">
        <v>0</v>
      </c>
      <c r="L98" s="35">
        <v>0</v>
      </c>
      <c r="M98" s="35">
        <v>0</v>
      </c>
      <c r="N98" s="32" t="s">
        <v>19</v>
      </c>
      <c r="O98" s="32" t="s">
        <v>322</v>
      </c>
      <c r="P98" s="32">
        <v>0</v>
      </c>
    </row>
    <row r="99" spans="1:16" x14ac:dyDescent="0.25">
      <c r="A99" s="57">
        <v>42247.611660960647</v>
      </c>
      <c r="C99" s="32" t="s">
        <v>345</v>
      </c>
      <c r="D99" s="32" t="s">
        <v>334</v>
      </c>
      <c r="E99" s="32" t="s">
        <v>6040</v>
      </c>
      <c r="F99" s="32" t="s">
        <v>6041</v>
      </c>
      <c r="G99" s="32" t="s">
        <v>58</v>
      </c>
      <c r="H99" s="32" t="s">
        <v>59</v>
      </c>
      <c r="I99" s="32" t="s">
        <v>2006</v>
      </c>
      <c r="J99" s="35">
        <v>0</v>
      </c>
      <c r="K99" s="35">
        <v>0</v>
      </c>
      <c r="L99" s="35">
        <v>0</v>
      </c>
      <c r="M99" s="35">
        <v>0</v>
      </c>
      <c r="N99" s="32" t="s">
        <v>19</v>
      </c>
      <c r="O99" s="32" t="s">
        <v>322</v>
      </c>
      <c r="P99" s="32">
        <v>0</v>
      </c>
    </row>
    <row r="100" spans="1:16" x14ac:dyDescent="0.25">
      <c r="A100" s="57">
        <v>42247.613450659723</v>
      </c>
      <c r="C100" s="32" t="s">
        <v>345</v>
      </c>
      <c r="D100" s="32" t="s">
        <v>334</v>
      </c>
      <c r="E100" s="32" t="s">
        <v>6042</v>
      </c>
      <c r="F100" s="32" t="s">
        <v>6043</v>
      </c>
      <c r="G100" s="32" t="s">
        <v>58</v>
      </c>
      <c r="H100" s="32" t="s">
        <v>59</v>
      </c>
      <c r="I100" s="32" t="s">
        <v>2006</v>
      </c>
      <c r="J100" s="35">
        <v>0</v>
      </c>
      <c r="K100" s="35">
        <v>0</v>
      </c>
      <c r="L100" s="35">
        <v>0</v>
      </c>
      <c r="M100" s="35">
        <v>0</v>
      </c>
      <c r="N100" s="32" t="s">
        <v>19</v>
      </c>
      <c r="O100" s="32" t="s">
        <v>322</v>
      </c>
      <c r="P100" s="32">
        <v>0</v>
      </c>
    </row>
    <row r="101" spans="1:16" x14ac:dyDescent="0.25">
      <c r="A101" s="57">
        <v>42247.618926238429</v>
      </c>
      <c r="C101" s="32" t="s">
        <v>345</v>
      </c>
      <c r="D101" s="32" t="s">
        <v>334</v>
      </c>
      <c r="E101" s="32" t="s">
        <v>6044</v>
      </c>
      <c r="F101" s="32" t="s">
        <v>6045</v>
      </c>
      <c r="G101" s="32" t="s">
        <v>58</v>
      </c>
      <c r="H101" s="32" t="s">
        <v>59</v>
      </c>
      <c r="I101" s="32" t="s">
        <v>2006</v>
      </c>
      <c r="J101" s="35">
        <v>0</v>
      </c>
      <c r="K101" s="35">
        <v>0</v>
      </c>
      <c r="L101" s="35">
        <v>0</v>
      </c>
      <c r="M101" s="35">
        <v>0</v>
      </c>
      <c r="N101" s="32" t="s">
        <v>19</v>
      </c>
      <c r="O101" s="32" t="s">
        <v>322</v>
      </c>
      <c r="P101" s="32">
        <v>0</v>
      </c>
    </row>
    <row r="102" spans="1:16" x14ac:dyDescent="0.25">
      <c r="A102" s="57">
        <v>42247.621146678241</v>
      </c>
      <c r="C102" s="32" t="s">
        <v>506</v>
      </c>
      <c r="D102" s="32" t="s">
        <v>334</v>
      </c>
      <c r="E102" s="32" t="s">
        <v>6046</v>
      </c>
      <c r="F102" s="32" t="s">
        <v>6047</v>
      </c>
      <c r="G102" s="32" t="s">
        <v>58</v>
      </c>
      <c r="H102" s="32" t="s">
        <v>59</v>
      </c>
      <c r="I102" s="32" t="s">
        <v>2006</v>
      </c>
      <c r="J102" s="35">
        <v>0</v>
      </c>
      <c r="K102" s="35">
        <v>0</v>
      </c>
      <c r="L102" s="35">
        <v>0</v>
      </c>
      <c r="M102" s="35">
        <v>0</v>
      </c>
      <c r="N102" s="32" t="s">
        <v>19</v>
      </c>
      <c r="O102" s="32" t="s">
        <v>322</v>
      </c>
      <c r="P102" s="32">
        <v>0</v>
      </c>
    </row>
    <row r="103" spans="1:16" x14ac:dyDescent="0.25">
      <c r="A103" s="57">
        <v>42247.622988657407</v>
      </c>
      <c r="C103" s="32" t="s">
        <v>736</v>
      </c>
      <c r="D103" s="32" t="s">
        <v>334</v>
      </c>
      <c r="E103" s="32" t="s">
        <v>6048</v>
      </c>
      <c r="F103" s="32" t="s">
        <v>6049</v>
      </c>
      <c r="G103" s="32" t="s">
        <v>58</v>
      </c>
      <c r="H103" s="32" t="s">
        <v>59</v>
      </c>
      <c r="I103" s="32" t="s">
        <v>2006</v>
      </c>
      <c r="J103" s="35">
        <v>0</v>
      </c>
      <c r="K103" s="35">
        <v>0</v>
      </c>
      <c r="L103" s="35">
        <v>0</v>
      </c>
      <c r="M103" s="35">
        <v>0</v>
      </c>
      <c r="N103" s="32" t="s">
        <v>19</v>
      </c>
      <c r="O103" s="32" t="s">
        <v>322</v>
      </c>
      <c r="P103" s="32">
        <v>0</v>
      </c>
    </row>
    <row r="104" spans="1:16" x14ac:dyDescent="0.25">
      <c r="A104" s="57">
        <v>42247.6245528125</v>
      </c>
      <c r="C104" s="32" t="s">
        <v>345</v>
      </c>
      <c r="D104" s="32" t="s">
        <v>334</v>
      </c>
      <c r="E104" s="32" t="s">
        <v>6050</v>
      </c>
      <c r="F104" s="32" t="s">
        <v>6051</v>
      </c>
      <c r="G104" s="32" t="s">
        <v>58</v>
      </c>
      <c r="H104" s="32" t="s">
        <v>59</v>
      </c>
      <c r="I104" s="32" t="s">
        <v>2006</v>
      </c>
      <c r="J104" s="35">
        <v>0</v>
      </c>
      <c r="K104" s="35">
        <v>0</v>
      </c>
      <c r="L104" s="35">
        <v>0</v>
      </c>
      <c r="M104" s="35">
        <v>0</v>
      </c>
      <c r="N104" s="32" t="s">
        <v>19</v>
      </c>
      <c r="O104" s="32" t="s">
        <v>322</v>
      </c>
      <c r="P104" s="32">
        <v>0</v>
      </c>
    </row>
    <row r="105" spans="1:16" x14ac:dyDescent="0.25">
      <c r="A105" s="57">
        <v>42247.626108645833</v>
      </c>
      <c r="C105" s="32" t="s">
        <v>345</v>
      </c>
      <c r="D105" s="32" t="s">
        <v>334</v>
      </c>
      <c r="E105" s="32" t="s">
        <v>6052</v>
      </c>
      <c r="F105" s="32" t="s">
        <v>6053</v>
      </c>
      <c r="G105" s="32" t="s">
        <v>58</v>
      </c>
      <c r="H105" s="32" t="s">
        <v>59</v>
      </c>
      <c r="I105" s="32" t="s">
        <v>2006</v>
      </c>
      <c r="J105" s="35">
        <v>0</v>
      </c>
      <c r="K105" s="35">
        <v>0</v>
      </c>
      <c r="L105" s="35">
        <v>0</v>
      </c>
      <c r="M105" s="35">
        <v>0</v>
      </c>
      <c r="N105" s="32" t="s">
        <v>19</v>
      </c>
      <c r="O105" s="32" t="s">
        <v>322</v>
      </c>
      <c r="P105" s="32">
        <v>0</v>
      </c>
    </row>
    <row r="106" spans="1:16" x14ac:dyDescent="0.25">
      <c r="A106" s="57">
        <v>42247.628793900461</v>
      </c>
      <c r="C106" s="32" t="s">
        <v>457</v>
      </c>
      <c r="D106" s="32" t="s">
        <v>334</v>
      </c>
      <c r="E106" s="32" t="s">
        <v>6054</v>
      </c>
      <c r="F106" s="32" t="s">
        <v>6055</v>
      </c>
      <c r="G106" s="32" t="s">
        <v>58</v>
      </c>
      <c r="H106" s="32" t="s">
        <v>59</v>
      </c>
      <c r="I106" s="32" t="s">
        <v>2006</v>
      </c>
      <c r="J106" s="35">
        <v>0</v>
      </c>
      <c r="K106" s="35">
        <v>0</v>
      </c>
      <c r="L106" s="35">
        <v>0</v>
      </c>
      <c r="M106" s="35">
        <v>0</v>
      </c>
      <c r="N106" s="32" t="s">
        <v>19</v>
      </c>
      <c r="O106" s="32" t="s">
        <v>322</v>
      </c>
      <c r="P106" s="32">
        <v>0</v>
      </c>
    </row>
    <row r="107" spans="1:16" x14ac:dyDescent="0.25">
      <c r="A107" s="57">
        <v>42247.631429432869</v>
      </c>
      <c r="C107" s="32" t="s">
        <v>655</v>
      </c>
      <c r="D107" s="32" t="s">
        <v>334</v>
      </c>
      <c r="E107" s="32" t="s">
        <v>6056</v>
      </c>
      <c r="F107" s="32" t="s">
        <v>6057</v>
      </c>
      <c r="G107" s="32" t="s">
        <v>58</v>
      </c>
      <c r="H107" s="32" t="s">
        <v>59</v>
      </c>
      <c r="I107" s="32" t="s">
        <v>2006</v>
      </c>
      <c r="J107" s="35">
        <v>0</v>
      </c>
      <c r="K107" s="35">
        <v>0</v>
      </c>
      <c r="L107" s="35">
        <v>0</v>
      </c>
      <c r="M107" s="35">
        <v>0</v>
      </c>
      <c r="N107" s="32" t="s">
        <v>19</v>
      </c>
      <c r="O107" s="32" t="s">
        <v>322</v>
      </c>
      <c r="P107" s="32">
        <v>0</v>
      </c>
    </row>
    <row r="108" spans="1:16" x14ac:dyDescent="0.25">
      <c r="A108" s="57">
        <v>42247.6461221875</v>
      </c>
      <c r="C108" s="32" t="s">
        <v>396</v>
      </c>
      <c r="D108" s="32" t="s">
        <v>334</v>
      </c>
      <c r="E108" s="32" t="s">
        <v>6058</v>
      </c>
      <c r="F108" s="32" t="s">
        <v>6059</v>
      </c>
      <c r="G108" s="32" t="s">
        <v>58</v>
      </c>
      <c r="H108" s="32" t="s">
        <v>59</v>
      </c>
      <c r="I108" s="32" t="s">
        <v>2006</v>
      </c>
      <c r="J108" s="35">
        <v>0</v>
      </c>
      <c r="K108" s="35">
        <v>0</v>
      </c>
      <c r="L108" s="35">
        <v>0</v>
      </c>
      <c r="M108" s="35">
        <v>0</v>
      </c>
      <c r="N108" s="32" t="s">
        <v>19</v>
      </c>
      <c r="O108" s="32" t="s">
        <v>322</v>
      </c>
      <c r="P108" s="32">
        <v>0</v>
      </c>
    </row>
    <row r="109" spans="1:16" x14ac:dyDescent="0.25">
      <c r="A109" s="57">
        <v>42247.673728738424</v>
      </c>
      <c r="C109" s="32" t="s">
        <v>5418</v>
      </c>
      <c r="D109" s="32" t="s">
        <v>323</v>
      </c>
      <c r="E109" s="32" t="s">
        <v>6060</v>
      </c>
      <c r="F109" s="32" t="s">
        <v>6061</v>
      </c>
      <c r="G109" s="32" t="s">
        <v>58</v>
      </c>
      <c r="H109" s="32" t="s">
        <v>59</v>
      </c>
      <c r="I109" s="32" t="s">
        <v>2006</v>
      </c>
      <c r="J109" s="35">
        <v>0</v>
      </c>
      <c r="K109" s="35">
        <v>0</v>
      </c>
      <c r="L109" s="35">
        <v>0</v>
      </c>
      <c r="M109" s="35">
        <v>0</v>
      </c>
      <c r="N109" s="32" t="s">
        <v>19</v>
      </c>
      <c r="O109" s="32" t="s">
        <v>322</v>
      </c>
      <c r="P109" s="32">
        <v>0</v>
      </c>
    </row>
    <row r="110" spans="1:16" x14ac:dyDescent="0.25">
      <c r="A110" s="57">
        <v>42247.68520871528</v>
      </c>
      <c r="C110" s="32" t="s">
        <v>2097</v>
      </c>
      <c r="D110" s="32" t="s">
        <v>334</v>
      </c>
      <c r="E110" s="32" t="s">
        <v>6062</v>
      </c>
      <c r="F110" s="32" t="s">
        <v>6063</v>
      </c>
      <c r="G110" s="32" t="s">
        <v>58</v>
      </c>
      <c r="H110" s="32" t="s">
        <v>59</v>
      </c>
      <c r="I110" s="32" t="s">
        <v>2006</v>
      </c>
      <c r="J110" s="35">
        <v>0</v>
      </c>
      <c r="K110" s="35">
        <v>0</v>
      </c>
      <c r="L110" s="35">
        <v>0</v>
      </c>
      <c r="M110" s="35">
        <v>0</v>
      </c>
      <c r="N110" s="32" t="s">
        <v>19</v>
      </c>
      <c r="O110" s="32" t="s">
        <v>322</v>
      </c>
      <c r="P110" s="32">
        <v>0</v>
      </c>
    </row>
    <row r="111" spans="1:16" x14ac:dyDescent="0.25">
      <c r="A111" s="57">
        <v>42247.693620219907</v>
      </c>
      <c r="C111" s="32" t="s">
        <v>457</v>
      </c>
      <c r="D111" s="32" t="s">
        <v>334</v>
      </c>
      <c r="E111" s="32" t="s">
        <v>6064</v>
      </c>
      <c r="F111" s="32" t="s">
        <v>6065</v>
      </c>
      <c r="G111" s="32" t="s">
        <v>58</v>
      </c>
      <c r="H111" s="32" t="s">
        <v>59</v>
      </c>
      <c r="I111" s="32" t="s">
        <v>2006</v>
      </c>
      <c r="J111" s="35">
        <v>0</v>
      </c>
      <c r="K111" s="35">
        <v>0</v>
      </c>
      <c r="L111" s="35">
        <v>0</v>
      </c>
      <c r="M111" s="35">
        <v>0</v>
      </c>
      <c r="N111" s="32" t="s">
        <v>19</v>
      </c>
      <c r="O111" s="32" t="s">
        <v>322</v>
      </c>
      <c r="P111" s="32">
        <v>0</v>
      </c>
    </row>
    <row r="112" spans="1:16" x14ac:dyDescent="0.25">
      <c r="A112" s="57">
        <v>42247.694862581018</v>
      </c>
      <c r="C112" s="32" t="s">
        <v>1068</v>
      </c>
      <c r="D112" s="32" t="s">
        <v>334</v>
      </c>
      <c r="E112" s="32" t="s">
        <v>6066</v>
      </c>
      <c r="F112" s="32" t="s">
        <v>6067</v>
      </c>
      <c r="G112" s="32" t="s">
        <v>58</v>
      </c>
      <c r="H112" s="32" t="s">
        <v>59</v>
      </c>
      <c r="I112" s="32" t="s">
        <v>2006</v>
      </c>
      <c r="J112" s="35">
        <v>0</v>
      </c>
      <c r="K112" s="35">
        <v>0</v>
      </c>
      <c r="L112" s="35">
        <v>0</v>
      </c>
      <c r="M112" s="35">
        <v>0</v>
      </c>
      <c r="N112" s="32" t="s">
        <v>19</v>
      </c>
      <c r="O112" s="32" t="s">
        <v>322</v>
      </c>
      <c r="P112" s="32">
        <v>0</v>
      </c>
    </row>
    <row r="113" spans="1:17" x14ac:dyDescent="0.25">
      <c r="A113" s="57">
        <v>42247.71093927083</v>
      </c>
      <c r="C113" s="32" t="s">
        <v>1068</v>
      </c>
      <c r="D113" s="32" t="s">
        <v>334</v>
      </c>
      <c r="E113" s="32" t="s">
        <v>6068</v>
      </c>
      <c r="F113" s="32" t="s">
        <v>6069</v>
      </c>
      <c r="G113" s="32" t="s">
        <v>58</v>
      </c>
      <c r="H113" s="32" t="s">
        <v>59</v>
      </c>
      <c r="I113" s="32" t="s">
        <v>2006</v>
      </c>
      <c r="J113" s="35">
        <v>0</v>
      </c>
      <c r="K113" s="35">
        <v>0</v>
      </c>
      <c r="L113" s="35">
        <v>0</v>
      </c>
      <c r="M113" s="35">
        <v>0</v>
      </c>
      <c r="N113" s="32" t="s">
        <v>19</v>
      </c>
      <c r="O113" s="32" t="s">
        <v>322</v>
      </c>
      <c r="P113" s="32">
        <v>0</v>
      </c>
    </row>
    <row r="114" spans="1:17" x14ac:dyDescent="0.25">
      <c r="A114" s="57">
        <v>42247.717705208335</v>
      </c>
      <c r="C114" s="32" t="s">
        <v>464</v>
      </c>
      <c r="D114" s="32" t="s">
        <v>334</v>
      </c>
      <c r="E114" s="32" t="s">
        <v>6070</v>
      </c>
      <c r="F114" s="32" t="s">
        <v>6071</v>
      </c>
      <c r="G114" s="32" t="s">
        <v>58</v>
      </c>
      <c r="H114" s="32" t="s">
        <v>59</v>
      </c>
      <c r="I114" s="32" t="s">
        <v>2006</v>
      </c>
      <c r="J114" s="35">
        <v>0</v>
      </c>
      <c r="K114" s="35">
        <v>0</v>
      </c>
      <c r="L114" s="35">
        <v>0</v>
      </c>
      <c r="M114" s="35">
        <v>0</v>
      </c>
      <c r="N114" s="32" t="s">
        <v>19</v>
      </c>
      <c r="O114" s="32" t="s">
        <v>322</v>
      </c>
      <c r="P114" s="32">
        <v>0</v>
      </c>
    </row>
    <row r="115" spans="1:17" x14ac:dyDescent="0.25">
      <c r="A115" s="57">
        <v>42247.762094178244</v>
      </c>
      <c r="C115" s="32" t="s">
        <v>464</v>
      </c>
      <c r="D115" s="32" t="s">
        <v>334</v>
      </c>
      <c r="E115" s="32" t="s">
        <v>6072</v>
      </c>
      <c r="F115" s="32" t="s">
        <v>6073</v>
      </c>
      <c r="G115" s="32" t="s">
        <v>58</v>
      </c>
      <c r="H115" s="32" t="s">
        <v>59</v>
      </c>
      <c r="I115" s="32" t="s">
        <v>2006</v>
      </c>
      <c r="J115" s="35">
        <v>0</v>
      </c>
      <c r="K115" s="35">
        <v>0</v>
      </c>
      <c r="L115" s="35">
        <v>0</v>
      </c>
      <c r="M115" s="35">
        <v>0</v>
      </c>
      <c r="N115" s="32" t="s">
        <v>19</v>
      </c>
      <c r="O115" s="32" t="s">
        <v>322</v>
      </c>
      <c r="P115" s="32">
        <v>0</v>
      </c>
    </row>
    <row r="116" spans="1:17" x14ac:dyDescent="0.25">
      <c r="A116" s="57">
        <v>42248.009588425928</v>
      </c>
      <c r="C116" s="32" t="s">
        <v>736</v>
      </c>
      <c r="D116" s="32" t="s">
        <v>334</v>
      </c>
      <c r="E116" s="32" t="s">
        <v>6074</v>
      </c>
      <c r="F116" s="32" t="s">
        <v>6075</v>
      </c>
      <c r="G116" s="32" t="s">
        <v>58</v>
      </c>
      <c r="H116" s="32" t="s">
        <v>59</v>
      </c>
      <c r="I116" s="32" t="s">
        <v>2006</v>
      </c>
      <c r="J116" s="35">
        <v>0</v>
      </c>
      <c r="K116" s="35">
        <v>0</v>
      </c>
      <c r="L116" s="35">
        <v>0</v>
      </c>
      <c r="M116" s="35">
        <v>0</v>
      </c>
      <c r="N116" s="32" t="s">
        <v>19</v>
      </c>
      <c r="O116" s="32" t="s">
        <v>322</v>
      </c>
      <c r="P116" s="32">
        <v>0</v>
      </c>
    </row>
    <row r="117" spans="1:17" x14ac:dyDescent="0.25">
      <c r="A117" s="57">
        <v>42248.010131909723</v>
      </c>
      <c r="C117" s="32" t="s">
        <v>404</v>
      </c>
      <c r="D117" s="32" t="s">
        <v>334</v>
      </c>
      <c r="E117" s="32" t="s">
        <v>6076</v>
      </c>
      <c r="F117" s="32" t="s">
        <v>6077</v>
      </c>
      <c r="G117" s="32" t="s">
        <v>58</v>
      </c>
      <c r="H117" s="32" t="s">
        <v>59</v>
      </c>
      <c r="I117" s="32" t="s">
        <v>2006</v>
      </c>
      <c r="J117" s="35">
        <v>0</v>
      </c>
      <c r="K117" s="35">
        <v>0</v>
      </c>
      <c r="L117" s="35">
        <v>0</v>
      </c>
      <c r="M117" s="35">
        <v>0</v>
      </c>
      <c r="N117" s="32" t="s">
        <v>19</v>
      </c>
      <c r="O117" s="32" t="s">
        <v>322</v>
      </c>
      <c r="P117" s="32">
        <v>0</v>
      </c>
    </row>
    <row r="118" spans="1:17" x14ac:dyDescent="0.25">
      <c r="A118" s="57">
        <v>42248.401750196761</v>
      </c>
      <c r="C118" s="32" t="s">
        <v>5065</v>
      </c>
      <c r="D118" s="32" t="s">
        <v>5066</v>
      </c>
      <c r="E118" s="32" t="s">
        <v>6078</v>
      </c>
      <c r="F118" s="32" t="s">
        <v>6079</v>
      </c>
      <c r="G118" s="32" t="s">
        <v>58</v>
      </c>
      <c r="H118" s="32" t="s">
        <v>59</v>
      </c>
      <c r="I118" s="32" t="s">
        <v>2006</v>
      </c>
      <c r="J118" s="35">
        <v>0</v>
      </c>
      <c r="K118" s="35">
        <v>0</v>
      </c>
      <c r="L118" s="35">
        <v>0</v>
      </c>
      <c r="M118" s="35">
        <v>0</v>
      </c>
      <c r="N118" s="32" t="s">
        <v>19</v>
      </c>
      <c r="O118" s="32" t="s">
        <v>322</v>
      </c>
      <c r="P118" s="32">
        <v>0</v>
      </c>
    </row>
    <row r="119" spans="1:17" x14ac:dyDescent="0.25">
      <c r="A119" s="57">
        <v>42248.459956712963</v>
      </c>
      <c r="B119" s="32" t="s">
        <v>67</v>
      </c>
      <c r="C119" s="32" t="s">
        <v>6080</v>
      </c>
      <c r="D119" s="32" t="s">
        <v>6081</v>
      </c>
      <c r="E119" s="32" t="s">
        <v>6082</v>
      </c>
      <c r="F119" s="32" t="s">
        <v>6083</v>
      </c>
      <c r="G119" s="32" t="s">
        <v>39</v>
      </c>
      <c r="H119" s="32" t="s">
        <v>40</v>
      </c>
      <c r="I119" s="32" t="s">
        <v>2013</v>
      </c>
      <c r="J119" s="35">
        <v>0</v>
      </c>
      <c r="K119" s="35">
        <v>0</v>
      </c>
      <c r="L119" s="35">
        <v>24.44</v>
      </c>
      <c r="M119" s="35">
        <v>0</v>
      </c>
      <c r="N119" s="32" t="s">
        <v>17</v>
      </c>
      <c r="O119" s="32" t="s">
        <v>41</v>
      </c>
      <c r="P119" s="32">
        <v>1</v>
      </c>
    </row>
    <row r="120" spans="1:17" x14ac:dyDescent="0.25">
      <c r="A120" s="57">
        <v>42248.459956712963</v>
      </c>
      <c r="B120" s="32" t="s">
        <v>67</v>
      </c>
      <c r="C120" s="32" t="s">
        <v>6080</v>
      </c>
      <c r="D120" s="32" t="s">
        <v>6081</v>
      </c>
      <c r="E120" s="32" t="s">
        <v>6082</v>
      </c>
      <c r="F120" s="32" t="s">
        <v>6083</v>
      </c>
      <c r="G120" s="32" t="s">
        <v>42</v>
      </c>
      <c r="H120" s="32" t="s">
        <v>43</v>
      </c>
      <c r="I120" s="32" t="s">
        <v>2013</v>
      </c>
      <c r="J120" s="35">
        <v>0</v>
      </c>
      <c r="K120" s="35">
        <v>0</v>
      </c>
      <c r="L120" s="35">
        <v>2250</v>
      </c>
      <c r="M120" s="35">
        <v>0</v>
      </c>
      <c r="N120" s="32" t="s">
        <v>17</v>
      </c>
      <c r="O120" s="32" t="s">
        <v>41</v>
      </c>
      <c r="P120" s="32">
        <v>2</v>
      </c>
    </row>
    <row r="121" spans="1:17" x14ac:dyDescent="0.25">
      <c r="A121" s="57">
        <v>42248.463182905092</v>
      </c>
      <c r="B121" s="32" t="s">
        <v>67</v>
      </c>
      <c r="C121" s="32" t="s">
        <v>352</v>
      </c>
      <c r="D121" s="32" t="s">
        <v>351</v>
      </c>
      <c r="E121" s="32" t="s">
        <v>5862</v>
      </c>
      <c r="F121" s="32" t="s">
        <v>6084</v>
      </c>
      <c r="G121" s="32" t="s">
        <v>39</v>
      </c>
      <c r="H121" s="32" t="s">
        <v>40</v>
      </c>
      <c r="I121" s="32" t="s">
        <v>2013</v>
      </c>
      <c r="J121" s="35">
        <v>0</v>
      </c>
      <c r="K121" s="35">
        <v>0</v>
      </c>
      <c r="L121" s="35">
        <v>0</v>
      </c>
      <c r="M121" s="35">
        <v>0</v>
      </c>
      <c r="N121" s="32" t="s">
        <v>19</v>
      </c>
      <c r="O121" s="32" t="s">
        <v>41</v>
      </c>
      <c r="P121" s="32">
        <v>1</v>
      </c>
      <c r="Q121" s="32" t="s">
        <v>6085</v>
      </c>
    </row>
    <row r="122" spans="1:17" x14ac:dyDescent="0.25">
      <c r="A122" s="57">
        <v>42248.463182905092</v>
      </c>
      <c r="B122" s="32" t="s">
        <v>67</v>
      </c>
      <c r="C122" s="32" t="s">
        <v>352</v>
      </c>
      <c r="D122" s="32" t="s">
        <v>351</v>
      </c>
      <c r="E122" s="32" t="s">
        <v>5862</v>
      </c>
      <c r="F122" s="32" t="s">
        <v>6084</v>
      </c>
      <c r="G122" s="32" t="s">
        <v>39</v>
      </c>
      <c r="H122" s="32" t="s">
        <v>40</v>
      </c>
      <c r="I122" s="32" t="s">
        <v>2013</v>
      </c>
      <c r="J122" s="35">
        <v>0</v>
      </c>
      <c r="K122" s="35">
        <v>0</v>
      </c>
      <c r="L122" s="35">
        <v>0</v>
      </c>
      <c r="M122" s="35">
        <v>0</v>
      </c>
      <c r="N122" s="32" t="s">
        <v>19</v>
      </c>
      <c r="O122" s="32" t="s">
        <v>41</v>
      </c>
      <c r="P122" s="32">
        <v>1</v>
      </c>
      <c r="Q122" s="32" t="s">
        <v>6085</v>
      </c>
    </row>
    <row r="123" spans="1:17" x14ac:dyDescent="0.25">
      <c r="A123" s="57">
        <v>42248.463182905092</v>
      </c>
      <c r="B123" s="32" t="s">
        <v>67</v>
      </c>
      <c r="C123" s="32" t="s">
        <v>352</v>
      </c>
      <c r="D123" s="32" t="s">
        <v>351</v>
      </c>
      <c r="E123" s="32" t="s">
        <v>5862</v>
      </c>
      <c r="F123" s="32" t="s">
        <v>6084</v>
      </c>
      <c r="G123" s="32" t="s">
        <v>35</v>
      </c>
      <c r="H123" s="32" t="s">
        <v>38</v>
      </c>
      <c r="I123" s="32" t="s">
        <v>2013</v>
      </c>
      <c r="J123" s="35">
        <v>0</v>
      </c>
      <c r="K123" s="35">
        <v>0</v>
      </c>
      <c r="L123" s="35">
        <v>0</v>
      </c>
      <c r="M123" s="35">
        <v>17.850000000000001</v>
      </c>
      <c r="N123" s="32" t="s">
        <v>19</v>
      </c>
      <c r="O123" s="32" t="s">
        <v>41</v>
      </c>
      <c r="P123" s="32">
        <v>1</v>
      </c>
      <c r="Q123" s="32" t="s">
        <v>6085</v>
      </c>
    </row>
    <row r="124" spans="1:17" x14ac:dyDescent="0.25">
      <c r="A124" s="57">
        <v>42248.470394826392</v>
      </c>
      <c r="B124" s="32" t="s">
        <v>67</v>
      </c>
      <c r="C124" s="32" t="s">
        <v>352</v>
      </c>
      <c r="D124" s="32" t="s">
        <v>351</v>
      </c>
      <c r="E124" s="32" t="s">
        <v>5867</v>
      </c>
      <c r="F124" s="32" t="s">
        <v>6086</v>
      </c>
      <c r="G124" s="32" t="s">
        <v>39</v>
      </c>
      <c r="H124" s="32" t="s">
        <v>40</v>
      </c>
      <c r="I124" s="32" t="s">
        <v>2013</v>
      </c>
      <c r="J124" s="35">
        <v>0</v>
      </c>
      <c r="K124" s="35">
        <v>0</v>
      </c>
      <c r="L124" s="35">
        <v>0</v>
      </c>
      <c r="M124" s="35">
        <v>0</v>
      </c>
      <c r="N124" s="32" t="s">
        <v>19</v>
      </c>
      <c r="O124" s="32" t="s">
        <v>41</v>
      </c>
      <c r="P124" s="32">
        <v>1</v>
      </c>
      <c r="Q124" s="32" t="s">
        <v>6087</v>
      </c>
    </row>
    <row r="125" spans="1:17" x14ac:dyDescent="0.25">
      <c r="A125" s="57">
        <v>42248.470394826392</v>
      </c>
      <c r="B125" s="32" t="s">
        <v>67</v>
      </c>
      <c r="C125" s="32" t="s">
        <v>352</v>
      </c>
      <c r="D125" s="32" t="s">
        <v>351</v>
      </c>
      <c r="E125" s="32" t="s">
        <v>5867</v>
      </c>
      <c r="F125" s="32" t="s">
        <v>6086</v>
      </c>
      <c r="G125" s="32" t="s">
        <v>2099</v>
      </c>
      <c r="H125" s="32" t="s">
        <v>2100</v>
      </c>
      <c r="I125" s="32" t="s">
        <v>2013</v>
      </c>
      <c r="J125" s="35">
        <v>0</v>
      </c>
      <c r="K125" s="35">
        <v>0</v>
      </c>
      <c r="L125" s="35">
        <v>14.25</v>
      </c>
      <c r="M125" s="35">
        <v>0</v>
      </c>
      <c r="N125" s="32" t="s">
        <v>19</v>
      </c>
      <c r="O125" s="32" t="s">
        <v>41</v>
      </c>
      <c r="P125" s="32">
        <v>1</v>
      </c>
      <c r="Q125" s="32" t="s">
        <v>6087</v>
      </c>
    </row>
    <row r="126" spans="1:17" x14ac:dyDescent="0.25">
      <c r="A126" s="57">
        <v>42248.470394826392</v>
      </c>
      <c r="B126" s="32" t="s">
        <v>67</v>
      </c>
      <c r="C126" s="32" t="s">
        <v>352</v>
      </c>
      <c r="D126" s="32" t="s">
        <v>351</v>
      </c>
      <c r="E126" s="32" t="s">
        <v>5867</v>
      </c>
      <c r="F126" s="32" t="s">
        <v>6086</v>
      </c>
      <c r="G126" s="32" t="s">
        <v>35</v>
      </c>
      <c r="H126" s="32" t="s">
        <v>38</v>
      </c>
      <c r="I126" s="32" t="s">
        <v>2013</v>
      </c>
      <c r="J126" s="35">
        <v>0</v>
      </c>
      <c r="K126" s="35">
        <v>0</v>
      </c>
      <c r="L126" s="35">
        <v>0</v>
      </c>
      <c r="M126" s="35">
        <v>13.04</v>
      </c>
      <c r="N126" s="32" t="s">
        <v>19</v>
      </c>
      <c r="O126" s="32" t="s">
        <v>41</v>
      </c>
      <c r="P126" s="32">
        <v>1</v>
      </c>
      <c r="Q126" s="32" t="s">
        <v>6087</v>
      </c>
    </row>
    <row r="127" spans="1:17" x14ac:dyDescent="0.25">
      <c r="A127" s="57">
        <v>42248.470394826392</v>
      </c>
      <c r="B127" s="32" t="s">
        <v>67</v>
      </c>
      <c r="C127" s="32" t="s">
        <v>352</v>
      </c>
      <c r="D127" s="32" t="s">
        <v>351</v>
      </c>
      <c r="E127" s="32" t="s">
        <v>5867</v>
      </c>
      <c r="F127" s="32" t="s">
        <v>6086</v>
      </c>
      <c r="G127" s="32" t="s">
        <v>39</v>
      </c>
      <c r="H127" s="32" t="s">
        <v>40</v>
      </c>
      <c r="I127" s="32" t="s">
        <v>2013</v>
      </c>
      <c r="J127" s="35">
        <v>0</v>
      </c>
      <c r="K127" s="35">
        <v>0</v>
      </c>
      <c r="L127" s="35">
        <v>0</v>
      </c>
      <c r="M127" s="35">
        <v>0</v>
      </c>
      <c r="N127" s="32" t="s">
        <v>19</v>
      </c>
      <c r="O127" s="32" t="s">
        <v>41</v>
      </c>
      <c r="P127" s="32">
        <v>1</v>
      </c>
      <c r="Q127" s="32" t="s">
        <v>6087</v>
      </c>
    </row>
    <row r="128" spans="1:17" x14ac:dyDescent="0.25">
      <c r="A128" s="57">
        <v>42248.470394826392</v>
      </c>
      <c r="B128" s="32" t="s">
        <v>67</v>
      </c>
      <c r="C128" s="32" t="s">
        <v>352</v>
      </c>
      <c r="D128" s="32" t="s">
        <v>351</v>
      </c>
      <c r="E128" s="32" t="s">
        <v>5867</v>
      </c>
      <c r="F128" s="32" t="s">
        <v>6086</v>
      </c>
      <c r="G128" s="32" t="s">
        <v>35</v>
      </c>
      <c r="H128" s="32" t="s">
        <v>38</v>
      </c>
      <c r="I128" s="32" t="s">
        <v>2013</v>
      </c>
      <c r="J128" s="35">
        <v>0</v>
      </c>
      <c r="K128" s="35">
        <v>0</v>
      </c>
      <c r="L128" s="35">
        <v>0</v>
      </c>
      <c r="M128" s="35">
        <v>10.95</v>
      </c>
      <c r="N128" s="32" t="s">
        <v>19</v>
      </c>
      <c r="O128" s="32" t="s">
        <v>41</v>
      </c>
      <c r="P128" s="32">
        <v>1</v>
      </c>
      <c r="Q128" s="32" t="s">
        <v>6087</v>
      </c>
    </row>
    <row r="129" spans="1:17" x14ac:dyDescent="0.25">
      <c r="A129" s="57">
        <v>42248.470394826392</v>
      </c>
      <c r="B129" s="32" t="s">
        <v>67</v>
      </c>
      <c r="C129" s="32" t="s">
        <v>352</v>
      </c>
      <c r="D129" s="32" t="s">
        <v>351</v>
      </c>
      <c r="E129" s="32" t="s">
        <v>5867</v>
      </c>
      <c r="F129" s="32" t="s">
        <v>6086</v>
      </c>
      <c r="G129" s="32" t="s">
        <v>35</v>
      </c>
      <c r="H129" s="32" t="s">
        <v>38</v>
      </c>
      <c r="I129" s="32" t="s">
        <v>2013</v>
      </c>
      <c r="J129" s="35">
        <v>0</v>
      </c>
      <c r="K129" s="35">
        <v>0</v>
      </c>
      <c r="L129" s="35">
        <v>0</v>
      </c>
      <c r="M129" s="35">
        <v>15.15</v>
      </c>
      <c r="N129" s="32" t="s">
        <v>19</v>
      </c>
      <c r="O129" s="32" t="s">
        <v>41</v>
      </c>
      <c r="P129" s="32">
        <v>1</v>
      </c>
      <c r="Q129" s="32" t="s">
        <v>6087</v>
      </c>
    </row>
    <row r="130" spans="1:17" x14ac:dyDescent="0.25">
      <c r="A130" s="57">
        <v>42248.485456516202</v>
      </c>
      <c r="B130" s="32" t="s">
        <v>267</v>
      </c>
      <c r="C130" s="32" t="s">
        <v>81</v>
      </c>
      <c r="D130" s="32" t="s">
        <v>266</v>
      </c>
      <c r="E130" s="32" t="s">
        <v>6088</v>
      </c>
      <c r="F130" s="32" t="s">
        <v>6089</v>
      </c>
      <c r="G130" s="32" t="s">
        <v>39</v>
      </c>
      <c r="H130" s="32" t="s">
        <v>40</v>
      </c>
      <c r="I130" s="32" t="s">
        <v>2013</v>
      </c>
      <c r="J130" s="35">
        <v>1000</v>
      </c>
      <c r="K130" s="35">
        <v>0</v>
      </c>
      <c r="L130" s="35">
        <v>0</v>
      </c>
      <c r="M130" s="35">
        <v>0</v>
      </c>
      <c r="N130" s="32" t="s">
        <v>19</v>
      </c>
      <c r="O130" s="32" t="s">
        <v>41</v>
      </c>
      <c r="P130" s="32">
        <v>1</v>
      </c>
      <c r="Q130" s="32" t="s">
        <v>6090</v>
      </c>
    </row>
    <row r="131" spans="1:17" x14ac:dyDescent="0.25">
      <c r="A131" s="57">
        <v>42248.485456516202</v>
      </c>
      <c r="B131" s="32" t="s">
        <v>267</v>
      </c>
      <c r="C131" s="32" t="s">
        <v>81</v>
      </c>
      <c r="D131" s="32" t="s">
        <v>266</v>
      </c>
      <c r="E131" s="32" t="s">
        <v>6088</v>
      </c>
      <c r="F131" s="32" t="s">
        <v>6089</v>
      </c>
      <c r="G131" s="32" t="s">
        <v>29</v>
      </c>
      <c r="H131" s="32" t="s">
        <v>30</v>
      </c>
      <c r="I131" s="32" t="s">
        <v>2013</v>
      </c>
      <c r="J131" s="35">
        <v>0</v>
      </c>
      <c r="K131" s="35">
        <v>0</v>
      </c>
      <c r="L131" s="35">
        <v>0</v>
      </c>
      <c r="M131" s="35">
        <v>3.85</v>
      </c>
      <c r="N131" s="32" t="s">
        <v>19</v>
      </c>
      <c r="O131" s="32" t="s">
        <v>41</v>
      </c>
      <c r="P131" s="32">
        <v>1</v>
      </c>
      <c r="Q131" s="32" t="s">
        <v>6090</v>
      </c>
    </row>
    <row r="132" spans="1:17" x14ac:dyDescent="0.25">
      <c r="A132" s="57">
        <v>42248.485456516202</v>
      </c>
      <c r="B132" s="32" t="s">
        <v>267</v>
      </c>
      <c r="C132" s="32" t="s">
        <v>81</v>
      </c>
      <c r="D132" s="32" t="s">
        <v>266</v>
      </c>
      <c r="E132" s="32" t="s">
        <v>6088</v>
      </c>
      <c r="F132" s="32" t="s">
        <v>6089</v>
      </c>
      <c r="G132" s="32" t="s">
        <v>39</v>
      </c>
      <c r="H132" s="32" t="s">
        <v>40</v>
      </c>
      <c r="I132" s="32" t="s">
        <v>2013</v>
      </c>
      <c r="J132" s="35">
        <v>0</v>
      </c>
      <c r="K132" s="35">
        <v>0</v>
      </c>
      <c r="L132" s="35">
        <v>0</v>
      </c>
      <c r="M132" s="35">
        <v>0</v>
      </c>
      <c r="N132" s="32" t="s">
        <v>19</v>
      </c>
      <c r="O132" s="32" t="s">
        <v>41</v>
      </c>
      <c r="P132" s="32">
        <v>8.5</v>
      </c>
      <c r="Q132" s="32" t="s">
        <v>6090</v>
      </c>
    </row>
    <row r="133" spans="1:17" x14ac:dyDescent="0.25">
      <c r="A133" s="57">
        <v>42248.485456516202</v>
      </c>
      <c r="B133" s="32" t="s">
        <v>267</v>
      </c>
      <c r="C133" s="32" t="s">
        <v>81</v>
      </c>
      <c r="D133" s="32" t="s">
        <v>266</v>
      </c>
      <c r="E133" s="32" t="s">
        <v>6088</v>
      </c>
      <c r="F133" s="32" t="s">
        <v>6089</v>
      </c>
      <c r="G133" s="32" t="s">
        <v>39</v>
      </c>
      <c r="H133" s="32" t="s">
        <v>40</v>
      </c>
      <c r="I133" s="32" t="s">
        <v>2013</v>
      </c>
      <c r="J133" s="35">
        <v>0</v>
      </c>
      <c r="K133" s="35">
        <v>0</v>
      </c>
      <c r="L133" s="35">
        <v>0</v>
      </c>
      <c r="M133" s="35">
        <v>0</v>
      </c>
      <c r="N133" s="32" t="s">
        <v>19</v>
      </c>
      <c r="O133" s="32" t="s">
        <v>41</v>
      </c>
      <c r="P133" s="32">
        <v>8.5</v>
      </c>
      <c r="Q133" s="32" t="s">
        <v>6090</v>
      </c>
    </row>
    <row r="134" spans="1:17" x14ac:dyDescent="0.25">
      <c r="A134" s="57">
        <v>42248.489328321761</v>
      </c>
      <c r="B134" s="32" t="s">
        <v>267</v>
      </c>
      <c r="C134" s="32" t="s">
        <v>81</v>
      </c>
      <c r="D134" s="32" t="s">
        <v>266</v>
      </c>
      <c r="E134" s="32" t="s">
        <v>6091</v>
      </c>
      <c r="F134" s="32" t="s">
        <v>6092</v>
      </c>
      <c r="G134" s="32" t="s">
        <v>39</v>
      </c>
      <c r="H134" s="32" t="s">
        <v>40</v>
      </c>
      <c r="I134" s="32" t="s">
        <v>2013</v>
      </c>
      <c r="J134" s="35">
        <v>300</v>
      </c>
      <c r="K134" s="35">
        <v>0</v>
      </c>
      <c r="L134" s="35">
        <v>0</v>
      </c>
      <c r="M134" s="35">
        <v>0</v>
      </c>
      <c r="N134" s="32" t="s">
        <v>19</v>
      </c>
      <c r="O134" s="32" t="s">
        <v>41</v>
      </c>
      <c r="P134" s="32">
        <v>1</v>
      </c>
      <c r="Q134" s="32" t="s">
        <v>6093</v>
      </c>
    </row>
    <row r="135" spans="1:17" x14ac:dyDescent="0.25">
      <c r="A135" s="57">
        <v>42248.489328321761</v>
      </c>
      <c r="B135" s="32" t="s">
        <v>267</v>
      </c>
      <c r="C135" s="32" t="s">
        <v>81</v>
      </c>
      <c r="D135" s="32" t="s">
        <v>266</v>
      </c>
      <c r="E135" s="32" t="s">
        <v>6091</v>
      </c>
      <c r="F135" s="32" t="s">
        <v>6092</v>
      </c>
      <c r="G135" s="32" t="s">
        <v>35</v>
      </c>
      <c r="H135" s="32" t="s">
        <v>38</v>
      </c>
      <c r="I135" s="32" t="s">
        <v>2013</v>
      </c>
      <c r="J135" s="35">
        <v>0</v>
      </c>
      <c r="K135" s="35">
        <v>0</v>
      </c>
      <c r="L135" s="35">
        <v>0</v>
      </c>
      <c r="M135" s="35">
        <v>22.4</v>
      </c>
      <c r="N135" s="32" t="s">
        <v>19</v>
      </c>
      <c r="O135" s="32" t="s">
        <v>41</v>
      </c>
      <c r="P135" s="32">
        <v>1</v>
      </c>
      <c r="Q135" s="32" t="s">
        <v>6093</v>
      </c>
    </row>
    <row r="136" spans="1:17" x14ac:dyDescent="0.25">
      <c r="A136" s="57">
        <v>42248.489328321761</v>
      </c>
      <c r="B136" s="32" t="s">
        <v>267</v>
      </c>
      <c r="C136" s="32" t="s">
        <v>81</v>
      </c>
      <c r="D136" s="32" t="s">
        <v>266</v>
      </c>
      <c r="E136" s="32" t="s">
        <v>6091</v>
      </c>
      <c r="F136" s="32" t="s">
        <v>6092</v>
      </c>
      <c r="G136" s="32" t="s">
        <v>35</v>
      </c>
      <c r="H136" s="32" t="s">
        <v>38</v>
      </c>
      <c r="I136" s="32" t="s">
        <v>2013</v>
      </c>
      <c r="J136" s="35">
        <v>0</v>
      </c>
      <c r="K136" s="35">
        <v>0</v>
      </c>
      <c r="L136" s="35">
        <v>0</v>
      </c>
      <c r="M136" s="35">
        <v>31.85</v>
      </c>
      <c r="N136" s="32" t="s">
        <v>19</v>
      </c>
      <c r="O136" s="32" t="s">
        <v>41</v>
      </c>
      <c r="P136" s="32">
        <v>1</v>
      </c>
      <c r="Q136" s="32" t="s">
        <v>6093</v>
      </c>
    </row>
    <row r="137" spans="1:17" x14ac:dyDescent="0.25">
      <c r="A137" s="57">
        <v>42248.491701770836</v>
      </c>
      <c r="C137" s="32" t="s">
        <v>2475</v>
      </c>
      <c r="D137" s="32" t="s">
        <v>334</v>
      </c>
      <c r="E137" s="32" t="s">
        <v>6094</v>
      </c>
      <c r="F137" s="32" t="s">
        <v>6095</v>
      </c>
      <c r="G137" s="32" t="s">
        <v>58</v>
      </c>
      <c r="H137" s="32" t="s">
        <v>59</v>
      </c>
      <c r="I137" s="32" t="s">
        <v>2006</v>
      </c>
      <c r="J137" s="35">
        <v>0</v>
      </c>
      <c r="K137" s="35">
        <v>0</v>
      </c>
      <c r="L137" s="35">
        <v>0</v>
      </c>
      <c r="M137" s="35">
        <v>0</v>
      </c>
      <c r="N137" s="32" t="s">
        <v>19</v>
      </c>
      <c r="O137" s="32" t="s">
        <v>322</v>
      </c>
      <c r="P137" s="32">
        <v>0</v>
      </c>
    </row>
    <row r="138" spans="1:17" x14ac:dyDescent="0.25">
      <c r="A138" s="57">
        <v>42248.494752893515</v>
      </c>
      <c r="B138" s="32" t="s">
        <v>36</v>
      </c>
      <c r="C138" s="32" t="s">
        <v>2208</v>
      </c>
      <c r="D138" s="32" t="s">
        <v>2209</v>
      </c>
      <c r="E138" s="32" t="s">
        <v>6096</v>
      </c>
      <c r="F138" s="32" t="s">
        <v>6097</v>
      </c>
      <c r="G138" s="32" t="s">
        <v>39</v>
      </c>
      <c r="H138" s="32" t="s">
        <v>40</v>
      </c>
      <c r="I138" s="32" t="s">
        <v>2013</v>
      </c>
      <c r="J138" s="35">
        <v>2286</v>
      </c>
      <c r="K138" s="35">
        <v>0</v>
      </c>
      <c r="L138" s="35">
        <v>0</v>
      </c>
      <c r="M138" s="35">
        <v>0</v>
      </c>
      <c r="N138" s="32" t="s">
        <v>19</v>
      </c>
      <c r="O138" s="32" t="s">
        <v>41</v>
      </c>
      <c r="P138" s="32">
        <v>1</v>
      </c>
      <c r="Q138" s="32" t="s">
        <v>6098</v>
      </c>
    </row>
    <row r="139" spans="1:17" x14ac:dyDescent="0.25">
      <c r="A139" s="57">
        <v>42248.494752893515</v>
      </c>
      <c r="B139" s="32" t="s">
        <v>36</v>
      </c>
      <c r="C139" s="32" t="s">
        <v>2208</v>
      </c>
      <c r="D139" s="32" t="s">
        <v>2209</v>
      </c>
      <c r="E139" s="32" t="s">
        <v>6096</v>
      </c>
      <c r="F139" s="32" t="s">
        <v>6097</v>
      </c>
      <c r="G139" s="32" t="s">
        <v>35</v>
      </c>
      <c r="H139" s="32" t="s">
        <v>38</v>
      </c>
      <c r="I139" s="32" t="s">
        <v>2013</v>
      </c>
      <c r="J139" s="35">
        <v>0</v>
      </c>
      <c r="K139" s="35">
        <v>0</v>
      </c>
      <c r="L139" s="35">
        <v>0</v>
      </c>
      <c r="M139" s="35">
        <v>16.23</v>
      </c>
      <c r="N139" s="32" t="s">
        <v>19</v>
      </c>
      <c r="O139" s="32" t="s">
        <v>41</v>
      </c>
      <c r="P139" s="32">
        <v>1</v>
      </c>
      <c r="Q139" s="32" t="s">
        <v>6098</v>
      </c>
    </row>
    <row r="140" spans="1:17" x14ac:dyDescent="0.25">
      <c r="A140" s="57">
        <v>42248.494752893515</v>
      </c>
      <c r="B140" s="32" t="s">
        <v>36</v>
      </c>
      <c r="C140" s="32" t="s">
        <v>2208</v>
      </c>
      <c r="D140" s="32" t="s">
        <v>2209</v>
      </c>
      <c r="E140" s="32" t="s">
        <v>6096</v>
      </c>
      <c r="F140" s="32" t="s">
        <v>6097</v>
      </c>
      <c r="G140" s="32" t="s">
        <v>39</v>
      </c>
      <c r="H140" s="32" t="s">
        <v>40</v>
      </c>
      <c r="I140" s="32" t="s">
        <v>2013</v>
      </c>
      <c r="J140" s="35">
        <v>0</v>
      </c>
      <c r="K140" s="35">
        <v>0</v>
      </c>
      <c r="L140" s="35">
        <v>0</v>
      </c>
      <c r="M140" s="35">
        <v>0</v>
      </c>
      <c r="N140" s="32" t="s">
        <v>19</v>
      </c>
      <c r="O140" s="32" t="s">
        <v>41</v>
      </c>
      <c r="P140" s="32">
        <v>7</v>
      </c>
      <c r="Q140" s="32" t="s">
        <v>6098</v>
      </c>
    </row>
    <row r="141" spans="1:17" x14ac:dyDescent="0.25">
      <c r="A141" s="57">
        <v>42248.494752893515</v>
      </c>
      <c r="B141" s="32" t="s">
        <v>36</v>
      </c>
      <c r="C141" s="32" t="s">
        <v>2208</v>
      </c>
      <c r="D141" s="32" t="s">
        <v>2209</v>
      </c>
      <c r="E141" s="32" t="s">
        <v>6096</v>
      </c>
      <c r="F141" s="32" t="s">
        <v>6097</v>
      </c>
      <c r="G141" s="32" t="s">
        <v>39</v>
      </c>
      <c r="H141" s="32" t="s">
        <v>40</v>
      </c>
      <c r="I141" s="32" t="s">
        <v>2013</v>
      </c>
      <c r="J141" s="35">
        <v>0</v>
      </c>
      <c r="K141" s="35">
        <v>0</v>
      </c>
      <c r="L141" s="35">
        <v>0</v>
      </c>
      <c r="M141" s="35">
        <v>0</v>
      </c>
      <c r="N141" s="32" t="s">
        <v>19</v>
      </c>
      <c r="O141" s="32" t="s">
        <v>41</v>
      </c>
      <c r="P141" s="32">
        <v>5.25</v>
      </c>
      <c r="Q141" s="32" t="s">
        <v>6098</v>
      </c>
    </row>
    <row r="142" spans="1:17" x14ac:dyDescent="0.25">
      <c r="A142" s="57">
        <v>42248.494752893515</v>
      </c>
      <c r="B142" s="32" t="s">
        <v>36</v>
      </c>
      <c r="C142" s="32" t="s">
        <v>2208</v>
      </c>
      <c r="D142" s="32" t="s">
        <v>2209</v>
      </c>
      <c r="E142" s="32" t="s">
        <v>6096</v>
      </c>
      <c r="F142" s="32" t="s">
        <v>6097</v>
      </c>
      <c r="G142" s="32" t="s">
        <v>39</v>
      </c>
      <c r="H142" s="32" t="s">
        <v>40</v>
      </c>
      <c r="I142" s="32" t="s">
        <v>2013</v>
      </c>
      <c r="J142" s="35">
        <v>0</v>
      </c>
      <c r="K142" s="35">
        <v>0</v>
      </c>
      <c r="L142" s="35">
        <v>0</v>
      </c>
      <c r="M142" s="35">
        <v>0</v>
      </c>
      <c r="N142" s="32" t="s">
        <v>19</v>
      </c>
      <c r="O142" s="32" t="s">
        <v>41</v>
      </c>
      <c r="P142" s="32">
        <v>5.25</v>
      </c>
      <c r="Q142" s="32" t="s">
        <v>6098</v>
      </c>
    </row>
    <row r="143" spans="1:17" x14ac:dyDescent="0.25">
      <c r="A143" s="57">
        <v>42248.494752893515</v>
      </c>
      <c r="B143" s="32" t="s">
        <v>36</v>
      </c>
      <c r="C143" s="32" t="s">
        <v>2208</v>
      </c>
      <c r="D143" s="32" t="s">
        <v>2209</v>
      </c>
      <c r="E143" s="32" t="s">
        <v>6096</v>
      </c>
      <c r="F143" s="32" t="s">
        <v>6097</v>
      </c>
      <c r="G143" s="32" t="s">
        <v>35</v>
      </c>
      <c r="H143" s="32" t="s">
        <v>38</v>
      </c>
      <c r="I143" s="32" t="s">
        <v>2013</v>
      </c>
      <c r="J143" s="35">
        <v>0</v>
      </c>
      <c r="K143" s="35">
        <v>0</v>
      </c>
      <c r="L143" s="35">
        <v>0</v>
      </c>
      <c r="M143" s="35">
        <v>12.95</v>
      </c>
      <c r="N143" s="32" t="s">
        <v>19</v>
      </c>
      <c r="O143" s="32" t="s">
        <v>41</v>
      </c>
      <c r="P143" s="32">
        <v>1</v>
      </c>
      <c r="Q143" s="32" t="s">
        <v>6098</v>
      </c>
    </row>
    <row r="144" spans="1:17" x14ac:dyDescent="0.25">
      <c r="A144" s="57">
        <v>42248.494752893515</v>
      </c>
      <c r="B144" s="32" t="s">
        <v>36</v>
      </c>
      <c r="C144" s="32" t="s">
        <v>2208</v>
      </c>
      <c r="D144" s="32" t="s">
        <v>2209</v>
      </c>
      <c r="E144" s="32" t="s">
        <v>6096</v>
      </c>
      <c r="F144" s="32" t="s">
        <v>6097</v>
      </c>
      <c r="G144" s="32" t="s">
        <v>39</v>
      </c>
      <c r="H144" s="32" t="s">
        <v>40</v>
      </c>
      <c r="I144" s="32" t="s">
        <v>2013</v>
      </c>
      <c r="J144" s="35">
        <v>0</v>
      </c>
      <c r="K144" s="35">
        <v>0</v>
      </c>
      <c r="L144" s="35">
        <v>0</v>
      </c>
      <c r="M144" s="35">
        <v>0</v>
      </c>
      <c r="N144" s="32" t="s">
        <v>19</v>
      </c>
      <c r="O144" s="32" t="s">
        <v>41</v>
      </c>
      <c r="P144" s="32">
        <v>7</v>
      </c>
      <c r="Q144" s="32" t="s">
        <v>6098</v>
      </c>
    </row>
    <row r="145" spans="1:17" x14ac:dyDescent="0.25">
      <c r="A145" s="57">
        <v>42248.494752893515</v>
      </c>
      <c r="B145" s="32" t="s">
        <v>36</v>
      </c>
      <c r="C145" s="32" t="s">
        <v>2208</v>
      </c>
      <c r="D145" s="32" t="s">
        <v>2209</v>
      </c>
      <c r="E145" s="32" t="s">
        <v>6096</v>
      </c>
      <c r="F145" s="32" t="s">
        <v>6097</v>
      </c>
      <c r="G145" s="32" t="s">
        <v>33</v>
      </c>
      <c r="H145" s="32" t="s">
        <v>34</v>
      </c>
      <c r="I145" s="32" t="s">
        <v>2013</v>
      </c>
      <c r="J145" s="35">
        <v>0</v>
      </c>
      <c r="K145" s="35">
        <v>0</v>
      </c>
      <c r="L145" s="35">
        <v>0</v>
      </c>
      <c r="M145" s="35">
        <v>3</v>
      </c>
      <c r="N145" s="32" t="s">
        <v>19</v>
      </c>
      <c r="O145" s="32" t="s">
        <v>41</v>
      </c>
      <c r="P145" s="32">
        <v>1</v>
      </c>
      <c r="Q145" s="32" t="s">
        <v>6098</v>
      </c>
    </row>
    <row r="146" spans="1:17" x14ac:dyDescent="0.25">
      <c r="A146" s="57">
        <v>42248.494752893515</v>
      </c>
      <c r="B146" s="32" t="s">
        <v>36</v>
      </c>
      <c r="C146" s="32" t="s">
        <v>2208</v>
      </c>
      <c r="D146" s="32" t="s">
        <v>2209</v>
      </c>
      <c r="E146" s="32" t="s">
        <v>6096</v>
      </c>
      <c r="F146" s="32" t="s">
        <v>6097</v>
      </c>
      <c r="G146" s="32" t="s">
        <v>29</v>
      </c>
      <c r="H146" s="32" t="s">
        <v>30</v>
      </c>
      <c r="I146" s="32" t="s">
        <v>2013</v>
      </c>
      <c r="J146" s="35">
        <v>0</v>
      </c>
      <c r="K146" s="35">
        <v>0</v>
      </c>
      <c r="L146" s="35">
        <v>0</v>
      </c>
      <c r="M146" s="35">
        <v>3.5</v>
      </c>
      <c r="N146" s="32" t="s">
        <v>19</v>
      </c>
      <c r="O146" s="32" t="s">
        <v>41</v>
      </c>
      <c r="P146" s="32">
        <v>1</v>
      </c>
      <c r="Q146" s="32" t="s">
        <v>6098</v>
      </c>
    </row>
    <row r="147" spans="1:17" x14ac:dyDescent="0.25">
      <c r="A147" s="57">
        <v>42248.494752893515</v>
      </c>
      <c r="B147" s="32" t="s">
        <v>36</v>
      </c>
      <c r="C147" s="32" t="s">
        <v>2208</v>
      </c>
      <c r="D147" s="32" t="s">
        <v>2209</v>
      </c>
      <c r="E147" s="32" t="s">
        <v>6096</v>
      </c>
      <c r="F147" s="32" t="s">
        <v>6097</v>
      </c>
      <c r="G147" s="32" t="s">
        <v>29</v>
      </c>
      <c r="H147" s="32" t="s">
        <v>30</v>
      </c>
      <c r="I147" s="32" t="s">
        <v>2013</v>
      </c>
      <c r="J147" s="35">
        <v>0</v>
      </c>
      <c r="K147" s="35">
        <v>0</v>
      </c>
      <c r="L147" s="35">
        <v>0</v>
      </c>
      <c r="M147" s="35">
        <v>6.74</v>
      </c>
      <c r="N147" s="32" t="s">
        <v>19</v>
      </c>
      <c r="O147" s="32" t="s">
        <v>41</v>
      </c>
      <c r="P147" s="32">
        <v>1</v>
      </c>
      <c r="Q147" s="32" t="s">
        <v>6098</v>
      </c>
    </row>
    <row r="148" spans="1:17" x14ac:dyDescent="0.25">
      <c r="A148" s="57">
        <v>42248.494752893515</v>
      </c>
      <c r="B148" s="32" t="s">
        <v>36</v>
      </c>
      <c r="C148" s="32" t="s">
        <v>2208</v>
      </c>
      <c r="D148" s="32" t="s">
        <v>2209</v>
      </c>
      <c r="E148" s="32" t="s">
        <v>6096</v>
      </c>
      <c r="F148" s="32" t="s">
        <v>6097</v>
      </c>
      <c r="G148" s="32" t="s">
        <v>39</v>
      </c>
      <c r="H148" s="32" t="s">
        <v>40</v>
      </c>
      <c r="I148" s="32" t="s">
        <v>2013</v>
      </c>
      <c r="J148" s="35">
        <v>0</v>
      </c>
      <c r="K148" s="35">
        <v>0</v>
      </c>
      <c r="L148" s="35">
        <v>0</v>
      </c>
      <c r="M148" s="35">
        <v>0</v>
      </c>
      <c r="N148" s="32" t="s">
        <v>19</v>
      </c>
      <c r="O148" s="32" t="s">
        <v>41</v>
      </c>
      <c r="P148" s="32">
        <v>3</v>
      </c>
      <c r="Q148" s="32" t="s">
        <v>6098</v>
      </c>
    </row>
    <row r="149" spans="1:17" x14ac:dyDescent="0.25">
      <c r="A149" s="57">
        <v>42248.494752893515</v>
      </c>
      <c r="B149" s="32" t="s">
        <v>36</v>
      </c>
      <c r="C149" s="32" t="s">
        <v>2208</v>
      </c>
      <c r="D149" s="32" t="s">
        <v>2209</v>
      </c>
      <c r="E149" s="32" t="s">
        <v>6096</v>
      </c>
      <c r="F149" s="32" t="s">
        <v>6097</v>
      </c>
      <c r="G149" s="32" t="s">
        <v>39</v>
      </c>
      <c r="H149" s="32" t="s">
        <v>40</v>
      </c>
      <c r="I149" s="32" t="s">
        <v>2013</v>
      </c>
      <c r="J149" s="35">
        <v>0</v>
      </c>
      <c r="K149" s="35">
        <v>0</v>
      </c>
      <c r="L149" s="35">
        <v>0</v>
      </c>
      <c r="M149" s="35">
        <v>0</v>
      </c>
      <c r="N149" s="32" t="s">
        <v>19</v>
      </c>
      <c r="O149" s="32" t="s">
        <v>41</v>
      </c>
      <c r="P149" s="32">
        <v>3</v>
      </c>
      <c r="Q149" s="32" t="s">
        <v>6098</v>
      </c>
    </row>
    <row r="150" spans="1:17" x14ac:dyDescent="0.25">
      <c r="A150" s="57">
        <v>42248.494752893515</v>
      </c>
      <c r="B150" s="32" t="s">
        <v>36</v>
      </c>
      <c r="C150" s="32" t="s">
        <v>2208</v>
      </c>
      <c r="D150" s="32" t="s">
        <v>2209</v>
      </c>
      <c r="E150" s="32" t="s">
        <v>6096</v>
      </c>
      <c r="F150" s="32" t="s">
        <v>6097</v>
      </c>
      <c r="G150" s="32" t="s">
        <v>29</v>
      </c>
      <c r="H150" s="32" t="s">
        <v>30</v>
      </c>
      <c r="I150" s="32" t="s">
        <v>2013</v>
      </c>
      <c r="J150" s="35">
        <v>0</v>
      </c>
      <c r="K150" s="35">
        <v>0</v>
      </c>
      <c r="L150" s="35">
        <v>0</v>
      </c>
      <c r="M150" s="35">
        <v>4.28</v>
      </c>
      <c r="N150" s="32" t="s">
        <v>19</v>
      </c>
      <c r="O150" s="32" t="s">
        <v>41</v>
      </c>
      <c r="P150" s="32">
        <v>1</v>
      </c>
      <c r="Q150" s="32" t="s">
        <v>6098</v>
      </c>
    </row>
    <row r="151" spans="1:17" x14ac:dyDescent="0.25">
      <c r="A151" s="57">
        <v>42248.494752893515</v>
      </c>
      <c r="B151" s="32" t="s">
        <v>36</v>
      </c>
      <c r="C151" s="32" t="s">
        <v>2208</v>
      </c>
      <c r="D151" s="32" t="s">
        <v>2209</v>
      </c>
      <c r="E151" s="32" t="s">
        <v>6096</v>
      </c>
      <c r="F151" s="32" t="s">
        <v>6097</v>
      </c>
      <c r="G151" s="32" t="s">
        <v>380</v>
      </c>
      <c r="H151" s="32" t="s">
        <v>379</v>
      </c>
      <c r="I151" s="32" t="s">
        <v>2013</v>
      </c>
      <c r="J151" s="35">
        <v>0</v>
      </c>
      <c r="K151" s="35">
        <v>0</v>
      </c>
      <c r="L151" s="35">
        <v>0</v>
      </c>
      <c r="M151" s="35">
        <v>1</v>
      </c>
      <c r="N151" s="32" t="s">
        <v>19</v>
      </c>
      <c r="O151" s="32" t="s">
        <v>41</v>
      </c>
      <c r="P151" s="32">
        <v>1</v>
      </c>
      <c r="Q151" s="32" t="s">
        <v>6098</v>
      </c>
    </row>
    <row r="152" spans="1:17" x14ac:dyDescent="0.25">
      <c r="A152" s="57">
        <v>42248.494752893515</v>
      </c>
      <c r="B152" s="32" t="s">
        <v>36</v>
      </c>
      <c r="C152" s="32" t="s">
        <v>2208</v>
      </c>
      <c r="D152" s="32" t="s">
        <v>2209</v>
      </c>
      <c r="E152" s="32" t="s">
        <v>6096</v>
      </c>
      <c r="F152" s="32" t="s">
        <v>6097</v>
      </c>
      <c r="G152" s="32" t="s">
        <v>29</v>
      </c>
      <c r="H152" s="32" t="s">
        <v>30</v>
      </c>
      <c r="I152" s="32" t="s">
        <v>2013</v>
      </c>
      <c r="J152" s="35">
        <v>0</v>
      </c>
      <c r="K152" s="35">
        <v>0</v>
      </c>
      <c r="L152" s="35">
        <v>0</v>
      </c>
      <c r="M152" s="35">
        <v>4.57</v>
      </c>
      <c r="N152" s="32" t="s">
        <v>19</v>
      </c>
      <c r="O152" s="32" t="s">
        <v>41</v>
      </c>
      <c r="P152" s="32">
        <v>1</v>
      </c>
      <c r="Q152" s="32" t="s">
        <v>6098</v>
      </c>
    </row>
    <row r="153" spans="1:17" x14ac:dyDescent="0.25">
      <c r="A153" s="57">
        <v>42248.494752893515</v>
      </c>
      <c r="B153" s="32" t="s">
        <v>36</v>
      </c>
      <c r="C153" s="32" t="s">
        <v>2208</v>
      </c>
      <c r="D153" s="32" t="s">
        <v>2209</v>
      </c>
      <c r="E153" s="32" t="s">
        <v>6096</v>
      </c>
      <c r="F153" s="32" t="s">
        <v>6097</v>
      </c>
      <c r="G153" s="32" t="s">
        <v>380</v>
      </c>
      <c r="H153" s="32" t="s">
        <v>379</v>
      </c>
      <c r="I153" s="32" t="s">
        <v>2013</v>
      </c>
      <c r="J153" s="35">
        <v>0</v>
      </c>
      <c r="K153" s="35">
        <v>0</v>
      </c>
      <c r="L153" s="35">
        <v>0</v>
      </c>
      <c r="M153" s="35">
        <v>1.5</v>
      </c>
      <c r="N153" s="32" t="s">
        <v>19</v>
      </c>
      <c r="O153" s="32" t="s">
        <v>41</v>
      </c>
      <c r="P153" s="32">
        <v>1</v>
      </c>
      <c r="Q153" s="32" t="s">
        <v>6098</v>
      </c>
    </row>
    <row r="154" spans="1:17" x14ac:dyDescent="0.25">
      <c r="A154" s="57">
        <v>42248.498170219907</v>
      </c>
      <c r="C154" s="32" t="s">
        <v>2475</v>
      </c>
      <c r="D154" s="32" t="s">
        <v>334</v>
      </c>
      <c r="E154" s="32" t="s">
        <v>6099</v>
      </c>
      <c r="F154" s="32" t="s">
        <v>6100</v>
      </c>
      <c r="G154" s="32" t="s">
        <v>58</v>
      </c>
      <c r="H154" s="32" t="s">
        <v>59</v>
      </c>
      <c r="I154" s="32" t="s">
        <v>2006</v>
      </c>
      <c r="J154" s="35">
        <v>0</v>
      </c>
      <c r="K154" s="35">
        <v>0</v>
      </c>
      <c r="L154" s="35">
        <v>0</v>
      </c>
      <c r="M154" s="35">
        <v>0</v>
      </c>
      <c r="N154" s="32" t="s">
        <v>19</v>
      </c>
      <c r="O154" s="32" t="s">
        <v>322</v>
      </c>
      <c r="P154" s="32">
        <v>0</v>
      </c>
    </row>
    <row r="155" spans="1:17" x14ac:dyDescent="0.25">
      <c r="A155" s="57">
        <v>42248.603725231478</v>
      </c>
      <c r="B155" s="32" t="s">
        <v>68</v>
      </c>
      <c r="C155" s="32" t="s">
        <v>81</v>
      </c>
      <c r="D155" s="32" t="s">
        <v>266</v>
      </c>
      <c r="E155" s="32" t="s">
        <v>6101</v>
      </c>
      <c r="F155" s="32" t="s">
        <v>6102</v>
      </c>
      <c r="G155" s="32" t="s">
        <v>390</v>
      </c>
      <c r="H155" s="32" t="s">
        <v>389</v>
      </c>
      <c r="I155" s="32" t="s">
        <v>2050</v>
      </c>
      <c r="J155" s="35">
        <v>3200</v>
      </c>
      <c r="K155" s="35">
        <v>0</v>
      </c>
      <c r="L155" s="35">
        <v>0</v>
      </c>
      <c r="M155" s="35">
        <v>0</v>
      </c>
      <c r="N155" s="32" t="s">
        <v>17</v>
      </c>
      <c r="O155" s="32" t="s">
        <v>41</v>
      </c>
      <c r="P155" s="32">
        <v>1</v>
      </c>
      <c r="Q155" s="32" t="s">
        <v>6103</v>
      </c>
    </row>
    <row r="156" spans="1:17" x14ac:dyDescent="0.25">
      <c r="A156" s="57">
        <v>42248.607481631945</v>
      </c>
      <c r="C156" s="32" t="s">
        <v>47</v>
      </c>
      <c r="D156" s="32" t="s">
        <v>48</v>
      </c>
      <c r="E156" s="32" t="s">
        <v>6104</v>
      </c>
      <c r="F156" s="32" t="s">
        <v>6105</v>
      </c>
      <c r="G156" s="32" t="s">
        <v>58</v>
      </c>
      <c r="H156" s="32" t="s">
        <v>59</v>
      </c>
      <c r="I156" s="32" t="s">
        <v>2006</v>
      </c>
      <c r="J156" s="35">
        <v>0</v>
      </c>
      <c r="K156" s="35">
        <v>0</v>
      </c>
      <c r="L156" s="35">
        <v>0</v>
      </c>
      <c r="M156" s="35">
        <v>0</v>
      </c>
      <c r="N156" s="32" t="s">
        <v>19</v>
      </c>
      <c r="O156" s="32" t="s">
        <v>32</v>
      </c>
      <c r="P156" s="32">
        <v>2</v>
      </c>
    </row>
    <row r="157" spans="1:17" x14ac:dyDescent="0.25">
      <c r="A157" s="57">
        <v>42248.613125428237</v>
      </c>
      <c r="C157" s="32" t="s">
        <v>392</v>
      </c>
      <c r="D157" s="32" t="s">
        <v>391</v>
      </c>
      <c r="E157" s="32" t="s">
        <v>6106</v>
      </c>
      <c r="F157" s="32" t="s">
        <v>6107</v>
      </c>
      <c r="G157" s="32" t="s">
        <v>58</v>
      </c>
      <c r="H157" s="32" t="s">
        <v>59</v>
      </c>
      <c r="I157" s="32" t="s">
        <v>2006</v>
      </c>
      <c r="J157" s="35">
        <v>0</v>
      </c>
      <c r="K157" s="35">
        <v>0</v>
      </c>
      <c r="L157" s="35">
        <v>0</v>
      </c>
      <c r="M157" s="35">
        <v>0</v>
      </c>
      <c r="N157" s="32" t="s">
        <v>19</v>
      </c>
      <c r="O157" s="32" t="s">
        <v>318</v>
      </c>
      <c r="P157" s="32">
        <v>0</v>
      </c>
    </row>
    <row r="158" spans="1:17" x14ac:dyDescent="0.25">
      <c r="A158" s="57">
        <v>42248.646409756948</v>
      </c>
      <c r="C158" s="32" t="s">
        <v>345</v>
      </c>
      <c r="D158" s="32" t="s">
        <v>334</v>
      </c>
      <c r="E158" s="32" t="s">
        <v>6108</v>
      </c>
      <c r="F158" s="32" t="s">
        <v>6109</v>
      </c>
      <c r="G158" s="32" t="s">
        <v>58</v>
      </c>
      <c r="H158" s="32" t="s">
        <v>59</v>
      </c>
      <c r="I158" s="32" t="s">
        <v>2006</v>
      </c>
      <c r="J158" s="35">
        <v>0</v>
      </c>
      <c r="K158" s="35">
        <v>0</v>
      </c>
      <c r="L158" s="35">
        <v>0</v>
      </c>
      <c r="M158" s="35">
        <v>0</v>
      </c>
      <c r="N158" s="32" t="s">
        <v>19</v>
      </c>
      <c r="O158" s="32" t="s">
        <v>322</v>
      </c>
      <c r="P158" s="32">
        <v>0</v>
      </c>
    </row>
    <row r="159" spans="1:17" x14ac:dyDescent="0.25">
      <c r="A159" s="57">
        <v>42248.657493831015</v>
      </c>
      <c r="C159" s="32" t="s">
        <v>741</v>
      </c>
      <c r="D159" s="32" t="s">
        <v>334</v>
      </c>
      <c r="E159" s="32" t="s">
        <v>6110</v>
      </c>
      <c r="F159" s="32" t="s">
        <v>6111</v>
      </c>
      <c r="G159" s="32" t="s">
        <v>58</v>
      </c>
      <c r="H159" s="32" t="s">
        <v>59</v>
      </c>
      <c r="I159" s="32" t="s">
        <v>2006</v>
      </c>
      <c r="J159" s="35">
        <v>0</v>
      </c>
      <c r="K159" s="35">
        <v>0</v>
      </c>
      <c r="L159" s="35">
        <v>0</v>
      </c>
      <c r="M159" s="35">
        <v>0</v>
      </c>
      <c r="N159" s="32" t="s">
        <v>19</v>
      </c>
      <c r="O159" s="32" t="s">
        <v>322</v>
      </c>
      <c r="P159" s="32">
        <v>0</v>
      </c>
    </row>
    <row r="160" spans="1:17" x14ac:dyDescent="0.25">
      <c r="A160" s="57">
        <v>42248.685889004628</v>
      </c>
      <c r="C160" s="32" t="s">
        <v>1068</v>
      </c>
      <c r="D160" s="32" t="s">
        <v>334</v>
      </c>
      <c r="E160" s="32" t="s">
        <v>6112</v>
      </c>
      <c r="F160" s="32" t="s">
        <v>6113</v>
      </c>
      <c r="G160" s="32" t="s">
        <v>58</v>
      </c>
      <c r="H160" s="32" t="s">
        <v>59</v>
      </c>
      <c r="I160" s="32" t="s">
        <v>2006</v>
      </c>
      <c r="J160" s="35">
        <v>0</v>
      </c>
      <c r="K160" s="35">
        <v>0</v>
      </c>
      <c r="L160" s="35">
        <v>0</v>
      </c>
      <c r="M160" s="35">
        <v>0</v>
      </c>
      <c r="N160" s="32" t="s">
        <v>19</v>
      </c>
      <c r="O160" s="32" t="s">
        <v>322</v>
      </c>
      <c r="P160" s="32">
        <v>0</v>
      </c>
    </row>
    <row r="161" spans="1:16" x14ac:dyDescent="0.25">
      <c r="A161" s="57">
        <v>42248.695052465278</v>
      </c>
      <c r="C161" s="32" t="s">
        <v>6114</v>
      </c>
      <c r="D161" s="32" t="s">
        <v>6115</v>
      </c>
      <c r="E161" s="32" t="s">
        <v>6116</v>
      </c>
      <c r="F161" s="32" t="s">
        <v>6117</v>
      </c>
      <c r="G161" s="32" t="s">
        <v>58</v>
      </c>
      <c r="H161" s="32" t="s">
        <v>59</v>
      </c>
      <c r="I161" s="32" t="s">
        <v>2006</v>
      </c>
      <c r="J161" s="35">
        <v>0</v>
      </c>
      <c r="K161" s="35">
        <v>0</v>
      </c>
      <c r="L161" s="35">
        <v>0</v>
      </c>
      <c r="M161" s="35">
        <v>0</v>
      </c>
      <c r="N161" s="32" t="s">
        <v>19</v>
      </c>
      <c r="O161" s="32" t="s">
        <v>318</v>
      </c>
      <c r="P161" s="32">
        <v>0</v>
      </c>
    </row>
    <row r="162" spans="1:16" x14ac:dyDescent="0.25">
      <c r="A162" s="57">
        <v>42248.730930127313</v>
      </c>
      <c r="C162" s="32" t="s">
        <v>736</v>
      </c>
      <c r="D162" s="32" t="s">
        <v>334</v>
      </c>
      <c r="E162" s="32" t="s">
        <v>6118</v>
      </c>
      <c r="F162" s="32" t="s">
        <v>6119</v>
      </c>
      <c r="G162" s="32" t="s">
        <v>58</v>
      </c>
      <c r="H162" s="32" t="s">
        <v>59</v>
      </c>
      <c r="I162" s="32" t="s">
        <v>2006</v>
      </c>
      <c r="J162" s="35">
        <v>0</v>
      </c>
      <c r="K162" s="35">
        <v>0</v>
      </c>
      <c r="L162" s="35">
        <v>0</v>
      </c>
      <c r="M162" s="35">
        <v>0</v>
      </c>
      <c r="N162" s="32" t="s">
        <v>19</v>
      </c>
      <c r="O162" s="32" t="s">
        <v>322</v>
      </c>
      <c r="P162" s="32">
        <v>0</v>
      </c>
    </row>
    <row r="163" spans="1:16" x14ac:dyDescent="0.25">
      <c r="A163" s="57">
        <v>42249.276329826389</v>
      </c>
      <c r="C163" s="32" t="s">
        <v>340</v>
      </c>
      <c r="D163" s="32" t="s">
        <v>334</v>
      </c>
      <c r="E163" s="32" t="s">
        <v>6120</v>
      </c>
      <c r="F163" s="32" t="s">
        <v>6121</v>
      </c>
      <c r="G163" s="32" t="s">
        <v>58</v>
      </c>
      <c r="H163" s="32" t="s">
        <v>59</v>
      </c>
      <c r="I163" s="32" t="s">
        <v>2006</v>
      </c>
      <c r="J163" s="35">
        <v>0</v>
      </c>
      <c r="K163" s="35">
        <v>0</v>
      </c>
      <c r="L163" s="35">
        <v>0</v>
      </c>
      <c r="M163" s="35">
        <v>0</v>
      </c>
      <c r="N163" s="32" t="s">
        <v>19</v>
      </c>
      <c r="O163" s="32" t="s">
        <v>322</v>
      </c>
      <c r="P163" s="32">
        <v>0</v>
      </c>
    </row>
    <row r="164" spans="1:16" x14ac:dyDescent="0.25">
      <c r="A164" s="57">
        <v>42249.27690744213</v>
      </c>
      <c r="C164" s="32" t="s">
        <v>457</v>
      </c>
      <c r="D164" s="32" t="s">
        <v>334</v>
      </c>
      <c r="E164" s="32" t="s">
        <v>6122</v>
      </c>
      <c r="F164" s="32" t="s">
        <v>6123</v>
      </c>
      <c r="G164" s="32" t="s">
        <v>58</v>
      </c>
      <c r="H164" s="32" t="s">
        <v>59</v>
      </c>
      <c r="I164" s="32" t="s">
        <v>2006</v>
      </c>
      <c r="J164" s="35">
        <v>0</v>
      </c>
      <c r="K164" s="35">
        <v>0</v>
      </c>
      <c r="L164" s="35">
        <v>0</v>
      </c>
      <c r="M164" s="35">
        <v>0</v>
      </c>
      <c r="N164" s="32" t="s">
        <v>19</v>
      </c>
      <c r="O164" s="32" t="s">
        <v>322</v>
      </c>
      <c r="P164" s="32">
        <v>0</v>
      </c>
    </row>
    <row r="165" spans="1:16" x14ac:dyDescent="0.25">
      <c r="A165" s="57">
        <v>42249.276958449074</v>
      </c>
      <c r="C165" s="32" t="s">
        <v>345</v>
      </c>
      <c r="D165" s="32" t="s">
        <v>334</v>
      </c>
      <c r="E165" s="32" t="s">
        <v>6124</v>
      </c>
      <c r="F165" s="32" t="s">
        <v>6125</v>
      </c>
      <c r="G165" s="32" t="s">
        <v>58</v>
      </c>
      <c r="H165" s="32" t="s">
        <v>59</v>
      </c>
      <c r="I165" s="32" t="s">
        <v>2006</v>
      </c>
      <c r="J165" s="35">
        <v>0</v>
      </c>
      <c r="K165" s="35">
        <v>0</v>
      </c>
      <c r="L165" s="35">
        <v>0</v>
      </c>
      <c r="M165" s="35">
        <v>0</v>
      </c>
      <c r="N165" s="32" t="s">
        <v>19</v>
      </c>
      <c r="O165" s="32" t="s">
        <v>322</v>
      </c>
      <c r="P165" s="32">
        <v>0</v>
      </c>
    </row>
    <row r="166" spans="1:16" x14ac:dyDescent="0.25">
      <c r="A166" s="57">
        <v>42249.355788113426</v>
      </c>
      <c r="C166" s="32" t="s">
        <v>74</v>
      </c>
      <c r="D166" s="32" t="s">
        <v>73</v>
      </c>
      <c r="E166" s="32" t="s">
        <v>6126</v>
      </c>
      <c r="F166" s="32" t="s">
        <v>6127</v>
      </c>
      <c r="G166" s="32" t="s">
        <v>58</v>
      </c>
      <c r="H166" s="32" t="s">
        <v>59</v>
      </c>
      <c r="I166" s="32" t="s">
        <v>2006</v>
      </c>
      <c r="J166" s="35">
        <v>0</v>
      </c>
      <c r="K166" s="35">
        <v>0</v>
      </c>
      <c r="L166" s="35">
        <v>0</v>
      </c>
      <c r="M166" s="35">
        <v>0</v>
      </c>
      <c r="N166" s="32" t="s">
        <v>19</v>
      </c>
      <c r="O166" s="32" t="s">
        <v>32</v>
      </c>
      <c r="P166" s="32">
        <v>4</v>
      </c>
    </row>
    <row r="167" spans="1:16" x14ac:dyDescent="0.25">
      <c r="A167" s="57">
        <v>42249.430427083331</v>
      </c>
      <c r="B167" s="32" t="s">
        <v>22</v>
      </c>
      <c r="C167" s="32" t="s">
        <v>78</v>
      </c>
      <c r="D167" s="32" t="s">
        <v>77</v>
      </c>
      <c r="E167" s="32" t="s">
        <v>6128</v>
      </c>
      <c r="F167" s="32" t="s">
        <v>6129</v>
      </c>
      <c r="G167" s="32" t="s">
        <v>25</v>
      </c>
      <c r="H167" s="32" t="s">
        <v>26</v>
      </c>
      <c r="I167" s="32" t="s">
        <v>2006</v>
      </c>
      <c r="J167" s="35">
        <v>0</v>
      </c>
      <c r="K167" s="35">
        <v>0</v>
      </c>
      <c r="L167" s="35">
        <v>45</v>
      </c>
      <c r="M167" s="35">
        <v>0</v>
      </c>
      <c r="N167" s="32" t="s">
        <v>17</v>
      </c>
      <c r="O167" s="32" t="s">
        <v>24</v>
      </c>
      <c r="P167" s="32">
        <v>2</v>
      </c>
    </row>
    <row r="168" spans="1:16" x14ac:dyDescent="0.25">
      <c r="A168" s="57">
        <v>42249.430427083331</v>
      </c>
      <c r="B168" s="32" t="s">
        <v>22</v>
      </c>
      <c r="C168" s="32" t="s">
        <v>78</v>
      </c>
      <c r="D168" s="32" t="s">
        <v>77</v>
      </c>
      <c r="E168" s="32" t="s">
        <v>6128</v>
      </c>
      <c r="F168" s="32" t="s">
        <v>6129</v>
      </c>
      <c r="G168" s="32" t="s">
        <v>25</v>
      </c>
      <c r="H168" s="32" t="s">
        <v>26</v>
      </c>
      <c r="I168" s="32" t="s">
        <v>2006</v>
      </c>
      <c r="J168" s="35">
        <v>0</v>
      </c>
      <c r="K168" s="35">
        <v>0</v>
      </c>
      <c r="L168" s="35">
        <v>0</v>
      </c>
      <c r="M168" s="35">
        <v>0</v>
      </c>
      <c r="N168" s="32" t="s">
        <v>17</v>
      </c>
      <c r="O168" s="32" t="s">
        <v>24</v>
      </c>
      <c r="P168" s="32">
        <v>2</v>
      </c>
    </row>
    <row r="169" spans="1:16" x14ac:dyDescent="0.25">
      <c r="A169" s="57">
        <v>42249.43586322917</v>
      </c>
      <c r="C169" s="32" t="s">
        <v>340</v>
      </c>
      <c r="D169" s="32" t="s">
        <v>334</v>
      </c>
      <c r="E169" s="32" t="s">
        <v>6130</v>
      </c>
      <c r="F169" s="32" t="s">
        <v>6131</v>
      </c>
      <c r="G169" s="32" t="s">
        <v>58</v>
      </c>
      <c r="H169" s="32" t="s">
        <v>59</v>
      </c>
      <c r="I169" s="32" t="s">
        <v>2006</v>
      </c>
      <c r="J169" s="35">
        <v>0</v>
      </c>
      <c r="K169" s="35">
        <v>0</v>
      </c>
      <c r="L169" s="35">
        <v>0</v>
      </c>
      <c r="M169" s="35">
        <v>0</v>
      </c>
      <c r="N169" s="32" t="s">
        <v>19</v>
      </c>
      <c r="O169" s="32" t="s">
        <v>322</v>
      </c>
      <c r="P169" s="32">
        <v>0</v>
      </c>
    </row>
    <row r="170" spans="1:16" x14ac:dyDescent="0.25">
      <c r="A170" s="57">
        <v>42249.438882175928</v>
      </c>
      <c r="B170" s="32" t="s">
        <v>22</v>
      </c>
      <c r="C170" s="32" t="s">
        <v>475</v>
      </c>
      <c r="D170" s="32" t="s">
        <v>474</v>
      </c>
      <c r="E170" s="32" t="s">
        <v>6132</v>
      </c>
      <c r="F170" s="32" t="s">
        <v>6133</v>
      </c>
      <c r="G170" s="32" t="s">
        <v>25</v>
      </c>
      <c r="H170" s="32" t="s">
        <v>26</v>
      </c>
      <c r="I170" s="32" t="s">
        <v>2006</v>
      </c>
      <c r="J170" s="35">
        <v>0</v>
      </c>
      <c r="K170" s="35">
        <v>0</v>
      </c>
      <c r="L170" s="35">
        <v>0</v>
      </c>
      <c r="M170" s="35">
        <v>0</v>
      </c>
      <c r="N170" s="32" t="s">
        <v>19</v>
      </c>
      <c r="O170" s="32" t="s">
        <v>24</v>
      </c>
      <c r="P170" s="32">
        <v>2.5</v>
      </c>
    </row>
    <row r="171" spans="1:16" x14ac:dyDescent="0.25">
      <c r="A171" s="57">
        <v>42249.438882175928</v>
      </c>
      <c r="B171" s="32" t="s">
        <v>22</v>
      </c>
      <c r="C171" s="32" t="s">
        <v>475</v>
      </c>
      <c r="D171" s="32" t="s">
        <v>474</v>
      </c>
      <c r="E171" s="32" t="s">
        <v>6132</v>
      </c>
      <c r="F171" s="32" t="s">
        <v>6133</v>
      </c>
      <c r="G171" s="32" t="s">
        <v>25</v>
      </c>
      <c r="H171" s="32" t="s">
        <v>26</v>
      </c>
      <c r="I171" s="32" t="s">
        <v>2006</v>
      </c>
      <c r="J171" s="35">
        <v>0</v>
      </c>
      <c r="K171" s="35">
        <v>0</v>
      </c>
      <c r="L171" s="35">
        <v>0</v>
      </c>
      <c r="M171" s="35">
        <v>0</v>
      </c>
      <c r="N171" s="32" t="s">
        <v>19</v>
      </c>
      <c r="O171" s="32" t="s">
        <v>24</v>
      </c>
      <c r="P171" s="32">
        <v>3.5</v>
      </c>
    </row>
    <row r="172" spans="1:16" x14ac:dyDescent="0.25">
      <c r="A172" s="57">
        <v>42249.439483136572</v>
      </c>
      <c r="B172" s="32" t="s">
        <v>22</v>
      </c>
      <c r="C172" s="32" t="s">
        <v>456</v>
      </c>
      <c r="D172" s="32" t="s">
        <v>455</v>
      </c>
      <c r="E172" s="32" t="s">
        <v>6134</v>
      </c>
      <c r="F172" s="32" t="s">
        <v>6135</v>
      </c>
      <c r="G172" s="32" t="s">
        <v>25</v>
      </c>
      <c r="H172" s="32" t="s">
        <v>26</v>
      </c>
      <c r="I172" s="32" t="s">
        <v>2006</v>
      </c>
      <c r="J172" s="35">
        <v>0</v>
      </c>
      <c r="K172" s="35">
        <v>0</v>
      </c>
      <c r="L172" s="35">
        <v>0</v>
      </c>
      <c r="M172" s="35">
        <v>0</v>
      </c>
      <c r="N172" s="32" t="s">
        <v>19</v>
      </c>
      <c r="O172" s="32" t="s">
        <v>27</v>
      </c>
      <c r="P172" s="32">
        <v>1.5</v>
      </c>
    </row>
    <row r="173" spans="1:16" x14ac:dyDescent="0.25">
      <c r="A173" s="57">
        <v>42249.439483136572</v>
      </c>
      <c r="B173" s="32" t="s">
        <v>22</v>
      </c>
      <c r="C173" s="32" t="s">
        <v>456</v>
      </c>
      <c r="D173" s="32" t="s">
        <v>455</v>
      </c>
      <c r="E173" s="32" t="s">
        <v>6134</v>
      </c>
      <c r="F173" s="32" t="s">
        <v>6135</v>
      </c>
      <c r="G173" s="32" t="s">
        <v>35</v>
      </c>
      <c r="H173" s="32" t="s">
        <v>38</v>
      </c>
      <c r="I173" s="32" t="s">
        <v>2006</v>
      </c>
      <c r="J173" s="35">
        <v>0</v>
      </c>
      <c r="K173" s="35">
        <v>0</v>
      </c>
      <c r="L173" s="35">
        <v>0</v>
      </c>
      <c r="M173" s="35">
        <v>16.649999999999999</v>
      </c>
      <c r="N173" s="32" t="s">
        <v>19</v>
      </c>
      <c r="O173" s="32" t="s">
        <v>27</v>
      </c>
      <c r="P173" s="32">
        <v>1</v>
      </c>
    </row>
    <row r="174" spans="1:16" x14ac:dyDescent="0.25">
      <c r="A174" s="57">
        <v>42249.439483136572</v>
      </c>
      <c r="B174" s="32" t="s">
        <v>22</v>
      </c>
      <c r="C174" s="32" t="s">
        <v>456</v>
      </c>
      <c r="D174" s="32" t="s">
        <v>455</v>
      </c>
      <c r="E174" s="32" t="s">
        <v>6134</v>
      </c>
      <c r="F174" s="32" t="s">
        <v>6135</v>
      </c>
      <c r="G174" s="32" t="s">
        <v>35</v>
      </c>
      <c r="H174" s="32" t="s">
        <v>38</v>
      </c>
      <c r="I174" s="32" t="s">
        <v>2006</v>
      </c>
      <c r="J174" s="35">
        <v>0</v>
      </c>
      <c r="K174" s="35">
        <v>0</v>
      </c>
      <c r="L174" s="35">
        <v>0</v>
      </c>
      <c r="M174" s="35">
        <v>7.9</v>
      </c>
      <c r="N174" s="32" t="s">
        <v>19</v>
      </c>
      <c r="O174" s="32" t="s">
        <v>27</v>
      </c>
      <c r="P174" s="32">
        <v>1</v>
      </c>
    </row>
    <row r="175" spans="1:16" x14ac:dyDescent="0.25">
      <c r="A175" s="57">
        <v>42249.44028101852</v>
      </c>
      <c r="B175" s="32" t="s">
        <v>22</v>
      </c>
      <c r="C175" s="32" t="s">
        <v>784</v>
      </c>
      <c r="D175" s="32" t="s">
        <v>783</v>
      </c>
      <c r="E175" s="32" t="s">
        <v>6136</v>
      </c>
      <c r="F175" s="32" t="s">
        <v>6137</v>
      </c>
      <c r="G175" s="32" t="s">
        <v>25</v>
      </c>
      <c r="H175" s="32" t="s">
        <v>26</v>
      </c>
      <c r="I175" s="32" t="s">
        <v>2006</v>
      </c>
      <c r="J175" s="35">
        <v>0</v>
      </c>
      <c r="K175" s="35">
        <v>0</v>
      </c>
      <c r="L175" s="35">
        <v>0</v>
      </c>
      <c r="M175" s="35">
        <v>0</v>
      </c>
      <c r="N175" s="32" t="s">
        <v>19</v>
      </c>
      <c r="O175" s="32" t="s">
        <v>24</v>
      </c>
      <c r="P175" s="32">
        <v>1.75</v>
      </c>
    </row>
    <row r="176" spans="1:16" x14ac:dyDescent="0.25">
      <c r="A176" s="57">
        <v>42249.44028101852</v>
      </c>
      <c r="B176" s="32" t="s">
        <v>22</v>
      </c>
      <c r="C176" s="32" t="s">
        <v>784</v>
      </c>
      <c r="D176" s="32" t="s">
        <v>783</v>
      </c>
      <c r="E176" s="32" t="s">
        <v>6136</v>
      </c>
      <c r="F176" s="32" t="s">
        <v>6137</v>
      </c>
      <c r="G176" s="32" t="s">
        <v>35</v>
      </c>
      <c r="H176" s="32" t="s">
        <v>38</v>
      </c>
      <c r="I176" s="32" t="s">
        <v>2006</v>
      </c>
      <c r="J176" s="35">
        <v>0</v>
      </c>
      <c r="K176" s="35">
        <v>0</v>
      </c>
      <c r="L176" s="35">
        <v>0</v>
      </c>
      <c r="M176" s="35">
        <v>26.9</v>
      </c>
      <c r="N176" s="32" t="s">
        <v>19</v>
      </c>
      <c r="O176" s="32" t="s">
        <v>24</v>
      </c>
      <c r="P176" s="32">
        <v>1</v>
      </c>
    </row>
    <row r="177" spans="1:16" x14ac:dyDescent="0.25">
      <c r="A177" s="57">
        <v>42249.44028101852</v>
      </c>
      <c r="B177" s="32" t="s">
        <v>22</v>
      </c>
      <c r="C177" s="32" t="s">
        <v>784</v>
      </c>
      <c r="D177" s="32" t="s">
        <v>783</v>
      </c>
      <c r="E177" s="32" t="s">
        <v>6136</v>
      </c>
      <c r="F177" s="32" t="s">
        <v>6137</v>
      </c>
      <c r="G177" s="32" t="s">
        <v>35</v>
      </c>
      <c r="H177" s="32" t="s">
        <v>38</v>
      </c>
      <c r="I177" s="32" t="s">
        <v>2006</v>
      </c>
      <c r="J177" s="35">
        <v>0</v>
      </c>
      <c r="K177" s="35">
        <v>0</v>
      </c>
      <c r="L177" s="35">
        <v>0</v>
      </c>
      <c r="M177" s="35">
        <v>15.5</v>
      </c>
      <c r="N177" s="32" t="s">
        <v>19</v>
      </c>
      <c r="O177" s="32" t="s">
        <v>24</v>
      </c>
      <c r="P177" s="32">
        <v>1</v>
      </c>
    </row>
    <row r="178" spans="1:16" x14ac:dyDescent="0.25">
      <c r="A178" s="57">
        <v>42249.451860104164</v>
      </c>
      <c r="B178" s="32" t="s">
        <v>22</v>
      </c>
      <c r="C178" s="32" t="s">
        <v>78</v>
      </c>
      <c r="D178" s="32" t="s">
        <v>77</v>
      </c>
      <c r="E178" s="32" t="s">
        <v>6138</v>
      </c>
      <c r="F178" s="32" t="s">
        <v>6139</v>
      </c>
      <c r="G178" s="32" t="s">
        <v>25</v>
      </c>
      <c r="H178" s="32" t="s">
        <v>26</v>
      </c>
      <c r="I178" s="32" t="s">
        <v>2006</v>
      </c>
      <c r="J178" s="35">
        <v>0</v>
      </c>
      <c r="K178" s="35">
        <v>0</v>
      </c>
      <c r="L178" s="35">
        <v>0</v>
      </c>
      <c r="M178" s="35">
        <v>0</v>
      </c>
      <c r="N178" s="32" t="s">
        <v>19</v>
      </c>
      <c r="O178" s="32" t="s">
        <v>24</v>
      </c>
      <c r="P178" s="32">
        <v>0.25</v>
      </c>
    </row>
    <row r="179" spans="1:16" x14ac:dyDescent="0.25">
      <c r="A179" s="57">
        <v>42249.460772916667</v>
      </c>
      <c r="C179" s="32" t="s">
        <v>506</v>
      </c>
      <c r="D179" s="32" t="s">
        <v>334</v>
      </c>
      <c r="E179" s="32" t="s">
        <v>6140</v>
      </c>
      <c r="F179" s="32" t="s">
        <v>6141</v>
      </c>
      <c r="G179" s="32" t="s">
        <v>58</v>
      </c>
      <c r="H179" s="32" t="s">
        <v>59</v>
      </c>
      <c r="I179" s="32" t="s">
        <v>2006</v>
      </c>
      <c r="J179" s="35">
        <v>0</v>
      </c>
      <c r="K179" s="35">
        <v>0</v>
      </c>
      <c r="L179" s="35">
        <v>0</v>
      </c>
      <c r="M179" s="35">
        <v>0</v>
      </c>
      <c r="N179" s="32" t="s">
        <v>19</v>
      </c>
      <c r="O179" s="32" t="s">
        <v>322</v>
      </c>
      <c r="P179" s="32">
        <v>0</v>
      </c>
    </row>
    <row r="180" spans="1:16" x14ac:dyDescent="0.25">
      <c r="A180" s="57">
        <v>42249.462545601855</v>
      </c>
      <c r="C180" s="32" t="s">
        <v>375</v>
      </c>
      <c r="D180" s="32" t="s">
        <v>334</v>
      </c>
      <c r="E180" s="32" t="s">
        <v>6142</v>
      </c>
      <c r="F180" s="32" t="s">
        <v>6143</v>
      </c>
      <c r="G180" s="32" t="s">
        <v>58</v>
      </c>
      <c r="H180" s="32" t="s">
        <v>59</v>
      </c>
      <c r="I180" s="32" t="s">
        <v>2006</v>
      </c>
      <c r="J180" s="35">
        <v>0</v>
      </c>
      <c r="K180" s="35">
        <v>0</v>
      </c>
      <c r="L180" s="35">
        <v>0</v>
      </c>
      <c r="M180" s="35">
        <v>0</v>
      </c>
      <c r="N180" s="32" t="s">
        <v>19</v>
      </c>
      <c r="O180" s="32" t="s">
        <v>322</v>
      </c>
      <c r="P180" s="32">
        <v>0</v>
      </c>
    </row>
    <row r="181" spans="1:16" x14ac:dyDescent="0.25">
      <c r="A181" s="57">
        <v>42249.463088888886</v>
      </c>
      <c r="C181" s="32" t="s">
        <v>4668</v>
      </c>
      <c r="D181" s="32" t="s">
        <v>334</v>
      </c>
      <c r="E181" s="32" t="s">
        <v>6144</v>
      </c>
      <c r="F181" s="32" t="s">
        <v>6145</v>
      </c>
      <c r="G181" s="32" t="s">
        <v>58</v>
      </c>
      <c r="H181" s="32" t="s">
        <v>59</v>
      </c>
      <c r="I181" s="32" t="s">
        <v>2006</v>
      </c>
      <c r="J181" s="35">
        <v>0</v>
      </c>
      <c r="K181" s="35">
        <v>0</v>
      </c>
      <c r="L181" s="35">
        <v>0</v>
      </c>
      <c r="M181" s="35">
        <v>0</v>
      </c>
      <c r="N181" s="32" t="s">
        <v>19</v>
      </c>
      <c r="O181" s="32" t="s">
        <v>322</v>
      </c>
      <c r="P181" s="32">
        <v>0</v>
      </c>
    </row>
    <row r="182" spans="1:16" x14ac:dyDescent="0.25">
      <c r="A182" s="57">
        <v>42249.468352511576</v>
      </c>
      <c r="B182" s="32" t="s">
        <v>22</v>
      </c>
      <c r="C182" s="32" t="s">
        <v>463</v>
      </c>
      <c r="D182" s="32" t="s">
        <v>462</v>
      </c>
      <c r="E182" s="32" t="s">
        <v>6146</v>
      </c>
      <c r="F182" s="32" t="s">
        <v>6147</v>
      </c>
      <c r="G182" s="32" t="s">
        <v>25</v>
      </c>
      <c r="H182" s="32" t="s">
        <v>26</v>
      </c>
      <c r="I182" s="32" t="s">
        <v>2006</v>
      </c>
      <c r="J182" s="35">
        <v>0</v>
      </c>
      <c r="K182" s="35">
        <v>0</v>
      </c>
      <c r="L182" s="35">
        <v>0</v>
      </c>
      <c r="M182" s="35">
        <v>0</v>
      </c>
      <c r="N182" s="32" t="s">
        <v>19</v>
      </c>
      <c r="O182" s="32" t="s">
        <v>32</v>
      </c>
      <c r="P182" s="32">
        <v>0.5</v>
      </c>
    </row>
    <row r="183" spans="1:16" x14ac:dyDescent="0.25">
      <c r="A183" s="57">
        <v>42249.468352511576</v>
      </c>
      <c r="B183" s="32" t="s">
        <v>22</v>
      </c>
      <c r="C183" s="32" t="s">
        <v>463</v>
      </c>
      <c r="D183" s="32" t="s">
        <v>462</v>
      </c>
      <c r="E183" s="32" t="s">
        <v>6146</v>
      </c>
      <c r="F183" s="32" t="s">
        <v>6147</v>
      </c>
      <c r="G183" s="32" t="s">
        <v>35</v>
      </c>
      <c r="H183" s="32" t="s">
        <v>38</v>
      </c>
      <c r="I183" s="32" t="s">
        <v>2006</v>
      </c>
      <c r="J183" s="35">
        <v>0</v>
      </c>
      <c r="K183" s="35">
        <v>0</v>
      </c>
      <c r="L183" s="35">
        <v>0</v>
      </c>
      <c r="M183" s="35">
        <v>21.85</v>
      </c>
      <c r="N183" s="32" t="s">
        <v>19</v>
      </c>
      <c r="O183" s="32" t="s">
        <v>32</v>
      </c>
      <c r="P183" s="32">
        <v>1</v>
      </c>
    </row>
    <row r="184" spans="1:16" x14ac:dyDescent="0.25">
      <c r="A184" s="57">
        <v>42249.47303144676</v>
      </c>
      <c r="B184" s="32" t="s">
        <v>22</v>
      </c>
      <c r="C184" s="32" t="s">
        <v>463</v>
      </c>
      <c r="D184" s="32" t="s">
        <v>462</v>
      </c>
      <c r="E184" s="32" t="s">
        <v>6148</v>
      </c>
      <c r="F184" s="32" t="s">
        <v>6149</v>
      </c>
      <c r="G184" s="32" t="s">
        <v>25</v>
      </c>
      <c r="H184" s="32" t="s">
        <v>26</v>
      </c>
      <c r="I184" s="32" t="s">
        <v>2006</v>
      </c>
      <c r="J184" s="35">
        <v>0</v>
      </c>
      <c r="K184" s="35">
        <v>0</v>
      </c>
      <c r="L184" s="35">
        <v>0</v>
      </c>
      <c r="M184" s="35">
        <v>0</v>
      </c>
      <c r="N184" s="32" t="s">
        <v>19</v>
      </c>
      <c r="O184" s="32" t="s">
        <v>32</v>
      </c>
      <c r="P184" s="32">
        <v>5.5</v>
      </c>
    </row>
    <row r="185" spans="1:16" x14ac:dyDescent="0.25">
      <c r="A185" s="57">
        <v>42249.47303144676</v>
      </c>
      <c r="B185" s="32" t="s">
        <v>22</v>
      </c>
      <c r="C185" s="32" t="s">
        <v>463</v>
      </c>
      <c r="D185" s="32" t="s">
        <v>462</v>
      </c>
      <c r="E185" s="32" t="s">
        <v>6148</v>
      </c>
      <c r="F185" s="32" t="s">
        <v>6149</v>
      </c>
      <c r="G185" s="32" t="s">
        <v>35</v>
      </c>
      <c r="H185" s="32" t="s">
        <v>38</v>
      </c>
      <c r="I185" s="32" t="s">
        <v>2006</v>
      </c>
      <c r="J185" s="35">
        <v>0</v>
      </c>
      <c r="K185" s="35">
        <v>0</v>
      </c>
      <c r="L185" s="35">
        <v>0</v>
      </c>
      <c r="M185" s="35">
        <v>29.05</v>
      </c>
      <c r="N185" s="32" t="s">
        <v>19</v>
      </c>
      <c r="O185" s="32" t="s">
        <v>32</v>
      </c>
      <c r="P185" s="32">
        <v>1</v>
      </c>
    </row>
    <row r="186" spans="1:16" x14ac:dyDescent="0.25">
      <c r="A186" s="57">
        <v>42249.488868437496</v>
      </c>
      <c r="C186" s="32" t="s">
        <v>2014</v>
      </c>
      <c r="D186" s="32" t="s">
        <v>334</v>
      </c>
      <c r="E186" s="32" t="s">
        <v>6150</v>
      </c>
      <c r="F186" s="32" t="s">
        <v>6151</v>
      </c>
      <c r="G186" s="32" t="s">
        <v>58</v>
      </c>
      <c r="H186" s="32" t="s">
        <v>59</v>
      </c>
      <c r="I186" s="32" t="s">
        <v>2006</v>
      </c>
      <c r="J186" s="35">
        <v>0</v>
      </c>
      <c r="K186" s="35">
        <v>0</v>
      </c>
      <c r="L186" s="35">
        <v>0</v>
      </c>
      <c r="M186" s="35">
        <v>0</v>
      </c>
      <c r="N186" s="32" t="s">
        <v>19</v>
      </c>
      <c r="O186" s="32" t="s">
        <v>322</v>
      </c>
      <c r="P186" s="32">
        <v>0</v>
      </c>
    </row>
    <row r="187" spans="1:16" x14ac:dyDescent="0.25">
      <c r="A187" s="57">
        <v>42249.492277430552</v>
      </c>
      <c r="C187" s="32" t="s">
        <v>336</v>
      </c>
      <c r="D187" s="32" t="s">
        <v>334</v>
      </c>
      <c r="E187" s="32" t="s">
        <v>6152</v>
      </c>
      <c r="F187" s="32" t="s">
        <v>6153</v>
      </c>
      <c r="G187" s="32" t="s">
        <v>58</v>
      </c>
      <c r="H187" s="32" t="s">
        <v>59</v>
      </c>
      <c r="I187" s="32" t="s">
        <v>2006</v>
      </c>
      <c r="J187" s="35">
        <v>0</v>
      </c>
      <c r="K187" s="35">
        <v>0</v>
      </c>
      <c r="L187" s="35">
        <v>0</v>
      </c>
      <c r="M187" s="35">
        <v>0</v>
      </c>
      <c r="N187" s="32" t="s">
        <v>19</v>
      </c>
      <c r="O187" s="32" t="s">
        <v>322</v>
      </c>
      <c r="P187" s="32">
        <v>0</v>
      </c>
    </row>
    <row r="188" spans="1:16" x14ac:dyDescent="0.25">
      <c r="A188" s="57">
        <v>42249.502282754627</v>
      </c>
      <c r="C188" s="32" t="s">
        <v>74</v>
      </c>
      <c r="D188" s="32" t="s">
        <v>73</v>
      </c>
      <c r="E188" s="32" t="s">
        <v>6154</v>
      </c>
      <c r="F188" s="32" t="s">
        <v>6155</v>
      </c>
      <c r="G188" s="32" t="s">
        <v>58</v>
      </c>
      <c r="H188" s="32" t="s">
        <v>59</v>
      </c>
      <c r="I188" s="32" t="s">
        <v>2006</v>
      </c>
      <c r="J188" s="35">
        <v>0</v>
      </c>
      <c r="K188" s="35">
        <v>0</v>
      </c>
      <c r="L188" s="35">
        <v>0</v>
      </c>
      <c r="M188" s="35">
        <v>0</v>
      </c>
      <c r="N188" s="32" t="s">
        <v>19</v>
      </c>
      <c r="O188" s="32" t="s">
        <v>32</v>
      </c>
      <c r="P188" s="32">
        <v>1.67</v>
      </c>
    </row>
    <row r="189" spans="1:16" x14ac:dyDescent="0.25">
      <c r="A189" s="57">
        <v>42249.502282754627</v>
      </c>
      <c r="C189" s="32" t="s">
        <v>74</v>
      </c>
      <c r="D189" s="32" t="s">
        <v>73</v>
      </c>
      <c r="E189" s="32" t="s">
        <v>6154</v>
      </c>
      <c r="F189" s="32" t="s">
        <v>6155</v>
      </c>
      <c r="G189" s="32" t="s">
        <v>58</v>
      </c>
      <c r="H189" s="32" t="s">
        <v>59</v>
      </c>
      <c r="I189" s="32" t="s">
        <v>2006</v>
      </c>
      <c r="J189" s="35">
        <v>0</v>
      </c>
      <c r="K189" s="35">
        <v>0</v>
      </c>
      <c r="L189" s="35">
        <v>0</v>
      </c>
      <c r="M189" s="35">
        <v>0</v>
      </c>
      <c r="N189" s="32" t="s">
        <v>19</v>
      </c>
      <c r="O189" s="32" t="s">
        <v>32</v>
      </c>
      <c r="P189" s="32">
        <v>8.82</v>
      </c>
    </row>
    <row r="190" spans="1:16" x14ac:dyDescent="0.25">
      <c r="A190" s="57">
        <v>42249.502282754627</v>
      </c>
      <c r="C190" s="32" t="s">
        <v>74</v>
      </c>
      <c r="D190" s="32" t="s">
        <v>73</v>
      </c>
      <c r="E190" s="32" t="s">
        <v>6154</v>
      </c>
      <c r="F190" s="32" t="s">
        <v>6155</v>
      </c>
      <c r="G190" s="32" t="s">
        <v>58</v>
      </c>
      <c r="H190" s="32" t="s">
        <v>59</v>
      </c>
      <c r="I190" s="32" t="s">
        <v>2006</v>
      </c>
      <c r="J190" s="35">
        <v>0</v>
      </c>
      <c r="K190" s="35">
        <v>0</v>
      </c>
      <c r="L190" s="35">
        <v>0</v>
      </c>
      <c r="M190" s="35">
        <v>0</v>
      </c>
      <c r="N190" s="32" t="s">
        <v>19</v>
      </c>
      <c r="O190" s="32" t="s">
        <v>32</v>
      </c>
      <c r="P190" s="32">
        <v>0.5</v>
      </c>
    </row>
    <row r="191" spans="1:16" x14ac:dyDescent="0.25">
      <c r="A191" s="57">
        <v>42249.504512812498</v>
      </c>
      <c r="C191" s="32" t="s">
        <v>722</v>
      </c>
      <c r="D191" s="32" t="s">
        <v>334</v>
      </c>
      <c r="E191" s="32" t="s">
        <v>6156</v>
      </c>
      <c r="F191" s="32" t="s">
        <v>6157</v>
      </c>
      <c r="G191" s="32" t="s">
        <v>58</v>
      </c>
      <c r="H191" s="32" t="s">
        <v>59</v>
      </c>
      <c r="I191" s="32" t="s">
        <v>2006</v>
      </c>
      <c r="J191" s="35">
        <v>0</v>
      </c>
      <c r="K191" s="35">
        <v>0</v>
      </c>
      <c r="L191" s="35">
        <v>0</v>
      </c>
      <c r="M191" s="35">
        <v>0</v>
      </c>
      <c r="N191" s="32" t="s">
        <v>19</v>
      </c>
      <c r="O191" s="32" t="s">
        <v>322</v>
      </c>
      <c r="P191" s="32">
        <v>0</v>
      </c>
    </row>
    <row r="192" spans="1:16" x14ac:dyDescent="0.25">
      <c r="A192" s="57">
        <v>42249.571337071757</v>
      </c>
      <c r="B192" s="32" t="s">
        <v>22</v>
      </c>
      <c r="C192" s="32" t="s">
        <v>78</v>
      </c>
      <c r="D192" s="32" t="s">
        <v>77</v>
      </c>
      <c r="E192" s="32" t="s">
        <v>6158</v>
      </c>
      <c r="F192" s="32" t="s">
        <v>6159</v>
      </c>
      <c r="G192" s="32" t="s">
        <v>25</v>
      </c>
      <c r="H192" s="32" t="s">
        <v>26</v>
      </c>
      <c r="I192" s="32" t="s">
        <v>2006</v>
      </c>
      <c r="J192" s="35">
        <v>0</v>
      </c>
      <c r="K192" s="35">
        <v>0</v>
      </c>
      <c r="L192" s="35">
        <v>8.49</v>
      </c>
      <c r="M192" s="35">
        <v>0</v>
      </c>
      <c r="N192" s="32" t="s">
        <v>19</v>
      </c>
      <c r="O192" s="32" t="s">
        <v>508</v>
      </c>
      <c r="P192" s="32">
        <v>0.5</v>
      </c>
    </row>
    <row r="193" spans="1:16" x14ac:dyDescent="0.25">
      <c r="A193" s="57">
        <v>42249.571337071757</v>
      </c>
      <c r="B193" s="32" t="s">
        <v>22</v>
      </c>
      <c r="C193" s="32" t="s">
        <v>78</v>
      </c>
      <c r="D193" s="32" t="s">
        <v>77</v>
      </c>
      <c r="E193" s="32" t="s">
        <v>6158</v>
      </c>
      <c r="F193" s="32" t="s">
        <v>6159</v>
      </c>
      <c r="G193" s="32" t="s">
        <v>361</v>
      </c>
      <c r="H193" s="32" t="s">
        <v>5993</v>
      </c>
      <c r="I193" s="32" t="s">
        <v>2006</v>
      </c>
      <c r="J193" s="35">
        <v>0</v>
      </c>
      <c r="K193" s="35">
        <v>105.87</v>
      </c>
      <c r="L193" s="35">
        <v>0</v>
      </c>
      <c r="M193" s="35">
        <v>0</v>
      </c>
      <c r="N193" s="32" t="s">
        <v>19</v>
      </c>
      <c r="O193" s="32" t="s">
        <v>508</v>
      </c>
      <c r="P193" s="32">
        <v>1</v>
      </c>
    </row>
    <row r="194" spans="1:16" x14ac:dyDescent="0.25">
      <c r="A194" s="57">
        <v>42249.571337071757</v>
      </c>
      <c r="B194" s="32" t="s">
        <v>22</v>
      </c>
      <c r="C194" s="32" t="s">
        <v>78</v>
      </c>
      <c r="D194" s="32" t="s">
        <v>77</v>
      </c>
      <c r="E194" s="32" t="s">
        <v>6158</v>
      </c>
      <c r="F194" s="32" t="s">
        <v>6159</v>
      </c>
      <c r="G194" s="32" t="s">
        <v>33</v>
      </c>
      <c r="H194" s="32" t="s">
        <v>34</v>
      </c>
      <c r="I194" s="32" t="s">
        <v>2006</v>
      </c>
      <c r="J194" s="35">
        <v>0</v>
      </c>
      <c r="K194" s="35">
        <v>0</v>
      </c>
      <c r="L194" s="35">
        <v>0</v>
      </c>
      <c r="M194" s="35">
        <v>3</v>
      </c>
      <c r="N194" s="32" t="s">
        <v>19</v>
      </c>
      <c r="O194" s="32" t="s">
        <v>508</v>
      </c>
      <c r="P194" s="32">
        <v>1</v>
      </c>
    </row>
    <row r="195" spans="1:16" x14ac:dyDescent="0.25">
      <c r="A195" s="57">
        <v>42249.571337071757</v>
      </c>
      <c r="B195" s="32" t="s">
        <v>22</v>
      </c>
      <c r="C195" s="32" t="s">
        <v>78</v>
      </c>
      <c r="D195" s="32" t="s">
        <v>77</v>
      </c>
      <c r="E195" s="32" t="s">
        <v>6158</v>
      </c>
      <c r="F195" s="32" t="s">
        <v>6159</v>
      </c>
      <c r="G195" s="32" t="s">
        <v>33</v>
      </c>
      <c r="H195" s="32" t="s">
        <v>34</v>
      </c>
      <c r="I195" s="32" t="s">
        <v>2006</v>
      </c>
      <c r="J195" s="35">
        <v>0</v>
      </c>
      <c r="K195" s="35">
        <v>0</v>
      </c>
      <c r="L195" s="35">
        <v>0</v>
      </c>
      <c r="M195" s="35">
        <v>3</v>
      </c>
      <c r="N195" s="32" t="s">
        <v>19</v>
      </c>
      <c r="O195" s="32" t="s">
        <v>508</v>
      </c>
      <c r="P195" s="32">
        <v>1</v>
      </c>
    </row>
    <row r="196" spans="1:16" x14ac:dyDescent="0.25">
      <c r="A196" s="57">
        <v>42249.584005590281</v>
      </c>
      <c r="B196" s="32" t="s">
        <v>22</v>
      </c>
      <c r="C196" s="32" t="s">
        <v>78</v>
      </c>
      <c r="D196" s="32" t="s">
        <v>77</v>
      </c>
      <c r="E196" s="32" t="s">
        <v>6160</v>
      </c>
      <c r="F196" s="32" t="s">
        <v>6161</v>
      </c>
      <c r="G196" s="32" t="s">
        <v>25</v>
      </c>
      <c r="H196" s="32" t="s">
        <v>26</v>
      </c>
      <c r="I196" s="32" t="s">
        <v>2006</v>
      </c>
      <c r="J196" s="35">
        <v>0</v>
      </c>
      <c r="K196" s="35">
        <v>0</v>
      </c>
      <c r="L196" s="35">
        <v>0</v>
      </c>
      <c r="M196" s="35">
        <v>0</v>
      </c>
      <c r="N196" s="32" t="s">
        <v>17</v>
      </c>
      <c r="O196" s="32" t="s">
        <v>24</v>
      </c>
      <c r="P196" s="32">
        <v>1.75</v>
      </c>
    </row>
    <row r="197" spans="1:16" x14ac:dyDescent="0.25">
      <c r="A197" s="57">
        <v>42249.584005590281</v>
      </c>
      <c r="B197" s="32" t="s">
        <v>22</v>
      </c>
      <c r="C197" s="32" t="s">
        <v>78</v>
      </c>
      <c r="D197" s="32" t="s">
        <v>77</v>
      </c>
      <c r="E197" s="32" t="s">
        <v>6160</v>
      </c>
      <c r="F197" s="32" t="s">
        <v>6161</v>
      </c>
      <c r="G197" s="32" t="s">
        <v>35</v>
      </c>
      <c r="H197" s="32" t="s">
        <v>38</v>
      </c>
      <c r="I197" s="32" t="s">
        <v>2006</v>
      </c>
      <c r="J197" s="35">
        <v>0</v>
      </c>
      <c r="K197" s="35">
        <v>0</v>
      </c>
      <c r="L197" s="35">
        <v>0</v>
      </c>
      <c r="M197" s="35">
        <v>6.75</v>
      </c>
      <c r="N197" s="32" t="s">
        <v>17</v>
      </c>
      <c r="O197" s="32" t="s">
        <v>24</v>
      </c>
      <c r="P197" s="32">
        <v>1</v>
      </c>
    </row>
    <row r="198" spans="1:16" x14ac:dyDescent="0.25">
      <c r="A198" s="57">
        <v>42249.584005590281</v>
      </c>
      <c r="B198" s="32" t="s">
        <v>22</v>
      </c>
      <c r="C198" s="32" t="s">
        <v>78</v>
      </c>
      <c r="D198" s="32" t="s">
        <v>77</v>
      </c>
      <c r="E198" s="32" t="s">
        <v>6160</v>
      </c>
      <c r="F198" s="32" t="s">
        <v>6161</v>
      </c>
      <c r="G198" s="32" t="s">
        <v>35</v>
      </c>
      <c r="H198" s="32" t="s">
        <v>38</v>
      </c>
      <c r="I198" s="32" t="s">
        <v>2006</v>
      </c>
      <c r="J198" s="35">
        <v>0</v>
      </c>
      <c r="K198" s="35">
        <v>0</v>
      </c>
      <c r="L198" s="35">
        <v>0</v>
      </c>
      <c r="M198" s="35">
        <v>8.6</v>
      </c>
      <c r="N198" s="32" t="s">
        <v>17</v>
      </c>
      <c r="O198" s="32" t="s">
        <v>24</v>
      </c>
      <c r="P198" s="32">
        <v>1</v>
      </c>
    </row>
    <row r="199" spans="1:16" x14ac:dyDescent="0.25">
      <c r="A199" s="57">
        <v>42249.584005590281</v>
      </c>
      <c r="B199" s="32" t="s">
        <v>22</v>
      </c>
      <c r="C199" s="32" t="s">
        <v>78</v>
      </c>
      <c r="D199" s="32" t="s">
        <v>77</v>
      </c>
      <c r="E199" s="32" t="s">
        <v>6160</v>
      </c>
      <c r="F199" s="32" t="s">
        <v>6161</v>
      </c>
      <c r="G199" s="32" t="s">
        <v>25</v>
      </c>
      <c r="H199" s="32" t="s">
        <v>26</v>
      </c>
      <c r="I199" s="32" t="s">
        <v>2006</v>
      </c>
      <c r="J199" s="35">
        <v>0</v>
      </c>
      <c r="K199" s="35">
        <v>0</v>
      </c>
      <c r="L199" s="35">
        <v>0</v>
      </c>
      <c r="M199" s="35">
        <v>0</v>
      </c>
      <c r="N199" s="32" t="s">
        <v>17</v>
      </c>
      <c r="O199" s="32" t="s">
        <v>24</v>
      </c>
      <c r="P199" s="32">
        <v>1.5</v>
      </c>
    </row>
    <row r="200" spans="1:16" x14ac:dyDescent="0.25">
      <c r="A200" s="57">
        <v>42249.584005590281</v>
      </c>
      <c r="B200" s="32" t="s">
        <v>22</v>
      </c>
      <c r="C200" s="32" t="s">
        <v>78</v>
      </c>
      <c r="D200" s="32" t="s">
        <v>77</v>
      </c>
      <c r="E200" s="32" t="s">
        <v>6160</v>
      </c>
      <c r="F200" s="32" t="s">
        <v>6161</v>
      </c>
      <c r="G200" s="32" t="s">
        <v>35</v>
      </c>
      <c r="H200" s="32" t="s">
        <v>38</v>
      </c>
      <c r="I200" s="32" t="s">
        <v>2006</v>
      </c>
      <c r="J200" s="35">
        <v>0</v>
      </c>
      <c r="K200" s="35">
        <v>0</v>
      </c>
      <c r="L200" s="35">
        <v>0</v>
      </c>
      <c r="M200" s="35">
        <v>8.1</v>
      </c>
      <c r="N200" s="32" t="s">
        <v>17</v>
      </c>
      <c r="O200" s="32" t="s">
        <v>24</v>
      </c>
      <c r="P200" s="32">
        <v>1</v>
      </c>
    </row>
    <row r="201" spans="1:16" x14ac:dyDescent="0.25">
      <c r="A201" s="57">
        <v>42249.584005590281</v>
      </c>
      <c r="B201" s="32" t="s">
        <v>22</v>
      </c>
      <c r="C201" s="32" t="s">
        <v>78</v>
      </c>
      <c r="D201" s="32" t="s">
        <v>77</v>
      </c>
      <c r="E201" s="32" t="s">
        <v>6160</v>
      </c>
      <c r="F201" s="32" t="s">
        <v>6161</v>
      </c>
      <c r="G201" s="32" t="s">
        <v>35</v>
      </c>
      <c r="H201" s="32" t="s">
        <v>38</v>
      </c>
      <c r="I201" s="32" t="s">
        <v>2006</v>
      </c>
      <c r="J201" s="35">
        <v>0</v>
      </c>
      <c r="K201" s="35">
        <v>0</v>
      </c>
      <c r="L201" s="35">
        <v>0</v>
      </c>
      <c r="M201" s="35">
        <v>25.25</v>
      </c>
      <c r="N201" s="32" t="s">
        <v>17</v>
      </c>
      <c r="O201" s="32" t="s">
        <v>24</v>
      </c>
      <c r="P201" s="32">
        <v>1</v>
      </c>
    </row>
    <row r="202" spans="1:16" x14ac:dyDescent="0.25">
      <c r="A202" s="57">
        <v>42249.584005590281</v>
      </c>
      <c r="B202" s="32" t="s">
        <v>22</v>
      </c>
      <c r="C202" s="32" t="s">
        <v>78</v>
      </c>
      <c r="D202" s="32" t="s">
        <v>77</v>
      </c>
      <c r="E202" s="32" t="s">
        <v>6160</v>
      </c>
      <c r="F202" s="32" t="s">
        <v>6161</v>
      </c>
      <c r="G202" s="32" t="s">
        <v>2639</v>
      </c>
      <c r="H202" s="32" t="s">
        <v>2640</v>
      </c>
      <c r="I202" s="32" t="s">
        <v>2006</v>
      </c>
      <c r="J202" s="35">
        <v>0</v>
      </c>
      <c r="K202" s="35">
        <v>40.840000000000003</v>
      </c>
      <c r="L202" s="35">
        <v>0</v>
      </c>
      <c r="M202" s="35">
        <v>0</v>
      </c>
      <c r="N202" s="32" t="s">
        <v>17</v>
      </c>
      <c r="O202" s="32" t="s">
        <v>24</v>
      </c>
      <c r="P202" s="32">
        <v>1</v>
      </c>
    </row>
    <row r="203" spans="1:16" x14ac:dyDescent="0.25">
      <c r="A203" s="57">
        <v>42249.584861574076</v>
      </c>
      <c r="B203" s="32" t="s">
        <v>22</v>
      </c>
      <c r="C203" s="32" t="s">
        <v>5389</v>
      </c>
      <c r="D203" s="32" t="s">
        <v>5390</v>
      </c>
      <c r="E203" s="32" t="s">
        <v>6162</v>
      </c>
      <c r="F203" s="32" t="s">
        <v>6163</v>
      </c>
      <c r="G203" s="32" t="s">
        <v>25</v>
      </c>
      <c r="H203" s="32" t="s">
        <v>26</v>
      </c>
      <c r="I203" s="32" t="s">
        <v>2006</v>
      </c>
      <c r="J203" s="35">
        <v>0</v>
      </c>
      <c r="K203" s="35">
        <v>0</v>
      </c>
      <c r="L203" s="35">
        <v>0</v>
      </c>
      <c r="M203" s="35">
        <v>0</v>
      </c>
      <c r="N203" s="32" t="s">
        <v>19</v>
      </c>
      <c r="O203" s="32" t="s">
        <v>24</v>
      </c>
      <c r="P203" s="32">
        <v>0.33</v>
      </c>
    </row>
    <row r="204" spans="1:16" x14ac:dyDescent="0.25">
      <c r="A204" s="57">
        <v>42249.584861574076</v>
      </c>
      <c r="B204" s="32" t="s">
        <v>22</v>
      </c>
      <c r="C204" s="32" t="s">
        <v>5389</v>
      </c>
      <c r="D204" s="32" t="s">
        <v>5390</v>
      </c>
      <c r="E204" s="32" t="s">
        <v>6162</v>
      </c>
      <c r="F204" s="32" t="s">
        <v>6163</v>
      </c>
      <c r="G204" s="32" t="s">
        <v>35</v>
      </c>
      <c r="H204" s="32" t="s">
        <v>38</v>
      </c>
      <c r="I204" s="32" t="s">
        <v>2006</v>
      </c>
      <c r="J204" s="35">
        <v>0</v>
      </c>
      <c r="K204" s="35">
        <v>0</v>
      </c>
      <c r="L204" s="35">
        <v>0</v>
      </c>
      <c r="M204" s="35">
        <v>10.65</v>
      </c>
      <c r="N204" s="32" t="s">
        <v>19</v>
      </c>
      <c r="O204" s="32" t="s">
        <v>24</v>
      </c>
      <c r="P204" s="32">
        <v>1</v>
      </c>
    </row>
    <row r="205" spans="1:16" x14ac:dyDescent="0.25">
      <c r="A205" s="57">
        <v>42249.584861574076</v>
      </c>
      <c r="B205" s="32" t="s">
        <v>22</v>
      </c>
      <c r="C205" s="32" t="s">
        <v>5389</v>
      </c>
      <c r="D205" s="32" t="s">
        <v>5390</v>
      </c>
      <c r="E205" s="32" t="s">
        <v>6162</v>
      </c>
      <c r="F205" s="32" t="s">
        <v>6163</v>
      </c>
      <c r="G205" s="32" t="s">
        <v>33</v>
      </c>
      <c r="H205" s="32" t="s">
        <v>34</v>
      </c>
      <c r="I205" s="32" t="s">
        <v>2006</v>
      </c>
      <c r="J205" s="35">
        <v>0</v>
      </c>
      <c r="K205" s="35">
        <v>0</v>
      </c>
      <c r="L205" s="35">
        <v>0</v>
      </c>
      <c r="M205" s="35">
        <v>3</v>
      </c>
      <c r="N205" s="32" t="s">
        <v>19</v>
      </c>
      <c r="O205" s="32" t="s">
        <v>24</v>
      </c>
      <c r="P205" s="32">
        <v>1</v>
      </c>
    </row>
    <row r="206" spans="1:16" x14ac:dyDescent="0.25">
      <c r="A206" s="57">
        <v>42249.584861574076</v>
      </c>
      <c r="B206" s="32" t="s">
        <v>22</v>
      </c>
      <c r="C206" s="32" t="s">
        <v>5389</v>
      </c>
      <c r="D206" s="32" t="s">
        <v>5390</v>
      </c>
      <c r="E206" s="32" t="s">
        <v>6162</v>
      </c>
      <c r="F206" s="32" t="s">
        <v>6163</v>
      </c>
      <c r="G206" s="32" t="s">
        <v>2074</v>
      </c>
      <c r="H206" s="32" t="s">
        <v>2075</v>
      </c>
      <c r="I206" s="32" t="s">
        <v>2006</v>
      </c>
      <c r="J206" s="35">
        <v>0</v>
      </c>
      <c r="K206" s="35">
        <v>63.01</v>
      </c>
      <c r="L206" s="35">
        <v>0</v>
      </c>
      <c r="M206" s="35">
        <v>0</v>
      </c>
      <c r="N206" s="32" t="s">
        <v>19</v>
      </c>
      <c r="O206" s="32" t="s">
        <v>24</v>
      </c>
      <c r="P206" s="32">
        <v>1</v>
      </c>
    </row>
    <row r="207" spans="1:16" x14ac:dyDescent="0.25">
      <c r="A207" s="57">
        <v>42249.643722303241</v>
      </c>
      <c r="C207" s="32" t="s">
        <v>5930</v>
      </c>
      <c r="D207" s="32" t="s">
        <v>334</v>
      </c>
      <c r="E207" s="32" t="s">
        <v>6164</v>
      </c>
      <c r="F207" s="32" t="s">
        <v>6165</v>
      </c>
      <c r="G207" s="32" t="s">
        <v>58</v>
      </c>
      <c r="H207" s="32" t="s">
        <v>59</v>
      </c>
      <c r="I207" s="32" t="s">
        <v>2006</v>
      </c>
      <c r="J207" s="35">
        <v>0</v>
      </c>
      <c r="K207" s="35">
        <v>0</v>
      </c>
      <c r="L207" s="35">
        <v>0</v>
      </c>
      <c r="M207" s="35">
        <v>0</v>
      </c>
      <c r="N207" s="32" t="s">
        <v>19</v>
      </c>
      <c r="O207" s="32" t="s">
        <v>322</v>
      </c>
      <c r="P207" s="32">
        <v>0</v>
      </c>
    </row>
    <row r="208" spans="1:16" x14ac:dyDescent="0.25">
      <c r="A208" s="57">
        <v>42249.643722303241</v>
      </c>
      <c r="C208" s="32" t="s">
        <v>5930</v>
      </c>
      <c r="D208" s="32" t="s">
        <v>334</v>
      </c>
      <c r="E208" s="32" t="s">
        <v>6164</v>
      </c>
      <c r="F208" s="32" t="s">
        <v>6165</v>
      </c>
      <c r="G208" s="32" t="s">
        <v>2086</v>
      </c>
      <c r="H208" s="32" t="s">
        <v>2087</v>
      </c>
      <c r="I208" s="32" t="s">
        <v>2006</v>
      </c>
      <c r="J208" s="35">
        <v>0</v>
      </c>
      <c r="K208" s="35">
        <v>0</v>
      </c>
      <c r="L208" s="35">
        <v>0</v>
      </c>
      <c r="M208" s="35">
        <v>0</v>
      </c>
      <c r="N208" s="32" t="s">
        <v>19</v>
      </c>
      <c r="O208" s="32" t="s">
        <v>322</v>
      </c>
      <c r="P208" s="32">
        <v>2.1999999999999999E-2</v>
      </c>
    </row>
    <row r="209" spans="1:16" x14ac:dyDescent="0.25">
      <c r="A209" s="57">
        <v>42249.681962349539</v>
      </c>
      <c r="C209" s="32" t="s">
        <v>2475</v>
      </c>
      <c r="D209" s="32" t="s">
        <v>334</v>
      </c>
      <c r="E209" s="32" t="s">
        <v>6166</v>
      </c>
      <c r="F209" s="32" t="s">
        <v>6167</v>
      </c>
      <c r="G209" s="32" t="s">
        <v>58</v>
      </c>
      <c r="H209" s="32" t="s">
        <v>59</v>
      </c>
      <c r="I209" s="32" t="s">
        <v>2006</v>
      </c>
      <c r="J209" s="35">
        <v>0</v>
      </c>
      <c r="K209" s="35">
        <v>0</v>
      </c>
      <c r="L209" s="35">
        <v>0</v>
      </c>
      <c r="M209" s="35">
        <v>0</v>
      </c>
      <c r="N209" s="32" t="s">
        <v>19</v>
      </c>
      <c r="O209" s="32" t="s">
        <v>322</v>
      </c>
      <c r="P209" s="32">
        <v>0</v>
      </c>
    </row>
    <row r="210" spans="1:16" x14ac:dyDescent="0.25">
      <c r="A210" s="57">
        <v>42249.683769409719</v>
      </c>
      <c r="C210" s="32" t="s">
        <v>2475</v>
      </c>
      <c r="D210" s="32" t="s">
        <v>334</v>
      </c>
      <c r="E210" s="32" t="s">
        <v>6168</v>
      </c>
      <c r="F210" s="32" t="s">
        <v>6169</v>
      </c>
      <c r="G210" s="32" t="s">
        <v>58</v>
      </c>
      <c r="H210" s="32" t="s">
        <v>59</v>
      </c>
      <c r="I210" s="32" t="s">
        <v>2006</v>
      </c>
      <c r="J210" s="35">
        <v>0</v>
      </c>
      <c r="K210" s="35">
        <v>0</v>
      </c>
      <c r="L210" s="35">
        <v>0</v>
      </c>
      <c r="M210" s="35">
        <v>0</v>
      </c>
      <c r="N210" s="32" t="s">
        <v>19</v>
      </c>
      <c r="O210" s="32" t="s">
        <v>322</v>
      </c>
      <c r="P210" s="32">
        <v>0</v>
      </c>
    </row>
    <row r="211" spans="1:16" x14ac:dyDescent="0.25">
      <c r="A211" s="57">
        <v>42249.735123576385</v>
      </c>
      <c r="C211" s="32" t="s">
        <v>6170</v>
      </c>
      <c r="D211" s="32" t="s">
        <v>779</v>
      </c>
      <c r="E211" s="32" t="s">
        <v>6171</v>
      </c>
      <c r="F211" s="32" t="s">
        <v>6172</v>
      </c>
      <c r="G211" s="32" t="s">
        <v>58</v>
      </c>
      <c r="H211" s="32" t="s">
        <v>59</v>
      </c>
      <c r="I211" s="32" t="s">
        <v>2006</v>
      </c>
      <c r="J211" s="35">
        <v>0</v>
      </c>
      <c r="K211" s="35">
        <v>0</v>
      </c>
      <c r="L211" s="35">
        <v>0</v>
      </c>
      <c r="M211" s="35">
        <v>0</v>
      </c>
      <c r="N211" s="32" t="s">
        <v>19</v>
      </c>
      <c r="O211" s="32" t="s">
        <v>318</v>
      </c>
      <c r="P211" s="32">
        <v>0</v>
      </c>
    </row>
    <row r="212" spans="1:16" x14ac:dyDescent="0.25">
      <c r="A212" s="57">
        <v>42249.74130991898</v>
      </c>
      <c r="C212" s="32" t="s">
        <v>335</v>
      </c>
      <c r="D212" s="32" t="s">
        <v>334</v>
      </c>
      <c r="E212" s="32" t="s">
        <v>6173</v>
      </c>
      <c r="F212" s="32" t="s">
        <v>6174</v>
      </c>
      <c r="G212" s="32" t="s">
        <v>58</v>
      </c>
      <c r="H212" s="32" t="s">
        <v>59</v>
      </c>
      <c r="I212" s="32" t="s">
        <v>2006</v>
      </c>
      <c r="J212" s="35">
        <v>0</v>
      </c>
      <c r="K212" s="35">
        <v>0</v>
      </c>
      <c r="L212" s="35">
        <v>0</v>
      </c>
      <c r="M212" s="35">
        <v>0</v>
      </c>
      <c r="N212" s="32" t="s">
        <v>19</v>
      </c>
      <c r="O212" s="32" t="s">
        <v>322</v>
      </c>
      <c r="P212" s="32">
        <v>0</v>
      </c>
    </row>
    <row r="213" spans="1:16" x14ac:dyDescent="0.25">
      <c r="A213" s="57">
        <v>42249.742879131947</v>
      </c>
      <c r="C213" s="32" t="s">
        <v>335</v>
      </c>
      <c r="D213" s="32" t="s">
        <v>334</v>
      </c>
      <c r="E213" s="32" t="s">
        <v>6175</v>
      </c>
      <c r="F213" s="32" t="s">
        <v>6176</v>
      </c>
      <c r="G213" s="32" t="s">
        <v>58</v>
      </c>
      <c r="H213" s="32" t="s">
        <v>59</v>
      </c>
      <c r="I213" s="32" t="s">
        <v>2006</v>
      </c>
      <c r="J213" s="35">
        <v>0</v>
      </c>
      <c r="K213" s="35">
        <v>0</v>
      </c>
      <c r="L213" s="35">
        <v>0</v>
      </c>
      <c r="M213" s="35">
        <v>0</v>
      </c>
      <c r="N213" s="32" t="s">
        <v>19</v>
      </c>
      <c r="O213" s="32" t="s">
        <v>322</v>
      </c>
      <c r="P213" s="32">
        <v>0</v>
      </c>
    </row>
    <row r="214" spans="1:16" x14ac:dyDescent="0.25">
      <c r="A214" s="57">
        <v>42249.814933530091</v>
      </c>
      <c r="C214" s="32" t="s">
        <v>739</v>
      </c>
      <c r="D214" s="32" t="s">
        <v>334</v>
      </c>
      <c r="E214" s="32" t="s">
        <v>6177</v>
      </c>
      <c r="F214" s="32" t="s">
        <v>6178</v>
      </c>
      <c r="G214" s="32" t="s">
        <v>58</v>
      </c>
      <c r="H214" s="32" t="s">
        <v>59</v>
      </c>
      <c r="I214" s="32" t="s">
        <v>2006</v>
      </c>
      <c r="J214" s="35">
        <v>0</v>
      </c>
      <c r="K214" s="35">
        <v>0</v>
      </c>
      <c r="L214" s="35">
        <v>0</v>
      </c>
      <c r="M214" s="35">
        <v>0</v>
      </c>
      <c r="N214" s="32" t="s">
        <v>19</v>
      </c>
      <c r="O214" s="32" t="s">
        <v>322</v>
      </c>
      <c r="P214" s="32">
        <v>0</v>
      </c>
    </row>
    <row r="215" spans="1:16" x14ac:dyDescent="0.25">
      <c r="A215" s="57">
        <v>42249.818042708335</v>
      </c>
      <c r="C215" s="32" t="s">
        <v>739</v>
      </c>
      <c r="D215" s="32" t="s">
        <v>334</v>
      </c>
      <c r="E215" s="32" t="s">
        <v>6179</v>
      </c>
      <c r="F215" s="32" t="s">
        <v>6180</v>
      </c>
      <c r="G215" s="32" t="s">
        <v>58</v>
      </c>
      <c r="H215" s="32" t="s">
        <v>59</v>
      </c>
      <c r="I215" s="32" t="s">
        <v>2006</v>
      </c>
      <c r="J215" s="35">
        <v>0</v>
      </c>
      <c r="K215" s="35">
        <v>0</v>
      </c>
      <c r="L215" s="35">
        <v>0</v>
      </c>
      <c r="M215" s="35">
        <v>0</v>
      </c>
      <c r="N215" s="32" t="s">
        <v>19</v>
      </c>
      <c r="O215" s="32" t="s">
        <v>322</v>
      </c>
      <c r="P215" s="32">
        <v>0</v>
      </c>
    </row>
    <row r="216" spans="1:16" x14ac:dyDescent="0.25">
      <c r="A216" s="57">
        <v>42249.825638194445</v>
      </c>
      <c r="C216" s="32" t="s">
        <v>464</v>
      </c>
      <c r="D216" s="32" t="s">
        <v>334</v>
      </c>
      <c r="E216" s="32" t="s">
        <v>6181</v>
      </c>
      <c r="F216" s="32" t="s">
        <v>6182</v>
      </c>
      <c r="G216" s="32" t="s">
        <v>58</v>
      </c>
      <c r="H216" s="32" t="s">
        <v>59</v>
      </c>
      <c r="I216" s="32" t="s">
        <v>2006</v>
      </c>
      <c r="J216" s="35">
        <v>0</v>
      </c>
      <c r="K216" s="35">
        <v>0</v>
      </c>
      <c r="L216" s="35">
        <v>0</v>
      </c>
      <c r="M216" s="35">
        <v>0</v>
      </c>
      <c r="N216" s="32" t="s">
        <v>19</v>
      </c>
      <c r="O216" s="32" t="s">
        <v>322</v>
      </c>
      <c r="P216" s="32">
        <v>0</v>
      </c>
    </row>
    <row r="217" spans="1:16" x14ac:dyDescent="0.25">
      <c r="A217" s="57">
        <v>42249.874641238428</v>
      </c>
      <c r="C217" s="32" t="s">
        <v>454</v>
      </c>
      <c r="D217" s="32" t="s">
        <v>334</v>
      </c>
      <c r="E217" s="32" t="s">
        <v>6183</v>
      </c>
      <c r="F217" s="32" t="s">
        <v>6184</v>
      </c>
      <c r="G217" s="32" t="s">
        <v>58</v>
      </c>
      <c r="H217" s="32" t="s">
        <v>59</v>
      </c>
      <c r="I217" s="32" t="s">
        <v>2006</v>
      </c>
      <c r="J217" s="35">
        <v>0</v>
      </c>
      <c r="K217" s="35">
        <v>0</v>
      </c>
      <c r="L217" s="35">
        <v>0</v>
      </c>
      <c r="M217" s="35">
        <v>0</v>
      </c>
      <c r="N217" s="32" t="s">
        <v>721</v>
      </c>
      <c r="O217" s="32" t="s">
        <v>322</v>
      </c>
      <c r="P217" s="32">
        <v>0</v>
      </c>
    </row>
    <row r="218" spans="1:16" x14ac:dyDescent="0.25">
      <c r="A218" s="57">
        <v>42250.084866319441</v>
      </c>
      <c r="C218" s="32" t="s">
        <v>6185</v>
      </c>
      <c r="D218" s="32" t="s">
        <v>6186</v>
      </c>
      <c r="E218" s="32" t="s">
        <v>6187</v>
      </c>
      <c r="F218" s="32" t="s">
        <v>6188</v>
      </c>
      <c r="G218" s="32" t="s">
        <v>58</v>
      </c>
      <c r="H218" s="32" t="s">
        <v>59</v>
      </c>
      <c r="I218" s="32" t="s">
        <v>2006</v>
      </c>
      <c r="J218" s="35">
        <v>0</v>
      </c>
      <c r="K218" s="35">
        <v>0</v>
      </c>
      <c r="L218" s="35">
        <v>0</v>
      </c>
      <c r="M218" s="35">
        <v>0</v>
      </c>
      <c r="N218" s="32" t="s">
        <v>19</v>
      </c>
      <c r="O218" s="32" t="s">
        <v>319</v>
      </c>
      <c r="P218" s="32">
        <v>0</v>
      </c>
    </row>
    <row r="219" spans="1:16" x14ac:dyDescent="0.25">
      <c r="A219" s="57">
        <v>42250.423255324073</v>
      </c>
      <c r="B219" s="32" t="s">
        <v>22</v>
      </c>
      <c r="C219" s="32" t="s">
        <v>463</v>
      </c>
      <c r="D219" s="32" t="s">
        <v>462</v>
      </c>
      <c r="E219" s="32" t="s">
        <v>6189</v>
      </c>
      <c r="F219" s="32" t="s">
        <v>6190</v>
      </c>
      <c r="G219" s="32" t="s">
        <v>25</v>
      </c>
      <c r="H219" s="32" t="s">
        <v>26</v>
      </c>
      <c r="I219" s="32" t="s">
        <v>2006</v>
      </c>
      <c r="J219" s="35">
        <v>0</v>
      </c>
      <c r="K219" s="35">
        <v>0</v>
      </c>
      <c r="L219" s="35">
        <v>0</v>
      </c>
      <c r="M219" s="35">
        <v>0</v>
      </c>
      <c r="N219" s="32" t="s">
        <v>19</v>
      </c>
      <c r="O219" s="32" t="s">
        <v>32</v>
      </c>
      <c r="P219" s="32">
        <v>0.5</v>
      </c>
    </row>
    <row r="220" spans="1:16" x14ac:dyDescent="0.25">
      <c r="A220" s="57">
        <v>42250.424933993054</v>
      </c>
      <c r="B220" s="32" t="s">
        <v>22</v>
      </c>
      <c r="C220" s="32" t="s">
        <v>463</v>
      </c>
      <c r="D220" s="32" t="s">
        <v>462</v>
      </c>
      <c r="E220" s="32" t="s">
        <v>6191</v>
      </c>
      <c r="F220" s="32" t="s">
        <v>6192</v>
      </c>
      <c r="G220" s="32" t="s">
        <v>25</v>
      </c>
      <c r="H220" s="32" t="s">
        <v>26</v>
      </c>
      <c r="I220" s="32" t="s">
        <v>2006</v>
      </c>
      <c r="J220" s="35">
        <v>0</v>
      </c>
      <c r="K220" s="35">
        <v>0</v>
      </c>
      <c r="L220" s="35">
        <v>0</v>
      </c>
      <c r="M220" s="35">
        <v>0</v>
      </c>
      <c r="N220" s="32" t="s">
        <v>19</v>
      </c>
      <c r="O220" s="32" t="s">
        <v>32</v>
      </c>
      <c r="P220" s="32">
        <v>2</v>
      </c>
    </row>
    <row r="221" spans="1:16" x14ac:dyDescent="0.25">
      <c r="A221" s="57">
        <v>42250.424933993054</v>
      </c>
      <c r="B221" s="32" t="s">
        <v>22</v>
      </c>
      <c r="C221" s="32" t="s">
        <v>463</v>
      </c>
      <c r="D221" s="32" t="s">
        <v>462</v>
      </c>
      <c r="E221" s="32" t="s">
        <v>6191</v>
      </c>
      <c r="F221" s="32" t="s">
        <v>6192</v>
      </c>
      <c r="G221" s="32" t="s">
        <v>35</v>
      </c>
      <c r="H221" s="32" t="s">
        <v>38</v>
      </c>
      <c r="I221" s="32" t="s">
        <v>2006</v>
      </c>
      <c r="J221" s="35">
        <v>0</v>
      </c>
      <c r="K221" s="35">
        <v>0</v>
      </c>
      <c r="L221" s="35">
        <v>0</v>
      </c>
      <c r="M221" s="35">
        <v>14.4</v>
      </c>
      <c r="N221" s="32" t="s">
        <v>19</v>
      </c>
      <c r="O221" s="32" t="s">
        <v>32</v>
      </c>
      <c r="P221" s="32">
        <v>1</v>
      </c>
    </row>
    <row r="222" spans="1:16" x14ac:dyDescent="0.25">
      <c r="A222" s="57">
        <v>42250.42851878472</v>
      </c>
      <c r="B222" s="32" t="s">
        <v>22</v>
      </c>
      <c r="C222" s="32" t="s">
        <v>78</v>
      </c>
      <c r="D222" s="32" t="s">
        <v>77</v>
      </c>
      <c r="E222" s="32" t="s">
        <v>6193</v>
      </c>
      <c r="F222" s="32" t="s">
        <v>6194</v>
      </c>
      <c r="G222" s="32" t="s">
        <v>25</v>
      </c>
      <c r="H222" s="32" t="s">
        <v>26</v>
      </c>
      <c r="I222" s="32" t="s">
        <v>2006</v>
      </c>
      <c r="J222" s="35">
        <v>0</v>
      </c>
      <c r="K222" s="35">
        <v>0</v>
      </c>
      <c r="L222" s="35">
        <v>0</v>
      </c>
      <c r="M222" s="35">
        <v>0</v>
      </c>
      <c r="N222" s="32" t="s">
        <v>19</v>
      </c>
      <c r="O222" s="32" t="s">
        <v>24</v>
      </c>
      <c r="P222" s="32">
        <v>2.5</v>
      </c>
    </row>
    <row r="223" spans="1:16" x14ac:dyDescent="0.25">
      <c r="A223" s="57">
        <v>42250.42851878472</v>
      </c>
      <c r="B223" s="32" t="s">
        <v>22</v>
      </c>
      <c r="C223" s="32" t="s">
        <v>78</v>
      </c>
      <c r="D223" s="32" t="s">
        <v>77</v>
      </c>
      <c r="E223" s="32" t="s">
        <v>6193</v>
      </c>
      <c r="F223" s="32" t="s">
        <v>6194</v>
      </c>
      <c r="G223" s="32" t="s">
        <v>2639</v>
      </c>
      <c r="H223" s="32" t="s">
        <v>2640</v>
      </c>
      <c r="I223" s="32" t="s">
        <v>2006</v>
      </c>
      <c r="J223" s="35">
        <v>0</v>
      </c>
      <c r="K223" s="35">
        <v>40.840000000000003</v>
      </c>
      <c r="L223" s="35">
        <v>0</v>
      </c>
      <c r="M223" s="35">
        <v>0</v>
      </c>
      <c r="N223" s="32" t="s">
        <v>19</v>
      </c>
      <c r="O223" s="32" t="s">
        <v>24</v>
      </c>
      <c r="P223" s="32">
        <v>1</v>
      </c>
    </row>
    <row r="224" spans="1:16" x14ac:dyDescent="0.25">
      <c r="A224" s="57">
        <v>42250.42851878472</v>
      </c>
      <c r="B224" s="32" t="s">
        <v>22</v>
      </c>
      <c r="C224" s="32" t="s">
        <v>78</v>
      </c>
      <c r="D224" s="32" t="s">
        <v>77</v>
      </c>
      <c r="E224" s="32" t="s">
        <v>6193</v>
      </c>
      <c r="F224" s="32" t="s">
        <v>6194</v>
      </c>
      <c r="G224" s="32" t="s">
        <v>35</v>
      </c>
      <c r="H224" s="32" t="s">
        <v>38</v>
      </c>
      <c r="I224" s="32" t="s">
        <v>2006</v>
      </c>
      <c r="J224" s="35">
        <v>0</v>
      </c>
      <c r="K224" s="35">
        <v>0</v>
      </c>
      <c r="L224" s="35">
        <v>0</v>
      </c>
      <c r="M224" s="35">
        <v>12.45</v>
      </c>
      <c r="N224" s="32" t="s">
        <v>19</v>
      </c>
      <c r="O224" s="32" t="s">
        <v>24</v>
      </c>
      <c r="P224" s="32">
        <v>1</v>
      </c>
    </row>
    <row r="225" spans="1:17" x14ac:dyDescent="0.25">
      <c r="A225" s="57">
        <v>42250.430857719904</v>
      </c>
      <c r="B225" s="32" t="s">
        <v>22</v>
      </c>
      <c r="C225" s="32" t="s">
        <v>2473</v>
      </c>
      <c r="D225" s="32" t="s">
        <v>2474</v>
      </c>
      <c r="E225" s="32" t="s">
        <v>6195</v>
      </c>
      <c r="F225" s="32" t="s">
        <v>6196</v>
      </c>
      <c r="G225" s="32" t="s">
        <v>25</v>
      </c>
      <c r="H225" s="32" t="s">
        <v>26</v>
      </c>
      <c r="I225" s="32" t="s">
        <v>2006</v>
      </c>
      <c r="J225" s="35">
        <v>0</v>
      </c>
      <c r="K225" s="35">
        <v>0</v>
      </c>
      <c r="L225" s="35">
        <v>0</v>
      </c>
      <c r="M225" s="35">
        <v>0</v>
      </c>
      <c r="N225" s="32" t="s">
        <v>19</v>
      </c>
      <c r="O225" s="32" t="s">
        <v>24</v>
      </c>
      <c r="P225" s="32">
        <v>0.5</v>
      </c>
    </row>
    <row r="226" spans="1:17" x14ac:dyDescent="0.25">
      <c r="A226" s="57">
        <v>42250.430857719904</v>
      </c>
      <c r="B226" s="32" t="s">
        <v>22</v>
      </c>
      <c r="C226" s="32" t="s">
        <v>2473</v>
      </c>
      <c r="D226" s="32" t="s">
        <v>2474</v>
      </c>
      <c r="E226" s="32" t="s">
        <v>6195</v>
      </c>
      <c r="F226" s="32" t="s">
        <v>6196</v>
      </c>
      <c r="G226" s="32" t="s">
        <v>388</v>
      </c>
      <c r="H226" s="32" t="s">
        <v>387</v>
      </c>
      <c r="I226" s="32" t="s">
        <v>2006</v>
      </c>
      <c r="J226" s="35">
        <v>0</v>
      </c>
      <c r="K226" s="35">
        <v>126.2</v>
      </c>
      <c r="L226" s="35">
        <v>0</v>
      </c>
      <c r="M226" s="35">
        <v>0</v>
      </c>
      <c r="N226" s="32" t="s">
        <v>19</v>
      </c>
      <c r="O226" s="32" t="s">
        <v>24</v>
      </c>
      <c r="P226" s="32">
        <v>1</v>
      </c>
    </row>
    <row r="227" spans="1:17" x14ac:dyDescent="0.25">
      <c r="A227" s="57">
        <v>42250.435701770832</v>
      </c>
      <c r="B227" s="32" t="s">
        <v>22</v>
      </c>
      <c r="C227" s="32" t="s">
        <v>463</v>
      </c>
      <c r="D227" s="32" t="s">
        <v>462</v>
      </c>
      <c r="E227" s="32" t="s">
        <v>6197</v>
      </c>
      <c r="F227" s="32" t="s">
        <v>6198</v>
      </c>
      <c r="G227" s="32" t="s">
        <v>25</v>
      </c>
      <c r="H227" s="32" t="s">
        <v>26</v>
      </c>
      <c r="I227" s="32" t="s">
        <v>2006</v>
      </c>
      <c r="J227" s="35">
        <v>0</v>
      </c>
      <c r="K227" s="35">
        <v>0</v>
      </c>
      <c r="L227" s="35">
        <v>0</v>
      </c>
      <c r="M227" s="35">
        <v>0</v>
      </c>
      <c r="N227" s="32" t="s">
        <v>17</v>
      </c>
      <c r="O227" s="32" t="s">
        <v>32</v>
      </c>
      <c r="P227" s="32">
        <v>0.17</v>
      </c>
    </row>
    <row r="228" spans="1:17" x14ac:dyDescent="0.25">
      <c r="A228" s="57">
        <v>42250.438368553238</v>
      </c>
      <c r="B228" s="32" t="s">
        <v>22</v>
      </c>
      <c r="C228" s="32" t="s">
        <v>463</v>
      </c>
      <c r="D228" s="32" t="s">
        <v>462</v>
      </c>
      <c r="E228" s="32" t="s">
        <v>6199</v>
      </c>
      <c r="F228" s="32" t="s">
        <v>6200</v>
      </c>
      <c r="G228" s="32" t="s">
        <v>25</v>
      </c>
      <c r="H228" s="32" t="s">
        <v>26</v>
      </c>
      <c r="I228" s="32" t="s">
        <v>2006</v>
      </c>
      <c r="J228" s="35">
        <v>0</v>
      </c>
      <c r="K228" s="35">
        <v>0</v>
      </c>
      <c r="L228" s="35">
        <v>0</v>
      </c>
      <c r="M228" s="35">
        <v>0</v>
      </c>
      <c r="N228" s="32" t="s">
        <v>17</v>
      </c>
      <c r="O228" s="32" t="s">
        <v>32</v>
      </c>
      <c r="P228" s="32">
        <v>5</v>
      </c>
    </row>
    <row r="229" spans="1:17" x14ac:dyDescent="0.25">
      <c r="A229" s="57">
        <v>42250.438368553238</v>
      </c>
      <c r="B229" s="32" t="s">
        <v>22</v>
      </c>
      <c r="C229" s="32" t="s">
        <v>463</v>
      </c>
      <c r="D229" s="32" t="s">
        <v>462</v>
      </c>
      <c r="E229" s="32" t="s">
        <v>6199</v>
      </c>
      <c r="F229" s="32" t="s">
        <v>6200</v>
      </c>
      <c r="G229" s="32" t="s">
        <v>29</v>
      </c>
      <c r="H229" s="32" t="s">
        <v>30</v>
      </c>
      <c r="I229" s="32" t="s">
        <v>2006</v>
      </c>
      <c r="J229" s="35">
        <v>0</v>
      </c>
      <c r="K229" s="35">
        <v>0</v>
      </c>
      <c r="L229" s="35">
        <v>0</v>
      </c>
      <c r="M229" s="35">
        <v>30</v>
      </c>
      <c r="N229" s="32" t="s">
        <v>17</v>
      </c>
      <c r="O229" s="32" t="s">
        <v>32</v>
      </c>
      <c r="P229" s="32">
        <v>1</v>
      </c>
    </row>
    <row r="230" spans="1:17" x14ac:dyDescent="0.25">
      <c r="A230" s="57">
        <v>42250.461598692127</v>
      </c>
      <c r="B230" s="32" t="s">
        <v>22</v>
      </c>
      <c r="C230" s="32" t="s">
        <v>2449</v>
      </c>
      <c r="D230" s="32" t="s">
        <v>2450</v>
      </c>
      <c r="E230" s="32" t="s">
        <v>6201</v>
      </c>
      <c r="F230" s="32" t="s">
        <v>6202</v>
      </c>
      <c r="G230" s="32" t="s">
        <v>25</v>
      </c>
      <c r="H230" s="32" t="s">
        <v>26</v>
      </c>
      <c r="I230" s="32" t="s">
        <v>2006</v>
      </c>
      <c r="J230" s="35">
        <v>0</v>
      </c>
      <c r="K230" s="35">
        <v>0</v>
      </c>
      <c r="L230" s="35">
        <v>0</v>
      </c>
      <c r="M230" s="35">
        <v>0</v>
      </c>
      <c r="N230" s="32" t="s">
        <v>19</v>
      </c>
      <c r="O230" s="32" t="s">
        <v>27</v>
      </c>
      <c r="P230" s="32">
        <v>1.75</v>
      </c>
    </row>
    <row r="231" spans="1:17" x14ac:dyDescent="0.25">
      <c r="A231" s="57">
        <v>42250.461598692127</v>
      </c>
      <c r="B231" s="32" t="s">
        <v>22</v>
      </c>
      <c r="C231" s="32" t="s">
        <v>2449</v>
      </c>
      <c r="D231" s="32" t="s">
        <v>2450</v>
      </c>
      <c r="E231" s="32" t="s">
        <v>6201</v>
      </c>
      <c r="F231" s="32" t="s">
        <v>6202</v>
      </c>
      <c r="G231" s="32" t="s">
        <v>29</v>
      </c>
      <c r="H231" s="32" t="s">
        <v>30</v>
      </c>
      <c r="I231" s="32" t="s">
        <v>2006</v>
      </c>
      <c r="J231" s="35">
        <v>0</v>
      </c>
      <c r="K231" s="35">
        <v>0</v>
      </c>
      <c r="L231" s="35">
        <v>0</v>
      </c>
      <c r="M231" s="35">
        <v>2.57</v>
      </c>
      <c r="N231" s="32" t="s">
        <v>19</v>
      </c>
      <c r="O231" s="32" t="s">
        <v>27</v>
      </c>
      <c r="P231" s="32">
        <v>1</v>
      </c>
    </row>
    <row r="232" spans="1:17" x14ac:dyDescent="0.25">
      <c r="A232" s="57">
        <v>42250.462387002313</v>
      </c>
      <c r="B232" s="32" t="s">
        <v>22</v>
      </c>
      <c r="C232" s="32" t="s">
        <v>289</v>
      </c>
      <c r="D232" s="32" t="s">
        <v>288</v>
      </c>
      <c r="E232" s="32" t="s">
        <v>6203</v>
      </c>
      <c r="F232" s="32" t="s">
        <v>6204</v>
      </c>
      <c r="G232" s="32" t="s">
        <v>401</v>
      </c>
      <c r="H232" s="32" t="s">
        <v>400</v>
      </c>
      <c r="I232" s="32" t="s">
        <v>2006</v>
      </c>
      <c r="J232" s="35">
        <v>320</v>
      </c>
      <c r="K232" s="35">
        <v>0</v>
      </c>
      <c r="L232" s="35">
        <v>15</v>
      </c>
      <c r="M232" s="35">
        <v>0</v>
      </c>
      <c r="N232" s="32" t="s">
        <v>19</v>
      </c>
      <c r="O232" s="32" t="s">
        <v>37</v>
      </c>
      <c r="P232" s="32">
        <v>1</v>
      </c>
    </row>
    <row r="233" spans="1:17" x14ac:dyDescent="0.25">
      <c r="A233" s="57">
        <v>42250.462387002313</v>
      </c>
      <c r="B233" s="32" t="s">
        <v>22</v>
      </c>
      <c r="C233" s="32" t="s">
        <v>289</v>
      </c>
      <c r="D233" s="32" t="s">
        <v>288</v>
      </c>
      <c r="E233" s="32" t="s">
        <v>6203</v>
      </c>
      <c r="F233" s="32" t="s">
        <v>6204</v>
      </c>
      <c r="G233" s="32" t="s">
        <v>399</v>
      </c>
      <c r="H233" s="32" t="s">
        <v>398</v>
      </c>
      <c r="I233" s="32" t="s">
        <v>2006</v>
      </c>
      <c r="J233" s="35">
        <v>25.6</v>
      </c>
      <c r="K233" s="35">
        <v>0</v>
      </c>
      <c r="L233" s="35">
        <v>15</v>
      </c>
      <c r="M233" s="35">
        <v>0</v>
      </c>
      <c r="N233" s="32" t="s">
        <v>19</v>
      </c>
      <c r="O233" s="32" t="s">
        <v>37</v>
      </c>
      <c r="P233" s="32">
        <v>1</v>
      </c>
    </row>
    <row r="234" spans="1:17" x14ac:dyDescent="0.25">
      <c r="A234" s="57">
        <v>42250.465157638886</v>
      </c>
      <c r="C234" s="32" t="s">
        <v>506</v>
      </c>
      <c r="D234" s="32" t="s">
        <v>334</v>
      </c>
      <c r="E234" s="32" t="s">
        <v>6205</v>
      </c>
      <c r="F234" s="32" t="s">
        <v>6206</v>
      </c>
      <c r="G234" s="32" t="s">
        <v>58</v>
      </c>
      <c r="H234" s="32" t="s">
        <v>59</v>
      </c>
      <c r="I234" s="32" t="s">
        <v>2006</v>
      </c>
      <c r="J234" s="35">
        <v>0</v>
      </c>
      <c r="K234" s="35">
        <v>0</v>
      </c>
      <c r="L234" s="35">
        <v>0</v>
      </c>
      <c r="M234" s="35">
        <v>0</v>
      </c>
      <c r="N234" s="32" t="s">
        <v>19</v>
      </c>
      <c r="O234" s="32" t="s">
        <v>322</v>
      </c>
      <c r="P234" s="32">
        <v>0</v>
      </c>
    </row>
    <row r="235" spans="1:17" x14ac:dyDescent="0.25">
      <c r="A235" s="57">
        <v>42250.472641006942</v>
      </c>
      <c r="C235" s="32" t="s">
        <v>1068</v>
      </c>
      <c r="D235" s="32" t="s">
        <v>334</v>
      </c>
      <c r="E235" s="32" t="s">
        <v>6207</v>
      </c>
      <c r="F235" s="32" t="s">
        <v>6208</v>
      </c>
      <c r="G235" s="32" t="s">
        <v>58</v>
      </c>
      <c r="H235" s="32" t="s">
        <v>59</v>
      </c>
      <c r="I235" s="32" t="s">
        <v>2006</v>
      </c>
      <c r="J235" s="35">
        <v>0</v>
      </c>
      <c r="K235" s="35">
        <v>0</v>
      </c>
      <c r="L235" s="35">
        <v>0</v>
      </c>
      <c r="M235" s="35">
        <v>0</v>
      </c>
      <c r="N235" s="32" t="s">
        <v>19</v>
      </c>
      <c r="O235" s="32" t="s">
        <v>322</v>
      </c>
      <c r="P235" s="32">
        <v>0</v>
      </c>
    </row>
    <row r="236" spans="1:17" x14ac:dyDescent="0.25">
      <c r="A236" s="57">
        <v>42250.488389351849</v>
      </c>
      <c r="C236" s="32" t="s">
        <v>2475</v>
      </c>
      <c r="D236" s="32" t="s">
        <v>334</v>
      </c>
      <c r="E236" s="32" t="s">
        <v>6209</v>
      </c>
      <c r="F236" s="32" t="s">
        <v>6210</v>
      </c>
      <c r="G236" s="32" t="s">
        <v>58</v>
      </c>
      <c r="H236" s="32" t="s">
        <v>59</v>
      </c>
      <c r="I236" s="32" t="s">
        <v>2006</v>
      </c>
      <c r="J236" s="35">
        <v>0</v>
      </c>
      <c r="K236" s="35">
        <v>0</v>
      </c>
      <c r="L236" s="35">
        <v>0</v>
      </c>
      <c r="M236" s="35">
        <v>0</v>
      </c>
      <c r="N236" s="32" t="s">
        <v>19</v>
      </c>
      <c r="O236" s="32" t="s">
        <v>322</v>
      </c>
      <c r="P236" s="32">
        <v>0</v>
      </c>
    </row>
    <row r="237" spans="1:17" x14ac:dyDescent="0.25">
      <c r="A237" s="57">
        <v>42250.491152314811</v>
      </c>
      <c r="B237" s="32" t="s">
        <v>44</v>
      </c>
      <c r="C237" s="32" t="s">
        <v>6211</v>
      </c>
      <c r="D237" s="32" t="s">
        <v>779</v>
      </c>
      <c r="E237" s="32" t="s">
        <v>6212</v>
      </c>
      <c r="F237" s="32" t="s">
        <v>6213</v>
      </c>
      <c r="G237" s="32" t="s">
        <v>39</v>
      </c>
      <c r="H237" s="32" t="s">
        <v>40</v>
      </c>
      <c r="I237" s="32" t="s">
        <v>2013</v>
      </c>
      <c r="J237" s="35">
        <v>2775</v>
      </c>
      <c r="K237" s="35">
        <v>0</v>
      </c>
      <c r="L237" s="35">
        <v>24.01</v>
      </c>
      <c r="M237" s="35">
        <v>0</v>
      </c>
      <c r="N237" s="32" t="s">
        <v>19</v>
      </c>
      <c r="O237" s="32" t="s">
        <v>41</v>
      </c>
      <c r="P237" s="32">
        <v>1</v>
      </c>
      <c r="Q237" s="32" t="s">
        <v>6214</v>
      </c>
    </row>
    <row r="238" spans="1:17" x14ac:dyDescent="0.25">
      <c r="A238" s="57">
        <v>42250.491152314811</v>
      </c>
      <c r="B238" s="32" t="s">
        <v>44</v>
      </c>
      <c r="C238" s="32" t="s">
        <v>6211</v>
      </c>
      <c r="D238" s="32" t="s">
        <v>779</v>
      </c>
      <c r="E238" s="32" t="s">
        <v>6212</v>
      </c>
      <c r="F238" s="32" t="s">
        <v>6213</v>
      </c>
      <c r="G238" s="32" t="s">
        <v>39</v>
      </c>
      <c r="H238" s="32" t="s">
        <v>40</v>
      </c>
      <c r="I238" s="32" t="s">
        <v>2013</v>
      </c>
      <c r="J238" s="35">
        <v>0</v>
      </c>
      <c r="K238" s="35">
        <v>0</v>
      </c>
      <c r="L238" s="35">
        <v>0</v>
      </c>
      <c r="M238" s="35">
        <v>0</v>
      </c>
      <c r="N238" s="32" t="s">
        <v>19</v>
      </c>
      <c r="O238" s="32" t="s">
        <v>41</v>
      </c>
      <c r="P238" s="32">
        <v>5</v>
      </c>
      <c r="Q238" s="32" t="s">
        <v>6214</v>
      </c>
    </row>
    <row r="239" spans="1:17" x14ac:dyDescent="0.25">
      <c r="A239" s="57">
        <v>42250.491152314811</v>
      </c>
      <c r="B239" s="32" t="s">
        <v>44</v>
      </c>
      <c r="C239" s="32" t="s">
        <v>6211</v>
      </c>
      <c r="D239" s="32" t="s">
        <v>779</v>
      </c>
      <c r="E239" s="32" t="s">
        <v>6212</v>
      </c>
      <c r="F239" s="32" t="s">
        <v>6213</v>
      </c>
      <c r="G239" s="32" t="s">
        <v>6215</v>
      </c>
      <c r="H239" s="32" t="s">
        <v>6216</v>
      </c>
      <c r="I239" s="32" t="s">
        <v>2013</v>
      </c>
      <c r="J239" s="35">
        <v>0</v>
      </c>
      <c r="K239" s="35">
        <v>1102.1400000000001</v>
      </c>
      <c r="L239" s="35">
        <v>0</v>
      </c>
      <c r="M239" s="35">
        <v>0</v>
      </c>
      <c r="N239" s="32" t="s">
        <v>19</v>
      </c>
      <c r="O239" s="32" t="s">
        <v>41</v>
      </c>
      <c r="P239" s="32">
        <v>3</v>
      </c>
      <c r="Q239" s="32" t="s">
        <v>6214</v>
      </c>
    </row>
    <row r="240" spans="1:17" x14ac:dyDescent="0.25">
      <c r="A240" s="57">
        <v>42250.51207665509</v>
      </c>
      <c r="C240" s="32" t="s">
        <v>736</v>
      </c>
      <c r="D240" s="32" t="s">
        <v>334</v>
      </c>
      <c r="E240" s="32" t="s">
        <v>6217</v>
      </c>
      <c r="F240" s="32" t="s">
        <v>6218</v>
      </c>
      <c r="G240" s="32" t="s">
        <v>58</v>
      </c>
      <c r="H240" s="32" t="s">
        <v>59</v>
      </c>
      <c r="I240" s="32" t="s">
        <v>2006</v>
      </c>
      <c r="J240" s="35">
        <v>0</v>
      </c>
      <c r="K240" s="35">
        <v>0</v>
      </c>
      <c r="L240" s="35">
        <v>0</v>
      </c>
      <c r="M240" s="35">
        <v>0</v>
      </c>
      <c r="N240" s="32" t="s">
        <v>19</v>
      </c>
      <c r="O240" s="32" t="s">
        <v>322</v>
      </c>
      <c r="P240" s="32">
        <v>0</v>
      </c>
    </row>
    <row r="241" spans="1:17" x14ac:dyDescent="0.25">
      <c r="A241" s="57">
        <v>42250.519048761576</v>
      </c>
      <c r="C241" s="32" t="s">
        <v>340</v>
      </c>
      <c r="D241" s="32" t="s">
        <v>334</v>
      </c>
      <c r="E241" s="32" t="s">
        <v>6219</v>
      </c>
      <c r="F241" s="32" t="s">
        <v>6220</v>
      </c>
      <c r="G241" s="32" t="s">
        <v>58</v>
      </c>
      <c r="H241" s="32" t="s">
        <v>59</v>
      </c>
      <c r="I241" s="32" t="s">
        <v>2006</v>
      </c>
      <c r="J241" s="35">
        <v>0</v>
      </c>
      <c r="K241" s="35">
        <v>0</v>
      </c>
      <c r="L241" s="35">
        <v>0</v>
      </c>
      <c r="M241" s="35">
        <v>0</v>
      </c>
      <c r="N241" s="32" t="s">
        <v>19</v>
      </c>
      <c r="O241" s="32" t="s">
        <v>322</v>
      </c>
      <c r="P241" s="32">
        <v>0</v>
      </c>
    </row>
    <row r="242" spans="1:17" x14ac:dyDescent="0.25">
      <c r="A242" s="57">
        <v>42250.582524618054</v>
      </c>
      <c r="B242" s="32" t="s">
        <v>44</v>
      </c>
      <c r="C242" s="32" t="s">
        <v>6221</v>
      </c>
      <c r="D242" s="32" t="s">
        <v>6222</v>
      </c>
      <c r="E242" s="32" t="s">
        <v>6223</v>
      </c>
      <c r="F242" s="32" t="s">
        <v>6224</v>
      </c>
      <c r="G242" s="32" t="s">
        <v>28</v>
      </c>
      <c r="H242" s="32" t="s">
        <v>6225</v>
      </c>
      <c r="I242" s="32" t="s">
        <v>1879</v>
      </c>
      <c r="J242" s="35">
        <v>0</v>
      </c>
      <c r="K242" s="35">
        <v>0</v>
      </c>
      <c r="L242" s="35">
        <v>0</v>
      </c>
      <c r="M242" s="35">
        <v>0</v>
      </c>
      <c r="N242" s="32" t="s">
        <v>4793</v>
      </c>
      <c r="O242" s="32" t="s">
        <v>18</v>
      </c>
      <c r="P242" s="32">
        <v>1</v>
      </c>
      <c r="Q242" s="32" t="s">
        <v>5564</v>
      </c>
    </row>
    <row r="243" spans="1:17" x14ac:dyDescent="0.25">
      <c r="A243" s="57">
        <v>42250.587209687503</v>
      </c>
      <c r="C243" s="32" t="s">
        <v>345</v>
      </c>
      <c r="D243" s="32" t="s">
        <v>334</v>
      </c>
      <c r="E243" s="32" t="s">
        <v>6226</v>
      </c>
      <c r="F243" s="32" t="s">
        <v>6227</v>
      </c>
      <c r="G243" s="32" t="s">
        <v>58</v>
      </c>
      <c r="H243" s="32" t="s">
        <v>59</v>
      </c>
      <c r="I243" s="32" t="s">
        <v>2006</v>
      </c>
      <c r="J243" s="35">
        <v>0</v>
      </c>
      <c r="K243" s="35">
        <v>0</v>
      </c>
      <c r="L243" s="35">
        <v>0</v>
      </c>
      <c r="M243" s="35">
        <v>0</v>
      </c>
      <c r="N243" s="32" t="s">
        <v>19</v>
      </c>
      <c r="O243" s="32" t="s">
        <v>322</v>
      </c>
      <c r="P243" s="32">
        <v>0</v>
      </c>
    </row>
    <row r="244" spans="1:17" x14ac:dyDescent="0.25">
      <c r="A244" s="57">
        <v>42250.588242361111</v>
      </c>
      <c r="C244" s="32" t="s">
        <v>457</v>
      </c>
      <c r="D244" s="32" t="s">
        <v>334</v>
      </c>
      <c r="E244" s="32" t="s">
        <v>6228</v>
      </c>
      <c r="F244" s="32" t="s">
        <v>6229</v>
      </c>
      <c r="G244" s="32" t="s">
        <v>58</v>
      </c>
      <c r="H244" s="32" t="s">
        <v>59</v>
      </c>
      <c r="I244" s="32" t="s">
        <v>2006</v>
      </c>
      <c r="J244" s="35">
        <v>0</v>
      </c>
      <c r="K244" s="35">
        <v>0</v>
      </c>
      <c r="L244" s="35">
        <v>0</v>
      </c>
      <c r="M244" s="35">
        <v>0</v>
      </c>
      <c r="N244" s="32" t="s">
        <v>19</v>
      </c>
      <c r="O244" s="32" t="s">
        <v>322</v>
      </c>
      <c r="P244" s="32">
        <v>0</v>
      </c>
    </row>
    <row r="245" spans="1:17" x14ac:dyDescent="0.25">
      <c r="A245" s="57">
        <v>42250.590241087964</v>
      </c>
      <c r="C245" s="32" t="s">
        <v>375</v>
      </c>
      <c r="D245" s="32" t="s">
        <v>334</v>
      </c>
      <c r="E245" s="32" t="s">
        <v>6230</v>
      </c>
      <c r="F245" s="32" t="s">
        <v>6231</v>
      </c>
      <c r="G245" s="32" t="s">
        <v>58</v>
      </c>
      <c r="H245" s="32" t="s">
        <v>59</v>
      </c>
      <c r="I245" s="32" t="s">
        <v>2006</v>
      </c>
      <c r="J245" s="35">
        <v>0</v>
      </c>
      <c r="K245" s="35">
        <v>0</v>
      </c>
      <c r="L245" s="35">
        <v>0</v>
      </c>
      <c r="M245" s="35">
        <v>0</v>
      </c>
      <c r="N245" s="32" t="s">
        <v>19</v>
      </c>
      <c r="O245" s="32" t="s">
        <v>322</v>
      </c>
      <c r="P245" s="32">
        <v>0</v>
      </c>
    </row>
    <row r="246" spans="1:17" x14ac:dyDescent="0.25">
      <c r="A246" s="57">
        <v>42250.590652349536</v>
      </c>
      <c r="C246" s="32" t="s">
        <v>4728</v>
      </c>
      <c r="D246" s="32" t="s">
        <v>4729</v>
      </c>
      <c r="E246" s="32" t="s">
        <v>6232</v>
      </c>
      <c r="F246" s="32" t="s">
        <v>6233</v>
      </c>
      <c r="G246" s="32" t="s">
        <v>58</v>
      </c>
      <c r="H246" s="32" t="s">
        <v>59</v>
      </c>
      <c r="I246" s="32" t="s">
        <v>2006</v>
      </c>
      <c r="J246" s="35">
        <v>0</v>
      </c>
      <c r="K246" s="35">
        <v>0</v>
      </c>
      <c r="L246" s="35">
        <v>0</v>
      </c>
      <c r="M246" s="35">
        <v>0</v>
      </c>
      <c r="N246" s="32" t="s">
        <v>19</v>
      </c>
      <c r="O246" s="32" t="s">
        <v>318</v>
      </c>
      <c r="P246" s="32">
        <v>0</v>
      </c>
    </row>
    <row r="247" spans="1:17" x14ac:dyDescent="0.25">
      <c r="A247" s="57">
        <v>42250.592013541667</v>
      </c>
      <c r="C247" s="32" t="s">
        <v>5202</v>
      </c>
      <c r="D247" s="32" t="s">
        <v>5203</v>
      </c>
      <c r="E247" s="32" t="s">
        <v>6234</v>
      </c>
      <c r="F247" s="32" t="s">
        <v>6235</v>
      </c>
      <c r="G247" s="32" t="s">
        <v>58</v>
      </c>
      <c r="H247" s="32" t="s">
        <v>59</v>
      </c>
      <c r="I247" s="32" t="s">
        <v>2006</v>
      </c>
      <c r="J247" s="35">
        <v>0</v>
      </c>
      <c r="K247" s="35">
        <v>0</v>
      </c>
      <c r="L247" s="35">
        <v>0</v>
      </c>
      <c r="M247" s="35">
        <v>0</v>
      </c>
      <c r="N247" s="32" t="s">
        <v>19</v>
      </c>
      <c r="O247" s="32" t="s">
        <v>322</v>
      </c>
      <c r="P247" s="32">
        <v>0</v>
      </c>
    </row>
    <row r="248" spans="1:17" x14ac:dyDescent="0.25">
      <c r="A248" s="57">
        <v>42250.594763576388</v>
      </c>
      <c r="C248" s="32" t="s">
        <v>5072</v>
      </c>
      <c r="D248" s="32" t="s">
        <v>5073</v>
      </c>
      <c r="E248" s="32" t="s">
        <v>6236</v>
      </c>
      <c r="F248" s="32" t="s">
        <v>6237</v>
      </c>
      <c r="G248" s="32" t="s">
        <v>58</v>
      </c>
      <c r="H248" s="32" t="s">
        <v>59</v>
      </c>
      <c r="I248" s="32" t="s">
        <v>2006</v>
      </c>
      <c r="J248" s="35">
        <v>0</v>
      </c>
      <c r="K248" s="35">
        <v>0</v>
      </c>
      <c r="L248" s="35">
        <v>0</v>
      </c>
      <c r="M248" s="35">
        <v>0</v>
      </c>
      <c r="N248" s="32" t="s">
        <v>19</v>
      </c>
      <c r="O248" s="32" t="s">
        <v>6238</v>
      </c>
      <c r="P248" s="32">
        <v>0</v>
      </c>
    </row>
    <row r="249" spans="1:17" x14ac:dyDescent="0.25">
      <c r="A249" s="57">
        <v>42250.600593437499</v>
      </c>
      <c r="B249" s="32" t="s">
        <v>22</v>
      </c>
      <c r="C249" s="32" t="s">
        <v>4657</v>
      </c>
      <c r="D249" s="32" t="s">
        <v>4658</v>
      </c>
      <c r="E249" s="32" t="s">
        <v>6239</v>
      </c>
      <c r="F249" s="32" t="s">
        <v>6240</v>
      </c>
      <c r="G249" s="32" t="s">
        <v>537</v>
      </c>
      <c r="H249" s="32" t="s">
        <v>537</v>
      </c>
      <c r="I249" s="32" t="s">
        <v>2017</v>
      </c>
      <c r="J249" s="35">
        <v>296.18</v>
      </c>
      <c r="K249" s="35">
        <v>0</v>
      </c>
      <c r="L249" s="35">
        <v>15</v>
      </c>
      <c r="M249" s="35">
        <v>0</v>
      </c>
      <c r="N249" s="32" t="s">
        <v>19</v>
      </c>
      <c r="O249" s="32" t="s">
        <v>37</v>
      </c>
      <c r="P249" s="32">
        <v>1</v>
      </c>
      <c r="Q249" s="32" t="s">
        <v>6241</v>
      </c>
    </row>
    <row r="250" spans="1:17" x14ac:dyDescent="0.25">
      <c r="A250" s="57">
        <v>42250.622911921295</v>
      </c>
      <c r="C250" s="32" t="s">
        <v>6242</v>
      </c>
      <c r="D250" s="32" t="s">
        <v>3389</v>
      </c>
      <c r="E250" s="32" t="s">
        <v>6243</v>
      </c>
      <c r="F250" s="32" t="s">
        <v>6244</v>
      </c>
      <c r="G250" s="32" t="s">
        <v>58</v>
      </c>
      <c r="H250" s="32" t="s">
        <v>59</v>
      </c>
      <c r="I250" s="32" t="s">
        <v>2006</v>
      </c>
      <c r="J250" s="35">
        <v>0</v>
      </c>
      <c r="K250" s="35">
        <v>0</v>
      </c>
      <c r="L250" s="35">
        <v>0</v>
      </c>
      <c r="M250" s="35">
        <v>0</v>
      </c>
      <c r="N250" s="32" t="s">
        <v>19</v>
      </c>
      <c r="O250" s="32" t="s">
        <v>322</v>
      </c>
      <c r="P250" s="32">
        <v>0</v>
      </c>
    </row>
    <row r="251" spans="1:17" x14ac:dyDescent="0.25">
      <c r="A251" s="57">
        <v>42250.625660104168</v>
      </c>
      <c r="C251" s="32" t="s">
        <v>2475</v>
      </c>
      <c r="D251" s="32" t="s">
        <v>334</v>
      </c>
      <c r="E251" s="32" t="s">
        <v>6245</v>
      </c>
      <c r="F251" s="32" t="s">
        <v>6246</v>
      </c>
      <c r="G251" s="32" t="s">
        <v>58</v>
      </c>
      <c r="H251" s="32" t="s">
        <v>59</v>
      </c>
      <c r="I251" s="32" t="s">
        <v>2006</v>
      </c>
      <c r="J251" s="35">
        <v>0</v>
      </c>
      <c r="K251" s="35">
        <v>0</v>
      </c>
      <c r="L251" s="35">
        <v>0</v>
      </c>
      <c r="M251" s="35">
        <v>0</v>
      </c>
      <c r="N251" s="32" t="s">
        <v>721</v>
      </c>
      <c r="O251" s="32" t="s">
        <v>322</v>
      </c>
      <c r="P251" s="32">
        <v>0</v>
      </c>
    </row>
    <row r="252" spans="1:17" x14ac:dyDescent="0.25">
      <c r="A252" s="57">
        <v>42250.661655868054</v>
      </c>
      <c r="B252" s="32" t="s">
        <v>22</v>
      </c>
      <c r="C252" s="32" t="s">
        <v>4397</v>
      </c>
      <c r="D252" s="32" t="s">
        <v>4398</v>
      </c>
      <c r="E252" s="32" t="s">
        <v>6247</v>
      </c>
      <c r="F252" s="32" t="s">
        <v>6248</v>
      </c>
      <c r="G252" s="32" t="s">
        <v>25</v>
      </c>
      <c r="H252" s="32" t="s">
        <v>26</v>
      </c>
      <c r="I252" s="32" t="s">
        <v>2006</v>
      </c>
      <c r="J252" s="35">
        <v>0</v>
      </c>
      <c r="K252" s="35">
        <v>0</v>
      </c>
      <c r="L252" s="35">
        <v>0</v>
      </c>
      <c r="M252" s="35">
        <v>0</v>
      </c>
      <c r="N252" s="32" t="s">
        <v>19</v>
      </c>
      <c r="O252" s="32" t="s">
        <v>27</v>
      </c>
      <c r="P252" s="32">
        <v>3.5</v>
      </c>
    </row>
    <row r="253" spans="1:17" x14ac:dyDescent="0.25">
      <c r="A253" s="57">
        <v>42250.661655868054</v>
      </c>
      <c r="B253" s="32" t="s">
        <v>22</v>
      </c>
      <c r="C253" s="32" t="s">
        <v>4397</v>
      </c>
      <c r="D253" s="32" t="s">
        <v>4398</v>
      </c>
      <c r="E253" s="32" t="s">
        <v>6247</v>
      </c>
      <c r="F253" s="32" t="s">
        <v>6248</v>
      </c>
      <c r="G253" s="32" t="s">
        <v>29</v>
      </c>
      <c r="H253" s="32" t="s">
        <v>30</v>
      </c>
      <c r="I253" s="32" t="s">
        <v>2006</v>
      </c>
      <c r="J253" s="35">
        <v>0</v>
      </c>
      <c r="K253" s="35">
        <v>0</v>
      </c>
      <c r="L253" s="35">
        <v>0</v>
      </c>
      <c r="M253" s="35">
        <v>8.75</v>
      </c>
      <c r="N253" s="32" t="s">
        <v>19</v>
      </c>
      <c r="O253" s="32" t="s">
        <v>27</v>
      </c>
      <c r="P253" s="32">
        <v>1</v>
      </c>
    </row>
    <row r="254" spans="1:17" x14ac:dyDescent="0.25">
      <c r="A254" s="57">
        <v>42250.661959143516</v>
      </c>
      <c r="B254" s="32" t="s">
        <v>22</v>
      </c>
      <c r="C254" s="32" t="s">
        <v>6249</v>
      </c>
      <c r="D254" s="32" t="s">
        <v>6250</v>
      </c>
      <c r="E254" s="32" t="s">
        <v>6251</v>
      </c>
      <c r="F254" s="32" t="s">
        <v>6252</v>
      </c>
      <c r="G254" s="32" t="s">
        <v>25</v>
      </c>
      <c r="H254" s="32" t="s">
        <v>26</v>
      </c>
      <c r="I254" s="32" t="s">
        <v>2006</v>
      </c>
      <c r="J254" s="35">
        <v>0</v>
      </c>
      <c r="K254" s="35">
        <v>0</v>
      </c>
      <c r="L254" s="35">
        <v>0</v>
      </c>
      <c r="M254" s="35">
        <v>0</v>
      </c>
      <c r="N254" s="32" t="s">
        <v>19</v>
      </c>
      <c r="O254" s="32" t="s">
        <v>24</v>
      </c>
      <c r="P254" s="32">
        <v>0.75</v>
      </c>
    </row>
    <row r="255" spans="1:17" x14ac:dyDescent="0.25">
      <c r="A255" s="57">
        <v>42250.661959143516</v>
      </c>
      <c r="B255" s="32" t="s">
        <v>22</v>
      </c>
      <c r="C255" s="32" t="s">
        <v>6249</v>
      </c>
      <c r="D255" s="32" t="s">
        <v>6250</v>
      </c>
      <c r="E255" s="32" t="s">
        <v>6251</v>
      </c>
      <c r="F255" s="32" t="s">
        <v>6252</v>
      </c>
      <c r="G255" s="32" t="s">
        <v>5487</v>
      </c>
      <c r="H255" s="32" t="s">
        <v>5488</v>
      </c>
      <c r="I255" s="32" t="s">
        <v>2006</v>
      </c>
      <c r="J255" s="35">
        <v>0</v>
      </c>
      <c r="K255" s="35">
        <v>134.66999999999999</v>
      </c>
      <c r="L255" s="35">
        <v>0</v>
      </c>
      <c r="M255" s="35">
        <v>0</v>
      </c>
      <c r="N255" s="32" t="s">
        <v>19</v>
      </c>
      <c r="O255" s="32" t="s">
        <v>24</v>
      </c>
      <c r="P255" s="32">
        <v>1</v>
      </c>
    </row>
    <row r="256" spans="1:17" x14ac:dyDescent="0.25">
      <c r="A256" s="57">
        <v>42250.661959143516</v>
      </c>
      <c r="B256" s="32" t="s">
        <v>22</v>
      </c>
      <c r="C256" s="32" t="s">
        <v>6249</v>
      </c>
      <c r="D256" s="32" t="s">
        <v>6250</v>
      </c>
      <c r="E256" s="32" t="s">
        <v>6251</v>
      </c>
      <c r="F256" s="32" t="s">
        <v>6252</v>
      </c>
      <c r="G256" s="32" t="s">
        <v>35</v>
      </c>
      <c r="H256" s="32" t="s">
        <v>38</v>
      </c>
      <c r="I256" s="32" t="s">
        <v>2006</v>
      </c>
      <c r="J256" s="35">
        <v>0</v>
      </c>
      <c r="K256" s="35">
        <v>0</v>
      </c>
      <c r="L256" s="35">
        <v>0</v>
      </c>
      <c r="M256" s="35">
        <v>21.4</v>
      </c>
      <c r="N256" s="32" t="s">
        <v>19</v>
      </c>
      <c r="O256" s="32" t="s">
        <v>24</v>
      </c>
      <c r="P256" s="32">
        <v>1</v>
      </c>
    </row>
    <row r="257" spans="1:16" x14ac:dyDescent="0.25">
      <c r="A257" s="57">
        <v>42250.662094409723</v>
      </c>
      <c r="B257" s="32" t="s">
        <v>22</v>
      </c>
      <c r="C257" s="32" t="s">
        <v>4397</v>
      </c>
      <c r="D257" s="32" t="s">
        <v>4398</v>
      </c>
      <c r="E257" s="32" t="s">
        <v>6253</v>
      </c>
      <c r="F257" s="32" t="s">
        <v>6254</v>
      </c>
      <c r="G257" s="32" t="s">
        <v>25</v>
      </c>
      <c r="H257" s="32" t="s">
        <v>26</v>
      </c>
      <c r="I257" s="32" t="s">
        <v>2006</v>
      </c>
      <c r="J257" s="35">
        <v>0</v>
      </c>
      <c r="K257" s="35">
        <v>0</v>
      </c>
      <c r="L257" s="35">
        <v>0</v>
      </c>
      <c r="M257" s="35">
        <v>0</v>
      </c>
      <c r="N257" s="32" t="s">
        <v>19</v>
      </c>
      <c r="O257" s="32" t="s">
        <v>27</v>
      </c>
      <c r="P257" s="32">
        <v>1.25</v>
      </c>
    </row>
    <row r="258" spans="1:16" x14ac:dyDescent="0.25">
      <c r="A258" s="57">
        <v>42250.662094409723</v>
      </c>
      <c r="B258" s="32" t="s">
        <v>22</v>
      </c>
      <c r="C258" s="32" t="s">
        <v>4397</v>
      </c>
      <c r="D258" s="32" t="s">
        <v>4398</v>
      </c>
      <c r="E258" s="32" t="s">
        <v>6253</v>
      </c>
      <c r="F258" s="32" t="s">
        <v>6254</v>
      </c>
      <c r="G258" s="32" t="s">
        <v>35</v>
      </c>
      <c r="H258" s="32" t="s">
        <v>38</v>
      </c>
      <c r="I258" s="32" t="s">
        <v>2006</v>
      </c>
      <c r="J258" s="35">
        <v>0</v>
      </c>
      <c r="K258" s="35">
        <v>0</v>
      </c>
      <c r="L258" s="35">
        <v>0</v>
      </c>
      <c r="M258" s="35">
        <v>14.02</v>
      </c>
      <c r="N258" s="32" t="s">
        <v>19</v>
      </c>
      <c r="O258" s="32" t="s">
        <v>27</v>
      </c>
      <c r="P258" s="32">
        <v>1</v>
      </c>
    </row>
    <row r="259" spans="1:16" x14ac:dyDescent="0.25">
      <c r="A259" s="57">
        <v>42250.662094409723</v>
      </c>
      <c r="B259" s="32" t="s">
        <v>22</v>
      </c>
      <c r="C259" s="32" t="s">
        <v>4397</v>
      </c>
      <c r="D259" s="32" t="s">
        <v>4398</v>
      </c>
      <c r="E259" s="32" t="s">
        <v>6253</v>
      </c>
      <c r="F259" s="32" t="s">
        <v>6254</v>
      </c>
      <c r="G259" s="32" t="s">
        <v>35</v>
      </c>
      <c r="H259" s="32" t="s">
        <v>38</v>
      </c>
      <c r="I259" s="32" t="s">
        <v>2006</v>
      </c>
      <c r="J259" s="35">
        <v>0</v>
      </c>
      <c r="K259" s="35">
        <v>0</v>
      </c>
      <c r="L259" s="35">
        <v>0</v>
      </c>
      <c r="M259" s="35">
        <v>22.2</v>
      </c>
      <c r="N259" s="32" t="s">
        <v>19</v>
      </c>
      <c r="O259" s="32" t="s">
        <v>27</v>
      </c>
      <c r="P259" s="32">
        <v>1</v>
      </c>
    </row>
    <row r="260" spans="1:16" x14ac:dyDescent="0.25">
      <c r="A260" s="57">
        <v>42250.66235864583</v>
      </c>
      <c r="B260" s="32" t="s">
        <v>22</v>
      </c>
      <c r="C260" s="32" t="s">
        <v>4397</v>
      </c>
      <c r="D260" s="32" t="s">
        <v>4398</v>
      </c>
      <c r="E260" s="32" t="s">
        <v>6255</v>
      </c>
      <c r="F260" s="32" t="s">
        <v>6256</v>
      </c>
      <c r="G260" s="32" t="s">
        <v>25</v>
      </c>
      <c r="H260" s="32" t="s">
        <v>26</v>
      </c>
      <c r="I260" s="32" t="s">
        <v>2006</v>
      </c>
      <c r="J260" s="35">
        <v>0</v>
      </c>
      <c r="K260" s="35">
        <v>0</v>
      </c>
      <c r="L260" s="35">
        <v>0</v>
      </c>
      <c r="M260" s="35">
        <v>0</v>
      </c>
      <c r="N260" s="32" t="s">
        <v>19</v>
      </c>
      <c r="O260" s="32" t="s">
        <v>27</v>
      </c>
      <c r="P260" s="32">
        <v>2.5</v>
      </c>
    </row>
    <row r="261" spans="1:16" x14ac:dyDescent="0.25">
      <c r="A261" s="57">
        <v>42250.66235864583</v>
      </c>
      <c r="B261" s="32" t="s">
        <v>22</v>
      </c>
      <c r="C261" s="32" t="s">
        <v>4397</v>
      </c>
      <c r="D261" s="32" t="s">
        <v>4398</v>
      </c>
      <c r="E261" s="32" t="s">
        <v>6255</v>
      </c>
      <c r="F261" s="32" t="s">
        <v>6256</v>
      </c>
      <c r="G261" s="32" t="s">
        <v>25</v>
      </c>
      <c r="H261" s="32" t="s">
        <v>26</v>
      </c>
      <c r="I261" s="32" t="s">
        <v>2006</v>
      </c>
      <c r="J261" s="35">
        <v>0</v>
      </c>
      <c r="K261" s="35">
        <v>0</v>
      </c>
      <c r="L261" s="35">
        <v>0</v>
      </c>
      <c r="M261" s="35">
        <v>0</v>
      </c>
      <c r="N261" s="32" t="s">
        <v>19</v>
      </c>
      <c r="O261" s="32" t="s">
        <v>27</v>
      </c>
      <c r="P261" s="32">
        <v>2.5</v>
      </c>
    </row>
    <row r="262" spans="1:16" x14ac:dyDescent="0.25">
      <c r="A262" s="57">
        <v>42250.66235864583</v>
      </c>
      <c r="B262" s="32" t="s">
        <v>22</v>
      </c>
      <c r="C262" s="32" t="s">
        <v>4397</v>
      </c>
      <c r="D262" s="32" t="s">
        <v>4398</v>
      </c>
      <c r="E262" s="32" t="s">
        <v>6255</v>
      </c>
      <c r="F262" s="32" t="s">
        <v>6256</v>
      </c>
      <c r="G262" s="32" t="s">
        <v>35</v>
      </c>
      <c r="H262" s="32" t="s">
        <v>38</v>
      </c>
      <c r="I262" s="32" t="s">
        <v>2006</v>
      </c>
      <c r="J262" s="35">
        <v>0</v>
      </c>
      <c r="K262" s="35">
        <v>0</v>
      </c>
      <c r="L262" s="35">
        <v>0</v>
      </c>
      <c r="M262" s="35">
        <v>14.85</v>
      </c>
      <c r="N262" s="32" t="s">
        <v>19</v>
      </c>
      <c r="O262" s="32" t="s">
        <v>27</v>
      </c>
      <c r="P262" s="32">
        <v>1</v>
      </c>
    </row>
    <row r="263" spans="1:16" x14ac:dyDescent="0.25">
      <c r="A263" s="57">
        <v>42250.677888888888</v>
      </c>
      <c r="C263" s="32" t="s">
        <v>81</v>
      </c>
      <c r="D263" s="32" t="s">
        <v>266</v>
      </c>
      <c r="E263" s="32" t="s">
        <v>6257</v>
      </c>
      <c r="F263" s="32" t="s">
        <v>6258</v>
      </c>
      <c r="G263" s="32" t="s">
        <v>58</v>
      </c>
      <c r="H263" s="32" t="s">
        <v>59</v>
      </c>
      <c r="I263" s="32" t="s">
        <v>2006</v>
      </c>
      <c r="J263" s="35">
        <v>0</v>
      </c>
      <c r="K263" s="35">
        <v>0</v>
      </c>
      <c r="L263" s="35">
        <v>0</v>
      </c>
      <c r="M263" s="35">
        <v>0</v>
      </c>
      <c r="N263" s="32" t="s">
        <v>19</v>
      </c>
      <c r="O263" s="32" t="s">
        <v>24</v>
      </c>
      <c r="P263" s="32">
        <v>0</v>
      </c>
    </row>
    <row r="264" spans="1:16" x14ac:dyDescent="0.25">
      <c r="A264" s="57">
        <v>42250.68326917824</v>
      </c>
      <c r="C264" s="32" t="s">
        <v>2475</v>
      </c>
      <c r="D264" s="32" t="s">
        <v>334</v>
      </c>
      <c r="E264" s="32" t="s">
        <v>6259</v>
      </c>
      <c r="F264" s="32" t="s">
        <v>6260</v>
      </c>
      <c r="G264" s="32" t="s">
        <v>58</v>
      </c>
      <c r="H264" s="32" t="s">
        <v>59</v>
      </c>
      <c r="I264" s="32" t="s">
        <v>2006</v>
      </c>
      <c r="J264" s="35">
        <v>0</v>
      </c>
      <c r="K264" s="35">
        <v>0</v>
      </c>
      <c r="L264" s="35">
        <v>0</v>
      </c>
      <c r="M264" s="35">
        <v>0</v>
      </c>
      <c r="N264" s="32" t="s">
        <v>19</v>
      </c>
      <c r="O264" s="32" t="s">
        <v>322</v>
      </c>
      <c r="P264" s="32">
        <v>0</v>
      </c>
    </row>
    <row r="265" spans="1:16" x14ac:dyDescent="0.25">
      <c r="A265" s="57">
        <v>42250.688261342591</v>
      </c>
      <c r="C265" s="32" t="s">
        <v>2302</v>
      </c>
      <c r="D265" s="32" t="s">
        <v>334</v>
      </c>
      <c r="E265" s="32" t="s">
        <v>6261</v>
      </c>
      <c r="F265" s="32" t="s">
        <v>6262</v>
      </c>
      <c r="G265" s="32" t="s">
        <v>58</v>
      </c>
      <c r="H265" s="32" t="s">
        <v>59</v>
      </c>
      <c r="I265" s="32" t="s">
        <v>2006</v>
      </c>
      <c r="J265" s="35">
        <v>0</v>
      </c>
      <c r="K265" s="35">
        <v>0</v>
      </c>
      <c r="L265" s="35">
        <v>0</v>
      </c>
      <c r="M265" s="35">
        <v>0</v>
      </c>
      <c r="N265" s="32" t="s">
        <v>19</v>
      </c>
      <c r="O265" s="32" t="s">
        <v>322</v>
      </c>
      <c r="P265" s="32">
        <v>0</v>
      </c>
    </row>
    <row r="266" spans="1:16" x14ac:dyDescent="0.25">
      <c r="A266" s="57">
        <v>42250.691470370373</v>
      </c>
      <c r="C266" s="32" t="s">
        <v>507</v>
      </c>
      <c r="D266" s="32" t="s">
        <v>334</v>
      </c>
      <c r="E266" s="32" t="s">
        <v>6263</v>
      </c>
      <c r="F266" s="32" t="s">
        <v>6264</v>
      </c>
      <c r="G266" s="32" t="s">
        <v>58</v>
      </c>
      <c r="H266" s="32" t="s">
        <v>59</v>
      </c>
      <c r="I266" s="32" t="s">
        <v>2006</v>
      </c>
      <c r="J266" s="35">
        <v>0</v>
      </c>
      <c r="K266" s="35">
        <v>0</v>
      </c>
      <c r="L266" s="35">
        <v>0</v>
      </c>
      <c r="M266" s="35">
        <v>0</v>
      </c>
      <c r="N266" s="32" t="s">
        <v>19</v>
      </c>
      <c r="O266" s="32" t="s">
        <v>322</v>
      </c>
      <c r="P266" s="32">
        <v>0</v>
      </c>
    </row>
    <row r="267" spans="1:16" x14ac:dyDescent="0.25">
      <c r="A267" s="57">
        <v>42250.716227395831</v>
      </c>
      <c r="C267" s="32" t="s">
        <v>375</v>
      </c>
      <c r="D267" s="32" t="s">
        <v>334</v>
      </c>
      <c r="E267" s="32" t="s">
        <v>6265</v>
      </c>
      <c r="F267" s="32" t="s">
        <v>6266</v>
      </c>
      <c r="G267" s="32" t="s">
        <v>58</v>
      </c>
      <c r="H267" s="32" t="s">
        <v>59</v>
      </c>
      <c r="I267" s="32" t="s">
        <v>2006</v>
      </c>
      <c r="J267" s="35">
        <v>0</v>
      </c>
      <c r="K267" s="35">
        <v>0</v>
      </c>
      <c r="L267" s="35">
        <v>0</v>
      </c>
      <c r="M267" s="35">
        <v>0</v>
      </c>
      <c r="N267" s="32" t="s">
        <v>19</v>
      </c>
      <c r="O267" s="32" t="s">
        <v>322</v>
      </c>
      <c r="P267" s="32">
        <v>0</v>
      </c>
    </row>
    <row r="268" spans="1:16" x14ac:dyDescent="0.25">
      <c r="A268" s="57">
        <v>42250.729284374996</v>
      </c>
      <c r="C268" s="32" t="s">
        <v>2475</v>
      </c>
      <c r="D268" s="32" t="s">
        <v>334</v>
      </c>
      <c r="E268" s="32" t="s">
        <v>6267</v>
      </c>
      <c r="F268" s="32" t="s">
        <v>6268</v>
      </c>
      <c r="G268" s="32" t="s">
        <v>58</v>
      </c>
      <c r="H268" s="32" t="s">
        <v>59</v>
      </c>
      <c r="I268" s="32" t="s">
        <v>2006</v>
      </c>
      <c r="J268" s="35">
        <v>0</v>
      </c>
      <c r="K268" s="35">
        <v>0</v>
      </c>
      <c r="L268" s="35">
        <v>0</v>
      </c>
      <c r="M268" s="35">
        <v>0</v>
      </c>
      <c r="N268" s="32" t="s">
        <v>19</v>
      </c>
      <c r="O268" s="32" t="s">
        <v>322</v>
      </c>
      <c r="P268" s="32">
        <v>0</v>
      </c>
    </row>
    <row r="269" spans="1:16" x14ac:dyDescent="0.25">
      <c r="A269" s="57">
        <v>42250.735905092595</v>
      </c>
      <c r="C269" s="32" t="s">
        <v>736</v>
      </c>
      <c r="D269" s="32" t="s">
        <v>334</v>
      </c>
      <c r="E269" s="32" t="s">
        <v>6269</v>
      </c>
      <c r="F269" s="32" t="s">
        <v>6270</v>
      </c>
      <c r="G269" s="32" t="s">
        <v>58</v>
      </c>
      <c r="H269" s="32" t="s">
        <v>59</v>
      </c>
      <c r="I269" s="32" t="s">
        <v>2006</v>
      </c>
      <c r="J269" s="35">
        <v>0</v>
      </c>
      <c r="K269" s="35">
        <v>0</v>
      </c>
      <c r="L269" s="35">
        <v>0</v>
      </c>
      <c r="M269" s="35">
        <v>0</v>
      </c>
      <c r="N269" s="32" t="s">
        <v>19</v>
      </c>
      <c r="O269" s="32" t="s">
        <v>322</v>
      </c>
      <c r="P269" s="32">
        <v>0</v>
      </c>
    </row>
    <row r="270" spans="1:16" x14ac:dyDescent="0.25">
      <c r="A270" s="57">
        <v>42250.771025312497</v>
      </c>
      <c r="C270" s="32" t="s">
        <v>6271</v>
      </c>
      <c r="D270" s="32" t="s">
        <v>4173</v>
      </c>
      <c r="E270" s="32" t="s">
        <v>6272</v>
      </c>
      <c r="F270" s="32" t="s">
        <v>6273</v>
      </c>
      <c r="G270" s="32" t="s">
        <v>58</v>
      </c>
      <c r="H270" s="32" t="s">
        <v>59</v>
      </c>
      <c r="I270" s="32" t="s">
        <v>2006</v>
      </c>
      <c r="J270" s="35">
        <v>0</v>
      </c>
      <c r="K270" s="35">
        <v>0</v>
      </c>
      <c r="L270" s="35">
        <v>0</v>
      </c>
      <c r="M270" s="35">
        <v>0</v>
      </c>
      <c r="N270" s="32" t="s">
        <v>19</v>
      </c>
      <c r="O270" s="32" t="s">
        <v>318</v>
      </c>
      <c r="P270" s="32">
        <v>0</v>
      </c>
    </row>
    <row r="271" spans="1:16" x14ac:dyDescent="0.25">
      <c r="A271" s="57">
        <v>42250.772915358793</v>
      </c>
      <c r="C271" s="32" t="s">
        <v>6271</v>
      </c>
      <c r="D271" s="32" t="s">
        <v>4173</v>
      </c>
      <c r="E271" s="32" t="s">
        <v>6274</v>
      </c>
      <c r="F271" s="32" t="s">
        <v>6275</v>
      </c>
      <c r="G271" s="32" t="s">
        <v>58</v>
      </c>
      <c r="H271" s="32" t="s">
        <v>59</v>
      </c>
      <c r="I271" s="32" t="s">
        <v>2006</v>
      </c>
      <c r="J271" s="35">
        <v>0</v>
      </c>
      <c r="K271" s="35">
        <v>0</v>
      </c>
      <c r="L271" s="35">
        <v>0</v>
      </c>
      <c r="M271" s="35">
        <v>0</v>
      </c>
      <c r="N271" s="32" t="s">
        <v>19</v>
      </c>
      <c r="O271" s="32" t="s">
        <v>318</v>
      </c>
      <c r="P271" s="32">
        <v>0</v>
      </c>
    </row>
    <row r="272" spans="1:16" x14ac:dyDescent="0.25">
      <c r="A272" s="57">
        <v>42250.916664930555</v>
      </c>
      <c r="C272" s="32" t="s">
        <v>56</v>
      </c>
      <c r="D272" s="32" t="s">
        <v>57</v>
      </c>
      <c r="E272" s="32" t="s">
        <v>6276</v>
      </c>
      <c r="F272" s="32" t="s">
        <v>6277</v>
      </c>
      <c r="G272" s="32" t="s">
        <v>58</v>
      </c>
      <c r="H272" s="32" t="s">
        <v>59</v>
      </c>
      <c r="I272" s="32" t="s">
        <v>2006</v>
      </c>
      <c r="J272" s="35">
        <v>0</v>
      </c>
      <c r="K272" s="35">
        <v>0</v>
      </c>
      <c r="L272" s="35">
        <v>0</v>
      </c>
      <c r="M272" s="35">
        <v>0</v>
      </c>
      <c r="N272" s="32" t="s">
        <v>17</v>
      </c>
      <c r="O272" s="32" t="s">
        <v>319</v>
      </c>
      <c r="P272" s="32">
        <v>0</v>
      </c>
    </row>
    <row r="273" spans="1:16" x14ac:dyDescent="0.25">
      <c r="A273" s="57">
        <v>42250.917523460645</v>
      </c>
      <c r="C273" s="32" t="s">
        <v>56</v>
      </c>
      <c r="D273" s="32" t="s">
        <v>57</v>
      </c>
      <c r="E273" s="32" t="s">
        <v>6278</v>
      </c>
      <c r="F273" s="32" t="s">
        <v>6279</v>
      </c>
      <c r="G273" s="32" t="s">
        <v>58</v>
      </c>
      <c r="H273" s="32" t="s">
        <v>59</v>
      </c>
      <c r="I273" s="32" t="s">
        <v>2006</v>
      </c>
      <c r="J273" s="35">
        <v>0</v>
      </c>
      <c r="K273" s="35">
        <v>0</v>
      </c>
      <c r="L273" s="35">
        <v>0</v>
      </c>
      <c r="M273" s="35">
        <v>0</v>
      </c>
      <c r="N273" s="32" t="s">
        <v>19</v>
      </c>
      <c r="O273" s="32" t="s">
        <v>319</v>
      </c>
      <c r="P273" s="32">
        <v>0</v>
      </c>
    </row>
    <row r="274" spans="1:16" x14ac:dyDescent="0.25">
      <c r="A274" s="57">
        <v>42250.918303090279</v>
      </c>
      <c r="C274" s="32" t="s">
        <v>56</v>
      </c>
      <c r="D274" s="32" t="s">
        <v>57</v>
      </c>
      <c r="E274" s="32" t="s">
        <v>6280</v>
      </c>
      <c r="F274" s="32" t="s">
        <v>6281</v>
      </c>
      <c r="G274" s="32" t="s">
        <v>58</v>
      </c>
      <c r="H274" s="32" t="s">
        <v>59</v>
      </c>
      <c r="I274" s="32" t="s">
        <v>2006</v>
      </c>
      <c r="J274" s="35">
        <v>0</v>
      </c>
      <c r="K274" s="35">
        <v>0</v>
      </c>
      <c r="L274" s="35">
        <v>0</v>
      </c>
      <c r="M274" s="35">
        <v>0</v>
      </c>
      <c r="N274" s="32" t="s">
        <v>19</v>
      </c>
      <c r="O274" s="32" t="s">
        <v>319</v>
      </c>
      <c r="P274" s="32">
        <v>0</v>
      </c>
    </row>
    <row r="275" spans="1:16" x14ac:dyDescent="0.25">
      <c r="A275" s="57">
        <v>42250.91921565972</v>
      </c>
      <c r="C275" s="32" t="s">
        <v>56</v>
      </c>
      <c r="D275" s="32" t="s">
        <v>57</v>
      </c>
      <c r="E275" s="32" t="s">
        <v>6282</v>
      </c>
      <c r="F275" s="32" t="s">
        <v>6283</v>
      </c>
      <c r="G275" s="32" t="s">
        <v>58</v>
      </c>
      <c r="H275" s="32" t="s">
        <v>59</v>
      </c>
      <c r="I275" s="32" t="s">
        <v>2006</v>
      </c>
      <c r="J275" s="35">
        <v>0</v>
      </c>
      <c r="K275" s="35">
        <v>0</v>
      </c>
      <c r="L275" s="35">
        <v>0</v>
      </c>
      <c r="M275" s="35">
        <v>0</v>
      </c>
      <c r="N275" s="32" t="s">
        <v>19</v>
      </c>
      <c r="O275" s="32" t="s">
        <v>319</v>
      </c>
      <c r="P275" s="32">
        <v>0</v>
      </c>
    </row>
    <row r="276" spans="1:16" x14ac:dyDescent="0.25">
      <c r="A276" s="57">
        <v>42250.920201817127</v>
      </c>
      <c r="C276" s="32" t="s">
        <v>56</v>
      </c>
      <c r="D276" s="32" t="s">
        <v>57</v>
      </c>
      <c r="E276" s="32" t="s">
        <v>6284</v>
      </c>
      <c r="F276" s="32" t="s">
        <v>6285</v>
      </c>
      <c r="G276" s="32" t="s">
        <v>58</v>
      </c>
      <c r="H276" s="32" t="s">
        <v>59</v>
      </c>
      <c r="I276" s="32" t="s">
        <v>2006</v>
      </c>
      <c r="J276" s="35">
        <v>0</v>
      </c>
      <c r="K276" s="35">
        <v>0</v>
      </c>
      <c r="L276" s="35">
        <v>0</v>
      </c>
      <c r="M276" s="35">
        <v>0</v>
      </c>
      <c r="N276" s="32" t="s">
        <v>19</v>
      </c>
      <c r="O276" s="32" t="s">
        <v>319</v>
      </c>
      <c r="P276" s="32">
        <v>0</v>
      </c>
    </row>
    <row r="277" spans="1:16" x14ac:dyDescent="0.25">
      <c r="A277" s="57">
        <v>42250.921193981485</v>
      </c>
      <c r="C277" s="32" t="s">
        <v>56</v>
      </c>
      <c r="D277" s="32" t="s">
        <v>57</v>
      </c>
      <c r="E277" s="32" t="s">
        <v>6286</v>
      </c>
      <c r="F277" s="32" t="s">
        <v>6287</v>
      </c>
      <c r="G277" s="32" t="s">
        <v>58</v>
      </c>
      <c r="H277" s="32" t="s">
        <v>59</v>
      </c>
      <c r="I277" s="32" t="s">
        <v>2006</v>
      </c>
      <c r="J277" s="35">
        <v>0</v>
      </c>
      <c r="K277" s="35">
        <v>0</v>
      </c>
      <c r="L277" s="35">
        <v>0</v>
      </c>
      <c r="M277" s="35">
        <v>0</v>
      </c>
      <c r="N277" s="32" t="s">
        <v>19</v>
      </c>
      <c r="O277" s="32" t="s">
        <v>319</v>
      </c>
      <c r="P277" s="32">
        <v>0</v>
      </c>
    </row>
    <row r="278" spans="1:16" x14ac:dyDescent="0.25">
      <c r="A278" s="57">
        <v>42250.92927792824</v>
      </c>
      <c r="C278" s="32" t="s">
        <v>56</v>
      </c>
      <c r="D278" s="32" t="s">
        <v>57</v>
      </c>
      <c r="E278" s="32" t="s">
        <v>6288</v>
      </c>
      <c r="F278" s="32" t="s">
        <v>6289</v>
      </c>
      <c r="G278" s="32" t="s">
        <v>58</v>
      </c>
      <c r="H278" s="32" t="s">
        <v>59</v>
      </c>
      <c r="I278" s="32" t="s">
        <v>2006</v>
      </c>
      <c r="J278" s="35">
        <v>0</v>
      </c>
      <c r="K278" s="35">
        <v>0</v>
      </c>
      <c r="L278" s="35">
        <v>0</v>
      </c>
      <c r="M278" s="35">
        <v>0</v>
      </c>
      <c r="N278" s="32" t="s">
        <v>19</v>
      </c>
      <c r="O278" s="32" t="s">
        <v>319</v>
      </c>
      <c r="P278" s="32">
        <v>0</v>
      </c>
    </row>
    <row r="279" spans="1:16" x14ac:dyDescent="0.25">
      <c r="A279" s="57">
        <v>42250.930004780093</v>
      </c>
      <c r="C279" s="32" t="s">
        <v>56</v>
      </c>
      <c r="D279" s="32" t="s">
        <v>57</v>
      </c>
      <c r="E279" s="32" t="s">
        <v>6290</v>
      </c>
      <c r="F279" s="32" t="s">
        <v>6291</v>
      </c>
      <c r="G279" s="32" t="s">
        <v>58</v>
      </c>
      <c r="H279" s="32" t="s">
        <v>59</v>
      </c>
      <c r="I279" s="32" t="s">
        <v>2006</v>
      </c>
      <c r="J279" s="35">
        <v>0</v>
      </c>
      <c r="K279" s="35">
        <v>0</v>
      </c>
      <c r="L279" s="35">
        <v>0</v>
      </c>
      <c r="M279" s="35">
        <v>0</v>
      </c>
      <c r="N279" s="32" t="s">
        <v>19</v>
      </c>
      <c r="O279" s="32" t="s">
        <v>319</v>
      </c>
      <c r="P279" s="32">
        <v>0</v>
      </c>
    </row>
    <row r="280" spans="1:16" x14ac:dyDescent="0.25">
      <c r="A280" s="57">
        <v>42250.930736493057</v>
      </c>
      <c r="C280" s="32" t="s">
        <v>56</v>
      </c>
      <c r="D280" s="32" t="s">
        <v>57</v>
      </c>
      <c r="E280" s="32" t="s">
        <v>6292</v>
      </c>
      <c r="F280" s="32" t="s">
        <v>6293</v>
      </c>
      <c r="G280" s="32" t="s">
        <v>58</v>
      </c>
      <c r="H280" s="32" t="s">
        <v>59</v>
      </c>
      <c r="I280" s="32" t="s">
        <v>2006</v>
      </c>
      <c r="J280" s="35">
        <v>0</v>
      </c>
      <c r="K280" s="35">
        <v>0</v>
      </c>
      <c r="L280" s="35">
        <v>0</v>
      </c>
      <c r="M280" s="35">
        <v>0</v>
      </c>
      <c r="N280" s="32" t="s">
        <v>19</v>
      </c>
      <c r="O280" s="32" t="s">
        <v>319</v>
      </c>
      <c r="P280" s="32">
        <v>0</v>
      </c>
    </row>
    <row r="281" spans="1:16" x14ac:dyDescent="0.25">
      <c r="A281" s="57">
        <v>42250.931459525462</v>
      </c>
      <c r="C281" s="32" t="s">
        <v>56</v>
      </c>
      <c r="D281" s="32" t="s">
        <v>57</v>
      </c>
      <c r="E281" s="32" t="s">
        <v>6294</v>
      </c>
      <c r="F281" s="32" t="s">
        <v>6295</v>
      </c>
      <c r="G281" s="32" t="s">
        <v>58</v>
      </c>
      <c r="H281" s="32" t="s">
        <v>59</v>
      </c>
      <c r="I281" s="32" t="s">
        <v>2006</v>
      </c>
      <c r="J281" s="35">
        <v>0</v>
      </c>
      <c r="K281" s="35">
        <v>0</v>
      </c>
      <c r="L281" s="35">
        <v>0</v>
      </c>
      <c r="M281" s="35">
        <v>0</v>
      </c>
      <c r="N281" s="32" t="s">
        <v>19</v>
      </c>
      <c r="O281" s="32" t="s">
        <v>319</v>
      </c>
      <c r="P281" s="32">
        <v>0</v>
      </c>
    </row>
    <row r="282" spans="1:16" x14ac:dyDescent="0.25">
      <c r="A282" s="57">
        <v>42250.93468677083</v>
      </c>
      <c r="C282" s="32" t="s">
        <v>56</v>
      </c>
      <c r="D282" s="32" t="s">
        <v>57</v>
      </c>
      <c r="E282" s="32" t="s">
        <v>6296</v>
      </c>
      <c r="F282" s="32" t="s">
        <v>6297</v>
      </c>
      <c r="G282" s="32" t="s">
        <v>58</v>
      </c>
      <c r="H282" s="32" t="s">
        <v>59</v>
      </c>
      <c r="I282" s="32" t="s">
        <v>2006</v>
      </c>
      <c r="J282" s="35">
        <v>0</v>
      </c>
      <c r="K282" s="35">
        <v>0</v>
      </c>
      <c r="L282" s="35">
        <v>0</v>
      </c>
      <c r="M282" s="35">
        <v>0</v>
      </c>
      <c r="N282" s="32" t="s">
        <v>19</v>
      </c>
      <c r="O282" s="32" t="s">
        <v>319</v>
      </c>
      <c r="P282" s="32">
        <v>0</v>
      </c>
    </row>
    <row r="283" spans="1:16" x14ac:dyDescent="0.25">
      <c r="A283" s="57">
        <v>42250.93546226852</v>
      </c>
      <c r="C283" s="32" t="s">
        <v>56</v>
      </c>
      <c r="D283" s="32" t="s">
        <v>57</v>
      </c>
      <c r="E283" s="32" t="s">
        <v>6298</v>
      </c>
      <c r="F283" s="32" t="s">
        <v>6299</v>
      </c>
      <c r="G283" s="32" t="s">
        <v>58</v>
      </c>
      <c r="H283" s="32" t="s">
        <v>59</v>
      </c>
      <c r="I283" s="32" t="s">
        <v>2006</v>
      </c>
      <c r="J283" s="35">
        <v>0</v>
      </c>
      <c r="K283" s="35">
        <v>0</v>
      </c>
      <c r="L283" s="35">
        <v>0</v>
      </c>
      <c r="M283" s="35">
        <v>0</v>
      </c>
      <c r="N283" s="32" t="s">
        <v>19</v>
      </c>
      <c r="O283" s="32" t="s">
        <v>319</v>
      </c>
      <c r="P283" s="32">
        <v>0</v>
      </c>
    </row>
    <row r="284" spans="1:16" x14ac:dyDescent="0.25">
      <c r="A284" s="57">
        <v>42250.944199305559</v>
      </c>
      <c r="C284" s="32" t="s">
        <v>56</v>
      </c>
      <c r="D284" s="32" t="s">
        <v>57</v>
      </c>
      <c r="E284" s="32" t="s">
        <v>6300</v>
      </c>
      <c r="F284" s="32" t="s">
        <v>6301</v>
      </c>
      <c r="G284" s="32" t="s">
        <v>58</v>
      </c>
      <c r="H284" s="32" t="s">
        <v>59</v>
      </c>
      <c r="I284" s="32" t="s">
        <v>2006</v>
      </c>
      <c r="J284" s="35">
        <v>0</v>
      </c>
      <c r="K284" s="35">
        <v>0</v>
      </c>
      <c r="L284" s="35">
        <v>0</v>
      </c>
      <c r="M284" s="35">
        <v>0</v>
      </c>
      <c r="N284" s="32" t="s">
        <v>19</v>
      </c>
      <c r="O284" s="32" t="s">
        <v>319</v>
      </c>
      <c r="P284" s="32">
        <v>0</v>
      </c>
    </row>
    <row r="285" spans="1:16" x14ac:dyDescent="0.25">
      <c r="A285" s="57">
        <v>42250.945152002314</v>
      </c>
      <c r="C285" s="32" t="s">
        <v>56</v>
      </c>
      <c r="D285" s="32" t="s">
        <v>57</v>
      </c>
      <c r="E285" s="32" t="s">
        <v>6302</v>
      </c>
      <c r="F285" s="32" t="s">
        <v>6303</v>
      </c>
      <c r="G285" s="32" t="s">
        <v>58</v>
      </c>
      <c r="H285" s="32" t="s">
        <v>59</v>
      </c>
      <c r="I285" s="32" t="s">
        <v>2006</v>
      </c>
      <c r="J285" s="35">
        <v>0</v>
      </c>
      <c r="K285" s="35">
        <v>0</v>
      </c>
      <c r="L285" s="35">
        <v>0</v>
      </c>
      <c r="M285" s="35">
        <v>0</v>
      </c>
      <c r="N285" s="32" t="s">
        <v>19</v>
      </c>
      <c r="O285" s="32" t="s">
        <v>319</v>
      </c>
      <c r="P285" s="32">
        <v>0</v>
      </c>
    </row>
    <row r="286" spans="1:16" x14ac:dyDescent="0.25">
      <c r="A286" s="57">
        <v>42250.946355011576</v>
      </c>
      <c r="C286" s="32" t="s">
        <v>56</v>
      </c>
      <c r="D286" s="32" t="s">
        <v>57</v>
      </c>
      <c r="E286" s="32" t="s">
        <v>6304</v>
      </c>
      <c r="F286" s="32" t="s">
        <v>6305</v>
      </c>
      <c r="G286" s="32" t="s">
        <v>58</v>
      </c>
      <c r="H286" s="32" t="s">
        <v>59</v>
      </c>
      <c r="I286" s="32" t="s">
        <v>2006</v>
      </c>
      <c r="J286" s="35">
        <v>0</v>
      </c>
      <c r="K286" s="35">
        <v>0</v>
      </c>
      <c r="L286" s="35">
        <v>0</v>
      </c>
      <c r="M286" s="35">
        <v>0</v>
      </c>
      <c r="N286" s="32" t="s">
        <v>19</v>
      </c>
      <c r="O286" s="32" t="s">
        <v>319</v>
      </c>
      <c r="P286" s="32">
        <v>0</v>
      </c>
    </row>
    <row r="287" spans="1:16" x14ac:dyDescent="0.25">
      <c r="A287" s="57">
        <v>42250.946850347224</v>
      </c>
      <c r="C287" s="32" t="s">
        <v>1068</v>
      </c>
      <c r="D287" s="32" t="s">
        <v>334</v>
      </c>
      <c r="E287" s="32" t="s">
        <v>6306</v>
      </c>
      <c r="F287" s="32" t="s">
        <v>6307</v>
      </c>
      <c r="G287" s="32" t="s">
        <v>58</v>
      </c>
      <c r="H287" s="32" t="s">
        <v>59</v>
      </c>
      <c r="I287" s="32" t="s">
        <v>2006</v>
      </c>
      <c r="J287" s="35">
        <v>0</v>
      </c>
      <c r="K287" s="35">
        <v>0</v>
      </c>
      <c r="L287" s="35">
        <v>0</v>
      </c>
      <c r="M287" s="35">
        <v>0</v>
      </c>
      <c r="N287" s="32" t="s">
        <v>19</v>
      </c>
      <c r="O287" s="32" t="s">
        <v>322</v>
      </c>
      <c r="P287" s="32">
        <v>0</v>
      </c>
    </row>
    <row r="288" spans="1:16" x14ac:dyDescent="0.25">
      <c r="A288" s="57">
        <v>42250.949149687498</v>
      </c>
      <c r="C288" s="32" t="s">
        <v>464</v>
      </c>
      <c r="D288" s="32" t="s">
        <v>334</v>
      </c>
      <c r="E288" s="32" t="s">
        <v>6308</v>
      </c>
      <c r="F288" s="32" t="s">
        <v>6309</v>
      </c>
      <c r="G288" s="32" t="s">
        <v>58</v>
      </c>
      <c r="H288" s="32" t="s">
        <v>59</v>
      </c>
      <c r="I288" s="32" t="s">
        <v>2006</v>
      </c>
      <c r="J288" s="35">
        <v>0</v>
      </c>
      <c r="K288" s="35">
        <v>0</v>
      </c>
      <c r="L288" s="35">
        <v>0</v>
      </c>
      <c r="M288" s="35">
        <v>0</v>
      </c>
      <c r="N288" s="32" t="s">
        <v>19</v>
      </c>
      <c r="O288" s="32" t="s">
        <v>322</v>
      </c>
      <c r="P288" s="32">
        <v>0</v>
      </c>
    </row>
    <row r="289" spans="1:16" x14ac:dyDescent="0.25">
      <c r="A289" s="57">
        <v>42250.963206018518</v>
      </c>
      <c r="C289" s="32" t="s">
        <v>56</v>
      </c>
      <c r="D289" s="32" t="s">
        <v>57</v>
      </c>
      <c r="E289" s="32" t="s">
        <v>6310</v>
      </c>
      <c r="F289" s="32" t="s">
        <v>6311</v>
      </c>
      <c r="G289" s="32" t="s">
        <v>58</v>
      </c>
      <c r="H289" s="32" t="s">
        <v>59</v>
      </c>
      <c r="I289" s="32" t="s">
        <v>2006</v>
      </c>
      <c r="J289" s="35">
        <v>0</v>
      </c>
      <c r="K289" s="35">
        <v>0</v>
      </c>
      <c r="L289" s="35">
        <v>0</v>
      </c>
      <c r="M289" s="35">
        <v>0</v>
      </c>
      <c r="N289" s="32" t="s">
        <v>19</v>
      </c>
      <c r="P289" s="32">
        <v>0</v>
      </c>
    </row>
    <row r="290" spans="1:16" x14ac:dyDescent="0.25">
      <c r="A290" s="57">
        <v>42250.964161261574</v>
      </c>
      <c r="C290" s="32" t="s">
        <v>56</v>
      </c>
      <c r="D290" s="32" t="s">
        <v>57</v>
      </c>
      <c r="E290" s="32" t="s">
        <v>6312</v>
      </c>
      <c r="F290" s="32" t="s">
        <v>6313</v>
      </c>
      <c r="G290" s="32" t="s">
        <v>58</v>
      </c>
      <c r="H290" s="32" t="s">
        <v>59</v>
      </c>
      <c r="I290" s="32" t="s">
        <v>2006</v>
      </c>
      <c r="J290" s="35">
        <v>0</v>
      </c>
      <c r="K290" s="35">
        <v>0</v>
      </c>
      <c r="L290" s="35">
        <v>0</v>
      </c>
      <c r="M290" s="35">
        <v>0</v>
      </c>
      <c r="N290" s="32" t="s">
        <v>19</v>
      </c>
      <c r="O290" s="32" t="s">
        <v>319</v>
      </c>
      <c r="P290" s="32">
        <v>0</v>
      </c>
    </row>
    <row r="291" spans="1:16" x14ac:dyDescent="0.25">
      <c r="A291" s="57">
        <v>42250.964905821762</v>
      </c>
      <c r="C291" s="32" t="s">
        <v>56</v>
      </c>
      <c r="D291" s="32" t="s">
        <v>57</v>
      </c>
      <c r="E291" s="32" t="s">
        <v>6314</v>
      </c>
      <c r="F291" s="32" t="s">
        <v>6315</v>
      </c>
      <c r="G291" s="32" t="s">
        <v>58</v>
      </c>
      <c r="H291" s="32" t="s">
        <v>59</v>
      </c>
      <c r="I291" s="32" t="s">
        <v>2006</v>
      </c>
      <c r="J291" s="35">
        <v>0</v>
      </c>
      <c r="K291" s="35">
        <v>0</v>
      </c>
      <c r="L291" s="35">
        <v>0</v>
      </c>
      <c r="M291" s="35">
        <v>0</v>
      </c>
      <c r="N291" s="32" t="s">
        <v>17</v>
      </c>
      <c r="O291" s="32" t="s">
        <v>319</v>
      </c>
      <c r="P291" s="32">
        <v>0</v>
      </c>
    </row>
    <row r="292" spans="1:16" x14ac:dyDescent="0.25">
      <c r="A292" s="57">
        <v>42250.965622187498</v>
      </c>
      <c r="C292" s="32" t="s">
        <v>56</v>
      </c>
      <c r="D292" s="32" t="s">
        <v>57</v>
      </c>
      <c r="E292" s="32" t="s">
        <v>6316</v>
      </c>
      <c r="F292" s="32" t="s">
        <v>6317</v>
      </c>
      <c r="G292" s="32" t="s">
        <v>58</v>
      </c>
      <c r="H292" s="32" t="s">
        <v>59</v>
      </c>
      <c r="I292" s="32" t="s">
        <v>2006</v>
      </c>
      <c r="J292" s="35">
        <v>0</v>
      </c>
      <c r="K292" s="35">
        <v>0</v>
      </c>
      <c r="L292" s="35">
        <v>0</v>
      </c>
      <c r="M292" s="35">
        <v>0</v>
      </c>
      <c r="N292" s="32" t="s">
        <v>19</v>
      </c>
      <c r="O292" s="32" t="s">
        <v>319</v>
      </c>
      <c r="P292" s="32">
        <v>0</v>
      </c>
    </row>
    <row r="293" spans="1:16" x14ac:dyDescent="0.25">
      <c r="A293" s="57">
        <v>42250.966417361109</v>
      </c>
      <c r="C293" s="32" t="s">
        <v>56</v>
      </c>
      <c r="D293" s="32" t="s">
        <v>57</v>
      </c>
      <c r="E293" s="32" t="s">
        <v>6318</v>
      </c>
      <c r="F293" s="32" t="s">
        <v>6319</v>
      </c>
      <c r="G293" s="32" t="s">
        <v>58</v>
      </c>
      <c r="H293" s="32" t="s">
        <v>59</v>
      </c>
      <c r="I293" s="32" t="s">
        <v>2006</v>
      </c>
      <c r="J293" s="35">
        <v>0</v>
      </c>
      <c r="K293" s="35">
        <v>0</v>
      </c>
      <c r="L293" s="35">
        <v>0</v>
      </c>
      <c r="M293" s="35">
        <v>0</v>
      </c>
      <c r="N293" s="32" t="s">
        <v>19</v>
      </c>
      <c r="O293" s="32" t="s">
        <v>319</v>
      </c>
      <c r="P293" s="32">
        <v>0</v>
      </c>
    </row>
    <row r="294" spans="1:16" x14ac:dyDescent="0.25">
      <c r="A294" s="57">
        <v>42250.983796840279</v>
      </c>
      <c r="C294" s="32" t="s">
        <v>56</v>
      </c>
      <c r="D294" s="32" t="s">
        <v>57</v>
      </c>
      <c r="E294" s="32" t="s">
        <v>6320</v>
      </c>
      <c r="F294" s="32" t="s">
        <v>6321</v>
      </c>
      <c r="G294" s="32" t="s">
        <v>58</v>
      </c>
      <c r="H294" s="32" t="s">
        <v>59</v>
      </c>
      <c r="I294" s="32" t="s">
        <v>2006</v>
      </c>
      <c r="J294" s="35">
        <v>0</v>
      </c>
      <c r="K294" s="35">
        <v>0</v>
      </c>
      <c r="L294" s="35">
        <v>0</v>
      </c>
      <c r="M294" s="35">
        <v>0</v>
      </c>
      <c r="N294" s="32" t="s">
        <v>19</v>
      </c>
      <c r="O294" s="32" t="s">
        <v>319</v>
      </c>
      <c r="P294" s="32">
        <v>0</v>
      </c>
    </row>
    <row r="295" spans="1:16" x14ac:dyDescent="0.25">
      <c r="A295" s="57">
        <v>42250.984599456016</v>
      </c>
      <c r="C295" s="32" t="s">
        <v>56</v>
      </c>
      <c r="D295" s="32" t="s">
        <v>57</v>
      </c>
      <c r="E295" s="32" t="s">
        <v>6322</v>
      </c>
      <c r="F295" s="32" t="s">
        <v>6323</v>
      </c>
      <c r="G295" s="32" t="s">
        <v>58</v>
      </c>
      <c r="H295" s="32" t="s">
        <v>59</v>
      </c>
      <c r="I295" s="32" t="s">
        <v>2006</v>
      </c>
      <c r="J295" s="35">
        <v>0</v>
      </c>
      <c r="K295" s="35">
        <v>0</v>
      </c>
      <c r="L295" s="35">
        <v>0</v>
      </c>
      <c r="M295" s="35">
        <v>0</v>
      </c>
      <c r="N295" s="32" t="s">
        <v>19</v>
      </c>
      <c r="O295" s="32" t="s">
        <v>319</v>
      </c>
      <c r="P295" s="32">
        <v>0</v>
      </c>
    </row>
    <row r="296" spans="1:16" x14ac:dyDescent="0.25">
      <c r="A296" s="57">
        <v>42250.985587233794</v>
      </c>
      <c r="C296" s="32" t="s">
        <v>56</v>
      </c>
      <c r="D296" s="32" t="s">
        <v>57</v>
      </c>
      <c r="E296" s="32" t="s">
        <v>6324</v>
      </c>
      <c r="F296" s="32" t="s">
        <v>6325</v>
      </c>
      <c r="G296" s="32" t="s">
        <v>58</v>
      </c>
      <c r="H296" s="32" t="s">
        <v>59</v>
      </c>
      <c r="I296" s="32" t="s">
        <v>2006</v>
      </c>
      <c r="J296" s="35">
        <v>0</v>
      </c>
      <c r="K296" s="35">
        <v>0</v>
      </c>
      <c r="L296" s="35">
        <v>0</v>
      </c>
      <c r="M296" s="35">
        <v>0</v>
      </c>
      <c r="N296" s="32" t="s">
        <v>19</v>
      </c>
      <c r="O296" s="32" t="s">
        <v>319</v>
      </c>
      <c r="P296" s="32">
        <v>0</v>
      </c>
    </row>
    <row r="297" spans="1:16" x14ac:dyDescent="0.25">
      <c r="A297" s="57">
        <v>42250.986607060186</v>
      </c>
      <c r="C297" s="32" t="s">
        <v>56</v>
      </c>
      <c r="D297" s="32" t="s">
        <v>57</v>
      </c>
      <c r="E297" s="32" t="s">
        <v>6326</v>
      </c>
      <c r="F297" s="32" t="s">
        <v>6327</v>
      </c>
      <c r="G297" s="32" t="s">
        <v>58</v>
      </c>
      <c r="H297" s="32" t="s">
        <v>59</v>
      </c>
      <c r="I297" s="32" t="s">
        <v>2006</v>
      </c>
      <c r="J297" s="35">
        <v>0</v>
      </c>
      <c r="K297" s="35">
        <v>0</v>
      </c>
      <c r="L297" s="35">
        <v>0</v>
      </c>
      <c r="M297" s="35">
        <v>0</v>
      </c>
      <c r="N297" s="32" t="s">
        <v>19</v>
      </c>
      <c r="O297" s="32" t="s">
        <v>319</v>
      </c>
      <c r="P297" s="32">
        <v>0</v>
      </c>
    </row>
    <row r="298" spans="1:16" x14ac:dyDescent="0.25">
      <c r="A298" s="57">
        <v>42250.987468437503</v>
      </c>
      <c r="C298" s="32" t="s">
        <v>56</v>
      </c>
      <c r="D298" s="32" t="s">
        <v>57</v>
      </c>
      <c r="E298" s="32" t="s">
        <v>6328</v>
      </c>
      <c r="F298" s="32" t="s">
        <v>6329</v>
      </c>
      <c r="G298" s="32" t="s">
        <v>58</v>
      </c>
      <c r="H298" s="32" t="s">
        <v>59</v>
      </c>
      <c r="I298" s="32" t="s">
        <v>2006</v>
      </c>
      <c r="J298" s="35">
        <v>0</v>
      </c>
      <c r="K298" s="35">
        <v>0</v>
      </c>
      <c r="L298" s="35">
        <v>0</v>
      </c>
      <c r="M298" s="35">
        <v>0</v>
      </c>
      <c r="N298" s="32" t="s">
        <v>17</v>
      </c>
      <c r="O298" s="32" t="s">
        <v>319</v>
      </c>
      <c r="P298" s="32">
        <v>0</v>
      </c>
    </row>
    <row r="299" spans="1:16" x14ac:dyDescent="0.25">
      <c r="A299" s="57">
        <v>42250.988330902779</v>
      </c>
      <c r="C299" s="32" t="s">
        <v>56</v>
      </c>
      <c r="D299" s="32" t="s">
        <v>57</v>
      </c>
      <c r="E299" s="32" t="s">
        <v>6330</v>
      </c>
      <c r="F299" s="32" t="s">
        <v>6331</v>
      </c>
      <c r="G299" s="32" t="s">
        <v>58</v>
      </c>
      <c r="H299" s="32" t="s">
        <v>59</v>
      </c>
      <c r="I299" s="32" t="s">
        <v>2006</v>
      </c>
      <c r="J299" s="35">
        <v>0</v>
      </c>
      <c r="K299" s="35">
        <v>0</v>
      </c>
      <c r="L299" s="35">
        <v>0</v>
      </c>
      <c r="M299" s="35">
        <v>0</v>
      </c>
      <c r="N299" s="32" t="s">
        <v>19</v>
      </c>
      <c r="O299" s="32" t="s">
        <v>319</v>
      </c>
      <c r="P299" s="32">
        <v>0</v>
      </c>
    </row>
    <row r="300" spans="1:16" x14ac:dyDescent="0.25">
      <c r="A300" s="57">
        <v>42251.002265937503</v>
      </c>
      <c r="C300" s="32" t="s">
        <v>56</v>
      </c>
      <c r="D300" s="32" t="s">
        <v>57</v>
      </c>
      <c r="E300" s="32" t="s">
        <v>6332</v>
      </c>
      <c r="F300" s="32" t="s">
        <v>6333</v>
      </c>
      <c r="G300" s="32" t="s">
        <v>58</v>
      </c>
      <c r="H300" s="32" t="s">
        <v>59</v>
      </c>
      <c r="I300" s="32" t="s">
        <v>2006</v>
      </c>
      <c r="J300" s="35">
        <v>0</v>
      </c>
      <c r="K300" s="35">
        <v>0</v>
      </c>
      <c r="L300" s="35">
        <v>0</v>
      </c>
      <c r="M300" s="35">
        <v>0</v>
      </c>
      <c r="N300" s="32" t="s">
        <v>19</v>
      </c>
      <c r="O300" s="32" t="s">
        <v>319</v>
      </c>
      <c r="P300" s="32">
        <v>0</v>
      </c>
    </row>
    <row r="301" spans="1:16" x14ac:dyDescent="0.25">
      <c r="A301" s="57">
        <v>42251.004559108798</v>
      </c>
      <c r="C301" s="32" t="s">
        <v>56</v>
      </c>
      <c r="D301" s="32" t="s">
        <v>57</v>
      </c>
      <c r="E301" s="32" t="s">
        <v>6334</v>
      </c>
      <c r="F301" s="32" t="s">
        <v>6335</v>
      </c>
      <c r="G301" s="32" t="s">
        <v>58</v>
      </c>
      <c r="H301" s="32" t="s">
        <v>59</v>
      </c>
      <c r="I301" s="32" t="s">
        <v>2006</v>
      </c>
      <c r="J301" s="35">
        <v>0</v>
      </c>
      <c r="K301" s="35">
        <v>0</v>
      </c>
      <c r="L301" s="35">
        <v>0</v>
      </c>
      <c r="M301" s="35">
        <v>0</v>
      </c>
      <c r="N301" s="32" t="s">
        <v>19</v>
      </c>
      <c r="O301" s="32" t="s">
        <v>319</v>
      </c>
      <c r="P301" s="32">
        <v>0</v>
      </c>
    </row>
    <row r="302" spans="1:16" x14ac:dyDescent="0.25">
      <c r="A302" s="57">
        <v>42251.005444710645</v>
      </c>
      <c r="C302" s="32" t="s">
        <v>56</v>
      </c>
      <c r="D302" s="32" t="s">
        <v>57</v>
      </c>
      <c r="E302" s="32" t="s">
        <v>6336</v>
      </c>
      <c r="F302" s="32" t="s">
        <v>6337</v>
      </c>
      <c r="G302" s="32" t="s">
        <v>58</v>
      </c>
      <c r="H302" s="32" t="s">
        <v>59</v>
      </c>
      <c r="I302" s="32" t="s">
        <v>2006</v>
      </c>
      <c r="J302" s="35">
        <v>0</v>
      </c>
      <c r="K302" s="35">
        <v>0</v>
      </c>
      <c r="L302" s="35">
        <v>0</v>
      </c>
      <c r="M302" s="35">
        <v>0</v>
      </c>
      <c r="N302" s="32" t="s">
        <v>19</v>
      </c>
      <c r="O302" s="32" t="s">
        <v>319</v>
      </c>
      <c r="P302" s="32">
        <v>0</v>
      </c>
    </row>
    <row r="303" spans="1:16" x14ac:dyDescent="0.25">
      <c r="A303" s="57">
        <v>42251.006154016206</v>
      </c>
      <c r="C303" s="32" t="s">
        <v>56</v>
      </c>
      <c r="D303" s="32" t="s">
        <v>57</v>
      </c>
      <c r="E303" s="32" t="s">
        <v>6338</v>
      </c>
      <c r="F303" s="32" t="s">
        <v>6339</v>
      </c>
      <c r="G303" s="32" t="s">
        <v>58</v>
      </c>
      <c r="H303" s="32" t="s">
        <v>59</v>
      </c>
      <c r="I303" s="32" t="s">
        <v>2006</v>
      </c>
      <c r="J303" s="35">
        <v>0</v>
      </c>
      <c r="K303" s="35">
        <v>0</v>
      </c>
      <c r="L303" s="35">
        <v>0</v>
      </c>
      <c r="M303" s="35">
        <v>0</v>
      </c>
      <c r="N303" s="32" t="s">
        <v>19</v>
      </c>
      <c r="O303" s="32" t="s">
        <v>319</v>
      </c>
      <c r="P303" s="32">
        <v>0</v>
      </c>
    </row>
    <row r="304" spans="1:16" x14ac:dyDescent="0.25">
      <c r="A304" s="57">
        <v>42251.035975729166</v>
      </c>
      <c r="C304" s="32" t="s">
        <v>345</v>
      </c>
      <c r="D304" s="32" t="s">
        <v>334</v>
      </c>
      <c r="E304" s="32" t="s">
        <v>6340</v>
      </c>
      <c r="F304" s="32" t="s">
        <v>6341</v>
      </c>
      <c r="G304" s="32" t="s">
        <v>58</v>
      </c>
      <c r="H304" s="32" t="s">
        <v>59</v>
      </c>
      <c r="I304" s="32" t="s">
        <v>2006</v>
      </c>
      <c r="J304" s="35">
        <v>0</v>
      </c>
      <c r="K304" s="35">
        <v>0</v>
      </c>
      <c r="L304" s="35">
        <v>0</v>
      </c>
      <c r="M304" s="35">
        <v>0</v>
      </c>
      <c r="N304" s="32" t="s">
        <v>19</v>
      </c>
      <c r="O304" s="32" t="s">
        <v>319</v>
      </c>
      <c r="P304" s="32">
        <v>0</v>
      </c>
    </row>
    <row r="305" spans="1:17" x14ac:dyDescent="0.25">
      <c r="A305" s="57">
        <v>42251.038909456016</v>
      </c>
      <c r="C305" s="32" t="s">
        <v>56</v>
      </c>
      <c r="D305" s="32" t="s">
        <v>57</v>
      </c>
      <c r="E305" s="32" t="s">
        <v>6342</v>
      </c>
      <c r="F305" s="32" t="s">
        <v>6343</v>
      </c>
      <c r="G305" s="32" t="s">
        <v>58</v>
      </c>
      <c r="H305" s="32" t="s">
        <v>59</v>
      </c>
      <c r="I305" s="32" t="s">
        <v>2006</v>
      </c>
      <c r="J305" s="35">
        <v>0</v>
      </c>
      <c r="K305" s="35">
        <v>0</v>
      </c>
      <c r="L305" s="35">
        <v>0</v>
      </c>
      <c r="M305" s="35">
        <v>0</v>
      </c>
      <c r="N305" s="32" t="s">
        <v>19</v>
      </c>
      <c r="O305" s="32" t="s">
        <v>319</v>
      </c>
      <c r="P305" s="32">
        <v>0</v>
      </c>
    </row>
    <row r="306" spans="1:17" x14ac:dyDescent="0.25">
      <c r="A306" s="57">
        <v>42251.039743553243</v>
      </c>
      <c r="C306" s="32" t="s">
        <v>56</v>
      </c>
      <c r="D306" s="32" t="s">
        <v>57</v>
      </c>
      <c r="E306" s="32" t="s">
        <v>6344</v>
      </c>
      <c r="F306" s="32" t="s">
        <v>6345</v>
      </c>
      <c r="G306" s="32" t="s">
        <v>58</v>
      </c>
      <c r="H306" s="32" t="s">
        <v>59</v>
      </c>
      <c r="I306" s="32" t="s">
        <v>2006</v>
      </c>
      <c r="J306" s="35">
        <v>0</v>
      </c>
      <c r="K306" s="35">
        <v>0</v>
      </c>
      <c r="L306" s="35">
        <v>0</v>
      </c>
      <c r="M306" s="35">
        <v>0</v>
      </c>
      <c r="N306" s="32" t="s">
        <v>19</v>
      </c>
      <c r="O306" s="32" t="s">
        <v>319</v>
      </c>
      <c r="P306" s="32">
        <v>0</v>
      </c>
    </row>
    <row r="307" spans="1:17" x14ac:dyDescent="0.25">
      <c r="A307" s="57">
        <v>42251.040732789355</v>
      </c>
      <c r="C307" s="32" t="s">
        <v>56</v>
      </c>
      <c r="D307" s="32" t="s">
        <v>57</v>
      </c>
      <c r="E307" s="32" t="s">
        <v>6346</v>
      </c>
      <c r="F307" s="32" t="s">
        <v>6347</v>
      </c>
      <c r="G307" s="32" t="s">
        <v>58</v>
      </c>
      <c r="H307" s="32" t="s">
        <v>59</v>
      </c>
      <c r="I307" s="32" t="s">
        <v>2006</v>
      </c>
      <c r="J307" s="35">
        <v>0</v>
      </c>
      <c r="K307" s="35">
        <v>0</v>
      </c>
      <c r="L307" s="35">
        <v>0</v>
      </c>
      <c r="M307" s="35">
        <v>0</v>
      </c>
      <c r="N307" s="32" t="s">
        <v>19</v>
      </c>
      <c r="O307" s="32" t="s">
        <v>319</v>
      </c>
      <c r="P307" s="32">
        <v>0</v>
      </c>
    </row>
    <row r="308" spans="1:17" x14ac:dyDescent="0.25">
      <c r="A308" s="57">
        <v>42251.041608298612</v>
      </c>
      <c r="C308" s="32" t="s">
        <v>56</v>
      </c>
      <c r="D308" s="32" t="s">
        <v>57</v>
      </c>
      <c r="E308" s="32" t="s">
        <v>6348</v>
      </c>
      <c r="F308" s="32" t="s">
        <v>6349</v>
      </c>
      <c r="G308" s="32" t="s">
        <v>58</v>
      </c>
      <c r="H308" s="32" t="s">
        <v>59</v>
      </c>
      <c r="I308" s="32" t="s">
        <v>2006</v>
      </c>
      <c r="J308" s="35">
        <v>0</v>
      </c>
      <c r="K308" s="35">
        <v>0</v>
      </c>
      <c r="L308" s="35">
        <v>0</v>
      </c>
      <c r="M308" s="35">
        <v>0</v>
      </c>
      <c r="N308" s="32" t="s">
        <v>19</v>
      </c>
      <c r="O308" s="32" t="s">
        <v>319</v>
      </c>
      <c r="P308" s="32">
        <v>0</v>
      </c>
    </row>
    <row r="309" spans="1:17" x14ac:dyDescent="0.25">
      <c r="A309" s="57">
        <v>42251.042354826386</v>
      </c>
      <c r="C309" s="32" t="s">
        <v>56</v>
      </c>
      <c r="D309" s="32" t="s">
        <v>57</v>
      </c>
      <c r="E309" s="32" t="s">
        <v>6350</v>
      </c>
      <c r="F309" s="32" t="s">
        <v>6351</v>
      </c>
      <c r="G309" s="32" t="s">
        <v>58</v>
      </c>
      <c r="H309" s="32" t="s">
        <v>59</v>
      </c>
      <c r="I309" s="32" t="s">
        <v>2006</v>
      </c>
      <c r="J309" s="35">
        <v>0</v>
      </c>
      <c r="K309" s="35">
        <v>0</v>
      </c>
      <c r="L309" s="35">
        <v>0</v>
      </c>
      <c r="M309" s="35">
        <v>0</v>
      </c>
      <c r="N309" s="32" t="s">
        <v>19</v>
      </c>
      <c r="O309" s="32" t="s">
        <v>319</v>
      </c>
      <c r="P309" s="32">
        <v>0</v>
      </c>
    </row>
    <row r="310" spans="1:17" x14ac:dyDescent="0.25">
      <c r="A310" s="57">
        <v>42251.391667013886</v>
      </c>
      <c r="C310" s="32" t="s">
        <v>5376</v>
      </c>
      <c r="D310" s="32" t="s">
        <v>334</v>
      </c>
      <c r="E310" s="32" t="s">
        <v>6352</v>
      </c>
      <c r="F310" s="32" t="s">
        <v>6353</v>
      </c>
      <c r="G310" s="32" t="s">
        <v>58</v>
      </c>
      <c r="H310" s="32" t="s">
        <v>59</v>
      </c>
      <c r="I310" s="32" t="s">
        <v>2006</v>
      </c>
      <c r="J310" s="35">
        <v>0</v>
      </c>
      <c r="K310" s="35">
        <v>0</v>
      </c>
      <c r="L310" s="35">
        <v>0</v>
      </c>
      <c r="M310" s="35">
        <v>0</v>
      </c>
      <c r="N310" s="32" t="s">
        <v>19</v>
      </c>
      <c r="O310" s="32" t="s">
        <v>322</v>
      </c>
      <c r="P310" s="32">
        <v>0</v>
      </c>
    </row>
    <row r="311" spans="1:17" x14ac:dyDescent="0.25">
      <c r="A311" s="57">
        <v>42251.415878240739</v>
      </c>
      <c r="C311" s="32" t="s">
        <v>2473</v>
      </c>
      <c r="D311" s="32" t="s">
        <v>2474</v>
      </c>
      <c r="E311" s="32" t="s">
        <v>6354</v>
      </c>
      <c r="F311" s="32" t="s">
        <v>6355</v>
      </c>
      <c r="G311" s="32" t="s">
        <v>58</v>
      </c>
      <c r="H311" s="32" t="s">
        <v>59</v>
      </c>
      <c r="I311" s="32" t="s">
        <v>2006</v>
      </c>
      <c r="J311" s="35">
        <v>0</v>
      </c>
      <c r="K311" s="35">
        <v>0</v>
      </c>
      <c r="L311" s="35">
        <v>0</v>
      </c>
      <c r="M311" s="35">
        <v>0</v>
      </c>
      <c r="N311" s="32" t="s">
        <v>19</v>
      </c>
      <c r="O311" s="32" t="s">
        <v>318</v>
      </c>
      <c r="P311" s="32">
        <v>0</v>
      </c>
    </row>
    <row r="312" spans="1:17" x14ac:dyDescent="0.25">
      <c r="A312" s="57">
        <v>42251.426904085645</v>
      </c>
      <c r="B312" s="32" t="s">
        <v>4333</v>
      </c>
      <c r="C312" s="32" t="s">
        <v>335</v>
      </c>
      <c r="D312" s="32" t="s">
        <v>334</v>
      </c>
      <c r="E312" s="32" t="s">
        <v>6356</v>
      </c>
      <c r="F312" s="32" t="s">
        <v>6357</v>
      </c>
      <c r="G312" s="32" t="s">
        <v>25</v>
      </c>
      <c r="H312" s="32" t="s">
        <v>26</v>
      </c>
      <c r="I312" s="32" t="s">
        <v>2006</v>
      </c>
      <c r="J312" s="35">
        <v>0</v>
      </c>
      <c r="K312" s="35">
        <v>0</v>
      </c>
      <c r="L312" s="35">
        <v>14.25</v>
      </c>
      <c r="M312" s="35">
        <v>0</v>
      </c>
      <c r="N312" s="32" t="s">
        <v>19</v>
      </c>
      <c r="O312" s="32" t="s">
        <v>41</v>
      </c>
      <c r="P312" s="32">
        <v>1</v>
      </c>
      <c r="Q312" s="32" t="s">
        <v>6358</v>
      </c>
    </row>
    <row r="313" spans="1:17" x14ac:dyDescent="0.25">
      <c r="A313" s="57">
        <v>42251.426904085645</v>
      </c>
      <c r="B313" s="32" t="s">
        <v>4333</v>
      </c>
      <c r="C313" s="32" t="s">
        <v>335</v>
      </c>
      <c r="D313" s="32" t="s">
        <v>334</v>
      </c>
      <c r="E313" s="32" t="s">
        <v>6356</v>
      </c>
      <c r="F313" s="32" t="s">
        <v>6357</v>
      </c>
      <c r="G313" s="32" t="s">
        <v>367</v>
      </c>
      <c r="H313" s="32" t="s">
        <v>366</v>
      </c>
      <c r="I313" s="32" t="s">
        <v>2006</v>
      </c>
      <c r="J313" s="35">
        <v>0</v>
      </c>
      <c r="K313" s="35">
        <v>0</v>
      </c>
      <c r="L313" s="35">
        <v>14.25</v>
      </c>
      <c r="M313" s="35">
        <v>0</v>
      </c>
      <c r="N313" s="32" t="s">
        <v>19</v>
      </c>
      <c r="O313" s="32" t="s">
        <v>41</v>
      </c>
      <c r="P313" s="32">
        <v>1</v>
      </c>
      <c r="Q313" s="32" t="s">
        <v>6358</v>
      </c>
    </row>
    <row r="314" spans="1:17" x14ac:dyDescent="0.25">
      <c r="A314" s="57">
        <v>42251.42699216435</v>
      </c>
      <c r="B314" s="32" t="s">
        <v>280</v>
      </c>
      <c r="C314" s="32" t="s">
        <v>765</v>
      </c>
      <c r="D314" s="32" t="s">
        <v>764</v>
      </c>
      <c r="E314" s="32" t="s">
        <v>763</v>
      </c>
      <c r="F314" s="32" t="s">
        <v>6359</v>
      </c>
      <c r="G314" s="32" t="s">
        <v>15</v>
      </c>
      <c r="H314" s="32" t="s">
        <v>16</v>
      </c>
      <c r="I314" s="32" t="s">
        <v>260</v>
      </c>
      <c r="J314" s="35">
        <v>833</v>
      </c>
      <c r="K314" s="35">
        <v>0</v>
      </c>
      <c r="L314" s="35">
        <v>0</v>
      </c>
      <c r="M314" s="35">
        <v>0</v>
      </c>
      <c r="N314" s="32" t="s">
        <v>17</v>
      </c>
      <c r="O314" s="32" t="s">
        <v>18</v>
      </c>
      <c r="P314" s="32">
        <v>1</v>
      </c>
      <c r="Q314" s="32" t="s">
        <v>2018</v>
      </c>
    </row>
    <row r="315" spans="1:17" x14ac:dyDescent="0.25">
      <c r="A315" s="57">
        <v>42251.42699216435</v>
      </c>
      <c r="B315" s="32" t="s">
        <v>280</v>
      </c>
      <c r="C315" s="32" t="s">
        <v>765</v>
      </c>
      <c r="D315" s="32" t="s">
        <v>764</v>
      </c>
      <c r="E315" s="32" t="s">
        <v>763</v>
      </c>
      <c r="F315" s="32" t="s">
        <v>6359</v>
      </c>
      <c r="G315" s="32" t="s">
        <v>656</v>
      </c>
      <c r="H315" s="32" t="s">
        <v>823</v>
      </c>
      <c r="I315" s="32" t="s">
        <v>260</v>
      </c>
      <c r="J315" s="35">
        <v>0</v>
      </c>
      <c r="K315" s="35">
        <v>0</v>
      </c>
      <c r="L315" s="35">
        <v>0</v>
      </c>
      <c r="M315" s="35">
        <v>0</v>
      </c>
      <c r="N315" s="32" t="s">
        <v>17</v>
      </c>
      <c r="O315" s="32" t="s">
        <v>18</v>
      </c>
      <c r="P315" s="32">
        <v>1</v>
      </c>
      <c r="Q315" s="32" t="s">
        <v>2018</v>
      </c>
    </row>
    <row r="316" spans="1:17" x14ac:dyDescent="0.25">
      <c r="A316" s="57">
        <v>42251.42699216435</v>
      </c>
      <c r="B316" s="32" t="s">
        <v>280</v>
      </c>
      <c r="C316" s="32" t="s">
        <v>765</v>
      </c>
      <c r="D316" s="32" t="s">
        <v>764</v>
      </c>
      <c r="E316" s="32" t="s">
        <v>763</v>
      </c>
      <c r="F316" s="32" t="s">
        <v>6359</v>
      </c>
      <c r="G316" s="32" t="s">
        <v>656</v>
      </c>
      <c r="H316" s="32" t="s">
        <v>822</v>
      </c>
      <c r="I316" s="32" t="s">
        <v>260</v>
      </c>
      <c r="J316" s="35">
        <v>0</v>
      </c>
      <c r="K316" s="35">
        <v>0</v>
      </c>
      <c r="L316" s="35">
        <v>0</v>
      </c>
      <c r="M316" s="35">
        <v>0</v>
      </c>
      <c r="N316" s="32" t="s">
        <v>17</v>
      </c>
      <c r="O316" s="32" t="s">
        <v>18</v>
      </c>
      <c r="P316" s="32">
        <v>1</v>
      </c>
      <c r="Q316" s="32" t="s">
        <v>2018</v>
      </c>
    </row>
    <row r="317" spans="1:17" x14ac:dyDescent="0.25">
      <c r="A317" s="57">
        <v>42251.42699216435</v>
      </c>
      <c r="B317" s="32" t="s">
        <v>280</v>
      </c>
      <c r="C317" s="32" t="s">
        <v>765</v>
      </c>
      <c r="D317" s="32" t="s">
        <v>764</v>
      </c>
      <c r="E317" s="32" t="s">
        <v>763</v>
      </c>
      <c r="F317" s="32" t="s">
        <v>6359</v>
      </c>
      <c r="G317" s="32" t="s">
        <v>656</v>
      </c>
      <c r="H317" s="32" t="s">
        <v>821</v>
      </c>
      <c r="I317" s="32" t="s">
        <v>260</v>
      </c>
      <c r="J317" s="35">
        <v>0</v>
      </c>
      <c r="K317" s="35">
        <v>0</v>
      </c>
      <c r="L317" s="35">
        <v>0</v>
      </c>
      <c r="M317" s="35">
        <v>0</v>
      </c>
      <c r="N317" s="32" t="s">
        <v>17</v>
      </c>
      <c r="O317" s="32" t="s">
        <v>18</v>
      </c>
      <c r="P317" s="32">
        <v>1</v>
      </c>
      <c r="Q317" s="32" t="s">
        <v>2018</v>
      </c>
    </row>
    <row r="318" spans="1:17" x14ac:dyDescent="0.25">
      <c r="A318" s="57">
        <v>42251.42699216435</v>
      </c>
      <c r="B318" s="32" t="s">
        <v>280</v>
      </c>
      <c r="C318" s="32" t="s">
        <v>765</v>
      </c>
      <c r="D318" s="32" t="s">
        <v>764</v>
      </c>
      <c r="E318" s="32" t="s">
        <v>763</v>
      </c>
      <c r="F318" s="32" t="s">
        <v>6359</v>
      </c>
      <c r="G318" s="32" t="s">
        <v>656</v>
      </c>
      <c r="H318" s="32" t="s">
        <v>777</v>
      </c>
      <c r="I318" s="32" t="s">
        <v>260</v>
      </c>
      <c r="J318" s="35">
        <v>0</v>
      </c>
      <c r="K318" s="35">
        <v>0</v>
      </c>
      <c r="L318" s="35">
        <v>0</v>
      </c>
      <c r="M318" s="35">
        <v>0</v>
      </c>
      <c r="N318" s="32" t="s">
        <v>17</v>
      </c>
      <c r="O318" s="32" t="s">
        <v>18</v>
      </c>
      <c r="P318" s="32">
        <v>1</v>
      </c>
      <c r="Q318" s="32" t="s">
        <v>2018</v>
      </c>
    </row>
    <row r="319" spans="1:17" x14ac:dyDescent="0.25">
      <c r="A319" s="57">
        <v>42251.42699216435</v>
      </c>
      <c r="B319" s="32" t="s">
        <v>280</v>
      </c>
      <c r="C319" s="32" t="s">
        <v>765</v>
      </c>
      <c r="D319" s="32" t="s">
        <v>764</v>
      </c>
      <c r="E319" s="32" t="s">
        <v>763</v>
      </c>
      <c r="F319" s="32" t="s">
        <v>6359</v>
      </c>
      <c r="G319" s="32" t="s">
        <v>656</v>
      </c>
      <c r="H319" s="32" t="s">
        <v>773</v>
      </c>
      <c r="I319" s="32" t="s">
        <v>260</v>
      </c>
      <c r="J319" s="35">
        <v>0</v>
      </c>
      <c r="K319" s="35">
        <v>0</v>
      </c>
      <c r="L319" s="35">
        <v>0</v>
      </c>
      <c r="M319" s="35">
        <v>0</v>
      </c>
      <c r="N319" s="32" t="s">
        <v>17</v>
      </c>
      <c r="O319" s="32" t="s">
        <v>18</v>
      </c>
      <c r="P319" s="32">
        <v>1</v>
      </c>
      <c r="Q319" s="32" t="s">
        <v>2018</v>
      </c>
    </row>
    <row r="320" spans="1:17" x14ac:dyDescent="0.25">
      <c r="A320" s="57">
        <v>42251.42699216435</v>
      </c>
      <c r="B320" s="32" t="s">
        <v>280</v>
      </c>
      <c r="C320" s="32" t="s">
        <v>765</v>
      </c>
      <c r="D320" s="32" t="s">
        <v>764</v>
      </c>
      <c r="E320" s="32" t="s">
        <v>763</v>
      </c>
      <c r="F320" s="32" t="s">
        <v>6359</v>
      </c>
      <c r="G320" s="32" t="s">
        <v>656</v>
      </c>
      <c r="H320" s="32" t="s">
        <v>772</v>
      </c>
      <c r="I320" s="32" t="s">
        <v>260</v>
      </c>
      <c r="J320" s="35">
        <v>0</v>
      </c>
      <c r="K320" s="35">
        <v>0</v>
      </c>
      <c r="L320" s="35">
        <v>0</v>
      </c>
      <c r="M320" s="35">
        <v>0</v>
      </c>
      <c r="N320" s="32" t="s">
        <v>17</v>
      </c>
      <c r="O320" s="32" t="s">
        <v>18</v>
      </c>
      <c r="P320" s="32">
        <v>1</v>
      </c>
      <c r="Q320" s="32" t="s">
        <v>2018</v>
      </c>
    </row>
    <row r="321" spans="1:17" x14ac:dyDescent="0.25">
      <c r="A321" s="57">
        <v>42251.42699216435</v>
      </c>
      <c r="B321" s="32" t="s">
        <v>280</v>
      </c>
      <c r="C321" s="32" t="s">
        <v>765</v>
      </c>
      <c r="D321" s="32" t="s">
        <v>764</v>
      </c>
      <c r="E321" s="32" t="s">
        <v>763</v>
      </c>
      <c r="F321" s="32" t="s">
        <v>6359</v>
      </c>
      <c r="G321" s="32" t="s">
        <v>656</v>
      </c>
      <c r="H321" s="32" t="s">
        <v>771</v>
      </c>
      <c r="I321" s="32" t="s">
        <v>260</v>
      </c>
      <c r="J321" s="35">
        <v>0</v>
      </c>
      <c r="K321" s="35">
        <v>0</v>
      </c>
      <c r="L321" s="35">
        <v>0</v>
      </c>
      <c r="M321" s="35">
        <v>0</v>
      </c>
      <c r="N321" s="32" t="s">
        <v>17</v>
      </c>
      <c r="O321" s="32" t="s">
        <v>18</v>
      </c>
      <c r="P321" s="32">
        <v>1</v>
      </c>
      <c r="Q321" s="32" t="s">
        <v>2018</v>
      </c>
    </row>
    <row r="322" spans="1:17" x14ac:dyDescent="0.25">
      <c r="A322" s="57">
        <v>42251.42699216435</v>
      </c>
      <c r="B322" s="32" t="s">
        <v>280</v>
      </c>
      <c r="C322" s="32" t="s">
        <v>765</v>
      </c>
      <c r="D322" s="32" t="s">
        <v>764</v>
      </c>
      <c r="E322" s="32" t="s">
        <v>763</v>
      </c>
      <c r="F322" s="32" t="s">
        <v>6359</v>
      </c>
      <c r="G322" s="32" t="s">
        <v>656</v>
      </c>
      <c r="H322" s="32" t="s">
        <v>770</v>
      </c>
      <c r="I322" s="32" t="s">
        <v>260</v>
      </c>
      <c r="J322" s="35">
        <v>0</v>
      </c>
      <c r="K322" s="35">
        <v>0</v>
      </c>
      <c r="L322" s="35">
        <v>0</v>
      </c>
      <c r="M322" s="35">
        <v>0</v>
      </c>
      <c r="N322" s="32" t="s">
        <v>17</v>
      </c>
      <c r="O322" s="32" t="s">
        <v>18</v>
      </c>
      <c r="P322" s="32">
        <v>1</v>
      </c>
      <c r="Q322" s="32" t="s">
        <v>2018</v>
      </c>
    </row>
    <row r="323" spans="1:17" x14ac:dyDescent="0.25">
      <c r="A323" s="57">
        <v>42251.42699216435</v>
      </c>
      <c r="B323" s="32" t="s">
        <v>280</v>
      </c>
      <c r="C323" s="32" t="s">
        <v>765</v>
      </c>
      <c r="D323" s="32" t="s">
        <v>764</v>
      </c>
      <c r="E323" s="32" t="s">
        <v>763</v>
      </c>
      <c r="F323" s="32" t="s">
        <v>6359</v>
      </c>
      <c r="G323" s="32" t="s">
        <v>769</v>
      </c>
      <c r="H323" s="32" t="s">
        <v>768</v>
      </c>
      <c r="I323" s="32" t="s">
        <v>260</v>
      </c>
      <c r="J323" s="35">
        <v>0</v>
      </c>
      <c r="K323" s="35">
        <v>0</v>
      </c>
      <c r="L323" s="35">
        <v>0</v>
      </c>
      <c r="M323" s="35">
        <v>0</v>
      </c>
      <c r="N323" s="32" t="s">
        <v>17</v>
      </c>
      <c r="O323" s="32" t="s">
        <v>18</v>
      </c>
      <c r="P323" s="32">
        <v>1</v>
      </c>
      <c r="Q323" s="32" t="s">
        <v>2018</v>
      </c>
    </row>
    <row r="324" spans="1:17" x14ac:dyDescent="0.25">
      <c r="A324" s="57">
        <v>42251.42699216435</v>
      </c>
      <c r="B324" s="32" t="s">
        <v>280</v>
      </c>
      <c r="C324" s="32" t="s">
        <v>765</v>
      </c>
      <c r="D324" s="32" t="s">
        <v>764</v>
      </c>
      <c r="E324" s="32" t="s">
        <v>763</v>
      </c>
      <c r="F324" s="32" t="s">
        <v>6359</v>
      </c>
      <c r="G324" s="32" t="s">
        <v>656</v>
      </c>
      <c r="H324" s="32" t="s">
        <v>767</v>
      </c>
      <c r="I324" s="32" t="s">
        <v>260</v>
      </c>
      <c r="J324" s="35">
        <v>0</v>
      </c>
      <c r="K324" s="35">
        <v>0</v>
      </c>
      <c r="L324" s="35">
        <v>0</v>
      </c>
      <c r="M324" s="35">
        <v>0</v>
      </c>
      <c r="N324" s="32" t="s">
        <v>17</v>
      </c>
      <c r="O324" s="32" t="s">
        <v>18</v>
      </c>
      <c r="P324" s="32">
        <v>1</v>
      </c>
      <c r="Q324" s="32" t="s">
        <v>2018</v>
      </c>
    </row>
    <row r="325" spans="1:17" x14ac:dyDescent="0.25">
      <c r="A325" s="57">
        <v>42251.42699216435</v>
      </c>
      <c r="B325" s="32" t="s">
        <v>280</v>
      </c>
      <c r="C325" s="32" t="s">
        <v>765</v>
      </c>
      <c r="D325" s="32" t="s">
        <v>764</v>
      </c>
      <c r="E325" s="32" t="s">
        <v>763</v>
      </c>
      <c r="F325" s="32" t="s">
        <v>6359</v>
      </c>
      <c r="G325" s="32" t="s">
        <v>701</v>
      </c>
      <c r="H325" s="32" t="s">
        <v>766</v>
      </c>
      <c r="I325" s="32" t="s">
        <v>260</v>
      </c>
      <c r="J325" s="35">
        <v>0</v>
      </c>
      <c r="K325" s="35">
        <v>0</v>
      </c>
      <c r="L325" s="35">
        <v>0</v>
      </c>
      <c r="M325" s="35">
        <v>0</v>
      </c>
      <c r="N325" s="32" t="s">
        <v>17</v>
      </c>
      <c r="O325" s="32" t="s">
        <v>18</v>
      </c>
      <c r="P325" s="32">
        <v>1</v>
      </c>
      <c r="Q325" s="32" t="s">
        <v>2018</v>
      </c>
    </row>
    <row r="326" spans="1:17" x14ac:dyDescent="0.25">
      <c r="A326" s="57">
        <v>42251.42699216435</v>
      </c>
      <c r="B326" s="32" t="s">
        <v>280</v>
      </c>
      <c r="C326" s="32" t="s">
        <v>765</v>
      </c>
      <c r="D326" s="32" t="s">
        <v>764</v>
      </c>
      <c r="E326" s="32" t="s">
        <v>763</v>
      </c>
      <c r="F326" s="32" t="s">
        <v>6359</v>
      </c>
      <c r="G326" s="32" t="s">
        <v>762</v>
      </c>
      <c r="H326" s="32" t="s">
        <v>761</v>
      </c>
      <c r="I326" s="32" t="s">
        <v>260</v>
      </c>
      <c r="J326" s="35">
        <v>0</v>
      </c>
      <c r="K326" s="35">
        <v>0</v>
      </c>
      <c r="L326" s="35">
        <v>0</v>
      </c>
      <c r="M326" s="35">
        <v>0</v>
      </c>
      <c r="N326" s="32" t="s">
        <v>17</v>
      </c>
      <c r="O326" s="32" t="s">
        <v>18</v>
      </c>
      <c r="P326" s="32">
        <v>1</v>
      </c>
      <c r="Q326" s="32" t="s">
        <v>2018</v>
      </c>
    </row>
    <row r="327" spans="1:17" x14ac:dyDescent="0.25">
      <c r="A327" s="57">
        <v>42251.429201770836</v>
      </c>
      <c r="B327" s="32" t="s">
        <v>21</v>
      </c>
      <c r="C327" s="32" t="s">
        <v>722</v>
      </c>
      <c r="D327" s="32" t="s">
        <v>334</v>
      </c>
      <c r="E327" s="32" t="s">
        <v>5845</v>
      </c>
      <c r="F327" s="32" t="s">
        <v>6360</v>
      </c>
      <c r="G327" s="32" t="s">
        <v>367</v>
      </c>
      <c r="H327" s="32" t="s">
        <v>366</v>
      </c>
      <c r="I327" s="32" t="s">
        <v>2007</v>
      </c>
      <c r="J327" s="35">
        <v>0</v>
      </c>
      <c r="K327" s="35">
        <v>0</v>
      </c>
      <c r="L327" s="35">
        <v>14.25</v>
      </c>
      <c r="M327" s="35">
        <v>0</v>
      </c>
      <c r="N327" s="32" t="s">
        <v>19</v>
      </c>
      <c r="O327" s="32" t="s">
        <v>41</v>
      </c>
      <c r="P327" s="32">
        <v>1</v>
      </c>
      <c r="Q327" s="32" t="s">
        <v>6361</v>
      </c>
    </row>
    <row r="328" spans="1:17" x14ac:dyDescent="0.25">
      <c r="A328" s="57">
        <v>42251.430046724534</v>
      </c>
      <c r="B328" s="32" t="s">
        <v>44</v>
      </c>
      <c r="C328" s="32" t="s">
        <v>2041</v>
      </c>
      <c r="D328" s="32" t="s">
        <v>2042</v>
      </c>
      <c r="E328" s="32" t="s">
        <v>2145</v>
      </c>
      <c r="F328" s="32" t="s">
        <v>6362</v>
      </c>
      <c r="G328" s="32" t="s">
        <v>15</v>
      </c>
      <c r="H328" s="32" t="s">
        <v>16</v>
      </c>
      <c r="I328" s="32" t="s">
        <v>260</v>
      </c>
      <c r="J328" s="35">
        <v>580.5</v>
      </c>
      <c r="K328" s="35">
        <v>0</v>
      </c>
      <c r="L328" s="35">
        <v>0</v>
      </c>
      <c r="M328" s="35">
        <v>0</v>
      </c>
      <c r="N328" s="32" t="s">
        <v>17</v>
      </c>
      <c r="O328" s="32" t="s">
        <v>18</v>
      </c>
      <c r="P328" s="32">
        <v>1</v>
      </c>
      <c r="Q328" s="32" t="s">
        <v>2494</v>
      </c>
    </row>
    <row r="329" spans="1:17" x14ac:dyDescent="0.25">
      <c r="A329" s="57">
        <v>42251.430046724534</v>
      </c>
      <c r="B329" s="32" t="s">
        <v>44</v>
      </c>
      <c r="C329" s="32" t="s">
        <v>2041</v>
      </c>
      <c r="D329" s="32" t="s">
        <v>2042</v>
      </c>
      <c r="E329" s="32" t="s">
        <v>2145</v>
      </c>
      <c r="F329" s="32" t="s">
        <v>6362</v>
      </c>
      <c r="G329" s="32" t="s">
        <v>69</v>
      </c>
      <c r="H329" s="32" t="s">
        <v>2146</v>
      </c>
      <c r="I329" s="32" t="s">
        <v>260</v>
      </c>
      <c r="J329" s="35">
        <v>0</v>
      </c>
      <c r="K329" s="35">
        <v>0</v>
      </c>
      <c r="L329" s="35">
        <v>0</v>
      </c>
      <c r="M329" s="35">
        <v>0</v>
      </c>
      <c r="N329" s="32" t="s">
        <v>17</v>
      </c>
      <c r="O329" s="32" t="s">
        <v>18</v>
      </c>
      <c r="P329" s="32">
        <v>1</v>
      </c>
      <c r="Q329" s="32" t="s">
        <v>2494</v>
      </c>
    </row>
    <row r="330" spans="1:17" x14ac:dyDescent="0.25">
      <c r="A330" s="57">
        <v>42251.430046724534</v>
      </c>
      <c r="B330" s="32" t="s">
        <v>44</v>
      </c>
      <c r="C330" s="32" t="s">
        <v>2041</v>
      </c>
      <c r="D330" s="32" t="s">
        <v>2042</v>
      </c>
      <c r="E330" s="32" t="s">
        <v>2145</v>
      </c>
      <c r="F330" s="32" t="s">
        <v>6362</v>
      </c>
      <c r="G330" s="32" t="s">
        <v>911</v>
      </c>
      <c r="H330" s="32" t="s">
        <v>2147</v>
      </c>
      <c r="I330" s="32" t="s">
        <v>260</v>
      </c>
      <c r="J330" s="35">
        <v>0</v>
      </c>
      <c r="K330" s="35">
        <v>0</v>
      </c>
      <c r="L330" s="35">
        <v>0</v>
      </c>
      <c r="M330" s="35">
        <v>0</v>
      </c>
      <c r="N330" s="32" t="s">
        <v>17</v>
      </c>
      <c r="O330" s="32" t="s">
        <v>18</v>
      </c>
      <c r="P330" s="32">
        <v>1</v>
      </c>
      <c r="Q330" s="32" t="s">
        <v>2494</v>
      </c>
    </row>
    <row r="331" spans="1:17" x14ac:dyDescent="0.25">
      <c r="A331" s="57">
        <v>42251.430046724534</v>
      </c>
      <c r="B331" s="32" t="s">
        <v>44</v>
      </c>
      <c r="C331" s="32" t="s">
        <v>2041</v>
      </c>
      <c r="D331" s="32" t="s">
        <v>2042</v>
      </c>
      <c r="E331" s="32" t="s">
        <v>2145</v>
      </c>
      <c r="F331" s="32" t="s">
        <v>6362</v>
      </c>
      <c r="G331" s="32" t="s">
        <v>303</v>
      </c>
      <c r="H331" s="32" t="s">
        <v>2148</v>
      </c>
      <c r="I331" s="32" t="s">
        <v>260</v>
      </c>
      <c r="J331" s="35">
        <v>0</v>
      </c>
      <c r="K331" s="35">
        <v>0</v>
      </c>
      <c r="L331" s="35">
        <v>0</v>
      </c>
      <c r="M331" s="35">
        <v>0</v>
      </c>
      <c r="N331" s="32" t="s">
        <v>17</v>
      </c>
      <c r="O331" s="32" t="s">
        <v>18</v>
      </c>
      <c r="P331" s="32">
        <v>1</v>
      </c>
      <c r="Q331" s="32" t="s">
        <v>2494</v>
      </c>
    </row>
    <row r="332" spans="1:17" x14ac:dyDescent="0.25">
      <c r="A332" s="57">
        <v>42251.430046724534</v>
      </c>
      <c r="B332" s="32" t="s">
        <v>44</v>
      </c>
      <c r="C332" s="32" t="s">
        <v>2041</v>
      </c>
      <c r="D332" s="32" t="s">
        <v>2042</v>
      </c>
      <c r="E332" s="32" t="s">
        <v>2145</v>
      </c>
      <c r="F332" s="32" t="s">
        <v>6362</v>
      </c>
      <c r="G332" s="32" t="s">
        <v>303</v>
      </c>
      <c r="H332" s="32" t="s">
        <v>2149</v>
      </c>
      <c r="I332" s="32" t="s">
        <v>260</v>
      </c>
      <c r="J332" s="35">
        <v>0</v>
      </c>
      <c r="K332" s="35">
        <v>0</v>
      </c>
      <c r="L332" s="35">
        <v>0</v>
      </c>
      <c r="M332" s="35">
        <v>0</v>
      </c>
      <c r="N332" s="32" t="s">
        <v>17</v>
      </c>
      <c r="O332" s="32" t="s">
        <v>18</v>
      </c>
      <c r="P332" s="32">
        <v>1</v>
      </c>
      <c r="Q332" s="32" t="s">
        <v>2494</v>
      </c>
    </row>
    <row r="333" spans="1:17" x14ac:dyDescent="0.25">
      <c r="A333" s="57">
        <v>42251.430046724534</v>
      </c>
      <c r="B333" s="32" t="s">
        <v>44</v>
      </c>
      <c r="C333" s="32" t="s">
        <v>2041</v>
      </c>
      <c r="D333" s="32" t="s">
        <v>2042</v>
      </c>
      <c r="E333" s="32" t="s">
        <v>2145</v>
      </c>
      <c r="F333" s="32" t="s">
        <v>6362</v>
      </c>
      <c r="G333" s="32" t="s">
        <v>303</v>
      </c>
      <c r="H333" s="32" t="s">
        <v>2150</v>
      </c>
      <c r="I333" s="32" t="s">
        <v>260</v>
      </c>
      <c r="J333" s="35">
        <v>0</v>
      </c>
      <c r="K333" s="35">
        <v>0</v>
      </c>
      <c r="L333" s="35">
        <v>0</v>
      </c>
      <c r="M333" s="35">
        <v>0</v>
      </c>
      <c r="N333" s="32" t="s">
        <v>17</v>
      </c>
      <c r="O333" s="32" t="s">
        <v>18</v>
      </c>
      <c r="P333" s="32">
        <v>1</v>
      </c>
      <c r="Q333" s="32" t="s">
        <v>2494</v>
      </c>
    </row>
    <row r="334" spans="1:17" x14ac:dyDescent="0.25">
      <c r="A334" s="57">
        <v>42251.430046724534</v>
      </c>
      <c r="B334" s="32" t="s">
        <v>44</v>
      </c>
      <c r="C334" s="32" t="s">
        <v>2041</v>
      </c>
      <c r="D334" s="32" t="s">
        <v>2042</v>
      </c>
      <c r="E334" s="32" t="s">
        <v>2145</v>
      </c>
      <c r="F334" s="32" t="s">
        <v>6362</v>
      </c>
      <c r="G334" s="32" t="s">
        <v>303</v>
      </c>
      <c r="H334" s="32" t="s">
        <v>2151</v>
      </c>
      <c r="I334" s="32" t="s">
        <v>260</v>
      </c>
      <c r="J334" s="35">
        <v>0</v>
      </c>
      <c r="K334" s="35">
        <v>0</v>
      </c>
      <c r="L334" s="35">
        <v>0</v>
      </c>
      <c r="M334" s="35">
        <v>0</v>
      </c>
      <c r="N334" s="32" t="s">
        <v>17</v>
      </c>
      <c r="O334" s="32" t="s">
        <v>18</v>
      </c>
      <c r="P334" s="32">
        <v>1</v>
      </c>
      <c r="Q334" s="32" t="s">
        <v>2494</v>
      </c>
    </row>
    <row r="335" spans="1:17" x14ac:dyDescent="0.25">
      <c r="A335" s="57">
        <v>42251.430046724534</v>
      </c>
      <c r="B335" s="32" t="s">
        <v>44</v>
      </c>
      <c r="C335" s="32" t="s">
        <v>2041</v>
      </c>
      <c r="D335" s="32" t="s">
        <v>2042</v>
      </c>
      <c r="E335" s="32" t="s">
        <v>2145</v>
      </c>
      <c r="F335" s="32" t="s">
        <v>6362</v>
      </c>
      <c r="G335" s="32" t="s">
        <v>303</v>
      </c>
      <c r="H335" s="32" t="s">
        <v>2152</v>
      </c>
      <c r="I335" s="32" t="s">
        <v>260</v>
      </c>
      <c r="J335" s="35">
        <v>0</v>
      </c>
      <c r="K335" s="35">
        <v>0</v>
      </c>
      <c r="L335" s="35">
        <v>0</v>
      </c>
      <c r="M335" s="35">
        <v>0</v>
      </c>
      <c r="N335" s="32" t="s">
        <v>17</v>
      </c>
      <c r="O335" s="32" t="s">
        <v>18</v>
      </c>
      <c r="P335" s="32">
        <v>1</v>
      </c>
      <c r="Q335" s="32" t="s">
        <v>2494</v>
      </c>
    </row>
    <row r="336" spans="1:17" x14ac:dyDescent="0.25">
      <c r="A336" s="57">
        <v>42251.430046724534</v>
      </c>
      <c r="B336" s="32" t="s">
        <v>44</v>
      </c>
      <c r="C336" s="32" t="s">
        <v>2041</v>
      </c>
      <c r="D336" s="32" t="s">
        <v>2042</v>
      </c>
      <c r="E336" s="32" t="s">
        <v>2145</v>
      </c>
      <c r="F336" s="32" t="s">
        <v>6362</v>
      </c>
      <c r="G336" s="32" t="s">
        <v>2153</v>
      </c>
      <c r="H336" s="32" t="s">
        <v>2154</v>
      </c>
      <c r="I336" s="32" t="s">
        <v>260</v>
      </c>
      <c r="J336" s="35">
        <v>0</v>
      </c>
      <c r="K336" s="35">
        <v>0</v>
      </c>
      <c r="L336" s="35">
        <v>0</v>
      </c>
      <c r="M336" s="35">
        <v>0</v>
      </c>
      <c r="N336" s="32" t="s">
        <v>17</v>
      </c>
      <c r="O336" s="32" t="s">
        <v>18</v>
      </c>
      <c r="P336" s="32">
        <v>1</v>
      </c>
      <c r="Q336" s="32" t="s">
        <v>2494</v>
      </c>
    </row>
    <row r="337" spans="1:17" x14ac:dyDescent="0.25">
      <c r="A337" s="57">
        <v>42251.430046724534</v>
      </c>
      <c r="B337" s="32" t="s">
        <v>44</v>
      </c>
      <c r="C337" s="32" t="s">
        <v>2041</v>
      </c>
      <c r="D337" s="32" t="s">
        <v>2042</v>
      </c>
      <c r="E337" s="32" t="s">
        <v>2145</v>
      </c>
      <c r="F337" s="32" t="s">
        <v>6362</v>
      </c>
      <c r="G337" s="32" t="s">
        <v>2153</v>
      </c>
      <c r="H337" s="32" t="s">
        <v>2155</v>
      </c>
      <c r="I337" s="32" t="s">
        <v>260</v>
      </c>
      <c r="J337" s="35">
        <v>0</v>
      </c>
      <c r="K337" s="35">
        <v>0</v>
      </c>
      <c r="L337" s="35">
        <v>0</v>
      </c>
      <c r="M337" s="35">
        <v>0</v>
      </c>
      <c r="N337" s="32" t="s">
        <v>17</v>
      </c>
      <c r="O337" s="32" t="s">
        <v>18</v>
      </c>
      <c r="P337" s="32">
        <v>1</v>
      </c>
      <c r="Q337" s="32" t="s">
        <v>2494</v>
      </c>
    </row>
    <row r="338" spans="1:17" x14ac:dyDescent="0.25">
      <c r="A338" s="57">
        <v>42251.430046724534</v>
      </c>
      <c r="B338" s="32" t="s">
        <v>44</v>
      </c>
      <c r="C338" s="32" t="s">
        <v>2041</v>
      </c>
      <c r="D338" s="32" t="s">
        <v>2042</v>
      </c>
      <c r="E338" s="32" t="s">
        <v>2145</v>
      </c>
      <c r="F338" s="32" t="s">
        <v>6362</v>
      </c>
      <c r="G338" s="32" t="s">
        <v>536</v>
      </c>
      <c r="H338" s="32" t="s">
        <v>2156</v>
      </c>
      <c r="I338" s="32" t="s">
        <v>260</v>
      </c>
      <c r="J338" s="35">
        <v>0</v>
      </c>
      <c r="K338" s="35">
        <v>0</v>
      </c>
      <c r="L338" s="35">
        <v>0</v>
      </c>
      <c r="M338" s="35">
        <v>0</v>
      </c>
      <c r="N338" s="32" t="s">
        <v>17</v>
      </c>
      <c r="O338" s="32" t="s">
        <v>18</v>
      </c>
      <c r="P338" s="32">
        <v>1</v>
      </c>
      <c r="Q338" s="32" t="s">
        <v>2494</v>
      </c>
    </row>
    <row r="339" spans="1:17" x14ac:dyDescent="0.25">
      <c r="A339" s="57">
        <v>42251.430046724534</v>
      </c>
      <c r="B339" s="32" t="s">
        <v>44</v>
      </c>
      <c r="C339" s="32" t="s">
        <v>2041</v>
      </c>
      <c r="D339" s="32" t="s">
        <v>2042</v>
      </c>
      <c r="E339" s="32" t="s">
        <v>2145</v>
      </c>
      <c r="F339" s="32" t="s">
        <v>6362</v>
      </c>
      <c r="G339" s="32" t="s">
        <v>536</v>
      </c>
      <c r="H339" s="32" t="s">
        <v>2157</v>
      </c>
      <c r="I339" s="32" t="s">
        <v>260</v>
      </c>
      <c r="J339" s="35">
        <v>0</v>
      </c>
      <c r="K339" s="35">
        <v>0</v>
      </c>
      <c r="L339" s="35">
        <v>0</v>
      </c>
      <c r="M339" s="35">
        <v>0</v>
      </c>
      <c r="N339" s="32" t="s">
        <v>17</v>
      </c>
      <c r="O339" s="32" t="s">
        <v>18</v>
      </c>
      <c r="P339" s="32">
        <v>1</v>
      </c>
      <c r="Q339" s="32" t="s">
        <v>2494</v>
      </c>
    </row>
    <row r="340" spans="1:17" x14ac:dyDescent="0.25">
      <c r="A340" s="57">
        <v>42251.430046724534</v>
      </c>
      <c r="B340" s="32" t="s">
        <v>44</v>
      </c>
      <c r="C340" s="32" t="s">
        <v>2041</v>
      </c>
      <c r="D340" s="32" t="s">
        <v>2042</v>
      </c>
      <c r="E340" s="32" t="s">
        <v>2145</v>
      </c>
      <c r="F340" s="32" t="s">
        <v>6362</v>
      </c>
      <c r="G340" s="32" t="s">
        <v>536</v>
      </c>
      <c r="H340" s="32" t="s">
        <v>2158</v>
      </c>
      <c r="I340" s="32" t="s">
        <v>260</v>
      </c>
      <c r="J340" s="35">
        <v>0</v>
      </c>
      <c r="K340" s="35">
        <v>0</v>
      </c>
      <c r="L340" s="35">
        <v>0</v>
      </c>
      <c r="M340" s="35">
        <v>0</v>
      </c>
      <c r="N340" s="32" t="s">
        <v>17</v>
      </c>
      <c r="O340" s="32" t="s">
        <v>18</v>
      </c>
      <c r="P340" s="32">
        <v>1</v>
      </c>
      <c r="Q340" s="32" t="s">
        <v>2494</v>
      </c>
    </row>
    <row r="341" spans="1:17" x14ac:dyDescent="0.25">
      <c r="A341" s="57">
        <v>42251.430046724534</v>
      </c>
      <c r="B341" s="32" t="s">
        <v>44</v>
      </c>
      <c r="C341" s="32" t="s">
        <v>2041</v>
      </c>
      <c r="D341" s="32" t="s">
        <v>2042</v>
      </c>
      <c r="E341" s="32" t="s">
        <v>2145</v>
      </c>
      <c r="F341" s="32" t="s">
        <v>6362</v>
      </c>
      <c r="G341" s="32" t="s">
        <v>732</v>
      </c>
      <c r="H341" s="32" t="s">
        <v>2159</v>
      </c>
      <c r="I341" s="32" t="s">
        <v>260</v>
      </c>
      <c r="J341" s="35">
        <v>0</v>
      </c>
      <c r="K341" s="35">
        <v>0</v>
      </c>
      <c r="L341" s="35">
        <v>0</v>
      </c>
      <c r="M341" s="35">
        <v>0</v>
      </c>
      <c r="N341" s="32" t="s">
        <v>17</v>
      </c>
      <c r="O341" s="32" t="s">
        <v>18</v>
      </c>
      <c r="P341" s="32">
        <v>1</v>
      </c>
      <c r="Q341" s="32" t="s">
        <v>2494</v>
      </c>
    </row>
    <row r="342" spans="1:17" x14ac:dyDescent="0.25">
      <c r="A342" s="57">
        <v>42251.430046724534</v>
      </c>
      <c r="B342" s="32" t="s">
        <v>44</v>
      </c>
      <c r="C342" s="32" t="s">
        <v>2041</v>
      </c>
      <c r="D342" s="32" t="s">
        <v>2042</v>
      </c>
      <c r="E342" s="32" t="s">
        <v>2145</v>
      </c>
      <c r="F342" s="32" t="s">
        <v>6362</v>
      </c>
      <c r="G342" s="32" t="s">
        <v>732</v>
      </c>
      <c r="H342" s="32" t="s">
        <v>2160</v>
      </c>
      <c r="I342" s="32" t="s">
        <v>260</v>
      </c>
      <c r="J342" s="35">
        <v>0</v>
      </c>
      <c r="K342" s="35">
        <v>0</v>
      </c>
      <c r="L342" s="35">
        <v>0</v>
      </c>
      <c r="M342" s="35">
        <v>0</v>
      </c>
      <c r="N342" s="32" t="s">
        <v>17</v>
      </c>
      <c r="O342" s="32" t="s">
        <v>18</v>
      </c>
      <c r="P342" s="32">
        <v>1</v>
      </c>
      <c r="Q342" s="32" t="s">
        <v>2494</v>
      </c>
    </row>
    <row r="343" spans="1:17" x14ac:dyDescent="0.25">
      <c r="A343" s="57">
        <v>42251.430046724534</v>
      </c>
      <c r="B343" s="32" t="s">
        <v>44</v>
      </c>
      <c r="C343" s="32" t="s">
        <v>2041</v>
      </c>
      <c r="D343" s="32" t="s">
        <v>2042</v>
      </c>
      <c r="E343" s="32" t="s">
        <v>2145</v>
      </c>
      <c r="F343" s="32" t="s">
        <v>6362</v>
      </c>
      <c r="G343" s="32" t="s">
        <v>732</v>
      </c>
      <c r="H343" s="32" t="s">
        <v>2161</v>
      </c>
      <c r="I343" s="32" t="s">
        <v>260</v>
      </c>
      <c r="J343" s="35">
        <v>0</v>
      </c>
      <c r="K343" s="35">
        <v>0</v>
      </c>
      <c r="L343" s="35">
        <v>0</v>
      </c>
      <c r="M343" s="35">
        <v>0</v>
      </c>
      <c r="N343" s="32" t="s">
        <v>17</v>
      </c>
      <c r="O343" s="32" t="s">
        <v>18</v>
      </c>
      <c r="P343" s="32">
        <v>1</v>
      </c>
      <c r="Q343" s="32" t="s">
        <v>2494</v>
      </c>
    </row>
    <row r="344" spans="1:17" x14ac:dyDescent="0.25">
      <c r="A344" s="57">
        <v>42251.430046724534</v>
      </c>
      <c r="B344" s="32" t="s">
        <v>44</v>
      </c>
      <c r="C344" s="32" t="s">
        <v>2041</v>
      </c>
      <c r="D344" s="32" t="s">
        <v>2042</v>
      </c>
      <c r="E344" s="32" t="s">
        <v>2145</v>
      </c>
      <c r="F344" s="32" t="s">
        <v>6362</v>
      </c>
      <c r="G344" s="32" t="s">
        <v>468</v>
      </c>
      <c r="H344" s="32" t="s">
        <v>2162</v>
      </c>
      <c r="I344" s="32" t="s">
        <v>260</v>
      </c>
      <c r="J344" s="35">
        <v>0</v>
      </c>
      <c r="K344" s="35">
        <v>0</v>
      </c>
      <c r="L344" s="35">
        <v>0</v>
      </c>
      <c r="M344" s="35">
        <v>0</v>
      </c>
      <c r="N344" s="32" t="s">
        <v>17</v>
      </c>
      <c r="O344" s="32" t="s">
        <v>18</v>
      </c>
      <c r="P344" s="32">
        <v>1</v>
      </c>
      <c r="Q344" s="32" t="s">
        <v>2494</v>
      </c>
    </row>
    <row r="345" spans="1:17" x14ac:dyDescent="0.25">
      <c r="A345" s="57">
        <v>42251.430046724534</v>
      </c>
      <c r="B345" s="32" t="s">
        <v>44</v>
      </c>
      <c r="C345" s="32" t="s">
        <v>2041</v>
      </c>
      <c r="D345" s="32" t="s">
        <v>2042</v>
      </c>
      <c r="E345" s="32" t="s">
        <v>2145</v>
      </c>
      <c r="F345" s="32" t="s">
        <v>6362</v>
      </c>
      <c r="G345" s="32" t="s">
        <v>468</v>
      </c>
      <c r="H345" s="32" t="s">
        <v>2163</v>
      </c>
      <c r="I345" s="32" t="s">
        <v>260</v>
      </c>
      <c r="J345" s="35">
        <v>0</v>
      </c>
      <c r="K345" s="35">
        <v>0</v>
      </c>
      <c r="L345" s="35">
        <v>0</v>
      </c>
      <c r="M345" s="35">
        <v>0</v>
      </c>
      <c r="N345" s="32" t="s">
        <v>17</v>
      </c>
      <c r="O345" s="32" t="s">
        <v>18</v>
      </c>
      <c r="P345" s="32">
        <v>1</v>
      </c>
      <c r="Q345" s="32" t="s">
        <v>2494</v>
      </c>
    </row>
    <row r="346" spans="1:17" x14ac:dyDescent="0.25">
      <c r="A346" s="57">
        <v>42251.430046724534</v>
      </c>
      <c r="B346" s="32" t="s">
        <v>44</v>
      </c>
      <c r="C346" s="32" t="s">
        <v>2041</v>
      </c>
      <c r="D346" s="32" t="s">
        <v>2042</v>
      </c>
      <c r="E346" s="32" t="s">
        <v>2145</v>
      </c>
      <c r="F346" s="32" t="s">
        <v>6362</v>
      </c>
      <c r="G346" s="32" t="s">
        <v>468</v>
      </c>
      <c r="H346" s="32" t="s">
        <v>2164</v>
      </c>
      <c r="I346" s="32" t="s">
        <v>260</v>
      </c>
      <c r="J346" s="35">
        <v>0</v>
      </c>
      <c r="K346" s="35">
        <v>0</v>
      </c>
      <c r="L346" s="35">
        <v>0</v>
      </c>
      <c r="M346" s="35">
        <v>0</v>
      </c>
      <c r="N346" s="32" t="s">
        <v>17</v>
      </c>
      <c r="O346" s="32" t="s">
        <v>18</v>
      </c>
      <c r="P346" s="32">
        <v>1</v>
      </c>
      <c r="Q346" s="32" t="s">
        <v>2494</v>
      </c>
    </row>
    <row r="347" spans="1:17" x14ac:dyDescent="0.25">
      <c r="A347" s="57">
        <v>42251.430046724534</v>
      </c>
      <c r="B347" s="32" t="s">
        <v>44</v>
      </c>
      <c r="C347" s="32" t="s">
        <v>2041</v>
      </c>
      <c r="D347" s="32" t="s">
        <v>2042</v>
      </c>
      <c r="E347" s="32" t="s">
        <v>2145</v>
      </c>
      <c r="F347" s="32" t="s">
        <v>6362</v>
      </c>
      <c r="G347" s="32" t="s">
        <v>468</v>
      </c>
      <c r="H347" s="32" t="s">
        <v>2165</v>
      </c>
      <c r="I347" s="32" t="s">
        <v>260</v>
      </c>
      <c r="J347" s="35">
        <v>0</v>
      </c>
      <c r="K347" s="35">
        <v>0</v>
      </c>
      <c r="L347" s="35">
        <v>0</v>
      </c>
      <c r="M347" s="35">
        <v>0</v>
      </c>
      <c r="N347" s="32" t="s">
        <v>17</v>
      </c>
      <c r="O347" s="32" t="s">
        <v>18</v>
      </c>
      <c r="P347" s="32">
        <v>1</v>
      </c>
      <c r="Q347" s="32" t="s">
        <v>2494</v>
      </c>
    </row>
    <row r="348" spans="1:17" x14ac:dyDescent="0.25">
      <c r="A348" s="57">
        <v>42251.430046724534</v>
      </c>
      <c r="B348" s="32" t="s">
        <v>44</v>
      </c>
      <c r="C348" s="32" t="s">
        <v>2041</v>
      </c>
      <c r="D348" s="32" t="s">
        <v>2042</v>
      </c>
      <c r="E348" s="32" t="s">
        <v>2145</v>
      </c>
      <c r="F348" s="32" t="s">
        <v>6362</v>
      </c>
      <c r="G348" s="32" t="s">
        <v>2166</v>
      </c>
      <c r="H348" s="32" t="s">
        <v>2167</v>
      </c>
      <c r="I348" s="32" t="s">
        <v>260</v>
      </c>
      <c r="J348" s="35">
        <v>0</v>
      </c>
      <c r="K348" s="35">
        <v>0</v>
      </c>
      <c r="L348" s="35">
        <v>0</v>
      </c>
      <c r="M348" s="35">
        <v>0</v>
      </c>
      <c r="N348" s="32" t="s">
        <v>17</v>
      </c>
      <c r="O348" s="32" t="s">
        <v>18</v>
      </c>
      <c r="P348" s="32">
        <v>1</v>
      </c>
      <c r="Q348" s="32" t="s">
        <v>2494</v>
      </c>
    </row>
    <row r="349" spans="1:17" x14ac:dyDescent="0.25">
      <c r="A349" s="57">
        <v>42251.430046724534</v>
      </c>
      <c r="B349" s="32" t="s">
        <v>44</v>
      </c>
      <c r="C349" s="32" t="s">
        <v>2041</v>
      </c>
      <c r="D349" s="32" t="s">
        <v>2042</v>
      </c>
      <c r="E349" s="32" t="s">
        <v>2145</v>
      </c>
      <c r="F349" s="32" t="s">
        <v>6362</v>
      </c>
      <c r="G349" s="32" t="s">
        <v>2166</v>
      </c>
      <c r="H349" s="32" t="s">
        <v>2168</v>
      </c>
      <c r="I349" s="32" t="s">
        <v>260</v>
      </c>
      <c r="J349" s="35">
        <v>0</v>
      </c>
      <c r="K349" s="35">
        <v>0</v>
      </c>
      <c r="L349" s="35">
        <v>0</v>
      </c>
      <c r="M349" s="35">
        <v>0</v>
      </c>
      <c r="N349" s="32" t="s">
        <v>17</v>
      </c>
      <c r="O349" s="32" t="s">
        <v>18</v>
      </c>
      <c r="P349" s="32">
        <v>1</v>
      </c>
      <c r="Q349" s="32" t="s">
        <v>2494</v>
      </c>
    </row>
    <row r="350" spans="1:17" x14ac:dyDescent="0.25">
      <c r="A350" s="57">
        <v>42251.430046724534</v>
      </c>
      <c r="B350" s="32" t="s">
        <v>44</v>
      </c>
      <c r="C350" s="32" t="s">
        <v>2041</v>
      </c>
      <c r="D350" s="32" t="s">
        <v>2042</v>
      </c>
      <c r="E350" s="32" t="s">
        <v>2145</v>
      </c>
      <c r="F350" s="32" t="s">
        <v>6362</v>
      </c>
      <c r="G350" s="32" t="s">
        <v>528</v>
      </c>
      <c r="H350" s="32" t="s">
        <v>2169</v>
      </c>
      <c r="I350" s="32" t="s">
        <v>260</v>
      </c>
      <c r="J350" s="35">
        <v>0</v>
      </c>
      <c r="K350" s="35">
        <v>0</v>
      </c>
      <c r="L350" s="35">
        <v>0</v>
      </c>
      <c r="M350" s="35">
        <v>0</v>
      </c>
      <c r="N350" s="32" t="s">
        <v>17</v>
      </c>
      <c r="O350" s="32" t="s">
        <v>18</v>
      </c>
      <c r="P350" s="32">
        <v>1</v>
      </c>
      <c r="Q350" s="32" t="s">
        <v>2494</v>
      </c>
    </row>
    <row r="351" spans="1:17" x14ac:dyDescent="0.25">
      <c r="A351" s="57">
        <v>42251.430046724534</v>
      </c>
      <c r="B351" s="32" t="s">
        <v>44</v>
      </c>
      <c r="C351" s="32" t="s">
        <v>2041</v>
      </c>
      <c r="D351" s="32" t="s">
        <v>2042</v>
      </c>
      <c r="E351" s="32" t="s">
        <v>2145</v>
      </c>
      <c r="F351" s="32" t="s">
        <v>6362</v>
      </c>
      <c r="G351" s="32" t="s">
        <v>528</v>
      </c>
      <c r="H351" s="32" t="s">
        <v>2170</v>
      </c>
      <c r="I351" s="32" t="s">
        <v>260</v>
      </c>
      <c r="J351" s="35">
        <v>0</v>
      </c>
      <c r="K351" s="35">
        <v>0</v>
      </c>
      <c r="L351" s="35">
        <v>0</v>
      </c>
      <c r="M351" s="35">
        <v>0</v>
      </c>
      <c r="N351" s="32" t="s">
        <v>17</v>
      </c>
      <c r="O351" s="32" t="s">
        <v>18</v>
      </c>
      <c r="P351" s="32">
        <v>1</v>
      </c>
      <c r="Q351" s="32" t="s">
        <v>2494</v>
      </c>
    </row>
    <row r="352" spans="1:17" x14ac:dyDescent="0.25">
      <c r="A352" s="57">
        <v>42251.430046724534</v>
      </c>
      <c r="B352" s="32" t="s">
        <v>44</v>
      </c>
      <c r="C352" s="32" t="s">
        <v>2041</v>
      </c>
      <c r="D352" s="32" t="s">
        <v>2042</v>
      </c>
      <c r="E352" s="32" t="s">
        <v>2145</v>
      </c>
      <c r="F352" s="32" t="s">
        <v>6362</v>
      </c>
      <c r="G352" s="32" t="s">
        <v>2171</v>
      </c>
      <c r="H352" s="32" t="s">
        <v>2172</v>
      </c>
      <c r="I352" s="32" t="s">
        <v>260</v>
      </c>
      <c r="J352" s="35">
        <v>0</v>
      </c>
      <c r="K352" s="35">
        <v>0</v>
      </c>
      <c r="L352" s="35">
        <v>0</v>
      </c>
      <c r="M352" s="35">
        <v>0</v>
      </c>
      <c r="N352" s="32" t="s">
        <v>17</v>
      </c>
      <c r="O352" s="32" t="s">
        <v>18</v>
      </c>
      <c r="P352" s="32">
        <v>1</v>
      </c>
      <c r="Q352" s="32" t="s">
        <v>2494</v>
      </c>
    </row>
    <row r="353" spans="1:17" x14ac:dyDescent="0.25">
      <c r="A353" s="57">
        <v>42251.430046724534</v>
      </c>
      <c r="B353" s="32" t="s">
        <v>44</v>
      </c>
      <c r="C353" s="32" t="s">
        <v>2041</v>
      </c>
      <c r="D353" s="32" t="s">
        <v>2042</v>
      </c>
      <c r="E353" s="32" t="s">
        <v>2145</v>
      </c>
      <c r="F353" s="32" t="s">
        <v>6362</v>
      </c>
      <c r="G353" s="32" t="s">
        <v>2173</v>
      </c>
      <c r="H353" s="32" t="s">
        <v>2174</v>
      </c>
      <c r="I353" s="32" t="s">
        <v>260</v>
      </c>
      <c r="J353" s="35">
        <v>0</v>
      </c>
      <c r="K353" s="35">
        <v>0</v>
      </c>
      <c r="L353" s="35">
        <v>0</v>
      </c>
      <c r="M353" s="35">
        <v>0</v>
      </c>
      <c r="N353" s="32" t="s">
        <v>17</v>
      </c>
      <c r="O353" s="32" t="s">
        <v>18</v>
      </c>
      <c r="P353" s="32">
        <v>1</v>
      </c>
      <c r="Q353" s="32" t="s">
        <v>2494</v>
      </c>
    </row>
    <row r="354" spans="1:17" x14ac:dyDescent="0.25">
      <c r="A354" s="57">
        <v>42251.430046724534</v>
      </c>
      <c r="B354" s="32" t="s">
        <v>44</v>
      </c>
      <c r="C354" s="32" t="s">
        <v>2041</v>
      </c>
      <c r="D354" s="32" t="s">
        <v>2042</v>
      </c>
      <c r="E354" s="32" t="s">
        <v>2145</v>
      </c>
      <c r="F354" s="32" t="s">
        <v>6362</v>
      </c>
      <c r="G354" s="32" t="s">
        <v>206</v>
      </c>
      <c r="H354" s="32" t="s">
        <v>2200</v>
      </c>
      <c r="I354" s="32" t="s">
        <v>260</v>
      </c>
      <c r="J354" s="35">
        <v>0</v>
      </c>
      <c r="K354" s="35">
        <v>0</v>
      </c>
      <c r="L354" s="35">
        <v>0</v>
      </c>
      <c r="M354" s="35">
        <v>0</v>
      </c>
      <c r="N354" s="32" t="s">
        <v>17</v>
      </c>
      <c r="O354" s="32" t="s">
        <v>18</v>
      </c>
      <c r="P354" s="32">
        <v>1</v>
      </c>
      <c r="Q354" s="32" t="s">
        <v>2494</v>
      </c>
    </row>
    <row r="355" spans="1:17" x14ac:dyDescent="0.25">
      <c r="A355" s="57">
        <v>42251.430046724534</v>
      </c>
      <c r="B355" s="32" t="s">
        <v>44</v>
      </c>
      <c r="C355" s="32" t="s">
        <v>2041</v>
      </c>
      <c r="D355" s="32" t="s">
        <v>2042</v>
      </c>
      <c r="E355" s="32" t="s">
        <v>2145</v>
      </c>
      <c r="F355" s="32" t="s">
        <v>6362</v>
      </c>
      <c r="G355" s="32" t="s">
        <v>1312</v>
      </c>
      <c r="H355" s="32" t="s">
        <v>2201</v>
      </c>
      <c r="I355" s="32" t="s">
        <v>260</v>
      </c>
      <c r="J355" s="35">
        <v>0</v>
      </c>
      <c r="K355" s="35">
        <v>0</v>
      </c>
      <c r="L355" s="35">
        <v>0</v>
      </c>
      <c r="M355" s="35">
        <v>0</v>
      </c>
      <c r="N355" s="32" t="s">
        <v>17</v>
      </c>
      <c r="O355" s="32" t="s">
        <v>18</v>
      </c>
      <c r="P355" s="32">
        <v>1</v>
      </c>
      <c r="Q355" s="32" t="s">
        <v>2494</v>
      </c>
    </row>
    <row r="356" spans="1:17" x14ac:dyDescent="0.25">
      <c r="A356" s="57">
        <v>42251.430046724534</v>
      </c>
      <c r="B356" s="32" t="s">
        <v>44</v>
      </c>
      <c r="C356" s="32" t="s">
        <v>2041</v>
      </c>
      <c r="D356" s="32" t="s">
        <v>2042</v>
      </c>
      <c r="E356" s="32" t="s">
        <v>2145</v>
      </c>
      <c r="F356" s="32" t="s">
        <v>6362</v>
      </c>
      <c r="G356" s="32" t="s">
        <v>4640</v>
      </c>
      <c r="H356" s="32" t="s">
        <v>4641</v>
      </c>
      <c r="I356" s="32" t="s">
        <v>260</v>
      </c>
      <c r="J356" s="35">
        <v>0</v>
      </c>
      <c r="K356" s="35">
        <v>0</v>
      </c>
      <c r="L356" s="35">
        <v>0</v>
      </c>
      <c r="M356" s="35">
        <v>0</v>
      </c>
      <c r="N356" s="32" t="s">
        <v>17</v>
      </c>
      <c r="O356" s="32" t="s">
        <v>18</v>
      </c>
      <c r="P356" s="32">
        <v>1</v>
      </c>
      <c r="Q356" s="32" t="s">
        <v>2494</v>
      </c>
    </row>
    <row r="357" spans="1:17" x14ac:dyDescent="0.25">
      <c r="A357" s="57">
        <v>42251.430046724534</v>
      </c>
      <c r="B357" s="32" t="s">
        <v>44</v>
      </c>
      <c r="C357" s="32" t="s">
        <v>2041</v>
      </c>
      <c r="D357" s="32" t="s">
        <v>2042</v>
      </c>
      <c r="E357" s="32" t="s">
        <v>2145</v>
      </c>
      <c r="F357" s="32" t="s">
        <v>6362</v>
      </c>
      <c r="G357" s="32" t="s">
        <v>4642</v>
      </c>
      <c r="H357" s="32" t="s">
        <v>4643</v>
      </c>
      <c r="I357" s="32" t="s">
        <v>260</v>
      </c>
      <c r="J357" s="35">
        <v>0</v>
      </c>
      <c r="K357" s="35">
        <v>0</v>
      </c>
      <c r="L357" s="35">
        <v>0</v>
      </c>
      <c r="M357" s="35">
        <v>0</v>
      </c>
      <c r="N357" s="32" t="s">
        <v>17</v>
      </c>
      <c r="O357" s="32" t="s">
        <v>18</v>
      </c>
      <c r="P357" s="32">
        <v>1</v>
      </c>
      <c r="Q357" s="32" t="s">
        <v>2494</v>
      </c>
    </row>
    <row r="358" spans="1:17" x14ac:dyDescent="0.25">
      <c r="A358" s="57">
        <v>42251.431587384257</v>
      </c>
      <c r="B358" s="32" t="s">
        <v>290</v>
      </c>
      <c r="C358" s="32" t="s">
        <v>6363</v>
      </c>
      <c r="D358" s="32" t="s">
        <v>334</v>
      </c>
      <c r="E358" s="32" t="s">
        <v>5834</v>
      </c>
      <c r="F358" s="32" t="s">
        <v>6364</v>
      </c>
      <c r="G358" s="32" t="s">
        <v>367</v>
      </c>
      <c r="H358" s="32" t="s">
        <v>366</v>
      </c>
      <c r="I358" s="32" t="s">
        <v>2007</v>
      </c>
      <c r="J358" s="35">
        <v>0</v>
      </c>
      <c r="K358" s="35">
        <v>0</v>
      </c>
      <c r="L358" s="35">
        <v>14.25</v>
      </c>
      <c r="M358" s="35">
        <v>0</v>
      </c>
      <c r="N358" s="32" t="s">
        <v>19</v>
      </c>
      <c r="O358" s="32" t="s">
        <v>41</v>
      </c>
      <c r="P358" s="32">
        <v>1</v>
      </c>
      <c r="Q358" s="32" t="s">
        <v>6365</v>
      </c>
    </row>
    <row r="359" spans="1:17" x14ac:dyDescent="0.25">
      <c r="A359" s="57">
        <v>42251.431587384257</v>
      </c>
      <c r="B359" s="32" t="s">
        <v>290</v>
      </c>
      <c r="C359" s="32" t="s">
        <v>6363</v>
      </c>
      <c r="D359" s="32" t="s">
        <v>334</v>
      </c>
      <c r="E359" s="32" t="s">
        <v>5834</v>
      </c>
      <c r="F359" s="32" t="s">
        <v>6364</v>
      </c>
      <c r="G359" s="32" t="s">
        <v>367</v>
      </c>
      <c r="H359" s="32" t="s">
        <v>366</v>
      </c>
      <c r="I359" s="32" t="s">
        <v>2007</v>
      </c>
      <c r="J359" s="35">
        <v>0</v>
      </c>
      <c r="K359" s="35">
        <v>0</v>
      </c>
      <c r="L359" s="35">
        <v>14.25</v>
      </c>
      <c r="M359" s="35">
        <v>0</v>
      </c>
      <c r="N359" s="32" t="s">
        <v>19</v>
      </c>
      <c r="O359" s="32" t="s">
        <v>41</v>
      </c>
      <c r="P359" s="32">
        <v>1</v>
      </c>
      <c r="Q359" s="32" t="s">
        <v>6365</v>
      </c>
    </row>
    <row r="360" spans="1:17" x14ac:dyDescent="0.25">
      <c r="A360" s="57">
        <v>42251.431936076391</v>
      </c>
      <c r="B360" s="32" t="s">
        <v>31</v>
      </c>
      <c r="C360" s="32" t="s">
        <v>47</v>
      </c>
      <c r="D360" s="32" t="s">
        <v>48</v>
      </c>
      <c r="E360" s="32" t="s">
        <v>2319</v>
      </c>
      <c r="F360" s="32" t="s">
        <v>6366</v>
      </c>
      <c r="G360" s="32" t="s">
        <v>15</v>
      </c>
      <c r="H360" s="32" t="s">
        <v>16</v>
      </c>
      <c r="I360" s="32" t="s">
        <v>2138</v>
      </c>
      <c r="J360" s="35">
        <v>1952.82</v>
      </c>
      <c r="K360" s="35">
        <v>0</v>
      </c>
      <c r="L360" s="35">
        <v>0</v>
      </c>
      <c r="M360" s="35">
        <v>0</v>
      </c>
      <c r="N360" s="32" t="s">
        <v>17</v>
      </c>
      <c r="O360" s="32" t="s">
        <v>18</v>
      </c>
      <c r="P360" s="32">
        <v>1</v>
      </c>
      <c r="Q360" s="32" t="s">
        <v>2320</v>
      </c>
    </row>
    <row r="361" spans="1:17" x14ac:dyDescent="0.25">
      <c r="A361" s="57">
        <v>42251.431936076391</v>
      </c>
      <c r="B361" s="32" t="s">
        <v>31</v>
      </c>
      <c r="C361" s="32" t="s">
        <v>47</v>
      </c>
      <c r="D361" s="32" t="s">
        <v>48</v>
      </c>
      <c r="E361" s="32" t="s">
        <v>2319</v>
      </c>
      <c r="F361" s="32" t="s">
        <v>6366</v>
      </c>
      <c r="G361" s="32" t="s">
        <v>28</v>
      </c>
      <c r="H361" s="32" t="s">
        <v>4644</v>
      </c>
      <c r="I361" s="32" t="s">
        <v>2138</v>
      </c>
      <c r="J361" s="35">
        <v>0</v>
      </c>
      <c r="K361" s="35">
        <v>0</v>
      </c>
      <c r="L361" s="35">
        <v>0</v>
      </c>
      <c r="M361" s="35">
        <v>0</v>
      </c>
      <c r="N361" s="32" t="s">
        <v>17</v>
      </c>
      <c r="O361" s="32" t="s">
        <v>18</v>
      </c>
      <c r="P361" s="32">
        <v>1</v>
      </c>
      <c r="Q361" s="32" t="s">
        <v>2320</v>
      </c>
    </row>
    <row r="362" spans="1:17" x14ac:dyDescent="0.25">
      <c r="A362" s="57">
        <v>42251.433583067126</v>
      </c>
      <c r="B362" s="32" t="s">
        <v>21</v>
      </c>
      <c r="C362" s="32" t="s">
        <v>2341</v>
      </c>
      <c r="D362" s="32" t="s">
        <v>334</v>
      </c>
      <c r="E362" s="32" t="s">
        <v>5839</v>
      </c>
      <c r="F362" s="32" t="s">
        <v>6367</v>
      </c>
      <c r="G362" s="32" t="s">
        <v>367</v>
      </c>
      <c r="H362" s="32" t="s">
        <v>366</v>
      </c>
      <c r="I362" s="32" t="s">
        <v>2007</v>
      </c>
      <c r="J362" s="35">
        <v>0</v>
      </c>
      <c r="K362" s="35">
        <v>0</v>
      </c>
      <c r="L362" s="35">
        <v>14.25</v>
      </c>
      <c r="M362" s="35">
        <v>0</v>
      </c>
      <c r="N362" s="32" t="s">
        <v>19</v>
      </c>
      <c r="O362" s="32" t="s">
        <v>41</v>
      </c>
      <c r="P362" s="32">
        <v>1</v>
      </c>
      <c r="Q362" s="32" t="s">
        <v>6368</v>
      </c>
    </row>
    <row r="363" spans="1:17" x14ac:dyDescent="0.25">
      <c r="A363" s="57">
        <v>42251.436703437503</v>
      </c>
      <c r="B363" s="32" t="s">
        <v>4333</v>
      </c>
      <c r="C363" s="32" t="s">
        <v>335</v>
      </c>
      <c r="D363" s="32" t="s">
        <v>334</v>
      </c>
      <c r="E363" s="32" t="s">
        <v>5864</v>
      </c>
      <c r="F363" s="32" t="s">
        <v>6369</v>
      </c>
      <c r="G363" s="32" t="s">
        <v>25</v>
      </c>
      <c r="H363" s="32" t="s">
        <v>26</v>
      </c>
      <c r="I363" s="32" t="s">
        <v>2006</v>
      </c>
      <c r="J363" s="35">
        <v>0</v>
      </c>
      <c r="K363" s="35">
        <v>0</v>
      </c>
      <c r="L363" s="35">
        <v>14.25</v>
      </c>
      <c r="M363" s="35">
        <v>0</v>
      </c>
      <c r="N363" s="32" t="s">
        <v>19</v>
      </c>
      <c r="O363" s="32" t="s">
        <v>41</v>
      </c>
      <c r="P363" s="32">
        <v>1</v>
      </c>
      <c r="Q363" s="32" t="s">
        <v>6370</v>
      </c>
    </row>
    <row r="364" spans="1:17" x14ac:dyDescent="0.25">
      <c r="A364" s="57">
        <v>42251.436703437503</v>
      </c>
      <c r="B364" s="32" t="s">
        <v>4333</v>
      </c>
      <c r="C364" s="32" t="s">
        <v>335</v>
      </c>
      <c r="D364" s="32" t="s">
        <v>334</v>
      </c>
      <c r="E364" s="32" t="s">
        <v>5864</v>
      </c>
      <c r="F364" s="32" t="s">
        <v>6369</v>
      </c>
      <c r="G364" s="32" t="s">
        <v>367</v>
      </c>
      <c r="H364" s="32" t="s">
        <v>366</v>
      </c>
      <c r="I364" s="32" t="s">
        <v>2006</v>
      </c>
      <c r="J364" s="35">
        <v>0</v>
      </c>
      <c r="K364" s="35">
        <v>0</v>
      </c>
      <c r="L364" s="35">
        <v>14.25</v>
      </c>
      <c r="M364" s="35">
        <v>0</v>
      </c>
      <c r="N364" s="32" t="s">
        <v>19</v>
      </c>
      <c r="O364" s="32" t="s">
        <v>41</v>
      </c>
      <c r="P364" s="32">
        <v>1</v>
      </c>
      <c r="Q364" s="32" t="s">
        <v>6370</v>
      </c>
    </row>
    <row r="365" spans="1:17" x14ac:dyDescent="0.25">
      <c r="A365" s="57">
        <v>42251.437517743056</v>
      </c>
      <c r="B365" s="32" t="s">
        <v>290</v>
      </c>
      <c r="C365" s="32" t="s">
        <v>2008</v>
      </c>
      <c r="D365" s="32" t="s">
        <v>334</v>
      </c>
      <c r="E365" s="32" t="s">
        <v>5136</v>
      </c>
      <c r="F365" s="32" t="s">
        <v>6371</v>
      </c>
      <c r="G365" s="32" t="s">
        <v>367</v>
      </c>
      <c r="H365" s="32" t="s">
        <v>366</v>
      </c>
      <c r="I365" s="32" t="s">
        <v>2007</v>
      </c>
      <c r="J365" s="35">
        <v>0</v>
      </c>
      <c r="K365" s="35">
        <v>0</v>
      </c>
      <c r="L365" s="35">
        <v>14.25</v>
      </c>
      <c r="M365" s="35">
        <v>0</v>
      </c>
      <c r="N365" s="32" t="s">
        <v>19</v>
      </c>
      <c r="O365" s="32" t="s">
        <v>41</v>
      </c>
      <c r="P365" s="32">
        <v>1</v>
      </c>
      <c r="Q365" s="32" t="s">
        <v>5137</v>
      </c>
    </row>
    <row r="366" spans="1:17" x14ac:dyDescent="0.25">
      <c r="A366" s="57">
        <v>42251.437517743056</v>
      </c>
      <c r="B366" s="32" t="s">
        <v>290</v>
      </c>
      <c r="C366" s="32" t="s">
        <v>2008</v>
      </c>
      <c r="D366" s="32" t="s">
        <v>334</v>
      </c>
      <c r="E366" s="32" t="s">
        <v>5136</v>
      </c>
      <c r="F366" s="32" t="s">
        <v>6371</v>
      </c>
      <c r="G366" s="32" t="s">
        <v>367</v>
      </c>
      <c r="H366" s="32" t="s">
        <v>366</v>
      </c>
      <c r="I366" s="32" t="s">
        <v>2007</v>
      </c>
      <c r="J366" s="35">
        <v>0</v>
      </c>
      <c r="K366" s="35">
        <v>0</v>
      </c>
      <c r="L366" s="35">
        <v>14.25</v>
      </c>
      <c r="M366" s="35">
        <v>0</v>
      </c>
      <c r="N366" s="32" t="s">
        <v>19</v>
      </c>
      <c r="O366" s="32" t="s">
        <v>41</v>
      </c>
      <c r="P366" s="32">
        <v>1</v>
      </c>
      <c r="Q366" s="32" t="s">
        <v>5137</v>
      </c>
    </row>
    <row r="367" spans="1:17" x14ac:dyDescent="0.25">
      <c r="A367" s="57">
        <v>42251.438185150466</v>
      </c>
      <c r="B367" s="32" t="s">
        <v>21</v>
      </c>
      <c r="C367" s="32" t="s">
        <v>2341</v>
      </c>
      <c r="D367" s="32" t="s">
        <v>334</v>
      </c>
      <c r="E367" s="32" t="s">
        <v>5838</v>
      </c>
      <c r="F367" s="32" t="s">
        <v>6372</v>
      </c>
      <c r="G367" s="32" t="s">
        <v>367</v>
      </c>
      <c r="H367" s="32" t="s">
        <v>366</v>
      </c>
      <c r="I367" s="32" t="s">
        <v>2007</v>
      </c>
      <c r="J367" s="35">
        <v>0</v>
      </c>
      <c r="K367" s="35">
        <v>0</v>
      </c>
      <c r="L367" s="35">
        <v>14.25</v>
      </c>
      <c r="M367" s="35">
        <v>0</v>
      </c>
      <c r="N367" s="32" t="s">
        <v>19</v>
      </c>
      <c r="O367" s="32" t="s">
        <v>41</v>
      </c>
      <c r="P367" s="32">
        <v>1</v>
      </c>
      <c r="Q367" s="32" t="s">
        <v>6373</v>
      </c>
    </row>
    <row r="368" spans="1:17" x14ac:dyDescent="0.25">
      <c r="A368" s="57">
        <v>42251.438185150466</v>
      </c>
      <c r="B368" s="32" t="s">
        <v>21</v>
      </c>
      <c r="C368" s="32" t="s">
        <v>2341</v>
      </c>
      <c r="D368" s="32" t="s">
        <v>334</v>
      </c>
      <c r="E368" s="32" t="s">
        <v>5838</v>
      </c>
      <c r="F368" s="32" t="s">
        <v>6372</v>
      </c>
      <c r="G368" s="32" t="s">
        <v>367</v>
      </c>
      <c r="H368" s="32" t="s">
        <v>366</v>
      </c>
      <c r="I368" s="32" t="s">
        <v>2007</v>
      </c>
      <c r="J368" s="35">
        <v>0</v>
      </c>
      <c r="K368" s="35">
        <v>0</v>
      </c>
      <c r="L368" s="35">
        <v>14.25</v>
      </c>
      <c r="M368" s="35">
        <v>0</v>
      </c>
      <c r="N368" s="32" t="s">
        <v>19</v>
      </c>
      <c r="O368" s="32" t="s">
        <v>41</v>
      </c>
      <c r="P368" s="32">
        <v>1</v>
      </c>
      <c r="Q368" s="32" t="s">
        <v>6373</v>
      </c>
    </row>
    <row r="369" spans="1:17" x14ac:dyDescent="0.25">
      <c r="A369" s="57">
        <v>42251.439746759257</v>
      </c>
      <c r="B369" s="32" t="s">
        <v>21</v>
      </c>
      <c r="C369" s="32" t="s">
        <v>506</v>
      </c>
      <c r="D369" s="32" t="s">
        <v>334</v>
      </c>
      <c r="E369" s="32" t="s">
        <v>5842</v>
      </c>
      <c r="F369" s="32" t="s">
        <v>6374</v>
      </c>
      <c r="G369" s="32" t="s">
        <v>25</v>
      </c>
      <c r="H369" s="32" t="s">
        <v>26</v>
      </c>
      <c r="I369" s="32" t="s">
        <v>2006</v>
      </c>
      <c r="J369" s="35">
        <v>0</v>
      </c>
      <c r="K369" s="35">
        <v>0</v>
      </c>
      <c r="L369" s="35">
        <v>14.25</v>
      </c>
      <c r="M369" s="35">
        <v>0</v>
      </c>
      <c r="N369" s="32" t="s">
        <v>19</v>
      </c>
      <c r="O369" s="32" t="s">
        <v>41</v>
      </c>
      <c r="P369" s="32">
        <v>1</v>
      </c>
      <c r="Q369" s="32" t="s">
        <v>6375</v>
      </c>
    </row>
    <row r="370" spans="1:17" x14ac:dyDescent="0.25">
      <c r="A370" s="57">
        <v>42251.439746759257</v>
      </c>
      <c r="B370" s="32" t="s">
        <v>21</v>
      </c>
      <c r="C370" s="32" t="s">
        <v>506</v>
      </c>
      <c r="D370" s="32" t="s">
        <v>334</v>
      </c>
      <c r="E370" s="32" t="s">
        <v>5842</v>
      </c>
      <c r="F370" s="32" t="s">
        <v>6374</v>
      </c>
      <c r="G370" s="32" t="s">
        <v>367</v>
      </c>
      <c r="H370" s="32" t="s">
        <v>366</v>
      </c>
      <c r="I370" s="32" t="s">
        <v>2006</v>
      </c>
      <c r="J370" s="35">
        <v>0</v>
      </c>
      <c r="K370" s="35">
        <v>0</v>
      </c>
      <c r="L370" s="35">
        <v>14.25</v>
      </c>
      <c r="M370" s="35">
        <v>0</v>
      </c>
      <c r="N370" s="32" t="s">
        <v>19</v>
      </c>
      <c r="O370" s="32" t="s">
        <v>41</v>
      </c>
      <c r="P370" s="32">
        <v>1</v>
      </c>
      <c r="Q370" s="32" t="s">
        <v>6375</v>
      </c>
    </row>
    <row r="371" spans="1:17" x14ac:dyDescent="0.25">
      <c r="A371" s="57">
        <v>42251.440438275466</v>
      </c>
      <c r="B371" s="32" t="s">
        <v>44</v>
      </c>
      <c r="C371" s="32" t="s">
        <v>345</v>
      </c>
      <c r="D371" s="32" t="s">
        <v>334</v>
      </c>
      <c r="E371" s="32" t="s">
        <v>5857</v>
      </c>
      <c r="F371" s="32" t="s">
        <v>6376</v>
      </c>
      <c r="G371" s="32" t="s">
        <v>367</v>
      </c>
      <c r="H371" s="32" t="s">
        <v>366</v>
      </c>
      <c r="I371" s="32" t="s">
        <v>2007</v>
      </c>
      <c r="J371" s="35">
        <v>0</v>
      </c>
      <c r="K371" s="35">
        <v>0</v>
      </c>
      <c r="L371" s="35">
        <v>14.25</v>
      </c>
      <c r="M371" s="35">
        <v>0</v>
      </c>
      <c r="N371" s="32" t="s">
        <v>19</v>
      </c>
      <c r="O371" s="32" t="s">
        <v>41</v>
      </c>
      <c r="P371" s="32">
        <v>1</v>
      </c>
      <c r="Q371" s="32" t="s">
        <v>6377</v>
      </c>
    </row>
    <row r="372" spans="1:17" x14ac:dyDescent="0.25">
      <c r="A372" s="57">
        <v>42251.44159008102</v>
      </c>
      <c r="B372" s="32" t="s">
        <v>21</v>
      </c>
      <c r="C372" s="32" t="s">
        <v>5005</v>
      </c>
      <c r="D372" s="32" t="s">
        <v>334</v>
      </c>
      <c r="E372" s="32" t="s">
        <v>5828</v>
      </c>
      <c r="F372" s="32" t="s">
        <v>6378</v>
      </c>
      <c r="G372" s="32" t="s">
        <v>367</v>
      </c>
      <c r="H372" s="32" t="s">
        <v>366</v>
      </c>
      <c r="I372" s="32" t="s">
        <v>2007</v>
      </c>
      <c r="J372" s="35">
        <v>0</v>
      </c>
      <c r="K372" s="35">
        <v>0</v>
      </c>
      <c r="L372" s="35">
        <v>14.25</v>
      </c>
      <c r="M372" s="35">
        <v>0</v>
      </c>
      <c r="N372" s="32" t="s">
        <v>19</v>
      </c>
      <c r="O372" s="32" t="s">
        <v>41</v>
      </c>
      <c r="P372" s="32">
        <v>1</v>
      </c>
      <c r="Q372" s="32" t="s">
        <v>5006</v>
      </c>
    </row>
    <row r="373" spans="1:17" x14ac:dyDescent="0.25">
      <c r="A373" s="57">
        <v>42251.44291380787</v>
      </c>
      <c r="B373" s="32" t="s">
        <v>290</v>
      </c>
      <c r="C373" s="32" t="s">
        <v>2014</v>
      </c>
      <c r="D373" s="32" t="s">
        <v>334</v>
      </c>
      <c r="E373" s="32" t="s">
        <v>5832</v>
      </c>
      <c r="F373" s="32" t="s">
        <v>6379</v>
      </c>
      <c r="G373" s="32" t="s">
        <v>367</v>
      </c>
      <c r="H373" s="32" t="s">
        <v>366</v>
      </c>
      <c r="I373" s="32" t="s">
        <v>2007</v>
      </c>
      <c r="J373" s="35">
        <v>0</v>
      </c>
      <c r="K373" s="35">
        <v>0</v>
      </c>
      <c r="L373" s="35">
        <v>14.25</v>
      </c>
      <c r="M373" s="35">
        <v>0</v>
      </c>
      <c r="N373" s="32" t="s">
        <v>19</v>
      </c>
      <c r="O373" s="32" t="s">
        <v>41</v>
      </c>
      <c r="P373" s="32">
        <v>1</v>
      </c>
      <c r="Q373" s="32" t="s">
        <v>6380</v>
      </c>
    </row>
    <row r="374" spans="1:17" x14ac:dyDescent="0.25">
      <c r="A374" s="57">
        <v>42251.443788159719</v>
      </c>
      <c r="B374" s="32" t="s">
        <v>21</v>
      </c>
      <c r="C374" s="32" t="s">
        <v>5005</v>
      </c>
      <c r="D374" s="32" t="s">
        <v>334</v>
      </c>
      <c r="E374" s="32" t="s">
        <v>5836</v>
      </c>
      <c r="F374" s="32" t="s">
        <v>6381</v>
      </c>
      <c r="G374" s="32" t="s">
        <v>367</v>
      </c>
      <c r="H374" s="32" t="s">
        <v>366</v>
      </c>
      <c r="I374" s="32" t="s">
        <v>2007</v>
      </c>
      <c r="J374" s="35">
        <v>0</v>
      </c>
      <c r="K374" s="35">
        <v>0</v>
      </c>
      <c r="L374" s="35">
        <v>14.25</v>
      </c>
      <c r="M374" s="35">
        <v>0</v>
      </c>
      <c r="N374" s="32" t="s">
        <v>19</v>
      </c>
      <c r="O374" s="32" t="s">
        <v>41</v>
      </c>
      <c r="P374" s="32">
        <v>1</v>
      </c>
      <c r="Q374" s="32" t="s">
        <v>5006</v>
      </c>
    </row>
    <row r="375" spans="1:17" x14ac:dyDescent="0.25">
      <c r="A375" s="57">
        <v>42251.443788159719</v>
      </c>
      <c r="B375" s="32" t="s">
        <v>21</v>
      </c>
      <c r="C375" s="32" t="s">
        <v>5005</v>
      </c>
      <c r="D375" s="32" t="s">
        <v>334</v>
      </c>
      <c r="E375" s="32" t="s">
        <v>5836</v>
      </c>
      <c r="F375" s="32" t="s">
        <v>6381</v>
      </c>
      <c r="G375" s="32" t="s">
        <v>367</v>
      </c>
      <c r="H375" s="32" t="s">
        <v>366</v>
      </c>
      <c r="I375" s="32" t="s">
        <v>2007</v>
      </c>
      <c r="J375" s="35">
        <v>0</v>
      </c>
      <c r="K375" s="35">
        <v>0</v>
      </c>
      <c r="L375" s="35">
        <v>14.25</v>
      </c>
      <c r="M375" s="35">
        <v>0</v>
      </c>
      <c r="N375" s="32" t="s">
        <v>19</v>
      </c>
      <c r="O375" s="32" t="s">
        <v>41</v>
      </c>
      <c r="P375" s="32">
        <v>1</v>
      </c>
      <c r="Q375" s="32" t="s">
        <v>5006</v>
      </c>
    </row>
    <row r="376" spans="1:17" x14ac:dyDescent="0.25">
      <c r="A376" s="57">
        <v>42251.445104247687</v>
      </c>
      <c r="B376" s="32" t="s">
        <v>21</v>
      </c>
      <c r="C376" s="32" t="s">
        <v>2341</v>
      </c>
      <c r="D376" s="32" t="s">
        <v>334</v>
      </c>
      <c r="E376" s="32" t="s">
        <v>5850</v>
      </c>
      <c r="F376" s="32" t="s">
        <v>6382</v>
      </c>
      <c r="G376" s="32" t="s">
        <v>367</v>
      </c>
      <c r="H376" s="32" t="s">
        <v>366</v>
      </c>
      <c r="I376" s="32" t="s">
        <v>2007</v>
      </c>
      <c r="J376" s="35">
        <v>0</v>
      </c>
      <c r="K376" s="35">
        <v>0</v>
      </c>
      <c r="L376" s="35">
        <v>14.25</v>
      </c>
      <c r="M376" s="35">
        <v>0</v>
      </c>
      <c r="N376" s="32" t="s">
        <v>19</v>
      </c>
      <c r="O376" s="32" t="s">
        <v>41</v>
      </c>
      <c r="P376" s="32">
        <v>1</v>
      </c>
      <c r="Q376" s="32" t="s">
        <v>6383</v>
      </c>
    </row>
    <row r="377" spans="1:17" x14ac:dyDescent="0.25">
      <c r="A377" s="57">
        <v>42251.44523568287</v>
      </c>
      <c r="B377" s="32" t="s">
        <v>21</v>
      </c>
      <c r="C377" s="32" t="s">
        <v>5005</v>
      </c>
      <c r="D377" s="32" t="s">
        <v>334</v>
      </c>
      <c r="E377" s="32" t="s">
        <v>5833</v>
      </c>
      <c r="F377" s="32" t="s">
        <v>6384</v>
      </c>
      <c r="G377" s="32" t="s">
        <v>367</v>
      </c>
      <c r="H377" s="32" t="s">
        <v>366</v>
      </c>
      <c r="I377" s="32" t="s">
        <v>2007</v>
      </c>
      <c r="J377" s="35">
        <v>0</v>
      </c>
      <c r="K377" s="35">
        <v>0</v>
      </c>
      <c r="L377" s="35">
        <v>14.25</v>
      </c>
      <c r="M377" s="35">
        <v>0</v>
      </c>
      <c r="N377" s="32" t="s">
        <v>19</v>
      </c>
      <c r="O377" s="32" t="s">
        <v>41</v>
      </c>
      <c r="P377" s="32">
        <v>1</v>
      </c>
      <c r="Q377" s="32" t="s">
        <v>5006</v>
      </c>
    </row>
    <row r="378" spans="1:17" x14ac:dyDescent="0.25">
      <c r="A378" s="57">
        <v>42251.446703321759</v>
      </c>
      <c r="B378" s="32" t="s">
        <v>21</v>
      </c>
      <c r="C378" s="32" t="s">
        <v>2341</v>
      </c>
      <c r="D378" s="32" t="s">
        <v>334</v>
      </c>
      <c r="E378" s="32" t="s">
        <v>5851</v>
      </c>
      <c r="F378" s="32" t="s">
        <v>6385</v>
      </c>
      <c r="G378" s="32" t="s">
        <v>367</v>
      </c>
      <c r="H378" s="32" t="s">
        <v>366</v>
      </c>
      <c r="I378" s="32" t="s">
        <v>2007</v>
      </c>
      <c r="J378" s="35">
        <v>0</v>
      </c>
      <c r="K378" s="35">
        <v>0</v>
      </c>
      <c r="L378" s="35">
        <v>14.25</v>
      </c>
      <c r="M378" s="35">
        <v>0</v>
      </c>
      <c r="N378" s="32" t="s">
        <v>19</v>
      </c>
      <c r="O378" s="32" t="s">
        <v>41</v>
      </c>
      <c r="P378" s="32">
        <v>1</v>
      </c>
      <c r="Q378" s="32" t="s">
        <v>6386</v>
      </c>
    </row>
    <row r="379" spans="1:17" x14ac:dyDescent="0.25">
      <c r="A379" s="57">
        <v>42251.446703321759</v>
      </c>
      <c r="B379" s="32" t="s">
        <v>21</v>
      </c>
      <c r="C379" s="32" t="s">
        <v>2341</v>
      </c>
      <c r="D379" s="32" t="s">
        <v>334</v>
      </c>
      <c r="E379" s="32" t="s">
        <v>5851</v>
      </c>
      <c r="F379" s="32" t="s">
        <v>6385</v>
      </c>
      <c r="G379" s="32" t="s">
        <v>367</v>
      </c>
      <c r="H379" s="32" t="s">
        <v>366</v>
      </c>
      <c r="I379" s="32" t="s">
        <v>2007</v>
      </c>
      <c r="J379" s="35">
        <v>0</v>
      </c>
      <c r="K379" s="35">
        <v>0</v>
      </c>
      <c r="L379" s="35">
        <v>14.25</v>
      </c>
      <c r="M379" s="35">
        <v>0</v>
      </c>
      <c r="N379" s="32" t="s">
        <v>19</v>
      </c>
      <c r="O379" s="32" t="s">
        <v>41</v>
      </c>
      <c r="P379" s="32">
        <v>1</v>
      </c>
      <c r="Q379" s="32" t="s">
        <v>6386</v>
      </c>
    </row>
    <row r="380" spans="1:17" x14ac:dyDescent="0.25">
      <c r="A380" s="57">
        <v>42251.446806400461</v>
      </c>
      <c r="B380" s="32" t="s">
        <v>67</v>
      </c>
      <c r="C380" s="32" t="s">
        <v>90</v>
      </c>
      <c r="D380" s="32" t="s">
        <v>89</v>
      </c>
      <c r="E380" s="32" t="s">
        <v>5570</v>
      </c>
      <c r="F380" s="32" t="s">
        <v>6387</v>
      </c>
      <c r="G380" s="32" t="s">
        <v>128</v>
      </c>
      <c r="H380" s="32" t="s">
        <v>129</v>
      </c>
      <c r="I380" s="32" t="s">
        <v>265</v>
      </c>
      <c r="J380" s="35">
        <v>0</v>
      </c>
      <c r="K380" s="35">
        <v>0</v>
      </c>
      <c r="L380" s="35">
        <v>0</v>
      </c>
      <c r="M380" s="35">
        <v>0</v>
      </c>
      <c r="N380" s="32" t="s">
        <v>17</v>
      </c>
      <c r="O380" s="32" t="s">
        <v>18</v>
      </c>
      <c r="P380" s="32">
        <v>1</v>
      </c>
      <c r="Q380" s="32" t="s">
        <v>5571</v>
      </c>
    </row>
    <row r="381" spans="1:17" x14ac:dyDescent="0.25">
      <c r="A381" s="57">
        <v>42251.446806400461</v>
      </c>
      <c r="B381" s="32" t="s">
        <v>67</v>
      </c>
      <c r="C381" s="32" t="s">
        <v>90</v>
      </c>
      <c r="D381" s="32" t="s">
        <v>89</v>
      </c>
      <c r="E381" s="32" t="s">
        <v>5570</v>
      </c>
      <c r="F381" s="32" t="s">
        <v>6387</v>
      </c>
      <c r="G381" s="32" t="s">
        <v>128</v>
      </c>
      <c r="H381" s="32" t="s">
        <v>127</v>
      </c>
      <c r="I381" s="32" t="s">
        <v>265</v>
      </c>
      <c r="J381" s="35">
        <v>0</v>
      </c>
      <c r="K381" s="35">
        <v>0</v>
      </c>
      <c r="L381" s="35">
        <v>0</v>
      </c>
      <c r="M381" s="35">
        <v>0</v>
      </c>
      <c r="N381" s="32" t="s">
        <v>17</v>
      </c>
      <c r="O381" s="32" t="s">
        <v>18</v>
      </c>
      <c r="P381" s="32">
        <v>1</v>
      </c>
      <c r="Q381" s="32" t="s">
        <v>5571</v>
      </c>
    </row>
    <row r="382" spans="1:17" x14ac:dyDescent="0.25">
      <c r="A382" s="57">
        <v>42251.446806400461</v>
      </c>
      <c r="B382" s="32" t="s">
        <v>67</v>
      </c>
      <c r="C382" s="32" t="s">
        <v>90</v>
      </c>
      <c r="D382" s="32" t="s">
        <v>89</v>
      </c>
      <c r="E382" s="32" t="s">
        <v>5570</v>
      </c>
      <c r="F382" s="32" t="s">
        <v>6387</v>
      </c>
      <c r="G382" s="32" t="s">
        <v>112</v>
      </c>
      <c r="H382" s="32" t="s">
        <v>111</v>
      </c>
      <c r="I382" s="32" t="s">
        <v>265</v>
      </c>
      <c r="J382" s="35">
        <v>0</v>
      </c>
      <c r="K382" s="35">
        <v>0</v>
      </c>
      <c r="L382" s="35">
        <v>0</v>
      </c>
      <c r="M382" s="35">
        <v>0</v>
      </c>
      <c r="N382" s="32" t="s">
        <v>17</v>
      </c>
      <c r="O382" s="32" t="s">
        <v>18</v>
      </c>
      <c r="P382" s="32">
        <v>1</v>
      </c>
      <c r="Q382" s="32" t="s">
        <v>5571</v>
      </c>
    </row>
    <row r="383" spans="1:17" x14ac:dyDescent="0.25">
      <c r="A383" s="57">
        <v>42251.446806400461</v>
      </c>
      <c r="B383" s="32" t="s">
        <v>67</v>
      </c>
      <c r="C383" s="32" t="s">
        <v>90</v>
      </c>
      <c r="D383" s="32" t="s">
        <v>89</v>
      </c>
      <c r="E383" s="32" t="s">
        <v>5570</v>
      </c>
      <c r="F383" s="32" t="s">
        <v>6387</v>
      </c>
      <c r="G383" s="32" t="s">
        <v>112</v>
      </c>
      <c r="H383" s="32" t="s">
        <v>150</v>
      </c>
      <c r="I383" s="32" t="s">
        <v>265</v>
      </c>
      <c r="J383" s="35">
        <v>0</v>
      </c>
      <c r="K383" s="35">
        <v>0</v>
      </c>
      <c r="L383" s="35">
        <v>0</v>
      </c>
      <c r="M383" s="35">
        <v>0</v>
      </c>
      <c r="N383" s="32" t="s">
        <v>17</v>
      </c>
      <c r="O383" s="32" t="s">
        <v>18</v>
      </c>
      <c r="P383" s="32">
        <v>1</v>
      </c>
      <c r="Q383" s="32" t="s">
        <v>5571</v>
      </c>
    </row>
    <row r="384" spans="1:17" x14ac:dyDescent="0.25">
      <c r="A384" s="57">
        <v>42251.446806400461</v>
      </c>
      <c r="B384" s="32" t="s">
        <v>67</v>
      </c>
      <c r="C384" s="32" t="s">
        <v>90</v>
      </c>
      <c r="D384" s="32" t="s">
        <v>89</v>
      </c>
      <c r="E384" s="32" t="s">
        <v>5570</v>
      </c>
      <c r="F384" s="32" t="s">
        <v>6387</v>
      </c>
      <c r="G384" s="32" t="s">
        <v>136</v>
      </c>
      <c r="H384" s="32" t="s">
        <v>135</v>
      </c>
      <c r="I384" s="32" t="s">
        <v>265</v>
      </c>
      <c r="J384" s="35">
        <v>0</v>
      </c>
      <c r="K384" s="35">
        <v>0</v>
      </c>
      <c r="L384" s="35">
        <v>0</v>
      </c>
      <c r="M384" s="35">
        <v>0</v>
      </c>
      <c r="N384" s="32" t="s">
        <v>17</v>
      </c>
      <c r="O384" s="32" t="s">
        <v>18</v>
      </c>
      <c r="P384" s="32">
        <v>1</v>
      </c>
      <c r="Q384" s="32" t="s">
        <v>5571</v>
      </c>
    </row>
    <row r="385" spans="1:17" x14ac:dyDescent="0.25">
      <c r="A385" s="57">
        <v>42251.446806400461</v>
      </c>
      <c r="B385" s="32" t="s">
        <v>67</v>
      </c>
      <c r="C385" s="32" t="s">
        <v>90</v>
      </c>
      <c r="D385" s="32" t="s">
        <v>89</v>
      </c>
      <c r="E385" s="32" t="s">
        <v>5570</v>
      </c>
      <c r="F385" s="32" t="s">
        <v>6387</v>
      </c>
      <c r="G385" s="32" t="s">
        <v>113</v>
      </c>
      <c r="H385" s="32" t="s">
        <v>134</v>
      </c>
      <c r="I385" s="32" t="s">
        <v>265</v>
      </c>
      <c r="J385" s="35">
        <v>0</v>
      </c>
      <c r="K385" s="35">
        <v>0</v>
      </c>
      <c r="L385" s="35">
        <v>0</v>
      </c>
      <c r="M385" s="35">
        <v>0</v>
      </c>
      <c r="N385" s="32" t="s">
        <v>17</v>
      </c>
      <c r="O385" s="32" t="s">
        <v>18</v>
      </c>
      <c r="P385" s="32">
        <v>1</v>
      </c>
      <c r="Q385" s="32" t="s">
        <v>5571</v>
      </c>
    </row>
    <row r="386" spans="1:17" x14ac:dyDescent="0.25">
      <c r="A386" s="57">
        <v>42251.446806400461</v>
      </c>
      <c r="B386" s="32" t="s">
        <v>67</v>
      </c>
      <c r="C386" s="32" t="s">
        <v>90</v>
      </c>
      <c r="D386" s="32" t="s">
        <v>89</v>
      </c>
      <c r="E386" s="32" t="s">
        <v>5570</v>
      </c>
      <c r="F386" s="32" t="s">
        <v>6387</v>
      </c>
      <c r="G386" s="32" t="s">
        <v>113</v>
      </c>
      <c r="H386" s="32" t="s">
        <v>133</v>
      </c>
      <c r="I386" s="32" t="s">
        <v>265</v>
      </c>
      <c r="J386" s="35">
        <v>0</v>
      </c>
      <c r="K386" s="35">
        <v>0</v>
      </c>
      <c r="L386" s="35">
        <v>0</v>
      </c>
      <c r="M386" s="35">
        <v>0</v>
      </c>
      <c r="N386" s="32" t="s">
        <v>17</v>
      </c>
      <c r="O386" s="32" t="s">
        <v>18</v>
      </c>
      <c r="P386" s="32">
        <v>1</v>
      </c>
      <c r="Q386" s="32" t="s">
        <v>5571</v>
      </c>
    </row>
    <row r="387" spans="1:17" x14ac:dyDescent="0.25">
      <c r="A387" s="57">
        <v>42251.446806400461</v>
      </c>
      <c r="B387" s="32" t="s">
        <v>67</v>
      </c>
      <c r="C387" s="32" t="s">
        <v>90</v>
      </c>
      <c r="D387" s="32" t="s">
        <v>89</v>
      </c>
      <c r="E387" s="32" t="s">
        <v>5570</v>
      </c>
      <c r="F387" s="32" t="s">
        <v>6387</v>
      </c>
      <c r="G387" s="32" t="s">
        <v>108</v>
      </c>
      <c r="H387" s="32" t="s">
        <v>107</v>
      </c>
      <c r="I387" s="32" t="s">
        <v>265</v>
      </c>
      <c r="J387" s="35">
        <v>0</v>
      </c>
      <c r="K387" s="35">
        <v>0</v>
      </c>
      <c r="L387" s="35">
        <v>0</v>
      </c>
      <c r="M387" s="35">
        <v>0</v>
      </c>
      <c r="N387" s="32" t="s">
        <v>17</v>
      </c>
      <c r="O387" s="32" t="s">
        <v>18</v>
      </c>
      <c r="P387" s="32">
        <v>1</v>
      </c>
      <c r="Q387" s="32" t="s">
        <v>5571</v>
      </c>
    </row>
    <row r="388" spans="1:17" x14ac:dyDescent="0.25">
      <c r="A388" s="57">
        <v>42251.446806400461</v>
      </c>
      <c r="B388" s="32" t="s">
        <v>67</v>
      </c>
      <c r="C388" s="32" t="s">
        <v>90</v>
      </c>
      <c r="D388" s="32" t="s">
        <v>89</v>
      </c>
      <c r="E388" s="32" t="s">
        <v>5570</v>
      </c>
      <c r="F388" s="32" t="s">
        <v>6387</v>
      </c>
      <c r="G388" s="32" t="s">
        <v>108</v>
      </c>
      <c r="H388" s="32" t="s">
        <v>109</v>
      </c>
      <c r="I388" s="32" t="s">
        <v>265</v>
      </c>
      <c r="J388" s="35">
        <v>0</v>
      </c>
      <c r="K388" s="35">
        <v>0</v>
      </c>
      <c r="L388" s="35">
        <v>0</v>
      </c>
      <c r="M388" s="35">
        <v>0</v>
      </c>
      <c r="N388" s="32" t="s">
        <v>17</v>
      </c>
      <c r="O388" s="32" t="s">
        <v>18</v>
      </c>
      <c r="P388" s="32">
        <v>1</v>
      </c>
      <c r="Q388" s="32" t="s">
        <v>5571</v>
      </c>
    </row>
    <row r="389" spans="1:17" x14ac:dyDescent="0.25">
      <c r="A389" s="57">
        <v>42251.446806400461</v>
      </c>
      <c r="B389" s="32" t="s">
        <v>67</v>
      </c>
      <c r="C389" s="32" t="s">
        <v>90</v>
      </c>
      <c r="D389" s="32" t="s">
        <v>89</v>
      </c>
      <c r="E389" s="32" t="s">
        <v>5570</v>
      </c>
      <c r="F389" s="32" t="s">
        <v>6387</v>
      </c>
      <c r="G389" s="32" t="s">
        <v>108</v>
      </c>
      <c r="H389" s="32" t="s">
        <v>110</v>
      </c>
      <c r="I389" s="32" t="s">
        <v>265</v>
      </c>
      <c r="J389" s="35">
        <v>0</v>
      </c>
      <c r="K389" s="35">
        <v>0</v>
      </c>
      <c r="L389" s="35">
        <v>0</v>
      </c>
      <c r="M389" s="35">
        <v>0</v>
      </c>
      <c r="N389" s="32" t="s">
        <v>17</v>
      </c>
      <c r="O389" s="32" t="s">
        <v>18</v>
      </c>
      <c r="P389" s="32">
        <v>1</v>
      </c>
      <c r="Q389" s="32" t="s">
        <v>5571</v>
      </c>
    </row>
    <row r="390" spans="1:17" x14ac:dyDescent="0.25">
      <c r="A390" s="57">
        <v>42251.446806400461</v>
      </c>
      <c r="B390" s="32" t="s">
        <v>67</v>
      </c>
      <c r="C390" s="32" t="s">
        <v>90</v>
      </c>
      <c r="D390" s="32" t="s">
        <v>89</v>
      </c>
      <c r="E390" s="32" t="s">
        <v>5570</v>
      </c>
      <c r="F390" s="32" t="s">
        <v>6387</v>
      </c>
      <c r="G390" s="32" t="s">
        <v>132</v>
      </c>
      <c r="H390" s="32" t="s">
        <v>131</v>
      </c>
      <c r="I390" s="32" t="s">
        <v>265</v>
      </c>
      <c r="J390" s="35">
        <v>0</v>
      </c>
      <c r="K390" s="35">
        <v>0</v>
      </c>
      <c r="L390" s="35">
        <v>0</v>
      </c>
      <c r="M390" s="35">
        <v>0</v>
      </c>
      <c r="N390" s="32" t="s">
        <v>17</v>
      </c>
      <c r="O390" s="32" t="s">
        <v>18</v>
      </c>
      <c r="P390" s="32">
        <v>1</v>
      </c>
      <c r="Q390" s="32" t="s">
        <v>5571</v>
      </c>
    </row>
    <row r="391" spans="1:17" x14ac:dyDescent="0.25">
      <c r="A391" s="57">
        <v>42251.446806400461</v>
      </c>
      <c r="B391" s="32" t="s">
        <v>67</v>
      </c>
      <c r="C391" s="32" t="s">
        <v>90</v>
      </c>
      <c r="D391" s="32" t="s">
        <v>89</v>
      </c>
      <c r="E391" s="32" t="s">
        <v>5570</v>
      </c>
      <c r="F391" s="32" t="s">
        <v>6387</v>
      </c>
      <c r="G391" s="32" t="s">
        <v>94</v>
      </c>
      <c r="H391" s="32" t="s">
        <v>95</v>
      </c>
      <c r="I391" s="32" t="s">
        <v>265</v>
      </c>
      <c r="J391" s="35">
        <v>0</v>
      </c>
      <c r="K391" s="35">
        <v>0</v>
      </c>
      <c r="L391" s="35">
        <v>0</v>
      </c>
      <c r="M391" s="35">
        <v>0</v>
      </c>
      <c r="N391" s="32" t="s">
        <v>17</v>
      </c>
      <c r="O391" s="32" t="s">
        <v>18</v>
      </c>
      <c r="P391" s="32">
        <v>1</v>
      </c>
      <c r="Q391" s="32" t="s">
        <v>5571</v>
      </c>
    </row>
    <row r="392" spans="1:17" x14ac:dyDescent="0.25">
      <c r="A392" s="57">
        <v>42251.446806400461</v>
      </c>
      <c r="B392" s="32" t="s">
        <v>67</v>
      </c>
      <c r="C392" s="32" t="s">
        <v>90</v>
      </c>
      <c r="D392" s="32" t="s">
        <v>89</v>
      </c>
      <c r="E392" s="32" t="s">
        <v>5570</v>
      </c>
      <c r="F392" s="32" t="s">
        <v>6387</v>
      </c>
      <c r="G392" s="32" t="s">
        <v>94</v>
      </c>
      <c r="H392" s="32" t="s">
        <v>93</v>
      </c>
      <c r="I392" s="32" t="s">
        <v>265</v>
      </c>
      <c r="J392" s="35">
        <v>0</v>
      </c>
      <c r="K392" s="35">
        <v>0</v>
      </c>
      <c r="L392" s="35">
        <v>0</v>
      </c>
      <c r="M392" s="35">
        <v>0</v>
      </c>
      <c r="N392" s="32" t="s">
        <v>17</v>
      </c>
      <c r="O392" s="32" t="s">
        <v>18</v>
      </c>
      <c r="P392" s="32">
        <v>1</v>
      </c>
      <c r="Q392" s="32" t="s">
        <v>5571</v>
      </c>
    </row>
    <row r="393" spans="1:17" x14ac:dyDescent="0.25">
      <c r="A393" s="57">
        <v>42251.446806400461</v>
      </c>
      <c r="B393" s="32" t="s">
        <v>67</v>
      </c>
      <c r="C393" s="32" t="s">
        <v>90</v>
      </c>
      <c r="D393" s="32" t="s">
        <v>89</v>
      </c>
      <c r="E393" s="32" t="s">
        <v>5570</v>
      </c>
      <c r="F393" s="32" t="s">
        <v>6387</v>
      </c>
      <c r="G393" s="32" t="s">
        <v>92</v>
      </c>
      <c r="H393" s="32" t="s">
        <v>91</v>
      </c>
      <c r="I393" s="32" t="s">
        <v>265</v>
      </c>
      <c r="J393" s="35">
        <v>0</v>
      </c>
      <c r="K393" s="35">
        <v>0</v>
      </c>
      <c r="L393" s="35">
        <v>0</v>
      </c>
      <c r="M393" s="35">
        <v>0</v>
      </c>
      <c r="N393" s="32" t="s">
        <v>17</v>
      </c>
      <c r="O393" s="32" t="s">
        <v>18</v>
      </c>
      <c r="P393" s="32">
        <v>1</v>
      </c>
      <c r="Q393" s="32" t="s">
        <v>5571</v>
      </c>
    </row>
    <row r="394" spans="1:17" x14ac:dyDescent="0.25">
      <c r="A394" s="57">
        <v>42251.446806400461</v>
      </c>
      <c r="B394" s="32" t="s">
        <v>67</v>
      </c>
      <c r="C394" s="32" t="s">
        <v>90</v>
      </c>
      <c r="D394" s="32" t="s">
        <v>89</v>
      </c>
      <c r="E394" s="32" t="s">
        <v>5570</v>
      </c>
      <c r="F394" s="32" t="s">
        <v>6387</v>
      </c>
      <c r="G394" s="32" t="s">
        <v>92</v>
      </c>
      <c r="H394" s="32" t="s">
        <v>137</v>
      </c>
      <c r="I394" s="32" t="s">
        <v>265</v>
      </c>
      <c r="J394" s="35">
        <v>0</v>
      </c>
      <c r="K394" s="35">
        <v>0</v>
      </c>
      <c r="L394" s="35">
        <v>0</v>
      </c>
      <c r="M394" s="35">
        <v>0</v>
      </c>
      <c r="N394" s="32" t="s">
        <v>17</v>
      </c>
      <c r="O394" s="32" t="s">
        <v>18</v>
      </c>
      <c r="P394" s="32">
        <v>1</v>
      </c>
      <c r="Q394" s="32" t="s">
        <v>5571</v>
      </c>
    </row>
    <row r="395" spans="1:17" x14ac:dyDescent="0.25">
      <c r="A395" s="57">
        <v>42251.446806400461</v>
      </c>
      <c r="B395" s="32" t="s">
        <v>67</v>
      </c>
      <c r="C395" s="32" t="s">
        <v>90</v>
      </c>
      <c r="D395" s="32" t="s">
        <v>89</v>
      </c>
      <c r="E395" s="32" t="s">
        <v>5570</v>
      </c>
      <c r="F395" s="32" t="s">
        <v>6387</v>
      </c>
      <c r="G395" s="32" t="s">
        <v>75</v>
      </c>
      <c r="H395" s="32" t="s">
        <v>98</v>
      </c>
      <c r="I395" s="32" t="s">
        <v>265</v>
      </c>
      <c r="J395" s="35">
        <v>0</v>
      </c>
      <c r="K395" s="35">
        <v>0</v>
      </c>
      <c r="L395" s="35">
        <v>0</v>
      </c>
      <c r="M395" s="35">
        <v>0</v>
      </c>
      <c r="N395" s="32" t="s">
        <v>17</v>
      </c>
      <c r="O395" s="32" t="s">
        <v>18</v>
      </c>
      <c r="P395" s="32">
        <v>1</v>
      </c>
      <c r="Q395" s="32" t="s">
        <v>5571</v>
      </c>
    </row>
    <row r="396" spans="1:17" x14ac:dyDescent="0.25">
      <c r="A396" s="57">
        <v>42251.446806400461</v>
      </c>
      <c r="B396" s="32" t="s">
        <v>67</v>
      </c>
      <c r="C396" s="32" t="s">
        <v>90</v>
      </c>
      <c r="D396" s="32" t="s">
        <v>89</v>
      </c>
      <c r="E396" s="32" t="s">
        <v>5570</v>
      </c>
      <c r="F396" s="32" t="s">
        <v>6387</v>
      </c>
      <c r="G396" s="32" t="s">
        <v>136</v>
      </c>
      <c r="H396" s="32" t="s">
        <v>145</v>
      </c>
      <c r="I396" s="32" t="s">
        <v>265</v>
      </c>
      <c r="J396" s="35">
        <v>0</v>
      </c>
      <c r="K396" s="35">
        <v>0</v>
      </c>
      <c r="L396" s="35">
        <v>0</v>
      </c>
      <c r="M396" s="35">
        <v>0</v>
      </c>
      <c r="N396" s="32" t="s">
        <v>17</v>
      </c>
      <c r="O396" s="32" t="s">
        <v>18</v>
      </c>
      <c r="P396" s="32">
        <v>1</v>
      </c>
      <c r="Q396" s="32" t="s">
        <v>5571</v>
      </c>
    </row>
    <row r="397" spans="1:17" x14ac:dyDescent="0.25">
      <c r="A397" s="57">
        <v>42251.446806400461</v>
      </c>
      <c r="B397" s="32" t="s">
        <v>67</v>
      </c>
      <c r="C397" s="32" t="s">
        <v>90</v>
      </c>
      <c r="D397" s="32" t="s">
        <v>89</v>
      </c>
      <c r="E397" s="32" t="s">
        <v>5570</v>
      </c>
      <c r="F397" s="32" t="s">
        <v>6387</v>
      </c>
      <c r="G397" s="32" t="s">
        <v>141</v>
      </c>
      <c r="H397" s="32" t="s">
        <v>140</v>
      </c>
      <c r="I397" s="32" t="s">
        <v>265</v>
      </c>
      <c r="J397" s="35">
        <v>0</v>
      </c>
      <c r="K397" s="35">
        <v>0</v>
      </c>
      <c r="L397" s="35">
        <v>0</v>
      </c>
      <c r="M397" s="35">
        <v>0</v>
      </c>
      <c r="N397" s="32" t="s">
        <v>17</v>
      </c>
      <c r="O397" s="32" t="s">
        <v>18</v>
      </c>
      <c r="P397" s="32">
        <v>1</v>
      </c>
      <c r="Q397" s="32" t="s">
        <v>5571</v>
      </c>
    </row>
    <row r="398" spans="1:17" x14ac:dyDescent="0.25">
      <c r="A398" s="57">
        <v>42251.446806400461</v>
      </c>
      <c r="B398" s="32" t="s">
        <v>67</v>
      </c>
      <c r="C398" s="32" t="s">
        <v>90</v>
      </c>
      <c r="D398" s="32" t="s">
        <v>89</v>
      </c>
      <c r="E398" s="32" t="s">
        <v>5570</v>
      </c>
      <c r="F398" s="32" t="s">
        <v>6387</v>
      </c>
      <c r="G398" s="32" t="s">
        <v>139</v>
      </c>
      <c r="H398" s="32" t="s">
        <v>138</v>
      </c>
      <c r="I398" s="32" t="s">
        <v>265</v>
      </c>
      <c r="J398" s="35">
        <v>0</v>
      </c>
      <c r="K398" s="35">
        <v>0</v>
      </c>
      <c r="L398" s="35">
        <v>0</v>
      </c>
      <c r="M398" s="35">
        <v>0</v>
      </c>
      <c r="N398" s="32" t="s">
        <v>17</v>
      </c>
      <c r="O398" s="32" t="s">
        <v>18</v>
      </c>
      <c r="P398" s="32">
        <v>1</v>
      </c>
      <c r="Q398" s="32" t="s">
        <v>5571</v>
      </c>
    </row>
    <row r="399" spans="1:17" x14ac:dyDescent="0.25">
      <c r="A399" s="57">
        <v>42251.446806400461</v>
      </c>
      <c r="B399" s="32" t="s">
        <v>67</v>
      </c>
      <c r="C399" s="32" t="s">
        <v>90</v>
      </c>
      <c r="D399" s="32" t="s">
        <v>89</v>
      </c>
      <c r="E399" s="32" t="s">
        <v>5570</v>
      </c>
      <c r="F399" s="32" t="s">
        <v>6387</v>
      </c>
      <c r="G399" s="32" t="s">
        <v>149</v>
      </c>
      <c r="H399" s="32" t="s">
        <v>148</v>
      </c>
      <c r="I399" s="32" t="s">
        <v>265</v>
      </c>
      <c r="J399" s="35">
        <v>0</v>
      </c>
      <c r="K399" s="35">
        <v>0</v>
      </c>
      <c r="L399" s="35">
        <v>0</v>
      </c>
      <c r="M399" s="35">
        <v>0</v>
      </c>
      <c r="N399" s="32" t="s">
        <v>17</v>
      </c>
      <c r="O399" s="32" t="s">
        <v>18</v>
      </c>
      <c r="P399" s="32">
        <v>1</v>
      </c>
      <c r="Q399" s="32" t="s">
        <v>5571</v>
      </c>
    </row>
    <row r="400" spans="1:17" x14ac:dyDescent="0.25">
      <c r="A400" s="57">
        <v>42251.446806400461</v>
      </c>
      <c r="B400" s="32" t="s">
        <v>67</v>
      </c>
      <c r="C400" s="32" t="s">
        <v>90</v>
      </c>
      <c r="D400" s="32" t="s">
        <v>89</v>
      </c>
      <c r="E400" s="32" t="s">
        <v>5570</v>
      </c>
      <c r="F400" s="32" t="s">
        <v>6387</v>
      </c>
      <c r="G400" s="32" t="s">
        <v>147</v>
      </c>
      <c r="H400" s="32" t="s">
        <v>146</v>
      </c>
      <c r="I400" s="32" t="s">
        <v>265</v>
      </c>
      <c r="J400" s="35">
        <v>0</v>
      </c>
      <c r="K400" s="35">
        <v>0</v>
      </c>
      <c r="L400" s="35">
        <v>0</v>
      </c>
      <c r="M400" s="35">
        <v>0</v>
      </c>
      <c r="N400" s="32" t="s">
        <v>17</v>
      </c>
      <c r="O400" s="32" t="s">
        <v>18</v>
      </c>
      <c r="P400" s="32">
        <v>1</v>
      </c>
      <c r="Q400" s="32" t="s">
        <v>5571</v>
      </c>
    </row>
    <row r="401" spans="1:17" x14ac:dyDescent="0.25">
      <c r="A401" s="57">
        <v>42251.446806400461</v>
      </c>
      <c r="B401" s="32" t="s">
        <v>67</v>
      </c>
      <c r="C401" s="32" t="s">
        <v>90</v>
      </c>
      <c r="D401" s="32" t="s">
        <v>89</v>
      </c>
      <c r="E401" s="32" t="s">
        <v>5570</v>
      </c>
      <c r="F401" s="32" t="s">
        <v>6387</v>
      </c>
      <c r="G401" s="32" t="s">
        <v>776</v>
      </c>
      <c r="H401" s="32" t="s">
        <v>775</v>
      </c>
      <c r="I401" s="32" t="s">
        <v>265</v>
      </c>
      <c r="J401" s="35">
        <v>0</v>
      </c>
      <c r="K401" s="35">
        <v>0</v>
      </c>
      <c r="L401" s="35">
        <v>0</v>
      </c>
      <c r="M401" s="35">
        <v>0</v>
      </c>
      <c r="N401" s="32" t="s">
        <v>17</v>
      </c>
      <c r="O401" s="32" t="s">
        <v>18</v>
      </c>
      <c r="P401" s="32">
        <v>1</v>
      </c>
      <c r="Q401" s="32" t="s">
        <v>5571</v>
      </c>
    </row>
    <row r="402" spans="1:17" x14ac:dyDescent="0.25">
      <c r="A402" s="57">
        <v>42251.446806400461</v>
      </c>
      <c r="B402" s="32" t="s">
        <v>67</v>
      </c>
      <c r="C402" s="32" t="s">
        <v>90</v>
      </c>
      <c r="D402" s="32" t="s">
        <v>89</v>
      </c>
      <c r="E402" s="32" t="s">
        <v>5570</v>
      </c>
      <c r="F402" s="32" t="s">
        <v>6387</v>
      </c>
      <c r="G402" s="32" t="s">
        <v>143</v>
      </c>
      <c r="H402" s="32" t="s">
        <v>5572</v>
      </c>
      <c r="I402" s="32" t="s">
        <v>265</v>
      </c>
      <c r="J402" s="35">
        <v>0</v>
      </c>
      <c r="K402" s="35">
        <v>0</v>
      </c>
      <c r="L402" s="35">
        <v>0</v>
      </c>
      <c r="M402" s="35">
        <v>0</v>
      </c>
      <c r="N402" s="32" t="s">
        <v>17</v>
      </c>
      <c r="O402" s="32" t="s">
        <v>18</v>
      </c>
      <c r="P402" s="32">
        <v>1</v>
      </c>
      <c r="Q402" s="32" t="s">
        <v>5571</v>
      </c>
    </row>
    <row r="403" spans="1:17" x14ac:dyDescent="0.25">
      <c r="A403" s="57">
        <v>42251.446806400461</v>
      </c>
      <c r="B403" s="32" t="s">
        <v>67</v>
      </c>
      <c r="C403" s="32" t="s">
        <v>90</v>
      </c>
      <c r="D403" s="32" t="s">
        <v>89</v>
      </c>
      <c r="E403" s="32" t="s">
        <v>5570</v>
      </c>
      <c r="F403" s="32" t="s">
        <v>6387</v>
      </c>
      <c r="G403" s="32" t="s">
        <v>143</v>
      </c>
      <c r="H403" s="32" t="s">
        <v>5573</v>
      </c>
      <c r="I403" s="32" t="s">
        <v>265</v>
      </c>
      <c r="J403" s="35">
        <v>0</v>
      </c>
      <c r="K403" s="35">
        <v>0</v>
      </c>
      <c r="L403" s="35">
        <v>0</v>
      </c>
      <c r="M403" s="35">
        <v>0</v>
      </c>
      <c r="N403" s="32" t="s">
        <v>17</v>
      </c>
      <c r="O403" s="32" t="s">
        <v>18</v>
      </c>
      <c r="P403" s="32">
        <v>1</v>
      </c>
      <c r="Q403" s="32" t="s">
        <v>5571</v>
      </c>
    </row>
    <row r="404" spans="1:17" x14ac:dyDescent="0.25">
      <c r="A404" s="57">
        <v>42251.446806400461</v>
      </c>
      <c r="B404" s="32" t="s">
        <v>67</v>
      </c>
      <c r="C404" s="32" t="s">
        <v>90</v>
      </c>
      <c r="D404" s="32" t="s">
        <v>89</v>
      </c>
      <c r="E404" s="32" t="s">
        <v>5570</v>
      </c>
      <c r="F404" s="32" t="s">
        <v>6387</v>
      </c>
      <c r="G404" s="32" t="s">
        <v>5574</v>
      </c>
      <c r="H404" s="32" t="s">
        <v>5575</v>
      </c>
      <c r="I404" s="32" t="s">
        <v>265</v>
      </c>
      <c r="J404" s="35">
        <v>0</v>
      </c>
      <c r="K404" s="35">
        <v>0</v>
      </c>
      <c r="L404" s="35">
        <v>0</v>
      </c>
      <c r="M404" s="35">
        <v>0</v>
      </c>
      <c r="N404" s="32" t="s">
        <v>17</v>
      </c>
      <c r="O404" s="32" t="s">
        <v>18</v>
      </c>
      <c r="P404" s="32">
        <v>1</v>
      </c>
      <c r="Q404" s="32" t="s">
        <v>5571</v>
      </c>
    </row>
    <row r="405" spans="1:17" x14ac:dyDescent="0.25">
      <c r="A405" s="57">
        <v>42251.446806400461</v>
      </c>
      <c r="B405" s="32" t="s">
        <v>67</v>
      </c>
      <c r="C405" s="32" t="s">
        <v>90</v>
      </c>
      <c r="D405" s="32" t="s">
        <v>89</v>
      </c>
      <c r="E405" s="32" t="s">
        <v>5570</v>
      </c>
      <c r="F405" s="32" t="s">
        <v>6387</v>
      </c>
      <c r="G405" s="32" t="s">
        <v>5576</v>
      </c>
      <c r="H405" s="32" t="s">
        <v>5577</v>
      </c>
      <c r="I405" s="32" t="s">
        <v>265</v>
      </c>
      <c r="J405" s="35">
        <v>0</v>
      </c>
      <c r="K405" s="35">
        <v>0</v>
      </c>
      <c r="L405" s="35">
        <v>0</v>
      </c>
      <c r="M405" s="35">
        <v>0</v>
      </c>
      <c r="N405" s="32" t="s">
        <v>17</v>
      </c>
      <c r="O405" s="32" t="s">
        <v>18</v>
      </c>
      <c r="P405" s="32">
        <v>1</v>
      </c>
      <c r="Q405" s="32" t="s">
        <v>5571</v>
      </c>
    </row>
    <row r="406" spans="1:17" x14ac:dyDescent="0.25">
      <c r="A406" s="57">
        <v>42251.446806400461</v>
      </c>
      <c r="B406" s="32" t="s">
        <v>67</v>
      </c>
      <c r="C406" s="32" t="s">
        <v>90</v>
      </c>
      <c r="D406" s="32" t="s">
        <v>89</v>
      </c>
      <c r="E406" s="32" t="s">
        <v>5570</v>
      </c>
      <c r="F406" s="32" t="s">
        <v>6387</v>
      </c>
      <c r="G406" s="32" t="s">
        <v>5578</v>
      </c>
      <c r="H406" s="32" t="s">
        <v>5579</v>
      </c>
      <c r="I406" s="32" t="s">
        <v>265</v>
      </c>
      <c r="J406" s="35">
        <v>0</v>
      </c>
      <c r="K406" s="35">
        <v>0</v>
      </c>
      <c r="L406" s="35">
        <v>0</v>
      </c>
      <c r="M406" s="35">
        <v>0</v>
      </c>
      <c r="N406" s="32" t="s">
        <v>17</v>
      </c>
      <c r="O406" s="32" t="s">
        <v>18</v>
      </c>
      <c r="P406" s="32">
        <v>1</v>
      </c>
      <c r="Q406" s="32" t="s">
        <v>5571</v>
      </c>
    </row>
    <row r="407" spans="1:17" x14ac:dyDescent="0.25">
      <c r="A407" s="57">
        <v>42251.446806400461</v>
      </c>
      <c r="B407" s="32" t="s">
        <v>67</v>
      </c>
      <c r="C407" s="32" t="s">
        <v>90</v>
      </c>
      <c r="D407" s="32" t="s">
        <v>89</v>
      </c>
      <c r="E407" s="32" t="s">
        <v>5570</v>
      </c>
      <c r="F407" s="32" t="s">
        <v>6387</v>
      </c>
      <c r="G407" s="32" t="s">
        <v>5578</v>
      </c>
      <c r="H407" s="32" t="s">
        <v>5580</v>
      </c>
      <c r="I407" s="32" t="s">
        <v>265</v>
      </c>
      <c r="J407" s="35">
        <v>0</v>
      </c>
      <c r="K407" s="35">
        <v>0</v>
      </c>
      <c r="L407" s="35">
        <v>0</v>
      </c>
      <c r="M407" s="35">
        <v>0</v>
      </c>
      <c r="N407" s="32" t="s">
        <v>17</v>
      </c>
      <c r="O407" s="32" t="s">
        <v>18</v>
      </c>
      <c r="P407" s="32">
        <v>1</v>
      </c>
      <c r="Q407" s="32" t="s">
        <v>5571</v>
      </c>
    </row>
    <row r="408" spans="1:17" x14ac:dyDescent="0.25">
      <c r="A408" s="57">
        <v>42251.446806400461</v>
      </c>
      <c r="B408" s="32" t="s">
        <v>67</v>
      </c>
      <c r="C408" s="32" t="s">
        <v>90</v>
      </c>
      <c r="D408" s="32" t="s">
        <v>89</v>
      </c>
      <c r="E408" s="32" t="s">
        <v>5570</v>
      </c>
      <c r="F408" s="32" t="s">
        <v>6387</v>
      </c>
      <c r="G408" s="32" t="s">
        <v>5578</v>
      </c>
      <c r="H408" s="32" t="s">
        <v>5581</v>
      </c>
      <c r="I408" s="32" t="s">
        <v>265</v>
      </c>
      <c r="J408" s="35">
        <v>0</v>
      </c>
      <c r="K408" s="35">
        <v>0</v>
      </c>
      <c r="L408" s="35">
        <v>0</v>
      </c>
      <c r="M408" s="35">
        <v>0</v>
      </c>
      <c r="N408" s="32" t="s">
        <v>17</v>
      </c>
      <c r="O408" s="32" t="s">
        <v>18</v>
      </c>
      <c r="P408" s="32">
        <v>1</v>
      </c>
      <c r="Q408" s="32" t="s">
        <v>5571</v>
      </c>
    </row>
    <row r="409" spans="1:17" x14ac:dyDescent="0.25">
      <c r="A409" s="57">
        <v>42251.446806400461</v>
      </c>
      <c r="B409" s="32" t="s">
        <v>67</v>
      </c>
      <c r="C409" s="32" t="s">
        <v>90</v>
      </c>
      <c r="D409" s="32" t="s">
        <v>89</v>
      </c>
      <c r="E409" s="32" t="s">
        <v>5570</v>
      </c>
      <c r="F409" s="32" t="s">
        <v>6387</v>
      </c>
      <c r="G409" s="32" t="s">
        <v>5578</v>
      </c>
      <c r="H409" s="32" t="s">
        <v>5582</v>
      </c>
      <c r="I409" s="32" t="s">
        <v>265</v>
      </c>
      <c r="J409" s="35">
        <v>0</v>
      </c>
      <c r="K409" s="35">
        <v>0</v>
      </c>
      <c r="L409" s="35">
        <v>0</v>
      </c>
      <c r="M409" s="35">
        <v>0</v>
      </c>
      <c r="N409" s="32" t="s">
        <v>17</v>
      </c>
      <c r="O409" s="32" t="s">
        <v>18</v>
      </c>
      <c r="P409" s="32">
        <v>1</v>
      </c>
      <c r="Q409" s="32" t="s">
        <v>5571</v>
      </c>
    </row>
    <row r="410" spans="1:17" x14ac:dyDescent="0.25">
      <c r="A410" s="57">
        <v>42251.446806400461</v>
      </c>
      <c r="B410" s="32" t="s">
        <v>67</v>
      </c>
      <c r="C410" s="32" t="s">
        <v>90</v>
      </c>
      <c r="D410" s="32" t="s">
        <v>89</v>
      </c>
      <c r="E410" s="32" t="s">
        <v>5570</v>
      </c>
      <c r="F410" s="32" t="s">
        <v>6387</v>
      </c>
      <c r="G410" s="32" t="s">
        <v>5578</v>
      </c>
      <c r="H410" s="32" t="s">
        <v>5583</v>
      </c>
      <c r="I410" s="32" t="s">
        <v>265</v>
      </c>
      <c r="J410" s="35">
        <v>0</v>
      </c>
      <c r="K410" s="35">
        <v>0</v>
      </c>
      <c r="L410" s="35">
        <v>0</v>
      </c>
      <c r="M410" s="35">
        <v>0</v>
      </c>
      <c r="N410" s="32" t="s">
        <v>17</v>
      </c>
      <c r="O410" s="32" t="s">
        <v>18</v>
      </c>
      <c r="P410" s="32">
        <v>1</v>
      </c>
      <c r="Q410" s="32" t="s">
        <v>5571</v>
      </c>
    </row>
    <row r="411" spans="1:17" x14ac:dyDescent="0.25">
      <c r="A411" s="57">
        <v>42251.446806400461</v>
      </c>
      <c r="B411" s="32" t="s">
        <v>67</v>
      </c>
      <c r="C411" s="32" t="s">
        <v>90</v>
      </c>
      <c r="D411" s="32" t="s">
        <v>89</v>
      </c>
      <c r="E411" s="32" t="s">
        <v>5570</v>
      </c>
      <c r="F411" s="32" t="s">
        <v>6387</v>
      </c>
      <c r="G411" s="32" t="s">
        <v>5578</v>
      </c>
      <c r="H411" s="32" t="s">
        <v>5584</v>
      </c>
      <c r="I411" s="32" t="s">
        <v>265</v>
      </c>
      <c r="J411" s="35">
        <v>0</v>
      </c>
      <c r="K411" s="35">
        <v>0</v>
      </c>
      <c r="L411" s="35">
        <v>0</v>
      </c>
      <c r="M411" s="35">
        <v>0</v>
      </c>
      <c r="N411" s="32" t="s">
        <v>17</v>
      </c>
      <c r="O411" s="32" t="s">
        <v>18</v>
      </c>
      <c r="P411" s="32">
        <v>1</v>
      </c>
      <c r="Q411" s="32" t="s">
        <v>5571</v>
      </c>
    </row>
    <row r="412" spans="1:17" x14ac:dyDescent="0.25">
      <c r="A412" s="57">
        <v>42251.446806400461</v>
      </c>
      <c r="B412" s="32" t="s">
        <v>67</v>
      </c>
      <c r="C412" s="32" t="s">
        <v>90</v>
      </c>
      <c r="D412" s="32" t="s">
        <v>89</v>
      </c>
      <c r="E412" s="32" t="s">
        <v>5570</v>
      </c>
      <c r="F412" s="32" t="s">
        <v>6387</v>
      </c>
      <c r="G412" s="32" t="s">
        <v>5578</v>
      </c>
      <c r="H412" s="32" t="s">
        <v>5585</v>
      </c>
      <c r="I412" s="32" t="s">
        <v>265</v>
      </c>
      <c r="J412" s="35">
        <v>0</v>
      </c>
      <c r="K412" s="35">
        <v>0</v>
      </c>
      <c r="L412" s="35">
        <v>0</v>
      </c>
      <c r="M412" s="35">
        <v>0</v>
      </c>
      <c r="N412" s="32" t="s">
        <v>17</v>
      </c>
      <c r="O412" s="32" t="s">
        <v>18</v>
      </c>
      <c r="P412" s="32">
        <v>1</v>
      </c>
      <c r="Q412" s="32" t="s">
        <v>5571</v>
      </c>
    </row>
    <row r="413" spans="1:17" x14ac:dyDescent="0.25">
      <c r="A413" s="57">
        <v>42251.446806400461</v>
      </c>
      <c r="B413" s="32" t="s">
        <v>67</v>
      </c>
      <c r="C413" s="32" t="s">
        <v>90</v>
      </c>
      <c r="D413" s="32" t="s">
        <v>89</v>
      </c>
      <c r="E413" s="32" t="s">
        <v>5570</v>
      </c>
      <c r="F413" s="32" t="s">
        <v>6387</v>
      </c>
      <c r="G413" s="32" t="s">
        <v>5578</v>
      </c>
      <c r="H413" s="32" t="s">
        <v>5586</v>
      </c>
      <c r="I413" s="32" t="s">
        <v>265</v>
      </c>
      <c r="J413" s="35">
        <v>0</v>
      </c>
      <c r="K413" s="35">
        <v>0</v>
      </c>
      <c r="L413" s="35">
        <v>0</v>
      </c>
      <c r="M413" s="35">
        <v>0</v>
      </c>
      <c r="N413" s="32" t="s">
        <v>17</v>
      </c>
      <c r="O413" s="32" t="s">
        <v>18</v>
      </c>
      <c r="P413" s="32">
        <v>1</v>
      </c>
      <c r="Q413" s="32" t="s">
        <v>5571</v>
      </c>
    </row>
    <row r="414" spans="1:17" x14ac:dyDescent="0.25">
      <c r="A414" s="57">
        <v>42251.446806400461</v>
      </c>
      <c r="B414" s="32" t="s">
        <v>67</v>
      </c>
      <c r="C414" s="32" t="s">
        <v>90</v>
      </c>
      <c r="D414" s="32" t="s">
        <v>89</v>
      </c>
      <c r="E414" s="32" t="s">
        <v>5570</v>
      </c>
      <c r="F414" s="32" t="s">
        <v>6387</v>
      </c>
      <c r="G414" s="32" t="s">
        <v>5587</v>
      </c>
      <c r="H414" s="32" t="s">
        <v>5588</v>
      </c>
      <c r="I414" s="32" t="s">
        <v>265</v>
      </c>
      <c r="J414" s="35">
        <v>0</v>
      </c>
      <c r="K414" s="35">
        <v>0</v>
      </c>
      <c r="L414" s="35">
        <v>0</v>
      </c>
      <c r="M414" s="35">
        <v>0</v>
      </c>
      <c r="N414" s="32" t="s">
        <v>17</v>
      </c>
      <c r="O414" s="32" t="s">
        <v>18</v>
      </c>
      <c r="P414" s="32">
        <v>1</v>
      </c>
      <c r="Q414" s="32" t="s">
        <v>5571</v>
      </c>
    </row>
    <row r="415" spans="1:17" x14ac:dyDescent="0.25">
      <c r="A415" s="57">
        <v>42251.446806400461</v>
      </c>
      <c r="B415" s="32" t="s">
        <v>67</v>
      </c>
      <c r="C415" s="32" t="s">
        <v>90</v>
      </c>
      <c r="D415" s="32" t="s">
        <v>89</v>
      </c>
      <c r="E415" s="32" t="s">
        <v>5570</v>
      </c>
      <c r="F415" s="32" t="s">
        <v>6387</v>
      </c>
      <c r="G415" s="32" t="s">
        <v>5587</v>
      </c>
      <c r="H415" s="32" t="s">
        <v>5589</v>
      </c>
      <c r="I415" s="32" t="s">
        <v>265</v>
      </c>
      <c r="J415" s="35">
        <v>0</v>
      </c>
      <c r="K415" s="35">
        <v>0</v>
      </c>
      <c r="L415" s="35">
        <v>0</v>
      </c>
      <c r="M415" s="35">
        <v>0</v>
      </c>
      <c r="N415" s="32" t="s">
        <v>17</v>
      </c>
      <c r="O415" s="32" t="s">
        <v>18</v>
      </c>
      <c r="P415" s="32">
        <v>1</v>
      </c>
      <c r="Q415" s="32" t="s">
        <v>5571</v>
      </c>
    </row>
    <row r="416" spans="1:17" x14ac:dyDescent="0.25">
      <c r="A416" s="57">
        <v>42251.446806400461</v>
      </c>
      <c r="B416" s="32" t="s">
        <v>67</v>
      </c>
      <c r="C416" s="32" t="s">
        <v>90</v>
      </c>
      <c r="D416" s="32" t="s">
        <v>89</v>
      </c>
      <c r="E416" s="32" t="s">
        <v>5570</v>
      </c>
      <c r="F416" s="32" t="s">
        <v>6387</v>
      </c>
      <c r="G416" s="32" t="s">
        <v>5590</v>
      </c>
      <c r="H416" s="32" t="s">
        <v>5591</v>
      </c>
      <c r="I416" s="32" t="s">
        <v>265</v>
      </c>
      <c r="J416" s="35">
        <v>0</v>
      </c>
      <c r="K416" s="35">
        <v>0</v>
      </c>
      <c r="L416" s="35">
        <v>0</v>
      </c>
      <c r="M416" s="35">
        <v>0</v>
      </c>
      <c r="N416" s="32" t="s">
        <v>17</v>
      </c>
      <c r="O416" s="32" t="s">
        <v>18</v>
      </c>
      <c r="P416" s="32">
        <v>1</v>
      </c>
      <c r="Q416" s="32" t="s">
        <v>5571</v>
      </c>
    </row>
    <row r="417" spans="1:17" x14ac:dyDescent="0.25">
      <c r="A417" s="57">
        <v>42251.446806400461</v>
      </c>
      <c r="B417" s="32" t="s">
        <v>67</v>
      </c>
      <c r="C417" s="32" t="s">
        <v>90</v>
      </c>
      <c r="D417" s="32" t="s">
        <v>89</v>
      </c>
      <c r="E417" s="32" t="s">
        <v>5570</v>
      </c>
      <c r="F417" s="32" t="s">
        <v>6387</v>
      </c>
      <c r="G417" s="32" t="s">
        <v>28</v>
      </c>
      <c r="H417" s="32" t="s">
        <v>5592</v>
      </c>
      <c r="I417" s="32" t="s">
        <v>265</v>
      </c>
      <c r="J417" s="35">
        <v>0</v>
      </c>
      <c r="K417" s="35">
        <v>0</v>
      </c>
      <c r="L417" s="35">
        <v>0</v>
      </c>
      <c r="M417" s="35">
        <v>0</v>
      </c>
      <c r="N417" s="32" t="s">
        <v>17</v>
      </c>
      <c r="O417" s="32" t="s">
        <v>18</v>
      </c>
      <c r="P417" s="32">
        <v>1</v>
      </c>
      <c r="Q417" s="32" t="s">
        <v>5571</v>
      </c>
    </row>
    <row r="418" spans="1:17" x14ac:dyDescent="0.25">
      <c r="A418" s="57">
        <v>42251.447310729163</v>
      </c>
      <c r="B418" s="32" t="s">
        <v>4333</v>
      </c>
      <c r="C418" s="32" t="s">
        <v>335</v>
      </c>
      <c r="D418" s="32" t="s">
        <v>334</v>
      </c>
      <c r="E418" s="32" t="s">
        <v>5830</v>
      </c>
      <c r="F418" s="32" t="s">
        <v>6388</v>
      </c>
      <c r="G418" s="32" t="s">
        <v>367</v>
      </c>
      <c r="H418" s="32" t="s">
        <v>366</v>
      </c>
      <c r="I418" s="32" t="s">
        <v>2007</v>
      </c>
      <c r="J418" s="35">
        <v>0</v>
      </c>
      <c r="K418" s="35">
        <v>0</v>
      </c>
      <c r="L418" s="35">
        <v>14.25</v>
      </c>
      <c r="M418" s="35">
        <v>0</v>
      </c>
      <c r="N418" s="32" t="s">
        <v>19</v>
      </c>
      <c r="O418" s="32" t="s">
        <v>41</v>
      </c>
      <c r="P418" s="32">
        <v>1</v>
      </c>
      <c r="Q418" s="32" t="s">
        <v>6389</v>
      </c>
    </row>
    <row r="419" spans="1:17" x14ac:dyDescent="0.25">
      <c r="A419" s="57">
        <v>42251.447936886572</v>
      </c>
      <c r="B419" s="32" t="s">
        <v>67</v>
      </c>
      <c r="C419" s="32" t="s">
        <v>90</v>
      </c>
      <c r="D419" s="32" t="s">
        <v>89</v>
      </c>
      <c r="E419" s="32" t="s">
        <v>5593</v>
      </c>
      <c r="F419" s="32" t="s">
        <v>6390</v>
      </c>
      <c r="G419" s="32" t="s">
        <v>15</v>
      </c>
      <c r="H419" s="32" t="s">
        <v>16</v>
      </c>
      <c r="I419" s="32" t="s">
        <v>260</v>
      </c>
      <c r="J419" s="35">
        <v>3155</v>
      </c>
      <c r="K419" s="35">
        <v>0</v>
      </c>
      <c r="L419" s="35">
        <v>0</v>
      </c>
      <c r="M419" s="35">
        <v>0</v>
      </c>
      <c r="N419" s="32" t="s">
        <v>17</v>
      </c>
      <c r="O419" s="32" t="s">
        <v>18</v>
      </c>
      <c r="P419" s="32">
        <v>1</v>
      </c>
      <c r="Q419" s="32" t="s">
        <v>5594</v>
      </c>
    </row>
    <row r="420" spans="1:17" x14ac:dyDescent="0.25">
      <c r="A420" s="57">
        <v>42251.447936886572</v>
      </c>
      <c r="B420" s="32" t="s">
        <v>67</v>
      </c>
      <c r="C420" s="32" t="s">
        <v>90</v>
      </c>
      <c r="D420" s="32" t="s">
        <v>89</v>
      </c>
      <c r="E420" s="32" t="s">
        <v>5593</v>
      </c>
      <c r="F420" s="32" t="s">
        <v>6390</v>
      </c>
      <c r="G420" s="32" t="s">
        <v>174</v>
      </c>
      <c r="H420" s="32" t="s">
        <v>173</v>
      </c>
      <c r="I420" s="32" t="s">
        <v>260</v>
      </c>
      <c r="J420" s="35">
        <v>0</v>
      </c>
      <c r="K420" s="35">
        <v>0</v>
      </c>
      <c r="L420" s="35">
        <v>0</v>
      </c>
      <c r="M420" s="35">
        <v>0</v>
      </c>
      <c r="N420" s="32" t="s">
        <v>17</v>
      </c>
      <c r="O420" s="32" t="s">
        <v>18</v>
      </c>
      <c r="P420" s="32">
        <v>1</v>
      </c>
      <c r="Q420" s="32" t="s">
        <v>5594</v>
      </c>
    </row>
    <row r="421" spans="1:17" x14ac:dyDescent="0.25">
      <c r="A421" s="57">
        <v>42251.447936886572</v>
      </c>
      <c r="B421" s="32" t="s">
        <v>67</v>
      </c>
      <c r="C421" s="32" t="s">
        <v>90</v>
      </c>
      <c r="D421" s="32" t="s">
        <v>89</v>
      </c>
      <c r="E421" s="32" t="s">
        <v>5593</v>
      </c>
      <c r="F421" s="32" t="s">
        <v>6390</v>
      </c>
      <c r="G421" s="32" t="s">
        <v>166</v>
      </c>
      <c r="H421" s="32" t="s">
        <v>172</v>
      </c>
      <c r="I421" s="32" t="s">
        <v>260</v>
      </c>
      <c r="J421" s="35">
        <v>0</v>
      </c>
      <c r="K421" s="35">
        <v>0</v>
      </c>
      <c r="L421" s="35">
        <v>0</v>
      </c>
      <c r="M421" s="35">
        <v>0</v>
      </c>
      <c r="N421" s="32" t="s">
        <v>17</v>
      </c>
      <c r="O421" s="32" t="s">
        <v>18</v>
      </c>
      <c r="P421" s="32">
        <v>1</v>
      </c>
      <c r="Q421" s="32" t="s">
        <v>5594</v>
      </c>
    </row>
    <row r="422" spans="1:17" x14ac:dyDescent="0.25">
      <c r="A422" s="57">
        <v>42251.447936886572</v>
      </c>
      <c r="B422" s="32" t="s">
        <v>67</v>
      </c>
      <c r="C422" s="32" t="s">
        <v>90</v>
      </c>
      <c r="D422" s="32" t="s">
        <v>89</v>
      </c>
      <c r="E422" s="32" t="s">
        <v>5593</v>
      </c>
      <c r="F422" s="32" t="s">
        <v>6390</v>
      </c>
      <c r="G422" s="32" t="s">
        <v>166</v>
      </c>
      <c r="H422" s="32" t="s">
        <v>171</v>
      </c>
      <c r="I422" s="32" t="s">
        <v>260</v>
      </c>
      <c r="J422" s="35">
        <v>0</v>
      </c>
      <c r="K422" s="35">
        <v>0</v>
      </c>
      <c r="L422" s="35">
        <v>0</v>
      </c>
      <c r="M422" s="35">
        <v>0</v>
      </c>
      <c r="N422" s="32" t="s">
        <v>17</v>
      </c>
      <c r="O422" s="32" t="s">
        <v>18</v>
      </c>
      <c r="P422" s="32">
        <v>1</v>
      </c>
      <c r="Q422" s="32" t="s">
        <v>5594</v>
      </c>
    </row>
    <row r="423" spans="1:17" x14ac:dyDescent="0.25">
      <c r="A423" s="57">
        <v>42251.447936886572</v>
      </c>
      <c r="B423" s="32" t="s">
        <v>67</v>
      </c>
      <c r="C423" s="32" t="s">
        <v>90</v>
      </c>
      <c r="D423" s="32" t="s">
        <v>89</v>
      </c>
      <c r="E423" s="32" t="s">
        <v>5593</v>
      </c>
      <c r="F423" s="32" t="s">
        <v>6390</v>
      </c>
      <c r="G423" s="32" t="s">
        <v>170</v>
      </c>
      <c r="H423" s="32" t="s">
        <v>169</v>
      </c>
      <c r="I423" s="32" t="s">
        <v>260</v>
      </c>
      <c r="J423" s="35">
        <v>0</v>
      </c>
      <c r="K423" s="35">
        <v>0</v>
      </c>
      <c r="L423" s="35">
        <v>0</v>
      </c>
      <c r="M423" s="35">
        <v>0</v>
      </c>
      <c r="N423" s="32" t="s">
        <v>17</v>
      </c>
      <c r="O423" s="32" t="s">
        <v>18</v>
      </c>
      <c r="P423" s="32">
        <v>1</v>
      </c>
      <c r="Q423" s="32" t="s">
        <v>5594</v>
      </c>
    </row>
    <row r="424" spans="1:17" x14ac:dyDescent="0.25">
      <c r="A424" s="57">
        <v>42251.447936886572</v>
      </c>
      <c r="B424" s="32" t="s">
        <v>67</v>
      </c>
      <c r="C424" s="32" t="s">
        <v>90</v>
      </c>
      <c r="D424" s="32" t="s">
        <v>89</v>
      </c>
      <c r="E424" s="32" t="s">
        <v>5593</v>
      </c>
      <c r="F424" s="32" t="s">
        <v>6390</v>
      </c>
      <c r="G424" s="32" t="s">
        <v>166</v>
      </c>
      <c r="H424" s="32" t="s">
        <v>168</v>
      </c>
      <c r="I424" s="32" t="s">
        <v>260</v>
      </c>
      <c r="J424" s="35">
        <v>0</v>
      </c>
      <c r="K424" s="35">
        <v>0</v>
      </c>
      <c r="L424" s="35">
        <v>0</v>
      </c>
      <c r="M424" s="35">
        <v>0</v>
      </c>
      <c r="N424" s="32" t="s">
        <v>17</v>
      </c>
      <c r="O424" s="32" t="s">
        <v>18</v>
      </c>
      <c r="P424" s="32">
        <v>1</v>
      </c>
      <c r="Q424" s="32" t="s">
        <v>5594</v>
      </c>
    </row>
    <row r="425" spans="1:17" x14ac:dyDescent="0.25">
      <c r="A425" s="57">
        <v>42251.447936886572</v>
      </c>
      <c r="B425" s="32" t="s">
        <v>67</v>
      </c>
      <c r="C425" s="32" t="s">
        <v>90</v>
      </c>
      <c r="D425" s="32" t="s">
        <v>89</v>
      </c>
      <c r="E425" s="32" t="s">
        <v>5593</v>
      </c>
      <c r="F425" s="32" t="s">
        <v>6390</v>
      </c>
      <c r="G425" s="32" t="s">
        <v>166</v>
      </c>
      <c r="H425" s="32" t="s">
        <v>167</v>
      </c>
      <c r="I425" s="32" t="s">
        <v>260</v>
      </c>
      <c r="J425" s="35">
        <v>0</v>
      </c>
      <c r="K425" s="35">
        <v>0</v>
      </c>
      <c r="L425" s="35">
        <v>0</v>
      </c>
      <c r="M425" s="35">
        <v>0</v>
      </c>
      <c r="N425" s="32" t="s">
        <v>17</v>
      </c>
      <c r="O425" s="32" t="s">
        <v>18</v>
      </c>
      <c r="P425" s="32">
        <v>1</v>
      </c>
      <c r="Q425" s="32" t="s">
        <v>5594</v>
      </c>
    </row>
    <row r="426" spans="1:17" x14ac:dyDescent="0.25">
      <c r="A426" s="57">
        <v>42251.447936886572</v>
      </c>
      <c r="B426" s="32" t="s">
        <v>67</v>
      </c>
      <c r="C426" s="32" t="s">
        <v>90</v>
      </c>
      <c r="D426" s="32" t="s">
        <v>89</v>
      </c>
      <c r="E426" s="32" t="s">
        <v>5593</v>
      </c>
      <c r="F426" s="32" t="s">
        <v>6390</v>
      </c>
      <c r="G426" s="32" t="s">
        <v>166</v>
      </c>
      <c r="H426" s="32" t="s">
        <v>165</v>
      </c>
      <c r="I426" s="32" t="s">
        <v>260</v>
      </c>
      <c r="J426" s="35">
        <v>0</v>
      </c>
      <c r="K426" s="35">
        <v>0</v>
      </c>
      <c r="L426" s="35">
        <v>0</v>
      </c>
      <c r="M426" s="35">
        <v>0</v>
      </c>
      <c r="N426" s="32" t="s">
        <v>17</v>
      </c>
      <c r="O426" s="32" t="s">
        <v>18</v>
      </c>
      <c r="P426" s="32">
        <v>1</v>
      </c>
      <c r="Q426" s="32" t="s">
        <v>5594</v>
      </c>
    </row>
    <row r="427" spans="1:17" x14ac:dyDescent="0.25">
      <c r="A427" s="57">
        <v>42251.447936886572</v>
      </c>
      <c r="B427" s="32" t="s">
        <v>67</v>
      </c>
      <c r="C427" s="32" t="s">
        <v>90</v>
      </c>
      <c r="D427" s="32" t="s">
        <v>89</v>
      </c>
      <c r="E427" s="32" t="s">
        <v>5593</v>
      </c>
      <c r="F427" s="32" t="s">
        <v>6390</v>
      </c>
      <c r="G427" s="32" t="s">
        <v>87</v>
      </c>
      <c r="H427" s="32" t="s">
        <v>164</v>
      </c>
      <c r="I427" s="32" t="s">
        <v>260</v>
      </c>
      <c r="J427" s="35">
        <v>0</v>
      </c>
      <c r="K427" s="35">
        <v>0</v>
      </c>
      <c r="L427" s="35">
        <v>0</v>
      </c>
      <c r="M427" s="35">
        <v>0</v>
      </c>
      <c r="N427" s="32" t="s">
        <v>17</v>
      </c>
      <c r="O427" s="32" t="s">
        <v>18</v>
      </c>
      <c r="P427" s="32">
        <v>1</v>
      </c>
      <c r="Q427" s="32" t="s">
        <v>5594</v>
      </c>
    </row>
    <row r="428" spans="1:17" x14ac:dyDescent="0.25">
      <c r="A428" s="57">
        <v>42251.447936886572</v>
      </c>
      <c r="B428" s="32" t="s">
        <v>67</v>
      </c>
      <c r="C428" s="32" t="s">
        <v>90</v>
      </c>
      <c r="D428" s="32" t="s">
        <v>89</v>
      </c>
      <c r="E428" s="32" t="s">
        <v>5593</v>
      </c>
      <c r="F428" s="32" t="s">
        <v>6390</v>
      </c>
      <c r="G428" s="32" t="s">
        <v>99</v>
      </c>
      <c r="H428" s="32" t="s">
        <v>163</v>
      </c>
      <c r="I428" s="32" t="s">
        <v>260</v>
      </c>
      <c r="J428" s="35">
        <v>0</v>
      </c>
      <c r="K428" s="35">
        <v>0</v>
      </c>
      <c r="L428" s="35">
        <v>0</v>
      </c>
      <c r="M428" s="35">
        <v>0</v>
      </c>
      <c r="N428" s="32" t="s">
        <v>17</v>
      </c>
      <c r="O428" s="32" t="s">
        <v>18</v>
      </c>
      <c r="P428" s="32">
        <v>1</v>
      </c>
      <c r="Q428" s="32" t="s">
        <v>5594</v>
      </c>
    </row>
    <row r="429" spans="1:17" x14ac:dyDescent="0.25">
      <c r="A429" s="57">
        <v>42251.447936886572</v>
      </c>
      <c r="B429" s="32" t="s">
        <v>67</v>
      </c>
      <c r="C429" s="32" t="s">
        <v>90</v>
      </c>
      <c r="D429" s="32" t="s">
        <v>89</v>
      </c>
      <c r="E429" s="32" t="s">
        <v>5593</v>
      </c>
      <c r="F429" s="32" t="s">
        <v>6390</v>
      </c>
      <c r="G429" s="32" t="s">
        <v>119</v>
      </c>
      <c r="H429" s="32" t="s">
        <v>161</v>
      </c>
      <c r="I429" s="32" t="s">
        <v>260</v>
      </c>
      <c r="J429" s="35">
        <v>0</v>
      </c>
      <c r="K429" s="35">
        <v>0</v>
      </c>
      <c r="L429" s="35">
        <v>0</v>
      </c>
      <c r="M429" s="35">
        <v>0</v>
      </c>
      <c r="N429" s="32" t="s">
        <v>17</v>
      </c>
      <c r="O429" s="32" t="s">
        <v>18</v>
      </c>
      <c r="P429" s="32">
        <v>1</v>
      </c>
      <c r="Q429" s="32" t="s">
        <v>5594</v>
      </c>
    </row>
    <row r="430" spans="1:17" x14ac:dyDescent="0.25">
      <c r="A430" s="57">
        <v>42251.447936886572</v>
      </c>
      <c r="B430" s="32" t="s">
        <v>67</v>
      </c>
      <c r="C430" s="32" t="s">
        <v>90</v>
      </c>
      <c r="D430" s="32" t="s">
        <v>89</v>
      </c>
      <c r="E430" s="32" t="s">
        <v>5593</v>
      </c>
      <c r="F430" s="32" t="s">
        <v>6390</v>
      </c>
      <c r="G430" s="32" t="s">
        <v>119</v>
      </c>
      <c r="H430" s="32" t="s">
        <v>160</v>
      </c>
      <c r="I430" s="32" t="s">
        <v>260</v>
      </c>
      <c r="J430" s="35">
        <v>0</v>
      </c>
      <c r="K430" s="35">
        <v>0</v>
      </c>
      <c r="L430" s="35">
        <v>0</v>
      </c>
      <c r="M430" s="35">
        <v>0</v>
      </c>
      <c r="N430" s="32" t="s">
        <v>17</v>
      </c>
      <c r="O430" s="32" t="s">
        <v>18</v>
      </c>
      <c r="P430" s="32">
        <v>1</v>
      </c>
      <c r="Q430" s="32" t="s">
        <v>5594</v>
      </c>
    </row>
    <row r="431" spans="1:17" x14ac:dyDescent="0.25">
      <c r="A431" s="57">
        <v>42251.447936886572</v>
      </c>
      <c r="B431" s="32" t="s">
        <v>67</v>
      </c>
      <c r="C431" s="32" t="s">
        <v>90</v>
      </c>
      <c r="D431" s="32" t="s">
        <v>89</v>
      </c>
      <c r="E431" s="32" t="s">
        <v>5593</v>
      </c>
      <c r="F431" s="32" t="s">
        <v>6390</v>
      </c>
      <c r="G431" s="32" t="s">
        <v>100</v>
      </c>
      <c r="H431" s="32" t="s">
        <v>159</v>
      </c>
      <c r="I431" s="32" t="s">
        <v>260</v>
      </c>
      <c r="J431" s="35">
        <v>0</v>
      </c>
      <c r="K431" s="35">
        <v>0</v>
      </c>
      <c r="L431" s="35">
        <v>0</v>
      </c>
      <c r="M431" s="35">
        <v>0</v>
      </c>
      <c r="N431" s="32" t="s">
        <v>17</v>
      </c>
      <c r="O431" s="32" t="s">
        <v>18</v>
      </c>
      <c r="P431" s="32">
        <v>1</v>
      </c>
      <c r="Q431" s="32" t="s">
        <v>5594</v>
      </c>
    </row>
    <row r="432" spans="1:17" x14ac:dyDescent="0.25">
      <c r="A432" s="57">
        <v>42251.447936886572</v>
      </c>
      <c r="B432" s="32" t="s">
        <v>67</v>
      </c>
      <c r="C432" s="32" t="s">
        <v>90</v>
      </c>
      <c r="D432" s="32" t="s">
        <v>89</v>
      </c>
      <c r="E432" s="32" t="s">
        <v>5593</v>
      </c>
      <c r="F432" s="32" t="s">
        <v>6390</v>
      </c>
      <c r="G432" s="32" t="s">
        <v>99</v>
      </c>
      <c r="H432" s="32" t="s">
        <v>158</v>
      </c>
      <c r="I432" s="32" t="s">
        <v>260</v>
      </c>
      <c r="J432" s="35">
        <v>0</v>
      </c>
      <c r="K432" s="35">
        <v>0</v>
      </c>
      <c r="L432" s="35">
        <v>0</v>
      </c>
      <c r="M432" s="35">
        <v>0</v>
      </c>
      <c r="N432" s="32" t="s">
        <v>17</v>
      </c>
      <c r="O432" s="32" t="s">
        <v>18</v>
      </c>
      <c r="P432" s="32">
        <v>1</v>
      </c>
      <c r="Q432" s="32" t="s">
        <v>5594</v>
      </c>
    </row>
    <row r="433" spans="1:17" x14ac:dyDescent="0.25">
      <c r="A433" s="57">
        <v>42251.447936886572</v>
      </c>
      <c r="B433" s="32" t="s">
        <v>67</v>
      </c>
      <c r="C433" s="32" t="s">
        <v>90</v>
      </c>
      <c r="D433" s="32" t="s">
        <v>89</v>
      </c>
      <c r="E433" s="32" t="s">
        <v>5593</v>
      </c>
      <c r="F433" s="32" t="s">
        <v>6390</v>
      </c>
      <c r="G433" s="32" t="s">
        <v>99</v>
      </c>
      <c r="H433" s="32" t="s">
        <v>157</v>
      </c>
      <c r="I433" s="32" t="s">
        <v>260</v>
      </c>
      <c r="J433" s="35">
        <v>0</v>
      </c>
      <c r="K433" s="35">
        <v>0</v>
      </c>
      <c r="L433" s="35">
        <v>0</v>
      </c>
      <c r="M433" s="35">
        <v>0</v>
      </c>
      <c r="N433" s="32" t="s">
        <v>17</v>
      </c>
      <c r="O433" s="32" t="s">
        <v>18</v>
      </c>
      <c r="P433" s="32">
        <v>1</v>
      </c>
      <c r="Q433" s="32" t="s">
        <v>5594</v>
      </c>
    </row>
    <row r="434" spans="1:17" x14ac:dyDescent="0.25">
      <c r="A434" s="57">
        <v>42251.447936886572</v>
      </c>
      <c r="B434" s="32" t="s">
        <v>67</v>
      </c>
      <c r="C434" s="32" t="s">
        <v>90</v>
      </c>
      <c r="D434" s="32" t="s">
        <v>89</v>
      </c>
      <c r="E434" s="32" t="s">
        <v>5593</v>
      </c>
      <c r="F434" s="32" t="s">
        <v>6390</v>
      </c>
      <c r="G434" s="32" t="s">
        <v>99</v>
      </c>
      <c r="H434" s="32" t="s">
        <v>156</v>
      </c>
      <c r="I434" s="32" t="s">
        <v>260</v>
      </c>
      <c r="J434" s="35">
        <v>0</v>
      </c>
      <c r="K434" s="35">
        <v>0</v>
      </c>
      <c r="L434" s="35">
        <v>0</v>
      </c>
      <c r="M434" s="35">
        <v>0</v>
      </c>
      <c r="N434" s="32" t="s">
        <v>17</v>
      </c>
      <c r="O434" s="32" t="s">
        <v>18</v>
      </c>
      <c r="P434" s="32">
        <v>1</v>
      </c>
      <c r="Q434" s="32" t="s">
        <v>5594</v>
      </c>
    </row>
    <row r="435" spans="1:17" x14ac:dyDescent="0.25">
      <c r="A435" s="57">
        <v>42251.447936886572</v>
      </c>
      <c r="B435" s="32" t="s">
        <v>67</v>
      </c>
      <c r="C435" s="32" t="s">
        <v>90</v>
      </c>
      <c r="D435" s="32" t="s">
        <v>89</v>
      </c>
      <c r="E435" s="32" t="s">
        <v>5593</v>
      </c>
      <c r="F435" s="32" t="s">
        <v>6390</v>
      </c>
      <c r="G435" s="32" t="s">
        <v>155</v>
      </c>
      <c r="H435" s="32" t="s">
        <v>154</v>
      </c>
      <c r="I435" s="32" t="s">
        <v>260</v>
      </c>
      <c r="J435" s="35">
        <v>0</v>
      </c>
      <c r="K435" s="35">
        <v>0</v>
      </c>
      <c r="L435" s="35">
        <v>0</v>
      </c>
      <c r="M435" s="35">
        <v>0</v>
      </c>
      <c r="N435" s="32" t="s">
        <v>17</v>
      </c>
      <c r="O435" s="32" t="s">
        <v>18</v>
      </c>
      <c r="P435" s="32">
        <v>1</v>
      </c>
      <c r="Q435" s="32" t="s">
        <v>5594</v>
      </c>
    </row>
    <row r="436" spans="1:17" x14ac:dyDescent="0.25">
      <c r="A436" s="57">
        <v>42251.447936886572</v>
      </c>
      <c r="B436" s="32" t="s">
        <v>67</v>
      </c>
      <c r="C436" s="32" t="s">
        <v>90</v>
      </c>
      <c r="D436" s="32" t="s">
        <v>89</v>
      </c>
      <c r="E436" s="32" t="s">
        <v>5593</v>
      </c>
      <c r="F436" s="32" t="s">
        <v>6390</v>
      </c>
      <c r="G436" s="32" t="s">
        <v>153</v>
      </c>
      <c r="H436" s="32" t="s">
        <v>152</v>
      </c>
      <c r="I436" s="32" t="s">
        <v>260</v>
      </c>
      <c r="J436" s="35">
        <v>0</v>
      </c>
      <c r="K436" s="35">
        <v>0</v>
      </c>
      <c r="L436" s="35">
        <v>0</v>
      </c>
      <c r="M436" s="35">
        <v>0</v>
      </c>
      <c r="N436" s="32" t="s">
        <v>17</v>
      </c>
      <c r="O436" s="32" t="s">
        <v>18</v>
      </c>
      <c r="P436" s="32">
        <v>1</v>
      </c>
      <c r="Q436" s="32" t="s">
        <v>5594</v>
      </c>
    </row>
    <row r="437" spans="1:17" x14ac:dyDescent="0.25">
      <c r="A437" s="57">
        <v>42251.447936886572</v>
      </c>
      <c r="B437" s="32" t="s">
        <v>67</v>
      </c>
      <c r="C437" s="32" t="s">
        <v>90</v>
      </c>
      <c r="D437" s="32" t="s">
        <v>89</v>
      </c>
      <c r="E437" s="32" t="s">
        <v>5593</v>
      </c>
      <c r="F437" s="32" t="s">
        <v>6390</v>
      </c>
      <c r="G437" s="32" t="s">
        <v>115</v>
      </c>
      <c r="H437" s="32" t="s">
        <v>189</v>
      </c>
      <c r="I437" s="32" t="s">
        <v>260</v>
      </c>
      <c r="J437" s="35">
        <v>0</v>
      </c>
      <c r="K437" s="35">
        <v>0</v>
      </c>
      <c r="L437" s="35">
        <v>0</v>
      </c>
      <c r="M437" s="35">
        <v>0</v>
      </c>
      <c r="N437" s="32" t="s">
        <v>17</v>
      </c>
      <c r="O437" s="32" t="s">
        <v>18</v>
      </c>
      <c r="P437" s="32">
        <v>1</v>
      </c>
      <c r="Q437" s="32" t="s">
        <v>5594</v>
      </c>
    </row>
    <row r="438" spans="1:17" x14ac:dyDescent="0.25">
      <c r="A438" s="57">
        <v>42251.447936886572</v>
      </c>
      <c r="B438" s="32" t="s">
        <v>67</v>
      </c>
      <c r="C438" s="32" t="s">
        <v>90</v>
      </c>
      <c r="D438" s="32" t="s">
        <v>89</v>
      </c>
      <c r="E438" s="32" t="s">
        <v>5593</v>
      </c>
      <c r="F438" s="32" t="s">
        <v>6390</v>
      </c>
      <c r="G438" s="32" t="s">
        <v>115</v>
      </c>
      <c r="H438" s="32" t="s">
        <v>188</v>
      </c>
      <c r="I438" s="32" t="s">
        <v>260</v>
      </c>
      <c r="J438" s="35">
        <v>0</v>
      </c>
      <c r="K438" s="35">
        <v>0</v>
      </c>
      <c r="L438" s="35">
        <v>0</v>
      </c>
      <c r="M438" s="35">
        <v>0</v>
      </c>
      <c r="N438" s="32" t="s">
        <v>17</v>
      </c>
      <c r="O438" s="32" t="s">
        <v>18</v>
      </c>
      <c r="P438" s="32">
        <v>1</v>
      </c>
      <c r="Q438" s="32" t="s">
        <v>5594</v>
      </c>
    </row>
    <row r="439" spans="1:17" x14ac:dyDescent="0.25">
      <c r="A439" s="57">
        <v>42251.447936886572</v>
      </c>
      <c r="B439" s="32" t="s">
        <v>67</v>
      </c>
      <c r="C439" s="32" t="s">
        <v>90</v>
      </c>
      <c r="D439" s="32" t="s">
        <v>89</v>
      </c>
      <c r="E439" s="32" t="s">
        <v>5593</v>
      </c>
      <c r="F439" s="32" t="s">
        <v>6390</v>
      </c>
      <c r="G439" s="32" t="s">
        <v>85</v>
      </c>
      <c r="H439" s="32" t="s">
        <v>187</v>
      </c>
      <c r="I439" s="32" t="s">
        <v>260</v>
      </c>
      <c r="J439" s="35">
        <v>0</v>
      </c>
      <c r="K439" s="35">
        <v>0</v>
      </c>
      <c r="L439" s="35">
        <v>0</v>
      </c>
      <c r="M439" s="35">
        <v>0</v>
      </c>
      <c r="N439" s="32" t="s">
        <v>17</v>
      </c>
      <c r="O439" s="32" t="s">
        <v>18</v>
      </c>
      <c r="P439" s="32">
        <v>1</v>
      </c>
      <c r="Q439" s="32" t="s">
        <v>5594</v>
      </c>
    </row>
    <row r="440" spans="1:17" x14ac:dyDescent="0.25">
      <c r="A440" s="57">
        <v>42251.447936886572</v>
      </c>
      <c r="B440" s="32" t="s">
        <v>67</v>
      </c>
      <c r="C440" s="32" t="s">
        <v>90</v>
      </c>
      <c r="D440" s="32" t="s">
        <v>89</v>
      </c>
      <c r="E440" s="32" t="s">
        <v>5593</v>
      </c>
      <c r="F440" s="32" t="s">
        <v>6390</v>
      </c>
      <c r="G440" s="32" t="s">
        <v>85</v>
      </c>
      <c r="H440" s="32" t="s">
        <v>186</v>
      </c>
      <c r="I440" s="32" t="s">
        <v>260</v>
      </c>
      <c r="J440" s="35">
        <v>0</v>
      </c>
      <c r="K440" s="35">
        <v>0</v>
      </c>
      <c r="L440" s="35">
        <v>0</v>
      </c>
      <c r="M440" s="35">
        <v>0</v>
      </c>
      <c r="N440" s="32" t="s">
        <v>17</v>
      </c>
      <c r="O440" s="32" t="s">
        <v>18</v>
      </c>
      <c r="P440" s="32">
        <v>1</v>
      </c>
      <c r="Q440" s="32" t="s">
        <v>5594</v>
      </c>
    </row>
    <row r="441" spans="1:17" x14ac:dyDescent="0.25">
      <c r="A441" s="57">
        <v>42251.447936886572</v>
      </c>
      <c r="B441" s="32" t="s">
        <v>67</v>
      </c>
      <c r="C441" s="32" t="s">
        <v>90</v>
      </c>
      <c r="D441" s="32" t="s">
        <v>89</v>
      </c>
      <c r="E441" s="32" t="s">
        <v>5593</v>
      </c>
      <c r="F441" s="32" t="s">
        <v>6390</v>
      </c>
      <c r="G441" s="32" t="s">
        <v>86</v>
      </c>
      <c r="H441" s="32" t="s">
        <v>184</v>
      </c>
      <c r="I441" s="32" t="s">
        <v>260</v>
      </c>
      <c r="J441" s="35">
        <v>0</v>
      </c>
      <c r="K441" s="35">
        <v>0</v>
      </c>
      <c r="L441" s="35">
        <v>0</v>
      </c>
      <c r="M441" s="35">
        <v>0</v>
      </c>
      <c r="N441" s="32" t="s">
        <v>17</v>
      </c>
      <c r="O441" s="32" t="s">
        <v>18</v>
      </c>
      <c r="P441" s="32">
        <v>1</v>
      </c>
      <c r="Q441" s="32" t="s">
        <v>5594</v>
      </c>
    </row>
    <row r="442" spans="1:17" x14ac:dyDescent="0.25">
      <c r="A442" s="57">
        <v>42251.447936886572</v>
      </c>
      <c r="B442" s="32" t="s">
        <v>67</v>
      </c>
      <c r="C442" s="32" t="s">
        <v>90</v>
      </c>
      <c r="D442" s="32" t="s">
        <v>89</v>
      </c>
      <c r="E442" s="32" t="s">
        <v>5593</v>
      </c>
      <c r="F442" s="32" t="s">
        <v>6390</v>
      </c>
      <c r="G442" s="32" t="s">
        <v>100</v>
      </c>
      <c r="H442" s="32" t="s">
        <v>151</v>
      </c>
      <c r="I442" s="32" t="s">
        <v>260</v>
      </c>
      <c r="J442" s="35">
        <v>0</v>
      </c>
      <c r="K442" s="35">
        <v>0</v>
      </c>
      <c r="L442" s="35">
        <v>0</v>
      </c>
      <c r="M442" s="35">
        <v>0</v>
      </c>
      <c r="N442" s="32" t="s">
        <v>17</v>
      </c>
      <c r="O442" s="32" t="s">
        <v>18</v>
      </c>
      <c r="P442" s="32">
        <v>1</v>
      </c>
      <c r="Q442" s="32" t="s">
        <v>5594</v>
      </c>
    </row>
    <row r="443" spans="1:17" x14ac:dyDescent="0.25">
      <c r="A443" s="57">
        <v>42251.447936886572</v>
      </c>
      <c r="B443" s="32" t="s">
        <v>67</v>
      </c>
      <c r="C443" s="32" t="s">
        <v>90</v>
      </c>
      <c r="D443" s="32" t="s">
        <v>89</v>
      </c>
      <c r="E443" s="32" t="s">
        <v>5593</v>
      </c>
      <c r="F443" s="32" t="s">
        <v>6390</v>
      </c>
      <c r="G443" s="32" t="s">
        <v>124</v>
      </c>
      <c r="H443" s="32" t="s">
        <v>123</v>
      </c>
      <c r="I443" s="32" t="s">
        <v>260</v>
      </c>
      <c r="J443" s="35">
        <v>0</v>
      </c>
      <c r="K443" s="35">
        <v>0</v>
      </c>
      <c r="L443" s="35">
        <v>0</v>
      </c>
      <c r="M443" s="35">
        <v>0</v>
      </c>
      <c r="N443" s="32" t="s">
        <v>17</v>
      </c>
      <c r="O443" s="32" t="s">
        <v>18</v>
      </c>
      <c r="P443" s="32">
        <v>1</v>
      </c>
      <c r="Q443" s="32" t="s">
        <v>5594</v>
      </c>
    </row>
    <row r="444" spans="1:17" x14ac:dyDescent="0.25">
      <c r="A444" s="57">
        <v>42251.447936886572</v>
      </c>
      <c r="B444" s="32" t="s">
        <v>67</v>
      </c>
      <c r="C444" s="32" t="s">
        <v>90</v>
      </c>
      <c r="D444" s="32" t="s">
        <v>89</v>
      </c>
      <c r="E444" s="32" t="s">
        <v>5593</v>
      </c>
      <c r="F444" s="32" t="s">
        <v>6390</v>
      </c>
      <c r="G444" s="32" t="s">
        <v>119</v>
      </c>
      <c r="H444" s="32" t="s">
        <v>122</v>
      </c>
      <c r="I444" s="32" t="s">
        <v>260</v>
      </c>
      <c r="J444" s="35">
        <v>0</v>
      </c>
      <c r="K444" s="35">
        <v>0</v>
      </c>
      <c r="L444" s="35">
        <v>0</v>
      </c>
      <c r="M444" s="35">
        <v>0</v>
      </c>
      <c r="N444" s="32" t="s">
        <v>17</v>
      </c>
      <c r="O444" s="32" t="s">
        <v>18</v>
      </c>
      <c r="P444" s="32">
        <v>1</v>
      </c>
      <c r="Q444" s="32" t="s">
        <v>5594</v>
      </c>
    </row>
    <row r="445" spans="1:17" x14ac:dyDescent="0.25">
      <c r="A445" s="57">
        <v>42251.447936886572</v>
      </c>
      <c r="B445" s="32" t="s">
        <v>67</v>
      </c>
      <c r="C445" s="32" t="s">
        <v>90</v>
      </c>
      <c r="D445" s="32" t="s">
        <v>89</v>
      </c>
      <c r="E445" s="32" t="s">
        <v>5593</v>
      </c>
      <c r="F445" s="32" t="s">
        <v>6390</v>
      </c>
      <c r="G445" s="32" t="s">
        <v>85</v>
      </c>
      <c r="H445" s="32" t="s">
        <v>121</v>
      </c>
      <c r="I445" s="32" t="s">
        <v>260</v>
      </c>
      <c r="J445" s="35">
        <v>0</v>
      </c>
      <c r="K445" s="35">
        <v>0</v>
      </c>
      <c r="L445" s="35">
        <v>0</v>
      </c>
      <c r="M445" s="35">
        <v>0</v>
      </c>
      <c r="N445" s="32" t="s">
        <v>17</v>
      </c>
      <c r="O445" s="32" t="s">
        <v>18</v>
      </c>
      <c r="P445" s="32">
        <v>1</v>
      </c>
      <c r="Q445" s="32" t="s">
        <v>5594</v>
      </c>
    </row>
    <row r="446" spans="1:17" x14ac:dyDescent="0.25">
      <c r="A446" s="57">
        <v>42251.447936886572</v>
      </c>
      <c r="B446" s="32" t="s">
        <v>67</v>
      </c>
      <c r="C446" s="32" t="s">
        <v>90</v>
      </c>
      <c r="D446" s="32" t="s">
        <v>89</v>
      </c>
      <c r="E446" s="32" t="s">
        <v>5593</v>
      </c>
      <c r="F446" s="32" t="s">
        <v>6390</v>
      </c>
      <c r="G446" s="32" t="s">
        <v>85</v>
      </c>
      <c r="H446" s="32" t="s">
        <v>120</v>
      </c>
      <c r="I446" s="32" t="s">
        <v>260</v>
      </c>
      <c r="J446" s="35">
        <v>0</v>
      </c>
      <c r="K446" s="35">
        <v>0</v>
      </c>
      <c r="L446" s="35">
        <v>0</v>
      </c>
      <c r="M446" s="35">
        <v>0</v>
      </c>
      <c r="N446" s="32" t="s">
        <v>17</v>
      </c>
      <c r="O446" s="32" t="s">
        <v>18</v>
      </c>
      <c r="P446" s="32">
        <v>1</v>
      </c>
      <c r="Q446" s="32" t="s">
        <v>5594</v>
      </c>
    </row>
    <row r="447" spans="1:17" x14ac:dyDescent="0.25">
      <c r="A447" s="57">
        <v>42251.447936886572</v>
      </c>
      <c r="B447" s="32" t="s">
        <v>67</v>
      </c>
      <c r="C447" s="32" t="s">
        <v>90</v>
      </c>
      <c r="D447" s="32" t="s">
        <v>89</v>
      </c>
      <c r="E447" s="32" t="s">
        <v>5593</v>
      </c>
      <c r="F447" s="32" t="s">
        <v>6390</v>
      </c>
      <c r="G447" s="32" t="s">
        <v>119</v>
      </c>
      <c r="H447" s="32" t="s">
        <v>118</v>
      </c>
      <c r="I447" s="32" t="s">
        <v>260</v>
      </c>
      <c r="J447" s="35">
        <v>0</v>
      </c>
      <c r="K447" s="35">
        <v>0</v>
      </c>
      <c r="L447" s="35">
        <v>0</v>
      </c>
      <c r="M447" s="35">
        <v>0</v>
      </c>
      <c r="N447" s="32" t="s">
        <v>17</v>
      </c>
      <c r="O447" s="32" t="s">
        <v>18</v>
      </c>
      <c r="P447" s="32">
        <v>1</v>
      </c>
      <c r="Q447" s="32" t="s">
        <v>5594</v>
      </c>
    </row>
    <row r="448" spans="1:17" x14ac:dyDescent="0.25">
      <c r="A448" s="57">
        <v>42251.447936886572</v>
      </c>
      <c r="B448" s="32" t="s">
        <v>67</v>
      </c>
      <c r="C448" s="32" t="s">
        <v>90</v>
      </c>
      <c r="D448" s="32" t="s">
        <v>89</v>
      </c>
      <c r="E448" s="32" t="s">
        <v>5593</v>
      </c>
      <c r="F448" s="32" t="s">
        <v>6390</v>
      </c>
      <c r="G448" s="32" t="s">
        <v>85</v>
      </c>
      <c r="H448" s="32" t="s">
        <v>117</v>
      </c>
      <c r="I448" s="32" t="s">
        <v>260</v>
      </c>
      <c r="J448" s="35">
        <v>0</v>
      </c>
      <c r="K448" s="35">
        <v>0</v>
      </c>
      <c r="L448" s="35">
        <v>0</v>
      </c>
      <c r="M448" s="35">
        <v>0</v>
      </c>
      <c r="N448" s="32" t="s">
        <v>17</v>
      </c>
      <c r="O448" s="32" t="s">
        <v>18</v>
      </c>
      <c r="P448" s="32">
        <v>1</v>
      </c>
      <c r="Q448" s="32" t="s">
        <v>5594</v>
      </c>
    </row>
    <row r="449" spans="1:17" x14ac:dyDescent="0.25">
      <c r="A449" s="57">
        <v>42251.447936886572</v>
      </c>
      <c r="B449" s="32" t="s">
        <v>67</v>
      </c>
      <c r="C449" s="32" t="s">
        <v>90</v>
      </c>
      <c r="D449" s="32" t="s">
        <v>89</v>
      </c>
      <c r="E449" s="32" t="s">
        <v>5593</v>
      </c>
      <c r="F449" s="32" t="s">
        <v>6390</v>
      </c>
      <c r="G449" s="32" t="s">
        <v>99</v>
      </c>
      <c r="H449" s="32" t="s">
        <v>116</v>
      </c>
      <c r="I449" s="32" t="s">
        <v>260</v>
      </c>
      <c r="J449" s="35">
        <v>0</v>
      </c>
      <c r="K449" s="35">
        <v>0</v>
      </c>
      <c r="L449" s="35">
        <v>0</v>
      </c>
      <c r="M449" s="35">
        <v>0</v>
      </c>
      <c r="N449" s="32" t="s">
        <v>17</v>
      </c>
      <c r="O449" s="32" t="s">
        <v>18</v>
      </c>
      <c r="P449" s="32">
        <v>1</v>
      </c>
      <c r="Q449" s="32" t="s">
        <v>5594</v>
      </c>
    </row>
    <row r="450" spans="1:17" x14ac:dyDescent="0.25">
      <c r="A450" s="57">
        <v>42251.447936886572</v>
      </c>
      <c r="B450" s="32" t="s">
        <v>67</v>
      </c>
      <c r="C450" s="32" t="s">
        <v>90</v>
      </c>
      <c r="D450" s="32" t="s">
        <v>89</v>
      </c>
      <c r="E450" s="32" t="s">
        <v>5593</v>
      </c>
      <c r="F450" s="32" t="s">
        <v>6390</v>
      </c>
      <c r="G450" s="32" t="s">
        <v>115</v>
      </c>
      <c r="H450" s="32" t="s">
        <v>114</v>
      </c>
      <c r="I450" s="32" t="s">
        <v>260</v>
      </c>
      <c r="J450" s="35">
        <v>0</v>
      </c>
      <c r="K450" s="35">
        <v>0</v>
      </c>
      <c r="L450" s="35">
        <v>0</v>
      </c>
      <c r="M450" s="35">
        <v>0</v>
      </c>
      <c r="N450" s="32" t="s">
        <v>17</v>
      </c>
      <c r="O450" s="32" t="s">
        <v>18</v>
      </c>
      <c r="P450" s="32">
        <v>1</v>
      </c>
      <c r="Q450" s="32" t="s">
        <v>5594</v>
      </c>
    </row>
    <row r="451" spans="1:17" x14ac:dyDescent="0.25">
      <c r="A451" s="57">
        <v>42251.447936886572</v>
      </c>
      <c r="B451" s="32" t="s">
        <v>67</v>
      </c>
      <c r="C451" s="32" t="s">
        <v>90</v>
      </c>
      <c r="D451" s="32" t="s">
        <v>89</v>
      </c>
      <c r="E451" s="32" t="s">
        <v>5593</v>
      </c>
      <c r="F451" s="32" t="s">
        <v>6390</v>
      </c>
      <c r="G451" s="32" t="s">
        <v>100</v>
      </c>
      <c r="H451" s="32" t="s">
        <v>183</v>
      </c>
      <c r="I451" s="32" t="s">
        <v>260</v>
      </c>
      <c r="J451" s="35">
        <v>0</v>
      </c>
      <c r="K451" s="35">
        <v>0</v>
      </c>
      <c r="L451" s="35">
        <v>0</v>
      </c>
      <c r="M451" s="35">
        <v>0</v>
      </c>
      <c r="N451" s="32" t="s">
        <v>17</v>
      </c>
      <c r="O451" s="32" t="s">
        <v>18</v>
      </c>
      <c r="P451" s="32">
        <v>1</v>
      </c>
      <c r="Q451" s="32" t="s">
        <v>5594</v>
      </c>
    </row>
    <row r="452" spans="1:17" x14ac:dyDescent="0.25">
      <c r="A452" s="57">
        <v>42251.447936886572</v>
      </c>
      <c r="B452" s="32" t="s">
        <v>67</v>
      </c>
      <c r="C452" s="32" t="s">
        <v>90</v>
      </c>
      <c r="D452" s="32" t="s">
        <v>89</v>
      </c>
      <c r="E452" s="32" t="s">
        <v>5593</v>
      </c>
      <c r="F452" s="32" t="s">
        <v>6390</v>
      </c>
      <c r="G452" s="32" t="s">
        <v>100</v>
      </c>
      <c r="H452" s="32" t="s">
        <v>182</v>
      </c>
      <c r="I452" s="32" t="s">
        <v>260</v>
      </c>
      <c r="J452" s="35">
        <v>0</v>
      </c>
      <c r="K452" s="35">
        <v>0</v>
      </c>
      <c r="L452" s="35">
        <v>0</v>
      </c>
      <c r="M452" s="35">
        <v>0</v>
      </c>
      <c r="N452" s="32" t="s">
        <v>17</v>
      </c>
      <c r="O452" s="32" t="s">
        <v>18</v>
      </c>
      <c r="P452" s="32">
        <v>1</v>
      </c>
      <c r="Q452" s="32" t="s">
        <v>5594</v>
      </c>
    </row>
    <row r="453" spans="1:17" x14ac:dyDescent="0.25">
      <c r="A453" s="57">
        <v>42251.447936886572</v>
      </c>
      <c r="B453" s="32" t="s">
        <v>67</v>
      </c>
      <c r="C453" s="32" t="s">
        <v>90</v>
      </c>
      <c r="D453" s="32" t="s">
        <v>89</v>
      </c>
      <c r="E453" s="32" t="s">
        <v>5593</v>
      </c>
      <c r="F453" s="32" t="s">
        <v>6390</v>
      </c>
      <c r="G453" s="32" t="s">
        <v>82</v>
      </c>
      <c r="H453" s="32" t="s">
        <v>180</v>
      </c>
      <c r="I453" s="32" t="s">
        <v>260</v>
      </c>
      <c r="J453" s="35">
        <v>0</v>
      </c>
      <c r="K453" s="35">
        <v>0</v>
      </c>
      <c r="L453" s="35">
        <v>0</v>
      </c>
      <c r="M453" s="35">
        <v>0</v>
      </c>
      <c r="N453" s="32" t="s">
        <v>17</v>
      </c>
      <c r="O453" s="32" t="s">
        <v>18</v>
      </c>
      <c r="P453" s="32">
        <v>1</v>
      </c>
      <c r="Q453" s="32" t="s">
        <v>5594</v>
      </c>
    </row>
    <row r="454" spans="1:17" x14ac:dyDescent="0.25">
      <c r="A454" s="57">
        <v>42251.447936886572</v>
      </c>
      <c r="B454" s="32" t="s">
        <v>67</v>
      </c>
      <c r="C454" s="32" t="s">
        <v>90</v>
      </c>
      <c r="D454" s="32" t="s">
        <v>89</v>
      </c>
      <c r="E454" s="32" t="s">
        <v>5593</v>
      </c>
      <c r="F454" s="32" t="s">
        <v>6390</v>
      </c>
      <c r="G454" s="32" t="s">
        <v>66</v>
      </c>
      <c r="H454" s="32" t="s">
        <v>179</v>
      </c>
      <c r="I454" s="32" t="s">
        <v>260</v>
      </c>
      <c r="J454" s="35">
        <v>0</v>
      </c>
      <c r="K454" s="35">
        <v>0</v>
      </c>
      <c r="L454" s="35">
        <v>0</v>
      </c>
      <c r="M454" s="35">
        <v>0</v>
      </c>
      <c r="N454" s="32" t="s">
        <v>17</v>
      </c>
      <c r="O454" s="32" t="s">
        <v>18</v>
      </c>
      <c r="P454" s="32">
        <v>1</v>
      </c>
      <c r="Q454" s="32" t="s">
        <v>5594</v>
      </c>
    </row>
    <row r="455" spans="1:17" x14ac:dyDescent="0.25">
      <c r="A455" s="57">
        <v>42251.447936886572</v>
      </c>
      <c r="B455" s="32" t="s">
        <v>67</v>
      </c>
      <c r="C455" s="32" t="s">
        <v>90</v>
      </c>
      <c r="D455" s="32" t="s">
        <v>89</v>
      </c>
      <c r="E455" s="32" t="s">
        <v>5593</v>
      </c>
      <c r="F455" s="32" t="s">
        <v>6390</v>
      </c>
      <c r="G455" s="32" t="s">
        <v>178</v>
      </c>
      <c r="H455" s="32" t="s">
        <v>177</v>
      </c>
      <c r="I455" s="32" t="s">
        <v>260</v>
      </c>
      <c r="J455" s="35">
        <v>0</v>
      </c>
      <c r="K455" s="35">
        <v>0</v>
      </c>
      <c r="L455" s="35">
        <v>0</v>
      </c>
      <c r="M455" s="35">
        <v>0</v>
      </c>
      <c r="N455" s="32" t="s">
        <v>17</v>
      </c>
      <c r="O455" s="32" t="s">
        <v>18</v>
      </c>
      <c r="P455" s="32">
        <v>1</v>
      </c>
      <c r="Q455" s="32" t="s">
        <v>5594</v>
      </c>
    </row>
    <row r="456" spans="1:17" x14ac:dyDescent="0.25">
      <c r="A456" s="57">
        <v>42251.447936886572</v>
      </c>
      <c r="B456" s="32" t="s">
        <v>67</v>
      </c>
      <c r="C456" s="32" t="s">
        <v>90</v>
      </c>
      <c r="D456" s="32" t="s">
        <v>89</v>
      </c>
      <c r="E456" s="32" t="s">
        <v>5593</v>
      </c>
      <c r="F456" s="32" t="s">
        <v>6390</v>
      </c>
      <c r="G456" s="32" t="s">
        <v>273</v>
      </c>
      <c r="H456" s="32" t="s">
        <v>272</v>
      </c>
      <c r="I456" s="32" t="s">
        <v>260</v>
      </c>
      <c r="J456" s="35">
        <v>0</v>
      </c>
      <c r="K456" s="35">
        <v>0</v>
      </c>
      <c r="L456" s="35">
        <v>0</v>
      </c>
      <c r="M456" s="35">
        <v>0</v>
      </c>
      <c r="N456" s="32" t="s">
        <v>17</v>
      </c>
      <c r="O456" s="32" t="s">
        <v>18</v>
      </c>
      <c r="P456" s="32">
        <v>1</v>
      </c>
      <c r="Q456" s="32" t="s">
        <v>5594</v>
      </c>
    </row>
    <row r="457" spans="1:17" x14ac:dyDescent="0.25">
      <c r="A457" s="57">
        <v>42251.447936886572</v>
      </c>
      <c r="B457" s="32" t="s">
        <v>67</v>
      </c>
      <c r="C457" s="32" t="s">
        <v>90</v>
      </c>
      <c r="D457" s="32" t="s">
        <v>89</v>
      </c>
      <c r="E457" s="32" t="s">
        <v>5593</v>
      </c>
      <c r="F457" s="32" t="s">
        <v>6390</v>
      </c>
      <c r="G457" s="32" t="s">
        <v>176</v>
      </c>
      <c r="H457" s="32" t="s">
        <v>274</v>
      </c>
      <c r="I457" s="32" t="s">
        <v>260</v>
      </c>
      <c r="J457" s="35">
        <v>0</v>
      </c>
      <c r="K457" s="35">
        <v>0</v>
      </c>
      <c r="L457" s="35">
        <v>0</v>
      </c>
      <c r="M457" s="35">
        <v>0</v>
      </c>
      <c r="N457" s="32" t="s">
        <v>17</v>
      </c>
      <c r="O457" s="32" t="s">
        <v>18</v>
      </c>
      <c r="P457" s="32">
        <v>1</v>
      </c>
      <c r="Q457" s="32" t="s">
        <v>5594</v>
      </c>
    </row>
    <row r="458" spans="1:17" x14ac:dyDescent="0.25">
      <c r="A458" s="57">
        <v>42251.447936886572</v>
      </c>
      <c r="B458" s="32" t="s">
        <v>67</v>
      </c>
      <c r="C458" s="32" t="s">
        <v>90</v>
      </c>
      <c r="D458" s="32" t="s">
        <v>89</v>
      </c>
      <c r="E458" s="32" t="s">
        <v>5593</v>
      </c>
      <c r="F458" s="32" t="s">
        <v>6390</v>
      </c>
      <c r="G458" s="32" t="s">
        <v>176</v>
      </c>
      <c r="H458" s="32" t="s">
        <v>275</v>
      </c>
      <c r="I458" s="32" t="s">
        <v>260</v>
      </c>
      <c r="J458" s="35">
        <v>0</v>
      </c>
      <c r="K458" s="35">
        <v>0</v>
      </c>
      <c r="L458" s="35">
        <v>0</v>
      </c>
      <c r="M458" s="35">
        <v>0</v>
      </c>
      <c r="N458" s="32" t="s">
        <v>17</v>
      </c>
      <c r="O458" s="32" t="s">
        <v>18</v>
      </c>
      <c r="P458" s="32">
        <v>1</v>
      </c>
      <c r="Q458" s="32" t="s">
        <v>5594</v>
      </c>
    </row>
    <row r="459" spans="1:17" x14ac:dyDescent="0.25">
      <c r="A459" s="57">
        <v>42251.447936886572</v>
      </c>
      <c r="B459" s="32" t="s">
        <v>67</v>
      </c>
      <c r="C459" s="32" t="s">
        <v>90</v>
      </c>
      <c r="D459" s="32" t="s">
        <v>89</v>
      </c>
      <c r="E459" s="32" t="s">
        <v>5593</v>
      </c>
      <c r="F459" s="32" t="s">
        <v>6390</v>
      </c>
      <c r="G459" s="32" t="s">
        <v>176</v>
      </c>
      <c r="H459" s="32" t="s">
        <v>175</v>
      </c>
      <c r="I459" s="32" t="s">
        <v>260</v>
      </c>
      <c r="J459" s="35">
        <v>0</v>
      </c>
      <c r="K459" s="35">
        <v>0</v>
      </c>
      <c r="L459" s="35">
        <v>0</v>
      </c>
      <c r="M459" s="35">
        <v>0</v>
      </c>
      <c r="N459" s="32" t="s">
        <v>17</v>
      </c>
      <c r="O459" s="32" t="s">
        <v>18</v>
      </c>
      <c r="P459" s="32">
        <v>1</v>
      </c>
      <c r="Q459" s="32" t="s">
        <v>5594</v>
      </c>
    </row>
    <row r="460" spans="1:17" x14ac:dyDescent="0.25">
      <c r="A460" s="57">
        <v>42251.447936886572</v>
      </c>
      <c r="B460" s="32" t="s">
        <v>67</v>
      </c>
      <c r="C460" s="32" t="s">
        <v>90</v>
      </c>
      <c r="D460" s="32" t="s">
        <v>89</v>
      </c>
      <c r="E460" s="32" t="s">
        <v>5593</v>
      </c>
      <c r="F460" s="32" t="s">
        <v>6390</v>
      </c>
      <c r="G460" s="32" t="s">
        <v>269</v>
      </c>
      <c r="H460" s="32" t="s">
        <v>276</v>
      </c>
      <c r="I460" s="32" t="s">
        <v>260</v>
      </c>
      <c r="J460" s="35">
        <v>0</v>
      </c>
      <c r="K460" s="35">
        <v>0</v>
      </c>
      <c r="L460" s="35">
        <v>0</v>
      </c>
      <c r="M460" s="35">
        <v>0</v>
      </c>
      <c r="N460" s="32" t="s">
        <v>17</v>
      </c>
      <c r="O460" s="32" t="s">
        <v>18</v>
      </c>
      <c r="P460" s="32">
        <v>1</v>
      </c>
      <c r="Q460" s="32" t="s">
        <v>5594</v>
      </c>
    </row>
    <row r="461" spans="1:17" x14ac:dyDescent="0.25">
      <c r="A461" s="57">
        <v>42251.447936886572</v>
      </c>
      <c r="B461" s="32" t="s">
        <v>67</v>
      </c>
      <c r="C461" s="32" t="s">
        <v>90</v>
      </c>
      <c r="D461" s="32" t="s">
        <v>89</v>
      </c>
      <c r="E461" s="32" t="s">
        <v>5593</v>
      </c>
      <c r="F461" s="32" t="s">
        <v>6390</v>
      </c>
      <c r="G461" s="32" t="s">
        <v>269</v>
      </c>
      <c r="H461" s="32" t="s">
        <v>277</v>
      </c>
      <c r="I461" s="32" t="s">
        <v>260</v>
      </c>
      <c r="J461" s="35">
        <v>0</v>
      </c>
      <c r="K461" s="35">
        <v>0</v>
      </c>
      <c r="L461" s="35">
        <v>0</v>
      </c>
      <c r="M461" s="35">
        <v>0</v>
      </c>
      <c r="N461" s="32" t="s">
        <v>17</v>
      </c>
      <c r="O461" s="32" t="s">
        <v>18</v>
      </c>
      <c r="P461" s="32">
        <v>1</v>
      </c>
      <c r="Q461" s="32" t="s">
        <v>5594</v>
      </c>
    </row>
    <row r="462" spans="1:17" x14ac:dyDescent="0.25">
      <c r="A462" s="57">
        <v>42251.447936886572</v>
      </c>
      <c r="B462" s="32" t="s">
        <v>67</v>
      </c>
      <c r="C462" s="32" t="s">
        <v>90</v>
      </c>
      <c r="D462" s="32" t="s">
        <v>89</v>
      </c>
      <c r="E462" s="32" t="s">
        <v>5593</v>
      </c>
      <c r="F462" s="32" t="s">
        <v>6390</v>
      </c>
      <c r="G462" s="32" t="s">
        <v>269</v>
      </c>
      <c r="H462" s="32" t="s">
        <v>268</v>
      </c>
      <c r="I462" s="32" t="s">
        <v>260</v>
      </c>
      <c r="J462" s="35">
        <v>0</v>
      </c>
      <c r="K462" s="35">
        <v>0</v>
      </c>
      <c r="L462" s="35">
        <v>0</v>
      </c>
      <c r="M462" s="35">
        <v>0</v>
      </c>
      <c r="N462" s="32" t="s">
        <v>17</v>
      </c>
      <c r="O462" s="32" t="s">
        <v>18</v>
      </c>
      <c r="P462" s="32">
        <v>1</v>
      </c>
      <c r="Q462" s="32" t="s">
        <v>5594</v>
      </c>
    </row>
    <row r="463" spans="1:17" x14ac:dyDescent="0.25">
      <c r="A463" s="57">
        <v>42251.447936886572</v>
      </c>
      <c r="B463" s="32" t="s">
        <v>67</v>
      </c>
      <c r="C463" s="32" t="s">
        <v>90</v>
      </c>
      <c r="D463" s="32" t="s">
        <v>89</v>
      </c>
      <c r="E463" s="32" t="s">
        <v>5593</v>
      </c>
      <c r="F463" s="32" t="s">
        <v>6390</v>
      </c>
      <c r="G463" s="32" t="s">
        <v>269</v>
      </c>
      <c r="H463" s="32" t="s">
        <v>355</v>
      </c>
      <c r="I463" s="32" t="s">
        <v>260</v>
      </c>
      <c r="J463" s="35">
        <v>0</v>
      </c>
      <c r="K463" s="35">
        <v>0</v>
      </c>
      <c r="L463" s="35">
        <v>0</v>
      </c>
      <c r="M463" s="35">
        <v>0</v>
      </c>
      <c r="N463" s="32" t="s">
        <v>17</v>
      </c>
      <c r="O463" s="32" t="s">
        <v>18</v>
      </c>
      <c r="P463" s="32">
        <v>1</v>
      </c>
      <c r="Q463" s="32" t="s">
        <v>5594</v>
      </c>
    </row>
    <row r="464" spans="1:17" x14ac:dyDescent="0.25">
      <c r="A464" s="57">
        <v>42251.447936886572</v>
      </c>
      <c r="B464" s="32" t="s">
        <v>67</v>
      </c>
      <c r="C464" s="32" t="s">
        <v>90</v>
      </c>
      <c r="D464" s="32" t="s">
        <v>89</v>
      </c>
      <c r="E464" s="32" t="s">
        <v>5593</v>
      </c>
      <c r="F464" s="32" t="s">
        <v>6390</v>
      </c>
      <c r="G464" s="32" t="s">
        <v>269</v>
      </c>
      <c r="H464" s="32" t="s">
        <v>270</v>
      </c>
      <c r="I464" s="32" t="s">
        <v>260</v>
      </c>
      <c r="J464" s="35">
        <v>0</v>
      </c>
      <c r="K464" s="35">
        <v>0</v>
      </c>
      <c r="L464" s="35">
        <v>0</v>
      </c>
      <c r="M464" s="35">
        <v>0</v>
      </c>
      <c r="N464" s="32" t="s">
        <v>17</v>
      </c>
      <c r="O464" s="32" t="s">
        <v>18</v>
      </c>
      <c r="P464" s="32">
        <v>1</v>
      </c>
      <c r="Q464" s="32" t="s">
        <v>5594</v>
      </c>
    </row>
    <row r="465" spans="1:17" x14ac:dyDescent="0.25">
      <c r="A465" s="57">
        <v>42251.447936886572</v>
      </c>
      <c r="B465" s="32" t="s">
        <v>67</v>
      </c>
      <c r="C465" s="32" t="s">
        <v>90</v>
      </c>
      <c r="D465" s="32" t="s">
        <v>89</v>
      </c>
      <c r="E465" s="32" t="s">
        <v>5593</v>
      </c>
      <c r="F465" s="32" t="s">
        <v>6390</v>
      </c>
      <c r="G465" s="32" t="s">
        <v>269</v>
      </c>
      <c r="H465" s="32" t="s">
        <v>356</v>
      </c>
      <c r="I465" s="32" t="s">
        <v>260</v>
      </c>
      <c r="J465" s="35">
        <v>0</v>
      </c>
      <c r="K465" s="35">
        <v>0</v>
      </c>
      <c r="L465" s="35">
        <v>0</v>
      </c>
      <c r="M465" s="35">
        <v>0</v>
      </c>
      <c r="N465" s="32" t="s">
        <v>17</v>
      </c>
      <c r="O465" s="32" t="s">
        <v>18</v>
      </c>
      <c r="P465" s="32">
        <v>1</v>
      </c>
      <c r="Q465" s="32" t="s">
        <v>5594</v>
      </c>
    </row>
    <row r="466" spans="1:17" x14ac:dyDescent="0.25">
      <c r="A466" s="57">
        <v>42251.447936886572</v>
      </c>
      <c r="B466" s="32" t="s">
        <v>67</v>
      </c>
      <c r="C466" s="32" t="s">
        <v>90</v>
      </c>
      <c r="D466" s="32" t="s">
        <v>89</v>
      </c>
      <c r="E466" s="32" t="s">
        <v>5593</v>
      </c>
      <c r="F466" s="32" t="s">
        <v>6390</v>
      </c>
      <c r="G466" s="32" t="s">
        <v>269</v>
      </c>
      <c r="H466" s="32" t="s">
        <v>271</v>
      </c>
      <c r="I466" s="32" t="s">
        <v>260</v>
      </c>
      <c r="J466" s="35">
        <v>0</v>
      </c>
      <c r="K466" s="35">
        <v>0</v>
      </c>
      <c r="L466" s="35">
        <v>0</v>
      </c>
      <c r="M466" s="35">
        <v>0</v>
      </c>
      <c r="N466" s="32" t="s">
        <v>17</v>
      </c>
      <c r="O466" s="32" t="s">
        <v>18</v>
      </c>
      <c r="P466" s="32">
        <v>1</v>
      </c>
      <c r="Q466" s="32" t="s">
        <v>5594</v>
      </c>
    </row>
    <row r="467" spans="1:17" x14ac:dyDescent="0.25">
      <c r="A467" s="57">
        <v>42251.447936886572</v>
      </c>
      <c r="B467" s="32" t="s">
        <v>67</v>
      </c>
      <c r="C467" s="32" t="s">
        <v>90</v>
      </c>
      <c r="D467" s="32" t="s">
        <v>89</v>
      </c>
      <c r="E467" s="32" t="s">
        <v>5593</v>
      </c>
      <c r="F467" s="32" t="s">
        <v>6390</v>
      </c>
      <c r="G467" s="32" t="s">
        <v>269</v>
      </c>
      <c r="H467" s="32" t="s">
        <v>354</v>
      </c>
      <c r="I467" s="32" t="s">
        <v>260</v>
      </c>
      <c r="J467" s="35">
        <v>0</v>
      </c>
      <c r="K467" s="35">
        <v>0</v>
      </c>
      <c r="L467" s="35">
        <v>0</v>
      </c>
      <c r="M467" s="35">
        <v>0</v>
      </c>
      <c r="N467" s="32" t="s">
        <v>17</v>
      </c>
      <c r="O467" s="32" t="s">
        <v>18</v>
      </c>
      <c r="P467" s="32">
        <v>1</v>
      </c>
      <c r="Q467" s="32" t="s">
        <v>5594</v>
      </c>
    </row>
    <row r="468" spans="1:17" x14ac:dyDescent="0.25">
      <c r="A468" s="57">
        <v>42251.447936886572</v>
      </c>
      <c r="B468" s="32" t="s">
        <v>67</v>
      </c>
      <c r="C468" s="32" t="s">
        <v>90</v>
      </c>
      <c r="D468" s="32" t="s">
        <v>89</v>
      </c>
      <c r="E468" s="32" t="s">
        <v>5593</v>
      </c>
      <c r="F468" s="32" t="s">
        <v>6390</v>
      </c>
      <c r="G468" s="32" t="s">
        <v>153</v>
      </c>
      <c r="H468" s="32" t="s">
        <v>231</v>
      </c>
      <c r="I468" s="32" t="s">
        <v>260</v>
      </c>
      <c r="J468" s="35">
        <v>0</v>
      </c>
      <c r="K468" s="35">
        <v>0</v>
      </c>
      <c r="L468" s="35">
        <v>0</v>
      </c>
      <c r="M468" s="35">
        <v>0</v>
      </c>
      <c r="N468" s="32" t="s">
        <v>17</v>
      </c>
      <c r="O468" s="32" t="s">
        <v>18</v>
      </c>
      <c r="P468" s="32">
        <v>1</v>
      </c>
      <c r="Q468" s="32" t="s">
        <v>5594</v>
      </c>
    </row>
    <row r="469" spans="1:17" x14ac:dyDescent="0.25">
      <c r="A469" s="57">
        <v>42251.447936886572</v>
      </c>
      <c r="B469" s="32" t="s">
        <v>67</v>
      </c>
      <c r="C469" s="32" t="s">
        <v>90</v>
      </c>
      <c r="D469" s="32" t="s">
        <v>89</v>
      </c>
      <c r="E469" s="32" t="s">
        <v>5593</v>
      </c>
      <c r="F469" s="32" t="s">
        <v>6390</v>
      </c>
      <c r="G469" s="32" t="s">
        <v>82</v>
      </c>
      <c r="H469" s="32" t="s">
        <v>238</v>
      </c>
      <c r="I469" s="32" t="s">
        <v>260</v>
      </c>
      <c r="J469" s="35">
        <v>0</v>
      </c>
      <c r="K469" s="35">
        <v>0</v>
      </c>
      <c r="L469" s="35">
        <v>0</v>
      </c>
      <c r="M469" s="35">
        <v>0</v>
      </c>
      <c r="N469" s="32" t="s">
        <v>17</v>
      </c>
      <c r="O469" s="32" t="s">
        <v>18</v>
      </c>
      <c r="P469" s="32">
        <v>1</v>
      </c>
      <c r="Q469" s="32" t="s">
        <v>5594</v>
      </c>
    </row>
    <row r="470" spans="1:17" x14ac:dyDescent="0.25">
      <c r="A470" s="57">
        <v>42251.447936886572</v>
      </c>
      <c r="B470" s="32" t="s">
        <v>67</v>
      </c>
      <c r="C470" s="32" t="s">
        <v>90</v>
      </c>
      <c r="D470" s="32" t="s">
        <v>89</v>
      </c>
      <c r="E470" s="32" t="s">
        <v>5593</v>
      </c>
      <c r="F470" s="32" t="s">
        <v>6390</v>
      </c>
      <c r="G470" s="32" t="s">
        <v>82</v>
      </c>
      <c r="H470" s="32" t="s">
        <v>237</v>
      </c>
      <c r="I470" s="32" t="s">
        <v>260</v>
      </c>
      <c r="J470" s="35">
        <v>0</v>
      </c>
      <c r="K470" s="35">
        <v>0</v>
      </c>
      <c r="L470" s="35">
        <v>0</v>
      </c>
      <c r="M470" s="35">
        <v>0</v>
      </c>
      <c r="N470" s="32" t="s">
        <v>17</v>
      </c>
      <c r="O470" s="32" t="s">
        <v>18</v>
      </c>
      <c r="P470" s="32">
        <v>1</v>
      </c>
      <c r="Q470" s="32" t="s">
        <v>5594</v>
      </c>
    </row>
    <row r="471" spans="1:17" x14ac:dyDescent="0.25">
      <c r="A471" s="57">
        <v>42251.447936886572</v>
      </c>
      <c r="B471" s="32" t="s">
        <v>67</v>
      </c>
      <c r="C471" s="32" t="s">
        <v>90</v>
      </c>
      <c r="D471" s="32" t="s">
        <v>89</v>
      </c>
      <c r="E471" s="32" t="s">
        <v>5593</v>
      </c>
      <c r="F471" s="32" t="s">
        <v>6390</v>
      </c>
      <c r="G471" s="32" t="s">
        <v>226</v>
      </c>
      <c r="H471" s="32" t="s">
        <v>236</v>
      </c>
      <c r="I471" s="32" t="s">
        <v>260</v>
      </c>
      <c r="J471" s="35">
        <v>0</v>
      </c>
      <c r="K471" s="35">
        <v>0</v>
      </c>
      <c r="L471" s="35">
        <v>0</v>
      </c>
      <c r="M471" s="35">
        <v>0</v>
      </c>
      <c r="N471" s="32" t="s">
        <v>17</v>
      </c>
      <c r="O471" s="32" t="s">
        <v>18</v>
      </c>
      <c r="P471" s="32">
        <v>1</v>
      </c>
      <c r="Q471" s="32" t="s">
        <v>5594</v>
      </c>
    </row>
    <row r="472" spans="1:17" x14ac:dyDescent="0.25">
      <c r="A472" s="57">
        <v>42251.447936886572</v>
      </c>
      <c r="B472" s="32" t="s">
        <v>67</v>
      </c>
      <c r="C472" s="32" t="s">
        <v>90</v>
      </c>
      <c r="D472" s="32" t="s">
        <v>89</v>
      </c>
      <c r="E472" s="32" t="s">
        <v>5593</v>
      </c>
      <c r="F472" s="32" t="s">
        <v>6390</v>
      </c>
      <c r="G472" s="32" t="s">
        <v>228</v>
      </c>
      <c r="H472" s="32" t="s">
        <v>227</v>
      </c>
      <c r="I472" s="32" t="s">
        <v>260</v>
      </c>
      <c r="J472" s="35">
        <v>0</v>
      </c>
      <c r="K472" s="35">
        <v>0</v>
      </c>
      <c r="L472" s="35">
        <v>0</v>
      </c>
      <c r="M472" s="35">
        <v>0</v>
      </c>
      <c r="N472" s="32" t="s">
        <v>17</v>
      </c>
      <c r="O472" s="32" t="s">
        <v>18</v>
      </c>
      <c r="P472" s="32">
        <v>1</v>
      </c>
      <c r="Q472" s="32" t="s">
        <v>5594</v>
      </c>
    </row>
    <row r="473" spans="1:17" x14ac:dyDescent="0.25">
      <c r="A473" s="57">
        <v>42251.447936886572</v>
      </c>
      <c r="B473" s="32" t="s">
        <v>67</v>
      </c>
      <c r="C473" s="32" t="s">
        <v>90</v>
      </c>
      <c r="D473" s="32" t="s">
        <v>89</v>
      </c>
      <c r="E473" s="32" t="s">
        <v>5593</v>
      </c>
      <c r="F473" s="32" t="s">
        <v>6390</v>
      </c>
      <c r="G473" s="32" t="s">
        <v>226</v>
      </c>
      <c r="H473" s="32" t="s">
        <v>225</v>
      </c>
      <c r="I473" s="32" t="s">
        <v>260</v>
      </c>
      <c r="J473" s="35">
        <v>0</v>
      </c>
      <c r="K473" s="35">
        <v>0</v>
      </c>
      <c r="L473" s="35">
        <v>0</v>
      </c>
      <c r="M473" s="35">
        <v>0</v>
      </c>
      <c r="N473" s="32" t="s">
        <v>17</v>
      </c>
      <c r="O473" s="32" t="s">
        <v>18</v>
      </c>
      <c r="P473" s="32">
        <v>1</v>
      </c>
      <c r="Q473" s="32" t="s">
        <v>5594</v>
      </c>
    </row>
    <row r="474" spans="1:17" x14ac:dyDescent="0.25">
      <c r="A474" s="57">
        <v>42251.447936886572</v>
      </c>
      <c r="B474" s="32" t="s">
        <v>67</v>
      </c>
      <c r="C474" s="32" t="s">
        <v>90</v>
      </c>
      <c r="D474" s="32" t="s">
        <v>89</v>
      </c>
      <c r="E474" s="32" t="s">
        <v>5593</v>
      </c>
      <c r="F474" s="32" t="s">
        <v>6390</v>
      </c>
      <c r="G474" s="32" t="s">
        <v>88</v>
      </c>
      <c r="H474" s="32" t="s">
        <v>208</v>
      </c>
      <c r="I474" s="32" t="s">
        <v>260</v>
      </c>
      <c r="J474" s="35">
        <v>0</v>
      </c>
      <c r="K474" s="35">
        <v>0</v>
      </c>
      <c r="L474" s="35">
        <v>0</v>
      </c>
      <c r="M474" s="35">
        <v>0</v>
      </c>
      <c r="N474" s="32" t="s">
        <v>17</v>
      </c>
      <c r="O474" s="32" t="s">
        <v>18</v>
      </c>
      <c r="P474" s="32">
        <v>1</v>
      </c>
      <c r="Q474" s="32" t="s">
        <v>5594</v>
      </c>
    </row>
    <row r="475" spans="1:17" x14ac:dyDescent="0.25">
      <c r="A475" s="57">
        <v>42251.447936886572</v>
      </c>
      <c r="B475" s="32" t="s">
        <v>67</v>
      </c>
      <c r="C475" s="32" t="s">
        <v>90</v>
      </c>
      <c r="D475" s="32" t="s">
        <v>89</v>
      </c>
      <c r="E475" s="32" t="s">
        <v>5593</v>
      </c>
      <c r="F475" s="32" t="s">
        <v>6390</v>
      </c>
      <c r="G475" s="32" t="s">
        <v>199</v>
      </c>
      <c r="H475" s="32" t="s">
        <v>198</v>
      </c>
      <c r="I475" s="32" t="s">
        <v>260</v>
      </c>
      <c r="J475" s="35">
        <v>0</v>
      </c>
      <c r="K475" s="35">
        <v>0</v>
      </c>
      <c r="L475" s="35">
        <v>0</v>
      </c>
      <c r="M475" s="35">
        <v>0</v>
      </c>
      <c r="N475" s="32" t="s">
        <v>17</v>
      </c>
      <c r="O475" s="32" t="s">
        <v>18</v>
      </c>
      <c r="P475" s="32">
        <v>1</v>
      </c>
      <c r="Q475" s="32" t="s">
        <v>5594</v>
      </c>
    </row>
    <row r="476" spans="1:17" x14ac:dyDescent="0.25">
      <c r="A476" s="57">
        <v>42251.447936886572</v>
      </c>
      <c r="B476" s="32" t="s">
        <v>67</v>
      </c>
      <c r="C476" s="32" t="s">
        <v>90</v>
      </c>
      <c r="D476" s="32" t="s">
        <v>89</v>
      </c>
      <c r="E476" s="32" t="s">
        <v>5593</v>
      </c>
      <c r="F476" s="32" t="s">
        <v>6390</v>
      </c>
      <c r="G476" s="32" t="s">
        <v>234</v>
      </c>
      <c r="H476" s="32" t="s">
        <v>235</v>
      </c>
      <c r="I476" s="32" t="s">
        <v>260</v>
      </c>
      <c r="J476" s="35">
        <v>0</v>
      </c>
      <c r="K476" s="35">
        <v>0</v>
      </c>
      <c r="L476" s="35">
        <v>0</v>
      </c>
      <c r="M476" s="35">
        <v>0</v>
      </c>
      <c r="N476" s="32" t="s">
        <v>17</v>
      </c>
      <c r="O476" s="32" t="s">
        <v>18</v>
      </c>
      <c r="P476" s="32">
        <v>1</v>
      </c>
      <c r="Q476" s="32" t="s">
        <v>5594</v>
      </c>
    </row>
    <row r="477" spans="1:17" x14ac:dyDescent="0.25">
      <c r="A477" s="57">
        <v>42251.447936886572</v>
      </c>
      <c r="B477" s="32" t="s">
        <v>67</v>
      </c>
      <c r="C477" s="32" t="s">
        <v>90</v>
      </c>
      <c r="D477" s="32" t="s">
        <v>89</v>
      </c>
      <c r="E477" s="32" t="s">
        <v>5593</v>
      </c>
      <c r="F477" s="32" t="s">
        <v>6390</v>
      </c>
      <c r="G477" s="32" t="s">
        <v>234</v>
      </c>
      <c r="H477" s="32" t="s">
        <v>233</v>
      </c>
      <c r="I477" s="32" t="s">
        <v>260</v>
      </c>
      <c r="J477" s="35">
        <v>0</v>
      </c>
      <c r="K477" s="35">
        <v>0</v>
      </c>
      <c r="L477" s="35">
        <v>0</v>
      </c>
      <c r="M477" s="35">
        <v>0</v>
      </c>
      <c r="N477" s="32" t="s">
        <v>17</v>
      </c>
      <c r="O477" s="32" t="s">
        <v>18</v>
      </c>
      <c r="P477" s="32">
        <v>1</v>
      </c>
      <c r="Q477" s="32" t="s">
        <v>5594</v>
      </c>
    </row>
    <row r="478" spans="1:17" x14ac:dyDescent="0.25">
      <c r="A478" s="57">
        <v>42251.447936886572</v>
      </c>
      <c r="B478" s="32" t="s">
        <v>67</v>
      </c>
      <c r="C478" s="32" t="s">
        <v>90</v>
      </c>
      <c r="D478" s="32" t="s">
        <v>89</v>
      </c>
      <c r="E478" s="32" t="s">
        <v>5593</v>
      </c>
      <c r="F478" s="32" t="s">
        <v>6390</v>
      </c>
      <c r="G478" s="32" t="s">
        <v>193</v>
      </c>
      <c r="H478" s="32" t="s">
        <v>222</v>
      </c>
      <c r="I478" s="32" t="s">
        <v>260</v>
      </c>
      <c r="J478" s="35">
        <v>0</v>
      </c>
      <c r="K478" s="35">
        <v>0</v>
      </c>
      <c r="L478" s="35">
        <v>0</v>
      </c>
      <c r="M478" s="35">
        <v>0</v>
      </c>
      <c r="N478" s="32" t="s">
        <v>17</v>
      </c>
      <c r="O478" s="32" t="s">
        <v>18</v>
      </c>
      <c r="P478" s="32">
        <v>1</v>
      </c>
      <c r="Q478" s="32" t="s">
        <v>5594</v>
      </c>
    </row>
    <row r="479" spans="1:17" x14ac:dyDescent="0.25">
      <c r="A479" s="57">
        <v>42251.447936886572</v>
      </c>
      <c r="B479" s="32" t="s">
        <v>67</v>
      </c>
      <c r="C479" s="32" t="s">
        <v>90</v>
      </c>
      <c r="D479" s="32" t="s">
        <v>89</v>
      </c>
      <c r="E479" s="32" t="s">
        <v>5593</v>
      </c>
      <c r="F479" s="32" t="s">
        <v>6390</v>
      </c>
      <c r="G479" s="32" t="s">
        <v>193</v>
      </c>
      <c r="H479" s="32" t="s">
        <v>221</v>
      </c>
      <c r="I479" s="32" t="s">
        <v>260</v>
      </c>
      <c r="J479" s="35">
        <v>0</v>
      </c>
      <c r="K479" s="35">
        <v>0</v>
      </c>
      <c r="L479" s="35">
        <v>0</v>
      </c>
      <c r="M479" s="35">
        <v>0</v>
      </c>
      <c r="N479" s="32" t="s">
        <v>17</v>
      </c>
      <c r="O479" s="32" t="s">
        <v>18</v>
      </c>
      <c r="P479" s="32">
        <v>1</v>
      </c>
      <c r="Q479" s="32" t="s">
        <v>5594</v>
      </c>
    </row>
    <row r="480" spans="1:17" x14ac:dyDescent="0.25">
      <c r="A480" s="57">
        <v>42251.447936886572</v>
      </c>
      <c r="B480" s="32" t="s">
        <v>67</v>
      </c>
      <c r="C480" s="32" t="s">
        <v>90</v>
      </c>
      <c r="D480" s="32" t="s">
        <v>89</v>
      </c>
      <c r="E480" s="32" t="s">
        <v>5593</v>
      </c>
      <c r="F480" s="32" t="s">
        <v>6390</v>
      </c>
      <c r="G480" s="32" t="s">
        <v>193</v>
      </c>
      <c r="H480" s="32" t="s">
        <v>220</v>
      </c>
      <c r="I480" s="32" t="s">
        <v>260</v>
      </c>
      <c r="J480" s="35">
        <v>0</v>
      </c>
      <c r="K480" s="35">
        <v>0</v>
      </c>
      <c r="L480" s="35">
        <v>0</v>
      </c>
      <c r="M480" s="35">
        <v>0</v>
      </c>
      <c r="N480" s="32" t="s">
        <v>17</v>
      </c>
      <c r="O480" s="32" t="s">
        <v>18</v>
      </c>
      <c r="P480" s="32">
        <v>1</v>
      </c>
      <c r="Q480" s="32" t="s">
        <v>5594</v>
      </c>
    </row>
    <row r="481" spans="1:17" x14ac:dyDescent="0.25">
      <c r="A481" s="57">
        <v>42251.447936886572</v>
      </c>
      <c r="B481" s="32" t="s">
        <v>67</v>
      </c>
      <c r="C481" s="32" t="s">
        <v>90</v>
      </c>
      <c r="D481" s="32" t="s">
        <v>89</v>
      </c>
      <c r="E481" s="32" t="s">
        <v>5593</v>
      </c>
      <c r="F481" s="32" t="s">
        <v>6390</v>
      </c>
      <c r="G481" s="32" t="s">
        <v>193</v>
      </c>
      <c r="H481" s="32" t="s">
        <v>219</v>
      </c>
      <c r="I481" s="32" t="s">
        <v>260</v>
      </c>
      <c r="J481" s="35">
        <v>0</v>
      </c>
      <c r="K481" s="35">
        <v>0</v>
      </c>
      <c r="L481" s="35">
        <v>0</v>
      </c>
      <c r="M481" s="35">
        <v>0</v>
      </c>
      <c r="N481" s="32" t="s">
        <v>17</v>
      </c>
      <c r="O481" s="32" t="s">
        <v>18</v>
      </c>
      <c r="P481" s="32">
        <v>1</v>
      </c>
      <c r="Q481" s="32" t="s">
        <v>5594</v>
      </c>
    </row>
    <row r="482" spans="1:17" x14ac:dyDescent="0.25">
      <c r="A482" s="57">
        <v>42251.447936886572</v>
      </c>
      <c r="B482" s="32" t="s">
        <v>67</v>
      </c>
      <c r="C482" s="32" t="s">
        <v>90</v>
      </c>
      <c r="D482" s="32" t="s">
        <v>89</v>
      </c>
      <c r="E482" s="32" t="s">
        <v>5593</v>
      </c>
      <c r="F482" s="32" t="s">
        <v>6390</v>
      </c>
      <c r="G482" s="32" t="s">
        <v>193</v>
      </c>
      <c r="H482" s="32" t="s">
        <v>230</v>
      </c>
      <c r="I482" s="32" t="s">
        <v>260</v>
      </c>
      <c r="J482" s="35">
        <v>0</v>
      </c>
      <c r="K482" s="35">
        <v>0</v>
      </c>
      <c r="L482" s="35">
        <v>0</v>
      </c>
      <c r="M482" s="35">
        <v>0</v>
      </c>
      <c r="N482" s="32" t="s">
        <v>17</v>
      </c>
      <c r="O482" s="32" t="s">
        <v>18</v>
      </c>
      <c r="P482" s="32">
        <v>1</v>
      </c>
      <c r="Q482" s="32" t="s">
        <v>5594</v>
      </c>
    </row>
    <row r="483" spans="1:17" x14ac:dyDescent="0.25">
      <c r="A483" s="57">
        <v>42251.447936886572</v>
      </c>
      <c r="B483" s="32" t="s">
        <v>67</v>
      </c>
      <c r="C483" s="32" t="s">
        <v>90</v>
      </c>
      <c r="D483" s="32" t="s">
        <v>89</v>
      </c>
      <c r="E483" s="32" t="s">
        <v>5593</v>
      </c>
      <c r="F483" s="32" t="s">
        <v>6390</v>
      </c>
      <c r="G483" s="32" t="s">
        <v>190</v>
      </c>
      <c r="H483" s="32" t="s">
        <v>229</v>
      </c>
      <c r="I483" s="32" t="s">
        <v>260</v>
      </c>
      <c r="J483" s="35">
        <v>0</v>
      </c>
      <c r="K483" s="35">
        <v>0</v>
      </c>
      <c r="L483" s="35">
        <v>0</v>
      </c>
      <c r="M483" s="35">
        <v>0</v>
      </c>
      <c r="N483" s="32" t="s">
        <v>17</v>
      </c>
      <c r="O483" s="32" t="s">
        <v>18</v>
      </c>
      <c r="P483" s="32">
        <v>1</v>
      </c>
      <c r="Q483" s="32" t="s">
        <v>5594</v>
      </c>
    </row>
    <row r="484" spans="1:17" x14ac:dyDescent="0.25">
      <c r="A484" s="57">
        <v>42251.447936886572</v>
      </c>
      <c r="B484" s="32" t="s">
        <v>67</v>
      </c>
      <c r="C484" s="32" t="s">
        <v>90</v>
      </c>
      <c r="D484" s="32" t="s">
        <v>89</v>
      </c>
      <c r="E484" s="32" t="s">
        <v>5593</v>
      </c>
      <c r="F484" s="32" t="s">
        <v>6390</v>
      </c>
      <c r="G484" s="32" t="s">
        <v>193</v>
      </c>
      <c r="H484" s="32" t="s">
        <v>254</v>
      </c>
      <c r="I484" s="32" t="s">
        <v>260</v>
      </c>
      <c r="J484" s="35">
        <v>0</v>
      </c>
      <c r="K484" s="35">
        <v>0</v>
      </c>
      <c r="L484" s="35">
        <v>0</v>
      </c>
      <c r="M484" s="35">
        <v>0</v>
      </c>
      <c r="N484" s="32" t="s">
        <v>17</v>
      </c>
      <c r="O484" s="32" t="s">
        <v>18</v>
      </c>
      <c r="P484" s="32">
        <v>1</v>
      </c>
      <c r="Q484" s="32" t="s">
        <v>5594</v>
      </c>
    </row>
    <row r="485" spans="1:17" x14ac:dyDescent="0.25">
      <c r="A485" s="57">
        <v>42251.447936886572</v>
      </c>
      <c r="B485" s="32" t="s">
        <v>67</v>
      </c>
      <c r="C485" s="32" t="s">
        <v>90</v>
      </c>
      <c r="D485" s="32" t="s">
        <v>89</v>
      </c>
      <c r="E485" s="32" t="s">
        <v>5593</v>
      </c>
      <c r="F485" s="32" t="s">
        <v>6390</v>
      </c>
      <c r="G485" s="32" t="s">
        <v>193</v>
      </c>
      <c r="H485" s="32" t="s">
        <v>255</v>
      </c>
      <c r="I485" s="32" t="s">
        <v>260</v>
      </c>
      <c r="J485" s="35">
        <v>0</v>
      </c>
      <c r="K485" s="35">
        <v>0</v>
      </c>
      <c r="L485" s="35">
        <v>0</v>
      </c>
      <c r="M485" s="35">
        <v>0</v>
      </c>
      <c r="N485" s="32" t="s">
        <v>17</v>
      </c>
      <c r="O485" s="32" t="s">
        <v>18</v>
      </c>
      <c r="P485" s="32">
        <v>1</v>
      </c>
      <c r="Q485" s="32" t="s">
        <v>5594</v>
      </c>
    </row>
    <row r="486" spans="1:17" x14ac:dyDescent="0.25">
      <c r="A486" s="57">
        <v>42251.447936886572</v>
      </c>
      <c r="B486" s="32" t="s">
        <v>67</v>
      </c>
      <c r="C486" s="32" t="s">
        <v>90</v>
      </c>
      <c r="D486" s="32" t="s">
        <v>89</v>
      </c>
      <c r="E486" s="32" t="s">
        <v>5593</v>
      </c>
      <c r="F486" s="32" t="s">
        <v>6390</v>
      </c>
      <c r="G486" s="32" t="s">
        <v>193</v>
      </c>
      <c r="H486" s="32" t="s">
        <v>248</v>
      </c>
      <c r="I486" s="32" t="s">
        <v>260</v>
      </c>
      <c r="J486" s="35">
        <v>0</v>
      </c>
      <c r="K486" s="35">
        <v>0</v>
      </c>
      <c r="L486" s="35">
        <v>0</v>
      </c>
      <c r="M486" s="35">
        <v>0</v>
      </c>
      <c r="N486" s="32" t="s">
        <v>17</v>
      </c>
      <c r="O486" s="32" t="s">
        <v>18</v>
      </c>
      <c r="P486" s="32">
        <v>1</v>
      </c>
      <c r="Q486" s="32" t="s">
        <v>5594</v>
      </c>
    </row>
    <row r="487" spans="1:17" x14ac:dyDescent="0.25">
      <c r="A487" s="57">
        <v>42251.447936886572</v>
      </c>
      <c r="B487" s="32" t="s">
        <v>67</v>
      </c>
      <c r="C487" s="32" t="s">
        <v>90</v>
      </c>
      <c r="D487" s="32" t="s">
        <v>89</v>
      </c>
      <c r="E487" s="32" t="s">
        <v>5593</v>
      </c>
      <c r="F487" s="32" t="s">
        <v>6390</v>
      </c>
      <c r="G487" s="32" t="s">
        <v>193</v>
      </c>
      <c r="H487" s="32" t="s">
        <v>192</v>
      </c>
      <c r="I487" s="32" t="s">
        <v>260</v>
      </c>
      <c r="J487" s="35">
        <v>0</v>
      </c>
      <c r="K487" s="35">
        <v>0</v>
      </c>
      <c r="L487" s="35">
        <v>0</v>
      </c>
      <c r="M487" s="35">
        <v>0</v>
      </c>
      <c r="N487" s="32" t="s">
        <v>17</v>
      </c>
      <c r="O487" s="32" t="s">
        <v>18</v>
      </c>
      <c r="P487" s="32">
        <v>1</v>
      </c>
      <c r="Q487" s="32" t="s">
        <v>5594</v>
      </c>
    </row>
    <row r="488" spans="1:17" x14ac:dyDescent="0.25">
      <c r="A488" s="57">
        <v>42251.447936886572</v>
      </c>
      <c r="B488" s="32" t="s">
        <v>67</v>
      </c>
      <c r="C488" s="32" t="s">
        <v>90</v>
      </c>
      <c r="D488" s="32" t="s">
        <v>89</v>
      </c>
      <c r="E488" s="32" t="s">
        <v>5593</v>
      </c>
      <c r="F488" s="32" t="s">
        <v>6390</v>
      </c>
      <c r="G488" s="32" t="s">
        <v>193</v>
      </c>
      <c r="H488" s="32" t="s">
        <v>194</v>
      </c>
      <c r="I488" s="32" t="s">
        <v>260</v>
      </c>
      <c r="J488" s="35">
        <v>0</v>
      </c>
      <c r="K488" s="35">
        <v>0</v>
      </c>
      <c r="L488" s="35">
        <v>0</v>
      </c>
      <c r="M488" s="35">
        <v>0</v>
      </c>
      <c r="N488" s="32" t="s">
        <v>17</v>
      </c>
      <c r="O488" s="32" t="s">
        <v>18</v>
      </c>
      <c r="P488" s="32">
        <v>1</v>
      </c>
      <c r="Q488" s="32" t="s">
        <v>5594</v>
      </c>
    </row>
    <row r="489" spans="1:17" x14ac:dyDescent="0.25">
      <c r="A489" s="57">
        <v>42251.447936886572</v>
      </c>
      <c r="B489" s="32" t="s">
        <v>67</v>
      </c>
      <c r="C489" s="32" t="s">
        <v>90</v>
      </c>
      <c r="D489" s="32" t="s">
        <v>89</v>
      </c>
      <c r="E489" s="32" t="s">
        <v>5593</v>
      </c>
      <c r="F489" s="32" t="s">
        <v>6390</v>
      </c>
      <c r="G489" s="32" t="s">
        <v>190</v>
      </c>
      <c r="H489" s="32" t="s">
        <v>216</v>
      </c>
      <c r="I489" s="32" t="s">
        <v>260</v>
      </c>
      <c r="J489" s="35">
        <v>0</v>
      </c>
      <c r="K489" s="35">
        <v>0</v>
      </c>
      <c r="L489" s="35">
        <v>0</v>
      </c>
      <c r="M489" s="35">
        <v>0</v>
      </c>
      <c r="N489" s="32" t="s">
        <v>17</v>
      </c>
      <c r="O489" s="32" t="s">
        <v>18</v>
      </c>
      <c r="P489" s="32">
        <v>1</v>
      </c>
      <c r="Q489" s="32" t="s">
        <v>5594</v>
      </c>
    </row>
    <row r="490" spans="1:17" x14ac:dyDescent="0.25">
      <c r="A490" s="57">
        <v>42251.447936886572</v>
      </c>
      <c r="B490" s="32" t="s">
        <v>67</v>
      </c>
      <c r="C490" s="32" t="s">
        <v>90</v>
      </c>
      <c r="D490" s="32" t="s">
        <v>89</v>
      </c>
      <c r="E490" s="32" t="s">
        <v>5593</v>
      </c>
      <c r="F490" s="32" t="s">
        <v>6390</v>
      </c>
      <c r="G490" s="32" t="s">
        <v>190</v>
      </c>
      <c r="H490" s="32" t="s">
        <v>215</v>
      </c>
      <c r="I490" s="32" t="s">
        <v>260</v>
      </c>
      <c r="J490" s="35">
        <v>0</v>
      </c>
      <c r="K490" s="35">
        <v>0</v>
      </c>
      <c r="L490" s="35">
        <v>0</v>
      </c>
      <c r="M490" s="35">
        <v>0</v>
      </c>
      <c r="N490" s="32" t="s">
        <v>17</v>
      </c>
      <c r="O490" s="32" t="s">
        <v>18</v>
      </c>
      <c r="P490" s="32">
        <v>1</v>
      </c>
      <c r="Q490" s="32" t="s">
        <v>5594</v>
      </c>
    </row>
    <row r="491" spans="1:17" x14ac:dyDescent="0.25">
      <c r="A491" s="57">
        <v>42251.447936886572</v>
      </c>
      <c r="B491" s="32" t="s">
        <v>67</v>
      </c>
      <c r="C491" s="32" t="s">
        <v>90</v>
      </c>
      <c r="D491" s="32" t="s">
        <v>89</v>
      </c>
      <c r="E491" s="32" t="s">
        <v>5593</v>
      </c>
      <c r="F491" s="32" t="s">
        <v>6390</v>
      </c>
      <c r="G491" s="32" t="s">
        <v>193</v>
      </c>
      <c r="H491" s="32" t="s">
        <v>195</v>
      </c>
      <c r="I491" s="32" t="s">
        <v>260</v>
      </c>
      <c r="J491" s="35">
        <v>0</v>
      </c>
      <c r="K491" s="35">
        <v>0</v>
      </c>
      <c r="L491" s="35">
        <v>0</v>
      </c>
      <c r="M491" s="35">
        <v>0</v>
      </c>
      <c r="N491" s="32" t="s">
        <v>17</v>
      </c>
      <c r="O491" s="32" t="s">
        <v>18</v>
      </c>
      <c r="P491" s="32">
        <v>1</v>
      </c>
      <c r="Q491" s="32" t="s">
        <v>5594</v>
      </c>
    </row>
    <row r="492" spans="1:17" x14ac:dyDescent="0.25">
      <c r="A492" s="57">
        <v>42251.447936886572</v>
      </c>
      <c r="B492" s="32" t="s">
        <v>67</v>
      </c>
      <c r="C492" s="32" t="s">
        <v>90</v>
      </c>
      <c r="D492" s="32" t="s">
        <v>89</v>
      </c>
      <c r="E492" s="32" t="s">
        <v>5593</v>
      </c>
      <c r="F492" s="32" t="s">
        <v>6390</v>
      </c>
      <c r="G492" s="32" t="s">
        <v>206</v>
      </c>
      <c r="H492" s="32" t="s">
        <v>243</v>
      </c>
      <c r="I492" s="32" t="s">
        <v>260</v>
      </c>
      <c r="J492" s="35">
        <v>0</v>
      </c>
      <c r="K492" s="35">
        <v>0</v>
      </c>
      <c r="L492" s="35">
        <v>0</v>
      </c>
      <c r="M492" s="35">
        <v>0</v>
      </c>
      <c r="N492" s="32" t="s">
        <v>17</v>
      </c>
      <c r="O492" s="32" t="s">
        <v>18</v>
      </c>
      <c r="P492" s="32">
        <v>1</v>
      </c>
      <c r="Q492" s="32" t="s">
        <v>5594</v>
      </c>
    </row>
    <row r="493" spans="1:17" x14ac:dyDescent="0.25">
      <c r="A493" s="57">
        <v>42251.447936886572</v>
      </c>
      <c r="B493" s="32" t="s">
        <v>67</v>
      </c>
      <c r="C493" s="32" t="s">
        <v>90</v>
      </c>
      <c r="D493" s="32" t="s">
        <v>89</v>
      </c>
      <c r="E493" s="32" t="s">
        <v>5593</v>
      </c>
      <c r="F493" s="32" t="s">
        <v>6390</v>
      </c>
      <c r="G493" s="32" t="s">
        <v>191</v>
      </c>
      <c r="H493" s="32" t="s">
        <v>214</v>
      </c>
      <c r="I493" s="32" t="s">
        <v>260</v>
      </c>
      <c r="J493" s="35">
        <v>0</v>
      </c>
      <c r="K493" s="35">
        <v>0</v>
      </c>
      <c r="L493" s="35">
        <v>0</v>
      </c>
      <c r="M493" s="35">
        <v>0</v>
      </c>
      <c r="N493" s="32" t="s">
        <v>17</v>
      </c>
      <c r="O493" s="32" t="s">
        <v>18</v>
      </c>
      <c r="P493" s="32">
        <v>1</v>
      </c>
      <c r="Q493" s="32" t="s">
        <v>5594</v>
      </c>
    </row>
    <row r="494" spans="1:17" x14ac:dyDescent="0.25">
      <c r="A494" s="57">
        <v>42251.447936886572</v>
      </c>
      <c r="B494" s="32" t="s">
        <v>67</v>
      </c>
      <c r="C494" s="32" t="s">
        <v>90</v>
      </c>
      <c r="D494" s="32" t="s">
        <v>89</v>
      </c>
      <c r="E494" s="32" t="s">
        <v>5593</v>
      </c>
      <c r="F494" s="32" t="s">
        <v>6390</v>
      </c>
      <c r="G494" s="32" t="s">
        <v>191</v>
      </c>
      <c r="H494" s="32" t="s">
        <v>224</v>
      </c>
      <c r="I494" s="32" t="s">
        <v>260</v>
      </c>
      <c r="J494" s="35">
        <v>0</v>
      </c>
      <c r="K494" s="35">
        <v>0</v>
      </c>
      <c r="L494" s="35">
        <v>0</v>
      </c>
      <c r="M494" s="35">
        <v>0</v>
      </c>
      <c r="N494" s="32" t="s">
        <v>17</v>
      </c>
      <c r="O494" s="32" t="s">
        <v>18</v>
      </c>
      <c r="P494" s="32">
        <v>1</v>
      </c>
      <c r="Q494" s="32" t="s">
        <v>5594</v>
      </c>
    </row>
    <row r="495" spans="1:17" x14ac:dyDescent="0.25">
      <c r="A495" s="57">
        <v>42251.447936886572</v>
      </c>
      <c r="B495" s="32" t="s">
        <v>67</v>
      </c>
      <c r="C495" s="32" t="s">
        <v>90</v>
      </c>
      <c r="D495" s="32" t="s">
        <v>89</v>
      </c>
      <c r="E495" s="32" t="s">
        <v>5593</v>
      </c>
      <c r="F495" s="32" t="s">
        <v>6390</v>
      </c>
      <c r="G495" s="32" t="s">
        <v>191</v>
      </c>
      <c r="H495" s="32" t="s">
        <v>223</v>
      </c>
      <c r="I495" s="32" t="s">
        <v>260</v>
      </c>
      <c r="J495" s="35">
        <v>0</v>
      </c>
      <c r="K495" s="35">
        <v>0</v>
      </c>
      <c r="L495" s="35">
        <v>0</v>
      </c>
      <c r="M495" s="35">
        <v>0</v>
      </c>
      <c r="N495" s="32" t="s">
        <v>17</v>
      </c>
      <c r="O495" s="32" t="s">
        <v>18</v>
      </c>
      <c r="P495" s="32">
        <v>1</v>
      </c>
      <c r="Q495" s="32" t="s">
        <v>5594</v>
      </c>
    </row>
    <row r="496" spans="1:17" x14ac:dyDescent="0.25">
      <c r="A496" s="57">
        <v>42251.447936886572</v>
      </c>
      <c r="B496" s="32" t="s">
        <v>67</v>
      </c>
      <c r="C496" s="32" t="s">
        <v>90</v>
      </c>
      <c r="D496" s="32" t="s">
        <v>89</v>
      </c>
      <c r="E496" s="32" t="s">
        <v>5593</v>
      </c>
      <c r="F496" s="32" t="s">
        <v>6390</v>
      </c>
      <c r="G496" s="32" t="s">
        <v>191</v>
      </c>
      <c r="H496" s="32" t="s">
        <v>211</v>
      </c>
      <c r="I496" s="32" t="s">
        <v>260</v>
      </c>
      <c r="J496" s="35">
        <v>0</v>
      </c>
      <c r="K496" s="35">
        <v>0</v>
      </c>
      <c r="L496" s="35">
        <v>0</v>
      </c>
      <c r="M496" s="35">
        <v>0</v>
      </c>
      <c r="N496" s="32" t="s">
        <v>17</v>
      </c>
      <c r="O496" s="32" t="s">
        <v>18</v>
      </c>
      <c r="P496" s="32">
        <v>1</v>
      </c>
      <c r="Q496" s="32" t="s">
        <v>5594</v>
      </c>
    </row>
    <row r="497" spans="1:17" x14ac:dyDescent="0.25">
      <c r="A497" s="57">
        <v>42251.447936886572</v>
      </c>
      <c r="B497" s="32" t="s">
        <v>67</v>
      </c>
      <c r="C497" s="32" t="s">
        <v>90</v>
      </c>
      <c r="D497" s="32" t="s">
        <v>89</v>
      </c>
      <c r="E497" s="32" t="s">
        <v>5593</v>
      </c>
      <c r="F497" s="32" t="s">
        <v>6390</v>
      </c>
      <c r="G497" s="32" t="s">
        <v>191</v>
      </c>
      <c r="H497" s="32" t="s">
        <v>210</v>
      </c>
      <c r="I497" s="32" t="s">
        <v>260</v>
      </c>
      <c r="J497" s="35">
        <v>0</v>
      </c>
      <c r="K497" s="35">
        <v>0</v>
      </c>
      <c r="L497" s="35">
        <v>0</v>
      </c>
      <c r="M497" s="35">
        <v>0</v>
      </c>
      <c r="N497" s="32" t="s">
        <v>17</v>
      </c>
      <c r="O497" s="32" t="s">
        <v>18</v>
      </c>
      <c r="P497" s="32">
        <v>1</v>
      </c>
      <c r="Q497" s="32" t="s">
        <v>5594</v>
      </c>
    </row>
    <row r="498" spans="1:17" x14ac:dyDescent="0.25">
      <c r="A498" s="57">
        <v>42251.447936886572</v>
      </c>
      <c r="B498" s="32" t="s">
        <v>67</v>
      </c>
      <c r="C498" s="32" t="s">
        <v>90</v>
      </c>
      <c r="D498" s="32" t="s">
        <v>89</v>
      </c>
      <c r="E498" s="32" t="s">
        <v>5593</v>
      </c>
      <c r="F498" s="32" t="s">
        <v>6390</v>
      </c>
      <c r="G498" s="32" t="s">
        <v>191</v>
      </c>
      <c r="H498" s="32" t="s">
        <v>209</v>
      </c>
      <c r="I498" s="32" t="s">
        <v>260</v>
      </c>
      <c r="J498" s="35">
        <v>0</v>
      </c>
      <c r="K498" s="35">
        <v>0</v>
      </c>
      <c r="L498" s="35">
        <v>0</v>
      </c>
      <c r="M498" s="35">
        <v>0</v>
      </c>
      <c r="N498" s="32" t="s">
        <v>17</v>
      </c>
      <c r="O498" s="32" t="s">
        <v>18</v>
      </c>
      <c r="P498" s="32">
        <v>1</v>
      </c>
      <c r="Q498" s="32" t="s">
        <v>5594</v>
      </c>
    </row>
    <row r="499" spans="1:17" x14ac:dyDescent="0.25">
      <c r="A499" s="57">
        <v>42251.447936886572</v>
      </c>
      <c r="B499" s="32" t="s">
        <v>67</v>
      </c>
      <c r="C499" s="32" t="s">
        <v>90</v>
      </c>
      <c r="D499" s="32" t="s">
        <v>89</v>
      </c>
      <c r="E499" s="32" t="s">
        <v>5593</v>
      </c>
      <c r="F499" s="32" t="s">
        <v>6390</v>
      </c>
      <c r="G499" s="32" t="s">
        <v>191</v>
      </c>
      <c r="H499" s="32" t="s">
        <v>218</v>
      </c>
      <c r="I499" s="32" t="s">
        <v>260</v>
      </c>
      <c r="J499" s="35">
        <v>0</v>
      </c>
      <c r="K499" s="35">
        <v>0</v>
      </c>
      <c r="L499" s="35">
        <v>0</v>
      </c>
      <c r="M499" s="35">
        <v>0</v>
      </c>
      <c r="N499" s="32" t="s">
        <v>17</v>
      </c>
      <c r="O499" s="32" t="s">
        <v>18</v>
      </c>
      <c r="P499" s="32">
        <v>1</v>
      </c>
      <c r="Q499" s="32" t="s">
        <v>5594</v>
      </c>
    </row>
    <row r="500" spans="1:17" x14ac:dyDescent="0.25">
      <c r="A500" s="57">
        <v>42251.447936886572</v>
      </c>
      <c r="B500" s="32" t="s">
        <v>67</v>
      </c>
      <c r="C500" s="32" t="s">
        <v>90</v>
      </c>
      <c r="D500" s="32" t="s">
        <v>89</v>
      </c>
      <c r="E500" s="32" t="s">
        <v>5593</v>
      </c>
      <c r="F500" s="32" t="s">
        <v>6390</v>
      </c>
      <c r="G500" s="32" t="s">
        <v>206</v>
      </c>
      <c r="H500" s="32" t="s">
        <v>217</v>
      </c>
      <c r="I500" s="32" t="s">
        <v>260</v>
      </c>
      <c r="J500" s="35">
        <v>0</v>
      </c>
      <c r="K500" s="35">
        <v>0</v>
      </c>
      <c r="L500" s="35">
        <v>0</v>
      </c>
      <c r="M500" s="35">
        <v>0</v>
      </c>
      <c r="N500" s="32" t="s">
        <v>17</v>
      </c>
      <c r="O500" s="32" t="s">
        <v>18</v>
      </c>
      <c r="P500" s="32">
        <v>1</v>
      </c>
      <c r="Q500" s="32" t="s">
        <v>5594</v>
      </c>
    </row>
    <row r="501" spans="1:17" x14ac:dyDescent="0.25">
      <c r="A501" s="57">
        <v>42251.447936886572</v>
      </c>
      <c r="B501" s="32" t="s">
        <v>67</v>
      </c>
      <c r="C501" s="32" t="s">
        <v>90</v>
      </c>
      <c r="D501" s="32" t="s">
        <v>89</v>
      </c>
      <c r="E501" s="32" t="s">
        <v>5593</v>
      </c>
      <c r="F501" s="32" t="s">
        <v>6390</v>
      </c>
      <c r="G501" s="32" t="s">
        <v>206</v>
      </c>
      <c r="H501" s="32" t="s">
        <v>244</v>
      </c>
      <c r="I501" s="32" t="s">
        <v>260</v>
      </c>
      <c r="J501" s="35">
        <v>0</v>
      </c>
      <c r="K501" s="35">
        <v>0</v>
      </c>
      <c r="L501" s="35">
        <v>0</v>
      </c>
      <c r="M501" s="35">
        <v>0</v>
      </c>
      <c r="N501" s="32" t="s">
        <v>17</v>
      </c>
      <c r="O501" s="32" t="s">
        <v>18</v>
      </c>
      <c r="P501" s="32">
        <v>1</v>
      </c>
      <c r="Q501" s="32" t="s">
        <v>5594</v>
      </c>
    </row>
    <row r="502" spans="1:17" x14ac:dyDescent="0.25">
      <c r="A502" s="57">
        <v>42251.447936886572</v>
      </c>
      <c r="B502" s="32" t="s">
        <v>67</v>
      </c>
      <c r="C502" s="32" t="s">
        <v>90</v>
      </c>
      <c r="D502" s="32" t="s">
        <v>89</v>
      </c>
      <c r="E502" s="32" t="s">
        <v>5593</v>
      </c>
      <c r="F502" s="32" t="s">
        <v>6390</v>
      </c>
      <c r="G502" s="32" t="s">
        <v>191</v>
      </c>
      <c r="H502" s="32" t="s">
        <v>203</v>
      </c>
      <c r="I502" s="32" t="s">
        <v>260</v>
      </c>
      <c r="J502" s="35">
        <v>0</v>
      </c>
      <c r="K502" s="35">
        <v>0</v>
      </c>
      <c r="L502" s="35">
        <v>0</v>
      </c>
      <c r="M502" s="35">
        <v>0</v>
      </c>
      <c r="N502" s="32" t="s">
        <v>17</v>
      </c>
      <c r="O502" s="32" t="s">
        <v>18</v>
      </c>
      <c r="P502" s="32">
        <v>1</v>
      </c>
      <c r="Q502" s="32" t="s">
        <v>5594</v>
      </c>
    </row>
    <row r="503" spans="1:17" x14ac:dyDescent="0.25">
      <c r="A503" s="57">
        <v>42251.447936886572</v>
      </c>
      <c r="B503" s="32" t="s">
        <v>67</v>
      </c>
      <c r="C503" s="32" t="s">
        <v>90</v>
      </c>
      <c r="D503" s="32" t="s">
        <v>89</v>
      </c>
      <c r="E503" s="32" t="s">
        <v>5593</v>
      </c>
      <c r="F503" s="32" t="s">
        <v>6390</v>
      </c>
      <c r="G503" s="32" t="s">
        <v>191</v>
      </c>
      <c r="H503" s="32" t="s">
        <v>202</v>
      </c>
      <c r="I503" s="32" t="s">
        <v>260</v>
      </c>
      <c r="J503" s="35">
        <v>0</v>
      </c>
      <c r="K503" s="35">
        <v>0</v>
      </c>
      <c r="L503" s="35">
        <v>0</v>
      </c>
      <c r="M503" s="35">
        <v>0</v>
      </c>
      <c r="N503" s="32" t="s">
        <v>17</v>
      </c>
      <c r="O503" s="32" t="s">
        <v>18</v>
      </c>
      <c r="P503" s="32">
        <v>1</v>
      </c>
      <c r="Q503" s="32" t="s">
        <v>5594</v>
      </c>
    </row>
    <row r="504" spans="1:17" x14ac:dyDescent="0.25">
      <c r="A504" s="57">
        <v>42251.447936886572</v>
      </c>
      <c r="B504" s="32" t="s">
        <v>67</v>
      </c>
      <c r="C504" s="32" t="s">
        <v>90</v>
      </c>
      <c r="D504" s="32" t="s">
        <v>89</v>
      </c>
      <c r="E504" s="32" t="s">
        <v>5593</v>
      </c>
      <c r="F504" s="32" t="s">
        <v>6390</v>
      </c>
      <c r="G504" s="32" t="s">
        <v>206</v>
      </c>
      <c r="H504" s="32" t="s">
        <v>247</v>
      </c>
      <c r="I504" s="32" t="s">
        <v>260</v>
      </c>
      <c r="J504" s="35">
        <v>0</v>
      </c>
      <c r="K504" s="35">
        <v>0</v>
      </c>
      <c r="L504" s="35">
        <v>0</v>
      </c>
      <c r="M504" s="35">
        <v>0</v>
      </c>
      <c r="N504" s="32" t="s">
        <v>17</v>
      </c>
      <c r="O504" s="32" t="s">
        <v>18</v>
      </c>
      <c r="P504" s="32">
        <v>1</v>
      </c>
      <c r="Q504" s="32" t="s">
        <v>5594</v>
      </c>
    </row>
    <row r="505" spans="1:17" x14ac:dyDescent="0.25">
      <c r="A505" s="57">
        <v>42251.447936886572</v>
      </c>
      <c r="B505" s="32" t="s">
        <v>67</v>
      </c>
      <c r="C505" s="32" t="s">
        <v>90</v>
      </c>
      <c r="D505" s="32" t="s">
        <v>89</v>
      </c>
      <c r="E505" s="32" t="s">
        <v>5593</v>
      </c>
      <c r="F505" s="32" t="s">
        <v>6390</v>
      </c>
      <c r="G505" s="32" t="s">
        <v>206</v>
      </c>
      <c r="H505" s="32" t="s">
        <v>240</v>
      </c>
      <c r="I505" s="32" t="s">
        <v>260</v>
      </c>
      <c r="J505" s="35">
        <v>0</v>
      </c>
      <c r="K505" s="35">
        <v>0</v>
      </c>
      <c r="L505" s="35">
        <v>0</v>
      </c>
      <c r="M505" s="35">
        <v>0</v>
      </c>
      <c r="N505" s="32" t="s">
        <v>17</v>
      </c>
      <c r="O505" s="32" t="s">
        <v>18</v>
      </c>
      <c r="P505" s="32">
        <v>1</v>
      </c>
      <c r="Q505" s="32" t="s">
        <v>5594</v>
      </c>
    </row>
    <row r="506" spans="1:17" x14ac:dyDescent="0.25">
      <c r="A506" s="57">
        <v>42251.447936886572</v>
      </c>
      <c r="B506" s="32" t="s">
        <v>67</v>
      </c>
      <c r="C506" s="32" t="s">
        <v>90</v>
      </c>
      <c r="D506" s="32" t="s">
        <v>89</v>
      </c>
      <c r="E506" s="32" t="s">
        <v>5593</v>
      </c>
      <c r="F506" s="32" t="s">
        <v>6390</v>
      </c>
      <c r="G506" s="32" t="s">
        <v>206</v>
      </c>
      <c r="H506" s="32" t="s">
        <v>249</v>
      </c>
      <c r="I506" s="32" t="s">
        <v>260</v>
      </c>
      <c r="J506" s="35">
        <v>0</v>
      </c>
      <c r="K506" s="35">
        <v>0</v>
      </c>
      <c r="L506" s="35">
        <v>0</v>
      </c>
      <c r="M506" s="35">
        <v>0</v>
      </c>
      <c r="N506" s="32" t="s">
        <v>17</v>
      </c>
      <c r="O506" s="32" t="s">
        <v>18</v>
      </c>
      <c r="P506" s="32">
        <v>1</v>
      </c>
      <c r="Q506" s="32" t="s">
        <v>5594</v>
      </c>
    </row>
    <row r="507" spans="1:17" x14ac:dyDescent="0.25">
      <c r="A507" s="57">
        <v>42251.447936886572</v>
      </c>
      <c r="B507" s="32" t="s">
        <v>67</v>
      </c>
      <c r="C507" s="32" t="s">
        <v>90</v>
      </c>
      <c r="D507" s="32" t="s">
        <v>89</v>
      </c>
      <c r="E507" s="32" t="s">
        <v>5593</v>
      </c>
      <c r="F507" s="32" t="s">
        <v>6390</v>
      </c>
      <c r="G507" s="32" t="s">
        <v>83</v>
      </c>
      <c r="H507" s="32" t="s">
        <v>200</v>
      </c>
      <c r="I507" s="32" t="s">
        <v>260</v>
      </c>
      <c r="J507" s="35">
        <v>0</v>
      </c>
      <c r="K507" s="35">
        <v>0</v>
      </c>
      <c r="L507" s="35">
        <v>0</v>
      </c>
      <c r="M507" s="35">
        <v>0</v>
      </c>
      <c r="N507" s="32" t="s">
        <v>17</v>
      </c>
      <c r="O507" s="32" t="s">
        <v>18</v>
      </c>
      <c r="P507" s="32">
        <v>1</v>
      </c>
      <c r="Q507" s="32" t="s">
        <v>5594</v>
      </c>
    </row>
    <row r="508" spans="1:17" x14ac:dyDescent="0.25">
      <c r="A508" s="57">
        <v>42251.447936886572</v>
      </c>
      <c r="B508" s="32" t="s">
        <v>67</v>
      </c>
      <c r="C508" s="32" t="s">
        <v>90</v>
      </c>
      <c r="D508" s="32" t="s">
        <v>89</v>
      </c>
      <c r="E508" s="32" t="s">
        <v>5593</v>
      </c>
      <c r="F508" s="32" t="s">
        <v>6390</v>
      </c>
      <c r="G508" s="32" t="s">
        <v>206</v>
      </c>
      <c r="H508" s="32" t="s">
        <v>250</v>
      </c>
      <c r="I508" s="32" t="s">
        <v>260</v>
      </c>
      <c r="J508" s="35">
        <v>0</v>
      </c>
      <c r="K508" s="35">
        <v>0</v>
      </c>
      <c r="L508" s="35">
        <v>0</v>
      </c>
      <c r="M508" s="35">
        <v>0</v>
      </c>
      <c r="N508" s="32" t="s">
        <v>17</v>
      </c>
      <c r="O508" s="32" t="s">
        <v>18</v>
      </c>
      <c r="P508" s="32">
        <v>1</v>
      </c>
      <c r="Q508" s="32" t="s">
        <v>5594</v>
      </c>
    </row>
    <row r="509" spans="1:17" x14ac:dyDescent="0.25">
      <c r="A509" s="57">
        <v>42251.447936886572</v>
      </c>
      <c r="B509" s="32" t="s">
        <v>67</v>
      </c>
      <c r="C509" s="32" t="s">
        <v>90</v>
      </c>
      <c r="D509" s="32" t="s">
        <v>89</v>
      </c>
      <c r="E509" s="32" t="s">
        <v>5593</v>
      </c>
      <c r="F509" s="32" t="s">
        <v>6390</v>
      </c>
      <c r="G509" s="32" t="s">
        <v>88</v>
      </c>
      <c r="H509" s="32" t="s">
        <v>251</v>
      </c>
      <c r="I509" s="32" t="s">
        <v>260</v>
      </c>
      <c r="J509" s="35">
        <v>0</v>
      </c>
      <c r="K509" s="35">
        <v>0</v>
      </c>
      <c r="L509" s="35">
        <v>0</v>
      </c>
      <c r="M509" s="35">
        <v>0</v>
      </c>
      <c r="N509" s="32" t="s">
        <v>17</v>
      </c>
      <c r="O509" s="32" t="s">
        <v>18</v>
      </c>
      <c r="P509" s="32">
        <v>1</v>
      </c>
      <c r="Q509" s="32" t="s">
        <v>5594</v>
      </c>
    </row>
    <row r="510" spans="1:17" x14ac:dyDescent="0.25">
      <c r="A510" s="57">
        <v>42251.447936886572</v>
      </c>
      <c r="B510" s="32" t="s">
        <v>67</v>
      </c>
      <c r="C510" s="32" t="s">
        <v>90</v>
      </c>
      <c r="D510" s="32" t="s">
        <v>89</v>
      </c>
      <c r="E510" s="32" t="s">
        <v>5593</v>
      </c>
      <c r="F510" s="32" t="s">
        <v>6390</v>
      </c>
      <c r="G510" s="32" t="s">
        <v>88</v>
      </c>
      <c r="H510" s="32" t="s">
        <v>252</v>
      </c>
      <c r="I510" s="32" t="s">
        <v>260</v>
      </c>
      <c r="J510" s="35">
        <v>0</v>
      </c>
      <c r="K510" s="35">
        <v>0</v>
      </c>
      <c r="L510" s="35">
        <v>0</v>
      </c>
      <c r="M510" s="35">
        <v>0</v>
      </c>
      <c r="N510" s="32" t="s">
        <v>17</v>
      </c>
      <c r="O510" s="32" t="s">
        <v>18</v>
      </c>
      <c r="P510" s="32">
        <v>1</v>
      </c>
      <c r="Q510" s="32" t="s">
        <v>5594</v>
      </c>
    </row>
    <row r="511" spans="1:17" x14ac:dyDescent="0.25">
      <c r="A511" s="57">
        <v>42251.447936886572</v>
      </c>
      <c r="B511" s="32" t="s">
        <v>67</v>
      </c>
      <c r="C511" s="32" t="s">
        <v>90</v>
      </c>
      <c r="D511" s="32" t="s">
        <v>89</v>
      </c>
      <c r="E511" s="32" t="s">
        <v>5593</v>
      </c>
      <c r="F511" s="32" t="s">
        <v>6390</v>
      </c>
      <c r="G511" s="32" t="s">
        <v>88</v>
      </c>
      <c r="H511" s="32" t="s">
        <v>253</v>
      </c>
      <c r="I511" s="32" t="s">
        <v>260</v>
      </c>
      <c r="J511" s="35">
        <v>0</v>
      </c>
      <c r="K511" s="35">
        <v>0</v>
      </c>
      <c r="L511" s="35">
        <v>0</v>
      </c>
      <c r="M511" s="35">
        <v>0</v>
      </c>
      <c r="N511" s="32" t="s">
        <v>17</v>
      </c>
      <c r="O511" s="32" t="s">
        <v>18</v>
      </c>
      <c r="P511" s="32">
        <v>1</v>
      </c>
      <c r="Q511" s="32" t="s">
        <v>5594</v>
      </c>
    </row>
    <row r="512" spans="1:17" x14ac:dyDescent="0.25">
      <c r="A512" s="57">
        <v>42251.447936886572</v>
      </c>
      <c r="B512" s="32" t="s">
        <v>67</v>
      </c>
      <c r="C512" s="32" t="s">
        <v>90</v>
      </c>
      <c r="D512" s="32" t="s">
        <v>89</v>
      </c>
      <c r="E512" s="32" t="s">
        <v>5593</v>
      </c>
      <c r="F512" s="32" t="s">
        <v>6390</v>
      </c>
      <c r="G512" s="32" t="s">
        <v>88</v>
      </c>
      <c r="H512" s="32" t="s">
        <v>241</v>
      </c>
      <c r="I512" s="32" t="s">
        <v>260</v>
      </c>
      <c r="J512" s="35">
        <v>0</v>
      </c>
      <c r="K512" s="35">
        <v>0</v>
      </c>
      <c r="L512" s="35">
        <v>0</v>
      </c>
      <c r="M512" s="35">
        <v>0</v>
      </c>
      <c r="N512" s="32" t="s">
        <v>17</v>
      </c>
      <c r="O512" s="32" t="s">
        <v>18</v>
      </c>
      <c r="P512" s="32">
        <v>1</v>
      </c>
      <c r="Q512" s="32" t="s">
        <v>5594</v>
      </c>
    </row>
    <row r="513" spans="1:17" x14ac:dyDescent="0.25">
      <c r="A513" s="57">
        <v>42251.447936886572</v>
      </c>
      <c r="B513" s="32" t="s">
        <v>67</v>
      </c>
      <c r="C513" s="32" t="s">
        <v>90</v>
      </c>
      <c r="D513" s="32" t="s">
        <v>89</v>
      </c>
      <c r="E513" s="32" t="s">
        <v>5593</v>
      </c>
      <c r="F513" s="32" t="s">
        <v>6390</v>
      </c>
      <c r="G513" s="32" t="s">
        <v>191</v>
      </c>
      <c r="H513" s="32" t="s">
        <v>213</v>
      </c>
      <c r="I513" s="32" t="s">
        <v>260</v>
      </c>
      <c r="J513" s="35">
        <v>0</v>
      </c>
      <c r="K513" s="35">
        <v>0</v>
      </c>
      <c r="L513" s="35">
        <v>0</v>
      </c>
      <c r="M513" s="35">
        <v>0</v>
      </c>
      <c r="N513" s="32" t="s">
        <v>17</v>
      </c>
      <c r="O513" s="32" t="s">
        <v>18</v>
      </c>
      <c r="P513" s="32">
        <v>1</v>
      </c>
      <c r="Q513" s="32" t="s">
        <v>5594</v>
      </c>
    </row>
    <row r="514" spans="1:17" x14ac:dyDescent="0.25">
      <c r="A514" s="57">
        <v>42251.447936886572</v>
      </c>
      <c r="B514" s="32" t="s">
        <v>67</v>
      </c>
      <c r="C514" s="32" t="s">
        <v>90</v>
      </c>
      <c r="D514" s="32" t="s">
        <v>89</v>
      </c>
      <c r="E514" s="32" t="s">
        <v>5593</v>
      </c>
      <c r="F514" s="32" t="s">
        <v>6390</v>
      </c>
      <c r="G514" s="32" t="s">
        <v>191</v>
      </c>
      <c r="H514" s="32" t="s">
        <v>212</v>
      </c>
      <c r="I514" s="32" t="s">
        <v>260</v>
      </c>
      <c r="J514" s="35">
        <v>0</v>
      </c>
      <c r="K514" s="35">
        <v>0</v>
      </c>
      <c r="L514" s="35">
        <v>0</v>
      </c>
      <c r="M514" s="35">
        <v>0</v>
      </c>
      <c r="N514" s="32" t="s">
        <v>17</v>
      </c>
      <c r="O514" s="32" t="s">
        <v>18</v>
      </c>
      <c r="P514" s="32">
        <v>1</v>
      </c>
      <c r="Q514" s="32" t="s">
        <v>5594</v>
      </c>
    </row>
    <row r="515" spans="1:17" x14ac:dyDescent="0.25">
      <c r="A515" s="57">
        <v>42251.447936886572</v>
      </c>
      <c r="B515" s="32" t="s">
        <v>67</v>
      </c>
      <c r="C515" s="32" t="s">
        <v>90</v>
      </c>
      <c r="D515" s="32" t="s">
        <v>89</v>
      </c>
      <c r="E515" s="32" t="s">
        <v>5593</v>
      </c>
      <c r="F515" s="32" t="s">
        <v>6390</v>
      </c>
      <c r="G515" s="32" t="s">
        <v>199</v>
      </c>
      <c r="H515" s="32" t="s">
        <v>201</v>
      </c>
      <c r="I515" s="32" t="s">
        <v>260</v>
      </c>
      <c r="J515" s="35">
        <v>0</v>
      </c>
      <c r="K515" s="35">
        <v>0</v>
      </c>
      <c r="L515" s="35">
        <v>0</v>
      </c>
      <c r="M515" s="35">
        <v>0</v>
      </c>
      <c r="N515" s="32" t="s">
        <v>17</v>
      </c>
      <c r="O515" s="32" t="s">
        <v>18</v>
      </c>
      <c r="P515" s="32">
        <v>1</v>
      </c>
      <c r="Q515" s="32" t="s">
        <v>5594</v>
      </c>
    </row>
    <row r="516" spans="1:17" x14ac:dyDescent="0.25">
      <c r="A516" s="57">
        <v>42251.447936886572</v>
      </c>
      <c r="B516" s="32" t="s">
        <v>67</v>
      </c>
      <c r="C516" s="32" t="s">
        <v>90</v>
      </c>
      <c r="D516" s="32" t="s">
        <v>89</v>
      </c>
      <c r="E516" s="32" t="s">
        <v>5593</v>
      </c>
      <c r="F516" s="32" t="s">
        <v>6390</v>
      </c>
      <c r="G516" s="32" t="s">
        <v>199</v>
      </c>
      <c r="H516" s="32" t="s">
        <v>204</v>
      </c>
      <c r="I516" s="32" t="s">
        <v>260</v>
      </c>
      <c r="J516" s="35">
        <v>0</v>
      </c>
      <c r="K516" s="35">
        <v>0</v>
      </c>
      <c r="L516" s="35">
        <v>0</v>
      </c>
      <c r="M516" s="35">
        <v>0</v>
      </c>
      <c r="N516" s="32" t="s">
        <v>17</v>
      </c>
      <c r="O516" s="32" t="s">
        <v>18</v>
      </c>
      <c r="P516" s="32">
        <v>1</v>
      </c>
      <c r="Q516" s="32" t="s">
        <v>5594</v>
      </c>
    </row>
    <row r="517" spans="1:17" x14ac:dyDescent="0.25">
      <c r="A517" s="57">
        <v>42251.447936886572</v>
      </c>
      <c r="B517" s="32" t="s">
        <v>67</v>
      </c>
      <c r="C517" s="32" t="s">
        <v>90</v>
      </c>
      <c r="D517" s="32" t="s">
        <v>89</v>
      </c>
      <c r="E517" s="32" t="s">
        <v>5593</v>
      </c>
      <c r="F517" s="32" t="s">
        <v>6390</v>
      </c>
      <c r="G517" s="32" t="s">
        <v>191</v>
      </c>
      <c r="H517" s="32" t="s">
        <v>196</v>
      </c>
      <c r="I517" s="32" t="s">
        <v>260</v>
      </c>
      <c r="J517" s="35">
        <v>0</v>
      </c>
      <c r="K517" s="35">
        <v>0</v>
      </c>
      <c r="L517" s="35">
        <v>0</v>
      </c>
      <c r="M517" s="35">
        <v>0</v>
      </c>
      <c r="N517" s="32" t="s">
        <v>17</v>
      </c>
      <c r="O517" s="32" t="s">
        <v>18</v>
      </c>
      <c r="P517" s="32">
        <v>1</v>
      </c>
      <c r="Q517" s="32" t="s">
        <v>5594</v>
      </c>
    </row>
    <row r="518" spans="1:17" x14ac:dyDescent="0.25">
      <c r="A518" s="57">
        <v>42251.447936886572</v>
      </c>
      <c r="B518" s="32" t="s">
        <v>67</v>
      </c>
      <c r="C518" s="32" t="s">
        <v>90</v>
      </c>
      <c r="D518" s="32" t="s">
        <v>89</v>
      </c>
      <c r="E518" s="32" t="s">
        <v>5593</v>
      </c>
      <c r="F518" s="32" t="s">
        <v>6390</v>
      </c>
      <c r="G518" s="32" t="s">
        <v>191</v>
      </c>
      <c r="H518" s="32" t="s">
        <v>197</v>
      </c>
      <c r="I518" s="32" t="s">
        <v>260</v>
      </c>
      <c r="J518" s="35">
        <v>0</v>
      </c>
      <c r="K518" s="35">
        <v>0</v>
      </c>
      <c r="L518" s="35">
        <v>0</v>
      </c>
      <c r="M518" s="35">
        <v>0</v>
      </c>
      <c r="N518" s="32" t="s">
        <v>17</v>
      </c>
      <c r="O518" s="32" t="s">
        <v>18</v>
      </c>
      <c r="P518" s="32">
        <v>1</v>
      </c>
      <c r="Q518" s="32" t="s">
        <v>5594</v>
      </c>
    </row>
    <row r="519" spans="1:17" x14ac:dyDescent="0.25">
      <c r="A519" s="57">
        <v>42251.447936886572</v>
      </c>
      <c r="B519" s="32" t="s">
        <v>67</v>
      </c>
      <c r="C519" s="32" t="s">
        <v>90</v>
      </c>
      <c r="D519" s="32" t="s">
        <v>89</v>
      </c>
      <c r="E519" s="32" t="s">
        <v>5593</v>
      </c>
      <c r="F519" s="32" t="s">
        <v>6390</v>
      </c>
      <c r="G519" s="32" t="s">
        <v>206</v>
      </c>
      <c r="H519" s="32" t="s">
        <v>205</v>
      </c>
      <c r="I519" s="32" t="s">
        <v>260</v>
      </c>
      <c r="J519" s="35">
        <v>0</v>
      </c>
      <c r="K519" s="35">
        <v>0</v>
      </c>
      <c r="L519" s="35">
        <v>0</v>
      </c>
      <c r="M519" s="35">
        <v>0</v>
      </c>
      <c r="N519" s="32" t="s">
        <v>17</v>
      </c>
      <c r="O519" s="32" t="s">
        <v>18</v>
      </c>
      <c r="P519" s="32">
        <v>1</v>
      </c>
      <c r="Q519" s="32" t="s">
        <v>5594</v>
      </c>
    </row>
    <row r="520" spans="1:17" x14ac:dyDescent="0.25">
      <c r="A520" s="57">
        <v>42251.447936886572</v>
      </c>
      <c r="B520" s="32" t="s">
        <v>67</v>
      </c>
      <c r="C520" s="32" t="s">
        <v>90</v>
      </c>
      <c r="D520" s="32" t="s">
        <v>89</v>
      </c>
      <c r="E520" s="32" t="s">
        <v>5593</v>
      </c>
      <c r="F520" s="32" t="s">
        <v>6390</v>
      </c>
      <c r="G520" s="32" t="s">
        <v>206</v>
      </c>
      <c r="H520" s="32" t="s">
        <v>207</v>
      </c>
      <c r="I520" s="32" t="s">
        <v>260</v>
      </c>
      <c r="J520" s="35">
        <v>0</v>
      </c>
      <c r="K520" s="35">
        <v>0</v>
      </c>
      <c r="L520" s="35">
        <v>0</v>
      </c>
      <c r="M520" s="35">
        <v>0</v>
      </c>
      <c r="N520" s="32" t="s">
        <v>17</v>
      </c>
      <c r="O520" s="32" t="s">
        <v>18</v>
      </c>
      <c r="P520" s="32">
        <v>1</v>
      </c>
      <c r="Q520" s="32" t="s">
        <v>5594</v>
      </c>
    </row>
    <row r="521" spans="1:17" x14ac:dyDescent="0.25">
      <c r="A521" s="57">
        <v>42251.447936886572</v>
      </c>
      <c r="B521" s="32" t="s">
        <v>67</v>
      </c>
      <c r="C521" s="32" t="s">
        <v>90</v>
      </c>
      <c r="D521" s="32" t="s">
        <v>89</v>
      </c>
      <c r="E521" s="32" t="s">
        <v>5593</v>
      </c>
      <c r="F521" s="32" t="s">
        <v>6390</v>
      </c>
      <c r="G521" s="32" t="s">
        <v>190</v>
      </c>
      <c r="H521" s="32" t="s">
        <v>312</v>
      </c>
      <c r="I521" s="32" t="s">
        <v>260</v>
      </c>
      <c r="J521" s="35">
        <v>0</v>
      </c>
      <c r="K521" s="35">
        <v>0</v>
      </c>
      <c r="L521" s="35">
        <v>0</v>
      </c>
      <c r="M521" s="35">
        <v>0</v>
      </c>
      <c r="N521" s="32" t="s">
        <v>17</v>
      </c>
      <c r="O521" s="32" t="s">
        <v>18</v>
      </c>
      <c r="P521" s="32">
        <v>1</v>
      </c>
      <c r="Q521" s="32" t="s">
        <v>5594</v>
      </c>
    </row>
    <row r="522" spans="1:17" x14ac:dyDescent="0.25">
      <c r="A522" s="57">
        <v>42251.447936886572</v>
      </c>
      <c r="B522" s="32" t="s">
        <v>67</v>
      </c>
      <c r="C522" s="32" t="s">
        <v>90</v>
      </c>
      <c r="D522" s="32" t="s">
        <v>89</v>
      </c>
      <c r="E522" s="32" t="s">
        <v>5593</v>
      </c>
      <c r="F522" s="32" t="s">
        <v>6390</v>
      </c>
      <c r="G522" s="32" t="s">
        <v>190</v>
      </c>
      <c r="H522" s="32" t="s">
        <v>313</v>
      </c>
      <c r="I522" s="32" t="s">
        <v>260</v>
      </c>
      <c r="J522" s="35">
        <v>0</v>
      </c>
      <c r="K522" s="35">
        <v>0</v>
      </c>
      <c r="L522" s="35">
        <v>0</v>
      </c>
      <c r="M522" s="35">
        <v>0</v>
      </c>
      <c r="N522" s="32" t="s">
        <v>17</v>
      </c>
      <c r="O522" s="32" t="s">
        <v>18</v>
      </c>
      <c r="P522" s="32">
        <v>1</v>
      </c>
      <c r="Q522" s="32" t="s">
        <v>5594</v>
      </c>
    </row>
    <row r="523" spans="1:17" x14ac:dyDescent="0.25">
      <c r="A523" s="57">
        <v>42251.447936886572</v>
      </c>
      <c r="B523" s="32" t="s">
        <v>67</v>
      </c>
      <c r="C523" s="32" t="s">
        <v>90</v>
      </c>
      <c r="D523" s="32" t="s">
        <v>89</v>
      </c>
      <c r="E523" s="32" t="s">
        <v>5593</v>
      </c>
      <c r="F523" s="32" t="s">
        <v>6390</v>
      </c>
      <c r="G523" s="32" t="s">
        <v>206</v>
      </c>
      <c r="H523" s="32" t="s">
        <v>314</v>
      </c>
      <c r="I523" s="32" t="s">
        <v>260</v>
      </c>
      <c r="J523" s="35">
        <v>0</v>
      </c>
      <c r="K523" s="35">
        <v>0</v>
      </c>
      <c r="L523" s="35">
        <v>0</v>
      </c>
      <c r="M523" s="35">
        <v>0</v>
      </c>
      <c r="N523" s="32" t="s">
        <v>17</v>
      </c>
      <c r="O523" s="32" t="s">
        <v>18</v>
      </c>
      <c r="P523" s="32">
        <v>1</v>
      </c>
      <c r="Q523" s="32" t="s">
        <v>5594</v>
      </c>
    </row>
    <row r="524" spans="1:17" x14ac:dyDescent="0.25">
      <c r="A524" s="57">
        <v>42251.447936886572</v>
      </c>
      <c r="B524" s="32" t="s">
        <v>67</v>
      </c>
      <c r="C524" s="32" t="s">
        <v>90</v>
      </c>
      <c r="D524" s="32" t="s">
        <v>89</v>
      </c>
      <c r="E524" s="32" t="s">
        <v>5593</v>
      </c>
      <c r="F524" s="32" t="s">
        <v>6390</v>
      </c>
      <c r="G524" s="32" t="s">
        <v>206</v>
      </c>
      <c r="H524" s="32" t="s">
        <v>315</v>
      </c>
      <c r="I524" s="32" t="s">
        <v>260</v>
      </c>
      <c r="J524" s="35">
        <v>0</v>
      </c>
      <c r="K524" s="35">
        <v>0</v>
      </c>
      <c r="L524" s="35">
        <v>0</v>
      </c>
      <c r="M524" s="35">
        <v>0</v>
      </c>
      <c r="N524" s="32" t="s">
        <v>17</v>
      </c>
      <c r="O524" s="32" t="s">
        <v>18</v>
      </c>
      <c r="P524" s="32">
        <v>1</v>
      </c>
      <c r="Q524" s="32" t="s">
        <v>5594</v>
      </c>
    </row>
    <row r="525" spans="1:17" x14ac:dyDescent="0.25">
      <c r="A525" s="57">
        <v>42251.447936886572</v>
      </c>
      <c r="B525" s="32" t="s">
        <v>67</v>
      </c>
      <c r="C525" s="32" t="s">
        <v>90</v>
      </c>
      <c r="D525" s="32" t="s">
        <v>89</v>
      </c>
      <c r="E525" s="32" t="s">
        <v>5593</v>
      </c>
      <c r="F525" s="32" t="s">
        <v>6390</v>
      </c>
      <c r="G525" s="32" t="s">
        <v>206</v>
      </c>
      <c r="H525" s="32" t="s">
        <v>316</v>
      </c>
      <c r="I525" s="32" t="s">
        <v>260</v>
      </c>
      <c r="J525" s="35">
        <v>0</v>
      </c>
      <c r="K525" s="35">
        <v>0</v>
      </c>
      <c r="L525" s="35">
        <v>0</v>
      </c>
      <c r="M525" s="35">
        <v>0</v>
      </c>
      <c r="N525" s="32" t="s">
        <v>17</v>
      </c>
      <c r="O525" s="32" t="s">
        <v>18</v>
      </c>
      <c r="P525" s="32">
        <v>1</v>
      </c>
      <c r="Q525" s="32" t="s">
        <v>5594</v>
      </c>
    </row>
    <row r="526" spans="1:17" x14ac:dyDescent="0.25">
      <c r="A526" s="57">
        <v>42251.447936886572</v>
      </c>
      <c r="B526" s="32" t="s">
        <v>67</v>
      </c>
      <c r="C526" s="32" t="s">
        <v>90</v>
      </c>
      <c r="D526" s="32" t="s">
        <v>89</v>
      </c>
      <c r="E526" s="32" t="s">
        <v>5593</v>
      </c>
      <c r="F526" s="32" t="s">
        <v>6390</v>
      </c>
      <c r="G526" s="32" t="s">
        <v>309</v>
      </c>
      <c r="H526" s="32" t="s">
        <v>317</v>
      </c>
      <c r="I526" s="32" t="s">
        <v>260</v>
      </c>
      <c r="J526" s="35">
        <v>0</v>
      </c>
      <c r="K526" s="35">
        <v>0</v>
      </c>
      <c r="L526" s="35">
        <v>0</v>
      </c>
      <c r="M526" s="35">
        <v>0</v>
      </c>
      <c r="N526" s="32" t="s">
        <v>17</v>
      </c>
      <c r="O526" s="32" t="s">
        <v>18</v>
      </c>
      <c r="P526" s="32">
        <v>1</v>
      </c>
      <c r="Q526" s="32" t="s">
        <v>5594</v>
      </c>
    </row>
    <row r="527" spans="1:17" x14ac:dyDescent="0.25">
      <c r="A527" s="57">
        <v>42251.447936886572</v>
      </c>
      <c r="B527" s="32" t="s">
        <v>67</v>
      </c>
      <c r="C527" s="32" t="s">
        <v>90</v>
      </c>
      <c r="D527" s="32" t="s">
        <v>89</v>
      </c>
      <c r="E527" s="32" t="s">
        <v>5593</v>
      </c>
      <c r="F527" s="32" t="s">
        <v>6390</v>
      </c>
      <c r="G527" s="32" t="s">
        <v>309</v>
      </c>
      <c r="H527" s="32" t="s">
        <v>308</v>
      </c>
      <c r="I527" s="32" t="s">
        <v>260</v>
      </c>
      <c r="J527" s="35">
        <v>0</v>
      </c>
      <c r="K527" s="35">
        <v>0</v>
      </c>
      <c r="L527" s="35">
        <v>0</v>
      </c>
      <c r="M527" s="35">
        <v>0</v>
      </c>
      <c r="N527" s="32" t="s">
        <v>17</v>
      </c>
      <c r="O527" s="32" t="s">
        <v>18</v>
      </c>
      <c r="P527" s="32">
        <v>1</v>
      </c>
      <c r="Q527" s="32" t="s">
        <v>5594</v>
      </c>
    </row>
    <row r="528" spans="1:17" x14ac:dyDescent="0.25">
      <c r="A528" s="57">
        <v>42251.447936886572</v>
      </c>
      <c r="B528" s="32" t="s">
        <v>67</v>
      </c>
      <c r="C528" s="32" t="s">
        <v>90</v>
      </c>
      <c r="D528" s="32" t="s">
        <v>89</v>
      </c>
      <c r="E528" s="32" t="s">
        <v>5593</v>
      </c>
      <c r="F528" s="32" t="s">
        <v>6390</v>
      </c>
      <c r="G528" s="32" t="s">
        <v>309</v>
      </c>
      <c r="H528" s="32" t="s">
        <v>310</v>
      </c>
      <c r="I528" s="32" t="s">
        <v>260</v>
      </c>
      <c r="J528" s="35">
        <v>0</v>
      </c>
      <c r="K528" s="35">
        <v>0</v>
      </c>
      <c r="L528" s="35">
        <v>0</v>
      </c>
      <c r="M528" s="35">
        <v>0</v>
      </c>
      <c r="N528" s="32" t="s">
        <v>17</v>
      </c>
      <c r="O528" s="32" t="s">
        <v>18</v>
      </c>
      <c r="P528" s="32">
        <v>1</v>
      </c>
      <c r="Q528" s="32" t="s">
        <v>5594</v>
      </c>
    </row>
    <row r="529" spans="1:17" x14ac:dyDescent="0.25">
      <c r="A529" s="57">
        <v>42251.447936886572</v>
      </c>
      <c r="B529" s="32" t="s">
        <v>67</v>
      </c>
      <c r="C529" s="32" t="s">
        <v>90</v>
      </c>
      <c r="D529" s="32" t="s">
        <v>89</v>
      </c>
      <c r="E529" s="32" t="s">
        <v>5593</v>
      </c>
      <c r="F529" s="32" t="s">
        <v>6390</v>
      </c>
      <c r="G529" s="32" t="s">
        <v>309</v>
      </c>
      <c r="H529" s="32" t="s">
        <v>311</v>
      </c>
      <c r="I529" s="32" t="s">
        <v>260</v>
      </c>
      <c r="J529" s="35">
        <v>0</v>
      </c>
      <c r="K529" s="35">
        <v>0</v>
      </c>
      <c r="L529" s="35">
        <v>0</v>
      </c>
      <c r="M529" s="35">
        <v>0</v>
      </c>
      <c r="N529" s="32" t="s">
        <v>17</v>
      </c>
      <c r="O529" s="32" t="s">
        <v>18</v>
      </c>
      <c r="P529" s="32">
        <v>1</v>
      </c>
      <c r="Q529" s="32" t="s">
        <v>5594</v>
      </c>
    </row>
    <row r="530" spans="1:17" x14ac:dyDescent="0.25">
      <c r="A530" s="57">
        <v>42251.447936886572</v>
      </c>
      <c r="B530" s="32" t="s">
        <v>67</v>
      </c>
      <c r="C530" s="32" t="s">
        <v>90</v>
      </c>
      <c r="D530" s="32" t="s">
        <v>89</v>
      </c>
      <c r="E530" s="32" t="s">
        <v>5593</v>
      </c>
      <c r="F530" s="32" t="s">
        <v>6390</v>
      </c>
      <c r="G530" s="32" t="s">
        <v>191</v>
      </c>
      <c r="H530" s="32" t="s">
        <v>298</v>
      </c>
      <c r="I530" s="32" t="s">
        <v>260</v>
      </c>
      <c r="J530" s="35">
        <v>0</v>
      </c>
      <c r="K530" s="35">
        <v>0</v>
      </c>
      <c r="L530" s="35">
        <v>0</v>
      </c>
      <c r="M530" s="35">
        <v>0</v>
      </c>
      <c r="N530" s="32" t="s">
        <v>17</v>
      </c>
      <c r="O530" s="32" t="s">
        <v>18</v>
      </c>
      <c r="P530" s="32">
        <v>1</v>
      </c>
      <c r="Q530" s="32" t="s">
        <v>5594</v>
      </c>
    </row>
    <row r="531" spans="1:17" x14ac:dyDescent="0.25">
      <c r="A531" s="57">
        <v>42251.447936886572</v>
      </c>
      <c r="B531" s="32" t="s">
        <v>67</v>
      </c>
      <c r="C531" s="32" t="s">
        <v>90</v>
      </c>
      <c r="D531" s="32" t="s">
        <v>89</v>
      </c>
      <c r="E531" s="32" t="s">
        <v>5593</v>
      </c>
      <c r="F531" s="32" t="s">
        <v>6390</v>
      </c>
      <c r="G531" s="32" t="s">
        <v>84</v>
      </c>
      <c r="H531" s="32" t="s">
        <v>259</v>
      </c>
      <c r="I531" s="32" t="s">
        <v>260</v>
      </c>
      <c r="J531" s="35">
        <v>0</v>
      </c>
      <c r="K531" s="35">
        <v>0</v>
      </c>
      <c r="L531" s="35">
        <v>0</v>
      </c>
      <c r="M531" s="35">
        <v>0</v>
      </c>
      <c r="N531" s="32" t="s">
        <v>17</v>
      </c>
      <c r="O531" s="32" t="s">
        <v>18</v>
      </c>
      <c r="P531" s="32">
        <v>1</v>
      </c>
      <c r="Q531" s="32" t="s">
        <v>5594</v>
      </c>
    </row>
    <row r="532" spans="1:17" x14ac:dyDescent="0.25">
      <c r="A532" s="57">
        <v>42251.447936886572</v>
      </c>
      <c r="B532" s="32" t="s">
        <v>67</v>
      </c>
      <c r="C532" s="32" t="s">
        <v>90</v>
      </c>
      <c r="D532" s="32" t="s">
        <v>89</v>
      </c>
      <c r="E532" s="32" t="s">
        <v>5593</v>
      </c>
      <c r="F532" s="32" t="s">
        <v>6390</v>
      </c>
      <c r="G532" s="32" t="s">
        <v>449</v>
      </c>
      <c r="H532" s="32" t="s">
        <v>5016</v>
      </c>
      <c r="I532" s="32" t="s">
        <v>260</v>
      </c>
      <c r="J532" s="35">
        <v>0</v>
      </c>
      <c r="K532" s="35">
        <v>0</v>
      </c>
      <c r="L532" s="35">
        <v>0</v>
      </c>
      <c r="M532" s="35">
        <v>0</v>
      </c>
      <c r="N532" s="32" t="s">
        <v>17</v>
      </c>
      <c r="O532" s="32" t="s">
        <v>18</v>
      </c>
      <c r="P532" s="32">
        <v>1</v>
      </c>
      <c r="Q532" s="32" t="s">
        <v>5594</v>
      </c>
    </row>
    <row r="533" spans="1:17" x14ac:dyDescent="0.25">
      <c r="A533" s="57">
        <v>42251.447936886572</v>
      </c>
      <c r="B533" s="32" t="s">
        <v>67</v>
      </c>
      <c r="C533" s="32" t="s">
        <v>90</v>
      </c>
      <c r="D533" s="32" t="s">
        <v>89</v>
      </c>
      <c r="E533" s="32" t="s">
        <v>5593</v>
      </c>
      <c r="F533" s="32" t="s">
        <v>6390</v>
      </c>
      <c r="G533" s="32" t="s">
        <v>449</v>
      </c>
      <c r="H533" s="32" t="s">
        <v>5015</v>
      </c>
      <c r="I533" s="32" t="s">
        <v>260</v>
      </c>
      <c r="J533" s="35">
        <v>0</v>
      </c>
      <c r="K533" s="35">
        <v>0</v>
      </c>
      <c r="L533" s="35">
        <v>0</v>
      </c>
      <c r="M533" s="35">
        <v>0</v>
      </c>
      <c r="N533" s="32" t="s">
        <v>17</v>
      </c>
      <c r="O533" s="32" t="s">
        <v>18</v>
      </c>
      <c r="P533" s="32">
        <v>1</v>
      </c>
      <c r="Q533" s="32" t="s">
        <v>5594</v>
      </c>
    </row>
    <row r="534" spans="1:17" x14ac:dyDescent="0.25">
      <c r="A534" s="57">
        <v>42251.447936886572</v>
      </c>
      <c r="B534" s="32" t="s">
        <v>67</v>
      </c>
      <c r="C534" s="32" t="s">
        <v>90</v>
      </c>
      <c r="D534" s="32" t="s">
        <v>89</v>
      </c>
      <c r="E534" s="32" t="s">
        <v>5593</v>
      </c>
      <c r="F534" s="32" t="s">
        <v>6390</v>
      </c>
      <c r="G534" s="32" t="s">
        <v>762</v>
      </c>
      <c r="H534" s="32" t="s">
        <v>5017</v>
      </c>
      <c r="I534" s="32" t="s">
        <v>260</v>
      </c>
      <c r="J534" s="35">
        <v>0</v>
      </c>
      <c r="K534" s="35">
        <v>0</v>
      </c>
      <c r="L534" s="35">
        <v>0</v>
      </c>
      <c r="M534" s="35">
        <v>0</v>
      </c>
      <c r="N534" s="32" t="s">
        <v>17</v>
      </c>
      <c r="O534" s="32" t="s">
        <v>18</v>
      </c>
      <c r="P534" s="32">
        <v>1</v>
      </c>
      <c r="Q534" s="32" t="s">
        <v>5594</v>
      </c>
    </row>
    <row r="535" spans="1:17" x14ac:dyDescent="0.25">
      <c r="A535" s="57">
        <v>42251.447936886572</v>
      </c>
      <c r="B535" s="32" t="s">
        <v>67</v>
      </c>
      <c r="C535" s="32" t="s">
        <v>90</v>
      </c>
      <c r="D535" s="32" t="s">
        <v>89</v>
      </c>
      <c r="E535" s="32" t="s">
        <v>5593</v>
      </c>
      <c r="F535" s="32" t="s">
        <v>6390</v>
      </c>
      <c r="G535" s="32" t="s">
        <v>855</v>
      </c>
      <c r="H535" s="32" t="s">
        <v>1940</v>
      </c>
      <c r="I535" s="32" t="s">
        <v>260</v>
      </c>
      <c r="J535" s="35">
        <v>0</v>
      </c>
      <c r="K535" s="35">
        <v>0</v>
      </c>
      <c r="L535" s="35">
        <v>0</v>
      </c>
      <c r="M535" s="35">
        <v>0</v>
      </c>
      <c r="N535" s="32" t="s">
        <v>17</v>
      </c>
      <c r="O535" s="32" t="s">
        <v>18</v>
      </c>
      <c r="P535" s="32">
        <v>1</v>
      </c>
      <c r="Q535" s="32" t="s">
        <v>5594</v>
      </c>
    </row>
    <row r="536" spans="1:17" x14ac:dyDescent="0.25">
      <c r="A536" s="57">
        <v>42251.447936886572</v>
      </c>
      <c r="B536" s="32" t="s">
        <v>67</v>
      </c>
      <c r="C536" s="32" t="s">
        <v>90</v>
      </c>
      <c r="D536" s="32" t="s">
        <v>89</v>
      </c>
      <c r="E536" s="32" t="s">
        <v>5593</v>
      </c>
      <c r="F536" s="32" t="s">
        <v>6390</v>
      </c>
      <c r="G536" s="32" t="s">
        <v>4069</v>
      </c>
      <c r="H536" s="32" t="s">
        <v>4070</v>
      </c>
      <c r="I536" s="32" t="s">
        <v>260</v>
      </c>
      <c r="J536" s="35">
        <v>0</v>
      </c>
      <c r="K536" s="35">
        <v>0</v>
      </c>
      <c r="L536" s="35">
        <v>0</v>
      </c>
      <c r="M536" s="35">
        <v>0</v>
      </c>
      <c r="N536" s="32" t="s">
        <v>17</v>
      </c>
      <c r="O536" s="32" t="s">
        <v>18</v>
      </c>
      <c r="P536" s="32">
        <v>1</v>
      </c>
      <c r="Q536" s="32" t="s">
        <v>5594</v>
      </c>
    </row>
    <row r="537" spans="1:17" x14ac:dyDescent="0.25">
      <c r="A537" s="57">
        <v>42251.447936886572</v>
      </c>
      <c r="B537" s="32" t="s">
        <v>67</v>
      </c>
      <c r="C537" s="32" t="s">
        <v>90</v>
      </c>
      <c r="D537" s="32" t="s">
        <v>89</v>
      </c>
      <c r="E537" s="32" t="s">
        <v>5593</v>
      </c>
      <c r="F537" s="32" t="s">
        <v>6390</v>
      </c>
      <c r="G537" s="32" t="s">
        <v>1941</v>
      </c>
      <c r="H537" s="32" t="s">
        <v>1942</v>
      </c>
      <c r="I537" s="32" t="s">
        <v>260</v>
      </c>
      <c r="J537" s="35">
        <v>0</v>
      </c>
      <c r="K537" s="35">
        <v>0</v>
      </c>
      <c r="L537" s="35">
        <v>0</v>
      </c>
      <c r="M537" s="35">
        <v>0</v>
      </c>
      <c r="N537" s="32" t="s">
        <v>17</v>
      </c>
      <c r="O537" s="32" t="s">
        <v>18</v>
      </c>
      <c r="P537" s="32">
        <v>1</v>
      </c>
      <c r="Q537" s="32" t="s">
        <v>5594</v>
      </c>
    </row>
    <row r="538" spans="1:17" x14ac:dyDescent="0.25">
      <c r="A538" s="57">
        <v>42251.447936886572</v>
      </c>
      <c r="B538" s="32" t="s">
        <v>67</v>
      </c>
      <c r="C538" s="32" t="s">
        <v>90</v>
      </c>
      <c r="D538" s="32" t="s">
        <v>89</v>
      </c>
      <c r="E538" s="32" t="s">
        <v>5593</v>
      </c>
      <c r="F538" s="32" t="s">
        <v>6390</v>
      </c>
      <c r="G538" s="32" t="s">
        <v>1957</v>
      </c>
      <c r="H538" s="32" t="s">
        <v>1958</v>
      </c>
      <c r="I538" s="32" t="s">
        <v>260</v>
      </c>
      <c r="J538" s="35">
        <v>0</v>
      </c>
      <c r="K538" s="35">
        <v>0</v>
      </c>
      <c r="L538" s="35">
        <v>0</v>
      </c>
      <c r="M538" s="35">
        <v>0</v>
      </c>
      <c r="N538" s="32" t="s">
        <v>17</v>
      </c>
      <c r="O538" s="32" t="s">
        <v>18</v>
      </c>
      <c r="P538" s="32">
        <v>1</v>
      </c>
      <c r="Q538" s="32" t="s">
        <v>5594</v>
      </c>
    </row>
    <row r="539" spans="1:17" x14ac:dyDescent="0.25">
      <c r="A539" s="57">
        <v>42251.447936886572</v>
      </c>
      <c r="B539" s="32" t="s">
        <v>67</v>
      </c>
      <c r="C539" s="32" t="s">
        <v>90</v>
      </c>
      <c r="D539" s="32" t="s">
        <v>89</v>
      </c>
      <c r="E539" s="32" t="s">
        <v>5593</v>
      </c>
      <c r="F539" s="32" t="s">
        <v>6390</v>
      </c>
      <c r="G539" s="32" t="s">
        <v>1957</v>
      </c>
      <c r="H539" s="32" t="s">
        <v>1959</v>
      </c>
      <c r="I539" s="32" t="s">
        <v>260</v>
      </c>
      <c r="J539" s="35">
        <v>0</v>
      </c>
      <c r="K539" s="35">
        <v>0</v>
      </c>
      <c r="L539" s="35">
        <v>0</v>
      </c>
      <c r="M539" s="35">
        <v>0</v>
      </c>
      <c r="N539" s="32" t="s">
        <v>17</v>
      </c>
      <c r="O539" s="32" t="s">
        <v>18</v>
      </c>
      <c r="P539" s="32">
        <v>1</v>
      </c>
      <c r="Q539" s="32" t="s">
        <v>5594</v>
      </c>
    </row>
    <row r="540" spans="1:17" x14ac:dyDescent="0.25">
      <c r="A540" s="57">
        <v>42251.447936886572</v>
      </c>
      <c r="B540" s="32" t="s">
        <v>67</v>
      </c>
      <c r="C540" s="32" t="s">
        <v>90</v>
      </c>
      <c r="D540" s="32" t="s">
        <v>89</v>
      </c>
      <c r="E540" s="32" t="s">
        <v>5593</v>
      </c>
      <c r="F540" s="32" t="s">
        <v>6390</v>
      </c>
      <c r="G540" s="32" t="s">
        <v>1081</v>
      </c>
      <c r="H540" s="32" t="s">
        <v>1960</v>
      </c>
      <c r="I540" s="32" t="s">
        <v>260</v>
      </c>
      <c r="J540" s="35">
        <v>0</v>
      </c>
      <c r="K540" s="35">
        <v>0</v>
      </c>
      <c r="L540" s="35">
        <v>0</v>
      </c>
      <c r="M540" s="35">
        <v>0</v>
      </c>
      <c r="N540" s="32" t="s">
        <v>17</v>
      </c>
      <c r="O540" s="32" t="s">
        <v>18</v>
      </c>
      <c r="P540" s="32">
        <v>1</v>
      </c>
      <c r="Q540" s="32" t="s">
        <v>5594</v>
      </c>
    </row>
    <row r="541" spans="1:17" x14ac:dyDescent="0.25">
      <c r="A541" s="57">
        <v>42251.447936886572</v>
      </c>
      <c r="B541" s="32" t="s">
        <v>67</v>
      </c>
      <c r="C541" s="32" t="s">
        <v>90</v>
      </c>
      <c r="D541" s="32" t="s">
        <v>89</v>
      </c>
      <c r="E541" s="32" t="s">
        <v>5593</v>
      </c>
      <c r="F541" s="32" t="s">
        <v>6390</v>
      </c>
      <c r="G541" s="32" t="s">
        <v>1081</v>
      </c>
      <c r="H541" s="32" t="s">
        <v>1927</v>
      </c>
      <c r="I541" s="32" t="s">
        <v>260</v>
      </c>
      <c r="J541" s="35">
        <v>0</v>
      </c>
      <c r="K541" s="35">
        <v>0</v>
      </c>
      <c r="L541" s="35">
        <v>0</v>
      </c>
      <c r="M541" s="35">
        <v>0</v>
      </c>
      <c r="N541" s="32" t="s">
        <v>17</v>
      </c>
      <c r="O541" s="32" t="s">
        <v>18</v>
      </c>
      <c r="P541" s="32">
        <v>1</v>
      </c>
      <c r="Q541" s="32" t="s">
        <v>5594</v>
      </c>
    </row>
    <row r="542" spans="1:17" x14ac:dyDescent="0.25">
      <c r="A542" s="57">
        <v>42251.447936886572</v>
      </c>
      <c r="B542" s="32" t="s">
        <v>67</v>
      </c>
      <c r="C542" s="32" t="s">
        <v>90</v>
      </c>
      <c r="D542" s="32" t="s">
        <v>89</v>
      </c>
      <c r="E542" s="32" t="s">
        <v>5593</v>
      </c>
      <c r="F542" s="32" t="s">
        <v>6390</v>
      </c>
      <c r="G542" s="32" t="s">
        <v>1937</v>
      </c>
      <c r="H542" s="32" t="s">
        <v>1938</v>
      </c>
      <c r="I542" s="32" t="s">
        <v>260</v>
      </c>
      <c r="J542" s="35">
        <v>0</v>
      </c>
      <c r="K542" s="35">
        <v>0</v>
      </c>
      <c r="L542" s="35">
        <v>0</v>
      </c>
      <c r="M542" s="35">
        <v>0</v>
      </c>
      <c r="N542" s="32" t="s">
        <v>17</v>
      </c>
      <c r="O542" s="32" t="s">
        <v>18</v>
      </c>
      <c r="P542" s="32">
        <v>1</v>
      </c>
      <c r="Q542" s="32" t="s">
        <v>5594</v>
      </c>
    </row>
    <row r="543" spans="1:17" x14ac:dyDescent="0.25">
      <c r="A543" s="57">
        <v>42251.447936886572</v>
      </c>
      <c r="B543" s="32" t="s">
        <v>67</v>
      </c>
      <c r="C543" s="32" t="s">
        <v>90</v>
      </c>
      <c r="D543" s="32" t="s">
        <v>89</v>
      </c>
      <c r="E543" s="32" t="s">
        <v>5593</v>
      </c>
      <c r="F543" s="32" t="s">
        <v>6390</v>
      </c>
      <c r="G543" s="32" t="s">
        <v>1937</v>
      </c>
      <c r="H543" s="32" t="s">
        <v>1939</v>
      </c>
      <c r="I543" s="32" t="s">
        <v>260</v>
      </c>
      <c r="J543" s="35">
        <v>0</v>
      </c>
      <c r="K543" s="35">
        <v>0</v>
      </c>
      <c r="L543" s="35">
        <v>0</v>
      </c>
      <c r="M543" s="35">
        <v>0</v>
      </c>
      <c r="N543" s="32" t="s">
        <v>17</v>
      </c>
      <c r="O543" s="32" t="s">
        <v>18</v>
      </c>
      <c r="P543" s="32">
        <v>1</v>
      </c>
      <c r="Q543" s="32" t="s">
        <v>5594</v>
      </c>
    </row>
    <row r="544" spans="1:17" x14ac:dyDescent="0.25">
      <c r="A544" s="57">
        <v>42251.447936886572</v>
      </c>
      <c r="B544" s="32" t="s">
        <v>67</v>
      </c>
      <c r="C544" s="32" t="s">
        <v>90</v>
      </c>
      <c r="D544" s="32" t="s">
        <v>89</v>
      </c>
      <c r="E544" s="32" t="s">
        <v>5593</v>
      </c>
      <c r="F544" s="32" t="s">
        <v>6390</v>
      </c>
      <c r="G544" s="32" t="s">
        <v>760</v>
      </c>
      <c r="H544" s="32" t="s">
        <v>5595</v>
      </c>
      <c r="I544" s="32" t="s">
        <v>260</v>
      </c>
      <c r="J544" s="35">
        <v>0</v>
      </c>
      <c r="K544" s="35">
        <v>0</v>
      </c>
      <c r="L544" s="35">
        <v>0</v>
      </c>
      <c r="M544" s="35">
        <v>0</v>
      </c>
      <c r="N544" s="32" t="s">
        <v>17</v>
      </c>
      <c r="O544" s="32" t="s">
        <v>18</v>
      </c>
      <c r="P544" s="32">
        <v>1</v>
      </c>
      <c r="Q544" s="32" t="s">
        <v>5594</v>
      </c>
    </row>
    <row r="545" spans="1:17" x14ac:dyDescent="0.25">
      <c r="A545" s="57">
        <v>42251.447936886572</v>
      </c>
      <c r="B545" s="32" t="s">
        <v>67</v>
      </c>
      <c r="C545" s="32" t="s">
        <v>90</v>
      </c>
      <c r="D545" s="32" t="s">
        <v>89</v>
      </c>
      <c r="E545" s="32" t="s">
        <v>5593</v>
      </c>
      <c r="F545" s="32" t="s">
        <v>6390</v>
      </c>
      <c r="G545" s="32" t="s">
        <v>760</v>
      </c>
      <c r="H545" s="32" t="s">
        <v>5596</v>
      </c>
      <c r="I545" s="32" t="s">
        <v>260</v>
      </c>
      <c r="J545" s="35">
        <v>0</v>
      </c>
      <c r="K545" s="35">
        <v>0</v>
      </c>
      <c r="L545" s="35">
        <v>0</v>
      </c>
      <c r="M545" s="35">
        <v>0</v>
      </c>
      <c r="N545" s="32" t="s">
        <v>17</v>
      </c>
      <c r="O545" s="32" t="s">
        <v>18</v>
      </c>
      <c r="P545" s="32">
        <v>1</v>
      </c>
      <c r="Q545" s="32" t="s">
        <v>5594</v>
      </c>
    </row>
    <row r="546" spans="1:17" x14ac:dyDescent="0.25">
      <c r="A546" s="57">
        <v>42251.447936886572</v>
      </c>
      <c r="B546" s="32" t="s">
        <v>67</v>
      </c>
      <c r="C546" s="32" t="s">
        <v>90</v>
      </c>
      <c r="D546" s="32" t="s">
        <v>89</v>
      </c>
      <c r="E546" s="32" t="s">
        <v>5593</v>
      </c>
      <c r="F546" s="32" t="s">
        <v>6390</v>
      </c>
      <c r="G546" s="32" t="s">
        <v>5597</v>
      </c>
      <c r="H546" s="32" t="s">
        <v>5598</v>
      </c>
      <c r="I546" s="32" t="s">
        <v>260</v>
      </c>
      <c r="J546" s="35">
        <v>0</v>
      </c>
      <c r="K546" s="35">
        <v>0</v>
      </c>
      <c r="L546" s="35">
        <v>0</v>
      </c>
      <c r="M546" s="35">
        <v>0</v>
      </c>
      <c r="N546" s="32" t="s">
        <v>17</v>
      </c>
      <c r="O546" s="32" t="s">
        <v>18</v>
      </c>
      <c r="P546" s="32">
        <v>1</v>
      </c>
      <c r="Q546" s="32" t="s">
        <v>5594</v>
      </c>
    </row>
    <row r="547" spans="1:17" x14ac:dyDescent="0.25">
      <c r="A547" s="57">
        <v>42251.447936886572</v>
      </c>
      <c r="B547" s="32" t="s">
        <v>67</v>
      </c>
      <c r="C547" s="32" t="s">
        <v>90</v>
      </c>
      <c r="D547" s="32" t="s">
        <v>89</v>
      </c>
      <c r="E547" s="32" t="s">
        <v>5593</v>
      </c>
      <c r="F547" s="32" t="s">
        <v>6390</v>
      </c>
      <c r="G547" s="32" t="s">
        <v>760</v>
      </c>
      <c r="H547" s="32" t="s">
        <v>5599</v>
      </c>
      <c r="I547" s="32" t="s">
        <v>260</v>
      </c>
      <c r="J547" s="35">
        <v>0</v>
      </c>
      <c r="K547" s="35">
        <v>0</v>
      </c>
      <c r="L547" s="35">
        <v>0</v>
      </c>
      <c r="M547" s="35">
        <v>0</v>
      </c>
      <c r="N547" s="32" t="s">
        <v>17</v>
      </c>
      <c r="O547" s="32" t="s">
        <v>18</v>
      </c>
      <c r="P547" s="32">
        <v>1</v>
      </c>
      <c r="Q547" s="32" t="s">
        <v>5594</v>
      </c>
    </row>
    <row r="548" spans="1:17" x14ac:dyDescent="0.25">
      <c r="A548" s="57">
        <v>42251.447936886572</v>
      </c>
      <c r="B548" s="32" t="s">
        <v>67</v>
      </c>
      <c r="C548" s="32" t="s">
        <v>90</v>
      </c>
      <c r="D548" s="32" t="s">
        <v>89</v>
      </c>
      <c r="E548" s="32" t="s">
        <v>5593</v>
      </c>
      <c r="F548" s="32" t="s">
        <v>6390</v>
      </c>
      <c r="G548" s="32" t="s">
        <v>97</v>
      </c>
      <c r="H548" s="32" t="s">
        <v>130</v>
      </c>
      <c r="I548" s="32" t="s">
        <v>260</v>
      </c>
      <c r="J548" s="35">
        <v>0</v>
      </c>
      <c r="K548" s="35">
        <v>0</v>
      </c>
      <c r="L548" s="35">
        <v>0</v>
      </c>
      <c r="M548" s="35">
        <v>0</v>
      </c>
      <c r="N548" s="32" t="s">
        <v>17</v>
      </c>
      <c r="O548" s="32" t="s">
        <v>18</v>
      </c>
      <c r="P548" s="32">
        <v>1</v>
      </c>
      <c r="Q548" s="32" t="s">
        <v>5594</v>
      </c>
    </row>
    <row r="549" spans="1:17" x14ac:dyDescent="0.25">
      <c r="A549" s="57">
        <v>42251.447936886572</v>
      </c>
      <c r="B549" s="32" t="s">
        <v>67</v>
      </c>
      <c r="C549" s="32" t="s">
        <v>90</v>
      </c>
      <c r="D549" s="32" t="s">
        <v>89</v>
      </c>
      <c r="E549" s="32" t="s">
        <v>5593</v>
      </c>
      <c r="F549" s="32" t="s">
        <v>6390</v>
      </c>
      <c r="G549" s="32" t="s">
        <v>97</v>
      </c>
      <c r="H549" s="32" t="s">
        <v>96</v>
      </c>
      <c r="I549" s="32" t="s">
        <v>260</v>
      </c>
      <c r="J549" s="35">
        <v>0</v>
      </c>
      <c r="K549" s="35">
        <v>0</v>
      </c>
      <c r="L549" s="35">
        <v>0</v>
      </c>
      <c r="M549" s="35">
        <v>0</v>
      </c>
      <c r="N549" s="32" t="s">
        <v>17</v>
      </c>
      <c r="O549" s="32" t="s">
        <v>18</v>
      </c>
      <c r="P549" s="32">
        <v>1</v>
      </c>
      <c r="Q549" s="32" t="s">
        <v>5594</v>
      </c>
    </row>
    <row r="550" spans="1:17" x14ac:dyDescent="0.25">
      <c r="A550" s="57">
        <v>42251.447936886572</v>
      </c>
      <c r="B550" s="32" t="s">
        <v>67</v>
      </c>
      <c r="C550" s="32" t="s">
        <v>90</v>
      </c>
      <c r="D550" s="32" t="s">
        <v>89</v>
      </c>
      <c r="E550" s="32" t="s">
        <v>5593</v>
      </c>
      <c r="F550" s="32" t="s">
        <v>6390</v>
      </c>
      <c r="G550" s="32" t="s">
        <v>5600</v>
      </c>
      <c r="H550" s="32" t="s">
        <v>5601</v>
      </c>
      <c r="I550" s="32" t="s">
        <v>260</v>
      </c>
      <c r="J550" s="35">
        <v>0</v>
      </c>
      <c r="K550" s="35">
        <v>0</v>
      </c>
      <c r="L550" s="35">
        <v>0</v>
      </c>
      <c r="M550" s="35">
        <v>0</v>
      </c>
      <c r="N550" s="32" t="s">
        <v>17</v>
      </c>
      <c r="O550" s="32" t="s">
        <v>18</v>
      </c>
      <c r="P550" s="32">
        <v>1</v>
      </c>
      <c r="Q550" s="32" t="s">
        <v>5594</v>
      </c>
    </row>
    <row r="551" spans="1:17" x14ac:dyDescent="0.25">
      <c r="A551" s="57">
        <v>42251.447936886572</v>
      </c>
      <c r="B551" s="32" t="s">
        <v>67</v>
      </c>
      <c r="C551" s="32" t="s">
        <v>90</v>
      </c>
      <c r="D551" s="32" t="s">
        <v>89</v>
      </c>
      <c r="E551" s="32" t="s">
        <v>5593</v>
      </c>
      <c r="F551" s="32" t="s">
        <v>6390</v>
      </c>
      <c r="G551" s="32" t="s">
        <v>701</v>
      </c>
      <c r="H551" s="32" t="s">
        <v>5602</v>
      </c>
      <c r="I551" s="32" t="s">
        <v>260</v>
      </c>
      <c r="J551" s="35">
        <v>0</v>
      </c>
      <c r="K551" s="35">
        <v>0</v>
      </c>
      <c r="L551" s="35">
        <v>0</v>
      </c>
      <c r="M551" s="35">
        <v>0</v>
      </c>
      <c r="N551" s="32" t="s">
        <v>17</v>
      </c>
      <c r="O551" s="32" t="s">
        <v>18</v>
      </c>
      <c r="P551" s="32">
        <v>1</v>
      </c>
      <c r="Q551" s="32" t="s">
        <v>5594</v>
      </c>
    </row>
    <row r="552" spans="1:17" x14ac:dyDescent="0.25">
      <c r="A552" s="57">
        <v>42251.447936886572</v>
      </c>
      <c r="B552" s="32" t="s">
        <v>67</v>
      </c>
      <c r="C552" s="32" t="s">
        <v>90</v>
      </c>
      <c r="D552" s="32" t="s">
        <v>89</v>
      </c>
      <c r="E552" s="32" t="s">
        <v>5593</v>
      </c>
      <c r="F552" s="32" t="s">
        <v>6390</v>
      </c>
      <c r="G552" s="32" t="s">
        <v>5603</v>
      </c>
      <c r="H552" s="32" t="s">
        <v>5604</v>
      </c>
      <c r="I552" s="32" t="s">
        <v>260</v>
      </c>
      <c r="J552" s="35">
        <v>0</v>
      </c>
      <c r="K552" s="35">
        <v>0</v>
      </c>
      <c r="L552" s="35">
        <v>0</v>
      </c>
      <c r="M552" s="35">
        <v>0</v>
      </c>
      <c r="N552" s="32" t="s">
        <v>17</v>
      </c>
      <c r="O552" s="32" t="s">
        <v>18</v>
      </c>
      <c r="P552" s="32">
        <v>1</v>
      </c>
      <c r="Q552" s="32" t="s">
        <v>5594</v>
      </c>
    </row>
    <row r="553" spans="1:17" x14ac:dyDescent="0.25">
      <c r="A553" s="57">
        <v>42251.447936886572</v>
      </c>
      <c r="B553" s="32" t="s">
        <v>67</v>
      </c>
      <c r="C553" s="32" t="s">
        <v>90</v>
      </c>
      <c r="D553" s="32" t="s">
        <v>89</v>
      </c>
      <c r="E553" s="32" t="s">
        <v>5593</v>
      </c>
      <c r="F553" s="32" t="s">
        <v>6390</v>
      </c>
      <c r="G553" s="32" t="s">
        <v>119</v>
      </c>
      <c r="H553" s="32" t="s">
        <v>5605</v>
      </c>
      <c r="I553" s="32" t="s">
        <v>260</v>
      </c>
      <c r="J553" s="35">
        <v>0</v>
      </c>
      <c r="K553" s="35">
        <v>0</v>
      </c>
      <c r="L553" s="35">
        <v>0</v>
      </c>
      <c r="M553" s="35">
        <v>0</v>
      </c>
      <c r="N553" s="32" t="s">
        <v>17</v>
      </c>
      <c r="O553" s="32" t="s">
        <v>18</v>
      </c>
      <c r="P553" s="32">
        <v>1</v>
      </c>
      <c r="Q553" s="32" t="s">
        <v>5594</v>
      </c>
    </row>
    <row r="554" spans="1:17" x14ac:dyDescent="0.25">
      <c r="A554" s="57">
        <v>42251.447936886572</v>
      </c>
      <c r="B554" s="32" t="s">
        <v>67</v>
      </c>
      <c r="C554" s="32" t="s">
        <v>90</v>
      </c>
      <c r="D554" s="32" t="s">
        <v>89</v>
      </c>
      <c r="E554" s="32" t="s">
        <v>5593</v>
      </c>
      <c r="F554" s="32" t="s">
        <v>6390</v>
      </c>
      <c r="G554" s="32" t="s">
        <v>5606</v>
      </c>
      <c r="H554" s="32" t="s">
        <v>5607</v>
      </c>
      <c r="I554" s="32" t="s">
        <v>260</v>
      </c>
      <c r="J554" s="35">
        <v>0</v>
      </c>
      <c r="K554" s="35">
        <v>0</v>
      </c>
      <c r="L554" s="35">
        <v>0</v>
      </c>
      <c r="M554" s="35">
        <v>0</v>
      </c>
      <c r="N554" s="32" t="s">
        <v>17</v>
      </c>
      <c r="O554" s="32" t="s">
        <v>18</v>
      </c>
      <c r="P554" s="32">
        <v>1</v>
      </c>
      <c r="Q554" s="32" t="s">
        <v>5594</v>
      </c>
    </row>
    <row r="555" spans="1:17" x14ac:dyDescent="0.25">
      <c r="A555" s="57">
        <v>42251.447936886572</v>
      </c>
      <c r="B555" s="32" t="s">
        <v>67</v>
      </c>
      <c r="C555" s="32" t="s">
        <v>90</v>
      </c>
      <c r="D555" s="32" t="s">
        <v>89</v>
      </c>
      <c r="E555" s="32" t="s">
        <v>5593</v>
      </c>
      <c r="F555" s="32" t="s">
        <v>6390</v>
      </c>
      <c r="G555" s="32" t="s">
        <v>5608</v>
      </c>
      <c r="H555" s="32" t="s">
        <v>5609</v>
      </c>
      <c r="I555" s="32" t="s">
        <v>260</v>
      </c>
      <c r="J555" s="35">
        <v>0</v>
      </c>
      <c r="K555" s="35">
        <v>0</v>
      </c>
      <c r="L555" s="35">
        <v>0</v>
      </c>
      <c r="M555" s="35">
        <v>0</v>
      </c>
      <c r="N555" s="32" t="s">
        <v>17</v>
      </c>
      <c r="O555" s="32" t="s">
        <v>18</v>
      </c>
      <c r="P555" s="32">
        <v>1</v>
      </c>
      <c r="Q555" s="32" t="s">
        <v>5594</v>
      </c>
    </row>
    <row r="556" spans="1:17" x14ac:dyDescent="0.25">
      <c r="A556" s="57">
        <v>42251.447936886572</v>
      </c>
      <c r="B556" s="32" t="s">
        <v>67</v>
      </c>
      <c r="C556" s="32" t="s">
        <v>90</v>
      </c>
      <c r="D556" s="32" t="s">
        <v>89</v>
      </c>
      <c r="E556" s="32" t="s">
        <v>5593</v>
      </c>
      <c r="F556" s="32" t="s">
        <v>6390</v>
      </c>
      <c r="G556" s="32" t="s">
        <v>5610</v>
      </c>
      <c r="H556" s="32" t="s">
        <v>5611</v>
      </c>
      <c r="I556" s="32" t="s">
        <v>260</v>
      </c>
      <c r="J556" s="35">
        <v>0</v>
      </c>
      <c r="K556" s="35">
        <v>0</v>
      </c>
      <c r="L556" s="35">
        <v>0</v>
      </c>
      <c r="M556" s="35">
        <v>0</v>
      </c>
      <c r="N556" s="32" t="s">
        <v>17</v>
      </c>
      <c r="O556" s="32" t="s">
        <v>18</v>
      </c>
      <c r="P556" s="32">
        <v>1</v>
      </c>
      <c r="Q556" s="32" t="s">
        <v>5594</v>
      </c>
    </row>
    <row r="557" spans="1:17" x14ac:dyDescent="0.25">
      <c r="A557" s="57">
        <v>42251.447936886572</v>
      </c>
      <c r="B557" s="32" t="s">
        <v>67</v>
      </c>
      <c r="C557" s="32" t="s">
        <v>90</v>
      </c>
      <c r="D557" s="32" t="s">
        <v>89</v>
      </c>
      <c r="E557" s="32" t="s">
        <v>5593</v>
      </c>
      <c r="F557" s="32" t="s">
        <v>6390</v>
      </c>
      <c r="G557" s="32" t="s">
        <v>5204</v>
      </c>
      <c r="H557" s="32" t="s">
        <v>5612</v>
      </c>
      <c r="I557" s="32" t="s">
        <v>260</v>
      </c>
      <c r="J557" s="35">
        <v>0</v>
      </c>
      <c r="K557" s="35">
        <v>0</v>
      </c>
      <c r="L557" s="35">
        <v>0</v>
      </c>
      <c r="M557" s="35">
        <v>0</v>
      </c>
      <c r="N557" s="32" t="s">
        <v>17</v>
      </c>
      <c r="O557" s="32" t="s">
        <v>18</v>
      </c>
      <c r="P557" s="32">
        <v>1</v>
      </c>
      <c r="Q557" s="32" t="s">
        <v>5594</v>
      </c>
    </row>
    <row r="558" spans="1:17" x14ac:dyDescent="0.25">
      <c r="A558" s="57">
        <v>42251.447936886572</v>
      </c>
      <c r="B558" s="32" t="s">
        <v>67</v>
      </c>
      <c r="C558" s="32" t="s">
        <v>90</v>
      </c>
      <c r="D558" s="32" t="s">
        <v>89</v>
      </c>
      <c r="E558" s="32" t="s">
        <v>5593</v>
      </c>
      <c r="F558" s="32" t="s">
        <v>6390</v>
      </c>
      <c r="G558" s="32" t="s">
        <v>5613</v>
      </c>
      <c r="H558" s="32" t="s">
        <v>5614</v>
      </c>
      <c r="I558" s="32" t="s">
        <v>260</v>
      </c>
      <c r="J558" s="35">
        <v>0</v>
      </c>
      <c r="K558" s="35">
        <v>0</v>
      </c>
      <c r="L558" s="35">
        <v>0</v>
      </c>
      <c r="M558" s="35">
        <v>0</v>
      </c>
      <c r="N558" s="32" t="s">
        <v>17</v>
      </c>
      <c r="O558" s="32" t="s">
        <v>18</v>
      </c>
      <c r="P558" s="32">
        <v>1</v>
      </c>
      <c r="Q558" s="32" t="s">
        <v>5594</v>
      </c>
    </row>
    <row r="559" spans="1:17" x14ac:dyDescent="0.25">
      <c r="A559" s="57">
        <v>42251.447936886572</v>
      </c>
      <c r="B559" s="32" t="s">
        <v>67</v>
      </c>
      <c r="C559" s="32" t="s">
        <v>90</v>
      </c>
      <c r="D559" s="32" t="s">
        <v>89</v>
      </c>
      <c r="E559" s="32" t="s">
        <v>5593</v>
      </c>
      <c r="F559" s="32" t="s">
        <v>6390</v>
      </c>
      <c r="G559" s="32" t="s">
        <v>5613</v>
      </c>
      <c r="H559" s="32" t="s">
        <v>5615</v>
      </c>
      <c r="I559" s="32" t="s">
        <v>260</v>
      </c>
      <c r="J559" s="35">
        <v>0</v>
      </c>
      <c r="K559" s="35">
        <v>0</v>
      </c>
      <c r="L559" s="35">
        <v>0</v>
      </c>
      <c r="M559" s="35">
        <v>0</v>
      </c>
      <c r="N559" s="32" t="s">
        <v>17</v>
      </c>
      <c r="O559" s="32" t="s">
        <v>18</v>
      </c>
      <c r="P559" s="32">
        <v>1</v>
      </c>
      <c r="Q559" s="32" t="s">
        <v>5594</v>
      </c>
    </row>
    <row r="560" spans="1:17" x14ac:dyDescent="0.25">
      <c r="A560" s="57">
        <v>42251.447936886572</v>
      </c>
      <c r="B560" s="32" t="s">
        <v>67</v>
      </c>
      <c r="C560" s="32" t="s">
        <v>90</v>
      </c>
      <c r="D560" s="32" t="s">
        <v>89</v>
      </c>
      <c r="E560" s="32" t="s">
        <v>5593</v>
      </c>
      <c r="F560" s="32" t="s">
        <v>6390</v>
      </c>
      <c r="G560" s="32" t="s">
        <v>28</v>
      </c>
      <c r="H560" s="32" t="s">
        <v>5592</v>
      </c>
      <c r="I560" s="32" t="s">
        <v>260</v>
      </c>
      <c r="J560" s="35">
        <v>0</v>
      </c>
      <c r="K560" s="35">
        <v>0</v>
      </c>
      <c r="L560" s="35">
        <v>0</v>
      </c>
      <c r="M560" s="35">
        <v>0</v>
      </c>
      <c r="N560" s="32" t="s">
        <v>17</v>
      </c>
      <c r="O560" s="32" t="s">
        <v>18</v>
      </c>
      <c r="P560" s="32">
        <v>1</v>
      </c>
      <c r="Q560" s="32" t="s">
        <v>5594</v>
      </c>
    </row>
    <row r="561" spans="1:17" x14ac:dyDescent="0.25">
      <c r="A561" s="57">
        <v>42251.448211076386</v>
      </c>
      <c r="B561" s="32" t="s">
        <v>21</v>
      </c>
      <c r="C561" s="32" t="s">
        <v>2339</v>
      </c>
      <c r="D561" s="32" t="s">
        <v>334</v>
      </c>
      <c r="E561" s="32" t="s">
        <v>5852</v>
      </c>
      <c r="F561" s="32" t="s">
        <v>6391</v>
      </c>
      <c r="G561" s="32" t="s">
        <v>367</v>
      </c>
      <c r="H561" s="32" t="s">
        <v>366</v>
      </c>
      <c r="I561" s="32" t="s">
        <v>2007</v>
      </c>
      <c r="J561" s="35">
        <v>0</v>
      </c>
      <c r="K561" s="35">
        <v>0</v>
      </c>
      <c r="L561" s="35">
        <v>14.25</v>
      </c>
      <c r="M561" s="35">
        <v>0</v>
      </c>
      <c r="N561" s="32" t="s">
        <v>19</v>
      </c>
      <c r="O561" s="32" t="s">
        <v>41</v>
      </c>
      <c r="P561" s="32">
        <v>1</v>
      </c>
      <c r="Q561" s="32" t="s">
        <v>6392</v>
      </c>
    </row>
    <row r="562" spans="1:17" x14ac:dyDescent="0.25">
      <c r="A562" s="57">
        <v>42251.448825150466</v>
      </c>
      <c r="B562" s="32" t="s">
        <v>21</v>
      </c>
      <c r="C562" s="32" t="s">
        <v>6393</v>
      </c>
      <c r="D562" s="32" t="s">
        <v>334</v>
      </c>
      <c r="E562" s="32" t="s">
        <v>5841</v>
      </c>
      <c r="F562" s="32" t="s">
        <v>6394</v>
      </c>
      <c r="G562" s="32" t="s">
        <v>367</v>
      </c>
      <c r="H562" s="32" t="s">
        <v>366</v>
      </c>
      <c r="I562" s="32" t="s">
        <v>2007</v>
      </c>
      <c r="J562" s="35">
        <v>0</v>
      </c>
      <c r="K562" s="35">
        <v>0</v>
      </c>
      <c r="L562" s="35">
        <v>14.25</v>
      </c>
      <c r="M562" s="35">
        <v>0</v>
      </c>
      <c r="N562" s="32" t="s">
        <v>19</v>
      </c>
      <c r="O562" s="32" t="s">
        <v>41</v>
      </c>
      <c r="P562" s="32">
        <v>1</v>
      </c>
      <c r="Q562" s="32" t="s">
        <v>5277</v>
      </c>
    </row>
    <row r="563" spans="1:17" x14ac:dyDescent="0.25">
      <c r="A563" s="57">
        <v>42251.449775891204</v>
      </c>
      <c r="B563" s="32" t="s">
        <v>21</v>
      </c>
      <c r="C563" s="32" t="s">
        <v>2058</v>
      </c>
      <c r="D563" s="32" t="s">
        <v>334</v>
      </c>
      <c r="E563" s="32" t="s">
        <v>5856</v>
      </c>
      <c r="F563" s="32" t="s">
        <v>6395</v>
      </c>
      <c r="G563" s="32" t="s">
        <v>25</v>
      </c>
      <c r="H563" s="32" t="s">
        <v>26</v>
      </c>
      <c r="I563" s="32" t="s">
        <v>2006</v>
      </c>
      <c r="J563" s="35">
        <v>0</v>
      </c>
      <c r="K563" s="35">
        <v>0</v>
      </c>
      <c r="L563" s="35">
        <v>14.25</v>
      </c>
      <c r="M563" s="35">
        <v>0</v>
      </c>
      <c r="N563" s="32" t="s">
        <v>19</v>
      </c>
      <c r="O563" s="32" t="s">
        <v>41</v>
      </c>
      <c r="P563" s="32">
        <v>1</v>
      </c>
      <c r="Q563" s="32" t="s">
        <v>6396</v>
      </c>
    </row>
    <row r="564" spans="1:17" x14ac:dyDescent="0.25">
      <c r="A564" s="57">
        <v>42251.449775891204</v>
      </c>
      <c r="B564" s="32" t="s">
        <v>21</v>
      </c>
      <c r="C564" s="32" t="s">
        <v>2058</v>
      </c>
      <c r="D564" s="32" t="s">
        <v>334</v>
      </c>
      <c r="E564" s="32" t="s">
        <v>5856</v>
      </c>
      <c r="F564" s="32" t="s">
        <v>6395</v>
      </c>
      <c r="G564" s="32" t="s">
        <v>4474</v>
      </c>
      <c r="H564" s="32" t="s">
        <v>4475</v>
      </c>
      <c r="I564" s="32" t="s">
        <v>2006</v>
      </c>
      <c r="J564" s="35">
        <v>0</v>
      </c>
      <c r="K564" s="35">
        <v>0</v>
      </c>
      <c r="L564" s="35">
        <v>14.25</v>
      </c>
      <c r="M564" s="35">
        <v>0</v>
      </c>
      <c r="N564" s="32" t="s">
        <v>19</v>
      </c>
      <c r="O564" s="32" t="s">
        <v>41</v>
      </c>
      <c r="P564" s="32">
        <v>1</v>
      </c>
      <c r="Q564" s="32" t="s">
        <v>6396</v>
      </c>
    </row>
    <row r="565" spans="1:17" x14ac:dyDescent="0.25">
      <c r="A565" s="57">
        <v>42251.451249108795</v>
      </c>
      <c r="B565" s="32" t="s">
        <v>290</v>
      </c>
      <c r="C565" s="32" t="s">
        <v>5409</v>
      </c>
      <c r="D565" s="32" t="s">
        <v>334</v>
      </c>
      <c r="E565" s="32" t="s">
        <v>5535</v>
      </c>
      <c r="F565" s="32" t="s">
        <v>6397</v>
      </c>
      <c r="G565" s="32" t="s">
        <v>367</v>
      </c>
      <c r="H565" s="32" t="s">
        <v>366</v>
      </c>
      <c r="I565" s="32" t="s">
        <v>2007</v>
      </c>
      <c r="J565" s="35">
        <v>0</v>
      </c>
      <c r="K565" s="35">
        <v>0</v>
      </c>
      <c r="L565" s="35">
        <v>14.25</v>
      </c>
      <c r="M565" s="35">
        <v>0</v>
      </c>
      <c r="N565" s="32" t="s">
        <v>19</v>
      </c>
      <c r="O565" s="32" t="s">
        <v>41</v>
      </c>
      <c r="P565" s="32">
        <v>1</v>
      </c>
      <c r="Q565" s="32" t="s">
        <v>5536</v>
      </c>
    </row>
    <row r="566" spans="1:17" x14ac:dyDescent="0.25">
      <c r="A566" s="57">
        <v>42251.452659374998</v>
      </c>
      <c r="B566" s="32" t="s">
        <v>21</v>
      </c>
      <c r="C566" s="32" t="s">
        <v>736</v>
      </c>
      <c r="D566" s="32" t="s">
        <v>334</v>
      </c>
      <c r="E566" s="32" t="s">
        <v>5829</v>
      </c>
      <c r="F566" s="32" t="s">
        <v>6398</v>
      </c>
      <c r="G566" s="32" t="s">
        <v>367</v>
      </c>
      <c r="H566" s="32" t="s">
        <v>366</v>
      </c>
      <c r="I566" s="32" t="s">
        <v>2007</v>
      </c>
      <c r="J566" s="35">
        <v>0</v>
      </c>
      <c r="K566" s="35">
        <v>0</v>
      </c>
      <c r="L566" s="35">
        <v>14.25</v>
      </c>
      <c r="M566" s="35">
        <v>0</v>
      </c>
      <c r="N566" s="32" t="s">
        <v>19</v>
      </c>
      <c r="O566" s="32" t="s">
        <v>41</v>
      </c>
      <c r="P566" s="32">
        <v>1</v>
      </c>
      <c r="Q566" s="32" t="s">
        <v>6399</v>
      </c>
    </row>
    <row r="567" spans="1:17" x14ac:dyDescent="0.25">
      <c r="A567" s="57">
        <v>42251.452659374998</v>
      </c>
      <c r="B567" s="32" t="s">
        <v>21</v>
      </c>
      <c r="C567" s="32" t="s">
        <v>736</v>
      </c>
      <c r="D567" s="32" t="s">
        <v>334</v>
      </c>
      <c r="E567" s="32" t="s">
        <v>5829</v>
      </c>
      <c r="F567" s="32" t="s">
        <v>6398</v>
      </c>
      <c r="G567" s="32" t="s">
        <v>367</v>
      </c>
      <c r="H567" s="32" t="s">
        <v>366</v>
      </c>
      <c r="I567" s="32" t="s">
        <v>2007</v>
      </c>
      <c r="J567" s="35">
        <v>0</v>
      </c>
      <c r="K567" s="35">
        <v>0</v>
      </c>
      <c r="L567" s="35">
        <v>14.25</v>
      </c>
      <c r="M567" s="35">
        <v>0</v>
      </c>
      <c r="N567" s="32" t="s">
        <v>19</v>
      </c>
      <c r="O567" s="32" t="s">
        <v>41</v>
      </c>
      <c r="P567" s="32">
        <v>1</v>
      </c>
      <c r="Q567" s="32" t="s">
        <v>6399</v>
      </c>
    </row>
    <row r="568" spans="1:17" x14ac:dyDescent="0.25">
      <c r="A568" s="57">
        <v>42251.453287152777</v>
      </c>
      <c r="B568" s="32" t="s">
        <v>21</v>
      </c>
      <c r="C568" s="32" t="s">
        <v>6400</v>
      </c>
      <c r="D568" s="32" t="s">
        <v>2432</v>
      </c>
      <c r="E568" s="32" t="s">
        <v>6401</v>
      </c>
      <c r="F568" s="32" t="s">
        <v>6402</v>
      </c>
      <c r="G568" s="32" t="s">
        <v>15</v>
      </c>
      <c r="H568" s="32" t="s">
        <v>16</v>
      </c>
      <c r="I568" s="32" t="s">
        <v>263</v>
      </c>
      <c r="J568" s="35">
        <v>9600</v>
      </c>
      <c r="K568" s="35">
        <v>0</v>
      </c>
      <c r="L568" s="35">
        <v>0</v>
      </c>
      <c r="M568" s="35">
        <v>0</v>
      </c>
      <c r="N568" s="32" t="s">
        <v>17</v>
      </c>
      <c r="O568" s="32" t="s">
        <v>18</v>
      </c>
      <c r="P568" s="32">
        <v>1</v>
      </c>
      <c r="Q568" s="32" t="s">
        <v>6403</v>
      </c>
    </row>
    <row r="569" spans="1:17" x14ac:dyDescent="0.25">
      <c r="A569" s="57">
        <v>42251.453545949073</v>
      </c>
      <c r="B569" s="32" t="s">
        <v>21</v>
      </c>
      <c r="C569" s="32" t="s">
        <v>340</v>
      </c>
      <c r="D569" s="32" t="s">
        <v>334</v>
      </c>
      <c r="E569" s="32" t="s">
        <v>5844</v>
      </c>
      <c r="F569" s="32" t="s">
        <v>6404</v>
      </c>
      <c r="G569" s="32" t="s">
        <v>4474</v>
      </c>
      <c r="H569" s="32" t="s">
        <v>4475</v>
      </c>
      <c r="I569" s="32" t="s">
        <v>2013</v>
      </c>
      <c r="J569" s="35">
        <v>0</v>
      </c>
      <c r="K569" s="35">
        <v>0</v>
      </c>
      <c r="L569" s="35">
        <v>14.25</v>
      </c>
      <c r="M569" s="35">
        <v>0</v>
      </c>
      <c r="N569" s="32" t="s">
        <v>19</v>
      </c>
      <c r="O569" s="32" t="s">
        <v>41</v>
      </c>
      <c r="P569" s="32">
        <v>1</v>
      </c>
      <c r="Q569" s="32" t="s">
        <v>6405</v>
      </c>
    </row>
    <row r="570" spans="1:17" x14ac:dyDescent="0.25">
      <c r="A570" s="57">
        <v>42251.453887152777</v>
      </c>
      <c r="B570" s="32" t="s">
        <v>21</v>
      </c>
      <c r="C570" s="32" t="s">
        <v>6406</v>
      </c>
      <c r="D570" s="32" t="s">
        <v>334</v>
      </c>
      <c r="E570" s="32" t="s">
        <v>5859</v>
      </c>
      <c r="F570" s="32" t="s">
        <v>6407</v>
      </c>
      <c r="G570" s="32" t="s">
        <v>367</v>
      </c>
      <c r="H570" s="32" t="s">
        <v>366</v>
      </c>
      <c r="I570" s="32" t="s">
        <v>2007</v>
      </c>
      <c r="J570" s="35">
        <v>0</v>
      </c>
      <c r="K570" s="35">
        <v>0</v>
      </c>
      <c r="L570" s="35">
        <v>14.25</v>
      </c>
      <c r="M570" s="35">
        <v>0</v>
      </c>
      <c r="N570" s="32" t="s">
        <v>19</v>
      </c>
      <c r="O570" s="32" t="s">
        <v>41</v>
      </c>
      <c r="P570" s="32">
        <v>1</v>
      </c>
      <c r="Q570" s="32" t="s">
        <v>6408</v>
      </c>
    </row>
    <row r="571" spans="1:17" x14ac:dyDescent="0.25">
      <c r="A571" s="57">
        <v>42251.454992858795</v>
      </c>
      <c r="B571" s="32" t="s">
        <v>21</v>
      </c>
      <c r="C571" s="32" t="s">
        <v>6406</v>
      </c>
      <c r="D571" s="32" t="s">
        <v>334</v>
      </c>
      <c r="E571" s="32" t="s">
        <v>5863</v>
      </c>
      <c r="F571" s="32" t="s">
        <v>6409</v>
      </c>
      <c r="G571" s="32" t="s">
        <v>367</v>
      </c>
      <c r="H571" s="32" t="s">
        <v>366</v>
      </c>
      <c r="I571" s="32" t="s">
        <v>2007</v>
      </c>
      <c r="J571" s="35">
        <v>0</v>
      </c>
      <c r="K571" s="35">
        <v>0</v>
      </c>
      <c r="L571" s="35">
        <v>14.25</v>
      </c>
      <c r="M571" s="35">
        <v>0</v>
      </c>
      <c r="N571" s="32" t="s">
        <v>19</v>
      </c>
      <c r="O571" s="32" t="s">
        <v>41</v>
      </c>
      <c r="P571" s="32">
        <v>1</v>
      </c>
      <c r="Q571" s="32" t="s">
        <v>6408</v>
      </c>
    </row>
    <row r="572" spans="1:17" x14ac:dyDescent="0.25">
      <c r="A572" s="57">
        <v>42251.454992858795</v>
      </c>
      <c r="B572" s="32" t="s">
        <v>21</v>
      </c>
      <c r="C572" s="32" t="s">
        <v>6406</v>
      </c>
      <c r="D572" s="32" t="s">
        <v>334</v>
      </c>
      <c r="E572" s="32" t="s">
        <v>5863</v>
      </c>
      <c r="F572" s="32" t="s">
        <v>6409</v>
      </c>
      <c r="G572" s="32" t="s">
        <v>367</v>
      </c>
      <c r="H572" s="32" t="s">
        <v>366</v>
      </c>
      <c r="I572" s="32" t="s">
        <v>2007</v>
      </c>
      <c r="J572" s="35">
        <v>0</v>
      </c>
      <c r="K572" s="35">
        <v>0</v>
      </c>
      <c r="L572" s="35">
        <v>14.25</v>
      </c>
      <c r="M572" s="35">
        <v>0</v>
      </c>
      <c r="N572" s="32" t="s">
        <v>19</v>
      </c>
      <c r="O572" s="32" t="s">
        <v>41</v>
      </c>
      <c r="P572" s="32">
        <v>1</v>
      </c>
      <c r="Q572" s="32" t="s">
        <v>6408</v>
      </c>
    </row>
    <row r="573" spans="1:17" x14ac:dyDescent="0.25">
      <c r="A573" s="57">
        <v>42251.455048067131</v>
      </c>
      <c r="B573" s="32" t="s">
        <v>21</v>
      </c>
      <c r="C573" s="32" t="s">
        <v>340</v>
      </c>
      <c r="D573" s="32" t="s">
        <v>334</v>
      </c>
      <c r="E573" s="32" t="s">
        <v>5843</v>
      </c>
      <c r="F573" s="32" t="s">
        <v>6410</v>
      </c>
      <c r="G573" s="32" t="s">
        <v>4474</v>
      </c>
      <c r="H573" s="32" t="s">
        <v>4475</v>
      </c>
      <c r="I573" s="32" t="s">
        <v>2013</v>
      </c>
      <c r="J573" s="35">
        <v>0</v>
      </c>
      <c r="K573" s="35">
        <v>0</v>
      </c>
      <c r="L573" s="35">
        <v>14.25</v>
      </c>
      <c r="M573" s="35">
        <v>0</v>
      </c>
      <c r="N573" s="32" t="s">
        <v>19</v>
      </c>
      <c r="O573" s="32" t="s">
        <v>41</v>
      </c>
      <c r="P573" s="32">
        <v>1</v>
      </c>
      <c r="Q573" s="32" t="s">
        <v>6405</v>
      </c>
    </row>
    <row r="574" spans="1:17" x14ac:dyDescent="0.25">
      <c r="A574" s="57">
        <v>42251.455999652775</v>
      </c>
      <c r="B574" s="32" t="s">
        <v>21</v>
      </c>
      <c r="C574" s="32" t="s">
        <v>2092</v>
      </c>
      <c r="D574" s="32" t="s">
        <v>334</v>
      </c>
      <c r="E574" s="32" t="s">
        <v>5831</v>
      </c>
      <c r="F574" s="32" t="s">
        <v>6411</v>
      </c>
      <c r="G574" s="32" t="s">
        <v>367</v>
      </c>
      <c r="H574" s="32" t="s">
        <v>366</v>
      </c>
      <c r="I574" s="32" t="s">
        <v>2007</v>
      </c>
      <c r="J574" s="35">
        <v>0</v>
      </c>
      <c r="K574" s="35">
        <v>0</v>
      </c>
      <c r="L574" s="35">
        <v>14.25</v>
      </c>
      <c r="M574" s="35">
        <v>0</v>
      </c>
      <c r="N574" s="32" t="s">
        <v>19</v>
      </c>
      <c r="O574" s="32" t="s">
        <v>41</v>
      </c>
      <c r="P574" s="32">
        <v>1</v>
      </c>
      <c r="Q574" s="32" t="s">
        <v>6412</v>
      </c>
    </row>
    <row r="575" spans="1:17" x14ac:dyDescent="0.25">
      <c r="A575" s="57">
        <v>42251.456338425924</v>
      </c>
      <c r="B575" s="32" t="s">
        <v>290</v>
      </c>
      <c r="C575" s="32" t="s">
        <v>6413</v>
      </c>
      <c r="D575" s="32" t="s">
        <v>6414</v>
      </c>
      <c r="E575" s="32" t="s">
        <v>6415</v>
      </c>
      <c r="F575" s="32" t="s">
        <v>6416</v>
      </c>
      <c r="G575" s="32" t="s">
        <v>15</v>
      </c>
      <c r="H575" s="32" t="s">
        <v>16</v>
      </c>
      <c r="I575" s="32" t="s">
        <v>261</v>
      </c>
      <c r="J575" s="35">
        <v>3900</v>
      </c>
      <c r="K575" s="35">
        <v>0</v>
      </c>
      <c r="L575" s="35">
        <v>0</v>
      </c>
      <c r="M575" s="35">
        <v>0</v>
      </c>
      <c r="N575" s="32" t="s">
        <v>19</v>
      </c>
      <c r="O575" s="32" t="s">
        <v>18</v>
      </c>
      <c r="P575" s="32">
        <v>1</v>
      </c>
      <c r="Q575" s="32" t="s">
        <v>6417</v>
      </c>
    </row>
    <row r="576" spans="1:17" x14ac:dyDescent="0.25">
      <c r="A576" s="57">
        <v>42251.456969907405</v>
      </c>
      <c r="B576" s="32" t="s">
        <v>21</v>
      </c>
      <c r="C576" s="32" t="s">
        <v>6418</v>
      </c>
      <c r="D576" s="32" t="s">
        <v>334</v>
      </c>
      <c r="E576" s="32" t="s">
        <v>5861</v>
      </c>
      <c r="F576" s="32" t="s">
        <v>6419</v>
      </c>
      <c r="G576" s="32" t="s">
        <v>4474</v>
      </c>
      <c r="H576" s="32" t="s">
        <v>4475</v>
      </c>
      <c r="I576" s="32" t="s">
        <v>2013</v>
      </c>
      <c r="J576" s="35">
        <v>0</v>
      </c>
      <c r="K576" s="35">
        <v>0</v>
      </c>
      <c r="L576" s="35">
        <v>14.25</v>
      </c>
      <c r="M576" s="35">
        <v>0</v>
      </c>
      <c r="N576" s="32" t="s">
        <v>19</v>
      </c>
      <c r="O576" s="32" t="s">
        <v>41</v>
      </c>
      <c r="P576" s="32">
        <v>1</v>
      </c>
      <c r="Q576" s="32" t="s">
        <v>6420</v>
      </c>
    </row>
    <row r="577" spans="1:17" x14ac:dyDescent="0.25">
      <c r="A577" s="57">
        <v>42251.457930405093</v>
      </c>
      <c r="B577" s="32" t="s">
        <v>4333</v>
      </c>
      <c r="C577" s="32" t="s">
        <v>335</v>
      </c>
      <c r="D577" s="32" t="s">
        <v>334</v>
      </c>
      <c r="E577" s="32" t="s">
        <v>6424</v>
      </c>
      <c r="F577" s="32" t="s">
        <v>6425</v>
      </c>
      <c r="G577" s="32" t="s">
        <v>25</v>
      </c>
      <c r="H577" s="32" t="s">
        <v>26</v>
      </c>
      <c r="I577" s="32" t="s">
        <v>2006</v>
      </c>
      <c r="J577" s="35">
        <v>0</v>
      </c>
      <c r="K577" s="35">
        <v>0</v>
      </c>
      <c r="L577" s="35">
        <v>14.25</v>
      </c>
      <c r="M577" s="35">
        <v>0</v>
      </c>
      <c r="N577" s="32" t="s">
        <v>19</v>
      </c>
      <c r="O577" s="32" t="s">
        <v>41</v>
      </c>
      <c r="P577" s="32">
        <v>1</v>
      </c>
      <c r="Q577" s="32" t="s">
        <v>6426</v>
      </c>
    </row>
    <row r="578" spans="1:17" x14ac:dyDescent="0.25">
      <c r="A578" s="57">
        <v>42251.457930405093</v>
      </c>
      <c r="B578" s="32" t="s">
        <v>4333</v>
      </c>
      <c r="C578" s="32" t="s">
        <v>335</v>
      </c>
      <c r="D578" s="32" t="s">
        <v>334</v>
      </c>
      <c r="E578" s="32" t="s">
        <v>6424</v>
      </c>
      <c r="F578" s="32" t="s">
        <v>6425</v>
      </c>
      <c r="G578" s="32" t="s">
        <v>367</v>
      </c>
      <c r="H578" s="32" t="s">
        <v>366</v>
      </c>
      <c r="I578" s="32" t="s">
        <v>2006</v>
      </c>
      <c r="J578" s="35">
        <v>0</v>
      </c>
      <c r="K578" s="35">
        <v>0</v>
      </c>
      <c r="L578" s="35">
        <v>14.25</v>
      </c>
      <c r="M578" s="35">
        <v>0</v>
      </c>
      <c r="N578" s="32" t="s">
        <v>19</v>
      </c>
      <c r="O578" s="32" t="s">
        <v>41</v>
      </c>
      <c r="P578" s="32">
        <v>1</v>
      </c>
      <c r="Q578" s="32" t="s">
        <v>6426</v>
      </c>
    </row>
    <row r="579" spans="1:17" x14ac:dyDescent="0.25">
      <c r="A579" s="57">
        <v>42251.458464317133</v>
      </c>
      <c r="B579" s="32" t="s">
        <v>284</v>
      </c>
      <c r="C579" s="32" t="s">
        <v>297</v>
      </c>
      <c r="D579" s="32" t="s">
        <v>296</v>
      </c>
      <c r="E579" s="32" t="s">
        <v>1922</v>
      </c>
      <c r="F579" s="32" t="s">
        <v>6427</v>
      </c>
      <c r="G579" s="32" t="s">
        <v>15</v>
      </c>
      <c r="H579" s="32" t="s">
        <v>16</v>
      </c>
      <c r="I579" s="32" t="s">
        <v>261</v>
      </c>
      <c r="J579" s="35">
        <v>5820.63</v>
      </c>
      <c r="K579" s="35">
        <v>0</v>
      </c>
      <c r="L579" s="35">
        <v>0</v>
      </c>
      <c r="M579" s="35">
        <v>0</v>
      </c>
      <c r="N579" s="32" t="s">
        <v>19</v>
      </c>
      <c r="O579" s="32" t="s">
        <v>18</v>
      </c>
      <c r="P579" s="32">
        <v>1</v>
      </c>
      <c r="Q579" s="32" t="s">
        <v>2024</v>
      </c>
    </row>
    <row r="580" spans="1:17" x14ac:dyDescent="0.25">
      <c r="A580" s="57">
        <v>42251.458464317133</v>
      </c>
      <c r="B580" s="32" t="s">
        <v>284</v>
      </c>
      <c r="C580" s="32" t="s">
        <v>297</v>
      </c>
      <c r="D580" s="32" t="s">
        <v>296</v>
      </c>
      <c r="E580" s="32" t="s">
        <v>1922</v>
      </c>
      <c r="F580" s="32" t="s">
        <v>6427</v>
      </c>
      <c r="G580" s="32" t="s">
        <v>28</v>
      </c>
      <c r="H580" s="32" t="s">
        <v>331</v>
      </c>
      <c r="I580" s="32" t="s">
        <v>261</v>
      </c>
      <c r="J580" s="35">
        <v>0</v>
      </c>
      <c r="K580" s="35">
        <v>0</v>
      </c>
      <c r="L580" s="35">
        <v>0</v>
      </c>
      <c r="M580" s="35">
        <v>0</v>
      </c>
      <c r="N580" s="32" t="s">
        <v>19</v>
      </c>
      <c r="O580" s="32" t="s">
        <v>18</v>
      </c>
      <c r="P580" s="32">
        <v>1</v>
      </c>
      <c r="Q580" s="32" t="s">
        <v>2024</v>
      </c>
    </row>
    <row r="581" spans="1:17" x14ac:dyDescent="0.25">
      <c r="A581" s="57">
        <v>42251.458659456017</v>
      </c>
      <c r="B581" s="32" t="s">
        <v>21</v>
      </c>
      <c r="C581" s="32" t="s">
        <v>2302</v>
      </c>
      <c r="D581" s="32" t="s">
        <v>334</v>
      </c>
      <c r="E581" s="32" t="s">
        <v>5858</v>
      </c>
      <c r="F581" s="32" t="s">
        <v>6428</v>
      </c>
      <c r="G581" s="32" t="s">
        <v>367</v>
      </c>
      <c r="H581" s="32" t="s">
        <v>366</v>
      </c>
      <c r="I581" s="32" t="s">
        <v>2007</v>
      </c>
      <c r="J581" s="35">
        <v>0</v>
      </c>
      <c r="K581" s="35">
        <v>0</v>
      </c>
      <c r="L581" s="35">
        <v>14.25</v>
      </c>
      <c r="M581" s="35">
        <v>0</v>
      </c>
      <c r="N581" s="32" t="s">
        <v>19</v>
      </c>
      <c r="O581" s="32" t="s">
        <v>41</v>
      </c>
      <c r="P581" s="32">
        <v>1</v>
      </c>
      <c r="Q581" s="32" t="s">
        <v>6429</v>
      </c>
    </row>
    <row r="582" spans="1:17" x14ac:dyDescent="0.25">
      <c r="A582" s="57">
        <v>42251.458659456017</v>
      </c>
      <c r="B582" s="32" t="s">
        <v>21</v>
      </c>
      <c r="C582" s="32" t="s">
        <v>2302</v>
      </c>
      <c r="D582" s="32" t="s">
        <v>334</v>
      </c>
      <c r="E582" s="32" t="s">
        <v>5858</v>
      </c>
      <c r="F582" s="32" t="s">
        <v>6428</v>
      </c>
      <c r="G582" s="32" t="s">
        <v>367</v>
      </c>
      <c r="H582" s="32" t="s">
        <v>366</v>
      </c>
      <c r="I582" s="32" t="s">
        <v>2007</v>
      </c>
      <c r="J582" s="35">
        <v>0</v>
      </c>
      <c r="K582" s="35">
        <v>0</v>
      </c>
      <c r="L582" s="35">
        <v>14.25</v>
      </c>
      <c r="M582" s="35">
        <v>0</v>
      </c>
      <c r="N582" s="32" t="s">
        <v>19</v>
      </c>
      <c r="O582" s="32" t="s">
        <v>41</v>
      </c>
      <c r="P582" s="32">
        <v>1</v>
      </c>
      <c r="Q582" s="32" t="s">
        <v>6429</v>
      </c>
    </row>
    <row r="583" spans="1:17" x14ac:dyDescent="0.25">
      <c r="A583" s="57">
        <v>42251.458659456017</v>
      </c>
      <c r="B583" s="32" t="s">
        <v>21</v>
      </c>
      <c r="C583" s="32" t="s">
        <v>2302</v>
      </c>
      <c r="D583" s="32" t="s">
        <v>334</v>
      </c>
      <c r="E583" s="32" t="s">
        <v>5858</v>
      </c>
      <c r="F583" s="32" t="s">
        <v>6428</v>
      </c>
      <c r="G583" s="32" t="s">
        <v>367</v>
      </c>
      <c r="H583" s="32" t="s">
        <v>366</v>
      </c>
      <c r="I583" s="32" t="s">
        <v>2007</v>
      </c>
      <c r="J583" s="35">
        <v>0</v>
      </c>
      <c r="K583" s="35">
        <v>0</v>
      </c>
      <c r="L583" s="35">
        <v>14.25</v>
      </c>
      <c r="M583" s="35">
        <v>0</v>
      </c>
      <c r="N583" s="32" t="s">
        <v>19</v>
      </c>
      <c r="O583" s="32" t="s">
        <v>41</v>
      </c>
      <c r="P583" s="32">
        <v>1</v>
      </c>
      <c r="Q583" s="32" t="s">
        <v>6429</v>
      </c>
    </row>
    <row r="584" spans="1:17" x14ac:dyDescent="0.25">
      <c r="A584" s="57">
        <v>42251.458659456017</v>
      </c>
      <c r="B584" s="32" t="s">
        <v>21</v>
      </c>
      <c r="C584" s="32" t="s">
        <v>2302</v>
      </c>
      <c r="D584" s="32" t="s">
        <v>334</v>
      </c>
      <c r="E584" s="32" t="s">
        <v>5858</v>
      </c>
      <c r="F584" s="32" t="s">
        <v>6428</v>
      </c>
      <c r="G584" s="32" t="s">
        <v>367</v>
      </c>
      <c r="H584" s="32" t="s">
        <v>366</v>
      </c>
      <c r="I584" s="32" t="s">
        <v>2007</v>
      </c>
      <c r="J584" s="35">
        <v>0</v>
      </c>
      <c r="K584" s="35">
        <v>0</v>
      </c>
      <c r="L584" s="35">
        <v>14.25</v>
      </c>
      <c r="M584" s="35">
        <v>0</v>
      </c>
      <c r="N584" s="32" t="s">
        <v>19</v>
      </c>
      <c r="O584" s="32" t="s">
        <v>41</v>
      </c>
      <c r="P584" s="32">
        <v>1</v>
      </c>
      <c r="Q584" s="32" t="s">
        <v>6429</v>
      </c>
    </row>
    <row r="585" spans="1:17" x14ac:dyDescent="0.25">
      <c r="A585" s="57">
        <v>42251.458659456017</v>
      </c>
      <c r="B585" s="32" t="s">
        <v>21</v>
      </c>
      <c r="C585" s="32" t="s">
        <v>2302</v>
      </c>
      <c r="D585" s="32" t="s">
        <v>334</v>
      </c>
      <c r="E585" s="32" t="s">
        <v>5858</v>
      </c>
      <c r="F585" s="32" t="s">
        <v>6428</v>
      </c>
      <c r="G585" s="32" t="s">
        <v>367</v>
      </c>
      <c r="H585" s="32" t="s">
        <v>366</v>
      </c>
      <c r="I585" s="32" t="s">
        <v>2007</v>
      </c>
      <c r="J585" s="35">
        <v>0</v>
      </c>
      <c r="K585" s="35">
        <v>0</v>
      </c>
      <c r="L585" s="35">
        <v>14.25</v>
      </c>
      <c r="M585" s="35">
        <v>0</v>
      </c>
      <c r="N585" s="32" t="s">
        <v>19</v>
      </c>
      <c r="O585" s="32" t="s">
        <v>41</v>
      </c>
      <c r="P585" s="32">
        <v>1</v>
      </c>
      <c r="Q585" s="32" t="s">
        <v>6429</v>
      </c>
    </row>
    <row r="586" spans="1:17" x14ac:dyDescent="0.25">
      <c r="A586" s="57">
        <v>42251.458659456017</v>
      </c>
      <c r="B586" s="32" t="s">
        <v>21</v>
      </c>
      <c r="C586" s="32" t="s">
        <v>2302</v>
      </c>
      <c r="D586" s="32" t="s">
        <v>334</v>
      </c>
      <c r="E586" s="32" t="s">
        <v>5858</v>
      </c>
      <c r="F586" s="32" t="s">
        <v>6428</v>
      </c>
      <c r="G586" s="32" t="s">
        <v>367</v>
      </c>
      <c r="H586" s="32" t="s">
        <v>366</v>
      </c>
      <c r="I586" s="32" t="s">
        <v>2007</v>
      </c>
      <c r="J586" s="35">
        <v>0</v>
      </c>
      <c r="K586" s="35">
        <v>0</v>
      </c>
      <c r="L586" s="35">
        <v>14.25</v>
      </c>
      <c r="M586" s="35">
        <v>0</v>
      </c>
      <c r="N586" s="32" t="s">
        <v>19</v>
      </c>
      <c r="O586" s="32" t="s">
        <v>41</v>
      </c>
      <c r="P586" s="32">
        <v>1</v>
      </c>
      <c r="Q586" s="32" t="s">
        <v>6429</v>
      </c>
    </row>
    <row r="587" spans="1:17" x14ac:dyDescent="0.25">
      <c r="A587" s="57">
        <v>42251.460383136575</v>
      </c>
      <c r="B587" s="32" t="s">
        <v>21</v>
      </c>
      <c r="C587" s="32" t="s">
        <v>6418</v>
      </c>
      <c r="D587" s="32" t="s">
        <v>334</v>
      </c>
      <c r="E587" s="32" t="s">
        <v>5835</v>
      </c>
      <c r="F587" s="32" t="s">
        <v>6430</v>
      </c>
      <c r="G587" s="32" t="s">
        <v>4474</v>
      </c>
      <c r="H587" s="32" t="s">
        <v>4475</v>
      </c>
      <c r="I587" s="32" t="s">
        <v>2013</v>
      </c>
      <c r="J587" s="35">
        <v>0</v>
      </c>
      <c r="K587" s="35">
        <v>0</v>
      </c>
      <c r="L587" s="35">
        <v>14.25</v>
      </c>
      <c r="M587" s="35">
        <v>0</v>
      </c>
      <c r="N587" s="32" t="s">
        <v>19</v>
      </c>
      <c r="O587" s="32" t="s">
        <v>41</v>
      </c>
      <c r="P587" s="32">
        <v>1</v>
      </c>
      <c r="Q587" s="32" t="s">
        <v>5798</v>
      </c>
    </row>
    <row r="588" spans="1:17" x14ac:dyDescent="0.25">
      <c r="A588" s="57">
        <v>42251.460801817128</v>
      </c>
      <c r="B588" s="32" t="s">
        <v>68</v>
      </c>
      <c r="C588" s="32" t="s">
        <v>377</v>
      </c>
      <c r="D588" s="32" t="s">
        <v>376</v>
      </c>
      <c r="E588" s="32" t="s">
        <v>1897</v>
      </c>
      <c r="F588" s="32" t="s">
        <v>6431</v>
      </c>
      <c r="G588" s="32" t="s">
        <v>15</v>
      </c>
      <c r="H588" s="32" t="s">
        <v>16</v>
      </c>
      <c r="I588" s="32" t="s">
        <v>264</v>
      </c>
      <c r="J588" s="35">
        <v>12152.97</v>
      </c>
      <c r="K588" s="35">
        <v>0</v>
      </c>
      <c r="L588" s="35">
        <v>0</v>
      </c>
      <c r="M588" s="35">
        <v>0</v>
      </c>
      <c r="N588" s="32" t="s">
        <v>19</v>
      </c>
      <c r="O588" s="32" t="s">
        <v>18</v>
      </c>
      <c r="P588" s="32">
        <v>1</v>
      </c>
    </row>
    <row r="589" spans="1:17" x14ac:dyDescent="0.25">
      <c r="A589" s="57">
        <v>42251.462555868056</v>
      </c>
      <c r="B589" s="32" t="s">
        <v>284</v>
      </c>
      <c r="C589" s="32" t="s">
        <v>289</v>
      </c>
      <c r="D589" s="32" t="s">
        <v>288</v>
      </c>
      <c r="E589" s="32" t="s">
        <v>1867</v>
      </c>
      <c r="F589" s="32" t="s">
        <v>6432</v>
      </c>
      <c r="G589" s="32" t="s">
        <v>15</v>
      </c>
      <c r="H589" s="32" t="s">
        <v>16</v>
      </c>
      <c r="I589" s="32" t="s">
        <v>261</v>
      </c>
      <c r="J589" s="35">
        <v>4755</v>
      </c>
      <c r="K589" s="35">
        <v>0</v>
      </c>
      <c r="L589" s="35">
        <v>0</v>
      </c>
      <c r="M589" s="35">
        <v>0</v>
      </c>
      <c r="N589" s="32" t="s">
        <v>19</v>
      </c>
      <c r="O589" s="32" t="s">
        <v>18</v>
      </c>
      <c r="P589" s="32">
        <v>1</v>
      </c>
    </row>
    <row r="590" spans="1:17" x14ac:dyDescent="0.25">
      <c r="A590" s="57">
        <v>42251.462555868056</v>
      </c>
      <c r="B590" s="32" t="s">
        <v>284</v>
      </c>
      <c r="C590" s="32" t="s">
        <v>289</v>
      </c>
      <c r="D590" s="32" t="s">
        <v>288</v>
      </c>
      <c r="E590" s="32" t="s">
        <v>1896</v>
      </c>
      <c r="F590" s="32" t="s">
        <v>6432</v>
      </c>
      <c r="G590" s="32" t="s">
        <v>15</v>
      </c>
      <c r="H590" s="32" t="s">
        <v>16</v>
      </c>
      <c r="I590" s="32" t="s">
        <v>261</v>
      </c>
      <c r="J590" s="35">
        <v>4755</v>
      </c>
      <c r="K590" s="35">
        <v>0</v>
      </c>
      <c r="L590" s="35">
        <v>0</v>
      </c>
      <c r="M590" s="35">
        <v>0</v>
      </c>
      <c r="N590" s="32" t="s">
        <v>19</v>
      </c>
      <c r="O590" s="32" t="s">
        <v>18</v>
      </c>
      <c r="P590" s="32">
        <v>1</v>
      </c>
    </row>
    <row r="591" spans="1:17" x14ac:dyDescent="0.25">
      <c r="A591" s="57">
        <v>42251.467456365739</v>
      </c>
      <c r="B591" s="32" t="s">
        <v>4333</v>
      </c>
      <c r="C591" s="32" t="s">
        <v>335</v>
      </c>
      <c r="D591" s="32" t="s">
        <v>334</v>
      </c>
      <c r="E591" s="32" t="s">
        <v>5911</v>
      </c>
      <c r="F591" s="32" t="s">
        <v>6433</v>
      </c>
      <c r="G591" s="32" t="s">
        <v>25</v>
      </c>
      <c r="H591" s="32" t="s">
        <v>26</v>
      </c>
      <c r="I591" s="32" t="s">
        <v>2006</v>
      </c>
      <c r="J591" s="35">
        <v>0</v>
      </c>
      <c r="K591" s="35">
        <v>0</v>
      </c>
      <c r="L591" s="35">
        <v>14.25</v>
      </c>
      <c r="M591" s="35">
        <v>0</v>
      </c>
      <c r="N591" s="32" t="s">
        <v>19</v>
      </c>
      <c r="O591" s="32" t="s">
        <v>41</v>
      </c>
      <c r="P591" s="32">
        <v>1</v>
      </c>
      <c r="Q591" s="32" t="s">
        <v>6434</v>
      </c>
    </row>
    <row r="592" spans="1:17" x14ac:dyDescent="0.25">
      <c r="A592" s="57">
        <v>42251.467456365739</v>
      </c>
      <c r="B592" s="32" t="s">
        <v>4333</v>
      </c>
      <c r="C592" s="32" t="s">
        <v>335</v>
      </c>
      <c r="D592" s="32" t="s">
        <v>334</v>
      </c>
      <c r="E592" s="32" t="s">
        <v>5911</v>
      </c>
      <c r="F592" s="32" t="s">
        <v>6433</v>
      </c>
      <c r="G592" s="32" t="s">
        <v>39</v>
      </c>
      <c r="H592" s="32" t="s">
        <v>40</v>
      </c>
      <c r="I592" s="32" t="s">
        <v>2006</v>
      </c>
      <c r="J592" s="35">
        <v>0</v>
      </c>
      <c r="K592" s="35">
        <v>0</v>
      </c>
      <c r="L592" s="35">
        <v>222.37</v>
      </c>
      <c r="M592" s="35">
        <v>0</v>
      </c>
      <c r="N592" s="32" t="s">
        <v>19</v>
      </c>
      <c r="O592" s="32" t="s">
        <v>41</v>
      </c>
      <c r="P592" s="32">
        <v>1</v>
      </c>
      <c r="Q592" s="32" t="s">
        <v>6434</v>
      </c>
    </row>
    <row r="593" spans="1:17" x14ac:dyDescent="0.25">
      <c r="A593" s="57">
        <v>42251.467456365739</v>
      </c>
      <c r="B593" s="32" t="s">
        <v>4333</v>
      </c>
      <c r="C593" s="32" t="s">
        <v>335</v>
      </c>
      <c r="D593" s="32" t="s">
        <v>334</v>
      </c>
      <c r="E593" s="32" t="s">
        <v>5911</v>
      </c>
      <c r="F593" s="32" t="s">
        <v>6433</v>
      </c>
      <c r="G593" s="32" t="s">
        <v>35</v>
      </c>
      <c r="H593" s="32" t="s">
        <v>38</v>
      </c>
      <c r="I593" s="32" t="s">
        <v>2006</v>
      </c>
      <c r="J593" s="35">
        <v>0</v>
      </c>
      <c r="K593" s="35">
        <v>0</v>
      </c>
      <c r="L593" s="35">
        <v>0</v>
      </c>
      <c r="M593" s="35">
        <v>4.5</v>
      </c>
      <c r="N593" s="32" t="s">
        <v>19</v>
      </c>
      <c r="O593" s="32" t="s">
        <v>41</v>
      </c>
      <c r="P593" s="32">
        <v>1</v>
      </c>
      <c r="Q593" s="32" t="s">
        <v>6434</v>
      </c>
    </row>
    <row r="594" spans="1:17" x14ac:dyDescent="0.25">
      <c r="A594" s="57">
        <v>42251.467456365739</v>
      </c>
      <c r="B594" s="32" t="s">
        <v>4333</v>
      </c>
      <c r="C594" s="32" t="s">
        <v>335</v>
      </c>
      <c r="D594" s="32" t="s">
        <v>334</v>
      </c>
      <c r="E594" s="32" t="s">
        <v>5911</v>
      </c>
      <c r="F594" s="32" t="s">
        <v>6433</v>
      </c>
      <c r="G594" s="32" t="s">
        <v>367</v>
      </c>
      <c r="H594" s="32" t="s">
        <v>366</v>
      </c>
      <c r="I594" s="32" t="s">
        <v>2006</v>
      </c>
      <c r="J594" s="35">
        <v>0</v>
      </c>
      <c r="K594" s="35">
        <v>0</v>
      </c>
      <c r="L594" s="35">
        <v>14.25</v>
      </c>
      <c r="M594" s="35">
        <v>0</v>
      </c>
      <c r="N594" s="32" t="s">
        <v>19</v>
      </c>
      <c r="O594" s="32" t="s">
        <v>41</v>
      </c>
      <c r="P594" s="32">
        <v>1</v>
      </c>
      <c r="Q594" s="32" t="s">
        <v>6434</v>
      </c>
    </row>
    <row r="595" spans="1:17" x14ac:dyDescent="0.25">
      <c r="A595" s="57">
        <v>42251.472766585648</v>
      </c>
      <c r="E595" s="32" t="s">
        <v>6435</v>
      </c>
      <c r="F595" s="32" t="s">
        <v>6436</v>
      </c>
      <c r="G595" s="32" t="s">
        <v>333</v>
      </c>
      <c r="H595" s="32" t="s">
        <v>332</v>
      </c>
      <c r="I595" s="32" t="s">
        <v>2006</v>
      </c>
      <c r="J595" s="35">
        <v>0</v>
      </c>
      <c r="K595" s="35">
        <v>0</v>
      </c>
      <c r="L595" s="35">
        <v>0</v>
      </c>
      <c r="M595" s="35">
        <v>0</v>
      </c>
      <c r="N595" s="32" t="s">
        <v>19</v>
      </c>
      <c r="P595" s="32">
        <v>0.5</v>
      </c>
    </row>
    <row r="596" spans="1:17" x14ac:dyDescent="0.25">
      <c r="A596" s="57">
        <v>42251.473459756948</v>
      </c>
      <c r="E596" s="32" t="s">
        <v>6437</v>
      </c>
      <c r="F596" s="32" t="s">
        <v>6438</v>
      </c>
      <c r="G596" s="32" t="s">
        <v>333</v>
      </c>
      <c r="H596" s="32" t="s">
        <v>332</v>
      </c>
      <c r="I596" s="32" t="s">
        <v>2006</v>
      </c>
      <c r="J596" s="35">
        <v>0</v>
      </c>
      <c r="K596" s="35">
        <v>0</v>
      </c>
      <c r="L596" s="35">
        <v>0</v>
      </c>
      <c r="M596" s="35">
        <v>0</v>
      </c>
      <c r="N596" s="32" t="s">
        <v>19</v>
      </c>
      <c r="P596" s="32">
        <v>0.5</v>
      </c>
    </row>
    <row r="597" spans="1:17" x14ac:dyDescent="0.25">
      <c r="A597" s="57">
        <v>42251.475543715278</v>
      </c>
      <c r="B597" s="32" t="s">
        <v>21</v>
      </c>
      <c r="C597" s="32" t="s">
        <v>6439</v>
      </c>
      <c r="D597" s="32" t="s">
        <v>334</v>
      </c>
      <c r="E597" s="32" t="s">
        <v>5854</v>
      </c>
      <c r="F597" s="32" t="s">
        <v>6440</v>
      </c>
      <c r="G597" s="32" t="s">
        <v>25</v>
      </c>
      <c r="H597" s="32" t="s">
        <v>26</v>
      </c>
      <c r="I597" s="32" t="s">
        <v>2006</v>
      </c>
      <c r="J597" s="35">
        <v>0</v>
      </c>
      <c r="K597" s="35">
        <v>0</v>
      </c>
      <c r="L597" s="35">
        <v>14.25</v>
      </c>
      <c r="M597" s="35">
        <v>0</v>
      </c>
      <c r="N597" s="32" t="s">
        <v>19</v>
      </c>
      <c r="O597" s="32" t="s">
        <v>41</v>
      </c>
      <c r="P597" s="32">
        <v>1</v>
      </c>
      <c r="Q597" s="32" t="s">
        <v>6441</v>
      </c>
    </row>
    <row r="598" spans="1:17" x14ac:dyDescent="0.25">
      <c r="A598" s="57">
        <v>42251.475543715278</v>
      </c>
      <c r="B598" s="32" t="s">
        <v>21</v>
      </c>
      <c r="C598" s="32" t="s">
        <v>6439</v>
      </c>
      <c r="D598" s="32" t="s">
        <v>334</v>
      </c>
      <c r="E598" s="32" t="s">
        <v>5854</v>
      </c>
      <c r="F598" s="32" t="s">
        <v>6440</v>
      </c>
      <c r="G598" s="32" t="s">
        <v>367</v>
      </c>
      <c r="H598" s="32" t="s">
        <v>366</v>
      </c>
      <c r="I598" s="32" t="s">
        <v>2006</v>
      </c>
      <c r="J598" s="35">
        <v>0</v>
      </c>
      <c r="K598" s="35">
        <v>0</v>
      </c>
      <c r="L598" s="35">
        <v>14.25</v>
      </c>
      <c r="M598" s="35">
        <v>0</v>
      </c>
      <c r="N598" s="32" t="s">
        <v>19</v>
      </c>
      <c r="O598" s="32" t="s">
        <v>41</v>
      </c>
      <c r="P598" s="32">
        <v>1</v>
      </c>
      <c r="Q598" s="32" t="s">
        <v>6441</v>
      </c>
    </row>
    <row r="599" spans="1:17" x14ac:dyDescent="0.25">
      <c r="A599" s="57">
        <v>42251.476559525465</v>
      </c>
      <c r="B599" s="32" t="s">
        <v>21</v>
      </c>
      <c r="C599" s="32" t="s">
        <v>6442</v>
      </c>
      <c r="D599" s="32" t="s">
        <v>334</v>
      </c>
      <c r="E599" s="32" t="s">
        <v>5860</v>
      </c>
      <c r="F599" s="32" t="s">
        <v>6443</v>
      </c>
      <c r="G599" s="32" t="s">
        <v>367</v>
      </c>
      <c r="H599" s="32" t="s">
        <v>366</v>
      </c>
      <c r="I599" s="32" t="s">
        <v>2007</v>
      </c>
      <c r="J599" s="35">
        <v>0</v>
      </c>
      <c r="K599" s="35">
        <v>0</v>
      </c>
      <c r="L599" s="35">
        <v>14.25</v>
      </c>
      <c r="M599" s="35">
        <v>0</v>
      </c>
      <c r="N599" s="32" t="s">
        <v>19</v>
      </c>
      <c r="O599" s="32" t="s">
        <v>41</v>
      </c>
      <c r="P599" s="32">
        <v>1</v>
      </c>
      <c r="Q599" s="32" t="s">
        <v>6444</v>
      </c>
    </row>
    <row r="600" spans="1:17" x14ac:dyDescent="0.25">
      <c r="A600" s="57">
        <v>42251.477419641204</v>
      </c>
      <c r="B600" s="32" t="s">
        <v>4333</v>
      </c>
      <c r="C600" s="32" t="s">
        <v>6445</v>
      </c>
      <c r="D600" s="32" t="s">
        <v>334</v>
      </c>
      <c r="E600" s="32" t="s">
        <v>5846</v>
      </c>
      <c r="F600" s="32" t="s">
        <v>6446</v>
      </c>
      <c r="G600" s="32" t="s">
        <v>367</v>
      </c>
      <c r="H600" s="32" t="s">
        <v>366</v>
      </c>
      <c r="I600" s="32" t="s">
        <v>2007</v>
      </c>
      <c r="J600" s="35">
        <v>0</v>
      </c>
      <c r="K600" s="35">
        <v>0</v>
      </c>
      <c r="L600" s="35">
        <v>14.25</v>
      </c>
      <c r="M600" s="35">
        <v>0</v>
      </c>
      <c r="N600" s="32" t="s">
        <v>19</v>
      </c>
      <c r="O600" s="32" t="s">
        <v>41</v>
      </c>
      <c r="P600" s="32">
        <v>1</v>
      </c>
      <c r="Q600" s="32" t="s">
        <v>6447</v>
      </c>
    </row>
    <row r="601" spans="1:17" x14ac:dyDescent="0.25">
      <c r="A601" s="57">
        <v>42251.479400925928</v>
      </c>
      <c r="B601" s="32" t="s">
        <v>68</v>
      </c>
      <c r="C601" s="32" t="s">
        <v>647</v>
      </c>
      <c r="D601" s="32" t="s">
        <v>646</v>
      </c>
      <c r="E601" s="32" t="s">
        <v>1778</v>
      </c>
      <c r="F601" s="32" t="s">
        <v>6448</v>
      </c>
      <c r="G601" s="32" t="s">
        <v>15</v>
      </c>
      <c r="H601" s="32" t="s">
        <v>16</v>
      </c>
      <c r="I601" s="32" t="s">
        <v>281</v>
      </c>
      <c r="J601" s="35">
        <v>5660</v>
      </c>
      <c r="K601" s="35">
        <v>0</v>
      </c>
      <c r="L601" s="35">
        <v>0</v>
      </c>
      <c r="M601" s="35">
        <v>0</v>
      </c>
      <c r="N601" s="32" t="s">
        <v>19</v>
      </c>
      <c r="O601" s="32" t="s">
        <v>18</v>
      </c>
      <c r="P601" s="32">
        <v>1</v>
      </c>
    </row>
    <row r="602" spans="1:17" x14ac:dyDescent="0.25">
      <c r="A602" s="57">
        <v>42251.480483136576</v>
      </c>
      <c r="B602" s="32" t="s">
        <v>68</v>
      </c>
      <c r="C602" s="32" t="s">
        <v>647</v>
      </c>
      <c r="D602" s="32" t="s">
        <v>646</v>
      </c>
      <c r="E602" s="32" t="s">
        <v>2053</v>
      </c>
      <c r="F602" s="32" t="s">
        <v>6449</v>
      </c>
      <c r="G602" s="32" t="s">
        <v>15</v>
      </c>
      <c r="H602" s="32" t="s">
        <v>16</v>
      </c>
      <c r="I602" s="32" t="s">
        <v>281</v>
      </c>
      <c r="J602" s="35">
        <v>5000</v>
      </c>
      <c r="K602" s="35">
        <v>0</v>
      </c>
      <c r="L602" s="35">
        <v>0</v>
      </c>
      <c r="M602" s="35">
        <v>0</v>
      </c>
      <c r="N602" s="32" t="s">
        <v>19</v>
      </c>
      <c r="O602" s="32" t="s">
        <v>18</v>
      </c>
      <c r="P602" s="32">
        <v>1</v>
      </c>
    </row>
    <row r="603" spans="1:17" x14ac:dyDescent="0.25">
      <c r="A603" s="57">
        <v>42251.481138113428</v>
      </c>
      <c r="B603" s="32" t="s">
        <v>70</v>
      </c>
      <c r="C603" s="32" t="s">
        <v>6450</v>
      </c>
      <c r="D603" s="32" t="s">
        <v>334</v>
      </c>
      <c r="E603" s="32" t="s">
        <v>5872</v>
      </c>
      <c r="F603" s="32" t="s">
        <v>6451</v>
      </c>
      <c r="G603" s="32" t="s">
        <v>367</v>
      </c>
      <c r="H603" s="32" t="s">
        <v>366</v>
      </c>
      <c r="I603" s="32" t="s">
        <v>2007</v>
      </c>
      <c r="J603" s="35">
        <v>0</v>
      </c>
      <c r="K603" s="35">
        <v>0</v>
      </c>
      <c r="L603" s="35">
        <v>14.25</v>
      </c>
      <c r="M603" s="35">
        <v>0</v>
      </c>
      <c r="N603" s="32" t="s">
        <v>19</v>
      </c>
      <c r="O603" s="32" t="s">
        <v>41</v>
      </c>
      <c r="P603" s="32">
        <v>1</v>
      </c>
      <c r="Q603" s="32" t="s">
        <v>6452</v>
      </c>
    </row>
    <row r="604" spans="1:17" x14ac:dyDescent="0.25">
      <c r="A604" s="57">
        <v>42251.482818599536</v>
      </c>
      <c r="B604" s="32" t="s">
        <v>31</v>
      </c>
      <c r="C604" s="32" t="s">
        <v>300</v>
      </c>
      <c r="D604" s="32" t="s">
        <v>299</v>
      </c>
      <c r="E604" s="32" t="s">
        <v>2056</v>
      </c>
      <c r="F604" s="32" t="s">
        <v>6453</v>
      </c>
      <c r="G604" s="32" t="s">
        <v>15</v>
      </c>
      <c r="H604" s="32" t="s">
        <v>16</v>
      </c>
      <c r="I604" s="32" t="s">
        <v>262</v>
      </c>
      <c r="J604" s="35">
        <v>2438</v>
      </c>
      <c r="K604" s="35">
        <v>0</v>
      </c>
      <c r="L604" s="35">
        <v>0</v>
      </c>
      <c r="M604" s="35">
        <v>0</v>
      </c>
      <c r="N604" s="32" t="s">
        <v>19</v>
      </c>
      <c r="O604" s="32" t="s">
        <v>18</v>
      </c>
      <c r="P604" s="32">
        <v>1</v>
      </c>
    </row>
    <row r="605" spans="1:17" x14ac:dyDescent="0.25">
      <c r="A605" s="57">
        <v>42251.485501354167</v>
      </c>
      <c r="B605" s="32" t="s">
        <v>280</v>
      </c>
      <c r="C605" s="32" t="s">
        <v>295</v>
      </c>
      <c r="D605" s="32" t="s">
        <v>294</v>
      </c>
      <c r="E605" s="32" t="s">
        <v>2137</v>
      </c>
      <c r="F605" s="32" t="s">
        <v>6454</v>
      </c>
      <c r="G605" s="32" t="s">
        <v>15</v>
      </c>
      <c r="H605" s="32" t="s">
        <v>16</v>
      </c>
      <c r="I605" s="32" t="s">
        <v>2138</v>
      </c>
      <c r="J605" s="35">
        <v>335.71</v>
      </c>
      <c r="K605" s="35">
        <v>0</v>
      </c>
      <c r="L605" s="35">
        <v>0</v>
      </c>
      <c r="M605" s="35">
        <v>0</v>
      </c>
      <c r="N605" s="32" t="s">
        <v>19</v>
      </c>
      <c r="O605" s="32" t="s">
        <v>18</v>
      </c>
      <c r="P605" s="32">
        <v>1</v>
      </c>
      <c r="Q605" s="32" t="s">
        <v>2139</v>
      </c>
    </row>
    <row r="606" spans="1:17" x14ac:dyDescent="0.25">
      <c r="A606" s="57">
        <v>42251.486269212961</v>
      </c>
      <c r="B606" s="32" t="s">
        <v>280</v>
      </c>
      <c r="C606" s="32" t="s">
        <v>295</v>
      </c>
      <c r="D606" s="32" t="s">
        <v>294</v>
      </c>
      <c r="E606" s="32" t="s">
        <v>2140</v>
      </c>
      <c r="F606" s="32" t="s">
        <v>6455</v>
      </c>
      <c r="G606" s="32" t="s">
        <v>15</v>
      </c>
      <c r="H606" s="32" t="s">
        <v>16</v>
      </c>
      <c r="I606" s="32" t="s">
        <v>2138</v>
      </c>
      <c r="J606" s="35">
        <v>207.82</v>
      </c>
      <c r="K606" s="35">
        <v>0</v>
      </c>
      <c r="L606" s="35">
        <v>0</v>
      </c>
      <c r="M606" s="35">
        <v>0</v>
      </c>
      <c r="N606" s="32" t="s">
        <v>19</v>
      </c>
      <c r="O606" s="32" t="s">
        <v>18</v>
      </c>
      <c r="P606" s="32">
        <v>1</v>
      </c>
      <c r="Q606" s="32" t="s">
        <v>2141</v>
      </c>
    </row>
    <row r="607" spans="1:17" x14ac:dyDescent="0.25">
      <c r="A607" s="57">
        <v>42251.486269212961</v>
      </c>
      <c r="B607" s="32" t="s">
        <v>280</v>
      </c>
      <c r="C607" s="32" t="s">
        <v>295</v>
      </c>
      <c r="D607" s="32" t="s">
        <v>294</v>
      </c>
      <c r="E607" s="32" t="s">
        <v>2140</v>
      </c>
      <c r="F607" s="32" t="s">
        <v>6455</v>
      </c>
      <c r="G607" s="32" t="s">
        <v>28</v>
      </c>
      <c r="H607" s="32" t="s">
        <v>2142</v>
      </c>
      <c r="I607" s="32" t="s">
        <v>2138</v>
      </c>
      <c r="J607" s="35">
        <v>0</v>
      </c>
      <c r="K607" s="35">
        <v>0</v>
      </c>
      <c r="L607" s="35">
        <v>0</v>
      </c>
      <c r="M607" s="35">
        <v>0</v>
      </c>
      <c r="N607" s="32" t="s">
        <v>19</v>
      </c>
      <c r="O607" s="32" t="s">
        <v>18</v>
      </c>
      <c r="P607" s="32">
        <v>1</v>
      </c>
      <c r="Q607" s="32" t="s">
        <v>2141</v>
      </c>
    </row>
    <row r="608" spans="1:17" x14ac:dyDescent="0.25">
      <c r="A608" s="57">
        <v>42251.487008368058</v>
      </c>
      <c r="B608" s="32" t="s">
        <v>280</v>
      </c>
      <c r="C608" s="32" t="s">
        <v>295</v>
      </c>
      <c r="D608" s="32" t="s">
        <v>294</v>
      </c>
      <c r="E608" s="32" t="s">
        <v>2143</v>
      </c>
      <c r="F608" s="32" t="s">
        <v>6456</v>
      </c>
      <c r="G608" s="32" t="s">
        <v>15</v>
      </c>
      <c r="H608" s="32" t="s">
        <v>16</v>
      </c>
      <c r="I608" s="32" t="s">
        <v>2138</v>
      </c>
      <c r="J608" s="35">
        <v>235.23</v>
      </c>
      <c r="K608" s="35">
        <v>0</v>
      </c>
      <c r="L608" s="35">
        <v>0</v>
      </c>
      <c r="M608" s="35">
        <v>0</v>
      </c>
      <c r="N608" s="32" t="s">
        <v>19</v>
      </c>
      <c r="O608" s="32" t="s">
        <v>18</v>
      </c>
      <c r="P608" s="32">
        <v>1</v>
      </c>
      <c r="Q608" s="32" t="s">
        <v>2144</v>
      </c>
    </row>
    <row r="609" spans="1:17" x14ac:dyDescent="0.25">
      <c r="A609" s="57">
        <v>42251.487821261573</v>
      </c>
      <c r="B609" s="32" t="s">
        <v>68</v>
      </c>
      <c r="C609" s="32" t="s">
        <v>2117</v>
      </c>
      <c r="D609" s="32" t="s">
        <v>2118</v>
      </c>
      <c r="E609" s="32" t="s">
        <v>2119</v>
      </c>
      <c r="F609" s="32" t="s">
        <v>6457</v>
      </c>
      <c r="G609" s="32" t="s">
        <v>15</v>
      </c>
      <c r="H609" s="32" t="s">
        <v>16</v>
      </c>
      <c r="I609" s="32" t="s">
        <v>261</v>
      </c>
      <c r="J609" s="35">
        <v>6000</v>
      </c>
      <c r="K609" s="35">
        <v>0</v>
      </c>
      <c r="L609" s="35">
        <v>0</v>
      </c>
      <c r="M609" s="35">
        <v>0</v>
      </c>
      <c r="N609" s="32" t="s">
        <v>19</v>
      </c>
      <c r="O609" s="32" t="s">
        <v>18</v>
      </c>
      <c r="P609" s="32">
        <v>1</v>
      </c>
    </row>
    <row r="610" spans="1:17" x14ac:dyDescent="0.25">
      <c r="A610" s="57">
        <v>42251.489006909724</v>
      </c>
      <c r="B610" s="32" t="s">
        <v>284</v>
      </c>
      <c r="C610" s="32" t="s">
        <v>460</v>
      </c>
      <c r="D610" s="32" t="s">
        <v>459</v>
      </c>
      <c r="E610" s="32" t="s">
        <v>2115</v>
      </c>
      <c r="F610" s="32" t="s">
        <v>6458</v>
      </c>
      <c r="G610" s="32" t="s">
        <v>15</v>
      </c>
      <c r="H610" s="32" t="s">
        <v>16</v>
      </c>
      <c r="I610" s="32" t="s">
        <v>261</v>
      </c>
      <c r="J610" s="35">
        <v>4326</v>
      </c>
      <c r="K610" s="35">
        <v>0</v>
      </c>
      <c r="L610" s="35">
        <v>0</v>
      </c>
      <c r="M610" s="35">
        <v>0</v>
      </c>
      <c r="N610" s="32" t="s">
        <v>19</v>
      </c>
      <c r="O610" s="32" t="s">
        <v>18</v>
      </c>
      <c r="P610" s="32">
        <v>1</v>
      </c>
    </row>
    <row r="611" spans="1:17" x14ac:dyDescent="0.25">
      <c r="A611" s="57">
        <v>42251.489006909724</v>
      </c>
      <c r="B611" s="32" t="s">
        <v>284</v>
      </c>
      <c r="C611" s="32" t="s">
        <v>460</v>
      </c>
      <c r="D611" s="32" t="s">
        <v>459</v>
      </c>
      <c r="E611" s="32" t="s">
        <v>2115</v>
      </c>
      <c r="F611" s="32" t="s">
        <v>6458</v>
      </c>
      <c r="G611" s="32" t="s">
        <v>28</v>
      </c>
      <c r="H611" s="32" t="s">
        <v>2116</v>
      </c>
      <c r="I611" s="32" t="s">
        <v>261</v>
      </c>
      <c r="J611" s="35">
        <v>0</v>
      </c>
      <c r="K611" s="35">
        <v>0</v>
      </c>
      <c r="L611" s="35">
        <v>0</v>
      </c>
      <c r="M611" s="35">
        <v>0</v>
      </c>
      <c r="N611" s="32" t="s">
        <v>19</v>
      </c>
      <c r="O611" s="32" t="s">
        <v>18</v>
      </c>
      <c r="P611" s="32">
        <v>1</v>
      </c>
    </row>
    <row r="612" spans="1:17" x14ac:dyDescent="0.25">
      <c r="A612" s="57">
        <v>42251.489881516201</v>
      </c>
      <c r="B612" s="32" t="s">
        <v>280</v>
      </c>
      <c r="C612" s="32" t="s">
        <v>295</v>
      </c>
      <c r="D612" s="32" t="s">
        <v>294</v>
      </c>
      <c r="E612" s="32" t="s">
        <v>2536</v>
      </c>
      <c r="F612" s="32" t="s">
        <v>6459</v>
      </c>
      <c r="G612" s="32" t="s">
        <v>15</v>
      </c>
      <c r="H612" s="32" t="s">
        <v>16</v>
      </c>
      <c r="I612" s="32" t="s">
        <v>2138</v>
      </c>
      <c r="J612" s="35">
        <v>207.03</v>
      </c>
      <c r="K612" s="35">
        <v>0</v>
      </c>
      <c r="L612" s="35">
        <v>0</v>
      </c>
      <c r="M612" s="35">
        <v>0</v>
      </c>
      <c r="N612" s="32" t="s">
        <v>19</v>
      </c>
      <c r="O612" s="32" t="s">
        <v>18</v>
      </c>
      <c r="P612" s="32">
        <v>1</v>
      </c>
      <c r="Q612" s="32" t="s">
        <v>2537</v>
      </c>
    </row>
    <row r="613" spans="1:17" x14ac:dyDescent="0.25">
      <c r="A613" s="57">
        <v>42251.490226354166</v>
      </c>
      <c r="E613" s="32" t="s">
        <v>6460</v>
      </c>
      <c r="F613" s="32" t="s">
        <v>6461</v>
      </c>
      <c r="G613" s="32" t="s">
        <v>333</v>
      </c>
      <c r="H613" s="32" t="s">
        <v>332</v>
      </c>
      <c r="I613" s="32" t="s">
        <v>2006</v>
      </c>
      <c r="J613" s="35">
        <v>0</v>
      </c>
      <c r="K613" s="35">
        <v>0</v>
      </c>
      <c r="L613" s="35">
        <v>0</v>
      </c>
      <c r="M613" s="35">
        <v>0</v>
      </c>
      <c r="N613" s="32" t="s">
        <v>19</v>
      </c>
      <c r="P613" s="32">
        <v>0.5</v>
      </c>
    </row>
    <row r="614" spans="1:17" x14ac:dyDescent="0.25">
      <c r="A614" s="57">
        <v>42251.490864432868</v>
      </c>
      <c r="B614" s="32" t="s">
        <v>31</v>
      </c>
      <c r="C614" s="32" t="s">
        <v>126</v>
      </c>
      <c r="D614" s="32" t="s">
        <v>125</v>
      </c>
      <c r="E614" s="32" t="s">
        <v>4445</v>
      </c>
      <c r="F614" s="32" t="s">
        <v>6462</v>
      </c>
      <c r="G614" s="32" t="s">
        <v>15</v>
      </c>
      <c r="H614" s="32" t="s">
        <v>16</v>
      </c>
      <c r="I614" s="32" t="s">
        <v>264</v>
      </c>
      <c r="J614" s="35">
        <v>2854.64</v>
      </c>
      <c r="K614" s="35">
        <v>0</v>
      </c>
      <c r="L614" s="35">
        <v>0</v>
      </c>
      <c r="M614" s="35">
        <v>0</v>
      </c>
      <c r="N614" s="32" t="s">
        <v>19</v>
      </c>
      <c r="O614" s="32" t="s">
        <v>18</v>
      </c>
      <c r="P614" s="32">
        <v>1</v>
      </c>
      <c r="Q614" s="32" t="s">
        <v>4432</v>
      </c>
    </row>
    <row r="615" spans="1:17" x14ac:dyDescent="0.25">
      <c r="A615" s="57">
        <v>42251.491617476851</v>
      </c>
      <c r="B615" s="32" t="s">
        <v>31</v>
      </c>
      <c r="C615" s="32" t="s">
        <v>126</v>
      </c>
      <c r="D615" s="32" t="s">
        <v>125</v>
      </c>
      <c r="E615" s="32" t="s">
        <v>4444</v>
      </c>
      <c r="F615" s="32" t="s">
        <v>6463</v>
      </c>
      <c r="G615" s="32" t="s">
        <v>15</v>
      </c>
      <c r="H615" s="32" t="s">
        <v>16</v>
      </c>
      <c r="I615" s="32" t="s">
        <v>2138</v>
      </c>
      <c r="J615" s="35">
        <v>2842.8</v>
      </c>
      <c r="K615" s="35">
        <v>0</v>
      </c>
      <c r="L615" s="35">
        <v>0</v>
      </c>
      <c r="M615" s="35">
        <v>0</v>
      </c>
      <c r="N615" s="32" t="s">
        <v>17</v>
      </c>
      <c r="O615" s="32" t="s">
        <v>18</v>
      </c>
      <c r="P615" s="32">
        <v>1</v>
      </c>
      <c r="Q615" s="32" t="s">
        <v>4432</v>
      </c>
    </row>
    <row r="616" spans="1:17" x14ac:dyDescent="0.25">
      <c r="A616" s="57">
        <v>42251.492028935187</v>
      </c>
      <c r="C616" s="32" t="s">
        <v>2062</v>
      </c>
      <c r="D616" s="32" t="s">
        <v>334</v>
      </c>
      <c r="E616" s="32" t="s">
        <v>6464</v>
      </c>
      <c r="F616" s="32" t="s">
        <v>6465</v>
      </c>
      <c r="G616" s="32" t="s">
        <v>58</v>
      </c>
      <c r="H616" s="32" t="s">
        <v>59</v>
      </c>
      <c r="I616" s="32" t="s">
        <v>2006</v>
      </c>
      <c r="J616" s="35">
        <v>0</v>
      </c>
      <c r="K616" s="35">
        <v>0</v>
      </c>
      <c r="L616" s="35">
        <v>0</v>
      </c>
      <c r="M616" s="35">
        <v>0</v>
      </c>
      <c r="N616" s="32" t="s">
        <v>19</v>
      </c>
      <c r="O616" s="32" t="s">
        <v>322</v>
      </c>
      <c r="P616" s="32">
        <v>0</v>
      </c>
    </row>
    <row r="617" spans="1:17" x14ac:dyDescent="0.25">
      <c r="A617" s="57">
        <v>42251.492171261576</v>
      </c>
      <c r="B617" s="32" t="s">
        <v>284</v>
      </c>
      <c r="C617" s="32" t="s">
        <v>80</v>
      </c>
      <c r="D617" s="32" t="s">
        <v>79</v>
      </c>
      <c r="E617" s="32" t="s">
        <v>4452</v>
      </c>
      <c r="F617" s="32" t="s">
        <v>6466</v>
      </c>
      <c r="G617" s="32" t="s">
        <v>15</v>
      </c>
      <c r="H617" s="32" t="s">
        <v>16</v>
      </c>
      <c r="I617" s="32" t="s">
        <v>281</v>
      </c>
      <c r="J617" s="35">
        <v>6158.3</v>
      </c>
      <c r="K617" s="35">
        <v>0</v>
      </c>
      <c r="L617" s="35">
        <v>0</v>
      </c>
      <c r="M617" s="35">
        <v>0</v>
      </c>
      <c r="N617" s="32" t="s">
        <v>17</v>
      </c>
      <c r="O617" s="32" t="s">
        <v>18</v>
      </c>
      <c r="P617" s="32">
        <v>1</v>
      </c>
      <c r="Q617" s="32" t="s">
        <v>2057</v>
      </c>
    </row>
    <row r="618" spans="1:17" x14ac:dyDescent="0.25">
      <c r="A618" s="57">
        <v>42251.492824456021</v>
      </c>
      <c r="B618" s="32" t="s">
        <v>284</v>
      </c>
      <c r="C618" s="32" t="s">
        <v>80</v>
      </c>
      <c r="D618" s="32" t="s">
        <v>79</v>
      </c>
      <c r="E618" s="32" t="s">
        <v>4450</v>
      </c>
      <c r="F618" s="32" t="s">
        <v>6467</v>
      </c>
      <c r="G618" s="32" t="s">
        <v>15</v>
      </c>
      <c r="H618" s="32" t="s">
        <v>16</v>
      </c>
      <c r="I618" s="32" t="s">
        <v>281</v>
      </c>
      <c r="J618" s="35">
        <v>5302.44</v>
      </c>
      <c r="K618" s="35">
        <v>0</v>
      </c>
      <c r="L618" s="35">
        <v>0</v>
      </c>
      <c r="M618" s="35">
        <v>0</v>
      </c>
      <c r="N618" s="32" t="s">
        <v>17</v>
      </c>
      <c r="O618" s="32" t="s">
        <v>18</v>
      </c>
      <c r="P618" s="32">
        <v>1</v>
      </c>
      <c r="Q618" s="32" t="s">
        <v>2057</v>
      </c>
    </row>
    <row r="619" spans="1:17" x14ac:dyDescent="0.25">
      <c r="A619" s="57">
        <v>42251.495138078702</v>
      </c>
      <c r="B619" s="32" t="s">
        <v>31</v>
      </c>
      <c r="C619" s="32" t="s">
        <v>863</v>
      </c>
      <c r="D619" s="32" t="s">
        <v>864</v>
      </c>
      <c r="E619" s="32" t="s">
        <v>5729</v>
      </c>
      <c r="F619" s="32" t="s">
        <v>6468</v>
      </c>
      <c r="G619" s="32" t="s">
        <v>15</v>
      </c>
      <c r="H619" s="32" t="s">
        <v>16</v>
      </c>
      <c r="I619" s="32" t="s">
        <v>261</v>
      </c>
      <c r="J619" s="35">
        <v>4500</v>
      </c>
      <c r="K619" s="35">
        <v>0</v>
      </c>
      <c r="L619" s="35">
        <v>0</v>
      </c>
      <c r="M619" s="35">
        <v>0</v>
      </c>
      <c r="N619" s="32" t="s">
        <v>19</v>
      </c>
      <c r="O619" s="32" t="s">
        <v>18</v>
      </c>
      <c r="P619" s="32">
        <v>1</v>
      </c>
      <c r="Q619" s="32" t="s">
        <v>5730</v>
      </c>
    </row>
    <row r="620" spans="1:17" x14ac:dyDescent="0.25">
      <c r="A620" s="57">
        <v>42251.498435104164</v>
      </c>
      <c r="E620" s="32" t="s">
        <v>6469</v>
      </c>
      <c r="F620" s="32" t="s">
        <v>6470</v>
      </c>
      <c r="G620" s="32" t="s">
        <v>333</v>
      </c>
      <c r="H620" s="32" t="s">
        <v>332</v>
      </c>
      <c r="I620" s="32" t="s">
        <v>2006</v>
      </c>
      <c r="J620" s="35">
        <v>0</v>
      </c>
      <c r="K620" s="35">
        <v>0</v>
      </c>
      <c r="L620" s="35">
        <v>0</v>
      </c>
      <c r="M620" s="35">
        <v>0</v>
      </c>
      <c r="N620" s="32" t="s">
        <v>19</v>
      </c>
      <c r="P620" s="32">
        <v>0.5</v>
      </c>
    </row>
    <row r="621" spans="1:17" x14ac:dyDescent="0.25">
      <c r="A621" s="57">
        <v>42251.498764467593</v>
      </c>
      <c r="C621" s="32" t="s">
        <v>6471</v>
      </c>
      <c r="D621" s="32" t="s">
        <v>334</v>
      </c>
      <c r="E621" s="32" t="s">
        <v>6472</v>
      </c>
      <c r="F621" s="32" t="s">
        <v>6473</v>
      </c>
      <c r="G621" s="32" t="s">
        <v>58</v>
      </c>
      <c r="H621" s="32" t="s">
        <v>59</v>
      </c>
      <c r="I621" s="32" t="s">
        <v>2006</v>
      </c>
      <c r="J621" s="35">
        <v>0</v>
      </c>
      <c r="K621" s="35">
        <v>0</v>
      </c>
      <c r="L621" s="35">
        <v>0</v>
      </c>
      <c r="M621" s="35">
        <v>0</v>
      </c>
      <c r="N621" s="32" t="s">
        <v>19</v>
      </c>
      <c r="O621" s="32" t="s">
        <v>322</v>
      </c>
      <c r="P621" s="32">
        <v>0</v>
      </c>
    </row>
    <row r="622" spans="1:17" x14ac:dyDescent="0.25">
      <c r="A622" s="57">
        <v>42251.500031099538</v>
      </c>
      <c r="E622" s="32" t="s">
        <v>6474</v>
      </c>
      <c r="F622" s="32" t="s">
        <v>6475</v>
      </c>
      <c r="G622" s="32" t="s">
        <v>333</v>
      </c>
      <c r="H622" s="32" t="s">
        <v>332</v>
      </c>
      <c r="I622" s="32" t="s">
        <v>2006</v>
      </c>
      <c r="J622" s="35">
        <v>0</v>
      </c>
      <c r="K622" s="35">
        <v>0</v>
      </c>
      <c r="L622" s="35">
        <v>0</v>
      </c>
      <c r="M622" s="35">
        <v>0</v>
      </c>
      <c r="N622" s="32" t="s">
        <v>19</v>
      </c>
      <c r="P622" s="32">
        <v>0.5</v>
      </c>
    </row>
    <row r="623" spans="1:17" x14ac:dyDescent="0.25">
      <c r="A623" s="57">
        <v>42251.502600231484</v>
      </c>
      <c r="E623" s="32" t="s">
        <v>6476</v>
      </c>
      <c r="F623" s="32" t="s">
        <v>6477</v>
      </c>
      <c r="G623" s="32" t="s">
        <v>333</v>
      </c>
      <c r="H623" s="32" t="s">
        <v>332</v>
      </c>
      <c r="I623" s="32" t="s">
        <v>2006</v>
      </c>
      <c r="J623" s="35">
        <v>0</v>
      </c>
      <c r="K623" s="35">
        <v>0</v>
      </c>
      <c r="L623" s="35">
        <v>0</v>
      </c>
      <c r="M623" s="35">
        <v>0</v>
      </c>
      <c r="N623" s="32" t="s">
        <v>19</v>
      </c>
      <c r="P623" s="32">
        <v>0.5</v>
      </c>
    </row>
    <row r="624" spans="1:17" x14ac:dyDescent="0.25">
      <c r="A624" s="57">
        <v>42251.505357175927</v>
      </c>
      <c r="B624" s="32" t="s">
        <v>445</v>
      </c>
      <c r="C624" s="32" t="s">
        <v>735</v>
      </c>
      <c r="D624" s="32" t="s">
        <v>734</v>
      </c>
      <c r="E624" s="32" t="s">
        <v>733</v>
      </c>
      <c r="F624" s="32" t="s">
        <v>6478</v>
      </c>
      <c r="G624" s="32" t="s">
        <v>15</v>
      </c>
      <c r="H624" s="32" t="s">
        <v>16</v>
      </c>
      <c r="I624" s="32" t="s">
        <v>285</v>
      </c>
      <c r="J624" s="35">
        <v>10800</v>
      </c>
      <c r="K624" s="35">
        <v>0</v>
      </c>
      <c r="L624" s="35">
        <v>0</v>
      </c>
      <c r="M624" s="35">
        <v>0</v>
      </c>
      <c r="N624" s="32" t="s">
        <v>19</v>
      </c>
      <c r="O624" s="32" t="s">
        <v>18</v>
      </c>
      <c r="P624" s="32">
        <v>1</v>
      </c>
      <c r="Q624" s="32" t="s">
        <v>2045</v>
      </c>
    </row>
    <row r="625" spans="1:17" x14ac:dyDescent="0.25">
      <c r="A625" s="57">
        <v>42251.508746296298</v>
      </c>
      <c r="B625" s="32" t="s">
        <v>280</v>
      </c>
      <c r="C625" s="32" t="s">
        <v>1097</v>
      </c>
      <c r="D625" s="32" t="s">
        <v>1098</v>
      </c>
      <c r="E625" s="32" t="s">
        <v>1985</v>
      </c>
      <c r="F625" s="32" t="s">
        <v>6479</v>
      </c>
      <c r="G625" s="32" t="s">
        <v>15</v>
      </c>
      <c r="H625" s="32" t="s">
        <v>16</v>
      </c>
      <c r="I625" s="32" t="s">
        <v>1986</v>
      </c>
      <c r="J625" s="35">
        <v>3100</v>
      </c>
      <c r="K625" s="35">
        <v>0</v>
      </c>
      <c r="L625" s="35">
        <v>0</v>
      </c>
      <c r="M625" s="35">
        <v>0</v>
      </c>
      <c r="N625" s="32" t="s">
        <v>19</v>
      </c>
      <c r="O625" s="32" t="s">
        <v>18</v>
      </c>
      <c r="P625" s="32">
        <v>1</v>
      </c>
      <c r="Q625" s="32" t="s">
        <v>2113</v>
      </c>
    </row>
    <row r="626" spans="1:17" x14ac:dyDescent="0.25">
      <c r="A626" s="57">
        <v>42251.510190011577</v>
      </c>
      <c r="B626" s="32" t="s">
        <v>445</v>
      </c>
      <c r="C626" s="32" t="s">
        <v>2573</v>
      </c>
      <c r="D626" s="32" t="s">
        <v>2574</v>
      </c>
      <c r="E626" s="32" t="s">
        <v>2575</v>
      </c>
      <c r="F626" s="32" t="s">
        <v>6480</v>
      </c>
      <c r="G626" s="32" t="s">
        <v>15</v>
      </c>
      <c r="H626" s="32" t="s">
        <v>16</v>
      </c>
      <c r="I626" s="32" t="s">
        <v>285</v>
      </c>
      <c r="J626" s="35">
        <v>5400</v>
      </c>
      <c r="K626" s="35">
        <v>0</v>
      </c>
      <c r="L626" s="35">
        <v>0</v>
      </c>
      <c r="M626" s="35">
        <v>0</v>
      </c>
      <c r="N626" s="32" t="s">
        <v>19</v>
      </c>
      <c r="O626" s="32" t="s">
        <v>18</v>
      </c>
      <c r="P626" s="32">
        <v>1</v>
      </c>
      <c r="Q626" s="32" t="s">
        <v>2576</v>
      </c>
    </row>
    <row r="627" spans="1:17" x14ac:dyDescent="0.25">
      <c r="A627" s="57">
        <v>42251.567994409721</v>
      </c>
      <c r="C627" s="32" t="s">
        <v>74</v>
      </c>
      <c r="D627" s="32" t="s">
        <v>73</v>
      </c>
      <c r="E627" s="32" t="s">
        <v>6481</v>
      </c>
      <c r="F627" s="32" t="s">
        <v>6482</v>
      </c>
      <c r="G627" s="32" t="s">
        <v>58</v>
      </c>
      <c r="H627" s="32" t="s">
        <v>59</v>
      </c>
      <c r="I627" s="32" t="s">
        <v>2006</v>
      </c>
      <c r="J627" s="35">
        <v>0</v>
      </c>
      <c r="K627" s="35">
        <v>0</v>
      </c>
      <c r="L627" s="35">
        <v>0</v>
      </c>
      <c r="M627" s="35">
        <v>0</v>
      </c>
      <c r="N627" s="32" t="s">
        <v>19</v>
      </c>
      <c r="O627" s="32" t="s">
        <v>32</v>
      </c>
      <c r="P627" s="32">
        <v>3</v>
      </c>
    </row>
    <row r="628" spans="1:17" x14ac:dyDescent="0.25">
      <c r="A628" s="57">
        <v>42251.608991354165</v>
      </c>
      <c r="C628" s="32" t="s">
        <v>404</v>
      </c>
      <c r="D628" s="32" t="s">
        <v>334</v>
      </c>
      <c r="E628" s="32" t="s">
        <v>6483</v>
      </c>
      <c r="F628" s="32" t="s">
        <v>6484</v>
      </c>
      <c r="G628" s="32" t="s">
        <v>58</v>
      </c>
      <c r="H628" s="32" t="s">
        <v>59</v>
      </c>
      <c r="I628" s="32" t="s">
        <v>2006</v>
      </c>
      <c r="J628" s="35">
        <v>0</v>
      </c>
      <c r="K628" s="35">
        <v>0</v>
      </c>
      <c r="L628" s="35">
        <v>0</v>
      </c>
      <c r="M628" s="35">
        <v>0</v>
      </c>
      <c r="N628" s="32" t="s">
        <v>19</v>
      </c>
      <c r="O628" s="32" t="s">
        <v>322</v>
      </c>
      <c r="P628" s="32">
        <v>0</v>
      </c>
    </row>
    <row r="629" spans="1:17" x14ac:dyDescent="0.25">
      <c r="A629" s="57">
        <v>42251.615237002312</v>
      </c>
      <c r="C629" s="32" t="s">
        <v>404</v>
      </c>
      <c r="D629" s="32" t="s">
        <v>334</v>
      </c>
      <c r="E629" s="32" t="s">
        <v>6485</v>
      </c>
      <c r="F629" s="32" t="s">
        <v>6486</v>
      </c>
      <c r="G629" s="32" t="s">
        <v>58</v>
      </c>
      <c r="H629" s="32" t="s">
        <v>59</v>
      </c>
      <c r="I629" s="32" t="s">
        <v>2006</v>
      </c>
      <c r="J629" s="35">
        <v>0</v>
      </c>
      <c r="K629" s="35">
        <v>0</v>
      </c>
      <c r="L629" s="35">
        <v>0</v>
      </c>
      <c r="M629" s="35">
        <v>0</v>
      </c>
      <c r="N629" s="32" t="s">
        <v>19</v>
      </c>
      <c r="O629" s="32" t="s">
        <v>322</v>
      </c>
      <c r="P629" s="32">
        <v>0</v>
      </c>
    </row>
    <row r="630" spans="1:17" x14ac:dyDescent="0.25">
      <c r="A630" s="57">
        <v>42251.636846331021</v>
      </c>
      <c r="C630" s="32" t="s">
        <v>375</v>
      </c>
      <c r="D630" s="32" t="s">
        <v>334</v>
      </c>
      <c r="E630" s="32" t="s">
        <v>6487</v>
      </c>
      <c r="F630" s="32" t="s">
        <v>6488</v>
      </c>
      <c r="G630" s="32" t="s">
        <v>58</v>
      </c>
      <c r="H630" s="32" t="s">
        <v>59</v>
      </c>
      <c r="I630" s="32" t="s">
        <v>2006</v>
      </c>
      <c r="J630" s="35">
        <v>0</v>
      </c>
      <c r="K630" s="35">
        <v>0</v>
      </c>
      <c r="L630" s="35">
        <v>0</v>
      </c>
      <c r="M630" s="35">
        <v>0</v>
      </c>
      <c r="N630" s="32" t="s">
        <v>19</v>
      </c>
      <c r="O630" s="32" t="s">
        <v>322</v>
      </c>
      <c r="P630" s="32">
        <v>0</v>
      </c>
    </row>
    <row r="631" spans="1:17" x14ac:dyDescent="0.25">
      <c r="A631" s="57">
        <v>42251.650926388887</v>
      </c>
      <c r="C631" s="32" t="s">
        <v>340</v>
      </c>
      <c r="D631" s="32" t="s">
        <v>334</v>
      </c>
      <c r="E631" s="32" t="s">
        <v>6489</v>
      </c>
      <c r="F631" s="32" t="s">
        <v>6490</v>
      </c>
      <c r="G631" s="32" t="s">
        <v>58</v>
      </c>
      <c r="H631" s="32" t="s">
        <v>59</v>
      </c>
      <c r="I631" s="32" t="s">
        <v>2006</v>
      </c>
      <c r="J631" s="35">
        <v>0</v>
      </c>
      <c r="K631" s="35">
        <v>0</v>
      </c>
      <c r="L631" s="35">
        <v>0</v>
      </c>
      <c r="M631" s="35">
        <v>0</v>
      </c>
      <c r="N631" s="32" t="s">
        <v>19</v>
      </c>
      <c r="O631" s="32" t="s">
        <v>322</v>
      </c>
      <c r="P631" s="32">
        <v>0</v>
      </c>
    </row>
    <row r="632" spans="1:17" x14ac:dyDescent="0.25">
      <c r="A632" s="57">
        <v>42251.652014733794</v>
      </c>
      <c r="C632" s="32" t="s">
        <v>6491</v>
      </c>
      <c r="D632" s="32" t="s">
        <v>334</v>
      </c>
      <c r="E632" s="32" t="s">
        <v>6492</v>
      </c>
      <c r="F632" s="32" t="s">
        <v>6493</v>
      </c>
      <c r="G632" s="32" t="s">
        <v>58</v>
      </c>
      <c r="H632" s="32" t="s">
        <v>59</v>
      </c>
      <c r="I632" s="32" t="s">
        <v>2006</v>
      </c>
      <c r="J632" s="35">
        <v>0</v>
      </c>
      <c r="K632" s="35">
        <v>0</v>
      </c>
      <c r="L632" s="35">
        <v>0</v>
      </c>
      <c r="M632" s="35">
        <v>0</v>
      </c>
      <c r="N632" s="32" t="s">
        <v>19</v>
      </c>
      <c r="O632" s="32" t="s">
        <v>322</v>
      </c>
      <c r="P632" s="32">
        <v>0</v>
      </c>
    </row>
    <row r="633" spans="1:17" x14ac:dyDescent="0.25">
      <c r="A633" s="57">
        <v>42251.659076736112</v>
      </c>
      <c r="C633" s="32" t="s">
        <v>1068</v>
      </c>
      <c r="D633" s="32" t="s">
        <v>334</v>
      </c>
      <c r="E633" s="32" t="s">
        <v>6494</v>
      </c>
      <c r="F633" s="32" t="s">
        <v>6495</v>
      </c>
      <c r="G633" s="32" t="s">
        <v>58</v>
      </c>
      <c r="H633" s="32" t="s">
        <v>59</v>
      </c>
      <c r="I633" s="32" t="s">
        <v>2006</v>
      </c>
      <c r="J633" s="35">
        <v>0</v>
      </c>
      <c r="K633" s="35">
        <v>0</v>
      </c>
      <c r="L633" s="35">
        <v>0</v>
      </c>
      <c r="M633" s="35">
        <v>0</v>
      </c>
      <c r="N633" s="32" t="s">
        <v>19</v>
      </c>
      <c r="O633" s="32" t="s">
        <v>322</v>
      </c>
      <c r="P633" s="32">
        <v>0</v>
      </c>
    </row>
    <row r="634" spans="1:17" x14ac:dyDescent="0.25">
      <c r="A634" s="57">
        <v>42251.665071875002</v>
      </c>
      <c r="C634" s="32" t="s">
        <v>5417</v>
      </c>
      <c r="D634" s="32" t="s">
        <v>334</v>
      </c>
      <c r="E634" s="32" t="s">
        <v>6496</v>
      </c>
      <c r="F634" s="32" t="s">
        <v>6497</v>
      </c>
      <c r="G634" s="32" t="s">
        <v>58</v>
      </c>
      <c r="H634" s="32" t="s">
        <v>59</v>
      </c>
      <c r="I634" s="32" t="s">
        <v>2006</v>
      </c>
      <c r="J634" s="35">
        <v>0</v>
      </c>
      <c r="K634" s="35">
        <v>0</v>
      </c>
      <c r="L634" s="35">
        <v>0</v>
      </c>
      <c r="M634" s="35">
        <v>0</v>
      </c>
      <c r="N634" s="32" t="s">
        <v>19</v>
      </c>
      <c r="O634" s="32" t="s">
        <v>322</v>
      </c>
      <c r="P634" s="32">
        <v>0</v>
      </c>
    </row>
    <row r="635" spans="1:17" x14ac:dyDescent="0.25">
      <c r="A635" s="57">
        <v>42251.694718368053</v>
      </c>
      <c r="B635" s="32" t="s">
        <v>4333</v>
      </c>
      <c r="C635" s="32" t="s">
        <v>335</v>
      </c>
      <c r="D635" s="32" t="s">
        <v>334</v>
      </c>
      <c r="E635" s="32" t="s">
        <v>5902</v>
      </c>
      <c r="F635" s="32" t="s">
        <v>6498</v>
      </c>
      <c r="G635" s="32" t="s">
        <v>25</v>
      </c>
      <c r="H635" s="32" t="s">
        <v>26</v>
      </c>
      <c r="I635" s="32" t="s">
        <v>2006</v>
      </c>
      <c r="J635" s="35">
        <v>0</v>
      </c>
      <c r="K635" s="35">
        <v>0</v>
      </c>
      <c r="L635" s="35">
        <v>0</v>
      </c>
      <c r="M635" s="35">
        <v>0</v>
      </c>
      <c r="N635" s="32" t="s">
        <v>19</v>
      </c>
      <c r="O635" s="32" t="s">
        <v>41</v>
      </c>
      <c r="P635" s="32">
        <v>1</v>
      </c>
      <c r="Q635" s="32" t="s">
        <v>6499</v>
      </c>
    </row>
    <row r="636" spans="1:17" x14ac:dyDescent="0.25">
      <c r="A636" s="57">
        <v>42251.694718368053</v>
      </c>
      <c r="B636" s="32" t="s">
        <v>4333</v>
      </c>
      <c r="C636" s="32" t="s">
        <v>335</v>
      </c>
      <c r="D636" s="32" t="s">
        <v>334</v>
      </c>
      <c r="E636" s="32" t="s">
        <v>5902</v>
      </c>
      <c r="F636" s="32" t="s">
        <v>6498</v>
      </c>
      <c r="G636" s="32" t="s">
        <v>367</v>
      </c>
      <c r="H636" s="32" t="s">
        <v>366</v>
      </c>
      <c r="I636" s="32" t="s">
        <v>2006</v>
      </c>
      <c r="J636" s="35">
        <v>0</v>
      </c>
      <c r="K636" s="35">
        <v>0</v>
      </c>
      <c r="L636" s="35">
        <v>14.25</v>
      </c>
      <c r="M636" s="35">
        <v>0</v>
      </c>
      <c r="N636" s="32" t="s">
        <v>19</v>
      </c>
      <c r="O636" s="32" t="s">
        <v>41</v>
      </c>
      <c r="P636" s="32">
        <v>1</v>
      </c>
      <c r="Q636" s="32" t="s">
        <v>6499</v>
      </c>
    </row>
    <row r="637" spans="1:17" x14ac:dyDescent="0.25">
      <c r="A637" s="57">
        <v>42251.696007488426</v>
      </c>
      <c r="B637" s="32" t="s">
        <v>4333</v>
      </c>
      <c r="C637" s="32" t="s">
        <v>335</v>
      </c>
      <c r="D637" s="32" t="s">
        <v>334</v>
      </c>
      <c r="E637" s="32" t="s">
        <v>5907</v>
      </c>
      <c r="F637" s="32" t="s">
        <v>6500</v>
      </c>
      <c r="G637" s="32" t="s">
        <v>367</v>
      </c>
      <c r="H637" s="32" t="s">
        <v>366</v>
      </c>
      <c r="I637" s="32" t="s">
        <v>2007</v>
      </c>
      <c r="J637" s="35">
        <v>0</v>
      </c>
      <c r="K637" s="35">
        <v>0</v>
      </c>
      <c r="L637" s="35">
        <v>0</v>
      </c>
      <c r="M637" s="35">
        <v>0</v>
      </c>
      <c r="N637" s="32" t="s">
        <v>19</v>
      </c>
      <c r="O637" s="32" t="s">
        <v>41</v>
      </c>
      <c r="P637" s="32">
        <v>1</v>
      </c>
      <c r="Q637" s="32" t="s">
        <v>6501</v>
      </c>
    </row>
    <row r="638" spans="1:17" x14ac:dyDescent="0.25">
      <c r="A638" s="57">
        <v>42251.697213194442</v>
      </c>
      <c r="B638" s="32" t="s">
        <v>4333</v>
      </c>
      <c r="C638" s="32" t="s">
        <v>335</v>
      </c>
      <c r="D638" s="32" t="s">
        <v>334</v>
      </c>
      <c r="E638" s="32" t="s">
        <v>5905</v>
      </c>
      <c r="F638" s="32" t="s">
        <v>6502</v>
      </c>
      <c r="G638" s="32" t="s">
        <v>25</v>
      </c>
      <c r="H638" s="32" t="s">
        <v>26</v>
      </c>
      <c r="I638" s="32" t="s">
        <v>2006</v>
      </c>
      <c r="J638" s="35">
        <v>0</v>
      </c>
      <c r="K638" s="35">
        <v>0</v>
      </c>
      <c r="L638" s="35">
        <v>0</v>
      </c>
      <c r="M638" s="35">
        <v>0</v>
      </c>
      <c r="N638" s="32" t="s">
        <v>19</v>
      </c>
      <c r="O638" s="32" t="s">
        <v>41</v>
      </c>
      <c r="P638" s="32">
        <v>1</v>
      </c>
      <c r="Q638" s="32" t="s">
        <v>6503</v>
      </c>
    </row>
    <row r="639" spans="1:17" x14ac:dyDescent="0.25">
      <c r="A639" s="57">
        <v>42251.697213194442</v>
      </c>
      <c r="B639" s="32" t="s">
        <v>4333</v>
      </c>
      <c r="C639" s="32" t="s">
        <v>335</v>
      </c>
      <c r="D639" s="32" t="s">
        <v>334</v>
      </c>
      <c r="E639" s="32" t="s">
        <v>5905</v>
      </c>
      <c r="F639" s="32" t="s">
        <v>6502</v>
      </c>
      <c r="G639" s="32" t="s">
        <v>367</v>
      </c>
      <c r="H639" s="32" t="s">
        <v>366</v>
      </c>
      <c r="I639" s="32" t="s">
        <v>2006</v>
      </c>
      <c r="J639" s="35">
        <v>0</v>
      </c>
      <c r="K639" s="35">
        <v>0</v>
      </c>
      <c r="L639" s="35">
        <v>14.25</v>
      </c>
      <c r="M639" s="35">
        <v>0</v>
      </c>
      <c r="N639" s="32" t="s">
        <v>19</v>
      </c>
      <c r="O639" s="32" t="s">
        <v>41</v>
      </c>
      <c r="P639" s="32">
        <v>1</v>
      </c>
      <c r="Q639" s="32" t="s">
        <v>6503</v>
      </c>
    </row>
    <row r="640" spans="1:17" x14ac:dyDescent="0.25">
      <c r="A640" s="57">
        <v>42251.698503356478</v>
      </c>
      <c r="B640" s="32" t="s">
        <v>4333</v>
      </c>
      <c r="C640" s="32" t="s">
        <v>335</v>
      </c>
      <c r="D640" s="32" t="s">
        <v>334</v>
      </c>
      <c r="E640" s="32" t="s">
        <v>5896</v>
      </c>
      <c r="F640" s="32" t="s">
        <v>6504</v>
      </c>
      <c r="G640" s="32" t="s">
        <v>25</v>
      </c>
      <c r="H640" s="32" t="s">
        <v>26</v>
      </c>
      <c r="I640" s="32" t="s">
        <v>2006</v>
      </c>
      <c r="J640" s="35">
        <v>0</v>
      </c>
      <c r="K640" s="35">
        <v>0</v>
      </c>
      <c r="L640" s="35">
        <v>0</v>
      </c>
      <c r="M640" s="35">
        <v>0</v>
      </c>
      <c r="N640" s="32" t="s">
        <v>19</v>
      </c>
      <c r="O640" s="32" t="s">
        <v>41</v>
      </c>
      <c r="P640" s="32">
        <v>1</v>
      </c>
      <c r="Q640" s="32" t="s">
        <v>6505</v>
      </c>
    </row>
    <row r="641" spans="1:17" x14ac:dyDescent="0.25">
      <c r="A641" s="57">
        <v>42251.698503356478</v>
      </c>
      <c r="B641" s="32" t="s">
        <v>4333</v>
      </c>
      <c r="C641" s="32" t="s">
        <v>335</v>
      </c>
      <c r="D641" s="32" t="s">
        <v>334</v>
      </c>
      <c r="E641" s="32" t="s">
        <v>5896</v>
      </c>
      <c r="F641" s="32" t="s">
        <v>6504</v>
      </c>
      <c r="G641" s="32" t="s">
        <v>367</v>
      </c>
      <c r="H641" s="32" t="s">
        <v>366</v>
      </c>
      <c r="I641" s="32" t="s">
        <v>2006</v>
      </c>
      <c r="J641" s="35">
        <v>0</v>
      </c>
      <c r="K641" s="35">
        <v>0</v>
      </c>
      <c r="L641" s="35">
        <v>14.25</v>
      </c>
      <c r="M641" s="35">
        <v>0</v>
      </c>
      <c r="N641" s="32" t="s">
        <v>19</v>
      </c>
      <c r="O641" s="32" t="s">
        <v>41</v>
      </c>
      <c r="P641" s="32">
        <v>1</v>
      </c>
      <c r="Q641" s="32" t="s">
        <v>6505</v>
      </c>
    </row>
    <row r="642" spans="1:17" x14ac:dyDescent="0.25">
      <c r="A642" s="57">
        <v>42251.698503356478</v>
      </c>
      <c r="B642" s="32" t="s">
        <v>4333</v>
      </c>
      <c r="C642" s="32" t="s">
        <v>335</v>
      </c>
      <c r="D642" s="32" t="s">
        <v>334</v>
      </c>
      <c r="E642" s="32" t="s">
        <v>5896</v>
      </c>
      <c r="F642" s="32" t="s">
        <v>6504</v>
      </c>
      <c r="G642" s="32" t="s">
        <v>367</v>
      </c>
      <c r="H642" s="32" t="s">
        <v>366</v>
      </c>
      <c r="I642" s="32" t="s">
        <v>2006</v>
      </c>
      <c r="J642" s="35">
        <v>0</v>
      </c>
      <c r="K642" s="35">
        <v>0</v>
      </c>
      <c r="L642" s="35">
        <v>14.25</v>
      </c>
      <c r="M642" s="35">
        <v>0</v>
      </c>
      <c r="N642" s="32" t="s">
        <v>19</v>
      </c>
      <c r="O642" s="32" t="s">
        <v>41</v>
      </c>
      <c r="P642" s="32">
        <v>1</v>
      </c>
      <c r="Q642" s="32" t="s">
        <v>6505</v>
      </c>
    </row>
    <row r="643" spans="1:17" x14ac:dyDescent="0.25">
      <c r="A643" s="57">
        <v>42251.699718136573</v>
      </c>
      <c r="B643" s="32" t="s">
        <v>21</v>
      </c>
      <c r="C643" s="32" t="s">
        <v>5014</v>
      </c>
      <c r="D643" s="32" t="s">
        <v>334</v>
      </c>
      <c r="E643" s="32" t="s">
        <v>5900</v>
      </c>
      <c r="F643" s="32" t="s">
        <v>6506</v>
      </c>
      <c r="G643" s="32" t="s">
        <v>367</v>
      </c>
      <c r="H643" s="32" t="s">
        <v>366</v>
      </c>
      <c r="I643" s="32" t="s">
        <v>2007</v>
      </c>
      <c r="J643" s="35">
        <v>0</v>
      </c>
      <c r="K643" s="35">
        <v>0</v>
      </c>
      <c r="L643" s="35">
        <v>0</v>
      </c>
      <c r="M643" s="35">
        <v>0</v>
      </c>
      <c r="N643" s="32" t="s">
        <v>19</v>
      </c>
      <c r="O643" s="32" t="s">
        <v>41</v>
      </c>
      <c r="P643" s="32">
        <v>1</v>
      </c>
      <c r="Q643" s="32" t="s">
        <v>6507</v>
      </c>
    </row>
    <row r="644" spans="1:17" x14ac:dyDescent="0.25">
      <c r="A644" s="57">
        <v>42251.699718136573</v>
      </c>
      <c r="B644" s="32" t="s">
        <v>21</v>
      </c>
      <c r="C644" s="32" t="s">
        <v>5014</v>
      </c>
      <c r="D644" s="32" t="s">
        <v>334</v>
      </c>
      <c r="E644" s="32" t="s">
        <v>5900</v>
      </c>
      <c r="F644" s="32" t="s">
        <v>6506</v>
      </c>
      <c r="G644" s="32" t="s">
        <v>367</v>
      </c>
      <c r="H644" s="32" t="s">
        <v>366</v>
      </c>
      <c r="I644" s="32" t="s">
        <v>2007</v>
      </c>
      <c r="J644" s="35">
        <v>0</v>
      </c>
      <c r="K644" s="35">
        <v>0</v>
      </c>
      <c r="L644" s="35">
        <v>14.25</v>
      </c>
      <c r="M644" s="35">
        <v>0</v>
      </c>
      <c r="N644" s="32" t="s">
        <v>19</v>
      </c>
      <c r="O644" s="32" t="s">
        <v>41</v>
      </c>
      <c r="P644" s="32">
        <v>1</v>
      </c>
      <c r="Q644" s="32" t="s">
        <v>6507</v>
      </c>
    </row>
    <row r="645" spans="1:17" x14ac:dyDescent="0.25">
      <c r="A645" s="57">
        <v>42251.699718136573</v>
      </c>
      <c r="B645" s="32" t="s">
        <v>21</v>
      </c>
      <c r="C645" s="32" t="s">
        <v>5014</v>
      </c>
      <c r="D645" s="32" t="s">
        <v>334</v>
      </c>
      <c r="E645" s="32" t="s">
        <v>5900</v>
      </c>
      <c r="F645" s="32" t="s">
        <v>6506</v>
      </c>
      <c r="G645" s="32" t="s">
        <v>367</v>
      </c>
      <c r="H645" s="32" t="s">
        <v>366</v>
      </c>
      <c r="I645" s="32" t="s">
        <v>2007</v>
      </c>
      <c r="J645" s="35">
        <v>0</v>
      </c>
      <c r="K645" s="35">
        <v>0</v>
      </c>
      <c r="L645" s="35">
        <v>14.25</v>
      </c>
      <c r="M645" s="35">
        <v>0</v>
      </c>
      <c r="N645" s="32" t="s">
        <v>19</v>
      </c>
      <c r="O645" s="32" t="s">
        <v>41</v>
      </c>
      <c r="P645" s="32">
        <v>1</v>
      </c>
      <c r="Q645" s="32" t="s">
        <v>6507</v>
      </c>
    </row>
    <row r="646" spans="1:17" x14ac:dyDescent="0.25">
      <c r="A646" s="57">
        <v>42251.700789664355</v>
      </c>
      <c r="B646" s="32" t="s">
        <v>21</v>
      </c>
      <c r="C646" s="32" t="s">
        <v>2092</v>
      </c>
      <c r="D646" s="32" t="s">
        <v>334</v>
      </c>
      <c r="E646" s="32" t="s">
        <v>5868</v>
      </c>
      <c r="F646" s="32" t="s">
        <v>6508</v>
      </c>
      <c r="G646" s="32" t="s">
        <v>367</v>
      </c>
      <c r="H646" s="32" t="s">
        <v>366</v>
      </c>
      <c r="I646" s="32" t="s">
        <v>2007</v>
      </c>
      <c r="J646" s="35">
        <v>0</v>
      </c>
      <c r="K646" s="35">
        <v>0</v>
      </c>
      <c r="L646" s="35">
        <v>0</v>
      </c>
      <c r="M646" s="35">
        <v>0</v>
      </c>
      <c r="N646" s="32" t="s">
        <v>19</v>
      </c>
      <c r="O646" s="32" t="s">
        <v>41</v>
      </c>
      <c r="P646" s="32">
        <v>1</v>
      </c>
      <c r="Q646" s="32" t="s">
        <v>6509</v>
      </c>
    </row>
    <row r="647" spans="1:17" x14ac:dyDescent="0.25">
      <c r="A647" s="57">
        <v>42251.702091435189</v>
      </c>
      <c r="B647" s="32" t="s">
        <v>290</v>
      </c>
      <c r="C647" s="32" t="s">
        <v>6510</v>
      </c>
      <c r="D647" s="32" t="s">
        <v>334</v>
      </c>
      <c r="E647" s="32" t="s">
        <v>5840</v>
      </c>
      <c r="F647" s="32" t="s">
        <v>6511</v>
      </c>
      <c r="G647" s="32" t="s">
        <v>25</v>
      </c>
      <c r="H647" s="32" t="s">
        <v>26</v>
      </c>
      <c r="I647" s="32" t="s">
        <v>2006</v>
      </c>
      <c r="J647" s="35">
        <v>0</v>
      </c>
      <c r="K647" s="35">
        <v>0</v>
      </c>
      <c r="L647" s="35">
        <v>0</v>
      </c>
      <c r="M647" s="35">
        <v>0</v>
      </c>
      <c r="N647" s="32" t="s">
        <v>19</v>
      </c>
      <c r="O647" s="32" t="s">
        <v>41</v>
      </c>
      <c r="P647" s="32">
        <v>1</v>
      </c>
      <c r="Q647" s="32" t="s">
        <v>6512</v>
      </c>
    </row>
    <row r="648" spans="1:17" x14ac:dyDescent="0.25">
      <c r="A648" s="57">
        <v>42251.702091435189</v>
      </c>
      <c r="B648" s="32" t="s">
        <v>290</v>
      </c>
      <c r="C648" s="32" t="s">
        <v>6510</v>
      </c>
      <c r="D648" s="32" t="s">
        <v>334</v>
      </c>
      <c r="E648" s="32" t="s">
        <v>5840</v>
      </c>
      <c r="F648" s="32" t="s">
        <v>6511</v>
      </c>
      <c r="G648" s="32" t="s">
        <v>367</v>
      </c>
      <c r="H648" s="32" t="s">
        <v>366</v>
      </c>
      <c r="I648" s="32" t="s">
        <v>2006</v>
      </c>
      <c r="J648" s="35">
        <v>0</v>
      </c>
      <c r="K648" s="35">
        <v>0</v>
      </c>
      <c r="L648" s="35">
        <v>14.25</v>
      </c>
      <c r="M648" s="35">
        <v>0</v>
      </c>
      <c r="N648" s="32" t="s">
        <v>19</v>
      </c>
      <c r="O648" s="32" t="s">
        <v>41</v>
      </c>
      <c r="P648" s="32">
        <v>1</v>
      </c>
      <c r="Q648" s="32" t="s">
        <v>6512</v>
      </c>
    </row>
    <row r="649" spans="1:17" x14ac:dyDescent="0.25">
      <c r="A649" s="57">
        <v>42251.702091435189</v>
      </c>
      <c r="B649" s="32" t="s">
        <v>290</v>
      </c>
      <c r="C649" s="32" t="s">
        <v>6510</v>
      </c>
      <c r="D649" s="32" t="s">
        <v>334</v>
      </c>
      <c r="E649" s="32" t="s">
        <v>5840</v>
      </c>
      <c r="F649" s="32" t="s">
        <v>6511</v>
      </c>
      <c r="G649" s="32" t="s">
        <v>367</v>
      </c>
      <c r="H649" s="32" t="s">
        <v>366</v>
      </c>
      <c r="I649" s="32" t="s">
        <v>2006</v>
      </c>
      <c r="J649" s="35">
        <v>0</v>
      </c>
      <c r="K649" s="35">
        <v>0</v>
      </c>
      <c r="L649" s="35">
        <v>14.25</v>
      </c>
      <c r="M649" s="35">
        <v>0</v>
      </c>
      <c r="N649" s="32" t="s">
        <v>19</v>
      </c>
      <c r="O649" s="32" t="s">
        <v>41</v>
      </c>
      <c r="P649" s="32">
        <v>1</v>
      </c>
      <c r="Q649" s="32" t="s">
        <v>6512</v>
      </c>
    </row>
    <row r="650" spans="1:17" x14ac:dyDescent="0.25">
      <c r="A650" s="57">
        <v>42251.703301504633</v>
      </c>
      <c r="B650" s="32" t="s">
        <v>21</v>
      </c>
      <c r="C650" s="32" t="s">
        <v>6513</v>
      </c>
      <c r="D650" s="32" t="s">
        <v>334</v>
      </c>
      <c r="E650" s="32" t="s">
        <v>5847</v>
      </c>
      <c r="F650" s="32" t="s">
        <v>6514</v>
      </c>
      <c r="G650" s="32" t="s">
        <v>25</v>
      </c>
      <c r="H650" s="32" t="s">
        <v>26</v>
      </c>
      <c r="I650" s="32" t="s">
        <v>2006</v>
      </c>
      <c r="J650" s="35">
        <v>0</v>
      </c>
      <c r="K650" s="35">
        <v>0</v>
      </c>
      <c r="L650" s="35">
        <v>0</v>
      </c>
      <c r="M650" s="35">
        <v>0</v>
      </c>
      <c r="N650" s="32" t="s">
        <v>19</v>
      </c>
      <c r="O650" s="32" t="s">
        <v>41</v>
      </c>
      <c r="P650" s="32">
        <v>1</v>
      </c>
      <c r="Q650" s="32" t="s">
        <v>6515</v>
      </c>
    </row>
    <row r="651" spans="1:17" x14ac:dyDescent="0.25">
      <c r="A651" s="57">
        <v>42251.703301504633</v>
      </c>
      <c r="B651" s="32" t="s">
        <v>21</v>
      </c>
      <c r="C651" s="32" t="s">
        <v>6513</v>
      </c>
      <c r="D651" s="32" t="s">
        <v>334</v>
      </c>
      <c r="E651" s="32" t="s">
        <v>5847</v>
      </c>
      <c r="F651" s="32" t="s">
        <v>6514</v>
      </c>
      <c r="G651" s="32" t="s">
        <v>367</v>
      </c>
      <c r="H651" s="32" t="s">
        <v>366</v>
      </c>
      <c r="I651" s="32" t="s">
        <v>2006</v>
      </c>
      <c r="J651" s="35">
        <v>0</v>
      </c>
      <c r="K651" s="35">
        <v>0</v>
      </c>
      <c r="L651" s="35">
        <v>14.25</v>
      </c>
      <c r="M651" s="35">
        <v>0</v>
      </c>
      <c r="N651" s="32" t="s">
        <v>19</v>
      </c>
      <c r="O651" s="32" t="s">
        <v>41</v>
      </c>
      <c r="P651" s="32">
        <v>1</v>
      </c>
      <c r="Q651" s="32" t="s">
        <v>6515</v>
      </c>
    </row>
    <row r="652" spans="1:17" x14ac:dyDescent="0.25">
      <c r="A652" s="57">
        <v>42251.704497256942</v>
      </c>
      <c r="B652" s="32" t="s">
        <v>21</v>
      </c>
      <c r="C652" s="32" t="s">
        <v>5014</v>
      </c>
      <c r="D652" s="32" t="s">
        <v>334</v>
      </c>
      <c r="E652" s="32" t="s">
        <v>5901</v>
      </c>
      <c r="F652" s="32" t="s">
        <v>6516</v>
      </c>
      <c r="G652" s="32" t="s">
        <v>25</v>
      </c>
      <c r="H652" s="32" t="s">
        <v>26</v>
      </c>
      <c r="I652" s="32" t="s">
        <v>2006</v>
      </c>
      <c r="J652" s="35">
        <v>0</v>
      </c>
      <c r="K652" s="35">
        <v>0</v>
      </c>
      <c r="L652" s="35">
        <v>0</v>
      </c>
      <c r="M652" s="35">
        <v>0</v>
      </c>
      <c r="N652" s="32" t="s">
        <v>19</v>
      </c>
      <c r="O652" s="32" t="s">
        <v>41</v>
      </c>
      <c r="P652" s="32">
        <v>1</v>
      </c>
      <c r="Q652" s="32" t="s">
        <v>6517</v>
      </c>
    </row>
    <row r="653" spans="1:17" x14ac:dyDescent="0.25">
      <c r="A653" s="57">
        <v>42251.704497256942</v>
      </c>
      <c r="B653" s="32" t="s">
        <v>21</v>
      </c>
      <c r="C653" s="32" t="s">
        <v>5014</v>
      </c>
      <c r="D653" s="32" t="s">
        <v>334</v>
      </c>
      <c r="E653" s="32" t="s">
        <v>5901</v>
      </c>
      <c r="F653" s="32" t="s">
        <v>6516</v>
      </c>
      <c r="G653" s="32" t="s">
        <v>367</v>
      </c>
      <c r="H653" s="32" t="s">
        <v>366</v>
      </c>
      <c r="I653" s="32" t="s">
        <v>2006</v>
      </c>
      <c r="J653" s="35">
        <v>0</v>
      </c>
      <c r="K653" s="35">
        <v>0</v>
      </c>
      <c r="L653" s="35">
        <v>14.25</v>
      </c>
      <c r="M653" s="35">
        <v>0</v>
      </c>
      <c r="N653" s="32" t="s">
        <v>19</v>
      </c>
      <c r="O653" s="32" t="s">
        <v>41</v>
      </c>
      <c r="P653" s="32">
        <v>1</v>
      </c>
      <c r="Q653" s="32" t="s">
        <v>6517</v>
      </c>
    </row>
    <row r="654" spans="1:17" x14ac:dyDescent="0.25">
      <c r="A654" s="57">
        <v>42251.704497256942</v>
      </c>
      <c r="B654" s="32" t="s">
        <v>21</v>
      </c>
      <c r="C654" s="32" t="s">
        <v>5014</v>
      </c>
      <c r="D654" s="32" t="s">
        <v>334</v>
      </c>
      <c r="E654" s="32" t="s">
        <v>5901</v>
      </c>
      <c r="F654" s="32" t="s">
        <v>6516</v>
      </c>
      <c r="G654" s="32" t="s">
        <v>367</v>
      </c>
      <c r="H654" s="32" t="s">
        <v>366</v>
      </c>
      <c r="I654" s="32" t="s">
        <v>2006</v>
      </c>
      <c r="J654" s="35">
        <v>0</v>
      </c>
      <c r="K654" s="35">
        <v>0</v>
      </c>
      <c r="L654" s="35">
        <v>14.25</v>
      </c>
      <c r="M654" s="35">
        <v>0</v>
      </c>
      <c r="N654" s="32" t="s">
        <v>19</v>
      </c>
      <c r="O654" s="32" t="s">
        <v>41</v>
      </c>
      <c r="P654" s="32">
        <v>1</v>
      </c>
      <c r="Q654" s="32" t="s">
        <v>6517</v>
      </c>
    </row>
    <row r="655" spans="1:17" x14ac:dyDescent="0.25">
      <c r="A655" s="57">
        <v>42251.706080439813</v>
      </c>
      <c r="B655" s="32" t="s">
        <v>44</v>
      </c>
      <c r="C655" s="32" t="s">
        <v>447</v>
      </c>
      <c r="D655" s="32" t="s">
        <v>446</v>
      </c>
      <c r="E655" s="32" t="s">
        <v>5837</v>
      </c>
      <c r="F655" s="32" t="s">
        <v>6518</v>
      </c>
      <c r="G655" s="32" t="s">
        <v>25</v>
      </c>
      <c r="H655" s="32" t="s">
        <v>26</v>
      </c>
      <c r="I655" s="32" t="s">
        <v>2006</v>
      </c>
      <c r="J655" s="35">
        <v>0</v>
      </c>
      <c r="K655" s="35">
        <v>0</v>
      </c>
      <c r="L655" s="35">
        <v>0</v>
      </c>
      <c r="M655" s="35">
        <v>0</v>
      </c>
      <c r="N655" s="32" t="s">
        <v>19</v>
      </c>
      <c r="O655" s="32" t="s">
        <v>41</v>
      </c>
      <c r="P655" s="32">
        <v>1</v>
      </c>
      <c r="Q655" s="32" t="s">
        <v>6519</v>
      </c>
    </row>
    <row r="656" spans="1:17" x14ac:dyDescent="0.25">
      <c r="A656" s="57">
        <v>42251.706080439813</v>
      </c>
      <c r="B656" s="32" t="s">
        <v>44</v>
      </c>
      <c r="C656" s="32" t="s">
        <v>447</v>
      </c>
      <c r="D656" s="32" t="s">
        <v>446</v>
      </c>
      <c r="E656" s="32" t="s">
        <v>5837</v>
      </c>
      <c r="F656" s="32" t="s">
        <v>6518</v>
      </c>
      <c r="G656" s="32" t="s">
        <v>718</v>
      </c>
      <c r="H656" s="32" t="s">
        <v>717</v>
      </c>
      <c r="I656" s="32" t="s">
        <v>2006</v>
      </c>
      <c r="J656" s="35">
        <v>0</v>
      </c>
      <c r="K656" s="35">
        <v>0</v>
      </c>
      <c r="L656" s="35">
        <v>14.25</v>
      </c>
      <c r="M656" s="35">
        <v>0</v>
      </c>
      <c r="N656" s="32" t="s">
        <v>19</v>
      </c>
      <c r="O656" s="32" t="s">
        <v>41</v>
      </c>
      <c r="P656" s="32">
        <v>1</v>
      </c>
      <c r="Q656" s="32" t="s">
        <v>6519</v>
      </c>
    </row>
    <row r="657" spans="1:17" x14ac:dyDescent="0.25">
      <c r="A657" s="57">
        <v>42251.71726484954</v>
      </c>
      <c r="B657" s="32" t="s">
        <v>4333</v>
      </c>
      <c r="C657" s="32" t="s">
        <v>335</v>
      </c>
      <c r="D657" s="32" t="s">
        <v>334</v>
      </c>
      <c r="E657" s="32" t="s">
        <v>5904</v>
      </c>
      <c r="F657" s="32" t="s">
        <v>6520</v>
      </c>
      <c r="G657" s="32" t="s">
        <v>25</v>
      </c>
      <c r="H657" s="32" t="s">
        <v>26</v>
      </c>
      <c r="I657" s="32" t="s">
        <v>2006</v>
      </c>
      <c r="J657" s="35">
        <v>0</v>
      </c>
      <c r="K657" s="35">
        <v>0</v>
      </c>
      <c r="L657" s="35">
        <v>0</v>
      </c>
      <c r="M657" s="35">
        <v>0</v>
      </c>
      <c r="N657" s="32" t="s">
        <v>19</v>
      </c>
      <c r="O657" s="32" t="s">
        <v>41</v>
      </c>
      <c r="P657" s="32">
        <v>1</v>
      </c>
      <c r="Q657" s="32" t="s">
        <v>6521</v>
      </c>
    </row>
    <row r="658" spans="1:17" x14ac:dyDescent="0.25">
      <c r="A658" s="57">
        <v>42251.71726484954</v>
      </c>
      <c r="B658" s="32" t="s">
        <v>4333</v>
      </c>
      <c r="C658" s="32" t="s">
        <v>335</v>
      </c>
      <c r="D658" s="32" t="s">
        <v>334</v>
      </c>
      <c r="E658" s="32" t="s">
        <v>5904</v>
      </c>
      <c r="F658" s="32" t="s">
        <v>6520</v>
      </c>
      <c r="G658" s="32" t="s">
        <v>367</v>
      </c>
      <c r="H658" s="32" t="s">
        <v>366</v>
      </c>
      <c r="I658" s="32" t="s">
        <v>2006</v>
      </c>
      <c r="J658" s="35">
        <v>0</v>
      </c>
      <c r="K658" s="35">
        <v>0</v>
      </c>
      <c r="L658" s="35">
        <v>14.25</v>
      </c>
      <c r="M658" s="35">
        <v>0</v>
      </c>
      <c r="N658" s="32" t="s">
        <v>19</v>
      </c>
      <c r="O658" s="32" t="s">
        <v>41</v>
      </c>
      <c r="P658" s="32">
        <v>1</v>
      </c>
      <c r="Q658" s="32" t="s">
        <v>6521</v>
      </c>
    </row>
    <row r="659" spans="1:17" x14ac:dyDescent="0.25">
      <c r="A659" s="57">
        <v>42251.717555671297</v>
      </c>
      <c r="B659" s="32" t="s">
        <v>284</v>
      </c>
      <c r="C659" s="32" t="s">
        <v>4601</v>
      </c>
      <c r="D659" s="32" t="s">
        <v>4602</v>
      </c>
      <c r="E659" s="32" t="s">
        <v>6522</v>
      </c>
      <c r="F659" s="32" t="s">
        <v>6523</v>
      </c>
      <c r="G659" s="32" t="s">
        <v>2048</v>
      </c>
      <c r="H659" s="32" t="s">
        <v>2049</v>
      </c>
      <c r="I659" s="32" t="s">
        <v>2013</v>
      </c>
      <c r="J659" s="35">
        <v>0</v>
      </c>
      <c r="K659" s="35">
        <v>0</v>
      </c>
      <c r="L659" s="35">
        <v>0</v>
      </c>
      <c r="M659" s="35">
        <v>0</v>
      </c>
      <c r="N659" s="32" t="s">
        <v>19</v>
      </c>
      <c r="O659" s="32" t="s">
        <v>41</v>
      </c>
      <c r="P659" s="32">
        <v>1</v>
      </c>
      <c r="Q659" s="32" t="s">
        <v>6524</v>
      </c>
    </row>
    <row r="660" spans="1:17" x14ac:dyDescent="0.25">
      <c r="A660" s="57">
        <v>42251.717555671297</v>
      </c>
      <c r="B660" s="32" t="s">
        <v>284</v>
      </c>
      <c r="C660" s="32" t="s">
        <v>4601</v>
      </c>
      <c r="D660" s="32" t="s">
        <v>4602</v>
      </c>
      <c r="E660" s="32" t="s">
        <v>6522</v>
      </c>
      <c r="F660" s="32" t="s">
        <v>6523</v>
      </c>
      <c r="G660" s="32" t="s">
        <v>2048</v>
      </c>
      <c r="H660" s="32" t="s">
        <v>2049</v>
      </c>
      <c r="I660" s="32" t="s">
        <v>2013</v>
      </c>
      <c r="J660" s="35">
        <v>0</v>
      </c>
      <c r="K660" s="35">
        <v>0</v>
      </c>
      <c r="L660" s="35">
        <v>14.25</v>
      </c>
      <c r="M660" s="35">
        <v>0</v>
      </c>
      <c r="N660" s="32" t="s">
        <v>19</v>
      </c>
      <c r="O660" s="32" t="s">
        <v>41</v>
      </c>
      <c r="P660" s="32">
        <v>1</v>
      </c>
      <c r="Q660" s="32" t="s">
        <v>6524</v>
      </c>
    </row>
    <row r="661" spans="1:17" x14ac:dyDescent="0.25">
      <c r="A661" s="57">
        <v>42251.717555671297</v>
      </c>
      <c r="B661" s="32" t="s">
        <v>284</v>
      </c>
      <c r="C661" s="32" t="s">
        <v>4601</v>
      </c>
      <c r="D661" s="32" t="s">
        <v>4602</v>
      </c>
      <c r="E661" s="32" t="s">
        <v>6522</v>
      </c>
      <c r="F661" s="32" t="s">
        <v>6523</v>
      </c>
      <c r="G661" s="32" t="s">
        <v>35</v>
      </c>
      <c r="H661" s="32" t="s">
        <v>38</v>
      </c>
      <c r="I661" s="32" t="s">
        <v>2013</v>
      </c>
      <c r="J661" s="35">
        <v>0</v>
      </c>
      <c r="K661" s="35">
        <v>0</v>
      </c>
      <c r="L661" s="35">
        <v>0</v>
      </c>
      <c r="M661" s="35">
        <v>5.8</v>
      </c>
      <c r="N661" s="32" t="s">
        <v>19</v>
      </c>
      <c r="O661" s="32" t="s">
        <v>41</v>
      </c>
      <c r="P661" s="32">
        <v>1</v>
      </c>
      <c r="Q661" s="32" t="s">
        <v>6524</v>
      </c>
    </row>
    <row r="662" spans="1:17" x14ac:dyDescent="0.25">
      <c r="A662" s="57">
        <v>42251.71873912037</v>
      </c>
      <c r="B662" s="32" t="s">
        <v>4333</v>
      </c>
      <c r="C662" s="32" t="s">
        <v>335</v>
      </c>
      <c r="D662" s="32" t="s">
        <v>334</v>
      </c>
      <c r="E662" s="32" t="s">
        <v>5908</v>
      </c>
      <c r="F662" s="32" t="s">
        <v>6525</v>
      </c>
      <c r="G662" s="32" t="s">
        <v>25</v>
      </c>
      <c r="H662" s="32" t="s">
        <v>26</v>
      </c>
      <c r="I662" s="32" t="s">
        <v>2006</v>
      </c>
      <c r="J662" s="35">
        <v>0</v>
      </c>
      <c r="K662" s="35">
        <v>0</v>
      </c>
      <c r="L662" s="35">
        <v>0</v>
      </c>
      <c r="M662" s="35">
        <v>0</v>
      </c>
      <c r="N662" s="32" t="s">
        <v>19</v>
      </c>
      <c r="O662" s="32" t="s">
        <v>41</v>
      </c>
      <c r="P662" s="32">
        <v>1</v>
      </c>
      <c r="Q662" s="32" t="s">
        <v>6526</v>
      </c>
    </row>
    <row r="663" spans="1:17" x14ac:dyDescent="0.25">
      <c r="A663" s="57">
        <v>42251.71873912037</v>
      </c>
      <c r="B663" s="32" t="s">
        <v>4333</v>
      </c>
      <c r="C663" s="32" t="s">
        <v>335</v>
      </c>
      <c r="D663" s="32" t="s">
        <v>334</v>
      </c>
      <c r="E663" s="32" t="s">
        <v>5908</v>
      </c>
      <c r="F663" s="32" t="s">
        <v>6525</v>
      </c>
      <c r="G663" s="32" t="s">
        <v>367</v>
      </c>
      <c r="H663" s="32" t="s">
        <v>366</v>
      </c>
      <c r="I663" s="32" t="s">
        <v>2006</v>
      </c>
      <c r="J663" s="35">
        <v>0</v>
      </c>
      <c r="K663" s="35">
        <v>0</v>
      </c>
      <c r="L663" s="35">
        <v>14.25</v>
      </c>
      <c r="M663" s="35">
        <v>0</v>
      </c>
      <c r="N663" s="32" t="s">
        <v>19</v>
      </c>
      <c r="O663" s="32" t="s">
        <v>41</v>
      </c>
      <c r="P663" s="32">
        <v>1</v>
      </c>
      <c r="Q663" s="32" t="s">
        <v>6526</v>
      </c>
    </row>
    <row r="664" spans="1:17" x14ac:dyDescent="0.25">
      <c r="A664" s="57">
        <v>42251.720432604168</v>
      </c>
      <c r="B664" s="32" t="s">
        <v>4333</v>
      </c>
      <c r="C664" s="32" t="s">
        <v>335</v>
      </c>
      <c r="D664" s="32" t="s">
        <v>334</v>
      </c>
      <c r="E664" s="32" t="s">
        <v>5909</v>
      </c>
      <c r="F664" s="32" t="s">
        <v>6527</v>
      </c>
      <c r="G664" s="32" t="s">
        <v>367</v>
      </c>
      <c r="H664" s="32" t="s">
        <v>366</v>
      </c>
      <c r="I664" s="32" t="s">
        <v>2007</v>
      </c>
      <c r="J664" s="35">
        <v>0</v>
      </c>
      <c r="K664" s="35">
        <v>0</v>
      </c>
      <c r="L664" s="35">
        <v>0</v>
      </c>
      <c r="M664" s="35">
        <v>0</v>
      </c>
      <c r="N664" s="32" t="s">
        <v>19</v>
      </c>
      <c r="O664" s="32" t="s">
        <v>41</v>
      </c>
      <c r="P664" s="32">
        <v>1</v>
      </c>
      <c r="Q664" s="32" t="s">
        <v>6528</v>
      </c>
    </row>
    <row r="665" spans="1:17" x14ac:dyDescent="0.25">
      <c r="A665" s="57">
        <v>42251.722795636575</v>
      </c>
      <c r="B665" s="32" t="s">
        <v>31</v>
      </c>
      <c r="C665" s="32" t="s">
        <v>6529</v>
      </c>
      <c r="D665" s="32" t="s">
        <v>6530</v>
      </c>
      <c r="E665" s="32" t="s">
        <v>5855</v>
      </c>
      <c r="F665" s="32" t="s">
        <v>6531</v>
      </c>
      <c r="G665" s="32" t="s">
        <v>39</v>
      </c>
      <c r="H665" s="32" t="s">
        <v>40</v>
      </c>
      <c r="I665" s="32" t="s">
        <v>2013</v>
      </c>
      <c r="J665" s="35">
        <v>0</v>
      </c>
      <c r="K665" s="35">
        <v>0</v>
      </c>
      <c r="L665" s="35">
        <v>0</v>
      </c>
      <c r="M665" s="35">
        <v>0</v>
      </c>
      <c r="N665" s="32" t="s">
        <v>19</v>
      </c>
      <c r="O665" s="32" t="s">
        <v>41</v>
      </c>
      <c r="P665" s="32">
        <v>1</v>
      </c>
      <c r="Q665" s="32" t="s">
        <v>6532</v>
      </c>
    </row>
    <row r="666" spans="1:17" x14ac:dyDescent="0.25">
      <c r="A666" s="57">
        <v>42251.72738773148</v>
      </c>
      <c r="B666" s="32" t="s">
        <v>4333</v>
      </c>
      <c r="C666" s="32" t="s">
        <v>335</v>
      </c>
      <c r="D666" s="32" t="s">
        <v>334</v>
      </c>
      <c r="E666" s="32" t="s">
        <v>5910</v>
      </c>
      <c r="F666" s="32" t="s">
        <v>6533</v>
      </c>
      <c r="G666" s="32" t="s">
        <v>25</v>
      </c>
      <c r="H666" s="32" t="s">
        <v>26</v>
      </c>
      <c r="I666" s="32" t="s">
        <v>2006</v>
      </c>
      <c r="J666" s="35">
        <v>0</v>
      </c>
      <c r="K666" s="35">
        <v>0</v>
      </c>
      <c r="L666" s="35">
        <v>0</v>
      </c>
      <c r="M666" s="35">
        <v>0</v>
      </c>
      <c r="N666" s="32" t="s">
        <v>19</v>
      </c>
      <c r="O666" s="32" t="s">
        <v>41</v>
      </c>
      <c r="P666" s="32">
        <v>1</v>
      </c>
      <c r="Q666" s="32" t="s">
        <v>6534</v>
      </c>
    </row>
    <row r="667" spans="1:17" x14ac:dyDescent="0.25">
      <c r="A667" s="57">
        <v>42251.72738773148</v>
      </c>
      <c r="B667" s="32" t="s">
        <v>4333</v>
      </c>
      <c r="C667" s="32" t="s">
        <v>335</v>
      </c>
      <c r="D667" s="32" t="s">
        <v>334</v>
      </c>
      <c r="E667" s="32" t="s">
        <v>5910</v>
      </c>
      <c r="F667" s="32" t="s">
        <v>6533</v>
      </c>
      <c r="G667" s="32" t="s">
        <v>367</v>
      </c>
      <c r="H667" s="32" t="s">
        <v>366</v>
      </c>
      <c r="I667" s="32" t="s">
        <v>2006</v>
      </c>
      <c r="J667" s="35">
        <v>0</v>
      </c>
      <c r="K667" s="35">
        <v>0</v>
      </c>
      <c r="L667" s="35">
        <v>14.25</v>
      </c>
      <c r="M667" s="35">
        <v>0</v>
      </c>
      <c r="N667" s="32" t="s">
        <v>19</v>
      </c>
      <c r="O667" s="32" t="s">
        <v>41</v>
      </c>
      <c r="P667" s="32">
        <v>1</v>
      </c>
      <c r="Q667" s="32" t="s">
        <v>6534</v>
      </c>
    </row>
    <row r="668" spans="1:17" x14ac:dyDescent="0.25">
      <c r="A668" s="57">
        <v>42251.728449652779</v>
      </c>
      <c r="B668" s="32" t="s">
        <v>4333</v>
      </c>
      <c r="C668" s="32" t="s">
        <v>335</v>
      </c>
      <c r="D668" s="32" t="s">
        <v>334</v>
      </c>
      <c r="E668" s="32" t="s">
        <v>5889</v>
      </c>
      <c r="F668" s="32" t="s">
        <v>6535</v>
      </c>
      <c r="G668" s="32" t="s">
        <v>367</v>
      </c>
      <c r="H668" s="32" t="s">
        <v>366</v>
      </c>
      <c r="I668" s="32" t="s">
        <v>2007</v>
      </c>
      <c r="J668" s="35">
        <v>0</v>
      </c>
      <c r="K668" s="35">
        <v>0</v>
      </c>
      <c r="L668" s="35">
        <v>0</v>
      </c>
      <c r="M668" s="35">
        <v>0</v>
      </c>
      <c r="N668" s="32" t="s">
        <v>19</v>
      </c>
      <c r="O668" s="32" t="s">
        <v>41</v>
      </c>
      <c r="P668" s="32">
        <v>1</v>
      </c>
      <c r="Q668" s="32" t="s">
        <v>6536</v>
      </c>
    </row>
    <row r="669" spans="1:17" x14ac:dyDescent="0.25">
      <c r="A669" s="57">
        <v>42251.733254131941</v>
      </c>
      <c r="B669" s="32" t="s">
        <v>4333</v>
      </c>
      <c r="C669" s="32" t="s">
        <v>335</v>
      </c>
      <c r="D669" s="32" t="s">
        <v>334</v>
      </c>
      <c r="E669" s="32" t="s">
        <v>5903</v>
      </c>
      <c r="F669" s="32" t="s">
        <v>6537</v>
      </c>
      <c r="G669" s="32" t="s">
        <v>367</v>
      </c>
      <c r="H669" s="32" t="s">
        <v>366</v>
      </c>
      <c r="I669" s="32" t="s">
        <v>2007</v>
      </c>
      <c r="J669" s="35">
        <v>0</v>
      </c>
      <c r="K669" s="35">
        <v>0</v>
      </c>
      <c r="L669" s="35">
        <v>0</v>
      </c>
      <c r="M669" s="35">
        <v>0</v>
      </c>
      <c r="N669" s="32" t="s">
        <v>19</v>
      </c>
      <c r="O669" s="32" t="s">
        <v>41</v>
      </c>
      <c r="P669" s="32">
        <v>1</v>
      </c>
      <c r="Q669" s="32" t="s">
        <v>6538</v>
      </c>
    </row>
    <row r="670" spans="1:17" x14ac:dyDescent="0.25">
      <c r="A670" s="57">
        <v>42251.738001770835</v>
      </c>
      <c r="B670" s="32" t="s">
        <v>4333</v>
      </c>
      <c r="C670" s="32" t="s">
        <v>335</v>
      </c>
      <c r="D670" s="32" t="s">
        <v>334</v>
      </c>
      <c r="E670" s="32" t="s">
        <v>5892</v>
      </c>
      <c r="F670" s="32" t="s">
        <v>6539</v>
      </c>
      <c r="G670" s="32" t="s">
        <v>25</v>
      </c>
      <c r="H670" s="32" t="s">
        <v>26</v>
      </c>
      <c r="I670" s="32" t="s">
        <v>2006</v>
      </c>
      <c r="J670" s="35">
        <v>0</v>
      </c>
      <c r="K670" s="35">
        <v>0</v>
      </c>
      <c r="L670" s="35">
        <v>0</v>
      </c>
      <c r="M670" s="35">
        <v>0</v>
      </c>
      <c r="N670" s="32" t="s">
        <v>19</v>
      </c>
      <c r="O670" s="32" t="s">
        <v>41</v>
      </c>
      <c r="P670" s="32">
        <v>1</v>
      </c>
      <c r="Q670" s="32" t="s">
        <v>6540</v>
      </c>
    </row>
    <row r="671" spans="1:17" x14ac:dyDescent="0.25">
      <c r="A671" s="57">
        <v>42251.738001770835</v>
      </c>
      <c r="B671" s="32" t="s">
        <v>4333</v>
      </c>
      <c r="C671" s="32" t="s">
        <v>335</v>
      </c>
      <c r="D671" s="32" t="s">
        <v>334</v>
      </c>
      <c r="E671" s="32" t="s">
        <v>5892</v>
      </c>
      <c r="F671" s="32" t="s">
        <v>6539</v>
      </c>
      <c r="G671" s="32" t="s">
        <v>367</v>
      </c>
      <c r="H671" s="32" t="s">
        <v>366</v>
      </c>
      <c r="I671" s="32" t="s">
        <v>2006</v>
      </c>
      <c r="J671" s="35">
        <v>0</v>
      </c>
      <c r="K671" s="35">
        <v>0</v>
      </c>
      <c r="L671" s="35">
        <v>14.25</v>
      </c>
      <c r="M671" s="35">
        <v>0</v>
      </c>
      <c r="N671" s="32" t="s">
        <v>19</v>
      </c>
      <c r="O671" s="32" t="s">
        <v>41</v>
      </c>
      <c r="P671" s="32">
        <v>1</v>
      </c>
      <c r="Q671" s="32" t="s">
        <v>6540</v>
      </c>
    </row>
    <row r="672" spans="1:17" x14ac:dyDescent="0.25">
      <c r="A672" s="57">
        <v>42251.739621446759</v>
      </c>
      <c r="B672" s="32" t="s">
        <v>4333</v>
      </c>
      <c r="C672" s="32" t="s">
        <v>335</v>
      </c>
      <c r="D672" s="32" t="s">
        <v>334</v>
      </c>
      <c r="E672" s="32" t="s">
        <v>5895</v>
      </c>
      <c r="F672" s="32" t="s">
        <v>6541</v>
      </c>
      <c r="G672" s="32" t="s">
        <v>25</v>
      </c>
      <c r="H672" s="32" t="s">
        <v>26</v>
      </c>
      <c r="I672" s="32" t="s">
        <v>2006</v>
      </c>
      <c r="J672" s="35">
        <v>0</v>
      </c>
      <c r="K672" s="35">
        <v>0</v>
      </c>
      <c r="L672" s="35">
        <v>0</v>
      </c>
      <c r="M672" s="35">
        <v>0</v>
      </c>
      <c r="N672" s="32" t="s">
        <v>19</v>
      </c>
      <c r="O672" s="32" t="s">
        <v>41</v>
      </c>
      <c r="P672" s="32">
        <v>1</v>
      </c>
      <c r="Q672" s="32" t="s">
        <v>6542</v>
      </c>
    </row>
    <row r="673" spans="1:17" x14ac:dyDescent="0.25">
      <c r="A673" s="57">
        <v>42251.739621446759</v>
      </c>
      <c r="B673" s="32" t="s">
        <v>4333</v>
      </c>
      <c r="C673" s="32" t="s">
        <v>335</v>
      </c>
      <c r="D673" s="32" t="s">
        <v>334</v>
      </c>
      <c r="E673" s="32" t="s">
        <v>5895</v>
      </c>
      <c r="F673" s="32" t="s">
        <v>6541</v>
      </c>
      <c r="G673" s="32" t="s">
        <v>367</v>
      </c>
      <c r="H673" s="32" t="s">
        <v>366</v>
      </c>
      <c r="I673" s="32" t="s">
        <v>2006</v>
      </c>
      <c r="J673" s="35">
        <v>0</v>
      </c>
      <c r="K673" s="35">
        <v>0</v>
      </c>
      <c r="L673" s="35">
        <v>14.25</v>
      </c>
      <c r="M673" s="35">
        <v>0</v>
      </c>
      <c r="N673" s="32" t="s">
        <v>19</v>
      </c>
      <c r="O673" s="32" t="s">
        <v>41</v>
      </c>
      <c r="P673" s="32">
        <v>1</v>
      </c>
      <c r="Q673" s="32" t="s">
        <v>6542</v>
      </c>
    </row>
    <row r="674" spans="1:17" x14ac:dyDescent="0.25">
      <c r="A674" s="57">
        <v>42251.740794988429</v>
      </c>
      <c r="B674" s="32" t="s">
        <v>4333</v>
      </c>
      <c r="C674" s="32" t="s">
        <v>335</v>
      </c>
      <c r="D674" s="32" t="s">
        <v>334</v>
      </c>
      <c r="E674" s="32" t="s">
        <v>5891</v>
      </c>
      <c r="F674" s="32" t="s">
        <v>6543</v>
      </c>
      <c r="G674" s="32" t="s">
        <v>25</v>
      </c>
      <c r="H674" s="32" t="s">
        <v>26</v>
      </c>
      <c r="I674" s="32" t="s">
        <v>2006</v>
      </c>
      <c r="J674" s="35">
        <v>0</v>
      </c>
      <c r="K674" s="35">
        <v>0</v>
      </c>
      <c r="L674" s="35">
        <v>0</v>
      </c>
      <c r="M674" s="35">
        <v>0</v>
      </c>
      <c r="N674" s="32" t="s">
        <v>19</v>
      </c>
      <c r="O674" s="32" t="s">
        <v>41</v>
      </c>
      <c r="P674" s="32">
        <v>1</v>
      </c>
      <c r="Q674" s="32" t="s">
        <v>6544</v>
      </c>
    </row>
    <row r="675" spans="1:17" x14ac:dyDescent="0.25">
      <c r="A675" s="57">
        <v>42251.740794988429</v>
      </c>
      <c r="B675" s="32" t="s">
        <v>4333</v>
      </c>
      <c r="C675" s="32" t="s">
        <v>335</v>
      </c>
      <c r="D675" s="32" t="s">
        <v>334</v>
      </c>
      <c r="E675" s="32" t="s">
        <v>5891</v>
      </c>
      <c r="F675" s="32" t="s">
        <v>6543</v>
      </c>
      <c r="G675" s="32" t="s">
        <v>367</v>
      </c>
      <c r="H675" s="32" t="s">
        <v>366</v>
      </c>
      <c r="I675" s="32" t="s">
        <v>2006</v>
      </c>
      <c r="J675" s="35">
        <v>0</v>
      </c>
      <c r="K675" s="35">
        <v>0</v>
      </c>
      <c r="L675" s="35">
        <v>14.25</v>
      </c>
      <c r="M675" s="35">
        <v>0</v>
      </c>
      <c r="N675" s="32" t="s">
        <v>19</v>
      </c>
      <c r="O675" s="32" t="s">
        <v>41</v>
      </c>
      <c r="P675" s="32">
        <v>1</v>
      </c>
      <c r="Q675" s="32" t="s">
        <v>6544</v>
      </c>
    </row>
    <row r="676" spans="1:17" x14ac:dyDescent="0.25">
      <c r="A676" s="57">
        <v>42251.742261145831</v>
      </c>
      <c r="B676" s="32" t="s">
        <v>4333</v>
      </c>
      <c r="C676" s="32" t="s">
        <v>335</v>
      </c>
      <c r="D676" s="32" t="s">
        <v>334</v>
      </c>
      <c r="E676" s="32" t="s">
        <v>5894</v>
      </c>
      <c r="F676" s="32" t="s">
        <v>6545</v>
      </c>
      <c r="G676" s="32" t="s">
        <v>367</v>
      </c>
      <c r="H676" s="32" t="s">
        <v>366</v>
      </c>
      <c r="I676" s="32" t="s">
        <v>2007</v>
      </c>
      <c r="J676" s="35">
        <v>0</v>
      </c>
      <c r="K676" s="35">
        <v>0</v>
      </c>
      <c r="L676" s="35">
        <v>0</v>
      </c>
      <c r="M676" s="35">
        <v>0</v>
      </c>
      <c r="N676" s="32" t="s">
        <v>19</v>
      </c>
      <c r="O676" s="32" t="s">
        <v>41</v>
      </c>
      <c r="P676" s="32">
        <v>1</v>
      </c>
      <c r="Q676" s="32" t="s">
        <v>6546</v>
      </c>
    </row>
    <row r="677" spans="1:17" x14ac:dyDescent="0.25">
      <c r="A677" s="57">
        <v>42251.743237187497</v>
      </c>
      <c r="B677" s="32" t="s">
        <v>4333</v>
      </c>
      <c r="C677" s="32" t="s">
        <v>335</v>
      </c>
      <c r="D677" s="32" t="s">
        <v>334</v>
      </c>
      <c r="E677" s="32" t="s">
        <v>5887</v>
      </c>
      <c r="F677" s="32" t="s">
        <v>6547</v>
      </c>
      <c r="G677" s="32" t="s">
        <v>25</v>
      </c>
      <c r="H677" s="32" t="s">
        <v>26</v>
      </c>
      <c r="I677" s="32" t="s">
        <v>2006</v>
      </c>
      <c r="J677" s="35">
        <v>0</v>
      </c>
      <c r="K677" s="35">
        <v>0</v>
      </c>
      <c r="L677" s="35">
        <v>0</v>
      </c>
      <c r="M677" s="35">
        <v>0</v>
      </c>
      <c r="N677" s="32" t="s">
        <v>19</v>
      </c>
      <c r="O677" s="32" t="s">
        <v>41</v>
      </c>
      <c r="P677" s="32">
        <v>1</v>
      </c>
      <c r="Q677" s="32" t="s">
        <v>6548</v>
      </c>
    </row>
    <row r="678" spans="1:17" x14ac:dyDescent="0.25">
      <c r="A678" s="57">
        <v>42251.743237187497</v>
      </c>
      <c r="B678" s="32" t="s">
        <v>4333</v>
      </c>
      <c r="C678" s="32" t="s">
        <v>335</v>
      </c>
      <c r="D678" s="32" t="s">
        <v>334</v>
      </c>
      <c r="E678" s="32" t="s">
        <v>5887</v>
      </c>
      <c r="F678" s="32" t="s">
        <v>6547</v>
      </c>
      <c r="G678" s="32" t="s">
        <v>367</v>
      </c>
      <c r="H678" s="32" t="s">
        <v>366</v>
      </c>
      <c r="I678" s="32" t="s">
        <v>2006</v>
      </c>
      <c r="J678" s="35">
        <v>0</v>
      </c>
      <c r="K678" s="35">
        <v>0</v>
      </c>
      <c r="L678" s="35">
        <v>14.25</v>
      </c>
      <c r="M678" s="35">
        <v>0</v>
      </c>
      <c r="N678" s="32" t="s">
        <v>19</v>
      </c>
      <c r="O678" s="32" t="s">
        <v>41</v>
      </c>
      <c r="P678" s="32">
        <v>1</v>
      </c>
      <c r="Q678" s="32" t="s">
        <v>6548</v>
      </c>
    </row>
    <row r="679" spans="1:17" x14ac:dyDescent="0.25">
      <c r="A679" s="57">
        <v>42251.744860682869</v>
      </c>
      <c r="B679" s="32" t="s">
        <v>4333</v>
      </c>
      <c r="C679" s="32" t="s">
        <v>335</v>
      </c>
      <c r="D679" s="32" t="s">
        <v>334</v>
      </c>
      <c r="E679" s="32" t="s">
        <v>5890</v>
      </c>
      <c r="F679" s="32" t="s">
        <v>6549</v>
      </c>
      <c r="G679" s="32" t="s">
        <v>367</v>
      </c>
      <c r="H679" s="32" t="s">
        <v>366</v>
      </c>
      <c r="I679" s="32" t="s">
        <v>2007</v>
      </c>
      <c r="J679" s="35">
        <v>0</v>
      </c>
      <c r="K679" s="35">
        <v>0</v>
      </c>
      <c r="L679" s="35">
        <v>0</v>
      </c>
      <c r="M679" s="35">
        <v>0</v>
      </c>
      <c r="N679" s="32" t="s">
        <v>19</v>
      </c>
      <c r="O679" s="32" t="s">
        <v>41</v>
      </c>
      <c r="P679" s="32">
        <v>1</v>
      </c>
      <c r="Q679" s="32" t="s">
        <v>6550</v>
      </c>
    </row>
    <row r="680" spans="1:17" x14ac:dyDescent="0.25">
      <c r="A680" s="57">
        <v>42251.746100034725</v>
      </c>
      <c r="B680" s="32" t="s">
        <v>4333</v>
      </c>
      <c r="C680" s="32" t="s">
        <v>335</v>
      </c>
      <c r="D680" s="32" t="s">
        <v>334</v>
      </c>
      <c r="E680" s="32" t="s">
        <v>5893</v>
      </c>
      <c r="F680" s="32" t="s">
        <v>6551</v>
      </c>
      <c r="G680" s="32" t="s">
        <v>367</v>
      </c>
      <c r="H680" s="32" t="s">
        <v>366</v>
      </c>
      <c r="I680" s="32" t="s">
        <v>2007</v>
      </c>
      <c r="J680" s="35">
        <v>0</v>
      </c>
      <c r="K680" s="35">
        <v>0</v>
      </c>
      <c r="L680" s="35">
        <v>0</v>
      </c>
      <c r="M680" s="35">
        <v>0</v>
      </c>
      <c r="N680" s="32" t="s">
        <v>19</v>
      </c>
      <c r="O680" s="32" t="s">
        <v>41</v>
      </c>
      <c r="P680" s="32">
        <v>1</v>
      </c>
      <c r="Q680" s="32" t="s">
        <v>6552</v>
      </c>
    </row>
    <row r="681" spans="1:17" x14ac:dyDescent="0.25">
      <c r="A681" s="57">
        <v>42251.747190937502</v>
      </c>
      <c r="B681" s="32" t="s">
        <v>4333</v>
      </c>
      <c r="C681" s="32" t="s">
        <v>335</v>
      </c>
      <c r="D681" s="32" t="s">
        <v>334</v>
      </c>
      <c r="E681" s="32" t="s">
        <v>5888</v>
      </c>
      <c r="F681" s="32" t="s">
        <v>6553</v>
      </c>
      <c r="G681" s="32" t="s">
        <v>367</v>
      </c>
      <c r="H681" s="32" t="s">
        <v>366</v>
      </c>
      <c r="I681" s="32" t="s">
        <v>2007</v>
      </c>
      <c r="J681" s="35">
        <v>0</v>
      </c>
      <c r="K681" s="35">
        <v>0</v>
      </c>
      <c r="L681" s="35">
        <v>0</v>
      </c>
      <c r="M681" s="35">
        <v>0</v>
      </c>
      <c r="N681" s="32" t="s">
        <v>19</v>
      </c>
      <c r="O681" s="32" t="s">
        <v>41</v>
      </c>
      <c r="P681" s="32">
        <v>1</v>
      </c>
      <c r="Q681" s="32" t="s">
        <v>6554</v>
      </c>
    </row>
    <row r="682" spans="1:17" x14ac:dyDescent="0.25">
      <c r="A682" s="57">
        <v>42251.74876519676</v>
      </c>
      <c r="B682" s="32" t="s">
        <v>4333</v>
      </c>
      <c r="C682" s="32" t="s">
        <v>335</v>
      </c>
      <c r="D682" s="32" t="s">
        <v>334</v>
      </c>
      <c r="E682" s="32" t="s">
        <v>5899</v>
      </c>
      <c r="F682" s="32" t="s">
        <v>6555</v>
      </c>
      <c r="G682" s="32" t="s">
        <v>25</v>
      </c>
      <c r="H682" s="32" t="s">
        <v>26</v>
      </c>
      <c r="I682" s="32" t="s">
        <v>2006</v>
      </c>
      <c r="J682" s="35">
        <v>0</v>
      </c>
      <c r="K682" s="35">
        <v>0</v>
      </c>
      <c r="L682" s="35">
        <v>0</v>
      </c>
      <c r="M682" s="35">
        <v>0</v>
      </c>
      <c r="N682" s="32" t="s">
        <v>19</v>
      </c>
      <c r="O682" s="32" t="s">
        <v>41</v>
      </c>
      <c r="P682" s="32">
        <v>1</v>
      </c>
      <c r="Q682" s="32" t="s">
        <v>6556</v>
      </c>
    </row>
    <row r="683" spans="1:17" x14ac:dyDescent="0.25">
      <c r="A683" s="57">
        <v>42251.74876519676</v>
      </c>
      <c r="B683" s="32" t="s">
        <v>4333</v>
      </c>
      <c r="C683" s="32" t="s">
        <v>335</v>
      </c>
      <c r="D683" s="32" t="s">
        <v>334</v>
      </c>
      <c r="E683" s="32" t="s">
        <v>5899</v>
      </c>
      <c r="F683" s="32" t="s">
        <v>6555</v>
      </c>
      <c r="G683" s="32" t="s">
        <v>367</v>
      </c>
      <c r="H683" s="32" t="s">
        <v>366</v>
      </c>
      <c r="I683" s="32" t="s">
        <v>2006</v>
      </c>
      <c r="J683" s="35">
        <v>0</v>
      </c>
      <c r="K683" s="35">
        <v>0</v>
      </c>
      <c r="L683" s="35">
        <v>14.25</v>
      </c>
      <c r="M683" s="35">
        <v>0</v>
      </c>
      <c r="N683" s="32" t="s">
        <v>19</v>
      </c>
      <c r="O683" s="32" t="s">
        <v>41</v>
      </c>
      <c r="P683" s="32">
        <v>1</v>
      </c>
      <c r="Q683" s="32" t="s">
        <v>6556</v>
      </c>
    </row>
    <row r="684" spans="1:17" x14ac:dyDescent="0.25">
      <c r="A684" s="57">
        <v>42251.749758993057</v>
      </c>
      <c r="B684" s="32" t="s">
        <v>4333</v>
      </c>
      <c r="C684" s="32" t="s">
        <v>335</v>
      </c>
      <c r="D684" s="32" t="s">
        <v>334</v>
      </c>
      <c r="E684" s="32" t="s">
        <v>5898</v>
      </c>
      <c r="F684" s="32" t="s">
        <v>6557</v>
      </c>
      <c r="G684" s="32" t="s">
        <v>25</v>
      </c>
      <c r="H684" s="32" t="s">
        <v>26</v>
      </c>
      <c r="I684" s="32" t="s">
        <v>2006</v>
      </c>
      <c r="J684" s="35">
        <v>0</v>
      </c>
      <c r="K684" s="35">
        <v>0</v>
      </c>
      <c r="L684" s="35">
        <v>0</v>
      </c>
      <c r="M684" s="35">
        <v>0</v>
      </c>
      <c r="N684" s="32" t="s">
        <v>19</v>
      </c>
      <c r="O684" s="32" t="s">
        <v>41</v>
      </c>
      <c r="P684" s="32">
        <v>1</v>
      </c>
      <c r="Q684" s="32" t="s">
        <v>6558</v>
      </c>
    </row>
    <row r="685" spans="1:17" x14ac:dyDescent="0.25">
      <c r="A685" s="57">
        <v>42251.749758993057</v>
      </c>
      <c r="B685" s="32" t="s">
        <v>4333</v>
      </c>
      <c r="C685" s="32" t="s">
        <v>335</v>
      </c>
      <c r="D685" s="32" t="s">
        <v>334</v>
      </c>
      <c r="E685" s="32" t="s">
        <v>5898</v>
      </c>
      <c r="F685" s="32" t="s">
        <v>6557</v>
      </c>
      <c r="G685" s="32" t="s">
        <v>367</v>
      </c>
      <c r="H685" s="32" t="s">
        <v>366</v>
      </c>
      <c r="I685" s="32" t="s">
        <v>2006</v>
      </c>
      <c r="J685" s="35">
        <v>0</v>
      </c>
      <c r="K685" s="35">
        <v>0</v>
      </c>
      <c r="L685" s="35">
        <v>14.25</v>
      </c>
      <c r="M685" s="35">
        <v>0</v>
      </c>
      <c r="N685" s="32" t="s">
        <v>19</v>
      </c>
      <c r="O685" s="32" t="s">
        <v>41</v>
      </c>
      <c r="P685" s="32">
        <v>1</v>
      </c>
      <c r="Q685" s="32" t="s">
        <v>6558</v>
      </c>
    </row>
    <row r="686" spans="1:17" x14ac:dyDescent="0.25">
      <c r="A686" s="57">
        <v>42251.783035682871</v>
      </c>
      <c r="C686" s="32" t="s">
        <v>2092</v>
      </c>
      <c r="D686" s="32" t="s">
        <v>334</v>
      </c>
      <c r="E686" s="32" t="s">
        <v>6559</v>
      </c>
      <c r="F686" s="32" t="s">
        <v>6560</v>
      </c>
      <c r="G686" s="32" t="s">
        <v>58</v>
      </c>
      <c r="H686" s="32" t="s">
        <v>59</v>
      </c>
      <c r="I686" s="32" t="s">
        <v>2006</v>
      </c>
      <c r="J686" s="35">
        <v>0</v>
      </c>
      <c r="K686" s="35">
        <v>0</v>
      </c>
      <c r="L686" s="35">
        <v>0</v>
      </c>
      <c r="M686" s="35">
        <v>0</v>
      </c>
      <c r="N686" s="32" t="s">
        <v>19</v>
      </c>
      <c r="O686" s="32" t="s">
        <v>322</v>
      </c>
      <c r="P686" s="32">
        <v>0</v>
      </c>
    </row>
    <row r="687" spans="1:17" x14ac:dyDescent="0.25">
      <c r="A687" s="57">
        <v>42251.915618831015</v>
      </c>
      <c r="C687" s="32" t="s">
        <v>736</v>
      </c>
      <c r="D687" s="32" t="s">
        <v>334</v>
      </c>
      <c r="E687" s="32" t="s">
        <v>6561</v>
      </c>
      <c r="F687" s="32" t="s">
        <v>6562</v>
      </c>
      <c r="G687" s="32" t="s">
        <v>58</v>
      </c>
      <c r="H687" s="32" t="s">
        <v>59</v>
      </c>
      <c r="I687" s="32" t="s">
        <v>2006</v>
      </c>
      <c r="J687" s="35">
        <v>0</v>
      </c>
      <c r="K687" s="35">
        <v>0</v>
      </c>
      <c r="L687" s="35">
        <v>0</v>
      </c>
      <c r="M687" s="35">
        <v>0</v>
      </c>
      <c r="N687" s="32" t="s">
        <v>19</v>
      </c>
      <c r="O687" s="32" t="s">
        <v>322</v>
      </c>
      <c r="P687" s="32">
        <v>0</v>
      </c>
    </row>
    <row r="688" spans="1:17" x14ac:dyDescent="0.25">
      <c r="A688" s="57">
        <v>42251.917603668982</v>
      </c>
      <c r="C688" s="32" t="s">
        <v>736</v>
      </c>
      <c r="D688" s="32" t="s">
        <v>334</v>
      </c>
      <c r="E688" s="32" t="s">
        <v>6563</v>
      </c>
      <c r="F688" s="32" t="s">
        <v>6564</v>
      </c>
      <c r="G688" s="32" t="s">
        <v>58</v>
      </c>
      <c r="H688" s="32" t="s">
        <v>59</v>
      </c>
      <c r="I688" s="32" t="s">
        <v>2006</v>
      </c>
      <c r="J688" s="35">
        <v>0</v>
      </c>
      <c r="K688" s="35">
        <v>0</v>
      </c>
      <c r="L688" s="35">
        <v>0</v>
      </c>
      <c r="M688" s="35">
        <v>0</v>
      </c>
      <c r="N688" s="32" t="s">
        <v>19</v>
      </c>
      <c r="O688" s="32" t="s">
        <v>322</v>
      </c>
      <c r="P688" s="32">
        <v>0</v>
      </c>
    </row>
    <row r="689" spans="1:16" x14ac:dyDescent="0.25">
      <c r="A689" s="57">
        <v>42252.424281446758</v>
      </c>
      <c r="C689" s="32" t="s">
        <v>56</v>
      </c>
      <c r="D689" s="32" t="s">
        <v>57</v>
      </c>
      <c r="E689" s="32" t="s">
        <v>6565</v>
      </c>
      <c r="F689" s="32" t="s">
        <v>6566</v>
      </c>
      <c r="G689" s="32" t="s">
        <v>58</v>
      </c>
      <c r="H689" s="32" t="s">
        <v>59</v>
      </c>
      <c r="I689" s="32" t="s">
        <v>2006</v>
      </c>
      <c r="J689" s="35">
        <v>0</v>
      </c>
      <c r="K689" s="35">
        <v>0</v>
      </c>
      <c r="L689" s="35">
        <v>0</v>
      </c>
      <c r="M689" s="35">
        <v>0</v>
      </c>
      <c r="N689" s="32" t="s">
        <v>17</v>
      </c>
      <c r="O689" s="32" t="s">
        <v>319</v>
      </c>
      <c r="P689" s="32">
        <v>0</v>
      </c>
    </row>
    <row r="690" spans="1:16" x14ac:dyDescent="0.25">
      <c r="A690" s="57">
        <v>42252.424381979166</v>
      </c>
      <c r="C690" s="32" t="s">
        <v>56</v>
      </c>
      <c r="D690" s="32" t="s">
        <v>57</v>
      </c>
      <c r="E690" s="32" t="s">
        <v>6567</v>
      </c>
      <c r="F690" s="32" t="s">
        <v>6568</v>
      </c>
      <c r="G690" s="32" t="s">
        <v>58</v>
      </c>
      <c r="H690" s="32" t="s">
        <v>59</v>
      </c>
      <c r="I690" s="32" t="s">
        <v>2006</v>
      </c>
      <c r="J690" s="35">
        <v>0</v>
      </c>
      <c r="K690" s="35">
        <v>0</v>
      </c>
      <c r="L690" s="35">
        <v>0</v>
      </c>
      <c r="M690" s="35">
        <v>0</v>
      </c>
      <c r="N690" s="32" t="s">
        <v>17</v>
      </c>
      <c r="O690" s="32" t="s">
        <v>319</v>
      </c>
      <c r="P690" s="32">
        <v>0</v>
      </c>
    </row>
    <row r="691" spans="1:16" x14ac:dyDescent="0.25">
      <c r="A691" s="57">
        <v>42252.42443515046</v>
      </c>
      <c r="C691" s="32" t="s">
        <v>56</v>
      </c>
      <c r="D691" s="32" t="s">
        <v>57</v>
      </c>
      <c r="E691" s="32" t="s">
        <v>6569</v>
      </c>
      <c r="F691" s="32" t="s">
        <v>6570</v>
      </c>
      <c r="G691" s="32" t="s">
        <v>58</v>
      </c>
      <c r="H691" s="32" t="s">
        <v>59</v>
      </c>
      <c r="I691" s="32" t="s">
        <v>2006</v>
      </c>
      <c r="J691" s="35">
        <v>0</v>
      </c>
      <c r="K691" s="35">
        <v>0</v>
      </c>
      <c r="L691" s="35">
        <v>0</v>
      </c>
      <c r="M691" s="35">
        <v>0</v>
      </c>
      <c r="N691" s="32" t="s">
        <v>17</v>
      </c>
      <c r="O691" s="32" t="s">
        <v>319</v>
      </c>
      <c r="P691" s="32">
        <v>0</v>
      </c>
    </row>
    <row r="692" spans="1:16" x14ac:dyDescent="0.25">
      <c r="A692" s="57">
        <v>42252.424485798612</v>
      </c>
      <c r="C692" s="32" t="s">
        <v>56</v>
      </c>
      <c r="D692" s="32" t="s">
        <v>57</v>
      </c>
      <c r="E692" s="32" t="s">
        <v>6571</v>
      </c>
      <c r="F692" s="32" t="s">
        <v>6572</v>
      </c>
      <c r="G692" s="32" t="s">
        <v>58</v>
      </c>
      <c r="H692" s="32" t="s">
        <v>59</v>
      </c>
      <c r="I692" s="32" t="s">
        <v>2006</v>
      </c>
      <c r="J692" s="35">
        <v>0</v>
      </c>
      <c r="K692" s="35">
        <v>0</v>
      </c>
      <c r="L692" s="35">
        <v>0</v>
      </c>
      <c r="M692" s="35">
        <v>0</v>
      </c>
      <c r="N692" s="32" t="s">
        <v>17</v>
      </c>
      <c r="O692" s="32" t="s">
        <v>319</v>
      </c>
      <c r="P692" s="32">
        <v>0</v>
      </c>
    </row>
    <row r="693" spans="1:16" x14ac:dyDescent="0.25">
      <c r="A693" s="57">
        <v>42252.431456631944</v>
      </c>
      <c r="C693" s="32" t="s">
        <v>56</v>
      </c>
      <c r="D693" s="32" t="s">
        <v>57</v>
      </c>
      <c r="E693" s="32" t="s">
        <v>6573</v>
      </c>
      <c r="F693" s="32" t="s">
        <v>6574</v>
      </c>
      <c r="G693" s="32" t="s">
        <v>58</v>
      </c>
      <c r="H693" s="32" t="s">
        <v>59</v>
      </c>
      <c r="I693" s="32" t="s">
        <v>2006</v>
      </c>
      <c r="J693" s="35">
        <v>0</v>
      </c>
      <c r="K693" s="35">
        <v>0</v>
      </c>
      <c r="L693" s="35">
        <v>0</v>
      </c>
      <c r="M693" s="35">
        <v>0</v>
      </c>
      <c r="N693" s="32" t="s">
        <v>17</v>
      </c>
      <c r="O693" s="32" t="s">
        <v>319</v>
      </c>
      <c r="P693" s="32">
        <v>0</v>
      </c>
    </row>
    <row r="694" spans="1:16" x14ac:dyDescent="0.25">
      <c r="A694" s="57">
        <v>42252.431506747685</v>
      </c>
      <c r="C694" s="32" t="s">
        <v>56</v>
      </c>
      <c r="D694" s="32" t="s">
        <v>57</v>
      </c>
      <c r="E694" s="32" t="s">
        <v>6575</v>
      </c>
      <c r="F694" s="32" t="s">
        <v>6576</v>
      </c>
      <c r="G694" s="32" t="s">
        <v>58</v>
      </c>
      <c r="H694" s="32" t="s">
        <v>59</v>
      </c>
      <c r="I694" s="32" t="s">
        <v>2006</v>
      </c>
      <c r="J694" s="35">
        <v>0</v>
      </c>
      <c r="K694" s="35">
        <v>0</v>
      </c>
      <c r="L694" s="35">
        <v>0</v>
      </c>
      <c r="M694" s="35">
        <v>0</v>
      </c>
      <c r="N694" s="32" t="s">
        <v>17</v>
      </c>
      <c r="O694" s="32" t="s">
        <v>319</v>
      </c>
      <c r="P694" s="32">
        <v>0</v>
      </c>
    </row>
    <row r="695" spans="1:16" x14ac:dyDescent="0.25">
      <c r="A695" s="57">
        <v>42252.431557905089</v>
      </c>
      <c r="C695" s="32" t="s">
        <v>56</v>
      </c>
      <c r="D695" s="32" t="s">
        <v>57</v>
      </c>
      <c r="E695" s="32" t="s">
        <v>6577</v>
      </c>
      <c r="F695" s="32" t="s">
        <v>6578</v>
      </c>
      <c r="G695" s="32" t="s">
        <v>58</v>
      </c>
      <c r="H695" s="32" t="s">
        <v>59</v>
      </c>
      <c r="I695" s="32" t="s">
        <v>2006</v>
      </c>
      <c r="J695" s="35">
        <v>0</v>
      </c>
      <c r="K695" s="35">
        <v>0</v>
      </c>
      <c r="L695" s="35">
        <v>0</v>
      </c>
      <c r="M695" s="35">
        <v>0</v>
      </c>
      <c r="N695" s="32" t="s">
        <v>17</v>
      </c>
      <c r="O695" s="32" t="s">
        <v>319</v>
      </c>
      <c r="P695" s="32">
        <v>0</v>
      </c>
    </row>
    <row r="696" spans="1:16" x14ac:dyDescent="0.25">
      <c r="A696" s="57">
        <v>42252.431601851851</v>
      </c>
      <c r="C696" s="32" t="s">
        <v>56</v>
      </c>
      <c r="D696" s="32" t="s">
        <v>57</v>
      </c>
      <c r="E696" s="32" t="s">
        <v>6579</v>
      </c>
      <c r="F696" s="32" t="s">
        <v>6580</v>
      </c>
      <c r="G696" s="32" t="s">
        <v>58</v>
      </c>
      <c r="H696" s="32" t="s">
        <v>59</v>
      </c>
      <c r="I696" s="32" t="s">
        <v>2006</v>
      </c>
      <c r="J696" s="35">
        <v>0</v>
      </c>
      <c r="K696" s="35">
        <v>0</v>
      </c>
      <c r="L696" s="35">
        <v>0</v>
      </c>
      <c r="M696" s="35">
        <v>0</v>
      </c>
      <c r="N696" s="32" t="s">
        <v>17</v>
      </c>
      <c r="O696" s="32" t="s">
        <v>319</v>
      </c>
      <c r="P696" s="32">
        <v>0</v>
      </c>
    </row>
    <row r="697" spans="1:16" x14ac:dyDescent="0.25">
      <c r="A697" s="57">
        <v>42252.440250081017</v>
      </c>
      <c r="C697" s="32" t="s">
        <v>56</v>
      </c>
      <c r="D697" s="32" t="s">
        <v>57</v>
      </c>
      <c r="E697" s="32" t="s">
        <v>6581</v>
      </c>
      <c r="F697" s="32" t="s">
        <v>6582</v>
      </c>
      <c r="G697" s="32" t="s">
        <v>58</v>
      </c>
      <c r="H697" s="32" t="s">
        <v>59</v>
      </c>
      <c r="I697" s="32" t="s">
        <v>2006</v>
      </c>
      <c r="J697" s="35">
        <v>0</v>
      </c>
      <c r="K697" s="35">
        <v>0</v>
      </c>
      <c r="L697" s="35">
        <v>0</v>
      </c>
      <c r="M697" s="35">
        <v>0</v>
      </c>
      <c r="N697" s="32" t="s">
        <v>17</v>
      </c>
      <c r="O697" s="32" t="s">
        <v>319</v>
      </c>
      <c r="P697" s="32">
        <v>0</v>
      </c>
    </row>
    <row r="698" spans="1:16" x14ac:dyDescent="0.25">
      <c r="A698" s="57">
        <v>42252.440308136574</v>
      </c>
      <c r="C698" s="32" t="s">
        <v>56</v>
      </c>
      <c r="D698" s="32" t="s">
        <v>57</v>
      </c>
      <c r="E698" s="32" t="s">
        <v>6583</v>
      </c>
      <c r="F698" s="32" t="s">
        <v>6584</v>
      </c>
      <c r="G698" s="32" t="s">
        <v>58</v>
      </c>
      <c r="H698" s="32" t="s">
        <v>59</v>
      </c>
      <c r="I698" s="32" t="s">
        <v>2006</v>
      </c>
      <c r="J698" s="35">
        <v>0</v>
      </c>
      <c r="K698" s="35">
        <v>0</v>
      </c>
      <c r="L698" s="35">
        <v>0</v>
      </c>
      <c r="M698" s="35">
        <v>0</v>
      </c>
      <c r="N698" s="32" t="s">
        <v>17</v>
      </c>
      <c r="O698" s="32" t="s">
        <v>319</v>
      </c>
      <c r="P698" s="32">
        <v>0</v>
      </c>
    </row>
    <row r="699" spans="1:16" x14ac:dyDescent="0.25">
      <c r="A699" s="57">
        <v>42252.440355902778</v>
      </c>
      <c r="C699" s="32" t="s">
        <v>56</v>
      </c>
      <c r="D699" s="32" t="s">
        <v>57</v>
      </c>
      <c r="E699" s="32" t="s">
        <v>6585</v>
      </c>
      <c r="F699" s="32" t="s">
        <v>6586</v>
      </c>
      <c r="G699" s="32" t="s">
        <v>58</v>
      </c>
      <c r="H699" s="32" t="s">
        <v>59</v>
      </c>
      <c r="I699" s="32" t="s">
        <v>2006</v>
      </c>
      <c r="J699" s="35">
        <v>0</v>
      </c>
      <c r="K699" s="35">
        <v>0</v>
      </c>
      <c r="L699" s="35">
        <v>0</v>
      </c>
      <c r="M699" s="35">
        <v>0</v>
      </c>
      <c r="N699" s="32" t="s">
        <v>17</v>
      </c>
      <c r="O699" s="32" t="s">
        <v>319</v>
      </c>
      <c r="P699" s="32">
        <v>0</v>
      </c>
    </row>
    <row r="700" spans="1:16" x14ac:dyDescent="0.25">
      <c r="A700" s="57">
        <v>42252.440409062503</v>
      </c>
      <c r="C700" s="32" t="s">
        <v>56</v>
      </c>
      <c r="D700" s="32" t="s">
        <v>57</v>
      </c>
      <c r="E700" s="32" t="s">
        <v>6587</v>
      </c>
      <c r="F700" s="32" t="s">
        <v>6588</v>
      </c>
      <c r="G700" s="32" t="s">
        <v>58</v>
      </c>
      <c r="H700" s="32" t="s">
        <v>59</v>
      </c>
      <c r="I700" s="32" t="s">
        <v>2006</v>
      </c>
      <c r="J700" s="35">
        <v>0</v>
      </c>
      <c r="K700" s="35">
        <v>0</v>
      </c>
      <c r="L700" s="35">
        <v>0</v>
      </c>
      <c r="M700" s="35">
        <v>0</v>
      </c>
      <c r="N700" s="32" t="s">
        <v>17</v>
      </c>
      <c r="O700" s="32" t="s">
        <v>319</v>
      </c>
      <c r="P700" s="32">
        <v>0</v>
      </c>
    </row>
    <row r="701" spans="1:16" x14ac:dyDescent="0.25">
      <c r="A701" s="57">
        <v>42252.440453553238</v>
      </c>
      <c r="C701" s="32" t="s">
        <v>56</v>
      </c>
      <c r="D701" s="32" t="s">
        <v>57</v>
      </c>
      <c r="E701" s="32" t="s">
        <v>6589</v>
      </c>
      <c r="F701" s="32" t="s">
        <v>6590</v>
      </c>
      <c r="G701" s="32" t="s">
        <v>58</v>
      </c>
      <c r="H701" s="32" t="s">
        <v>59</v>
      </c>
      <c r="I701" s="32" t="s">
        <v>2006</v>
      </c>
      <c r="J701" s="35">
        <v>0</v>
      </c>
      <c r="K701" s="35">
        <v>0</v>
      </c>
      <c r="L701" s="35">
        <v>0</v>
      </c>
      <c r="M701" s="35">
        <v>0</v>
      </c>
      <c r="N701" s="32" t="s">
        <v>17</v>
      </c>
      <c r="O701" s="32" t="s">
        <v>319</v>
      </c>
      <c r="P701" s="32">
        <v>0</v>
      </c>
    </row>
    <row r="702" spans="1:16" x14ac:dyDescent="0.25">
      <c r="A702" s="57">
        <v>42252.452292326387</v>
      </c>
      <c r="C702" s="32" t="s">
        <v>56</v>
      </c>
      <c r="D702" s="32" t="s">
        <v>57</v>
      </c>
      <c r="E702" s="32" t="s">
        <v>6591</v>
      </c>
      <c r="F702" s="32" t="s">
        <v>6592</v>
      </c>
      <c r="G702" s="32" t="s">
        <v>58</v>
      </c>
      <c r="H702" s="32" t="s">
        <v>59</v>
      </c>
      <c r="I702" s="32" t="s">
        <v>2006</v>
      </c>
      <c r="J702" s="35">
        <v>0</v>
      </c>
      <c r="K702" s="35">
        <v>0</v>
      </c>
      <c r="L702" s="35">
        <v>0</v>
      </c>
      <c r="M702" s="35">
        <v>0</v>
      </c>
      <c r="N702" s="32" t="s">
        <v>17</v>
      </c>
      <c r="O702" s="32" t="s">
        <v>319</v>
      </c>
      <c r="P702" s="32">
        <v>0</v>
      </c>
    </row>
    <row r="703" spans="1:16" x14ac:dyDescent="0.25">
      <c r="A703" s="57">
        <v>42252.452361226853</v>
      </c>
      <c r="C703" s="32" t="s">
        <v>56</v>
      </c>
      <c r="D703" s="32" t="s">
        <v>57</v>
      </c>
      <c r="E703" s="32" t="s">
        <v>6593</v>
      </c>
      <c r="F703" s="32" t="s">
        <v>6594</v>
      </c>
      <c r="G703" s="32" t="s">
        <v>58</v>
      </c>
      <c r="H703" s="32" t="s">
        <v>59</v>
      </c>
      <c r="I703" s="32" t="s">
        <v>2006</v>
      </c>
      <c r="J703" s="35">
        <v>0</v>
      </c>
      <c r="K703" s="35">
        <v>0</v>
      </c>
      <c r="L703" s="35">
        <v>0</v>
      </c>
      <c r="M703" s="35">
        <v>0</v>
      </c>
      <c r="N703" s="32" t="s">
        <v>17</v>
      </c>
      <c r="O703" s="32" t="s">
        <v>319</v>
      </c>
      <c r="P703" s="32">
        <v>0</v>
      </c>
    </row>
    <row r="704" spans="1:16" x14ac:dyDescent="0.25">
      <c r="A704" s="57">
        <v>42252.452441168978</v>
      </c>
      <c r="C704" s="32" t="s">
        <v>56</v>
      </c>
      <c r="D704" s="32" t="s">
        <v>57</v>
      </c>
      <c r="E704" s="32" t="s">
        <v>6595</v>
      </c>
      <c r="F704" s="32" t="s">
        <v>6596</v>
      </c>
      <c r="G704" s="32" t="s">
        <v>58</v>
      </c>
      <c r="H704" s="32" t="s">
        <v>59</v>
      </c>
      <c r="I704" s="32" t="s">
        <v>2006</v>
      </c>
      <c r="J704" s="35">
        <v>0</v>
      </c>
      <c r="K704" s="35">
        <v>0</v>
      </c>
      <c r="L704" s="35">
        <v>0</v>
      </c>
      <c r="M704" s="35">
        <v>0</v>
      </c>
      <c r="N704" s="32" t="s">
        <v>17</v>
      </c>
      <c r="O704" s="32" t="s">
        <v>319</v>
      </c>
      <c r="P704" s="32">
        <v>0</v>
      </c>
    </row>
    <row r="705" spans="1:16" x14ac:dyDescent="0.25">
      <c r="A705" s="57">
        <v>42252.452492511577</v>
      </c>
      <c r="C705" s="32" t="s">
        <v>56</v>
      </c>
      <c r="D705" s="32" t="s">
        <v>57</v>
      </c>
      <c r="E705" s="32" t="s">
        <v>6597</v>
      </c>
      <c r="F705" s="32" t="s">
        <v>6598</v>
      </c>
      <c r="G705" s="32" t="s">
        <v>58</v>
      </c>
      <c r="H705" s="32" t="s">
        <v>59</v>
      </c>
      <c r="I705" s="32" t="s">
        <v>2006</v>
      </c>
      <c r="J705" s="35">
        <v>0</v>
      </c>
      <c r="K705" s="35">
        <v>0</v>
      </c>
      <c r="L705" s="35">
        <v>0</v>
      </c>
      <c r="M705" s="35">
        <v>0</v>
      </c>
      <c r="N705" s="32" t="s">
        <v>17</v>
      </c>
      <c r="O705" s="32" t="s">
        <v>319</v>
      </c>
      <c r="P705" s="32">
        <v>0</v>
      </c>
    </row>
    <row r="706" spans="1:16" x14ac:dyDescent="0.25">
      <c r="A706" s="57">
        <v>42252.452598298609</v>
      </c>
      <c r="C706" s="32" t="s">
        <v>56</v>
      </c>
      <c r="D706" s="32" t="s">
        <v>57</v>
      </c>
      <c r="E706" s="32" t="s">
        <v>6599</v>
      </c>
      <c r="F706" s="32" t="s">
        <v>6600</v>
      </c>
      <c r="G706" s="32" t="s">
        <v>58</v>
      </c>
      <c r="H706" s="32" t="s">
        <v>59</v>
      </c>
      <c r="I706" s="32" t="s">
        <v>2006</v>
      </c>
      <c r="J706" s="35">
        <v>0</v>
      </c>
      <c r="K706" s="35">
        <v>0</v>
      </c>
      <c r="L706" s="35">
        <v>0</v>
      </c>
      <c r="M706" s="35">
        <v>0</v>
      </c>
      <c r="N706" s="32" t="s">
        <v>17</v>
      </c>
      <c r="O706" s="32" t="s">
        <v>319</v>
      </c>
      <c r="P706" s="32">
        <v>0</v>
      </c>
    </row>
    <row r="707" spans="1:16" x14ac:dyDescent="0.25">
      <c r="A707" s="57">
        <v>42252.500552928243</v>
      </c>
      <c r="C707" s="32" t="s">
        <v>56</v>
      </c>
      <c r="D707" s="32" t="s">
        <v>57</v>
      </c>
      <c r="E707" s="32" t="s">
        <v>6601</v>
      </c>
      <c r="F707" s="32" t="s">
        <v>6602</v>
      </c>
      <c r="G707" s="32" t="s">
        <v>58</v>
      </c>
      <c r="H707" s="32" t="s">
        <v>59</v>
      </c>
      <c r="I707" s="32" t="s">
        <v>2006</v>
      </c>
      <c r="J707" s="35">
        <v>0</v>
      </c>
      <c r="K707" s="35">
        <v>0</v>
      </c>
      <c r="L707" s="35">
        <v>0</v>
      </c>
      <c r="M707" s="35">
        <v>0</v>
      </c>
      <c r="N707" s="32" t="s">
        <v>17</v>
      </c>
      <c r="O707" s="32" t="s">
        <v>319</v>
      </c>
      <c r="P707" s="32">
        <v>0</v>
      </c>
    </row>
    <row r="708" spans="1:16" x14ac:dyDescent="0.25">
      <c r="A708" s="57">
        <v>42252.500611689815</v>
      </c>
      <c r="C708" s="32" t="s">
        <v>56</v>
      </c>
      <c r="D708" s="32" t="s">
        <v>57</v>
      </c>
      <c r="E708" s="32" t="s">
        <v>6603</v>
      </c>
      <c r="F708" s="32" t="s">
        <v>6604</v>
      </c>
      <c r="G708" s="32" t="s">
        <v>58</v>
      </c>
      <c r="H708" s="32" t="s">
        <v>59</v>
      </c>
      <c r="I708" s="32" t="s">
        <v>2006</v>
      </c>
      <c r="J708" s="35">
        <v>0</v>
      </c>
      <c r="K708" s="35">
        <v>0</v>
      </c>
      <c r="L708" s="35">
        <v>0</v>
      </c>
      <c r="M708" s="35">
        <v>0</v>
      </c>
      <c r="N708" s="32" t="s">
        <v>17</v>
      </c>
      <c r="O708" s="32" t="s">
        <v>319</v>
      </c>
      <c r="P708" s="32">
        <v>0</v>
      </c>
    </row>
    <row r="709" spans="1:16" x14ac:dyDescent="0.25">
      <c r="A709" s="57">
        <v>42252.500878819446</v>
      </c>
      <c r="C709" s="32" t="s">
        <v>56</v>
      </c>
      <c r="D709" s="32" t="s">
        <v>57</v>
      </c>
      <c r="E709" s="32" t="s">
        <v>6605</v>
      </c>
      <c r="F709" s="32" t="s">
        <v>6606</v>
      </c>
      <c r="G709" s="32" t="s">
        <v>58</v>
      </c>
      <c r="H709" s="32" t="s">
        <v>59</v>
      </c>
      <c r="I709" s="32" t="s">
        <v>2006</v>
      </c>
      <c r="J709" s="35">
        <v>0</v>
      </c>
      <c r="K709" s="35">
        <v>0</v>
      </c>
      <c r="L709" s="35">
        <v>0</v>
      </c>
      <c r="M709" s="35">
        <v>0</v>
      </c>
      <c r="N709" s="32" t="s">
        <v>17</v>
      </c>
      <c r="O709" s="32" t="s">
        <v>319</v>
      </c>
      <c r="P709" s="32">
        <v>0</v>
      </c>
    </row>
    <row r="710" spans="1:16" x14ac:dyDescent="0.25">
      <c r="A710" s="57">
        <v>42252.501005787039</v>
      </c>
      <c r="C710" s="32" t="s">
        <v>56</v>
      </c>
      <c r="D710" s="32" t="s">
        <v>57</v>
      </c>
      <c r="E710" s="32" t="s">
        <v>6607</v>
      </c>
      <c r="F710" s="32" t="s">
        <v>6608</v>
      </c>
      <c r="G710" s="32" t="s">
        <v>58</v>
      </c>
      <c r="H710" s="32" t="s">
        <v>59</v>
      </c>
      <c r="I710" s="32" t="s">
        <v>2006</v>
      </c>
      <c r="J710" s="35">
        <v>0</v>
      </c>
      <c r="K710" s="35">
        <v>0</v>
      </c>
      <c r="L710" s="35">
        <v>0</v>
      </c>
      <c r="M710" s="35">
        <v>0</v>
      </c>
      <c r="N710" s="32" t="s">
        <v>17</v>
      </c>
      <c r="O710" s="32" t="s">
        <v>319</v>
      </c>
      <c r="P710" s="32">
        <v>0</v>
      </c>
    </row>
    <row r="711" spans="1:16" x14ac:dyDescent="0.25">
      <c r="A711" s="57">
        <v>42252.501114270832</v>
      </c>
      <c r="C711" s="32" t="s">
        <v>56</v>
      </c>
      <c r="D711" s="32" t="s">
        <v>57</v>
      </c>
      <c r="E711" s="32" t="s">
        <v>6609</v>
      </c>
      <c r="F711" s="32" t="s">
        <v>6610</v>
      </c>
      <c r="G711" s="32" t="s">
        <v>58</v>
      </c>
      <c r="H711" s="32" t="s">
        <v>59</v>
      </c>
      <c r="I711" s="32" t="s">
        <v>2006</v>
      </c>
      <c r="J711" s="35">
        <v>0</v>
      </c>
      <c r="K711" s="35">
        <v>0</v>
      </c>
      <c r="L711" s="35">
        <v>0</v>
      </c>
      <c r="M711" s="35">
        <v>0</v>
      </c>
      <c r="N711" s="32" t="s">
        <v>17</v>
      </c>
      <c r="O711" s="32" t="s">
        <v>319</v>
      </c>
      <c r="P711" s="32">
        <v>0</v>
      </c>
    </row>
    <row r="712" spans="1:16" x14ac:dyDescent="0.25">
      <c r="A712" s="57">
        <v>42252.501219178244</v>
      </c>
      <c r="C712" s="32" t="s">
        <v>56</v>
      </c>
      <c r="D712" s="32" t="s">
        <v>57</v>
      </c>
      <c r="E712" s="32" t="s">
        <v>6611</v>
      </c>
      <c r="F712" s="32" t="s">
        <v>6612</v>
      </c>
      <c r="G712" s="32" t="s">
        <v>58</v>
      </c>
      <c r="H712" s="32" t="s">
        <v>59</v>
      </c>
      <c r="I712" s="32" t="s">
        <v>2006</v>
      </c>
      <c r="J712" s="35">
        <v>0</v>
      </c>
      <c r="K712" s="35">
        <v>0</v>
      </c>
      <c r="L712" s="35">
        <v>0</v>
      </c>
      <c r="M712" s="35">
        <v>0</v>
      </c>
      <c r="N712" s="32" t="s">
        <v>17</v>
      </c>
      <c r="O712" s="32" t="s">
        <v>319</v>
      </c>
      <c r="P712" s="32">
        <v>0</v>
      </c>
    </row>
    <row r="713" spans="1:16" x14ac:dyDescent="0.25">
      <c r="A713" s="57">
        <v>42252.513171145831</v>
      </c>
      <c r="C713" s="32" t="s">
        <v>56</v>
      </c>
      <c r="D713" s="32" t="s">
        <v>57</v>
      </c>
      <c r="E713" s="32" t="s">
        <v>6613</v>
      </c>
      <c r="F713" s="32" t="s">
        <v>6614</v>
      </c>
      <c r="G713" s="32" t="s">
        <v>58</v>
      </c>
      <c r="H713" s="32" t="s">
        <v>59</v>
      </c>
      <c r="I713" s="32" t="s">
        <v>2006</v>
      </c>
      <c r="J713" s="35">
        <v>0</v>
      </c>
      <c r="K713" s="35">
        <v>0</v>
      </c>
      <c r="L713" s="35">
        <v>0</v>
      </c>
      <c r="M713" s="35">
        <v>0</v>
      </c>
      <c r="N713" s="32" t="s">
        <v>17</v>
      </c>
      <c r="O713" s="32" t="s">
        <v>319</v>
      </c>
      <c r="P713" s="32">
        <v>0</v>
      </c>
    </row>
    <row r="714" spans="1:16" x14ac:dyDescent="0.25">
      <c r="A714" s="57">
        <v>42252.513257951388</v>
      </c>
      <c r="C714" s="32" t="s">
        <v>56</v>
      </c>
      <c r="D714" s="32" t="s">
        <v>57</v>
      </c>
      <c r="E714" s="32" t="s">
        <v>6615</v>
      </c>
      <c r="F714" s="32" t="s">
        <v>6616</v>
      </c>
      <c r="G714" s="32" t="s">
        <v>58</v>
      </c>
      <c r="H714" s="32" t="s">
        <v>59</v>
      </c>
      <c r="I714" s="32" t="s">
        <v>2006</v>
      </c>
      <c r="J714" s="35">
        <v>0</v>
      </c>
      <c r="K714" s="35">
        <v>0</v>
      </c>
      <c r="L714" s="35">
        <v>0</v>
      </c>
      <c r="M714" s="35">
        <v>0</v>
      </c>
      <c r="N714" s="32" t="s">
        <v>17</v>
      </c>
      <c r="O714" s="32" t="s">
        <v>319</v>
      </c>
      <c r="P714" s="32">
        <v>0</v>
      </c>
    </row>
    <row r="715" spans="1:16" x14ac:dyDescent="0.25">
      <c r="A715" s="57">
        <v>42252.513312581017</v>
      </c>
      <c r="C715" s="32" t="s">
        <v>56</v>
      </c>
      <c r="D715" s="32" t="s">
        <v>57</v>
      </c>
      <c r="E715" s="32" t="s">
        <v>6617</v>
      </c>
      <c r="F715" s="32" t="s">
        <v>6618</v>
      </c>
      <c r="G715" s="32" t="s">
        <v>58</v>
      </c>
      <c r="H715" s="32" t="s">
        <v>59</v>
      </c>
      <c r="I715" s="32" t="s">
        <v>2006</v>
      </c>
      <c r="J715" s="35">
        <v>0</v>
      </c>
      <c r="K715" s="35">
        <v>0</v>
      </c>
      <c r="L715" s="35">
        <v>0</v>
      </c>
      <c r="M715" s="35">
        <v>0</v>
      </c>
      <c r="N715" s="32" t="s">
        <v>17</v>
      </c>
      <c r="O715" s="32" t="s">
        <v>319</v>
      </c>
      <c r="P715" s="32">
        <v>0</v>
      </c>
    </row>
    <row r="716" spans="1:16" x14ac:dyDescent="0.25">
      <c r="A716" s="57">
        <v>42252.513365046296</v>
      </c>
      <c r="C716" s="32" t="s">
        <v>56</v>
      </c>
      <c r="D716" s="32" t="s">
        <v>57</v>
      </c>
      <c r="E716" s="32" t="s">
        <v>6619</v>
      </c>
      <c r="F716" s="32" t="s">
        <v>6620</v>
      </c>
      <c r="G716" s="32" t="s">
        <v>58</v>
      </c>
      <c r="H716" s="32" t="s">
        <v>59</v>
      </c>
      <c r="I716" s="32" t="s">
        <v>2006</v>
      </c>
      <c r="J716" s="35">
        <v>0</v>
      </c>
      <c r="K716" s="35">
        <v>0</v>
      </c>
      <c r="L716" s="35">
        <v>0</v>
      </c>
      <c r="M716" s="35">
        <v>0</v>
      </c>
      <c r="N716" s="32" t="s">
        <v>17</v>
      </c>
      <c r="O716" s="32" t="s">
        <v>319</v>
      </c>
      <c r="P716" s="32">
        <v>0</v>
      </c>
    </row>
    <row r="717" spans="1:16" x14ac:dyDescent="0.25">
      <c r="A717" s="57">
        <v>42252.518245798608</v>
      </c>
      <c r="C717" s="32" t="s">
        <v>56</v>
      </c>
      <c r="D717" s="32" t="s">
        <v>57</v>
      </c>
      <c r="E717" s="32" t="s">
        <v>6621</v>
      </c>
      <c r="F717" s="32" t="s">
        <v>6622</v>
      </c>
      <c r="G717" s="32" t="s">
        <v>58</v>
      </c>
      <c r="H717" s="32" t="s">
        <v>59</v>
      </c>
      <c r="I717" s="32" t="s">
        <v>2006</v>
      </c>
      <c r="J717" s="35">
        <v>0</v>
      </c>
      <c r="K717" s="35">
        <v>0</v>
      </c>
      <c r="L717" s="35">
        <v>0</v>
      </c>
      <c r="M717" s="35">
        <v>0</v>
      </c>
      <c r="N717" s="32" t="s">
        <v>17</v>
      </c>
      <c r="O717" s="32" t="s">
        <v>319</v>
      </c>
      <c r="P717" s="32">
        <v>0</v>
      </c>
    </row>
    <row r="718" spans="1:16" x14ac:dyDescent="0.25">
      <c r="A718" s="57">
        <v>42252.518304201389</v>
      </c>
      <c r="C718" s="32" t="s">
        <v>56</v>
      </c>
      <c r="D718" s="32" t="s">
        <v>57</v>
      </c>
      <c r="E718" s="32" t="s">
        <v>6623</v>
      </c>
      <c r="F718" s="32" t="s">
        <v>6624</v>
      </c>
      <c r="G718" s="32" t="s">
        <v>58</v>
      </c>
      <c r="H718" s="32" t="s">
        <v>59</v>
      </c>
      <c r="I718" s="32" t="s">
        <v>2006</v>
      </c>
      <c r="J718" s="35">
        <v>0</v>
      </c>
      <c r="K718" s="35">
        <v>0</v>
      </c>
      <c r="L718" s="35">
        <v>0</v>
      </c>
      <c r="M718" s="35">
        <v>0</v>
      </c>
      <c r="N718" s="32" t="s">
        <v>17</v>
      </c>
      <c r="O718" s="32" t="s">
        <v>319</v>
      </c>
      <c r="P718" s="32">
        <v>0</v>
      </c>
    </row>
    <row r="719" spans="1:16" x14ac:dyDescent="0.25">
      <c r="A719" s="57">
        <v>42252.518376388885</v>
      </c>
      <c r="C719" s="32" t="s">
        <v>56</v>
      </c>
      <c r="D719" s="32" t="s">
        <v>57</v>
      </c>
      <c r="E719" s="32" t="s">
        <v>6625</v>
      </c>
      <c r="F719" s="32" t="s">
        <v>6626</v>
      </c>
      <c r="G719" s="32" t="s">
        <v>58</v>
      </c>
      <c r="H719" s="32" t="s">
        <v>59</v>
      </c>
      <c r="I719" s="32" t="s">
        <v>2006</v>
      </c>
      <c r="J719" s="35">
        <v>0</v>
      </c>
      <c r="K719" s="35">
        <v>0</v>
      </c>
      <c r="L719" s="35">
        <v>0</v>
      </c>
      <c r="M719" s="35">
        <v>0</v>
      </c>
      <c r="N719" s="32" t="s">
        <v>17</v>
      </c>
      <c r="O719" s="32" t="s">
        <v>319</v>
      </c>
      <c r="P719" s="32">
        <v>0</v>
      </c>
    </row>
    <row r="720" spans="1:16" x14ac:dyDescent="0.25">
      <c r="A720" s="57">
        <v>42252.518444560184</v>
      </c>
      <c r="C720" s="32" t="s">
        <v>56</v>
      </c>
      <c r="D720" s="32" t="s">
        <v>57</v>
      </c>
      <c r="E720" s="32" t="s">
        <v>6627</v>
      </c>
      <c r="F720" s="32" t="s">
        <v>6628</v>
      </c>
      <c r="G720" s="32" t="s">
        <v>58</v>
      </c>
      <c r="H720" s="32" t="s">
        <v>59</v>
      </c>
      <c r="I720" s="32" t="s">
        <v>2006</v>
      </c>
      <c r="J720" s="35">
        <v>0</v>
      </c>
      <c r="K720" s="35">
        <v>0</v>
      </c>
      <c r="L720" s="35">
        <v>0</v>
      </c>
      <c r="M720" s="35">
        <v>0</v>
      </c>
      <c r="N720" s="32" t="s">
        <v>17</v>
      </c>
      <c r="O720" s="32" t="s">
        <v>319</v>
      </c>
      <c r="P720" s="32">
        <v>0</v>
      </c>
    </row>
    <row r="721" spans="1:16" x14ac:dyDescent="0.25">
      <c r="A721" s="57">
        <v>42252.631415127318</v>
      </c>
      <c r="C721" s="32" t="s">
        <v>56</v>
      </c>
      <c r="D721" s="32" t="s">
        <v>57</v>
      </c>
      <c r="E721" s="32" t="s">
        <v>6629</v>
      </c>
      <c r="F721" s="32" t="s">
        <v>6630</v>
      </c>
      <c r="G721" s="32" t="s">
        <v>58</v>
      </c>
      <c r="H721" s="32" t="s">
        <v>59</v>
      </c>
      <c r="I721" s="32" t="s">
        <v>2006</v>
      </c>
      <c r="J721" s="35">
        <v>0</v>
      </c>
      <c r="K721" s="35">
        <v>0</v>
      </c>
      <c r="L721" s="35">
        <v>0</v>
      </c>
      <c r="M721" s="35">
        <v>0</v>
      </c>
      <c r="N721" s="32" t="s">
        <v>17</v>
      </c>
      <c r="O721" s="32" t="s">
        <v>319</v>
      </c>
      <c r="P721" s="32">
        <v>0</v>
      </c>
    </row>
    <row r="722" spans="1:16" x14ac:dyDescent="0.25">
      <c r="A722" s="57">
        <v>42252.63285991898</v>
      </c>
      <c r="C722" s="32" t="s">
        <v>56</v>
      </c>
      <c r="D722" s="32" t="s">
        <v>57</v>
      </c>
      <c r="E722" s="32" t="s">
        <v>6631</v>
      </c>
      <c r="F722" s="32" t="s">
        <v>6632</v>
      </c>
      <c r="G722" s="32" t="s">
        <v>58</v>
      </c>
      <c r="H722" s="32" t="s">
        <v>59</v>
      </c>
      <c r="I722" s="32" t="s">
        <v>2006</v>
      </c>
      <c r="J722" s="35">
        <v>0</v>
      </c>
      <c r="K722" s="35">
        <v>0</v>
      </c>
      <c r="L722" s="35">
        <v>0</v>
      </c>
      <c r="M722" s="35">
        <v>0</v>
      </c>
      <c r="N722" s="32" t="s">
        <v>17</v>
      </c>
      <c r="O722" s="32" t="s">
        <v>319</v>
      </c>
      <c r="P722" s="32">
        <v>0</v>
      </c>
    </row>
    <row r="723" spans="1:16" x14ac:dyDescent="0.25">
      <c r="A723" s="57">
        <v>42252.632994641201</v>
      </c>
      <c r="C723" s="32" t="s">
        <v>56</v>
      </c>
      <c r="D723" s="32" t="s">
        <v>57</v>
      </c>
      <c r="E723" s="32" t="s">
        <v>6633</v>
      </c>
      <c r="F723" s="32" t="s">
        <v>6634</v>
      </c>
      <c r="G723" s="32" t="s">
        <v>58</v>
      </c>
      <c r="H723" s="32" t="s">
        <v>59</v>
      </c>
      <c r="I723" s="32" t="s">
        <v>2006</v>
      </c>
      <c r="J723" s="35">
        <v>0</v>
      </c>
      <c r="K723" s="35">
        <v>0</v>
      </c>
      <c r="L723" s="35">
        <v>0</v>
      </c>
      <c r="M723" s="35">
        <v>0</v>
      </c>
      <c r="N723" s="32" t="s">
        <v>17</v>
      </c>
      <c r="O723" s="32" t="s">
        <v>319</v>
      </c>
      <c r="P723" s="32">
        <v>0</v>
      </c>
    </row>
    <row r="724" spans="1:16" x14ac:dyDescent="0.25">
      <c r="A724" s="57">
        <v>42252.633114351855</v>
      </c>
      <c r="C724" s="32" t="s">
        <v>56</v>
      </c>
      <c r="D724" s="32" t="s">
        <v>57</v>
      </c>
      <c r="E724" s="32" t="s">
        <v>6635</v>
      </c>
      <c r="F724" s="32" t="s">
        <v>6636</v>
      </c>
      <c r="G724" s="32" t="s">
        <v>58</v>
      </c>
      <c r="H724" s="32" t="s">
        <v>59</v>
      </c>
      <c r="I724" s="32" t="s">
        <v>2006</v>
      </c>
      <c r="J724" s="35">
        <v>0</v>
      </c>
      <c r="K724" s="35">
        <v>0</v>
      </c>
      <c r="L724" s="35">
        <v>0</v>
      </c>
      <c r="M724" s="35">
        <v>0</v>
      </c>
      <c r="N724" s="32" t="s">
        <v>17</v>
      </c>
      <c r="O724" s="32" t="s">
        <v>319</v>
      </c>
      <c r="P724" s="32">
        <v>0</v>
      </c>
    </row>
    <row r="725" spans="1:16" x14ac:dyDescent="0.25">
      <c r="A725" s="57">
        <v>42252.637508831016</v>
      </c>
      <c r="C725" s="32" t="s">
        <v>56</v>
      </c>
      <c r="D725" s="32" t="s">
        <v>57</v>
      </c>
      <c r="E725" s="32" t="s">
        <v>6637</v>
      </c>
      <c r="F725" s="32" t="s">
        <v>6638</v>
      </c>
      <c r="G725" s="32" t="s">
        <v>58</v>
      </c>
      <c r="H725" s="32" t="s">
        <v>59</v>
      </c>
      <c r="I725" s="32" t="s">
        <v>2006</v>
      </c>
      <c r="J725" s="35">
        <v>0</v>
      </c>
      <c r="K725" s="35">
        <v>0</v>
      </c>
      <c r="L725" s="35">
        <v>0</v>
      </c>
      <c r="M725" s="35">
        <v>0</v>
      </c>
      <c r="N725" s="32" t="s">
        <v>17</v>
      </c>
      <c r="O725" s="32" t="s">
        <v>319</v>
      </c>
      <c r="P725" s="32">
        <v>0</v>
      </c>
    </row>
    <row r="726" spans="1:16" x14ac:dyDescent="0.25">
      <c r="A726" s="57">
        <v>42252.637646446761</v>
      </c>
      <c r="C726" s="32" t="s">
        <v>56</v>
      </c>
      <c r="D726" s="32" t="s">
        <v>57</v>
      </c>
      <c r="E726" s="32" t="s">
        <v>6639</v>
      </c>
      <c r="F726" s="32" t="s">
        <v>6640</v>
      </c>
      <c r="G726" s="32" t="s">
        <v>58</v>
      </c>
      <c r="H726" s="32" t="s">
        <v>59</v>
      </c>
      <c r="I726" s="32" t="s">
        <v>2006</v>
      </c>
      <c r="J726" s="35">
        <v>0</v>
      </c>
      <c r="K726" s="35">
        <v>0</v>
      </c>
      <c r="L726" s="35">
        <v>0</v>
      </c>
      <c r="M726" s="35">
        <v>0</v>
      </c>
      <c r="N726" s="32" t="s">
        <v>17</v>
      </c>
      <c r="O726" s="32" t="s">
        <v>319</v>
      </c>
      <c r="P726" s="32">
        <v>0</v>
      </c>
    </row>
    <row r="727" spans="1:16" x14ac:dyDescent="0.25">
      <c r="A727" s="57">
        <v>42252.637744675929</v>
      </c>
      <c r="C727" s="32" t="s">
        <v>56</v>
      </c>
      <c r="D727" s="32" t="s">
        <v>57</v>
      </c>
      <c r="E727" s="32" t="s">
        <v>6641</v>
      </c>
      <c r="F727" s="32" t="s">
        <v>6642</v>
      </c>
      <c r="G727" s="32" t="s">
        <v>58</v>
      </c>
      <c r="H727" s="32" t="s">
        <v>59</v>
      </c>
      <c r="I727" s="32" t="s">
        <v>2006</v>
      </c>
      <c r="J727" s="35">
        <v>0</v>
      </c>
      <c r="K727" s="35">
        <v>0</v>
      </c>
      <c r="L727" s="35">
        <v>0</v>
      </c>
      <c r="M727" s="35">
        <v>0</v>
      </c>
      <c r="N727" s="32" t="s">
        <v>17</v>
      </c>
      <c r="O727" s="32" t="s">
        <v>319</v>
      </c>
      <c r="P727" s="32">
        <v>0</v>
      </c>
    </row>
    <row r="728" spans="1:16" x14ac:dyDescent="0.25">
      <c r="A728" s="57">
        <v>42252.638000925923</v>
      </c>
      <c r="C728" s="32" t="s">
        <v>56</v>
      </c>
      <c r="D728" s="32" t="s">
        <v>57</v>
      </c>
      <c r="E728" s="32" t="s">
        <v>6643</v>
      </c>
      <c r="F728" s="32" t="s">
        <v>6644</v>
      </c>
      <c r="G728" s="32" t="s">
        <v>58</v>
      </c>
      <c r="H728" s="32" t="s">
        <v>59</v>
      </c>
      <c r="I728" s="32" t="s">
        <v>2006</v>
      </c>
      <c r="J728" s="35">
        <v>0</v>
      </c>
      <c r="K728" s="35">
        <v>0</v>
      </c>
      <c r="L728" s="35">
        <v>0</v>
      </c>
      <c r="M728" s="35">
        <v>0</v>
      </c>
      <c r="N728" s="32" t="s">
        <v>17</v>
      </c>
      <c r="O728" s="32" t="s">
        <v>319</v>
      </c>
      <c r="P728" s="32">
        <v>0</v>
      </c>
    </row>
    <row r="729" spans="1:16" x14ac:dyDescent="0.25">
      <c r="A729" s="57">
        <v>42252.638106909719</v>
      </c>
      <c r="C729" s="32" t="s">
        <v>56</v>
      </c>
      <c r="D729" s="32" t="s">
        <v>57</v>
      </c>
      <c r="E729" s="32" t="s">
        <v>6645</v>
      </c>
      <c r="F729" s="32" t="s">
        <v>6646</v>
      </c>
      <c r="G729" s="32" t="s">
        <v>58</v>
      </c>
      <c r="H729" s="32" t="s">
        <v>59</v>
      </c>
      <c r="I729" s="32" t="s">
        <v>2006</v>
      </c>
      <c r="J729" s="35">
        <v>0</v>
      </c>
      <c r="K729" s="35">
        <v>0</v>
      </c>
      <c r="L729" s="35">
        <v>0</v>
      </c>
      <c r="M729" s="35">
        <v>0</v>
      </c>
      <c r="N729" s="32" t="s">
        <v>17</v>
      </c>
      <c r="O729" s="32" t="s">
        <v>319</v>
      </c>
      <c r="P729" s="32">
        <v>0</v>
      </c>
    </row>
    <row r="730" spans="1:16" x14ac:dyDescent="0.25">
      <c r="A730" s="57">
        <v>42252.646536840279</v>
      </c>
      <c r="C730" s="32" t="s">
        <v>56</v>
      </c>
      <c r="D730" s="32" t="s">
        <v>57</v>
      </c>
      <c r="E730" s="32" t="s">
        <v>6647</v>
      </c>
      <c r="F730" s="32" t="s">
        <v>6648</v>
      </c>
      <c r="G730" s="32" t="s">
        <v>58</v>
      </c>
      <c r="H730" s="32" t="s">
        <v>59</v>
      </c>
      <c r="I730" s="32" t="s">
        <v>2006</v>
      </c>
      <c r="J730" s="35">
        <v>0</v>
      </c>
      <c r="K730" s="35">
        <v>0</v>
      </c>
      <c r="L730" s="35">
        <v>0</v>
      </c>
      <c r="M730" s="35">
        <v>0</v>
      </c>
      <c r="N730" s="32" t="s">
        <v>17</v>
      </c>
      <c r="O730" s="32" t="s">
        <v>319</v>
      </c>
      <c r="P730" s="32">
        <v>0</v>
      </c>
    </row>
    <row r="731" spans="1:16" x14ac:dyDescent="0.25">
      <c r="A731" s="57">
        <v>42252.646646446759</v>
      </c>
      <c r="C731" s="32" t="s">
        <v>56</v>
      </c>
      <c r="D731" s="32" t="s">
        <v>57</v>
      </c>
      <c r="E731" s="32" t="s">
        <v>6649</v>
      </c>
      <c r="F731" s="32" t="s">
        <v>6650</v>
      </c>
      <c r="G731" s="32" t="s">
        <v>58</v>
      </c>
      <c r="H731" s="32" t="s">
        <v>59</v>
      </c>
      <c r="I731" s="32" t="s">
        <v>2006</v>
      </c>
      <c r="J731" s="35">
        <v>0</v>
      </c>
      <c r="K731" s="35">
        <v>0</v>
      </c>
      <c r="L731" s="35">
        <v>0</v>
      </c>
      <c r="M731" s="35">
        <v>0</v>
      </c>
      <c r="N731" s="32" t="s">
        <v>17</v>
      </c>
      <c r="O731" s="32" t="s">
        <v>319</v>
      </c>
      <c r="P731" s="32">
        <v>0</v>
      </c>
    </row>
    <row r="732" spans="1:16" x14ac:dyDescent="0.25">
      <c r="A732" s="57">
        <v>42252.646731053239</v>
      </c>
      <c r="C732" s="32" t="s">
        <v>56</v>
      </c>
      <c r="D732" s="32" t="s">
        <v>57</v>
      </c>
      <c r="E732" s="32" t="s">
        <v>6651</v>
      </c>
      <c r="F732" s="32" t="s">
        <v>6652</v>
      </c>
      <c r="G732" s="32" t="s">
        <v>58</v>
      </c>
      <c r="H732" s="32" t="s">
        <v>59</v>
      </c>
      <c r="I732" s="32" t="s">
        <v>2006</v>
      </c>
      <c r="J732" s="35">
        <v>0</v>
      </c>
      <c r="K732" s="35">
        <v>0</v>
      </c>
      <c r="L732" s="35">
        <v>0</v>
      </c>
      <c r="M732" s="35">
        <v>0</v>
      </c>
      <c r="N732" s="32" t="s">
        <v>17</v>
      </c>
      <c r="O732" s="32" t="s">
        <v>319</v>
      </c>
      <c r="P732" s="32">
        <v>0</v>
      </c>
    </row>
    <row r="733" spans="1:16" x14ac:dyDescent="0.25">
      <c r="A733" s="57">
        <v>42252.646805752316</v>
      </c>
      <c r="C733" s="32" t="s">
        <v>56</v>
      </c>
      <c r="D733" s="32" t="s">
        <v>57</v>
      </c>
      <c r="E733" s="32" t="s">
        <v>6653</v>
      </c>
      <c r="F733" s="32" t="s">
        <v>6654</v>
      </c>
      <c r="G733" s="32" t="s">
        <v>58</v>
      </c>
      <c r="H733" s="32" t="s">
        <v>59</v>
      </c>
      <c r="I733" s="32" t="s">
        <v>2006</v>
      </c>
      <c r="J733" s="35">
        <v>0</v>
      </c>
      <c r="K733" s="35">
        <v>0</v>
      </c>
      <c r="L733" s="35">
        <v>0</v>
      </c>
      <c r="M733" s="35">
        <v>0</v>
      </c>
      <c r="N733" s="32" t="s">
        <v>17</v>
      </c>
      <c r="O733" s="32" t="s">
        <v>319</v>
      </c>
      <c r="P733" s="32">
        <v>0</v>
      </c>
    </row>
    <row r="734" spans="1:16" x14ac:dyDescent="0.25">
      <c r="A734" s="57">
        <v>42252.647025497688</v>
      </c>
      <c r="C734" s="32" t="s">
        <v>56</v>
      </c>
      <c r="D734" s="32" t="s">
        <v>57</v>
      </c>
      <c r="E734" s="32" t="s">
        <v>6655</v>
      </c>
      <c r="F734" s="32" t="s">
        <v>6656</v>
      </c>
      <c r="G734" s="32" t="s">
        <v>58</v>
      </c>
      <c r="H734" s="32" t="s">
        <v>59</v>
      </c>
      <c r="I734" s="32" t="s">
        <v>2006</v>
      </c>
      <c r="J734" s="35">
        <v>0</v>
      </c>
      <c r="K734" s="35">
        <v>0</v>
      </c>
      <c r="L734" s="35">
        <v>0</v>
      </c>
      <c r="M734" s="35">
        <v>0</v>
      </c>
      <c r="N734" s="32" t="s">
        <v>17</v>
      </c>
      <c r="O734" s="32" t="s">
        <v>319</v>
      </c>
      <c r="P734" s="32">
        <v>0</v>
      </c>
    </row>
    <row r="735" spans="1:16" x14ac:dyDescent="0.25">
      <c r="A735" s="57">
        <v>42252.647120057867</v>
      </c>
      <c r="C735" s="32" t="s">
        <v>56</v>
      </c>
      <c r="D735" s="32" t="s">
        <v>57</v>
      </c>
      <c r="E735" s="32" t="s">
        <v>6657</v>
      </c>
      <c r="F735" s="32" t="s">
        <v>6658</v>
      </c>
      <c r="G735" s="32" t="s">
        <v>58</v>
      </c>
      <c r="H735" s="32" t="s">
        <v>59</v>
      </c>
      <c r="I735" s="32" t="s">
        <v>2006</v>
      </c>
      <c r="J735" s="35">
        <v>0</v>
      </c>
      <c r="K735" s="35">
        <v>0</v>
      </c>
      <c r="L735" s="35">
        <v>0</v>
      </c>
      <c r="M735" s="35">
        <v>0</v>
      </c>
      <c r="N735" s="32" t="s">
        <v>17</v>
      </c>
      <c r="O735" s="32" t="s">
        <v>319</v>
      </c>
      <c r="P735" s="32">
        <v>0</v>
      </c>
    </row>
    <row r="736" spans="1:16" x14ac:dyDescent="0.25">
      <c r="A736" s="57">
        <v>42252.651694479166</v>
      </c>
      <c r="C736" s="32" t="s">
        <v>56</v>
      </c>
      <c r="D736" s="32" t="s">
        <v>57</v>
      </c>
      <c r="E736" s="32" t="s">
        <v>6659</v>
      </c>
      <c r="F736" s="32" t="s">
        <v>6660</v>
      </c>
      <c r="G736" s="32" t="s">
        <v>58</v>
      </c>
      <c r="H736" s="32" t="s">
        <v>59</v>
      </c>
      <c r="I736" s="32" t="s">
        <v>2006</v>
      </c>
      <c r="J736" s="35">
        <v>0</v>
      </c>
      <c r="K736" s="35">
        <v>0</v>
      </c>
      <c r="L736" s="35">
        <v>0</v>
      </c>
      <c r="M736" s="35">
        <v>0</v>
      </c>
      <c r="N736" s="32" t="s">
        <v>17</v>
      </c>
      <c r="O736" s="32" t="s">
        <v>319</v>
      </c>
      <c r="P736" s="32">
        <v>0</v>
      </c>
    </row>
    <row r="737" spans="1:16" x14ac:dyDescent="0.25">
      <c r="A737" s="57">
        <v>42252.651763194444</v>
      </c>
      <c r="C737" s="32" t="s">
        <v>56</v>
      </c>
      <c r="D737" s="32" t="s">
        <v>57</v>
      </c>
      <c r="E737" s="32" t="s">
        <v>6661</v>
      </c>
      <c r="F737" s="32" t="s">
        <v>6662</v>
      </c>
      <c r="G737" s="32" t="s">
        <v>58</v>
      </c>
      <c r="H737" s="32" t="s">
        <v>59</v>
      </c>
      <c r="I737" s="32" t="s">
        <v>2006</v>
      </c>
      <c r="J737" s="35">
        <v>0</v>
      </c>
      <c r="K737" s="35">
        <v>0</v>
      </c>
      <c r="L737" s="35">
        <v>0</v>
      </c>
      <c r="M737" s="35">
        <v>0</v>
      </c>
      <c r="N737" s="32" t="s">
        <v>17</v>
      </c>
      <c r="O737" s="32" t="s">
        <v>319</v>
      </c>
      <c r="P737" s="32">
        <v>0</v>
      </c>
    </row>
    <row r="738" spans="1:16" x14ac:dyDescent="0.25">
      <c r="A738" s="57">
        <v>42252.651871909722</v>
      </c>
      <c r="C738" s="32" t="s">
        <v>56</v>
      </c>
      <c r="D738" s="32" t="s">
        <v>57</v>
      </c>
      <c r="E738" s="32" t="s">
        <v>6663</v>
      </c>
      <c r="F738" s="32" t="s">
        <v>6664</v>
      </c>
      <c r="G738" s="32" t="s">
        <v>58</v>
      </c>
      <c r="H738" s="32" t="s">
        <v>59</v>
      </c>
      <c r="I738" s="32" t="s">
        <v>2006</v>
      </c>
      <c r="J738" s="35">
        <v>0</v>
      </c>
      <c r="K738" s="35">
        <v>0</v>
      </c>
      <c r="L738" s="35">
        <v>0</v>
      </c>
      <c r="M738" s="35">
        <v>0</v>
      </c>
      <c r="N738" s="32" t="s">
        <v>17</v>
      </c>
      <c r="O738" s="32" t="s">
        <v>319</v>
      </c>
      <c r="P738" s="32">
        <v>0</v>
      </c>
    </row>
    <row r="739" spans="1:16" x14ac:dyDescent="0.25">
      <c r="A739" s="57">
        <v>42252.670692905092</v>
      </c>
      <c r="C739" s="32" t="s">
        <v>74</v>
      </c>
      <c r="D739" s="32" t="s">
        <v>73</v>
      </c>
      <c r="E739" s="32" t="s">
        <v>6665</v>
      </c>
      <c r="F739" s="32" t="s">
        <v>6666</v>
      </c>
      <c r="G739" s="32" t="s">
        <v>58</v>
      </c>
      <c r="H739" s="32" t="s">
        <v>59</v>
      </c>
      <c r="I739" s="32" t="s">
        <v>2006</v>
      </c>
      <c r="J739" s="35">
        <v>0</v>
      </c>
      <c r="K739" s="35">
        <v>0</v>
      </c>
      <c r="L739" s="35">
        <v>0</v>
      </c>
      <c r="M739" s="35">
        <v>0</v>
      </c>
      <c r="N739" s="32" t="s">
        <v>19</v>
      </c>
      <c r="O739" s="32" t="s">
        <v>32</v>
      </c>
      <c r="P739" s="32">
        <v>2.5</v>
      </c>
    </row>
    <row r="740" spans="1:16" x14ac:dyDescent="0.25">
      <c r="A740" s="57">
        <v>42252.670692905092</v>
      </c>
      <c r="C740" s="32" t="s">
        <v>74</v>
      </c>
      <c r="D740" s="32" t="s">
        <v>73</v>
      </c>
      <c r="E740" s="32" t="s">
        <v>6665</v>
      </c>
      <c r="F740" s="32" t="s">
        <v>6666</v>
      </c>
      <c r="G740" s="32" t="s">
        <v>58</v>
      </c>
      <c r="H740" s="32" t="s">
        <v>59</v>
      </c>
      <c r="I740" s="32" t="s">
        <v>2006</v>
      </c>
      <c r="J740" s="35">
        <v>0</v>
      </c>
      <c r="K740" s="35">
        <v>0</v>
      </c>
      <c r="L740" s="35">
        <v>0</v>
      </c>
      <c r="M740" s="35">
        <v>0</v>
      </c>
      <c r="N740" s="32" t="s">
        <v>19</v>
      </c>
      <c r="O740" s="32" t="s">
        <v>32</v>
      </c>
      <c r="P740" s="32">
        <v>1.5</v>
      </c>
    </row>
    <row r="741" spans="1:16" x14ac:dyDescent="0.25">
      <c r="A741" s="57">
        <v>42252.674408101855</v>
      </c>
      <c r="C741" s="32" t="s">
        <v>56</v>
      </c>
      <c r="D741" s="32" t="s">
        <v>57</v>
      </c>
      <c r="E741" s="32" t="s">
        <v>6667</v>
      </c>
      <c r="F741" s="32" t="s">
        <v>6668</v>
      </c>
      <c r="G741" s="32" t="s">
        <v>58</v>
      </c>
      <c r="H741" s="32" t="s">
        <v>59</v>
      </c>
      <c r="I741" s="32" t="s">
        <v>2006</v>
      </c>
      <c r="J741" s="35">
        <v>0</v>
      </c>
      <c r="K741" s="35">
        <v>0</v>
      </c>
      <c r="L741" s="35">
        <v>0</v>
      </c>
      <c r="M741" s="35">
        <v>0</v>
      </c>
      <c r="N741" s="32" t="s">
        <v>17</v>
      </c>
      <c r="O741" s="32" t="s">
        <v>319</v>
      </c>
      <c r="P741" s="32">
        <v>0</v>
      </c>
    </row>
    <row r="742" spans="1:16" x14ac:dyDescent="0.25">
      <c r="A742" s="57">
        <v>42252.674875081022</v>
      </c>
      <c r="C742" s="32" t="s">
        <v>56</v>
      </c>
      <c r="D742" s="32" t="s">
        <v>57</v>
      </c>
      <c r="E742" s="32" t="s">
        <v>6669</v>
      </c>
      <c r="F742" s="32" t="s">
        <v>6670</v>
      </c>
      <c r="G742" s="32" t="s">
        <v>58</v>
      </c>
      <c r="H742" s="32" t="s">
        <v>59</v>
      </c>
      <c r="I742" s="32" t="s">
        <v>2006</v>
      </c>
      <c r="J742" s="35">
        <v>0</v>
      </c>
      <c r="K742" s="35">
        <v>0</v>
      </c>
      <c r="L742" s="35">
        <v>0</v>
      </c>
      <c r="M742" s="35">
        <v>0</v>
      </c>
      <c r="N742" s="32" t="s">
        <v>17</v>
      </c>
      <c r="O742" s="32" t="s">
        <v>319</v>
      </c>
      <c r="P742" s="32">
        <v>0</v>
      </c>
    </row>
    <row r="743" spans="1:16" x14ac:dyDescent="0.25">
      <c r="A743" s="57">
        <v>42252.675314351851</v>
      </c>
      <c r="C743" s="32" t="s">
        <v>56</v>
      </c>
      <c r="D743" s="32" t="s">
        <v>57</v>
      </c>
      <c r="E743" s="32" t="s">
        <v>6671</v>
      </c>
      <c r="F743" s="32" t="s">
        <v>6672</v>
      </c>
      <c r="G743" s="32" t="s">
        <v>58</v>
      </c>
      <c r="H743" s="32" t="s">
        <v>59</v>
      </c>
      <c r="I743" s="32" t="s">
        <v>2006</v>
      </c>
      <c r="J743" s="35">
        <v>0</v>
      </c>
      <c r="K743" s="35">
        <v>0</v>
      </c>
      <c r="L743" s="35">
        <v>0</v>
      </c>
      <c r="M743" s="35">
        <v>0</v>
      </c>
      <c r="N743" s="32" t="s">
        <v>17</v>
      </c>
      <c r="O743" s="32" t="s">
        <v>319</v>
      </c>
      <c r="P743" s="32">
        <v>0</v>
      </c>
    </row>
    <row r="744" spans="1:16" x14ac:dyDescent="0.25">
      <c r="A744" s="57">
        <v>42252.681070405095</v>
      </c>
      <c r="C744" s="32" t="s">
        <v>56</v>
      </c>
      <c r="D744" s="32" t="s">
        <v>57</v>
      </c>
      <c r="E744" s="32" t="s">
        <v>6673</v>
      </c>
      <c r="F744" s="32" t="s">
        <v>6674</v>
      </c>
      <c r="G744" s="32" t="s">
        <v>58</v>
      </c>
      <c r="H744" s="32" t="s">
        <v>59</v>
      </c>
      <c r="I744" s="32" t="s">
        <v>2006</v>
      </c>
      <c r="J744" s="35">
        <v>0</v>
      </c>
      <c r="K744" s="35">
        <v>0</v>
      </c>
      <c r="L744" s="35">
        <v>0</v>
      </c>
      <c r="M744" s="35">
        <v>0</v>
      </c>
      <c r="N744" s="32" t="s">
        <v>17</v>
      </c>
      <c r="O744" s="32" t="s">
        <v>319</v>
      </c>
      <c r="P744" s="32">
        <v>0</v>
      </c>
    </row>
    <row r="745" spans="1:16" x14ac:dyDescent="0.25">
      <c r="A745" s="57">
        <v>42252.681475891201</v>
      </c>
      <c r="C745" s="32" t="s">
        <v>56</v>
      </c>
      <c r="D745" s="32" t="s">
        <v>57</v>
      </c>
      <c r="E745" s="32" t="s">
        <v>6675</v>
      </c>
      <c r="F745" s="32" t="s">
        <v>6676</v>
      </c>
      <c r="G745" s="32" t="s">
        <v>58</v>
      </c>
      <c r="H745" s="32" t="s">
        <v>59</v>
      </c>
      <c r="I745" s="32" t="s">
        <v>2006</v>
      </c>
      <c r="J745" s="35">
        <v>0</v>
      </c>
      <c r="K745" s="35">
        <v>0</v>
      </c>
      <c r="L745" s="35">
        <v>0</v>
      </c>
      <c r="M745" s="35">
        <v>0</v>
      </c>
      <c r="N745" s="32" t="s">
        <v>17</v>
      </c>
      <c r="O745" s="32" t="s">
        <v>319</v>
      </c>
      <c r="P745" s="32">
        <v>0</v>
      </c>
    </row>
    <row r="746" spans="1:16" x14ac:dyDescent="0.25">
      <c r="A746" s="57">
        <v>42252.681821840277</v>
      </c>
      <c r="C746" s="32" t="s">
        <v>56</v>
      </c>
      <c r="D746" s="32" t="s">
        <v>57</v>
      </c>
      <c r="E746" s="32" t="s">
        <v>6677</v>
      </c>
      <c r="F746" s="32" t="s">
        <v>6678</v>
      </c>
      <c r="G746" s="32" t="s">
        <v>58</v>
      </c>
      <c r="H746" s="32" t="s">
        <v>59</v>
      </c>
      <c r="I746" s="32" t="s">
        <v>2006</v>
      </c>
      <c r="J746" s="35">
        <v>0</v>
      </c>
      <c r="K746" s="35">
        <v>0</v>
      </c>
      <c r="L746" s="35">
        <v>0</v>
      </c>
      <c r="M746" s="35">
        <v>0</v>
      </c>
      <c r="N746" s="32" t="s">
        <v>17</v>
      </c>
      <c r="O746" s="32" t="s">
        <v>319</v>
      </c>
      <c r="P746" s="32">
        <v>0</v>
      </c>
    </row>
    <row r="747" spans="1:16" x14ac:dyDescent="0.25">
      <c r="A747" s="57">
        <v>42252.682182094904</v>
      </c>
      <c r="C747" s="32" t="s">
        <v>56</v>
      </c>
      <c r="D747" s="32" t="s">
        <v>57</v>
      </c>
      <c r="E747" s="32" t="s">
        <v>6679</v>
      </c>
      <c r="F747" s="32" t="s">
        <v>6680</v>
      </c>
      <c r="G747" s="32" t="s">
        <v>58</v>
      </c>
      <c r="H747" s="32" t="s">
        <v>59</v>
      </c>
      <c r="I747" s="32" t="s">
        <v>2006</v>
      </c>
      <c r="J747" s="35">
        <v>0</v>
      </c>
      <c r="K747" s="35">
        <v>0</v>
      </c>
      <c r="L747" s="35">
        <v>0</v>
      </c>
      <c r="M747" s="35">
        <v>0</v>
      </c>
      <c r="N747" s="32" t="s">
        <v>17</v>
      </c>
      <c r="O747" s="32" t="s">
        <v>319</v>
      </c>
      <c r="P747" s="32">
        <v>0</v>
      </c>
    </row>
    <row r="748" spans="1:16" x14ac:dyDescent="0.25">
      <c r="A748" s="57">
        <v>42252.68258429398</v>
      </c>
      <c r="C748" s="32" t="s">
        <v>56</v>
      </c>
      <c r="D748" s="32" t="s">
        <v>57</v>
      </c>
      <c r="E748" s="32" t="s">
        <v>6681</v>
      </c>
      <c r="F748" s="32" t="s">
        <v>6682</v>
      </c>
      <c r="G748" s="32" t="s">
        <v>58</v>
      </c>
      <c r="H748" s="32" t="s">
        <v>59</v>
      </c>
      <c r="I748" s="32" t="s">
        <v>2006</v>
      </c>
      <c r="J748" s="35">
        <v>0</v>
      </c>
      <c r="K748" s="35">
        <v>0</v>
      </c>
      <c r="L748" s="35">
        <v>0</v>
      </c>
      <c r="M748" s="35">
        <v>0</v>
      </c>
      <c r="N748" s="32" t="s">
        <v>17</v>
      </c>
      <c r="O748" s="32" t="s">
        <v>319</v>
      </c>
      <c r="P748" s="32">
        <v>0</v>
      </c>
    </row>
    <row r="749" spans="1:16" x14ac:dyDescent="0.25">
      <c r="A749" s="57">
        <v>42252.695513078703</v>
      </c>
      <c r="C749" s="32" t="s">
        <v>56</v>
      </c>
      <c r="D749" s="32" t="s">
        <v>57</v>
      </c>
      <c r="E749" s="32" t="s">
        <v>6683</v>
      </c>
      <c r="F749" s="32" t="s">
        <v>6684</v>
      </c>
      <c r="G749" s="32" t="s">
        <v>58</v>
      </c>
      <c r="H749" s="32" t="s">
        <v>59</v>
      </c>
      <c r="I749" s="32" t="s">
        <v>2006</v>
      </c>
      <c r="J749" s="35">
        <v>0</v>
      </c>
      <c r="K749" s="35">
        <v>0</v>
      </c>
      <c r="L749" s="35">
        <v>0</v>
      </c>
      <c r="M749" s="35">
        <v>0</v>
      </c>
      <c r="N749" s="32" t="s">
        <v>17</v>
      </c>
      <c r="O749" s="32" t="s">
        <v>319</v>
      </c>
      <c r="P749" s="32">
        <v>0</v>
      </c>
    </row>
    <row r="750" spans="1:16" x14ac:dyDescent="0.25">
      <c r="A750" s="57">
        <v>42252.696544988423</v>
      </c>
      <c r="C750" s="32" t="s">
        <v>56</v>
      </c>
      <c r="D750" s="32" t="s">
        <v>57</v>
      </c>
      <c r="E750" s="32" t="s">
        <v>6685</v>
      </c>
      <c r="F750" s="32" t="s">
        <v>6686</v>
      </c>
      <c r="G750" s="32" t="s">
        <v>58</v>
      </c>
      <c r="H750" s="32" t="s">
        <v>59</v>
      </c>
      <c r="I750" s="32" t="s">
        <v>2006</v>
      </c>
      <c r="J750" s="35">
        <v>0</v>
      </c>
      <c r="K750" s="35">
        <v>0</v>
      </c>
      <c r="L750" s="35">
        <v>0</v>
      </c>
      <c r="M750" s="35">
        <v>0</v>
      </c>
      <c r="N750" s="32" t="s">
        <v>17</v>
      </c>
      <c r="O750" s="32" t="s">
        <v>319</v>
      </c>
      <c r="P750" s="32">
        <v>0</v>
      </c>
    </row>
    <row r="751" spans="1:16" x14ac:dyDescent="0.25">
      <c r="A751" s="57">
        <v>42252.696986608797</v>
      </c>
      <c r="C751" s="32" t="s">
        <v>56</v>
      </c>
      <c r="D751" s="32" t="s">
        <v>57</v>
      </c>
      <c r="E751" s="32" t="s">
        <v>6687</v>
      </c>
      <c r="F751" s="32" t="s">
        <v>6688</v>
      </c>
      <c r="G751" s="32" t="s">
        <v>58</v>
      </c>
      <c r="H751" s="32" t="s">
        <v>59</v>
      </c>
      <c r="I751" s="32" t="s">
        <v>2006</v>
      </c>
      <c r="J751" s="35">
        <v>0</v>
      </c>
      <c r="K751" s="35">
        <v>0</v>
      </c>
      <c r="L751" s="35">
        <v>0</v>
      </c>
      <c r="M751" s="35">
        <v>0</v>
      </c>
      <c r="N751" s="32" t="s">
        <v>17</v>
      </c>
      <c r="O751" s="32" t="s">
        <v>319</v>
      </c>
      <c r="P751" s="32">
        <v>0</v>
      </c>
    </row>
    <row r="752" spans="1:16" x14ac:dyDescent="0.25">
      <c r="A752" s="57">
        <v>42252.698515891207</v>
      </c>
      <c r="C752" s="32" t="s">
        <v>56</v>
      </c>
      <c r="D752" s="32" t="s">
        <v>57</v>
      </c>
      <c r="E752" s="32" t="s">
        <v>6689</v>
      </c>
      <c r="F752" s="32" t="s">
        <v>6690</v>
      </c>
      <c r="G752" s="32" t="s">
        <v>58</v>
      </c>
      <c r="H752" s="32" t="s">
        <v>59</v>
      </c>
      <c r="I752" s="32" t="s">
        <v>2006</v>
      </c>
      <c r="J752" s="35">
        <v>0</v>
      </c>
      <c r="K752" s="35">
        <v>0</v>
      </c>
      <c r="L752" s="35">
        <v>0</v>
      </c>
      <c r="M752" s="35">
        <v>0</v>
      </c>
      <c r="N752" s="32" t="s">
        <v>17</v>
      </c>
      <c r="O752" s="32" t="s">
        <v>319</v>
      </c>
      <c r="P752" s="32">
        <v>0</v>
      </c>
    </row>
    <row r="753" spans="1:16" x14ac:dyDescent="0.25">
      <c r="A753" s="57">
        <v>42252.698966006945</v>
      </c>
      <c r="C753" s="32" t="s">
        <v>56</v>
      </c>
      <c r="D753" s="32" t="s">
        <v>57</v>
      </c>
      <c r="E753" s="32" t="s">
        <v>6691</v>
      </c>
      <c r="F753" s="32" t="s">
        <v>6692</v>
      </c>
      <c r="G753" s="32" t="s">
        <v>58</v>
      </c>
      <c r="H753" s="32" t="s">
        <v>59</v>
      </c>
      <c r="I753" s="32" t="s">
        <v>2006</v>
      </c>
      <c r="J753" s="35">
        <v>0</v>
      </c>
      <c r="K753" s="35">
        <v>0</v>
      </c>
      <c r="L753" s="35">
        <v>0</v>
      </c>
      <c r="M753" s="35">
        <v>0</v>
      </c>
      <c r="N753" s="32" t="s">
        <v>17</v>
      </c>
      <c r="O753" s="32" t="s">
        <v>319</v>
      </c>
      <c r="P753" s="32">
        <v>0</v>
      </c>
    </row>
    <row r="754" spans="1:16" x14ac:dyDescent="0.25">
      <c r="A754" s="57">
        <v>42253.047574502314</v>
      </c>
      <c r="C754" s="32" t="s">
        <v>56</v>
      </c>
      <c r="D754" s="32" t="s">
        <v>57</v>
      </c>
      <c r="E754" s="32" t="s">
        <v>6693</v>
      </c>
      <c r="F754" s="32" t="s">
        <v>6694</v>
      </c>
      <c r="G754" s="32" t="s">
        <v>58</v>
      </c>
      <c r="H754" s="32" t="s">
        <v>59</v>
      </c>
      <c r="I754" s="32" t="s">
        <v>2006</v>
      </c>
      <c r="J754" s="35">
        <v>0</v>
      </c>
      <c r="K754" s="35">
        <v>0</v>
      </c>
      <c r="L754" s="35">
        <v>0</v>
      </c>
      <c r="M754" s="35">
        <v>0</v>
      </c>
      <c r="N754" s="32" t="s">
        <v>17</v>
      </c>
      <c r="O754" s="32" t="s">
        <v>319</v>
      </c>
      <c r="P754" s="32">
        <v>0</v>
      </c>
    </row>
    <row r="755" spans="1:16" x14ac:dyDescent="0.25">
      <c r="A755" s="57">
        <v>42253.048615624997</v>
      </c>
      <c r="C755" s="32" t="s">
        <v>56</v>
      </c>
      <c r="D755" s="32" t="s">
        <v>57</v>
      </c>
      <c r="E755" s="32" t="s">
        <v>6695</v>
      </c>
      <c r="F755" s="32" t="s">
        <v>6696</v>
      </c>
      <c r="G755" s="32" t="s">
        <v>58</v>
      </c>
      <c r="H755" s="32" t="s">
        <v>59</v>
      </c>
      <c r="I755" s="32" t="s">
        <v>2006</v>
      </c>
      <c r="J755" s="35">
        <v>0</v>
      </c>
      <c r="K755" s="35">
        <v>0</v>
      </c>
      <c r="L755" s="35">
        <v>0</v>
      </c>
      <c r="M755" s="35">
        <v>0</v>
      </c>
      <c r="N755" s="32" t="s">
        <v>17</v>
      </c>
      <c r="O755" s="32" t="s">
        <v>319</v>
      </c>
      <c r="P755" s="32">
        <v>0</v>
      </c>
    </row>
    <row r="756" spans="1:16" x14ac:dyDescent="0.25">
      <c r="A756" s="57">
        <v>42253.049879363425</v>
      </c>
      <c r="C756" s="32" t="s">
        <v>56</v>
      </c>
      <c r="D756" s="32" t="s">
        <v>57</v>
      </c>
      <c r="E756" s="32" t="s">
        <v>6697</v>
      </c>
      <c r="F756" s="32" t="s">
        <v>6698</v>
      </c>
      <c r="G756" s="32" t="s">
        <v>58</v>
      </c>
      <c r="H756" s="32" t="s">
        <v>59</v>
      </c>
      <c r="I756" s="32" t="s">
        <v>2006</v>
      </c>
      <c r="J756" s="35">
        <v>0</v>
      </c>
      <c r="K756" s="35">
        <v>0</v>
      </c>
      <c r="L756" s="35">
        <v>0</v>
      </c>
      <c r="M756" s="35">
        <v>0</v>
      </c>
      <c r="N756" s="32" t="s">
        <v>17</v>
      </c>
      <c r="O756" s="32" t="s">
        <v>319</v>
      </c>
      <c r="P756" s="32">
        <v>0</v>
      </c>
    </row>
    <row r="757" spans="1:16" x14ac:dyDescent="0.25">
      <c r="A757" s="57">
        <v>42253.051313506941</v>
      </c>
      <c r="C757" s="32" t="s">
        <v>56</v>
      </c>
      <c r="D757" s="32" t="s">
        <v>57</v>
      </c>
      <c r="E757" s="32" t="s">
        <v>6699</v>
      </c>
      <c r="F757" s="32" t="s">
        <v>6700</v>
      </c>
      <c r="G757" s="32" t="s">
        <v>58</v>
      </c>
      <c r="H757" s="32" t="s">
        <v>59</v>
      </c>
      <c r="I757" s="32" t="s">
        <v>2006</v>
      </c>
      <c r="J757" s="35">
        <v>0</v>
      </c>
      <c r="K757" s="35">
        <v>0</v>
      </c>
      <c r="L757" s="35">
        <v>0</v>
      </c>
      <c r="M757" s="35">
        <v>0</v>
      </c>
      <c r="N757" s="32" t="s">
        <v>17</v>
      </c>
      <c r="O757" s="32" t="s">
        <v>319</v>
      </c>
      <c r="P757" s="32">
        <v>0</v>
      </c>
    </row>
    <row r="758" spans="1:16" x14ac:dyDescent="0.25">
      <c r="A758" s="57">
        <v>42253.0528996875</v>
      </c>
      <c r="C758" s="32" t="s">
        <v>56</v>
      </c>
      <c r="D758" s="32" t="s">
        <v>57</v>
      </c>
      <c r="E758" s="32" t="s">
        <v>6701</v>
      </c>
      <c r="F758" s="32" t="s">
        <v>6702</v>
      </c>
      <c r="G758" s="32" t="s">
        <v>58</v>
      </c>
      <c r="H758" s="32" t="s">
        <v>59</v>
      </c>
      <c r="I758" s="32" t="s">
        <v>2006</v>
      </c>
      <c r="J758" s="35">
        <v>0</v>
      </c>
      <c r="K758" s="35">
        <v>0</v>
      </c>
      <c r="L758" s="35">
        <v>0</v>
      </c>
      <c r="M758" s="35">
        <v>0</v>
      </c>
      <c r="N758" s="32" t="s">
        <v>17</v>
      </c>
      <c r="O758" s="32" t="s">
        <v>319</v>
      </c>
      <c r="P758" s="32">
        <v>0</v>
      </c>
    </row>
    <row r="759" spans="1:16" x14ac:dyDescent="0.25">
      <c r="A759" s="57">
        <v>42253.054427858799</v>
      </c>
      <c r="C759" s="32" t="s">
        <v>56</v>
      </c>
      <c r="D759" s="32" t="s">
        <v>57</v>
      </c>
      <c r="E759" s="32" t="s">
        <v>6703</v>
      </c>
      <c r="F759" s="32" t="s">
        <v>6704</v>
      </c>
      <c r="G759" s="32" t="s">
        <v>58</v>
      </c>
      <c r="H759" s="32" t="s">
        <v>59</v>
      </c>
      <c r="I759" s="32" t="s">
        <v>2006</v>
      </c>
      <c r="J759" s="35">
        <v>0</v>
      </c>
      <c r="K759" s="35">
        <v>0</v>
      </c>
      <c r="L759" s="35">
        <v>0</v>
      </c>
      <c r="M759" s="35">
        <v>0</v>
      </c>
      <c r="N759" s="32" t="s">
        <v>17</v>
      </c>
      <c r="O759" s="32" t="s">
        <v>319</v>
      </c>
      <c r="P759" s="32">
        <v>0</v>
      </c>
    </row>
    <row r="760" spans="1:16" x14ac:dyDescent="0.25">
      <c r="A760" s="57">
        <v>42253.070985335646</v>
      </c>
      <c r="C760" s="32" t="s">
        <v>56</v>
      </c>
      <c r="D760" s="32" t="s">
        <v>57</v>
      </c>
      <c r="E760" s="32" t="s">
        <v>6705</v>
      </c>
      <c r="F760" s="32" t="s">
        <v>6706</v>
      </c>
      <c r="G760" s="32" t="s">
        <v>58</v>
      </c>
      <c r="H760" s="32" t="s">
        <v>59</v>
      </c>
      <c r="I760" s="32" t="s">
        <v>2006</v>
      </c>
      <c r="J760" s="35">
        <v>0</v>
      </c>
      <c r="K760" s="35">
        <v>0</v>
      </c>
      <c r="L760" s="35">
        <v>0</v>
      </c>
      <c r="M760" s="35">
        <v>0</v>
      </c>
      <c r="N760" s="32" t="s">
        <v>17</v>
      </c>
      <c r="O760" s="32" t="s">
        <v>319</v>
      </c>
      <c r="P760" s="32">
        <v>0</v>
      </c>
    </row>
    <row r="761" spans="1:16" x14ac:dyDescent="0.25">
      <c r="A761" s="57">
        <v>42253.073256053241</v>
      </c>
      <c r="C761" s="32" t="s">
        <v>56</v>
      </c>
      <c r="D761" s="32" t="s">
        <v>57</v>
      </c>
      <c r="E761" s="32" t="s">
        <v>6707</v>
      </c>
      <c r="F761" s="32" t="s">
        <v>6708</v>
      </c>
      <c r="G761" s="32" t="s">
        <v>58</v>
      </c>
      <c r="H761" s="32" t="s">
        <v>59</v>
      </c>
      <c r="I761" s="32" t="s">
        <v>2006</v>
      </c>
      <c r="J761" s="35">
        <v>0</v>
      </c>
      <c r="K761" s="35">
        <v>0</v>
      </c>
      <c r="L761" s="35">
        <v>0</v>
      </c>
      <c r="M761" s="35">
        <v>0</v>
      </c>
      <c r="N761" s="32" t="s">
        <v>17</v>
      </c>
      <c r="O761" s="32" t="s">
        <v>319</v>
      </c>
      <c r="P761" s="32">
        <v>0</v>
      </c>
    </row>
    <row r="762" spans="1:16" x14ac:dyDescent="0.25">
      <c r="A762" s="57">
        <v>42253.074351817129</v>
      </c>
      <c r="C762" s="32" t="s">
        <v>56</v>
      </c>
      <c r="D762" s="32" t="s">
        <v>57</v>
      </c>
      <c r="E762" s="32" t="s">
        <v>6709</v>
      </c>
      <c r="F762" s="32" t="s">
        <v>6710</v>
      </c>
      <c r="G762" s="32" t="s">
        <v>58</v>
      </c>
      <c r="H762" s="32" t="s">
        <v>59</v>
      </c>
      <c r="I762" s="32" t="s">
        <v>2006</v>
      </c>
      <c r="J762" s="35">
        <v>0</v>
      </c>
      <c r="K762" s="35">
        <v>0</v>
      </c>
      <c r="L762" s="35">
        <v>0</v>
      </c>
      <c r="M762" s="35">
        <v>0</v>
      </c>
      <c r="N762" s="32" t="s">
        <v>17</v>
      </c>
      <c r="O762" s="32" t="s">
        <v>319</v>
      </c>
      <c r="P762" s="32">
        <v>0</v>
      </c>
    </row>
    <row r="763" spans="1:16" x14ac:dyDescent="0.25">
      <c r="A763" s="57">
        <v>42253.075593136571</v>
      </c>
      <c r="C763" s="32" t="s">
        <v>56</v>
      </c>
      <c r="D763" s="32" t="s">
        <v>57</v>
      </c>
      <c r="E763" s="32" t="s">
        <v>6711</v>
      </c>
      <c r="F763" s="32" t="s">
        <v>6712</v>
      </c>
      <c r="G763" s="32" t="s">
        <v>58</v>
      </c>
      <c r="H763" s="32" t="s">
        <v>59</v>
      </c>
      <c r="I763" s="32" t="s">
        <v>2006</v>
      </c>
      <c r="J763" s="35">
        <v>0</v>
      </c>
      <c r="K763" s="35">
        <v>0</v>
      </c>
      <c r="L763" s="35">
        <v>0</v>
      </c>
      <c r="M763" s="35">
        <v>0</v>
      </c>
      <c r="N763" s="32" t="s">
        <v>17</v>
      </c>
      <c r="O763" s="32" t="s">
        <v>319</v>
      </c>
      <c r="P763" s="32">
        <v>0</v>
      </c>
    </row>
    <row r="764" spans="1:16" x14ac:dyDescent="0.25">
      <c r="A764" s="57">
        <v>42253.076889467593</v>
      </c>
      <c r="C764" s="32" t="s">
        <v>56</v>
      </c>
      <c r="D764" s="32" t="s">
        <v>57</v>
      </c>
      <c r="E764" s="32" t="s">
        <v>6713</v>
      </c>
      <c r="F764" s="32" t="s">
        <v>6714</v>
      </c>
      <c r="G764" s="32" t="s">
        <v>58</v>
      </c>
      <c r="H764" s="32" t="s">
        <v>59</v>
      </c>
      <c r="I764" s="32" t="s">
        <v>2006</v>
      </c>
      <c r="J764" s="35">
        <v>0</v>
      </c>
      <c r="K764" s="35">
        <v>0</v>
      </c>
      <c r="L764" s="35">
        <v>0</v>
      </c>
      <c r="M764" s="35">
        <v>0</v>
      </c>
      <c r="N764" s="32" t="s">
        <v>17</v>
      </c>
      <c r="O764" s="32" t="s">
        <v>319</v>
      </c>
      <c r="P764" s="32">
        <v>0</v>
      </c>
    </row>
    <row r="765" spans="1:16" x14ac:dyDescent="0.25">
      <c r="A765" s="57">
        <v>42253.078161192127</v>
      </c>
      <c r="C765" s="32" t="s">
        <v>56</v>
      </c>
      <c r="D765" s="32" t="s">
        <v>57</v>
      </c>
      <c r="E765" s="32" t="s">
        <v>6715</v>
      </c>
      <c r="F765" s="32" t="s">
        <v>6716</v>
      </c>
      <c r="G765" s="32" t="s">
        <v>58</v>
      </c>
      <c r="H765" s="32" t="s">
        <v>59</v>
      </c>
      <c r="I765" s="32" t="s">
        <v>2006</v>
      </c>
      <c r="J765" s="35">
        <v>0</v>
      </c>
      <c r="K765" s="35">
        <v>0</v>
      </c>
      <c r="L765" s="35">
        <v>0</v>
      </c>
      <c r="M765" s="35">
        <v>0</v>
      </c>
      <c r="N765" s="32" t="s">
        <v>17</v>
      </c>
      <c r="O765" s="32" t="s">
        <v>319</v>
      </c>
      <c r="P765" s="32">
        <v>0</v>
      </c>
    </row>
    <row r="766" spans="1:16" x14ac:dyDescent="0.25">
      <c r="A766" s="57">
        <v>42253.079938738425</v>
      </c>
      <c r="C766" s="32" t="s">
        <v>56</v>
      </c>
      <c r="D766" s="32" t="s">
        <v>57</v>
      </c>
      <c r="E766" s="32" t="s">
        <v>6717</v>
      </c>
      <c r="F766" s="32" t="s">
        <v>6718</v>
      </c>
      <c r="G766" s="32" t="s">
        <v>58</v>
      </c>
      <c r="H766" s="32" t="s">
        <v>59</v>
      </c>
      <c r="I766" s="32" t="s">
        <v>2006</v>
      </c>
      <c r="J766" s="35">
        <v>0</v>
      </c>
      <c r="K766" s="35">
        <v>0</v>
      </c>
      <c r="L766" s="35">
        <v>0</v>
      </c>
      <c r="M766" s="35">
        <v>0</v>
      </c>
      <c r="N766" s="32" t="s">
        <v>17</v>
      </c>
      <c r="O766" s="32" t="s">
        <v>319</v>
      </c>
      <c r="P766" s="32">
        <v>0</v>
      </c>
    </row>
    <row r="767" spans="1:16" x14ac:dyDescent="0.25">
      <c r="A767" s="57">
        <v>42253.081179513887</v>
      </c>
      <c r="C767" s="32" t="s">
        <v>56</v>
      </c>
      <c r="D767" s="32" t="s">
        <v>57</v>
      </c>
      <c r="E767" s="32" t="s">
        <v>6719</v>
      </c>
      <c r="F767" s="32" t="s">
        <v>6720</v>
      </c>
      <c r="G767" s="32" t="s">
        <v>58</v>
      </c>
      <c r="H767" s="32" t="s">
        <v>59</v>
      </c>
      <c r="I767" s="32" t="s">
        <v>2006</v>
      </c>
      <c r="J767" s="35">
        <v>0</v>
      </c>
      <c r="K767" s="35">
        <v>0</v>
      </c>
      <c r="L767" s="35">
        <v>0</v>
      </c>
      <c r="M767" s="35">
        <v>0</v>
      </c>
      <c r="N767" s="32" t="s">
        <v>17</v>
      </c>
      <c r="O767" s="32" t="s">
        <v>319</v>
      </c>
      <c r="P767" s="32">
        <v>0</v>
      </c>
    </row>
    <row r="768" spans="1:16" x14ac:dyDescent="0.25">
      <c r="A768" s="57">
        <v>42253.082772222224</v>
      </c>
      <c r="C768" s="32" t="s">
        <v>56</v>
      </c>
      <c r="D768" s="32" t="s">
        <v>57</v>
      </c>
      <c r="E768" s="32" t="s">
        <v>6721</v>
      </c>
      <c r="F768" s="32" t="s">
        <v>6722</v>
      </c>
      <c r="G768" s="32" t="s">
        <v>58</v>
      </c>
      <c r="H768" s="32" t="s">
        <v>59</v>
      </c>
      <c r="I768" s="32" t="s">
        <v>2006</v>
      </c>
      <c r="J768" s="35">
        <v>0</v>
      </c>
      <c r="K768" s="35">
        <v>0</v>
      </c>
      <c r="L768" s="35">
        <v>0</v>
      </c>
      <c r="M768" s="35">
        <v>0</v>
      </c>
      <c r="N768" s="32" t="s">
        <v>17</v>
      </c>
      <c r="O768" s="32" t="s">
        <v>319</v>
      </c>
      <c r="P768" s="32">
        <v>0</v>
      </c>
    </row>
    <row r="769" spans="1:16" x14ac:dyDescent="0.25">
      <c r="A769" s="57">
        <v>42253.084034722226</v>
      </c>
      <c r="C769" s="32" t="s">
        <v>56</v>
      </c>
      <c r="D769" s="32" t="s">
        <v>57</v>
      </c>
      <c r="E769" s="32" t="s">
        <v>6723</v>
      </c>
      <c r="F769" s="32" t="s">
        <v>6724</v>
      </c>
      <c r="G769" s="32" t="s">
        <v>58</v>
      </c>
      <c r="H769" s="32" t="s">
        <v>59</v>
      </c>
      <c r="I769" s="32" t="s">
        <v>2006</v>
      </c>
      <c r="J769" s="35">
        <v>0</v>
      </c>
      <c r="K769" s="35">
        <v>0</v>
      </c>
      <c r="L769" s="35">
        <v>0</v>
      </c>
      <c r="M769" s="35">
        <v>0</v>
      </c>
      <c r="N769" s="32" t="s">
        <v>17</v>
      </c>
      <c r="O769" s="32" t="s">
        <v>319</v>
      </c>
      <c r="P769" s="32">
        <v>0</v>
      </c>
    </row>
    <row r="770" spans="1:16" x14ac:dyDescent="0.25">
      <c r="A770" s="57">
        <v>42253.085731979168</v>
      </c>
      <c r="C770" s="32" t="s">
        <v>56</v>
      </c>
      <c r="D770" s="32" t="s">
        <v>57</v>
      </c>
      <c r="E770" s="32" t="s">
        <v>6725</v>
      </c>
      <c r="F770" s="32" t="s">
        <v>6726</v>
      </c>
      <c r="G770" s="32" t="s">
        <v>58</v>
      </c>
      <c r="H770" s="32" t="s">
        <v>59</v>
      </c>
      <c r="I770" s="32" t="s">
        <v>2006</v>
      </c>
      <c r="J770" s="35">
        <v>0</v>
      </c>
      <c r="K770" s="35">
        <v>0</v>
      </c>
      <c r="L770" s="35">
        <v>0</v>
      </c>
      <c r="M770" s="35">
        <v>0</v>
      </c>
      <c r="N770" s="32" t="s">
        <v>17</v>
      </c>
      <c r="O770" s="32" t="s">
        <v>319</v>
      </c>
      <c r="P770" s="32">
        <v>0</v>
      </c>
    </row>
    <row r="771" spans="1:16" x14ac:dyDescent="0.25">
      <c r="A771" s="57">
        <v>42253.086795370371</v>
      </c>
      <c r="C771" s="32" t="s">
        <v>56</v>
      </c>
      <c r="D771" s="32" t="s">
        <v>57</v>
      </c>
      <c r="E771" s="32" t="s">
        <v>6727</v>
      </c>
      <c r="F771" s="32" t="s">
        <v>6728</v>
      </c>
      <c r="G771" s="32" t="s">
        <v>58</v>
      </c>
      <c r="H771" s="32" t="s">
        <v>59</v>
      </c>
      <c r="I771" s="32" t="s">
        <v>2006</v>
      </c>
      <c r="J771" s="35">
        <v>0</v>
      </c>
      <c r="K771" s="35">
        <v>0</v>
      </c>
      <c r="L771" s="35">
        <v>0</v>
      </c>
      <c r="M771" s="35">
        <v>0</v>
      </c>
      <c r="N771" s="32" t="s">
        <v>17</v>
      </c>
      <c r="O771" s="32" t="s">
        <v>319</v>
      </c>
      <c r="P771" s="32">
        <v>0</v>
      </c>
    </row>
    <row r="772" spans="1:16" x14ac:dyDescent="0.25">
      <c r="A772" s="57">
        <v>42253.087851504628</v>
      </c>
      <c r="C772" s="32" t="s">
        <v>56</v>
      </c>
      <c r="D772" s="32" t="s">
        <v>57</v>
      </c>
      <c r="E772" s="32" t="s">
        <v>6729</v>
      </c>
      <c r="F772" s="32" t="s">
        <v>6730</v>
      </c>
      <c r="G772" s="32" t="s">
        <v>58</v>
      </c>
      <c r="H772" s="32" t="s">
        <v>59</v>
      </c>
      <c r="I772" s="32" t="s">
        <v>2006</v>
      </c>
      <c r="J772" s="35">
        <v>0</v>
      </c>
      <c r="K772" s="35">
        <v>0</v>
      </c>
      <c r="L772" s="35">
        <v>0</v>
      </c>
      <c r="M772" s="35">
        <v>0</v>
      </c>
      <c r="N772" s="32" t="s">
        <v>17</v>
      </c>
      <c r="O772" s="32" t="s">
        <v>319</v>
      </c>
      <c r="P772" s="32">
        <v>0</v>
      </c>
    </row>
    <row r="773" spans="1:16" x14ac:dyDescent="0.25">
      <c r="A773" s="57">
        <v>42253.136802893518</v>
      </c>
      <c r="C773" s="32" t="s">
        <v>56</v>
      </c>
      <c r="D773" s="32" t="s">
        <v>57</v>
      </c>
      <c r="E773" s="32" t="s">
        <v>6731</v>
      </c>
      <c r="F773" s="32" t="s">
        <v>6732</v>
      </c>
      <c r="G773" s="32" t="s">
        <v>58</v>
      </c>
      <c r="H773" s="32" t="s">
        <v>59</v>
      </c>
      <c r="I773" s="32" t="s">
        <v>2006</v>
      </c>
      <c r="J773" s="35">
        <v>0</v>
      </c>
      <c r="K773" s="35">
        <v>0</v>
      </c>
      <c r="L773" s="35">
        <v>0</v>
      </c>
      <c r="M773" s="35">
        <v>0</v>
      </c>
      <c r="N773" s="32" t="s">
        <v>17</v>
      </c>
      <c r="O773" s="32" t="s">
        <v>319</v>
      </c>
      <c r="P773" s="32">
        <v>0</v>
      </c>
    </row>
    <row r="774" spans="1:16" x14ac:dyDescent="0.25">
      <c r="A774" s="57">
        <v>42253.138191284721</v>
      </c>
      <c r="C774" s="32" t="s">
        <v>56</v>
      </c>
      <c r="D774" s="32" t="s">
        <v>57</v>
      </c>
      <c r="E774" s="32" t="s">
        <v>6733</v>
      </c>
      <c r="F774" s="32" t="s">
        <v>6734</v>
      </c>
      <c r="G774" s="32" t="s">
        <v>58</v>
      </c>
      <c r="H774" s="32" t="s">
        <v>59</v>
      </c>
      <c r="I774" s="32" t="s">
        <v>2006</v>
      </c>
      <c r="J774" s="35">
        <v>0</v>
      </c>
      <c r="K774" s="35">
        <v>0</v>
      </c>
      <c r="L774" s="35">
        <v>0</v>
      </c>
      <c r="M774" s="35">
        <v>0</v>
      </c>
      <c r="N774" s="32" t="s">
        <v>17</v>
      </c>
      <c r="O774" s="32" t="s">
        <v>319</v>
      </c>
      <c r="P774" s="32">
        <v>0</v>
      </c>
    </row>
    <row r="775" spans="1:16" x14ac:dyDescent="0.25">
      <c r="A775" s="57">
        <v>42253.139354664352</v>
      </c>
      <c r="C775" s="32" t="s">
        <v>56</v>
      </c>
      <c r="D775" s="32" t="s">
        <v>57</v>
      </c>
      <c r="E775" s="32" t="s">
        <v>6735</v>
      </c>
      <c r="F775" s="32" t="s">
        <v>6736</v>
      </c>
      <c r="G775" s="32" t="s">
        <v>58</v>
      </c>
      <c r="H775" s="32" t="s">
        <v>59</v>
      </c>
      <c r="I775" s="32" t="s">
        <v>2006</v>
      </c>
      <c r="J775" s="35">
        <v>0</v>
      </c>
      <c r="K775" s="35">
        <v>0</v>
      </c>
      <c r="L775" s="35">
        <v>0</v>
      </c>
      <c r="M775" s="35">
        <v>0</v>
      </c>
      <c r="N775" s="32" t="s">
        <v>17</v>
      </c>
      <c r="O775" s="32" t="s">
        <v>319</v>
      </c>
      <c r="P775" s="32">
        <v>0</v>
      </c>
    </row>
    <row r="776" spans="1:16" x14ac:dyDescent="0.25">
      <c r="A776" s="57">
        <v>42253.140418946758</v>
      </c>
      <c r="C776" s="32" t="s">
        <v>56</v>
      </c>
      <c r="D776" s="32" t="s">
        <v>57</v>
      </c>
      <c r="E776" s="32" t="s">
        <v>6737</v>
      </c>
      <c r="F776" s="32" t="s">
        <v>6738</v>
      </c>
      <c r="G776" s="32" t="s">
        <v>58</v>
      </c>
      <c r="H776" s="32" t="s">
        <v>59</v>
      </c>
      <c r="I776" s="32" t="s">
        <v>2006</v>
      </c>
      <c r="J776" s="35">
        <v>0</v>
      </c>
      <c r="K776" s="35">
        <v>0</v>
      </c>
      <c r="L776" s="35">
        <v>0</v>
      </c>
      <c r="M776" s="35">
        <v>0</v>
      </c>
      <c r="N776" s="32" t="s">
        <v>17</v>
      </c>
      <c r="O776" s="32" t="s">
        <v>319</v>
      </c>
      <c r="P776" s="32">
        <v>0</v>
      </c>
    </row>
    <row r="777" spans="1:16" x14ac:dyDescent="0.25">
      <c r="A777" s="57">
        <v>42253.145948495374</v>
      </c>
      <c r="C777" s="32" t="s">
        <v>56</v>
      </c>
      <c r="D777" s="32" t="s">
        <v>57</v>
      </c>
      <c r="E777" s="32" t="s">
        <v>6739</v>
      </c>
      <c r="F777" s="32" t="s">
        <v>6740</v>
      </c>
      <c r="G777" s="32" t="s">
        <v>58</v>
      </c>
      <c r="H777" s="32" t="s">
        <v>59</v>
      </c>
      <c r="I777" s="32" t="s">
        <v>2006</v>
      </c>
      <c r="J777" s="35">
        <v>0</v>
      </c>
      <c r="K777" s="35">
        <v>0</v>
      </c>
      <c r="L777" s="35">
        <v>0</v>
      </c>
      <c r="M777" s="35">
        <v>0</v>
      </c>
      <c r="N777" s="32" t="s">
        <v>17</v>
      </c>
      <c r="O777" s="32" t="s">
        <v>319</v>
      </c>
      <c r="P777" s="32">
        <v>0</v>
      </c>
    </row>
    <row r="778" spans="1:16" x14ac:dyDescent="0.25">
      <c r="A778" s="57">
        <v>42253.147133067127</v>
      </c>
      <c r="C778" s="32" t="s">
        <v>56</v>
      </c>
      <c r="D778" s="32" t="s">
        <v>57</v>
      </c>
      <c r="E778" s="32" t="s">
        <v>6741</v>
      </c>
      <c r="F778" s="32" t="s">
        <v>6742</v>
      </c>
      <c r="G778" s="32" t="s">
        <v>58</v>
      </c>
      <c r="H778" s="32" t="s">
        <v>59</v>
      </c>
      <c r="I778" s="32" t="s">
        <v>2006</v>
      </c>
      <c r="J778" s="35">
        <v>0</v>
      </c>
      <c r="K778" s="35">
        <v>0</v>
      </c>
      <c r="L778" s="35">
        <v>0</v>
      </c>
      <c r="M778" s="35">
        <v>0</v>
      </c>
      <c r="N778" s="32" t="s">
        <v>17</v>
      </c>
      <c r="O778" s="32" t="s">
        <v>319</v>
      </c>
      <c r="P778" s="32">
        <v>0</v>
      </c>
    </row>
    <row r="779" spans="1:16" x14ac:dyDescent="0.25">
      <c r="A779" s="57">
        <v>42253.148395949072</v>
      </c>
      <c r="C779" s="32" t="s">
        <v>56</v>
      </c>
      <c r="D779" s="32" t="s">
        <v>57</v>
      </c>
      <c r="E779" s="32" t="s">
        <v>6743</v>
      </c>
      <c r="F779" s="32" t="s">
        <v>6744</v>
      </c>
      <c r="G779" s="32" t="s">
        <v>58</v>
      </c>
      <c r="H779" s="32" t="s">
        <v>59</v>
      </c>
      <c r="I779" s="32" t="s">
        <v>2006</v>
      </c>
      <c r="J779" s="35">
        <v>0</v>
      </c>
      <c r="K779" s="35">
        <v>0</v>
      </c>
      <c r="L779" s="35">
        <v>0</v>
      </c>
      <c r="M779" s="35">
        <v>0</v>
      </c>
      <c r="N779" s="32" t="s">
        <v>17</v>
      </c>
      <c r="O779" s="32" t="s">
        <v>319</v>
      </c>
      <c r="P779" s="32">
        <v>0</v>
      </c>
    </row>
    <row r="780" spans="1:16" x14ac:dyDescent="0.25">
      <c r="A780" s="57">
        <v>42253.149470173608</v>
      </c>
      <c r="C780" s="32" t="s">
        <v>56</v>
      </c>
      <c r="D780" s="32" t="s">
        <v>57</v>
      </c>
      <c r="E780" s="32" t="s">
        <v>6745</v>
      </c>
      <c r="F780" s="32" t="s">
        <v>6746</v>
      </c>
      <c r="G780" s="32" t="s">
        <v>58</v>
      </c>
      <c r="H780" s="32" t="s">
        <v>59</v>
      </c>
      <c r="I780" s="32" t="s">
        <v>2006</v>
      </c>
      <c r="J780" s="35">
        <v>0</v>
      </c>
      <c r="K780" s="35">
        <v>0</v>
      </c>
      <c r="L780" s="35">
        <v>0</v>
      </c>
      <c r="M780" s="35">
        <v>0</v>
      </c>
      <c r="N780" s="32" t="s">
        <v>17</v>
      </c>
      <c r="O780" s="32" t="s">
        <v>319</v>
      </c>
      <c r="P780" s="32">
        <v>0</v>
      </c>
    </row>
    <row r="781" spans="1:16" x14ac:dyDescent="0.25">
      <c r="A781" s="57">
        <v>42253.15071840278</v>
      </c>
      <c r="C781" s="32" t="s">
        <v>56</v>
      </c>
      <c r="D781" s="32" t="s">
        <v>57</v>
      </c>
      <c r="E781" s="32" t="s">
        <v>6747</v>
      </c>
      <c r="F781" s="32" t="s">
        <v>6748</v>
      </c>
      <c r="G781" s="32" t="s">
        <v>58</v>
      </c>
      <c r="H781" s="32" t="s">
        <v>59</v>
      </c>
      <c r="I781" s="32" t="s">
        <v>2006</v>
      </c>
      <c r="J781" s="35">
        <v>0</v>
      </c>
      <c r="K781" s="35">
        <v>0</v>
      </c>
      <c r="L781" s="35">
        <v>0</v>
      </c>
      <c r="M781" s="35">
        <v>0</v>
      </c>
      <c r="N781" s="32" t="s">
        <v>17</v>
      </c>
      <c r="O781" s="32" t="s">
        <v>319</v>
      </c>
      <c r="P781" s="32">
        <v>0</v>
      </c>
    </row>
    <row r="782" spans="1:16" x14ac:dyDescent="0.25">
      <c r="A782" s="57">
        <v>42253.151758645836</v>
      </c>
      <c r="C782" s="32" t="s">
        <v>56</v>
      </c>
      <c r="D782" s="32" t="s">
        <v>57</v>
      </c>
      <c r="E782" s="32" t="s">
        <v>6749</v>
      </c>
      <c r="F782" s="32" t="s">
        <v>6750</v>
      </c>
      <c r="G782" s="32" t="s">
        <v>58</v>
      </c>
      <c r="H782" s="32" t="s">
        <v>59</v>
      </c>
      <c r="I782" s="32" t="s">
        <v>2006</v>
      </c>
      <c r="J782" s="35">
        <v>0</v>
      </c>
      <c r="K782" s="35">
        <v>0</v>
      </c>
      <c r="L782" s="35">
        <v>0</v>
      </c>
      <c r="M782" s="35">
        <v>0</v>
      </c>
      <c r="N782" s="32" t="s">
        <v>17</v>
      </c>
      <c r="O782" s="32" t="s">
        <v>319</v>
      </c>
      <c r="P782" s="32">
        <v>0</v>
      </c>
    </row>
    <row r="783" spans="1:16" x14ac:dyDescent="0.25">
      <c r="A783" s="57">
        <v>42253.15294753472</v>
      </c>
      <c r="C783" s="32" t="s">
        <v>56</v>
      </c>
      <c r="D783" s="32" t="s">
        <v>57</v>
      </c>
      <c r="E783" s="32" t="s">
        <v>6751</v>
      </c>
      <c r="F783" s="32" t="s">
        <v>6752</v>
      </c>
      <c r="G783" s="32" t="s">
        <v>58</v>
      </c>
      <c r="H783" s="32" t="s">
        <v>59</v>
      </c>
      <c r="I783" s="32" t="s">
        <v>2006</v>
      </c>
      <c r="J783" s="35">
        <v>0</v>
      </c>
      <c r="K783" s="35">
        <v>0</v>
      </c>
      <c r="L783" s="35">
        <v>0</v>
      </c>
      <c r="M783" s="35">
        <v>0</v>
      </c>
      <c r="N783" s="32" t="s">
        <v>17</v>
      </c>
      <c r="O783" s="32" t="s">
        <v>319</v>
      </c>
      <c r="P783" s="32">
        <v>0</v>
      </c>
    </row>
    <row r="784" spans="1:16" x14ac:dyDescent="0.25">
      <c r="A784" s="57">
        <v>42253.154118715276</v>
      </c>
      <c r="C784" s="32" t="s">
        <v>56</v>
      </c>
      <c r="D784" s="32" t="s">
        <v>57</v>
      </c>
      <c r="E784" s="32" t="s">
        <v>6753</v>
      </c>
      <c r="F784" s="32" t="s">
        <v>6754</v>
      </c>
      <c r="G784" s="32" t="s">
        <v>58</v>
      </c>
      <c r="H784" s="32" t="s">
        <v>59</v>
      </c>
      <c r="I784" s="32" t="s">
        <v>2006</v>
      </c>
      <c r="J784" s="35">
        <v>0</v>
      </c>
      <c r="K784" s="35">
        <v>0</v>
      </c>
      <c r="L784" s="35">
        <v>0</v>
      </c>
      <c r="M784" s="35">
        <v>0</v>
      </c>
      <c r="N784" s="32" t="s">
        <v>17</v>
      </c>
      <c r="O784" s="32" t="s">
        <v>319</v>
      </c>
      <c r="P784" s="32">
        <v>0</v>
      </c>
    </row>
    <row r="785" spans="1:16" x14ac:dyDescent="0.25">
      <c r="A785" s="57">
        <v>42254.350996331021</v>
      </c>
      <c r="C785" s="32" t="s">
        <v>463</v>
      </c>
      <c r="D785" s="32" t="s">
        <v>462</v>
      </c>
      <c r="E785" s="32" t="s">
        <v>6755</v>
      </c>
      <c r="F785" s="32" t="s">
        <v>6756</v>
      </c>
      <c r="G785" s="32" t="s">
        <v>58</v>
      </c>
      <c r="H785" s="32" t="s">
        <v>59</v>
      </c>
      <c r="I785" s="32" t="s">
        <v>2006</v>
      </c>
      <c r="J785" s="35">
        <v>0</v>
      </c>
      <c r="K785" s="35">
        <v>0</v>
      </c>
      <c r="L785" s="35">
        <v>0</v>
      </c>
      <c r="M785" s="35">
        <v>0</v>
      </c>
      <c r="N785" s="32" t="s">
        <v>19</v>
      </c>
      <c r="O785" s="32" t="s">
        <v>32</v>
      </c>
      <c r="P785" s="32">
        <v>5</v>
      </c>
    </row>
    <row r="786" spans="1:16" x14ac:dyDescent="0.25">
      <c r="A786" s="57">
        <v>42254.40451172454</v>
      </c>
      <c r="B786" s="32" t="s">
        <v>22</v>
      </c>
      <c r="C786" s="32" t="s">
        <v>6757</v>
      </c>
      <c r="D786" s="32" t="s">
        <v>6758</v>
      </c>
      <c r="E786" s="32" t="s">
        <v>6759</v>
      </c>
      <c r="F786" s="32" t="s">
        <v>6760</v>
      </c>
      <c r="G786" s="32" t="s">
        <v>329</v>
      </c>
      <c r="H786" s="32" t="s">
        <v>328</v>
      </c>
      <c r="I786" s="32" t="s">
        <v>2006</v>
      </c>
      <c r="J786" s="35">
        <v>0</v>
      </c>
      <c r="K786" s="35">
        <v>0</v>
      </c>
      <c r="L786" s="35">
        <v>0</v>
      </c>
      <c r="M786" s="35">
        <v>0</v>
      </c>
      <c r="N786" s="32" t="s">
        <v>19</v>
      </c>
      <c r="O786" s="32" t="s">
        <v>27</v>
      </c>
      <c r="P786" s="32">
        <v>0</v>
      </c>
    </row>
    <row r="787" spans="1:16" x14ac:dyDescent="0.25">
      <c r="A787" s="57">
        <v>42254.40451172454</v>
      </c>
      <c r="B787" s="32" t="s">
        <v>22</v>
      </c>
      <c r="C787" s="32" t="s">
        <v>6757</v>
      </c>
      <c r="D787" s="32" t="s">
        <v>6758</v>
      </c>
      <c r="E787" s="32" t="s">
        <v>6759</v>
      </c>
      <c r="F787" s="32" t="s">
        <v>6760</v>
      </c>
      <c r="G787" s="32" t="s">
        <v>25</v>
      </c>
      <c r="H787" s="32" t="s">
        <v>26</v>
      </c>
      <c r="I787" s="32" t="s">
        <v>2006</v>
      </c>
      <c r="J787" s="35">
        <v>0</v>
      </c>
      <c r="K787" s="35">
        <v>0</v>
      </c>
      <c r="L787" s="35">
        <v>0</v>
      </c>
      <c r="M787" s="35">
        <v>0</v>
      </c>
      <c r="N787" s="32" t="s">
        <v>19</v>
      </c>
      <c r="O787" s="32" t="s">
        <v>27</v>
      </c>
      <c r="P787" s="32">
        <v>0.5</v>
      </c>
    </row>
    <row r="788" spans="1:16" x14ac:dyDescent="0.25">
      <c r="A788" s="57">
        <v>42254.405650000001</v>
      </c>
      <c r="B788" s="32" t="s">
        <v>22</v>
      </c>
      <c r="C788" s="32" t="s">
        <v>2449</v>
      </c>
      <c r="D788" s="32" t="s">
        <v>2450</v>
      </c>
      <c r="E788" s="32" t="s">
        <v>6761</v>
      </c>
      <c r="F788" s="32" t="s">
        <v>6762</v>
      </c>
      <c r="G788" s="32" t="s">
        <v>25</v>
      </c>
      <c r="H788" s="32" t="s">
        <v>26</v>
      </c>
      <c r="I788" s="32" t="s">
        <v>2006</v>
      </c>
      <c r="J788" s="35">
        <v>0</v>
      </c>
      <c r="K788" s="35">
        <v>0</v>
      </c>
      <c r="L788" s="35">
        <v>0</v>
      </c>
      <c r="M788" s="35">
        <v>0</v>
      </c>
      <c r="N788" s="32" t="s">
        <v>19</v>
      </c>
      <c r="O788" s="32" t="s">
        <v>27</v>
      </c>
      <c r="P788" s="32">
        <v>1.25</v>
      </c>
    </row>
    <row r="789" spans="1:16" x14ac:dyDescent="0.25">
      <c r="A789" s="57">
        <v>42254.405650000001</v>
      </c>
      <c r="B789" s="32" t="s">
        <v>22</v>
      </c>
      <c r="C789" s="32" t="s">
        <v>2449</v>
      </c>
      <c r="D789" s="32" t="s">
        <v>2450</v>
      </c>
      <c r="E789" s="32" t="s">
        <v>6761</v>
      </c>
      <c r="F789" s="32" t="s">
        <v>6762</v>
      </c>
      <c r="G789" s="32" t="s">
        <v>35</v>
      </c>
      <c r="H789" s="32" t="s">
        <v>38</v>
      </c>
      <c r="I789" s="32" t="s">
        <v>2006</v>
      </c>
      <c r="J789" s="35">
        <v>0</v>
      </c>
      <c r="K789" s="35">
        <v>0</v>
      </c>
      <c r="L789" s="35">
        <v>0</v>
      </c>
      <c r="M789" s="35">
        <v>18.649999999999999</v>
      </c>
      <c r="N789" s="32" t="s">
        <v>19</v>
      </c>
      <c r="O789" s="32" t="s">
        <v>27</v>
      </c>
      <c r="P789" s="32">
        <v>1</v>
      </c>
    </row>
    <row r="790" spans="1:16" x14ac:dyDescent="0.25">
      <c r="A790" s="57">
        <v>42254.408721331019</v>
      </c>
      <c r="B790" s="32" t="s">
        <v>22</v>
      </c>
      <c r="C790" s="32" t="s">
        <v>392</v>
      </c>
      <c r="D790" s="32" t="s">
        <v>391</v>
      </c>
      <c r="E790" s="32" t="s">
        <v>6763</v>
      </c>
      <c r="F790" s="32" t="s">
        <v>6764</v>
      </c>
      <c r="G790" s="32" t="s">
        <v>258</v>
      </c>
      <c r="H790" s="32" t="s">
        <v>257</v>
      </c>
      <c r="I790" s="32" t="s">
        <v>2006</v>
      </c>
      <c r="J790" s="35">
        <v>0</v>
      </c>
      <c r="K790" s="35">
        <v>0</v>
      </c>
      <c r="L790" s="35">
        <v>0</v>
      </c>
      <c r="M790" s="35">
        <v>0</v>
      </c>
      <c r="N790" s="32" t="s">
        <v>17</v>
      </c>
      <c r="O790" s="32" t="s">
        <v>27</v>
      </c>
      <c r="P790" s="32">
        <v>6</v>
      </c>
    </row>
    <row r="791" spans="1:16" x14ac:dyDescent="0.25">
      <c r="A791" s="57">
        <v>42254.408721331019</v>
      </c>
      <c r="B791" s="32" t="s">
        <v>22</v>
      </c>
      <c r="C791" s="32" t="s">
        <v>392</v>
      </c>
      <c r="D791" s="32" t="s">
        <v>391</v>
      </c>
      <c r="E791" s="32" t="s">
        <v>6763</v>
      </c>
      <c r="F791" s="32" t="s">
        <v>6764</v>
      </c>
      <c r="G791" s="32" t="s">
        <v>258</v>
      </c>
      <c r="H791" s="32" t="s">
        <v>257</v>
      </c>
      <c r="I791" s="32" t="s">
        <v>2006</v>
      </c>
      <c r="J791" s="35">
        <v>0</v>
      </c>
      <c r="K791" s="35">
        <v>0</v>
      </c>
      <c r="L791" s="35">
        <v>0</v>
      </c>
      <c r="M791" s="35">
        <v>0</v>
      </c>
      <c r="N791" s="32" t="s">
        <v>17</v>
      </c>
      <c r="O791" s="32" t="s">
        <v>27</v>
      </c>
      <c r="P791" s="32">
        <v>7</v>
      </c>
    </row>
    <row r="792" spans="1:16" x14ac:dyDescent="0.25">
      <c r="A792" s="57">
        <v>42254.408721331019</v>
      </c>
      <c r="B792" s="32" t="s">
        <v>22</v>
      </c>
      <c r="C792" s="32" t="s">
        <v>392</v>
      </c>
      <c r="D792" s="32" t="s">
        <v>391</v>
      </c>
      <c r="E792" s="32" t="s">
        <v>6763</v>
      </c>
      <c r="F792" s="32" t="s">
        <v>6764</v>
      </c>
      <c r="G792" s="32" t="s">
        <v>258</v>
      </c>
      <c r="H792" s="32" t="s">
        <v>257</v>
      </c>
      <c r="I792" s="32" t="s">
        <v>2006</v>
      </c>
      <c r="J792" s="35">
        <v>0</v>
      </c>
      <c r="K792" s="35">
        <v>0</v>
      </c>
      <c r="L792" s="35">
        <v>0</v>
      </c>
      <c r="M792" s="35">
        <v>0</v>
      </c>
      <c r="N792" s="32" t="s">
        <v>17</v>
      </c>
      <c r="O792" s="32" t="s">
        <v>27</v>
      </c>
      <c r="P792" s="32">
        <v>10.5</v>
      </c>
    </row>
    <row r="793" spans="1:16" x14ac:dyDescent="0.25">
      <c r="A793" s="57">
        <v>42254.414405983793</v>
      </c>
      <c r="B793" s="32" t="s">
        <v>22</v>
      </c>
      <c r="C793" s="32" t="s">
        <v>2020</v>
      </c>
      <c r="D793" s="32" t="s">
        <v>2021</v>
      </c>
      <c r="E793" s="32" t="s">
        <v>6765</v>
      </c>
      <c r="F793" s="32" t="s">
        <v>6766</v>
      </c>
      <c r="G793" s="32" t="s">
        <v>25</v>
      </c>
      <c r="H793" s="32" t="s">
        <v>26</v>
      </c>
      <c r="I793" s="32" t="s">
        <v>2006</v>
      </c>
      <c r="J793" s="35">
        <v>0</v>
      </c>
      <c r="K793" s="35">
        <v>0</v>
      </c>
      <c r="L793" s="35">
        <v>11.25</v>
      </c>
      <c r="M793" s="35">
        <v>0</v>
      </c>
      <c r="N793" s="32" t="s">
        <v>19</v>
      </c>
      <c r="O793" s="32" t="s">
        <v>325</v>
      </c>
      <c r="P793" s="32">
        <v>2</v>
      </c>
    </row>
    <row r="794" spans="1:16" x14ac:dyDescent="0.25">
      <c r="A794" s="57">
        <v>42254.416874039351</v>
      </c>
      <c r="B794" s="32" t="s">
        <v>22</v>
      </c>
      <c r="C794" s="32" t="s">
        <v>5389</v>
      </c>
      <c r="D794" s="32" t="s">
        <v>5390</v>
      </c>
      <c r="E794" s="32" t="s">
        <v>6767</v>
      </c>
      <c r="F794" s="32" t="s">
        <v>6768</v>
      </c>
      <c r="G794" s="32" t="s">
        <v>25</v>
      </c>
      <c r="H794" s="32" t="s">
        <v>26</v>
      </c>
      <c r="I794" s="32" t="s">
        <v>2006</v>
      </c>
      <c r="J794" s="35">
        <v>0</v>
      </c>
      <c r="K794" s="35">
        <v>0</v>
      </c>
      <c r="L794" s="35">
        <v>0</v>
      </c>
      <c r="M794" s="35">
        <v>0</v>
      </c>
      <c r="N794" s="32" t="s">
        <v>19</v>
      </c>
      <c r="O794" s="32" t="s">
        <v>24</v>
      </c>
      <c r="P794" s="32">
        <v>0.5</v>
      </c>
    </row>
    <row r="795" spans="1:16" x14ac:dyDescent="0.25">
      <c r="A795" s="57">
        <v>42254.416874039351</v>
      </c>
      <c r="B795" s="32" t="s">
        <v>22</v>
      </c>
      <c r="C795" s="32" t="s">
        <v>5389</v>
      </c>
      <c r="D795" s="32" t="s">
        <v>5390</v>
      </c>
      <c r="E795" s="32" t="s">
        <v>6767</v>
      </c>
      <c r="F795" s="32" t="s">
        <v>6768</v>
      </c>
      <c r="G795" s="32" t="s">
        <v>479</v>
      </c>
      <c r="H795" s="32" t="s">
        <v>478</v>
      </c>
      <c r="I795" s="32" t="s">
        <v>2006</v>
      </c>
      <c r="J795" s="35">
        <v>0</v>
      </c>
      <c r="K795" s="35">
        <v>59</v>
      </c>
      <c r="L795" s="35">
        <v>0</v>
      </c>
      <c r="M795" s="35">
        <v>0</v>
      </c>
      <c r="N795" s="32" t="s">
        <v>19</v>
      </c>
      <c r="O795" s="32" t="s">
        <v>24</v>
      </c>
      <c r="P795" s="32">
        <v>1</v>
      </c>
    </row>
    <row r="796" spans="1:16" x14ac:dyDescent="0.25">
      <c r="A796" s="57">
        <v>42254.416874039351</v>
      </c>
      <c r="B796" s="32" t="s">
        <v>22</v>
      </c>
      <c r="C796" s="32" t="s">
        <v>5389</v>
      </c>
      <c r="D796" s="32" t="s">
        <v>5390</v>
      </c>
      <c r="E796" s="32" t="s">
        <v>6767</v>
      </c>
      <c r="F796" s="32" t="s">
        <v>6768</v>
      </c>
      <c r="G796" s="32" t="s">
        <v>29</v>
      </c>
      <c r="H796" s="32" t="s">
        <v>30</v>
      </c>
      <c r="I796" s="32" t="s">
        <v>2006</v>
      </c>
      <c r="J796" s="35">
        <v>0</v>
      </c>
      <c r="K796" s="35">
        <v>0</v>
      </c>
      <c r="L796" s="35">
        <v>0</v>
      </c>
      <c r="M796" s="35">
        <v>5.24</v>
      </c>
      <c r="N796" s="32" t="s">
        <v>19</v>
      </c>
      <c r="O796" s="32" t="s">
        <v>24</v>
      </c>
      <c r="P796" s="32">
        <v>1</v>
      </c>
    </row>
    <row r="797" spans="1:16" x14ac:dyDescent="0.25">
      <c r="A797" s="57">
        <v>42254.416874039351</v>
      </c>
      <c r="B797" s="32" t="s">
        <v>22</v>
      </c>
      <c r="C797" s="32" t="s">
        <v>5389</v>
      </c>
      <c r="D797" s="32" t="s">
        <v>5390</v>
      </c>
      <c r="E797" s="32" t="s">
        <v>6767</v>
      </c>
      <c r="F797" s="32" t="s">
        <v>6768</v>
      </c>
      <c r="G797" s="32" t="s">
        <v>380</v>
      </c>
      <c r="H797" s="32" t="s">
        <v>379</v>
      </c>
      <c r="I797" s="32" t="s">
        <v>2006</v>
      </c>
      <c r="J797" s="35">
        <v>0</v>
      </c>
      <c r="K797" s="35">
        <v>0</v>
      </c>
      <c r="L797" s="35">
        <v>0</v>
      </c>
      <c r="M797" s="35">
        <v>2</v>
      </c>
      <c r="N797" s="32" t="s">
        <v>19</v>
      </c>
      <c r="O797" s="32" t="s">
        <v>24</v>
      </c>
      <c r="P797" s="32">
        <v>1</v>
      </c>
    </row>
    <row r="798" spans="1:16" x14ac:dyDescent="0.25">
      <c r="A798" s="57">
        <v>42254.424566666668</v>
      </c>
      <c r="C798" s="32" t="s">
        <v>4989</v>
      </c>
      <c r="D798" s="32" t="s">
        <v>334</v>
      </c>
      <c r="E798" s="32" t="s">
        <v>6769</v>
      </c>
      <c r="F798" s="32" t="s">
        <v>6770</v>
      </c>
      <c r="G798" s="32" t="s">
        <v>58</v>
      </c>
      <c r="H798" s="32" t="s">
        <v>59</v>
      </c>
      <c r="I798" s="32" t="s">
        <v>2006</v>
      </c>
      <c r="J798" s="35">
        <v>0</v>
      </c>
      <c r="K798" s="35">
        <v>0</v>
      </c>
      <c r="L798" s="35">
        <v>0</v>
      </c>
      <c r="M798" s="35">
        <v>0</v>
      </c>
      <c r="N798" s="32" t="s">
        <v>19</v>
      </c>
      <c r="O798" s="32" t="s">
        <v>322</v>
      </c>
      <c r="P798" s="32">
        <v>0</v>
      </c>
    </row>
    <row r="799" spans="1:16" x14ac:dyDescent="0.25">
      <c r="A799" s="57">
        <v>42254.435012881942</v>
      </c>
      <c r="B799" s="32" t="s">
        <v>22</v>
      </c>
      <c r="C799" s="32" t="s">
        <v>283</v>
      </c>
      <c r="D799" s="32" t="s">
        <v>282</v>
      </c>
      <c r="E799" s="32" t="s">
        <v>6771</v>
      </c>
      <c r="F799" s="32" t="s">
        <v>6772</v>
      </c>
      <c r="G799" s="32" t="s">
        <v>25</v>
      </c>
      <c r="H799" s="32" t="s">
        <v>26</v>
      </c>
      <c r="I799" s="32" t="s">
        <v>2006</v>
      </c>
      <c r="J799" s="35">
        <v>0</v>
      </c>
      <c r="K799" s="35">
        <v>0</v>
      </c>
      <c r="L799" s="35">
        <v>0</v>
      </c>
      <c r="M799" s="35">
        <v>0</v>
      </c>
      <c r="N799" s="32" t="s">
        <v>19</v>
      </c>
      <c r="O799" s="32" t="s">
        <v>24</v>
      </c>
      <c r="P799" s="32">
        <v>1</v>
      </c>
    </row>
    <row r="800" spans="1:16" x14ac:dyDescent="0.25">
      <c r="A800" s="57">
        <v>42254.435012881942</v>
      </c>
      <c r="B800" s="32" t="s">
        <v>22</v>
      </c>
      <c r="C800" s="32" t="s">
        <v>283</v>
      </c>
      <c r="D800" s="32" t="s">
        <v>282</v>
      </c>
      <c r="E800" s="32" t="s">
        <v>6771</v>
      </c>
      <c r="F800" s="32" t="s">
        <v>6772</v>
      </c>
      <c r="G800" s="32" t="s">
        <v>29</v>
      </c>
      <c r="H800" s="32" t="s">
        <v>30</v>
      </c>
      <c r="I800" s="32" t="s">
        <v>2006</v>
      </c>
      <c r="J800" s="35">
        <v>0</v>
      </c>
      <c r="K800" s="35">
        <v>0</v>
      </c>
      <c r="L800" s="35">
        <v>0</v>
      </c>
      <c r="M800" s="35">
        <v>3.6</v>
      </c>
      <c r="N800" s="32" t="s">
        <v>19</v>
      </c>
      <c r="O800" s="32" t="s">
        <v>24</v>
      </c>
      <c r="P800" s="32">
        <v>1</v>
      </c>
    </row>
    <row r="801" spans="1:17" x14ac:dyDescent="0.25">
      <c r="A801" s="57">
        <v>42254.435012881942</v>
      </c>
      <c r="B801" s="32" t="s">
        <v>22</v>
      </c>
      <c r="C801" s="32" t="s">
        <v>283</v>
      </c>
      <c r="D801" s="32" t="s">
        <v>282</v>
      </c>
      <c r="E801" s="32" t="s">
        <v>6771</v>
      </c>
      <c r="F801" s="32" t="s">
        <v>6772</v>
      </c>
      <c r="G801" s="32" t="s">
        <v>759</v>
      </c>
      <c r="H801" s="32" t="s">
        <v>758</v>
      </c>
      <c r="I801" s="32" t="s">
        <v>2006</v>
      </c>
      <c r="J801" s="35">
        <v>0</v>
      </c>
      <c r="K801" s="35">
        <v>182.55</v>
      </c>
      <c r="L801" s="35">
        <v>0</v>
      </c>
      <c r="M801" s="35">
        <v>0</v>
      </c>
      <c r="N801" s="32" t="s">
        <v>19</v>
      </c>
      <c r="O801" s="32" t="s">
        <v>24</v>
      </c>
      <c r="P801" s="32">
        <v>1</v>
      </c>
    </row>
    <row r="802" spans="1:17" x14ac:dyDescent="0.25">
      <c r="A802" s="57">
        <v>42254.437029363427</v>
      </c>
      <c r="B802" s="32" t="s">
        <v>22</v>
      </c>
      <c r="C802" s="32" t="s">
        <v>5566</v>
      </c>
      <c r="D802" s="32" t="s">
        <v>5567</v>
      </c>
      <c r="E802" s="32" t="s">
        <v>6773</v>
      </c>
      <c r="F802" s="32" t="s">
        <v>6774</v>
      </c>
      <c r="G802" s="32" t="s">
        <v>25</v>
      </c>
      <c r="H802" s="32" t="s">
        <v>26</v>
      </c>
      <c r="I802" s="32" t="s">
        <v>2006</v>
      </c>
      <c r="J802" s="35">
        <v>0</v>
      </c>
      <c r="K802" s="35">
        <v>0</v>
      </c>
      <c r="L802" s="35">
        <v>0</v>
      </c>
      <c r="M802" s="35">
        <v>0</v>
      </c>
      <c r="N802" s="32" t="s">
        <v>19</v>
      </c>
      <c r="O802" s="32" t="s">
        <v>357</v>
      </c>
      <c r="P802" s="32">
        <v>1.25</v>
      </c>
    </row>
    <row r="803" spans="1:17" x14ac:dyDescent="0.25">
      <c r="A803" s="57">
        <v>42254.437029363427</v>
      </c>
      <c r="B803" s="32" t="s">
        <v>22</v>
      </c>
      <c r="C803" s="32" t="s">
        <v>5566</v>
      </c>
      <c r="D803" s="32" t="s">
        <v>5567</v>
      </c>
      <c r="E803" s="32" t="s">
        <v>6773</v>
      </c>
      <c r="F803" s="32" t="s">
        <v>6774</v>
      </c>
      <c r="G803" s="32" t="s">
        <v>380</v>
      </c>
      <c r="H803" s="32" t="s">
        <v>379</v>
      </c>
      <c r="I803" s="32" t="s">
        <v>2006</v>
      </c>
      <c r="J803" s="35">
        <v>0</v>
      </c>
      <c r="K803" s="35">
        <v>0</v>
      </c>
      <c r="L803" s="35">
        <v>0</v>
      </c>
      <c r="M803" s="35">
        <v>1</v>
      </c>
      <c r="N803" s="32" t="s">
        <v>19</v>
      </c>
      <c r="O803" s="32" t="s">
        <v>357</v>
      </c>
      <c r="P803" s="32">
        <v>1</v>
      </c>
    </row>
    <row r="804" spans="1:17" x14ac:dyDescent="0.25">
      <c r="A804" s="57">
        <v>42254.437029363427</v>
      </c>
      <c r="B804" s="32" t="s">
        <v>22</v>
      </c>
      <c r="C804" s="32" t="s">
        <v>5566</v>
      </c>
      <c r="D804" s="32" t="s">
        <v>5567</v>
      </c>
      <c r="E804" s="32" t="s">
        <v>6773</v>
      </c>
      <c r="F804" s="32" t="s">
        <v>6774</v>
      </c>
      <c r="G804" s="32" t="s">
        <v>380</v>
      </c>
      <c r="H804" s="32" t="s">
        <v>379</v>
      </c>
      <c r="I804" s="32" t="s">
        <v>2006</v>
      </c>
      <c r="J804" s="35">
        <v>0</v>
      </c>
      <c r="K804" s="35">
        <v>0</v>
      </c>
      <c r="L804" s="35">
        <v>0</v>
      </c>
      <c r="M804" s="35">
        <v>4</v>
      </c>
      <c r="N804" s="32" t="s">
        <v>19</v>
      </c>
      <c r="O804" s="32" t="s">
        <v>357</v>
      </c>
      <c r="P804" s="32">
        <v>1</v>
      </c>
    </row>
    <row r="805" spans="1:17" x14ac:dyDescent="0.25">
      <c r="A805" s="57">
        <v>42254.437029363427</v>
      </c>
      <c r="B805" s="32" t="s">
        <v>22</v>
      </c>
      <c r="C805" s="32" t="s">
        <v>5566</v>
      </c>
      <c r="D805" s="32" t="s">
        <v>5567</v>
      </c>
      <c r="E805" s="32" t="s">
        <v>6773</v>
      </c>
      <c r="F805" s="32" t="s">
        <v>6774</v>
      </c>
      <c r="G805" s="32" t="s">
        <v>29</v>
      </c>
      <c r="H805" s="32" t="s">
        <v>30</v>
      </c>
      <c r="I805" s="32" t="s">
        <v>2006</v>
      </c>
      <c r="J805" s="35">
        <v>0</v>
      </c>
      <c r="K805" s="35">
        <v>0</v>
      </c>
      <c r="L805" s="35">
        <v>0</v>
      </c>
      <c r="M805" s="35">
        <v>4.43</v>
      </c>
      <c r="N805" s="32" t="s">
        <v>19</v>
      </c>
      <c r="O805" s="32" t="s">
        <v>357</v>
      </c>
      <c r="P805" s="32">
        <v>1</v>
      </c>
    </row>
    <row r="806" spans="1:17" x14ac:dyDescent="0.25">
      <c r="A806" s="57">
        <v>42254.45297445602</v>
      </c>
      <c r="B806" s="32" t="s">
        <v>4333</v>
      </c>
      <c r="C806" s="32" t="s">
        <v>335</v>
      </c>
      <c r="D806" s="32" t="s">
        <v>334</v>
      </c>
      <c r="E806" s="32" t="s">
        <v>5914</v>
      </c>
      <c r="F806" s="32" t="s">
        <v>6775</v>
      </c>
      <c r="G806" s="32" t="s">
        <v>25</v>
      </c>
      <c r="H806" s="32" t="s">
        <v>26</v>
      </c>
      <c r="I806" s="32" t="s">
        <v>2006</v>
      </c>
      <c r="J806" s="35">
        <v>0</v>
      </c>
      <c r="K806" s="35">
        <v>0</v>
      </c>
      <c r="L806" s="35">
        <v>0</v>
      </c>
      <c r="M806" s="35">
        <v>0</v>
      </c>
      <c r="N806" s="32" t="s">
        <v>19</v>
      </c>
      <c r="O806" s="32" t="s">
        <v>41</v>
      </c>
      <c r="P806" s="32">
        <v>1</v>
      </c>
      <c r="Q806" s="32" t="s">
        <v>6776</v>
      </c>
    </row>
    <row r="807" spans="1:17" x14ac:dyDescent="0.25">
      <c r="A807" s="57">
        <v>42254.45297445602</v>
      </c>
      <c r="B807" s="32" t="s">
        <v>4333</v>
      </c>
      <c r="C807" s="32" t="s">
        <v>335</v>
      </c>
      <c r="D807" s="32" t="s">
        <v>334</v>
      </c>
      <c r="E807" s="32" t="s">
        <v>5914</v>
      </c>
      <c r="F807" s="32" t="s">
        <v>6775</v>
      </c>
      <c r="G807" s="32" t="s">
        <v>367</v>
      </c>
      <c r="H807" s="32" t="s">
        <v>366</v>
      </c>
      <c r="I807" s="32" t="s">
        <v>2006</v>
      </c>
      <c r="J807" s="35">
        <v>0</v>
      </c>
      <c r="K807" s="35">
        <v>0</v>
      </c>
      <c r="L807" s="35">
        <v>14.25</v>
      </c>
      <c r="M807" s="35">
        <v>0</v>
      </c>
      <c r="N807" s="32" t="s">
        <v>19</v>
      </c>
      <c r="O807" s="32" t="s">
        <v>41</v>
      </c>
      <c r="P807" s="32">
        <v>1</v>
      </c>
      <c r="Q807" s="32" t="s">
        <v>6776</v>
      </c>
    </row>
    <row r="808" spans="1:17" x14ac:dyDescent="0.25">
      <c r="A808" s="57">
        <v>42254.457189548608</v>
      </c>
      <c r="B808" s="32" t="s">
        <v>21</v>
      </c>
      <c r="C808" s="32" t="s">
        <v>6777</v>
      </c>
      <c r="D808" s="32" t="s">
        <v>334</v>
      </c>
      <c r="E808" s="32" t="s">
        <v>5849</v>
      </c>
      <c r="F808" s="32" t="s">
        <v>6778</v>
      </c>
      <c r="G808" s="32" t="s">
        <v>367</v>
      </c>
      <c r="H808" s="32" t="s">
        <v>366</v>
      </c>
      <c r="I808" s="32" t="s">
        <v>2007</v>
      </c>
      <c r="J808" s="35">
        <v>0</v>
      </c>
      <c r="K808" s="35">
        <v>0</v>
      </c>
      <c r="L808" s="35">
        <v>0</v>
      </c>
      <c r="M808" s="35">
        <v>0</v>
      </c>
      <c r="N808" s="32" t="s">
        <v>19</v>
      </c>
      <c r="O808" s="32" t="s">
        <v>41</v>
      </c>
      <c r="P808" s="32">
        <v>1</v>
      </c>
      <c r="Q808" s="32" t="s">
        <v>6779</v>
      </c>
    </row>
    <row r="809" spans="1:17" x14ac:dyDescent="0.25">
      <c r="A809" s="57">
        <v>42254.457189548608</v>
      </c>
      <c r="B809" s="32" t="s">
        <v>21</v>
      </c>
      <c r="C809" s="32" t="s">
        <v>6777</v>
      </c>
      <c r="D809" s="32" t="s">
        <v>334</v>
      </c>
      <c r="E809" s="32" t="s">
        <v>5849</v>
      </c>
      <c r="F809" s="32" t="s">
        <v>6778</v>
      </c>
      <c r="G809" s="32" t="s">
        <v>367</v>
      </c>
      <c r="H809" s="32" t="s">
        <v>366</v>
      </c>
      <c r="I809" s="32" t="s">
        <v>2007</v>
      </c>
      <c r="J809" s="35">
        <v>0</v>
      </c>
      <c r="K809" s="35">
        <v>0</v>
      </c>
      <c r="L809" s="35">
        <v>14.25</v>
      </c>
      <c r="M809" s="35">
        <v>0</v>
      </c>
      <c r="N809" s="32" t="s">
        <v>19</v>
      </c>
      <c r="O809" s="32" t="s">
        <v>41</v>
      </c>
      <c r="P809" s="32">
        <v>1</v>
      </c>
      <c r="Q809" s="32" t="s">
        <v>6779</v>
      </c>
    </row>
    <row r="810" spans="1:17" x14ac:dyDescent="0.25">
      <c r="A810" s="57">
        <v>42254.457189548608</v>
      </c>
      <c r="B810" s="32" t="s">
        <v>21</v>
      </c>
      <c r="C810" s="32" t="s">
        <v>6777</v>
      </c>
      <c r="D810" s="32" t="s">
        <v>334</v>
      </c>
      <c r="E810" s="32" t="s">
        <v>5849</v>
      </c>
      <c r="F810" s="32" t="s">
        <v>6778</v>
      </c>
      <c r="G810" s="32" t="s">
        <v>367</v>
      </c>
      <c r="H810" s="32" t="s">
        <v>366</v>
      </c>
      <c r="I810" s="32" t="s">
        <v>2007</v>
      </c>
      <c r="J810" s="35">
        <v>0</v>
      </c>
      <c r="K810" s="35">
        <v>0</v>
      </c>
      <c r="L810" s="35">
        <v>14.25</v>
      </c>
      <c r="M810" s="35">
        <v>0</v>
      </c>
      <c r="N810" s="32" t="s">
        <v>19</v>
      </c>
      <c r="O810" s="32" t="s">
        <v>41</v>
      </c>
      <c r="P810" s="32">
        <v>1</v>
      </c>
      <c r="Q810" s="32" t="s">
        <v>6779</v>
      </c>
    </row>
    <row r="811" spans="1:17" x14ac:dyDescent="0.25">
      <c r="A811" s="57">
        <v>42254.457189548608</v>
      </c>
      <c r="B811" s="32" t="s">
        <v>21</v>
      </c>
      <c r="C811" s="32" t="s">
        <v>6777</v>
      </c>
      <c r="D811" s="32" t="s">
        <v>334</v>
      </c>
      <c r="E811" s="32" t="s">
        <v>5849</v>
      </c>
      <c r="F811" s="32" t="s">
        <v>6778</v>
      </c>
      <c r="G811" s="32" t="s">
        <v>367</v>
      </c>
      <c r="H811" s="32" t="s">
        <v>366</v>
      </c>
      <c r="I811" s="32" t="s">
        <v>2007</v>
      </c>
      <c r="J811" s="35">
        <v>0</v>
      </c>
      <c r="K811" s="35">
        <v>0</v>
      </c>
      <c r="L811" s="35">
        <v>14.25</v>
      </c>
      <c r="M811" s="35">
        <v>0</v>
      </c>
      <c r="N811" s="32" t="s">
        <v>19</v>
      </c>
      <c r="O811" s="32" t="s">
        <v>41</v>
      </c>
      <c r="P811" s="32">
        <v>1</v>
      </c>
      <c r="Q811" s="32" t="s">
        <v>6779</v>
      </c>
    </row>
    <row r="812" spans="1:17" x14ac:dyDescent="0.25">
      <c r="A812" s="57">
        <v>42254.457189548608</v>
      </c>
      <c r="B812" s="32" t="s">
        <v>21</v>
      </c>
      <c r="C812" s="32" t="s">
        <v>6777</v>
      </c>
      <c r="D812" s="32" t="s">
        <v>334</v>
      </c>
      <c r="E812" s="32" t="s">
        <v>5849</v>
      </c>
      <c r="F812" s="32" t="s">
        <v>6778</v>
      </c>
      <c r="G812" s="32" t="s">
        <v>367</v>
      </c>
      <c r="H812" s="32" t="s">
        <v>366</v>
      </c>
      <c r="I812" s="32" t="s">
        <v>2007</v>
      </c>
      <c r="J812" s="35">
        <v>0</v>
      </c>
      <c r="K812" s="35">
        <v>0</v>
      </c>
      <c r="L812" s="35">
        <v>14.25</v>
      </c>
      <c r="M812" s="35">
        <v>0</v>
      </c>
      <c r="N812" s="32" t="s">
        <v>19</v>
      </c>
      <c r="O812" s="32" t="s">
        <v>41</v>
      </c>
      <c r="P812" s="32">
        <v>1</v>
      </c>
      <c r="Q812" s="32" t="s">
        <v>6779</v>
      </c>
    </row>
    <row r="813" spans="1:17" x14ac:dyDescent="0.25">
      <c r="A813" s="57">
        <v>42254.457189548608</v>
      </c>
      <c r="B813" s="32" t="s">
        <v>21</v>
      </c>
      <c r="C813" s="32" t="s">
        <v>6777</v>
      </c>
      <c r="D813" s="32" t="s">
        <v>334</v>
      </c>
      <c r="E813" s="32" t="s">
        <v>5849</v>
      </c>
      <c r="F813" s="32" t="s">
        <v>6778</v>
      </c>
      <c r="G813" s="32" t="s">
        <v>367</v>
      </c>
      <c r="H813" s="32" t="s">
        <v>366</v>
      </c>
      <c r="I813" s="32" t="s">
        <v>2007</v>
      </c>
      <c r="J813" s="35">
        <v>0</v>
      </c>
      <c r="K813" s="35">
        <v>0</v>
      </c>
      <c r="L813" s="35">
        <v>14.25</v>
      </c>
      <c r="M813" s="35">
        <v>0</v>
      </c>
      <c r="N813" s="32" t="s">
        <v>19</v>
      </c>
      <c r="O813" s="32" t="s">
        <v>41</v>
      </c>
      <c r="P813" s="32">
        <v>1</v>
      </c>
      <c r="Q813" s="32" t="s">
        <v>6779</v>
      </c>
    </row>
    <row r="814" spans="1:17" x14ac:dyDescent="0.25">
      <c r="A814" s="57">
        <v>42254.457189548608</v>
      </c>
      <c r="B814" s="32" t="s">
        <v>21</v>
      </c>
      <c r="C814" s="32" t="s">
        <v>6777</v>
      </c>
      <c r="D814" s="32" t="s">
        <v>334</v>
      </c>
      <c r="E814" s="32" t="s">
        <v>5849</v>
      </c>
      <c r="F814" s="32" t="s">
        <v>6778</v>
      </c>
      <c r="G814" s="32" t="s">
        <v>367</v>
      </c>
      <c r="H814" s="32" t="s">
        <v>366</v>
      </c>
      <c r="I814" s="32" t="s">
        <v>2007</v>
      </c>
      <c r="J814" s="35">
        <v>0</v>
      </c>
      <c r="K814" s="35">
        <v>0</v>
      </c>
      <c r="L814" s="35">
        <v>14.25</v>
      </c>
      <c r="M814" s="35">
        <v>0</v>
      </c>
      <c r="N814" s="32" t="s">
        <v>19</v>
      </c>
      <c r="O814" s="32" t="s">
        <v>41</v>
      </c>
      <c r="P814" s="32">
        <v>1</v>
      </c>
      <c r="Q814" s="32" t="s">
        <v>6779</v>
      </c>
    </row>
    <row r="815" spans="1:17" x14ac:dyDescent="0.25">
      <c r="A815" s="57">
        <v>42254.457189548608</v>
      </c>
      <c r="B815" s="32" t="s">
        <v>21</v>
      </c>
      <c r="C815" s="32" t="s">
        <v>6777</v>
      </c>
      <c r="D815" s="32" t="s">
        <v>334</v>
      </c>
      <c r="E815" s="32" t="s">
        <v>5849</v>
      </c>
      <c r="F815" s="32" t="s">
        <v>6778</v>
      </c>
      <c r="G815" s="32" t="s">
        <v>367</v>
      </c>
      <c r="H815" s="32" t="s">
        <v>366</v>
      </c>
      <c r="I815" s="32" t="s">
        <v>2007</v>
      </c>
      <c r="J815" s="35">
        <v>0</v>
      </c>
      <c r="K815" s="35">
        <v>0</v>
      </c>
      <c r="L815" s="35">
        <v>14.25</v>
      </c>
      <c r="M815" s="35">
        <v>0</v>
      </c>
      <c r="N815" s="32" t="s">
        <v>19</v>
      </c>
      <c r="O815" s="32" t="s">
        <v>41</v>
      </c>
      <c r="P815" s="32">
        <v>1</v>
      </c>
      <c r="Q815" s="32" t="s">
        <v>6779</v>
      </c>
    </row>
    <row r="816" spans="1:17" x14ac:dyDescent="0.25">
      <c r="A816" s="57">
        <v>42254.457189548608</v>
      </c>
      <c r="B816" s="32" t="s">
        <v>21</v>
      </c>
      <c r="C816" s="32" t="s">
        <v>6777</v>
      </c>
      <c r="D816" s="32" t="s">
        <v>334</v>
      </c>
      <c r="E816" s="32" t="s">
        <v>5849</v>
      </c>
      <c r="F816" s="32" t="s">
        <v>6778</v>
      </c>
      <c r="G816" s="32" t="s">
        <v>367</v>
      </c>
      <c r="H816" s="32" t="s">
        <v>366</v>
      </c>
      <c r="I816" s="32" t="s">
        <v>2007</v>
      </c>
      <c r="J816" s="35">
        <v>0</v>
      </c>
      <c r="K816" s="35">
        <v>0</v>
      </c>
      <c r="L816" s="35">
        <v>14.25</v>
      </c>
      <c r="M816" s="35">
        <v>0</v>
      </c>
      <c r="N816" s="32" t="s">
        <v>19</v>
      </c>
      <c r="O816" s="32" t="s">
        <v>41</v>
      </c>
      <c r="P816" s="32">
        <v>1</v>
      </c>
      <c r="Q816" s="32" t="s">
        <v>6779</v>
      </c>
    </row>
    <row r="817" spans="1:17" x14ac:dyDescent="0.25">
      <c r="A817" s="57">
        <v>42254.457189548608</v>
      </c>
      <c r="B817" s="32" t="s">
        <v>21</v>
      </c>
      <c r="C817" s="32" t="s">
        <v>6777</v>
      </c>
      <c r="D817" s="32" t="s">
        <v>334</v>
      </c>
      <c r="E817" s="32" t="s">
        <v>5849</v>
      </c>
      <c r="F817" s="32" t="s">
        <v>6778</v>
      </c>
      <c r="G817" s="32" t="s">
        <v>367</v>
      </c>
      <c r="H817" s="32" t="s">
        <v>366</v>
      </c>
      <c r="I817" s="32" t="s">
        <v>2007</v>
      </c>
      <c r="J817" s="35">
        <v>0</v>
      </c>
      <c r="K817" s="35">
        <v>0</v>
      </c>
      <c r="L817" s="35">
        <v>14.25</v>
      </c>
      <c r="M817" s="35">
        <v>0</v>
      </c>
      <c r="N817" s="32" t="s">
        <v>19</v>
      </c>
      <c r="O817" s="32" t="s">
        <v>41</v>
      </c>
      <c r="P817" s="32">
        <v>1</v>
      </c>
      <c r="Q817" s="32" t="s">
        <v>6779</v>
      </c>
    </row>
    <row r="818" spans="1:17" x14ac:dyDescent="0.25">
      <c r="A818" s="57">
        <v>42254.457189548608</v>
      </c>
      <c r="B818" s="32" t="s">
        <v>21</v>
      </c>
      <c r="C818" s="32" t="s">
        <v>6777</v>
      </c>
      <c r="D818" s="32" t="s">
        <v>334</v>
      </c>
      <c r="E818" s="32" t="s">
        <v>5849</v>
      </c>
      <c r="F818" s="32" t="s">
        <v>6778</v>
      </c>
      <c r="G818" s="32" t="s">
        <v>367</v>
      </c>
      <c r="H818" s="32" t="s">
        <v>366</v>
      </c>
      <c r="I818" s="32" t="s">
        <v>2007</v>
      </c>
      <c r="J818" s="35">
        <v>0</v>
      </c>
      <c r="K818" s="35">
        <v>0</v>
      </c>
      <c r="L818" s="35">
        <v>14.25</v>
      </c>
      <c r="M818" s="35">
        <v>0</v>
      </c>
      <c r="N818" s="32" t="s">
        <v>19</v>
      </c>
      <c r="O818" s="32" t="s">
        <v>41</v>
      </c>
      <c r="P818" s="32">
        <v>1</v>
      </c>
      <c r="Q818" s="32" t="s">
        <v>6779</v>
      </c>
    </row>
    <row r="819" spans="1:17" x14ac:dyDescent="0.25">
      <c r="A819" s="57">
        <v>42254.457189548608</v>
      </c>
      <c r="B819" s="32" t="s">
        <v>21</v>
      </c>
      <c r="C819" s="32" t="s">
        <v>6777</v>
      </c>
      <c r="D819" s="32" t="s">
        <v>334</v>
      </c>
      <c r="E819" s="32" t="s">
        <v>5849</v>
      </c>
      <c r="F819" s="32" t="s">
        <v>6778</v>
      </c>
      <c r="G819" s="32" t="s">
        <v>367</v>
      </c>
      <c r="H819" s="32" t="s">
        <v>366</v>
      </c>
      <c r="I819" s="32" t="s">
        <v>2007</v>
      </c>
      <c r="J819" s="35">
        <v>0</v>
      </c>
      <c r="K819" s="35">
        <v>0</v>
      </c>
      <c r="L819" s="35">
        <v>14.25</v>
      </c>
      <c r="M819" s="35">
        <v>0</v>
      </c>
      <c r="N819" s="32" t="s">
        <v>19</v>
      </c>
      <c r="O819" s="32" t="s">
        <v>41</v>
      </c>
      <c r="P819" s="32">
        <v>1</v>
      </c>
      <c r="Q819" s="32" t="s">
        <v>6779</v>
      </c>
    </row>
    <row r="820" spans="1:17" x14ac:dyDescent="0.25">
      <c r="A820" s="57">
        <v>42254.457189548608</v>
      </c>
      <c r="B820" s="32" t="s">
        <v>21</v>
      </c>
      <c r="C820" s="32" t="s">
        <v>6777</v>
      </c>
      <c r="D820" s="32" t="s">
        <v>334</v>
      </c>
      <c r="E820" s="32" t="s">
        <v>5849</v>
      </c>
      <c r="F820" s="32" t="s">
        <v>6778</v>
      </c>
      <c r="G820" s="32" t="s">
        <v>367</v>
      </c>
      <c r="H820" s="32" t="s">
        <v>366</v>
      </c>
      <c r="I820" s="32" t="s">
        <v>2007</v>
      </c>
      <c r="J820" s="35">
        <v>0</v>
      </c>
      <c r="K820" s="35">
        <v>0</v>
      </c>
      <c r="L820" s="35">
        <v>14.25</v>
      </c>
      <c r="M820" s="35">
        <v>0</v>
      </c>
      <c r="N820" s="32" t="s">
        <v>19</v>
      </c>
      <c r="O820" s="32" t="s">
        <v>41</v>
      </c>
      <c r="P820" s="32">
        <v>1</v>
      </c>
      <c r="Q820" s="32" t="s">
        <v>6779</v>
      </c>
    </row>
    <row r="821" spans="1:17" x14ac:dyDescent="0.25">
      <c r="A821" s="57">
        <v>42254.457189548608</v>
      </c>
      <c r="B821" s="32" t="s">
        <v>21</v>
      </c>
      <c r="C821" s="32" t="s">
        <v>6777</v>
      </c>
      <c r="D821" s="32" t="s">
        <v>334</v>
      </c>
      <c r="E821" s="32" t="s">
        <v>5849</v>
      </c>
      <c r="F821" s="32" t="s">
        <v>6778</v>
      </c>
      <c r="G821" s="32" t="s">
        <v>367</v>
      </c>
      <c r="H821" s="32" t="s">
        <v>366</v>
      </c>
      <c r="I821" s="32" t="s">
        <v>2007</v>
      </c>
      <c r="J821" s="35">
        <v>0</v>
      </c>
      <c r="K821" s="35">
        <v>0</v>
      </c>
      <c r="L821" s="35">
        <v>14.25</v>
      </c>
      <c r="M821" s="35">
        <v>0</v>
      </c>
      <c r="N821" s="32" t="s">
        <v>19</v>
      </c>
      <c r="O821" s="32" t="s">
        <v>41</v>
      </c>
      <c r="P821" s="32">
        <v>1</v>
      </c>
      <c r="Q821" s="32" t="s">
        <v>6779</v>
      </c>
    </row>
    <row r="822" spans="1:17" x14ac:dyDescent="0.25">
      <c r="A822" s="57">
        <v>42254.457189548608</v>
      </c>
      <c r="B822" s="32" t="s">
        <v>21</v>
      </c>
      <c r="C822" s="32" t="s">
        <v>6777</v>
      </c>
      <c r="D822" s="32" t="s">
        <v>334</v>
      </c>
      <c r="E822" s="32" t="s">
        <v>5849</v>
      </c>
      <c r="F822" s="32" t="s">
        <v>6778</v>
      </c>
      <c r="G822" s="32" t="s">
        <v>367</v>
      </c>
      <c r="H822" s="32" t="s">
        <v>366</v>
      </c>
      <c r="I822" s="32" t="s">
        <v>2007</v>
      </c>
      <c r="J822" s="35">
        <v>0</v>
      </c>
      <c r="K822" s="35">
        <v>0</v>
      </c>
      <c r="L822" s="35">
        <v>14.25</v>
      </c>
      <c r="M822" s="35">
        <v>0</v>
      </c>
      <c r="N822" s="32" t="s">
        <v>19</v>
      </c>
      <c r="O822" s="32" t="s">
        <v>41</v>
      </c>
      <c r="P822" s="32">
        <v>1</v>
      </c>
      <c r="Q822" s="32" t="s">
        <v>6779</v>
      </c>
    </row>
    <row r="823" spans="1:17" x14ac:dyDescent="0.25">
      <c r="A823" s="57">
        <v>42254.458202511574</v>
      </c>
      <c r="C823" s="32" t="s">
        <v>340</v>
      </c>
      <c r="D823" s="32" t="s">
        <v>334</v>
      </c>
      <c r="E823" s="32" t="s">
        <v>6780</v>
      </c>
      <c r="F823" s="32" t="s">
        <v>6781</v>
      </c>
      <c r="G823" s="32" t="s">
        <v>58</v>
      </c>
      <c r="H823" s="32" t="s">
        <v>59</v>
      </c>
      <c r="I823" s="32" t="s">
        <v>2006</v>
      </c>
      <c r="J823" s="35">
        <v>0</v>
      </c>
      <c r="K823" s="35">
        <v>0</v>
      </c>
      <c r="L823" s="35">
        <v>0</v>
      </c>
      <c r="M823" s="35">
        <v>0</v>
      </c>
      <c r="N823" s="32" t="s">
        <v>19</v>
      </c>
      <c r="O823" s="32" t="s">
        <v>322</v>
      </c>
      <c r="P823" s="32">
        <v>0</v>
      </c>
    </row>
    <row r="824" spans="1:17" x14ac:dyDescent="0.25">
      <c r="A824" s="57">
        <v>42254.460786805554</v>
      </c>
      <c r="B824" s="32" t="s">
        <v>44</v>
      </c>
      <c r="C824" s="32" t="s">
        <v>6782</v>
      </c>
      <c r="D824" s="32" t="s">
        <v>334</v>
      </c>
      <c r="E824" s="32" t="s">
        <v>5875</v>
      </c>
      <c r="F824" s="32" t="s">
        <v>6783</v>
      </c>
      <c r="G824" s="32" t="s">
        <v>25</v>
      </c>
      <c r="H824" s="32" t="s">
        <v>26</v>
      </c>
      <c r="I824" s="32" t="s">
        <v>2006</v>
      </c>
      <c r="J824" s="35">
        <v>0</v>
      </c>
      <c r="K824" s="35">
        <v>0</v>
      </c>
      <c r="L824" s="35">
        <v>0</v>
      </c>
      <c r="M824" s="35">
        <v>0</v>
      </c>
      <c r="N824" s="32" t="s">
        <v>19</v>
      </c>
      <c r="O824" s="32" t="s">
        <v>41</v>
      </c>
      <c r="P824" s="32">
        <v>1</v>
      </c>
      <c r="Q824" s="32" t="s">
        <v>6784</v>
      </c>
    </row>
    <row r="825" spans="1:17" x14ac:dyDescent="0.25">
      <c r="A825" s="57">
        <v>42254.460786805554</v>
      </c>
      <c r="B825" s="32" t="s">
        <v>44</v>
      </c>
      <c r="C825" s="32" t="s">
        <v>6782</v>
      </c>
      <c r="D825" s="32" t="s">
        <v>334</v>
      </c>
      <c r="E825" s="32" t="s">
        <v>5875</v>
      </c>
      <c r="F825" s="32" t="s">
        <v>6783</v>
      </c>
      <c r="G825" s="32" t="s">
        <v>367</v>
      </c>
      <c r="H825" s="32" t="s">
        <v>366</v>
      </c>
      <c r="I825" s="32" t="s">
        <v>2006</v>
      </c>
      <c r="J825" s="35">
        <v>0</v>
      </c>
      <c r="K825" s="35">
        <v>0</v>
      </c>
      <c r="L825" s="35">
        <v>14.25</v>
      </c>
      <c r="M825" s="35">
        <v>0</v>
      </c>
      <c r="N825" s="32" t="s">
        <v>19</v>
      </c>
      <c r="O825" s="32" t="s">
        <v>41</v>
      </c>
      <c r="P825" s="32">
        <v>1</v>
      </c>
      <c r="Q825" s="32" t="s">
        <v>6784</v>
      </c>
    </row>
    <row r="826" spans="1:17" x14ac:dyDescent="0.25">
      <c r="A826" s="57">
        <v>42254.468153935188</v>
      </c>
      <c r="B826" s="32" t="s">
        <v>22</v>
      </c>
      <c r="C826" s="32" t="s">
        <v>47</v>
      </c>
      <c r="D826" s="32" t="s">
        <v>48</v>
      </c>
      <c r="E826" s="32" t="s">
        <v>6785</v>
      </c>
      <c r="F826" s="32" t="s">
        <v>6786</v>
      </c>
      <c r="G826" s="32" t="s">
        <v>25</v>
      </c>
      <c r="H826" s="32" t="s">
        <v>26</v>
      </c>
      <c r="I826" s="32" t="s">
        <v>2006</v>
      </c>
      <c r="J826" s="35">
        <v>0</v>
      </c>
      <c r="K826" s="35">
        <v>0</v>
      </c>
      <c r="L826" s="35">
        <v>0</v>
      </c>
      <c r="M826" s="35">
        <v>0</v>
      </c>
      <c r="N826" s="32" t="s">
        <v>19</v>
      </c>
      <c r="O826" s="32" t="s">
        <v>27</v>
      </c>
      <c r="P826" s="32">
        <v>2.67</v>
      </c>
    </row>
    <row r="827" spans="1:17" x14ac:dyDescent="0.25">
      <c r="A827" s="57">
        <v>42254.468153935188</v>
      </c>
      <c r="B827" s="32" t="s">
        <v>22</v>
      </c>
      <c r="C827" s="32" t="s">
        <v>47</v>
      </c>
      <c r="D827" s="32" t="s">
        <v>48</v>
      </c>
      <c r="E827" s="32" t="s">
        <v>6785</v>
      </c>
      <c r="F827" s="32" t="s">
        <v>6786</v>
      </c>
      <c r="G827" s="32" t="s">
        <v>380</v>
      </c>
      <c r="H827" s="32" t="s">
        <v>379</v>
      </c>
      <c r="I827" s="32" t="s">
        <v>2006</v>
      </c>
      <c r="J827" s="35">
        <v>0</v>
      </c>
      <c r="K827" s="35">
        <v>0</v>
      </c>
      <c r="L827" s="35">
        <v>0</v>
      </c>
      <c r="M827" s="35">
        <v>2</v>
      </c>
      <c r="N827" s="32" t="s">
        <v>19</v>
      </c>
      <c r="O827" s="32" t="s">
        <v>27</v>
      </c>
      <c r="P827" s="32">
        <v>1</v>
      </c>
    </row>
    <row r="828" spans="1:17" x14ac:dyDescent="0.25">
      <c r="A828" s="57">
        <v>42254.468153935188</v>
      </c>
      <c r="B828" s="32" t="s">
        <v>22</v>
      </c>
      <c r="C828" s="32" t="s">
        <v>47</v>
      </c>
      <c r="D828" s="32" t="s">
        <v>48</v>
      </c>
      <c r="E828" s="32" t="s">
        <v>6785</v>
      </c>
      <c r="F828" s="32" t="s">
        <v>6786</v>
      </c>
      <c r="G828" s="32" t="s">
        <v>29</v>
      </c>
      <c r="H828" s="32" t="s">
        <v>30</v>
      </c>
      <c r="I828" s="32" t="s">
        <v>2006</v>
      </c>
      <c r="J828" s="35">
        <v>0</v>
      </c>
      <c r="K828" s="35">
        <v>0</v>
      </c>
      <c r="L828" s="35">
        <v>0</v>
      </c>
      <c r="M828" s="35">
        <v>2.88</v>
      </c>
      <c r="N828" s="32" t="s">
        <v>19</v>
      </c>
      <c r="O828" s="32" t="s">
        <v>27</v>
      </c>
      <c r="P828" s="32">
        <v>1</v>
      </c>
    </row>
    <row r="829" spans="1:17" x14ac:dyDescent="0.25">
      <c r="A829" s="57">
        <v>42254.468153935188</v>
      </c>
      <c r="B829" s="32" t="s">
        <v>22</v>
      </c>
      <c r="C829" s="32" t="s">
        <v>47</v>
      </c>
      <c r="D829" s="32" t="s">
        <v>48</v>
      </c>
      <c r="E829" s="32" t="s">
        <v>6785</v>
      </c>
      <c r="F829" s="32" t="s">
        <v>6786</v>
      </c>
      <c r="G829" s="32" t="s">
        <v>25</v>
      </c>
      <c r="H829" s="32" t="s">
        <v>26</v>
      </c>
      <c r="I829" s="32" t="s">
        <v>2006</v>
      </c>
      <c r="J829" s="35">
        <v>0</v>
      </c>
      <c r="K829" s="35">
        <v>0</v>
      </c>
      <c r="L829" s="35">
        <v>0</v>
      </c>
      <c r="M829" s="35">
        <v>0</v>
      </c>
      <c r="N829" s="32" t="s">
        <v>19</v>
      </c>
      <c r="O829" s="32" t="s">
        <v>27</v>
      </c>
      <c r="P829" s="32">
        <v>3</v>
      </c>
    </row>
    <row r="830" spans="1:17" x14ac:dyDescent="0.25">
      <c r="A830" s="57">
        <v>42254.499708020834</v>
      </c>
      <c r="C830" s="32" t="s">
        <v>655</v>
      </c>
      <c r="D830" s="32" t="s">
        <v>334</v>
      </c>
      <c r="E830" s="32" t="s">
        <v>6787</v>
      </c>
      <c r="F830" s="32" t="s">
        <v>6788</v>
      </c>
      <c r="G830" s="32" t="s">
        <v>58</v>
      </c>
      <c r="H830" s="32" t="s">
        <v>59</v>
      </c>
      <c r="I830" s="32" t="s">
        <v>2006</v>
      </c>
      <c r="J830" s="35">
        <v>0</v>
      </c>
      <c r="K830" s="35">
        <v>0</v>
      </c>
      <c r="L830" s="35">
        <v>0</v>
      </c>
      <c r="M830" s="35">
        <v>0</v>
      </c>
      <c r="N830" s="32" t="s">
        <v>19</v>
      </c>
      <c r="O830" s="32" t="s">
        <v>322</v>
      </c>
      <c r="P830" s="32">
        <v>0</v>
      </c>
    </row>
    <row r="831" spans="1:17" x14ac:dyDescent="0.25">
      <c r="A831" s="57">
        <v>42254.510552662039</v>
      </c>
      <c r="C831" s="32" t="s">
        <v>819</v>
      </c>
      <c r="D831" s="32" t="s">
        <v>334</v>
      </c>
      <c r="E831" s="32" t="s">
        <v>6789</v>
      </c>
      <c r="F831" s="32" t="s">
        <v>6790</v>
      </c>
      <c r="G831" s="32" t="s">
        <v>58</v>
      </c>
      <c r="H831" s="32" t="s">
        <v>59</v>
      </c>
      <c r="I831" s="32" t="s">
        <v>2006</v>
      </c>
      <c r="J831" s="35">
        <v>0</v>
      </c>
      <c r="K831" s="35">
        <v>0</v>
      </c>
      <c r="L831" s="35">
        <v>0</v>
      </c>
      <c r="M831" s="35">
        <v>0</v>
      </c>
      <c r="N831" s="32" t="s">
        <v>19</v>
      </c>
      <c r="O831" s="32" t="s">
        <v>322</v>
      </c>
      <c r="P831" s="32">
        <v>0</v>
      </c>
    </row>
    <row r="832" spans="1:17" x14ac:dyDescent="0.25">
      <c r="A832" s="57">
        <v>42254.564582673614</v>
      </c>
      <c r="C832" s="32" t="s">
        <v>2475</v>
      </c>
      <c r="D832" s="32" t="s">
        <v>334</v>
      </c>
      <c r="E832" s="32" t="s">
        <v>6791</v>
      </c>
      <c r="F832" s="32" t="s">
        <v>6792</v>
      </c>
      <c r="G832" s="32" t="s">
        <v>58</v>
      </c>
      <c r="H832" s="32" t="s">
        <v>59</v>
      </c>
      <c r="I832" s="32" t="s">
        <v>2006</v>
      </c>
      <c r="J832" s="35">
        <v>0</v>
      </c>
      <c r="K832" s="35">
        <v>0</v>
      </c>
      <c r="L832" s="35">
        <v>0</v>
      </c>
      <c r="M832" s="35">
        <v>0</v>
      </c>
      <c r="N832" s="32" t="s">
        <v>19</v>
      </c>
      <c r="O832" s="32" t="s">
        <v>322</v>
      </c>
      <c r="P832" s="32">
        <v>0</v>
      </c>
    </row>
    <row r="833" spans="1:16" x14ac:dyDescent="0.25">
      <c r="A833" s="57">
        <v>42254.569230208333</v>
      </c>
      <c r="B833" s="32" t="s">
        <v>22</v>
      </c>
      <c r="C833" s="32" t="s">
        <v>4960</v>
      </c>
      <c r="D833" s="32" t="s">
        <v>4961</v>
      </c>
      <c r="E833" s="32" t="s">
        <v>6793</v>
      </c>
      <c r="F833" s="32" t="s">
        <v>6794</v>
      </c>
      <c r="G833" s="32" t="s">
        <v>25</v>
      </c>
      <c r="H833" s="32" t="s">
        <v>26</v>
      </c>
      <c r="I833" s="32" t="s">
        <v>2006</v>
      </c>
      <c r="J833" s="35">
        <v>0</v>
      </c>
      <c r="K833" s="35">
        <v>0</v>
      </c>
      <c r="L833" s="35">
        <v>0</v>
      </c>
      <c r="M833" s="35">
        <v>0</v>
      </c>
      <c r="N833" s="32" t="s">
        <v>19</v>
      </c>
      <c r="O833" s="32" t="s">
        <v>27</v>
      </c>
      <c r="P833" s="32">
        <v>4.5</v>
      </c>
    </row>
    <row r="834" spans="1:16" x14ac:dyDescent="0.25">
      <c r="A834" s="57">
        <v>42254.569230208333</v>
      </c>
      <c r="B834" s="32" t="s">
        <v>22</v>
      </c>
      <c r="C834" s="32" t="s">
        <v>4960</v>
      </c>
      <c r="D834" s="32" t="s">
        <v>4961</v>
      </c>
      <c r="E834" s="32" t="s">
        <v>6793</v>
      </c>
      <c r="F834" s="32" t="s">
        <v>6794</v>
      </c>
      <c r="G834" s="32" t="s">
        <v>29</v>
      </c>
      <c r="H834" s="32" t="s">
        <v>30</v>
      </c>
      <c r="I834" s="32" t="s">
        <v>2006</v>
      </c>
      <c r="J834" s="35">
        <v>0</v>
      </c>
      <c r="K834" s="35">
        <v>0</v>
      </c>
      <c r="L834" s="35">
        <v>0</v>
      </c>
      <c r="M834" s="35">
        <v>5.5</v>
      </c>
      <c r="N834" s="32" t="s">
        <v>19</v>
      </c>
      <c r="O834" s="32" t="s">
        <v>27</v>
      </c>
      <c r="P834" s="32">
        <v>1</v>
      </c>
    </row>
    <row r="835" spans="1:16" x14ac:dyDescent="0.25">
      <c r="A835" s="57">
        <v>42254.569230208333</v>
      </c>
      <c r="B835" s="32" t="s">
        <v>22</v>
      </c>
      <c r="C835" s="32" t="s">
        <v>4960</v>
      </c>
      <c r="D835" s="32" t="s">
        <v>4961</v>
      </c>
      <c r="E835" s="32" t="s">
        <v>6793</v>
      </c>
      <c r="F835" s="32" t="s">
        <v>6794</v>
      </c>
      <c r="G835" s="32" t="s">
        <v>25</v>
      </c>
      <c r="H835" s="32" t="s">
        <v>26</v>
      </c>
      <c r="I835" s="32" t="s">
        <v>2006</v>
      </c>
      <c r="J835" s="35">
        <v>0</v>
      </c>
      <c r="K835" s="35">
        <v>0</v>
      </c>
      <c r="L835" s="35">
        <v>0</v>
      </c>
      <c r="M835" s="35">
        <v>0</v>
      </c>
      <c r="N835" s="32" t="s">
        <v>19</v>
      </c>
      <c r="O835" s="32" t="s">
        <v>27</v>
      </c>
      <c r="P835" s="32">
        <v>4.5</v>
      </c>
    </row>
    <row r="836" spans="1:16" x14ac:dyDescent="0.25">
      <c r="A836" s="57">
        <v>42254.569230208333</v>
      </c>
      <c r="B836" s="32" t="s">
        <v>22</v>
      </c>
      <c r="C836" s="32" t="s">
        <v>4960</v>
      </c>
      <c r="D836" s="32" t="s">
        <v>4961</v>
      </c>
      <c r="E836" s="32" t="s">
        <v>6793</v>
      </c>
      <c r="F836" s="32" t="s">
        <v>6794</v>
      </c>
      <c r="G836" s="32" t="s">
        <v>29</v>
      </c>
      <c r="H836" s="32" t="s">
        <v>30</v>
      </c>
      <c r="I836" s="32" t="s">
        <v>2006</v>
      </c>
      <c r="J836" s="35">
        <v>0</v>
      </c>
      <c r="K836" s="35">
        <v>0</v>
      </c>
      <c r="L836" s="35">
        <v>0</v>
      </c>
      <c r="M836" s="35">
        <v>6.1</v>
      </c>
      <c r="N836" s="32" t="s">
        <v>19</v>
      </c>
      <c r="O836" s="32" t="s">
        <v>27</v>
      </c>
      <c r="P836" s="32">
        <v>1</v>
      </c>
    </row>
    <row r="837" spans="1:16" x14ac:dyDescent="0.25">
      <c r="A837" s="57">
        <v>42254.569230208333</v>
      </c>
      <c r="B837" s="32" t="s">
        <v>22</v>
      </c>
      <c r="C837" s="32" t="s">
        <v>4960</v>
      </c>
      <c r="D837" s="32" t="s">
        <v>4961</v>
      </c>
      <c r="E837" s="32" t="s">
        <v>6793</v>
      </c>
      <c r="F837" s="32" t="s">
        <v>6794</v>
      </c>
      <c r="G837" s="32" t="s">
        <v>380</v>
      </c>
      <c r="H837" s="32" t="s">
        <v>379</v>
      </c>
      <c r="I837" s="32" t="s">
        <v>2006</v>
      </c>
      <c r="J837" s="35">
        <v>0</v>
      </c>
      <c r="K837" s="35">
        <v>0</v>
      </c>
      <c r="L837" s="35">
        <v>0</v>
      </c>
      <c r="M837" s="35">
        <v>2</v>
      </c>
      <c r="N837" s="32" t="s">
        <v>19</v>
      </c>
      <c r="O837" s="32" t="s">
        <v>27</v>
      </c>
      <c r="P837" s="32">
        <v>1</v>
      </c>
    </row>
    <row r="838" spans="1:16" x14ac:dyDescent="0.25">
      <c r="A838" s="57">
        <v>42254.569230208333</v>
      </c>
      <c r="B838" s="32" t="s">
        <v>22</v>
      </c>
      <c r="C838" s="32" t="s">
        <v>4960</v>
      </c>
      <c r="D838" s="32" t="s">
        <v>4961</v>
      </c>
      <c r="E838" s="32" t="s">
        <v>6793</v>
      </c>
      <c r="F838" s="32" t="s">
        <v>6794</v>
      </c>
      <c r="G838" s="32" t="s">
        <v>380</v>
      </c>
      <c r="H838" s="32" t="s">
        <v>379</v>
      </c>
      <c r="I838" s="32" t="s">
        <v>2006</v>
      </c>
      <c r="J838" s="35">
        <v>0</v>
      </c>
      <c r="K838" s="35">
        <v>0</v>
      </c>
      <c r="L838" s="35">
        <v>0</v>
      </c>
      <c r="M838" s="35">
        <v>1</v>
      </c>
      <c r="N838" s="32" t="s">
        <v>19</v>
      </c>
      <c r="O838" s="32" t="s">
        <v>27</v>
      </c>
      <c r="P838" s="32">
        <v>1</v>
      </c>
    </row>
    <row r="839" spans="1:16" x14ac:dyDescent="0.25">
      <c r="A839" s="57">
        <v>42254.575182673609</v>
      </c>
      <c r="B839" s="32" t="s">
        <v>22</v>
      </c>
      <c r="C839" s="32" t="s">
        <v>5377</v>
      </c>
      <c r="D839" s="32" t="s">
        <v>1080</v>
      </c>
      <c r="E839" s="32" t="s">
        <v>6795</v>
      </c>
      <c r="F839" s="32" t="s">
        <v>6796</v>
      </c>
      <c r="G839" s="32" t="s">
        <v>25</v>
      </c>
      <c r="H839" s="32" t="s">
        <v>26</v>
      </c>
      <c r="I839" s="32" t="s">
        <v>2006</v>
      </c>
      <c r="J839" s="35">
        <v>0</v>
      </c>
      <c r="K839" s="35">
        <v>0</v>
      </c>
      <c r="L839" s="35">
        <v>0</v>
      </c>
      <c r="M839" s="35">
        <v>0</v>
      </c>
      <c r="N839" s="32" t="s">
        <v>19</v>
      </c>
      <c r="O839" s="32" t="s">
        <v>24</v>
      </c>
      <c r="P839" s="32">
        <v>1</v>
      </c>
    </row>
    <row r="840" spans="1:16" x14ac:dyDescent="0.25">
      <c r="A840" s="57">
        <v>42254.581650034721</v>
      </c>
      <c r="B840" s="32" t="s">
        <v>22</v>
      </c>
      <c r="C840" s="32" t="s">
        <v>5494</v>
      </c>
      <c r="D840" s="32" t="s">
        <v>5495</v>
      </c>
      <c r="E840" s="32" t="s">
        <v>6797</v>
      </c>
      <c r="F840" s="32" t="s">
        <v>6798</v>
      </c>
      <c r="G840" s="32" t="s">
        <v>25</v>
      </c>
      <c r="H840" s="32" t="s">
        <v>26</v>
      </c>
      <c r="I840" s="32" t="s">
        <v>2006</v>
      </c>
      <c r="J840" s="35">
        <v>0</v>
      </c>
      <c r="K840" s="35">
        <v>0</v>
      </c>
      <c r="L840" s="35">
        <v>0</v>
      </c>
      <c r="M840" s="35">
        <v>0</v>
      </c>
      <c r="N840" s="32" t="s">
        <v>19</v>
      </c>
      <c r="O840" s="32" t="s">
        <v>24</v>
      </c>
      <c r="P840" s="32">
        <v>0.67</v>
      </c>
    </row>
    <row r="841" spans="1:16" x14ac:dyDescent="0.25">
      <c r="A841" s="57">
        <v>42254.581650034721</v>
      </c>
      <c r="B841" s="32" t="s">
        <v>22</v>
      </c>
      <c r="C841" s="32" t="s">
        <v>5494</v>
      </c>
      <c r="D841" s="32" t="s">
        <v>5495</v>
      </c>
      <c r="E841" s="32" t="s">
        <v>6797</v>
      </c>
      <c r="F841" s="32" t="s">
        <v>6798</v>
      </c>
      <c r="G841" s="32" t="s">
        <v>2063</v>
      </c>
      <c r="H841" s="32" t="s">
        <v>2064</v>
      </c>
      <c r="I841" s="32" t="s">
        <v>2006</v>
      </c>
      <c r="J841" s="35">
        <v>0</v>
      </c>
      <c r="K841" s="35">
        <v>140.37</v>
      </c>
      <c r="L841" s="35">
        <v>0</v>
      </c>
      <c r="M841" s="35">
        <v>0</v>
      </c>
      <c r="N841" s="32" t="s">
        <v>19</v>
      </c>
      <c r="O841" s="32" t="s">
        <v>24</v>
      </c>
      <c r="P841" s="32">
        <v>1</v>
      </c>
    </row>
    <row r="842" spans="1:16" x14ac:dyDescent="0.25">
      <c r="A842" s="57">
        <v>42254.586192789349</v>
      </c>
      <c r="B842" s="32" t="s">
        <v>22</v>
      </c>
      <c r="C842" s="32" t="s">
        <v>81</v>
      </c>
      <c r="D842" s="32" t="s">
        <v>266</v>
      </c>
      <c r="E842" s="32" t="s">
        <v>6799</v>
      </c>
      <c r="F842" s="32" t="s">
        <v>6800</v>
      </c>
      <c r="G842" s="32" t="s">
        <v>329</v>
      </c>
      <c r="H842" s="32" t="s">
        <v>328</v>
      </c>
      <c r="I842" s="32" t="s">
        <v>2006</v>
      </c>
      <c r="J842" s="35">
        <v>0</v>
      </c>
      <c r="K842" s="35">
        <v>0</v>
      </c>
      <c r="L842" s="35">
        <v>0</v>
      </c>
      <c r="M842" s="35">
        <v>0</v>
      </c>
      <c r="N842" s="32" t="s">
        <v>19</v>
      </c>
      <c r="O842" s="32" t="s">
        <v>508</v>
      </c>
      <c r="P842" s="32">
        <v>0</v>
      </c>
    </row>
    <row r="843" spans="1:16" x14ac:dyDescent="0.25">
      <c r="A843" s="57">
        <v>42254.586192789349</v>
      </c>
      <c r="B843" s="32" t="s">
        <v>22</v>
      </c>
      <c r="C843" s="32" t="s">
        <v>81</v>
      </c>
      <c r="D843" s="32" t="s">
        <v>266</v>
      </c>
      <c r="E843" s="32" t="s">
        <v>6799</v>
      </c>
      <c r="F843" s="32" t="s">
        <v>6800</v>
      </c>
      <c r="G843" s="32" t="s">
        <v>25</v>
      </c>
      <c r="H843" s="32" t="s">
        <v>26</v>
      </c>
      <c r="I843" s="32" t="s">
        <v>2006</v>
      </c>
      <c r="J843" s="35">
        <v>0</v>
      </c>
      <c r="K843" s="35">
        <v>0</v>
      </c>
      <c r="L843" s="35">
        <v>0</v>
      </c>
      <c r="M843" s="35">
        <v>0</v>
      </c>
      <c r="N843" s="32" t="s">
        <v>19</v>
      </c>
      <c r="O843" s="32" t="s">
        <v>508</v>
      </c>
      <c r="P843" s="32">
        <v>2</v>
      </c>
    </row>
    <row r="844" spans="1:16" x14ac:dyDescent="0.25">
      <c r="A844" s="57">
        <v>42254.588055358799</v>
      </c>
      <c r="B844" s="32" t="s">
        <v>22</v>
      </c>
      <c r="C844" s="32" t="s">
        <v>6080</v>
      </c>
      <c r="D844" s="32" t="s">
        <v>6081</v>
      </c>
      <c r="E844" s="32" t="s">
        <v>6801</v>
      </c>
      <c r="F844" s="32" t="s">
        <v>6802</v>
      </c>
      <c r="G844" s="32" t="s">
        <v>329</v>
      </c>
      <c r="H844" s="32" t="s">
        <v>328</v>
      </c>
      <c r="I844" s="32" t="s">
        <v>2006</v>
      </c>
      <c r="J844" s="35">
        <v>0</v>
      </c>
      <c r="K844" s="35">
        <v>0</v>
      </c>
      <c r="L844" s="35">
        <v>0</v>
      </c>
      <c r="M844" s="35">
        <v>0</v>
      </c>
      <c r="N844" s="32" t="s">
        <v>17</v>
      </c>
      <c r="O844" s="32" t="s">
        <v>6803</v>
      </c>
      <c r="P844" s="32">
        <v>0</v>
      </c>
    </row>
    <row r="845" spans="1:16" x14ac:dyDescent="0.25">
      <c r="A845" s="57">
        <v>42254.588055358799</v>
      </c>
      <c r="B845" s="32" t="s">
        <v>22</v>
      </c>
      <c r="C845" s="32" t="s">
        <v>6080</v>
      </c>
      <c r="D845" s="32" t="s">
        <v>6081</v>
      </c>
      <c r="E845" s="32" t="s">
        <v>6801</v>
      </c>
      <c r="F845" s="32" t="s">
        <v>6802</v>
      </c>
      <c r="G845" s="32" t="s">
        <v>1096</v>
      </c>
      <c r="H845" s="32" t="s">
        <v>1096</v>
      </c>
      <c r="I845" s="32" t="s">
        <v>2006</v>
      </c>
      <c r="J845" s="35">
        <v>0</v>
      </c>
      <c r="K845" s="35">
        <v>0</v>
      </c>
      <c r="L845" s="35">
        <v>800</v>
      </c>
      <c r="M845" s="35">
        <v>0</v>
      </c>
      <c r="N845" s="32" t="s">
        <v>17</v>
      </c>
      <c r="O845" s="32" t="s">
        <v>6803</v>
      </c>
      <c r="P845" s="32">
        <v>2</v>
      </c>
    </row>
    <row r="846" spans="1:16" x14ac:dyDescent="0.25">
      <c r="A846" s="57">
        <v>42254.588055358799</v>
      </c>
      <c r="B846" s="32" t="s">
        <v>22</v>
      </c>
      <c r="C846" s="32" t="s">
        <v>6080</v>
      </c>
      <c r="D846" s="32" t="s">
        <v>6081</v>
      </c>
      <c r="E846" s="32" t="s">
        <v>6801</v>
      </c>
      <c r="F846" s="32" t="s">
        <v>6802</v>
      </c>
      <c r="G846" s="32" t="s">
        <v>25</v>
      </c>
      <c r="H846" s="32" t="s">
        <v>26</v>
      </c>
      <c r="I846" s="32" t="s">
        <v>2006</v>
      </c>
      <c r="J846" s="35">
        <v>0</v>
      </c>
      <c r="K846" s="35">
        <v>0</v>
      </c>
      <c r="L846" s="35">
        <v>0</v>
      </c>
      <c r="M846" s="35">
        <v>0</v>
      </c>
      <c r="N846" s="32" t="s">
        <v>17</v>
      </c>
      <c r="O846" s="32" t="s">
        <v>6803</v>
      </c>
      <c r="P846" s="32">
        <v>11.5</v>
      </c>
    </row>
    <row r="847" spans="1:16" x14ac:dyDescent="0.25">
      <c r="A847" s="57">
        <v>42254.588055358799</v>
      </c>
      <c r="B847" s="32" t="s">
        <v>22</v>
      </c>
      <c r="C847" s="32" t="s">
        <v>6080</v>
      </c>
      <c r="D847" s="32" t="s">
        <v>6081</v>
      </c>
      <c r="E847" s="32" t="s">
        <v>6801</v>
      </c>
      <c r="F847" s="32" t="s">
        <v>6802</v>
      </c>
      <c r="G847" s="32" t="s">
        <v>25</v>
      </c>
      <c r="H847" s="32" t="s">
        <v>26</v>
      </c>
      <c r="I847" s="32" t="s">
        <v>2006</v>
      </c>
      <c r="J847" s="35">
        <v>0</v>
      </c>
      <c r="K847" s="35">
        <v>0</v>
      </c>
      <c r="L847" s="35">
        <v>0</v>
      </c>
      <c r="M847" s="35">
        <v>0</v>
      </c>
      <c r="N847" s="32" t="s">
        <v>17</v>
      </c>
      <c r="O847" s="32" t="s">
        <v>6803</v>
      </c>
      <c r="P847" s="32">
        <v>11.5</v>
      </c>
    </row>
    <row r="848" spans="1:16" x14ac:dyDescent="0.25">
      <c r="A848" s="57">
        <v>42254.599945868053</v>
      </c>
      <c r="C848" s="32" t="s">
        <v>396</v>
      </c>
      <c r="D848" s="32" t="s">
        <v>334</v>
      </c>
      <c r="E848" s="32" t="s">
        <v>6804</v>
      </c>
      <c r="F848" s="32" t="s">
        <v>6805</v>
      </c>
      <c r="G848" s="32" t="s">
        <v>58</v>
      </c>
      <c r="H848" s="32" t="s">
        <v>59</v>
      </c>
      <c r="I848" s="32" t="s">
        <v>2006</v>
      </c>
      <c r="J848" s="35">
        <v>0</v>
      </c>
      <c r="K848" s="35">
        <v>0</v>
      </c>
      <c r="L848" s="35">
        <v>0</v>
      </c>
      <c r="M848" s="35">
        <v>0</v>
      </c>
      <c r="N848" s="32" t="s">
        <v>19</v>
      </c>
      <c r="O848" s="32" t="s">
        <v>322</v>
      </c>
      <c r="P848" s="32">
        <v>0</v>
      </c>
    </row>
    <row r="849" spans="1:16" x14ac:dyDescent="0.25">
      <c r="A849" s="57">
        <v>42254.601288078702</v>
      </c>
      <c r="C849" s="32" t="s">
        <v>819</v>
      </c>
      <c r="D849" s="32" t="s">
        <v>334</v>
      </c>
      <c r="E849" s="32" t="s">
        <v>6806</v>
      </c>
      <c r="F849" s="32" t="s">
        <v>6807</v>
      </c>
      <c r="G849" s="32" t="s">
        <v>58</v>
      </c>
      <c r="H849" s="32" t="s">
        <v>59</v>
      </c>
      <c r="I849" s="32" t="s">
        <v>2006</v>
      </c>
      <c r="J849" s="35">
        <v>0</v>
      </c>
      <c r="K849" s="35">
        <v>0</v>
      </c>
      <c r="L849" s="35">
        <v>0</v>
      </c>
      <c r="M849" s="35">
        <v>0</v>
      </c>
      <c r="N849" s="32" t="s">
        <v>19</v>
      </c>
      <c r="P849" s="32">
        <v>0</v>
      </c>
    </row>
    <row r="850" spans="1:16" x14ac:dyDescent="0.25">
      <c r="A850" s="57">
        <v>42254.605791817128</v>
      </c>
      <c r="C850" s="32" t="s">
        <v>375</v>
      </c>
      <c r="D850" s="32" t="s">
        <v>334</v>
      </c>
      <c r="E850" s="32" t="s">
        <v>6808</v>
      </c>
      <c r="F850" s="32" t="s">
        <v>6809</v>
      </c>
      <c r="G850" s="32" t="s">
        <v>58</v>
      </c>
      <c r="H850" s="32" t="s">
        <v>59</v>
      </c>
      <c r="I850" s="32" t="s">
        <v>2006</v>
      </c>
      <c r="J850" s="35">
        <v>0</v>
      </c>
      <c r="K850" s="35">
        <v>0</v>
      </c>
      <c r="L850" s="35">
        <v>0</v>
      </c>
      <c r="M850" s="35">
        <v>0</v>
      </c>
      <c r="N850" s="32" t="s">
        <v>19</v>
      </c>
      <c r="O850" s="32" t="s">
        <v>322</v>
      </c>
      <c r="P850" s="32">
        <v>0</v>
      </c>
    </row>
    <row r="851" spans="1:16" x14ac:dyDescent="0.25">
      <c r="A851" s="57">
        <v>42254.608807673612</v>
      </c>
      <c r="B851" s="32" t="s">
        <v>22</v>
      </c>
      <c r="C851" s="32" t="s">
        <v>6810</v>
      </c>
      <c r="D851" s="32" t="s">
        <v>6811</v>
      </c>
      <c r="E851" s="32" t="s">
        <v>6812</v>
      </c>
      <c r="F851" s="32" t="s">
        <v>6813</v>
      </c>
      <c r="G851" s="32" t="s">
        <v>329</v>
      </c>
      <c r="H851" s="32" t="s">
        <v>328</v>
      </c>
      <c r="I851" s="32" t="s">
        <v>2006</v>
      </c>
      <c r="J851" s="35">
        <v>0</v>
      </c>
      <c r="K851" s="35">
        <v>0</v>
      </c>
      <c r="L851" s="35">
        <v>0</v>
      </c>
      <c r="M851" s="35">
        <v>0</v>
      </c>
      <c r="N851" s="32" t="s">
        <v>19</v>
      </c>
      <c r="O851" s="32" t="s">
        <v>4609</v>
      </c>
      <c r="P851" s="32">
        <v>0</v>
      </c>
    </row>
    <row r="852" spans="1:16" x14ac:dyDescent="0.25">
      <c r="A852" s="57">
        <v>42254.608807673612</v>
      </c>
      <c r="B852" s="32" t="s">
        <v>22</v>
      </c>
      <c r="C852" s="32" t="s">
        <v>6810</v>
      </c>
      <c r="D852" s="32" t="s">
        <v>6811</v>
      </c>
      <c r="E852" s="32" t="s">
        <v>6812</v>
      </c>
      <c r="F852" s="32" t="s">
        <v>6813</v>
      </c>
      <c r="G852" s="32" t="s">
        <v>25</v>
      </c>
      <c r="H852" s="32" t="s">
        <v>26</v>
      </c>
      <c r="I852" s="32" t="s">
        <v>2006</v>
      </c>
      <c r="J852" s="35">
        <v>0</v>
      </c>
      <c r="K852" s="35">
        <v>0</v>
      </c>
      <c r="L852" s="35">
        <v>0</v>
      </c>
      <c r="M852" s="35">
        <v>0</v>
      </c>
      <c r="N852" s="32" t="s">
        <v>19</v>
      </c>
      <c r="O852" s="32" t="s">
        <v>4609</v>
      </c>
      <c r="P852" s="32">
        <v>5.5</v>
      </c>
    </row>
    <row r="853" spans="1:16" x14ac:dyDescent="0.25">
      <c r="A853" s="57">
        <v>42254.611662037038</v>
      </c>
      <c r="B853" s="32" t="s">
        <v>22</v>
      </c>
      <c r="C853" s="32" t="s">
        <v>2335</v>
      </c>
      <c r="D853" s="32" t="s">
        <v>2336</v>
      </c>
      <c r="E853" s="32" t="s">
        <v>6814</v>
      </c>
      <c r="F853" s="32" t="s">
        <v>6815</v>
      </c>
      <c r="G853" s="32" t="s">
        <v>329</v>
      </c>
      <c r="H853" s="32" t="s">
        <v>328</v>
      </c>
      <c r="I853" s="32" t="s">
        <v>2006</v>
      </c>
      <c r="J853" s="35">
        <v>0</v>
      </c>
      <c r="K853" s="35">
        <v>0</v>
      </c>
      <c r="L853" s="35">
        <v>0</v>
      </c>
      <c r="M853" s="35">
        <v>0</v>
      </c>
      <c r="N853" s="32" t="s">
        <v>19</v>
      </c>
      <c r="O853" s="32" t="s">
        <v>27</v>
      </c>
      <c r="P853" s="32">
        <v>0</v>
      </c>
    </row>
    <row r="854" spans="1:16" x14ac:dyDescent="0.25">
      <c r="A854" s="57">
        <v>42254.611662037038</v>
      </c>
      <c r="B854" s="32" t="s">
        <v>22</v>
      </c>
      <c r="C854" s="32" t="s">
        <v>2335</v>
      </c>
      <c r="D854" s="32" t="s">
        <v>2336</v>
      </c>
      <c r="E854" s="32" t="s">
        <v>6814</v>
      </c>
      <c r="F854" s="32" t="s">
        <v>6815</v>
      </c>
      <c r="G854" s="32" t="s">
        <v>329</v>
      </c>
      <c r="H854" s="32" t="s">
        <v>328</v>
      </c>
      <c r="I854" s="32" t="s">
        <v>2006</v>
      </c>
      <c r="J854" s="35">
        <v>0</v>
      </c>
      <c r="K854" s="35">
        <v>0</v>
      </c>
      <c r="L854" s="35">
        <v>0</v>
      </c>
      <c r="M854" s="35">
        <v>0</v>
      </c>
      <c r="N854" s="32" t="s">
        <v>19</v>
      </c>
      <c r="O854" s="32" t="s">
        <v>27</v>
      </c>
      <c r="P854" s="32">
        <v>3</v>
      </c>
    </row>
    <row r="855" spans="1:16" x14ac:dyDescent="0.25">
      <c r="A855" s="57">
        <v>42254.613478472224</v>
      </c>
      <c r="B855" s="32" t="s">
        <v>22</v>
      </c>
      <c r="C855" s="32" t="s">
        <v>6816</v>
      </c>
      <c r="D855" s="32" t="s">
        <v>6817</v>
      </c>
      <c r="E855" s="32" t="s">
        <v>6818</v>
      </c>
      <c r="F855" s="32" t="s">
        <v>6819</v>
      </c>
      <c r="G855" s="32" t="s">
        <v>329</v>
      </c>
      <c r="H855" s="32" t="s">
        <v>328</v>
      </c>
      <c r="I855" s="32" t="s">
        <v>2006</v>
      </c>
      <c r="J855" s="35">
        <v>0</v>
      </c>
      <c r="K855" s="35">
        <v>0</v>
      </c>
      <c r="L855" s="35">
        <v>0</v>
      </c>
      <c r="M855" s="35">
        <v>0</v>
      </c>
      <c r="N855" s="32" t="s">
        <v>19</v>
      </c>
      <c r="O855" s="32" t="s">
        <v>27</v>
      </c>
      <c r="P855" s="32">
        <v>0</v>
      </c>
    </row>
    <row r="856" spans="1:16" x14ac:dyDescent="0.25">
      <c r="A856" s="57">
        <v>42254.613478472224</v>
      </c>
      <c r="B856" s="32" t="s">
        <v>22</v>
      </c>
      <c r="C856" s="32" t="s">
        <v>6816</v>
      </c>
      <c r="D856" s="32" t="s">
        <v>6817</v>
      </c>
      <c r="E856" s="32" t="s">
        <v>6818</v>
      </c>
      <c r="F856" s="32" t="s">
        <v>6819</v>
      </c>
      <c r="G856" s="32" t="s">
        <v>258</v>
      </c>
      <c r="H856" s="32" t="s">
        <v>257</v>
      </c>
      <c r="I856" s="32" t="s">
        <v>2006</v>
      </c>
      <c r="J856" s="35">
        <v>0</v>
      </c>
      <c r="K856" s="35">
        <v>0</v>
      </c>
      <c r="L856" s="35">
        <v>0</v>
      </c>
      <c r="M856" s="35">
        <v>0</v>
      </c>
      <c r="N856" s="32" t="s">
        <v>19</v>
      </c>
      <c r="O856" s="32" t="s">
        <v>27</v>
      </c>
      <c r="P856" s="32">
        <v>0.5</v>
      </c>
    </row>
    <row r="857" spans="1:16" x14ac:dyDescent="0.25">
      <c r="A857" s="57">
        <v>42254.615228391202</v>
      </c>
      <c r="B857" s="32" t="s">
        <v>22</v>
      </c>
      <c r="C857" s="32" t="s">
        <v>5814</v>
      </c>
      <c r="D857" s="32" t="s">
        <v>5815</v>
      </c>
      <c r="E857" s="32" t="s">
        <v>6820</v>
      </c>
      <c r="F857" s="32" t="s">
        <v>6821</v>
      </c>
      <c r="G857" s="32" t="s">
        <v>329</v>
      </c>
      <c r="H857" s="32" t="s">
        <v>328</v>
      </c>
      <c r="I857" s="32" t="s">
        <v>2006</v>
      </c>
      <c r="J857" s="35">
        <v>0</v>
      </c>
      <c r="K857" s="35">
        <v>0</v>
      </c>
      <c r="L857" s="35">
        <v>0</v>
      </c>
      <c r="M857" s="35">
        <v>0</v>
      </c>
      <c r="N857" s="32" t="s">
        <v>19</v>
      </c>
      <c r="O857" s="32" t="s">
        <v>27</v>
      </c>
      <c r="P857" s="32">
        <v>0</v>
      </c>
    </row>
    <row r="858" spans="1:16" x14ac:dyDescent="0.25">
      <c r="A858" s="57">
        <v>42254.615228391202</v>
      </c>
      <c r="B858" s="32" t="s">
        <v>22</v>
      </c>
      <c r="C858" s="32" t="s">
        <v>5814</v>
      </c>
      <c r="D858" s="32" t="s">
        <v>5815</v>
      </c>
      <c r="E858" s="32" t="s">
        <v>6820</v>
      </c>
      <c r="F858" s="32" t="s">
        <v>6821</v>
      </c>
      <c r="G858" s="32" t="s">
        <v>25</v>
      </c>
      <c r="H858" s="32" t="s">
        <v>26</v>
      </c>
      <c r="I858" s="32" t="s">
        <v>2006</v>
      </c>
      <c r="J858" s="35">
        <v>0</v>
      </c>
      <c r="K858" s="35">
        <v>0</v>
      </c>
      <c r="L858" s="35">
        <v>0</v>
      </c>
      <c r="M858" s="35">
        <v>0</v>
      </c>
      <c r="N858" s="32" t="s">
        <v>19</v>
      </c>
      <c r="O858" s="32" t="s">
        <v>27</v>
      </c>
      <c r="P858" s="32">
        <v>4</v>
      </c>
    </row>
    <row r="859" spans="1:16" x14ac:dyDescent="0.25">
      <c r="A859" s="57">
        <v>42254.61778576389</v>
      </c>
      <c r="B859" s="32" t="s">
        <v>22</v>
      </c>
      <c r="C859" s="32" t="s">
        <v>6822</v>
      </c>
      <c r="D859" s="32" t="s">
        <v>6823</v>
      </c>
      <c r="E859" s="32" t="s">
        <v>6824</v>
      </c>
      <c r="F859" s="32" t="s">
        <v>6825</v>
      </c>
      <c r="G859" s="32" t="s">
        <v>329</v>
      </c>
      <c r="H859" s="32" t="s">
        <v>328</v>
      </c>
      <c r="I859" s="32" t="s">
        <v>2006</v>
      </c>
      <c r="J859" s="35">
        <v>0</v>
      </c>
      <c r="K859" s="35">
        <v>0</v>
      </c>
      <c r="L859" s="35">
        <v>0</v>
      </c>
      <c r="M859" s="35">
        <v>0</v>
      </c>
      <c r="N859" s="32" t="s">
        <v>17</v>
      </c>
      <c r="O859" s="32" t="s">
        <v>27</v>
      </c>
      <c r="P859" s="32">
        <v>0</v>
      </c>
    </row>
    <row r="860" spans="1:16" x14ac:dyDescent="0.25">
      <c r="A860" s="57">
        <v>42254.61778576389</v>
      </c>
      <c r="B860" s="32" t="s">
        <v>22</v>
      </c>
      <c r="C860" s="32" t="s">
        <v>6822</v>
      </c>
      <c r="D860" s="32" t="s">
        <v>6823</v>
      </c>
      <c r="E860" s="32" t="s">
        <v>6824</v>
      </c>
      <c r="F860" s="32" t="s">
        <v>6825</v>
      </c>
      <c r="G860" s="32" t="s">
        <v>25</v>
      </c>
      <c r="H860" s="32" t="s">
        <v>26</v>
      </c>
      <c r="I860" s="32" t="s">
        <v>2006</v>
      </c>
      <c r="J860" s="35">
        <v>0</v>
      </c>
      <c r="K860" s="35">
        <v>0</v>
      </c>
      <c r="L860" s="35">
        <v>0</v>
      </c>
      <c r="M860" s="35">
        <v>0</v>
      </c>
      <c r="N860" s="32" t="s">
        <v>17</v>
      </c>
      <c r="O860" s="32" t="s">
        <v>27</v>
      </c>
      <c r="P860" s="32">
        <v>2.5</v>
      </c>
    </row>
    <row r="861" spans="1:16" x14ac:dyDescent="0.25">
      <c r="A861" s="57">
        <v>42254.61778576389</v>
      </c>
      <c r="B861" s="32" t="s">
        <v>22</v>
      </c>
      <c r="C861" s="32" t="s">
        <v>6822</v>
      </c>
      <c r="D861" s="32" t="s">
        <v>6823</v>
      </c>
      <c r="E861" s="32" t="s">
        <v>6824</v>
      </c>
      <c r="F861" s="32" t="s">
        <v>6825</v>
      </c>
      <c r="G861" s="32" t="s">
        <v>25</v>
      </c>
      <c r="H861" s="32" t="s">
        <v>26</v>
      </c>
      <c r="I861" s="32" t="s">
        <v>2006</v>
      </c>
      <c r="J861" s="35">
        <v>0</v>
      </c>
      <c r="K861" s="35">
        <v>0</v>
      </c>
      <c r="L861" s="35">
        <v>0</v>
      </c>
      <c r="M861" s="35">
        <v>0</v>
      </c>
      <c r="N861" s="32" t="s">
        <v>17</v>
      </c>
      <c r="O861" s="32" t="s">
        <v>27</v>
      </c>
      <c r="P861" s="32">
        <v>2</v>
      </c>
    </row>
    <row r="862" spans="1:16" x14ac:dyDescent="0.25">
      <c r="A862" s="57">
        <v>42254.61966802083</v>
      </c>
      <c r="E862" s="32" t="s">
        <v>6826</v>
      </c>
      <c r="F862" s="32" t="s">
        <v>6827</v>
      </c>
      <c r="G862" s="32" t="s">
        <v>333</v>
      </c>
      <c r="H862" s="32" t="s">
        <v>332</v>
      </c>
      <c r="I862" s="32" t="s">
        <v>2006</v>
      </c>
      <c r="J862" s="35">
        <v>0</v>
      </c>
      <c r="K862" s="35">
        <v>0</v>
      </c>
      <c r="L862" s="35">
        <v>0</v>
      </c>
      <c r="M862" s="35">
        <v>0</v>
      </c>
      <c r="N862" s="32" t="s">
        <v>19</v>
      </c>
      <c r="P862" s="32">
        <v>0.5</v>
      </c>
    </row>
    <row r="863" spans="1:16" x14ac:dyDescent="0.25">
      <c r="A863" s="57">
        <v>42254.62144383102</v>
      </c>
      <c r="B863" s="32" t="s">
        <v>22</v>
      </c>
      <c r="C863" s="32" t="s">
        <v>339</v>
      </c>
      <c r="D863" s="32" t="s">
        <v>338</v>
      </c>
      <c r="E863" s="32" t="s">
        <v>6828</v>
      </c>
      <c r="F863" s="32" t="s">
        <v>6829</v>
      </c>
      <c r="G863" s="32" t="s">
        <v>329</v>
      </c>
      <c r="H863" s="32" t="s">
        <v>328</v>
      </c>
      <c r="I863" s="32" t="s">
        <v>2006</v>
      </c>
      <c r="J863" s="35">
        <v>0</v>
      </c>
      <c r="K863" s="35">
        <v>0</v>
      </c>
      <c r="L863" s="35">
        <v>0</v>
      </c>
      <c r="M863" s="35">
        <v>0</v>
      </c>
      <c r="N863" s="32" t="s">
        <v>19</v>
      </c>
      <c r="O863" s="32" t="s">
        <v>27</v>
      </c>
      <c r="P863" s="32">
        <v>0</v>
      </c>
    </row>
    <row r="864" spans="1:16" x14ac:dyDescent="0.25">
      <c r="A864" s="57">
        <v>42254.62144383102</v>
      </c>
      <c r="B864" s="32" t="s">
        <v>22</v>
      </c>
      <c r="C864" s="32" t="s">
        <v>339</v>
      </c>
      <c r="D864" s="32" t="s">
        <v>338</v>
      </c>
      <c r="E864" s="32" t="s">
        <v>6828</v>
      </c>
      <c r="F864" s="32" t="s">
        <v>6829</v>
      </c>
      <c r="G864" s="32" t="s">
        <v>25</v>
      </c>
      <c r="H864" s="32" t="s">
        <v>26</v>
      </c>
      <c r="I864" s="32" t="s">
        <v>2006</v>
      </c>
      <c r="J864" s="35">
        <v>0</v>
      </c>
      <c r="K864" s="35">
        <v>0</v>
      </c>
      <c r="L864" s="35">
        <v>0</v>
      </c>
      <c r="M864" s="35">
        <v>0</v>
      </c>
      <c r="N864" s="32" t="s">
        <v>19</v>
      </c>
      <c r="O864" s="32" t="s">
        <v>27</v>
      </c>
      <c r="P864" s="32">
        <v>4</v>
      </c>
    </row>
    <row r="865" spans="1:16" x14ac:dyDescent="0.25">
      <c r="A865" s="57">
        <v>42254.62298591435</v>
      </c>
      <c r="B865" s="32" t="s">
        <v>22</v>
      </c>
      <c r="C865" s="32" t="s">
        <v>5000</v>
      </c>
      <c r="D865" s="32" t="s">
        <v>5001</v>
      </c>
      <c r="E865" s="32" t="s">
        <v>6830</v>
      </c>
      <c r="F865" s="32" t="s">
        <v>6831</v>
      </c>
      <c r="G865" s="32" t="s">
        <v>25</v>
      </c>
      <c r="H865" s="32" t="s">
        <v>26</v>
      </c>
      <c r="I865" s="32" t="s">
        <v>2006</v>
      </c>
      <c r="J865" s="35">
        <v>0</v>
      </c>
      <c r="K865" s="35">
        <v>0</v>
      </c>
      <c r="L865" s="35">
        <v>0</v>
      </c>
      <c r="M865" s="35">
        <v>0</v>
      </c>
      <c r="N865" s="32" t="s">
        <v>17</v>
      </c>
      <c r="O865" s="32" t="s">
        <v>27</v>
      </c>
      <c r="P865" s="32">
        <v>3</v>
      </c>
    </row>
    <row r="866" spans="1:16" x14ac:dyDescent="0.25">
      <c r="A866" s="57">
        <v>42254.62298591435</v>
      </c>
      <c r="B866" s="32" t="s">
        <v>22</v>
      </c>
      <c r="C866" s="32" t="s">
        <v>5000</v>
      </c>
      <c r="D866" s="32" t="s">
        <v>5001</v>
      </c>
      <c r="E866" s="32" t="s">
        <v>6830</v>
      </c>
      <c r="F866" s="32" t="s">
        <v>6831</v>
      </c>
      <c r="G866" s="32" t="s">
        <v>25</v>
      </c>
      <c r="H866" s="32" t="s">
        <v>26</v>
      </c>
      <c r="I866" s="32" t="s">
        <v>2006</v>
      </c>
      <c r="J866" s="35">
        <v>0</v>
      </c>
      <c r="K866" s="35">
        <v>0</v>
      </c>
      <c r="L866" s="35">
        <v>0</v>
      </c>
      <c r="M866" s="35">
        <v>0</v>
      </c>
      <c r="N866" s="32" t="s">
        <v>17</v>
      </c>
      <c r="O866" s="32" t="s">
        <v>27</v>
      </c>
      <c r="P866" s="32">
        <v>2</v>
      </c>
    </row>
    <row r="867" spans="1:16" x14ac:dyDescent="0.25">
      <c r="A867" s="57">
        <v>42254.624420949076</v>
      </c>
      <c r="B867" s="32" t="s">
        <v>22</v>
      </c>
      <c r="C867" s="32" t="s">
        <v>5786</v>
      </c>
      <c r="D867" s="32" t="s">
        <v>5787</v>
      </c>
      <c r="E867" s="32" t="s">
        <v>6832</v>
      </c>
      <c r="F867" s="32" t="s">
        <v>6833</v>
      </c>
      <c r="G867" s="32" t="s">
        <v>329</v>
      </c>
      <c r="H867" s="32" t="s">
        <v>328</v>
      </c>
      <c r="I867" s="32" t="s">
        <v>2006</v>
      </c>
      <c r="J867" s="35">
        <v>0</v>
      </c>
      <c r="K867" s="35">
        <v>0</v>
      </c>
      <c r="L867" s="35">
        <v>0</v>
      </c>
      <c r="M867" s="35">
        <v>0</v>
      </c>
      <c r="N867" s="32" t="s">
        <v>19</v>
      </c>
      <c r="O867" s="32" t="s">
        <v>27</v>
      </c>
      <c r="P867" s="32">
        <v>0</v>
      </c>
    </row>
    <row r="868" spans="1:16" x14ac:dyDescent="0.25">
      <c r="A868" s="57">
        <v>42254.624420949076</v>
      </c>
      <c r="B868" s="32" t="s">
        <v>22</v>
      </c>
      <c r="C868" s="32" t="s">
        <v>5786</v>
      </c>
      <c r="D868" s="32" t="s">
        <v>5787</v>
      </c>
      <c r="E868" s="32" t="s">
        <v>6832</v>
      </c>
      <c r="F868" s="32" t="s">
        <v>6833</v>
      </c>
      <c r="G868" s="32" t="s">
        <v>258</v>
      </c>
      <c r="H868" s="32" t="s">
        <v>257</v>
      </c>
      <c r="I868" s="32" t="s">
        <v>2006</v>
      </c>
      <c r="J868" s="35">
        <v>0</v>
      </c>
      <c r="K868" s="35">
        <v>0</v>
      </c>
      <c r="L868" s="35">
        <v>0</v>
      </c>
      <c r="M868" s="35">
        <v>0</v>
      </c>
      <c r="N868" s="32" t="s">
        <v>19</v>
      </c>
      <c r="O868" s="32" t="s">
        <v>27</v>
      </c>
      <c r="P868" s="32">
        <v>2</v>
      </c>
    </row>
    <row r="869" spans="1:16" x14ac:dyDescent="0.25">
      <c r="A869" s="57">
        <v>42254.625807175929</v>
      </c>
      <c r="B869" s="32" t="s">
        <v>22</v>
      </c>
      <c r="C869" s="32" t="s">
        <v>6834</v>
      </c>
      <c r="D869" s="32" t="s">
        <v>6835</v>
      </c>
      <c r="E869" s="32" t="s">
        <v>6836</v>
      </c>
      <c r="F869" s="32" t="s">
        <v>6837</v>
      </c>
      <c r="G869" s="32" t="s">
        <v>329</v>
      </c>
      <c r="H869" s="32" t="s">
        <v>328</v>
      </c>
      <c r="I869" s="32" t="s">
        <v>2006</v>
      </c>
      <c r="J869" s="35">
        <v>0</v>
      </c>
      <c r="K869" s="35">
        <v>0</v>
      </c>
      <c r="L869" s="35">
        <v>0</v>
      </c>
      <c r="M869" s="35">
        <v>0</v>
      </c>
      <c r="N869" s="32" t="s">
        <v>19</v>
      </c>
      <c r="O869" s="32" t="s">
        <v>27</v>
      </c>
      <c r="P869" s="32">
        <v>0</v>
      </c>
    </row>
    <row r="870" spans="1:16" x14ac:dyDescent="0.25">
      <c r="A870" s="57">
        <v>42254.625807175929</v>
      </c>
      <c r="B870" s="32" t="s">
        <v>22</v>
      </c>
      <c r="C870" s="32" t="s">
        <v>6834</v>
      </c>
      <c r="D870" s="32" t="s">
        <v>6835</v>
      </c>
      <c r="E870" s="32" t="s">
        <v>6836</v>
      </c>
      <c r="F870" s="32" t="s">
        <v>6837</v>
      </c>
      <c r="G870" s="32" t="s">
        <v>258</v>
      </c>
      <c r="H870" s="32" t="s">
        <v>257</v>
      </c>
      <c r="I870" s="32" t="s">
        <v>2006</v>
      </c>
      <c r="J870" s="35">
        <v>0</v>
      </c>
      <c r="K870" s="35">
        <v>0</v>
      </c>
      <c r="L870" s="35">
        <v>0</v>
      </c>
      <c r="M870" s="35">
        <v>0</v>
      </c>
      <c r="N870" s="32" t="s">
        <v>19</v>
      </c>
      <c r="O870" s="32" t="s">
        <v>27</v>
      </c>
      <c r="P870" s="32">
        <v>0.5</v>
      </c>
    </row>
    <row r="871" spans="1:16" x14ac:dyDescent="0.25">
      <c r="A871" s="57">
        <v>42254.627612962962</v>
      </c>
      <c r="B871" s="32" t="s">
        <v>22</v>
      </c>
      <c r="C871" s="32" t="s">
        <v>2335</v>
      </c>
      <c r="D871" s="32" t="s">
        <v>2336</v>
      </c>
      <c r="E871" s="32" t="s">
        <v>6838</v>
      </c>
      <c r="F871" s="32" t="s">
        <v>6839</v>
      </c>
      <c r="G871" s="32" t="s">
        <v>329</v>
      </c>
      <c r="H871" s="32" t="s">
        <v>328</v>
      </c>
      <c r="I871" s="32" t="s">
        <v>2006</v>
      </c>
      <c r="J871" s="35">
        <v>0</v>
      </c>
      <c r="K871" s="35">
        <v>0</v>
      </c>
      <c r="L871" s="35">
        <v>0</v>
      </c>
      <c r="M871" s="35">
        <v>0</v>
      </c>
      <c r="N871" s="32" t="s">
        <v>19</v>
      </c>
      <c r="O871" s="32" t="s">
        <v>27</v>
      </c>
      <c r="P871" s="32">
        <v>0</v>
      </c>
    </row>
    <row r="872" spans="1:16" x14ac:dyDescent="0.25">
      <c r="A872" s="57">
        <v>42254.627612962962</v>
      </c>
      <c r="B872" s="32" t="s">
        <v>22</v>
      </c>
      <c r="C872" s="32" t="s">
        <v>2335</v>
      </c>
      <c r="D872" s="32" t="s">
        <v>2336</v>
      </c>
      <c r="E872" s="32" t="s">
        <v>6838</v>
      </c>
      <c r="F872" s="32" t="s">
        <v>6839</v>
      </c>
      <c r="G872" s="32" t="s">
        <v>258</v>
      </c>
      <c r="H872" s="32" t="s">
        <v>257</v>
      </c>
      <c r="I872" s="32" t="s">
        <v>2006</v>
      </c>
      <c r="J872" s="35">
        <v>0</v>
      </c>
      <c r="K872" s="35">
        <v>0</v>
      </c>
      <c r="L872" s="35">
        <v>0</v>
      </c>
      <c r="M872" s="35">
        <v>0</v>
      </c>
      <c r="N872" s="32" t="s">
        <v>19</v>
      </c>
      <c r="O872" s="32" t="s">
        <v>27</v>
      </c>
      <c r="P872" s="32">
        <v>3</v>
      </c>
    </row>
    <row r="873" spans="1:16" x14ac:dyDescent="0.25">
      <c r="A873" s="57">
        <v>42254.629642094907</v>
      </c>
      <c r="B873" s="32" t="s">
        <v>22</v>
      </c>
      <c r="C873" s="32" t="s">
        <v>2335</v>
      </c>
      <c r="D873" s="32" t="s">
        <v>2336</v>
      </c>
      <c r="E873" s="32" t="s">
        <v>6840</v>
      </c>
      <c r="F873" s="32" t="s">
        <v>6841</v>
      </c>
      <c r="G873" s="32" t="s">
        <v>329</v>
      </c>
      <c r="H873" s="32" t="s">
        <v>328</v>
      </c>
      <c r="I873" s="32" t="s">
        <v>2006</v>
      </c>
      <c r="J873" s="35">
        <v>0</v>
      </c>
      <c r="K873" s="35">
        <v>0</v>
      </c>
      <c r="L873" s="35">
        <v>0</v>
      </c>
      <c r="M873" s="35">
        <v>0</v>
      </c>
      <c r="N873" s="32" t="s">
        <v>17</v>
      </c>
      <c r="O873" s="32" t="s">
        <v>27</v>
      </c>
      <c r="P873" s="32">
        <v>0</v>
      </c>
    </row>
    <row r="874" spans="1:16" x14ac:dyDescent="0.25">
      <c r="A874" s="57">
        <v>42254.629642094907</v>
      </c>
      <c r="B874" s="32" t="s">
        <v>22</v>
      </c>
      <c r="C874" s="32" t="s">
        <v>2335</v>
      </c>
      <c r="D874" s="32" t="s">
        <v>2336</v>
      </c>
      <c r="E874" s="32" t="s">
        <v>6840</v>
      </c>
      <c r="F874" s="32" t="s">
        <v>6841</v>
      </c>
      <c r="G874" s="32" t="s">
        <v>329</v>
      </c>
      <c r="H874" s="32" t="s">
        <v>328</v>
      </c>
      <c r="I874" s="32" t="s">
        <v>2006</v>
      </c>
      <c r="J874" s="35">
        <v>0</v>
      </c>
      <c r="K874" s="35">
        <v>0</v>
      </c>
      <c r="L874" s="35">
        <v>0</v>
      </c>
      <c r="M874" s="35">
        <v>0</v>
      </c>
      <c r="N874" s="32" t="s">
        <v>17</v>
      </c>
      <c r="O874" s="32" t="s">
        <v>27</v>
      </c>
      <c r="P874" s="32">
        <v>3</v>
      </c>
    </row>
    <row r="875" spans="1:16" x14ac:dyDescent="0.25">
      <c r="A875" s="57">
        <v>42254.63090945602</v>
      </c>
      <c r="E875" s="32" t="s">
        <v>6842</v>
      </c>
      <c r="F875" s="32" t="s">
        <v>6843</v>
      </c>
      <c r="G875" s="32" t="s">
        <v>333</v>
      </c>
      <c r="H875" s="32" t="s">
        <v>332</v>
      </c>
      <c r="I875" s="32" t="s">
        <v>2006</v>
      </c>
      <c r="J875" s="35">
        <v>0</v>
      </c>
      <c r="K875" s="35">
        <v>0</v>
      </c>
      <c r="L875" s="35">
        <v>0</v>
      </c>
      <c r="M875" s="35">
        <v>0</v>
      </c>
      <c r="N875" s="32" t="s">
        <v>19</v>
      </c>
      <c r="P875" s="32">
        <v>0.5</v>
      </c>
    </row>
    <row r="876" spans="1:16" x14ac:dyDescent="0.25">
      <c r="A876" s="57">
        <v>42254.635370104166</v>
      </c>
      <c r="E876" s="32" t="s">
        <v>6844</v>
      </c>
      <c r="F876" s="32" t="s">
        <v>6845</v>
      </c>
      <c r="G876" s="32" t="s">
        <v>333</v>
      </c>
      <c r="H876" s="32" t="s">
        <v>332</v>
      </c>
      <c r="I876" s="32" t="s">
        <v>2006</v>
      </c>
      <c r="J876" s="35">
        <v>0</v>
      </c>
      <c r="K876" s="35">
        <v>0</v>
      </c>
      <c r="L876" s="35">
        <v>0</v>
      </c>
      <c r="M876" s="35">
        <v>0</v>
      </c>
      <c r="N876" s="32" t="s">
        <v>19</v>
      </c>
      <c r="P876" s="32">
        <v>0.5</v>
      </c>
    </row>
    <row r="877" spans="1:16" x14ac:dyDescent="0.25">
      <c r="A877" s="57">
        <v>42254.641525150466</v>
      </c>
      <c r="C877" s="32" t="s">
        <v>655</v>
      </c>
      <c r="D877" s="32" t="s">
        <v>334</v>
      </c>
      <c r="E877" s="32" t="s">
        <v>6846</v>
      </c>
      <c r="F877" s="32" t="s">
        <v>6847</v>
      </c>
      <c r="G877" s="32" t="s">
        <v>58</v>
      </c>
      <c r="H877" s="32" t="s">
        <v>59</v>
      </c>
      <c r="I877" s="32" t="s">
        <v>2006</v>
      </c>
      <c r="J877" s="35">
        <v>0</v>
      </c>
      <c r="K877" s="35">
        <v>0</v>
      </c>
      <c r="L877" s="35">
        <v>0</v>
      </c>
      <c r="M877" s="35">
        <v>0</v>
      </c>
      <c r="N877" s="32" t="s">
        <v>19</v>
      </c>
      <c r="O877" s="32" t="s">
        <v>322</v>
      </c>
      <c r="P877" s="32">
        <v>0</v>
      </c>
    </row>
    <row r="878" spans="1:16" x14ac:dyDescent="0.25">
      <c r="A878" s="57">
        <v>42254.642637766206</v>
      </c>
      <c r="C878" s="32" t="s">
        <v>655</v>
      </c>
      <c r="D878" s="32" t="s">
        <v>334</v>
      </c>
      <c r="E878" s="32" t="s">
        <v>6848</v>
      </c>
      <c r="F878" s="32" t="s">
        <v>6849</v>
      </c>
      <c r="G878" s="32" t="s">
        <v>58</v>
      </c>
      <c r="H878" s="32" t="s">
        <v>59</v>
      </c>
      <c r="I878" s="32" t="s">
        <v>2006</v>
      </c>
      <c r="J878" s="35">
        <v>0</v>
      </c>
      <c r="K878" s="35">
        <v>0</v>
      </c>
      <c r="L878" s="35">
        <v>0</v>
      </c>
      <c r="M878" s="35">
        <v>0</v>
      </c>
      <c r="N878" s="32" t="s">
        <v>19</v>
      </c>
      <c r="O878" s="32" t="s">
        <v>322</v>
      </c>
      <c r="P878" s="32">
        <v>0</v>
      </c>
    </row>
    <row r="879" spans="1:16" x14ac:dyDescent="0.25">
      <c r="A879" s="57">
        <v>42254.651335960647</v>
      </c>
      <c r="C879" s="32" t="s">
        <v>454</v>
      </c>
      <c r="D879" s="32" t="s">
        <v>334</v>
      </c>
      <c r="E879" s="32" t="s">
        <v>6850</v>
      </c>
      <c r="F879" s="32" t="s">
        <v>6851</v>
      </c>
      <c r="G879" s="32" t="s">
        <v>58</v>
      </c>
      <c r="H879" s="32" t="s">
        <v>59</v>
      </c>
      <c r="I879" s="32" t="s">
        <v>2006</v>
      </c>
      <c r="J879" s="35">
        <v>0</v>
      </c>
      <c r="K879" s="35">
        <v>0</v>
      </c>
      <c r="L879" s="35">
        <v>0</v>
      </c>
      <c r="M879" s="35">
        <v>0</v>
      </c>
      <c r="N879" s="32" t="s">
        <v>19</v>
      </c>
      <c r="O879" s="32" t="s">
        <v>322</v>
      </c>
      <c r="P879" s="32">
        <v>0</v>
      </c>
    </row>
    <row r="880" spans="1:16" x14ac:dyDescent="0.25">
      <c r="A880" s="57">
        <v>42254.654258483795</v>
      </c>
      <c r="C880" s="32" t="s">
        <v>345</v>
      </c>
      <c r="D880" s="32" t="s">
        <v>334</v>
      </c>
      <c r="E880" s="32" t="s">
        <v>6852</v>
      </c>
      <c r="F880" s="32" t="s">
        <v>6853</v>
      </c>
      <c r="G880" s="32" t="s">
        <v>58</v>
      </c>
      <c r="H880" s="32" t="s">
        <v>59</v>
      </c>
      <c r="I880" s="32" t="s">
        <v>2006</v>
      </c>
      <c r="J880" s="35">
        <v>0</v>
      </c>
      <c r="K880" s="35">
        <v>0</v>
      </c>
      <c r="L880" s="35">
        <v>0</v>
      </c>
      <c r="M880" s="35">
        <v>0</v>
      </c>
      <c r="N880" s="32" t="s">
        <v>19</v>
      </c>
      <c r="O880" s="32" t="s">
        <v>322</v>
      </c>
      <c r="P880" s="32">
        <v>0</v>
      </c>
    </row>
    <row r="881" spans="1:16" x14ac:dyDescent="0.25">
      <c r="A881" s="57">
        <v>42254.655876006946</v>
      </c>
      <c r="C881" s="32" t="s">
        <v>1068</v>
      </c>
      <c r="D881" s="32" t="s">
        <v>334</v>
      </c>
      <c r="E881" s="32" t="s">
        <v>6854</v>
      </c>
      <c r="F881" s="32" t="s">
        <v>6855</v>
      </c>
      <c r="G881" s="32" t="s">
        <v>58</v>
      </c>
      <c r="H881" s="32" t="s">
        <v>59</v>
      </c>
      <c r="I881" s="32" t="s">
        <v>2006</v>
      </c>
      <c r="J881" s="35">
        <v>0</v>
      </c>
      <c r="K881" s="35">
        <v>0</v>
      </c>
      <c r="L881" s="35">
        <v>0</v>
      </c>
      <c r="M881" s="35">
        <v>0</v>
      </c>
      <c r="N881" s="32" t="s">
        <v>19</v>
      </c>
      <c r="O881" s="32" t="s">
        <v>322</v>
      </c>
      <c r="P881" s="32">
        <v>0</v>
      </c>
    </row>
    <row r="882" spans="1:16" x14ac:dyDescent="0.25">
      <c r="A882" s="57">
        <v>42254.698213854164</v>
      </c>
      <c r="C882" s="32" t="s">
        <v>454</v>
      </c>
      <c r="D882" s="32" t="s">
        <v>334</v>
      </c>
      <c r="E882" s="32" t="s">
        <v>6856</v>
      </c>
      <c r="F882" s="32" t="s">
        <v>6857</v>
      </c>
      <c r="G882" s="32" t="s">
        <v>58</v>
      </c>
      <c r="H882" s="32" t="s">
        <v>59</v>
      </c>
      <c r="I882" s="32" t="s">
        <v>2006</v>
      </c>
      <c r="J882" s="35">
        <v>0</v>
      </c>
      <c r="K882" s="35">
        <v>0</v>
      </c>
      <c r="L882" s="35">
        <v>0</v>
      </c>
      <c r="M882" s="35">
        <v>0</v>
      </c>
      <c r="N882" s="32" t="s">
        <v>19</v>
      </c>
      <c r="O882" s="32" t="s">
        <v>322</v>
      </c>
      <c r="P882" s="32">
        <v>0</v>
      </c>
    </row>
    <row r="883" spans="1:16" x14ac:dyDescent="0.25">
      <c r="A883" s="57">
        <v>42254.699782719908</v>
      </c>
      <c r="C883" s="32" t="s">
        <v>736</v>
      </c>
      <c r="D883" s="32" t="s">
        <v>334</v>
      </c>
      <c r="E883" s="32" t="s">
        <v>6858</v>
      </c>
      <c r="F883" s="32" t="s">
        <v>6859</v>
      </c>
      <c r="G883" s="32" t="s">
        <v>58</v>
      </c>
      <c r="H883" s="32" t="s">
        <v>59</v>
      </c>
      <c r="I883" s="32" t="s">
        <v>2006</v>
      </c>
      <c r="J883" s="35">
        <v>0</v>
      </c>
      <c r="K883" s="35">
        <v>0</v>
      </c>
      <c r="L883" s="35">
        <v>0</v>
      </c>
      <c r="M883" s="35">
        <v>0</v>
      </c>
      <c r="N883" s="32" t="s">
        <v>19</v>
      </c>
      <c r="O883" s="32" t="s">
        <v>322</v>
      </c>
      <c r="P883" s="32">
        <v>0</v>
      </c>
    </row>
    <row r="884" spans="1:16" x14ac:dyDescent="0.25">
      <c r="A884" s="57">
        <v>42254.710451886574</v>
      </c>
      <c r="C884" s="32" t="s">
        <v>463</v>
      </c>
      <c r="D884" s="32" t="s">
        <v>462</v>
      </c>
      <c r="E884" s="32" t="s">
        <v>6860</v>
      </c>
      <c r="F884" s="32" t="s">
        <v>6861</v>
      </c>
      <c r="G884" s="32" t="s">
        <v>58</v>
      </c>
      <c r="H884" s="32" t="s">
        <v>59</v>
      </c>
      <c r="I884" s="32" t="s">
        <v>2006</v>
      </c>
      <c r="J884" s="35">
        <v>0</v>
      </c>
      <c r="K884" s="35">
        <v>0</v>
      </c>
      <c r="L884" s="35">
        <v>0</v>
      </c>
      <c r="M884" s="35">
        <v>0</v>
      </c>
      <c r="N884" s="32" t="s">
        <v>19</v>
      </c>
      <c r="O884" s="32" t="s">
        <v>32</v>
      </c>
      <c r="P884" s="32">
        <v>4.33</v>
      </c>
    </row>
    <row r="885" spans="1:16" x14ac:dyDescent="0.25">
      <c r="A885" s="57">
        <v>42254.710451886574</v>
      </c>
      <c r="C885" s="32" t="s">
        <v>463</v>
      </c>
      <c r="D885" s="32" t="s">
        <v>462</v>
      </c>
      <c r="E885" s="32" t="s">
        <v>6860</v>
      </c>
      <c r="F885" s="32" t="s">
        <v>6861</v>
      </c>
      <c r="G885" s="32" t="s">
        <v>2086</v>
      </c>
      <c r="H885" s="32" t="s">
        <v>2087</v>
      </c>
      <c r="I885" s="32" t="s">
        <v>2006</v>
      </c>
      <c r="J885" s="35">
        <v>0</v>
      </c>
      <c r="K885" s="35">
        <v>0</v>
      </c>
      <c r="L885" s="35">
        <v>0</v>
      </c>
      <c r="M885" s="35">
        <v>0</v>
      </c>
      <c r="N885" s="32" t="s">
        <v>19</v>
      </c>
      <c r="O885" s="32" t="s">
        <v>32</v>
      </c>
      <c r="P885" s="32">
        <v>1.4E-2</v>
      </c>
    </row>
    <row r="886" spans="1:16" x14ac:dyDescent="0.25">
      <c r="A886" s="57">
        <v>42254.729363738428</v>
      </c>
      <c r="C886" s="32" t="s">
        <v>345</v>
      </c>
      <c r="D886" s="32" t="s">
        <v>334</v>
      </c>
      <c r="E886" s="32" t="s">
        <v>6862</v>
      </c>
      <c r="F886" s="32" t="s">
        <v>6863</v>
      </c>
      <c r="G886" s="32" t="s">
        <v>58</v>
      </c>
      <c r="H886" s="32" t="s">
        <v>59</v>
      </c>
      <c r="I886" s="32" t="s">
        <v>2006</v>
      </c>
      <c r="J886" s="35">
        <v>0</v>
      </c>
      <c r="K886" s="35">
        <v>0</v>
      </c>
      <c r="L886" s="35">
        <v>0</v>
      </c>
      <c r="M886" s="35">
        <v>0</v>
      </c>
      <c r="N886" s="32" t="s">
        <v>19</v>
      </c>
      <c r="O886" s="32" t="s">
        <v>322</v>
      </c>
      <c r="P886" s="32">
        <v>0</v>
      </c>
    </row>
    <row r="887" spans="1:16" x14ac:dyDescent="0.25">
      <c r="A887" s="57">
        <v>42254.746935613424</v>
      </c>
      <c r="C887" s="32" t="s">
        <v>506</v>
      </c>
      <c r="D887" s="32" t="s">
        <v>334</v>
      </c>
      <c r="E887" s="32" t="s">
        <v>6864</v>
      </c>
      <c r="F887" s="32" t="s">
        <v>6865</v>
      </c>
      <c r="G887" s="32" t="s">
        <v>58</v>
      </c>
      <c r="H887" s="32" t="s">
        <v>59</v>
      </c>
      <c r="I887" s="32" t="s">
        <v>2006</v>
      </c>
      <c r="J887" s="35">
        <v>0</v>
      </c>
      <c r="K887" s="35">
        <v>0</v>
      </c>
      <c r="L887" s="35">
        <v>0</v>
      </c>
      <c r="M887" s="35">
        <v>0</v>
      </c>
      <c r="N887" s="32" t="s">
        <v>19</v>
      </c>
      <c r="O887" s="32" t="s">
        <v>322</v>
      </c>
      <c r="P887" s="32">
        <v>0</v>
      </c>
    </row>
    <row r="888" spans="1:16" x14ac:dyDescent="0.25">
      <c r="A888" s="57">
        <v>42254.990279895836</v>
      </c>
      <c r="C888" s="32" t="s">
        <v>463</v>
      </c>
      <c r="D888" s="32" t="s">
        <v>462</v>
      </c>
      <c r="E888" s="32" t="s">
        <v>6866</v>
      </c>
      <c r="F888" s="32" t="s">
        <v>6867</v>
      </c>
      <c r="G888" s="32" t="s">
        <v>58</v>
      </c>
      <c r="H888" s="32" t="s">
        <v>59</v>
      </c>
      <c r="I888" s="32" t="s">
        <v>2006</v>
      </c>
      <c r="J888" s="35">
        <v>0</v>
      </c>
      <c r="K888" s="35">
        <v>0</v>
      </c>
      <c r="L888" s="35">
        <v>0</v>
      </c>
      <c r="M888" s="35">
        <v>0</v>
      </c>
      <c r="N888" s="32" t="s">
        <v>19</v>
      </c>
      <c r="O888" s="32" t="s">
        <v>32</v>
      </c>
      <c r="P888" s="32">
        <v>6.33</v>
      </c>
    </row>
    <row r="889" spans="1:16" x14ac:dyDescent="0.25">
      <c r="A889" s="57">
        <v>42254.990279895836</v>
      </c>
      <c r="C889" s="32" t="s">
        <v>463</v>
      </c>
      <c r="D889" s="32" t="s">
        <v>462</v>
      </c>
      <c r="E889" s="32" t="s">
        <v>6866</v>
      </c>
      <c r="F889" s="32" t="s">
        <v>6867</v>
      </c>
      <c r="G889" s="32" t="s">
        <v>2086</v>
      </c>
      <c r="H889" s="32" t="s">
        <v>2087</v>
      </c>
      <c r="I889" s="32" t="s">
        <v>2006</v>
      </c>
      <c r="J889" s="35">
        <v>0</v>
      </c>
      <c r="K889" s="35">
        <v>0</v>
      </c>
      <c r="L889" s="35">
        <v>0</v>
      </c>
      <c r="M889" s="35">
        <v>0</v>
      </c>
      <c r="N889" s="32" t="s">
        <v>19</v>
      </c>
      <c r="O889" s="32" t="s">
        <v>32</v>
      </c>
      <c r="P889" s="32">
        <v>5.1999999999999998E-2</v>
      </c>
    </row>
    <row r="890" spans="1:16" x14ac:dyDescent="0.25">
      <c r="A890" s="57">
        <v>42254.994212997684</v>
      </c>
      <c r="C890" s="32" t="s">
        <v>463</v>
      </c>
      <c r="D890" s="32" t="s">
        <v>462</v>
      </c>
      <c r="E890" s="32" t="s">
        <v>6868</v>
      </c>
      <c r="F890" s="32" t="s">
        <v>6869</v>
      </c>
      <c r="G890" s="32" t="s">
        <v>58</v>
      </c>
      <c r="H890" s="32" t="s">
        <v>59</v>
      </c>
      <c r="I890" s="32" t="s">
        <v>2006</v>
      </c>
      <c r="J890" s="35">
        <v>0</v>
      </c>
      <c r="K890" s="35">
        <v>0</v>
      </c>
      <c r="L890" s="35">
        <v>0</v>
      </c>
      <c r="M890" s="35">
        <v>0</v>
      </c>
      <c r="N890" s="32" t="s">
        <v>19</v>
      </c>
      <c r="O890" s="32" t="s">
        <v>32</v>
      </c>
      <c r="P890" s="32">
        <v>9.83</v>
      </c>
    </row>
    <row r="891" spans="1:16" x14ac:dyDescent="0.25">
      <c r="A891" s="57">
        <v>42254.994212997684</v>
      </c>
      <c r="C891" s="32" t="s">
        <v>463</v>
      </c>
      <c r="D891" s="32" t="s">
        <v>462</v>
      </c>
      <c r="E891" s="32" t="s">
        <v>6868</v>
      </c>
      <c r="F891" s="32" t="s">
        <v>6869</v>
      </c>
      <c r="G891" s="32" t="s">
        <v>2086</v>
      </c>
      <c r="H891" s="32" t="s">
        <v>2087</v>
      </c>
      <c r="I891" s="32" t="s">
        <v>2006</v>
      </c>
      <c r="J891" s="35">
        <v>0</v>
      </c>
      <c r="K891" s="35">
        <v>0</v>
      </c>
      <c r="L891" s="35">
        <v>0</v>
      </c>
      <c r="M891" s="35">
        <v>0</v>
      </c>
      <c r="N891" s="32" t="s">
        <v>19</v>
      </c>
      <c r="O891" s="32" t="s">
        <v>32</v>
      </c>
      <c r="P891" s="32">
        <v>8.0000000000000002E-3</v>
      </c>
    </row>
    <row r="892" spans="1:16" x14ac:dyDescent="0.25">
      <c r="A892" s="57">
        <v>42254.999827314816</v>
      </c>
      <c r="C892" s="32" t="s">
        <v>463</v>
      </c>
      <c r="D892" s="32" t="s">
        <v>462</v>
      </c>
      <c r="E892" s="32" t="s">
        <v>6870</v>
      </c>
      <c r="F892" s="32" t="s">
        <v>6871</v>
      </c>
      <c r="G892" s="32" t="s">
        <v>58</v>
      </c>
      <c r="H892" s="32" t="s">
        <v>59</v>
      </c>
      <c r="I892" s="32" t="s">
        <v>2006</v>
      </c>
      <c r="J892" s="35">
        <v>0</v>
      </c>
      <c r="K892" s="35">
        <v>0</v>
      </c>
      <c r="L892" s="35">
        <v>0</v>
      </c>
      <c r="M892" s="35">
        <v>0</v>
      </c>
      <c r="N892" s="32" t="s">
        <v>19</v>
      </c>
      <c r="O892" s="32" t="s">
        <v>32</v>
      </c>
      <c r="P892" s="32">
        <v>7.33</v>
      </c>
    </row>
    <row r="893" spans="1:16" x14ac:dyDescent="0.25">
      <c r="A893" s="57">
        <v>42254.999827314816</v>
      </c>
      <c r="C893" s="32" t="s">
        <v>463</v>
      </c>
      <c r="D893" s="32" t="s">
        <v>462</v>
      </c>
      <c r="E893" s="32" t="s">
        <v>6870</v>
      </c>
      <c r="F893" s="32" t="s">
        <v>6871</v>
      </c>
      <c r="G893" s="32" t="s">
        <v>2086</v>
      </c>
      <c r="H893" s="32" t="s">
        <v>2087</v>
      </c>
      <c r="I893" s="32" t="s">
        <v>2006</v>
      </c>
      <c r="J893" s="35">
        <v>0</v>
      </c>
      <c r="K893" s="35">
        <v>0</v>
      </c>
      <c r="L893" s="35">
        <v>0</v>
      </c>
      <c r="M893" s="35">
        <v>0</v>
      </c>
      <c r="N893" s="32" t="s">
        <v>19</v>
      </c>
      <c r="O893" s="32" t="s">
        <v>32</v>
      </c>
      <c r="P893" s="32">
        <v>1.2E-2</v>
      </c>
    </row>
    <row r="894" spans="1:16" x14ac:dyDescent="0.25">
      <c r="A894" s="57">
        <v>42254.999827314816</v>
      </c>
      <c r="C894" s="32" t="s">
        <v>463</v>
      </c>
      <c r="D894" s="32" t="s">
        <v>462</v>
      </c>
      <c r="E894" s="32" t="s">
        <v>6870</v>
      </c>
      <c r="F894" s="32" t="s">
        <v>6871</v>
      </c>
      <c r="G894" s="32" t="s">
        <v>58</v>
      </c>
      <c r="H894" s="32" t="s">
        <v>59</v>
      </c>
      <c r="I894" s="32" t="s">
        <v>2006</v>
      </c>
      <c r="J894" s="35">
        <v>0</v>
      </c>
      <c r="K894" s="35">
        <v>0</v>
      </c>
      <c r="L894" s="35">
        <v>0</v>
      </c>
      <c r="M894" s="35">
        <v>0</v>
      </c>
      <c r="N894" s="32" t="s">
        <v>19</v>
      </c>
      <c r="O894" s="32" t="s">
        <v>32</v>
      </c>
      <c r="P894" s="32">
        <v>6.67</v>
      </c>
    </row>
    <row r="895" spans="1:16" x14ac:dyDescent="0.25">
      <c r="A895" s="57">
        <v>42255.022349224535</v>
      </c>
      <c r="C895" s="32" t="s">
        <v>47</v>
      </c>
      <c r="D895" s="32" t="s">
        <v>48</v>
      </c>
      <c r="E895" s="32" t="s">
        <v>6872</v>
      </c>
      <c r="F895" s="32" t="s">
        <v>6873</v>
      </c>
      <c r="G895" s="32" t="s">
        <v>58</v>
      </c>
      <c r="H895" s="32" t="s">
        <v>59</v>
      </c>
      <c r="I895" s="32" t="s">
        <v>2006</v>
      </c>
      <c r="J895" s="35">
        <v>0</v>
      </c>
      <c r="K895" s="35">
        <v>0</v>
      </c>
      <c r="L895" s="35">
        <v>0</v>
      </c>
      <c r="M895" s="35">
        <v>0</v>
      </c>
      <c r="N895" s="32" t="s">
        <v>19</v>
      </c>
      <c r="O895" s="32" t="s">
        <v>32</v>
      </c>
      <c r="P895" s="32">
        <v>1.5</v>
      </c>
    </row>
    <row r="896" spans="1:16" x14ac:dyDescent="0.25">
      <c r="A896" s="57">
        <v>42255.022349224535</v>
      </c>
      <c r="C896" s="32" t="s">
        <v>47</v>
      </c>
      <c r="D896" s="32" t="s">
        <v>48</v>
      </c>
      <c r="E896" s="32" t="s">
        <v>6872</v>
      </c>
      <c r="F896" s="32" t="s">
        <v>6873</v>
      </c>
      <c r="G896" s="32" t="s">
        <v>58</v>
      </c>
      <c r="H896" s="32" t="s">
        <v>59</v>
      </c>
      <c r="I896" s="32" t="s">
        <v>2006</v>
      </c>
      <c r="J896" s="35">
        <v>0</v>
      </c>
      <c r="K896" s="35">
        <v>0</v>
      </c>
      <c r="L896" s="35">
        <v>0</v>
      </c>
      <c r="M896" s="35">
        <v>0</v>
      </c>
      <c r="N896" s="32" t="s">
        <v>19</v>
      </c>
      <c r="O896" s="32" t="s">
        <v>32</v>
      </c>
      <c r="P896" s="32">
        <v>1</v>
      </c>
    </row>
    <row r="897" spans="1:17" x14ac:dyDescent="0.25">
      <c r="A897" s="57">
        <v>42255.029057094907</v>
      </c>
      <c r="C897" s="32" t="s">
        <v>463</v>
      </c>
      <c r="D897" s="32" t="s">
        <v>462</v>
      </c>
      <c r="E897" s="32" t="s">
        <v>6874</v>
      </c>
      <c r="F897" s="32" t="s">
        <v>6875</v>
      </c>
      <c r="G897" s="32" t="s">
        <v>58</v>
      </c>
      <c r="H897" s="32" t="s">
        <v>59</v>
      </c>
      <c r="I897" s="32" t="s">
        <v>2006</v>
      </c>
      <c r="J897" s="35">
        <v>0</v>
      </c>
      <c r="K897" s="35">
        <v>0</v>
      </c>
      <c r="L897" s="35">
        <v>0</v>
      </c>
      <c r="M897" s="35">
        <v>0</v>
      </c>
      <c r="N897" s="32" t="s">
        <v>19</v>
      </c>
      <c r="O897" s="32" t="s">
        <v>32</v>
      </c>
      <c r="P897" s="32">
        <v>7</v>
      </c>
    </row>
    <row r="898" spans="1:17" x14ac:dyDescent="0.25">
      <c r="A898" s="57">
        <v>42255.029057094907</v>
      </c>
      <c r="C898" s="32" t="s">
        <v>463</v>
      </c>
      <c r="D898" s="32" t="s">
        <v>462</v>
      </c>
      <c r="E898" s="32" t="s">
        <v>6874</v>
      </c>
      <c r="F898" s="32" t="s">
        <v>6875</v>
      </c>
      <c r="G898" s="32" t="s">
        <v>2086</v>
      </c>
      <c r="H898" s="32" t="s">
        <v>2087</v>
      </c>
      <c r="I898" s="32" t="s">
        <v>2006</v>
      </c>
      <c r="J898" s="35">
        <v>0</v>
      </c>
      <c r="K898" s="35">
        <v>0</v>
      </c>
      <c r="L898" s="35">
        <v>0</v>
      </c>
      <c r="M898" s="35">
        <v>0</v>
      </c>
      <c r="N898" s="32" t="s">
        <v>19</v>
      </c>
      <c r="O898" s="32" t="s">
        <v>32</v>
      </c>
      <c r="P898" s="32">
        <v>4.8000000000000001E-2</v>
      </c>
    </row>
    <row r="899" spans="1:17" x14ac:dyDescent="0.25">
      <c r="A899" s="57">
        <v>42255.034716284725</v>
      </c>
      <c r="C899" s="32" t="s">
        <v>47</v>
      </c>
      <c r="D899" s="32" t="s">
        <v>48</v>
      </c>
      <c r="E899" s="32" t="s">
        <v>6876</v>
      </c>
      <c r="F899" s="32" t="s">
        <v>6877</v>
      </c>
      <c r="G899" s="32" t="s">
        <v>58</v>
      </c>
      <c r="H899" s="32" t="s">
        <v>59</v>
      </c>
      <c r="I899" s="32" t="s">
        <v>2006</v>
      </c>
      <c r="J899" s="35">
        <v>0</v>
      </c>
      <c r="K899" s="35">
        <v>0</v>
      </c>
      <c r="L899" s="35">
        <v>0</v>
      </c>
      <c r="M899" s="35">
        <v>0</v>
      </c>
      <c r="N899" s="32" t="s">
        <v>19</v>
      </c>
      <c r="O899" s="32" t="s">
        <v>32</v>
      </c>
      <c r="P899" s="32">
        <v>3</v>
      </c>
    </row>
    <row r="900" spans="1:17" x14ac:dyDescent="0.25">
      <c r="A900" s="57">
        <v>42255.362834687498</v>
      </c>
      <c r="B900" s="32" t="s">
        <v>280</v>
      </c>
      <c r="C900" s="32" t="s">
        <v>6878</v>
      </c>
      <c r="D900" s="32" t="s">
        <v>6879</v>
      </c>
      <c r="E900" s="32" t="s">
        <v>6880</v>
      </c>
      <c r="F900" s="32" t="s">
        <v>6881</v>
      </c>
      <c r="G900" s="32" t="s">
        <v>15</v>
      </c>
      <c r="H900" s="32" t="s">
        <v>16</v>
      </c>
      <c r="I900" s="32" t="s">
        <v>260</v>
      </c>
      <c r="J900" s="35">
        <v>2450</v>
      </c>
      <c r="K900" s="35">
        <v>0</v>
      </c>
      <c r="L900" s="35">
        <v>0</v>
      </c>
      <c r="M900" s="35">
        <v>0</v>
      </c>
      <c r="N900" s="32" t="s">
        <v>17</v>
      </c>
      <c r="O900" s="32" t="s">
        <v>18</v>
      </c>
      <c r="P900" s="32">
        <v>1</v>
      </c>
    </row>
    <row r="901" spans="1:17" x14ac:dyDescent="0.25">
      <c r="A901" s="57">
        <v>42255.362834687498</v>
      </c>
      <c r="B901" s="32" t="s">
        <v>280</v>
      </c>
      <c r="C901" s="32" t="s">
        <v>6878</v>
      </c>
      <c r="D901" s="32" t="s">
        <v>6879</v>
      </c>
      <c r="E901" s="32" t="s">
        <v>6880</v>
      </c>
      <c r="F901" s="32" t="s">
        <v>6881</v>
      </c>
      <c r="G901" s="32" t="s">
        <v>2166</v>
      </c>
      <c r="H901" s="32" t="s">
        <v>6882</v>
      </c>
      <c r="I901" s="32" t="s">
        <v>260</v>
      </c>
      <c r="J901" s="35">
        <v>0</v>
      </c>
      <c r="K901" s="35">
        <v>0</v>
      </c>
      <c r="L901" s="35">
        <v>0</v>
      </c>
      <c r="M901" s="35">
        <v>0</v>
      </c>
      <c r="N901" s="32" t="s">
        <v>17</v>
      </c>
      <c r="O901" s="32" t="s">
        <v>18</v>
      </c>
      <c r="P901" s="32">
        <v>1</v>
      </c>
    </row>
    <row r="902" spans="1:17" x14ac:dyDescent="0.25">
      <c r="A902" s="57">
        <v>42255.362834687498</v>
      </c>
      <c r="B902" s="32" t="s">
        <v>280</v>
      </c>
      <c r="C902" s="32" t="s">
        <v>6878</v>
      </c>
      <c r="D902" s="32" t="s">
        <v>6879</v>
      </c>
      <c r="E902" s="32" t="s">
        <v>6880</v>
      </c>
      <c r="F902" s="32" t="s">
        <v>6881</v>
      </c>
      <c r="G902" s="32" t="s">
        <v>381</v>
      </c>
      <c r="H902" s="32" t="s">
        <v>6883</v>
      </c>
      <c r="I902" s="32" t="s">
        <v>260</v>
      </c>
      <c r="J902" s="35">
        <v>0</v>
      </c>
      <c r="K902" s="35">
        <v>0</v>
      </c>
      <c r="L902" s="35">
        <v>0</v>
      </c>
      <c r="M902" s="35">
        <v>0</v>
      </c>
      <c r="N902" s="32" t="s">
        <v>17</v>
      </c>
      <c r="O902" s="32" t="s">
        <v>18</v>
      </c>
      <c r="P902" s="32">
        <v>1</v>
      </c>
    </row>
    <row r="903" spans="1:17" x14ac:dyDescent="0.25">
      <c r="A903" s="57">
        <v>42255.362834687498</v>
      </c>
      <c r="B903" s="32" t="s">
        <v>280</v>
      </c>
      <c r="C903" s="32" t="s">
        <v>6878</v>
      </c>
      <c r="D903" s="32" t="s">
        <v>6879</v>
      </c>
      <c r="E903" s="32" t="s">
        <v>6880</v>
      </c>
      <c r="F903" s="32" t="s">
        <v>6881</v>
      </c>
      <c r="G903" s="32" t="s">
        <v>6884</v>
      </c>
      <c r="H903" s="32" t="s">
        <v>6885</v>
      </c>
      <c r="I903" s="32" t="s">
        <v>260</v>
      </c>
      <c r="J903" s="35">
        <v>0</v>
      </c>
      <c r="K903" s="35">
        <v>0</v>
      </c>
      <c r="L903" s="35">
        <v>0</v>
      </c>
      <c r="M903" s="35">
        <v>0</v>
      </c>
      <c r="N903" s="32" t="s">
        <v>17</v>
      </c>
      <c r="O903" s="32" t="s">
        <v>18</v>
      </c>
      <c r="P903" s="32">
        <v>1</v>
      </c>
    </row>
    <row r="904" spans="1:17" x14ac:dyDescent="0.25">
      <c r="A904" s="57">
        <v>42255.362834687498</v>
      </c>
      <c r="B904" s="32" t="s">
        <v>280</v>
      </c>
      <c r="C904" s="32" t="s">
        <v>6878</v>
      </c>
      <c r="D904" s="32" t="s">
        <v>6879</v>
      </c>
      <c r="E904" s="32" t="s">
        <v>6880</v>
      </c>
      <c r="F904" s="32" t="s">
        <v>6881</v>
      </c>
      <c r="G904" s="32" t="s">
        <v>6886</v>
      </c>
      <c r="H904" s="32" t="s">
        <v>6887</v>
      </c>
      <c r="I904" s="32" t="s">
        <v>260</v>
      </c>
      <c r="J904" s="35">
        <v>0</v>
      </c>
      <c r="K904" s="35">
        <v>0</v>
      </c>
      <c r="L904" s="35">
        <v>0</v>
      </c>
      <c r="M904" s="35">
        <v>0</v>
      </c>
      <c r="N904" s="32" t="s">
        <v>17</v>
      </c>
      <c r="O904" s="32" t="s">
        <v>18</v>
      </c>
      <c r="P904" s="32">
        <v>1</v>
      </c>
    </row>
    <row r="905" spans="1:17" x14ac:dyDescent="0.25">
      <c r="A905" s="57">
        <v>42255.365863541665</v>
      </c>
      <c r="B905" s="32" t="s">
        <v>337</v>
      </c>
      <c r="C905" s="32" t="s">
        <v>5761</v>
      </c>
      <c r="D905" s="32" t="s">
        <v>5762</v>
      </c>
      <c r="E905" s="32" t="s">
        <v>6888</v>
      </c>
      <c r="F905" s="32" t="s">
        <v>6889</v>
      </c>
      <c r="G905" s="32" t="s">
        <v>28</v>
      </c>
      <c r="H905" s="32" t="s">
        <v>6890</v>
      </c>
      <c r="I905" s="32" t="s">
        <v>265</v>
      </c>
      <c r="J905" s="35">
        <v>0</v>
      </c>
      <c r="K905" s="35">
        <v>0</v>
      </c>
      <c r="L905" s="35">
        <v>0</v>
      </c>
      <c r="M905" s="35">
        <v>0</v>
      </c>
      <c r="N905" s="32" t="s">
        <v>17</v>
      </c>
      <c r="O905" s="32" t="s">
        <v>18</v>
      </c>
      <c r="P905" s="32">
        <v>1</v>
      </c>
      <c r="Q905" s="32" t="s">
        <v>5763</v>
      </c>
    </row>
    <row r="906" spans="1:17" x14ac:dyDescent="0.25">
      <c r="A906" s="57">
        <v>42255.365863541665</v>
      </c>
      <c r="B906" s="32" t="s">
        <v>337</v>
      </c>
      <c r="C906" s="32" t="s">
        <v>5761</v>
      </c>
      <c r="D906" s="32" t="s">
        <v>5762</v>
      </c>
      <c r="E906" s="32" t="s">
        <v>6888</v>
      </c>
      <c r="F906" s="32" t="s">
        <v>6889</v>
      </c>
      <c r="G906" s="32" t="s">
        <v>6891</v>
      </c>
      <c r="H906" s="32" t="s">
        <v>6892</v>
      </c>
      <c r="I906" s="32" t="s">
        <v>265</v>
      </c>
      <c r="J906" s="35">
        <v>0</v>
      </c>
      <c r="K906" s="35">
        <v>0</v>
      </c>
      <c r="L906" s="35">
        <v>0</v>
      </c>
      <c r="M906" s="35">
        <v>0</v>
      </c>
      <c r="N906" s="32" t="s">
        <v>17</v>
      </c>
      <c r="O906" s="32" t="s">
        <v>18</v>
      </c>
      <c r="P906" s="32">
        <v>1</v>
      </c>
      <c r="Q906" s="32" t="s">
        <v>5763</v>
      </c>
    </row>
    <row r="907" spans="1:17" x14ac:dyDescent="0.25">
      <c r="A907" s="57">
        <v>42255.365863541665</v>
      </c>
      <c r="B907" s="32" t="s">
        <v>337</v>
      </c>
      <c r="C907" s="32" t="s">
        <v>5761</v>
      </c>
      <c r="D907" s="32" t="s">
        <v>5762</v>
      </c>
      <c r="E907" s="32" t="s">
        <v>6888</v>
      </c>
      <c r="F907" s="32" t="s">
        <v>6889</v>
      </c>
      <c r="G907" s="32" t="s">
        <v>6891</v>
      </c>
      <c r="H907" s="32" t="s">
        <v>6893</v>
      </c>
      <c r="I907" s="32" t="s">
        <v>265</v>
      </c>
      <c r="J907" s="35">
        <v>0</v>
      </c>
      <c r="K907" s="35">
        <v>0</v>
      </c>
      <c r="L907" s="35">
        <v>0</v>
      </c>
      <c r="M907" s="35">
        <v>0</v>
      </c>
      <c r="N907" s="32" t="s">
        <v>17</v>
      </c>
      <c r="O907" s="32" t="s">
        <v>18</v>
      </c>
      <c r="P907" s="32">
        <v>1</v>
      </c>
      <c r="Q907" s="32" t="s">
        <v>5763</v>
      </c>
    </row>
    <row r="908" spans="1:17" x14ac:dyDescent="0.25">
      <c r="A908" s="57">
        <v>42255.365863541665</v>
      </c>
      <c r="B908" s="32" t="s">
        <v>337</v>
      </c>
      <c r="C908" s="32" t="s">
        <v>5761</v>
      </c>
      <c r="D908" s="32" t="s">
        <v>5762</v>
      </c>
      <c r="E908" s="32" t="s">
        <v>6888</v>
      </c>
      <c r="F908" s="32" t="s">
        <v>6889</v>
      </c>
      <c r="G908" s="32" t="s">
        <v>6894</v>
      </c>
      <c r="H908" s="32" t="s">
        <v>6895</v>
      </c>
      <c r="I908" s="32" t="s">
        <v>265</v>
      </c>
      <c r="J908" s="35">
        <v>0</v>
      </c>
      <c r="K908" s="35">
        <v>0</v>
      </c>
      <c r="L908" s="35">
        <v>0</v>
      </c>
      <c r="M908" s="35">
        <v>0</v>
      </c>
      <c r="N908" s="32" t="s">
        <v>17</v>
      </c>
      <c r="O908" s="32" t="s">
        <v>18</v>
      </c>
      <c r="P908" s="32">
        <v>1</v>
      </c>
      <c r="Q908" s="32" t="s">
        <v>5763</v>
      </c>
    </row>
    <row r="909" spans="1:17" x14ac:dyDescent="0.25">
      <c r="A909" s="57">
        <v>42255.365863541665</v>
      </c>
      <c r="B909" s="32" t="s">
        <v>337</v>
      </c>
      <c r="C909" s="32" t="s">
        <v>5761</v>
      </c>
      <c r="D909" s="32" t="s">
        <v>5762</v>
      </c>
      <c r="E909" s="32" t="s">
        <v>6888</v>
      </c>
      <c r="F909" s="32" t="s">
        <v>6889</v>
      </c>
      <c r="G909" s="32" t="s">
        <v>6894</v>
      </c>
      <c r="H909" s="32" t="s">
        <v>6896</v>
      </c>
      <c r="I909" s="32" t="s">
        <v>265</v>
      </c>
      <c r="J909" s="35">
        <v>0</v>
      </c>
      <c r="K909" s="35">
        <v>0</v>
      </c>
      <c r="L909" s="35">
        <v>0</v>
      </c>
      <c r="M909" s="35">
        <v>0</v>
      </c>
      <c r="N909" s="32" t="s">
        <v>17</v>
      </c>
      <c r="O909" s="32" t="s">
        <v>18</v>
      </c>
      <c r="P909" s="32">
        <v>1</v>
      </c>
      <c r="Q909" s="32" t="s">
        <v>5763</v>
      </c>
    </row>
    <row r="910" spans="1:17" x14ac:dyDescent="0.25">
      <c r="A910" s="57">
        <v>42255.365863541665</v>
      </c>
      <c r="B910" s="32" t="s">
        <v>337</v>
      </c>
      <c r="C910" s="32" t="s">
        <v>5761</v>
      </c>
      <c r="D910" s="32" t="s">
        <v>5762</v>
      </c>
      <c r="E910" s="32" t="s">
        <v>6888</v>
      </c>
      <c r="F910" s="32" t="s">
        <v>6889</v>
      </c>
      <c r="G910" s="32" t="s">
        <v>6897</v>
      </c>
      <c r="H910" s="32" t="s">
        <v>6898</v>
      </c>
      <c r="I910" s="32" t="s">
        <v>265</v>
      </c>
      <c r="J910" s="35">
        <v>0</v>
      </c>
      <c r="K910" s="35">
        <v>0</v>
      </c>
      <c r="L910" s="35">
        <v>0</v>
      </c>
      <c r="M910" s="35">
        <v>0</v>
      </c>
      <c r="N910" s="32" t="s">
        <v>17</v>
      </c>
      <c r="O910" s="32" t="s">
        <v>18</v>
      </c>
      <c r="P910" s="32">
        <v>1</v>
      </c>
      <c r="Q910" s="32" t="s">
        <v>5763</v>
      </c>
    </row>
    <row r="911" spans="1:17" x14ac:dyDescent="0.25">
      <c r="A911" s="57">
        <v>42255.365863541665</v>
      </c>
      <c r="B911" s="32" t="s">
        <v>337</v>
      </c>
      <c r="C911" s="32" t="s">
        <v>5761</v>
      </c>
      <c r="D911" s="32" t="s">
        <v>5762</v>
      </c>
      <c r="E911" s="32" t="s">
        <v>6888</v>
      </c>
      <c r="F911" s="32" t="s">
        <v>6889</v>
      </c>
      <c r="G911" s="32" t="s">
        <v>6897</v>
      </c>
      <c r="H911" s="32" t="s">
        <v>6899</v>
      </c>
      <c r="I911" s="32" t="s">
        <v>265</v>
      </c>
      <c r="J911" s="35">
        <v>0</v>
      </c>
      <c r="K911" s="35">
        <v>0</v>
      </c>
      <c r="L911" s="35">
        <v>0</v>
      </c>
      <c r="M911" s="35">
        <v>0</v>
      </c>
      <c r="N911" s="32" t="s">
        <v>17</v>
      </c>
      <c r="O911" s="32" t="s">
        <v>18</v>
      </c>
      <c r="P911" s="32">
        <v>1</v>
      </c>
      <c r="Q911" s="32" t="s">
        <v>5763</v>
      </c>
    </row>
    <row r="912" spans="1:17" x14ac:dyDescent="0.25">
      <c r="A912" s="57">
        <v>42255.365863541665</v>
      </c>
      <c r="B912" s="32" t="s">
        <v>337</v>
      </c>
      <c r="C912" s="32" t="s">
        <v>5761</v>
      </c>
      <c r="D912" s="32" t="s">
        <v>5762</v>
      </c>
      <c r="E912" s="32" t="s">
        <v>6888</v>
      </c>
      <c r="F912" s="32" t="s">
        <v>6889</v>
      </c>
      <c r="G912" s="32" t="s">
        <v>6900</v>
      </c>
      <c r="H912" s="32" t="s">
        <v>6901</v>
      </c>
      <c r="I912" s="32" t="s">
        <v>265</v>
      </c>
      <c r="J912" s="35">
        <v>0</v>
      </c>
      <c r="K912" s="35">
        <v>0</v>
      </c>
      <c r="L912" s="35">
        <v>0</v>
      </c>
      <c r="M912" s="35">
        <v>0</v>
      </c>
      <c r="N912" s="32" t="s">
        <v>17</v>
      </c>
      <c r="O912" s="32" t="s">
        <v>18</v>
      </c>
      <c r="P912" s="32">
        <v>1</v>
      </c>
      <c r="Q912" s="32" t="s">
        <v>5763</v>
      </c>
    </row>
    <row r="913" spans="1:17" x14ac:dyDescent="0.25">
      <c r="A913" s="57">
        <v>42255.365863541665</v>
      </c>
      <c r="B913" s="32" t="s">
        <v>337</v>
      </c>
      <c r="C913" s="32" t="s">
        <v>5761</v>
      </c>
      <c r="D913" s="32" t="s">
        <v>5762</v>
      </c>
      <c r="E913" s="32" t="s">
        <v>6888</v>
      </c>
      <c r="F913" s="32" t="s">
        <v>6889</v>
      </c>
      <c r="G913" s="32" t="s">
        <v>6900</v>
      </c>
      <c r="H913" s="32" t="s">
        <v>6902</v>
      </c>
      <c r="I913" s="32" t="s">
        <v>265</v>
      </c>
      <c r="J913" s="35">
        <v>0</v>
      </c>
      <c r="K913" s="35">
        <v>0</v>
      </c>
      <c r="L913" s="35">
        <v>0</v>
      </c>
      <c r="M913" s="35">
        <v>0</v>
      </c>
      <c r="N913" s="32" t="s">
        <v>17</v>
      </c>
      <c r="O913" s="32" t="s">
        <v>18</v>
      </c>
      <c r="P913" s="32">
        <v>1</v>
      </c>
      <c r="Q913" s="32" t="s">
        <v>5763</v>
      </c>
    </row>
    <row r="914" spans="1:17" x14ac:dyDescent="0.25">
      <c r="A914" s="57">
        <v>42255.365863541665</v>
      </c>
      <c r="B914" s="32" t="s">
        <v>337</v>
      </c>
      <c r="C914" s="32" t="s">
        <v>5761</v>
      </c>
      <c r="D914" s="32" t="s">
        <v>5762</v>
      </c>
      <c r="E914" s="32" t="s">
        <v>6888</v>
      </c>
      <c r="F914" s="32" t="s">
        <v>6889</v>
      </c>
      <c r="G914" s="32" t="s">
        <v>6903</v>
      </c>
      <c r="H914" s="32" t="s">
        <v>6904</v>
      </c>
      <c r="I914" s="32" t="s">
        <v>265</v>
      </c>
      <c r="J914" s="35">
        <v>0</v>
      </c>
      <c r="K914" s="35">
        <v>0</v>
      </c>
      <c r="L914" s="35">
        <v>0</v>
      </c>
      <c r="M914" s="35">
        <v>0</v>
      </c>
      <c r="N914" s="32" t="s">
        <v>17</v>
      </c>
      <c r="O914" s="32" t="s">
        <v>18</v>
      </c>
      <c r="P914" s="32">
        <v>1</v>
      </c>
      <c r="Q914" s="32" t="s">
        <v>5763</v>
      </c>
    </row>
    <row r="915" spans="1:17" x14ac:dyDescent="0.25">
      <c r="A915" s="57">
        <v>42255.365863541665</v>
      </c>
      <c r="B915" s="32" t="s">
        <v>337</v>
      </c>
      <c r="C915" s="32" t="s">
        <v>5761</v>
      </c>
      <c r="D915" s="32" t="s">
        <v>5762</v>
      </c>
      <c r="E915" s="32" t="s">
        <v>6888</v>
      </c>
      <c r="F915" s="32" t="s">
        <v>6889</v>
      </c>
      <c r="G915" s="32" t="s">
        <v>6903</v>
      </c>
      <c r="H915" s="32" t="s">
        <v>6905</v>
      </c>
      <c r="I915" s="32" t="s">
        <v>265</v>
      </c>
      <c r="J915" s="35">
        <v>0</v>
      </c>
      <c r="K915" s="35">
        <v>0</v>
      </c>
      <c r="L915" s="35">
        <v>0</v>
      </c>
      <c r="M915" s="35">
        <v>0</v>
      </c>
      <c r="N915" s="32" t="s">
        <v>17</v>
      </c>
      <c r="O915" s="32" t="s">
        <v>18</v>
      </c>
      <c r="P915" s="32">
        <v>1</v>
      </c>
      <c r="Q915" s="32" t="s">
        <v>5763</v>
      </c>
    </row>
    <row r="916" spans="1:17" x14ac:dyDescent="0.25">
      <c r="A916" s="57">
        <v>42255.365863541665</v>
      </c>
      <c r="B916" s="32" t="s">
        <v>337</v>
      </c>
      <c r="C916" s="32" t="s">
        <v>5761</v>
      </c>
      <c r="D916" s="32" t="s">
        <v>5762</v>
      </c>
      <c r="E916" s="32" t="s">
        <v>6888</v>
      </c>
      <c r="F916" s="32" t="s">
        <v>6889</v>
      </c>
      <c r="G916" s="32" t="s">
        <v>6906</v>
      </c>
      <c r="H916" s="32" t="s">
        <v>6907</v>
      </c>
      <c r="I916" s="32" t="s">
        <v>265</v>
      </c>
      <c r="J916" s="35">
        <v>0</v>
      </c>
      <c r="K916" s="35">
        <v>0</v>
      </c>
      <c r="L916" s="35">
        <v>0</v>
      </c>
      <c r="M916" s="35">
        <v>0</v>
      </c>
      <c r="N916" s="32" t="s">
        <v>17</v>
      </c>
      <c r="O916" s="32" t="s">
        <v>18</v>
      </c>
      <c r="P916" s="32">
        <v>1</v>
      </c>
      <c r="Q916" s="32" t="s">
        <v>5763</v>
      </c>
    </row>
    <row r="917" spans="1:17" x14ac:dyDescent="0.25">
      <c r="A917" s="57">
        <v>42255.365863541665</v>
      </c>
      <c r="B917" s="32" t="s">
        <v>337</v>
      </c>
      <c r="C917" s="32" t="s">
        <v>5761</v>
      </c>
      <c r="D917" s="32" t="s">
        <v>5762</v>
      </c>
      <c r="E917" s="32" t="s">
        <v>6888</v>
      </c>
      <c r="F917" s="32" t="s">
        <v>6889</v>
      </c>
      <c r="G917" s="32" t="s">
        <v>6906</v>
      </c>
      <c r="H917" s="32" t="s">
        <v>6908</v>
      </c>
      <c r="I917" s="32" t="s">
        <v>265</v>
      </c>
      <c r="J917" s="35">
        <v>0</v>
      </c>
      <c r="K917" s="35">
        <v>0</v>
      </c>
      <c r="L917" s="35">
        <v>0</v>
      </c>
      <c r="M917" s="35">
        <v>0</v>
      </c>
      <c r="N917" s="32" t="s">
        <v>17</v>
      </c>
      <c r="O917" s="32" t="s">
        <v>18</v>
      </c>
      <c r="P917" s="32">
        <v>1</v>
      </c>
      <c r="Q917" s="32" t="s">
        <v>5763</v>
      </c>
    </row>
    <row r="918" spans="1:17" x14ac:dyDescent="0.25">
      <c r="A918" s="57">
        <v>42255.372346446762</v>
      </c>
      <c r="C918" s="32" t="s">
        <v>1068</v>
      </c>
      <c r="D918" s="32" t="s">
        <v>334</v>
      </c>
      <c r="E918" s="32" t="s">
        <v>6909</v>
      </c>
      <c r="F918" s="32" t="s">
        <v>6910</v>
      </c>
      <c r="G918" s="32" t="s">
        <v>58</v>
      </c>
      <c r="H918" s="32" t="s">
        <v>59</v>
      </c>
      <c r="I918" s="32" t="s">
        <v>2006</v>
      </c>
      <c r="J918" s="35">
        <v>0</v>
      </c>
      <c r="K918" s="35">
        <v>0</v>
      </c>
      <c r="L918" s="35">
        <v>0</v>
      </c>
      <c r="M918" s="35">
        <v>0</v>
      </c>
      <c r="N918" s="32" t="s">
        <v>19</v>
      </c>
      <c r="O918" s="32" t="s">
        <v>322</v>
      </c>
      <c r="P918" s="32">
        <v>0</v>
      </c>
    </row>
    <row r="919" spans="1:17" x14ac:dyDescent="0.25">
      <c r="A919" s="57">
        <v>42255.406448692127</v>
      </c>
      <c r="B919" s="32" t="s">
        <v>22</v>
      </c>
      <c r="C919" s="32" t="s">
        <v>283</v>
      </c>
      <c r="D919" s="32" t="s">
        <v>282</v>
      </c>
      <c r="E919" s="32" t="s">
        <v>6911</v>
      </c>
      <c r="F919" s="32" t="s">
        <v>6912</v>
      </c>
      <c r="G919" s="32" t="s">
        <v>25</v>
      </c>
      <c r="H919" s="32" t="s">
        <v>26</v>
      </c>
      <c r="I919" s="32" t="s">
        <v>2006</v>
      </c>
      <c r="J919" s="35">
        <v>0</v>
      </c>
      <c r="K919" s="35">
        <v>0</v>
      </c>
      <c r="L919" s="35">
        <v>0</v>
      </c>
      <c r="M919" s="35">
        <v>0</v>
      </c>
      <c r="N919" s="32" t="s">
        <v>19</v>
      </c>
      <c r="O919" s="32" t="s">
        <v>24</v>
      </c>
      <c r="P919" s="32">
        <v>1</v>
      </c>
    </row>
    <row r="920" spans="1:17" x14ac:dyDescent="0.25">
      <c r="A920" s="57">
        <v>42255.406448692127</v>
      </c>
      <c r="B920" s="32" t="s">
        <v>22</v>
      </c>
      <c r="C920" s="32" t="s">
        <v>283</v>
      </c>
      <c r="D920" s="32" t="s">
        <v>282</v>
      </c>
      <c r="E920" s="32" t="s">
        <v>6911</v>
      </c>
      <c r="F920" s="32" t="s">
        <v>6912</v>
      </c>
      <c r="G920" s="32" t="s">
        <v>2063</v>
      </c>
      <c r="H920" s="32" t="s">
        <v>2064</v>
      </c>
      <c r="I920" s="32" t="s">
        <v>2006</v>
      </c>
      <c r="J920" s="35">
        <v>0</v>
      </c>
      <c r="K920" s="35">
        <v>140.37</v>
      </c>
      <c r="L920" s="35">
        <v>0</v>
      </c>
      <c r="M920" s="35">
        <v>0</v>
      </c>
      <c r="N920" s="32" t="s">
        <v>19</v>
      </c>
      <c r="O920" s="32" t="s">
        <v>24</v>
      </c>
      <c r="P920" s="32">
        <v>1</v>
      </c>
    </row>
    <row r="921" spans="1:17" x14ac:dyDescent="0.25">
      <c r="A921" s="57">
        <v>42255.406448692127</v>
      </c>
      <c r="B921" s="32" t="s">
        <v>22</v>
      </c>
      <c r="C921" s="32" t="s">
        <v>283</v>
      </c>
      <c r="D921" s="32" t="s">
        <v>282</v>
      </c>
      <c r="E921" s="32" t="s">
        <v>6911</v>
      </c>
      <c r="F921" s="32" t="s">
        <v>6912</v>
      </c>
      <c r="G921" s="32" t="s">
        <v>29</v>
      </c>
      <c r="H921" s="32" t="s">
        <v>30</v>
      </c>
      <c r="I921" s="32" t="s">
        <v>2006</v>
      </c>
      <c r="J921" s="35">
        <v>0</v>
      </c>
      <c r="K921" s="35">
        <v>0</v>
      </c>
      <c r="L921" s="35">
        <v>0</v>
      </c>
      <c r="M921" s="35">
        <v>4.92</v>
      </c>
      <c r="N921" s="32" t="s">
        <v>19</v>
      </c>
      <c r="O921" s="32" t="s">
        <v>24</v>
      </c>
      <c r="P921" s="32">
        <v>1</v>
      </c>
    </row>
    <row r="922" spans="1:17" x14ac:dyDescent="0.25">
      <c r="A922" s="57">
        <v>42255.406448692127</v>
      </c>
      <c r="B922" s="32" t="s">
        <v>22</v>
      </c>
      <c r="C922" s="32" t="s">
        <v>283</v>
      </c>
      <c r="D922" s="32" t="s">
        <v>282</v>
      </c>
      <c r="E922" s="32" t="s">
        <v>6911</v>
      </c>
      <c r="F922" s="32" t="s">
        <v>6912</v>
      </c>
      <c r="G922" s="32" t="s">
        <v>380</v>
      </c>
      <c r="H922" s="32" t="s">
        <v>379</v>
      </c>
      <c r="I922" s="32" t="s">
        <v>2006</v>
      </c>
      <c r="J922" s="35">
        <v>0</v>
      </c>
      <c r="K922" s="35">
        <v>0</v>
      </c>
      <c r="L922" s="35">
        <v>0</v>
      </c>
      <c r="M922" s="35">
        <v>1</v>
      </c>
      <c r="N922" s="32" t="s">
        <v>19</v>
      </c>
      <c r="O922" s="32" t="s">
        <v>24</v>
      </c>
      <c r="P922" s="32">
        <v>1</v>
      </c>
    </row>
    <row r="923" spans="1:17" x14ac:dyDescent="0.25">
      <c r="A923" s="57">
        <v>42255.408867557868</v>
      </c>
      <c r="B923" s="32" t="s">
        <v>22</v>
      </c>
      <c r="C923" s="32" t="s">
        <v>456</v>
      </c>
      <c r="D923" s="32" t="s">
        <v>455</v>
      </c>
      <c r="E923" s="32" t="s">
        <v>6913</v>
      </c>
      <c r="F923" s="32" t="s">
        <v>6914</v>
      </c>
      <c r="G923" s="32" t="s">
        <v>25</v>
      </c>
      <c r="H923" s="32" t="s">
        <v>26</v>
      </c>
      <c r="I923" s="32" t="s">
        <v>2006</v>
      </c>
      <c r="J923" s="35">
        <v>0</v>
      </c>
      <c r="K923" s="35">
        <v>0</v>
      </c>
      <c r="L923" s="35">
        <v>0</v>
      </c>
      <c r="M923" s="35">
        <v>0</v>
      </c>
      <c r="N923" s="32" t="s">
        <v>19</v>
      </c>
      <c r="O923" s="32" t="s">
        <v>27</v>
      </c>
      <c r="P923" s="32">
        <v>0.5</v>
      </c>
    </row>
    <row r="924" spans="1:17" x14ac:dyDescent="0.25">
      <c r="A924" s="57">
        <v>42255.408867557868</v>
      </c>
      <c r="B924" s="32" t="s">
        <v>22</v>
      </c>
      <c r="C924" s="32" t="s">
        <v>456</v>
      </c>
      <c r="D924" s="32" t="s">
        <v>455</v>
      </c>
      <c r="E924" s="32" t="s">
        <v>6913</v>
      </c>
      <c r="F924" s="32" t="s">
        <v>6914</v>
      </c>
      <c r="G924" s="32" t="s">
        <v>35</v>
      </c>
      <c r="H924" s="32" t="s">
        <v>38</v>
      </c>
      <c r="I924" s="32" t="s">
        <v>2006</v>
      </c>
      <c r="J924" s="35">
        <v>0</v>
      </c>
      <c r="K924" s="35">
        <v>0</v>
      </c>
      <c r="L924" s="35">
        <v>0</v>
      </c>
      <c r="M924" s="35">
        <v>14.45</v>
      </c>
      <c r="N924" s="32" t="s">
        <v>19</v>
      </c>
      <c r="O924" s="32" t="s">
        <v>27</v>
      </c>
      <c r="P924" s="32">
        <v>1</v>
      </c>
    </row>
    <row r="925" spans="1:17" x14ac:dyDescent="0.25">
      <c r="A925" s="57">
        <v>42255.412229016205</v>
      </c>
      <c r="B925" s="32" t="s">
        <v>22</v>
      </c>
      <c r="C925" s="32" t="s">
        <v>456</v>
      </c>
      <c r="D925" s="32" t="s">
        <v>455</v>
      </c>
      <c r="E925" s="32" t="s">
        <v>6915</v>
      </c>
      <c r="F925" s="32" t="s">
        <v>6916</v>
      </c>
      <c r="G925" s="32" t="s">
        <v>25</v>
      </c>
      <c r="H925" s="32" t="s">
        <v>26</v>
      </c>
      <c r="I925" s="32" t="s">
        <v>2006</v>
      </c>
      <c r="J925" s="35">
        <v>0</v>
      </c>
      <c r="K925" s="35">
        <v>0</v>
      </c>
      <c r="L925" s="35">
        <v>0</v>
      </c>
      <c r="M925" s="35">
        <v>0</v>
      </c>
      <c r="N925" s="32" t="s">
        <v>19</v>
      </c>
      <c r="O925" s="32" t="s">
        <v>27</v>
      </c>
      <c r="P925" s="32">
        <v>3.17</v>
      </c>
    </row>
    <row r="926" spans="1:17" x14ac:dyDescent="0.25">
      <c r="A926" s="57">
        <v>42255.412229016205</v>
      </c>
      <c r="B926" s="32" t="s">
        <v>22</v>
      </c>
      <c r="C926" s="32" t="s">
        <v>456</v>
      </c>
      <c r="D926" s="32" t="s">
        <v>455</v>
      </c>
      <c r="E926" s="32" t="s">
        <v>6915</v>
      </c>
      <c r="F926" s="32" t="s">
        <v>6916</v>
      </c>
      <c r="G926" s="32" t="s">
        <v>25</v>
      </c>
      <c r="H926" s="32" t="s">
        <v>26</v>
      </c>
      <c r="I926" s="32" t="s">
        <v>2006</v>
      </c>
      <c r="J926" s="35">
        <v>0</v>
      </c>
      <c r="K926" s="35">
        <v>0</v>
      </c>
      <c r="L926" s="35">
        <v>0</v>
      </c>
      <c r="M926" s="35">
        <v>0</v>
      </c>
      <c r="N926" s="32" t="s">
        <v>19</v>
      </c>
      <c r="O926" s="32" t="s">
        <v>27</v>
      </c>
      <c r="P926" s="32">
        <v>3.17</v>
      </c>
    </row>
    <row r="927" spans="1:17" x14ac:dyDescent="0.25">
      <c r="A927" s="57">
        <v>42255.412229016205</v>
      </c>
      <c r="B927" s="32" t="s">
        <v>22</v>
      </c>
      <c r="C927" s="32" t="s">
        <v>456</v>
      </c>
      <c r="D927" s="32" t="s">
        <v>455</v>
      </c>
      <c r="E927" s="32" t="s">
        <v>6915</v>
      </c>
      <c r="F927" s="32" t="s">
        <v>6916</v>
      </c>
      <c r="G927" s="32" t="s">
        <v>35</v>
      </c>
      <c r="H927" s="32" t="s">
        <v>38</v>
      </c>
      <c r="I927" s="32" t="s">
        <v>2006</v>
      </c>
      <c r="J927" s="35">
        <v>0</v>
      </c>
      <c r="K927" s="35">
        <v>0</v>
      </c>
      <c r="L927" s="35">
        <v>0</v>
      </c>
      <c r="M927" s="35">
        <v>9.5</v>
      </c>
      <c r="N927" s="32" t="s">
        <v>19</v>
      </c>
      <c r="O927" s="32" t="s">
        <v>27</v>
      </c>
      <c r="P927" s="32">
        <v>1</v>
      </c>
    </row>
    <row r="928" spans="1:17" x14ac:dyDescent="0.25">
      <c r="A928" s="57">
        <v>42255.412229016205</v>
      </c>
      <c r="B928" s="32" t="s">
        <v>22</v>
      </c>
      <c r="C928" s="32" t="s">
        <v>456</v>
      </c>
      <c r="D928" s="32" t="s">
        <v>455</v>
      </c>
      <c r="E928" s="32" t="s">
        <v>6915</v>
      </c>
      <c r="F928" s="32" t="s">
        <v>6916</v>
      </c>
      <c r="G928" s="32" t="s">
        <v>35</v>
      </c>
      <c r="H928" s="32" t="s">
        <v>38</v>
      </c>
      <c r="I928" s="32" t="s">
        <v>2006</v>
      </c>
      <c r="J928" s="35">
        <v>0</v>
      </c>
      <c r="K928" s="35">
        <v>0</v>
      </c>
      <c r="L928" s="35">
        <v>0</v>
      </c>
      <c r="M928" s="35">
        <v>7.5</v>
      </c>
      <c r="N928" s="32" t="s">
        <v>19</v>
      </c>
      <c r="O928" s="32" t="s">
        <v>27</v>
      </c>
      <c r="P928" s="32">
        <v>1</v>
      </c>
    </row>
    <row r="929" spans="1:16" x14ac:dyDescent="0.25">
      <c r="A929" s="57">
        <v>42255.412229016205</v>
      </c>
      <c r="B929" s="32" t="s">
        <v>22</v>
      </c>
      <c r="C929" s="32" t="s">
        <v>456</v>
      </c>
      <c r="D929" s="32" t="s">
        <v>455</v>
      </c>
      <c r="E929" s="32" t="s">
        <v>6915</v>
      </c>
      <c r="F929" s="32" t="s">
        <v>6916</v>
      </c>
      <c r="G929" s="32" t="s">
        <v>35</v>
      </c>
      <c r="H929" s="32" t="s">
        <v>38</v>
      </c>
      <c r="I929" s="32" t="s">
        <v>2006</v>
      </c>
      <c r="J929" s="35">
        <v>0</v>
      </c>
      <c r="K929" s="35">
        <v>0</v>
      </c>
      <c r="L929" s="35">
        <v>0</v>
      </c>
      <c r="M929" s="35">
        <v>22.95</v>
      </c>
      <c r="N929" s="32" t="s">
        <v>19</v>
      </c>
      <c r="O929" s="32" t="s">
        <v>27</v>
      </c>
      <c r="P929" s="32">
        <v>1</v>
      </c>
    </row>
    <row r="930" spans="1:16" x14ac:dyDescent="0.25">
      <c r="A930" s="57">
        <v>42255.412229016205</v>
      </c>
      <c r="B930" s="32" t="s">
        <v>22</v>
      </c>
      <c r="C930" s="32" t="s">
        <v>456</v>
      </c>
      <c r="D930" s="32" t="s">
        <v>455</v>
      </c>
      <c r="E930" s="32" t="s">
        <v>6915</v>
      </c>
      <c r="F930" s="32" t="s">
        <v>6916</v>
      </c>
      <c r="G930" s="32" t="s">
        <v>35</v>
      </c>
      <c r="H930" s="32" t="s">
        <v>38</v>
      </c>
      <c r="I930" s="32" t="s">
        <v>2006</v>
      </c>
      <c r="J930" s="35">
        <v>0</v>
      </c>
      <c r="K930" s="35">
        <v>0</v>
      </c>
      <c r="L930" s="35">
        <v>0</v>
      </c>
      <c r="M930" s="35">
        <v>11.95</v>
      </c>
      <c r="N930" s="32" t="s">
        <v>19</v>
      </c>
      <c r="O930" s="32" t="s">
        <v>27</v>
      </c>
      <c r="P930" s="32">
        <v>1</v>
      </c>
    </row>
    <row r="931" spans="1:16" x14ac:dyDescent="0.25">
      <c r="A931" s="57">
        <v>42255.412229016205</v>
      </c>
      <c r="B931" s="32" t="s">
        <v>22</v>
      </c>
      <c r="C931" s="32" t="s">
        <v>456</v>
      </c>
      <c r="D931" s="32" t="s">
        <v>455</v>
      </c>
      <c r="E931" s="32" t="s">
        <v>6915</v>
      </c>
      <c r="F931" s="32" t="s">
        <v>6916</v>
      </c>
      <c r="G931" s="32" t="s">
        <v>35</v>
      </c>
      <c r="H931" s="32" t="s">
        <v>38</v>
      </c>
      <c r="I931" s="32" t="s">
        <v>2006</v>
      </c>
      <c r="J931" s="35">
        <v>0</v>
      </c>
      <c r="K931" s="35">
        <v>0</v>
      </c>
      <c r="L931" s="35">
        <v>0</v>
      </c>
      <c r="M931" s="35">
        <v>27.35</v>
      </c>
      <c r="N931" s="32" t="s">
        <v>19</v>
      </c>
      <c r="O931" s="32" t="s">
        <v>27</v>
      </c>
      <c r="P931" s="32">
        <v>1</v>
      </c>
    </row>
    <row r="932" spans="1:16" x14ac:dyDescent="0.25">
      <c r="A932" s="57">
        <v>42255.413500844908</v>
      </c>
      <c r="B932" s="32" t="s">
        <v>22</v>
      </c>
      <c r="C932" s="32" t="s">
        <v>4638</v>
      </c>
      <c r="D932" s="32" t="s">
        <v>4639</v>
      </c>
      <c r="E932" s="32" t="s">
        <v>6917</v>
      </c>
      <c r="F932" s="32" t="s">
        <v>6918</v>
      </c>
      <c r="G932" s="32" t="s">
        <v>25</v>
      </c>
      <c r="H932" s="32" t="s">
        <v>26</v>
      </c>
      <c r="I932" s="32" t="s">
        <v>2006</v>
      </c>
      <c r="J932" s="35">
        <v>0</v>
      </c>
      <c r="K932" s="35">
        <v>0</v>
      </c>
      <c r="L932" s="35">
        <v>8.49</v>
      </c>
      <c r="M932" s="35">
        <v>0</v>
      </c>
      <c r="N932" s="32" t="s">
        <v>19</v>
      </c>
      <c r="O932" s="32" t="s">
        <v>24</v>
      </c>
      <c r="P932" s="32">
        <v>0.5</v>
      </c>
    </row>
    <row r="933" spans="1:16" x14ac:dyDescent="0.25">
      <c r="A933" s="57">
        <v>42255.413500844908</v>
      </c>
      <c r="B933" s="32" t="s">
        <v>22</v>
      </c>
      <c r="C933" s="32" t="s">
        <v>4638</v>
      </c>
      <c r="D933" s="32" t="s">
        <v>4639</v>
      </c>
      <c r="E933" s="32" t="s">
        <v>6917</v>
      </c>
      <c r="F933" s="32" t="s">
        <v>6918</v>
      </c>
      <c r="G933" s="32" t="s">
        <v>6919</v>
      </c>
      <c r="H933" s="32" t="s">
        <v>6920</v>
      </c>
      <c r="I933" s="32" t="s">
        <v>2006</v>
      </c>
      <c r="J933" s="35">
        <v>0</v>
      </c>
      <c r="K933" s="35">
        <v>399.34</v>
      </c>
      <c r="L933" s="35">
        <v>0</v>
      </c>
      <c r="M933" s="35">
        <v>0</v>
      </c>
      <c r="N933" s="32" t="s">
        <v>19</v>
      </c>
      <c r="O933" s="32" t="s">
        <v>24</v>
      </c>
      <c r="P933" s="32">
        <v>1</v>
      </c>
    </row>
    <row r="934" spans="1:16" x14ac:dyDescent="0.25">
      <c r="A934" s="57">
        <v>42255.413500844908</v>
      </c>
      <c r="B934" s="32" t="s">
        <v>22</v>
      </c>
      <c r="C934" s="32" t="s">
        <v>4638</v>
      </c>
      <c r="D934" s="32" t="s">
        <v>4639</v>
      </c>
      <c r="E934" s="32" t="s">
        <v>6917</v>
      </c>
      <c r="F934" s="32" t="s">
        <v>6918</v>
      </c>
      <c r="G934" s="32" t="s">
        <v>35</v>
      </c>
      <c r="H934" s="32" t="s">
        <v>38</v>
      </c>
      <c r="I934" s="32" t="s">
        <v>2006</v>
      </c>
      <c r="J934" s="35">
        <v>0</v>
      </c>
      <c r="K934" s="35">
        <v>0</v>
      </c>
      <c r="L934" s="35">
        <v>0</v>
      </c>
      <c r="M934" s="35">
        <v>7.35</v>
      </c>
      <c r="N934" s="32" t="s">
        <v>19</v>
      </c>
      <c r="O934" s="32" t="s">
        <v>24</v>
      </c>
      <c r="P934" s="32">
        <v>1</v>
      </c>
    </row>
    <row r="935" spans="1:16" x14ac:dyDescent="0.25">
      <c r="A935" s="57">
        <v>42255.413500844908</v>
      </c>
      <c r="B935" s="32" t="s">
        <v>22</v>
      </c>
      <c r="C935" s="32" t="s">
        <v>4638</v>
      </c>
      <c r="D935" s="32" t="s">
        <v>4639</v>
      </c>
      <c r="E935" s="32" t="s">
        <v>6917</v>
      </c>
      <c r="F935" s="32" t="s">
        <v>6918</v>
      </c>
      <c r="G935" s="32" t="s">
        <v>35</v>
      </c>
      <c r="H935" s="32" t="s">
        <v>38</v>
      </c>
      <c r="I935" s="32" t="s">
        <v>2006</v>
      </c>
      <c r="J935" s="35">
        <v>0</v>
      </c>
      <c r="K935" s="35">
        <v>0</v>
      </c>
      <c r="L935" s="35">
        <v>0</v>
      </c>
      <c r="M935" s="35">
        <v>6.72</v>
      </c>
      <c r="N935" s="32" t="s">
        <v>19</v>
      </c>
      <c r="O935" s="32" t="s">
        <v>24</v>
      </c>
      <c r="P935" s="32">
        <v>1</v>
      </c>
    </row>
    <row r="936" spans="1:16" x14ac:dyDescent="0.25">
      <c r="A936" s="57">
        <v>42255.414469988427</v>
      </c>
      <c r="B936" s="32" t="s">
        <v>22</v>
      </c>
      <c r="C936" s="32" t="s">
        <v>456</v>
      </c>
      <c r="D936" s="32" t="s">
        <v>455</v>
      </c>
      <c r="E936" s="32" t="s">
        <v>6921</v>
      </c>
      <c r="F936" s="32" t="s">
        <v>6922</v>
      </c>
      <c r="G936" s="32" t="s">
        <v>25</v>
      </c>
      <c r="H936" s="32" t="s">
        <v>26</v>
      </c>
      <c r="I936" s="32" t="s">
        <v>2006</v>
      </c>
      <c r="J936" s="35">
        <v>0</v>
      </c>
      <c r="K936" s="35">
        <v>0</v>
      </c>
      <c r="L936" s="35">
        <v>38.229999999999997</v>
      </c>
      <c r="M936" s="35">
        <v>0</v>
      </c>
      <c r="N936" s="32" t="s">
        <v>19</v>
      </c>
      <c r="O936" s="32" t="s">
        <v>27</v>
      </c>
      <c r="P936" s="32">
        <v>1.5</v>
      </c>
    </row>
    <row r="937" spans="1:16" x14ac:dyDescent="0.25">
      <c r="A937" s="57">
        <v>42255.414469988427</v>
      </c>
      <c r="B937" s="32" t="s">
        <v>22</v>
      </c>
      <c r="C937" s="32" t="s">
        <v>456</v>
      </c>
      <c r="D937" s="32" t="s">
        <v>455</v>
      </c>
      <c r="E937" s="32" t="s">
        <v>6921</v>
      </c>
      <c r="F937" s="32" t="s">
        <v>6922</v>
      </c>
      <c r="G937" s="32" t="s">
        <v>35</v>
      </c>
      <c r="H937" s="32" t="s">
        <v>38</v>
      </c>
      <c r="I937" s="32" t="s">
        <v>2006</v>
      </c>
      <c r="J937" s="35">
        <v>0</v>
      </c>
      <c r="K937" s="35">
        <v>0</v>
      </c>
      <c r="L937" s="35">
        <v>0</v>
      </c>
      <c r="M937" s="35">
        <v>21.55</v>
      </c>
      <c r="N937" s="32" t="s">
        <v>19</v>
      </c>
      <c r="O937" s="32" t="s">
        <v>27</v>
      </c>
      <c r="P937" s="32">
        <v>1</v>
      </c>
    </row>
    <row r="938" spans="1:16" x14ac:dyDescent="0.25">
      <c r="A938" s="57">
        <v>42255.414469988427</v>
      </c>
      <c r="B938" s="32" t="s">
        <v>22</v>
      </c>
      <c r="C938" s="32" t="s">
        <v>456</v>
      </c>
      <c r="D938" s="32" t="s">
        <v>455</v>
      </c>
      <c r="E938" s="32" t="s">
        <v>6921</v>
      </c>
      <c r="F938" s="32" t="s">
        <v>6922</v>
      </c>
      <c r="G938" s="32" t="s">
        <v>35</v>
      </c>
      <c r="H938" s="32" t="s">
        <v>38</v>
      </c>
      <c r="I938" s="32" t="s">
        <v>2006</v>
      </c>
      <c r="J938" s="35">
        <v>0</v>
      </c>
      <c r="K938" s="35">
        <v>0</v>
      </c>
      <c r="L938" s="35">
        <v>0</v>
      </c>
      <c r="M938" s="35">
        <v>16.62</v>
      </c>
      <c r="N938" s="32" t="s">
        <v>19</v>
      </c>
      <c r="O938" s="32" t="s">
        <v>27</v>
      </c>
      <c r="P938" s="32">
        <v>1</v>
      </c>
    </row>
    <row r="939" spans="1:16" x14ac:dyDescent="0.25">
      <c r="A939" s="57">
        <v>42255.414469988427</v>
      </c>
      <c r="B939" s="32" t="s">
        <v>22</v>
      </c>
      <c r="C939" s="32" t="s">
        <v>456</v>
      </c>
      <c r="D939" s="32" t="s">
        <v>455</v>
      </c>
      <c r="E939" s="32" t="s">
        <v>6921</v>
      </c>
      <c r="F939" s="32" t="s">
        <v>6922</v>
      </c>
      <c r="G939" s="32" t="s">
        <v>25</v>
      </c>
      <c r="H939" s="32" t="s">
        <v>26</v>
      </c>
      <c r="I939" s="32" t="s">
        <v>2006</v>
      </c>
      <c r="J939" s="35">
        <v>0</v>
      </c>
      <c r="K939" s="35">
        <v>0</v>
      </c>
      <c r="L939" s="35">
        <v>89.2</v>
      </c>
      <c r="M939" s="35">
        <v>0</v>
      </c>
      <c r="N939" s="32" t="s">
        <v>19</v>
      </c>
      <c r="O939" s="32" t="s">
        <v>27</v>
      </c>
      <c r="P939" s="32">
        <v>3</v>
      </c>
    </row>
    <row r="940" spans="1:16" x14ac:dyDescent="0.25">
      <c r="A940" s="57">
        <v>42255.414469988427</v>
      </c>
      <c r="B940" s="32" t="s">
        <v>22</v>
      </c>
      <c r="C940" s="32" t="s">
        <v>456</v>
      </c>
      <c r="D940" s="32" t="s">
        <v>455</v>
      </c>
      <c r="E940" s="32" t="s">
        <v>6921</v>
      </c>
      <c r="F940" s="32" t="s">
        <v>6922</v>
      </c>
      <c r="G940" s="32" t="s">
        <v>25</v>
      </c>
      <c r="H940" s="32" t="s">
        <v>26</v>
      </c>
      <c r="I940" s="32" t="s">
        <v>2006</v>
      </c>
      <c r="J940" s="35">
        <v>0</v>
      </c>
      <c r="K940" s="35">
        <v>0</v>
      </c>
      <c r="L940" s="35">
        <v>0</v>
      </c>
      <c r="M940" s="35">
        <v>0</v>
      </c>
      <c r="N940" s="32" t="s">
        <v>19</v>
      </c>
      <c r="O940" s="32" t="s">
        <v>27</v>
      </c>
      <c r="P940" s="32">
        <v>3</v>
      </c>
    </row>
    <row r="941" spans="1:16" x14ac:dyDescent="0.25">
      <c r="A941" s="57">
        <v>42255.414469988427</v>
      </c>
      <c r="B941" s="32" t="s">
        <v>22</v>
      </c>
      <c r="C941" s="32" t="s">
        <v>456</v>
      </c>
      <c r="D941" s="32" t="s">
        <v>455</v>
      </c>
      <c r="E941" s="32" t="s">
        <v>6921</v>
      </c>
      <c r="F941" s="32" t="s">
        <v>6922</v>
      </c>
      <c r="G941" s="32" t="s">
        <v>35</v>
      </c>
      <c r="H941" s="32" t="s">
        <v>38</v>
      </c>
      <c r="I941" s="32" t="s">
        <v>2006</v>
      </c>
      <c r="J941" s="35">
        <v>0</v>
      </c>
      <c r="K941" s="35">
        <v>0</v>
      </c>
      <c r="L941" s="35">
        <v>0</v>
      </c>
      <c r="M941" s="35">
        <v>10.67</v>
      </c>
      <c r="N941" s="32" t="s">
        <v>19</v>
      </c>
      <c r="O941" s="32" t="s">
        <v>27</v>
      </c>
      <c r="P941" s="32">
        <v>1</v>
      </c>
    </row>
    <row r="942" spans="1:16" x14ac:dyDescent="0.25">
      <c r="A942" s="57">
        <v>42255.414469988427</v>
      </c>
      <c r="B942" s="32" t="s">
        <v>22</v>
      </c>
      <c r="C942" s="32" t="s">
        <v>456</v>
      </c>
      <c r="D942" s="32" t="s">
        <v>455</v>
      </c>
      <c r="E942" s="32" t="s">
        <v>6921</v>
      </c>
      <c r="F942" s="32" t="s">
        <v>6922</v>
      </c>
      <c r="G942" s="32" t="s">
        <v>35</v>
      </c>
      <c r="H942" s="32" t="s">
        <v>38</v>
      </c>
      <c r="I942" s="32" t="s">
        <v>2006</v>
      </c>
      <c r="J942" s="35">
        <v>0</v>
      </c>
      <c r="K942" s="35">
        <v>0</v>
      </c>
      <c r="L942" s="35">
        <v>0</v>
      </c>
      <c r="M942" s="35">
        <v>8.1</v>
      </c>
      <c r="N942" s="32" t="s">
        <v>19</v>
      </c>
      <c r="O942" s="32" t="s">
        <v>27</v>
      </c>
      <c r="P942" s="32">
        <v>1</v>
      </c>
    </row>
    <row r="943" spans="1:16" x14ac:dyDescent="0.25">
      <c r="A943" s="57">
        <v>42255.424139699076</v>
      </c>
      <c r="B943" s="32" t="s">
        <v>22</v>
      </c>
      <c r="C943" s="32" t="s">
        <v>4397</v>
      </c>
      <c r="D943" s="32" t="s">
        <v>4398</v>
      </c>
      <c r="E943" s="32" t="s">
        <v>6923</v>
      </c>
      <c r="F943" s="32" t="s">
        <v>6924</v>
      </c>
      <c r="G943" s="32" t="s">
        <v>25</v>
      </c>
      <c r="H943" s="32" t="s">
        <v>26</v>
      </c>
      <c r="I943" s="32" t="s">
        <v>2006</v>
      </c>
      <c r="J943" s="35">
        <v>0</v>
      </c>
      <c r="K943" s="35">
        <v>0</v>
      </c>
      <c r="L943" s="35">
        <v>0</v>
      </c>
      <c r="M943" s="35">
        <v>0</v>
      </c>
      <c r="N943" s="32" t="s">
        <v>19</v>
      </c>
      <c r="O943" s="32" t="s">
        <v>27</v>
      </c>
      <c r="P943" s="32">
        <v>1</v>
      </c>
    </row>
    <row r="944" spans="1:16" x14ac:dyDescent="0.25">
      <c r="A944" s="57">
        <v>42255.424139699076</v>
      </c>
      <c r="B944" s="32" t="s">
        <v>22</v>
      </c>
      <c r="C944" s="32" t="s">
        <v>4397</v>
      </c>
      <c r="D944" s="32" t="s">
        <v>4398</v>
      </c>
      <c r="E944" s="32" t="s">
        <v>6923</v>
      </c>
      <c r="F944" s="32" t="s">
        <v>6924</v>
      </c>
      <c r="G944" s="32" t="s">
        <v>35</v>
      </c>
      <c r="H944" s="32" t="s">
        <v>38</v>
      </c>
      <c r="I944" s="32" t="s">
        <v>2006</v>
      </c>
      <c r="J944" s="35">
        <v>0</v>
      </c>
      <c r="K944" s="35">
        <v>0</v>
      </c>
      <c r="L944" s="35">
        <v>0</v>
      </c>
      <c r="M944" s="35">
        <v>9.76</v>
      </c>
      <c r="N944" s="32" t="s">
        <v>19</v>
      </c>
      <c r="O944" s="32" t="s">
        <v>27</v>
      </c>
      <c r="P944" s="32">
        <v>1</v>
      </c>
    </row>
    <row r="945" spans="1:16" x14ac:dyDescent="0.25">
      <c r="A945" s="57">
        <v>42255.424139699076</v>
      </c>
      <c r="B945" s="32" t="s">
        <v>22</v>
      </c>
      <c r="C945" s="32" t="s">
        <v>4397</v>
      </c>
      <c r="D945" s="32" t="s">
        <v>4398</v>
      </c>
      <c r="E945" s="32" t="s">
        <v>6923</v>
      </c>
      <c r="F945" s="32" t="s">
        <v>6924</v>
      </c>
      <c r="G945" s="32" t="s">
        <v>35</v>
      </c>
      <c r="H945" s="32" t="s">
        <v>38</v>
      </c>
      <c r="I945" s="32" t="s">
        <v>2006</v>
      </c>
      <c r="J945" s="35">
        <v>0</v>
      </c>
      <c r="K945" s="35">
        <v>0</v>
      </c>
      <c r="L945" s="35">
        <v>0</v>
      </c>
      <c r="M945" s="35">
        <v>18.149999999999999</v>
      </c>
      <c r="N945" s="32" t="s">
        <v>19</v>
      </c>
      <c r="O945" s="32" t="s">
        <v>27</v>
      </c>
      <c r="P945" s="32">
        <v>1</v>
      </c>
    </row>
    <row r="946" spans="1:16" x14ac:dyDescent="0.25">
      <c r="A946" s="57">
        <v>42255.424252696757</v>
      </c>
      <c r="B946" s="32" t="s">
        <v>22</v>
      </c>
      <c r="C946" s="32" t="s">
        <v>4397</v>
      </c>
      <c r="D946" s="32" t="s">
        <v>4398</v>
      </c>
      <c r="E946" s="32" t="s">
        <v>6925</v>
      </c>
      <c r="F946" s="32" t="s">
        <v>6926</v>
      </c>
      <c r="G946" s="32" t="s">
        <v>25</v>
      </c>
      <c r="H946" s="32" t="s">
        <v>26</v>
      </c>
      <c r="I946" s="32" t="s">
        <v>2006</v>
      </c>
      <c r="J946" s="35">
        <v>0</v>
      </c>
      <c r="K946" s="35">
        <v>0</v>
      </c>
      <c r="L946" s="35">
        <v>0</v>
      </c>
      <c r="M946" s="35">
        <v>0</v>
      </c>
      <c r="N946" s="32" t="s">
        <v>19</v>
      </c>
      <c r="O946" s="32" t="s">
        <v>27</v>
      </c>
      <c r="P946" s="32">
        <v>2.67</v>
      </c>
    </row>
    <row r="947" spans="1:16" x14ac:dyDescent="0.25">
      <c r="A947" s="57">
        <v>42255.424252696757</v>
      </c>
      <c r="B947" s="32" t="s">
        <v>22</v>
      </c>
      <c r="C947" s="32" t="s">
        <v>4397</v>
      </c>
      <c r="D947" s="32" t="s">
        <v>4398</v>
      </c>
      <c r="E947" s="32" t="s">
        <v>6925</v>
      </c>
      <c r="F947" s="32" t="s">
        <v>6926</v>
      </c>
      <c r="G947" s="32" t="s">
        <v>33</v>
      </c>
      <c r="H947" s="32" t="s">
        <v>34</v>
      </c>
      <c r="I947" s="32" t="s">
        <v>2006</v>
      </c>
      <c r="J947" s="35">
        <v>0</v>
      </c>
      <c r="K947" s="35">
        <v>0</v>
      </c>
      <c r="L947" s="35">
        <v>0</v>
      </c>
      <c r="M947" s="35">
        <v>3</v>
      </c>
      <c r="N947" s="32" t="s">
        <v>19</v>
      </c>
      <c r="O947" s="32" t="s">
        <v>27</v>
      </c>
      <c r="P947" s="32">
        <v>1</v>
      </c>
    </row>
    <row r="948" spans="1:16" x14ac:dyDescent="0.25">
      <c r="A948" s="57">
        <v>42255.4243559838</v>
      </c>
      <c r="B948" s="32" t="s">
        <v>22</v>
      </c>
      <c r="C948" s="32" t="s">
        <v>4397</v>
      </c>
      <c r="D948" s="32" t="s">
        <v>4398</v>
      </c>
      <c r="E948" s="32" t="s">
        <v>6927</v>
      </c>
      <c r="F948" s="32" t="s">
        <v>6928</v>
      </c>
      <c r="G948" s="32" t="s">
        <v>25</v>
      </c>
      <c r="H948" s="32" t="s">
        <v>26</v>
      </c>
      <c r="I948" s="32" t="s">
        <v>2006</v>
      </c>
      <c r="J948" s="35">
        <v>0</v>
      </c>
      <c r="K948" s="35">
        <v>0</v>
      </c>
      <c r="L948" s="35">
        <v>0</v>
      </c>
      <c r="M948" s="35">
        <v>0</v>
      </c>
      <c r="N948" s="32" t="s">
        <v>19</v>
      </c>
      <c r="O948" s="32" t="s">
        <v>27</v>
      </c>
      <c r="P948" s="32">
        <v>1</v>
      </c>
    </row>
    <row r="949" spans="1:16" x14ac:dyDescent="0.25">
      <c r="A949" s="57">
        <v>42255.4243559838</v>
      </c>
      <c r="B949" s="32" t="s">
        <v>22</v>
      </c>
      <c r="C949" s="32" t="s">
        <v>4397</v>
      </c>
      <c r="D949" s="32" t="s">
        <v>4398</v>
      </c>
      <c r="E949" s="32" t="s">
        <v>6927</v>
      </c>
      <c r="F949" s="32" t="s">
        <v>6928</v>
      </c>
      <c r="G949" s="32" t="s">
        <v>25</v>
      </c>
      <c r="H949" s="32" t="s">
        <v>26</v>
      </c>
      <c r="I949" s="32" t="s">
        <v>2006</v>
      </c>
      <c r="J949" s="35">
        <v>0</v>
      </c>
      <c r="K949" s="35">
        <v>0</v>
      </c>
      <c r="L949" s="35">
        <v>0</v>
      </c>
      <c r="M949" s="35">
        <v>0</v>
      </c>
      <c r="N949" s="32" t="s">
        <v>19</v>
      </c>
      <c r="O949" s="32" t="s">
        <v>27</v>
      </c>
      <c r="P949" s="32">
        <v>2</v>
      </c>
    </row>
    <row r="950" spans="1:16" x14ac:dyDescent="0.25">
      <c r="A950" s="57">
        <v>42255.4243559838</v>
      </c>
      <c r="B950" s="32" t="s">
        <v>22</v>
      </c>
      <c r="C950" s="32" t="s">
        <v>4397</v>
      </c>
      <c r="D950" s="32" t="s">
        <v>4398</v>
      </c>
      <c r="E950" s="32" t="s">
        <v>6927</v>
      </c>
      <c r="F950" s="32" t="s">
        <v>6928</v>
      </c>
      <c r="G950" s="32" t="s">
        <v>33</v>
      </c>
      <c r="H950" s="32" t="s">
        <v>34</v>
      </c>
      <c r="I950" s="32" t="s">
        <v>2006</v>
      </c>
      <c r="J950" s="35">
        <v>0</v>
      </c>
      <c r="K950" s="35">
        <v>0</v>
      </c>
      <c r="L950" s="35">
        <v>0</v>
      </c>
      <c r="M950" s="35">
        <v>3</v>
      </c>
      <c r="N950" s="32" t="s">
        <v>19</v>
      </c>
      <c r="O950" s="32" t="s">
        <v>27</v>
      </c>
      <c r="P950" s="32">
        <v>1</v>
      </c>
    </row>
    <row r="951" spans="1:16" x14ac:dyDescent="0.25">
      <c r="A951" s="57">
        <v>42255.4243559838</v>
      </c>
      <c r="B951" s="32" t="s">
        <v>22</v>
      </c>
      <c r="C951" s="32" t="s">
        <v>4397</v>
      </c>
      <c r="D951" s="32" t="s">
        <v>4398</v>
      </c>
      <c r="E951" s="32" t="s">
        <v>6927</v>
      </c>
      <c r="F951" s="32" t="s">
        <v>6928</v>
      </c>
      <c r="G951" s="32" t="s">
        <v>33</v>
      </c>
      <c r="H951" s="32" t="s">
        <v>34</v>
      </c>
      <c r="I951" s="32" t="s">
        <v>2006</v>
      </c>
      <c r="J951" s="35">
        <v>0</v>
      </c>
      <c r="K951" s="35">
        <v>0</v>
      </c>
      <c r="L951" s="35">
        <v>0</v>
      </c>
      <c r="M951" s="35">
        <v>3</v>
      </c>
      <c r="N951" s="32" t="s">
        <v>19</v>
      </c>
      <c r="O951" s="32" t="s">
        <v>27</v>
      </c>
      <c r="P951" s="32">
        <v>1</v>
      </c>
    </row>
    <row r="952" spans="1:16" x14ac:dyDescent="0.25">
      <c r="A952" s="57">
        <v>42255.425161307867</v>
      </c>
      <c r="B952" s="32" t="s">
        <v>22</v>
      </c>
      <c r="C952" s="32" t="s">
        <v>4397</v>
      </c>
      <c r="D952" s="32" t="s">
        <v>4398</v>
      </c>
      <c r="E952" s="32" t="s">
        <v>6929</v>
      </c>
      <c r="F952" s="32" t="s">
        <v>6930</v>
      </c>
      <c r="G952" s="32" t="s">
        <v>25</v>
      </c>
      <c r="H952" s="32" t="s">
        <v>26</v>
      </c>
      <c r="I952" s="32" t="s">
        <v>2006</v>
      </c>
      <c r="J952" s="35">
        <v>0</v>
      </c>
      <c r="K952" s="35">
        <v>0</v>
      </c>
      <c r="L952" s="35">
        <v>0</v>
      </c>
      <c r="M952" s="35">
        <v>0</v>
      </c>
      <c r="N952" s="32" t="s">
        <v>19</v>
      </c>
      <c r="O952" s="32" t="s">
        <v>27</v>
      </c>
      <c r="P952" s="32">
        <v>0.5</v>
      </c>
    </row>
    <row r="953" spans="1:16" x14ac:dyDescent="0.25">
      <c r="A953" s="57">
        <v>42255.425628090277</v>
      </c>
      <c r="B953" s="32" t="s">
        <v>22</v>
      </c>
      <c r="C953" s="32" t="s">
        <v>447</v>
      </c>
      <c r="D953" s="32" t="s">
        <v>446</v>
      </c>
      <c r="E953" s="32" t="s">
        <v>6931</v>
      </c>
      <c r="F953" s="32" t="s">
        <v>6932</v>
      </c>
      <c r="G953" s="32" t="s">
        <v>329</v>
      </c>
      <c r="H953" s="32" t="s">
        <v>328</v>
      </c>
      <c r="I953" s="32" t="s">
        <v>2006</v>
      </c>
      <c r="J953" s="35">
        <v>0</v>
      </c>
      <c r="K953" s="35">
        <v>0</v>
      </c>
      <c r="L953" s="35">
        <v>0</v>
      </c>
      <c r="M953" s="35">
        <v>0</v>
      </c>
      <c r="N953" s="32" t="s">
        <v>17</v>
      </c>
      <c r="O953" s="32" t="s">
        <v>27</v>
      </c>
      <c r="P953" s="32">
        <v>0</v>
      </c>
    </row>
    <row r="954" spans="1:16" x14ac:dyDescent="0.25">
      <c r="A954" s="57">
        <v>42255.425628090277</v>
      </c>
      <c r="B954" s="32" t="s">
        <v>22</v>
      </c>
      <c r="C954" s="32" t="s">
        <v>447</v>
      </c>
      <c r="D954" s="32" t="s">
        <v>446</v>
      </c>
      <c r="E954" s="32" t="s">
        <v>6931</v>
      </c>
      <c r="F954" s="32" t="s">
        <v>6932</v>
      </c>
      <c r="G954" s="32" t="s">
        <v>258</v>
      </c>
      <c r="H954" s="32" t="s">
        <v>257</v>
      </c>
      <c r="I954" s="32" t="s">
        <v>2006</v>
      </c>
      <c r="J954" s="35">
        <v>0</v>
      </c>
      <c r="K954" s="35">
        <v>0</v>
      </c>
      <c r="L954" s="35">
        <v>0</v>
      </c>
      <c r="M954" s="35">
        <v>0</v>
      </c>
      <c r="N954" s="32" t="s">
        <v>17</v>
      </c>
      <c r="O954" s="32" t="s">
        <v>27</v>
      </c>
      <c r="P954" s="32">
        <v>8</v>
      </c>
    </row>
    <row r="955" spans="1:16" x14ac:dyDescent="0.25">
      <c r="A955" s="57">
        <v>42255.425628090277</v>
      </c>
      <c r="B955" s="32" t="s">
        <v>22</v>
      </c>
      <c r="C955" s="32" t="s">
        <v>447</v>
      </c>
      <c r="D955" s="32" t="s">
        <v>446</v>
      </c>
      <c r="E955" s="32" t="s">
        <v>6931</v>
      </c>
      <c r="F955" s="32" t="s">
        <v>6932</v>
      </c>
      <c r="G955" s="32" t="s">
        <v>258</v>
      </c>
      <c r="H955" s="32" t="s">
        <v>257</v>
      </c>
      <c r="I955" s="32" t="s">
        <v>2006</v>
      </c>
      <c r="J955" s="35">
        <v>0</v>
      </c>
      <c r="K955" s="35">
        <v>0</v>
      </c>
      <c r="L955" s="35">
        <v>0</v>
      </c>
      <c r="M955" s="35">
        <v>0</v>
      </c>
      <c r="N955" s="32" t="s">
        <v>17</v>
      </c>
      <c r="O955" s="32" t="s">
        <v>27</v>
      </c>
      <c r="P955" s="32">
        <v>3</v>
      </c>
    </row>
    <row r="956" spans="1:16" x14ac:dyDescent="0.25">
      <c r="A956" s="57">
        <v>42255.425628090277</v>
      </c>
      <c r="B956" s="32" t="s">
        <v>22</v>
      </c>
      <c r="C956" s="32" t="s">
        <v>447</v>
      </c>
      <c r="D956" s="32" t="s">
        <v>446</v>
      </c>
      <c r="E956" s="32" t="s">
        <v>6931</v>
      </c>
      <c r="F956" s="32" t="s">
        <v>6932</v>
      </c>
      <c r="G956" s="32" t="s">
        <v>258</v>
      </c>
      <c r="H956" s="32" t="s">
        <v>257</v>
      </c>
      <c r="I956" s="32" t="s">
        <v>2006</v>
      </c>
      <c r="J956" s="35">
        <v>0</v>
      </c>
      <c r="K956" s="35">
        <v>0</v>
      </c>
      <c r="L956" s="35">
        <v>0</v>
      </c>
      <c r="M956" s="35">
        <v>0</v>
      </c>
      <c r="N956" s="32" t="s">
        <v>17</v>
      </c>
      <c r="O956" s="32" t="s">
        <v>27</v>
      </c>
      <c r="P956" s="32">
        <v>6</v>
      </c>
    </row>
    <row r="957" spans="1:16" x14ac:dyDescent="0.25">
      <c r="A957" s="57">
        <v>42255.425628090277</v>
      </c>
      <c r="B957" s="32" t="s">
        <v>22</v>
      </c>
      <c r="C957" s="32" t="s">
        <v>447</v>
      </c>
      <c r="D957" s="32" t="s">
        <v>446</v>
      </c>
      <c r="E957" s="32" t="s">
        <v>6931</v>
      </c>
      <c r="F957" s="32" t="s">
        <v>6932</v>
      </c>
      <c r="G957" s="32" t="s">
        <v>258</v>
      </c>
      <c r="H957" s="32" t="s">
        <v>257</v>
      </c>
      <c r="I957" s="32" t="s">
        <v>2006</v>
      </c>
      <c r="J957" s="35">
        <v>0</v>
      </c>
      <c r="K957" s="35">
        <v>0</v>
      </c>
      <c r="L957" s="35">
        <v>0</v>
      </c>
      <c r="M957" s="35">
        <v>0</v>
      </c>
      <c r="N957" s="32" t="s">
        <v>17</v>
      </c>
      <c r="O957" s="32" t="s">
        <v>27</v>
      </c>
      <c r="P957" s="32">
        <v>3</v>
      </c>
    </row>
    <row r="958" spans="1:16" x14ac:dyDescent="0.25">
      <c r="A958" s="57">
        <v>42255.425628090277</v>
      </c>
      <c r="B958" s="32" t="s">
        <v>22</v>
      </c>
      <c r="C958" s="32" t="s">
        <v>447</v>
      </c>
      <c r="D958" s="32" t="s">
        <v>446</v>
      </c>
      <c r="E958" s="32" t="s">
        <v>6931</v>
      </c>
      <c r="F958" s="32" t="s">
        <v>6932</v>
      </c>
      <c r="G958" s="32" t="s">
        <v>258</v>
      </c>
      <c r="H958" s="32" t="s">
        <v>257</v>
      </c>
      <c r="I958" s="32" t="s">
        <v>2006</v>
      </c>
      <c r="J958" s="35">
        <v>0</v>
      </c>
      <c r="K958" s="35">
        <v>0</v>
      </c>
      <c r="L958" s="35">
        <v>0</v>
      </c>
      <c r="M958" s="35">
        <v>0</v>
      </c>
      <c r="N958" s="32" t="s">
        <v>17</v>
      </c>
      <c r="O958" s="32" t="s">
        <v>27</v>
      </c>
      <c r="P958" s="32">
        <v>3</v>
      </c>
    </row>
    <row r="959" spans="1:16" x14ac:dyDescent="0.25">
      <c r="A959" s="57">
        <v>42255.42575829861</v>
      </c>
      <c r="B959" s="32" t="s">
        <v>22</v>
      </c>
      <c r="C959" s="32" t="s">
        <v>4397</v>
      </c>
      <c r="D959" s="32" t="s">
        <v>4398</v>
      </c>
      <c r="E959" s="32" t="s">
        <v>6933</v>
      </c>
      <c r="F959" s="32" t="s">
        <v>6934</v>
      </c>
      <c r="G959" s="32" t="s">
        <v>365</v>
      </c>
      <c r="H959" s="32" t="s">
        <v>364</v>
      </c>
      <c r="I959" s="32" t="s">
        <v>2006</v>
      </c>
      <c r="J959" s="35">
        <v>0</v>
      </c>
      <c r="K959" s="35">
        <v>0</v>
      </c>
      <c r="L959" s="35">
        <v>0</v>
      </c>
      <c r="M959" s="35">
        <v>0</v>
      </c>
      <c r="N959" s="32" t="s">
        <v>19</v>
      </c>
      <c r="O959" s="32" t="s">
        <v>27</v>
      </c>
      <c r="P959" s="32">
        <v>0</v>
      </c>
    </row>
    <row r="960" spans="1:16" x14ac:dyDescent="0.25">
      <c r="A960" s="57">
        <v>42255.426087812499</v>
      </c>
      <c r="B960" s="32" t="s">
        <v>22</v>
      </c>
      <c r="C960" s="32" t="s">
        <v>863</v>
      </c>
      <c r="D960" s="32" t="s">
        <v>864</v>
      </c>
      <c r="E960" s="32" t="s">
        <v>6935</v>
      </c>
      <c r="F960" s="32" t="s">
        <v>6936</v>
      </c>
      <c r="G960" s="32" t="s">
        <v>25</v>
      </c>
      <c r="H960" s="32" t="s">
        <v>26</v>
      </c>
      <c r="I960" s="32" t="s">
        <v>2006</v>
      </c>
      <c r="J960" s="35">
        <v>0</v>
      </c>
      <c r="K960" s="35">
        <v>0</v>
      </c>
      <c r="L960" s="35">
        <v>0</v>
      </c>
      <c r="M960" s="35">
        <v>0</v>
      </c>
      <c r="N960" s="32" t="s">
        <v>19</v>
      </c>
      <c r="O960" s="32" t="s">
        <v>24</v>
      </c>
      <c r="P960" s="32">
        <v>0.5</v>
      </c>
    </row>
    <row r="961" spans="1:16" x14ac:dyDescent="0.25">
      <c r="A961" s="57">
        <v>42255.426087812499</v>
      </c>
      <c r="B961" s="32" t="s">
        <v>22</v>
      </c>
      <c r="C961" s="32" t="s">
        <v>863</v>
      </c>
      <c r="D961" s="32" t="s">
        <v>864</v>
      </c>
      <c r="E961" s="32" t="s">
        <v>6935</v>
      </c>
      <c r="F961" s="32" t="s">
        <v>6936</v>
      </c>
      <c r="G961" s="32" t="s">
        <v>6937</v>
      </c>
      <c r="H961" s="32" t="s">
        <v>6938</v>
      </c>
      <c r="I961" s="32" t="s">
        <v>2006</v>
      </c>
      <c r="J961" s="35">
        <v>0</v>
      </c>
      <c r="K961" s="35">
        <v>170</v>
      </c>
      <c r="L961" s="35">
        <v>0</v>
      </c>
      <c r="M961" s="35">
        <v>0</v>
      </c>
      <c r="N961" s="32" t="s">
        <v>19</v>
      </c>
      <c r="O961" s="32" t="s">
        <v>24</v>
      </c>
      <c r="P961" s="32">
        <v>1</v>
      </c>
    </row>
    <row r="962" spans="1:16" x14ac:dyDescent="0.25">
      <c r="A962" s="57">
        <v>42255.426087812499</v>
      </c>
      <c r="B962" s="32" t="s">
        <v>22</v>
      </c>
      <c r="C962" s="32" t="s">
        <v>863</v>
      </c>
      <c r="D962" s="32" t="s">
        <v>864</v>
      </c>
      <c r="E962" s="32" t="s">
        <v>6935</v>
      </c>
      <c r="F962" s="32" t="s">
        <v>6936</v>
      </c>
      <c r="G962" s="32" t="s">
        <v>35</v>
      </c>
      <c r="H962" s="32" t="s">
        <v>38</v>
      </c>
      <c r="I962" s="32" t="s">
        <v>2006</v>
      </c>
      <c r="J962" s="35">
        <v>0</v>
      </c>
      <c r="K962" s="35">
        <v>0</v>
      </c>
      <c r="L962" s="35">
        <v>0</v>
      </c>
      <c r="M962" s="35">
        <v>4.5</v>
      </c>
      <c r="N962" s="32" t="s">
        <v>19</v>
      </c>
      <c r="O962" s="32" t="s">
        <v>24</v>
      </c>
      <c r="P962" s="32">
        <v>1</v>
      </c>
    </row>
    <row r="963" spans="1:16" x14ac:dyDescent="0.25">
      <c r="A963" s="57">
        <v>42255.426087812499</v>
      </c>
      <c r="B963" s="32" t="s">
        <v>22</v>
      </c>
      <c r="C963" s="32" t="s">
        <v>863</v>
      </c>
      <c r="D963" s="32" t="s">
        <v>864</v>
      </c>
      <c r="E963" s="32" t="s">
        <v>6935</v>
      </c>
      <c r="F963" s="32" t="s">
        <v>6936</v>
      </c>
      <c r="G963" s="32" t="s">
        <v>35</v>
      </c>
      <c r="H963" s="32" t="s">
        <v>38</v>
      </c>
      <c r="I963" s="32" t="s">
        <v>2006</v>
      </c>
      <c r="J963" s="35">
        <v>0</v>
      </c>
      <c r="K963" s="35">
        <v>0</v>
      </c>
      <c r="L963" s="35">
        <v>0</v>
      </c>
      <c r="M963" s="35">
        <v>5.4</v>
      </c>
      <c r="N963" s="32" t="s">
        <v>19</v>
      </c>
      <c r="O963" s="32" t="s">
        <v>24</v>
      </c>
      <c r="P963" s="32">
        <v>1</v>
      </c>
    </row>
    <row r="964" spans="1:16" x14ac:dyDescent="0.25">
      <c r="A964" s="57">
        <v>42255.427038738424</v>
      </c>
      <c r="B964" s="32" t="s">
        <v>22</v>
      </c>
      <c r="C964" s="32" t="s">
        <v>4397</v>
      </c>
      <c r="D964" s="32" t="s">
        <v>4398</v>
      </c>
      <c r="E964" s="32" t="s">
        <v>6939</v>
      </c>
      <c r="F964" s="32" t="s">
        <v>6940</v>
      </c>
      <c r="G964" s="32" t="s">
        <v>25</v>
      </c>
      <c r="H964" s="32" t="s">
        <v>26</v>
      </c>
      <c r="I964" s="32" t="s">
        <v>2006</v>
      </c>
      <c r="J964" s="35">
        <v>0</v>
      </c>
      <c r="K964" s="35">
        <v>0</v>
      </c>
      <c r="L964" s="35">
        <v>0</v>
      </c>
      <c r="M964" s="35">
        <v>0</v>
      </c>
      <c r="N964" s="32" t="s">
        <v>19</v>
      </c>
      <c r="O964" s="32" t="s">
        <v>27</v>
      </c>
      <c r="P964" s="32">
        <v>7.5</v>
      </c>
    </row>
    <row r="965" spans="1:16" x14ac:dyDescent="0.25">
      <c r="A965" s="57">
        <v>42255.427038738424</v>
      </c>
      <c r="B965" s="32" t="s">
        <v>22</v>
      </c>
      <c r="C965" s="32" t="s">
        <v>4397</v>
      </c>
      <c r="D965" s="32" t="s">
        <v>4398</v>
      </c>
      <c r="E965" s="32" t="s">
        <v>6939</v>
      </c>
      <c r="F965" s="32" t="s">
        <v>6940</v>
      </c>
      <c r="G965" s="32" t="s">
        <v>25</v>
      </c>
      <c r="H965" s="32" t="s">
        <v>26</v>
      </c>
      <c r="I965" s="32" t="s">
        <v>2006</v>
      </c>
      <c r="J965" s="35">
        <v>0</v>
      </c>
      <c r="K965" s="35">
        <v>0</v>
      </c>
      <c r="L965" s="35">
        <v>0</v>
      </c>
      <c r="M965" s="35">
        <v>0</v>
      </c>
      <c r="N965" s="32" t="s">
        <v>19</v>
      </c>
      <c r="O965" s="32" t="s">
        <v>27</v>
      </c>
      <c r="P965" s="32">
        <v>2.25</v>
      </c>
    </row>
    <row r="966" spans="1:16" x14ac:dyDescent="0.25">
      <c r="A966" s="57">
        <v>42255.427038738424</v>
      </c>
      <c r="B966" s="32" t="s">
        <v>22</v>
      </c>
      <c r="C966" s="32" t="s">
        <v>4397</v>
      </c>
      <c r="D966" s="32" t="s">
        <v>4398</v>
      </c>
      <c r="E966" s="32" t="s">
        <v>6939</v>
      </c>
      <c r="F966" s="32" t="s">
        <v>6940</v>
      </c>
      <c r="G966" s="32" t="s">
        <v>35</v>
      </c>
      <c r="H966" s="32" t="s">
        <v>38</v>
      </c>
      <c r="I966" s="32" t="s">
        <v>2006</v>
      </c>
      <c r="J966" s="35">
        <v>0</v>
      </c>
      <c r="K966" s="35">
        <v>0</v>
      </c>
      <c r="L966" s="35">
        <v>0</v>
      </c>
      <c r="M966" s="35">
        <v>16</v>
      </c>
      <c r="N966" s="32" t="s">
        <v>19</v>
      </c>
      <c r="O966" s="32" t="s">
        <v>27</v>
      </c>
      <c r="P966" s="32">
        <v>1</v>
      </c>
    </row>
    <row r="967" spans="1:16" x14ac:dyDescent="0.25">
      <c r="A967" s="57">
        <v>42255.427038738424</v>
      </c>
      <c r="B967" s="32" t="s">
        <v>22</v>
      </c>
      <c r="C967" s="32" t="s">
        <v>4397</v>
      </c>
      <c r="D967" s="32" t="s">
        <v>4398</v>
      </c>
      <c r="E967" s="32" t="s">
        <v>6939</v>
      </c>
      <c r="F967" s="32" t="s">
        <v>6940</v>
      </c>
      <c r="G967" s="32" t="s">
        <v>35</v>
      </c>
      <c r="H967" s="32" t="s">
        <v>38</v>
      </c>
      <c r="I967" s="32" t="s">
        <v>2006</v>
      </c>
      <c r="J967" s="35">
        <v>0</v>
      </c>
      <c r="K967" s="35">
        <v>0</v>
      </c>
      <c r="L967" s="35">
        <v>0</v>
      </c>
      <c r="M967" s="35">
        <v>17.649999999999999</v>
      </c>
      <c r="N967" s="32" t="s">
        <v>19</v>
      </c>
      <c r="O967" s="32" t="s">
        <v>27</v>
      </c>
      <c r="P967" s="32">
        <v>1</v>
      </c>
    </row>
    <row r="968" spans="1:16" x14ac:dyDescent="0.25">
      <c r="A968" s="57">
        <v>42255.42764927083</v>
      </c>
      <c r="B968" s="32" t="s">
        <v>22</v>
      </c>
      <c r="C968" s="32" t="s">
        <v>4397</v>
      </c>
      <c r="D968" s="32" t="s">
        <v>4398</v>
      </c>
      <c r="E968" s="32" t="s">
        <v>6941</v>
      </c>
      <c r="F968" s="32" t="s">
        <v>6942</v>
      </c>
      <c r="G968" s="32" t="s">
        <v>25</v>
      </c>
      <c r="H968" s="32" t="s">
        <v>26</v>
      </c>
      <c r="I968" s="32" t="s">
        <v>2006</v>
      </c>
      <c r="J968" s="35">
        <v>0</v>
      </c>
      <c r="K968" s="35">
        <v>0</v>
      </c>
      <c r="L968" s="35">
        <v>0</v>
      </c>
      <c r="M968" s="35">
        <v>0</v>
      </c>
      <c r="N968" s="32" t="s">
        <v>19</v>
      </c>
      <c r="O968" s="32" t="s">
        <v>27</v>
      </c>
      <c r="P968" s="32">
        <v>0.92</v>
      </c>
    </row>
    <row r="969" spans="1:16" x14ac:dyDescent="0.25">
      <c r="A969" s="57">
        <v>42255.42764927083</v>
      </c>
      <c r="B969" s="32" t="s">
        <v>22</v>
      </c>
      <c r="C969" s="32" t="s">
        <v>4397</v>
      </c>
      <c r="D969" s="32" t="s">
        <v>4398</v>
      </c>
      <c r="E969" s="32" t="s">
        <v>6941</v>
      </c>
      <c r="F969" s="32" t="s">
        <v>6942</v>
      </c>
      <c r="G969" s="32" t="s">
        <v>35</v>
      </c>
      <c r="H969" s="32" t="s">
        <v>38</v>
      </c>
      <c r="I969" s="32" t="s">
        <v>2006</v>
      </c>
      <c r="J969" s="35">
        <v>0</v>
      </c>
      <c r="K969" s="35">
        <v>0</v>
      </c>
      <c r="L969" s="35">
        <v>0</v>
      </c>
      <c r="M969" s="35">
        <v>19.88</v>
      </c>
      <c r="N969" s="32" t="s">
        <v>19</v>
      </c>
      <c r="O969" s="32" t="s">
        <v>27</v>
      </c>
      <c r="P969" s="32">
        <v>1</v>
      </c>
    </row>
    <row r="970" spans="1:16" x14ac:dyDescent="0.25">
      <c r="A970" s="57">
        <v>42255.42764927083</v>
      </c>
      <c r="B970" s="32" t="s">
        <v>22</v>
      </c>
      <c r="C970" s="32" t="s">
        <v>4397</v>
      </c>
      <c r="D970" s="32" t="s">
        <v>4398</v>
      </c>
      <c r="E970" s="32" t="s">
        <v>6941</v>
      </c>
      <c r="F970" s="32" t="s">
        <v>6942</v>
      </c>
      <c r="G970" s="32" t="s">
        <v>25</v>
      </c>
      <c r="H970" s="32" t="s">
        <v>26</v>
      </c>
      <c r="I970" s="32" t="s">
        <v>2006</v>
      </c>
      <c r="J970" s="35">
        <v>0</v>
      </c>
      <c r="K970" s="35">
        <v>0</v>
      </c>
      <c r="L970" s="35">
        <v>0</v>
      </c>
      <c r="M970" s="35">
        <v>0</v>
      </c>
      <c r="N970" s="32" t="s">
        <v>19</v>
      </c>
      <c r="O970" s="32" t="s">
        <v>27</v>
      </c>
      <c r="P970" s="32">
        <v>0.5</v>
      </c>
    </row>
    <row r="971" spans="1:16" x14ac:dyDescent="0.25">
      <c r="A971" s="57">
        <v>42255.42764927083</v>
      </c>
      <c r="B971" s="32" t="s">
        <v>22</v>
      </c>
      <c r="C971" s="32" t="s">
        <v>4397</v>
      </c>
      <c r="D971" s="32" t="s">
        <v>4398</v>
      </c>
      <c r="E971" s="32" t="s">
        <v>6941</v>
      </c>
      <c r="F971" s="32" t="s">
        <v>6942</v>
      </c>
      <c r="G971" s="32" t="s">
        <v>35</v>
      </c>
      <c r="H971" s="32" t="s">
        <v>38</v>
      </c>
      <c r="I971" s="32" t="s">
        <v>2006</v>
      </c>
      <c r="J971" s="35">
        <v>0</v>
      </c>
      <c r="K971" s="35">
        <v>0</v>
      </c>
      <c r="L971" s="35">
        <v>0</v>
      </c>
      <c r="M971" s="35">
        <v>20.350000000000001</v>
      </c>
      <c r="N971" s="32" t="s">
        <v>19</v>
      </c>
      <c r="O971" s="32" t="s">
        <v>27</v>
      </c>
      <c r="P971" s="32">
        <v>1</v>
      </c>
    </row>
    <row r="972" spans="1:16" x14ac:dyDescent="0.25">
      <c r="A972" s="57">
        <v>42255.42764927083</v>
      </c>
      <c r="B972" s="32" t="s">
        <v>22</v>
      </c>
      <c r="C972" s="32" t="s">
        <v>4397</v>
      </c>
      <c r="D972" s="32" t="s">
        <v>4398</v>
      </c>
      <c r="E972" s="32" t="s">
        <v>6941</v>
      </c>
      <c r="F972" s="32" t="s">
        <v>6942</v>
      </c>
      <c r="G972" s="32" t="s">
        <v>35</v>
      </c>
      <c r="H972" s="32" t="s">
        <v>38</v>
      </c>
      <c r="I972" s="32" t="s">
        <v>2006</v>
      </c>
      <c r="J972" s="35">
        <v>0</v>
      </c>
      <c r="K972" s="35">
        <v>0</v>
      </c>
      <c r="L972" s="35">
        <v>0</v>
      </c>
      <c r="M972" s="35">
        <v>26.5</v>
      </c>
      <c r="N972" s="32" t="s">
        <v>19</v>
      </c>
      <c r="O972" s="32" t="s">
        <v>27</v>
      </c>
      <c r="P972" s="32">
        <v>1</v>
      </c>
    </row>
    <row r="973" spans="1:16" x14ac:dyDescent="0.25">
      <c r="A973" s="57">
        <v>42255.572661493054</v>
      </c>
      <c r="C973" s="32" t="s">
        <v>655</v>
      </c>
      <c r="D973" s="32" t="s">
        <v>334</v>
      </c>
      <c r="E973" s="32" t="s">
        <v>6943</v>
      </c>
      <c r="F973" s="32" t="s">
        <v>6944</v>
      </c>
      <c r="G973" s="32" t="s">
        <v>58</v>
      </c>
      <c r="H973" s="32" t="s">
        <v>59</v>
      </c>
      <c r="I973" s="32" t="s">
        <v>2006</v>
      </c>
      <c r="J973" s="35">
        <v>0</v>
      </c>
      <c r="K973" s="35">
        <v>0</v>
      </c>
      <c r="L973" s="35">
        <v>0</v>
      </c>
      <c r="M973" s="35">
        <v>0</v>
      </c>
      <c r="N973" s="32" t="s">
        <v>19</v>
      </c>
      <c r="O973" s="32" t="s">
        <v>322</v>
      </c>
      <c r="P973" s="32">
        <v>0</v>
      </c>
    </row>
    <row r="974" spans="1:16" x14ac:dyDescent="0.25">
      <c r="A974" s="57">
        <v>42255.572925729168</v>
      </c>
      <c r="C974" s="32" t="s">
        <v>655</v>
      </c>
      <c r="D974" s="32" t="s">
        <v>334</v>
      </c>
      <c r="E974" s="32" t="s">
        <v>6945</v>
      </c>
      <c r="F974" s="32" t="s">
        <v>6946</v>
      </c>
      <c r="G974" s="32" t="s">
        <v>58</v>
      </c>
      <c r="H974" s="32" t="s">
        <v>59</v>
      </c>
      <c r="I974" s="32" t="s">
        <v>2006</v>
      </c>
      <c r="J974" s="35">
        <v>0</v>
      </c>
      <c r="K974" s="35">
        <v>0</v>
      </c>
      <c r="L974" s="35">
        <v>0</v>
      </c>
      <c r="M974" s="35">
        <v>0</v>
      </c>
      <c r="N974" s="32" t="s">
        <v>19</v>
      </c>
      <c r="O974" s="32" t="s">
        <v>322</v>
      </c>
      <c r="P974" s="32">
        <v>0</v>
      </c>
    </row>
    <row r="975" spans="1:16" x14ac:dyDescent="0.25">
      <c r="A975" s="57">
        <v>42255.584054131941</v>
      </c>
      <c r="B975" s="32" t="s">
        <v>22</v>
      </c>
      <c r="C975" s="32" t="s">
        <v>6947</v>
      </c>
      <c r="D975" s="32" t="s">
        <v>6948</v>
      </c>
      <c r="E975" s="32" t="s">
        <v>6949</v>
      </c>
      <c r="F975" s="32" t="s">
        <v>6950</v>
      </c>
      <c r="G975" s="32" t="s">
        <v>329</v>
      </c>
      <c r="H975" s="32" t="s">
        <v>328</v>
      </c>
      <c r="I975" s="32" t="s">
        <v>2006</v>
      </c>
      <c r="J975" s="35">
        <v>0</v>
      </c>
      <c r="K975" s="35">
        <v>0</v>
      </c>
      <c r="L975" s="35">
        <v>0</v>
      </c>
      <c r="M975" s="35">
        <v>0</v>
      </c>
      <c r="N975" s="32" t="s">
        <v>19</v>
      </c>
      <c r="O975" s="32" t="s">
        <v>27</v>
      </c>
      <c r="P975" s="32">
        <v>0</v>
      </c>
    </row>
    <row r="976" spans="1:16" x14ac:dyDescent="0.25">
      <c r="A976" s="57">
        <v>42255.584054131941</v>
      </c>
      <c r="B976" s="32" t="s">
        <v>22</v>
      </c>
      <c r="C976" s="32" t="s">
        <v>6947</v>
      </c>
      <c r="D976" s="32" t="s">
        <v>6948</v>
      </c>
      <c r="E976" s="32" t="s">
        <v>6949</v>
      </c>
      <c r="F976" s="32" t="s">
        <v>6950</v>
      </c>
      <c r="G976" s="32" t="s">
        <v>329</v>
      </c>
      <c r="H976" s="32" t="s">
        <v>328</v>
      </c>
      <c r="I976" s="32" t="s">
        <v>2006</v>
      </c>
      <c r="J976" s="35">
        <v>0</v>
      </c>
      <c r="K976" s="35">
        <v>0</v>
      </c>
      <c r="L976" s="35">
        <v>0</v>
      </c>
      <c r="M976" s="35">
        <v>0</v>
      </c>
      <c r="N976" s="32" t="s">
        <v>19</v>
      </c>
      <c r="O976" s="32" t="s">
        <v>27</v>
      </c>
      <c r="P976" s="32">
        <v>2</v>
      </c>
    </row>
    <row r="977" spans="1:16" x14ac:dyDescent="0.25">
      <c r="A977" s="57">
        <v>42255.584054131941</v>
      </c>
      <c r="B977" s="32" t="s">
        <v>22</v>
      </c>
      <c r="C977" s="32" t="s">
        <v>6947</v>
      </c>
      <c r="D977" s="32" t="s">
        <v>6948</v>
      </c>
      <c r="E977" s="32" t="s">
        <v>6949</v>
      </c>
      <c r="F977" s="32" t="s">
        <v>6950</v>
      </c>
      <c r="G977" s="32" t="s">
        <v>25</v>
      </c>
      <c r="H977" s="32" t="s">
        <v>26</v>
      </c>
      <c r="I977" s="32" t="s">
        <v>2006</v>
      </c>
      <c r="J977" s="35">
        <v>0</v>
      </c>
      <c r="K977" s="35">
        <v>0</v>
      </c>
      <c r="L977" s="35">
        <v>0</v>
      </c>
      <c r="M977" s="35">
        <v>0</v>
      </c>
      <c r="N977" s="32" t="s">
        <v>19</v>
      </c>
      <c r="O977" s="32" t="s">
        <v>27</v>
      </c>
      <c r="P977" s="32">
        <v>3.5</v>
      </c>
    </row>
    <row r="978" spans="1:16" x14ac:dyDescent="0.25">
      <c r="A978" s="57">
        <v>42255.584248726853</v>
      </c>
      <c r="C978" s="32" t="s">
        <v>5973</v>
      </c>
      <c r="D978" s="32" t="s">
        <v>5974</v>
      </c>
      <c r="E978" s="32" t="s">
        <v>6951</v>
      </c>
      <c r="F978" s="32" t="s">
        <v>6952</v>
      </c>
      <c r="G978" s="32" t="s">
        <v>39</v>
      </c>
      <c r="H978" s="32" t="s">
        <v>40</v>
      </c>
      <c r="I978" s="32" t="s">
        <v>2013</v>
      </c>
      <c r="J978" s="35">
        <v>0</v>
      </c>
      <c r="K978" s="35">
        <v>0</v>
      </c>
      <c r="L978" s="35">
        <v>0</v>
      </c>
      <c r="M978" s="35">
        <v>0</v>
      </c>
      <c r="N978" s="32" t="s">
        <v>17</v>
      </c>
      <c r="O978" s="32" t="s">
        <v>41</v>
      </c>
      <c r="P978" s="32">
        <v>1</v>
      </c>
    </row>
    <row r="979" spans="1:16" x14ac:dyDescent="0.25">
      <c r="A979" s="57">
        <v>42255.588804664352</v>
      </c>
      <c r="C979" s="32" t="s">
        <v>5355</v>
      </c>
      <c r="D979" s="32" t="s">
        <v>323</v>
      </c>
      <c r="E979" s="32" t="s">
        <v>6953</v>
      </c>
      <c r="F979" s="32" t="s">
        <v>6954</v>
      </c>
      <c r="G979" s="32" t="s">
        <v>58</v>
      </c>
      <c r="H979" s="32" t="s">
        <v>59</v>
      </c>
      <c r="I979" s="32" t="s">
        <v>2006</v>
      </c>
      <c r="J979" s="35">
        <v>0</v>
      </c>
      <c r="K979" s="35">
        <v>0</v>
      </c>
      <c r="L979" s="35">
        <v>0</v>
      </c>
      <c r="M979" s="35">
        <v>0</v>
      </c>
      <c r="N979" s="32" t="s">
        <v>19</v>
      </c>
      <c r="O979" s="32" t="s">
        <v>322</v>
      </c>
      <c r="P979" s="32">
        <v>0</v>
      </c>
    </row>
    <row r="980" spans="1:16" x14ac:dyDescent="0.25">
      <c r="A980" s="57">
        <v>42255.590431944445</v>
      </c>
      <c r="C980" s="32" t="s">
        <v>736</v>
      </c>
      <c r="D980" s="32" t="s">
        <v>334</v>
      </c>
      <c r="E980" s="32" t="s">
        <v>6955</v>
      </c>
      <c r="F980" s="32" t="s">
        <v>6956</v>
      </c>
      <c r="G980" s="32" t="s">
        <v>58</v>
      </c>
      <c r="H980" s="32" t="s">
        <v>59</v>
      </c>
      <c r="I980" s="32" t="s">
        <v>2006</v>
      </c>
      <c r="J980" s="35">
        <v>0</v>
      </c>
      <c r="K980" s="35">
        <v>0</v>
      </c>
      <c r="L980" s="35">
        <v>0</v>
      </c>
      <c r="M980" s="35">
        <v>0</v>
      </c>
      <c r="N980" s="32" t="s">
        <v>19</v>
      </c>
      <c r="O980" s="32" t="s">
        <v>322</v>
      </c>
      <c r="P980" s="32">
        <v>0</v>
      </c>
    </row>
    <row r="981" spans="1:16" x14ac:dyDescent="0.25">
      <c r="A981" s="57">
        <v>42255.603743749998</v>
      </c>
      <c r="C981" s="32" t="s">
        <v>736</v>
      </c>
      <c r="D981" s="32" t="s">
        <v>334</v>
      </c>
      <c r="E981" s="32" t="s">
        <v>6957</v>
      </c>
      <c r="F981" s="32" t="s">
        <v>6958</v>
      </c>
      <c r="G981" s="32" t="s">
        <v>58</v>
      </c>
      <c r="H981" s="32" t="s">
        <v>59</v>
      </c>
      <c r="I981" s="32" t="s">
        <v>2006</v>
      </c>
      <c r="J981" s="35">
        <v>0</v>
      </c>
      <c r="K981" s="35">
        <v>0</v>
      </c>
      <c r="L981" s="35">
        <v>0</v>
      </c>
      <c r="M981" s="35">
        <v>0</v>
      </c>
      <c r="N981" s="32" t="s">
        <v>19</v>
      </c>
      <c r="O981" s="32" t="s">
        <v>322</v>
      </c>
      <c r="P981" s="32">
        <v>0</v>
      </c>
    </row>
    <row r="982" spans="1:16" x14ac:dyDescent="0.25">
      <c r="A982" s="57">
        <v>42255.639828472224</v>
      </c>
      <c r="C982" s="32" t="s">
        <v>5973</v>
      </c>
      <c r="D982" s="32" t="s">
        <v>5974</v>
      </c>
      <c r="E982" s="32" t="s">
        <v>6951</v>
      </c>
      <c r="F982" s="32" t="s">
        <v>6959</v>
      </c>
      <c r="G982" s="32" t="s">
        <v>39</v>
      </c>
      <c r="H982" s="32" t="s">
        <v>40</v>
      </c>
      <c r="I982" s="32" t="s">
        <v>2013</v>
      </c>
      <c r="J982" s="35">
        <v>0</v>
      </c>
      <c r="K982" s="35">
        <v>0</v>
      </c>
      <c r="L982" s="35">
        <v>0</v>
      </c>
      <c r="M982" s="35">
        <v>0</v>
      </c>
      <c r="N982" s="32" t="s">
        <v>17</v>
      </c>
      <c r="O982" s="32" t="s">
        <v>41</v>
      </c>
      <c r="P982" s="32">
        <v>1</v>
      </c>
    </row>
    <row r="983" spans="1:16" x14ac:dyDescent="0.25">
      <c r="A983" s="57">
        <v>42255.646344872686</v>
      </c>
      <c r="B983" s="32" t="s">
        <v>22</v>
      </c>
      <c r="C983" s="32" t="s">
        <v>5973</v>
      </c>
      <c r="D983" s="32" t="s">
        <v>5974</v>
      </c>
      <c r="E983" s="32" t="s">
        <v>6951</v>
      </c>
      <c r="F983" s="32" t="s">
        <v>6960</v>
      </c>
      <c r="G983" s="32" t="s">
        <v>39</v>
      </c>
      <c r="H983" s="32" t="s">
        <v>40</v>
      </c>
      <c r="I983" s="32" t="s">
        <v>2013</v>
      </c>
      <c r="J983" s="35">
        <v>0</v>
      </c>
      <c r="K983" s="35">
        <v>0</v>
      </c>
      <c r="L983" s="35">
        <v>0</v>
      </c>
      <c r="M983" s="35">
        <v>0</v>
      </c>
      <c r="N983" s="32" t="s">
        <v>17</v>
      </c>
      <c r="O983" s="32" t="s">
        <v>41</v>
      </c>
      <c r="P983" s="32">
        <v>1</v>
      </c>
    </row>
    <row r="984" spans="1:16" x14ac:dyDescent="0.25">
      <c r="A984" s="57">
        <v>42255.666947025464</v>
      </c>
      <c r="C984" s="32" t="s">
        <v>454</v>
      </c>
      <c r="D984" s="32" t="s">
        <v>334</v>
      </c>
      <c r="E984" s="32" t="s">
        <v>6961</v>
      </c>
      <c r="F984" s="32" t="s">
        <v>6962</v>
      </c>
      <c r="G984" s="32" t="s">
        <v>58</v>
      </c>
      <c r="H984" s="32" t="s">
        <v>59</v>
      </c>
      <c r="I984" s="32" t="s">
        <v>2006</v>
      </c>
      <c r="J984" s="35">
        <v>0</v>
      </c>
      <c r="K984" s="35">
        <v>0</v>
      </c>
      <c r="L984" s="35">
        <v>0</v>
      </c>
      <c r="M984" s="35">
        <v>0</v>
      </c>
      <c r="N984" s="32" t="s">
        <v>19</v>
      </c>
      <c r="O984" s="32" t="s">
        <v>322</v>
      </c>
      <c r="P984" s="32">
        <v>0</v>
      </c>
    </row>
    <row r="985" spans="1:16" x14ac:dyDescent="0.25">
      <c r="A985" s="57">
        <v>42255.674602002313</v>
      </c>
      <c r="C985" s="32" t="s">
        <v>740</v>
      </c>
      <c r="D985" s="32" t="s">
        <v>334</v>
      </c>
      <c r="E985" s="32" t="s">
        <v>6963</v>
      </c>
      <c r="F985" s="32" t="s">
        <v>6964</v>
      </c>
      <c r="G985" s="32" t="s">
        <v>58</v>
      </c>
      <c r="H985" s="32" t="s">
        <v>59</v>
      </c>
      <c r="I985" s="32" t="s">
        <v>2006</v>
      </c>
      <c r="J985" s="35">
        <v>0</v>
      </c>
      <c r="K985" s="35">
        <v>0</v>
      </c>
      <c r="L985" s="35">
        <v>0</v>
      </c>
      <c r="M985" s="35">
        <v>0</v>
      </c>
      <c r="N985" s="32" t="s">
        <v>19</v>
      </c>
      <c r="O985" s="32" t="s">
        <v>322</v>
      </c>
      <c r="P985" s="32">
        <v>0</v>
      </c>
    </row>
    <row r="986" spans="1:16" x14ac:dyDescent="0.25">
      <c r="A986" s="57">
        <v>42255.690022488423</v>
      </c>
      <c r="C986" s="32" t="s">
        <v>4728</v>
      </c>
      <c r="D986" s="32" t="s">
        <v>4729</v>
      </c>
      <c r="E986" s="32" t="s">
        <v>6965</v>
      </c>
      <c r="F986" s="32" t="s">
        <v>6966</v>
      </c>
      <c r="G986" s="32" t="s">
        <v>58</v>
      </c>
      <c r="H986" s="32" t="s">
        <v>59</v>
      </c>
      <c r="I986" s="32" t="s">
        <v>2006</v>
      </c>
      <c r="J986" s="35">
        <v>0</v>
      </c>
      <c r="K986" s="35">
        <v>0</v>
      </c>
      <c r="L986" s="35">
        <v>0</v>
      </c>
      <c r="M986" s="35">
        <v>0</v>
      </c>
      <c r="N986" s="32" t="s">
        <v>19</v>
      </c>
      <c r="O986" s="32" t="s">
        <v>318</v>
      </c>
      <c r="P986" s="32">
        <v>0</v>
      </c>
    </row>
    <row r="987" spans="1:16" x14ac:dyDescent="0.25">
      <c r="A987" s="57">
        <v>42255.700013194444</v>
      </c>
      <c r="C987" s="32" t="s">
        <v>1068</v>
      </c>
      <c r="D987" s="32" t="s">
        <v>334</v>
      </c>
      <c r="E987" s="32" t="s">
        <v>6967</v>
      </c>
      <c r="F987" s="32" t="s">
        <v>6968</v>
      </c>
      <c r="G987" s="32" t="s">
        <v>58</v>
      </c>
      <c r="H987" s="32" t="s">
        <v>59</v>
      </c>
      <c r="I987" s="32" t="s">
        <v>2006</v>
      </c>
      <c r="J987" s="35">
        <v>0</v>
      </c>
      <c r="K987" s="35">
        <v>0</v>
      </c>
      <c r="L987" s="35">
        <v>0</v>
      </c>
      <c r="M987" s="35">
        <v>0</v>
      </c>
      <c r="N987" s="32" t="s">
        <v>19</v>
      </c>
      <c r="O987" s="32" t="s">
        <v>322</v>
      </c>
      <c r="P987" s="32">
        <v>0</v>
      </c>
    </row>
    <row r="988" spans="1:16" x14ac:dyDescent="0.25">
      <c r="A988" s="57">
        <v>42255.711141087966</v>
      </c>
      <c r="C988" s="32" t="s">
        <v>2475</v>
      </c>
      <c r="D988" s="32" t="s">
        <v>334</v>
      </c>
      <c r="E988" s="32" t="s">
        <v>6969</v>
      </c>
      <c r="F988" s="32" t="s">
        <v>6970</v>
      </c>
      <c r="G988" s="32" t="s">
        <v>58</v>
      </c>
      <c r="H988" s="32" t="s">
        <v>59</v>
      </c>
      <c r="I988" s="32" t="s">
        <v>2006</v>
      </c>
      <c r="J988" s="35">
        <v>0</v>
      </c>
      <c r="K988" s="35">
        <v>0</v>
      </c>
      <c r="L988" s="35">
        <v>0</v>
      </c>
      <c r="M988" s="35">
        <v>0</v>
      </c>
      <c r="N988" s="32" t="s">
        <v>19</v>
      </c>
      <c r="O988" s="32" t="s">
        <v>322</v>
      </c>
      <c r="P988" s="32">
        <v>0</v>
      </c>
    </row>
    <row r="989" spans="1:16" x14ac:dyDescent="0.25">
      <c r="A989" s="57">
        <v>42255.715578043979</v>
      </c>
      <c r="C989" s="32" t="s">
        <v>722</v>
      </c>
      <c r="D989" s="32" t="s">
        <v>334</v>
      </c>
      <c r="E989" s="32" t="s">
        <v>6971</v>
      </c>
      <c r="F989" s="32" t="s">
        <v>6972</v>
      </c>
      <c r="G989" s="32" t="s">
        <v>58</v>
      </c>
      <c r="H989" s="32" t="s">
        <v>59</v>
      </c>
      <c r="I989" s="32" t="s">
        <v>2006</v>
      </c>
      <c r="J989" s="35">
        <v>0</v>
      </c>
      <c r="K989" s="35">
        <v>0</v>
      </c>
      <c r="L989" s="35">
        <v>0</v>
      </c>
      <c r="M989" s="35">
        <v>0</v>
      </c>
      <c r="N989" s="32" t="s">
        <v>19</v>
      </c>
      <c r="O989" s="32" t="s">
        <v>322</v>
      </c>
      <c r="P989" s="32">
        <v>0</v>
      </c>
    </row>
    <row r="990" spans="1:16" x14ac:dyDescent="0.25">
      <c r="A990" s="57">
        <v>42255.730213657407</v>
      </c>
      <c r="C990" s="32" t="s">
        <v>375</v>
      </c>
      <c r="D990" s="32" t="s">
        <v>334</v>
      </c>
      <c r="E990" s="32" t="s">
        <v>6973</v>
      </c>
      <c r="F990" s="32" t="s">
        <v>6974</v>
      </c>
      <c r="G990" s="32" t="s">
        <v>58</v>
      </c>
      <c r="H990" s="32" t="s">
        <v>59</v>
      </c>
      <c r="I990" s="32" t="s">
        <v>2006</v>
      </c>
      <c r="J990" s="35">
        <v>0</v>
      </c>
      <c r="K990" s="35">
        <v>0</v>
      </c>
      <c r="L990" s="35">
        <v>0</v>
      </c>
      <c r="M990" s="35">
        <v>0</v>
      </c>
      <c r="N990" s="32" t="s">
        <v>19</v>
      </c>
      <c r="O990" s="32" t="s">
        <v>322</v>
      </c>
      <c r="P990" s="32">
        <v>0</v>
      </c>
    </row>
    <row r="991" spans="1:16" x14ac:dyDescent="0.25">
      <c r="A991" s="57">
        <v>42255.744617395831</v>
      </c>
      <c r="C991" s="32" t="s">
        <v>722</v>
      </c>
      <c r="D991" s="32" t="s">
        <v>334</v>
      </c>
      <c r="E991" s="32" t="s">
        <v>6975</v>
      </c>
      <c r="F991" s="32" t="s">
        <v>6976</v>
      </c>
      <c r="G991" s="32" t="s">
        <v>58</v>
      </c>
      <c r="H991" s="32" t="s">
        <v>59</v>
      </c>
      <c r="I991" s="32" t="s">
        <v>2006</v>
      </c>
      <c r="J991" s="35">
        <v>0</v>
      </c>
      <c r="K991" s="35">
        <v>0</v>
      </c>
      <c r="L991" s="35">
        <v>0</v>
      </c>
      <c r="M991" s="35">
        <v>0</v>
      </c>
      <c r="N991" s="32" t="s">
        <v>19</v>
      </c>
      <c r="O991" s="32" t="s">
        <v>322</v>
      </c>
      <c r="P991" s="32">
        <v>0</v>
      </c>
    </row>
    <row r="992" spans="1:16" x14ac:dyDescent="0.25">
      <c r="A992" s="57">
        <v>42255.748990706015</v>
      </c>
      <c r="C992" s="32" t="s">
        <v>739</v>
      </c>
      <c r="D992" s="32" t="s">
        <v>334</v>
      </c>
      <c r="E992" s="32" t="s">
        <v>6977</v>
      </c>
      <c r="F992" s="32" t="s">
        <v>6978</v>
      </c>
      <c r="G992" s="32" t="s">
        <v>58</v>
      </c>
      <c r="H992" s="32" t="s">
        <v>59</v>
      </c>
      <c r="I992" s="32" t="s">
        <v>2006</v>
      </c>
      <c r="J992" s="35">
        <v>0</v>
      </c>
      <c r="K992" s="35">
        <v>0</v>
      </c>
      <c r="L992" s="35">
        <v>0</v>
      </c>
      <c r="M992" s="35">
        <v>0</v>
      </c>
      <c r="N992" s="32" t="s">
        <v>19</v>
      </c>
      <c r="O992" s="32" t="s">
        <v>322</v>
      </c>
      <c r="P992" s="32">
        <v>0</v>
      </c>
    </row>
    <row r="993" spans="1:16" x14ac:dyDescent="0.25">
      <c r="A993" s="57">
        <v>42255.756808796294</v>
      </c>
      <c r="C993" s="32" t="s">
        <v>340</v>
      </c>
      <c r="D993" s="32" t="s">
        <v>334</v>
      </c>
      <c r="E993" s="32" t="s">
        <v>6979</v>
      </c>
      <c r="F993" s="32" t="s">
        <v>6980</v>
      </c>
      <c r="G993" s="32" t="s">
        <v>58</v>
      </c>
      <c r="H993" s="32" t="s">
        <v>59</v>
      </c>
      <c r="I993" s="32" t="s">
        <v>2006</v>
      </c>
      <c r="J993" s="35">
        <v>0</v>
      </c>
      <c r="K993" s="35">
        <v>0</v>
      </c>
      <c r="L993" s="35">
        <v>0</v>
      </c>
      <c r="M993" s="35">
        <v>0</v>
      </c>
      <c r="N993" s="32" t="s">
        <v>19</v>
      </c>
      <c r="O993" s="32" t="s">
        <v>322</v>
      </c>
      <c r="P993" s="32">
        <v>0</v>
      </c>
    </row>
    <row r="994" spans="1:16" x14ac:dyDescent="0.25">
      <c r="A994" s="57">
        <v>42255.772852314818</v>
      </c>
      <c r="C994" s="32" t="s">
        <v>335</v>
      </c>
      <c r="D994" s="32" t="s">
        <v>334</v>
      </c>
      <c r="E994" s="32" t="s">
        <v>6981</v>
      </c>
      <c r="F994" s="32" t="s">
        <v>6982</v>
      </c>
      <c r="G994" s="32" t="s">
        <v>58</v>
      </c>
      <c r="H994" s="32" t="s">
        <v>59</v>
      </c>
      <c r="I994" s="32" t="s">
        <v>2006</v>
      </c>
      <c r="J994" s="35">
        <v>0</v>
      </c>
      <c r="K994" s="35">
        <v>0</v>
      </c>
      <c r="L994" s="35">
        <v>0</v>
      </c>
      <c r="M994" s="35">
        <v>0</v>
      </c>
      <c r="N994" s="32" t="s">
        <v>19</v>
      </c>
      <c r="O994" s="32" t="s">
        <v>322</v>
      </c>
      <c r="P994" s="32">
        <v>0</v>
      </c>
    </row>
    <row r="995" spans="1:16" x14ac:dyDescent="0.25">
      <c r="A995" s="57">
        <v>42255.777854247688</v>
      </c>
      <c r="C995" s="32" t="s">
        <v>5771</v>
      </c>
      <c r="D995" s="32" t="s">
        <v>334</v>
      </c>
      <c r="E995" s="32" t="s">
        <v>6983</v>
      </c>
      <c r="F995" s="32" t="s">
        <v>6984</v>
      </c>
      <c r="G995" s="32" t="s">
        <v>58</v>
      </c>
      <c r="H995" s="32" t="s">
        <v>59</v>
      </c>
      <c r="I995" s="32" t="s">
        <v>2006</v>
      </c>
      <c r="J995" s="35">
        <v>0</v>
      </c>
      <c r="K995" s="35">
        <v>0</v>
      </c>
      <c r="L995" s="35">
        <v>0</v>
      </c>
      <c r="M995" s="35">
        <v>0</v>
      </c>
      <c r="N995" s="32" t="s">
        <v>19</v>
      </c>
      <c r="O995" s="32" t="s">
        <v>322</v>
      </c>
      <c r="P995" s="32">
        <v>0</v>
      </c>
    </row>
    <row r="996" spans="1:16" x14ac:dyDescent="0.25">
      <c r="A996" s="57">
        <v>42255.796339085646</v>
      </c>
      <c r="C996" s="32" t="s">
        <v>454</v>
      </c>
      <c r="D996" s="32" t="s">
        <v>334</v>
      </c>
      <c r="E996" s="32" t="s">
        <v>6985</v>
      </c>
      <c r="F996" s="32" t="s">
        <v>6986</v>
      </c>
      <c r="G996" s="32" t="s">
        <v>58</v>
      </c>
      <c r="H996" s="32" t="s">
        <v>59</v>
      </c>
      <c r="I996" s="32" t="s">
        <v>2006</v>
      </c>
      <c r="J996" s="35">
        <v>0</v>
      </c>
      <c r="K996" s="35">
        <v>0</v>
      </c>
      <c r="L996" s="35">
        <v>0</v>
      </c>
      <c r="M996" s="35">
        <v>0</v>
      </c>
      <c r="N996" s="32" t="s">
        <v>19</v>
      </c>
      <c r="O996" s="32" t="s">
        <v>322</v>
      </c>
      <c r="P996" s="32">
        <v>0</v>
      </c>
    </row>
    <row r="997" spans="1:16" x14ac:dyDescent="0.25">
      <c r="A997" s="57">
        <v>42255.79677202546</v>
      </c>
      <c r="C997" s="32" t="s">
        <v>736</v>
      </c>
      <c r="D997" s="32" t="s">
        <v>334</v>
      </c>
      <c r="E997" s="32" t="s">
        <v>6987</v>
      </c>
      <c r="F997" s="32" t="s">
        <v>6988</v>
      </c>
      <c r="G997" s="32" t="s">
        <v>58</v>
      </c>
      <c r="H997" s="32" t="s">
        <v>59</v>
      </c>
      <c r="I997" s="32" t="s">
        <v>2006</v>
      </c>
      <c r="J997" s="35">
        <v>0</v>
      </c>
      <c r="K997" s="35">
        <v>0</v>
      </c>
      <c r="L997" s="35">
        <v>0</v>
      </c>
      <c r="M997" s="35">
        <v>0</v>
      </c>
      <c r="N997" s="32" t="s">
        <v>19</v>
      </c>
      <c r="O997" s="32" t="s">
        <v>322</v>
      </c>
      <c r="P997" s="32">
        <v>0</v>
      </c>
    </row>
    <row r="998" spans="1:16" x14ac:dyDescent="0.25">
      <c r="A998" s="57">
        <v>42256.391741516207</v>
      </c>
      <c r="C998" s="32" t="s">
        <v>47</v>
      </c>
      <c r="D998" s="32" t="s">
        <v>48</v>
      </c>
      <c r="E998" s="32" t="s">
        <v>6989</v>
      </c>
      <c r="F998" s="32" t="s">
        <v>6990</v>
      </c>
      <c r="G998" s="32" t="s">
        <v>58</v>
      </c>
      <c r="H998" s="32" t="s">
        <v>59</v>
      </c>
      <c r="I998" s="32" t="s">
        <v>2006</v>
      </c>
      <c r="J998" s="35">
        <v>0</v>
      </c>
      <c r="K998" s="35">
        <v>0</v>
      </c>
      <c r="L998" s="35">
        <v>0</v>
      </c>
      <c r="M998" s="35">
        <v>0</v>
      </c>
      <c r="N998" s="32" t="s">
        <v>19</v>
      </c>
      <c r="O998" s="32" t="s">
        <v>32</v>
      </c>
      <c r="P998" s="32">
        <v>2</v>
      </c>
    </row>
    <row r="999" spans="1:16" x14ac:dyDescent="0.25">
      <c r="A999" s="57">
        <v>42256.426217939814</v>
      </c>
      <c r="B999" s="32" t="s">
        <v>22</v>
      </c>
      <c r="C999" s="32" t="s">
        <v>5382</v>
      </c>
      <c r="D999" s="32" t="s">
        <v>5383</v>
      </c>
      <c r="E999" s="32" t="s">
        <v>6991</v>
      </c>
      <c r="F999" s="32" t="s">
        <v>6992</v>
      </c>
      <c r="G999" s="32" t="s">
        <v>25</v>
      </c>
      <c r="H999" s="32" t="s">
        <v>26</v>
      </c>
      <c r="I999" s="32" t="s">
        <v>2006</v>
      </c>
      <c r="J999" s="35">
        <v>0</v>
      </c>
      <c r="K999" s="35">
        <v>0</v>
      </c>
      <c r="L999" s="35">
        <v>12.74</v>
      </c>
      <c r="M999" s="35">
        <v>0</v>
      </c>
      <c r="N999" s="32" t="s">
        <v>19</v>
      </c>
      <c r="O999" s="32" t="s">
        <v>24</v>
      </c>
      <c r="P999" s="32">
        <v>0.75</v>
      </c>
    </row>
    <row r="1000" spans="1:16" x14ac:dyDescent="0.25">
      <c r="A1000" s="57">
        <v>42256.426217939814</v>
      </c>
      <c r="B1000" s="32" t="s">
        <v>22</v>
      </c>
      <c r="C1000" s="32" t="s">
        <v>5382</v>
      </c>
      <c r="D1000" s="32" t="s">
        <v>5383</v>
      </c>
      <c r="E1000" s="32" t="s">
        <v>6991</v>
      </c>
      <c r="F1000" s="32" t="s">
        <v>6992</v>
      </c>
      <c r="G1000" s="32" t="s">
        <v>5385</v>
      </c>
      <c r="H1000" s="32" t="s">
        <v>5386</v>
      </c>
      <c r="I1000" s="32" t="s">
        <v>2006</v>
      </c>
      <c r="J1000" s="35">
        <v>0</v>
      </c>
      <c r="K1000" s="35">
        <v>125</v>
      </c>
      <c r="L1000" s="35">
        <v>0</v>
      </c>
      <c r="M1000" s="35">
        <v>0</v>
      </c>
      <c r="N1000" s="32" t="s">
        <v>19</v>
      </c>
      <c r="O1000" s="32" t="s">
        <v>24</v>
      </c>
      <c r="P1000" s="32">
        <v>1</v>
      </c>
    </row>
    <row r="1001" spans="1:16" x14ac:dyDescent="0.25">
      <c r="A1001" s="57">
        <v>42256.426217939814</v>
      </c>
      <c r="B1001" s="32" t="s">
        <v>22</v>
      </c>
      <c r="C1001" s="32" t="s">
        <v>5382</v>
      </c>
      <c r="D1001" s="32" t="s">
        <v>5383</v>
      </c>
      <c r="E1001" s="32" t="s">
        <v>6991</v>
      </c>
      <c r="F1001" s="32" t="s">
        <v>6992</v>
      </c>
      <c r="G1001" s="32" t="s">
        <v>33</v>
      </c>
      <c r="H1001" s="32" t="s">
        <v>34</v>
      </c>
      <c r="I1001" s="32" t="s">
        <v>2006</v>
      </c>
      <c r="J1001" s="35">
        <v>0</v>
      </c>
      <c r="K1001" s="35">
        <v>0</v>
      </c>
      <c r="L1001" s="35">
        <v>0</v>
      </c>
      <c r="M1001" s="35">
        <v>3</v>
      </c>
      <c r="N1001" s="32" t="s">
        <v>19</v>
      </c>
      <c r="O1001" s="32" t="s">
        <v>24</v>
      </c>
      <c r="P1001" s="32">
        <v>1</v>
      </c>
    </row>
    <row r="1002" spans="1:16" x14ac:dyDescent="0.25">
      <c r="A1002" s="57">
        <v>42256.428244212962</v>
      </c>
      <c r="B1002" s="32" t="s">
        <v>22</v>
      </c>
      <c r="C1002" s="32" t="s">
        <v>2270</v>
      </c>
      <c r="D1002" s="32" t="s">
        <v>2271</v>
      </c>
      <c r="E1002" s="32" t="s">
        <v>6993</v>
      </c>
      <c r="F1002" s="32" t="s">
        <v>6994</v>
      </c>
      <c r="G1002" s="32" t="s">
        <v>25</v>
      </c>
      <c r="H1002" s="32" t="s">
        <v>26</v>
      </c>
      <c r="I1002" s="32" t="s">
        <v>2006</v>
      </c>
      <c r="J1002" s="35">
        <v>0</v>
      </c>
      <c r="K1002" s="35">
        <v>0</v>
      </c>
      <c r="L1002" s="35">
        <v>0</v>
      </c>
      <c r="M1002" s="35">
        <v>0</v>
      </c>
      <c r="N1002" s="32" t="s">
        <v>19</v>
      </c>
      <c r="O1002" s="32" t="s">
        <v>24</v>
      </c>
      <c r="P1002" s="32">
        <v>0.5</v>
      </c>
    </row>
    <row r="1003" spans="1:16" x14ac:dyDescent="0.25">
      <c r="A1003" s="57">
        <v>42256.428244212962</v>
      </c>
      <c r="B1003" s="32" t="s">
        <v>22</v>
      </c>
      <c r="C1003" s="32" t="s">
        <v>2270</v>
      </c>
      <c r="D1003" s="32" t="s">
        <v>2271</v>
      </c>
      <c r="E1003" s="32" t="s">
        <v>6993</v>
      </c>
      <c r="F1003" s="32" t="s">
        <v>6994</v>
      </c>
      <c r="G1003" s="32" t="s">
        <v>2555</v>
      </c>
      <c r="H1003" s="32" t="s">
        <v>2556</v>
      </c>
      <c r="I1003" s="32" t="s">
        <v>2006</v>
      </c>
      <c r="J1003" s="35">
        <v>0</v>
      </c>
      <c r="K1003" s="35">
        <v>127.97</v>
      </c>
      <c r="L1003" s="35">
        <v>0</v>
      </c>
      <c r="M1003" s="35">
        <v>0</v>
      </c>
      <c r="N1003" s="32" t="s">
        <v>19</v>
      </c>
      <c r="O1003" s="32" t="s">
        <v>24</v>
      </c>
      <c r="P1003" s="32">
        <v>1</v>
      </c>
    </row>
    <row r="1004" spans="1:16" x14ac:dyDescent="0.25">
      <c r="A1004" s="57">
        <v>42256.428244212962</v>
      </c>
      <c r="B1004" s="32" t="s">
        <v>22</v>
      </c>
      <c r="C1004" s="32" t="s">
        <v>2270</v>
      </c>
      <c r="D1004" s="32" t="s">
        <v>2271</v>
      </c>
      <c r="E1004" s="32" t="s">
        <v>6993</v>
      </c>
      <c r="F1004" s="32" t="s">
        <v>6994</v>
      </c>
      <c r="G1004" s="32" t="s">
        <v>35</v>
      </c>
      <c r="H1004" s="32" t="s">
        <v>38</v>
      </c>
      <c r="I1004" s="32" t="s">
        <v>2006</v>
      </c>
      <c r="J1004" s="35">
        <v>0</v>
      </c>
      <c r="K1004" s="35">
        <v>0</v>
      </c>
      <c r="L1004" s="35">
        <v>0</v>
      </c>
      <c r="M1004" s="35">
        <v>9.6199999999999992</v>
      </c>
      <c r="N1004" s="32" t="s">
        <v>19</v>
      </c>
      <c r="O1004" s="32" t="s">
        <v>24</v>
      </c>
      <c r="P1004" s="32">
        <v>1</v>
      </c>
    </row>
    <row r="1005" spans="1:16" x14ac:dyDescent="0.25">
      <c r="A1005" s="57">
        <v>42256.428244212962</v>
      </c>
      <c r="B1005" s="32" t="s">
        <v>22</v>
      </c>
      <c r="C1005" s="32" t="s">
        <v>2270</v>
      </c>
      <c r="D1005" s="32" t="s">
        <v>2271</v>
      </c>
      <c r="E1005" s="32" t="s">
        <v>6993</v>
      </c>
      <c r="F1005" s="32" t="s">
        <v>6994</v>
      </c>
      <c r="G1005" s="32" t="s">
        <v>35</v>
      </c>
      <c r="H1005" s="32" t="s">
        <v>38</v>
      </c>
      <c r="I1005" s="32" t="s">
        <v>2006</v>
      </c>
      <c r="J1005" s="35">
        <v>0</v>
      </c>
      <c r="K1005" s="35">
        <v>0</v>
      </c>
      <c r="L1005" s="35">
        <v>0</v>
      </c>
      <c r="M1005" s="35">
        <v>9.1</v>
      </c>
      <c r="N1005" s="32" t="s">
        <v>19</v>
      </c>
      <c r="O1005" s="32" t="s">
        <v>24</v>
      </c>
      <c r="P1005" s="32">
        <v>1</v>
      </c>
    </row>
    <row r="1006" spans="1:16" x14ac:dyDescent="0.25">
      <c r="A1006" s="57">
        <v>42256.430185069446</v>
      </c>
      <c r="B1006" s="32" t="s">
        <v>22</v>
      </c>
      <c r="C1006" s="32" t="s">
        <v>5479</v>
      </c>
      <c r="D1006" s="32" t="s">
        <v>5480</v>
      </c>
      <c r="E1006" s="32" t="s">
        <v>6995</v>
      </c>
      <c r="F1006" s="32" t="s">
        <v>6996</v>
      </c>
      <c r="G1006" s="32" t="s">
        <v>25</v>
      </c>
      <c r="H1006" s="32" t="s">
        <v>26</v>
      </c>
      <c r="I1006" s="32" t="s">
        <v>2006</v>
      </c>
      <c r="J1006" s="35">
        <v>0</v>
      </c>
      <c r="K1006" s="35">
        <v>0</v>
      </c>
      <c r="L1006" s="35">
        <v>2.83</v>
      </c>
      <c r="M1006" s="35">
        <v>0</v>
      </c>
      <c r="N1006" s="32" t="s">
        <v>19</v>
      </c>
      <c r="O1006" s="32" t="s">
        <v>24</v>
      </c>
      <c r="P1006" s="32">
        <v>0.17</v>
      </c>
    </row>
    <row r="1007" spans="1:16" x14ac:dyDescent="0.25">
      <c r="A1007" s="57">
        <v>42256.430185069446</v>
      </c>
      <c r="B1007" s="32" t="s">
        <v>22</v>
      </c>
      <c r="C1007" s="32" t="s">
        <v>5479</v>
      </c>
      <c r="D1007" s="32" t="s">
        <v>5480</v>
      </c>
      <c r="E1007" s="32" t="s">
        <v>6995</v>
      </c>
      <c r="F1007" s="32" t="s">
        <v>6996</v>
      </c>
      <c r="G1007" s="32" t="s">
        <v>2080</v>
      </c>
      <c r="H1007" s="32" t="s">
        <v>2081</v>
      </c>
      <c r="I1007" s="32" t="s">
        <v>2006</v>
      </c>
      <c r="J1007" s="35">
        <v>0</v>
      </c>
      <c r="K1007" s="35">
        <v>86.36</v>
      </c>
      <c r="L1007" s="35">
        <v>0</v>
      </c>
      <c r="M1007" s="35">
        <v>0</v>
      </c>
      <c r="N1007" s="32" t="s">
        <v>19</v>
      </c>
      <c r="O1007" s="32" t="s">
        <v>24</v>
      </c>
      <c r="P1007" s="32">
        <v>1</v>
      </c>
    </row>
    <row r="1008" spans="1:16" x14ac:dyDescent="0.25">
      <c r="A1008" s="57">
        <v>42256.430185069446</v>
      </c>
      <c r="B1008" s="32" t="s">
        <v>22</v>
      </c>
      <c r="C1008" s="32" t="s">
        <v>5479</v>
      </c>
      <c r="D1008" s="32" t="s">
        <v>5480</v>
      </c>
      <c r="E1008" s="32" t="s">
        <v>6995</v>
      </c>
      <c r="F1008" s="32" t="s">
        <v>6996</v>
      </c>
      <c r="G1008" s="32" t="s">
        <v>35</v>
      </c>
      <c r="H1008" s="32" t="s">
        <v>38</v>
      </c>
      <c r="I1008" s="32" t="s">
        <v>2006</v>
      </c>
      <c r="J1008" s="35">
        <v>0</v>
      </c>
      <c r="K1008" s="35">
        <v>0</v>
      </c>
      <c r="L1008" s="35">
        <v>0</v>
      </c>
      <c r="M1008" s="35">
        <v>24.26</v>
      </c>
      <c r="N1008" s="32" t="s">
        <v>19</v>
      </c>
      <c r="O1008" s="32" t="s">
        <v>24</v>
      </c>
      <c r="P1008" s="32">
        <v>1</v>
      </c>
    </row>
    <row r="1009" spans="1:16" x14ac:dyDescent="0.25">
      <c r="A1009" s="57">
        <v>42256.430185069446</v>
      </c>
      <c r="B1009" s="32" t="s">
        <v>22</v>
      </c>
      <c r="C1009" s="32" t="s">
        <v>5479</v>
      </c>
      <c r="D1009" s="32" t="s">
        <v>5480</v>
      </c>
      <c r="E1009" s="32" t="s">
        <v>6995</v>
      </c>
      <c r="F1009" s="32" t="s">
        <v>6996</v>
      </c>
      <c r="G1009" s="32" t="s">
        <v>35</v>
      </c>
      <c r="H1009" s="32" t="s">
        <v>38</v>
      </c>
      <c r="I1009" s="32" t="s">
        <v>2006</v>
      </c>
      <c r="J1009" s="35">
        <v>0</v>
      </c>
      <c r="K1009" s="35">
        <v>0</v>
      </c>
      <c r="L1009" s="35">
        <v>0</v>
      </c>
      <c r="M1009" s="35">
        <v>24.15</v>
      </c>
      <c r="N1009" s="32" t="s">
        <v>19</v>
      </c>
      <c r="O1009" s="32" t="s">
        <v>24</v>
      </c>
      <c r="P1009" s="32">
        <v>1</v>
      </c>
    </row>
    <row r="1010" spans="1:16" x14ac:dyDescent="0.25">
      <c r="A1010" s="57">
        <v>42256.432593252313</v>
      </c>
      <c r="B1010" s="32" t="s">
        <v>22</v>
      </c>
      <c r="C1010" s="32" t="s">
        <v>392</v>
      </c>
      <c r="D1010" s="32" t="s">
        <v>391</v>
      </c>
      <c r="E1010" s="32" t="s">
        <v>6997</v>
      </c>
      <c r="F1010" s="32" t="s">
        <v>6998</v>
      </c>
      <c r="G1010" s="32" t="s">
        <v>25</v>
      </c>
      <c r="H1010" s="32" t="s">
        <v>26</v>
      </c>
      <c r="I1010" s="32" t="s">
        <v>2006</v>
      </c>
      <c r="J1010" s="35">
        <v>0</v>
      </c>
      <c r="K1010" s="35">
        <v>0</v>
      </c>
      <c r="L1010" s="35">
        <v>0</v>
      </c>
      <c r="M1010" s="35">
        <v>0</v>
      </c>
      <c r="N1010" s="32" t="s">
        <v>19</v>
      </c>
      <c r="O1010" s="32" t="s">
        <v>27</v>
      </c>
      <c r="P1010" s="32">
        <v>9</v>
      </c>
    </row>
    <row r="1011" spans="1:16" x14ac:dyDescent="0.25">
      <c r="A1011" s="57">
        <v>42256.432593252313</v>
      </c>
      <c r="B1011" s="32" t="s">
        <v>22</v>
      </c>
      <c r="C1011" s="32" t="s">
        <v>392</v>
      </c>
      <c r="D1011" s="32" t="s">
        <v>391</v>
      </c>
      <c r="E1011" s="32" t="s">
        <v>6997</v>
      </c>
      <c r="F1011" s="32" t="s">
        <v>6998</v>
      </c>
      <c r="G1011" s="32" t="s">
        <v>380</v>
      </c>
      <c r="H1011" s="32" t="s">
        <v>379</v>
      </c>
      <c r="I1011" s="32" t="s">
        <v>2006</v>
      </c>
      <c r="J1011" s="35">
        <v>0</v>
      </c>
      <c r="K1011" s="35">
        <v>0</v>
      </c>
      <c r="L1011" s="35">
        <v>0</v>
      </c>
      <c r="M1011" s="35">
        <v>0.5</v>
      </c>
      <c r="N1011" s="32" t="s">
        <v>19</v>
      </c>
      <c r="O1011" s="32" t="s">
        <v>27</v>
      </c>
      <c r="P1011" s="32">
        <v>1</v>
      </c>
    </row>
    <row r="1012" spans="1:16" x14ac:dyDescent="0.25">
      <c r="A1012" s="57">
        <v>42256.432593252313</v>
      </c>
      <c r="B1012" s="32" t="s">
        <v>22</v>
      </c>
      <c r="C1012" s="32" t="s">
        <v>392</v>
      </c>
      <c r="D1012" s="32" t="s">
        <v>391</v>
      </c>
      <c r="E1012" s="32" t="s">
        <v>6997</v>
      </c>
      <c r="F1012" s="32" t="s">
        <v>6998</v>
      </c>
      <c r="G1012" s="32" t="s">
        <v>380</v>
      </c>
      <c r="H1012" s="32" t="s">
        <v>379</v>
      </c>
      <c r="I1012" s="32" t="s">
        <v>2006</v>
      </c>
      <c r="J1012" s="35">
        <v>0</v>
      </c>
      <c r="K1012" s="35">
        <v>0</v>
      </c>
      <c r="L1012" s="35">
        <v>0</v>
      </c>
      <c r="M1012" s="35">
        <v>1</v>
      </c>
      <c r="N1012" s="32" t="s">
        <v>19</v>
      </c>
      <c r="O1012" s="32" t="s">
        <v>27</v>
      </c>
      <c r="P1012" s="32">
        <v>1</v>
      </c>
    </row>
    <row r="1013" spans="1:16" x14ac:dyDescent="0.25">
      <c r="A1013" s="57">
        <v>42256.432593252313</v>
      </c>
      <c r="B1013" s="32" t="s">
        <v>22</v>
      </c>
      <c r="C1013" s="32" t="s">
        <v>392</v>
      </c>
      <c r="D1013" s="32" t="s">
        <v>391</v>
      </c>
      <c r="E1013" s="32" t="s">
        <v>6997</v>
      </c>
      <c r="F1013" s="32" t="s">
        <v>6998</v>
      </c>
      <c r="G1013" s="32" t="s">
        <v>380</v>
      </c>
      <c r="H1013" s="32" t="s">
        <v>379</v>
      </c>
      <c r="I1013" s="32" t="s">
        <v>2006</v>
      </c>
      <c r="J1013" s="35">
        <v>0</v>
      </c>
      <c r="K1013" s="35">
        <v>0</v>
      </c>
      <c r="L1013" s="35">
        <v>0</v>
      </c>
      <c r="M1013" s="35">
        <v>0.5</v>
      </c>
      <c r="N1013" s="32" t="s">
        <v>19</v>
      </c>
      <c r="O1013" s="32" t="s">
        <v>27</v>
      </c>
      <c r="P1013" s="32">
        <v>1</v>
      </c>
    </row>
    <row r="1014" spans="1:16" x14ac:dyDescent="0.25">
      <c r="A1014" s="57">
        <v>42256.432593252313</v>
      </c>
      <c r="B1014" s="32" t="s">
        <v>22</v>
      </c>
      <c r="C1014" s="32" t="s">
        <v>392</v>
      </c>
      <c r="D1014" s="32" t="s">
        <v>391</v>
      </c>
      <c r="E1014" s="32" t="s">
        <v>6997</v>
      </c>
      <c r="F1014" s="32" t="s">
        <v>6998</v>
      </c>
      <c r="G1014" s="32" t="s">
        <v>380</v>
      </c>
      <c r="H1014" s="32" t="s">
        <v>379</v>
      </c>
      <c r="I1014" s="32" t="s">
        <v>2006</v>
      </c>
      <c r="J1014" s="35">
        <v>0</v>
      </c>
      <c r="K1014" s="35">
        <v>0</v>
      </c>
      <c r="L1014" s="35">
        <v>0</v>
      </c>
      <c r="M1014" s="35">
        <v>2</v>
      </c>
      <c r="N1014" s="32" t="s">
        <v>19</v>
      </c>
      <c r="O1014" s="32" t="s">
        <v>27</v>
      </c>
      <c r="P1014" s="32">
        <v>1</v>
      </c>
    </row>
    <row r="1015" spans="1:16" x14ac:dyDescent="0.25">
      <c r="A1015" s="57">
        <v>42256.432593252313</v>
      </c>
      <c r="B1015" s="32" t="s">
        <v>22</v>
      </c>
      <c r="C1015" s="32" t="s">
        <v>392</v>
      </c>
      <c r="D1015" s="32" t="s">
        <v>391</v>
      </c>
      <c r="E1015" s="32" t="s">
        <v>6997</v>
      </c>
      <c r="F1015" s="32" t="s">
        <v>6998</v>
      </c>
      <c r="G1015" s="32" t="s">
        <v>380</v>
      </c>
      <c r="H1015" s="32" t="s">
        <v>379</v>
      </c>
      <c r="I1015" s="32" t="s">
        <v>2006</v>
      </c>
      <c r="J1015" s="35">
        <v>0</v>
      </c>
      <c r="K1015" s="35">
        <v>0</v>
      </c>
      <c r="L1015" s="35">
        <v>0</v>
      </c>
      <c r="M1015" s="35">
        <v>0.5</v>
      </c>
      <c r="N1015" s="32" t="s">
        <v>19</v>
      </c>
      <c r="O1015" s="32" t="s">
        <v>27</v>
      </c>
      <c r="P1015" s="32">
        <v>1</v>
      </c>
    </row>
    <row r="1016" spans="1:16" x14ac:dyDescent="0.25">
      <c r="A1016" s="57">
        <v>42256.432593252313</v>
      </c>
      <c r="B1016" s="32" t="s">
        <v>22</v>
      </c>
      <c r="C1016" s="32" t="s">
        <v>392</v>
      </c>
      <c r="D1016" s="32" t="s">
        <v>391</v>
      </c>
      <c r="E1016" s="32" t="s">
        <v>6997</v>
      </c>
      <c r="F1016" s="32" t="s">
        <v>6998</v>
      </c>
      <c r="G1016" s="32" t="s">
        <v>380</v>
      </c>
      <c r="H1016" s="32" t="s">
        <v>379</v>
      </c>
      <c r="I1016" s="32" t="s">
        <v>2006</v>
      </c>
      <c r="J1016" s="35">
        <v>0</v>
      </c>
      <c r="K1016" s="35">
        <v>0</v>
      </c>
      <c r="L1016" s="35">
        <v>0</v>
      </c>
      <c r="M1016" s="35">
        <v>2</v>
      </c>
      <c r="N1016" s="32" t="s">
        <v>19</v>
      </c>
      <c r="O1016" s="32" t="s">
        <v>27</v>
      </c>
      <c r="P1016" s="32">
        <v>1</v>
      </c>
    </row>
    <row r="1017" spans="1:16" x14ac:dyDescent="0.25">
      <c r="A1017" s="57">
        <v>42256.432593252313</v>
      </c>
      <c r="B1017" s="32" t="s">
        <v>22</v>
      </c>
      <c r="C1017" s="32" t="s">
        <v>392</v>
      </c>
      <c r="D1017" s="32" t="s">
        <v>391</v>
      </c>
      <c r="E1017" s="32" t="s">
        <v>6997</v>
      </c>
      <c r="F1017" s="32" t="s">
        <v>6998</v>
      </c>
      <c r="G1017" s="32" t="s">
        <v>380</v>
      </c>
      <c r="H1017" s="32" t="s">
        <v>379</v>
      </c>
      <c r="I1017" s="32" t="s">
        <v>2006</v>
      </c>
      <c r="J1017" s="35">
        <v>0</v>
      </c>
      <c r="K1017" s="35">
        <v>0</v>
      </c>
      <c r="L1017" s="35">
        <v>0</v>
      </c>
      <c r="M1017" s="35">
        <v>1</v>
      </c>
      <c r="N1017" s="32" t="s">
        <v>19</v>
      </c>
      <c r="O1017" s="32" t="s">
        <v>27</v>
      </c>
      <c r="P1017" s="32">
        <v>1</v>
      </c>
    </row>
    <row r="1018" spans="1:16" x14ac:dyDescent="0.25">
      <c r="A1018" s="57">
        <v>42256.432593252313</v>
      </c>
      <c r="B1018" s="32" t="s">
        <v>22</v>
      </c>
      <c r="C1018" s="32" t="s">
        <v>392</v>
      </c>
      <c r="D1018" s="32" t="s">
        <v>391</v>
      </c>
      <c r="E1018" s="32" t="s">
        <v>6997</v>
      </c>
      <c r="F1018" s="32" t="s">
        <v>6998</v>
      </c>
      <c r="G1018" s="32" t="s">
        <v>380</v>
      </c>
      <c r="H1018" s="32" t="s">
        <v>379</v>
      </c>
      <c r="I1018" s="32" t="s">
        <v>2006</v>
      </c>
      <c r="J1018" s="35">
        <v>0</v>
      </c>
      <c r="K1018" s="35">
        <v>0</v>
      </c>
      <c r="L1018" s="35">
        <v>0</v>
      </c>
      <c r="M1018" s="35">
        <v>6</v>
      </c>
      <c r="N1018" s="32" t="s">
        <v>19</v>
      </c>
      <c r="O1018" s="32" t="s">
        <v>27</v>
      </c>
      <c r="P1018" s="32">
        <v>1</v>
      </c>
    </row>
    <row r="1019" spans="1:16" x14ac:dyDescent="0.25">
      <c r="A1019" s="57">
        <v>42256.432593252313</v>
      </c>
      <c r="B1019" s="32" t="s">
        <v>22</v>
      </c>
      <c r="C1019" s="32" t="s">
        <v>392</v>
      </c>
      <c r="D1019" s="32" t="s">
        <v>391</v>
      </c>
      <c r="E1019" s="32" t="s">
        <v>6997</v>
      </c>
      <c r="F1019" s="32" t="s">
        <v>6998</v>
      </c>
      <c r="G1019" s="32" t="s">
        <v>380</v>
      </c>
      <c r="H1019" s="32" t="s">
        <v>379</v>
      </c>
      <c r="I1019" s="32" t="s">
        <v>2006</v>
      </c>
      <c r="J1019" s="35">
        <v>0</v>
      </c>
      <c r="K1019" s="35">
        <v>0</v>
      </c>
      <c r="L1019" s="35">
        <v>0</v>
      </c>
      <c r="M1019" s="35">
        <v>2</v>
      </c>
      <c r="N1019" s="32" t="s">
        <v>19</v>
      </c>
      <c r="O1019" s="32" t="s">
        <v>27</v>
      </c>
      <c r="P1019" s="32">
        <v>1</v>
      </c>
    </row>
    <row r="1020" spans="1:16" x14ac:dyDescent="0.25">
      <c r="A1020" s="57">
        <v>42256.432593252313</v>
      </c>
      <c r="B1020" s="32" t="s">
        <v>22</v>
      </c>
      <c r="C1020" s="32" t="s">
        <v>392</v>
      </c>
      <c r="D1020" s="32" t="s">
        <v>391</v>
      </c>
      <c r="E1020" s="32" t="s">
        <v>6997</v>
      </c>
      <c r="F1020" s="32" t="s">
        <v>6998</v>
      </c>
      <c r="G1020" s="32" t="s">
        <v>380</v>
      </c>
      <c r="H1020" s="32" t="s">
        <v>379</v>
      </c>
      <c r="I1020" s="32" t="s">
        <v>2006</v>
      </c>
      <c r="J1020" s="35">
        <v>0</v>
      </c>
      <c r="K1020" s="35">
        <v>0</v>
      </c>
      <c r="L1020" s="35">
        <v>0</v>
      </c>
      <c r="M1020" s="35">
        <v>0.5</v>
      </c>
      <c r="N1020" s="32" t="s">
        <v>19</v>
      </c>
      <c r="O1020" s="32" t="s">
        <v>27</v>
      </c>
      <c r="P1020" s="32">
        <v>1</v>
      </c>
    </row>
    <row r="1021" spans="1:16" x14ac:dyDescent="0.25">
      <c r="A1021" s="57">
        <v>42256.432593252313</v>
      </c>
      <c r="B1021" s="32" t="s">
        <v>22</v>
      </c>
      <c r="C1021" s="32" t="s">
        <v>392</v>
      </c>
      <c r="D1021" s="32" t="s">
        <v>391</v>
      </c>
      <c r="E1021" s="32" t="s">
        <v>6997</v>
      </c>
      <c r="F1021" s="32" t="s">
        <v>6998</v>
      </c>
      <c r="G1021" s="32" t="s">
        <v>380</v>
      </c>
      <c r="H1021" s="32" t="s">
        <v>379</v>
      </c>
      <c r="I1021" s="32" t="s">
        <v>2006</v>
      </c>
      <c r="J1021" s="35">
        <v>0</v>
      </c>
      <c r="K1021" s="35">
        <v>0</v>
      </c>
      <c r="L1021" s="35">
        <v>0</v>
      </c>
      <c r="M1021" s="35">
        <v>2</v>
      </c>
      <c r="N1021" s="32" t="s">
        <v>19</v>
      </c>
      <c r="O1021" s="32" t="s">
        <v>27</v>
      </c>
      <c r="P1021" s="32">
        <v>1</v>
      </c>
    </row>
    <row r="1022" spans="1:16" x14ac:dyDescent="0.25">
      <c r="A1022" s="57">
        <v>42256.432593252313</v>
      </c>
      <c r="B1022" s="32" t="s">
        <v>22</v>
      </c>
      <c r="C1022" s="32" t="s">
        <v>392</v>
      </c>
      <c r="D1022" s="32" t="s">
        <v>391</v>
      </c>
      <c r="E1022" s="32" t="s">
        <v>6997</v>
      </c>
      <c r="F1022" s="32" t="s">
        <v>6998</v>
      </c>
      <c r="G1022" s="32" t="s">
        <v>380</v>
      </c>
      <c r="H1022" s="32" t="s">
        <v>379</v>
      </c>
      <c r="I1022" s="32" t="s">
        <v>2006</v>
      </c>
      <c r="J1022" s="35">
        <v>0</v>
      </c>
      <c r="K1022" s="35">
        <v>0</v>
      </c>
      <c r="L1022" s="35">
        <v>0</v>
      </c>
      <c r="M1022" s="35">
        <v>2</v>
      </c>
      <c r="N1022" s="32" t="s">
        <v>19</v>
      </c>
      <c r="O1022" s="32" t="s">
        <v>27</v>
      </c>
      <c r="P1022" s="32">
        <v>1</v>
      </c>
    </row>
    <row r="1023" spans="1:16" x14ac:dyDescent="0.25">
      <c r="A1023" s="57">
        <v>42256.432593252313</v>
      </c>
      <c r="B1023" s="32" t="s">
        <v>22</v>
      </c>
      <c r="C1023" s="32" t="s">
        <v>392</v>
      </c>
      <c r="D1023" s="32" t="s">
        <v>391</v>
      </c>
      <c r="E1023" s="32" t="s">
        <v>6997</v>
      </c>
      <c r="F1023" s="32" t="s">
        <v>6998</v>
      </c>
      <c r="G1023" s="32" t="s">
        <v>380</v>
      </c>
      <c r="H1023" s="32" t="s">
        <v>379</v>
      </c>
      <c r="I1023" s="32" t="s">
        <v>2006</v>
      </c>
      <c r="J1023" s="35">
        <v>0</v>
      </c>
      <c r="K1023" s="35">
        <v>0</v>
      </c>
      <c r="L1023" s="35">
        <v>0</v>
      </c>
      <c r="M1023" s="35">
        <v>1</v>
      </c>
      <c r="N1023" s="32" t="s">
        <v>19</v>
      </c>
      <c r="O1023" s="32" t="s">
        <v>27</v>
      </c>
      <c r="P1023" s="32">
        <v>1</v>
      </c>
    </row>
    <row r="1024" spans="1:16" x14ac:dyDescent="0.25">
      <c r="A1024" s="57">
        <v>42256.432593252313</v>
      </c>
      <c r="B1024" s="32" t="s">
        <v>22</v>
      </c>
      <c r="C1024" s="32" t="s">
        <v>392</v>
      </c>
      <c r="D1024" s="32" t="s">
        <v>391</v>
      </c>
      <c r="E1024" s="32" t="s">
        <v>6997</v>
      </c>
      <c r="F1024" s="32" t="s">
        <v>6998</v>
      </c>
      <c r="G1024" s="32" t="s">
        <v>380</v>
      </c>
      <c r="H1024" s="32" t="s">
        <v>379</v>
      </c>
      <c r="I1024" s="32" t="s">
        <v>2006</v>
      </c>
      <c r="J1024" s="35">
        <v>0</v>
      </c>
      <c r="K1024" s="35">
        <v>0</v>
      </c>
      <c r="L1024" s="35">
        <v>0</v>
      </c>
      <c r="M1024" s="35">
        <v>0.5</v>
      </c>
      <c r="N1024" s="32" t="s">
        <v>19</v>
      </c>
      <c r="O1024" s="32" t="s">
        <v>27</v>
      </c>
      <c r="P1024" s="32">
        <v>1</v>
      </c>
    </row>
    <row r="1025" spans="1:16" x14ac:dyDescent="0.25">
      <c r="A1025" s="57">
        <v>42256.432593252313</v>
      </c>
      <c r="B1025" s="32" t="s">
        <v>22</v>
      </c>
      <c r="C1025" s="32" t="s">
        <v>392</v>
      </c>
      <c r="D1025" s="32" t="s">
        <v>391</v>
      </c>
      <c r="E1025" s="32" t="s">
        <v>6997</v>
      </c>
      <c r="F1025" s="32" t="s">
        <v>6998</v>
      </c>
      <c r="G1025" s="32" t="s">
        <v>380</v>
      </c>
      <c r="H1025" s="32" t="s">
        <v>379</v>
      </c>
      <c r="I1025" s="32" t="s">
        <v>2006</v>
      </c>
      <c r="J1025" s="35">
        <v>0</v>
      </c>
      <c r="K1025" s="35">
        <v>0</v>
      </c>
      <c r="L1025" s="35">
        <v>0</v>
      </c>
      <c r="M1025" s="35">
        <v>2</v>
      </c>
      <c r="N1025" s="32" t="s">
        <v>19</v>
      </c>
      <c r="O1025" s="32" t="s">
        <v>27</v>
      </c>
      <c r="P1025" s="32">
        <v>1</v>
      </c>
    </row>
    <row r="1026" spans="1:16" x14ac:dyDescent="0.25">
      <c r="A1026" s="57">
        <v>42256.432593252313</v>
      </c>
      <c r="B1026" s="32" t="s">
        <v>22</v>
      </c>
      <c r="C1026" s="32" t="s">
        <v>392</v>
      </c>
      <c r="D1026" s="32" t="s">
        <v>391</v>
      </c>
      <c r="E1026" s="32" t="s">
        <v>6997</v>
      </c>
      <c r="F1026" s="32" t="s">
        <v>6998</v>
      </c>
      <c r="G1026" s="32" t="s">
        <v>380</v>
      </c>
      <c r="H1026" s="32" t="s">
        <v>379</v>
      </c>
      <c r="I1026" s="32" t="s">
        <v>2006</v>
      </c>
      <c r="J1026" s="35">
        <v>0</v>
      </c>
      <c r="K1026" s="35">
        <v>0</v>
      </c>
      <c r="L1026" s="35">
        <v>0</v>
      </c>
      <c r="M1026" s="35">
        <v>0.5</v>
      </c>
      <c r="N1026" s="32" t="s">
        <v>19</v>
      </c>
      <c r="O1026" s="32" t="s">
        <v>27</v>
      </c>
      <c r="P1026" s="32">
        <v>1</v>
      </c>
    </row>
    <row r="1027" spans="1:16" x14ac:dyDescent="0.25">
      <c r="A1027" s="57">
        <v>42256.432593252313</v>
      </c>
      <c r="B1027" s="32" t="s">
        <v>22</v>
      </c>
      <c r="C1027" s="32" t="s">
        <v>392</v>
      </c>
      <c r="D1027" s="32" t="s">
        <v>391</v>
      </c>
      <c r="E1027" s="32" t="s">
        <v>6997</v>
      </c>
      <c r="F1027" s="32" t="s">
        <v>6998</v>
      </c>
      <c r="G1027" s="32" t="s">
        <v>29</v>
      </c>
      <c r="H1027" s="32" t="s">
        <v>30</v>
      </c>
      <c r="I1027" s="32" t="s">
        <v>2006</v>
      </c>
      <c r="J1027" s="35">
        <v>0</v>
      </c>
      <c r="K1027" s="35">
        <v>0</v>
      </c>
      <c r="L1027" s="35">
        <v>0</v>
      </c>
      <c r="M1027" s="35">
        <v>6.8</v>
      </c>
      <c r="N1027" s="32" t="s">
        <v>19</v>
      </c>
      <c r="O1027" s="32" t="s">
        <v>27</v>
      </c>
      <c r="P1027" s="32">
        <v>1</v>
      </c>
    </row>
    <row r="1028" spans="1:16" x14ac:dyDescent="0.25">
      <c r="A1028" s="57">
        <v>42256.432593252313</v>
      </c>
      <c r="B1028" s="32" t="s">
        <v>22</v>
      </c>
      <c r="C1028" s="32" t="s">
        <v>392</v>
      </c>
      <c r="D1028" s="32" t="s">
        <v>391</v>
      </c>
      <c r="E1028" s="32" t="s">
        <v>6997</v>
      </c>
      <c r="F1028" s="32" t="s">
        <v>6998</v>
      </c>
      <c r="G1028" s="32" t="s">
        <v>380</v>
      </c>
      <c r="H1028" s="32" t="s">
        <v>379</v>
      </c>
      <c r="I1028" s="32" t="s">
        <v>2006</v>
      </c>
      <c r="J1028" s="35">
        <v>0</v>
      </c>
      <c r="K1028" s="35">
        <v>0</v>
      </c>
      <c r="L1028" s="35">
        <v>0</v>
      </c>
      <c r="M1028" s="35">
        <v>0.5</v>
      </c>
      <c r="N1028" s="32" t="s">
        <v>19</v>
      </c>
      <c r="O1028" s="32" t="s">
        <v>27</v>
      </c>
      <c r="P1028" s="32">
        <v>1</v>
      </c>
    </row>
    <row r="1029" spans="1:16" x14ac:dyDescent="0.25">
      <c r="A1029" s="57">
        <v>42256.432593252313</v>
      </c>
      <c r="B1029" s="32" t="s">
        <v>22</v>
      </c>
      <c r="C1029" s="32" t="s">
        <v>392</v>
      </c>
      <c r="D1029" s="32" t="s">
        <v>391</v>
      </c>
      <c r="E1029" s="32" t="s">
        <v>6997</v>
      </c>
      <c r="F1029" s="32" t="s">
        <v>6998</v>
      </c>
      <c r="G1029" s="32" t="s">
        <v>380</v>
      </c>
      <c r="H1029" s="32" t="s">
        <v>379</v>
      </c>
      <c r="I1029" s="32" t="s">
        <v>2006</v>
      </c>
      <c r="J1029" s="35">
        <v>0</v>
      </c>
      <c r="K1029" s="35">
        <v>0</v>
      </c>
      <c r="L1029" s="35">
        <v>0</v>
      </c>
      <c r="M1029" s="35">
        <v>2</v>
      </c>
      <c r="N1029" s="32" t="s">
        <v>19</v>
      </c>
      <c r="O1029" s="32" t="s">
        <v>27</v>
      </c>
      <c r="P1029" s="32">
        <v>1</v>
      </c>
    </row>
    <row r="1030" spans="1:16" x14ac:dyDescent="0.25">
      <c r="A1030" s="57">
        <v>42256.432593252313</v>
      </c>
      <c r="B1030" s="32" t="s">
        <v>22</v>
      </c>
      <c r="C1030" s="32" t="s">
        <v>392</v>
      </c>
      <c r="D1030" s="32" t="s">
        <v>391</v>
      </c>
      <c r="E1030" s="32" t="s">
        <v>6997</v>
      </c>
      <c r="F1030" s="32" t="s">
        <v>6998</v>
      </c>
      <c r="G1030" s="32" t="s">
        <v>29</v>
      </c>
      <c r="H1030" s="32" t="s">
        <v>30</v>
      </c>
      <c r="I1030" s="32" t="s">
        <v>2006</v>
      </c>
      <c r="J1030" s="35">
        <v>0</v>
      </c>
      <c r="K1030" s="35">
        <v>0</v>
      </c>
      <c r="L1030" s="35">
        <v>0</v>
      </c>
      <c r="M1030" s="35">
        <v>1</v>
      </c>
      <c r="N1030" s="32" t="s">
        <v>19</v>
      </c>
      <c r="O1030" s="32" t="s">
        <v>27</v>
      </c>
      <c r="P1030" s="32">
        <v>1</v>
      </c>
    </row>
    <row r="1031" spans="1:16" x14ac:dyDescent="0.25">
      <c r="A1031" s="57">
        <v>42256.432593252313</v>
      </c>
      <c r="B1031" s="32" t="s">
        <v>22</v>
      </c>
      <c r="C1031" s="32" t="s">
        <v>392</v>
      </c>
      <c r="D1031" s="32" t="s">
        <v>391</v>
      </c>
      <c r="E1031" s="32" t="s">
        <v>6997</v>
      </c>
      <c r="F1031" s="32" t="s">
        <v>6998</v>
      </c>
      <c r="G1031" s="32" t="s">
        <v>29</v>
      </c>
      <c r="H1031" s="32" t="s">
        <v>30</v>
      </c>
      <c r="I1031" s="32" t="s">
        <v>2006</v>
      </c>
      <c r="J1031" s="35">
        <v>0</v>
      </c>
      <c r="K1031" s="35">
        <v>0</v>
      </c>
      <c r="L1031" s="35">
        <v>0</v>
      </c>
      <c r="M1031" s="35">
        <v>0.5</v>
      </c>
      <c r="N1031" s="32" t="s">
        <v>19</v>
      </c>
      <c r="O1031" s="32" t="s">
        <v>27</v>
      </c>
      <c r="P1031" s="32">
        <v>1</v>
      </c>
    </row>
    <row r="1032" spans="1:16" x14ac:dyDescent="0.25">
      <c r="A1032" s="57">
        <v>42256.435438194443</v>
      </c>
      <c r="B1032" s="32" t="s">
        <v>22</v>
      </c>
      <c r="C1032" s="32" t="s">
        <v>2335</v>
      </c>
      <c r="D1032" s="32" t="s">
        <v>2336</v>
      </c>
      <c r="E1032" s="32" t="s">
        <v>6999</v>
      </c>
      <c r="F1032" s="32" t="s">
        <v>7000</v>
      </c>
      <c r="G1032" s="32" t="s">
        <v>329</v>
      </c>
      <c r="H1032" s="32" t="s">
        <v>328</v>
      </c>
      <c r="I1032" s="32" t="s">
        <v>2006</v>
      </c>
      <c r="J1032" s="35">
        <v>0</v>
      </c>
      <c r="K1032" s="35">
        <v>0</v>
      </c>
      <c r="L1032" s="35">
        <v>0</v>
      </c>
      <c r="M1032" s="35">
        <v>0</v>
      </c>
      <c r="N1032" s="32" t="s">
        <v>19</v>
      </c>
      <c r="O1032" s="32" t="s">
        <v>27</v>
      </c>
      <c r="P1032" s="32">
        <v>0</v>
      </c>
    </row>
    <row r="1033" spans="1:16" x14ac:dyDescent="0.25">
      <c r="A1033" s="57">
        <v>42256.435438194443</v>
      </c>
      <c r="B1033" s="32" t="s">
        <v>22</v>
      </c>
      <c r="C1033" s="32" t="s">
        <v>2335</v>
      </c>
      <c r="D1033" s="32" t="s">
        <v>2336</v>
      </c>
      <c r="E1033" s="32" t="s">
        <v>6999</v>
      </c>
      <c r="F1033" s="32" t="s">
        <v>7000</v>
      </c>
      <c r="G1033" s="32" t="s">
        <v>25</v>
      </c>
      <c r="H1033" s="32" t="s">
        <v>26</v>
      </c>
      <c r="I1033" s="32" t="s">
        <v>2006</v>
      </c>
      <c r="J1033" s="35">
        <v>0</v>
      </c>
      <c r="K1033" s="35">
        <v>0</v>
      </c>
      <c r="L1033" s="35">
        <v>0</v>
      </c>
      <c r="M1033" s="35">
        <v>0</v>
      </c>
      <c r="N1033" s="32" t="s">
        <v>19</v>
      </c>
      <c r="O1033" s="32" t="s">
        <v>27</v>
      </c>
      <c r="P1033" s="32">
        <v>2</v>
      </c>
    </row>
    <row r="1034" spans="1:16" x14ac:dyDescent="0.25">
      <c r="A1034" s="57">
        <v>42256.441364085651</v>
      </c>
      <c r="C1034" s="32" t="s">
        <v>74</v>
      </c>
      <c r="D1034" s="32" t="s">
        <v>73</v>
      </c>
      <c r="E1034" s="32" t="s">
        <v>7001</v>
      </c>
      <c r="F1034" s="32" t="s">
        <v>7002</v>
      </c>
      <c r="G1034" s="32" t="s">
        <v>58</v>
      </c>
      <c r="H1034" s="32" t="s">
        <v>59</v>
      </c>
      <c r="I1034" s="32" t="s">
        <v>2006</v>
      </c>
      <c r="J1034" s="35">
        <v>0</v>
      </c>
      <c r="K1034" s="35">
        <v>0</v>
      </c>
      <c r="L1034" s="35">
        <v>0</v>
      </c>
      <c r="M1034" s="35">
        <v>0</v>
      </c>
      <c r="N1034" s="32" t="s">
        <v>19</v>
      </c>
      <c r="O1034" s="32" t="s">
        <v>32</v>
      </c>
      <c r="P1034" s="32">
        <v>1.75</v>
      </c>
    </row>
    <row r="1035" spans="1:16" x14ac:dyDescent="0.25">
      <c r="A1035" s="57">
        <v>42256.441364085651</v>
      </c>
      <c r="C1035" s="32" t="s">
        <v>74</v>
      </c>
      <c r="D1035" s="32" t="s">
        <v>73</v>
      </c>
      <c r="E1035" s="32" t="s">
        <v>7001</v>
      </c>
      <c r="F1035" s="32" t="s">
        <v>7002</v>
      </c>
      <c r="G1035" s="32" t="s">
        <v>2086</v>
      </c>
      <c r="H1035" s="32" t="s">
        <v>2087</v>
      </c>
      <c r="I1035" s="32" t="s">
        <v>2006</v>
      </c>
      <c r="J1035" s="35">
        <v>0</v>
      </c>
      <c r="K1035" s="35">
        <v>0</v>
      </c>
      <c r="L1035" s="35">
        <v>0</v>
      </c>
      <c r="M1035" s="35">
        <v>0</v>
      </c>
      <c r="N1035" s="32" t="s">
        <v>19</v>
      </c>
      <c r="O1035" s="32" t="s">
        <v>32</v>
      </c>
      <c r="P1035" s="32">
        <v>5.3999999999999999E-2</v>
      </c>
    </row>
    <row r="1036" spans="1:16" x14ac:dyDescent="0.25">
      <c r="A1036" s="57">
        <v>42256.441364085651</v>
      </c>
      <c r="C1036" s="32" t="s">
        <v>74</v>
      </c>
      <c r="D1036" s="32" t="s">
        <v>73</v>
      </c>
      <c r="E1036" s="32" t="s">
        <v>7001</v>
      </c>
      <c r="F1036" s="32" t="s">
        <v>7002</v>
      </c>
      <c r="G1036" s="32" t="s">
        <v>58</v>
      </c>
      <c r="H1036" s="32" t="s">
        <v>59</v>
      </c>
      <c r="I1036" s="32" t="s">
        <v>2006</v>
      </c>
      <c r="J1036" s="35">
        <v>0</v>
      </c>
      <c r="K1036" s="35">
        <v>0</v>
      </c>
      <c r="L1036" s="35">
        <v>0</v>
      </c>
      <c r="M1036" s="35">
        <v>0</v>
      </c>
      <c r="N1036" s="32" t="s">
        <v>19</v>
      </c>
      <c r="O1036" s="32" t="s">
        <v>32</v>
      </c>
      <c r="P1036" s="32">
        <v>1.5</v>
      </c>
    </row>
    <row r="1037" spans="1:16" x14ac:dyDescent="0.25">
      <c r="A1037" s="57">
        <v>42256.4445647338</v>
      </c>
      <c r="C1037" s="32" t="s">
        <v>74</v>
      </c>
      <c r="D1037" s="32" t="s">
        <v>73</v>
      </c>
      <c r="E1037" s="32" t="s">
        <v>7003</v>
      </c>
      <c r="F1037" s="32" t="s">
        <v>7004</v>
      </c>
      <c r="G1037" s="32" t="s">
        <v>58</v>
      </c>
      <c r="H1037" s="32" t="s">
        <v>59</v>
      </c>
      <c r="I1037" s="32" t="s">
        <v>2006</v>
      </c>
      <c r="J1037" s="35">
        <v>0</v>
      </c>
      <c r="K1037" s="35">
        <v>0</v>
      </c>
      <c r="L1037" s="35">
        <v>0</v>
      </c>
      <c r="M1037" s="35">
        <v>0</v>
      </c>
      <c r="N1037" s="32" t="s">
        <v>19</v>
      </c>
      <c r="O1037" s="32" t="s">
        <v>32</v>
      </c>
      <c r="P1037" s="32">
        <v>2.5</v>
      </c>
    </row>
    <row r="1038" spans="1:16" x14ac:dyDescent="0.25">
      <c r="A1038" s="57">
        <v>42256.4445647338</v>
      </c>
      <c r="C1038" s="32" t="s">
        <v>74</v>
      </c>
      <c r="D1038" s="32" t="s">
        <v>73</v>
      </c>
      <c r="E1038" s="32" t="s">
        <v>7003</v>
      </c>
      <c r="F1038" s="32" t="s">
        <v>7004</v>
      </c>
      <c r="G1038" s="32" t="s">
        <v>2086</v>
      </c>
      <c r="H1038" s="32" t="s">
        <v>2087</v>
      </c>
      <c r="I1038" s="32" t="s">
        <v>2006</v>
      </c>
      <c r="J1038" s="35">
        <v>0</v>
      </c>
      <c r="K1038" s="35">
        <v>0</v>
      </c>
      <c r="L1038" s="35">
        <v>0</v>
      </c>
      <c r="M1038" s="35">
        <v>0</v>
      </c>
      <c r="N1038" s="32" t="s">
        <v>19</v>
      </c>
      <c r="O1038" s="32" t="s">
        <v>32</v>
      </c>
      <c r="P1038" s="32">
        <v>3.3000000000000002E-2</v>
      </c>
    </row>
    <row r="1039" spans="1:16" x14ac:dyDescent="0.25">
      <c r="A1039" s="57">
        <v>42256.4445647338</v>
      </c>
      <c r="C1039" s="32" t="s">
        <v>74</v>
      </c>
      <c r="D1039" s="32" t="s">
        <v>73</v>
      </c>
      <c r="E1039" s="32" t="s">
        <v>7003</v>
      </c>
      <c r="F1039" s="32" t="s">
        <v>7004</v>
      </c>
      <c r="G1039" s="32" t="s">
        <v>58</v>
      </c>
      <c r="H1039" s="32" t="s">
        <v>59</v>
      </c>
      <c r="I1039" s="32" t="s">
        <v>2006</v>
      </c>
      <c r="J1039" s="35">
        <v>0</v>
      </c>
      <c r="K1039" s="35">
        <v>0</v>
      </c>
      <c r="L1039" s="35">
        <v>0</v>
      </c>
      <c r="M1039" s="35">
        <v>0</v>
      </c>
      <c r="N1039" s="32" t="s">
        <v>19</v>
      </c>
      <c r="O1039" s="32" t="s">
        <v>32</v>
      </c>
      <c r="P1039" s="32">
        <v>3.5</v>
      </c>
    </row>
    <row r="1040" spans="1:16" x14ac:dyDescent="0.25">
      <c r="A1040" s="57">
        <v>42256.4445647338</v>
      </c>
      <c r="C1040" s="32" t="s">
        <v>74</v>
      </c>
      <c r="D1040" s="32" t="s">
        <v>73</v>
      </c>
      <c r="E1040" s="32" t="s">
        <v>7003</v>
      </c>
      <c r="F1040" s="32" t="s">
        <v>7004</v>
      </c>
      <c r="G1040" s="32" t="s">
        <v>58</v>
      </c>
      <c r="H1040" s="32" t="s">
        <v>59</v>
      </c>
      <c r="I1040" s="32" t="s">
        <v>2006</v>
      </c>
      <c r="J1040" s="35">
        <v>0</v>
      </c>
      <c r="K1040" s="35">
        <v>0</v>
      </c>
      <c r="L1040" s="35">
        <v>0</v>
      </c>
      <c r="M1040" s="35">
        <v>0</v>
      </c>
      <c r="N1040" s="32" t="s">
        <v>19</v>
      </c>
      <c r="O1040" s="32" t="s">
        <v>32</v>
      </c>
      <c r="P1040" s="32">
        <v>5.5</v>
      </c>
    </row>
    <row r="1041" spans="1:17" x14ac:dyDescent="0.25">
      <c r="A1041" s="57">
        <v>42256.448020104166</v>
      </c>
      <c r="C1041" s="32" t="s">
        <v>2302</v>
      </c>
      <c r="D1041" s="32" t="s">
        <v>334</v>
      </c>
      <c r="E1041" s="32" t="s">
        <v>7005</v>
      </c>
      <c r="F1041" s="32" t="s">
        <v>7006</v>
      </c>
      <c r="G1041" s="32" t="s">
        <v>58</v>
      </c>
      <c r="H1041" s="32" t="s">
        <v>59</v>
      </c>
      <c r="I1041" s="32" t="s">
        <v>2006</v>
      </c>
      <c r="J1041" s="35">
        <v>0</v>
      </c>
      <c r="K1041" s="35">
        <v>0</v>
      </c>
      <c r="L1041" s="35">
        <v>0</v>
      </c>
      <c r="M1041" s="35">
        <v>0</v>
      </c>
      <c r="N1041" s="32" t="s">
        <v>19</v>
      </c>
      <c r="O1041" s="32" t="s">
        <v>322</v>
      </c>
      <c r="P1041" s="32">
        <v>0</v>
      </c>
    </row>
    <row r="1042" spans="1:17" x14ac:dyDescent="0.25">
      <c r="A1042" s="57">
        <v>42256.455944363428</v>
      </c>
      <c r="B1042" s="32" t="s">
        <v>67</v>
      </c>
      <c r="C1042" s="32" t="s">
        <v>6816</v>
      </c>
      <c r="D1042" s="32" t="s">
        <v>6817</v>
      </c>
      <c r="E1042" s="32" t="s">
        <v>7007</v>
      </c>
      <c r="F1042" s="32" t="s">
        <v>7008</v>
      </c>
      <c r="G1042" s="32" t="s">
        <v>15</v>
      </c>
      <c r="H1042" s="32" t="s">
        <v>16</v>
      </c>
      <c r="I1042" s="32" t="s">
        <v>263</v>
      </c>
      <c r="J1042" s="35">
        <v>3900</v>
      </c>
      <c r="K1042" s="35">
        <v>0</v>
      </c>
      <c r="L1042" s="35">
        <v>0</v>
      </c>
      <c r="M1042" s="35">
        <v>0</v>
      </c>
      <c r="N1042" s="32" t="s">
        <v>17</v>
      </c>
      <c r="O1042" s="32" t="s">
        <v>18</v>
      </c>
      <c r="P1042" s="32">
        <v>1</v>
      </c>
    </row>
    <row r="1043" spans="1:17" x14ac:dyDescent="0.25">
      <c r="A1043" s="57">
        <v>42256.455944363428</v>
      </c>
      <c r="B1043" s="32" t="s">
        <v>67</v>
      </c>
      <c r="C1043" s="32" t="s">
        <v>6816</v>
      </c>
      <c r="D1043" s="32" t="s">
        <v>6817</v>
      </c>
      <c r="E1043" s="32" t="s">
        <v>7007</v>
      </c>
      <c r="F1043" s="32" t="s">
        <v>7008</v>
      </c>
      <c r="G1043" s="32" t="s">
        <v>28</v>
      </c>
      <c r="H1043" s="32" t="s">
        <v>7009</v>
      </c>
      <c r="I1043" s="32" t="s">
        <v>263</v>
      </c>
      <c r="J1043" s="35">
        <v>0</v>
      </c>
      <c r="K1043" s="35">
        <v>0</v>
      </c>
      <c r="L1043" s="35">
        <v>0</v>
      </c>
      <c r="M1043" s="35">
        <v>0</v>
      </c>
      <c r="N1043" s="32" t="s">
        <v>17</v>
      </c>
      <c r="O1043" s="32" t="s">
        <v>18</v>
      </c>
      <c r="P1043" s="32">
        <v>1</v>
      </c>
    </row>
    <row r="1044" spans="1:17" x14ac:dyDescent="0.25">
      <c r="A1044" s="57">
        <v>42256.467524733795</v>
      </c>
      <c r="B1044" s="32" t="s">
        <v>267</v>
      </c>
      <c r="C1044" s="32" t="s">
        <v>81</v>
      </c>
      <c r="D1044" s="32" t="s">
        <v>266</v>
      </c>
      <c r="E1044" s="32" t="s">
        <v>7010</v>
      </c>
      <c r="F1044" s="32" t="s">
        <v>7011</v>
      </c>
      <c r="G1044" s="32" t="s">
        <v>39</v>
      </c>
      <c r="H1044" s="32" t="s">
        <v>40</v>
      </c>
      <c r="I1044" s="32" t="s">
        <v>2013</v>
      </c>
      <c r="J1044" s="35">
        <v>7500</v>
      </c>
      <c r="K1044" s="35">
        <v>0</v>
      </c>
      <c r="L1044" s="35">
        <v>5.66</v>
      </c>
      <c r="M1044" s="35">
        <v>0</v>
      </c>
      <c r="N1044" s="32" t="s">
        <v>19</v>
      </c>
      <c r="O1044" s="32" t="s">
        <v>41</v>
      </c>
      <c r="P1044" s="32">
        <v>1</v>
      </c>
      <c r="Q1044" s="32" t="s">
        <v>7012</v>
      </c>
    </row>
    <row r="1045" spans="1:17" x14ac:dyDescent="0.25">
      <c r="A1045" s="57">
        <v>42256.467524733795</v>
      </c>
      <c r="B1045" s="32" t="s">
        <v>267</v>
      </c>
      <c r="C1045" s="32" t="s">
        <v>81</v>
      </c>
      <c r="D1045" s="32" t="s">
        <v>266</v>
      </c>
      <c r="E1045" s="32" t="s">
        <v>7010</v>
      </c>
      <c r="F1045" s="32" t="s">
        <v>7011</v>
      </c>
      <c r="G1045" s="32" t="s">
        <v>33</v>
      </c>
      <c r="H1045" s="32" t="s">
        <v>34</v>
      </c>
      <c r="I1045" s="32" t="s">
        <v>2013</v>
      </c>
      <c r="J1045" s="35">
        <v>0</v>
      </c>
      <c r="K1045" s="35">
        <v>0</v>
      </c>
      <c r="L1045" s="35">
        <v>0</v>
      </c>
      <c r="M1045" s="35">
        <v>3</v>
      </c>
      <c r="N1045" s="32" t="s">
        <v>19</v>
      </c>
      <c r="O1045" s="32" t="s">
        <v>41</v>
      </c>
      <c r="P1045" s="32">
        <v>1</v>
      </c>
      <c r="Q1045" s="32" t="s">
        <v>7012</v>
      </c>
    </row>
    <row r="1046" spans="1:17" x14ac:dyDescent="0.25">
      <c r="A1046" s="57">
        <v>42256.467524733795</v>
      </c>
      <c r="B1046" s="32" t="s">
        <v>267</v>
      </c>
      <c r="C1046" s="32" t="s">
        <v>81</v>
      </c>
      <c r="D1046" s="32" t="s">
        <v>266</v>
      </c>
      <c r="E1046" s="32" t="s">
        <v>7010</v>
      </c>
      <c r="F1046" s="32" t="s">
        <v>7011</v>
      </c>
      <c r="G1046" s="32" t="s">
        <v>7013</v>
      </c>
      <c r="H1046" s="32" t="s">
        <v>7014</v>
      </c>
      <c r="I1046" s="32" t="s">
        <v>2013</v>
      </c>
      <c r="J1046" s="35">
        <v>0</v>
      </c>
      <c r="K1046" s="35">
        <v>3361.92</v>
      </c>
      <c r="L1046" s="35">
        <v>0</v>
      </c>
      <c r="M1046" s="35">
        <v>0</v>
      </c>
      <c r="N1046" s="32" t="s">
        <v>19</v>
      </c>
      <c r="O1046" s="32" t="s">
        <v>41</v>
      </c>
      <c r="P1046" s="32">
        <v>16</v>
      </c>
      <c r="Q1046" s="32" t="s">
        <v>7012</v>
      </c>
    </row>
    <row r="1047" spans="1:17" x14ac:dyDescent="0.25">
      <c r="A1047" s="57">
        <v>42256.467524733795</v>
      </c>
      <c r="B1047" s="32" t="s">
        <v>267</v>
      </c>
      <c r="C1047" s="32" t="s">
        <v>81</v>
      </c>
      <c r="D1047" s="32" t="s">
        <v>266</v>
      </c>
      <c r="E1047" s="32" t="s">
        <v>7010</v>
      </c>
      <c r="F1047" s="32" t="s">
        <v>7011</v>
      </c>
      <c r="G1047" s="32" t="s">
        <v>39</v>
      </c>
      <c r="H1047" s="32" t="s">
        <v>40</v>
      </c>
      <c r="I1047" s="32" t="s">
        <v>2013</v>
      </c>
      <c r="J1047" s="35">
        <v>0</v>
      </c>
      <c r="K1047" s="35">
        <v>0</v>
      </c>
      <c r="L1047" s="35">
        <v>0</v>
      </c>
      <c r="M1047" s="35">
        <v>0</v>
      </c>
      <c r="N1047" s="32" t="s">
        <v>19</v>
      </c>
      <c r="O1047" s="32" t="s">
        <v>41</v>
      </c>
      <c r="P1047" s="32">
        <v>2.5</v>
      </c>
      <c r="Q1047" s="32" t="s">
        <v>7012</v>
      </c>
    </row>
    <row r="1048" spans="1:17" x14ac:dyDescent="0.25">
      <c r="A1048" s="57">
        <v>42256.467524733795</v>
      </c>
      <c r="B1048" s="32" t="s">
        <v>267</v>
      </c>
      <c r="C1048" s="32" t="s">
        <v>81</v>
      </c>
      <c r="D1048" s="32" t="s">
        <v>266</v>
      </c>
      <c r="E1048" s="32" t="s">
        <v>7010</v>
      </c>
      <c r="F1048" s="32" t="s">
        <v>7011</v>
      </c>
      <c r="G1048" s="32" t="s">
        <v>39</v>
      </c>
      <c r="H1048" s="32" t="s">
        <v>40</v>
      </c>
      <c r="I1048" s="32" t="s">
        <v>2013</v>
      </c>
      <c r="J1048" s="35">
        <v>0</v>
      </c>
      <c r="K1048" s="35">
        <v>0</v>
      </c>
      <c r="L1048" s="35">
        <v>0</v>
      </c>
      <c r="M1048" s="35">
        <v>0</v>
      </c>
      <c r="N1048" s="32" t="s">
        <v>19</v>
      </c>
      <c r="O1048" s="32" t="s">
        <v>41</v>
      </c>
      <c r="P1048" s="32">
        <v>2.5</v>
      </c>
      <c r="Q1048" s="32" t="s">
        <v>7012</v>
      </c>
    </row>
    <row r="1049" spans="1:17" x14ac:dyDescent="0.25">
      <c r="A1049" s="57">
        <v>42256.471323761572</v>
      </c>
      <c r="C1049" s="32" t="s">
        <v>739</v>
      </c>
      <c r="D1049" s="32" t="s">
        <v>334</v>
      </c>
      <c r="E1049" s="32" t="s">
        <v>7015</v>
      </c>
      <c r="F1049" s="32" t="s">
        <v>7016</v>
      </c>
      <c r="G1049" s="32" t="s">
        <v>58</v>
      </c>
      <c r="H1049" s="32" t="s">
        <v>59</v>
      </c>
      <c r="I1049" s="32" t="s">
        <v>2006</v>
      </c>
      <c r="J1049" s="35">
        <v>0</v>
      </c>
      <c r="K1049" s="35">
        <v>0</v>
      </c>
      <c r="L1049" s="35">
        <v>0</v>
      </c>
      <c r="M1049" s="35">
        <v>0</v>
      </c>
      <c r="N1049" s="32" t="s">
        <v>19</v>
      </c>
      <c r="O1049" s="32" t="s">
        <v>322</v>
      </c>
      <c r="P1049" s="32">
        <v>0</v>
      </c>
    </row>
    <row r="1050" spans="1:17" x14ac:dyDescent="0.25">
      <c r="A1050" s="57">
        <v>42256.474967164351</v>
      </c>
      <c r="C1050" s="32" t="s">
        <v>4989</v>
      </c>
      <c r="D1050" s="32" t="s">
        <v>334</v>
      </c>
      <c r="E1050" s="32" t="s">
        <v>7017</v>
      </c>
      <c r="F1050" s="32" t="s">
        <v>7018</v>
      </c>
      <c r="G1050" s="32" t="s">
        <v>58</v>
      </c>
      <c r="H1050" s="32" t="s">
        <v>59</v>
      </c>
      <c r="I1050" s="32" t="s">
        <v>2006</v>
      </c>
      <c r="J1050" s="35">
        <v>0</v>
      </c>
      <c r="K1050" s="35">
        <v>0</v>
      </c>
      <c r="L1050" s="35">
        <v>0</v>
      </c>
      <c r="M1050" s="35">
        <v>0</v>
      </c>
      <c r="N1050" s="32" t="s">
        <v>19</v>
      </c>
      <c r="O1050" s="32" t="s">
        <v>322</v>
      </c>
      <c r="P1050" s="32">
        <v>0</v>
      </c>
    </row>
    <row r="1051" spans="1:17" x14ac:dyDescent="0.25">
      <c r="A1051" s="57">
        <v>42256.47828541667</v>
      </c>
      <c r="C1051" s="32" t="s">
        <v>345</v>
      </c>
      <c r="D1051" s="32" t="s">
        <v>334</v>
      </c>
      <c r="E1051" s="32" t="s">
        <v>7019</v>
      </c>
      <c r="F1051" s="32" t="s">
        <v>7020</v>
      </c>
      <c r="G1051" s="32" t="s">
        <v>58</v>
      </c>
      <c r="H1051" s="32" t="s">
        <v>59</v>
      </c>
      <c r="I1051" s="32" t="s">
        <v>2006</v>
      </c>
      <c r="J1051" s="35">
        <v>0</v>
      </c>
      <c r="K1051" s="35">
        <v>0</v>
      </c>
      <c r="L1051" s="35">
        <v>0</v>
      </c>
      <c r="M1051" s="35">
        <v>0</v>
      </c>
      <c r="N1051" s="32" t="s">
        <v>19</v>
      </c>
      <c r="O1051" s="32" t="s">
        <v>322</v>
      </c>
      <c r="P1051" s="32">
        <v>0</v>
      </c>
    </row>
    <row r="1052" spans="1:17" x14ac:dyDescent="0.25">
      <c r="A1052" s="57">
        <v>42256.482273530091</v>
      </c>
      <c r="C1052" s="32" t="s">
        <v>655</v>
      </c>
      <c r="D1052" s="32" t="s">
        <v>334</v>
      </c>
      <c r="E1052" s="32" t="s">
        <v>7021</v>
      </c>
      <c r="F1052" s="32" t="s">
        <v>7022</v>
      </c>
      <c r="G1052" s="32" t="s">
        <v>58</v>
      </c>
      <c r="H1052" s="32" t="s">
        <v>59</v>
      </c>
      <c r="I1052" s="32" t="s">
        <v>2006</v>
      </c>
      <c r="J1052" s="35">
        <v>0</v>
      </c>
      <c r="K1052" s="35">
        <v>0</v>
      </c>
      <c r="L1052" s="35">
        <v>0</v>
      </c>
      <c r="M1052" s="35">
        <v>0</v>
      </c>
      <c r="N1052" s="32" t="s">
        <v>2197</v>
      </c>
      <c r="O1052" s="32" t="s">
        <v>322</v>
      </c>
      <c r="P1052" s="32">
        <v>0</v>
      </c>
    </row>
    <row r="1053" spans="1:17" x14ac:dyDescent="0.25">
      <c r="A1053" s="57">
        <v>42256.483391747686</v>
      </c>
      <c r="C1053" s="32" t="s">
        <v>655</v>
      </c>
      <c r="D1053" s="32" t="s">
        <v>334</v>
      </c>
      <c r="E1053" s="32" t="s">
        <v>7023</v>
      </c>
      <c r="F1053" s="32" t="s">
        <v>7024</v>
      </c>
      <c r="G1053" s="32" t="s">
        <v>58</v>
      </c>
      <c r="H1053" s="32" t="s">
        <v>59</v>
      </c>
      <c r="I1053" s="32" t="s">
        <v>2006</v>
      </c>
      <c r="J1053" s="35">
        <v>0</v>
      </c>
      <c r="K1053" s="35">
        <v>0</v>
      </c>
      <c r="L1053" s="35">
        <v>0</v>
      </c>
      <c r="M1053" s="35">
        <v>0</v>
      </c>
      <c r="N1053" s="32" t="s">
        <v>19</v>
      </c>
      <c r="O1053" s="32" t="s">
        <v>322</v>
      </c>
      <c r="P1053" s="32">
        <v>0</v>
      </c>
    </row>
    <row r="1054" spans="1:17" x14ac:dyDescent="0.25">
      <c r="A1054" s="57">
        <v>42256.484673761574</v>
      </c>
      <c r="C1054" s="32" t="s">
        <v>655</v>
      </c>
      <c r="D1054" s="32" t="s">
        <v>334</v>
      </c>
      <c r="E1054" s="32" t="s">
        <v>7025</v>
      </c>
      <c r="F1054" s="32" t="s">
        <v>7026</v>
      </c>
      <c r="G1054" s="32" t="s">
        <v>58</v>
      </c>
      <c r="H1054" s="32" t="s">
        <v>59</v>
      </c>
      <c r="I1054" s="32" t="s">
        <v>2006</v>
      </c>
      <c r="J1054" s="35">
        <v>0</v>
      </c>
      <c r="K1054" s="35">
        <v>0</v>
      </c>
      <c r="L1054" s="35">
        <v>0</v>
      </c>
      <c r="M1054" s="35">
        <v>0</v>
      </c>
      <c r="N1054" s="32" t="s">
        <v>19</v>
      </c>
      <c r="O1054" s="32" t="s">
        <v>322</v>
      </c>
      <c r="P1054" s="32">
        <v>0</v>
      </c>
    </row>
    <row r="1055" spans="1:17" x14ac:dyDescent="0.25">
      <c r="A1055" s="57">
        <v>42256.484746608796</v>
      </c>
      <c r="C1055" s="32" t="s">
        <v>7027</v>
      </c>
      <c r="D1055" s="32" t="s">
        <v>334</v>
      </c>
      <c r="E1055" s="32" t="s">
        <v>7028</v>
      </c>
      <c r="F1055" s="32" t="s">
        <v>7029</v>
      </c>
      <c r="G1055" s="32" t="s">
        <v>58</v>
      </c>
      <c r="H1055" s="32" t="s">
        <v>59</v>
      </c>
      <c r="I1055" s="32" t="s">
        <v>2006</v>
      </c>
      <c r="J1055" s="35">
        <v>0</v>
      </c>
      <c r="K1055" s="35">
        <v>0</v>
      </c>
      <c r="L1055" s="35">
        <v>0</v>
      </c>
      <c r="M1055" s="35">
        <v>0</v>
      </c>
      <c r="N1055" s="32" t="s">
        <v>19</v>
      </c>
      <c r="O1055" s="32" t="s">
        <v>322</v>
      </c>
      <c r="P1055" s="32">
        <v>0</v>
      </c>
    </row>
    <row r="1056" spans="1:17" x14ac:dyDescent="0.25">
      <c r="A1056" s="57">
        <v>42256.491034259256</v>
      </c>
      <c r="B1056" s="32" t="s">
        <v>284</v>
      </c>
      <c r="C1056" s="32" t="s">
        <v>7030</v>
      </c>
      <c r="D1056" s="32" t="s">
        <v>7031</v>
      </c>
      <c r="E1056" s="32" t="s">
        <v>7032</v>
      </c>
      <c r="F1056" s="32" t="s">
        <v>7033</v>
      </c>
      <c r="G1056" s="32" t="s">
        <v>15</v>
      </c>
      <c r="H1056" s="32" t="s">
        <v>16</v>
      </c>
      <c r="I1056" s="32" t="s">
        <v>260</v>
      </c>
      <c r="J1056" s="35">
        <v>2900</v>
      </c>
      <c r="K1056" s="35">
        <v>0</v>
      </c>
      <c r="L1056" s="35">
        <v>0</v>
      </c>
      <c r="M1056" s="35">
        <v>0</v>
      </c>
      <c r="N1056" s="32" t="s">
        <v>17</v>
      </c>
      <c r="O1056" s="32" t="s">
        <v>20</v>
      </c>
      <c r="P1056" s="32">
        <v>1</v>
      </c>
    </row>
    <row r="1057" spans="1:16" x14ac:dyDescent="0.25">
      <c r="A1057" s="57">
        <v>42256.513682719909</v>
      </c>
      <c r="C1057" s="32" t="s">
        <v>739</v>
      </c>
      <c r="D1057" s="32" t="s">
        <v>334</v>
      </c>
      <c r="E1057" s="32" t="s">
        <v>7034</v>
      </c>
      <c r="F1057" s="32" t="s">
        <v>7035</v>
      </c>
      <c r="G1057" s="32" t="s">
        <v>58</v>
      </c>
      <c r="H1057" s="32" t="s">
        <v>59</v>
      </c>
      <c r="I1057" s="32" t="s">
        <v>2006</v>
      </c>
      <c r="J1057" s="35">
        <v>0</v>
      </c>
      <c r="K1057" s="35">
        <v>0</v>
      </c>
      <c r="L1057" s="35">
        <v>0</v>
      </c>
      <c r="M1057" s="35">
        <v>0</v>
      </c>
      <c r="N1057" s="32" t="s">
        <v>19</v>
      </c>
      <c r="O1057" s="32" t="s">
        <v>322</v>
      </c>
      <c r="P1057" s="32">
        <v>0</v>
      </c>
    </row>
    <row r="1058" spans="1:16" x14ac:dyDescent="0.25">
      <c r="A1058" s="57">
        <v>42256.532732719905</v>
      </c>
      <c r="C1058" s="32" t="s">
        <v>345</v>
      </c>
      <c r="D1058" s="32" t="s">
        <v>334</v>
      </c>
      <c r="E1058" s="32" t="s">
        <v>7036</v>
      </c>
      <c r="F1058" s="32" t="s">
        <v>7037</v>
      </c>
      <c r="G1058" s="32" t="s">
        <v>58</v>
      </c>
      <c r="H1058" s="32" t="s">
        <v>59</v>
      </c>
      <c r="I1058" s="32" t="s">
        <v>2006</v>
      </c>
      <c r="J1058" s="35">
        <v>0</v>
      </c>
      <c r="K1058" s="35">
        <v>0</v>
      </c>
      <c r="L1058" s="35">
        <v>0</v>
      </c>
      <c r="M1058" s="35">
        <v>0</v>
      </c>
      <c r="N1058" s="32" t="s">
        <v>19</v>
      </c>
      <c r="O1058" s="32" t="s">
        <v>322</v>
      </c>
      <c r="P1058" s="32">
        <v>0</v>
      </c>
    </row>
    <row r="1059" spans="1:16" x14ac:dyDescent="0.25">
      <c r="A1059" s="57">
        <v>42256.546236539354</v>
      </c>
      <c r="C1059" s="32" t="s">
        <v>392</v>
      </c>
      <c r="D1059" s="32" t="s">
        <v>391</v>
      </c>
      <c r="E1059" s="32" t="s">
        <v>7038</v>
      </c>
      <c r="F1059" s="32" t="s">
        <v>7039</v>
      </c>
      <c r="G1059" s="32" t="s">
        <v>58</v>
      </c>
      <c r="H1059" s="32" t="s">
        <v>59</v>
      </c>
      <c r="I1059" s="32" t="s">
        <v>2006</v>
      </c>
      <c r="J1059" s="35">
        <v>0</v>
      </c>
      <c r="K1059" s="35">
        <v>0</v>
      </c>
      <c r="L1059" s="35">
        <v>0</v>
      </c>
      <c r="M1059" s="35">
        <v>0</v>
      </c>
      <c r="N1059" s="32" t="s">
        <v>19</v>
      </c>
      <c r="O1059" s="32" t="s">
        <v>27</v>
      </c>
      <c r="P1059" s="32">
        <v>0</v>
      </c>
    </row>
    <row r="1060" spans="1:16" x14ac:dyDescent="0.25">
      <c r="A1060" s="57">
        <v>42256.555906284724</v>
      </c>
      <c r="C1060" s="32" t="s">
        <v>47</v>
      </c>
      <c r="D1060" s="32" t="s">
        <v>48</v>
      </c>
      <c r="E1060" s="32" t="s">
        <v>7040</v>
      </c>
      <c r="F1060" s="32" t="s">
        <v>7041</v>
      </c>
      <c r="G1060" s="32" t="s">
        <v>58</v>
      </c>
      <c r="H1060" s="32" t="s">
        <v>59</v>
      </c>
      <c r="I1060" s="32" t="s">
        <v>2006</v>
      </c>
      <c r="J1060" s="35">
        <v>0</v>
      </c>
      <c r="K1060" s="35">
        <v>0</v>
      </c>
      <c r="L1060" s="35">
        <v>0</v>
      </c>
      <c r="M1060" s="35">
        <v>0</v>
      </c>
      <c r="N1060" s="32" t="s">
        <v>19</v>
      </c>
      <c r="O1060" s="32" t="s">
        <v>32</v>
      </c>
      <c r="P1060" s="32">
        <v>3</v>
      </c>
    </row>
    <row r="1061" spans="1:16" x14ac:dyDescent="0.25">
      <c r="A1061" s="57">
        <v>42256.555981168982</v>
      </c>
      <c r="C1061" s="32" t="s">
        <v>47</v>
      </c>
      <c r="D1061" s="32" t="s">
        <v>48</v>
      </c>
      <c r="E1061" s="32" t="s">
        <v>7042</v>
      </c>
      <c r="F1061" s="32" t="s">
        <v>7043</v>
      </c>
      <c r="G1061" s="32" t="s">
        <v>58</v>
      </c>
      <c r="H1061" s="32" t="s">
        <v>59</v>
      </c>
      <c r="I1061" s="32" t="s">
        <v>2006</v>
      </c>
      <c r="J1061" s="35">
        <v>0</v>
      </c>
      <c r="K1061" s="35">
        <v>0</v>
      </c>
      <c r="L1061" s="35">
        <v>0</v>
      </c>
      <c r="M1061" s="35">
        <v>0</v>
      </c>
      <c r="N1061" s="32" t="s">
        <v>19</v>
      </c>
      <c r="O1061" s="32" t="s">
        <v>32</v>
      </c>
      <c r="P1061" s="32">
        <v>2.75</v>
      </c>
    </row>
    <row r="1062" spans="1:16" x14ac:dyDescent="0.25">
      <c r="A1062" s="57">
        <v>42256.556043402779</v>
      </c>
      <c r="C1062" s="32" t="s">
        <v>47</v>
      </c>
      <c r="D1062" s="32" t="s">
        <v>48</v>
      </c>
      <c r="E1062" s="32" t="s">
        <v>7044</v>
      </c>
      <c r="F1062" s="32" t="s">
        <v>7045</v>
      </c>
      <c r="G1062" s="32" t="s">
        <v>58</v>
      </c>
      <c r="H1062" s="32" t="s">
        <v>59</v>
      </c>
      <c r="I1062" s="32" t="s">
        <v>2006</v>
      </c>
      <c r="J1062" s="35">
        <v>0</v>
      </c>
      <c r="K1062" s="35">
        <v>0</v>
      </c>
      <c r="L1062" s="35">
        <v>0</v>
      </c>
      <c r="M1062" s="35">
        <v>0</v>
      </c>
      <c r="N1062" s="32" t="s">
        <v>19</v>
      </c>
      <c r="O1062" s="32" t="s">
        <v>32</v>
      </c>
      <c r="P1062" s="32">
        <v>0</v>
      </c>
    </row>
    <row r="1063" spans="1:16" x14ac:dyDescent="0.25">
      <c r="A1063" s="57">
        <v>42256.556105787036</v>
      </c>
      <c r="C1063" s="32" t="s">
        <v>463</v>
      </c>
      <c r="D1063" s="32" t="s">
        <v>462</v>
      </c>
      <c r="E1063" s="32" t="s">
        <v>7046</v>
      </c>
      <c r="F1063" s="32" t="s">
        <v>7047</v>
      </c>
      <c r="G1063" s="32" t="s">
        <v>58</v>
      </c>
      <c r="H1063" s="32" t="s">
        <v>59</v>
      </c>
      <c r="I1063" s="32" t="s">
        <v>2006</v>
      </c>
      <c r="J1063" s="35">
        <v>0</v>
      </c>
      <c r="K1063" s="35">
        <v>0</v>
      </c>
      <c r="L1063" s="35">
        <v>0</v>
      </c>
      <c r="M1063" s="35">
        <v>0</v>
      </c>
      <c r="N1063" s="32" t="s">
        <v>19</v>
      </c>
      <c r="O1063" s="32" t="s">
        <v>32</v>
      </c>
      <c r="P1063" s="32">
        <v>2.25</v>
      </c>
    </row>
    <row r="1064" spans="1:16" x14ac:dyDescent="0.25">
      <c r="A1064" s="57">
        <v>42256.556170914351</v>
      </c>
      <c r="C1064" s="32" t="s">
        <v>463</v>
      </c>
      <c r="D1064" s="32" t="s">
        <v>462</v>
      </c>
      <c r="E1064" s="32" t="s">
        <v>7048</v>
      </c>
      <c r="F1064" s="32" t="s">
        <v>7049</v>
      </c>
      <c r="G1064" s="32" t="s">
        <v>58</v>
      </c>
      <c r="H1064" s="32" t="s">
        <v>59</v>
      </c>
      <c r="I1064" s="32" t="s">
        <v>2006</v>
      </c>
      <c r="J1064" s="35">
        <v>0</v>
      </c>
      <c r="K1064" s="35">
        <v>0</v>
      </c>
      <c r="L1064" s="35">
        <v>0</v>
      </c>
      <c r="M1064" s="35">
        <v>0</v>
      </c>
      <c r="N1064" s="32" t="s">
        <v>19</v>
      </c>
      <c r="O1064" s="32" t="s">
        <v>32</v>
      </c>
      <c r="P1064" s="32">
        <v>1</v>
      </c>
    </row>
    <row r="1065" spans="1:16" x14ac:dyDescent="0.25">
      <c r="A1065" s="57">
        <v>42256.556244872685</v>
      </c>
      <c r="C1065" s="32" t="s">
        <v>74</v>
      </c>
      <c r="D1065" s="32" t="s">
        <v>73</v>
      </c>
      <c r="E1065" s="32" t="s">
        <v>7050</v>
      </c>
      <c r="F1065" s="32" t="s">
        <v>7051</v>
      </c>
      <c r="G1065" s="32" t="s">
        <v>58</v>
      </c>
      <c r="H1065" s="32" t="s">
        <v>59</v>
      </c>
      <c r="I1065" s="32" t="s">
        <v>2006</v>
      </c>
      <c r="J1065" s="35">
        <v>0</v>
      </c>
      <c r="K1065" s="35">
        <v>0</v>
      </c>
      <c r="L1065" s="35">
        <v>0</v>
      </c>
      <c r="M1065" s="35">
        <v>0</v>
      </c>
      <c r="N1065" s="32" t="s">
        <v>19</v>
      </c>
      <c r="O1065" s="32" t="s">
        <v>32</v>
      </c>
      <c r="P1065" s="32">
        <v>9</v>
      </c>
    </row>
    <row r="1066" spans="1:16" x14ac:dyDescent="0.25">
      <c r="A1066" s="57">
        <v>42256.556244872685</v>
      </c>
      <c r="C1066" s="32" t="s">
        <v>74</v>
      </c>
      <c r="D1066" s="32" t="s">
        <v>73</v>
      </c>
      <c r="E1066" s="32" t="s">
        <v>7050</v>
      </c>
      <c r="F1066" s="32" t="s">
        <v>7051</v>
      </c>
      <c r="G1066" s="32" t="s">
        <v>58</v>
      </c>
      <c r="H1066" s="32" t="s">
        <v>59</v>
      </c>
      <c r="I1066" s="32" t="s">
        <v>2006</v>
      </c>
      <c r="J1066" s="35">
        <v>0</v>
      </c>
      <c r="K1066" s="35">
        <v>0</v>
      </c>
      <c r="L1066" s="35">
        <v>0</v>
      </c>
      <c r="M1066" s="35">
        <v>0</v>
      </c>
      <c r="N1066" s="32" t="s">
        <v>19</v>
      </c>
      <c r="O1066" s="32" t="s">
        <v>32</v>
      </c>
      <c r="P1066" s="32">
        <v>9</v>
      </c>
    </row>
    <row r="1067" spans="1:16" x14ac:dyDescent="0.25">
      <c r="A1067" s="57">
        <v>42256.556306365739</v>
      </c>
      <c r="C1067" s="32" t="s">
        <v>47</v>
      </c>
      <c r="D1067" s="32" t="s">
        <v>48</v>
      </c>
      <c r="E1067" s="32" t="s">
        <v>7052</v>
      </c>
      <c r="F1067" s="32" t="s">
        <v>7053</v>
      </c>
      <c r="G1067" s="32" t="s">
        <v>58</v>
      </c>
      <c r="H1067" s="32" t="s">
        <v>59</v>
      </c>
      <c r="I1067" s="32" t="s">
        <v>2006</v>
      </c>
      <c r="J1067" s="35">
        <v>0</v>
      </c>
      <c r="K1067" s="35">
        <v>0</v>
      </c>
      <c r="L1067" s="35">
        <v>0</v>
      </c>
      <c r="M1067" s="35">
        <v>0</v>
      </c>
      <c r="N1067" s="32" t="s">
        <v>19</v>
      </c>
      <c r="O1067" s="32" t="s">
        <v>32</v>
      </c>
      <c r="P1067" s="32">
        <v>0</v>
      </c>
    </row>
    <row r="1068" spans="1:16" x14ac:dyDescent="0.25">
      <c r="A1068" s="57">
        <v>42256.556369293983</v>
      </c>
      <c r="C1068" s="32" t="s">
        <v>47</v>
      </c>
      <c r="D1068" s="32" t="s">
        <v>48</v>
      </c>
      <c r="E1068" s="32" t="s">
        <v>7054</v>
      </c>
      <c r="F1068" s="32" t="s">
        <v>7055</v>
      </c>
      <c r="G1068" s="32" t="s">
        <v>58</v>
      </c>
      <c r="H1068" s="32" t="s">
        <v>59</v>
      </c>
      <c r="I1068" s="32" t="s">
        <v>2006</v>
      </c>
      <c r="J1068" s="35">
        <v>0</v>
      </c>
      <c r="K1068" s="35">
        <v>0</v>
      </c>
      <c r="L1068" s="35">
        <v>0</v>
      </c>
      <c r="M1068" s="35">
        <v>0</v>
      </c>
      <c r="N1068" s="32" t="s">
        <v>19</v>
      </c>
      <c r="O1068" s="32" t="s">
        <v>32</v>
      </c>
      <c r="P1068" s="32">
        <v>0</v>
      </c>
    </row>
    <row r="1069" spans="1:16" x14ac:dyDescent="0.25">
      <c r="A1069" s="57">
        <v>42256.594091979168</v>
      </c>
      <c r="C1069" s="32" t="s">
        <v>506</v>
      </c>
      <c r="D1069" s="32" t="s">
        <v>334</v>
      </c>
      <c r="E1069" s="32" t="s">
        <v>7056</v>
      </c>
      <c r="F1069" s="32" t="s">
        <v>7057</v>
      </c>
      <c r="G1069" s="32" t="s">
        <v>58</v>
      </c>
      <c r="H1069" s="32" t="s">
        <v>59</v>
      </c>
      <c r="I1069" s="32" t="s">
        <v>2006</v>
      </c>
      <c r="J1069" s="35">
        <v>0</v>
      </c>
      <c r="K1069" s="35">
        <v>0</v>
      </c>
      <c r="L1069" s="35">
        <v>0</v>
      </c>
      <c r="M1069" s="35">
        <v>0</v>
      </c>
      <c r="N1069" s="32" t="s">
        <v>19</v>
      </c>
      <c r="O1069" s="32" t="s">
        <v>322</v>
      </c>
      <c r="P1069" s="32">
        <v>0</v>
      </c>
    </row>
    <row r="1070" spans="1:16" x14ac:dyDescent="0.25">
      <c r="A1070" s="57">
        <v>42256.597083564811</v>
      </c>
      <c r="C1070" s="32" t="s">
        <v>655</v>
      </c>
      <c r="D1070" s="32" t="s">
        <v>334</v>
      </c>
      <c r="E1070" s="32" t="s">
        <v>7058</v>
      </c>
      <c r="F1070" s="32" t="s">
        <v>7059</v>
      </c>
      <c r="G1070" s="32" t="s">
        <v>58</v>
      </c>
      <c r="H1070" s="32" t="s">
        <v>59</v>
      </c>
      <c r="I1070" s="32" t="s">
        <v>2006</v>
      </c>
      <c r="J1070" s="35">
        <v>0</v>
      </c>
      <c r="K1070" s="35">
        <v>0</v>
      </c>
      <c r="L1070" s="35">
        <v>0</v>
      </c>
      <c r="M1070" s="35">
        <v>0</v>
      </c>
      <c r="N1070" s="32" t="s">
        <v>19</v>
      </c>
      <c r="O1070" s="32" t="s">
        <v>322</v>
      </c>
      <c r="P1070" s="32">
        <v>0</v>
      </c>
    </row>
    <row r="1071" spans="1:16" x14ac:dyDescent="0.25">
      <c r="A1071" s="57">
        <v>42256.605731053241</v>
      </c>
      <c r="C1071" s="32" t="s">
        <v>655</v>
      </c>
      <c r="D1071" s="32" t="s">
        <v>334</v>
      </c>
      <c r="E1071" s="32" t="s">
        <v>7060</v>
      </c>
      <c r="F1071" s="32" t="s">
        <v>7061</v>
      </c>
      <c r="G1071" s="32" t="s">
        <v>58</v>
      </c>
      <c r="H1071" s="32" t="s">
        <v>59</v>
      </c>
      <c r="I1071" s="32" t="s">
        <v>2006</v>
      </c>
      <c r="J1071" s="35">
        <v>0</v>
      </c>
      <c r="K1071" s="35">
        <v>0</v>
      </c>
      <c r="L1071" s="35">
        <v>0</v>
      </c>
      <c r="M1071" s="35">
        <v>0</v>
      </c>
      <c r="N1071" s="32" t="s">
        <v>19</v>
      </c>
      <c r="O1071" s="32" t="s">
        <v>322</v>
      </c>
      <c r="P1071" s="32">
        <v>0</v>
      </c>
    </row>
    <row r="1072" spans="1:16" x14ac:dyDescent="0.25">
      <c r="A1072" s="57">
        <v>42256.615821990737</v>
      </c>
      <c r="B1072" s="32" t="s">
        <v>22</v>
      </c>
      <c r="C1072" s="32" t="s">
        <v>7062</v>
      </c>
      <c r="D1072" s="32" t="s">
        <v>7063</v>
      </c>
      <c r="E1072" s="32" t="s">
        <v>7064</v>
      </c>
      <c r="F1072" s="32" t="s">
        <v>7065</v>
      </c>
      <c r="G1072" s="32" t="s">
        <v>25</v>
      </c>
      <c r="H1072" s="32" t="s">
        <v>26</v>
      </c>
      <c r="I1072" s="32" t="s">
        <v>2006</v>
      </c>
      <c r="J1072" s="35">
        <v>450</v>
      </c>
      <c r="K1072" s="35">
        <v>0</v>
      </c>
      <c r="L1072" s="35">
        <v>0</v>
      </c>
      <c r="M1072" s="35">
        <v>0</v>
      </c>
      <c r="N1072" s="32" t="s">
        <v>19</v>
      </c>
      <c r="O1072" s="32" t="s">
        <v>37</v>
      </c>
      <c r="P1072" s="32">
        <v>1</v>
      </c>
    </row>
    <row r="1073" spans="1:17" x14ac:dyDescent="0.25">
      <c r="A1073" s="57">
        <v>42256.615821990737</v>
      </c>
      <c r="B1073" s="32" t="s">
        <v>22</v>
      </c>
      <c r="C1073" s="32" t="s">
        <v>7062</v>
      </c>
      <c r="D1073" s="32" t="s">
        <v>7063</v>
      </c>
      <c r="E1073" s="32" t="s">
        <v>7064</v>
      </c>
      <c r="F1073" s="32" t="s">
        <v>7065</v>
      </c>
      <c r="G1073" s="32" t="s">
        <v>25</v>
      </c>
      <c r="H1073" s="32" t="s">
        <v>26</v>
      </c>
      <c r="I1073" s="32" t="s">
        <v>2006</v>
      </c>
      <c r="J1073" s="35">
        <v>0</v>
      </c>
      <c r="K1073" s="35">
        <v>0</v>
      </c>
      <c r="L1073" s="35">
        <v>0</v>
      </c>
      <c r="M1073" s="35">
        <v>0</v>
      </c>
      <c r="N1073" s="32" t="s">
        <v>19</v>
      </c>
      <c r="O1073" s="32" t="s">
        <v>37</v>
      </c>
      <c r="P1073" s="32">
        <v>3.5</v>
      </c>
    </row>
    <row r="1074" spans="1:17" x14ac:dyDescent="0.25">
      <c r="A1074" s="57">
        <v>42256.615821990737</v>
      </c>
      <c r="B1074" s="32" t="s">
        <v>22</v>
      </c>
      <c r="C1074" s="32" t="s">
        <v>7062</v>
      </c>
      <c r="D1074" s="32" t="s">
        <v>7063</v>
      </c>
      <c r="E1074" s="32" t="s">
        <v>7064</v>
      </c>
      <c r="F1074" s="32" t="s">
        <v>7065</v>
      </c>
      <c r="G1074" s="32" t="s">
        <v>365</v>
      </c>
      <c r="H1074" s="32" t="s">
        <v>364</v>
      </c>
      <c r="I1074" s="32" t="s">
        <v>2006</v>
      </c>
      <c r="J1074" s="35">
        <v>0</v>
      </c>
      <c r="K1074" s="35">
        <v>0</v>
      </c>
      <c r="L1074" s="35">
        <v>0</v>
      </c>
      <c r="M1074" s="35">
        <v>0</v>
      </c>
      <c r="N1074" s="32" t="s">
        <v>19</v>
      </c>
      <c r="O1074" s="32" t="s">
        <v>37</v>
      </c>
      <c r="P1074" s="32">
        <v>0</v>
      </c>
    </row>
    <row r="1075" spans="1:17" x14ac:dyDescent="0.25">
      <c r="A1075" s="57">
        <v>42256.62105829861</v>
      </c>
      <c r="B1075" s="32" t="s">
        <v>22</v>
      </c>
      <c r="C1075" s="32" t="s">
        <v>7066</v>
      </c>
      <c r="D1075" s="32" t="s">
        <v>2431</v>
      </c>
      <c r="E1075" s="32" t="s">
        <v>7067</v>
      </c>
      <c r="F1075" s="32" t="s">
        <v>7068</v>
      </c>
      <c r="G1075" s="32" t="s">
        <v>7069</v>
      </c>
      <c r="H1075" s="32" t="s">
        <v>7070</v>
      </c>
      <c r="I1075" s="32" t="s">
        <v>2006</v>
      </c>
      <c r="J1075" s="35">
        <v>337.5</v>
      </c>
      <c r="K1075" s="35">
        <v>300</v>
      </c>
      <c r="L1075" s="35">
        <v>0</v>
      </c>
      <c r="M1075" s="35">
        <v>0</v>
      </c>
      <c r="N1075" s="32" t="s">
        <v>19</v>
      </c>
      <c r="O1075" s="32" t="s">
        <v>37</v>
      </c>
      <c r="P1075" s="32">
        <v>1</v>
      </c>
    </row>
    <row r="1076" spans="1:17" x14ac:dyDescent="0.25">
      <c r="A1076" s="57">
        <v>42256.62105829861</v>
      </c>
      <c r="B1076" s="32" t="s">
        <v>22</v>
      </c>
      <c r="C1076" s="32" t="s">
        <v>7066</v>
      </c>
      <c r="D1076" s="32" t="s">
        <v>2431</v>
      </c>
      <c r="E1076" s="32" t="s">
        <v>7067</v>
      </c>
      <c r="F1076" s="32" t="s">
        <v>7068</v>
      </c>
      <c r="G1076" s="32" t="s">
        <v>25</v>
      </c>
      <c r="H1076" s="32" t="s">
        <v>26</v>
      </c>
      <c r="I1076" s="32" t="s">
        <v>2006</v>
      </c>
      <c r="J1076" s="35">
        <v>500</v>
      </c>
      <c r="K1076" s="35">
        <v>0</v>
      </c>
      <c r="L1076" s="35">
        <v>0</v>
      </c>
      <c r="M1076" s="35">
        <v>0</v>
      </c>
      <c r="N1076" s="32" t="s">
        <v>19</v>
      </c>
      <c r="O1076" s="32" t="s">
        <v>37</v>
      </c>
      <c r="P1076" s="32">
        <v>1</v>
      </c>
    </row>
    <row r="1077" spans="1:17" x14ac:dyDescent="0.25">
      <c r="A1077" s="57">
        <v>42256.629532175924</v>
      </c>
      <c r="B1077" s="32" t="s">
        <v>22</v>
      </c>
      <c r="C1077" s="32" t="s">
        <v>4601</v>
      </c>
      <c r="D1077" s="32" t="s">
        <v>4602</v>
      </c>
      <c r="E1077" s="32" t="s">
        <v>7071</v>
      </c>
      <c r="F1077" s="32" t="s">
        <v>7072</v>
      </c>
      <c r="G1077" s="32" t="s">
        <v>25</v>
      </c>
      <c r="H1077" s="32" t="s">
        <v>26</v>
      </c>
      <c r="I1077" s="32" t="s">
        <v>2006</v>
      </c>
      <c r="J1077" s="35">
        <v>360</v>
      </c>
      <c r="K1077" s="35">
        <v>0</v>
      </c>
      <c r="L1077" s="35">
        <v>0</v>
      </c>
      <c r="M1077" s="35">
        <v>0</v>
      </c>
      <c r="N1077" s="32" t="s">
        <v>19</v>
      </c>
      <c r="O1077" s="32" t="s">
        <v>37</v>
      </c>
      <c r="P1077" s="32">
        <v>1</v>
      </c>
      <c r="Q1077" s="32" t="s">
        <v>7073</v>
      </c>
    </row>
    <row r="1078" spans="1:17" x14ac:dyDescent="0.25">
      <c r="A1078" s="57">
        <v>42256.629532175924</v>
      </c>
      <c r="B1078" s="32" t="s">
        <v>22</v>
      </c>
      <c r="C1078" s="32" t="s">
        <v>4601</v>
      </c>
      <c r="D1078" s="32" t="s">
        <v>4602</v>
      </c>
      <c r="E1078" s="32" t="s">
        <v>7071</v>
      </c>
      <c r="F1078" s="32" t="s">
        <v>7072</v>
      </c>
      <c r="G1078" s="32" t="s">
        <v>29</v>
      </c>
      <c r="H1078" s="32" t="s">
        <v>30</v>
      </c>
      <c r="I1078" s="32" t="s">
        <v>2006</v>
      </c>
      <c r="J1078" s="35">
        <v>0</v>
      </c>
      <c r="K1078" s="35">
        <v>0</v>
      </c>
      <c r="L1078" s="35">
        <v>0</v>
      </c>
      <c r="M1078" s="35">
        <v>2.2000000000000002</v>
      </c>
      <c r="N1078" s="32" t="s">
        <v>19</v>
      </c>
      <c r="O1078" s="32" t="s">
        <v>37</v>
      </c>
      <c r="P1078" s="32">
        <v>1</v>
      </c>
      <c r="Q1078" s="32" t="s">
        <v>7073</v>
      </c>
    </row>
    <row r="1079" spans="1:17" x14ac:dyDescent="0.25">
      <c r="A1079" s="57">
        <v>42256.629532175924</v>
      </c>
      <c r="B1079" s="32" t="s">
        <v>22</v>
      </c>
      <c r="C1079" s="32" t="s">
        <v>4601</v>
      </c>
      <c r="D1079" s="32" t="s">
        <v>4602</v>
      </c>
      <c r="E1079" s="32" t="s">
        <v>7071</v>
      </c>
      <c r="F1079" s="32" t="s">
        <v>7072</v>
      </c>
      <c r="G1079" s="32" t="s">
        <v>29</v>
      </c>
      <c r="H1079" s="32" t="s">
        <v>30</v>
      </c>
      <c r="I1079" s="32" t="s">
        <v>2006</v>
      </c>
      <c r="J1079" s="35">
        <v>0</v>
      </c>
      <c r="K1079" s="35">
        <v>0</v>
      </c>
      <c r="L1079" s="35">
        <v>0</v>
      </c>
      <c r="M1079" s="35">
        <v>3.21</v>
      </c>
      <c r="N1079" s="32" t="s">
        <v>19</v>
      </c>
      <c r="O1079" s="32" t="s">
        <v>37</v>
      </c>
      <c r="P1079" s="32">
        <v>1</v>
      </c>
      <c r="Q1079" s="32" t="s">
        <v>7073</v>
      </c>
    </row>
    <row r="1080" spans="1:17" x14ac:dyDescent="0.25">
      <c r="A1080" s="57">
        <v>42256.629532175924</v>
      </c>
      <c r="B1080" s="32" t="s">
        <v>22</v>
      </c>
      <c r="C1080" s="32" t="s">
        <v>4601</v>
      </c>
      <c r="D1080" s="32" t="s">
        <v>4602</v>
      </c>
      <c r="E1080" s="32" t="s">
        <v>7071</v>
      </c>
      <c r="F1080" s="32" t="s">
        <v>7072</v>
      </c>
      <c r="G1080" s="32" t="s">
        <v>29</v>
      </c>
      <c r="H1080" s="32" t="s">
        <v>30</v>
      </c>
      <c r="I1080" s="32" t="s">
        <v>2006</v>
      </c>
      <c r="J1080" s="35">
        <v>0</v>
      </c>
      <c r="K1080" s="35">
        <v>0</v>
      </c>
      <c r="L1080" s="35">
        <v>0</v>
      </c>
      <c r="M1080" s="35">
        <v>0.5</v>
      </c>
      <c r="N1080" s="32" t="s">
        <v>19</v>
      </c>
      <c r="O1080" s="32" t="s">
        <v>37</v>
      </c>
      <c r="P1080" s="32">
        <v>1</v>
      </c>
      <c r="Q1080" s="32" t="s">
        <v>7073</v>
      </c>
    </row>
    <row r="1081" spans="1:17" x14ac:dyDescent="0.25">
      <c r="A1081" s="57">
        <v>42256.629532175924</v>
      </c>
      <c r="B1081" s="32" t="s">
        <v>22</v>
      </c>
      <c r="C1081" s="32" t="s">
        <v>4601</v>
      </c>
      <c r="D1081" s="32" t="s">
        <v>4602</v>
      </c>
      <c r="E1081" s="32" t="s">
        <v>7071</v>
      </c>
      <c r="F1081" s="32" t="s">
        <v>7072</v>
      </c>
      <c r="G1081" s="32" t="s">
        <v>861</v>
      </c>
      <c r="H1081" s="32" t="s">
        <v>862</v>
      </c>
      <c r="I1081" s="32" t="s">
        <v>2006</v>
      </c>
      <c r="J1081" s="35">
        <v>0</v>
      </c>
      <c r="K1081" s="35">
        <v>0</v>
      </c>
      <c r="L1081" s="35">
        <v>403.74</v>
      </c>
      <c r="M1081" s="35">
        <v>0</v>
      </c>
      <c r="N1081" s="32" t="s">
        <v>19</v>
      </c>
      <c r="O1081" s="32" t="s">
        <v>37</v>
      </c>
      <c r="P1081" s="32">
        <v>2</v>
      </c>
      <c r="Q1081" s="32" t="s">
        <v>7073</v>
      </c>
    </row>
    <row r="1082" spans="1:17" x14ac:dyDescent="0.25">
      <c r="A1082" s="57">
        <v>42256.632663229168</v>
      </c>
      <c r="B1082" s="32" t="s">
        <v>44</v>
      </c>
      <c r="C1082" s="32" t="s">
        <v>293</v>
      </c>
      <c r="D1082" s="32" t="s">
        <v>292</v>
      </c>
      <c r="E1082" s="32" t="s">
        <v>756</v>
      </c>
      <c r="F1082" s="32" t="s">
        <v>7074</v>
      </c>
      <c r="G1082" s="32" t="s">
        <v>15</v>
      </c>
      <c r="H1082" s="32" t="s">
        <v>16</v>
      </c>
      <c r="I1082" s="32" t="s">
        <v>285</v>
      </c>
      <c r="J1082" s="35">
        <v>16074</v>
      </c>
      <c r="K1082" s="35">
        <v>0</v>
      </c>
      <c r="L1082" s="35">
        <v>0</v>
      </c>
      <c r="M1082" s="35">
        <v>0</v>
      </c>
      <c r="N1082" s="32" t="s">
        <v>19</v>
      </c>
      <c r="O1082" s="32" t="s">
        <v>18</v>
      </c>
      <c r="P1082" s="32">
        <v>1</v>
      </c>
      <c r="Q1082" s="32" t="s">
        <v>2108</v>
      </c>
    </row>
    <row r="1083" spans="1:17" x14ac:dyDescent="0.25">
      <c r="A1083" s="57">
        <v>42256.640730868057</v>
      </c>
      <c r="B1083" s="32" t="s">
        <v>4333</v>
      </c>
      <c r="C1083" s="32" t="s">
        <v>6445</v>
      </c>
      <c r="D1083" s="32" t="s">
        <v>334</v>
      </c>
      <c r="E1083" s="32" t="s">
        <v>5882</v>
      </c>
      <c r="F1083" s="32" t="s">
        <v>7075</v>
      </c>
      <c r="G1083" s="32" t="s">
        <v>367</v>
      </c>
      <c r="H1083" s="32" t="s">
        <v>366</v>
      </c>
      <c r="I1083" s="32" t="s">
        <v>2007</v>
      </c>
      <c r="J1083" s="35">
        <v>0</v>
      </c>
      <c r="K1083" s="35">
        <v>0</v>
      </c>
      <c r="L1083" s="35">
        <v>14.25</v>
      </c>
      <c r="M1083" s="35">
        <v>0</v>
      </c>
      <c r="N1083" s="32" t="s">
        <v>19</v>
      </c>
      <c r="O1083" s="32" t="s">
        <v>41</v>
      </c>
      <c r="P1083" s="32">
        <v>1</v>
      </c>
      <c r="Q1083" s="32" t="s">
        <v>5307</v>
      </c>
    </row>
    <row r="1084" spans="1:17" x14ac:dyDescent="0.25">
      <c r="A1084" s="57">
        <v>42256.640730868057</v>
      </c>
      <c r="B1084" s="32" t="s">
        <v>4333</v>
      </c>
      <c r="C1084" s="32" t="s">
        <v>6445</v>
      </c>
      <c r="D1084" s="32" t="s">
        <v>334</v>
      </c>
      <c r="E1084" s="32" t="s">
        <v>5882</v>
      </c>
      <c r="F1084" s="32" t="s">
        <v>7075</v>
      </c>
      <c r="G1084" s="32" t="s">
        <v>367</v>
      </c>
      <c r="H1084" s="32" t="s">
        <v>366</v>
      </c>
      <c r="I1084" s="32" t="s">
        <v>2007</v>
      </c>
      <c r="J1084" s="35">
        <v>0</v>
      </c>
      <c r="K1084" s="35">
        <v>0</v>
      </c>
      <c r="L1084" s="35">
        <v>14.25</v>
      </c>
      <c r="M1084" s="35">
        <v>0</v>
      </c>
      <c r="N1084" s="32" t="s">
        <v>19</v>
      </c>
      <c r="O1084" s="32" t="s">
        <v>41</v>
      </c>
      <c r="P1084" s="32">
        <v>1</v>
      </c>
      <c r="Q1084" s="32" t="s">
        <v>5307</v>
      </c>
    </row>
    <row r="1085" spans="1:17" x14ac:dyDescent="0.25">
      <c r="A1085" s="57">
        <v>42256.645213113428</v>
      </c>
      <c r="B1085" s="32" t="s">
        <v>44</v>
      </c>
      <c r="C1085" s="32" t="s">
        <v>293</v>
      </c>
      <c r="D1085" s="32" t="s">
        <v>292</v>
      </c>
      <c r="E1085" s="32" t="s">
        <v>755</v>
      </c>
      <c r="F1085" s="32" t="s">
        <v>7076</v>
      </c>
      <c r="G1085" s="32" t="s">
        <v>15</v>
      </c>
      <c r="H1085" s="32" t="s">
        <v>16</v>
      </c>
      <c r="I1085" s="32" t="s">
        <v>285</v>
      </c>
      <c r="J1085" s="35">
        <v>16073</v>
      </c>
      <c r="K1085" s="35">
        <v>0</v>
      </c>
      <c r="L1085" s="35">
        <v>0</v>
      </c>
      <c r="M1085" s="35">
        <v>0</v>
      </c>
      <c r="N1085" s="32" t="s">
        <v>19</v>
      </c>
      <c r="O1085" s="32" t="s">
        <v>18</v>
      </c>
      <c r="P1085" s="32">
        <v>1</v>
      </c>
      <c r="Q1085" s="32" t="s">
        <v>2109</v>
      </c>
    </row>
    <row r="1086" spans="1:17" x14ac:dyDescent="0.25">
      <c r="A1086" s="57">
        <v>42256.646413229166</v>
      </c>
      <c r="B1086" s="32" t="s">
        <v>44</v>
      </c>
      <c r="C1086" s="32" t="s">
        <v>293</v>
      </c>
      <c r="D1086" s="32" t="s">
        <v>292</v>
      </c>
      <c r="E1086" s="32" t="s">
        <v>738</v>
      </c>
      <c r="F1086" s="32" t="s">
        <v>7077</v>
      </c>
      <c r="G1086" s="32" t="s">
        <v>15</v>
      </c>
      <c r="H1086" s="32" t="s">
        <v>16</v>
      </c>
      <c r="I1086" s="32" t="s">
        <v>285</v>
      </c>
      <c r="J1086" s="35">
        <v>16073</v>
      </c>
      <c r="K1086" s="35">
        <v>0</v>
      </c>
      <c r="L1086" s="35">
        <v>0</v>
      </c>
      <c r="M1086" s="35">
        <v>0</v>
      </c>
      <c r="N1086" s="32" t="s">
        <v>19</v>
      </c>
      <c r="O1086" s="32" t="s">
        <v>18</v>
      </c>
      <c r="P1086" s="32">
        <v>1</v>
      </c>
      <c r="Q1086" s="32" t="s">
        <v>2110</v>
      </c>
    </row>
    <row r="1087" spans="1:17" x14ac:dyDescent="0.25">
      <c r="A1087" s="57">
        <v>42256.647985682874</v>
      </c>
      <c r="B1087" s="32" t="s">
        <v>44</v>
      </c>
      <c r="C1087" s="32" t="s">
        <v>293</v>
      </c>
      <c r="D1087" s="32" t="s">
        <v>292</v>
      </c>
      <c r="E1087" s="32" t="s">
        <v>1127</v>
      </c>
      <c r="F1087" s="32" t="s">
        <v>7078</v>
      </c>
      <c r="G1087" s="32" t="s">
        <v>15</v>
      </c>
      <c r="H1087" s="32" t="s">
        <v>16</v>
      </c>
      <c r="I1087" s="32" t="s">
        <v>285</v>
      </c>
      <c r="J1087" s="35">
        <v>16074</v>
      </c>
      <c r="K1087" s="35">
        <v>0</v>
      </c>
      <c r="L1087" s="35">
        <v>0</v>
      </c>
      <c r="M1087" s="35">
        <v>0</v>
      </c>
      <c r="N1087" s="32" t="s">
        <v>19</v>
      </c>
      <c r="O1087" s="32" t="s">
        <v>18</v>
      </c>
      <c r="P1087" s="32">
        <v>1</v>
      </c>
      <c r="Q1087" s="32" t="s">
        <v>2111</v>
      </c>
    </row>
    <row r="1088" spans="1:17" x14ac:dyDescent="0.25">
      <c r="A1088" s="57">
        <v>42256.649755324077</v>
      </c>
      <c r="B1088" s="32" t="s">
        <v>44</v>
      </c>
      <c r="C1088" s="32" t="s">
        <v>293</v>
      </c>
      <c r="D1088" s="32" t="s">
        <v>292</v>
      </c>
      <c r="E1088" s="32" t="s">
        <v>1980</v>
      </c>
      <c r="F1088" s="32" t="s">
        <v>7079</v>
      </c>
      <c r="G1088" s="32" t="s">
        <v>15</v>
      </c>
      <c r="H1088" s="32" t="s">
        <v>16</v>
      </c>
      <c r="I1088" s="32" t="s">
        <v>285</v>
      </c>
      <c r="J1088" s="35">
        <v>16073</v>
      </c>
      <c r="K1088" s="35">
        <v>0</v>
      </c>
      <c r="L1088" s="35">
        <v>0</v>
      </c>
      <c r="M1088" s="35">
        <v>0</v>
      </c>
      <c r="N1088" s="32" t="s">
        <v>19</v>
      </c>
      <c r="O1088" s="32" t="s">
        <v>18</v>
      </c>
      <c r="P1088" s="32">
        <v>1</v>
      </c>
      <c r="Q1088" s="32" t="s">
        <v>2112</v>
      </c>
    </row>
    <row r="1089" spans="1:17" x14ac:dyDescent="0.25">
      <c r="A1089" s="57">
        <v>42256.660780243059</v>
      </c>
      <c r="B1089" s="32" t="s">
        <v>44</v>
      </c>
      <c r="C1089" s="32" t="s">
        <v>293</v>
      </c>
      <c r="D1089" s="32" t="s">
        <v>292</v>
      </c>
      <c r="E1089" s="32" t="s">
        <v>2135</v>
      </c>
      <c r="F1089" s="32" t="s">
        <v>7080</v>
      </c>
      <c r="G1089" s="32" t="s">
        <v>15</v>
      </c>
      <c r="H1089" s="32" t="s">
        <v>16</v>
      </c>
      <c r="I1089" s="32" t="s">
        <v>285</v>
      </c>
      <c r="J1089" s="35">
        <v>16073</v>
      </c>
      <c r="K1089" s="35">
        <v>0</v>
      </c>
      <c r="L1089" s="35">
        <v>0</v>
      </c>
      <c r="M1089" s="35">
        <v>0</v>
      </c>
      <c r="N1089" s="32" t="s">
        <v>19</v>
      </c>
      <c r="O1089" s="32" t="s">
        <v>18</v>
      </c>
      <c r="P1089" s="32">
        <v>1</v>
      </c>
      <c r="Q1089" s="32" t="s">
        <v>2136</v>
      </c>
    </row>
    <row r="1090" spans="1:17" x14ac:dyDescent="0.25">
      <c r="A1090" s="57">
        <v>42256.673586956022</v>
      </c>
      <c r="C1090" s="32" t="s">
        <v>506</v>
      </c>
      <c r="D1090" s="32" t="s">
        <v>334</v>
      </c>
      <c r="E1090" s="32" t="s">
        <v>7081</v>
      </c>
      <c r="F1090" s="32" t="s">
        <v>7082</v>
      </c>
      <c r="G1090" s="32" t="s">
        <v>58</v>
      </c>
      <c r="H1090" s="32" t="s">
        <v>59</v>
      </c>
      <c r="I1090" s="32" t="s">
        <v>2006</v>
      </c>
      <c r="J1090" s="35">
        <v>0</v>
      </c>
      <c r="K1090" s="35">
        <v>0</v>
      </c>
      <c r="L1090" s="35">
        <v>0</v>
      </c>
      <c r="M1090" s="35">
        <v>0</v>
      </c>
      <c r="N1090" s="32" t="s">
        <v>19</v>
      </c>
      <c r="O1090" s="32" t="s">
        <v>322</v>
      </c>
      <c r="P1090" s="32">
        <v>0</v>
      </c>
    </row>
    <row r="1091" spans="1:17" x14ac:dyDescent="0.25">
      <c r="A1091" s="57">
        <v>42256.680986956017</v>
      </c>
      <c r="C1091" s="32" t="s">
        <v>457</v>
      </c>
      <c r="D1091" s="32" t="s">
        <v>334</v>
      </c>
      <c r="E1091" s="32" t="s">
        <v>7083</v>
      </c>
      <c r="F1091" s="32" t="s">
        <v>7084</v>
      </c>
      <c r="G1091" s="32" t="s">
        <v>58</v>
      </c>
      <c r="H1091" s="32" t="s">
        <v>59</v>
      </c>
      <c r="I1091" s="32" t="s">
        <v>2006</v>
      </c>
      <c r="J1091" s="35">
        <v>0</v>
      </c>
      <c r="K1091" s="35">
        <v>0</v>
      </c>
      <c r="L1091" s="35">
        <v>0</v>
      </c>
      <c r="M1091" s="35">
        <v>0</v>
      </c>
      <c r="N1091" s="32" t="s">
        <v>19</v>
      </c>
      <c r="O1091" s="32" t="s">
        <v>322</v>
      </c>
      <c r="P1091" s="32">
        <v>0</v>
      </c>
    </row>
    <row r="1092" spans="1:17" x14ac:dyDescent="0.25">
      <c r="A1092" s="57">
        <v>42256.693838622683</v>
      </c>
      <c r="C1092" s="32" t="s">
        <v>1097</v>
      </c>
      <c r="D1092" s="32" t="s">
        <v>1098</v>
      </c>
      <c r="E1092" s="32" t="s">
        <v>7085</v>
      </c>
      <c r="F1092" s="32" t="s">
        <v>7086</v>
      </c>
      <c r="G1092" s="32" t="s">
        <v>58</v>
      </c>
      <c r="H1092" s="32" t="s">
        <v>59</v>
      </c>
      <c r="I1092" s="32" t="s">
        <v>2006</v>
      </c>
      <c r="J1092" s="35">
        <v>0</v>
      </c>
      <c r="K1092" s="35">
        <v>0</v>
      </c>
      <c r="L1092" s="35">
        <v>0</v>
      </c>
      <c r="M1092" s="35">
        <v>0</v>
      </c>
      <c r="N1092" s="32" t="s">
        <v>19</v>
      </c>
      <c r="O1092" s="32" t="s">
        <v>318</v>
      </c>
      <c r="P1092" s="32">
        <v>0</v>
      </c>
    </row>
    <row r="1093" spans="1:17" x14ac:dyDescent="0.25">
      <c r="A1093" s="57">
        <v>42256.707136840276</v>
      </c>
      <c r="C1093" s="32" t="s">
        <v>2214</v>
      </c>
      <c r="D1093" s="32" t="s">
        <v>2215</v>
      </c>
      <c r="E1093" s="32" t="s">
        <v>7087</v>
      </c>
      <c r="F1093" s="32" t="s">
        <v>7088</v>
      </c>
      <c r="G1093" s="32" t="s">
        <v>58</v>
      </c>
      <c r="H1093" s="32" t="s">
        <v>59</v>
      </c>
      <c r="I1093" s="32" t="s">
        <v>2006</v>
      </c>
      <c r="J1093" s="35">
        <v>0</v>
      </c>
      <c r="K1093" s="35">
        <v>0</v>
      </c>
      <c r="L1093" s="35">
        <v>0</v>
      </c>
      <c r="M1093" s="35">
        <v>0</v>
      </c>
      <c r="N1093" s="32" t="s">
        <v>19</v>
      </c>
      <c r="O1093" s="32" t="s">
        <v>32</v>
      </c>
      <c r="P1093" s="32">
        <v>7.75</v>
      </c>
    </row>
    <row r="1094" spans="1:17" x14ac:dyDescent="0.25">
      <c r="A1094" s="57">
        <v>42256.707136840276</v>
      </c>
      <c r="C1094" s="32" t="s">
        <v>2214</v>
      </c>
      <c r="D1094" s="32" t="s">
        <v>2215</v>
      </c>
      <c r="E1094" s="32" t="s">
        <v>7087</v>
      </c>
      <c r="F1094" s="32" t="s">
        <v>7088</v>
      </c>
      <c r="G1094" s="32" t="s">
        <v>2086</v>
      </c>
      <c r="H1094" s="32" t="s">
        <v>2087</v>
      </c>
      <c r="I1094" s="32" t="s">
        <v>2006</v>
      </c>
      <c r="J1094" s="35">
        <v>0</v>
      </c>
      <c r="K1094" s="35">
        <v>0</v>
      </c>
      <c r="L1094" s="35">
        <v>0</v>
      </c>
      <c r="M1094" s="35">
        <v>0</v>
      </c>
      <c r="N1094" s="32" t="s">
        <v>19</v>
      </c>
      <c r="O1094" s="32" t="s">
        <v>32</v>
      </c>
      <c r="P1094" s="32">
        <v>4.4999999999999998E-2</v>
      </c>
    </row>
    <row r="1095" spans="1:17" x14ac:dyDescent="0.25">
      <c r="A1095" s="57">
        <v>42256.707136840276</v>
      </c>
      <c r="C1095" s="32" t="s">
        <v>2214</v>
      </c>
      <c r="D1095" s="32" t="s">
        <v>2215</v>
      </c>
      <c r="E1095" s="32" t="s">
        <v>7087</v>
      </c>
      <c r="F1095" s="32" t="s">
        <v>7088</v>
      </c>
      <c r="G1095" s="32" t="s">
        <v>58</v>
      </c>
      <c r="H1095" s="32" t="s">
        <v>59</v>
      </c>
      <c r="I1095" s="32" t="s">
        <v>2006</v>
      </c>
      <c r="J1095" s="35">
        <v>0</v>
      </c>
      <c r="K1095" s="35">
        <v>0</v>
      </c>
      <c r="L1095" s="35">
        <v>0</v>
      </c>
      <c r="M1095" s="35">
        <v>0</v>
      </c>
      <c r="N1095" s="32" t="s">
        <v>19</v>
      </c>
      <c r="O1095" s="32" t="s">
        <v>32</v>
      </c>
      <c r="P1095" s="32">
        <v>7.75</v>
      </c>
    </row>
    <row r="1096" spans="1:17" x14ac:dyDescent="0.25">
      <c r="A1096" s="57">
        <v>42256.707136840276</v>
      </c>
      <c r="C1096" s="32" t="s">
        <v>2214</v>
      </c>
      <c r="D1096" s="32" t="s">
        <v>2215</v>
      </c>
      <c r="E1096" s="32" t="s">
        <v>7087</v>
      </c>
      <c r="F1096" s="32" t="s">
        <v>7088</v>
      </c>
      <c r="G1096" s="32" t="s">
        <v>58</v>
      </c>
      <c r="H1096" s="32" t="s">
        <v>59</v>
      </c>
      <c r="I1096" s="32" t="s">
        <v>2006</v>
      </c>
      <c r="J1096" s="35">
        <v>0</v>
      </c>
      <c r="K1096" s="35">
        <v>0</v>
      </c>
      <c r="L1096" s="35">
        <v>0</v>
      </c>
      <c r="M1096" s="35">
        <v>0</v>
      </c>
      <c r="N1096" s="32" t="s">
        <v>19</v>
      </c>
      <c r="O1096" s="32" t="s">
        <v>32</v>
      </c>
      <c r="P1096" s="32">
        <v>3.5</v>
      </c>
    </row>
    <row r="1097" spans="1:17" x14ac:dyDescent="0.25">
      <c r="A1097" s="57">
        <v>42256.774488460651</v>
      </c>
      <c r="C1097" s="32" t="s">
        <v>74</v>
      </c>
      <c r="D1097" s="32" t="s">
        <v>73</v>
      </c>
      <c r="E1097" s="32" t="s">
        <v>7089</v>
      </c>
      <c r="F1097" s="32" t="s">
        <v>7090</v>
      </c>
      <c r="G1097" s="32" t="s">
        <v>58</v>
      </c>
      <c r="H1097" s="32" t="s">
        <v>59</v>
      </c>
      <c r="I1097" s="32" t="s">
        <v>2006</v>
      </c>
      <c r="J1097" s="35">
        <v>0</v>
      </c>
      <c r="K1097" s="35">
        <v>0</v>
      </c>
      <c r="L1097" s="35">
        <v>0</v>
      </c>
      <c r="M1097" s="35">
        <v>0</v>
      </c>
      <c r="N1097" s="32" t="s">
        <v>19</v>
      </c>
      <c r="O1097" s="32" t="s">
        <v>32</v>
      </c>
      <c r="P1097" s="32">
        <v>1.83</v>
      </c>
    </row>
    <row r="1098" spans="1:17" x14ac:dyDescent="0.25">
      <c r="A1098" s="57">
        <v>42256.774488460651</v>
      </c>
      <c r="C1098" s="32" t="s">
        <v>74</v>
      </c>
      <c r="D1098" s="32" t="s">
        <v>73</v>
      </c>
      <c r="E1098" s="32" t="s">
        <v>7089</v>
      </c>
      <c r="F1098" s="32" t="s">
        <v>7090</v>
      </c>
      <c r="G1098" s="32" t="s">
        <v>2086</v>
      </c>
      <c r="H1098" s="32" t="s">
        <v>2087</v>
      </c>
      <c r="I1098" s="32" t="s">
        <v>2006</v>
      </c>
      <c r="J1098" s="35">
        <v>0</v>
      </c>
      <c r="K1098" s="35">
        <v>0</v>
      </c>
      <c r="L1098" s="35">
        <v>0</v>
      </c>
      <c r="M1098" s="35">
        <v>0</v>
      </c>
      <c r="N1098" s="32" t="s">
        <v>19</v>
      </c>
      <c r="O1098" s="32" t="s">
        <v>32</v>
      </c>
      <c r="P1098" s="32">
        <v>6.8000000000000005E-2</v>
      </c>
    </row>
    <row r="1099" spans="1:17" x14ac:dyDescent="0.25">
      <c r="A1099" s="57">
        <v>42256.774488460651</v>
      </c>
      <c r="C1099" s="32" t="s">
        <v>74</v>
      </c>
      <c r="D1099" s="32" t="s">
        <v>73</v>
      </c>
      <c r="E1099" s="32" t="s">
        <v>7089</v>
      </c>
      <c r="F1099" s="32" t="s">
        <v>7090</v>
      </c>
      <c r="G1099" s="32" t="s">
        <v>58</v>
      </c>
      <c r="H1099" s="32" t="s">
        <v>59</v>
      </c>
      <c r="I1099" s="32" t="s">
        <v>2006</v>
      </c>
      <c r="J1099" s="35">
        <v>0</v>
      </c>
      <c r="K1099" s="35">
        <v>0</v>
      </c>
      <c r="L1099" s="35">
        <v>0</v>
      </c>
      <c r="M1099" s="35">
        <v>0</v>
      </c>
      <c r="N1099" s="32" t="s">
        <v>19</v>
      </c>
      <c r="O1099" s="32" t="s">
        <v>32</v>
      </c>
      <c r="P1099" s="32">
        <v>3</v>
      </c>
    </row>
    <row r="1100" spans="1:17" x14ac:dyDescent="0.25">
      <c r="A1100" s="57">
        <v>42257.351651157405</v>
      </c>
      <c r="B1100" s="32" t="s">
        <v>44</v>
      </c>
      <c r="C1100" s="32" t="s">
        <v>293</v>
      </c>
      <c r="D1100" s="32" t="s">
        <v>292</v>
      </c>
      <c r="E1100" s="32" t="s">
        <v>2529</v>
      </c>
      <c r="F1100" s="32" t="s">
        <v>7091</v>
      </c>
      <c r="G1100" s="32" t="s">
        <v>15</v>
      </c>
      <c r="H1100" s="32" t="s">
        <v>16</v>
      </c>
      <c r="I1100" s="32" t="s">
        <v>285</v>
      </c>
      <c r="J1100" s="35">
        <v>4850</v>
      </c>
      <c r="K1100" s="35">
        <v>0</v>
      </c>
      <c r="L1100" s="35">
        <v>0</v>
      </c>
      <c r="M1100" s="35">
        <v>0</v>
      </c>
      <c r="N1100" s="32" t="s">
        <v>17</v>
      </c>
      <c r="O1100" s="32" t="s">
        <v>18</v>
      </c>
      <c r="P1100" s="32">
        <v>1</v>
      </c>
      <c r="Q1100" s="32" t="s">
        <v>2530</v>
      </c>
    </row>
    <row r="1101" spans="1:17" x14ac:dyDescent="0.25">
      <c r="A1101" s="57">
        <v>42257.359084224539</v>
      </c>
      <c r="B1101" s="32" t="s">
        <v>67</v>
      </c>
      <c r="C1101" s="32" t="s">
        <v>374</v>
      </c>
      <c r="D1101" s="32" t="s">
        <v>373</v>
      </c>
      <c r="E1101" s="32" t="s">
        <v>1128</v>
      </c>
      <c r="F1101" s="32" t="s">
        <v>7092</v>
      </c>
      <c r="G1101" s="32" t="s">
        <v>15</v>
      </c>
      <c r="H1101" s="32" t="s">
        <v>16</v>
      </c>
      <c r="I1101" s="32" t="s">
        <v>281</v>
      </c>
      <c r="J1101" s="35">
        <v>7210</v>
      </c>
      <c r="K1101" s="35">
        <v>0</v>
      </c>
      <c r="L1101" s="35">
        <v>0</v>
      </c>
      <c r="M1101" s="35">
        <v>0</v>
      </c>
      <c r="N1101" s="32" t="s">
        <v>19</v>
      </c>
      <c r="O1101" s="32" t="s">
        <v>18</v>
      </c>
      <c r="P1101" s="32">
        <v>1</v>
      </c>
    </row>
    <row r="1102" spans="1:17" x14ac:dyDescent="0.25">
      <c r="A1102" s="57">
        <v>42257.359939317132</v>
      </c>
      <c r="B1102" s="32" t="s">
        <v>67</v>
      </c>
      <c r="C1102" s="32" t="s">
        <v>374</v>
      </c>
      <c r="D1102" s="32" t="s">
        <v>373</v>
      </c>
      <c r="E1102" s="32" t="s">
        <v>1072</v>
      </c>
      <c r="F1102" s="32" t="s">
        <v>7093</v>
      </c>
      <c r="G1102" s="32" t="s">
        <v>15</v>
      </c>
      <c r="H1102" s="32" t="s">
        <v>16</v>
      </c>
      <c r="I1102" s="32" t="s">
        <v>281</v>
      </c>
      <c r="J1102" s="35">
        <v>5974</v>
      </c>
      <c r="K1102" s="35">
        <v>0</v>
      </c>
      <c r="L1102" s="35">
        <v>0</v>
      </c>
      <c r="M1102" s="35">
        <v>0</v>
      </c>
      <c r="N1102" s="32" t="s">
        <v>19</v>
      </c>
      <c r="O1102" s="32" t="s">
        <v>18</v>
      </c>
      <c r="P1102" s="32">
        <v>1</v>
      </c>
    </row>
    <row r="1103" spans="1:17" x14ac:dyDescent="0.25">
      <c r="A1103" s="57">
        <v>42257.401273726849</v>
      </c>
      <c r="C1103" s="32" t="s">
        <v>396</v>
      </c>
      <c r="D1103" s="32" t="s">
        <v>334</v>
      </c>
      <c r="E1103" s="32" t="s">
        <v>7094</v>
      </c>
      <c r="F1103" s="32" t="s">
        <v>7095</v>
      </c>
      <c r="G1103" s="32" t="s">
        <v>58</v>
      </c>
      <c r="H1103" s="32" t="s">
        <v>59</v>
      </c>
      <c r="I1103" s="32" t="s">
        <v>2006</v>
      </c>
      <c r="J1103" s="35">
        <v>0</v>
      </c>
      <c r="K1103" s="35">
        <v>0</v>
      </c>
      <c r="L1103" s="35">
        <v>0</v>
      </c>
      <c r="M1103" s="35">
        <v>0</v>
      </c>
      <c r="N1103" s="32" t="s">
        <v>19</v>
      </c>
      <c r="O1103" s="32" t="s">
        <v>322</v>
      </c>
      <c r="P1103" s="32">
        <v>0</v>
      </c>
    </row>
    <row r="1104" spans="1:17" x14ac:dyDescent="0.25">
      <c r="A1104" s="57">
        <v>42257.42375170139</v>
      </c>
      <c r="C1104" s="32" t="s">
        <v>395</v>
      </c>
      <c r="D1104" s="32" t="s">
        <v>394</v>
      </c>
      <c r="E1104" s="32" t="s">
        <v>7096</v>
      </c>
      <c r="F1104" s="32" t="s">
        <v>7097</v>
      </c>
      <c r="G1104" s="32" t="s">
        <v>58</v>
      </c>
      <c r="H1104" s="32" t="s">
        <v>59</v>
      </c>
      <c r="I1104" s="32" t="s">
        <v>2006</v>
      </c>
      <c r="J1104" s="35">
        <v>0</v>
      </c>
      <c r="K1104" s="35">
        <v>0</v>
      </c>
      <c r="L1104" s="35">
        <v>0</v>
      </c>
      <c r="M1104" s="35">
        <v>0</v>
      </c>
      <c r="N1104" s="32" t="s">
        <v>19</v>
      </c>
      <c r="O1104" s="32" t="s">
        <v>32</v>
      </c>
      <c r="P1104" s="32">
        <v>1.92</v>
      </c>
    </row>
    <row r="1105" spans="1:17" x14ac:dyDescent="0.25">
      <c r="A1105" s="57">
        <v>42257.438529826388</v>
      </c>
      <c r="B1105" s="32" t="s">
        <v>284</v>
      </c>
      <c r="C1105" s="32" t="s">
        <v>7101</v>
      </c>
      <c r="D1105" s="32" t="s">
        <v>7102</v>
      </c>
      <c r="E1105" s="32" t="s">
        <v>7103</v>
      </c>
      <c r="F1105" s="32" t="s">
        <v>7104</v>
      </c>
      <c r="G1105" s="32" t="s">
        <v>15</v>
      </c>
      <c r="H1105" s="32" t="s">
        <v>16</v>
      </c>
      <c r="I1105" s="32" t="s">
        <v>465</v>
      </c>
      <c r="J1105" s="35">
        <v>25745.11</v>
      </c>
      <c r="K1105" s="35">
        <v>0</v>
      </c>
      <c r="L1105" s="35">
        <v>0</v>
      </c>
      <c r="M1105" s="35">
        <v>0</v>
      </c>
      <c r="N1105" s="32" t="s">
        <v>17</v>
      </c>
      <c r="O1105" s="32" t="s">
        <v>18</v>
      </c>
      <c r="P1105" s="32">
        <v>1</v>
      </c>
      <c r="Q1105" s="32" t="s">
        <v>7105</v>
      </c>
    </row>
    <row r="1106" spans="1:17" x14ac:dyDescent="0.25">
      <c r="A1106" s="57">
        <v>42257.438529826388</v>
      </c>
      <c r="B1106" s="32" t="s">
        <v>284</v>
      </c>
      <c r="C1106" s="32" t="s">
        <v>7101</v>
      </c>
      <c r="D1106" s="32" t="s">
        <v>7102</v>
      </c>
      <c r="E1106" s="32" t="s">
        <v>7103</v>
      </c>
      <c r="F1106" s="32" t="s">
        <v>7104</v>
      </c>
      <c r="G1106" s="32" t="s">
        <v>28</v>
      </c>
      <c r="H1106" s="32" t="s">
        <v>7106</v>
      </c>
      <c r="I1106" s="32" t="s">
        <v>465</v>
      </c>
      <c r="J1106" s="35">
        <v>0</v>
      </c>
      <c r="K1106" s="35">
        <v>0</v>
      </c>
      <c r="L1106" s="35">
        <v>0</v>
      </c>
      <c r="M1106" s="35">
        <v>0</v>
      </c>
      <c r="N1106" s="32" t="s">
        <v>17</v>
      </c>
      <c r="O1106" s="32" t="s">
        <v>18</v>
      </c>
      <c r="P1106" s="32">
        <v>1</v>
      </c>
      <c r="Q1106" s="32" t="s">
        <v>7105</v>
      </c>
    </row>
    <row r="1107" spans="1:17" x14ac:dyDescent="0.25">
      <c r="A1107" s="57">
        <v>42257.441139120368</v>
      </c>
      <c r="B1107" s="32" t="s">
        <v>22</v>
      </c>
      <c r="C1107" s="32" t="s">
        <v>5384</v>
      </c>
      <c r="D1107" s="32" t="s">
        <v>5383</v>
      </c>
      <c r="E1107" s="32" t="s">
        <v>7107</v>
      </c>
      <c r="F1107" s="32" t="s">
        <v>7108</v>
      </c>
      <c r="G1107" s="32" t="s">
        <v>25</v>
      </c>
      <c r="H1107" s="32" t="s">
        <v>26</v>
      </c>
      <c r="I1107" s="32" t="s">
        <v>2006</v>
      </c>
      <c r="J1107" s="35">
        <v>0</v>
      </c>
      <c r="K1107" s="35">
        <v>0</v>
      </c>
      <c r="L1107" s="35">
        <v>24.04</v>
      </c>
      <c r="M1107" s="35">
        <v>0</v>
      </c>
      <c r="N1107" s="32" t="s">
        <v>19</v>
      </c>
      <c r="O1107" s="32" t="s">
        <v>24</v>
      </c>
      <c r="P1107" s="32">
        <v>1</v>
      </c>
    </row>
    <row r="1108" spans="1:17" x14ac:dyDescent="0.25">
      <c r="A1108" s="57">
        <v>42257.441139120368</v>
      </c>
      <c r="B1108" s="32" t="s">
        <v>22</v>
      </c>
      <c r="C1108" s="32" t="s">
        <v>5384</v>
      </c>
      <c r="D1108" s="32" t="s">
        <v>5383</v>
      </c>
      <c r="E1108" s="32" t="s">
        <v>7107</v>
      </c>
      <c r="F1108" s="32" t="s">
        <v>7108</v>
      </c>
      <c r="G1108" s="32" t="s">
        <v>5385</v>
      </c>
      <c r="H1108" s="32" t="s">
        <v>5386</v>
      </c>
      <c r="I1108" s="32" t="s">
        <v>2006</v>
      </c>
      <c r="J1108" s="35">
        <v>0</v>
      </c>
      <c r="K1108" s="35">
        <v>95</v>
      </c>
      <c r="L1108" s="35">
        <v>0</v>
      </c>
      <c r="M1108" s="35">
        <v>0</v>
      </c>
      <c r="N1108" s="32" t="s">
        <v>19</v>
      </c>
      <c r="O1108" s="32" t="s">
        <v>24</v>
      </c>
      <c r="P1108" s="32">
        <v>1</v>
      </c>
    </row>
    <row r="1109" spans="1:17" x14ac:dyDescent="0.25">
      <c r="A1109" s="57">
        <v>42257.441139120368</v>
      </c>
      <c r="B1109" s="32" t="s">
        <v>22</v>
      </c>
      <c r="C1109" s="32" t="s">
        <v>5384</v>
      </c>
      <c r="D1109" s="32" t="s">
        <v>5383</v>
      </c>
      <c r="E1109" s="32" t="s">
        <v>7107</v>
      </c>
      <c r="F1109" s="32" t="s">
        <v>7108</v>
      </c>
      <c r="G1109" s="32" t="s">
        <v>35</v>
      </c>
      <c r="H1109" s="32" t="s">
        <v>38</v>
      </c>
      <c r="I1109" s="32" t="s">
        <v>2006</v>
      </c>
      <c r="J1109" s="35">
        <v>0</v>
      </c>
      <c r="K1109" s="35">
        <v>0</v>
      </c>
      <c r="L1109" s="35">
        <v>0</v>
      </c>
      <c r="M1109" s="35">
        <v>14.75</v>
      </c>
      <c r="N1109" s="32" t="s">
        <v>19</v>
      </c>
      <c r="O1109" s="32" t="s">
        <v>24</v>
      </c>
      <c r="P1109" s="32">
        <v>1</v>
      </c>
    </row>
    <row r="1110" spans="1:17" x14ac:dyDescent="0.25">
      <c r="A1110" s="57">
        <v>42257.44216327546</v>
      </c>
      <c r="B1110" s="32" t="s">
        <v>22</v>
      </c>
      <c r="C1110" s="32" t="s">
        <v>784</v>
      </c>
      <c r="D1110" s="32" t="s">
        <v>783</v>
      </c>
      <c r="E1110" s="32" t="s">
        <v>7109</v>
      </c>
      <c r="F1110" s="32" t="s">
        <v>7110</v>
      </c>
      <c r="G1110" s="32" t="s">
        <v>25</v>
      </c>
      <c r="H1110" s="32" t="s">
        <v>26</v>
      </c>
      <c r="I1110" s="32" t="s">
        <v>2006</v>
      </c>
      <c r="J1110" s="35">
        <v>0</v>
      </c>
      <c r="K1110" s="35">
        <v>0</v>
      </c>
      <c r="L1110" s="35">
        <v>0</v>
      </c>
      <c r="M1110" s="35">
        <v>0</v>
      </c>
      <c r="N1110" s="32" t="s">
        <v>19</v>
      </c>
      <c r="O1110" s="32" t="s">
        <v>24</v>
      </c>
      <c r="P1110" s="32">
        <v>1.25</v>
      </c>
    </row>
    <row r="1111" spans="1:17" x14ac:dyDescent="0.25">
      <c r="A1111" s="57">
        <v>42257.44216327546</v>
      </c>
      <c r="B1111" s="32" t="s">
        <v>22</v>
      </c>
      <c r="C1111" s="32" t="s">
        <v>784</v>
      </c>
      <c r="D1111" s="32" t="s">
        <v>783</v>
      </c>
      <c r="E1111" s="32" t="s">
        <v>7109</v>
      </c>
      <c r="F1111" s="32" t="s">
        <v>7110</v>
      </c>
      <c r="G1111" s="32" t="s">
        <v>1240</v>
      </c>
      <c r="H1111" s="32" t="s">
        <v>1241</v>
      </c>
      <c r="I1111" s="32" t="s">
        <v>2006</v>
      </c>
      <c r="J1111" s="35">
        <v>0</v>
      </c>
      <c r="K1111" s="35">
        <v>253.33</v>
      </c>
      <c r="L1111" s="35">
        <v>0</v>
      </c>
      <c r="M1111" s="35">
        <v>0</v>
      </c>
      <c r="N1111" s="32" t="s">
        <v>19</v>
      </c>
      <c r="O1111" s="32" t="s">
        <v>24</v>
      </c>
      <c r="P1111" s="32">
        <v>1</v>
      </c>
    </row>
    <row r="1112" spans="1:17" x14ac:dyDescent="0.25">
      <c r="A1112" s="57">
        <v>42257.44216327546</v>
      </c>
      <c r="B1112" s="32" t="s">
        <v>22</v>
      </c>
      <c r="C1112" s="32" t="s">
        <v>784</v>
      </c>
      <c r="D1112" s="32" t="s">
        <v>783</v>
      </c>
      <c r="E1112" s="32" t="s">
        <v>7109</v>
      </c>
      <c r="F1112" s="32" t="s">
        <v>7110</v>
      </c>
      <c r="G1112" s="32" t="s">
        <v>35</v>
      </c>
      <c r="H1112" s="32" t="s">
        <v>38</v>
      </c>
      <c r="I1112" s="32" t="s">
        <v>2006</v>
      </c>
      <c r="J1112" s="35">
        <v>0</v>
      </c>
      <c r="K1112" s="35">
        <v>0</v>
      </c>
      <c r="L1112" s="35">
        <v>0</v>
      </c>
      <c r="M1112" s="35">
        <v>24.8</v>
      </c>
      <c r="N1112" s="32" t="s">
        <v>19</v>
      </c>
      <c r="O1112" s="32" t="s">
        <v>24</v>
      </c>
      <c r="P1112" s="32">
        <v>1</v>
      </c>
    </row>
    <row r="1113" spans="1:17" x14ac:dyDescent="0.25">
      <c r="A1113" s="57">
        <v>42257.44216327546</v>
      </c>
      <c r="B1113" s="32" t="s">
        <v>22</v>
      </c>
      <c r="C1113" s="32" t="s">
        <v>784</v>
      </c>
      <c r="D1113" s="32" t="s">
        <v>783</v>
      </c>
      <c r="E1113" s="32" t="s">
        <v>7109</v>
      </c>
      <c r="F1113" s="32" t="s">
        <v>7110</v>
      </c>
      <c r="G1113" s="32" t="s">
        <v>35</v>
      </c>
      <c r="H1113" s="32" t="s">
        <v>38</v>
      </c>
      <c r="I1113" s="32" t="s">
        <v>2006</v>
      </c>
      <c r="J1113" s="35">
        <v>0</v>
      </c>
      <c r="K1113" s="35">
        <v>0</v>
      </c>
      <c r="L1113" s="35">
        <v>0</v>
      </c>
      <c r="M1113" s="35">
        <v>19.5</v>
      </c>
      <c r="N1113" s="32" t="s">
        <v>19</v>
      </c>
      <c r="O1113" s="32" t="s">
        <v>24</v>
      </c>
      <c r="P1113" s="32">
        <v>1</v>
      </c>
    </row>
    <row r="1114" spans="1:17" x14ac:dyDescent="0.25">
      <c r="A1114" s="57">
        <v>42257.444117326391</v>
      </c>
      <c r="B1114" s="32" t="s">
        <v>22</v>
      </c>
      <c r="C1114" s="32" t="s">
        <v>78</v>
      </c>
      <c r="D1114" s="32" t="s">
        <v>77</v>
      </c>
      <c r="E1114" s="32" t="s">
        <v>7111</v>
      </c>
      <c r="F1114" s="32" t="s">
        <v>7112</v>
      </c>
      <c r="G1114" s="32" t="s">
        <v>25</v>
      </c>
      <c r="H1114" s="32" t="s">
        <v>26</v>
      </c>
      <c r="I1114" s="32" t="s">
        <v>2006</v>
      </c>
      <c r="J1114" s="35">
        <v>0</v>
      </c>
      <c r="K1114" s="35">
        <v>0</v>
      </c>
      <c r="L1114" s="35">
        <v>0</v>
      </c>
      <c r="M1114" s="35">
        <v>0</v>
      </c>
      <c r="N1114" s="32" t="s">
        <v>19</v>
      </c>
      <c r="O1114" s="32" t="s">
        <v>24</v>
      </c>
      <c r="P1114" s="32">
        <v>1</v>
      </c>
    </row>
    <row r="1115" spans="1:17" x14ac:dyDescent="0.25">
      <c r="A1115" s="57">
        <v>42257.444117326391</v>
      </c>
      <c r="B1115" s="32" t="s">
        <v>22</v>
      </c>
      <c r="C1115" s="32" t="s">
        <v>78</v>
      </c>
      <c r="D1115" s="32" t="s">
        <v>77</v>
      </c>
      <c r="E1115" s="32" t="s">
        <v>7111</v>
      </c>
      <c r="F1115" s="32" t="s">
        <v>7112</v>
      </c>
      <c r="G1115" s="32" t="s">
        <v>7113</v>
      </c>
      <c r="H1115" s="32" t="s">
        <v>7114</v>
      </c>
      <c r="I1115" s="32" t="s">
        <v>2006</v>
      </c>
      <c r="J1115" s="35">
        <v>0</v>
      </c>
      <c r="K1115" s="35">
        <v>0</v>
      </c>
      <c r="L1115" s="35">
        <v>0</v>
      </c>
      <c r="M1115" s="35">
        <v>0</v>
      </c>
      <c r="N1115" s="32" t="s">
        <v>19</v>
      </c>
      <c r="O1115" s="32" t="s">
        <v>24</v>
      </c>
      <c r="P1115" s="32">
        <v>1</v>
      </c>
    </row>
    <row r="1116" spans="1:17" x14ac:dyDescent="0.25">
      <c r="A1116" s="57">
        <v>42257.444117326391</v>
      </c>
      <c r="B1116" s="32" t="s">
        <v>22</v>
      </c>
      <c r="C1116" s="32" t="s">
        <v>78</v>
      </c>
      <c r="D1116" s="32" t="s">
        <v>77</v>
      </c>
      <c r="E1116" s="32" t="s">
        <v>7111</v>
      </c>
      <c r="F1116" s="32" t="s">
        <v>7112</v>
      </c>
      <c r="G1116" s="32" t="s">
        <v>35</v>
      </c>
      <c r="H1116" s="32" t="s">
        <v>38</v>
      </c>
      <c r="I1116" s="32" t="s">
        <v>2006</v>
      </c>
      <c r="J1116" s="35">
        <v>0</v>
      </c>
      <c r="K1116" s="35">
        <v>0</v>
      </c>
      <c r="L1116" s="35">
        <v>0</v>
      </c>
      <c r="M1116" s="35">
        <v>11.7</v>
      </c>
      <c r="N1116" s="32" t="s">
        <v>19</v>
      </c>
      <c r="O1116" s="32" t="s">
        <v>24</v>
      </c>
      <c r="P1116" s="32">
        <v>1</v>
      </c>
    </row>
    <row r="1117" spans="1:17" x14ac:dyDescent="0.25">
      <c r="A1117" s="57">
        <v>42257.444598576389</v>
      </c>
      <c r="B1117" s="32" t="s">
        <v>284</v>
      </c>
      <c r="C1117" s="32" t="s">
        <v>7101</v>
      </c>
      <c r="D1117" s="32" t="s">
        <v>7102</v>
      </c>
      <c r="E1117" s="32" t="s">
        <v>7115</v>
      </c>
      <c r="F1117" s="32" t="s">
        <v>7116</v>
      </c>
      <c r="G1117" s="32" t="s">
        <v>15</v>
      </c>
      <c r="H1117" s="32" t="s">
        <v>16</v>
      </c>
      <c r="I1117" s="32" t="s">
        <v>263</v>
      </c>
      <c r="J1117" s="35">
        <v>4184.5</v>
      </c>
      <c r="K1117" s="35">
        <v>0</v>
      </c>
      <c r="L1117" s="35">
        <v>0</v>
      </c>
      <c r="M1117" s="35">
        <v>0</v>
      </c>
      <c r="N1117" s="32" t="s">
        <v>17</v>
      </c>
      <c r="O1117" s="32" t="s">
        <v>18</v>
      </c>
      <c r="P1117" s="32">
        <v>1</v>
      </c>
      <c r="Q1117" s="32" t="s">
        <v>7105</v>
      </c>
    </row>
    <row r="1118" spans="1:17" x14ac:dyDescent="0.25">
      <c r="A1118" s="57">
        <v>42257.446341435185</v>
      </c>
      <c r="C1118" s="32" t="s">
        <v>47</v>
      </c>
      <c r="D1118" s="32" t="s">
        <v>48</v>
      </c>
      <c r="E1118" s="32" t="s">
        <v>7117</v>
      </c>
      <c r="F1118" s="32" t="s">
        <v>7118</v>
      </c>
      <c r="G1118" s="32" t="s">
        <v>58</v>
      </c>
      <c r="H1118" s="32" t="s">
        <v>59</v>
      </c>
      <c r="I1118" s="32" t="s">
        <v>2006</v>
      </c>
      <c r="J1118" s="35">
        <v>0</v>
      </c>
      <c r="K1118" s="35">
        <v>0</v>
      </c>
      <c r="L1118" s="35">
        <v>0</v>
      </c>
      <c r="M1118" s="35">
        <v>0</v>
      </c>
      <c r="N1118" s="32" t="s">
        <v>19</v>
      </c>
      <c r="O1118" s="32" t="s">
        <v>32</v>
      </c>
      <c r="P1118" s="32">
        <v>3</v>
      </c>
    </row>
    <row r="1119" spans="1:17" x14ac:dyDescent="0.25">
      <c r="A1119" s="57">
        <v>42257.446637847221</v>
      </c>
      <c r="B1119" s="32" t="s">
        <v>22</v>
      </c>
      <c r="C1119" s="32" t="s">
        <v>352</v>
      </c>
      <c r="D1119" s="32" t="s">
        <v>351</v>
      </c>
      <c r="E1119" s="32" t="s">
        <v>7119</v>
      </c>
      <c r="F1119" s="32" t="s">
        <v>7120</v>
      </c>
      <c r="G1119" s="32" t="s">
        <v>25</v>
      </c>
      <c r="H1119" s="32" t="s">
        <v>26</v>
      </c>
      <c r="I1119" s="32" t="s">
        <v>2006</v>
      </c>
      <c r="J1119" s="35">
        <v>0</v>
      </c>
      <c r="K1119" s="35">
        <v>0</v>
      </c>
      <c r="L1119" s="35">
        <v>8.41</v>
      </c>
      <c r="M1119" s="35">
        <v>0</v>
      </c>
      <c r="N1119" s="32" t="s">
        <v>19</v>
      </c>
      <c r="O1119" s="32" t="s">
        <v>7121</v>
      </c>
      <c r="P1119" s="32">
        <v>0.33</v>
      </c>
    </row>
    <row r="1120" spans="1:17" x14ac:dyDescent="0.25">
      <c r="A1120" s="57">
        <v>42257.446637847221</v>
      </c>
      <c r="B1120" s="32" t="s">
        <v>22</v>
      </c>
      <c r="C1120" s="32" t="s">
        <v>352</v>
      </c>
      <c r="D1120" s="32" t="s">
        <v>351</v>
      </c>
      <c r="E1120" s="32" t="s">
        <v>7119</v>
      </c>
      <c r="F1120" s="32" t="s">
        <v>7120</v>
      </c>
      <c r="G1120" s="32" t="s">
        <v>35</v>
      </c>
      <c r="H1120" s="32" t="s">
        <v>38</v>
      </c>
      <c r="I1120" s="32" t="s">
        <v>2006</v>
      </c>
      <c r="J1120" s="35">
        <v>0</v>
      </c>
      <c r="K1120" s="35">
        <v>0</v>
      </c>
      <c r="L1120" s="35">
        <v>0</v>
      </c>
      <c r="M1120" s="35">
        <v>17.32</v>
      </c>
      <c r="N1120" s="32" t="s">
        <v>19</v>
      </c>
      <c r="O1120" s="32" t="s">
        <v>7121</v>
      </c>
      <c r="P1120" s="32">
        <v>1</v>
      </c>
    </row>
    <row r="1121" spans="1:16" x14ac:dyDescent="0.25">
      <c r="A1121" s="57">
        <v>42257.446637847221</v>
      </c>
      <c r="B1121" s="32" t="s">
        <v>22</v>
      </c>
      <c r="C1121" s="32" t="s">
        <v>352</v>
      </c>
      <c r="D1121" s="32" t="s">
        <v>351</v>
      </c>
      <c r="E1121" s="32" t="s">
        <v>7119</v>
      </c>
      <c r="F1121" s="32" t="s">
        <v>7120</v>
      </c>
      <c r="G1121" s="32" t="s">
        <v>361</v>
      </c>
      <c r="H1121" s="32" t="s">
        <v>5993</v>
      </c>
      <c r="I1121" s="32" t="s">
        <v>2006</v>
      </c>
      <c r="J1121" s="35">
        <v>0</v>
      </c>
      <c r="K1121" s="35">
        <v>0</v>
      </c>
      <c r="L1121" s="35">
        <v>0</v>
      </c>
      <c r="M1121" s="35">
        <v>0</v>
      </c>
      <c r="N1121" s="32" t="s">
        <v>19</v>
      </c>
      <c r="O1121" s="32" t="s">
        <v>7121</v>
      </c>
      <c r="P1121" s="32">
        <v>1</v>
      </c>
    </row>
    <row r="1122" spans="1:16" x14ac:dyDescent="0.25">
      <c r="A1122" s="57">
        <v>42257.448738425926</v>
      </c>
      <c r="B1122" s="32" t="s">
        <v>22</v>
      </c>
      <c r="C1122" s="32" t="s">
        <v>1779</v>
      </c>
      <c r="D1122" s="32" t="s">
        <v>1780</v>
      </c>
      <c r="E1122" s="32" t="s">
        <v>7122</v>
      </c>
      <c r="F1122" s="32" t="s">
        <v>7123</v>
      </c>
      <c r="G1122" s="32" t="s">
        <v>25</v>
      </c>
      <c r="H1122" s="32" t="s">
        <v>26</v>
      </c>
      <c r="I1122" s="32" t="s">
        <v>2006</v>
      </c>
      <c r="J1122" s="35">
        <v>0</v>
      </c>
      <c r="K1122" s="35">
        <v>0</v>
      </c>
      <c r="L1122" s="35">
        <v>0</v>
      </c>
      <c r="M1122" s="35">
        <v>0</v>
      </c>
      <c r="N1122" s="32" t="s">
        <v>19</v>
      </c>
      <c r="O1122" s="32" t="s">
        <v>24</v>
      </c>
      <c r="P1122" s="32">
        <v>1.5</v>
      </c>
    </row>
    <row r="1123" spans="1:16" x14ac:dyDescent="0.25">
      <c r="A1123" s="57">
        <v>42257.448738425926</v>
      </c>
      <c r="B1123" s="32" t="s">
        <v>22</v>
      </c>
      <c r="C1123" s="32" t="s">
        <v>1779</v>
      </c>
      <c r="D1123" s="32" t="s">
        <v>1780</v>
      </c>
      <c r="E1123" s="32" t="s">
        <v>7122</v>
      </c>
      <c r="F1123" s="32" t="s">
        <v>7123</v>
      </c>
      <c r="G1123" s="32" t="s">
        <v>7124</v>
      </c>
      <c r="H1123" s="32" t="s">
        <v>7125</v>
      </c>
      <c r="I1123" s="32" t="s">
        <v>2006</v>
      </c>
      <c r="J1123" s="35">
        <v>0</v>
      </c>
      <c r="K1123" s="35">
        <v>0</v>
      </c>
      <c r="L1123" s="35">
        <v>0</v>
      </c>
      <c r="M1123" s="35">
        <v>0</v>
      </c>
      <c r="N1123" s="32" t="s">
        <v>19</v>
      </c>
      <c r="O1123" s="32" t="s">
        <v>24</v>
      </c>
      <c r="P1123" s="32">
        <v>1</v>
      </c>
    </row>
    <row r="1124" spans="1:16" x14ac:dyDescent="0.25">
      <c r="A1124" s="57">
        <v>42257.448738425926</v>
      </c>
      <c r="B1124" s="32" t="s">
        <v>22</v>
      </c>
      <c r="C1124" s="32" t="s">
        <v>1779</v>
      </c>
      <c r="D1124" s="32" t="s">
        <v>1780</v>
      </c>
      <c r="E1124" s="32" t="s">
        <v>7122</v>
      </c>
      <c r="F1124" s="32" t="s">
        <v>7123</v>
      </c>
      <c r="G1124" s="32" t="s">
        <v>35</v>
      </c>
      <c r="H1124" s="32" t="s">
        <v>38</v>
      </c>
      <c r="I1124" s="32" t="s">
        <v>2006</v>
      </c>
      <c r="J1124" s="35">
        <v>0</v>
      </c>
      <c r="K1124" s="35">
        <v>0</v>
      </c>
      <c r="L1124" s="35">
        <v>0</v>
      </c>
      <c r="M1124" s="35">
        <v>15.1</v>
      </c>
      <c r="N1124" s="32" t="s">
        <v>19</v>
      </c>
      <c r="O1124" s="32" t="s">
        <v>24</v>
      </c>
      <c r="P1124" s="32">
        <v>1</v>
      </c>
    </row>
    <row r="1125" spans="1:16" x14ac:dyDescent="0.25">
      <c r="A1125" s="57">
        <v>42257.448738425926</v>
      </c>
      <c r="B1125" s="32" t="s">
        <v>22</v>
      </c>
      <c r="C1125" s="32" t="s">
        <v>1779</v>
      </c>
      <c r="D1125" s="32" t="s">
        <v>1780</v>
      </c>
      <c r="E1125" s="32" t="s">
        <v>7122</v>
      </c>
      <c r="F1125" s="32" t="s">
        <v>7123</v>
      </c>
      <c r="G1125" s="32" t="s">
        <v>35</v>
      </c>
      <c r="H1125" s="32" t="s">
        <v>38</v>
      </c>
      <c r="I1125" s="32" t="s">
        <v>2006</v>
      </c>
      <c r="J1125" s="35">
        <v>0</v>
      </c>
      <c r="K1125" s="35">
        <v>0</v>
      </c>
      <c r="L1125" s="35">
        <v>0</v>
      </c>
      <c r="M1125" s="35">
        <v>9.76</v>
      </c>
      <c r="N1125" s="32" t="s">
        <v>19</v>
      </c>
      <c r="O1125" s="32" t="s">
        <v>24</v>
      </c>
      <c r="P1125" s="32">
        <v>1</v>
      </c>
    </row>
    <row r="1126" spans="1:16" x14ac:dyDescent="0.25">
      <c r="A1126" s="57">
        <v>42257.448738425926</v>
      </c>
      <c r="B1126" s="32" t="s">
        <v>22</v>
      </c>
      <c r="C1126" s="32" t="s">
        <v>1779</v>
      </c>
      <c r="D1126" s="32" t="s">
        <v>1780</v>
      </c>
      <c r="E1126" s="32" t="s">
        <v>7122</v>
      </c>
      <c r="F1126" s="32" t="s">
        <v>7123</v>
      </c>
      <c r="G1126" s="32" t="s">
        <v>7126</v>
      </c>
      <c r="H1126" s="32" t="s">
        <v>7127</v>
      </c>
      <c r="I1126" s="32" t="s">
        <v>2006</v>
      </c>
      <c r="J1126" s="35">
        <v>0</v>
      </c>
      <c r="K1126" s="35">
        <v>0</v>
      </c>
      <c r="L1126" s="35">
        <v>0</v>
      </c>
      <c r="M1126" s="35">
        <v>0</v>
      </c>
      <c r="N1126" s="32" t="s">
        <v>19</v>
      </c>
      <c r="O1126" s="32" t="s">
        <v>24</v>
      </c>
      <c r="P1126" s="32">
        <v>1</v>
      </c>
    </row>
    <row r="1127" spans="1:16" x14ac:dyDescent="0.25">
      <c r="A1127" s="57">
        <v>42257.451521331015</v>
      </c>
      <c r="B1127" s="32" t="s">
        <v>22</v>
      </c>
      <c r="C1127" s="32" t="s">
        <v>78</v>
      </c>
      <c r="D1127" s="32" t="s">
        <v>77</v>
      </c>
      <c r="E1127" s="32" t="s">
        <v>7128</v>
      </c>
      <c r="F1127" s="32" t="s">
        <v>7129</v>
      </c>
      <c r="G1127" s="32" t="s">
        <v>25</v>
      </c>
      <c r="H1127" s="32" t="s">
        <v>26</v>
      </c>
      <c r="I1127" s="32" t="s">
        <v>2006</v>
      </c>
      <c r="J1127" s="35">
        <v>0</v>
      </c>
      <c r="K1127" s="35">
        <v>0</v>
      </c>
      <c r="L1127" s="35">
        <v>0</v>
      </c>
      <c r="M1127" s="35">
        <v>0</v>
      </c>
      <c r="N1127" s="32" t="s">
        <v>19</v>
      </c>
      <c r="O1127" s="32" t="s">
        <v>24</v>
      </c>
      <c r="P1127" s="32">
        <v>2.5</v>
      </c>
    </row>
    <row r="1128" spans="1:16" x14ac:dyDescent="0.25">
      <c r="A1128" s="57">
        <v>42257.451521331015</v>
      </c>
      <c r="B1128" s="32" t="s">
        <v>22</v>
      </c>
      <c r="C1128" s="32" t="s">
        <v>78</v>
      </c>
      <c r="D1128" s="32" t="s">
        <v>77</v>
      </c>
      <c r="E1128" s="32" t="s">
        <v>7128</v>
      </c>
      <c r="F1128" s="32" t="s">
        <v>7129</v>
      </c>
      <c r="G1128" s="32" t="s">
        <v>35</v>
      </c>
      <c r="H1128" s="32" t="s">
        <v>38</v>
      </c>
      <c r="I1128" s="32" t="s">
        <v>2006</v>
      </c>
      <c r="J1128" s="35">
        <v>0</v>
      </c>
      <c r="K1128" s="35">
        <v>0</v>
      </c>
      <c r="L1128" s="35">
        <v>0</v>
      </c>
      <c r="M1128" s="35">
        <v>32.299999999999997</v>
      </c>
      <c r="N1128" s="32" t="s">
        <v>19</v>
      </c>
      <c r="O1128" s="32" t="s">
        <v>24</v>
      </c>
      <c r="P1128" s="32">
        <v>1</v>
      </c>
    </row>
    <row r="1129" spans="1:16" x14ac:dyDescent="0.25">
      <c r="A1129" s="57">
        <v>42257.451521331015</v>
      </c>
      <c r="B1129" s="32" t="s">
        <v>22</v>
      </c>
      <c r="C1129" s="32" t="s">
        <v>78</v>
      </c>
      <c r="D1129" s="32" t="s">
        <v>77</v>
      </c>
      <c r="E1129" s="32" t="s">
        <v>7128</v>
      </c>
      <c r="F1129" s="32" t="s">
        <v>7129</v>
      </c>
      <c r="G1129" s="32" t="s">
        <v>25</v>
      </c>
      <c r="H1129" s="32" t="s">
        <v>26</v>
      </c>
      <c r="I1129" s="32" t="s">
        <v>2006</v>
      </c>
      <c r="J1129" s="35">
        <v>0</v>
      </c>
      <c r="K1129" s="35">
        <v>0</v>
      </c>
      <c r="L1129" s="35">
        <v>0</v>
      </c>
      <c r="M1129" s="35">
        <v>0</v>
      </c>
      <c r="N1129" s="32" t="s">
        <v>19</v>
      </c>
      <c r="O1129" s="32" t="s">
        <v>24</v>
      </c>
      <c r="P1129" s="32">
        <v>2.5</v>
      </c>
    </row>
    <row r="1130" spans="1:16" x14ac:dyDescent="0.25">
      <c r="A1130" s="57">
        <v>42257.451521331015</v>
      </c>
      <c r="B1130" s="32" t="s">
        <v>22</v>
      </c>
      <c r="C1130" s="32" t="s">
        <v>78</v>
      </c>
      <c r="D1130" s="32" t="s">
        <v>77</v>
      </c>
      <c r="E1130" s="32" t="s">
        <v>7128</v>
      </c>
      <c r="F1130" s="32" t="s">
        <v>7129</v>
      </c>
      <c r="G1130" s="32" t="s">
        <v>7130</v>
      </c>
      <c r="H1130" s="32" t="s">
        <v>7131</v>
      </c>
      <c r="I1130" s="32" t="s">
        <v>2006</v>
      </c>
      <c r="J1130" s="35">
        <v>0</v>
      </c>
      <c r="K1130" s="35">
        <v>0</v>
      </c>
      <c r="L1130" s="35">
        <v>0</v>
      </c>
      <c r="M1130" s="35">
        <v>0</v>
      </c>
      <c r="N1130" s="32" t="s">
        <v>19</v>
      </c>
      <c r="O1130" s="32" t="s">
        <v>24</v>
      </c>
      <c r="P1130" s="32">
        <v>1</v>
      </c>
    </row>
    <row r="1131" spans="1:16" x14ac:dyDescent="0.25">
      <c r="A1131" s="57">
        <v>42257.451521331015</v>
      </c>
      <c r="B1131" s="32" t="s">
        <v>22</v>
      </c>
      <c r="C1131" s="32" t="s">
        <v>78</v>
      </c>
      <c r="D1131" s="32" t="s">
        <v>77</v>
      </c>
      <c r="E1131" s="32" t="s">
        <v>7128</v>
      </c>
      <c r="F1131" s="32" t="s">
        <v>7129</v>
      </c>
      <c r="G1131" s="32" t="s">
        <v>35</v>
      </c>
      <c r="H1131" s="32" t="s">
        <v>38</v>
      </c>
      <c r="I1131" s="32" t="s">
        <v>2006</v>
      </c>
      <c r="J1131" s="35">
        <v>0</v>
      </c>
      <c r="K1131" s="35">
        <v>0</v>
      </c>
      <c r="L1131" s="35">
        <v>0</v>
      </c>
      <c r="M1131" s="35">
        <v>20.6</v>
      </c>
      <c r="N1131" s="32" t="s">
        <v>19</v>
      </c>
      <c r="O1131" s="32" t="s">
        <v>24</v>
      </c>
      <c r="P1131" s="32">
        <v>1</v>
      </c>
    </row>
    <row r="1132" spans="1:16" x14ac:dyDescent="0.25">
      <c r="A1132" s="57">
        <v>42257.451521331015</v>
      </c>
      <c r="B1132" s="32" t="s">
        <v>22</v>
      </c>
      <c r="C1132" s="32" t="s">
        <v>78</v>
      </c>
      <c r="D1132" s="32" t="s">
        <v>77</v>
      </c>
      <c r="E1132" s="32" t="s">
        <v>7128</v>
      </c>
      <c r="F1132" s="32" t="s">
        <v>7129</v>
      </c>
      <c r="G1132" s="32" t="s">
        <v>35</v>
      </c>
      <c r="H1132" s="32" t="s">
        <v>38</v>
      </c>
      <c r="I1132" s="32" t="s">
        <v>2006</v>
      </c>
      <c r="J1132" s="35">
        <v>0</v>
      </c>
      <c r="K1132" s="35">
        <v>0</v>
      </c>
      <c r="L1132" s="35">
        <v>0</v>
      </c>
      <c r="M1132" s="35">
        <v>19.350000000000001</v>
      </c>
      <c r="N1132" s="32" t="s">
        <v>19</v>
      </c>
      <c r="O1132" s="32" t="s">
        <v>24</v>
      </c>
      <c r="P1132" s="32">
        <v>1</v>
      </c>
    </row>
    <row r="1133" spans="1:16" x14ac:dyDescent="0.25">
      <c r="A1133" s="57">
        <v>42257.451521331015</v>
      </c>
      <c r="B1133" s="32" t="s">
        <v>22</v>
      </c>
      <c r="C1133" s="32" t="s">
        <v>78</v>
      </c>
      <c r="D1133" s="32" t="s">
        <v>77</v>
      </c>
      <c r="E1133" s="32" t="s">
        <v>7128</v>
      </c>
      <c r="F1133" s="32" t="s">
        <v>7129</v>
      </c>
      <c r="G1133" s="32" t="s">
        <v>35</v>
      </c>
      <c r="H1133" s="32" t="s">
        <v>38</v>
      </c>
      <c r="I1133" s="32" t="s">
        <v>2006</v>
      </c>
      <c r="J1133" s="35">
        <v>0</v>
      </c>
      <c r="K1133" s="35">
        <v>0</v>
      </c>
      <c r="L1133" s="35">
        <v>0</v>
      </c>
      <c r="M1133" s="35">
        <v>14.4</v>
      </c>
      <c r="N1133" s="32" t="s">
        <v>19</v>
      </c>
      <c r="O1133" s="32" t="s">
        <v>24</v>
      </c>
      <c r="P1133" s="32">
        <v>1</v>
      </c>
    </row>
    <row r="1134" spans="1:16" x14ac:dyDescent="0.25">
      <c r="A1134" s="57">
        <v>42257.452476932871</v>
      </c>
      <c r="B1134" s="32" t="s">
        <v>22</v>
      </c>
      <c r="C1134" s="32" t="s">
        <v>2449</v>
      </c>
      <c r="D1134" s="32" t="s">
        <v>2450</v>
      </c>
      <c r="E1134" s="32" t="s">
        <v>7132</v>
      </c>
      <c r="F1134" s="32" t="s">
        <v>7133</v>
      </c>
      <c r="G1134" s="32" t="s">
        <v>25</v>
      </c>
      <c r="H1134" s="32" t="s">
        <v>26</v>
      </c>
      <c r="I1134" s="32" t="s">
        <v>2006</v>
      </c>
      <c r="J1134" s="35">
        <v>0</v>
      </c>
      <c r="K1134" s="35">
        <v>0</v>
      </c>
      <c r="L1134" s="35">
        <v>0</v>
      </c>
      <c r="M1134" s="35">
        <v>0</v>
      </c>
      <c r="N1134" s="32" t="s">
        <v>19</v>
      </c>
      <c r="O1134" s="32" t="s">
        <v>27</v>
      </c>
      <c r="P1134" s="32">
        <v>12</v>
      </c>
    </row>
    <row r="1135" spans="1:16" x14ac:dyDescent="0.25">
      <c r="A1135" s="57">
        <v>42257.452476932871</v>
      </c>
      <c r="B1135" s="32" t="s">
        <v>22</v>
      </c>
      <c r="C1135" s="32" t="s">
        <v>2449</v>
      </c>
      <c r="D1135" s="32" t="s">
        <v>2450</v>
      </c>
      <c r="E1135" s="32" t="s">
        <v>7132</v>
      </c>
      <c r="F1135" s="32" t="s">
        <v>7133</v>
      </c>
      <c r="G1135" s="32" t="s">
        <v>380</v>
      </c>
      <c r="H1135" s="32" t="s">
        <v>379</v>
      </c>
      <c r="I1135" s="32" t="s">
        <v>2006</v>
      </c>
      <c r="J1135" s="35">
        <v>0</v>
      </c>
      <c r="K1135" s="35">
        <v>0</v>
      </c>
      <c r="L1135" s="35">
        <v>0</v>
      </c>
      <c r="M1135" s="35">
        <v>2.5</v>
      </c>
      <c r="N1135" s="32" t="s">
        <v>19</v>
      </c>
      <c r="O1135" s="32" t="s">
        <v>27</v>
      </c>
      <c r="P1135" s="32">
        <v>1</v>
      </c>
    </row>
    <row r="1136" spans="1:16" x14ac:dyDescent="0.25">
      <c r="A1136" s="57">
        <v>42257.452476932871</v>
      </c>
      <c r="B1136" s="32" t="s">
        <v>22</v>
      </c>
      <c r="C1136" s="32" t="s">
        <v>2449</v>
      </c>
      <c r="D1136" s="32" t="s">
        <v>2450</v>
      </c>
      <c r="E1136" s="32" t="s">
        <v>7132</v>
      </c>
      <c r="F1136" s="32" t="s">
        <v>7133</v>
      </c>
      <c r="G1136" s="32" t="s">
        <v>29</v>
      </c>
      <c r="H1136" s="32" t="s">
        <v>30</v>
      </c>
      <c r="I1136" s="32" t="s">
        <v>2006</v>
      </c>
      <c r="J1136" s="35">
        <v>0</v>
      </c>
      <c r="K1136" s="35">
        <v>0</v>
      </c>
      <c r="L1136" s="35">
        <v>0</v>
      </c>
      <c r="M1136" s="35">
        <v>20.9</v>
      </c>
      <c r="N1136" s="32" t="s">
        <v>19</v>
      </c>
      <c r="O1136" s="32" t="s">
        <v>27</v>
      </c>
      <c r="P1136" s="32">
        <v>1</v>
      </c>
    </row>
    <row r="1137" spans="1:17" x14ac:dyDescent="0.25">
      <c r="A1137" s="57">
        <v>42257.452476932871</v>
      </c>
      <c r="B1137" s="32" t="s">
        <v>22</v>
      </c>
      <c r="C1137" s="32" t="s">
        <v>2449</v>
      </c>
      <c r="D1137" s="32" t="s">
        <v>2450</v>
      </c>
      <c r="E1137" s="32" t="s">
        <v>7132</v>
      </c>
      <c r="F1137" s="32" t="s">
        <v>7133</v>
      </c>
      <c r="G1137" s="32" t="s">
        <v>25</v>
      </c>
      <c r="H1137" s="32" t="s">
        <v>26</v>
      </c>
      <c r="I1137" s="32" t="s">
        <v>2006</v>
      </c>
      <c r="J1137" s="35">
        <v>0</v>
      </c>
      <c r="K1137" s="35">
        <v>0</v>
      </c>
      <c r="L1137" s="35">
        <v>0</v>
      </c>
      <c r="M1137" s="35">
        <v>0</v>
      </c>
      <c r="N1137" s="32" t="s">
        <v>19</v>
      </c>
      <c r="O1137" s="32" t="s">
        <v>27</v>
      </c>
      <c r="P1137" s="32">
        <v>12</v>
      </c>
    </row>
    <row r="1138" spans="1:17" x14ac:dyDescent="0.25">
      <c r="A1138" s="57">
        <v>42257.452476932871</v>
      </c>
      <c r="B1138" s="32" t="s">
        <v>22</v>
      </c>
      <c r="C1138" s="32" t="s">
        <v>2449</v>
      </c>
      <c r="D1138" s="32" t="s">
        <v>2450</v>
      </c>
      <c r="E1138" s="32" t="s">
        <v>7132</v>
      </c>
      <c r="F1138" s="32" t="s">
        <v>7133</v>
      </c>
      <c r="G1138" s="32" t="s">
        <v>35</v>
      </c>
      <c r="H1138" s="32" t="s">
        <v>38</v>
      </c>
      <c r="I1138" s="32" t="s">
        <v>2006</v>
      </c>
      <c r="J1138" s="35">
        <v>0</v>
      </c>
      <c r="K1138" s="35">
        <v>0</v>
      </c>
      <c r="L1138" s="35">
        <v>0</v>
      </c>
      <c r="M1138" s="35">
        <v>31.2</v>
      </c>
      <c r="N1138" s="32" t="s">
        <v>19</v>
      </c>
      <c r="O1138" s="32" t="s">
        <v>27</v>
      </c>
      <c r="P1138" s="32">
        <v>1</v>
      </c>
    </row>
    <row r="1139" spans="1:17" x14ac:dyDescent="0.25">
      <c r="A1139" s="57">
        <v>42257.453374108794</v>
      </c>
      <c r="B1139" s="32" t="s">
        <v>22</v>
      </c>
      <c r="C1139" s="32" t="s">
        <v>2449</v>
      </c>
      <c r="D1139" s="32" t="s">
        <v>2450</v>
      </c>
      <c r="E1139" s="32" t="s">
        <v>7134</v>
      </c>
      <c r="F1139" s="32" t="s">
        <v>7135</v>
      </c>
      <c r="G1139" s="32" t="s">
        <v>25</v>
      </c>
      <c r="H1139" s="32" t="s">
        <v>26</v>
      </c>
      <c r="I1139" s="32" t="s">
        <v>2006</v>
      </c>
      <c r="J1139" s="35">
        <v>0</v>
      </c>
      <c r="K1139" s="35">
        <v>0</v>
      </c>
      <c r="L1139" s="35">
        <v>0</v>
      </c>
      <c r="M1139" s="35">
        <v>0</v>
      </c>
      <c r="N1139" s="32" t="s">
        <v>19</v>
      </c>
      <c r="O1139" s="32" t="s">
        <v>27</v>
      </c>
      <c r="P1139" s="32">
        <v>6.5</v>
      </c>
    </row>
    <row r="1140" spans="1:17" x14ac:dyDescent="0.25">
      <c r="A1140" s="57">
        <v>42257.453374108794</v>
      </c>
      <c r="B1140" s="32" t="s">
        <v>22</v>
      </c>
      <c r="C1140" s="32" t="s">
        <v>2449</v>
      </c>
      <c r="D1140" s="32" t="s">
        <v>2450</v>
      </c>
      <c r="E1140" s="32" t="s">
        <v>7134</v>
      </c>
      <c r="F1140" s="32" t="s">
        <v>7135</v>
      </c>
      <c r="G1140" s="32" t="s">
        <v>35</v>
      </c>
      <c r="H1140" s="32" t="s">
        <v>38</v>
      </c>
      <c r="I1140" s="32" t="s">
        <v>2006</v>
      </c>
      <c r="J1140" s="35">
        <v>0</v>
      </c>
      <c r="K1140" s="35">
        <v>0</v>
      </c>
      <c r="L1140" s="35">
        <v>0</v>
      </c>
      <c r="M1140" s="35">
        <v>32</v>
      </c>
      <c r="N1140" s="32" t="s">
        <v>19</v>
      </c>
      <c r="O1140" s="32" t="s">
        <v>27</v>
      </c>
      <c r="P1140" s="32">
        <v>1</v>
      </c>
    </row>
    <row r="1141" spans="1:17" x14ac:dyDescent="0.25">
      <c r="A1141" s="57">
        <v>42257.453374108794</v>
      </c>
      <c r="B1141" s="32" t="s">
        <v>22</v>
      </c>
      <c r="C1141" s="32" t="s">
        <v>2449</v>
      </c>
      <c r="D1141" s="32" t="s">
        <v>2450</v>
      </c>
      <c r="E1141" s="32" t="s">
        <v>7134</v>
      </c>
      <c r="F1141" s="32" t="s">
        <v>7135</v>
      </c>
      <c r="G1141" s="32" t="s">
        <v>33</v>
      </c>
      <c r="H1141" s="32" t="s">
        <v>34</v>
      </c>
      <c r="I1141" s="32" t="s">
        <v>2006</v>
      </c>
      <c r="J1141" s="35">
        <v>0</v>
      </c>
      <c r="K1141" s="35">
        <v>0</v>
      </c>
      <c r="L1141" s="35">
        <v>0</v>
      </c>
      <c r="M1141" s="35">
        <v>3</v>
      </c>
      <c r="N1141" s="32" t="s">
        <v>19</v>
      </c>
      <c r="O1141" s="32" t="s">
        <v>27</v>
      </c>
      <c r="P1141" s="32">
        <v>1</v>
      </c>
    </row>
    <row r="1142" spans="1:17" x14ac:dyDescent="0.25">
      <c r="A1142" s="57">
        <v>42257.453374108794</v>
      </c>
      <c r="B1142" s="32" t="s">
        <v>22</v>
      </c>
      <c r="C1142" s="32" t="s">
        <v>2449</v>
      </c>
      <c r="D1142" s="32" t="s">
        <v>2450</v>
      </c>
      <c r="E1142" s="32" t="s">
        <v>7134</v>
      </c>
      <c r="F1142" s="32" t="s">
        <v>7135</v>
      </c>
      <c r="G1142" s="32" t="s">
        <v>29</v>
      </c>
      <c r="H1142" s="32" t="s">
        <v>30</v>
      </c>
      <c r="I1142" s="32" t="s">
        <v>2006</v>
      </c>
      <c r="J1142" s="35">
        <v>0</v>
      </c>
      <c r="K1142" s="35">
        <v>0</v>
      </c>
      <c r="L1142" s="35">
        <v>0</v>
      </c>
      <c r="M1142" s="35">
        <v>7.7</v>
      </c>
      <c r="N1142" s="32" t="s">
        <v>19</v>
      </c>
      <c r="O1142" s="32" t="s">
        <v>27</v>
      </c>
      <c r="P1142" s="32">
        <v>1</v>
      </c>
    </row>
    <row r="1143" spans="1:17" x14ac:dyDescent="0.25">
      <c r="A1143" s="57">
        <v>42257.453374108794</v>
      </c>
      <c r="B1143" s="32" t="s">
        <v>22</v>
      </c>
      <c r="C1143" s="32" t="s">
        <v>2449</v>
      </c>
      <c r="D1143" s="32" t="s">
        <v>2450</v>
      </c>
      <c r="E1143" s="32" t="s">
        <v>7134</v>
      </c>
      <c r="F1143" s="32" t="s">
        <v>7135</v>
      </c>
      <c r="G1143" s="32" t="s">
        <v>25</v>
      </c>
      <c r="H1143" s="32" t="s">
        <v>26</v>
      </c>
      <c r="I1143" s="32" t="s">
        <v>2006</v>
      </c>
      <c r="J1143" s="35">
        <v>0</v>
      </c>
      <c r="K1143" s="35">
        <v>0</v>
      </c>
      <c r="L1143" s="35">
        <v>0</v>
      </c>
      <c r="M1143" s="35">
        <v>0</v>
      </c>
      <c r="N1143" s="32" t="s">
        <v>19</v>
      </c>
      <c r="O1143" s="32" t="s">
        <v>27</v>
      </c>
      <c r="P1143" s="32">
        <v>6.5</v>
      </c>
    </row>
    <row r="1144" spans="1:17" x14ac:dyDescent="0.25">
      <c r="A1144" s="57">
        <v>42257.453374108794</v>
      </c>
      <c r="B1144" s="32" t="s">
        <v>22</v>
      </c>
      <c r="C1144" s="32" t="s">
        <v>2449</v>
      </c>
      <c r="D1144" s="32" t="s">
        <v>2450</v>
      </c>
      <c r="E1144" s="32" t="s">
        <v>7134</v>
      </c>
      <c r="F1144" s="32" t="s">
        <v>7135</v>
      </c>
      <c r="G1144" s="32" t="s">
        <v>25</v>
      </c>
      <c r="H1144" s="32" t="s">
        <v>26</v>
      </c>
      <c r="I1144" s="32" t="s">
        <v>2006</v>
      </c>
      <c r="J1144" s="35">
        <v>0</v>
      </c>
      <c r="K1144" s="35">
        <v>0</v>
      </c>
      <c r="L1144" s="35">
        <v>0</v>
      </c>
      <c r="M1144" s="35">
        <v>0</v>
      </c>
      <c r="N1144" s="32" t="s">
        <v>19</v>
      </c>
      <c r="O1144" s="32" t="s">
        <v>27</v>
      </c>
      <c r="P1144" s="32">
        <v>6.5</v>
      </c>
    </row>
    <row r="1145" spans="1:17" x14ac:dyDescent="0.25">
      <c r="A1145" s="57">
        <v>42257.45476177083</v>
      </c>
      <c r="B1145" s="32" t="s">
        <v>31</v>
      </c>
      <c r="C1145" s="32" t="s">
        <v>47</v>
      </c>
      <c r="D1145" s="32" t="s">
        <v>48</v>
      </c>
      <c r="E1145" s="32" t="s">
        <v>7136</v>
      </c>
      <c r="F1145" s="32" t="s">
        <v>7137</v>
      </c>
      <c r="G1145" s="32" t="s">
        <v>15</v>
      </c>
      <c r="H1145" s="32" t="s">
        <v>16</v>
      </c>
      <c r="I1145" s="32" t="s">
        <v>371</v>
      </c>
      <c r="J1145" s="35">
        <v>4690.62</v>
      </c>
      <c r="K1145" s="35">
        <v>0</v>
      </c>
      <c r="L1145" s="35">
        <v>0</v>
      </c>
      <c r="M1145" s="35">
        <v>0</v>
      </c>
      <c r="N1145" s="32" t="s">
        <v>17</v>
      </c>
      <c r="O1145" s="32" t="s">
        <v>18</v>
      </c>
      <c r="P1145" s="32">
        <v>1</v>
      </c>
      <c r="Q1145" s="32" t="s">
        <v>5343</v>
      </c>
    </row>
    <row r="1146" spans="1:17" x14ac:dyDescent="0.25">
      <c r="A1146" s="57">
        <v>42257.463822534723</v>
      </c>
      <c r="B1146" s="32" t="s">
        <v>22</v>
      </c>
      <c r="C1146" s="32" t="s">
        <v>2335</v>
      </c>
      <c r="D1146" s="32" t="s">
        <v>2336</v>
      </c>
      <c r="E1146" s="32" t="s">
        <v>7138</v>
      </c>
      <c r="F1146" s="32" t="s">
        <v>7139</v>
      </c>
      <c r="G1146" s="32" t="s">
        <v>329</v>
      </c>
      <c r="H1146" s="32" t="s">
        <v>328</v>
      </c>
      <c r="I1146" s="32" t="s">
        <v>2006</v>
      </c>
      <c r="J1146" s="35">
        <v>0</v>
      </c>
      <c r="K1146" s="35">
        <v>0</v>
      </c>
      <c r="L1146" s="35">
        <v>0</v>
      </c>
      <c r="M1146" s="35">
        <v>0</v>
      </c>
      <c r="N1146" s="32" t="s">
        <v>17</v>
      </c>
      <c r="O1146" s="32" t="s">
        <v>27</v>
      </c>
      <c r="P1146" s="32">
        <v>0</v>
      </c>
    </row>
    <row r="1147" spans="1:17" x14ac:dyDescent="0.25">
      <c r="A1147" s="57">
        <v>42257.463822534723</v>
      </c>
      <c r="B1147" s="32" t="s">
        <v>22</v>
      </c>
      <c r="C1147" s="32" t="s">
        <v>2335</v>
      </c>
      <c r="D1147" s="32" t="s">
        <v>2336</v>
      </c>
      <c r="E1147" s="32" t="s">
        <v>7138</v>
      </c>
      <c r="F1147" s="32" t="s">
        <v>7139</v>
      </c>
      <c r="G1147" s="32" t="s">
        <v>258</v>
      </c>
      <c r="H1147" s="32" t="s">
        <v>257</v>
      </c>
      <c r="I1147" s="32" t="s">
        <v>2006</v>
      </c>
      <c r="J1147" s="35">
        <v>0</v>
      </c>
      <c r="K1147" s="35">
        <v>0</v>
      </c>
      <c r="L1147" s="35">
        <v>0</v>
      </c>
      <c r="M1147" s="35">
        <v>0</v>
      </c>
      <c r="N1147" s="32" t="s">
        <v>17</v>
      </c>
      <c r="O1147" s="32" t="s">
        <v>27</v>
      </c>
      <c r="P1147" s="32">
        <v>2</v>
      </c>
    </row>
    <row r="1148" spans="1:17" x14ac:dyDescent="0.25">
      <c r="A1148" s="57">
        <v>42257.463822534723</v>
      </c>
      <c r="B1148" s="32" t="s">
        <v>22</v>
      </c>
      <c r="C1148" s="32" t="s">
        <v>2335</v>
      </c>
      <c r="D1148" s="32" t="s">
        <v>2336</v>
      </c>
      <c r="E1148" s="32" t="s">
        <v>7138</v>
      </c>
      <c r="F1148" s="32" t="s">
        <v>7139</v>
      </c>
      <c r="G1148" s="32" t="s">
        <v>25</v>
      </c>
      <c r="H1148" s="32" t="s">
        <v>26</v>
      </c>
      <c r="I1148" s="32" t="s">
        <v>2006</v>
      </c>
      <c r="J1148" s="35">
        <v>0</v>
      </c>
      <c r="K1148" s="35">
        <v>0</v>
      </c>
      <c r="L1148" s="35">
        <v>0</v>
      </c>
      <c r="M1148" s="35">
        <v>0</v>
      </c>
      <c r="N1148" s="32" t="s">
        <v>17</v>
      </c>
      <c r="O1148" s="32" t="s">
        <v>27</v>
      </c>
      <c r="P1148" s="32">
        <v>0</v>
      </c>
    </row>
    <row r="1149" spans="1:17" x14ac:dyDescent="0.25">
      <c r="A1149" s="57">
        <v>42257.465033298613</v>
      </c>
      <c r="B1149" s="32" t="s">
        <v>22</v>
      </c>
      <c r="C1149" s="32" t="s">
        <v>4960</v>
      </c>
      <c r="D1149" s="32" t="s">
        <v>4961</v>
      </c>
      <c r="E1149" s="32" t="s">
        <v>7140</v>
      </c>
      <c r="F1149" s="32" t="s">
        <v>7141</v>
      </c>
      <c r="G1149" s="32" t="s">
        <v>329</v>
      </c>
      <c r="H1149" s="32" t="s">
        <v>328</v>
      </c>
      <c r="I1149" s="32" t="s">
        <v>2006</v>
      </c>
      <c r="J1149" s="35">
        <v>0</v>
      </c>
      <c r="K1149" s="35">
        <v>0</v>
      </c>
      <c r="L1149" s="35">
        <v>0</v>
      </c>
      <c r="M1149" s="35">
        <v>0</v>
      </c>
      <c r="N1149" s="32" t="s">
        <v>19</v>
      </c>
      <c r="O1149" s="32" t="s">
        <v>27</v>
      </c>
      <c r="P1149" s="32">
        <v>0.08</v>
      </c>
    </row>
    <row r="1150" spans="1:17" x14ac:dyDescent="0.25">
      <c r="A1150" s="57">
        <v>42257.465033298613</v>
      </c>
      <c r="B1150" s="32" t="s">
        <v>22</v>
      </c>
      <c r="C1150" s="32" t="s">
        <v>4960</v>
      </c>
      <c r="D1150" s="32" t="s">
        <v>4961</v>
      </c>
      <c r="E1150" s="32" t="s">
        <v>7140</v>
      </c>
      <c r="F1150" s="32" t="s">
        <v>7141</v>
      </c>
      <c r="G1150" s="32" t="s">
        <v>25</v>
      </c>
      <c r="H1150" s="32" t="s">
        <v>26</v>
      </c>
      <c r="I1150" s="32" t="s">
        <v>2006</v>
      </c>
      <c r="J1150" s="35">
        <v>0</v>
      </c>
      <c r="K1150" s="35">
        <v>0</v>
      </c>
      <c r="L1150" s="35">
        <v>0</v>
      </c>
      <c r="M1150" s="35">
        <v>0</v>
      </c>
      <c r="N1150" s="32" t="s">
        <v>19</v>
      </c>
      <c r="O1150" s="32" t="s">
        <v>27</v>
      </c>
      <c r="P1150" s="32">
        <v>1</v>
      </c>
    </row>
    <row r="1151" spans="1:17" x14ac:dyDescent="0.25">
      <c r="A1151" s="57">
        <v>42257.465033298613</v>
      </c>
      <c r="B1151" s="32" t="s">
        <v>22</v>
      </c>
      <c r="C1151" s="32" t="s">
        <v>4960</v>
      </c>
      <c r="D1151" s="32" t="s">
        <v>4961</v>
      </c>
      <c r="E1151" s="32" t="s">
        <v>7140</v>
      </c>
      <c r="F1151" s="32" t="s">
        <v>7141</v>
      </c>
      <c r="G1151" s="32" t="s">
        <v>25</v>
      </c>
      <c r="H1151" s="32" t="s">
        <v>26</v>
      </c>
      <c r="I1151" s="32" t="s">
        <v>2006</v>
      </c>
      <c r="J1151" s="35">
        <v>0</v>
      </c>
      <c r="K1151" s="35">
        <v>0</v>
      </c>
      <c r="L1151" s="35">
        <v>0</v>
      </c>
      <c r="M1151" s="35">
        <v>0</v>
      </c>
      <c r="N1151" s="32" t="s">
        <v>19</v>
      </c>
      <c r="O1151" s="32" t="s">
        <v>27</v>
      </c>
      <c r="P1151" s="32">
        <v>0</v>
      </c>
    </row>
    <row r="1152" spans="1:17" x14ac:dyDescent="0.25">
      <c r="A1152" s="57">
        <v>42257.502877349536</v>
      </c>
      <c r="C1152" s="32" t="s">
        <v>47</v>
      </c>
      <c r="D1152" s="32" t="s">
        <v>48</v>
      </c>
      <c r="E1152" s="32" t="s">
        <v>7142</v>
      </c>
      <c r="F1152" s="32" t="s">
        <v>7143</v>
      </c>
      <c r="G1152" s="32" t="s">
        <v>58</v>
      </c>
      <c r="H1152" s="32" t="s">
        <v>59</v>
      </c>
      <c r="I1152" s="32" t="s">
        <v>2006</v>
      </c>
      <c r="J1152" s="35">
        <v>0</v>
      </c>
      <c r="K1152" s="35">
        <v>0</v>
      </c>
      <c r="L1152" s="35">
        <v>0</v>
      </c>
      <c r="M1152" s="35">
        <v>0</v>
      </c>
      <c r="N1152" s="32" t="s">
        <v>19</v>
      </c>
      <c r="O1152" s="32" t="s">
        <v>32</v>
      </c>
      <c r="P1152" s="32">
        <v>26</v>
      </c>
    </row>
    <row r="1153" spans="1:17" x14ac:dyDescent="0.25">
      <c r="A1153" s="57">
        <v>42257.524510567127</v>
      </c>
      <c r="C1153" s="32" t="s">
        <v>7144</v>
      </c>
      <c r="D1153" s="32" t="s">
        <v>7145</v>
      </c>
      <c r="E1153" s="32" t="s">
        <v>7146</v>
      </c>
      <c r="F1153" s="32" t="s">
        <v>7147</v>
      </c>
      <c r="G1153" s="32" t="s">
        <v>58</v>
      </c>
      <c r="H1153" s="32" t="s">
        <v>59</v>
      </c>
      <c r="I1153" s="32" t="s">
        <v>2006</v>
      </c>
      <c r="J1153" s="35">
        <v>0</v>
      </c>
      <c r="K1153" s="35">
        <v>0</v>
      </c>
      <c r="L1153" s="35">
        <v>0</v>
      </c>
      <c r="M1153" s="35">
        <v>0</v>
      </c>
      <c r="N1153" s="32" t="s">
        <v>19</v>
      </c>
      <c r="O1153" s="32" t="s">
        <v>322</v>
      </c>
      <c r="P1153" s="32">
        <v>0</v>
      </c>
    </row>
    <row r="1154" spans="1:17" x14ac:dyDescent="0.25">
      <c r="A1154" s="57">
        <v>42257.547931828703</v>
      </c>
      <c r="C1154" s="32" t="s">
        <v>345</v>
      </c>
      <c r="D1154" s="32" t="s">
        <v>334</v>
      </c>
      <c r="E1154" s="32" t="s">
        <v>7148</v>
      </c>
      <c r="F1154" s="32" t="s">
        <v>7149</v>
      </c>
      <c r="G1154" s="32" t="s">
        <v>58</v>
      </c>
      <c r="H1154" s="32" t="s">
        <v>59</v>
      </c>
      <c r="I1154" s="32" t="s">
        <v>2006</v>
      </c>
      <c r="J1154" s="35">
        <v>0</v>
      </c>
      <c r="K1154" s="35">
        <v>0</v>
      </c>
      <c r="L1154" s="35">
        <v>0</v>
      </c>
      <c r="M1154" s="35">
        <v>0</v>
      </c>
      <c r="N1154" s="32" t="s">
        <v>19</v>
      </c>
      <c r="O1154" s="32" t="s">
        <v>322</v>
      </c>
      <c r="P1154" s="32">
        <v>0</v>
      </c>
    </row>
    <row r="1155" spans="1:17" x14ac:dyDescent="0.25">
      <c r="A1155" s="57">
        <v>42257.554581863427</v>
      </c>
      <c r="C1155" s="32" t="s">
        <v>345</v>
      </c>
      <c r="D1155" s="32" t="s">
        <v>334</v>
      </c>
      <c r="E1155" s="32" t="s">
        <v>7150</v>
      </c>
      <c r="F1155" s="32" t="s">
        <v>7151</v>
      </c>
      <c r="G1155" s="32" t="s">
        <v>58</v>
      </c>
      <c r="H1155" s="32" t="s">
        <v>59</v>
      </c>
      <c r="I1155" s="32" t="s">
        <v>2006</v>
      </c>
      <c r="J1155" s="35">
        <v>0</v>
      </c>
      <c r="K1155" s="35">
        <v>0</v>
      </c>
      <c r="L1155" s="35">
        <v>0</v>
      </c>
      <c r="M1155" s="35">
        <v>0</v>
      </c>
      <c r="N1155" s="32" t="s">
        <v>19</v>
      </c>
      <c r="O1155" s="32" t="s">
        <v>322</v>
      </c>
      <c r="P1155" s="32">
        <v>0</v>
      </c>
    </row>
    <row r="1156" spans="1:17" x14ac:dyDescent="0.25">
      <c r="A1156" s="57">
        <v>42257.614449224537</v>
      </c>
      <c r="B1156" s="32" t="s">
        <v>4333</v>
      </c>
      <c r="C1156" s="32" t="s">
        <v>7152</v>
      </c>
      <c r="D1156" s="32" t="s">
        <v>7153</v>
      </c>
      <c r="E1156" s="32" t="s">
        <v>7154</v>
      </c>
      <c r="F1156" s="32" t="s">
        <v>7155</v>
      </c>
      <c r="G1156" s="32" t="s">
        <v>15</v>
      </c>
      <c r="H1156" s="32" t="s">
        <v>16</v>
      </c>
      <c r="I1156" s="32" t="s">
        <v>260</v>
      </c>
      <c r="J1156" s="35">
        <v>403.75</v>
      </c>
      <c r="K1156" s="35">
        <v>0</v>
      </c>
      <c r="L1156" s="35">
        <v>0</v>
      </c>
      <c r="M1156" s="35">
        <v>0</v>
      </c>
      <c r="N1156" s="32" t="s">
        <v>17</v>
      </c>
      <c r="O1156" s="32" t="s">
        <v>20</v>
      </c>
      <c r="P1156" s="32">
        <v>1</v>
      </c>
      <c r="Q1156" s="32" t="s">
        <v>7156</v>
      </c>
    </row>
    <row r="1157" spans="1:17" x14ac:dyDescent="0.25">
      <c r="A1157" s="57">
        <v>42257.614737847223</v>
      </c>
      <c r="B1157" s="32" t="s">
        <v>4333</v>
      </c>
      <c r="C1157" s="32" t="s">
        <v>7152</v>
      </c>
      <c r="D1157" s="32" t="s">
        <v>7153</v>
      </c>
      <c r="E1157" s="32" t="s">
        <v>7154</v>
      </c>
      <c r="F1157" s="32" t="s">
        <v>7157</v>
      </c>
      <c r="G1157" s="32" t="s">
        <v>15</v>
      </c>
      <c r="H1157" s="32" t="s">
        <v>16</v>
      </c>
      <c r="I1157" s="32" t="s">
        <v>260</v>
      </c>
      <c r="J1157" s="35">
        <v>403.75</v>
      </c>
      <c r="K1157" s="35">
        <v>0</v>
      </c>
      <c r="L1157" s="35">
        <v>0</v>
      </c>
      <c r="M1157" s="35">
        <v>0</v>
      </c>
      <c r="N1157" s="32" t="s">
        <v>17</v>
      </c>
      <c r="O1157" s="32" t="s">
        <v>20</v>
      </c>
      <c r="P1157" s="32">
        <v>1</v>
      </c>
      <c r="Q1157" s="32" t="s">
        <v>7156</v>
      </c>
    </row>
    <row r="1158" spans="1:17" x14ac:dyDescent="0.25">
      <c r="A1158" s="57">
        <v>42257.615085613426</v>
      </c>
      <c r="B1158" s="32" t="s">
        <v>4333</v>
      </c>
      <c r="C1158" s="32" t="s">
        <v>7152</v>
      </c>
      <c r="D1158" s="32" t="s">
        <v>7153</v>
      </c>
      <c r="E1158" s="32" t="s">
        <v>7154</v>
      </c>
      <c r="F1158" s="32" t="s">
        <v>7158</v>
      </c>
      <c r="G1158" s="32" t="s">
        <v>15</v>
      </c>
      <c r="H1158" s="32" t="s">
        <v>16</v>
      </c>
      <c r="I1158" s="32" t="s">
        <v>260</v>
      </c>
      <c r="J1158" s="35">
        <v>403.75</v>
      </c>
      <c r="K1158" s="35">
        <v>0</v>
      </c>
      <c r="L1158" s="35">
        <v>0</v>
      </c>
      <c r="M1158" s="35">
        <v>0</v>
      </c>
      <c r="N1158" s="32" t="s">
        <v>17</v>
      </c>
      <c r="O1158" s="32" t="s">
        <v>20</v>
      </c>
      <c r="P1158" s="32">
        <v>1</v>
      </c>
      <c r="Q1158" s="32" t="s">
        <v>7156</v>
      </c>
    </row>
    <row r="1159" spans="1:17" x14ac:dyDescent="0.25">
      <c r="A1159" s="57">
        <v>42257.638843090281</v>
      </c>
      <c r="B1159" s="32" t="s">
        <v>68</v>
      </c>
      <c r="C1159" s="32" t="s">
        <v>297</v>
      </c>
      <c r="D1159" s="32" t="s">
        <v>296</v>
      </c>
      <c r="E1159" s="32" t="s">
        <v>7159</v>
      </c>
      <c r="F1159" s="32" t="s">
        <v>7160</v>
      </c>
      <c r="G1159" s="32" t="s">
        <v>15</v>
      </c>
      <c r="H1159" s="32" t="s">
        <v>16</v>
      </c>
      <c r="I1159" s="32" t="s">
        <v>260</v>
      </c>
      <c r="J1159" s="35">
        <v>635.83000000000004</v>
      </c>
      <c r="K1159" s="35">
        <v>0</v>
      </c>
      <c r="L1159" s="35">
        <v>0</v>
      </c>
      <c r="M1159" s="35">
        <v>0</v>
      </c>
      <c r="N1159" s="32" t="s">
        <v>17</v>
      </c>
      <c r="O1159" s="32" t="s">
        <v>18</v>
      </c>
      <c r="P1159" s="32">
        <v>1</v>
      </c>
      <c r="Q1159" s="32" t="s">
        <v>7161</v>
      </c>
    </row>
    <row r="1160" spans="1:17" x14ac:dyDescent="0.25">
      <c r="A1160" s="57">
        <v>42257.640242280089</v>
      </c>
      <c r="C1160" s="32" t="s">
        <v>457</v>
      </c>
      <c r="D1160" s="32" t="s">
        <v>334</v>
      </c>
      <c r="E1160" s="32" t="s">
        <v>7162</v>
      </c>
      <c r="F1160" s="32" t="s">
        <v>7163</v>
      </c>
      <c r="G1160" s="32" t="s">
        <v>58</v>
      </c>
      <c r="H1160" s="32" t="s">
        <v>59</v>
      </c>
      <c r="I1160" s="32" t="s">
        <v>2006</v>
      </c>
      <c r="J1160" s="35">
        <v>0</v>
      </c>
      <c r="K1160" s="35">
        <v>0</v>
      </c>
      <c r="L1160" s="35">
        <v>0</v>
      </c>
      <c r="M1160" s="35">
        <v>0</v>
      </c>
      <c r="N1160" s="32" t="s">
        <v>19</v>
      </c>
      <c r="O1160" s="32" t="s">
        <v>322</v>
      </c>
      <c r="P1160" s="32">
        <v>0</v>
      </c>
    </row>
    <row r="1161" spans="1:17" x14ac:dyDescent="0.25">
      <c r="A1161" s="57">
        <v>42257.6521818287</v>
      </c>
      <c r="B1161" s="32" t="s">
        <v>68</v>
      </c>
      <c r="C1161" s="32" t="s">
        <v>297</v>
      </c>
      <c r="D1161" s="32" t="s">
        <v>296</v>
      </c>
      <c r="E1161" s="32" t="s">
        <v>7164</v>
      </c>
      <c r="F1161" s="32" t="s">
        <v>7165</v>
      </c>
      <c r="G1161" s="32" t="s">
        <v>15</v>
      </c>
      <c r="H1161" s="32" t="s">
        <v>16</v>
      </c>
      <c r="I1161" s="32" t="s">
        <v>260</v>
      </c>
      <c r="J1161" s="35">
        <v>7115</v>
      </c>
      <c r="K1161" s="35">
        <v>0</v>
      </c>
      <c r="L1161" s="35">
        <v>0</v>
      </c>
      <c r="M1161" s="35">
        <v>0</v>
      </c>
      <c r="N1161" s="32" t="s">
        <v>17</v>
      </c>
      <c r="O1161" s="32" t="s">
        <v>18</v>
      </c>
      <c r="P1161" s="32">
        <v>1</v>
      </c>
      <c r="Q1161" s="32" t="s">
        <v>7166</v>
      </c>
    </row>
    <row r="1162" spans="1:17" x14ac:dyDescent="0.25">
      <c r="A1162" s="57">
        <v>42257.65294521991</v>
      </c>
      <c r="B1162" s="32" t="s">
        <v>68</v>
      </c>
      <c r="C1162" s="32" t="s">
        <v>297</v>
      </c>
      <c r="D1162" s="32" t="s">
        <v>296</v>
      </c>
      <c r="E1162" s="32" t="s">
        <v>7167</v>
      </c>
      <c r="F1162" s="32" t="s">
        <v>7168</v>
      </c>
      <c r="G1162" s="32" t="s">
        <v>15</v>
      </c>
      <c r="H1162" s="32" t="s">
        <v>16</v>
      </c>
      <c r="I1162" s="32" t="s">
        <v>260</v>
      </c>
      <c r="J1162" s="35">
        <v>3117.51</v>
      </c>
      <c r="K1162" s="35">
        <v>0</v>
      </c>
      <c r="L1162" s="35">
        <v>0</v>
      </c>
      <c r="M1162" s="35">
        <v>0</v>
      </c>
      <c r="N1162" s="32" t="s">
        <v>17</v>
      </c>
      <c r="O1162" s="32" t="s">
        <v>18</v>
      </c>
      <c r="P1162" s="32">
        <v>1</v>
      </c>
      <c r="Q1162" s="32" t="s">
        <v>7169</v>
      </c>
    </row>
    <row r="1163" spans="1:17" x14ac:dyDescent="0.25">
      <c r="A1163" s="57">
        <v>42257.65474302083</v>
      </c>
      <c r="C1163" s="32" t="s">
        <v>507</v>
      </c>
      <c r="D1163" s="32" t="s">
        <v>334</v>
      </c>
      <c r="E1163" s="32" t="s">
        <v>7170</v>
      </c>
      <c r="F1163" s="32" t="s">
        <v>7171</v>
      </c>
      <c r="G1163" s="32" t="s">
        <v>58</v>
      </c>
      <c r="H1163" s="32" t="s">
        <v>59</v>
      </c>
      <c r="I1163" s="32" t="s">
        <v>2006</v>
      </c>
      <c r="J1163" s="35">
        <v>0</v>
      </c>
      <c r="K1163" s="35">
        <v>0</v>
      </c>
      <c r="L1163" s="35">
        <v>0</v>
      </c>
      <c r="M1163" s="35">
        <v>0</v>
      </c>
      <c r="N1163" s="32" t="s">
        <v>19</v>
      </c>
      <c r="O1163" s="32" t="s">
        <v>322</v>
      </c>
      <c r="P1163" s="32">
        <v>0</v>
      </c>
    </row>
    <row r="1164" spans="1:17" x14ac:dyDescent="0.25">
      <c r="A1164" s="57">
        <v>42257.65566246528</v>
      </c>
      <c r="B1164" s="32" t="s">
        <v>68</v>
      </c>
      <c r="C1164" s="32" t="s">
        <v>297</v>
      </c>
      <c r="D1164" s="32" t="s">
        <v>296</v>
      </c>
      <c r="E1164" s="32" t="s">
        <v>7172</v>
      </c>
      <c r="F1164" s="32" t="s">
        <v>7173</v>
      </c>
      <c r="G1164" s="32" t="s">
        <v>15</v>
      </c>
      <c r="H1164" s="32" t="s">
        <v>16</v>
      </c>
      <c r="I1164" s="32" t="s">
        <v>260</v>
      </c>
      <c r="J1164" s="35">
        <v>3117.51</v>
      </c>
      <c r="K1164" s="35">
        <v>0</v>
      </c>
      <c r="L1164" s="35">
        <v>0</v>
      </c>
      <c r="M1164" s="35">
        <v>0</v>
      </c>
      <c r="N1164" s="32" t="s">
        <v>17</v>
      </c>
      <c r="O1164" s="32" t="s">
        <v>18</v>
      </c>
      <c r="P1164" s="32">
        <v>1</v>
      </c>
      <c r="Q1164" s="32" t="s">
        <v>7174</v>
      </c>
    </row>
    <row r="1165" spans="1:17" x14ac:dyDescent="0.25">
      <c r="A1165" s="57">
        <v>42257.659061886574</v>
      </c>
      <c r="B1165" s="32" t="s">
        <v>68</v>
      </c>
      <c r="C1165" s="32" t="s">
        <v>297</v>
      </c>
      <c r="D1165" s="32" t="s">
        <v>296</v>
      </c>
      <c r="E1165" s="32" t="s">
        <v>7175</v>
      </c>
      <c r="F1165" s="32" t="s">
        <v>7176</v>
      </c>
      <c r="G1165" s="32" t="s">
        <v>15</v>
      </c>
      <c r="H1165" s="32" t="s">
        <v>16</v>
      </c>
      <c r="I1165" s="32" t="s">
        <v>260</v>
      </c>
      <c r="J1165" s="35">
        <v>3117.51</v>
      </c>
      <c r="K1165" s="35">
        <v>0</v>
      </c>
      <c r="L1165" s="35">
        <v>0</v>
      </c>
      <c r="M1165" s="35">
        <v>0</v>
      </c>
      <c r="N1165" s="32" t="s">
        <v>17</v>
      </c>
      <c r="O1165" s="32" t="s">
        <v>18</v>
      </c>
      <c r="P1165" s="32">
        <v>1</v>
      </c>
      <c r="Q1165" s="32" t="s">
        <v>7177</v>
      </c>
    </row>
    <row r="1166" spans="1:17" x14ac:dyDescent="0.25">
      <c r="A1166" s="57">
        <v>42257.662103587965</v>
      </c>
      <c r="B1166" s="32" t="s">
        <v>5631</v>
      </c>
      <c r="C1166" s="32" t="s">
        <v>5635</v>
      </c>
      <c r="D1166" s="32" t="s">
        <v>5636</v>
      </c>
      <c r="E1166" s="32" t="s">
        <v>7178</v>
      </c>
      <c r="F1166" s="32" t="s">
        <v>7179</v>
      </c>
      <c r="G1166" s="32" t="s">
        <v>15</v>
      </c>
      <c r="H1166" s="32" t="s">
        <v>16</v>
      </c>
      <c r="I1166" s="32" t="s">
        <v>260</v>
      </c>
      <c r="J1166" s="35">
        <v>3560</v>
      </c>
      <c r="K1166" s="35">
        <v>0</v>
      </c>
      <c r="L1166" s="35">
        <v>0</v>
      </c>
      <c r="M1166" s="35">
        <v>0</v>
      </c>
      <c r="N1166" s="32" t="s">
        <v>17</v>
      </c>
      <c r="O1166" s="32" t="s">
        <v>18</v>
      </c>
      <c r="P1166" s="32">
        <v>1</v>
      </c>
    </row>
    <row r="1167" spans="1:17" x14ac:dyDescent="0.25">
      <c r="A1167" s="57">
        <v>42257.662103587965</v>
      </c>
      <c r="B1167" s="32" t="s">
        <v>5631</v>
      </c>
      <c r="C1167" s="32" t="s">
        <v>5635</v>
      </c>
      <c r="D1167" s="32" t="s">
        <v>5636</v>
      </c>
      <c r="E1167" s="32" t="s">
        <v>7178</v>
      </c>
      <c r="F1167" s="32" t="s">
        <v>7179</v>
      </c>
      <c r="G1167" s="32" t="s">
        <v>7180</v>
      </c>
      <c r="H1167" s="32" t="s">
        <v>7181</v>
      </c>
      <c r="I1167" s="32" t="s">
        <v>260</v>
      </c>
      <c r="J1167" s="35">
        <v>0</v>
      </c>
      <c r="K1167" s="35">
        <v>0</v>
      </c>
      <c r="L1167" s="35">
        <v>0</v>
      </c>
      <c r="M1167" s="35">
        <v>0</v>
      </c>
      <c r="N1167" s="32" t="s">
        <v>17</v>
      </c>
      <c r="O1167" s="32" t="s">
        <v>18</v>
      </c>
      <c r="P1167" s="32">
        <v>1</v>
      </c>
    </row>
    <row r="1168" spans="1:17" x14ac:dyDescent="0.25">
      <c r="A1168" s="57">
        <v>42257.662103587965</v>
      </c>
      <c r="B1168" s="32" t="s">
        <v>5631</v>
      </c>
      <c r="C1168" s="32" t="s">
        <v>5635</v>
      </c>
      <c r="D1168" s="32" t="s">
        <v>5636</v>
      </c>
      <c r="E1168" s="32" t="s">
        <v>7178</v>
      </c>
      <c r="F1168" s="32" t="s">
        <v>7179</v>
      </c>
      <c r="G1168" s="32" t="s">
        <v>7180</v>
      </c>
      <c r="H1168" s="32" t="s">
        <v>7182</v>
      </c>
      <c r="I1168" s="32" t="s">
        <v>260</v>
      </c>
      <c r="J1168" s="35">
        <v>0</v>
      </c>
      <c r="K1168" s="35">
        <v>0</v>
      </c>
      <c r="L1168" s="35">
        <v>0</v>
      </c>
      <c r="M1168" s="35">
        <v>0</v>
      </c>
      <c r="N1168" s="32" t="s">
        <v>17</v>
      </c>
      <c r="O1168" s="32" t="s">
        <v>18</v>
      </c>
      <c r="P1168" s="32">
        <v>1</v>
      </c>
    </row>
    <row r="1169" spans="1:17" x14ac:dyDescent="0.25">
      <c r="A1169" s="57">
        <v>42257.662103587965</v>
      </c>
      <c r="B1169" s="32" t="s">
        <v>5631</v>
      </c>
      <c r="C1169" s="32" t="s">
        <v>5635</v>
      </c>
      <c r="D1169" s="32" t="s">
        <v>5636</v>
      </c>
      <c r="E1169" s="32" t="s">
        <v>7178</v>
      </c>
      <c r="F1169" s="32" t="s">
        <v>7179</v>
      </c>
      <c r="G1169" s="32" t="s">
        <v>7183</v>
      </c>
      <c r="H1169" s="32" t="s">
        <v>7184</v>
      </c>
      <c r="I1169" s="32" t="s">
        <v>260</v>
      </c>
      <c r="J1169" s="35">
        <v>0</v>
      </c>
      <c r="K1169" s="35">
        <v>0</v>
      </c>
      <c r="L1169" s="35">
        <v>0</v>
      </c>
      <c r="M1169" s="35">
        <v>0</v>
      </c>
      <c r="N1169" s="32" t="s">
        <v>17</v>
      </c>
      <c r="O1169" s="32" t="s">
        <v>18</v>
      </c>
      <c r="P1169" s="32">
        <v>1</v>
      </c>
    </row>
    <row r="1170" spans="1:17" x14ac:dyDescent="0.25">
      <c r="A1170" s="57">
        <v>42257.662103587965</v>
      </c>
      <c r="B1170" s="32" t="s">
        <v>5631</v>
      </c>
      <c r="C1170" s="32" t="s">
        <v>5635</v>
      </c>
      <c r="D1170" s="32" t="s">
        <v>5636</v>
      </c>
      <c r="E1170" s="32" t="s">
        <v>7178</v>
      </c>
      <c r="F1170" s="32" t="s">
        <v>7179</v>
      </c>
      <c r="G1170" s="32" t="s">
        <v>7183</v>
      </c>
      <c r="H1170" s="32" t="s">
        <v>7185</v>
      </c>
      <c r="I1170" s="32" t="s">
        <v>260</v>
      </c>
      <c r="J1170" s="35">
        <v>0</v>
      </c>
      <c r="K1170" s="35">
        <v>0</v>
      </c>
      <c r="L1170" s="35">
        <v>0</v>
      </c>
      <c r="M1170" s="35">
        <v>0</v>
      </c>
      <c r="N1170" s="32" t="s">
        <v>17</v>
      </c>
      <c r="O1170" s="32" t="s">
        <v>18</v>
      </c>
      <c r="P1170" s="32">
        <v>1</v>
      </c>
    </row>
    <row r="1171" spans="1:17" x14ac:dyDescent="0.25">
      <c r="A1171" s="57">
        <v>42257.662103587965</v>
      </c>
      <c r="B1171" s="32" t="s">
        <v>5631</v>
      </c>
      <c r="C1171" s="32" t="s">
        <v>5635</v>
      </c>
      <c r="D1171" s="32" t="s">
        <v>5636</v>
      </c>
      <c r="E1171" s="32" t="s">
        <v>7178</v>
      </c>
      <c r="F1171" s="32" t="s">
        <v>7179</v>
      </c>
      <c r="G1171" s="32" t="s">
        <v>7186</v>
      </c>
      <c r="H1171" s="32" t="s">
        <v>7187</v>
      </c>
      <c r="I1171" s="32" t="s">
        <v>260</v>
      </c>
      <c r="J1171" s="35">
        <v>0</v>
      </c>
      <c r="K1171" s="35">
        <v>0</v>
      </c>
      <c r="L1171" s="35">
        <v>0</v>
      </c>
      <c r="M1171" s="35">
        <v>0</v>
      </c>
      <c r="N1171" s="32" t="s">
        <v>17</v>
      </c>
      <c r="O1171" s="32" t="s">
        <v>18</v>
      </c>
      <c r="P1171" s="32">
        <v>1</v>
      </c>
    </row>
    <row r="1172" spans="1:17" x14ac:dyDescent="0.25">
      <c r="A1172" s="57">
        <v>42257.662103587965</v>
      </c>
      <c r="B1172" s="32" t="s">
        <v>5631</v>
      </c>
      <c r="C1172" s="32" t="s">
        <v>5635</v>
      </c>
      <c r="D1172" s="32" t="s">
        <v>5636</v>
      </c>
      <c r="E1172" s="32" t="s">
        <v>7178</v>
      </c>
      <c r="F1172" s="32" t="s">
        <v>7179</v>
      </c>
      <c r="G1172" s="32" t="s">
        <v>7188</v>
      </c>
      <c r="H1172" s="32" t="s">
        <v>7189</v>
      </c>
      <c r="I1172" s="32" t="s">
        <v>260</v>
      </c>
      <c r="J1172" s="35">
        <v>0</v>
      </c>
      <c r="K1172" s="35">
        <v>0</v>
      </c>
      <c r="L1172" s="35">
        <v>0</v>
      </c>
      <c r="M1172" s="35">
        <v>0</v>
      </c>
      <c r="N1172" s="32" t="s">
        <v>17</v>
      </c>
      <c r="O1172" s="32" t="s">
        <v>18</v>
      </c>
      <c r="P1172" s="32">
        <v>1</v>
      </c>
    </row>
    <row r="1173" spans="1:17" x14ac:dyDescent="0.25">
      <c r="A1173" s="57">
        <v>42257.664291516201</v>
      </c>
      <c r="B1173" s="32" t="s">
        <v>5369</v>
      </c>
      <c r="C1173" s="32" t="s">
        <v>7190</v>
      </c>
      <c r="D1173" s="32" t="s">
        <v>7191</v>
      </c>
      <c r="E1173" s="32" t="s">
        <v>7192</v>
      </c>
      <c r="F1173" s="32" t="s">
        <v>7193</v>
      </c>
      <c r="G1173" s="32" t="s">
        <v>7195</v>
      </c>
      <c r="H1173" s="32" t="s">
        <v>7196</v>
      </c>
      <c r="I1173" s="32" t="s">
        <v>265</v>
      </c>
      <c r="J1173" s="35">
        <v>0</v>
      </c>
      <c r="K1173" s="35">
        <v>0</v>
      </c>
      <c r="L1173" s="35">
        <v>0</v>
      </c>
      <c r="M1173" s="35">
        <v>0</v>
      </c>
      <c r="N1173" s="32" t="s">
        <v>17</v>
      </c>
      <c r="O1173" s="32" t="s">
        <v>18</v>
      </c>
      <c r="P1173" s="32">
        <v>1</v>
      </c>
      <c r="Q1173" s="32" t="s">
        <v>7194</v>
      </c>
    </row>
    <row r="1174" spans="1:17" x14ac:dyDescent="0.25">
      <c r="A1174" s="57">
        <v>42257.664291516201</v>
      </c>
      <c r="B1174" s="32" t="s">
        <v>5369</v>
      </c>
      <c r="C1174" s="32" t="s">
        <v>7190</v>
      </c>
      <c r="D1174" s="32" t="s">
        <v>7191</v>
      </c>
      <c r="E1174" s="32" t="s">
        <v>7192</v>
      </c>
      <c r="F1174" s="32" t="s">
        <v>7193</v>
      </c>
      <c r="G1174" s="32" t="s">
        <v>7195</v>
      </c>
      <c r="H1174" s="32" t="s">
        <v>7197</v>
      </c>
      <c r="I1174" s="32" t="s">
        <v>265</v>
      </c>
      <c r="J1174" s="35">
        <v>0</v>
      </c>
      <c r="K1174" s="35">
        <v>0</v>
      </c>
      <c r="L1174" s="35">
        <v>0</v>
      </c>
      <c r="M1174" s="35">
        <v>0</v>
      </c>
      <c r="N1174" s="32" t="s">
        <v>17</v>
      </c>
      <c r="O1174" s="32" t="s">
        <v>18</v>
      </c>
      <c r="P1174" s="32">
        <v>1</v>
      </c>
      <c r="Q1174" s="32" t="s">
        <v>7194</v>
      </c>
    </row>
    <row r="1175" spans="1:17" x14ac:dyDescent="0.25">
      <c r="A1175" s="57">
        <v>42257.672607870372</v>
      </c>
      <c r="B1175" s="32" t="s">
        <v>31</v>
      </c>
      <c r="C1175" s="32" t="s">
        <v>7198</v>
      </c>
      <c r="D1175" s="32" t="s">
        <v>7199</v>
      </c>
      <c r="E1175" s="32" t="s">
        <v>7200</v>
      </c>
      <c r="F1175" s="32" t="s">
        <v>7201</v>
      </c>
      <c r="G1175" s="32" t="s">
        <v>7203</v>
      </c>
      <c r="H1175" s="32" t="s">
        <v>7204</v>
      </c>
      <c r="I1175" s="32" t="s">
        <v>265</v>
      </c>
      <c r="J1175" s="35">
        <v>0</v>
      </c>
      <c r="K1175" s="35">
        <v>0</v>
      </c>
      <c r="L1175" s="35">
        <v>0</v>
      </c>
      <c r="M1175" s="35">
        <v>0</v>
      </c>
      <c r="N1175" s="32" t="s">
        <v>17</v>
      </c>
      <c r="O1175" s="32" t="s">
        <v>18</v>
      </c>
      <c r="P1175" s="32">
        <v>1</v>
      </c>
      <c r="Q1175" s="32" t="s">
        <v>7202</v>
      </c>
    </row>
    <row r="1176" spans="1:17" x14ac:dyDescent="0.25">
      <c r="A1176" s="57">
        <v>42257.672607870372</v>
      </c>
      <c r="B1176" s="32" t="s">
        <v>31</v>
      </c>
      <c r="C1176" s="32" t="s">
        <v>7198</v>
      </c>
      <c r="D1176" s="32" t="s">
        <v>7199</v>
      </c>
      <c r="E1176" s="32" t="s">
        <v>7200</v>
      </c>
      <c r="F1176" s="32" t="s">
        <v>7201</v>
      </c>
      <c r="G1176" s="32" t="s">
        <v>7203</v>
      </c>
      <c r="H1176" s="32" t="s">
        <v>7205</v>
      </c>
      <c r="I1176" s="32" t="s">
        <v>265</v>
      </c>
      <c r="J1176" s="35">
        <v>0</v>
      </c>
      <c r="K1176" s="35">
        <v>0</v>
      </c>
      <c r="L1176" s="35">
        <v>0</v>
      </c>
      <c r="M1176" s="35">
        <v>0</v>
      </c>
      <c r="N1176" s="32" t="s">
        <v>17</v>
      </c>
      <c r="O1176" s="32" t="s">
        <v>18</v>
      </c>
      <c r="P1176" s="32">
        <v>1</v>
      </c>
      <c r="Q1176" s="32" t="s">
        <v>7202</v>
      </c>
    </row>
    <row r="1177" spans="1:17" x14ac:dyDescent="0.25">
      <c r="A1177" s="57">
        <v>42257.672607870372</v>
      </c>
      <c r="B1177" s="32" t="s">
        <v>31</v>
      </c>
      <c r="C1177" s="32" t="s">
        <v>7198</v>
      </c>
      <c r="D1177" s="32" t="s">
        <v>7199</v>
      </c>
      <c r="E1177" s="32" t="s">
        <v>7200</v>
      </c>
      <c r="F1177" s="32" t="s">
        <v>7201</v>
      </c>
      <c r="G1177" s="32" t="s">
        <v>7203</v>
      </c>
      <c r="H1177" s="32" t="s">
        <v>7206</v>
      </c>
      <c r="I1177" s="32" t="s">
        <v>265</v>
      </c>
      <c r="J1177" s="35">
        <v>0</v>
      </c>
      <c r="K1177" s="35">
        <v>0</v>
      </c>
      <c r="L1177" s="35">
        <v>0</v>
      </c>
      <c r="M1177" s="35">
        <v>0</v>
      </c>
      <c r="N1177" s="32" t="s">
        <v>17</v>
      </c>
      <c r="O1177" s="32" t="s">
        <v>18</v>
      </c>
      <c r="P1177" s="32">
        <v>1</v>
      </c>
      <c r="Q1177" s="32" t="s">
        <v>7202</v>
      </c>
    </row>
    <row r="1178" spans="1:17" x14ac:dyDescent="0.25">
      <c r="A1178" s="57">
        <v>42257.682035034719</v>
      </c>
      <c r="B1178" s="32" t="s">
        <v>68</v>
      </c>
      <c r="C1178" s="32" t="s">
        <v>5060</v>
      </c>
      <c r="D1178" s="32" t="s">
        <v>5061</v>
      </c>
      <c r="E1178" s="32" t="s">
        <v>7207</v>
      </c>
      <c r="F1178" s="32" t="s">
        <v>7208</v>
      </c>
      <c r="G1178" s="32" t="s">
        <v>15</v>
      </c>
      <c r="H1178" s="32" t="s">
        <v>16</v>
      </c>
      <c r="I1178" s="32" t="s">
        <v>260</v>
      </c>
      <c r="J1178" s="35">
        <v>5560</v>
      </c>
      <c r="K1178" s="35">
        <v>0</v>
      </c>
      <c r="L1178" s="35">
        <v>0</v>
      </c>
      <c r="M1178" s="35">
        <v>0</v>
      </c>
      <c r="N1178" s="32" t="s">
        <v>17</v>
      </c>
      <c r="O1178" s="32" t="s">
        <v>18</v>
      </c>
      <c r="P1178" s="32">
        <v>1</v>
      </c>
    </row>
    <row r="1179" spans="1:17" x14ac:dyDescent="0.25">
      <c r="A1179" s="57">
        <v>42257.682035034719</v>
      </c>
      <c r="B1179" s="32" t="s">
        <v>68</v>
      </c>
      <c r="C1179" s="32" t="s">
        <v>5060</v>
      </c>
      <c r="D1179" s="32" t="s">
        <v>5061</v>
      </c>
      <c r="E1179" s="32" t="s">
        <v>7207</v>
      </c>
      <c r="F1179" s="32" t="s">
        <v>7208</v>
      </c>
      <c r="G1179" s="32" t="s">
        <v>1093</v>
      </c>
      <c r="H1179" s="32" t="s">
        <v>7209</v>
      </c>
      <c r="I1179" s="32" t="s">
        <v>260</v>
      </c>
      <c r="J1179" s="35">
        <v>0</v>
      </c>
      <c r="K1179" s="35">
        <v>0</v>
      </c>
      <c r="L1179" s="35">
        <v>0</v>
      </c>
      <c r="M1179" s="35">
        <v>0</v>
      </c>
      <c r="N1179" s="32" t="s">
        <v>17</v>
      </c>
      <c r="O1179" s="32" t="s">
        <v>18</v>
      </c>
      <c r="P1179" s="32">
        <v>1</v>
      </c>
    </row>
    <row r="1180" spans="1:17" x14ac:dyDescent="0.25">
      <c r="A1180" s="57">
        <v>42257.682035034719</v>
      </c>
      <c r="B1180" s="32" t="s">
        <v>68</v>
      </c>
      <c r="C1180" s="32" t="s">
        <v>5060</v>
      </c>
      <c r="D1180" s="32" t="s">
        <v>5061</v>
      </c>
      <c r="E1180" s="32" t="s">
        <v>7207</v>
      </c>
      <c r="F1180" s="32" t="s">
        <v>7208</v>
      </c>
      <c r="G1180" s="32" t="s">
        <v>1093</v>
      </c>
      <c r="H1180" s="32" t="s">
        <v>7210</v>
      </c>
      <c r="I1180" s="32" t="s">
        <v>260</v>
      </c>
      <c r="J1180" s="35">
        <v>0</v>
      </c>
      <c r="K1180" s="35">
        <v>0</v>
      </c>
      <c r="L1180" s="35">
        <v>0</v>
      </c>
      <c r="M1180" s="35">
        <v>0</v>
      </c>
      <c r="N1180" s="32" t="s">
        <v>17</v>
      </c>
      <c r="O1180" s="32" t="s">
        <v>18</v>
      </c>
      <c r="P1180" s="32">
        <v>1</v>
      </c>
    </row>
    <row r="1181" spans="1:17" x14ac:dyDescent="0.25">
      <c r="A1181" s="57">
        <v>42257.682035034719</v>
      </c>
      <c r="B1181" s="32" t="s">
        <v>68</v>
      </c>
      <c r="C1181" s="32" t="s">
        <v>5060</v>
      </c>
      <c r="D1181" s="32" t="s">
        <v>5061</v>
      </c>
      <c r="E1181" s="32" t="s">
        <v>7207</v>
      </c>
      <c r="F1181" s="32" t="s">
        <v>7208</v>
      </c>
      <c r="G1181" s="32" t="s">
        <v>469</v>
      </c>
      <c r="H1181" s="32" t="s">
        <v>7211</v>
      </c>
      <c r="I1181" s="32" t="s">
        <v>260</v>
      </c>
      <c r="J1181" s="35">
        <v>0</v>
      </c>
      <c r="K1181" s="35">
        <v>0</v>
      </c>
      <c r="L1181" s="35">
        <v>0</v>
      </c>
      <c r="M1181" s="35">
        <v>0</v>
      </c>
      <c r="N1181" s="32" t="s">
        <v>17</v>
      </c>
      <c r="O1181" s="32" t="s">
        <v>18</v>
      </c>
      <c r="P1181" s="32">
        <v>1</v>
      </c>
    </row>
    <row r="1182" spans="1:17" x14ac:dyDescent="0.25">
      <c r="A1182" s="57">
        <v>42257.682035034719</v>
      </c>
      <c r="B1182" s="32" t="s">
        <v>68</v>
      </c>
      <c r="C1182" s="32" t="s">
        <v>5060</v>
      </c>
      <c r="D1182" s="32" t="s">
        <v>5061</v>
      </c>
      <c r="E1182" s="32" t="s">
        <v>7207</v>
      </c>
      <c r="F1182" s="32" t="s">
        <v>7208</v>
      </c>
      <c r="G1182" s="32" t="s">
        <v>469</v>
      </c>
      <c r="H1182" s="32" t="s">
        <v>7212</v>
      </c>
      <c r="I1182" s="32" t="s">
        <v>260</v>
      </c>
      <c r="J1182" s="35">
        <v>0</v>
      </c>
      <c r="K1182" s="35">
        <v>0</v>
      </c>
      <c r="L1182" s="35">
        <v>0</v>
      </c>
      <c r="M1182" s="35">
        <v>0</v>
      </c>
      <c r="N1182" s="32" t="s">
        <v>17</v>
      </c>
      <c r="O1182" s="32" t="s">
        <v>18</v>
      </c>
      <c r="P1182" s="32">
        <v>1</v>
      </c>
    </row>
    <row r="1183" spans="1:17" x14ac:dyDescent="0.25">
      <c r="A1183" s="57">
        <v>42257.682035034719</v>
      </c>
      <c r="B1183" s="32" t="s">
        <v>68</v>
      </c>
      <c r="C1183" s="32" t="s">
        <v>5060</v>
      </c>
      <c r="D1183" s="32" t="s">
        <v>5061</v>
      </c>
      <c r="E1183" s="32" t="s">
        <v>7207</v>
      </c>
      <c r="F1183" s="32" t="s">
        <v>7208</v>
      </c>
      <c r="G1183" s="32" t="s">
        <v>728</v>
      </c>
      <c r="H1183" s="32" t="s">
        <v>7213</v>
      </c>
      <c r="I1183" s="32" t="s">
        <v>260</v>
      </c>
      <c r="J1183" s="35">
        <v>0</v>
      </c>
      <c r="K1183" s="35">
        <v>0</v>
      </c>
      <c r="L1183" s="35">
        <v>0</v>
      </c>
      <c r="M1183" s="35">
        <v>0</v>
      </c>
      <c r="N1183" s="32" t="s">
        <v>17</v>
      </c>
      <c r="O1183" s="32" t="s">
        <v>18</v>
      </c>
      <c r="P1183" s="32">
        <v>1</v>
      </c>
    </row>
    <row r="1184" spans="1:17" x14ac:dyDescent="0.25">
      <c r="A1184" s="57">
        <v>42257.682035034719</v>
      </c>
      <c r="B1184" s="32" t="s">
        <v>68</v>
      </c>
      <c r="C1184" s="32" t="s">
        <v>5060</v>
      </c>
      <c r="D1184" s="32" t="s">
        <v>5061</v>
      </c>
      <c r="E1184" s="32" t="s">
        <v>7207</v>
      </c>
      <c r="F1184" s="32" t="s">
        <v>7208</v>
      </c>
      <c r="G1184" s="32" t="s">
        <v>461</v>
      </c>
      <c r="H1184" s="32" t="s">
        <v>7214</v>
      </c>
      <c r="I1184" s="32" t="s">
        <v>260</v>
      </c>
      <c r="J1184" s="35">
        <v>0</v>
      </c>
      <c r="K1184" s="35">
        <v>0</v>
      </c>
      <c r="L1184" s="35">
        <v>0</v>
      </c>
      <c r="M1184" s="35">
        <v>0</v>
      </c>
      <c r="N1184" s="32" t="s">
        <v>17</v>
      </c>
      <c r="O1184" s="32" t="s">
        <v>18</v>
      </c>
      <c r="P1184" s="32">
        <v>1</v>
      </c>
    </row>
    <row r="1185" spans="1:17" x14ac:dyDescent="0.25">
      <c r="A1185" s="57">
        <v>42257.682035034719</v>
      </c>
      <c r="B1185" s="32" t="s">
        <v>68</v>
      </c>
      <c r="C1185" s="32" t="s">
        <v>5060</v>
      </c>
      <c r="D1185" s="32" t="s">
        <v>5061</v>
      </c>
      <c r="E1185" s="32" t="s">
        <v>7207</v>
      </c>
      <c r="F1185" s="32" t="s">
        <v>7208</v>
      </c>
      <c r="G1185" s="32" t="s">
        <v>731</v>
      </c>
      <c r="H1185" s="32" t="s">
        <v>7215</v>
      </c>
      <c r="I1185" s="32" t="s">
        <v>260</v>
      </c>
      <c r="J1185" s="35">
        <v>0</v>
      </c>
      <c r="K1185" s="35">
        <v>0</v>
      </c>
      <c r="L1185" s="35">
        <v>0</v>
      </c>
      <c r="M1185" s="35">
        <v>0</v>
      </c>
      <c r="N1185" s="32" t="s">
        <v>17</v>
      </c>
      <c r="O1185" s="32" t="s">
        <v>18</v>
      </c>
      <c r="P1185" s="32">
        <v>1</v>
      </c>
    </row>
    <row r="1186" spans="1:17" x14ac:dyDescent="0.25">
      <c r="A1186" s="57">
        <v>42257.682035034719</v>
      </c>
      <c r="B1186" s="32" t="s">
        <v>68</v>
      </c>
      <c r="C1186" s="32" t="s">
        <v>5060</v>
      </c>
      <c r="D1186" s="32" t="s">
        <v>5061</v>
      </c>
      <c r="E1186" s="32" t="s">
        <v>7207</v>
      </c>
      <c r="F1186" s="32" t="s">
        <v>7208</v>
      </c>
      <c r="G1186" s="32" t="s">
        <v>731</v>
      </c>
      <c r="H1186" s="32" t="s">
        <v>7216</v>
      </c>
      <c r="I1186" s="32" t="s">
        <v>260</v>
      </c>
      <c r="J1186" s="35">
        <v>0</v>
      </c>
      <c r="K1186" s="35">
        <v>0</v>
      </c>
      <c r="L1186" s="35">
        <v>0</v>
      </c>
      <c r="M1186" s="35">
        <v>0</v>
      </c>
      <c r="N1186" s="32" t="s">
        <v>17</v>
      </c>
      <c r="O1186" s="32" t="s">
        <v>18</v>
      </c>
      <c r="P1186" s="32">
        <v>1</v>
      </c>
    </row>
    <row r="1187" spans="1:17" x14ac:dyDescent="0.25">
      <c r="A1187" s="57">
        <v>42257.682035034719</v>
      </c>
      <c r="B1187" s="32" t="s">
        <v>68</v>
      </c>
      <c r="C1187" s="32" t="s">
        <v>5060</v>
      </c>
      <c r="D1187" s="32" t="s">
        <v>5061</v>
      </c>
      <c r="E1187" s="32" t="s">
        <v>7207</v>
      </c>
      <c r="F1187" s="32" t="s">
        <v>7208</v>
      </c>
      <c r="G1187" s="32" t="s">
        <v>731</v>
      </c>
      <c r="H1187" s="32" t="s">
        <v>7217</v>
      </c>
      <c r="I1187" s="32" t="s">
        <v>260</v>
      </c>
      <c r="J1187" s="35">
        <v>0</v>
      </c>
      <c r="K1187" s="35">
        <v>0</v>
      </c>
      <c r="L1187" s="35">
        <v>0</v>
      </c>
      <c r="M1187" s="35">
        <v>0</v>
      </c>
      <c r="N1187" s="32" t="s">
        <v>17</v>
      </c>
      <c r="O1187" s="32" t="s">
        <v>18</v>
      </c>
      <c r="P1187" s="32">
        <v>1</v>
      </c>
    </row>
    <row r="1188" spans="1:17" x14ac:dyDescent="0.25">
      <c r="A1188" s="57">
        <v>42257.682035034719</v>
      </c>
      <c r="B1188" s="32" t="s">
        <v>68</v>
      </c>
      <c r="C1188" s="32" t="s">
        <v>5060</v>
      </c>
      <c r="D1188" s="32" t="s">
        <v>5061</v>
      </c>
      <c r="E1188" s="32" t="s">
        <v>7207</v>
      </c>
      <c r="F1188" s="32" t="s">
        <v>7208</v>
      </c>
      <c r="G1188" s="32" t="s">
        <v>731</v>
      </c>
      <c r="H1188" s="32" t="s">
        <v>7218</v>
      </c>
      <c r="I1188" s="32" t="s">
        <v>260</v>
      </c>
      <c r="J1188" s="35">
        <v>0</v>
      </c>
      <c r="K1188" s="35">
        <v>0</v>
      </c>
      <c r="L1188" s="35">
        <v>0</v>
      </c>
      <c r="M1188" s="35">
        <v>0</v>
      </c>
      <c r="N1188" s="32" t="s">
        <v>17</v>
      </c>
      <c r="O1188" s="32" t="s">
        <v>18</v>
      </c>
      <c r="P1188" s="32">
        <v>1</v>
      </c>
    </row>
    <row r="1189" spans="1:17" x14ac:dyDescent="0.25">
      <c r="A1189" s="57">
        <v>42257.682828969904</v>
      </c>
      <c r="B1189" s="32" t="s">
        <v>284</v>
      </c>
      <c r="C1189" s="32" t="s">
        <v>453</v>
      </c>
      <c r="D1189" s="32" t="s">
        <v>452</v>
      </c>
      <c r="E1189" s="32" t="s">
        <v>7219</v>
      </c>
      <c r="F1189" s="32" t="s">
        <v>7220</v>
      </c>
      <c r="G1189" s="32" t="s">
        <v>28</v>
      </c>
      <c r="H1189" s="32" t="s">
        <v>7221</v>
      </c>
      <c r="I1189" s="32" t="s">
        <v>757</v>
      </c>
      <c r="J1189" s="35">
        <v>0</v>
      </c>
      <c r="K1189" s="35">
        <v>0</v>
      </c>
      <c r="L1189" s="35">
        <v>0</v>
      </c>
      <c r="M1189" s="35">
        <v>0</v>
      </c>
      <c r="N1189" s="32" t="s">
        <v>17</v>
      </c>
      <c r="O1189" s="32" t="s">
        <v>18</v>
      </c>
      <c r="P1189" s="32">
        <v>1</v>
      </c>
    </row>
    <row r="1190" spans="1:17" x14ac:dyDescent="0.25">
      <c r="A1190" s="57">
        <v>42257.685750497687</v>
      </c>
      <c r="B1190" s="32" t="s">
        <v>21</v>
      </c>
      <c r="C1190" s="32" t="s">
        <v>5062</v>
      </c>
      <c r="D1190" s="32" t="s">
        <v>5063</v>
      </c>
      <c r="E1190" s="32" t="s">
        <v>7222</v>
      </c>
      <c r="F1190" s="32" t="s">
        <v>7223</v>
      </c>
      <c r="G1190" s="32" t="s">
        <v>15</v>
      </c>
      <c r="H1190" s="32" t="s">
        <v>16</v>
      </c>
      <c r="I1190" s="32" t="s">
        <v>260</v>
      </c>
      <c r="J1190" s="35">
        <v>2832.5</v>
      </c>
      <c r="K1190" s="35">
        <v>0</v>
      </c>
      <c r="L1190" s="35">
        <v>0</v>
      </c>
      <c r="M1190" s="35">
        <v>0</v>
      </c>
      <c r="N1190" s="32" t="s">
        <v>17</v>
      </c>
      <c r="O1190" s="32" t="s">
        <v>20</v>
      </c>
      <c r="P1190" s="32">
        <v>1</v>
      </c>
      <c r="Q1190" s="32" t="s">
        <v>5064</v>
      </c>
    </row>
    <row r="1191" spans="1:17" x14ac:dyDescent="0.25">
      <c r="A1191" s="57">
        <v>42257.695085763888</v>
      </c>
      <c r="C1191" s="32" t="s">
        <v>1068</v>
      </c>
      <c r="D1191" s="32" t="s">
        <v>334</v>
      </c>
      <c r="E1191" s="32" t="s">
        <v>7228</v>
      </c>
      <c r="F1191" s="32" t="s">
        <v>7229</v>
      </c>
      <c r="G1191" s="32" t="s">
        <v>58</v>
      </c>
      <c r="H1191" s="32" t="s">
        <v>59</v>
      </c>
      <c r="I1191" s="32" t="s">
        <v>2006</v>
      </c>
      <c r="J1191" s="35">
        <v>0</v>
      </c>
      <c r="K1191" s="35">
        <v>0</v>
      </c>
      <c r="L1191" s="35">
        <v>0</v>
      </c>
      <c r="M1191" s="35">
        <v>0</v>
      </c>
      <c r="N1191" s="32" t="s">
        <v>19</v>
      </c>
      <c r="O1191" s="32" t="s">
        <v>322</v>
      </c>
      <c r="P1191" s="32">
        <v>0</v>
      </c>
    </row>
    <row r="1192" spans="1:17" x14ac:dyDescent="0.25">
      <c r="A1192" s="57">
        <v>42257.700869872686</v>
      </c>
      <c r="E1192" s="32" t="s">
        <v>7230</v>
      </c>
      <c r="F1192" s="32" t="s">
        <v>7231</v>
      </c>
      <c r="G1192" s="32" t="s">
        <v>333</v>
      </c>
      <c r="H1192" s="32" t="s">
        <v>332</v>
      </c>
      <c r="I1192" s="32" t="s">
        <v>2006</v>
      </c>
      <c r="J1192" s="35">
        <v>0</v>
      </c>
      <c r="K1192" s="35">
        <v>0</v>
      </c>
      <c r="L1192" s="35">
        <v>0</v>
      </c>
      <c r="M1192" s="35">
        <v>0</v>
      </c>
      <c r="N1192" s="32" t="s">
        <v>19</v>
      </c>
      <c r="P1192" s="32">
        <v>0.5</v>
      </c>
    </row>
    <row r="1193" spans="1:17" x14ac:dyDescent="0.25">
      <c r="A1193" s="57">
        <v>42257.703285844909</v>
      </c>
      <c r="E1193" s="32" t="s">
        <v>7232</v>
      </c>
      <c r="F1193" s="32" t="s">
        <v>7233</v>
      </c>
      <c r="G1193" s="32" t="s">
        <v>333</v>
      </c>
      <c r="H1193" s="32" t="s">
        <v>332</v>
      </c>
      <c r="I1193" s="32" t="s">
        <v>2006</v>
      </c>
      <c r="J1193" s="35">
        <v>0</v>
      </c>
      <c r="K1193" s="35">
        <v>0</v>
      </c>
      <c r="L1193" s="35">
        <v>0</v>
      </c>
      <c r="M1193" s="35">
        <v>0</v>
      </c>
      <c r="N1193" s="32" t="s">
        <v>19</v>
      </c>
      <c r="P1193" s="32">
        <v>0.5</v>
      </c>
    </row>
    <row r="1194" spans="1:17" x14ac:dyDescent="0.25">
      <c r="A1194" s="57">
        <v>42257.703945451387</v>
      </c>
      <c r="B1194" s="32" t="s">
        <v>21</v>
      </c>
      <c r="C1194" s="32" t="s">
        <v>4666</v>
      </c>
      <c r="D1194" s="32" t="s">
        <v>334</v>
      </c>
      <c r="E1194" s="32" t="s">
        <v>4588</v>
      </c>
      <c r="F1194" s="32" t="s">
        <v>7234</v>
      </c>
      <c r="G1194" s="32" t="s">
        <v>367</v>
      </c>
      <c r="H1194" s="32" t="s">
        <v>366</v>
      </c>
      <c r="I1194" s="32" t="s">
        <v>2007</v>
      </c>
      <c r="J1194" s="35">
        <v>0</v>
      </c>
      <c r="K1194" s="35">
        <v>0</v>
      </c>
      <c r="L1194" s="35">
        <v>14.25</v>
      </c>
      <c r="M1194" s="35">
        <v>0</v>
      </c>
      <c r="N1194" s="32" t="s">
        <v>19</v>
      </c>
      <c r="O1194" s="32" t="s">
        <v>41</v>
      </c>
      <c r="P1194" s="32">
        <v>1</v>
      </c>
      <c r="Q1194" s="32" t="s">
        <v>7235</v>
      </c>
    </row>
    <row r="1195" spans="1:17" x14ac:dyDescent="0.25">
      <c r="A1195" s="57">
        <v>42257.703945451387</v>
      </c>
      <c r="B1195" s="32" t="s">
        <v>21</v>
      </c>
      <c r="C1195" s="32" t="s">
        <v>4666</v>
      </c>
      <c r="D1195" s="32" t="s">
        <v>334</v>
      </c>
      <c r="E1195" s="32" t="s">
        <v>4588</v>
      </c>
      <c r="F1195" s="32" t="s">
        <v>7234</v>
      </c>
      <c r="G1195" s="32" t="s">
        <v>367</v>
      </c>
      <c r="H1195" s="32" t="s">
        <v>366</v>
      </c>
      <c r="I1195" s="32" t="s">
        <v>2007</v>
      </c>
      <c r="J1195" s="35">
        <v>0</v>
      </c>
      <c r="K1195" s="35">
        <v>0</v>
      </c>
      <c r="L1195" s="35">
        <v>14.25</v>
      </c>
      <c r="M1195" s="35">
        <v>0</v>
      </c>
      <c r="N1195" s="32" t="s">
        <v>19</v>
      </c>
      <c r="O1195" s="32" t="s">
        <v>41</v>
      </c>
      <c r="P1195" s="32">
        <v>1</v>
      </c>
      <c r="Q1195" s="32" t="s">
        <v>7235</v>
      </c>
    </row>
    <row r="1196" spans="1:17" x14ac:dyDescent="0.25">
      <c r="A1196" s="57">
        <v>42257.703945451387</v>
      </c>
      <c r="B1196" s="32" t="s">
        <v>21</v>
      </c>
      <c r="C1196" s="32" t="s">
        <v>4666</v>
      </c>
      <c r="D1196" s="32" t="s">
        <v>334</v>
      </c>
      <c r="E1196" s="32" t="s">
        <v>4588</v>
      </c>
      <c r="F1196" s="32" t="s">
        <v>7234</v>
      </c>
      <c r="G1196" s="32" t="s">
        <v>367</v>
      </c>
      <c r="H1196" s="32" t="s">
        <v>366</v>
      </c>
      <c r="I1196" s="32" t="s">
        <v>2007</v>
      </c>
      <c r="J1196" s="35">
        <v>0</v>
      </c>
      <c r="K1196" s="35">
        <v>0</v>
      </c>
      <c r="L1196" s="35">
        <v>14.25</v>
      </c>
      <c r="M1196" s="35">
        <v>0</v>
      </c>
      <c r="N1196" s="32" t="s">
        <v>19</v>
      </c>
      <c r="O1196" s="32" t="s">
        <v>41</v>
      </c>
      <c r="P1196" s="32">
        <v>1</v>
      </c>
      <c r="Q1196" s="32" t="s">
        <v>7235</v>
      </c>
    </row>
    <row r="1197" spans="1:17" x14ac:dyDescent="0.25">
      <c r="A1197" s="57">
        <v>42257.703945451387</v>
      </c>
      <c r="B1197" s="32" t="s">
        <v>21</v>
      </c>
      <c r="C1197" s="32" t="s">
        <v>4666</v>
      </c>
      <c r="D1197" s="32" t="s">
        <v>334</v>
      </c>
      <c r="E1197" s="32" t="s">
        <v>4588</v>
      </c>
      <c r="F1197" s="32" t="s">
        <v>7234</v>
      </c>
      <c r="G1197" s="32" t="s">
        <v>367</v>
      </c>
      <c r="H1197" s="32" t="s">
        <v>366</v>
      </c>
      <c r="I1197" s="32" t="s">
        <v>2007</v>
      </c>
      <c r="J1197" s="35">
        <v>0</v>
      </c>
      <c r="K1197" s="35">
        <v>0</v>
      </c>
      <c r="L1197" s="35">
        <v>14.25</v>
      </c>
      <c r="M1197" s="35">
        <v>0</v>
      </c>
      <c r="N1197" s="32" t="s">
        <v>19</v>
      </c>
      <c r="O1197" s="32" t="s">
        <v>41</v>
      </c>
      <c r="P1197" s="32">
        <v>1</v>
      </c>
      <c r="Q1197" s="32" t="s">
        <v>7235</v>
      </c>
    </row>
    <row r="1198" spans="1:17" x14ac:dyDescent="0.25">
      <c r="A1198" s="57">
        <v>42257.703945451387</v>
      </c>
      <c r="B1198" s="32" t="s">
        <v>21</v>
      </c>
      <c r="C1198" s="32" t="s">
        <v>4666</v>
      </c>
      <c r="D1198" s="32" t="s">
        <v>334</v>
      </c>
      <c r="E1198" s="32" t="s">
        <v>4588</v>
      </c>
      <c r="F1198" s="32" t="s">
        <v>7234</v>
      </c>
      <c r="G1198" s="32" t="s">
        <v>367</v>
      </c>
      <c r="H1198" s="32" t="s">
        <v>366</v>
      </c>
      <c r="I1198" s="32" t="s">
        <v>2007</v>
      </c>
      <c r="J1198" s="35">
        <v>0</v>
      </c>
      <c r="K1198" s="35">
        <v>0</v>
      </c>
      <c r="L1198" s="35">
        <v>14.25</v>
      </c>
      <c r="M1198" s="35">
        <v>0</v>
      </c>
      <c r="N1198" s="32" t="s">
        <v>19</v>
      </c>
      <c r="O1198" s="32" t="s">
        <v>41</v>
      </c>
      <c r="P1198" s="32">
        <v>1</v>
      </c>
      <c r="Q1198" s="32" t="s">
        <v>7235</v>
      </c>
    </row>
    <row r="1199" spans="1:17" x14ac:dyDescent="0.25">
      <c r="A1199" s="57">
        <v>42257.703945451387</v>
      </c>
      <c r="B1199" s="32" t="s">
        <v>21</v>
      </c>
      <c r="C1199" s="32" t="s">
        <v>4666</v>
      </c>
      <c r="D1199" s="32" t="s">
        <v>334</v>
      </c>
      <c r="E1199" s="32" t="s">
        <v>4588</v>
      </c>
      <c r="F1199" s="32" t="s">
        <v>7234</v>
      </c>
      <c r="G1199" s="32" t="s">
        <v>367</v>
      </c>
      <c r="H1199" s="32" t="s">
        <v>366</v>
      </c>
      <c r="I1199" s="32" t="s">
        <v>2007</v>
      </c>
      <c r="J1199" s="35">
        <v>0</v>
      </c>
      <c r="K1199" s="35">
        <v>0</v>
      </c>
      <c r="L1199" s="35">
        <v>14.25</v>
      </c>
      <c r="M1199" s="35">
        <v>0</v>
      </c>
      <c r="N1199" s="32" t="s">
        <v>19</v>
      </c>
      <c r="O1199" s="32" t="s">
        <v>41</v>
      </c>
      <c r="P1199" s="32">
        <v>1</v>
      </c>
      <c r="Q1199" s="32" t="s">
        <v>7235</v>
      </c>
    </row>
    <row r="1200" spans="1:17" x14ac:dyDescent="0.25">
      <c r="A1200" s="57">
        <v>42257.703945451387</v>
      </c>
      <c r="B1200" s="32" t="s">
        <v>21</v>
      </c>
      <c r="C1200" s="32" t="s">
        <v>4666</v>
      </c>
      <c r="D1200" s="32" t="s">
        <v>334</v>
      </c>
      <c r="E1200" s="32" t="s">
        <v>4588</v>
      </c>
      <c r="F1200" s="32" t="s">
        <v>7234</v>
      </c>
      <c r="G1200" s="32" t="s">
        <v>367</v>
      </c>
      <c r="H1200" s="32" t="s">
        <v>366</v>
      </c>
      <c r="I1200" s="32" t="s">
        <v>2007</v>
      </c>
      <c r="J1200" s="35">
        <v>0</v>
      </c>
      <c r="K1200" s="35">
        <v>0</v>
      </c>
      <c r="L1200" s="35">
        <v>14.25</v>
      </c>
      <c r="M1200" s="35">
        <v>0</v>
      </c>
      <c r="N1200" s="32" t="s">
        <v>19</v>
      </c>
      <c r="O1200" s="32" t="s">
        <v>41</v>
      </c>
      <c r="P1200" s="32">
        <v>1</v>
      </c>
      <c r="Q1200" s="32" t="s">
        <v>7235</v>
      </c>
    </row>
    <row r="1201" spans="1:17" x14ac:dyDescent="0.25">
      <c r="A1201" s="57">
        <v>42257.705586805554</v>
      </c>
      <c r="B1201" s="32" t="s">
        <v>21</v>
      </c>
      <c r="C1201" s="32" t="s">
        <v>2092</v>
      </c>
      <c r="D1201" s="32" t="s">
        <v>334</v>
      </c>
      <c r="E1201" s="32" t="s">
        <v>5776</v>
      </c>
      <c r="F1201" s="32" t="s">
        <v>7236</v>
      </c>
      <c r="G1201" s="32" t="s">
        <v>367</v>
      </c>
      <c r="H1201" s="32" t="s">
        <v>366</v>
      </c>
      <c r="I1201" s="32" t="s">
        <v>2007</v>
      </c>
      <c r="J1201" s="35">
        <v>0</v>
      </c>
      <c r="K1201" s="35">
        <v>0</v>
      </c>
      <c r="L1201" s="35">
        <v>14.25</v>
      </c>
      <c r="M1201" s="35">
        <v>0</v>
      </c>
      <c r="N1201" s="32" t="s">
        <v>19</v>
      </c>
      <c r="O1201" s="32" t="s">
        <v>41</v>
      </c>
      <c r="P1201" s="32">
        <v>1</v>
      </c>
      <c r="Q1201" s="32" t="s">
        <v>5657</v>
      </c>
    </row>
    <row r="1202" spans="1:17" x14ac:dyDescent="0.25">
      <c r="A1202" s="57">
        <v>42257.705905868053</v>
      </c>
      <c r="B1202" s="32" t="s">
        <v>21</v>
      </c>
      <c r="C1202" s="32" t="s">
        <v>5005</v>
      </c>
      <c r="D1202" s="32" t="s">
        <v>334</v>
      </c>
      <c r="E1202" s="32" t="s">
        <v>5913</v>
      </c>
      <c r="F1202" s="32" t="s">
        <v>7237</v>
      </c>
      <c r="G1202" s="32" t="s">
        <v>367</v>
      </c>
      <c r="H1202" s="32" t="s">
        <v>366</v>
      </c>
      <c r="I1202" s="32" t="s">
        <v>2007</v>
      </c>
      <c r="J1202" s="35">
        <v>0</v>
      </c>
      <c r="K1202" s="35">
        <v>0</v>
      </c>
      <c r="L1202" s="35">
        <v>14.25</v>
      </c>
      <c r="M1202" s="35">
        <v>0</v>
      </c>
      <c r="N1202" s="32" t="s">
        <v>19</v>
      </c>
      <c r="O1202" s="32" t="s">
        <v>41</v>
      </c>
      <c r="P1202" s="32">
        <v>1</v>
      </c>
      <c r="Q1202" s="32" t="s">
        <v>5006</v>
      </c>
    </row>
    <row r="1203" spans="1:17" x14ac:dyDescent="0.25">
      <c r="A1203" s="57">
        <v>42257.705905868053</v>
      </c>
      <c r="B1203" s="32" t="s">
        <v>21</v>
      </c>
      <c r="C1203" s="32" t="s">
        <v>5005</v>
      </c>
      <c r="D1203" s="32" t="s">
        <v>334</v>
      </c>
      <c r="E1203" s="32" t="s">
        <v>5913</v>
      </c>
      <c r="F1203" s="32" t="s">
        <v>7237</v>
      </c>
      <c r="G1203" s="32" t="s">
        <v>367</v>
      </c>
      <c r="H1203" s="32" t="s">
        <v>366</v>
      </c>
      <c r="I1203" s="32" t="s">
        <v>2007</v>
      </c>
      <c r="J1203" s="35">
        <v>0</v>
      </c>
      <c r="K1203" s="35">
        <v>0</v>
      </c>
      <c r="L1203" s="35">
        <v>14.25</v>
      </c>
      <c r="M1203" s="35">
        <v>0</v>
      </c>
      <c r="N1203" s="32" t="s">
        <v>19</v>
      </c>
      <c r="O1203" s="32" t="s">
        <v>41</v>
      </c>
      <c r="P1203" s="32">
        <v>1</v>
      </c>
      <c r="Q1203" s="32" t="s">
        <v>5006</v>
      </c>
    </row>
    <row r="1204" spans="1:17" x14ac:dyDescent="0.25">
      <c r="A1204" s="57">
        <v>42257.708024270833</v>
      </c>
      <c r="B1204" s="32" t="s">
        <v>21</v>
      </c>
      <c r="C1204" s="32" t="s">
        <v>2302</v>
      </c>
      <c r="D1204" s="32" t="s">
        <v>334</v>
      </c>
      <c r="E1204" s="32" t="s">
        <v>5777</v>
      </c>
      <c r="F1204" s="32" t="s">
        <v>7238</v>
      </c>
      <c r="G1204" s="32" t="s">
        <v>367</v>
      </c>
      <c r="H1204" s="32" t="s">
        <v>366</v>
      </c>
      <c r="I1204" s="32" t="s">
        <v>2007</v>
      </c>
      <c r="J1204" s="35">
        <v>0</v>
      </c>
      <c r="K1204" s="35">
        <v>0</v>
      </c>
      <c r="L1204" s="35">
        <v>14.25</v>
      </c>
      <c r="M1204" s="35">
        <v>0</v>
      </c>
      <c r="N1204" s="32" t="s">
        <v>19</v>
      </c>
      <c r="O1204" s="32" t="s">
        <v>41</v>
      </c>
      <c r="P1204" s="32">
        <v>1</v>
      </c>
      <c r="Q1204" s="32" t="s">
        <v>5655</v>
      </c>
    </row>
    <row r="1205" spans="1:17" x14ac:dyDescent="0.25">
      <c r="A1205" s="57">
        <v>42257.708171180559</v>
      </c>
      <c r="B1205" s="32" t="s">
        <v>21</v>
      </c>
      <c r="C1205" s="32" t="s">
        <v>5130</v>
      </c>
      <c r="D1205" s="32" t="s">
        <v>334</v>
      </c>
      <c r="E1205" s="32" t="s">
        <v>5374</v>
      </c>
      <c r="F1205" s="32" t="s">
        <v>7239</v>
      </c>
      <c r="G1205" s="32" t="s">
        <v>4474</v>
      </c>
      <c r="H1205" s="32" t="s">
        <v>4475</v>
      </c>
      <c r="I1205" s="32" t="s">
        <v>2013</v>
      </c>
      <c r="J1205" s="35">
        <v>0</v>
      </c>
      <c r="K1205" s="35">
        <v>0</v>
      </c>
      <c r="L1205" s="35">
        <v>14.25</v>
      </c>
      <c r="M1205" s="35">
        <v>0</v>
      </c>
      <c r="N1205" s="32" t="s">
        <v>19</v>
      </c>
      <c r="O1205" s="32" t="s">
        <v>41</v>
      </c>
      <c r="P1205" s="32">
        <v>1</v>
      </c>
      <c r="Q1205" s="32" t="s">
        <v>5515</v>
      </c>
    </row>
    <row r="1206" spans="1:17" x14ac:dyDescent="0.25">
      <c r="A1206" s="57">
        <v>42257.708171180559</v>
      </c>
      <c r="B1206" s="32" t="s">
        <v>21</v>
      </c>
      <c r="C1206" s="32" t="s">
        <v>5130</v>
      </c>
      <c r="D1206" s="32" t="s">
        <v>334</v>
      </c>
      <c r="E1206" s="32" t="s">
        <v>5374</v>
      </c>
      <c r="F1206" s="32" t="s">
        <v>7239</v>
      </c>
      <c r="G1206" s="32" t="s">
        <v>4474</v>
      </c>
      <c r="H1206" s="32" t="s">
        <v>4475</v>
      </c>
      <c r="I1206" s="32" t="s">
        <v>2013</v>
      </c>
      <c r="J1206" s="35">
        <v>0</v>
      </c>
      <c r="K1206" s="35">
        <v>0</v>
      </c>
      <c r="L1206" s="35">
        <v>14.25</v>
      </c>
      <c r="M1206" s="35">
        <v>0</v>
      </c>
      <c r="N1206" s="32" t="s">
        <v>19</v>
      </c>
      <c r="O1206" s="32" t="s">
        <v>41</v>
      </c>
      <c r="P1206" s="32">
        <v>1</v>
      </c>
      <c r="Q1206" s="32" t="s">
        <v>5515</v>
      </c>
    </row>
    <row r="1207" spans="1:17" x14ac:dyDescent="0.25">
      <c r="A1207" s="57">
        <v>42257.708171180559</v>
      </c>
      <c r="B1207" s="32" t="s">
        <v>21</v>
      </c>
      <c r="C1207" s="32" t="s">
        <v>5130</v>
      </c>
      <c r="D1207" s="32" t="s">
        <v>334</v>
      </c>
      <c r="E1207" s="32" t="s">
        <v>5374</v>
      </c>
      <c r="F1207" s="32" t="s">
        <v>7239</v>
      </c>
      <c r="G1207" s="32" t="s">
        <v>4474</v>
      </c>
      <c r="H1207" s="32" t="s">
        <v>4475</v>
      </c>
      <c r="I1207" s="32" t="s">
        <v>2013</v>
      </c>
      <c r="J1207" s="35">
        <v>0</v>
      </c>
      <c r="K1207" s="35">
        <v>0</v>
      </c>
      <c r="L1207" s="35">
        <v>14.25</v>
      </c>
      <c r="M1207" s="35">
        <v>0</v>
      </c>
      <c r="N1207" s="32" t="s">
        <v>19</v>
      </c>
      <c r="O1207" s="32" t="s">
        <v>41</v>
      </c>
      <c r="P1207" s="32">
        <v>1</v>
      </c>
      <c r="Q1207" s="32" t="s">
        <v>5515</v>
      </c>
    </row>
    <row r="1208" spans="1:17" x14ac:dyDescent="0.25">
      <c r="A1208" s="57">
        <v>42257.708171180559</v>
      </c>
      <c r="B1208" s="32" t="s">
        <v>21</v>
      </c>
      <c r="C1208" s="32" t="s">
        <v>5130</v>
      </c>
      <c r="D1208" s="32" t="s">
        <v>334</v>
      </c>
      <c r="E1208" s="32" t="s">
        <v>5374</v>
      </c>
      <c r="F1208" s="32" t="s">
        <v>7239</v>
      </c>
      <c r="G1208" s="32" t="s">
        <v>4474</v>
      </c>
      <c r="H1208" s="32" t="s">
        <v>4475</v>
      </c>
      <c r="I1208" s="32" t="s">
        <v>2013</v>
      </c>
      <c r="J1208" s="35">
        <v>0</v>
      </c>
      <c r="K1208" s="35">
        <v>0</v>
      </c>
      <c r="L1208" s="35">
        <v>14.25</v>
      </c>
      <c r="M1208" s="35">
        <v>0</v>
      </c>
      <c r="N1208" s="32" t="s">
        <v>19</v>
      </c>
      <c r="O1208" s="32" t="s">
        <v>41</v>
      </c>
      <c r="P1208" s="32">
        <v>1</v>
      </c>
      <c r="Q1208" s="32" t="s">
        <v>5515</v>
      </c>
    </row>
    <row r="1209" spans="1:17" x14ac:dyDescent="0.25">
      <c r="A1209" s="57">
        <v>42257.709294756947</v>
      </c>
      <c r="B1209" s="32" t="s">
        <v>21</v>
      </c>
      <c r="C1209" s="32" t="s">
        <v>2341</v>
      </c>
      <c r="D1209" s="32" t="s">
        <v>334</v>
      </c>
      <c r="E1209" s="32" t="s">
        <v>5778</v>
      </c>
      <c r="F1209" s="32" t="s">
        <v>7240</v>
      </c>
      <c r="G1209" s="32" t="s">
        <v>367</v>
      </c>
      <c r="H1209" s="32" t="s">
        <v>366</v>
      </c>
      <c r="I1209" s="32" t="s">
        <v>2007</v>
      </c>
      <c r="J1209" s="35">
        <v>0</v>
      </c>
      <c r="K1209" s="35">
        <v>0</v>
      </c>
      <c r="L1209" s="35">
        <v>14.25</v>
      </c>
      <c r="M1209" s="35">
        <v>0</v>
      </c>
      <c r="N1209" s="32" t="s">
        <v>19</v>
      </c>
      <c r="O1209" s="32" t="s">
        <v>41</v>
      </c>
      <c r="P1209" s="32">
        <v>1</v>
      </c>
      <c r="Q1209" s="32" t="s">
        <v>5667</v>
      </c>
    </row>
    <row r="1210" spans="1:17" x14ac:dyDescent="0.25">
      <c r="A1210" s="57">
        <v>42257.7097818287</v>
      </c>
      <c r="B1210" s="32" t="s">
        <v>70</v>
      </c>
      <c r="C1210" s="32" t="s">
        <v>819</v>
      </c>
      <c r="D1210" s="32" t="s">
        <v>334</v>
      </c>
      <c r="E1210" s="32" t="s">
        <v>5283</v>
      </c>
      <c r="F1210" s="32" t="s">
        <v>7241</v>
      </c>
      <c r="G1210" s="32" t="s">
        <v>4474</v>
      </c>
      <c r="H1210" s="32" t="s">
        <v>4475</v>
      </c>
      <c r="I1210" s="32" t="s">
        <v>2013</v>
      </c>
      <c r="J1210" s="35">
        <v>0</v>
      </c>
      <c r="K1210" s="35">
        <v>0</v>
      </c>
      <c r="L1210" s="35">
        <v>14.25</v>
      </c>
      <c r="M1210" s="35">
        <v>0</v>
      </c>
      <c r="N1210" s="32" t="s">
        <v>19</v>
      </c>
      <c r="O1210" s="32" t="s">
        <v>41</v>
      </c>
      <c r="P1210" s="32">
        <v>1</v>
      </c>
      <c r="Q1210" s="32" t="s">
        <v>7242</v>
      </c>
    </row>
    <row r="1211" spans="1:17" x14ac:dyDescent="0.25">
      <c r="A1211" s="57">
        <v>42257.710721493058</v>
      </c>
      <c r="B1211" s="32" t="s">
        <v>21</v>
      </c>
      <c r="C1211" s="32" t="s">
        <v>2341</v>
      </c>
      <c r="D1211" s="32" t="s">
        <v>334</v>
      </c>
      <c r="E1211" s="32" t="s">
        <v>5779</v>
      </c>
      <c r="F1211" s="32" t="s">
        <v>7243</v>
      </c>
      <c r="G1211" s="32" t="s">
        <v>367</v>
      </c>
      <c r="H1211" s="32" t="s">
        <v>366</v>
      </c>
      <c r="I1211" s="32" t="s">
        <v>2007</v>
      </c>
      <c r="J1211" s="35">
        <v>0</v>
      </c>
      <c r="K1211" s="35">
        <v>0</v>
      </c>
      <c r="L1211" s="35">
        <v>14.25</v>
      </c>
      <c r="M1211" s="35">
        <v>0</v>
      </c>
      <c r="N1211" s="32" t="s">
        <v>19</v>
      </c>
      <c r="O1211" s="32" t="s">
        <v>41</v>
      </c>
      <c r="P1211" s="32">
        <v>1</v>
      </c>
      <c r="Q1211" s="32" t="s">
        <v>5672</v>
      </c>
    </row>
    <row r="1212" spans="1:17" x14ac:dyDescent="0.25">
      <c r="A1212" s="57">
        <v>42257.712361226855</v>
      </c>
      <c r="B1212" s="32" t="s">
        <v>4333</v>
      </c>
      <c r="C1212" s="32" t="s">
        <v>2475</v>
      </c>
      <c r="D1212" s="32" t="s">
        <v>334</v>
      </c>
      <c r="E1212" s="32" t="s">
        <v>7244</v>
      </c>
      <c r="F1212" s="32" t="s">
        <v>7245</v>
      </c>
      <c r="G1212" s="32" t="s">
        <v>4474</v>
      </c>
      <c r="H1212" s="32" t="s">
        <v>4475</v>
      </c>
      <c r="I1212" s="32" t="s">
        <v>2013</v>
      </c>
      <c r="J1212" s="35">
        <v>0</v>
      </c>
      <c r="K1212" s="35">
        <v>0</v>
      </c>
      <c r="L1212" s="35">
        <v>14.25</v>
      </c>
      <c r="M1212" s="35">
        <v>0</v>
      </c>
      <c r="N1212" s="32" t="s">
        <v>19</v>
      </c>
      <c r="O1212" s="32" t="s">
        <v>41</v>
      </c>
      <c r="P1212" s="32">
        <v>1</v>
      </c>
      <c r="Q1212" s="32" t="s">
        <v>7246</v>
      </c>
    </row>
    <row r="1213" spans="1:17" x14ac:dyDescent="0.25">
      <c r="A1213" s="57">
        <v>42257.712541747685</v>
      </c>
      <c r="B1213" s="32" t="s">
        <v>70</v>
      </c>
      <c r="C1213" s="32" t="s">
        <v>5402</v>
      </c>
      <c r="D1213" s="32" t="s">
        <v>334</v>
      </c>
      <c r="E1213" s="32" t="s">
        <v>5375</v>
      </c>
      <c r="F1213" s="32" t="s">
        <v>7247</v>
      </c>
      <c r="G1213" s="32" t="s">
        <v>367</v>
      </c>
      <c r="H1213" s="32" t="s">
        <v>366</v>
      </c>
      <c r="I1213" s="32" t="s">
        <v>2007</v>
      </c>
      <c r="J1213" s="35">
        <v>0</v>
      </c>
      <c r="K1213" s="35">
        <v>0</v>
      </c>
      <c r="L1213" s="35">
        <v>14.25</v>
      </c>
      <c r="M1213" s="35">
        <v>0</v>
      </c>
      <c r="N1213" s="32" t="s">
        <v>19</v>
      </c>
      <c r="O1213" s="32" t="s">
        <v>41</v>
      </c>
      <c r="P1213" s="32">
        <v>1</v>
      </c>
      <c r="Q1213" s="32" t="s">
        <v>5403</v>
      </c>
    </row>
    <row r="1214" spans="1:17" x14ac:dyDescent="0.25">
      <c r="A1214" s="57">
        <v>42257.713767511574</v>
      </c>
      <c r="B1214" s="32" t="s">
        <v>21</v>
      </c>
      <c r="C1214" s="32" t="s">
        <v>2341</v>
      </c>
      <c r="D1214" s="32" t="s">
        <v>334</v>
      </c>
      <c r="E1214" s="32" t="s">
        <v>5874</v>
      </c>
      <c r="F1214" s="32" t="s">
        <v>7248</v>
      </c>
      <c r="G1214" s="32" t="s">
        <v>367</v>
      </c>
      <c r="H1214" s="32" t="s">
        <v>366</v>
      </c>
      <c r="I1214" s="32" t="s">
        <v>2007</v>
      </c>
      <c r="J1214" s="35">
        <v>0</v>
      </c>
      <c r="K1214" s="35">
        <v>0</v>
      </c>
      <c r="L1214" s="35">
        <v>14.25</v>
      </c>
      <c r="M1214" s="35">
        <v>0</v>
      </c>
      <c r="N1214" s="32" t="s">
        <v>19</v>
      </c>
      <c r="O1214" s="32" t="s">
        <v>41</v>
      </c>
      <c r="P1214" s="32">
        <v>1</v>
      </c>
      <c r="Q1214" s="32" t="s">
        <v>7249</v>
      </c>
    </row>
    <row r="1215" spans="1:17" x14ac:dyDescent="0.25">
      <c r="A1215" s="57">
        <v>42257.713930324077</v>
      </c>
      <c r="B1215" s="32" t="s">
        <v>4333</v>
      </c>
      <c r="C1215" s="32" t="s">
        <v>2475</v>
      </c>
      <c r="D1215" s="32" t="s">
        <v>334</v>
      </c>
      <c r="E1215" s="32" t="s">
        <v>7250</v>
      </c>
      <c r="F1215" s="32" t="s">
        <v>7251</v>
      </c>
      <c r="G1215" s="32" t="s">
        <v>25</v>
      </c>
      <c r="H1215" s="32" t="s">
        <v>26</v>
      </c>
      <c r="I1215" s="32" t="s">
        <v>2006</v>
      </c>
      <c r="J1215" s="35">
        <v>0</v>
      </c>
      <c r="K1215" s="35">
        <v>0</v>
      </c>
      <c r="L1215" s="35">
        <v>14.25</v>
      </c>
      <c r="M1215" s="35">
        <v>0</v>
      </c>
      <c r="N1215" s="32" t="s">
        <v>19</v>
      </c>
      <c r="O1215" s="32" t="s">
        <v>41</v>
      </c>
      <c r="P1215" s="32">
        <v>1</v>
      </c>
      <c r="Q1215" s="32" t="s">
        <v>7252</v>
      </c>
    </row>
    <row r="1216" spans="1:17" x14ac:dyDescent="0.25">
      <c r="A1216" s="57">
        <v>42257.713930324077</v>
      </c>
      <c r="B1216" s="32" t="s">
        <v>4333</v>
      </c>
      <c r="C1216" s="32" t="s">
        <v>2475</v>
      </c>
      <c r="D1216" s="32" t="s">
        <v>334</v>
      </c>
      <c r="E1216" s="32" t="s">
        <v>7250</v>
      </c>
      <c r="F1216" s="32" t="s">
        <v>7251</v>
      </c>
      <c r="G1216" s="32" t="s">
        <v>367</v>
      </c>
      <c r="H1216" s="32" t="s">
        <v>366</v>
      </c>
      <c r="I1216" s="32" t="s">
        <v>2006</v>
      </c>
      <c r="J1216" s="35">
        <v>0</v>
      </c>
      <c r="K1216" s="35">
        <v>0</v>
      </c>
      <c r="L1216" s="35">
        <v>14.25</v>
      </c>
      <c r="M1216" s="35">
        <v>0</v>
      </c>
      <c r="N1216" s="32" t="s">
        <v>19</v>
      </c>
      <c r="O1216" s="32" t="s">
        <v>41</v>
      </c>
      <c r="P1216" s="32">
        <v>1</v>
      </c>
      <c r="Q1216" s="32" t="s">
        <v>7252</v>
      </c>
    </row>
    <row r="1217" spans="1:17" x14ac:dyDescent="0.25">
      <c r="A1217" s="57">
        <v>42257.715495520832</v>
      </c>
      <c r="B1217" s="32" t="s">
        <v>4333</v>
      </c>
      <c r="C1217" s="32" t="s">
        <v>5395</v>
      </c>
      <c r="D1217" s="32" t="s">
        <v>334</v>
      </c>
      <c r="E1217" s="32" t="s">
        <v>7253</v>
      </c>
      <c r="F1217" s="32" t="s">
        <v>7254</v>
      </c>
      <c r="G1217" s="32" t="s">
        <v>25</v>
      </c>
      <c r="H1217" s="32" t="s">
        <v>26</v>
      </c>
      <c r="I1217" s="32" t="s">
        <v>2006</v>
      </c>
      <c r="J1217" s="35">
        <v>0</v>
      </c>
      <c r="K1217" s="35">
        <v>0</v>
      </c>
      <c r="L1217" s="35">
        <v>14.25</v>
      </c>
      <c r="M1217" s="35">
        <v>0</v>
      </c>
      <c r="N1217" s="32" t="s">
        <v>19</v>
      </c>
      <c r="O1217" s="32" t="s">
        <v>41</v>
      </c>
      <c r="P1217" s="32">
        <v>1</v>
      </c>
      <c r="Q1217" s="32" t="s">
        <v>7255</v>
      </c>
    </row>
    <row r="1218" spans="1:17" x14ac:dyDescent="0.25">
      <c r="A1218" s="57">
        <v>42257.715495520832</v>
      </c>
      <c r="B1218" s="32" t="s">
        <v>4333</v>
      </c>
      <c r="C1218" s="32" t="s">
        <v>5395</v>
      </c>
      <c r="D1218" s="32" t="s">
        <v>334</v>
      </c>
      <c r="E1218" s="32" t="s">
        <v>7253</v>
      </c>
      <c r="F1218" s="32" t="s">
        <v>7254</v>
      </c>
      <c r="G1218" s="32" t="s">
        <v>4474</v>
      </c>
      <c r="H1218" s="32" t="s">
        <v>4475</v>
      </c>
      <c r="I1218" s="32" t="s">
        <v>2006</v>
      </c>
      <c r="J1218" s="35">
        <v>0</v>
      </c>
      <c r="K1218" s="35">
        <v>0</v>
      </c>
      <c r="L1218" s="35">
        <v>14.25</v>
      </c>
      <c r="M1218" s="35">
        <v>0</v>
      </c>
      <c r="N1218" s="32" t="s">
        <v>19</v>
      </c>
      <c r="O1218" s="32" t="s">
        <v>41</v>
      </c>
      <c r="P1218" s="32">
        <v>1</v>
      </c>
      <c r="Q1218" s="32" t="s">
        <v>7255</v>
      </c>
    </row>
    <row r="1219" spans="1:17" x14ac:dyDescent="0.25">
      <c r="A1219" s="57">
        <v>42257.716604548608</v>
      </c>
      <c r="B1219" s="32" t="s">
        <v>21</v>
      </c>
      <c r="C1219" s="32" t="s">
        <v>7256</v>
      </c>
      <c r="D1219" s="32" t="s">
        <v>334</v>
      </c>
      <c r="E1219" s="32" t="s">
        <v>5865</v>
      </c>
      <c r="F1219" s="32" t="s">
        <v>7257</v>
      </c>
      <c r="G1219" s="32" t="s">
        <v>367</v>
      </c>
      <c r="H1219" s="32" t="s">
        <v>366</v>
      </c>
      <c r="I1219" s="32" t="s">
        <v>2007</v>
      </c>
      <c r="J1219" s="35">
        <v>0</v>
      </c>
      <c r="K1219" s="35">
        <v>0</v>
      </c>
      <c r="L1219" s="35">
        <v>14.25</v>
      </c>
      <c r="M1219" s="35">
        <v>0</v>
      </c>
      <c r="N1219" s="32" t="s">
        <v>19</v>
      </c>
      <c r="O1219" s="32" t="s">
        <v>41</v>
      </c>
      <c r="P1219" s="32">
        <v>1</v>
      </c>
      <c r="Q1219" s="32" t="s">
        <v>7258</v>
      </c>
    </row>
    <row r="1220" spans="1:17" x14ac:dyDescent="0.25">
      <c r="A1220" s="57">
        <v>42257.717658368056</v>
      </c>
      <c r="B1220" s="32" t="s">
        <v>21</v>
      </c>
      <c r="C1220" s="32" t="s">
        <v>5130</v>
      </c>
      <c r="D1220" s="32" t="s">
        <v>334</v>
      </c>
      <c r="E1220" s="32" t="s">
        <v>5871</v>
      </c>
      <c r="F1220" s="32" t="s">
        <v>7259</v>
      </c>
      <c r="G1220" s="32" t="s">
        <v>4474</v>
      </c>
      <c r="H1220" s="32" t="s">
        <v>4475</v>
      </c>
      <c r="I1220" s="32" t="s">
        <v>2013</v>
      </c>
      <c r="J1220" s="35">
        <v>0</v>
      </c>
      <c r="K1220" s="35">
        <v>0</v>
      </c>
      <c r="L1220" s="35">
        <v>14.25</v>
      </c>
      <c r="M1220" s="35">
        <v>0</v>
      </c>
      <c r="N1220" s="32" t="s">
        <v>19</v>
      </c>
      <c r="O1220" s="32" t="s">
        <v>41</v>
      </c>
      <c r="P1220" s="32">
        <v>1</v>
      </c>
      <c r="Q1220" s="32" t="s">
        <v>7260</v>
      </c>
    </row>
    <row r="1221" spans="1:17" x14ac:dyDescent="0.25">
      <c r="A1221" s="57">
        <v>42257.717658368056</v>
      </c>
      <c r="B1221" s="32" t="s">
        <v>21</v>
      </c>
      <c r="C1221" s="32" t="s">
        <v>5130</v>
      </c>
      <c r="D1221" s="32" t="s">
        <v>334</v>
      </c>
      <c r="E1221" s="32" t="s">
        <v>5871</v>
      </c>
      <c r="F1221" s="32" t="s">
        <v>7259</v>
      </c>
      <c r="G1221" s="32" t="s">
        <v>4474</v>
      </c>
      <c r="H1221" s="32" t="s">
        <v>4475</v>
      </c>
      <c r="I1221" s="32" t="s">
        <v>2013</v>
      </c>
      <c r="J1221" s="35">
        <v>0</v>
      </c>
      <c r="K1221" s="35">
        <v>0</v>
      </c>
      <c r="L1221" s="35">
        <v>14.25</v>
      </c>
      <c r="M1221" s="35">
        <v>0</v>
      </c>
      <c r="N1221" s="32" t="s">
        <v>19</v>
      </c>
      <c r="O1221" s="32" t="s">
        <v>41</v>
      </c>
      <c r="P1221" s="32">
        <v>1</v>
      </c>
      <c r="Q1221" s="32" t="s">
        <v>7260</v>
      </c>
    </row>
    <row r="1222" spans="1:17" x14ac:dyDescent="0.25">
      <c r="A1222" s="57">
        <v>42257.717658368056</v>
      </c>
      <c r="B1222" s="32" t="s">
        <v>21</v>
      </c>
      <c r="C1222" s="32" t="s">
        <v>5130</v>
      </c>
      <c r="D1222" s="32" t="s">
        <v>334</v>
      </c>
      <c r="E1222" s="32" t="s">
        <v>5871</v>
      </c>
      <c r="F1222" s="32" t="s">
        <v>7259</v>
      </c>
      <c r="G1222" s="32" t="s">
        <v>4474</v>
      </c>
      <c r="H1222" s="32" t="s">
        <v>4475</v>
      </c>
      <c r="I1222" s="32" t="s">
        <v>2013</v>
      </c>
      <c r="J1222" s="35">
        <v>0</v>
      </c>
      <c r="K1222" s="35">
        <v>0</v>
      </c>
      <c r="L1222" s="35">
        <v>14.25</v>
      </c>
      <c r="M1222" s="35">
        <v>0</v>
      </c>
      <c r="N1222" s="32" t="s">
        <v>19</v>
      </c>
      <c r="O1222" s="32" t="s">
        <v>41</v>
      </c>
      <c r="P1222" s="32">
        <v>1</v>
      </c>
      <c r="Q1222" s="32" t="s">
        <v>7260</v>
      </c>
    </row>
    <row r="1223" spans="1:17" x14ac:dyDescent="0.25">
      <c r="A1223" s="57">
        <v>42257.717885104168</v>
      </c>
      <c r="C1223" s="32" t="s">
        <v>454</v>
      </c>
      <c r="D1223" s="32" t="s">
        <v>334</v>
      </c>
      <c r="E1223" s="32" t="s">
        <v>7261</v>
      </c>
      <c r="F1223" s="32" t="s">
        <v>7262</v>
      </c>
      <c r="G1223" s="32" t="s">
        <v>58</v>
      </c>
      <c r="H1223" s="32" t="s">
        <v>59</v>
      </c>
      <c r="I1223" s="32" t="s">
        <v>2006</v>
      </c>
      <c r="J1223" s="35">
        <v>0</v>
      </c>
      <c r="K1223" s="35">
        <v>0</v>
      </c>
      <c r="L1223" s="35">
        <v>0</v>
      </c>
      <c r="M1223" s="35">
        <v>0</v>
      </c>
      <c r="N1223" s="32" t="s">
        <v>19</v>
      </c>
      <c r="O1223" s="32" t="s">
        <v>322</v>
      </c>
      <c r="P1223" s="32">
        <v>0</v>
      </c>
    </row>
    <row r="1224" spans="1:17" x14ac:dyDescent="0.25">
      <c r="A1224" s="57">
        <v>42257.7185846875</v>
      </c>
      <c r="B1224" s="32" t="s">
        <v>21</v>
      </c>
      <c r="C1224" s="32" t="s">
        <v>2341</v>
      </c>
      <c r="D1224" s="32" t="s">
        <v>334</v>
      </c>
      <c r="E1224" s="32" t="s">
        <v>5906</v>
      </c>
      <c r="F1224" s="32" t="s">
        <v>7263</v>
      </c>
      <c r="G1224" s="32" t="s">
        <v>367</v>
      </c>
      <c r="H1224" s="32" t="s">
        <v>366</v>
      </c>
      <c r="I1224" s="32" t="s">
        <v>2007</v>
      </c>
      <c r="J1224" s="35">
        <v>0</v>
      </c>
      <c r="K1224" s="35">
        <v>0</v>
      </c>
      <c r="L1224" s="35">
        <v>14.25</v>
      </c>
      <c r="M1224" s="35">
        <v>0</v>
      </c>
      <c r="N1224" s="32" t="s">
        <v>19</v>
      </c>
      <c r="O1224" s="32" t="s">
        <v>41</v>
      </c>
      <c r="P1224" s="32">
        <v>1</v>
      </c>
      <c r="Q1224" s="32" t="s">
        <v>7264</v>
      </c>
    </row>
    <row r="1225" spans="1:17" x14ac:dyDescent="0.25">
      <c r="A1225" s="57">
        <v>42257.720539664355</v>
      </c>
      <c r="B1225" s="32" t="s">
        <v>21</v>
      </c>
      <c r="C1225" s="32" t="s">
        <v>5693</v>
      </c>
      <c r="D1225" s="32" t="s">
        <v>334</v>
      </c>
      <c r="E1225" s="32" t="s">
        <v>5879</v>
      </c>
      <c r="F1225" s="32" t="s">
        <v>7265</v>
      </c>
      <c r="G1225" s="32" t="s">
        <v>367</v>
      </c>
      <c r="H1225" s="32" t="s">
        <v>366</v>
      </c>
      <c r="I1225" s="32" t="s">
        <v>2007</v>
      </c>
      <c r="J1225" s="35">
        <v>0</v>
      </c>
      <c r="K1225" s="35">
        <v>0</v>
      </c>
      <c r="L1225" s="35">
        <v>14.25</v>
      </c>
      <c r="M1225" s="35">
        <v>0</v>
      </c>
      <c r="N1225" s="32" t="s">
        <v>19</v>
      </c>
      <c r="O1225" s="32" t="s">
        <v>41</v>
      </c>
      <c r="P1225" s="32">
        <v>1</v>
      </c>
      <c r="Q1225" s="32" t="s">
        <v>7266</v>
      </c>
    </row>
    <row r="1226" spans="1:17" x14ac:dyDescent="0.25">
      <c r="A1226" s="57">
        <v>42257.721376041663</v>
      </c>
      <c r="B1226" s="32" t="s">
        <v>4333</v>
      </c>
      <c r="C1226" s="32" t="s">
        <v>335</v>
      </c>
      <c r="D1226" s="32" t="s">
        <v>334</v>
      </c>
      <c r="E1226" s="32" t="s">
        <v>7267</v>
      </c>
      <c r="F1226" s="32" t="s">
        <v>7268</v>
      </c>
      <c r="G1226" s="32" t="s">
        <v>25</v>
      </c>
      <c r="H1226" s="32" t="s">
        <v>26</v>
      </c>
      <c r="I1226" s="32" t="s">
        <v>2006</v>
      </c>
      <c r="J1226" s="35">
        <v>0</v>
      </c>
      <c r="K1226" s="35">
        <v>0</v>
      </c>
      <c r="L1226" s="35">
        <v>14.25</v>
      </c>
      <c r="M1226" s="35">
        <v>0</v>
      </c>
      <c r="N1226" s="32" t="s">
        <v>19</v>
      </c>
      <c r="O1226" s="32" t="s">
        <v>41</v>
      </c>
      <c r="P1226" s="32">
        <v>1</v>
      </c>
      <c r="Q1226" s="32" t="s">
        <v>7269</v>
      </c>
    </row>
    <row r="1227" spans="1:17" x14ac:dyDescent="0.25">
      <c r="A1227" s="57">
        <v>42257.721376041663</v>
      </c>
      <c r="B1227" s="32" t="s">
        <v>4333</v>
      </c>
      <c r="C1227" s="32" t="s">
        <v>335</v>
      </c>
      <c r="D1227" s="32" t="s">
        <v>334</v>
      </c>
      <c r="E1227" s="32" t="s">
        <v>7267</v>
      </c>
      <c r="F1227" s="32" t="s">
        <v>7268</v>
      </c>
      <c r="G1227" s="32" t="s">
        <v>367</v>
      </c>
      <c r="H1227" s="32" t="s">
        <v>366</v>
      </c>
      <c r="I1227" s="32" t="s">
        <v>2006</v>
      </c>
      <c r="J1227" s="35">
        <v>0</v>
      </c>
      <c r="K1227" s="35">
        <v>0</v>
      </c>
      <c r="L1227" s="35">
        <v>14.25</v>
      </c>
      <c r="M1227" s="35">
        <v>0</v>
      </c>
      <c r="N1227" s="32" t="s">
        <v>19</v>
      </c>
      <c r="O1227" s="32" t="s">
        <v>41</v>
      </c>
      <c r="P1227" s="32">
        <v>1</v>
      </c>
      <c r="Q1227" s="32" t="s">
        <v>7269</v>
      </c>
    </row>
    <row r="1228" spans="1:17" x14ac:dyDescent="0.25">
      <c r="A1228" s="57">
        <v>42257.721768715281</v>
      </c>
      <c r="B1228" s="32" t="s">
        <v>21</v>
      </c>
      <c r="C1228" s="32" t="s">
        <v>5693</v>
      </c>
      <c r="D1228" s="32" t="s">
        <v>334</v>
      </c>
      <c r="E1228" s="32" t="s">
        <v>5885</v>
      </c>
      <c r="F1228" s="32" t="s">
        <v>7270</v>
      </c>
      <c r="G1228" s="32" t="s">
        <v>367</v>
      </c>
      <c r="H1228" s="32" t="s">
        <v>366</v>
      </c>
      <c r="I1228" s="32" t="s">
        <v>2007</v>
      </c>
      <c r="J1228" s="35">
        <v>0</v>
      </c>
      <c r="K1228" s="35">
        <v>0</v>
      </c>
      <c r="L1228" s="35">
        <v>14.25</v>
      </c>
      <c r="M1228" s="35">
        <v>0</v>
      </c>
      <c r="N1228" s="32" t="s">
        <v>19</v>
      </c>
      <c r="O1228" s="32" t="s">
        <v>41</v>
      </c>
      <c r="P1228" s="32">
        <v>1</v>
      </c>
      <c r="Q1228" s="32" t="s">
        <v>7271</v>
      </c>
    </row>
    <row r="1229" spans="1:17" x14ac:dyDescent="0.25">
      <c r="A1229" s="57">
        <v>42257.722717094905</v>
      </c>
      <c r="C1229" s="32" t="s">
        <v>454</v>
      </c>
      <c r="D1229" s="32" t="s">
        <v>334</v>
      </c>
      <c r="E1229" s="32" t="s">
        <v>7272</v>
      </c>
      <c r="F1229" s="32" t="s">
        <v>7273</v>
      </c>
      <c r="G1229" s="32" t="s">
        <v>58</v>
      </c>
      <c r="H1229" s="32" t="s">
        <v>59</v>
      </c>
      <c r="I1229" s="32" t="s">
        <v>2006</v>
      </c>
      <c r="J1229" s="35">
        <v>0</v>
      </c>
      <c r="K1229" s="35">
        <v>0</v>
      </c>
      <c r="L1229" s="35">
        <v>0</v>
      </c>
      <c r="M1229" s="35">
        <v>0</v>
      </c>
      <c r="N1229" s="32" t="s">
        <v>19</v>
      </c>
      <c r="O1229" s="32" t="s">
        <v>322</v>
      </c>
      <c r="P1229" s="32">
        <v>0</v>
      </c>
    </row>
    <row r="1230" spans="1:17" x14ac:dyDescent="0.25">
      <c r="A1230" s="57">
        <v>42257.722967905094</v>
      </c>
      <c r="B1230" s="32" t="s">
        <v>21</v>
      </c>
      <c r="C1230" s="32" t="s">
        <v>5693</v>
      </c>
      <c r="D1230" s="32" t="s">
        <v>334</v>
      </c>
      <c r="E1230" s="32" t="s">
        <v>5880</v>
      </c>
      <c r="F1230" s="32" t="s">
        <v>7274</v>
      </c>
      <c r="G1230" s="32" t="s">
        <v>367</v>
      </c>
      <c r="H1230" s="32" t="s">
        <v>366</v>
      </c>
      <c r="I1230" s="32" t="s">
        <v>2007</v>
      </c>
      <c r="J1230" s="35">
        <v>0</v>
      </c>
      <c r="K1230" s="35">
        <v>0</v>
      </c>
      <c r="L1230" s="35">
        <v>14.25</v>
      </c>
      <c r="M1230" s="35">
        <v>0</v>
      </c>
      <c r="N1230" s="32" t="s">
        <v>19</v>
      </c>
      <c r="O1230" s="32" t="s">
        <v>41</v>
      </c>
      <c r="P1230" s="32">
        <v>1</v>
      </c>
      <c r="Q1230" s="32" t="s">
        <v>7271</v>
      </c>
    </row>
    <row r="1231" spans="1:17" x14ac:dyDescent="0.25">
      <c r="A1231" s="57">
        <v>42257.722967905094</v>
      </c>
      <c r="B1231" s="32" t="s">
        <v>21</v>
      </c>
      <c r="C1231" s="32" t="s">
        <v>5693</v>
      </c>
      <c r="D1231" s="32" t="s">
        <v>334</v>
      </c>
      <c r="E1231" s="32" t="s">
        <v>5880</v>
      </c>
      <c r="F1231" s="32" t="s">
        <v>7274</v>
      </c>
      <c r="G1231" s="32" t="s">
        <v>367</v>
      </c>
      <c r="H1231" s="32" t="s">
        <v>366</v>
      </c>
      <c r="I1231" s="32" t="s">
        <v>2007</v>
      </c>
      <c r="J1231" s="35">
        <v>0</v>
      </c>
      <c r="K1231" s="35">
        <v>0</v>
      </c>
      <c r="L1231" s="35">
        <v>14.25</v>
      </c>
      <c r="M1231" s="35">
        <v>0</v>
      </c>
      <c r="N1231" s="32" t="s">
        <v>19</v>
      </c>
      <c r="O1231" s="32" t="s">
        <v>41</v>
      </c>
      <c r="P1231" s="32">
        <v>1</v>
      </c>
      <c r="Q1231" s="32" t="s">
        <v>7271</v>
      </c>
    </row>
    <row r="1232" spans="1:17" x14ac:dyDescent="0.25">
      <c r="A1232" s="57">
        <v>42257.722967905094</v>
      </c>
      <c r="B1232" s="32" t="s">
        <v>21</v>
      </c>
      <c r="C1232" s="32" t="s">
        <v>5693</v>
      </c>
      <c r="D1232" s="32" t="s">
        <v>334</v>
      </c>
      <c r="E1232" s="32" t="s">
        <v>5880</v>
      </c>
      <c r="F1232" s="32" t="s">
        <v>7274</v>
      </c>
      <c r="G1232" s="32" t="s">
        <v>367</v>
      </c>
      <c r="H1232" s="32" t="s">
        <v>366</v>
      </c>
      <c r="I1232" s="32" t="s">
        <v>2007</v>
      </c>
      <c r="J1232" s="35">
        <v>0</v>
      </c>
      <c r="K1232" s="35">
        <v>0</v>
      </c>
      <c r="L1232" s="35">
        <v>14.25</v>
      </c>
      <c r="M1232" s="35">
        <v>0</v>
      </c>
      <c r="N1232" s="32" t="s">
        <v>19</v>
      </c>
      <c r="O1232" s="32" t="s">
        <v>41</v>
      </c>
      <c r="P1232" s="32">
        <v>1</v>
      </c>
      <c r="Q1232" s="32" t="s">
        <v>7271</v>
      </c>
    </row>
    <row r="1233" spans="1:17" x14ac:dyDescent="0.25">
      <c r="A1233" s="57">
        <v>42257.723354166665</v>
      </c>
      <c r="B1233" s="32" t="s">
        <v>4333</v>
      </c>
      <c r="C1233" s="32" t="s">
        <v>335</v>
      </c>
      <c r="D1233" s="32" t="s">
        <v>334</v>
      </c>
      <c r="E1233" s="32" t="s">
        <v>7275</v>
      </c>
      <c r="F1233" s="32" t="s">
        <v>7276</v>
      </c>
      <c r="G1233" s="32" t="s">
        <v>25</v>
      </c>
      <c r="H1233" s="32" t="s">
        <v>26</v>
      </c>
      <c r="I1233" s="32" t="s">
        <v>2006</v>
      </c>
      <c r="J1233" s="35">
        <v>0</v>
      </c>
      <c r="K1233" s="35">
        <v>0</v>
      </c>
      <c r="L1233" s="35">
        <v>14.25</v>
      </c>
      <c r="M1233" s="35">
        <v>0</v>
      </c>
      <c r="N1233" s="32" t="s">
        <v>19</v>
      </c>
      <c r="O1233" s="32" t="s">
        <v>41</v>
      </c>
      <c r="P1233" s="32">
        <v>1</v>
      </c>
      <c r="Q1233" s="32" t="s">
        <v>7277</v>
      </c>
    </row>
    <row r="1234" spans="1:17" x14ac:dyDescent="0.25">
      <c r="A1234" s="57">
        <v>42257.723354166665</v>
      </c>
      <c r="B1234" s="32" t="s">
        <v>4333</v>
      </c>
      <c r="C1234" s="32" t="s">
        <v>335</v>
      </c>
      <c r="D1234" s="32" t="s">
        <v>334</v>
      </c>
      <c r="E1234" s="32" t="s">
        <v>7275</v>
      </c>
      <c r="F1234" s="32" t="s">
        <v>7276</v>
      </c>
      <c r="G1234" s="32" t="s">
        <v>367</v>
      </c>
      <c r="H1234" s="32" t="s">
        <v>366</v>
      </c>
      <c r="I1234" s="32" t="s">
        <v>2006</v>
      </c>
      <c r="J1234" s="35">
        <v>0</v>
      </c>
      <c r="K1234" s="35">
        <v>0</v>
      </c>
      <c r="L1234" s="35">
        <v>14.25</v>
      </c>
      <c r="M1234" s="35">
        <v>0</v>
      </c>
      <c r="N1234" s="32" t="s">
        <v>19</v>
      </c>
      <c r="O1234" s="32" t="s">
        <v>41</v>
      </c>
      <c r="P1234" s="32">
        <v>1</v>
      </c>
      <c r="Q1234" s="32" t="s">
        <v>7277</v>
      </c>
    </row>
    <row r="1235" spans="1:17" x14ac:dyDescent="0.25">
      <c r="A1235" s="57">
        <v>42257.723869641202</v>
      </c>
      <c r="B1235" s="32" t="s">
        <v>21</v>
      </c>
      <c r="C1235" s="32" t="s">
        <v>2092</v>
      </c>
      <c r="D1235" s="32" t="s">
        <v>334</v>
      </c>
      <c r="E1235" s="32" t="s">
        <v>5878</v>
      </c>
      <c r="F1235" s="32" t="s">
        <v>7278</v>
      </c>
      <c r="G1235" s="32" t="s">
        <v>367</v>
      </c>
      <c r="H1235" s="32" t="s">
        <v>366</v>
      </c>
      <c r="I1235" s="32" t="s">
        <v>2007</v>
      </c>
      <c r="J1235" s="35">
        <v>0</v>
      </c>
      <c r="K1235" s="35">
        <v>0</v>
      </c>
      <c r="L1235" s="35">
        <v>14.25</v>
      </c>
      <c r="M1235" s="35">
        <v>0</v>
      </c>
      <c r="N1235" s="32" t="s">
        <v>19</v>
      </c>
      <c r="O1235" s="32" t="s">
        <v>41</v>
      </c>
      <c r="P1235" s="32">
        <v>1</v>
      </c>
      <c r="Q1235" s="32" t="s">
        <v>7279</v>
      </c>
    </row>
    <row r="1236" spans="1:17" x14ac:dyDescent="0.25">
      <c r="A1236" s="57">
        <v>42257.724847256941</v>
      </c>
      <c r="B1236" s="32" t="s">
        <v>4333</v>
      </c>
      <c r="C1236" s="32" t="s">
        <v>335</v>
      </c>
      <c r="D1236" s="32" t="s">
        <v>334</v>
      </c>
      <c r="E1236" s="32" t="s">
        <v>7280</v>
      </c>
      <c r="F1236" s="32" t="s">
        <v>7281</v>
      </c>
      <c r="G1236" s="32" t="s">
        <v>25</v>
      </c>
      <c r="H1236" s="32" t="s">
        <v>26</v>
      </c>
      <c r="I1236" s="32" t="s">
        <v>2006</v>
      </c>
      <c r="J1236" s="35">
        <v>0</v>
      </c>
      <c r="K1236" s="35">
        <v>0</v>
      </c>
      <c r="L1236" s="35">
        <v>14.25</v>
      </c>
      <c r="M1236" s="35">
        <v>0</v>
      </c>
      <c r="N1236" s="32" t="s">
        <v>19</v>
      </c>
      <c r="O1236" s="32" t="s">
        <v>41</v>
      </c>
      <c r="P1236" s="32">
        <v>1</v>
      </c>
      <c r="Q1236" s="32" t="s">
        <v>7282</v>
      </c>
    </row>
    <row r="1237" spans="1:17" x14ac:dyDescent="0.25">
      <c r="A1237" s="57">
        <v>42257.724847256941</v>
      </c>
      <c r="B1237" s="32" t="s">
        <v>4333</v>
      </c>
      <c r="C1237" s="32" t="s">
        <v>335</v>
      </c>
      <c r="D1237" s="32" t="s">
        <v>334</v>
      </c>
      <c r="E1237" s="32" t="s">
        <v>7280</v>
      </c>
      <c r="F1237" s="32" t="s">
        <v>7281</v>
      </c>
      <c r="G1237" s="32" t="s">
        <v>367</v>
      </c>
      <c r="H1237" s="32" t="s">
        <v>366</v>
      </c>
      <c r="I1237" s="32" t="s">
        <v>2006</v>
      </c>
      <c r="J1237" s="35">
        <v>0</v>
      </c>
      <c r="K1237" s="35">
        <v>0</v>
      </c>
      <c r="L1237" s="35">
        <v>14.25</v>
      </c>
      <c r="M1237" s="35">
        <v>0</v>
      </c>
      <c r="N1237" s="32" t="s">
        <v>19</v>
      </c>
      <c r="O1237" s="32" t="s">
        <v>41</v>
      </c>
      <c r="P1237" s="32">
        <v>1</v>
      </c>
      <c r="Q1237" s="32" t="s">
        <v>7282</v>
      </c>
    </row>
    <row r="1238" spans="1:17" x14ac:dyDescent="0.25">
      <c r="A1238" s="57">
        <v>42257.725097222225</v>
      </c>
      <c r="B1238" s="32" t="s">
        <v>70</v>
      </c>
      <c r="C1238" s="32" t="s">
        <v>7283</v>
      </c>
      <c r="D1238" s="32" t="s">
        <v>334</v>
      </c>
      <c r="E1238" s="32" t="s">
        <v>5873</v>
      </c>
      <c r="F1238" s="32" t="s">
        <v>7284</v>
      </c>
      <c r="G1238" s="32" t="s">
        <v>25</v>
      </c>
      <c r="H1238" s="32" t="s">
        <v>26</v>
      </c>
      <c r="I1238" s="32" t="s">
        <v>2006</v>
      </c>
      <c r="J1238" s="35">
        <v>0</v>
      </c>
      <c r="K1238" s="35">
        <v>0</v>
      </c>
      <c r="L1238" s="35">
        <v>14.25</v>
      </c>
      <c r="M1238" s="35">
        <v>0</v>
      </c>
      <c r="N1238" s="32" t="s">
        <v>19</v>
      </c>
      <c r="O1238" s="32" t="s">
        <v>41</v>
      </c>
      <c r="P1238" s="32">
        <v>1</v>
      </c>
      <c r="Q1238" s="32" t="s">
        <v>7285</v>
      </c>
    </row>
    <row r="1239" spans="1:17" x14ac:dyDescent="0.25">
      <c r="A1239" s="57">
        <v>42257.725097222225</v>
      </c>
      <c r="B1239" s="32" t="s">
        <v>70</v>
      </c>
      <c r="C1239" s="32" t="s">
        <v>7283</v>
      </c>
      <c r="D1239" s="32" t="s">
        <v>334</v>
      </c>
      <c r="E1239" s="32" t="s">
        <v>5873</v>
      </c>
      <c r="F1239" s="32" t="s">
        <v>7284</v>
      </c>
      <c r="G1239" s="32" t="s">
        <v>4474</v>
      </c>
      <c r="H1239" s="32" t="s">
        <v>4475</v>
      </c>
      <c r="I1239" s="32" t="s">
        <v>2006</v>
      </c>
      <c r="J1239" s="35">
        <v>0</v>
      </c>
      <c r="K1239" s="35">
        <v>0</v>
      </c>
      <c r="L1239" s="35">
        <v>14.25</v>
      </c>
      <c r="M1239" s="35">
        <v>0</v>
      </c>
      <c r="N1239" s="32" t="s">
        <v>19</v>
      </c>
      <c r="O1239" s="32" t="s">
        <v>41</v>
      </c>
      <c r="P1239" s="32">
        <v>1</v>
      </c>
      <c r="Q1239" s="32" t="s">
        <v>7285</v>
      </c>
    </row>
    <row r="1240" spans="1:17" x14ac:dyDescent="0.25">
      <c r="A1240" s="57">
        <v>42257.725097222225</v>
      </c>
      <c r="B1240" s="32" t="s">
        <v>70</v>
      </c>
      <c r="C1240" s="32" t="s">
        <v>7283</v>
      </c>
      <c r="D1240" s="32" t="s">
        <v>334</v>
      </c>
      <c r="E1240" s="32" t="s">
        <v>5873</v>
      </c>
      <c r="F1240" s="32" t="s">
        <v>7284</v>
      </c>
      <c r="G1240" s="32" t="s">
        <v>4474</v>
      </c>
      <c r="H1240" s="32" t="s">
        <v>4475</v>
      </c>
      <c r="I1240" s="32" t="s">
        <v>2006</v>
      </c>
      <c r="J1240" s="35">
        <v>0</v>
      </c>
      <c r="K1240" s="35">
        <v>0</v>
      </c>
      <c r="L1240" s="35">
        <v>14.25</v>
      </c>
      <c r="M1240" s="35">
        <v>0</v>
      </c>
      <c r="N1240" s="32" t="s">
        <v>19</v>
      </c>
      <c r="O1240" s="32" t="s">
        <v>41</v>
      </c>
      <c r="P1240" s="32">
        <v>1</v>
      </c>
      <c r="Q1240" s="32" t="s">
        <v>7285</v>
      </c>
    </row>
    <row r="1241" spans="1:17" x14ac:dyDescent="0.25">
      <c r="A1241" s="57">
        <v>42257.725097222225</v>
      </c>
      <c r="B1241" s="32" t="s">
        <v>70</v>
      </c>
      <c r="C1241" s="32" t="s">
        <v>7283</v>
      </c>
      <c r="D1241" s="32" t="s">
        <v>334</v>
      </c>
      <c r="E1241" s="32" t="s">
        <v>5873</v>
      </c>
      <c r="F1241" s="32" t="s">
        <v>7284</v>
      </c>
      <c r="G1241" s="32" t="s">
        <v>4474</v>
      </c>
      <c r="H1241" s="32" t="s">
        <v>4475</v>
      </c>
      <c r="I1241" s="32" t="s">
        <v>2006</v>
      </c>
      <c r="J1241" s="35">
        <v>0</v>
      </c>
      <c r="K1241" s="35">
        <v>0</v>
      </c>
      <c r="L1241" s="35">
        <v>14.25</v>
      </c>
      <c r="M1241" s="35">
        <v>0</v>
      </c>
      <c r="N1241" s="32" t="s">
        <v>19</v>
      </c>
      <c r="O1241" s="32" t="s">
        <v>41</v>
      </c>
      <c r="P1241" s="32">
        <v>1</v>
      </c>
      <c r="Q1241" s="32" t="s">
        <v>7285</v>
      </c>
    </row>
    <row r="1242" spans="1:17" x14ac:dyDescent="0.25">
      <c r="A1242" s="57">
        <v>42257.725124189812</v>
      </c>
      <c r="C1242" s="32" t="s">
        <v>5930</v>
      </c>
      <c r="D1242" s="32" t="s">
        <v>334</v>
      </c>
      <c r="E1242" s="32" t="s">
        <v>7286</v>
      </c>
      <c r="F1242" s="32" t="s">
        <v>7287</v>
      </c>
      <c r="G1242" s="32" t="s">
        <v>58</v>
      </c>
      <c r="H1242" s="32" t="s">
        <v>59</v>
      </c>
      <c r="I1242" s="32" t="s">
        <v>2006</v>
      </c>
      <c r="J1242" s="35">
        <v>0</v>
      </c>
      <c r="K1242" s="35">
        <v>0</v>
      </c>
      <c r="L1242" s="35">
        <v>0</v>
      </c>
      <c r="M1242" s="35">
        <v>0</v>
      </c>
      <c r="N1242" s="32" t="s">
        <v>19</v>
      </c>
      <c r="O1242" s="32" t="s">
        <v>322</v>
      </c>
      <c r="P1242" s="32">
        <v>0</v>
      </c>
    </row>
    <row r="1243" spans="1:17" x14ac:dyDescent="0.25">
      <c r="A1243" s="57">
        <v>42257.726146180554</v>
      </c>
      <c r="B1243" s="32" t="s">
        <v>4333</v>
      </c>
      <c r="C1243" s="32" t="s">
        <v>2008</v>
      </c>
      <c r="D1243" s="32" t="s">
        <v>334</v>
      </c>
      <c r="E1243" s="32" t="s">
        <v>7288</v>
      </c>
      <c r="F1243" s="32" t="s">
        <v>7289</v>
      </c>
      <c r="G1243" s="32" t="s">
        <v>25</v>
      </c>
      <c r="H1243" s="32" t="s">
        <v>26</v>
      </c>
      <c r="I1243" s="32" t="s">
        <v>2006</v>
      </c>
      <c r="J1243" s="35">
        <v>0</v>
      </c>
      <c r="K1243" s="35">
        <v>0</v>
      </c>
      <c r="L1243" s="35">
        <v>14.25</v>
      </c>
      <c r="M1243" s="35">
        <v>0</v>
      </c>
      <c r="N1243" s="32" t="s">
        <v>19</v>
      </c>
      <c r="O1243" s="32" t="s">
        <v>41</v>
      </c>
      <c r="P1243" s="32">
        <v>1</v>
      </c>
      <c r="Q1243" s="32" t="s">
        <v>7290</v>
      </c>
    </row>
    <row r="1244" spans="1:17" x14ac:dyDescent="0.25">
      <c r="A1244" s="57">
        <v>42257.726146180554</v>
      </c>
      <c r="B1244" s="32" t="s">
        <v>4333</v>
      </c>
      <c r="C1244" s="32" t="s">
        <v>2008</v>
      </c>
      <c r="D1244" s="32" t="s">
        <v>334</v>
      </c>
      <c r="E1244" s="32" t="s">
        <v>7288</v>
      </c>
      <c r="F1244" s="32" t="s">
        <v>7289</v>
      </c>
      <c r="G1244" s="32" t="s">
        <v>4474</v>
      </c>
      <c r="H1244" s="32" t="s">
        <v>4475</v>
      </c>
      <c r="I1244" s="32" t="s">
        <v>2006</v>
      </c>
      <c r="J1244" s="35">
        <v>0</v>
      </c>
      <c r="K1244" s="35">
        <v>0</v>
      </c>
      <c r="L1244" s="35">
        <v>14.25</v>
      </c>
      <c r="M1244" s="35">
        <v>0</v>
      </c>
      <c r="N1244" s="32" t="s">
        <v>19</v>
      </c>
      <c r="O1244" s="32" t="s">
        <v>41</v>
      </c>
      <c r="P1244" s="32">
        <v>1</v>
      </c>
      <c r="Q1244" s="32" t="s">
        <v>7290</v>
      </c>
    </row>
    <row r="1245" spans="1:17" x14ac:dyDescent="0.25">
      <c r="A1245" s="57">
        <v>42257.726218483796</v>
      </c>
      <c r="B1245" s="32" t="s">
        <v>70</v>
      </c>
      <c r="C1245" s="32" t="s">
        <v>464</v>
      </c>
      <c r="D1245" s="32" t="s">
        <v>334</v>
      </c>
      <c r="E1245" s="32" t="s">
        <v>7291</v>
      </c>
      <c r="F1245" s="32" t="s">
        <v>7292</v>
      </c>
      <c r="G1245" s="32" t="s">
        <v>367</v>
      </c>
      <c r="H1245" s="32" t="s">
        <v>366</v>
      </c>
      <c r="I1245" s="32" t="s">
        <v>2007</v>
      </c>
      <c r="J1245" s="35">
        <v>0</v>
      </c>
      <c r="K1245" s="35">
        <v>0</v>
      </c>
      <c r="L1245" s="35">
        <v>14.25</v>
      </c>
      <c r="M1245" s="35">
        <v>0</v>
      </c>
      <c r="N1245" s="32" t="s">
        <v>19</v>
      </c>
      <c r="O1245" s="32" t="s">
        <v>41</v>
      </c>
      <c r="P1245" s="32">
        <v>1</v>
      </c>
      <c r="Q1245" s="32" t="s">
        <v>7293</v>
      </c>
    </row>
    <row r="1246" spans="1:17" x14ac:dyDescent="0.25">
      <c r="A1246" s="57">
        <v>42257.726218483796</v>
      </c>
      <c r="B1246" s="32" t="s">
        <v>70</v>
      </c>
      <c r="C1246" s="32" t="s">
        <v>464</v>
      </c>
      <c r="D1246" s="32" t="s">
        <v>334</v>
      </c>
      <c r="E1246" s="32" t="s">
        <v>7291</v>
      </c>
      <c r="F1246" s="32" t="s">
        <v>7292</v>
      </c>
      <c r="G1246" s="32" t="s">
        <v>367</v>
      </c>
      <c r="H1246" s="32" t="s">
        <v>366</v>
      </c>
      <c r="I1246" s="32" t="s">
        <v>2007</v>
      </c>
      <c r="J1246" s="35">
        <v>0</v>
      </c>
      <c r="K1246" s="35">
        <v>0</v>
      </c>
      <c r="L1246" s="35">
        <v>14.25</v>
      </c>
      <c r="M1246" s="35">
        <v>0</v>
      </c>
      <c r="N1246" s="32" t="s">
        <v>19</v>
      </c>
      <c r="O1246" s="32" t="s">
        <v>41</v>
      </c>
      <c r="P1246" s="32">
        <v>1</v>
      </c>
      <c r="Q1246" s="32" t="s">
        <v>7293</v>
      </c>
    </row>
    <row r="1247" spans="1:17" x14ac:dyDescent="0.25">
      <c r="A1247" s="57">
        <v>42257.726218483796</v>
      </c>
      <c r="B1247" s="32" t="s">
        <v>70</v>
      </c>
      <c r="C1247" s="32" t="s">
        <v>464</v>
      </c>
      <c r="D1247" s="32" t="s">
        <v>334</v>
      </c>
      <c r="E1247" s="32" t="s">
        <v>7291</v>
      </c>
      <c r="F1247" s="32" t="s">
        <v>7292</v>
      </c>
      <c r="G1247" s="32" t="s">
        <v>367</v>
      </c>
      <c r="H1247" s="32" t="s">
        <v>366</v>
      </c>
      <c r="I1247" s="32" t="s">
        <v>2007</v>
      </c>
      <c r="J1247" s="35">
        <v>0</v>
      </c>
      <c r="K1247" s="35">
        <v>0</v>
      </c>
      <c r="L1247" s="35">
        <v>14.25</v>
      </c>
      <c r="M1247" s="35">
        <v>0</v>
      </c>
      <c r="N1247" s="32" t="s">
        <v>19</v>
      </c>
      <c r="O1247" s="32" t="s">
        <v>41</v>
      </c>
      <c r="P1247" s="32">
        <v>1</v>
      </c>
      <c r="Q1247" s="32" t="s">
        <v>7293</v>
      </c>
    </row>
    <row r="1248" spans="1:17" x14ac:dyDescent="0.25">
      <c r="A1248" s="57">
        <v>42257.731870057869</v>
      </c>
      <c r="C1248" s="32" t="s">
        <v>457</v>
      </c>
      <c r="D1248" s="32" t="s">
        <v>334</v>
      </c>
      <c r="E1248" s="32" t="s">
        <v>7294</v>
      </c>
      <c r="F1248" s="32" t="s">
        <v>7295</v>
      </c>
      <c r="G1248" s="32" t="s">
        <v>58</v>
      </c>
      <c r="H1248" s="32" t="s">
        <v>59</v>
      </c>
      <c r="I1248" s="32" t="s">
        <v>2006</v>
      </c>
      <c r="J1248" s="35">
        <v>0</v>
      </c>
      <c r="K1248" s="35">
        <v>0</v>
      </c>
      <c r="L1248" s="35">
        <v>0</v>
      </c>
      <c r="M1248" s="35">
        <v>0</v>
      </c>
      <c r="N1248" s="32" t="s">
        <v>19</v>
      </c>
      <c r="O1248" s="32" t="s">
        <v>322</v>
      </c>
      <c r="P1248" s="32">
        <v>0</v>
      </c>
    </row>
    <row r="1249" spans="1:17" x14ac:dyDescent="0.25">
      <c r="A1249" s="57">
        <v>42257.733945983797</v>
      </c>
      <c r="B1249" s="32" t="s">
        <v>21</v>
      </c>
      <c r="C1249" s="32" t="s">
        <v>2341</v>
      </c>
      <c r="D1249" s="32" t="s">
        <v>334</v>
      </c>
      <c r="E1249" s="32" t="s">
        <v>5883</v>
      </c>
      <c r="F1249" s="32" t="s">
        <v>7296</v>
      </c>
      <c r="G1249" s="32" t="s">
        <v>367</v>
      </c>
      <c r="H1249" s="32" t="s">
        <v>366</v>
      </c>
      <c r="I1249" s="32" t="s">
        <v>2007</v>
      </c>
      <c r="J1249" s="35">
        <v>0</v>
      </c>
      <c r="K1249" s="35">
        <v>0</v>
      </c>
      <c r="L1249" s="35">
        <v>14.25</v>
      </c>
      <c r="M1249" s="35">
        <v>0</v>
      </c>
      <c r="N1249" s="32" t="s">
        <v>19</v>
      </c>
      <c r="O1249" s="32" t="s">
        <v>41</v>
      </c>
      <c r="P1249" s="32">
        <v>1</v>
      </c>
      <c r="Q1249" s="32" t="s">
        <v>6373</v>
      </c>
    </row>
    <row r="1250" spans="1:17" x14ac:dyDescent="0.25">
      <c r="A1250" s="57">
        <v>42257.733945983797</v>
      </c>
      <c r="B1250" s="32" t="s">
        <v>21</v>
      </c>
      <c r="C1250" s="32" t="s">
        <v>2341</v>
      </c>
      <c r="D1250" s="32" t="s">
        <v>334</v>
      </c>
      <c r="E1250" s="32" t="s">
        <v>5883</v>
      </c>
      <c r="F1250" s="32" t="s">
        <v>7296</v>
      </c>
      <c r="G1250" s="32" t="s">
        <v>367</v>
      </c>
      <c r="H1250" s="32" t="s">
        <v>366</v>
      </c>
      <c r="I1250" s="32" t="s">
        <v>2007</v>
      </c>
      <c r="J1250" s="35">
        <v>0</v>
      </c>
      <c r="K1250" s="35">
        <v>0</v>
      </c>
      <c r="L1250" s="35">
        <v>14.25</v>
      </c>
      <c r="M1250" s="35">
        <v>0</v>
      </c>
      <c r="N1250" s="32" t="s">
        <v>19</v>
      </c>
      <c r="O1250" s="32" t="s">
        <v>41</v>
      </c>
      <c r="P1250" s="32">
        <v>1</v>
      </c>
      <c r="Q1250" s="32" t="s">
        <v>6373</v>
      </c>
    </row>
    <row r="1251" spans="1:17" x14ac:dyDescent="0.25">
      <c r="A1251" s="57">
        <v>42257.737337650462</v>
      </c>
      <c r="B1251" s="32" t="s">
        <v>21</v>
      </c>
      <c r="C1251" s="32" t="s">
        <v>2341</v>
      </c>
      <c r="D1251" s="32" t="s">
        <v>334</v>
      </c>
      <c r="E1251" s="32" t="s">
        <v>5884</v>
      </c>
      <c r="F1251" s="32" t="s">
        <v>7297</v>
      </c>
      <c r="G1251" s="32" t="s">
        <v>367</v>
      </c>
      <c r="H1251" s="32" t="s">
        <v>366</v>
      </c>
      <c r="I1251" s="32" t="s">
        <v>2007</v>
      </c>
      <c r="J1251" s="35">
        <v>0</v>
      </c>
      <c r="K1251" s="35">
        <v>0</v>
      </c>
      <c r="L1251" s="35">
        <v>14.25</v>
      </c>
      <c r="M1251" s="35">
        <v>0</v>
      </c>
      <c r="N1251" s="32" t="s">
        <v>19</v>
      </c>
      <c r="O1251" s="32" t="s">
        <v>41</v>
      </c>
      <c r="P1251" s="32">
        <v>1</v>
      </c>
      <c r="Q1251" s="32" t="s">
        <v>6368</v>
      </c>
    </row>
    <row r="1252" spans="1:17" x14ac:dyDescent="0.25">
      <c r="A1252" s="57">
        <v>42257.73836304398</v>
      </c>
      <c r="B1252" s="32" t="s">
        <v>290</v>
      </c>
      <c r="C1252" s="32" t="s">
        <v>6510</v>
      </c>
      <c r="D1252" s="32" t="s">
        <v>334</v>
      </c>
      <c r="E1252" s="32" t="s">
        <v>7298</v>
      </c>
      <c r="F1252" s="32" t="s">
        <v>7299</v>
      </c>
      <c r="G1252" s="32" t="s">
        <v>25</v>
      </c>
      <c r="H1252" s="32" t="s">
        <v>26</v>
      </c>
      <c r="I1252" s="32" t="s">
        <v>2006</v>
      </c>
      <c r="J1252" s="35">
        <v>0</v>
      </c>
      <c r="K1252" s="35">
        <v>0</v>
      </c>
      <c r="L1252" s="35">
        <v>14.25</v>
      </c>
      <c r="M1252" s="35">
        <v>0</v>
      </c>
      <c r="N1252" s="32" t="s">
        <v>19</v>
      </c>
      <c r="O1252" s="32" t="s">
        <v>41</v>
      </c>
      <c r="P1252" s="32">
        <v>1</v>
      </c>
      <c r="Q1252" s="32" t="s">
        <v>7300</v>
      </c>
    </row>
    <row r="1253" spans="1:17" x14ac:dyDescent="0.25">
      <c r="A1253" s="57">
        <v>42257.73836304398</v>
      </c>
      <c r="B1253" s="32" t="s">
        <v>290</v>
      </c>
      <c r="C1253" s="32" t="s">
        <v>6510</v>
      </c>
      <c r="D1253" s="32" t="s">
        <v>334</v>
      </c>
      <c r="E1253" s="32" t="s">
        <v>7298</v>
      </c>
      <c r="F1253" s="32" t="s">
        <v>7299</v>
      </c>
      <c r="G1253" s="32" t="s">
        <v>367</v>
      </c>
      <c r="H1253" s="32" t="s">
        <v>366</v>
      </c>
      <c r="I1253" s="32" t="s">
        <v>2006</v>
      </c>
      <c r="J1253" s="35">
        <v>0</v>
      </c>
      <c r="K1253" s="35">
        <v>0</v>
      </c>
      <c r="L1253" s="35">
        <v>14.25</v>
      </c>
      <c r="M1253" s="35">
        <v>0</v>
      </c>
      <c r="N1253" s="32" t="s">
        <v>19</v>
      </c>
      <c r="O1253" s="32" t="s">
        <v>41</v>
      </c>
      <c r="P1253" s="32">
        <v>1</v>
      </c>
      <c r="Q1253" s="32" t="s">
        <v>7300</v>
      </c>
    </row>
    <row r="1254" spans="1:17" x14ac:dyDescent="0.25">
      <c r="A1254" s="57">
        <v>42257.739534803244</v>
      </c>
      <c r="B1254" s="32" t="s">
        <v>21</v>
      </c>
      <c r="C1254" s="32" t="s">
        <v>2341</v>
      </c>
      <c r="D1254" s="32" t="s">
        <v>334</v>
      </c>
      <c r="E1254" s="32" t="s">
        <v>5886</v>
      </c>
      <c r="F1254" s="32" t="s">
        <v>7301</v>
      </c>
      <c r="G1254" s="32" t="s">
        <v>367</v>
      </c>
      <c r="H1254" s="32" t="s">
        <v>366</v>
      </c>
      <c r="I1254" s="32" t="s">
        <v>2007</v>
      </c>
      <c r="J1254" s="35">
        <v>0</v>
      </c>
      <c r="K1254" s="35">
        <v>0</v>
      </c>
      <c r="L1254" s="35">
        <v>14.25</v>
      </c>
      <c r="M1254" s="35">
        <v>0</v>
      </c>
      <c r="N1254" s="32" t="s">
        <v>19</v>
      </c>
      <c r="O1254" s="32" t="s">
        <v>41</v>
      </c>
      <c r="P1254" s="32">
        <v>1</v>
      </c>
      <c r="Q1254" s="32" t="s">
        <v>7302</v>
      </c>
    </row>
    <row r="1255" spans="1:17" x14ac:dyDescent="0.25">
      <c r="A1255" s="57">
        <v>42257.768067824072</v>
      </c>
      <c r="C1255" s="32" t="s">
        <v>345</v>
      </c>
      <c r="D1255" s="32" t="s">
        <v>334</v>
      </c>
      <c r="E1255" s="32" t="s">
        <v>7303</v>
      </c>
      <c r="F1255" s="32" t="s">
        <v>7304</v>
      </c>
      <c r="G1255" s="32" t="s">
        <v>58</v>
      </c>
      <c r="H1255" s="32" t="s">
        <v>59</v>
      </c>
      <c r="I1255" s="32" t="s">
        <v>2006</v>
      </c>
      <c r="J1255" s="35">
        <v>0</v>
      </c>
      <c r="K1255" s="35">
        <v>0</v>
      </c>
      <c r="L1255" s="35">
        <v>0</v>
      </c>
      <c r="M1255" s="35">
        <v>0</v>
      </c>
      <c r="N1255" s="32" t="s">
        <v>19</v>
      </c>
      <c r="O1255" s="32" t="s">
        <v>322</v>
      </c>
      <c r="P1255" s="32">
        <v>0</v>
      </c>
    </row>
    <row r="1256" spans="1:17" x14ac:dyDescent="0.25">
      <c r="A1256" s="57">
        <v>42257.77033457176</v>
      </c>
      <c r="C1256" s="32" t="s">
        <v>655</v>
      </c>
      <c r="D1256" s="32" t="s">
        <v>334</v>
      </c>
      <c r="E1256" s="32" t="s">
        <v>7305</v>
      </c>
      <c r="F1256" s="32" t="s">
        <v>7306</v>
      </c>
      <c r="G1256" s="32" t="s">
        <v>58</v>
      </c>
      <c r="H1256" s="32" t="s">
        <v>59</v>
      </c>
      <c r="I1256" s="32" t="s">
        <v>2006</v>
      </c>
      <c r="J1256" s="35">
        <v>0</v>
      </c>
      <c r="K1256" s="35">
        <v>0</v>
      </c>
      <c r="L1256" s="35">
        <v>0</v>
      </c>
      <c r="M1256" s="35">
        <v>0</v>
      </c>
      <c r="N1256" s="32" t="s">
        <v>19</v>
      </c>
      <c r="O1256" s="32" t="s">
        <v>322</v>
      </c>
      <c r="P1256" s="32">
        <v>0</v>
      </c>
    </row>
    <row r="1257" spans="1:17" x14ac:dyDescent="0.25">
      <c r="A1257" s="57">
        <v>42257.772366053243</v>
      </c>
      <c r="C1257" s="32" t="s">
        <v>655</v>
      </c>
      <c r="D1257" s="32" t="s">
        <v>334</v>
      </c>
      <c r="E1257" s="32" t="s">
        <v>7307</v>
      </c>
      <c r="F1257" s="32" t="s">
        <v>7308</v>
      </c>
      <c r="G1257" s="32" t="s">
        <v>58</v>
      </c>
      <c r="H1257" s="32" t="s">
        <v>59</v>
      </c>
      <c r="I1257" s="32" t="s">
        <v>2006</v>
      </c>
      <c r="J1257" s="35">
        <v>0</v>
      </c>
      <c r="K1257" s="35">
        <v>0</v>
      </c>
      <c r="L1257" s="35">
        <v>0</v>
      </c>
      <c r="M1257" s="35">
        <v>0</v>
      </c>
      <c r="N1257" s="32" t="s">
        <v>19</v>
      </c>
      <c r="O1257" s="32" t="s">
        <v>322</v>
      </c>
      <c r="P1257" s="32">
        <v>0</v>
      </c>
    </row>
    <row r="1258" spans="1:17" x14ac:dyDescent="0.25">
      <c r="A1258" s="57">
        <v>42257.774618715281</v>
      </c>
      <c r="C1258" s="32" t="s">
        <v>655</v>
      </c>
      <c r="D1258" s="32" t="s">
        <v>334</v>
      </c>
      <c r="E1258" s="32" t="s">
        <v>7309</v>
      </c>
      <c r="F1258" s="32" t="s">
        <v>7310</v>
      </c>
      <c r="G1258" s="32" t="s">
        <v>58</v>
      </c>
      <c r="H1258" s="32" t="s">
        <v>59</v>
      </c>
      <c r="I1258" s="32" t="s">
        <v>2006</v>
      </c>
      <c r="J1258" s="35">
        <v>0</v>
      </c>
      <c r="K1258" s="35">
        <v>0</v>
      </c>
      <c r="L1258" s="35">
        <v>0</v>
      </c>
      <c r="M1258" s="35">
        <v>0</v>
      </c>
      <c r="N1258" s="32" t="s">
        <v>19</v>
      </c>
      <c r="O1258" s="32" t="s">
        <v>322</v>
      </c>
      <c r="P1258" s="32">
        <v>0</v>
      </c>
    </row>
    <row r="1259" spans="1:17" x14ac:dyDescent="0.25">
      <c r="A1259" s="57">
        <v>42261.423025081021</v>
      </c>
      <c r="B1259" s="32" t="s">
        <v>70</v>
      </c>
      <c r="C1259" s="32" t="s">
        <v>4368</v>
      </c>
      <c r="D1259" s="32" t="s">
        <v>334</v>
      </c>
      <c r="E1259" s="32" t="s">
        <v>5870</v>
      </c>
      <c r="F1259" s="32" t="s">
        <v>7311</v>
      </c>
      <c r="G1259" s="32" t="s">
        <v>25</v>
      </c>
      <c r="H1259" s="32" t="s">
        <v>26</v>
      </c>
      <c r="I1259" s="32" t="s">
        <v>2006</v>
      </c>
      <c r="J1259" s="35">
        <v>0</v>
      </c>
      <c r="K1259" s="35">
        <v>0</v>
      </c>
      <c r="L1259" s="35">
        <v>14.25</v>
      </c>
      <c r="M1259" s="35">
        <v>0</v>
      </c>
      <c r="N1259" s="32" t="s">
        <v>19</v>
      </c>
      <c r="O1259" s="32" t="s">
        <v>41</v>
      </c>
      <c r="P1259" s="32">
        <v>1</v>
      </c>
      <c r="Q1259" s="32" t="s">
        <v>7312</v>
      </c>
    </row>
    <row r="1260" spans="1:17" x14ac:dyDescent="0.25">
      <c r="A1260" s="57">
        <v>42261.423025081021</v>
      </c>
      <c r="B1260" s="32" t="s">
        <v>70</v>
      </c>
      <c r="C1260" s="32" t="s">
        <v>4368</v>
      </c>
      <c r="D1260" s="32" t="s">
        <v>334</v>
      </c>
      <c r="E1260" s="32" t="s">
        <v>5870</v>
      </c>
      <c r="F1260" s="32" t="s">
        <v>7311</v>
      </c>
      <c r="G1260" s="32" t="s">
        <v>367</v>
      </c>
      <c r="H1260" s="32" t="s">
        <v>366</v>
      </c>
      <c r="I1260" s="32" t="s">
        <v>2006</v>
      </c>
      <c r="J1260" s="35">
        <v>0</v>
      </c>
      <c r="K1260" s="35">
        <v>0</v>
      </c>
      <c r="L1260" s="35">
        <v>14.25</v>
      </c>
      <c r="M1260" s="35">
        <v>0</v>
      </c>
      <c r="N1260" s="32" t="s">
        <v>19</v>
      </c>
      <c r="O1260" s="32" t="s">
        <v>41</v>
      </c>
      <c r="P1260" s="32">
        <v>1</v>
      </c>
      <c r="Q1260" s="32" t="s">
        <v>7312</v>
      </c>
    </row>
    <row r="1261" spans="1:17" x14ac:dyDescent="0.25">
      <c r="A1261" s="57">
        <v>42261.429688657408</v>
      </c>
      <c r="B1261" s="32" t="s">
        <v>70</v>
      </c>
      <c r="C1261" s="32" t="s">
        <v>4368</v>
      </c>
      <c r="D1261" s="32" t="s">
        <v>334</v>
      </c>
      <c r="E1261" s="32" t="s">
        <v>5869</v>
      </c>
      <c r="F1261" s="32" t="s">
        <v>7313</v>
      </c>
      <c r="G1261" s="32" t="s">
        <v>367</v>
      </c>
      <c r="H1261" s="32" t="s">
        <v>366</v>
      </c>
      <c r="I1261" s="32" t="s">
        <v>2007</v>
      </c>
      <c r="J1261" s="35">
        <v>0</v>
      </c>
      <c r="K1261" s="35">
        <v>0</v>
      </c>
      <c r="L1261" s="35">
        <v>14.25</v>
      </c>
      <c r="M1261" s="35">
        <v>0</v>
      </c>
      <c r="N1261" s="32" t="s">
        <v>19</v>
      </c>
      <c r="O1261" s="32" t="s">
        <v>41</v>
      </c>
      <c r="P1261" s="32">
        <v>1</v>
      </c>
      <c r="Q1261" s="32" t="s">
        <v>7314</v>
      </c>
    </row>
    <row r="1262" spans="1:17" x14ac:dyDescent="0.25">
      <c r="A1262" s="57">
        <v>42261.430858946762</v>
      </c>
      <c r="B1262" s="32" t="s">
        <v>21</v>
      </c>
      <c r="C1262" s="32" t="s">
        <v>2341</v>
      </c>
      <c r="D1262" s="32" t="s">
        <v>334</v>
      </c>
      <c r="E1262" s="32" t="s">
        <v>5881</v>
      </c>
      <c r="F1262" s="32" t="s">
        <v>7315</v>
      </c>
      <c r="G1262" s="32" t="s">
        <v>25</v>
      </c>
      <c r="H1262" s="32" t="s">
        <v>26</v>
      </c>
      <c r="I1262" s="32" t="s">
        <v>2006</v>
      </c>
      <c r="J1262" s="35">
        <v>0</v>
      </c>
      <c r="K1262" s="35">
        <v>0</v>
      </c>
      <c r="L1262" s="35">
        <v>14.25</v>
      </c>
      <c r="M1262" s="35">
        <v>0</v>
      </c>
      <c r="N1262" s="32" t="s">
        <v>19</v>
      </c>
      <c r="O1262" s="32" t="s">
        <v>41</v>
      </c>
      <c r="P1262" s="32">
        <v>1</v>
      </c>
      <c r="Q1262" s="32" t="s">
        <v>7316</v>
      </c>
    </row>
    <row r="1263" spans="1:17" x14ac:dyDescent="0.25">
      <c r="A1263" s="57">
        <v>42261.430858946762</v>
      </c>
      <c r="B1263" s="32" t="s">
        <v>21</v>
      </c>
      <c r="C1263" s="32" t="s">
        <v>2341</v>
      </c>
      <c r="D1263" s="32" t="s">
        <v>334</v>
      </c>
      <c r="E1263" s="32" t="s">
        <v>5881</v>
      </c>
      <c r="F1263" s="32" t="s">
        <v>7315</v>
      </c>
      <c r="G1263" s="32" t="s">
        <v>367</v>
      </c>
      <c r="H1263" s="32" t="s">
        <v>366</v>
      </c>
      <c r="I1263" s="32" t="s">
        <v>2006</v>
      </c>
      <c r="J1263" s="35">
        <v>0</v>
      </c>
      <c r="K1263" s="35">
        <v>0</v>
      </c>
      <c r="L1263" s="35">
        <v>14.25</v>
      </c>
      <c r="M1263" s="35">
        <v>0</v>
      </c>
      <c r="N1263" s="32" t="s">
        <v>19</v>
      </c>
      <c r="O1263" s="32" t="s">
        <v>41</v>
      </c>
      <c r="P1263" s="32">
        <v>1</v>
      </c>
      <c r="Q1263" s="32" t="s">
        <v>7316</v>
      </c>
    </row>
    <row r="1264" spans="1:17" x14ac:dyDescent="0.25">
      <c r="A1264" s="57">
        <v>42261.431882372686</v>
      </c>
      <c r="B1264" s="32" t="s">
        <v>4333</v>
      </c>
      <c r="C1264" s="32" t="s">
        <v>7317</v>
      </c>
      <c r="D1264" s="32" t="s">
        <v>334</v>
      </c>
      <c r="E1264" s="32" t="s">
        <v>5877</v>
      </c>
      <c r="F1264" s="32" t="s">
        <v>7318</v>
      </c>
      <c r="G1264" s="32" t="s">
        <v>367</v>
      </c>
      <c r="H1264" s="32" t="s">
        <v>366</v>
      </c>
      <c r="I1264" s="32" t="s">
        <v>2007</v>
      </c>
      <c r="J1264" s="35">
        <v>0</v>
      </c>
      <c r="K1264" s="35">
        <v>0</v>
      </c>
      <c r="L1264" s="35">
        <v>14.25</v>
      </c>
      <c r="M1264" s="35">
        <v>0</v>
      </c>
      <c r="N1264" s="32" t="s">
        <v>19</v>
      </c>
      <c r="O1264" s="32" t="s">
        <v>41</v>
      </c>
      <c r="P1264" s="32">
        <v>1</v>
      </c>
      <c r="Q1264" s="32" t="s">
        <v>7319</v>
      </c>
    </row>
    <row r="1265" spans="1:17" x14ac:dyDescent="0.25">
      <c r="A1265" s="57">
        <v>42261.433136770836</v>
      </c>
      <c r="B1265" s="32" t="s">
        <v>70</v>
      </c>
      <c r="C1265" s="32" t="s">
        <v>464</v>
      </c>
      <c r="D1265" s="32" t="s">
        <v>334</v>
      </c>
      <c r="E1265" s="32" t="s">
        <v>7320</v>
      </c>
      <c r="F1265" s="32" t="s">
        <v>7321</v>
      </c>
      <c r="G1265" s="32" t="s">
        <v>25</v>
      </c>
      <c r="H1265" s="32" t="s">
        <v>26</v>
      </c>
      <c r="I1265" s="32" t="s">
        <v>2006</v>
      </c>
      <c r="J1265" s="35">
        <v>0</v>
      </c>
      <c r="K1265" s="35">
        <v>0</v>
      </c>
      <c r="L1265" s="35">
        <v>14.25</v>
      </c>
      <c r="M1265" s="35">
        <v>0</v>
      </c>
      <c r="N1265" s="32" t="s">
        <v>19</v>
      </c>
      <c r="O1265" s="32" t="s">
        <v>41</v>
      </c>
      <c r="P1265" s="32">
        <v>1</v>
      </c>
      <c r="Q1265" s="32" t="s">
        <v>7322</v>
      </c>
    </row>
    <row r="1266" spans="1:17" x14ac:dyDescent="0.25">
      <c r="A1266" s="57">
        <v>42261.433136770836</v>
      </c>
      <c r="B1266" s="32" t="s">
        <v>70</v>
      </c>
      <c r="C1266" s="32" t="s">
        <v>464</v>
      </c>
      <c r="D1266" s="32" t="s">
        <v>334</v>
      </c>
      <c r="E1266" s="32" t="s">
        <v>7320</v>
      </c>
      <c r="F1266" s="32" t="s">
        <v>7321</v>
      </c>
      <c r="G1266" s="32" t="s">
        <v>367</v>
      </c>
      <c r="H1266" s="32" t="s">
        <v>366</v>
      </c>
      <c r="I1266" s="32" t="s">
        <v>2006</v>
      </c>
      <c r="J1266" s="35">
        <v>0</v>
      </c>
      <c r="K1266" s="35">
        <v>0</v>
      </c>
      <c r="L1266" s="35">
        <v>14.25</v>
      </c>
      <c r="M1266" s="35">
        <v>0</v>
      </c>
      <c r="N1266" s="32" t="s">
        <v>19</v>
      </c>
      <c r="O1266" s="32" t="s">
        <v>41</v>
      </c>
      <c r="P1266" s="32">
        <v>1</v>
      </c>
      <c r="Q1266" s="32" t="s">
        <v>7322</v>
      </c>
    </row>
    <row r="1267" spans="1:17" x14ac:dyDescent="0.25">
      <c r="A1267" s="57">
        <v>42261.433136770836</v>
      </c>
      <c r="B1267" s="32" t="s">
        <v>70</v>
      </c>
      <c r="C1267" s="32" t="s">
        <v>464</v>
      </c>
      <c r="D1267" s="32" t="s">
        <v>334</v>
      </c>
      <c r="E1267" s="32" t="s">
        <v>7320</v>
      </c>
      <c r="F1267" s="32" t="s">
        <v>7321</v>
      </c>
      <c r="G1267" s="32" t="s">
        <v>367</v>
      </c>
      <c r="H1267" s="32" t="s">
        <v>366</v>
      </c>
      <c r="I1267" s="32" t="s">
        <v>2006</v>
      </c>
      <c r="J1267" s="35">
        <v>0</v>
      </c>
      <c r="K1267" s="35">
        <v>0</v>
      </c>
      <c r="L1267" s="35">
        <v>14.25</v>
      </c>
      <c r="M1267" s="35">
        <v>0</v>
      </c>
      <c r="N1267" s="32" t="s">
        <v>19</v>
      </c>
      <c r="O1267" s="32" t="s">
        <v>41</v>
      </c>
      <c r="P1267" s="32">
        <v>1</v>
      </c>
      <c r="Q1267" s="32" t="s">
        <v>7322</v>
      </c>
    </row>
    <row r="1268" spans="1:17" x14ac:dyDescent="0.25">
      <c r="A1268" s="57">
        <v>42261.434224386576</v>
      </c>
      <c r="B1268" s="32" t="s">
        <v>21</v>
      </c>
      <c r="C1268" s="32" t="s">
        <v>7256</v>
      </c>
      <c r="D1268" s="32" t="s">
        <v>334</v>
      </c>
      <c r="E1268" s="32" t="s">
        <v>5876</v>
      </c>
      <c r="F1268" s="32" t="s">
        <v>7323</v>
      </c>
      <c r="G1268" s="32" t="s">
        <v>367</v>
      </c>
      <c r="H1268" s="32" t="s">
        <v>366</v>
      </c>
      <c r="I1268" s="32" t="s">
        <v>2007</v>
      </c>
      <c r="J1268" s="35">
        <v>0</v>
      </c>
      <c r="K1268" s="35">
        <v>0</v>
      </c>
      <c r="L1268" s="35">
        <v>14.25</v>
      </c>
      <c r="M1268" s="35">
        <v>0</v>
      </c>
      <c r="N1268" s="32" t="s">
        <v>19</v>
      </c>
      <c r="O1268" s="32" t="s">
        <v>41</v>
      </c>
      <c r="P1268" s="32">
        <v>1</v>
      </c>
      <c r="Q1268" s="32" t="s">
        <v>7324</v>
      </c>
    </row>
    <row r="1269" spans="1:17" x14ac:dyDescent="0.25">
      <c r="A1269" s="57">
        <v>42261.435352893517</v>
      </c>
      <c r="B1269" s="32" t="s">
        <v>4333</v>
      </c>
      <c r="C1269" s="32" t="s">
        <v>335</v>
      </c>
      <c r="D1269" s="32" t="s">
        <v>334</v>
      </c>
      <c r="E1269" s="32" t="s">
        <v>7325</v>
      </c>
      <c r="F1269" s="32" t="s">
        <v>7326</v>
      </c>
      <c r="G1269" s="32" t="s">
        <v>367</v>
      </c>
      <c r="H1269" s="32" t="s">
        <v>366</v>
      </c>
      <c r="I1269" s="32" t="s">
        <v>2007</v>
      </c>
      <c r="J1269" s="35">
        <v>0</v>
      </c>
      <c r="K1269" s="35">
        <v>0</v>
      </c>
      <c r="L1269" s="35">
        <v>14.25</v>
      </c>
      <c r="M1269" s="35">
        <v>0</v>
      </c>
      <c r="N1269" s="32" t="s">
        <v>19</v>
      </c>
      <c r="O1269" s="32" t="s">
        <v>41</v>
      </c>
      <c r="P1269" s="32">
        <v>1</v>
      </c>
      <c r="Q1269" s="32" t="s">
        <v>7327</v>
      </c>
    </row>
    <row r="1270" spans="1:17" x14ac:dyDescent="0.25">
      <c r="A1270" s="57">
        <v>42261.436297997687</v>
      </c>
      <c r="B1270" s="32" t="s">
        <v>290</v>
      </c>
      <c r="C1270" s="32" t="s">
        <v>7328</v>
      </c>
      <c r="D1270" s="32" t="s">
        <v>334</v>
      </c>
      <c r="E1270" s="32" t="s">
        <v>7329</v>
      </c>
      <c r="F1270" s="32" t="s">
        <v>7330</v>
      </c>
      <c r="G1270" s="32" t="s">
        <v>367</v>
      </c>
      <c r="H1270" s="32" t="s">
        <v>366</v>
      </c>
      <c r="I1270" s="32" t="s">
        <v>2007</v>
      </c>
      <c r="J1270" s="35">
        <v>0</v>
      </c>
      <c r="K1270" s="35">
        <v>0</v>
      </c>
      <c r="L1270" s="35">
        <v>14.25</v>
      </c>
      <c r="M1270" s="35">
        <v>0</v>
      </c>
      <c r="N1270" s="32" t="s">
        <v>19</v>
      </c>
      <c r="O1270" s="32" t="s">
        <v>41</v>
      </c>
      <c r="P1270" s="32">
        <v>1</v>
      </c>
      <c r="Q1270" s="32" t="s">
        <v>7331</v>
      </c>
    </row>
    <row r="1271" spans="1:17" x14ac:dyDescent="0.25">
      <c r="A1271" s="57">
        <v>42261.437710798615</v>
      </c>
      <c r="B1271" s="32" t="s">
        <v>4333</v>
      </c>
      <c r="C1271" s="32" t="s">
        <v>7332</v>
      </c>
      <c r="D1271" s="32" t="s">
        <v>334</v>
      </c>
      <c r="E1271" s="32" t="s">
        <v>5897</v>
      </c>
      <c r="F1271" s="32" t="s">
        <v>7333</v>
      </c>
      <c r="G1271" s="32" t="s">
        <v>25</v>
      </c>
      <c r="H1271" s="32" t="s">
        <v>26</v>
      </c>
      <c r="I1271" s="32" t="s">
        <v>2006</v>
      </c>
      <c r="J1271" s="35">
        <v>0</v>
      </c>
      <c r="K1271" s="35">
        <v>0</v>
      </c>
      <c r="L1271" s="35">
        <v>14.25</v>
      </c>
      <c r="M1271" s="35">
        <v>0</v>
      </c>
      <c r="N1271" s="32" t="s">
        <v>19</v>
      </c>
      <c r="O1271" s="32" t="s">
        <v>41</v>
      </c>
      <c r="P1271" s="32">
        <v>1</v>
      </c>
      <c r="Q1271" s="32" t="s">
        <v>7334</v>
      </c>
    </row>
    <row r="1272" spans="1:17" x14ac:dyDescent="0.25">
      <c r="A1272" s="57">
        <v>42261.437710798615</v>
      </c>
      <c r="B1272" s="32" t="s">
        <v>4333</v>
      </c>
      <c r="C1272" s="32" t="s">
        <v>7332</v>
      </c>
      <c r="D1272" s="32" t="s">
        <v>334</v>
      </c>
      <c r="E1272" s="32" t="s">
        <v>5897</v>
      </c>
      <c r="F1272" s="32" t="s">
        <v>7333</v>
      </c>
      <c r="G1272" s="32" t="s">
        <v>367</v>
      </c>
      <c r="H1272" s="32" t="s">
        <v>366</v>
      </c>
      <c r="I1272" s="32" t="s">
        <v>2006</v>
      </c>
      <c r="J1272" s="35">
        <v>0</v>
      </c>
      <c r="K1272" s="35">
        <v>0</v>
      </c>
      <c r="L1272" s="35">
        <v>14.25</v>
      </c>
      <c r="M1272" s="35">
        <v>0</v>
      </c>
      <c r="N1272" s="32" t="s">
        <v>19</v>
      </c>
      <c r="O1272" s="32" t="s">
        <v>41</v>
      </c>
      <c r="P1272" s="32">
        <v>1</v>
      </c>
      <c r="Q1272" s="32" t="s">
        <v>7334</v>
      </c>
    </row>
    <row r="1273" spans="1:17" x14ac:dyDescent="0.25">
      <c r="A1273" s="57">
        <v>42261.439793831021</v>
      </c>
      <c r="B1273" s="32" t="s">
        <v>70</v>
      </c>
      <c r="C1273" s="32" t="s">
        <v>464</v>
      </c>
      <c r="D1273" s="32" t="s">
        <v>334</v>
      </c>
      <c r="E1273" s="32" t="s">
        <v>7335</v>
      </c>
      <c r="F1273" s="32" t="s">
        <v>7336</v>
      </c>
      <c r="G1273" s="32" t="s">
        <v>25</v>
      </c>
      <c r="H1273" s="32" t="s">
        <v>26</v>
      </c>
      <c r="I1273" s="32" t="s">
        <v>2006</v>
      </c>
      <c r="J1273" s="35">
        <v>0</v>
      </c>
      <c r="K1273" s="35">
        <v>0</v>
      </c>
      <c r="L1273" s="35">
        <v>14.25</v>
      </c>
      <c r="M1273" s="35">
        <v>0</v>
      </c>
      <c r="N1273" s="32" t="s">
        <v>19</v>
      </c>
      <c r="O1273" s="32" t="s">
        <v>41</v>
      </c>
      <c r="P1273" s="32">
        <v>1</v>
      </c>
      <c r="Q1273" s="32" t="s">
        <v>7337</v>
      </c>
    </row>
    <row r="1274" spans="1:17" x14ac:dyDescent="0.25">
      <c r="A1274" s="57">
        <v>42261.439793831021</v>
      </c>
      <c r="B1274" s="32" t="s">
        <v>70</v>
      </c>
      <c r="C1274" s="32" t="s">
        <v>464</v>
      </c>
      <c r="D1274" s="32" t="s">
        <v>334</v>
      </c>
      <c r="E1274" s="32" t="s">
        <v>7335</v>
      </c>
      <c r="F1274" s="32" t="s">
        <v>7336</v>
      </c>
      <c r="G1274" s="32" t="s">
        <v>367</v>
      </c>
      <c r="H1274" s="32" t="s">
        <v>366</v>
      </c>
      <c r="I1274" s="32" t="s">
        <v>2006</v>
      </c>
      <c r="J1274" s="35">
        <v>0</v>
      </c>
      <c r="K1274" s="35">
        <v>0</v>
      </c>
      <c r="L1274" s="35">
        <v>14.25</v>
      </c>
      <c r="M1274" s="35">
        <v>0</v>
      </c>
      <c r="N1274" s="32" t="s">
        <v>19</v>
      </c>
      <c r="O1274" s="32" t="s">
        <v>41</v>
      </c>
      <c r="P1274" s="32">
        <v>1</v>
      </c>
      <c r="Q1274" s="32" t="s">
        <v>7337</v>
      </c>
    </row>
    <row r="1275" spans="1:17" x14ac:dyDescent="0.25">
      <c r="A1275" s="57">
        <v>42261.439793831021</v>
      </c>
      <c r="B1275" s="32" t="s">
        <v>70</v>
      </c>
      <c r="C1275" s="32" t="s">
        <v>464</v>
      </c>
      <c r="D1275" s="32" t="s">
        <v>334</v>
      </c>
      <c r="E1275" s="32" t="s">
        <v>7335</v>
      </c>
      <c r="F1275" s="32" t="s">
        <v>7336</v>
      </c>
      <c r="G1275" s="32" t="s">
        <v>367</v>
      </c>
      <c r="H1275" s="32" t="s">
        <v>366</v>
      </c>
      <c r="I1275" s="32" t="s">
        <v>2006</v>
      </c>
      <c r="J1275" s="35">
        <v>0</v>
      </c>
      <c r="K1275" s="35">
        <v>0</v>
      </c>
      <c r="L1275" s="35">
        <v>14.25</v>
      </c>
      <c r="M1275" s="35">
        <v>0</v>
      </c>
      <c r="N1275" s="32" t="s">
        <v>19</v>
      </c>
      <c r="O1275" s="32" t="s">
        <v>41</v>
      </c>
      <c r="P1275" s="32">
        <v>1</v>
      </c>
      <c r="Q1275" s="32" t="s">
        <v>7337</v>
      </c>
    </row>
    <row r="1276" spans="1:17" x14ac:dyDescent="0.25">
      <c r="A1276" s="57">
        <v>42261.45521886574</v>
      </c>
      <c r="E1276" s="32" t="s">
        <v>7338</v>
      </c>
      <c r="F1276" s="32" t="s">
        <v>7339</v>
      </c>
      <c r="G1276" s="32" t="s">
        <v>333</v>
      </c>
      <c r="H1276" s="32" t="s">
        <v>332</v>
      </c>
      <c r="I1276" s="32" t="s">
        <v>2006</v>
      </c>
      <c r="J1276" s="35">
        <v>0</v>
      </c>
      <c r="K1276" s="35">
        <v>0</v>
      </c>
      <c r="L1276" s="35">
        <v>0</v>
      </c>
      <c r="M1276" s="35">
        <v>0</v>
      </c>
      <c r="N1276" s="32" t="s">
        <v>19</v>
      </c>
      <c r="P1276" s="32">
        <v>0.5</v>
      </c>
    </row>
    <row r="1277" spans="1:17" x14ac:dyDescent="0.25">
      <c r="A1277" s="57">
        <v>42261.456048263892</v>
      </c>
      <c r="E1277" s="32" t="s">
        <v>7340</v>
      </c>
      <c r="F1277" s="32" t="s">
        <v>7341</v>
      </c>
      <c r="G1277" s="32" t="s">
        <v>333</v>
      </c>
      <c r="H1277" s="32" t="s">
        <v>332</v>
      </c>
      <c r="I1277" s="32" t="s">
        <v>2006</v>
      </c>
      <c r="J1277" s="35">
        <v>0</v>
      </c>
      <c r="K1277" s="35">
        <v>0</v>
      </c>
      <c r="L1277" s="35">
        <v>0</v>
      </c>
      <c r="M1277" s="35">
        <v>0</v>
      </c>
      <c r="N1277" s="32" t="s">
        <v>19</v>
      </c>
      <c r="P1277" s="32">
        <v>0.5</v>
      </c>
    </row>
    <row r="1278" spans="1:17" x14ac:dyDescent="0.25">
      <c r="A1278" s="57">
        <v>42261.456960451389</v>
      </c>
      <c r="E1278" s="32" t="s">
        <v>7342</v>
      </c>
      <c r="F1278" s="32" t="s">
        <v>7343</v>
      </c>
      <c r="G1278" s="32" t="s">
        <v>333</v>
      </c>
      <c r="H1278" s="32" t="s">
        <v>332</v>
      </c>
      <c r="I1278" s="32" t="s">
        <v>2006</v>
      </c>
      <c r="J1278" s="35">
        <v>0</v>
      </c>
      <c r="K1278" s="35">
        <v>0</v>
      </c>
      <c r="L1278" s="35">
        <v>0</v>
      </c>
      <c r="M1278" s="35">
        <v>0</v>
      </c>
      <c r="N1278" s="32" t="s">
        <v>19</v>
      </c>
      <c r="P1278" s="32">
        <v>0.5</v>
      </c>
    </row>
    <row r="1279" spans="1:17" x14ac:dyDescent="0.25">
      <c r="A1279" s="57">
        <v>42261.457988969909</v>
      </c>
      <c r="E1279" s="32" t="s">
        <v>7344</v>
      </c>
      <c r="F1279" s="32" t="s">
        <v>7345</v>
      </c>
      <c r="G1279" s="32" t="s">
        <v>333</v>
      </c>
      <c r="H1279" s="32" t="s">
        <v>332</v>
      </c>
      <c r="I1279" s="32" t="s">
        <v>2006</v>
      </c>
      <c r="J1279" s="35">
        <v>0</v>
      </c>
      <c r="K1279" s="35">
        <v>0</v>
      </c>
      <c r="L1279" s="35">
        <v>0</v>
      </c>
      <c r="M1279" s="35">
        <v>0</v>
      </c>
      <c r="N1279" s="32" t="s">
        <v>19</v>
      </c>
      <c r="P1279" s="32">
        <v>0.5</v>
      </c>
    </row>
    <row r="1280" spans="1:17" x14ac:dyDescent="0.25">
      <c r="A1280" s="57">
        <v>42261.45865015046</v>
      </c>
      <c r="E1280" s="32" t="s">
        <v>7346</v>
      </c>
      <c r="F1280" s="32" t="s">
        <v>7347</v>
      </c>
      <c r="G1280" s="32" t="s">
        <v>333</v>
      </c>
      <c r="H1280" s="32" t="s">
        <v>332</v>
      </c>
      <c r="I1280" s="32" t="s">
        <v>2006</v>
      </c>
      <c r="J1280" s="35">
        <v>0</v>
      </c>
      <c r="K1280" s="35">
        <v>0</v>
      </c>
      <c r="L1280" s="35">
        <v>0</v>
      </c>
      <c r="M1280" s="35">
        <v>0</v>
      </c>
      <c r="N1280" s="32" t="s">
        <v>19</v>
      </c>
      <c r="P1280" s="32">
        <v>0.5</v>
      </c>
    </row>
    <row r="1281" spans="1:16" x14ac:dyDescent="0.25">
      <c r="A1281" s="57">
        <v>42261.468324849535</v>
      </c>
      <c r="E1281" s="32" t="s">
        <v>7348</v>
      </c>
      <c r="F1281" s="32" t="s">
        <v>7349</v>
      </c>
      <c r="G1281" s="32" t="s">
        <v>333</v>
      </c>
      <c r="H1281" s="32" t="s">
        <v>332</v>
      </c>
      <c r="I1281" s="32" t="s">
        <v>2006</v>
      </c>
      <c r="J1281" s="35">
        <v>0</v>
      </c>
      <c r="K1281" s="35">
        <v>0</v>
      </c>
      <c r="L1281" s="35">
        <v>0</v>
      </c>
      <c r="M1281" s="35">
        <v>0</v>
      </c>
      <c r="N1281" s="32" t="s">
        <v>19</v>
      </c>
      <c r="P1281" s="32">
        <v>0.5</v>
      </c>
    </row>
    <row r="1282" spans="1:16" x14ac:dyDescent="0.25">
      <c r="A1282" s="57">
        <v>42261.469355173613</v>
      </c>
      <c r="E1282" s="32" t="s">
        <v>7350</v>
      </c>
      <c r="F1282" s="32" t="s">
        <v>7351</v>
      </c>
      <c r="G1282" s="32" t="s">
        <v>333</v>
      </c>
      <c r="H1282" s="32" t="s">
        <v>332</v>
      </c>
      <c r="I1282" s="32" t="s">
        <v>2006</v>
      </c>
      <c r="J1282" s="35">
        <v>0</v>
      </c>
      <c r="K1282" s="35">
        <v>0</v>
      </c>
      <c r="L1282" s="35">
        <v>0</v>
      </c>
      <c r="M1282" s="35">
        <v>0</v>
      </c>
      <c r="N1282" s="32" t="s">
        <v>19</v>
      </c>
      <c r="P1282" s="32">
        <v>0.5</v>
      </c>
    </row>
    <row r="1283" spans="1:16" x14ac:dyDescent="0.25">
      <c r="A1283" s="57">
        <v>42261.476883020834</v>
      </c>
      <c r="E1283" s="32" t="s">
        <v>7352</v>
      </c>
      <c r="F1283" s="32" t="s">
        <v>7353</v>
      </c>
      <c r="G1283" s="32" t="s">
        <v>333</v>
      </c>
      <c r="H1283" s="32" t="s">
        <v>332</v>
      </c>
      <c r="I1283" s="32" t="s">
        <v>2006</v>
      </c>
      <c r="J1283" s="35">
        <v>0</v>
      </c>
      <c r="K1283" s="35">
        <v>0</v>
      </c>
      <c r="L1283" s="35">
        <v>0</v>
      </c>
      <c r="M1283" s="35">
        <v>0</v>
      </c>
      <c r="N1283" s="32" t="s">
        <v>17</v>
      </c>
      <c r="P1283" s="32">
        <v>0.5</v>
      </c>
    </row>
    <row r="1284" spans="1:16" x14ac:dyDescent="0.25">
      <c r="A1284" s="57">
        <v>42261.478699768515</v>
      </c>
      <c r="E1284" s="32" t="s">
        <v>7354</v>
      </c>
      <c r="F1284" s="32" t="s">
        <v>7355</v>
      </c>
      <c r="G1284" s="32" t="s">
        <v>333</v>
      </c>
      <c r="H1284" s="32" t="s">
        <v>332</v>
      </c>
      <c r="I1284" s="32" t="s">
        <v>2006</v>
      </c>
      <c r="J1284" s="35">
        <v>0</v>
      </c>
      <c r="K1284" s="35">
        <v>0</v>
      </c>
      <c r="L1284" s="35">
        <v>0</v>
      </c>
      <c r="M1284" s="35">
        <v>0</v>
      </c>
      <c r="N1284" s="32" t="s">
        <v>17</v>
      </c>
      <c r="P1284" s="32">
        <v>0.5</v>
      </c>
    </row>
    <row r="1285" spans="1:16" x14ac:dyDescent="0.25">
      <c r="A1285" s="57">
        <v>42261.47987422454</v>
      </c>
      <c r="E1285" s="32" t="s">
        <v>7356</v>
      </c>
      <c r="F1285" s="32" t="s">
        <v>7357</v>
      </c>
      <c r="G1285" s="32" t="s">
        <v>333</v>
      </c>
      <c r="H1285" s="32" t="s">
        <v>332</v>
      </c>
      <c r="I1285" s="32" t="s">
        <v>2006</v>
      </c>
      <c r="J1285" s="35">
        <v>0</v>
      </c>
      <c r="K1285" s="35">
        <v>0</v>
      </c>
      <c r="L1285" s="35">
        <v>0</v>
      </c>
      <c r="M1285" s="35">
        <v>0</v>
      </c>
      <c r="N1285" s="32" t="s">
        <v>19</v>
      </c>
      <c r="P1285" s="32">
        <v>0.5</v>
      </c>
    </row>
    <row r="1286" spans="1:16" x14ac:dyDescent="0.25">
      <c r="A1286" s="57">
        <v>42261.480578206021</v>
      </c>
      <c r="E1286" s="32" t="s">
        <v>7358</v>
      </c>
      <c r="F1286" s="32" t="s">
        <v>7359</v>
      </c>
      <c r="G1286" s="32" t="s">
        <v>333</v>
      </c>
      <c r="H1286" s="32" t="s">
        <v>332</v>
      </c>
      <c r="I1286" s="32" t="s">
        <v>2006</v>
      </c>
      <c r="J1286" s="35">
        <v>0</v>
      </c>
      <c r="K1286" s="35">
        <v>0</v>
      </c>
      <c r="L1286" s="35">
        <v>0</v>
      </c>
      <c r="M1286" s="35">
        <v>0</v>
      </c>
      <c r="N1286" s="32" t="s">
        <v>19</v>
      </c>
      <c r="P1286" s="32">
        <v>0.5</v>
      </c>
    </row>
    <row r="1287" spans="1:16" x14ac:dyDescent="0.25">
      <c r="A1287" s="57">
        <v>42261.481042858795</v>
      </c>
      <c r="C1287" s="32" t="s">
        <v>457</v>
      </c>
      <c r="D1287" s="32" t="s">
        <v>334</v>
      </c>
      <c r="E1287" s="32" t="s">
        <v>7360</v>
      </c>
      <c r="F1287" s="32" t="s">
        <v>7361</v>
      </c>
      <c r="G1287" s="32" t="s">
        <v>58</v>
      </c>
      <c r="H1287" s="32" t="s">
        <v>59</v>
      </c>
      <c r="I1287" s="32" t="s">
        <v>2006</v>
      </c>
      <c r="J1287" s="35">
        <v>0</v>
      </c>
      <c r="K1287" s="35">
        <v>0</v>
      </c>
      <c r="L1287" s="35">
        <v>0</v>
      </c>
      <c r="M1287" s="35">
        <v>0</v>
      </c>
      <c r="N1287" s="32" t="s">
        <v>19</v>
      </c>
      <c r="O1287" s="32" t="s">
        <v>322</v>
      </c>
      <c r="P1287" s="32">
        <v>0</v>
      </c>
    </row>
    <row r="1288" spans="1:16" x14ac:dyDescent="0.25">
      <c r="A1288" s="57">
        <v>42261.482918368056</v>
      </c>
      <c r="C1288" s="32" t="s">
        <v>1068</v>
      </c>
      <c r="D1288" s="32" t="s">
        <v>334</v>
      </c>
      <c r="E1288" s="32" t="s">
        <v>7362</v>
      </c>
      <c r="F1288" s="32" t="s">
        <v>7363</v>
      </c>
      <c r="G1288" s="32" t="s">
        <v>58</v>
      </c>
      <c r="H1288" s="32" t="s">
        <v>59</v>
      </c>
      <c r="I1288" s="32" t="s">
        <v>2006</v>
      </c>
      <c r="J1288" s="35">
        <v>0</v>
      </c>
      <c r="K1288" s="35">
        <v>0</v>
      </c>
      <c r="L1288" s="35">
        <v>0</v>
      </c>
      <c r="M1288" s="35">
        <v>0</v>
      </c>
      <c r="N1288" s="32" t="s">
        <v>19</v>
      </c>
      <c r="O1288" s="32" t="s">
        <v>322</v>
      </c>
      <c r="P1288" s="32">
        <v>0</v>
      </c>
    </row>
    <row r="1289" spans="1:16" x14ac:dyDescent="0.25">
      <c r="A1289" s="57">
        <v>42261.486056678237</v>
      </c>
      <c r="C1289" s="32" t="s">
        <v>5634</v>
      </c>
      <c r="D1289" s="32" t="s">
        <v>334</v>
      </c>
      <c r="E1289" s="32" t="s">
        <v>7364</v>
      </c>
      <c r="F1289" s="32" t="s">
        <v>7365</v>
      </c>
      <c r="G1289" s="32" t="s">
        <v>58</v>
      </c>
      <c r="H1289" s="32" t="s">
        <v>59</v>
      </c>
      <c r="I1289" s="32" t="s">
        <v>2006</v>
      </c>
      <c r="J1289" s="35">
        <v>0</v>
      </c>
      <c r="K1289" s="35">
        <v>0</v>
      </c>
      <c r="L1289" s="35">
        <v>0</v>
      </c>
      <c r="M1289" s="35">
        <v>0</v>
      </c>
      <c r="N1289" s="32" t="s">
        <v>19</v>
      </c>
      <c r="O1289" s="32" t="s">
        <v>322</v>
      </c>
      <c r="P1289" s="32">
        <v>0</v>
      </c>
    </row>
    <row r="1290" spans="1:16" x14ac:dyDescent="0.25">
      <c r="A1290" s="57">
        <v>42261.48695431713</v>
      </c>
      <c r="E1290" s="32" t="s">
        <v>7366</v>
      </c>
      <c r="F1290" s="32" t="s">
        <v>7367</v>
      </c>
      <c r="G1290" s="32" t="s">
        <v>333</v>
      </c>
      <c r="H1290" s="32" t="s">
        <v>332</v>
      </c>
      <c r="I1290" s="32" t="s">
        <v>2006</v>
      </c>
      <c r="J1290" s="35">
        <v>0</v>
      </c>
      <c r="K1290" s="35">
        <v>0</v>
      </c>
      <c r="L1290" s="35">
        <v>0</v>
      </c>
      <c r="M1290" s="35">
        <v>0</v>
      </c>
      <c r="N1290" s="32" t="s">
        <v>19</v>
      </c>
      <c r="P1290" s="32">
        <v>0.5</v>
      </c>
    </row>
    <row r="1291" spans="1:16" x14ac:dyDescent="0.25">
      <c r="A1291" s="57">
        <v>42261.487679548613</v>
      </c>
      <c r="E1291" s="32" t="s">
        <v>7368</v>
      </c>
      <c r="F1291" s="32" t="s">
        <v>7369</v>
      </c>
      <c r="G1291" s="32" t="s">
        <v>333</v>
      </c>
      <c r="H1291" s="32" t="s">
        <v>332</v>
      </c>
      <c r="I1291" s="32" t="s">
        <v>2006</v>
      </c>
      <c r="J1291" s="35">
        <v>0</v>
      </c>
      <c r="K1291" s="35">
        <v>0</v>
      </c>
      <c r="L1291" s="35">
        <v>0</v>
      </c>
      <c r="M1291" s="35">
        <v>0</v>
      </c>
      <c r="N1291" s="32" t="s">
        <v>19</v>
      </c>
      <c r="P1291" s="32">
        <v>0.5</v>
      </c>
    </row>
    <row r="1292" spans="1:16" x14ac:dyDescent="0.25">
      <c r="A1292" s="57">
        <v>42261.48775821759</v>
      </c>
      <c r="C1292" s="32" t="s">
        <v>340</v>
      </c>
      <c r="D1292" s="32" t="s">
        <v>334</v>
      </c>
      <c r="E1292" s="32" t="s">
        <v>7370</v>
      </c>
      <c r="F1292" s="32" t="s">
        <v>7371</v>
      </c>
      <c r="G1292" s="32" t="s">
        <v>58</v>
      </c>
      <c r="H1292" s="32" t="s">
        <v>59</v>
      </c>
      <c r="I1292" s="32" t="s">
        <v>2006</v>
      </c>
      <c r="J1292" s="35">
        <v>0</v>
      </c>
      <c r="K1292" s="35">
        <v>0</v>
      </c>
      <c r="L1292" s="35">
        <v>0</v>
      </c>
      <c r="M1292" s="35">
        <v>0</v>
      </c>
      <c r="N1292" s="32" t="s">
        <v>19</v>
      </c>
      <c r="O1292" s="32" t="s">
        <v>322</v>
      </c>
      <c r="P1292" s="32">
        <v>0</v>
      </c>
    </row>
    <row r="1293" spans="1:16" x14ac:dyDescent="0.25">
      <c r="A1293" s="57">
        <v>42261.527920370369</v>
      </c>
      <c r="E1293" s="32" t="s">
        <v>7372</v>
      </c>
      <c r="F1293" s="32" t="s">
        <v>7373</v>
      </c>
      <c r="G1293" s="32" t="s">
        <v>333</v>
      </c>
      <c r="H1293" s="32" t="s">
        <v>332</v>
      </c>
      <c r="I1293" s="32" t="s">
        <v>2006</v>
      </c>
      <c r="J1293" s="35">
        <v>0</v>
      </c>
      <c r="K1293" s="35">
        <v>0</v>
      </c>
      <c r="L1293" s="35">
        <v>0</v>
      </c>
      <c r="M1293" s="35">
        <v>0</v>
      </c>
      <c r="N1293" s="32" t="s">
        <v>19</v>
      </c>
      <c r="P1293" s="32">
        <v>0.5</v>
      </c>
    </row>
    <row r="1294" spans="1:16" x14ac:dyDescent="0.25">
      <c r="A1294" s="57">
        <v>42261.530228356482</v>
      </c>
      <c r="E1294" s="32" t="s">
        <v>7374</v>
      </c>
      <c r="F1294" s="32" t="s">
        <v>7375</v>
      </c>
      <c r="G1294" s="32" t="s">
        <v>333</v>
      </c>
      <c r="H1294" s="32" t="s">
        <v>332</v>
      </c>
      <c r="I1294" s="32" t="s">
        <v>2006</v>
      </c>
      <c r="J1294" s="35">
        <v>0</v>
      </c>
      <c r="K1294" s="35">
        <v>0</v>
      </c>
      <c r="L1294" s="35">
        <v>0</v>
      </c>
      <c r="M1294" s="35">
        <v>0</v>
      </c>
      <c r="N1294" s="32" t="s">
        <v>19</v>
      </c>
      <c r="P1294" s="32">
        <v>0.5</v>
      </c>
    </row>
    <row r="1295" spans="1:16" x14ac:dyDescent="0.25">
      <c r="A1295" s="57">
        <v>42261.554667476848</v>
      </c>
      <c r="C1295" s="32" t="s">
        <v>454</v>
      </c>
      <c r="D1295" s="32" t="s">
        <v>334</v>
      </c>
      <c r="E1295" s="32" t="s">
        <v>7376</v>
      </c>
      <c r="F1295" s="32" t="s">
        <v>7377</v>
      </c>
      <c r="G1295" s="32" t="s">
        <v>58</v>
      </c>
      <c r="H1295" s="32" t="s">
        <v>59</v>
      </c>
      <c r="I1295" s="32" t="s">
        <v>2006</v>
      </c>
      <c r="J1295" s="35">
        <v>0</v>
      </c>
      <c r="K1295" s="35">
        <v>0</v>
      </c>
      <c r="L1295" s="35">
        <v>0</v>
      </c>
      <c r="M1295" s="35">
        <v>0</v>
      </c>
      <c r="N1295" s="32" t="s">
        <v>19</v>
      </c>
      <c r="O1295" s="32" t="s">
        <v>322</v>
      </c>
      <c r="P1295" s="32">
        <v>0</v>
      </c>
    </row>
    <row r="1296" spans="1:16" x14ac:dyDescent="0.25">
      <c r="A1296" s="57">
        <v>42261.556137766202</v>
      </c>
      <c r="C1296" s="32" t="s">
        <v>404</v>
      </c>
      <c r="D1296" s="32" t="s">
        <v>334</v>
      </c>
      <c r="E1296" s="32" t="s">
        <v>7378</v>
      </c>
      <c r="F1296" s="32" t="s">
        <v>7379</v>
      </c>
      <c r="G1296" s="32" t="s">
        <v>58</v>
      </c>
      <c r="H1296" s="32" t="s">
        <v>59</v>
      </c>
      <c r="I1296" s="32" t="s">
        <v>2006</v>
      </c>
      <c r="J1296" s="35">
        <v>0</v>
      </c>
      <c r="K1296" s="35">
        <v>0</v>
      </c>
      <c r="L1296" s="35">
        <v>0</v>
      </c>
      <c r="M1296" s="35">
        <v>0</v>
      </c>
      <c r="N1296" s="32" t="s">
        <v>19</v>
      </c>
      <c r="O1296" s="32" t="s">
        <v>322</v>
      </c>
      <c r="P1296" s="32">
        <v>0</v>
      </c>
    </row>
    <row r="1297" spans="1:17" x14ac:dyDescent="0.25">
      <c r="A1297" s="57">
        <v>42261.557907025461</v>
      </c>
      <c r="C1297" s="32" t="s">
        <v>1068</v>
      </c>
      <c r="D1297" s="32" t="s">
        <v>334</v>
      </c>
      <c r="E1297" s="32" t="s">
        <v>7380</v>
      </c>
      <c r="F1297" s="32" t="s">
        <v>7381</v>
      </c>
      <c r="G1297" s="32" t="s">
        <v>58</v>
      </c>
      <c r="H1297" s="32" t="s">
        <v>59</v>
      </c>
      <c r="I1297" s="32" t="s">
        <v>2006</v>
      </c>
      <c r="J1297" s="35">
        <v>0</v>
      </c>
      <c r="K1297" s="35">
        <v>0</v>
      </c>
      <c r="L1297" s="35">
        <v>0</v>
      </c>
      <c r="M1297" s="35">
        <v>0</v>
      </c>
      <c r="N1297" s="32" t="s">
        <v>19</v>
      </c>
      <c r="O1297" s="32" t="s">
        <v>322</v>
      </c>
      <c r="P1297" s="32">
        <v>0</v>
      </c>
    </row>
    <row r="1298" spans="1:17" x14ac:dyDescent="0.25">
      <c r="A1298" s="57">
        <v>42261.559602858797</v>
      </c>
      <c r="C1298" s="32" t="s">
        <v>6471</v>
      </c>
      <c r="D1298" s="32" t="s">
        <v>334</v>
      </c>
      <c r="E1298" s="32" t="s">
        <v>7382</v>
      </c>
      <c r="F1298" s="32" t="s">
        <v>7383</v>
      </c>
      <c r="G1298" s="32" t="s">
        <v>58</v>
      </c>
      <c r="H1298" s="32" t="s">
        <v>59</v>
      </c>
      <c r="I1298" s="32" t="s">
        <v>2006</v>
      </c>
      <c r="J1298" s="35">
        <v>0</v>
      </c>
      <c r="K1298" s="35">
        <v>0</v>
      </c>
      <c r="L1298" s="35">
        <v>0</v>
      </c>
      <c r="M1298" s="35">
        <v>0</v>
      </c>
      <c r="N1298" s="32" t="s">
        <v>19</v>
      </c>
      <c r="O1298" s="32" t="s">
        <v>322</v>
      </c>
      <c r="P1298" s="32">
        <v>0</v>
      </c>
    </row>
    <row r="1299" spans="1:17" x14ac:dyDescent="0.25">
      <c r="A1299" s="57">
        <v>42261.61974765046</v>
      </c>
      <c r="C1299" s="32" t="s">
        <v>4989</v>
      </c>
      <c r="D1299" s="32" t="s">
        <v>334</v>
      </c>
      <c r="E1299" s="32" t="s">
        <v>7384</v>
      </c>
      <c r="F1299" s="32" t="s">
        <v>7385</v>
      </c>
      <c r="G1299" s="32" t="s">
        <v>58</v>
      </c>
      <c r="H1299" s="32" t="s">
        <v>59</v>
      </c>
      <c r="I1299" s="32" t="s">
        <v>2006</v>
      </c>
      <c r="J1299" s="35">
        <v>0</v>
      </c>
      <c r="K1299" s="35">
        <v>0</v>
      </c>
      <c r="L1299" s="35">
        <v>0</v>
      </c>
      <c r="M1299" s="35">
        <v>0</v>
      </c>
      <c r="N1299" s="32" t="s">
        <v>19</v>
      </c>
      <c r="O1299" s="32" t="s">
        <v>322</v>
      </c>
      <c r="P1299" s="32">
        <v>0</v>
      </c>
    </row>
    <row r="1300" spans="1:17" x14ac:dyDescent="0.25">
      <c r="A1300" s="57">
        <v>42261.621277430553</v>
      </c>
      <c r="C1300" s="32" t="s">
        <v>340</v>
      </c>
      <c r="D1300" s="32" t="s">
        <v>334</v>
      </c>
      <c r="E1300" s="32" t="s">
        <v>7386</v>
      </c>
      <c r="F1300" s="32" t="s">
        <v>7387</v>
      </c>
      <c r="G1300" s="32" t="s">
        <v>58</v>
      </c>
      <c r="H1300" s="32" t="s">
        <v>59</v>
      </c>
      <c r="I1300" s="32" t="s">
        <v>2006</v>
      </c>
      <c r="J1300" s="35">
        <v>0</v>
      </c>
      <c r="K1300" s="35">
        <v>0</v>
      </c>
      <c r="L1300" s="35">
        <v>0</v>
      </c>
      <c r="M1300" s="35">
        <v>0</v>
      </c>
      <c r="N1300" s="32" t="s">
        <v>19</v>
      </c>
      <c r="O1300" s="32" t="s">
        <v>322</v>
      </c>
      <c r="P1300" s="32">
        <v>0</v>
      </c>
    </row>
    <row r="1301" spans="1:17" x14ac:dyDescent="0.25">
      <c r="A1301" s="57">
        <v>42261.622655324078</v>
      </c>
      <c r="C1301" s="32" t="s">
        <v>655</v>
      </c>
      <c r="D1301" s="32" t="s">
        <v>334</v>
      </c>
      <c r="E1301" s="32" t="s">
        <v>7388</v>
      </c>
      <c r="F1301" s="32" t="s">
        <v>7389</v>
      </c>
      <c r="G1301" s="32" t="s">
        <v>58</v>
      </c>
      <c r="H1301" s="32" t="s">
        <v>59</v>
      </c>
      <c r="I1301" s="32" t="s">
        <v>2006</v>
      </c>
      <c r="J1301" s="35">
        <v>0</v>
      </c>
      <c r="K1301" s="35">
        <v>0</v>
      </c>
      <c r="L1301" s="35">
        <v>0</v>
      </c>
      <c r="M1301" s="35">
        <v>0</v>
      </c>
      <c r="N1301" s="32" t="s">
        <v>19</v>
      </c>
      <c r="O1301" s="32" t="s">
        <v>322</v>
      </c>
      <c r="P1301" s="32">
        <v>0</v>
      </c>
    </row>
    <row r="1302" spans="1:17" x14ac:dyDescent="0.25">
      <c r="A1302" s="57">
        <v>42261.624065393517</v>
      </c>
      <c r="C1302" s="32" t="s">
        <v>655</v>
      </c>
      <c r="D1302" s="32" t="s">
        <v>334</v>
      </c>
      <c r="E1302" s="32" t="s">
        <v>7390</v>
      </c>
      <c r="F1302" s="32" t="s">
        <v>7391</v>
      </c>
      <c r="G1302" s="32" t="s">
        <v>58</v>
      </c>
      <c r="H1302" s="32" t="s">
        <v>59</v>
      </c>
      <c r="I1302" s="32" t="s">
        <v>2006</v>
      </c>
      <c r="J1302" s="35">
        <v>0</v>
      </c>
      <c r="K1302" s="35">
        <v>0</v>
      </c>
      <c r="L1302" s="35">
        <v>0</v>
      </c>
      <c r="M1302" s="35">
        <v>0</v>
      </c>
      <c r="N1302" s="32" t="s">
        <v>19</v>
      </c>
      <c r="O1302" s="32" t="s">
        <v>322</v>
      </c>
      <c r="P1302" s="32">
        <v>0</v>
      </c>
    </row>
    <row r="1303" spans="1:17" x14ac:dyDescent="0.25">
      <c r="A1303" s="57">
        <v>42261.62562071759</v>
      </c>
      <c r="C1303" s="32" t="s">
        <v>736</v>
      </c>
      <c r="D1303" s="32" t="s">
        <v>334</v>
      </c>
      <c r="E1303" s="32" t="s">
        <v>7392</v>
      </c>
      <c r="F1303" s="32" t="s">
        <v>7393</v>
      </c>
      <c r="G1303" s="32" t="s">
        <v>58</v>
      </c>
      <c r="H1303" s="32" t="s">
        <v>59</v>
      </c>
      <c r="I1303" s="32" t="s">
        <v>2006</v>
      </c>
      <c r="J1303" s="35">
        <v>0</v>
      </c>
      <c r="K1303" s="35">
        <v>0</v>
      </c>
      <c r="L1303" s="35">
        <v>0</v>
      </c>
      <c r="M1303" s="35">
        <v>0</v>
      </c>
      <c r="N1303" s="32" t="s">
        <v>19</v>
      </c>
      <c r="O1303" s="32" t="s">
        <v>322</v>
      </c>
      <c r="P1303" s="32">
        <v>0</v>
      </c>
    </row>
    <row r="1304" spans="1:17" x14ac:dyDescent="0.25">
      <c r="A1304" s="57">
        <v>42261.6273028125</v>
      </c>
      <c r="C1304" s="32" t="s">
        <v>740</v>
      </c>
      <c r="D1304" s="32" t="s">
        <v>334</v>
      </c>
      <c r="E1304" s="32" t="s">
        <v>7394</v>
      </c>
      <c r="F1304" s="32" t="s">
        <v>7395</v>
      </c>
      <c r="G1304" s="32" t="s">
        <v>58</v>
      </c>
      <c r="H1304" s="32" t="s">
        <v>59</v>
      </c>
      <c r="I1304" s="32" t="s">
        <v>2006</v>
      </c>
      <c r="J1304" s="35">
        <v>0</v>
      </c>
      <c r="K1304" s="35">
        <v>0</v>
      </c>
      <c r="L1304" s="35">
        <v>0</v>
      </c>
      <c r="M1304" s="35">
        <v>0</v>
      </c>
      <c r="N1304" s="32" t="s">
        <v>19</v>
      </c>
      <c r="O1304" s="32" t="s">
        <v>322</v>
      </c>
      <c r="P1304" s="32">
        <v>0</v>
      </c>
    </row>
    <row r="1305" spans="1:17" x14ac:dyDescent="0.25">
      <c r="A1305" s="57">
        <v>42261.673274733796</v>
      </c>
      <c r="B1305" s="32" t="s">
        <v>44</v>
      </c>
      <c r="C1305" s="32" t="s">
        <v>7396</v>
      </c>
      <c r="D1305" s="32" t="s">
        <v>7397</v>
      </c>
      <c r="E1305" s="32" t="s">
        <v>7398</v>
      </c>
      <c r="F1305" s="32" t="s">
        <v>7399</v>
      </c>
      <c r="G1305" s="32" t="s">
        <v>390</v>
      </c>
      <c r="H1305" s="32" t="s">
        <v>389</v>
      </c>
      <c r="I1305" s="32" t="s">
        <v>2050</v>
      </c>
      <c r="J1305" s="35">
        <v>6880</v>
      </c>
      <c r="K1305" s="35">
        <v>0</v>
      </c>
      <c r="L1305" s="35">
        <v>0</v>
      </c>
      <c r="M1305" s="35">
        <v>0</v>
      </c>
      <c r="N1305" s="32" t="s">
        <v>17</v>
      </c>
      <c r="O1305" s="32" t="s">
        <v>41</v>
      </c>
      <c r="P1305" s="32">
        <v>1</v>
      </c>
      <c r="Q1305" s="32" t="s">
        <v>7400</v>
      </c>
    </row>
    <row r="1306" spans="1:17" x14ac:dyDescent="0.25">
      <c r="A1306" s="57">
        <v>42261.675174386575</v>
      </c>
      <c r="C1306" s="32" t="s">
        <v>655</v>
      </c>
      <c r="D1306" s="32" t="s">
        <v>334</v>
      </c>
      <c r="E1306" s="32" t="s">
        <v>7401</v>
      </c>
      <c r="F1306" s="32" t="s">
        <v>7402</v>
      </c>
      <c r="G1306" s="32" t="s">
        <v>58</v>
      </c>
      <c r="H1306" s="32" t="s">
        <v>59</v>
      </c>
      <c r="I1306" s="32" t="s">
        <v>2006</v>
      </c>
      <c r="J1306" s="35">
        <v>0</v>
      </c>
      <c r="K1306" s="35">
        <v>0</v>
      </c>
      <c r="L1306" s="35">
        <v>0</v>
      </c>
      <c r="M1306" s="35">
        <v>0</v>
      </c>
      <c r="N1306" s="32" t="s">
        <v>19</v>
      </c>
      <c r="O1306" s="32" t="s">
        <v>322</v>
      </c>
      <c r="P1306" s="32">
        <v>0</v>
      </c>
    </row>
    <row r="1307" spans="1:17" x14ac:dyDescent="0.25">
      <c r="A1307" s="57">
        <v>42261.678891932868</v>
      </c>
      <c r="C1307" s="32" t="s">
        <v>1068</v>
      </c>
      <c r="D1307" s="32" t="s">
        <v>334</v>
      </c>
      <c r="E1307" s="32" t="s">
        <v>7403</v>
      </c>
      <c r="F1307" s="32" t="s">
        <v>7404</v>
      </c>
      <c r="G1307" s="32" t="s">
        <v>58</v>
      </c>
      <c r="H1307" s="32" t="s">
        <v>59</v>
      </c>
      <c r="I1307" s="32" t="s">
        <v>2006</v>
      </c>
      <c r="J1307" s="35">
        <v>0</v>
      </c>
      <c r="K1307" s="35">
        <v>0</v>
      </c>
      <c r="L1307" s="35">
        <v>0</v>
      </c>
      <c r="M1307" s="35">
        <v>0</v>
      </c>
      <c r="N1307" s="32" t="s">
        <v>19</v>
      </c>
      <c r="O1307" s="32" t="s">
        <v>322</v>
      </c>
      <c r="P1307" s="32">
        <v>0</v>
      </c>
    </row>
    <row r="1308" spans="1:17" x14ac:dyDescent="0.25">
      <c r="A1308" s="57">
        <v>42261.679448726849</v>
      </c>
      <c r="B1308" s="32" t="s">
        <v>31</v>
      </c>
      <c r="C1308" s="32" t="s">
        <v>7405</v>
      </c>
      <c r="D1308" s="32" t="s">
        <v>7406</v>
      </c>
      <c r="E1308" s="32" t="s">
        <v>7407</v>
      </c>
      <c r="F1308" s="32" t="s">
        <v>7408</v>
      </c>
      <c r="G1308" s="32" t="s">
        <v>39</v>
      </c>
      <c r="H1308" s="32" t="s">
        <v>40</v>
      </c>
      <c r="I1308" s="32" t="s">
        <v>2013</v>
      </c>
      <c r="J1308" s="35">
        <v>500</v>
      </c>
      <c r="K1308" s="35">
        <v>0</v>
      </c>
      <c r="L1308" s="35">
        <v>0</v>
      </c>
      <c r="M1308" s="35">
        <v>0</v>
      </c>
      <c r="N1308" s="32" t="s">
        <v>17</v>
      </c>
      <c r="O1308" s="32" t="s">
        <v>41</v>
      </c>
      <c r="P1308" s="32">
        <v>1</v>
      </c>
      <c r="Q1308" s="32" t="s">
        <v>7409</v>
      </c>
    </row>
    <row r="1309" spans="1:17" x14ac:dyDescent="0.25">
      <c r="A1309" s="57">
        <v>42261.679448726849</v>
      </c>
      <c r="B1309" s="32" t="s">
        <v>31</v>
      </c>
      <c r="C1309" s="32" t="s">
        <v>7405</v>
      </c>
      <c r="D1309" s="32" t="s">
        <v>7406</v>
      </c>
      <c r="E1309" s="32" t="s">
        <v>7407</v>
      </c>
      <c r="F1309" s="32" t="s">
        <v>7408</v>
      </c>
      <c r="G1309" s="32" t="s">
        <v>390</v>
      </c>
      <c r="H1309" s="32" t="s">
        <v>389</v>
      </c>
      <c r="I1309" s="32" t="s">
        <v>2013</v>
      </c>
      <c r="J1309" s="35">
        <v>0</v>
      </c>
      <c r="K1309" s="35">
        <v>0</v>
      </c>
      <c r="L1309" s="35">
        <v>0</v>
      </c>
      <c r="M1309" s="35">
        <v>0</v>
      </c>
      <c r="N1309" s="32" t="s">
        <v>17</v>
      </c>
      <c r="O1309" s="32" t="s">
        <v>41</v>
      </c>
      <c r="P1309" s="32">
        <v>3.5</v>
      </c>
      <c r="Q1309" s="32" t="s">
        <v>7409</v>
      </c>
    </row>
    <row r="1310" spans="1:17" x14ac:dyDescent="0.25">
      <c r="A1310" s="57">
        <v>42261.681027777777</v>
      </c>
      <c r="C1310" s="32" t="s">
        <v>655</v>
      </c>
      <c r="D1310" s="32" t="s">
        <v>334</v>
      </c>
      <c r="E1310" s="32" t="s">
        <v>7410</v>
      </c>
      <c r="F1310" s="32" t="s">
        <v>7411</v>
      </c>
      <c r="G1310" s="32" t="s">
        <v>58</v>
      </c>
      <c r="H1310" s="32" t="s">
        <v>59</v>
      </c>
      <c r="I1310" s="32" t="s">
        <v>2006</v>
      </c>
      <c r="J1310" s="35">
        <v>0</v>
      </c>
      <c r="K1310" s="35">
        <v>0</v>
      </c>
      <c r="L1310" s="35">
        <v>0</v>
      </c>
      <c r="M1310" s="35">
        <v>0</v>
      </c>
      <c r="N1310" s="32" t="s">
        <v>19</v>
      </c>
      <c r="O1310" s="32" t="s">
        <v>322</v>
      </c>
      <c r="P1310" s="32">
        <v>0</v>
      </c>
    </row>
    <row r="1311" spans="1:17" x14ac:dyDescent="0.25">
      <c r="A1311" s="57">
        <v>42261.68451053241</v>
      </c>
      <c r="B1311" s="32" t="s">
        <v>44</v>
      </c>
      <c r="C1311" s="32" t="s">
        <v>6271</v>
      </c>
      <c r="D1311" s="32" t="s">
        <v>4173</v>
      </c>
      <c r="E1311" s="32" t="s">
        <v>7412</v>
      </c>
      <c r="F1311" s="32" t="s">
        <v>7413</v>
      </c>
      <c r="G1311" s="32" t="s">
        <v>390</v>
      </c>
      <c r="H1311" s="32" t="s">
        <v>389</v>
      </c>
      <c r="I1311" s="32" t="s">
        <v>2050</v>
      </c>
      <c r="J1311" s="35">
        <v>7080</v>
      </c>
      <c r="K1311" s="35">
        <v>0</v>
      </c>
      <c r="L1311" s="35">
        <v>0</v>
      </c>
      <c r="M1311" s="35">
        <v>0</v>
      </c>
      <c r="N1311" s="32" t="s">
        <v>17</v>
      </c>
      <c r="O1311" s="32" t="s">
        <v>41</v>
      </c>
      <c r="P1311" s="32">
        <v>1</v>
      </c>
      <c r="Q1311" s="32" t="s">
        <v>7414</v>
      </c>
    </row>
    <row r="1312" spans="1:17" x14ac:dyDescent="0.25">
      <c r="A1312" s="57">
        <v>42261.68451053241</v>
      </c>
      <c r="B1312" s="32" t="s">
        <v>44</v>
      </c>
      <c r="C1312" s="32" t="s">
        <v>6271</v>
      </c>
      <c r="D1312" s="32" t="s">
        <v>4173</v>
      </c>
      <c r="E1312" s="32" t="s">
        <v>7412</v>
      </c>
      <c r="F1312" s="32" t="s">
        <v>7413</v>
      </c>
      <c r="G1312" s="32" t="s">
        <v>39</v>
      </c>
      <c r="H1312" s="32" t="s">
        <v>40</v>
      </c>
      <c r="I1312" s="32" t="s">
        <v>2050</v>
      </c>
      <c r="J1312" s="35">
        <v>0</v>
      </c>
      <c r="K1312" s="35">
        <v>0</v>
      </c>
      <c r="L1312" s="35">
        <v>0</v>
      </c>
      <c r="M1312" s="35">
        <v>0</v>
      </c>
      <c r="N1312" s="32" t="s">
        <v>17</v>
      </c>
      <c r="O1312" s="32" t="s">
        <v>41</v>
      </c>
      <c r="P1312" s="32">
        <v>2.5</v>
      </c>
      <c r="Q1312" s="32" t="s">
        <v>7414</v>
      </c>
    </row>
    <row r="1313" spans="1:17" x14ac:dyDescent="0.25">
      <c r="A1313" s="57">
        <v>42261.68451053241</v>
      </c>
      <c r="B1313" s="32" t="s">
        <v>44</v>
      </c>
      <c r="C1313" s="32" t="s">
        <v>6271</v>
      </c>
      <c r="D1313" s="32" t="s">
        <v>4173</v>
      </c>
      <c r="E1313" s="32" t="s">
        <v>7412</v>
      </c>
      <c r="F1313" s="32" t="s">
        <v>7413</v>
      </c>
      <c r="G1313" s="32" t="s">
        <v>39</v>
      </c>
      <c r="H1313" s="32" t="s">
        <v>40</v>
      </c>
      <c r="I1313" s="32" t="s">
        <v>2050</v>
      </c>
      <c r="J1313" s="35">
        <v>0</v>
      </c>
      <c r="K1313" s="35">
        <v>0</v>
      </c>
      <c r="L1313" s="35">
        <v>0</v>
      </c>
      <c r="M1313" s="35">
        <v>0</v>
      </c>
      <c r="N1313" s="32" t="s">
        <v>17</v>
      </c>
      <c r="O1313" s="32" t="s">
        <v>41</v>
      </c>
      <c r="P1313" s="32">
        <v>2.5</v>
      </c>
      <c r="Q1313" s="32" t="s">
        <v>7414</v>
      </c>
    </row>
    <row r="1314" spans="1:17" x14ac:dyDescent="0.25">
      <c r="A1314" s="57">
        <v>42261.68451053241</v>
      </c>
      <c r="B1314" s="32" t="s">
        <v>44</v>
      </c>
      <c r="C1314" s="32" t="s">
        <v>6271</v>
      </c>
      <c r="D1314" s="32" t="s">
        <v>4173</v>
      </c>
      <c r="E1314" s="32" t="s">
        <v>7412</v>
      </c>
      <c r="F1314" s="32" t="s">
        <v>7413</v>
      </c>
      <c r="G1314" s="32" t="s">
        <v>29</v>
      </c>
      <c r="H1314" s="32" t="s">
        <v>30</v>
      </c>
      <c r="I1314" s="32" t="s">
        <v>2050</v>
      </c>
      <c r="J1314" s="35">
        <v>0</v>
      </c>
      <c r="K1314" s="35">
        <v>0</v>
      </c>
      <c r="L1314" s="35">
        <v>0</v>
      </c>
      <c r="M1314" s="35">
        <v>8.1199999999999992</v>
      </c>
      <c r="N1314" s="32" t="s">
        <v>17</v>
      </c>
      <c r="O1314" s="32" t="s">
        <v>41</v>
      </c>
      <c r="P1314" s="32">
        <v>1</v>
      </c>
      <c r="Q1314" s="32" t="s">
        <v>7414</v>
      </c>
    </row>
    <row r="1315" spans="1:17" x14ac:dyDescent="0.25">
      <c r="A1315" s="57">
        <v>42261.68451053241</v>
      </c>
      <c r="B1315" s="32" t="s">
        <v>44</v>
      </c>
      <c r="C1315" s="32" t="s">
        <v>6271</v>
      </c>
      <c r="D1315" s="32" t="s">
        <v>4173</v>
      </c>
      <c r="E1315" s="32" t="s">
        <v>7412</v>
      </c>
      <c r="F1315" s="32" t="s">
        <v>7413</v>
      </c>
      <c r="G1315" s="32" t="s">
        <v>35</v>
      </c>
      <c r="H1315" s="32" t="s">
        <v>38</v>
      </c>
      <c r="I1315" s="32" t="s">
        <v>2050</v>
      </c>
      <c r="J1315" s="35">
        <v>0</v>
      </c>
      <c r="K1315" s="35">
        <v>0</v>
      </c>
      <c r="L1315" s="35">
        <v>0</v>
      </c>
      <c r="M1315" s="35">
        <v>13.86</v>
      </c>
      <c r="N1315" s="32" t="s">
        <v>17</v>
      </c>
      <c r="O1315" s="32" t="s">
        <v>41</v>
      </c>
      <c r="P1315" s="32">
        <v>1</v>
      </c>
      <c r="Q1315" s="32" t="s">
        <v>7414</v>
      </c>
    </row>
    <row r="1316" spans="1:17" x14ac:dyDescent="0.25">
      <c r="A1316" s="57">
        <v>42261.689292048613</v>
      </c>
      <c r="C1316" s="32" t="s">
        <v>345</v>
      </c>
      <c r="D1316" s="32" t="s">
        <v>334</v>
      </c>
      <c r="E1316" s="32" t="s">
        <v>7415</v>
      </c>
      <c r="F1316" s="32" t="s">
        <v>7416</v>
      </c>
      <c r="G1316" s="32" t="s">
        <v>58</v>
      </c>
      <c r="H1316" s="32" t="s">
        <v>59</v>
      </c>
      <c r="I1316" s="32" t="s">
        <v>2006</v>
      </c>
      <c r="J1316" s="35">
        <v>0</v>
      </c>
      <c r="K1316" s="35">
        <v>0</v>
      </c>
      <c r="L1316" s="35">
        <v>0</v>
      </c>
      <c r="M1316" s="35">
        <v>0</v>
      </c>
      <c r="N1316" s="32" t="s">
        <v>19</v>
      </c>
      <c r="O1316" s="32" t="s">
        <v>322</v>
      </c>
      <c r="P1316" s="32">
        <v>0</v>
      </c>
    </row>
    <row r="1317" spans="1:17" x14ac:dyDescent="0.25">
      <c r="A1317" s="57">
        <v>42261.691763738425</v>
      </c>
      <c r="C1317" s="32" t="s">
        <v>345</v>
      </c>
      <c r="D1317" s="32" t="s">
        <v>334</v>
      </c>
      <c r="E1317" s="32" t="s">
        <v>7417</v>
      </c>
      <c r="F1317" s="32" t="s">
        <v>7418</v>
      </c>
      <c r="G1317" s="32" t="s">
        <v>58</v>
      </c>
      <c r="H1317" s="32" t="s">
        <v>59</v>
      </c>
      <c r="I1317" s="32" t="s">
        <v>2006</v>
      </c>
      <c r="J1317" s="35">
        <v>0</v>
      </c>
      <c r="K1317" s="35">
        <v>0</v>
      </c>
      <c r="L1317" s="35">
        <v>0</v>
      </c>
      <c r="M1317" s="35">
        <v>0</v>
      </c>
      <c r="N1317" s="32" t="s">
        <v>19</v>
      </c>
      <c r="O1317" s="32" t="s">
        <v>322</v>
      </c>
      <c r="P1317" s="32">
        <v>0</v>
      </c>
    </row>
    <row r="1318" spans="1:17" x14ac:dyDescent="0.25">
      <c r="A1318" s="57">
        <v>42261.700157638887</v>
      </c>
      <c r="B1318" s="32" t="s">
        <v>36</v>
      </c>
      <c r="C1318" s="32" t="s">
        <v>7419</v>
      </c>
      <c r="D1318" s="32" t="s">
        <v>7420</v>
      </c>
      <c r="E1318" s="32" t="s">
        <v>7421</v>
      </c>
      <c r="F1318" s="32" t="s">
        <v>7422</v>
      </c>
      <c r="G1318" s="32" t="s">
        <v>527</v>
      </c>
      <c r="H1318" s="32" t="s">
        <v>526</v>
      </c>
      <c r="I1318" s="32" t="s">
        <v>4744</v>
      </c>
      <c r="J1318" s="35">
        <v>5200</v>
      </c>
      <c r="K1318" s="35">
        <v>0</v>
      </c>
      <c r="L1318" s="35">
        <v>0</v>
      </c>
      <c r="M1318" s="35">
        <v>0</v>
      </c>
      <c r="N1318" s="32" t="s">
        <v>17</v>
      </c>
      <c r="O1318" s="32" t="s">
        <v>41</v>
      </c>
      <c r="P1318" s="32">
        <v>1</v>
      </c>
      <c r="Q1318" s="32" t="s">
        <v>7423</v>
      </c>
    </row>
    <row r="1319" spans="1:17" x14ac:dyDescent="0.25">
      <c r="A1319" s="57">
        <v>42261.740109143517</v>
      </c>
      <c r="C1319" s="32" t="s">
        <v>375</v>
      </c>
      <c r="D1319" s="32" t="s">
        <v>334</v>
      </c>
      <c r="E1319" s="32" t="s">
        <v>7424</v>
      </c>
      <c r="F1319" s="32" t="s">
        <v>7425</v>
      </c>
      <c r="G1319" s="32" t="s">
        <v>58</v>
      </c>
      <c r="H1319" s="32" t="s">
        <v>59</v>
      </c>
      <c r="I1319" s="32" t="s">
        <v>2006</v>
      </c>
      <c r="J1319" s="35">
        <v>0</v>
      </c>
      <c r="K1319" s="35">
        <v>0</v>
      </c>
      <c r="L1319" s="35">
        <v>0</v>
      </c>
      <c r="M1319" s="35">
        <v>0</v>
      </c>
      <c r="N1319" s="32" t="s">
        <v>19</v>
      </c>
      <c r="O1319" s="32" t="s">
        <v>322</v>
      </c>
      <c r="P1319" s="32">
        <v>0</v>
      </c>
    </row>
    <row r="1320" spans="1:17" x14ac:dyDescent="0.25">
      <c r="A1320" s="57">
        <v>42261.744620451391</v>
      </c>
      <c r="C1320" s="32" t="s">
        <v>2475</v>
      </c>
      <c r="D1320" s="32" t="s">
        <v>334</v>
      </c>
      <c r="E1320" s="32" t="s">
        <v>7426</v>
      </c>
      <c r="F1320" s="32" t="s">
        <v>7427</v>
      </c>
      <c r="G1320" s="32" t="s">
        <v>58</v>
      </c>
      <c r="H1320" s="32" t="s">
        <v>59</v>
      </c>
      <c r="I1320" s="32" t="s">
        <v>2006</v>
      </c>
      <c r="J1320" s="35">
        <v>0</v>
      </c>
      <c r="K1320" s="35">
        <v>0</v>
      </c>
      <c r="L1320" s="35">
        <v>0</v>
      </c>
      <c r="M1320" s="35">
        <v>0</v>
      </c>
      <c r="N1320" s="32" t="s">
        <v>19</v>
      </c>
      <c r="O1320" s="32" t="s">
        <v>322</v>
      </c>
      <c r="P1320" s="32">
        <v>0</v>
      </c>
    </row>
    <row r="1321" spans="1:17" x14ac:dyDescent="0.25">
      <c r="A1321" s="57">
        <v>42261.74759540509</v>
      </c>
      <c r="C1321" s="32" t="s">
        <v>4989</v>
      </c>
      <c r="D1321" s="32" t="s">
        <v>334</v>
      </c>
      <c r="E1321" s="32" t="s">
        <v>7428</v>
      </c>
      <c r="F1321" s="32" t="s">
        <v>7429</v>
      </c>
      <c r="G1321" s="32" t="s">
        <v>58</v>
      </c>
      <c r="H1321" s="32" t="s">
        <v>59</v>
      </c>
      <c r="I1321" s="32" t="s">
        <v>2006</v>
      </c>
      <c r="J1321" s="35">
        <v>0</v>
      </c>
      <c r="K1321" s="35">
        <v>0</v>
      </c>
      <c r="L1321" s="35">
        <v>0</v>
      </c>
      <c r="M1321" s="35">
        <v>0</v>
      </c>
      <c r="N1321" s="32" t="s">
        <v>19</v>
      </c>
      <c r="O1321" s="32" t="s">
        <v>322</v>
      </c>
      <c r="P1321" s="32">
        <v>0</v>
      </c>
    </row>
    <row r="1322" spans="1:17" x14ac:dyDescent="0.25">
      <c r="A1322" s="57">
        <v>42261.837230902776</v>
      </c>
      <c r="C1322" s="32" t="s">
        <v>47</v>
      </c>
      <c r="D1322" s="32" t="s">
        <v>48</v>
      </c>
      <c r="E1322" s="32" t="s">
        <v>7430</v>
      </c>
      <c r="F1322" s="32" t="s">
        <v>7431</v>
      </c>
      <c r="G1322" s="32" t="s">
        <v>58</v>
      </c>
      <c r="H1322" s="32" t="s">
        <v>59</v>
      </c>
      <c r="I1322" s="32" t="s">
        <v>2006</v>
      </c>
      <c r="J1322" s="35">
        <v>0</v>
      </c>
      <c r="K1322" s="35">
        <v>0</v>
      </c>
      <c r="L1322" s="35">
        <v>0</v>
      </c>
      <c r="M1322" s="35">
        <v>0</v>
      </c>
      <c r="N1322" s="32" t="s">
        <v>19</v>
      </c>
      <c r="O1322" s="32" t="s">
        <v>27</v>
      </c>
      <c r="P1322" s="32">
        <v>0.5</v>
      </c>
    </row>
    <row r="1323" spans="1:17" x14ac:dyDescent="0.25">
      <c r="A1323" s="57">
        <v>42261.837230902776</v>
      </c>
      <c r="C1323" s="32" t="s">
        <v>47</v>
      </c>
      <c r="D1323" s="32" t="s">
        <v>48</v>
      </c>
      <c r="E1323" s="32" t="s">
        <v>7430</v>
      </c>
      <c r="F1323" s="32" t="s">
        <v>7431</v>
      </c>
      <c r="G1323" s="32" t="s">
        <v>2086</v>
      </c>
      <c r="H1323" s="32" t="s">
        <v>2087</v>
      </c>
      <c r="I1323" s="32" t="s">
        <v>2006</v>
      </c>
      <c r="J1323" s="35">
        <v>0</v>
      </c>
      <c r="K1323" s="35">
        <v>0</v>
      </c>
      <c r="L1323" s="35">
        <v>0</v>
      </c>
      <c r="M1323" s="35">
        <v>0</v>
      </c>
      <c r="N1323" s="32" t="s">
        <v>19</v>
      </c>
      <c r="O1323" s="32" t="s">
        <v>27</v>
      </c>
      <c r="P1323" s="32">
        <v>3.1E-2</v>
      </c>
    </row>
    <row r="1324" spans="1:17" x14ac:dyDescent="0.25">
      <c r="A1324" s="57">
        <v>42262.388089155094</v>
      </c>
      <c r="C1324" s="32" t="s">
        <v>7432</v>
      </c>
      <c r="D1324" s="32" t="s">
        <v>323</v>
      </c>
      <c r="E1324" s="32" t="s">
        <v>7433</v>
      </c>
      <c r="F1324" s="32" t="s">
        <v>7434</v>
      </c>
      <c r="G1324" s="32" t="s">
        <v>58</v>
      </c>
      <c r="H1324" s="32" t="s">
        <v>59</v>
      </c>
      <c r="I1324" s="32" t="s">
        <v>2006</v>
      </c>
      <c r="J1324" s="35">
        <v>0</v>
      </c>
      <c r="K1324" s="35">
        <v>0</v>
      </c>
      <c r="L1324" s="35">
        <v>0</v>
      </c>
      <c r="M1324" s="35">
        <v>0</v>
      </c>
      <c r="N1324" s="32" t="s">
        <v>19</v>
      </c>
      <c r="O1324" s="32" t="s">
        <v>322</v>
      </c>
      <c r="P1324" s="32">
        <v>0</v>
      </c>
    </row>
    <row r="1325" spans="1:17" x14ac:dyDescent="0.25">
      <c r="A1325" s="57">
        <v>42262.431529629626</v>
      </c>
      <c r="C1325" s="32" t="s">
        <v>507</v>
      </c>
      <c r="D1325" s="32" t="s">
        <v>334</v>
      </c>
      <c r="E1325" s="32" t="s">
        <v>7435</v>
      </c>
      <c r="F1325" s="32" t="s">
        <v>7436</v>
      </c>
      <c r="G1325" s="32" t="s">
        <v>58</v>
      </c>
      <c r="H1325" s="32" t="s">
        <v>59</v>
      </c>
      <c r="I1325" s="32" t="s">
        <v>2006</v>
      </c>
      <c r="J1325" s="35">
        <v>0</v>
      </c>
      <c r="K1325" s="35">
        <v>0</v>
      </c>
      <c r="L1325" s="35">
        <v>0</v>
      </c>
      <c r="M1325" s="35">
        <v>0</v>
      </c>
      <c r="N1325" s="32" t="s">
        <v>19</v>
      </c>
      <c r="O1325" s="32" t="s">
        <v>322</v>
      </c>
      <c r="P1325" s="32">
        <v>0</v>
      </c>
    </row>
    <row r="1326" spans="1:17" x14ac:dyDescent="0.25">
      <c r="A1326" s="57">
        <v>42262.436778784722</v>
      </c>
      <c r="B1326" s="32" t="s">
        <v>22</v>
      </c>
      <c r="C1326" s="32" t="s">
        <v>2449</v>
      </c>
      <c r="D1326" s="32" t="s">
        <v>2450</v>
      </c>
      <c r="E1326" s="32" t="s">
        <v>7437</v>
      </c>
      <c r="F1326" s="32" t="s">
        <v>7438</v>
      </c>
      <c r="G1326" s="32" t="s">
        <v>25</v>
      </c>
      <c r="H1326" s="32" t="s">
        <v>26</v>
      </c>
      <c r="I1326" s="32" t="s">
        <v>2006</v>
      </c>
      <c r="J1326" s="35">
        <v>0</v>
      </c>
      <c r="K1326" s="35">
        <v>0</v>
      </c>
      <c r="L1326" s="35">
        <v>0</v>
      </c>
      <c r="M1326" s="35">
        <v>0</v>
      </c>
      <c r="N1326" s="32" t="s">
        <v>19</v>
      </c>
      <c r="O1326" s="32" t="s">
        <v>27</v>
      </c>
      <c r="P1326" s="32">
        <v>12</v>
      </c>
    </row>
    <row r="1327" spans="1:17" x14ac:dyDescent="0.25">
      <c r="A1327" s="57">
        <v>42262.436778784722</v>
      </c>
      <c r="B1327" s="32" t="s">
        <v>22</v>
      </c>
      <c r="C1327" s="32" t="s">
        <v>2449</v>
      </c>
      <c r="D1327" s="32" t="s">
        <v>2450</v>
      </c>
      <c r="E1327" s="32" t="s">
        <v>7437</v>
      </c>
      <c r="F1327" s="32" t="s">
        <v>7438</v>
      </c>
      <c r="G1327" s="32" t="s">
        <v>25</v>
      </c>
      <c r="H1327" s="32" t="s">
        <v>26</v>
      </c>
      <c r="I1327" s="32" t="s">
        <v>2006</v>
      </c>
      <c r="J1327" s="35">
        <v>0</v>
      </c>
      <c r="K1327" s="35">
        <v>0</v>
      </c>
      <c r="L1327" s="35">
        <v>0</v>
      </c>
      <c r="M1327" s="35">
        <v>0</v>
      </c>
      <c r="N1327" s="32" t="s">
        <v>19</v>
      </c>
      <c r="O1327" s="32" t="s">
        <v>27</v>
      </c>
      <c r="P1327" s="32">
        <v>3.5</v>
      </c>
    </row>
    <row r="1328" spans="1:17" x14ac:dyDescent="0.25">
      <c r="A1328" s="57">
        <v>42262.436778784722</v>
      </c>
      <c r="B1328" s="32" t="s">
        <v>22</v>
      </c>
      <c r="C1328" s="32" t="s">
        <v>2449</v>
      </c>
      <c r="D1328" s="32" t="s">
        <v>2450</v>
      </c>
      <c r="E1328" s="32" t="s">
        <v>7437</v>
      </c>
      <c r="F1328" s="32" t="s">
        <v>7438</v>
      </c>
      <c r="G1328" s="32" t="s">
        <v>35</v>
      </c>
      <c r="H1328" s="32" t="s">
        <v>38</v>
      </c>
      <c r="I1328" s="32" t="s">
        <v>2006</v>
      </c>
      <c r="J1328" s="35">
        <v>0</v>
      </c>
      <c r="K1328" s="35">
        <v>0</v>
      </c>
      <c r="L1328" s="35">
        <v>0</v>
      </c>
      <c r="M1328" s="35">
        <v>18.600000000000001</v>
      </c>
      <c r="N1328" s="32" t="s">
        <v>19</v>
      </c>
      <c r="O1328" s="32" t="s">
        <v>27</v>
      </c>
      <c r="P1328" s="32">
        <v>1</v>
      </c>
    </row>
    <row r="1329" spans="1:16" x14ac:dyDescent="0.25">
      <c r="A1329" s="57">
        <v>42262.436778784722</v>
      </c>
      <c r="B1329" s="32" t="s">
        <v>22</v>
      </c>
      <c r="C1329" s="32" t="s">
        <v>2449</v>
      </c>
      <c r="D1329" s="32" t="s">
        <v>2450</v>
      </c>
      <c r="E1329" s="32" t="s">
        <v>7437</v>
      </c>
      <c r="F1329" s="32" t="s">
        <v>7438</v>
      </c>
      <c r="G1329" s="32" t="s">
        <v>35</v>
      </c>
      <c r="H1329" s="32" t="s">
        <v>38</v>
      </c>
      <c r="I1329" s="32" t="s">
        <v>2006</v>
      </c>
      <c r="J1329" s="35">
        <v>0</v>
      </c>
      <c r="K1329" s="35">
        <v>0</v>
      </c>
      <c r="L1329" s="35">
        <v>0</v>
      </c>
      <c r="M1329" s="35">
        <v>33.4</v>
      </c>
      <c r="N1329" s="32" t="s">
        <v>19</v>
      </c>
      <c r="O1329" s="32" t="s">
        <v>27</v>
      </c>
      <c r="P1329" s="32">
        <v>1</v>
      </c>
    </row>
    <row r="1330" spans="1:16" x14ac:dyDescent="0.25">
      <c r="A1330" s="57">
        <v>42262.439624965278</v>
      </c>
      <c r="C1330" s="32" t="s">
        <v>740</v>
      </c>
      <c r="D1330" s="32" t="s">
        <v>334</v>
      </c>
      <c r="E1330" s="32" t="s">
        <v>7439</v>
      </c>
      <c r="F1330" s="32" t="s">
        <v>7440</v>
      </c>
      <c r="G1330" s="32" t="s">
        <v>58</v>
      </c>
      <c r="H1330" s="32" t="s">
        <v>59</v>
      </c>
      <c r="I1330" s="32" t="s">
        <v>2006</v>
      </c>
      <c r="J1330" s="35">
        <v>0</v>
      </c>
      <c r="K1330" s="35">
        <v>0</v>
      </c>
      <c r="L1330" s="35">
        <v>0</v>
      </c>
      <c r="M1330" s="35">
        <v>0</v>
      </c>
      <c r="N1330" s="32" t="s">
        <v>19</v>
      </c>
      <c r="O1330" s="32" t="s">
        <v>322</v>
      </c>
      <c r="P1330" s="32">
        <v>0</v>
      </c>
    </row>
    <row r="1331" spans="1:16" x14ac:dyDescent="0.25">
      <c r="A1331" s="57">
        <v>42262.443235104169</v>
      </c>
      <c r="B1331" s="32" t="s">
        <v>22</v>
      </c>
      <c r="C1331" s="32" t="s">
        <v>90</v>
      </c>
      <c r="D1331" s="32" t="s">
        <v>89</v>
      </c>
      <c r="E1331" s="32" t="s">
        <v>7441</v>
      </c>
      <c r="F1331" s="32" t="s">
        <v>7442</v>
      </c>
      <c r="G1331" s="32" t="s">
        <v>25</v>
      </c>
      <c r="H1331" s="32" t="s">
        <v>26</v>
      </c>
      <c r="I1331" s="32" t="s">
        <v>2006</v>
      </c>
      <c r="J1331" s="35">
        <v>0</v>
      </c>
      <c r="K1331" s="35">
        <v>0</v>
      </c>
      <c r="L1331" s="35">
        <v>71.400000000000006</v>
      </c>
      <c r="M1331" s="35">
        <v>0</v>
      </c>
      <c r="N1331" s="32" t="s">
        <v>19</v>
      </c>
      <c r="O1331" s="32" t="s">
        <v>324</v>
      </c>
      <c r="P1331" s="32">
        <v>2</v>
      </c>
    </row>
    <row r="1332" spans="1:16" x14ac:dyDescent="0.25">
      <c r="A1332" s="57">
        <v>42262.444535960647</v>
      </c>
      <c r="B1332" s="32" t="s">
        <v>22</v>
      </c>
      <c r="C1332" s="32" t="s">
        <v>7443</v>
      </c>
      <c r="D1332" s="32" t="s">
        <v>7444</v>
      </c>
      <c r="E1332" s="32" t="s">
        <v>7445</v>
      </c>
      <c r="F1332" s="32" t="s">
        <v>7446</v>
      </c>
      <c r="G1332" s="32" t="s">
        <v>25</v>
      </c>
      <c r="H1332" s="32" t="s">
        <v>26</v>
      </c>
      <c r="I1332" s="32" t="s">
        <v>2006</v>
      </c>
      <c r="J1332" s="35">
        <v>0</v>
      </c>
      <c r="K1332" s="35">
        <v>0</v>
      </c>
      <c r="L1332" s="35">
        <v>0</v>
      </c>
      <c r="M1332" s="35">
        <v>0</v>
      </c>
      <c r="N1332" s="32" t="s">
        <v>19</v>
      </c>
      <c r="O1332" s="32" t="s">
        <v>24</v>
      </c>
      <c r="P1332" s="32">
        <v>1.75</v>
      </c>
    </row>
    <row r="1333" spans="1:16" x14ac:dyDescent="0.25">
      <c r="A1333" s="57">
        <v>42262.444535960647</v>
      </c>
      <c r="B1333" s="32" t="s">
        <v>22</v>
      </c>
      <c r="C1333" s="32" t="s">
        <v>7443</v>
      </c>
      <c r="D1333" s="32" t="s">
        <v>7444</v>
      </c>
      <c r="E1333" s="32" t="s">
        <v>7445</v>
      </c>
      <c r="F1333" s="32" t="s">
        <v>7446</v>
      </c>
      <c r="G1333" s="32" t="s">
        <v>35</v>
      </c>
      <c r="H1333" s="32" t="s">
        <v>38</v>
      </c>
      <c r="I1333" s="32" t="s">
        <v>2006</v>
      </c>
      <c r="J1333" s="35">
        <v>0</v>
      </c>
      <c r="K1333" s="35">
        <v>0</v>
      </c>
      <c r="L1333" s="35">
        <v>0</v>
      </c>
      <c r="M1333" s="35">
        <v>8.8000000000000007</v>
      </c>
      <c r="N1333" s="32" t="s">
        <v>19</v>
      </c>
      <c r="O1333" s="32" t="s">
        <v>24</v>
      </c>
      <c r="P1333" s="32">
        <v>1</v>
      </c>
    </row>
    <row r="1334" spans="1:16" x14ac:dyDescent="0.25">
      <c r="A1334" s="57">
        <v>42262.444535960647</v>
      </c>
      <c r="B1334" s="32" t="s">
        <v>22</v>
      </c>
      <c r="C1334" s="32" t="s">
        <v>7443</v>
      </c>
      <c r="D1334" s="32" t="s">
        <v>7444</v>
      </c>
      <c r="E1334" s="32" t="s">
        <v>7445</v>
      </c>
      <c r="F1334" s="32" t="s">
        <v>7446</v>
      </c>
      <c r="G1334" s="32" t="s">
        <v>2333</v>
      </c>
      <c r="H1334" s="32" t="s">
        <v>2334</v>
      </c>
      <c r="I1334" s="32" t="s">
        <v>2006</v>
      </c>
      <c r="J1334" s="35">
        <v>0</v>
      </c>
      <c r="K1334" s="35">
        <v>195.73</v>
      </c>
      <c r="L1334" s="35">
        <v>0</v>
      </c>
      <c r="M1334" s="35">
        <v>0</v>
      </c>
      <c r="N1334" s="32" t="s">
        <v>19</v>
      </c>
      <c r="O1334" s="32" t="s">
        <v>24</v>
      </c>
      <c r="P1334" s="32">
        <v>1</v>
      </c>
    </row>
    <row r="1335" spans="1:16" x14ac:dyDescent="0.25">
      <c r="A1335" s="57">
        <v>42262.444535960647</v>
      </c>
      <c r="B1335" s="32" t="s">
        <v>22</v>
      </c>
      <c r="C1335" s="32" t="s">
        <v>7443</v>
      </c>
      <c r="D1335" s="32" t="s">
        <v>7444</v>
      </c>
      <c r="E1335" s="32" t="s">
        <v>7445</v>
      </c>
      <c r="F1335" s="32" t="s">
        <v>7446</v>
      </c>
      <c r="G1335" s="32" t="s">
        <v>35</v>
      </c>
      <c r="H1335" s="32" t="s">
        <v>38</v>
      </c>
      <c r="I1335" s="32" t="s">
        <v>2006</v>
      </c>
      <c r="J1335" s="35">
        <v>0</v>
      </c>
      <c r="K1335" s="35">
        <v>0</v>
      </c>
      <c r="L1335" s="35">
        <v>0</v>
      </c>
      <c r="M1335" s="35">
        <v>11.05</v>
      </c>
      <c r="N1335" s="32" t="s">
        <v>19</v>
      </c>
      <c r="O1335" s="32" t="s">
        <v>24</v>
      </c>
      <c r="P1335" s="32">
        <v>1</v>
      </c>
    </row>
    <row r="1336" spans="1:16" x14ac:dyDescent="0.25">
      <c r="A1336" s="57">
        <v>42262.447742245371</v>
      </c>
      <c r="B1336" s="32" t="s">
        <v>22</v>
      </c>
      <c r="C1336" s="32" t="s">
        <v>7447</v>
      </c>
      <c r="D1336" s="32" t="s">
        <v>7448</v>
      </c>
      <c r="E1336" s="32" t="s">
        <v>7449</v>
      </c>
      <c r="F1336" s="32" t="s">
        <v>7450</v>
      </c>
      <c r="G1336" s="32" t="s">
        <v>25</v>
      </c>
      <c r="H1336" s="32" t="s">
        <v>26</v>
      </c>
      <c r="I1336" s="32" t="s">
        <v>2006</v>
      </c>
      <c r="J1336" s="35">
        <v>0</v>
      </c>
      <c r="K1336" s="35">
        <v>0</v>
      </c>
      <c r="L1336" s="35">
        <v>0</v>
      </c>
      <c r="M1336" s="35">
        <v>0</v>
      </c>
      <c r="N1336" s="32" t="s">
        <v>19</v>
      </c>
      <c r="O1336" s="32" t="s">
        <v>24</v>
      </c>
      <c r="P1336" s="32">
        <v>0.5</v>
      </c>
    </row>
    <row r="1337" spans="1:16" x14ac:dyDescent="0.25">
      <c r="A1337" s="57">
        <v>42262.447742245371</v>
      </c>
      <c r="B1337" s="32" t="s">
        <v>22</v>
      </c>
      <c r="C1337" s="32" t="s">
        <v>7447</v>
      </c>
      <c r="D1337" s="32" t="s">
        <v>7448</v>
      </c>
      <c r="E1337" s="32" t="s">
        <v>7449</v>
      </c>
      <c r="F1337" s="32" t="s">
        <v>7450</v>
      </c>
      <c r="G1337" s="32" t="s">
        <v>2272</v>
      </c>
      <c r="H1337" s="32" t="s">
        <v>2273</v>
      </c>
      <c r="I1337" s="32" t="s">
        <v>2006</v>
      </c>
      <c r="J1337" s="35">
        <v>0</v>
      </c>
      <c r="K1337" s="35">
        <v>123.03</v>
      </c>
      <c r="L1337" s="35">
        <v>0</v>
      </c>
      <c r="M1337" s="35">
        <v>0</v>
      </c>
      <c r="N1337" s="32" t="s">
        <v>19</v>
      </c>
      <c r="O1337" s="32" t="s">
        <v>24</v>
      </c>
      <c r="P1337" s="32">
        <v>1</v>
      </c>
    </row>
    <row r="1338" spans="1:16" x14ac:dyDescent="0.25">
      <c r="A1338" s="57">
        <v>42262.447742245371</v>
      </c>
      <c r="B1338" s="32" t="s">
        <v>22</v>
      </c>
      <c r="C1338" s="32" t="s">
        <v>7447</v>
      </c>
      <c r="D1338" s="32" t="s">
        <v>7448</v>
      </c>
      <c r="E1338" s="32" t="s">
        <v>7449</v>
      </c>
      <c r="F1338" s="32" t="s">
        <v>7450</v>
      </c>
      <c r="G1338" s="32" t="s">
        <v>35</v>
      </c>
      <c r="H1338" s="32" t="s">
        <v>38</v>
      </c>
      <c r="I1338" s="32" t="s">
        <v>2006</v>
      </c>
      <c r="J1338" s="35">
        <v>0</v>
      </c>
      <c r="K1338" s="35">
        <v>0</v>
      </c>
      <c r="L1338" s="35">
        <v>0</v>
      </c>
      <c r="M1338" s="35">
        <v>11.56</v>
      </c>
      <c r="N1338" s="32" t="s">
        <v>19</v>
      </c>
      <c r="O1338" s="32" t="s">
        <v>24</v>
      </c>
      <c r="P1338" s="32">
        <v>1</v>
      </c>
    </row>
    <row r="1339" spans="1:16" x14ac:dyDescent="0.25">
      <c r="A1339" s="57">
        <v>42262.447742245371</v>
      </c>
      <c r="B1339" s="32" t="s">
        <v>22</v>
      </c>
      <c r="C1339" s="32" t="s">
        <v>7447</v>
      </c>
      <c r="D1339" s="32" t="s">
        <v>7448</v>
      </c>
      <c r="E1339" s="32" t="s">
        <v>7449</v>
      </c>
      <c r="F1339" s="32" t="s">
        <v>7450</v>
      </c>
      <c r="G1339" s="32" t="s">
        <v>35</v>
      </c>
      <c r="H1339" s="32" t="s">
        <v>38</v>
      </c>
      <c r="I1339" s="32" t="s">
        <v>2006</v>
      </c>
      <c r="J1339" s="35">
        <v>0</v>
      </c>
      <c r="K1339" s="35">
        <v>0</v>
      </c>
      <c r="L1339" s="35">
        <v>0</v>
      </c>
      <c r="M1339" s="35">
        <v>12.48</v>
      </c>
      <c r="N1339" s="32" t="s">
        <v>19</v>
      </c>
      <c r="O1339" s="32" t="s">
        <v>24</v>
      </c>
      <c r="P1339" s="32">
        <v>1</v>
      </c>
    </row>
    <row r="1340" spans="1:16" x14ac:dyDescent="0.25">
      <c r="A1340" s="57">
        <v>42262.450059641204</v>
      </c>
      <c r="B1340" s="32" t="s">
        <v>22</v>
      </c>
      <c r="C1340" s="32" t="s">
        <v>7443</v>
      </c>
      <c r="D1340" s="32" t="s">
        <v>7444</v>
      </c>
      <c r="E1340" s="32" t="s">
        <v>7451</v>
      </c>
      <c r="F1340" s="32" t="s">
        <v>7452</v>
      </c>
      <c r="G1340" s="32" t="s">
        <v>25</v>
      </c>
      <c r="H1340" s="32" t="s">
        <v>26</v>
      </c>
      <c r="I1340" s="32" t="s">
        <v>2006</v>
      </c>
      <c r="J1340" s="35">
        <v>0</v>
      </c>
      <c r="K1340" s="35">
        <v>0</v>
      </c>
      <c r="L1340" s="35">
        <v>0</v>
      </c>
      <c r="M1340" s="35">
        <v>0</v>
      </c>
      <c r="N1340" s="32" t="s">
        <v>19</v>
      </c>
      <c r="O1340" s="32" t="s">
        <v>24</v>
      </c>
      <c r="P1340" s="32">
        <v>2.5</v>
      </c>
    </row>
    <row r="1341" spans="1:16" x14ac:dyDescent="0.25">
      <c r="A1341" s="57">
        <v>42262.450059641204</v>
      </c>
      <c r="B1341" s="32" t="s">
        <v>22</v>
      </c>
      <c r="C1341" s="32" t="s">
        <v>7443</v>
      </c>
      <c r="D1341" s="32" t="s">
        <v>7444</v>
      </c>
      <c r="E1341" s="32" t="s">
        <v>7451</v>
      </c>
      <c r="F1341" s="32" t="s">
        <v>7452</v>
      </c>
      <c r="G1341" s="32" t="s">
        <v>35</v>
      </c>
      <c r="H1341" s="32" t="s">
        <v>38</v>
      </c>
      <c r="I1341" s="32" t="s">
        <v>2006</v>
      </c>
      <c r="J1341" s="35">
        <v>0</v>
      </c>
      <c r="K1341" s="35">
        <v>0</v>
      </c>
      <c r="L1341" s="35">
        <v>0</v>
      </c>
      <c r="M1341" s="35">
        <v>9.6</v>
      </c>
      <c r="N1341" s="32" t="s">
        <v>19</v>
      </c>
      <c r="O1341" s="32" t="s">
        <v>24</v>
      </c>
      <c r="P1341" s="32">
        <v>1</v>
      </c>
    </row>
    <row r="1342" spans="1:16" x14ac:dyDescent="0.25">
      <c r="A1342" s="57">
        <v>42262.450059641204</v>
      </c>
      <c r="B1342" s="32" t="s">
        <v>22</v>
      </c>
      <c r="C1342" s="32" t="s">
        <v>7443</v>
      </c>
      <c r="D1342" s="32" t="s">
        <v>7444</v>
      </c>
      <c r="E1342" s="32" t="s">
        <v>7451</v>
      </c>
      <c r="F1342" s="32" t="s">
        <v>7452</v>
      </c>
      <c r="G1342" s="32" t="s">
        <v>35</v>
      </c>
      <c r="H1342" s="32" t="s">
        <v>38</v>
      </c>
      <c r="I1342" s="32" t="s">
        <v>2006</v>
      </c>
      <c r="J1342" s="35">
        <v>0</v>
      </c>
      <c r="K1342" s="35">
        <v>0</v>
      </c>
      <c r="L1342" s="35">
        <v>0</v>
      </c>
      <c r="M1342" s="35">
        <v>8.25</v>
      </c>
      <c r="N1342" s="32" t="s">
        <v>19</v>
      </c>
      <c r="O1342" s="32" t="s">
        <v>24</v>
      </c>
      <c r="P1342" s="32">
        <v>1</v>
      </c>
    </row>
    <row r="1343" spans="1:16" x14ac:dyDescent="0.25">
      <c r="A1343" s="57">
        <v>42262.450059641204</v>
      </c>
      <c r="B1343" s="32" t="s">
        <v>22</v>
      </c>
      <c r="C1343" s="32" t="s">
        <v>7443</v>
      </c>
      <c r="D1343" s="32" t="s">
        <v>7444</v>
      </c>
      <c r="E1343" s="32" t="s">
        <v>7451</v>
      </c>
      <c r="F1343" s="32" t="s">
        <v>7452</v>
      </c>
      <c r="G1343" s="32" t="s">
        <v>1495</v>
      </c>
      <c r="H1343" s="32" t="s">
        <v>1496</v>
      </c>
      <c r="I1343" s="32" t="s">
        <v>2006</v>
      </c>
      <c r="J1343" s="35">
        <v>0</v>
      </c>
      <c r="K1343" s="35">
        <v>248</v>
      </c>
      <c r="L1343" s="35">
        <v>0</v>
      </c>
      <c r="M1343" s="35">
        <v>0</v>
      </c>
      <c r="N1343" s="32" t="s">
        <v>19</v>
      </c>
      <c r="O1343" s="32" t="s">
        <v>24</v>
      </c>
      <c r="P1343" s="32">
        <v>1</v>
      </c>
    </row>
    <row r="1344" spans="1:16" x14ac:dyDescent="0.25">
      <c r="A1344" s="57">
        <v>42262.450059641204</v>
      </c>
      <c r="B1344" s="32" t="s">
        <v>22</v>
      </c>
      <c r="C1344" s="32" t="s">
        <v>7443</v>
      </c>
      <c r="D1344" s="32" t="s">
        <v>7444</v>
      </c>
      <c r="E1344" s="32" t="s">
        <v>7451</v>
      </c>
      <c r="F1344" s="32" t="s">
        <v>7452</v>
      </c>
      <c r="G1344" s="32" t="s">
        <v>7453</v>
      </c>
      <c r="H1344" s="32" t="s">
        <v>7454</v>
      </c>
      <c r="I1344" s="32" t="s">
        <v>2006</v>
      </c>
      <c r="J1344" s="35">
        <v>0</v>
      </c>
      <c r="K1344" s="35">
        <v>122.25</v>
      </c>
      <c r="L1344" s="35">
        <v>0</v>
      </c>
      <c r="M1344" s="35">
        <v>0</v>
      </c>
      <c r="N1344" s="32" t="s">
        <v>19</v>
      </c>
      <c r="O1344" s="32" t="s">
        <v>24</v>
      </c>
      <c r="P1344" s="32">
        <v>1</v>
      </c>
    </row>
    <row r="1345" spans="1:16" x14ac:dyDescent="0.25">
      <c r="A1345" s="57">
        <v>42262.451203703706</v>
      </c>
      <c r="B1345" s="32" t="s">
        <v>22</v>
      </c>
      <c r="C1345" s="32" t="s">
        <v>7455</v>
      </c>
      <c r="D1345" s="32" t="s">
        <v>2431</v>
      </c>
      <c r="E1345" s="32" t="s">
        <v>7456</v>
      </c>
      <c r="F1345" s="32" t="s">
        <v>7457</v>
      </c>
      <c r="G1345" s="32" t="s">
        <v>25</v>
      </c>
      <c r="H1345" s="32" t="s">
        <v>26</v>
      </c>
      <c r="I1345" s="32" t="s">
        <v>2006</v>
      </c>
      <c r="J1345" s="35">
        <v>0</v>
      </c>
      <c r="K1345" s="35">
        <v>0</v>
      </c>
      <c r="L1345" s="35">
        <v>0</v>
      </c>
      <c r="M1345" s="35">
        <v>0</v>
      </c>
      <c r="N1345" s="32" t="s">
        <v>19</v>
      </c>
      <c r="O1345" s="32" t="s">
        <v>24</v>
      </c>
      <c r="P1345" s="32">
        <v>1.5</v>
      </c>
    </row>
    <row r="1346" spans="1:16" x14ac:dyDescent="0.25">
      <c r="A1346" s="57">
        <v>42262.451203703706</v>
      </c>
      <c r="B1346" s="32" t="s">
        <v>22</v>
      </c>
      <c r="C1346" s="32" t="s">
        <v>7455</v>
      </c>
      <c r="D1346" s="32" t="s">
        <v>2431</v>
      </c>
      <c r="E1346" s="32" t="s">
        <v>7456</v>
      </c>
      <c r="F1346" s="32" t="s">
        <v>7457</v>
      </c>
      <c r="G1346" s="32" t="s">
        <v>35</v>
      </c>
      <c r="H1346" s="32" t="s">
        <v>38</v>
      </c>
      <c r="I1346" s="32" t="s">
        <v>2006</v>
      </c>
      <c r="J1346" s="35">
        <v>0</v>
      </c>
      <c r="K1346" s="35">
        <v>0</v>
      </c>
      <c r="L1346" s="35">
        <v>0</v>
      </c>
      <c r="M1346" s="35">
        <v>10.3</v>
      </c>
      <c r="N1346" s="32" t="s">
        <v>19</v>
      </c>
      <c r="O1346" s="32" t="s">
        <v>24</v>
      </c>
      <c r="P1346" s="32">
        <v>1</v>
      </c>
    </row>
    <row r="1347" spans="1:16" x14ac:dyDescent="0.25">
      <c r="A1347" s="57">
        <v>42262.451203703706</v>
      </c>
      <c r="B1347" s="32" t="s">
        <v>22</v>
      </c>
      <c r="C1347" s="32" t="s">
        <v>7455</v>
      </c>
      <c r="D1347" s="32" t="s">
        <v>2431</v>
      </c>
      <c r="E1347" s="32" t="s">
        <v>7456</v>
      </c>
      <c r="F1347" s="32" t="s">
        <v>7457</v>
      </c>
      <c r="G1347" s="32" t="s">
        <v>35</v>
      </c>
      <c r="H1347" s="32" t="s">
        <v>38</v>
      </c>
      <c r="I1347" s="32" t="s">
        <v>2006</v>
      </c>
      <c r="J1347" s="35">
        <v>0</v>
      </c>
      <c r="K1347" s="35">
        <v>0</v>
      </c>
      <c r="L1347" s="35">
        <v>0</v>
      </c>
      <c r="M1347" s="35">
        <v>9.5</v>
      </c>
      <c r="N1347" s="32" t="s">
        <v>19</v>
      </c>
      <c r="O1347" s="32" t="s">
        <v>24</v>
      </c>
      <c r="P1347" s="32">
        <v>1</v>
      </c>
    </row>
    <row r="1348" spans="1:16" x14ac:dyDescent="0.25">
      <c r="A1348" s="57">
        <v>42262.451203703706</v>
      </c>
      <c r="B1348" s="32" t="s">
        <v>22</v>
      </c>
      <c r="C1348" s="32" t="s">
        <v>7455</v>
      </c>
      <c r="D1348" s="32" t="s">
        <v>2431</v>
      </c>
      <c r="E1348" s="32" t="s">
        <v>7456</v>
      </c>
      <c r="F1348" s="32" t="s">
        <v>7457</v>
      </c>
      <c r="G1348" s="32" t="s">
        <v>25</v>
      </c>
      <c r="H1348" s="32" t="s">
        <v>26</v>
      </c>
      <c r="I1348" s="32" t="s">
        <v>2006</v>
      </c>
      <c r="J1348" s="35">
        <v>0</v>
      </c>
      <c r="K1348" s="35">
        <v>0</v>
      </c>
      <c r="L1348" s="35">
        <v>0</v>
      </c>
      <c r="M1348" s="35">
        <v>0</v>
      </c>
      <c r="N1348" s="32" t="s">
        <v>19</v>
      </c>
      <c r="O1348" s="32" t="s">
        <v>24</v>
      </c>
      <c r="P1348" s="32">
        <v>0.5</v>
      </c>
    </row>
    <row r="1349" spans="1:16" x14ac:dyDescent="0.25">
      <c r="A1349" s="57">
        <v>42262.451203703706</v>
      </c>
      <c r="B1349" s="32" t="s">
        <v>22</v>
      </c>
      <c r="C1349" s="32" t="s">
        <v>7455</v>
      </c>
      <c r="D1349" s="32" t="s">
        <v>2431</v>
      </c>
      <c r="E1349" s="32" t="s">
        <v>7456</v>
      </c>
      <c r="F1349" s="32" t="s">
        <v>7457</v>
      </c>
      <c r="G1349" s="32" t="s">
        <v>35</v>
      </c>
      <c r="H1349" s="32" t="s">
        <v>38</v>
      </c>
      <c r="I1349" s="32" t="s">
        <v>2006</v>
      </c>
      <c r="J1349" s="35">
        <v>0</v>
      </c>
      <c r="K1349" s="35">
        <v>0</v>
      </c>
      <c r="L1349" s="35">
        <v>0</v>
      </c>
      <c r="M1349" s="35">
        <v>11.55</v>
      </c>
      <c r="N1349" s="32" t="s">
        <v>19</v>
      </c>
      <c r="O1349" s="32" t="s">
        <v>24</v>
      </c>
      <c r="P1349" s="32">
        <v>1</v>
      </c>
    </row>
    <row r="1350" spans="1:16" x14ac:dyDescent="0.25">
      <c r="A1350" s="57">
        <v>42262.451203703706</v>
      </c>
      <c r="B1350" s="32" t="s">
        <v>22</v>
      </c>
      <c r="C1350" s="32" t="s">
        <v>7455</v>
      </c>
      <c r="D1350" s="32" t="s">
        <v>2431</v>
      </c>
      <c r="E1350" s="32" t="s">
        <v>7456</v>
      </c>
      <c r="F1350" s="32" t="s">
        <v>7457</v>
      </c>
      <c r="G1350" s="32" t="s">
        <v>35</v>
      </c>
      <c r="H1350" s="32" t="s">
        <v>38</v>
      </c>
      <c r="I1350" s="32" t="s">
        <v>2006</v>
      </c>
      <c r="J1350" s="35">
        <v>0</v>
      </c>
      <c r="K1350" s="35">
        <v>0</v>
      </c>
      <c r="L1350" s="35">
        <v>0</v>
      </c>
      <c r="M1350" s="35">
        <v>14.43</v>
      </c>
      <c r="N1350" s="32" t="s">
        <v>19</v>
      </c>
      <c r="O1350" s="32" t="s">
        <v>24</v>
      </c>
      <c r="P1350" s="32">
        <v>1</v>
      </c>
    </row>
    <row r="1351" spans="1:16" x14ac:dyDescent="0.25">
      <c r="A1351" s="57">
        <v>42262.453118900463</v>
      </c>
      <c r="B1351" s="32" t="s">
        <v>22</v>
      </c>
      <c r="C1351" s="32" t="s">
        <v>305</v>
      </c>
      <c r="D1351" s="32" t="s">
        <v>304</v>
      </c>
      <c r="E1351" s="32" t="s">
        <v>7458</v>
      </c>
      <c r="F1351" s="32" t="s">
        <v>7459</v>
      </c>
      <c r="G1351" s="32" t="s">
        <v>42</v>
      </c>
      <c r="H1351" s="32" t="s">
        <v>43</v>
      </c>
      <c r="I1351" s="32" t="s">
        <v>2006</v>
      </c>
      <c r="J1351" s="35">
        <v>0</v>
      </c>
      <c r="K1351" s="35">
        <v>0</v>
      </c>
      <c r="L1351" s="35">
        <v>0</v>
      </c>
      <c r="M1351" s="35">
        <v>0</v>
      </c>
      <c r="N1351" s="32" t="s">
        <v>19</v>
      </c>
      <c r="O1351" s="32" t="s">
        <v>24</v>
      </c>
      <c r="P1351" s="32">
        <v>1</v>
      </c>
    </row>
    <row r="1352" spans="1:16" x14ac:dyDescent="0.25">
      <c r="A1352" s="57">
        <v>42262.453913888887</v>
      </c>
      <c r="B1352" s="32" t="s">
        <v>22</v>
      </c>
      <c r="C1352" s="32" t="s">
        <v>4960</v>
      </c>
      <c r="D1352" s="32" t="s">
        <v>4961</v>
      </c>
      <c r="E1352" s="32" t="s">
        <v>7460</v>
      </c>
      <c r="F1352" s="32" t="s">
        <v>7461</v>
      </c>
      <c r="G1352" s="32" t="s">
        <v>25</v>
      </c>
      <c r="H1352" s="32" t="s">
        <v>26</v>
      </c>
      <c r="I1352" s="32" t="s">
        <v>2006</v>
      </c>
      <c r="J1352" s="35">
        <v>0</v>
      </c>
      <c r="K1352" s="35">
        <v>0</v>
      </c>
      <c r="L1352" s="35">
        <v>0</v>
      </c>
      <c r="M1352" s="35">
        <v>0</v>
      </c>
      <c r="N1352" s="32" t="s">
        <v>19</v>
      </c>
      <c r="O1352" s="32" t="s">
        <v>27</v>
      </c>
      <c r="P1352" s="32">
        <v>2</v>
      </c>
    </row>
    <row r="1353" spans="1:16" x14ac:dyDescent="0.25">
      <c r="A1353" s="57">
        <v>42262.462576770835</v>
      </c>
      <c r="B1353" s="32" t="s">
        <v>22</v>
      </c>
      <c r="C1353" s="32" t="s">
        <v>5149</v>
      </c>
      <c r="D1353" s="32" t="s">
        <v>5150</v>
      </c>
      <c r="E1353" s="32" t="s">
        <v>7462</v>
      </c>
      <c r="F1353" s="32" t="s">
        <v>7463</v>
      </c>
      <c r="G1353" s="32" t="s">
        <v>25</v>
      </c>
      <c r="H1353" s="32" t="s">
        <v>26</v>
      </c>
      <c r="I1353" s="32" t="s">
        <v>2006</v>
      </c>
      <c r="J1353" s="35">
        <v>0</v>
      </c>
      <c r="K1353" s="35">
        <v>0</v>
      </c>
      <c r="L1353" s="35">
        <v>12.74</v>
      </c>
      <c r="M1353" s="35">
        <v>0</v>
      </c>
      <c r="N1353" s="32" t="s">
        <v>19</v>
      </c>
      <c r="O1353" s="32" t="s">
        <v>357</v>
      </c>
      <c r="P1353" s="32">
        <v>0.75</v>
      </c>
    </row>
    <row r="1354" spans="1:16" x14ac:dyDescent="0.25">
      <c r="A1354" s="57">
        <v>42262.462576770835</v>
      </c>
      <c r="B1354" s="32" t="s">
        <v>22</v>
      </c>
      <c r="C1354" s="32" t="s">
        <v>5149</v>
      </c>
      <c r="D1354" s="32" t="s">
        <v>5150</v>
      </c>
      <c r="E1354" s="32" t="s">
        <v>7462</v>
      </c>
      <c r="F1354" s="32" t="s">
        <v>7463</v>
      </c>
      <c r="G1354" s="32" t="s">
        <v>35</v>
      </c>
      <c r="H1354" s="32" t="s">
        <v>38</v>
      </c>
      <c r="I1354" s="32" t="s">
        <v>2006</v>
      </c>
      <c r="J1354" s="35">
        <v>0</v>
      </c>
      <c r="K1354" s="35">
        <v>0</v>
      </c>
      <c r="L1354" s="35">
        <v>0</v>
      </c>
      <c r="M1354" s="35">
        <v>4.8</v>
      </c>
      <c r="N1354" s="32" t="s">
        <v>19</v>
      </c>
      <c r="O1354" s="32" t="s">
        <v>357</v>
      </c>
      <c r="P1354" s="32">
        <v>1</v>
      </c>
    </row>
    <row r="1355" spans="1:16" x14ac:dyDescent="0.25">
      <c r="A1355" s="57">
        <v>42262.462576770835</v>
      </c>
      <c r="B1355" s="32" t="s">
        <v>22</v>
      </c>
      <c r="C1355" s="32" t="s">
        <v>5149</v>
      </c>
      <c r="D1355" s="32" t="s">
        <v>5150</v>
      </c>
      <c r="E1355" s="32" t="s">
        <v>7462</v>
      </c>
      <c r="F1355" s="32" t="s">
        <v>7463</v>
      </c>
      <c r="G1355" s="32" t="s">
        <v>35</v>
      </c>
      <c r="H1355" s="32" t="s">
        <v>38</v>
      </c>
      <c r="I1355" s="32" t="s">
        <v>2006</v>
      </c>
      <c r="J1355" s="35">
        <v>0</v>
      </c>
      <c r="K1355" s="35">
        <v>0</v>
      </c>
      <c r="L1355" s="35">
        <v>0</v>
      </c>
      <c r="M1355" s="35">
        <v>13.5</v>
      </c>
      <c r="N1355" s="32" t="s">
        <v>19</v>
      </c>
      <c r="O1355" s="32" t="s">
        <v>357</v>
      </c>
      <c r="P1355" s="32">
        <v>1</v>
      </c>
    </row>
    <row r="1356" spans="1:16" x14ac:dyDescent="0.25">
      <c r="A1356" s="57">
        <v>42262.462576770835</v>
      </c>
      <c r="B1356" s="32" t="s">
        <v>22</v>
      </c>
      <c r="C1356" s="32" t="s">
        <v>5149</v>
      </c>
      <c r="D1356" s="32" t="s">
        <v>5150</v>
      </c>
      <c r="E1356" s="32" t="s">
        <v>7462</v>
      </c>
      <c r="F1356" s="32" t="s">
        <v>7463</v>
      </c>
      <c r="G1356" s="32" t="s">
        <v>35</v>
      </c>
      <c r="H1356" s="32" t="s">
        <v>38</v>
      </c>
      <c r="I1356" s="32" t="s">
        <v>2006</v>
      </c>
      <c r="J1356" s="35">
        <v>0</v>
      </c>
      <c r="K1356" s="35">
        <v>0</v>
      </c>
      <c r="L1356" s="35">
        <v>0</v>
      </c>
      <c r="M1356" s="35">
        <v>7.35</v>
      </c>
      <c r="N1356" s="32" t="s">
        <v>19</v>
      </c>
      <c r="O1356" s="32" t="s">
        <v>357</v>
      </c>
      <c r="P1356" s="32">
        <v>1</v>
      </c>
    </row>
    <row r="1357" spans="1:16" x14ac:dyDescent="0.25">
      <c r="A1357" s="57">
        <v>42262.462576770835</v>
      </c>
      <c r="B1357" s="32" t="s">
        <v>22</v>
      </c>
      <c r="C1357" s="32" t="s">
        <v>5149</v>
      </c>
      <c r="D1357" s="32" t="s">
        <v>5150</v>
      </c>
      <c r="E1357" s="32" t="s">
        <v>7462</v>
      </c>
      <c r="F1357" s="32" t="s">
        <v>7463</v>
      </c>
      <c r="G1357" s="32" t="s">
        <v>25</v>
      </c>
      <c r="H1357" s="32" t="s">
        <v>26</v>
      </c>
      <c r="I1357" s="32" t="s">
        <v>2006</v>
      </c>
      <c r="J1357" s="35">
        <v>0</v>
      </c>
      <c r="K1357" s="35">
        <v>0</v>
      </c>
      <c r="L1357" s="35">
        <v>50.97</v>
      </c>
      <c r="M1357" s="35">
        <v>0</v>
      </c>
      <c r="N1357" s="32" t="s">
        <v>19</v>
      </c>
      <c r="O1357" s="32" t="s">
        <v>357</v>
      </c>
      <c r="P1357" s="32">
        <v>3</v>
      </c>
    </row>
    <row r="1358" spans="1:16" x14ac:dyDescent="0.25">
      <c r="A1358" s="57">
        <v>42262.462576770835</v>
      </c>
      <c r="B1358" s="32" t="s">
        <v>22</v>
      </c>
      <c r="C1358" s="32" t="s">
        <v>5149</v>
      </c>
      <c r="D1358" s="32" t="s">
        <v>5150</v>
      </c>
      <c r="E1358" s="32" t="s">
        <v>7462</v>
      </c>
      <c r="F1358" s="32" t="s">
        <v>7463</v>
      </c>
      <c r="G1358" s="32" t="s">
        <v>25</v>
      </c>
      <c r="H1358" s="32" t="s">
        <v>26</v>
      </c>
      <c r="I1358" s="32" t="s">
        <v>2006</v>
      </c>
      <c r="J1358" s="35">
        <v>0</v>
      </c>
      <c r="K1358" s="35">
        <v>0</v>
      </c>
      <c r="L1358" s="35">
        <v>4.25</v>
      </c>
      <c r="M1358" s="35">
        <v>0</v>
      </c>
      <c r="N1358" s="32" t="s">
        <v>19</v>
      </c>
      <c r="O1358" s="32" t="s">
        <v>357</v>
      </c>
      <c r="P1358" s="32">
        <v>0.25</v>
      </c>
    </row>
    <row r="1359" spans="1:16" x14ac:dyDescent="0.25">
      <c r="A1359" s="57">
        <v>42262.464933599535</v>
      </c>
      <c r="B1359" s="32" t="s">
        <v>22</v>
      </c>
      <c r="C1359" s="32" t="s">
        <v>4678</v>
      </c>
      <c r="D1359" s="32" t="s">
        <v>4679</v>
      </c>
      <c r="E1359" s="32" t="s">
        <v>7464</v>
      </c>
      <c r="F1359" s="32" t="s">
        <v>7465</v>
      </c>
      <c r="G1359" s="32" t="s">
        <v>25</v>
      </c>
      <c r="H1359" s="32" t="s">
        <v>26</v>
      </c>
      <c r="I1359" s="32" t="s">
        <v>2006</v>
      </c>
      <c r="J1359" s="35">
        <v>0</v>
      </c>
      <c r="K1359" s="35">
        <v>0</v>
      </c>
      <c r="L1359" s="35">
        <v>0</v>
      </c>
      <c r="M1359" s="35">
        <v>0</v>
      </c>
      <c r="N1359" s="32" t="s">
        <v>17</v>
      </c>
      <c r="O1359" s="32" t="s">
        <v>27</v>
      </c>
      <c r="P1359" s="32">
        <v>2.75</v>
      </c>
    </row>
    <row r="1360" spans="1:16" x14ac:dyDescent="0.25">
      <c r="A1360" s="57">
        <v>42262.466232951389</v>
      </c>
      <c r="B1360" s="32" t="s">
        <v>22</v>
      </c>
      <c r="C1360" s="32" t="s">
        <v>2270</v>
      </c>
      <c r="D1360" s="32" t="s">
        <v>2271</v>
      </c>
      <c r="E1360" s="32" t="s">
        <v>7466</v>
      </c>
      <c r="F1360" s="32" t="s">
        <v>7467</v>
      </c>
      <c r="G1360" s="32" t="s">
        <v>365</v>
      </c>
      <c r="H1360" s="32" t="s">
        <v>364</v>
      </c>
      <c r="I1360" s="32" t="s">
        <v>2006</v>
      </c>
      <c r="J1360" s="35">
        <v>0</v>
      </c>
      <c r="K1360" s="35">
        <v>0</v>
      </c>
      <c r="L1360" s="35">
        <v>0</v>
      </c>
      <c r="M1360" s="35">
        <v>0</v>
      </c>
      <c r="N1360" s="32" t="s">
        <v>19</v>
      </c>
      <c r="O1360" s="32" t="s">
        <v>24</v>
      </c>
      <c r="P1360" s="32">
        <v>0</v>
      </c>
    </row>
    <row r="1361" spans="1:16" x14ac:dyDescent="0.25">
      <c r="A1361" s="57">
        <v>42262.466847685188</v>
      </c>
      <c r="C1361" s="32" t="s">
        <v>1068</v>
      </c>
      <c r="D1361" s="32" t="s">
        <v>334</v>
      </c>
      <c r="E1361" s="32" t="s">
        <v>7468</v>
      </c>
      <c r="F1361" s="32" t="s">
        <v>7469</v>
      </c>
      <c r="G1361" s="32" t="s">
        <v>58</v>
      </c>
      <c r="H1361" s="32" t="s">
        <v>59</v>
      </c>
      <c r="I1361" s="32" t="s">
        <v>2006</v>
      </c>
      <c r="J1361" s="35">
        <v>0</v>
      </c>
      <c r="K1361" s="35">
        <v>0</v>
      </c>
      <c r="L1361" s="35">
        <v>0</v>
      </c>
      <c r="M1361" s="35">
        <v>0</v>
      </c>
      <c r="N1361" s="32" t="s">
        <v>19</v>
      </c>
      <c r="O1361" s="32" t="s">
        <v>322</v>
      </c>
      <c r="P1361" s="32">
        <v>0</v>
      </c>
    </row>
    <row r="1362" spans="1:16" x14ac:dyDescent="0.25">
      <c r="A1362" s="57">
        <v>42262.467127118056</v>
      </c>
      <c r="B1362" s="32" t="s">
        <v>22</v>
      </c>
      <c r="C1362" s="32" t="s">
        <v>2449</v>
      </c>
      <c r="D1362" s="32" t="s">
        <v>2450</v>
      </c>
      <c r="E1362" s="32" t="s">
        <v>7470</v>
      </c>
      <c r="F1362" s="32" t="s">
        <v>7471</v>
      </c>
      <c r="G1362" s="32" t="s">
        <v>25</v>
      </c>
      <c r="H1362" s="32" t="s">
        <v>26</v>
      </c>
      <c r="I1362" s="32" t="s">
        <v>2006</v>
      </c>
      <c r="J1362" s="35">
        <v>0</v>
      </c>
      <c r="K1362" s="35">
        <v>0</v>
      </c>
      <c r="L1362" s="35">
        <v>0</v>
      </c>
      <c r="M1362" s="35">
        <v>0</v>
      </c>
      <c r="N1362" s="32" t="s">
        <v>19</v>
      </c>
      <c r="O1362" s="32" t="s">
        <v>27</v>
      </c>
      <c r="P1362" s="32">
        <v>12</v>
      </c>
    </row>
    <row r="1363" spans="1:16" x14ac:dyDescent="0.25">
      <c r="A1363" s="57">
        <v>42262.467127118056</v>
      </c>
      <c r="B1363" s="32" t="s">
        <v>22</v>
      </c>
      <c r="C1363" s="32" t="s">
        <v>2449</v>
      </c>
      <c r="D1363" s="32" t="s">
        <v>2450</v>
      </c>
      <c r="E1363" s="32" t="s">
        <v>7470</v>
      </c>
      <c r="F1363" s="32" t="s">
        <v>7471</v>
      </c>
      <c r="G1363" s="32" t="s">
        <v>35</v>
      </c>
      <c r="H1363" s="32" t="s">
        <v>38</v>
      </c>
      <c r="I1363" s="32" t="s">
        <v>2006</v>
      </c>
      <c r="J1363" s="35">
        <v>0</v>
      </c>
      <c r="K1363" s="35">
        <v>0</v>
      </c>
      <c r="L1363" s="35">
        <v>0</v>
      </c>
      <c r="M1363" s="35">
        <v>20.95</v>
      </c>
      <c r="N1363" s="32" t="s">
        <v>19</v>
      </c>
      <c r="O1363" s="32" t="s">
        <v>27</v>
      </c>
      <c r="P1363" s="32">
        <v>1</v>
      </c>
    </row>
    <row r="1364" spans="1:16" x14ac:dyDescent="0.25">
      <c r="A1364" s="57">
        <v>42262.467127118056</v>
      </c>
      <c r="B1364" s="32" t="s">
        <v>22</v>
      </c>
      <c r="C1364" s="32" t="s">
        <v>2449</v>
      </c>
      <c r="D1364" s="32" t="s">
        <v>2450</v>
      </c>
      <c r="E1364" s="32" t="s">
        <v>7470</v>
      </c>
      <c r="F1364" s="32" t="s">
        <v>7471</v>
      </c>
      <c r="G1364" s="32" t="s">
        <v>35</v>
      </c>
      <c r="H1364" s="32" t="s">
        <v>38</v>
      </c>
      <c r="I1364" s="32" t="s">
        <v>2006</v>
      </c>
      <c r="J1364" s="35">
        <v>0</v>
      </c>
      <c r="K1364" s="35">
        <v>0</v>
      </c>
      <c r="L1364" s="35">
        <v>0</v>
      </c>
      <c r="M1364" s="35">
        <v>41.6</v>
      </c>
      <c r="N1364" s="32" t="s">
        <v>19</v>
      </c>
      <c r="O1364" s="32" t="s">
        <v>27</v>
      </c>
      <c r="P1364" s="32">
        <v>1</v>
      </c>
    </row>
    <row r="1365" spans="1:16" x14ac:dyDescent="0.25">
      <c r="A1365" s="57">
        <v>42262.468050462965</v>
      </c>
      <c r="B1365" s="32" t="s">
        <v>22</v>
      </c>
      <c r="C1365" s="32" t="s">
        <v>2449</v>
      </c>
      <c r="D1365" s="32" t="s">
        <v>2450</v>
      </c>
      <c r="E1365" s="32" t="s">
        <v>7472</v>
      </c>
      <c r="F1365" s="32" t="s">
        <v>7473</v>
      </c>
      <c r="G1365" s="32" t="s">
        <v>25</v>
      </c>
      <c r="H1365" s="32" t="s">
        <v>26</v>
      </c>
      <c r="I1365" s="32" t="s">
        <v>2006</v>
      </c>
      <c r="J1365" s="35">
        <v>0</v>
      </c>
      <c r="K1365" s="35">
        <v>0</v>
      </c>
      <c r="L1365" s="35">
        <v>0</v>
      </c>
      <c r="M1365" s="35">
        <v>0</v>
      </c>
      <c r="N1365" s="32" t="s">
        <v>19</v>
      </c>
      <c r="O1365" s="32" t="s">
        <v>27</v>
      </c>
      <c r="P1365" s="32">
        <v>12.25</v>
      </c>
    </row>
    <row r="1366" spans="1:16" x14ac:dyDescent="0.25">
      <c r="A1366" s="57">
        <v>42262.468050462965</v>
      </c>
      <c r="B1366" s="32" t="s">
        <v>22</v>
      </c>
      <c r="C1366" s="32" t="s">
        <v>2449</v>
      </c>
      <c r="D1366" s="32" t="s">
        <v>2450</v>
      </c>
      <c r="E1366" s="32" t="s">
        <v>7472</v>
      </c>
      <c r="F1366" s="32" t="s">
        <v>7473</v>
      </c>
      <c r="G1366" s="32" t="s">
        <v>35</v>
      </c>
      <c r="H1366" s="32" t="s">
        <v>38</v>
      </c>
      <c r="I1366" s="32" t="s">
        <v>2006</v>
      </c>
      <c r="J1366" s="35">
        <v>0</v>
      </c>
      <c r="K1366" s="35">
        <v>0</v>
      </c>
      <c r="L1366" s="35">
        <v>0</v>
      </c>
      <c r="M1366" s="35">
        <v>23.05</v>
      </c>
      <c r="N1366" s="32" t="s">
        <v>19</v>
      </c>
      <c r="O1366" s="32" t="s">
        <v>27</v>
      </c>
      <c r="P1366" s="32">
        <v>1</v>
      </c>
    </row>
    <row r="1367" spans="1:16" x14ac:dyDescent="0.25">
      <c r="A1367" s="57">
        <v>42262.468050462965</v>
      </c>
      <c r="B1367" s="32" t="s">
        <v>22</v>
      </c>
      <c r="C1367" s="32" t="s">
        <v>2449</v>
      </c>
      <c r="D1367" s="32" t="s">
        <v>2450</v>
      </c>
      <c r="E1367" s="32" t="s">
        <v>7472</v>
      </c>
      <c r="F1367" s="32" t="s">
        <v>7473</v>
      </c>
      <c r="G1367" s="32" t="s">
        <v>35</v>
      </c>
      <c r="H1367" s="32" t="s">
        <v>38</v>
      </c>
      <c r="I1367" s="32" t="s">
        <v>2006</v>
      </c>
      <c r="J1367" s="35">
        <v>0</v>
      </c>
      <c r="K1367" s="35">
        <v>0</v>
      </c>
      <c r="L1367" s="35">
        <v>0</v>
      </c>
      <c r="M1367" s="35">
        <v>21.72</v>
      </c>
      <c r="N1367" s="32" t="s">
        <v>19</v>
      </c>
      <c r="O1367" s="32" t="s">
        <v>27</v>
      </c>
      <c r="P1367" s="32">
        <v>1</v>
      </c>
    </row>
    <row r="1368" spans="1:16" x14ac:dyDescent="0.25">
      <c r="A1368" s="57">
        <v>42262.469221145831</v>
      </c>
      <c r="B1368" s="32" t="s">
        <v>22</v>
      </c>
      <c r="C1368" s="32" t="s">
        <v>2449</v>
      </c>
      <c r="D1368" s="32" t="s">
        <v>2450</v>
      </c>
      <c r="E1368" s="32" t="s">
        <v>7474</v>
      </c>
      <c r="F1368" s="32" t="s">
        <v>7475</v>
      </c>
      <c r="G1368" s="32" t="s">
        <v>25</v>
      </c>
      <c r="H1368" s="32" t="s">
        <v>26</v>
      </c>
      <c r="I1368" s="32" t="s">
        <v>2006</v>
      </c>
      <c r="J1368" s="35">
        <v>0</v>
      </c>
      <c r="K1368" s="35">
        <v>0</v>
      </c>
      <c r="L1368" s="35">
        <v>0</v>
      </c>
      <c r="M1368" s="35">
        <v>0</v>
      </c>
      <c r="N1368" s="32" t="s">
        <v>19</v>
      </c>
      <c r="O1368" s="32" t="s">
        <v>27</v>
      </c>
      <c r="P1368" s="32">
        <v>9.5</v>
      </c>
    </row>
    <row r="1369" spans="1:16" x14ac:dyDescent="0.25">
      <c r="A1369" s="57">
        <v>42262.469221145831</v>
      </c>
      <c r="B1369" s="32" t="s">
        <v>22</v>
      </c>
      <c r="C1369" s="32" t="s">
        <v>2449</v>
      </c>
      <c r="D1369" s="32" t="s">
        <v>2450</v>
      </c>
      <c r="E1369" s="32" t="s">
        <v>7474</v>
      </c>
      <c r="F1369" s="32" t="s">
        <v>7475</v>
      </c>
      <c r="G1369" s="32" t="s">
        <v>25</v>
      </c>
      <c r="H1369" s="32" t="s">
        <v>26</v>
      </c>
      <c r="I1369" s="32" t="s">
        <v>2006</v>
      </c>
      <c r="J1369" s="35">
        <v>0</v>
      </c>
      <c r="K1369" s="35">
        <v>0</v>
      </c>
      <c r="L1369" s="35">
        <v>0</v>
      </c>
      <c r="M1369" s="35">
        <v>0</v>
      </c>
      <c r="N1369" s="32" t="s">
        <v>19</v>
      </c>
      <c r="O1369" s="32" t="s">
        <v>27</v>
      </c>
      <c r="P1369" s="32">
        <v>9.5</v>
      </c>
    </row>
    <row r="1370" spans="1:16" x14ac:dyDescent="0.25">
      <c r="A1370" s="57">
        <v>42262.469221145831</v>
      </c>
      <c r="B1370" s="32" t="s">
        <v>22</v>
      </c>
      <c r="C1370" s="32" t="s">
        <v>2449</v>
      </c>
      <c r="D1370" s="32" t="s">
        <v>2450</v>
      </c>
      <c r="E1370" s="32" t="s">
        <v>7474</v>
      </c>
      <c r="F1370" s="32" t="s">
        <v>7475</v>
      </c>
      <c r="G1370" s="32" t="s">
        <v>25</v>
      </c>
      <c r="H1370" s="32" t="s">
        <v>26</v>
      </c>
      <c r="I1370" s="32" t="s">
        <v>2006</v>
      </c>
      <c r="J1370" s="35">
        <v>0</v>
      </c>
      <c r="K1370" s="35">
        <v>0</v>
      </c>
      <c r="L1370" s="35">
        <v>0</v>
      </c>
      <c r="M1370" s="35">
        <v>0</v>
      </c>
      <c r="N1370" s="32" t="s">
        <v>19</v>
      </c>
      <c r="O1370" s="32" t="s">
        <v>27</v>
      </c>
      <c r="P1370" s="32">
        <v>9</v>
      </c>
    </row>
    <row r="1371" spans="1:16" x14ac:dyDescent="0.25">
      <c r="A1371" s="57">
        <v>42262.469221145831</v>
      </c>
      <c r="B1371" s="32" t="s">
        <v>22</v>
      </c>
      <c r="C1371" s="32" t="s">
        <v>2449</v>
      </c>
      <c r="D1371" s="32" t="s">
        <v>2450</v>
      </c>
      <c r="E1371" s="32" t="s">
        <v>7474</v>
      </c>
      <c r="F1371" s="32" t="s">
        <v>7475</v>
      </c>
      <c r="G1371" s="32" t="s">
        <v>33</v>
      </c>
      <c r="H1371" s="32" t="s">
        <v>34</v>
      </c>
      <c r="I1371" s="32" t="s">
        <v>2006</v>
      </c>
      <c r="J1371" s="35">
        <v>0</v>
      </c>
      <c r="K1371" s="35">
        <v>0</v>
      </c>
      <c r="L1371" s="35">
        <v>0</v>
      </c>
      <c r="M1371" s="35">
        <v>3</v>
      </c>
      <c r="N1371" s="32" t="s">
        <v>19</v>
      </c>
      <c r="O1371" s="32" t="s">
        <v>27</v>
      </c>
      <c r="P1371" s="32">
        <v>1</v>
      </c>
    </row>
    <row r="1372" spans="1:16" x14ac:dyDescent="0.25">
      <c r="A1372" s="57">
        <v>42262.469221145831</v>
      </c>
      <c r="B1372" s="32" t="s">
        <v>22</v>
      </c>
      <c r="C1372" s="32" t="s">
        <v>2449</v>
      </c>
      <c r="D1372" s="32" t="s">
        <v>2450</v>
      </c>
      <c r="E1372" s="32" t="s">
        <v>7474</v>
      </c>
      <c r="F1372" s="32" t="s">
        <v>7475</v>
      </c>
      <c r="G1372" s="32" t="s">
        <v>35</v>
      </c>
      <c r="H1372" s="32" t="s">
        <v>38</v>
      </c>
      <c r="I1372" s="32" t="s">
        <v>2006</v>
      </c>
      <c r="J1372" s="35">
        <v>0</v>
      </c>
      <c r="K1372" s="35">
        <v>0</v>
      </c>
      <c r="L1372" s="35">
        <v>0</v>
      </c>
      <c r="M1372" s="35">
        <v>28.55</v>
      </c>
      <c r="N1372" s="32" t="s">
        <v>19</v>
      </c>
      <c r="O1372" s="32" t="s">
        <v>27</v>
      </c>
      <c r="P1372" s="32">
        <v>1</v>
      </c>
    </row>
    <row r="1373" spans="1:16" x14ac:dyDescent="0.25">
      <c r="A1373" s="57">
        <v>42262.469221145831</v>
      </c>
      <c r="B1373" s="32" t="s">
        <v>22</v>
      </c>
      <c r="C1373" s="32" t="s">
        <v>2449</v>
      </c>
      <c r="D1373" s="32" t="s">
        <v>2450</v>
      </c>
      <c r="E1373" s="32" t="s">
        <v>7474</v>
      </c>
      <c r="F1373" s="32" t="s">
        <v>7475</v>
      </c>
      <c r="G1373" s="32" t="s">
        <v>35</v>
      </c>
      <c r="H1373" s="32" t="s">
        <v>38</v>
      </c>
      <c r="I1373" s="32" t="s">
        <v>2006</v>
      </c>
      <c r="J1373" s="35">
        <v>0</v>
      </c>
      <c r="K1373" s="35">
        <v>0</v>
      </c>
      <c r="L1373" s="35">
        <v>0</v>
      </c>
      <c r="M1373" s="35">
        <v>20.5</v>
      </c>
      <c r="N1373" s="32" t="s">
        <v>19</v>
      </c>
      <c r="O1373" s="32" t="s">
        <v>27</v>
      </c>
      <c r="P1373" s="32">
        <v>1</v>
      </c>
    </row>
    <row r="1374" spans="1:16" x14ac:dyDescent="0.25">
      <c r="A1374" s="57">
        <v>42262.469221145831</v>
      </c>
      <c r="B1374" s="32" t="s">
        <v>22</v>
      </c>
      <c r="C1374" s="32" t="s">
        <v>2449</v>
      </c>
      <c r="D1374" s="32" t="s">
        <v>2450</v>
      </c>
      <c r="E1374" s="32" t="s">
        <v>7474</v>
      </c>
      <c r="F1374" s="32" t="s">
        <v>7475</v>
      </c>
      <c r="G1374" s="32" t="s">
        <v>25</v>
      </c>
      <c r="H1374" s="32" t="s">
        <v>26</v>
      </c>
      <c r="I1374" s="32" t="s">
        <v>2006</v>
      </c>
      <c r="J1374" s="35">
        <v>0</v>
      </c>
      <c r="K1374" s="35">
        <v>0</v>
      </c>
      <c r="L1374" s="35">
        <v>0</v>
      </c>
      <c r="M1374" s="35">
        <v>0</v>
      </c>
      <c r="N1374" s="32" t="s">
        <v>19</v>
      </c>
      <c r="O1374" s="32" t="s">
        <v>27</v>
      </c>
      <c r="P1374" s="32">
        <v>9</v>
      </c>
    </row>
    <row r="1375" spans="1:16" x14ac:dyDescent="0.25">
      <c r="A1375" s="57">
        <v>42262.471105127312</v>
      </c>
      <c r="B1375" s="32" t="s">
        <v>22</v>
      </c>
      <c r="C1375" s="32" t="s">
        <v>2449</v>
      </c>
      <c r="D1375" s="32" t="s">
        <v>2450</v>
      </c>
      <c r="E1375" s="32" t="s">
        <v>7476</v>
      </c>
      <c r="F1375" s="32" t="s">
        <v>7477</v>
      </c>
      <c r="G1375" s="32" t="s">
        <v>25</v>
      </c>
      <c r="H1375" s="32" t="s">
        <v>26</v>
      </c>
      <c r="I1375" s="32" t="s">
        <v>2006</v>
      </c>
      <c r="J1375" s="35">
        <v>0</v>
      </c>
      <c r="K1375" s="35">
        <v>0</v>
      </c>
      <c r="L1375" s="35">
        <v>0</v>
      </c>
      <c r="M1375" s="35">
        <v>0</v>
      </c>
      <c r="N1375" s="32" t="s">
        <v>19</v>
      </c>
      <c r="O1375" s="32" t="s">
        <v>27</v>
      </c>
      <c r="P1375" s="32">
        <v>1.33</v>
      </c>
    </row>
    <row r="1376" spans="1:16" x14ac:dyDescent="0.25">
      <c r="A1376" s="57">
        <v>42262.471105127312</v>
      </c>
      <c r="B1376" s="32" t="s">
        <v>22</v>
      </c>
      <c r="C1376" s="32" t="s">
        <v>2449</v>
      </c>
      <c r="D1376" s="32" t="s">
        <v>2450</v>
      </c>
      <c r="E1376" s="32" t="s">
        <v>7476</v>
      </c>
      <c r="F1376" s="32" t="s">
        <v>7477</v>
      </c>
      <c r="G1376" s="32" t="s">
        <v>25</v>
      </c>
      <c r="H1376" s="32" t="s">
        <v>26</v>
      </c>
      <c r="I1376" s="32" t="s">
        <v>2006</v>
      </c>
      <c r="J1376" s="35">
        <v>0</v>
      </c>
      <c r="K1376" s="35">
        <v>0</v>
      </c>
      <c r="L1376" s="35">
        <v>0</v>
      </c>
      <c r="M1376" s="35">
        <v>0</v>
      </c>
      <c r="N1376" s="32" t="s">
        <v>19</v>
      </c>
      <c r="O1376" s="32" t="s">
        <v>27</v>
      </c>
      <c r="P1376" s="32">
        <v>1.25</v>
      </c>
    </row>
    <row r="1377" spans="1:16" x14ac:dyDescent="0.25">
      <c r="A1377" s="57">
        <v>42262.471105127312</v>
      </c>
      <c r="B1377" s="32" t="s">
        <v>22</v>
      </c>
      <c r="C1377" s="32" t="s">
        <v>2449</v>
      </c>
      <c r="D1377" s="32" t="s">
        <v>2450</v>
      </c>
      <c r="E1377" s="32" t="s">
        <v>7476</v>
      </c>
      <c r="F1377" s="32" t="s">
        <v>7477</v>
      </c>
      <c r="G1377" s="32" t="s">
        <v>29</v>
      </c>
      <c r="H1377" s="32" t="s">
        <v>30</v>
      </c>
      <c r="I1377" s="32" t="s">
        <v>2006</v>
      </c>
      <c r="J1377" s="35">
        <v>0</v>
      </c>
      <c r="K1377" s="35">
        <v>0</v>
      </c>
      <c r="L1377" s="35">
        <v>0</v>
      </c>
      <c r="M1377" s="35">
        <v>15</v>
      </c>
      <c r="N1377" s="32" t="s">
        <v>19</v>
      </c>
      <c r="O1377" s="32" t="s">
        <v>27</v>
      </c>
      <c r="P1377" s="32">
        <v>1</v>
      </c>
    </row>
    <row r="1378" spans="1:16" x14ac:dyDescent="0.25">
      <c r="A1378" s="57">
        <v>42262.471105127312</v>
      </c>
      <c r="B1378" s="32" t="s">
        <v>22</v>
      </c>
      <c r="C1378" s="32" t="s">
        <v>2449</v>
      </c>
      <c r="D1378" s="32" t="s">
        <v>2450</v>
      </c>
      <c r="E1378" s="32" t="s">
        <v>7476</v>
      </c>
      <c r="F1378" s="32" t="s">
        <v>7477</v>
      </c>
      <c r="G1378" s="32" t="s">
        <v>35</v>
      </c>
      <c r="H1378" s="32" t="s">
        <v>38</v>
      </c>
      <c r="I1378" s="32" t="s">
        <v>2006</v>
      </c>
      <c r="J1378" s="35">
        <v>0</v>
      </c>
      <c r="K1378" s="35">
        <v>0</v>
      </c>
      <c r="L1378" s="35">
        <v>0</v>
      </c>
      <c r="M1378" s="35">
        <v>10.3</v>
      </c>
      <c r="N1378" s="32" t="s">
        <v>19</v>
      </c>
      <c r="O1378" s="32" t="s">
        <v>27</v>
      </c>
      <c r="P1378" s="32">
        <v>1</v>
      </c>
    </row>
    <row r="1379" spans="1:16" x14ac:dyDescent="0.25">
      <c r="A1379" s="57">
        <v>42262.471105127312</v>
      </c>
      <c r="B1379" s="32" t="s">
        <v>22</v>
      </c>
      <c r="C1379" s="32" t="s">
        <v>2449</v>
      </c>
      <c r="D1379" s="32" t="s">
        <v>2450</v>
      </c>
      <c r="E1379" s="32" t="s">
        <v>7476</v>
      </c>
      <c r="F1379" s="32" t="s">
        <v>7477</v>
      </c>
      <c r="G1379" s="32" t="s">
        <v>35</v>
      </c>
      <c r="H1379" s="32" t="s">
        <v>38</v>
      </c>
      <c r="I1379" s="32" t="s">
        <v>2006</v>
      </c>
      <c r="J1379" s="35">
        <v>0</v>
      </c>
      <c r="K1379" s="35">
        <v>0</v>
      </c>
      <c r="L1379" s="35">
        <v>0</v>
      </c>
      <c r="M1379" s="35">
        <v>38.4</v>
      </c>
      <c r="N1379" s="32" t="s">
        <v>19</v>
      </c>
      <c r="O1379" s="32" t="s">
        <v>27</v>
      </c>
      <c r="P1379" s="32">
        <v>1</v>
      </c>
    </row>
    <row r="1380" spans="1:16" x14ac:dyDescent="0.25">
      <c r="A1380" s="57">
        <v>42262.472924687499</v>
      </c>
      <c r="B1380" s="32" t="s">
        <v>22</v>
      </c>
      <c r="C1380" s="32" t="s">
        <v>4678</v>
      </c>
      <c r="D1380" s="32" t="s">
        <v>4679</v>
      </c>
      <c r="E1380" s="32" t="s">
        <v>7478</v>
      </c>
      <c r="F1380" s="32" t="s">
        <v>7479</v>
      </c>
      <c r="G1380" s="32" t="s">
        <v>329</v>
      </c>
      <c r="H1380" s="32" t="s">
        <v>328</v>
      </c>
      <c r="I1380" s="32" t="s">
        <v>2006</v>
      </c>
      <c r="J1380" s="35">
        <v>0</v>
      </c>
      <c r="K1380" s="35">
        <v>0</v>
      </c>
      <c r="L1380" s="35">
        <v>0</v>
      </c>
      <c r="M1380" s="35">
        <v>0</v>
      </c>
      <c r="N1380" s="32" t="s">
        <v>17</v>
      </c>
      <c r="O1380" s="32" t="s">
        <v>27</v>
      </c>
      <c r="P1380" s="32">
        <v>0</v>
      </c>
    </row>
    <row r="1381" spans="1:16" x14ac:dyDescent="0.25">
      <c r="A1381" s="57">
        <v>42262.472924687499</v>
      </c>
      <c r="B1381" s="32" t="s">
        <v>22</v>
      </c>
      <c r="C1381" s="32" t="s">
        <v>4678</v>
      </c>
      <c r="D1381" s="32" t="s">
        <v>4679</v>
      </c>
      <c r="E1381" s="32" t="s">
        <v>7478</v>
      </c>
      <c r="F1381" s="32" t="s">
        <v>7479</v>
      </c>
      <c r="G1381" s="32" t="s">
        <v>25</v>
      </c>
      <c r="H1381" s="32" t="s">
        <v>26</v>
      </c>
      <c r="I1381" s="32" t="s">
        <v>2006</v>
      </c>
      <c r="J1381" s="35">
        <v>0</v>
      </c>
      <c r="K1381" s="35">
        <v>0</v>
      </c>
      <c r="L1381" s="35">
        <v>0</v>
      </c>
      <c r="M1381" s="35">
        <v>0</v>
      </c>
      <c r="N1381" s="32" t="s">
        <v>17</v>
      </c>
      <c r="O1381" s="32" t="s">
        <v>27</v>
      </c>
      <c r="P1381" s="32">
        <v>3.75</v>
      </c>
    </row>
    <row r="1382" spans="1:16" x14ac:dyDescent="0.25">
      <c r="A1382" s="57">
        <v>42262.474063888891</v>
      </c>
      <c r="C1382" s="32" t="s">
        <v>345</v>
      </c>
      <c r="D1382" s="32" t="s">
        <v>334</v>
      </c>
      <c r="E1382" s="32" t="s">
        <v>7480</v>
      </c>
      <c r="F1382" s="32" t="s">
        <v>7481</v>
      </c>
      <c r="G1382" s="32" t="s">
        <v>58</v>
      </c>
      <c r="H1382" s="32" t="s">
        <v>59</v>
      </c>
      <c r="I1382" s="32" t="s">
        <v>2006</v>
      </c>
      <c r="J1382" s="35">
        <v>0</v>
      </c>
      <c r="K1382" s="35">
        <v>0</v>
      </c>
      <c r="L1382" s="35">
        <v>0</v>
      </c>
      <c r="M1382" s="35">
        <v>0</v>
      </c>
      <c r="N1382" s="32" t="s">
        <v>19</v>
      </c>
      <c r="O1382" s="32" t="s">
        <v>322</v>
      </c>
      <c r="P1382" s="32">
        <v>0</v>
      </c>
    </row>
    <row r="1383" spans="1:16" x14ac:dyDescent="0.25">
      <c r="A1383" s="57">
        <v>42262.474596840279</v>
      </c>
      <c r="B1383" s="32" t="s">
        <v>22</v>
      </c>
      <c r="C1383" s="32" t="s">
        <v>2335</v>
      </c>
      <c r="D1383" s="32" t="s">
        <v>2336</v>
      </c>
      <c r="E1383" s="32" t="s">
        <v>7482</v>
      </c>
      <c r="F1383" s="32" t="s">
        <v>7483</v>
      </c>
      <c r="G1383" s="32" t="s">
        <v>329</v>
      </c>
      <c r="H1383" s="32" t="s">
        <v>328</v>
      </c>
      <c r="I1383" s="32" t="s">
        <v>2006</v>
      </c>
      <c r="J1383" s="35">
        <v>0</v>
      </c>
      <c r="K1383" s="35">
        <v>0</v>
      </c>
      <c r="L1383" s="35">
        <v>0</v>
      </c>
      <c r="M1383" s="35">
        <v>0</v>
      </c>
      <c r="N1383" s="32" t="s">
        <v>17</v>
      </c>
      <c r="O1383" s="32" t="s">
        <v>27</v>
      </c>
      <c r="P1383" s="32">
        <v>0</v>
      </c>
    </row>
    <row r="1384" spans="1:16" x14ac:dyDescent="0.25">
      <c r="A1384" s="57">
        <v>42262.474596840279</v>
      </c>
      <c r="B1384" s="32" t="s">
        <v>22</v>
      </c>
      <c r="C1384" s="32" t="s">
        <v>2335</v>
      </c>
      <c r="D1384" s="32" t="s">
        <v>2336</v>
      </c>
      <c r="E1384" s="32" t="s">
        <v>7482</v>
      </c>
      <c r="F1384" s="32" t="s">
        <v>7483</v>
      </c>
      <c r="G1384" s="32" t="s">
        <v>25</v>
      </c>
      <c r="H1384" s="32" t="s">
        <v>26</v>
      </c>
      <c r="I1384" s="32" t="s">
        <v>2006</v>
      </c>
      <c r="J1384" s="35">
        <v>0</v>
      </c>
      <c r="K1384" s="35">
        <v>0</v>
      </c>
      <c r="L1384" s="35">
        <v>0</v>
      </c>
      <c r="M1384" s="35">
        <v>0</v>
      </c>
      <c r="N1384" s="32" t="s">
        <v>17</v>
      </c>
      <c r="O1384" s="32" t="s">
        <v>27</v>
      </c>
      <c r="P1384" s="32">
        <v>3</v>
      </c>
    </row>
    <row r="1385" spans="1:16" x14ac:dyDescent="0.25">
      <c r="A1385" s="57">
        <v>42262.476215277777</v>
      </c>
      <c r="C1385" s="32" t="s">
        <v>5133</v>
      </c>
      <c r="D1385" s="32" t="s">
        <v>334</v>
      </c>
      <c r="E1385" s="32" t="s">
        <v>7484</v>
      </c>
      <c r="F1385" s="32" t="s">
        <v>7485</v>
      </c>
      <c r="G1385" s="32" t="s">
        <v>58</v>
      </c>
      <c r="H1385" s="32" t="s">
        <v>59</v>
      </c>
      <c r="I1385" s="32" t="s">
        <v>2006</v>
      </c>
      <c r="J1385" s="35">
        <v>0</v>
      </c>
      <c r="K1385" s="35">
        <v>0</v>
      </c>
      <c r="L1385" s="35">
        <v>0</v>
      </c>
      <c r="M1385" s="35">
        <v>0</v>
      </c>
      <c r="N1385" s="32" t="s">
        <v>19</v>
      </c>
      <c r="O1385" s="32" t="s">
        <v>322</v>
      </c>
      <c r="P1385" s="32">
        <v>0</v>
      </c>
    </row>
    <row r="1386" spans="1:16" x14ac:dyDescent="0.25">
      <c r="A1386" s="57">
        <v>42262.477670601853</v>
      </c>
      <c r="B1386" s="32" t="s">
        <v>22</v>
      </c>
      <c r="C1386" s="32" t="s">
        <v>2335</v>
      </c>
      <c r="D1386" s="32" t="s">
        <v>2336</v>
      </c>
      <c r="E1386" s="32" t="s">
        <v>7486</v>
      </c>
      <c r="F1386" s="32" t="s">
        <v>7487</v>
      </c>
      <c r="G1386" s="32" t="s">
        <v>329</v>
      </c>
      <c r="H1386" s="32" t="s">
        <v>328</v>
      </c>
      <c r="I1386" s="32" t="s">
        <v>2006</v>
      </c>
      <c r="J1386" s="35">
        <v>0</v>
      </c>
      <c r="K1386" s="35">
        <v>0</v>
      </c>
      <c r="L1386" s="35">
        <v>0</v>
      </c>
      <c r="M1386" s="35">
        <v>0</v>
      </c>
      <c r="N1386" s="32" t="s">
        <v>19</v>
      </c>
      <c r="O1386" s="32" t="s">
        <v>27</v>
      </c>
      <c r="P1386" s="32">
        <v>0</v>
      </c>
    </row>
    <row r="1387" spans="1:16" x14ac:dyDescent="0.25">
      <c r="A1387" s="57">
        <v>42262.477670601853</v>
      </c>
      <c r="B1387" s="32" t="s">
        <v>22</v>
      </c>
      <c r="C1387" s="32" t="s">
        <v>2335</v>
      </c>
      <c r="D1387" s="32" t="s">
        <v>2336</v>
      </c>
      <c r="E1387" s="32" t="s">
        <v>7486</v>
      </c>
      <c r="F1387" s="32" t="s">
        <v>7487</v>
      </c>
      <c r="G1387" s="32" t="s">
        <v>25</v>
      </c>
      <c r="H1387" s="32" t="s">
        <v>26</v>
      </c>
      <c r="I1387" s="32" t="s">
        <v>2006</v>
      </c>
      <c r="J1387" s="35">
        <v>0</v>
      </c>
      <c r="K1387" s="35">
        <v>0</v>
      </c>
      <c r="L1387" s="35">
        <v>0</v>
      </c>
      <c r="M1387" s="35">
        <v>0</v>
      </c>
      <c r="N1387" s="32" t="s">
        <v>19</v>
      </c>
      <c r="O1387" s="32" t="s">
        <v>27</v>
      </c>
      <c r="P1387" s="32">
        <v>2</v>
      </c>
    </row>
    <row r="1388" spans="1:16" x14ac:dyDescent="0.25">
      <c r="A1388" s="57">
        <v>42262.478797835647</v>
      </c>
      <c r="B1388" s="32" t="s">
        <v>22</v>
      </c>
      <c r="C1388" s="32" t="s">
        <v>1097</v>
      </c>
      <c r="D1388" s="32" t="s">
        <v>1098</v>
      </c>
      <c r="E1388" s="32" t="s">
        <v>7488</v>
      </c>
      <c r="F1388" s="32" t="s">
        <v>7489</v>
      </c>
      <c r="G1388" s="32" t="s">
        <v>25</v>
      </c>
      <c r="H1388" s="32" t="s">
        <v>26</v>
      </c>
      <c r="I1388" s="32" t="s">
        <v>2006</v>
      </c>
      <c r="J1388" s="35">
        <v>0</v>
      </c>
      <c r="K1388" s="35">
        <v>0</v>
      </c>
      <c r="L1388" s="35">
        <v>0</v>
      </c>
      <c r="M1388" s="35">
        <v>0</v>
      </c>
      <c r="N1388" s="32" t="s">
        <v>19</v>
      </c>
      <c r="O1388" s="32" t="s">
        <v>27</v>
      </c>
      <c r="P1388" s="32">
        <v>0.5</v>
      </c>
    </row>
    <row r="1389" spans="1:16" x14ac:dyDescent="0.25">
      <c r="A1389" s="57">
        <v>42262.47882152778</v>
      </c>
      <c r="C1389" s="32" t="s">
        <v>1068</v>
      </c>
      <c r="D1389" s="32" t="s">
        <v>334</v>
      </c>
      <c r="E1389" s="32" t="s">
        <v>7490</v>
      </c>
      <c r="F1389" s="32" t="s">
        <v>7491</v>
      </c>
      <c r="G1389" s="32" t="s">
        <v>58</v>
      </c>
      <c r="H1389" s="32" t="s">
        <v>59</v>
      </c>
      <c r="I1389" s="32" t="s">
        <v>2006</v>
      </c>
      <c r="J1389" s="35">
        <v>0</v>
      </c>
      <c r="K1389" s="35">
        <v>0</v>
      </c>
      <c r="L1389" s="35">
        <v>0</v>
      </c>
      <c r="M1389" s="35">
        <v>0</v>
      </c>
      <c r="N1389" s="32" t="s">
        <v>19</v>
      </c>
      <c r="O1389" s="32" t="s">
        <v>322</v>
      </c>
      <c r="P1389" s="32">
        <v>0</v>
      </c>
    </row>
    <row r="1390" spans="1:16" x14ac:dyDescent="0.25">
      <c r="A1390" s="57">
        <v>42262.480212465278</v>
      </c>
      <c r="B1390" s="32" t="s">
        <v>22</v>
      </c>
      <c r="C1390" s="32" t="s">
        <v>4397</v>
      </c>
      <c r="D1390" s="32" t="s">
        <v>4398</v>
      </c>
      <c r="E1390" s="32" t="s">
        <v>7492</v>
      </c>
      <c r="F1390" s="32" t="s">
        <v>7493</v>
      </c>
      <c r="G1390" s="32" t="s">
        <v>25</v>
      </c>
      <c r="H1390" s="32" t="s">
        <v>26</v>
      </c>
      <c r="I1390" s="32" t="s">
        <v>2006</v>
      </c>
      <c r="J1390" s="35">
        <v>0</v>
      </c>
      <c r="K1390" s="35">
        <v>0</v>
      </c>
      <c r="L1390" s="35">
        <v>0</v>
      </c>
      <c r="M1390" s="35">
        <v>0</v>
      </c>
      <c r="N1390" s="32" t="s">
        <v>19</v>
      </c>
      <c r="O1390" s="32" t="s">
        <v>27</v>
      </c>
      <c r="P1390" s="32">
        <v>1</v>
      </c>
    </row>
    <row r="1391" spans="1:16" x14ac:dyDescent="0.25">
      <c r="A1391" s="57">
        <v>42262.480212465278</v>
      </c>
      <c r="B1391" s="32" t="s">
        <v>22</v>
      </c>
      <c r="C1391" s="32" t="s">
        <v>4397</v>
      </c>
      <c r="D1391" s="32" t="s">
        <v>4398</v>
      </c>
      <c r="E1391" s="32" t="s">
        <v>7492</v>
      </c>
      <c r="F1391" s="32" t="s">
        <v>7493</v>
      </c>
      <c r="G1391" s="32" t="s">
        <v>35</v>
      </c>
      <c r="H1391" s="32" t="s">
        <v>38</v>
      </c>
      <c r="I1391" s="32" t="s">
        <v>2006</v>
      </c>
      <c r="J1391" s="35">
        <v>0</v>
      </c>
      <c r="K1391" s="35">
        <v>0</v>
      </c>
      <c r="L1391" s="35">
        <v>0</v>
      </c>
      <c r="M1391" s="35">
        <v>22.4</v>
      </c>
      <c r="N1391" s="32" t="s">
        <v>19</v>
      </c>
      <c r="O1391" s="32" t="s">
        <v>27</v>
      </c>
      <c r="P1391" s="32">
        <v>1</v>
      </c>
    </row>
    <row r="1392" spans="1:16" x14ac:dyDescent="0.25">
      <c r="A1392" s="57">
        <v>42262.480212465278</v>
      </c>
      <c r="B1392" s="32" t="s">
        <v>22</v>
      </c>
      <c r="C1392" s="32" t="s">
        <v>4397</v>
      </c>
      <c r="D1392" s="32" t="s">
        <v>4398</v>
      </c>
      <c r="E1392" s="32" t="s">
        <v>7492</v>
      </c>
      <c r="F1392" s="32" t="s">
        <v>7493</v>
      </c>
      <c r="G1392" s="32" t="s">
        <v>35</v>
      </c>
      <c r="H1392" s="32" t="s">
        <v>38</v>
      </c>
      <c r="I1392" s="32" t="s">
        <v>2006</v>
      </c>
      <c r="J1392" s="35">
        <v>0</v>
      </c>
      <c r="K1392" s="35">
        <v>0</v>
      </c>
      <c r="L1392" s="35">
        <v>0</v>
      </c>
      <c r="M1392" s="35">
        <v>28.95</v>
      </c>
      <c r="N1392" s="32" t="s">
        <v>19</v>
      </c>
      <c r="O1392" s="32" t="s">
        <v>27</v>
      </c>
      <c r="P1392" s="32">
        <v>1</v>
      </c>
    </row>
    <row r="1393" spans="1:16" x14ac:dyDescent="0.25">
      <c r="A1393" s="57">
        <v>42262.480356597225</v>
      </c>
      <c r="B1393" s="32" t="s">
        <v>22</v>
      </c>
      <c r="C1393" s="32" t="s">
        <v>863</v>
      </c>
      <c r="D1393" s="32" t="s">
        <v>864</v>
      </c>
      <c r="E1393" s="32" t="s">
        <v>7494</v>
      </c>
      <c r="F1393" s="32" t="s">
        <v>7495</v>
      </c>
      <c r="G1393" s="32" t="s">
        <v>25</v>
      </c>
      <c r="H1393" s="32" t="s">
        <v>26</v>
      </c>
      <c r="I1393" s="32" t="s">
        <v>2006</v>
      </c>
      <c r="J1393" s="35">
        <v>0</v>
      </c>
      <c r="K1393" s="35">
        <v>0</v>
      </c>
      <c r="L1393" s="35">
        <v>0</v>
      </c>
      <c r="M1393" s="35">
        <v>0</v>
      </c>
      <c r="N1393" s="32" t="s">
        <v>17</v>
      </c>
      <c r="O1393" s="32" t="s">
        <v>24</v>
      </c>
      <c r="P1393" s="32">
        <v>3</v>
      </c>
    </row>
    <row r="1394" spans="1:16" x14ac:dyDescent="0.25">
      <c r="A1394" s="57">
        <v>42262.480356597225</v>
      </c>
      <c r="B1394" s="32" t="s">
        <v>22</v>
      </c>
      <c r="C1394" s="32" t="s">
        <v>863</v>
      </c>
      <c r="D1394" s="32" t="s">
        <v>864</v>
      </c>
      <c r="E1394" s="32" t="s">
        <v>7494</v>
      </c>
      <c r="F1394" s="32" t="s">
        <v>7495</v>
      </c>
      <c r="G1394" s="32" t="s">
        <v>5153</v>
      </c>
      <c r="H1394" s="32" t="s">
        <v>5154</v>
      </c>
      <c r="I1394" s="32" t="s">
        <v>2006</v>
      </c>
      <c r="J1394" s="35">
        <v>0</v>
      </c>
      <c r="K1394" s="35">
        <v>154.61000000000001</v>
      </c>
      <c r="L1394" s="35">
        <v>0</v>
      </c>
      <c r="M1394" s="35">
        <v>0</v>
      </c>
      <c r="N1394" s="32" t="s">
        <v>17</v>
      </c>
      <c r="O1394" s="32" t="s">
        <v>24</v>
      </c>
      <c r="P1394" s="32">
        <v>1</v>
      </c>
    </row>
    <row r="1395" spans="1:16" x14ac:dyDescent="0.25">
      <c r="A1395" s="57">
        <v>42262.480356597225</v>
      </c>
      <c r="B1395" s="32" t="s">
        <v>22</v>
      </c>
      <c r="C1395" s="32" t="s">
        <v>863</v>
      </c>
      <c r="D1395" s="32" t="s">
        <v>864</v>
      </c>
      <c r="E1395" s="32" t="s">
        <v>7494</v>
      </c>
      <c r="F1395" s="32" t="s">
        <v>7495</v>
      </c>
      <c r="G1395" s="32" t="s">
        <v>35</v>
      </c>
      <c r="H1395" s="32" t="s">
        <v>38</v>
      </c>
      <c r="I1395" s="32" t="s">
        <v>2006</v>
      </c>
      <c r="J1395" s="35">
        <v>0</v>
      </c>
      <c r="K1395" s="35">
        <v>0</v>
      </c>
      <c r="L1395" s="35">
        <v>0</v>
      </c>
      <c r="M1395" s="35">
        <v>24.6</v>
      </c>
      <c r="N1395" s="32" t="s">
        <v>17</v>
      </c>
      <c r="O1395" s="32" t="s">
        <v>24</v>
      </c>
      <c r="P1395" s="32">
        <v>1</v>
      </c>
    </row>
    <row r="1396" spans="1:16" x14ac:dyDescent="0.25">
      <c r="A1396" s="57">
        <v>42262.480356597225</v>
      </c>
      <c r="B1396" s="32" t="s">
        <v>22</v>
      </c>
      <c r="C1396" s="32" t="s">
        <v>863</v>
      </c>
      <c r="D1396" s="32" t="s">
        <v>864</v>
      </c>
      <c r="E1396" s="32" t="s">
        <v>7494</v>
      </c>
      <c r="F1396" s="32" t="s">
        <v>7495</v>
      </c>
      <c r="G1396" s="32" t="s">
        <v>35</v>
      </c>
      <c r="H1396" s="32" t="s">
        <v>38</v>
      </c>
      <c r="I1396" s="32" t="s">
        <v>2006</v>
      </c>
      <c r="J1396" s="35">
        <v>0</v>
      </c>
      <c r="K1396" s="35">
        <v>0</v>
      </c>
      <c r="L1396" s="35">
        <v>0</v>
      </c>
      <c r="M1396" s="35">
        <v>4.8</v>
      </c>
      <c r="N1396" s="32" t="s">
        <v>17</v>
      </c>
      <c r="O1396" s="32" t="s">
        <v>24</v>
      </c>
      <c r="P1396" s="32">
        <v>1</v>
      </c>
    </row>
    <row r="1397" spans="1:16" x14ac:dyDescent="0.25">
      <c r="A1397" s="57">
        <v>42262.480356597225</v>
      </c>
      <c r="B1397" s="32" t="s">
        <v>22</v>
      </c>
      <c r="C1397" s="32" t="s">
        <v>863</v>
      </c>
      <c r="D1397" s="32" t="s">
        <v>864</v>
      </c>
      <c r="E1397" s="32" t="s">
        <v>7494</v>
      </c>
      <c r="F1397" s="32" t="s">
        <v>7495</v>
      </c>
      <c r="G1397" s="32" t="s">
        <v>35</v>
      </c>
      <c r="H1397" s="32" t="s">
        <v>38</v>
      </c>
      <c r="I1397" s="32" t="s">
        <v>2006</v>
      </c>
      <c r="J1397" s="35">
        <v>0</v>
      </c>
      <c r="K1397" s="35">
        <v>0</v>
      </c>
      <c r="L1397" s="35">
        <v>0</v>
      </c>
      <c r="M1397" s="35">
        <v>8.65</v>
      </c>
      <c r="N1397" s="32" t="s">
        <v>17</v>
      </c>
      <c r="O1397" s="32" t="s">
        <v>24</v>
      </c>
      <c r="P1397" s="32">
        <v>1</v>
      </c>
    </row>
    <row r="1398" spans="1:16" x14ac:dyDescent="0.25">
      <c r="A1398" s="57">
        <v>42262.480356597225</v>
      </c>
      <c r="B1398" s="32" t="s">
        <v>22</v>
      </c>
      <c r="C1398" s="32" t="s">
        <v>863</v>
      </c>
      <c r="D1398" s="32" t="s">
        <v>864</v>
      </c>
      <c r="E1398" s="32" t="s">
        <v>7494</v>
      </c>
      <c r="F1398" s="32" t="s">
        <v>7495</v>
      </c>
      <c r="G1398" s="32" t="s">
        <v>35</v>
      </c>
      <c r="H1398" s="32" t="s">
        <v>38</v>
      </c>
      <c r="I1398" s="32" t="s">
        <v>2006</v>
      </c>
      <c r="J1398" s="35">
        <v>0</v>
      </c>
      <c r="K1398" s="35">
        <v>0</v>
      </c>
      <c r="L1398" s="35">
        <v>0</v>
      </c>
      <c r="M1398" s="35">
        <v>26.65</v>
      </c>
      <c r="N1398" s="32" t="s">
        <v>17</v>
      </c>
      <c r="O1398" s="32" t="s">
        <v>24</v>
      </c>
      <c r="P1398" s="32">
        <v>1</v>
      </c>
    </row>
    <row r="1399" spans="1:16" x14ac:dyDescent="0.25">
      <c r="A1399" s="57">
        <v>42262.480574502311</v>
      </c>
      <c r="B1399" s="32" t="s">
        <v>22</v>
      </c>
      <c r="C1399" s="32" t="s">
        <v>4397</v>
      </c>
      <c r="D1399" s="32" t="s">
        <v>4398</v>
      </c>
      <c r="E1399" s="32" t="s">
        <v>7496</v>
      </c>
      <c r="F1399" s="32" t="s">
        <v>7497</v>
      </c>
      <c r="G1399" s="32" t="s">
        <v>25</v>
      </c>
      <c r="H1399" s="32" t="s">
        <v>26</v>
      </c>
      <c r="I1399" s="32" t="s">
        <v>2006</v>
      </c>
      <c r="J1399" s="35">
        <v>0</v>
      </c>
      <c r="K1399" s="35">
        <v>0</v>
      </c>
      <c r="L1399" s="35">
        <v>0</v>
      </c>
      <c r="M1399" s="35">
        <v>0</v>
      </c>
      <c r="N1399" s="32" t="s">
        <v>19</v>
      </c>
      <c r="O1399" s="32" t="s">
        <v>27</v>
      </c>
      <c r="P1399" s="32">
        <v>5.5</v>
      </c>
    </row>
    <row r="1400" spans="1:16" x14ac:dyDescent="0.25">
      <c r="A1400" s="57">
        <v>42262.480574502311</v>
      </c>
      <c r="B1400" s="32" t="s">
        <v>22</v>
      </c>
      <c r="C1400" s="32" t="s">
        <v>4397</v>
      </c>
      <c r="D1400" s="32" t="s">
        <v>4398</v>
      </c>
      <c r="E1400" s="32" t="s">
        <v>7496</v>
      </c>
      <c r="F1400" s="32" t="s">
        <v>7497</v>
      </c>
      <c r="G1400" s="32" t="s">
        <v>35</v>
      </c>
      <c r="H1400" s="32" t="s">
        <v>38</v>
      </c>
      <c r="I1400" s="32" t="s">
        <v>2006</v>
      </c>
      <c r="J1400" s="35">
        <v>0</v>
      </c>
      <c r="K1400" s="35">
        <v>0</v>
      </c>
      <c r="L1400" s="35">
        <v>0</v>
      </c>
      <c r="M1400" s="35">
        <v>15.5</v>
      </c>
      <c r="N1400" s="32" t="s">
        <v>19</v>
      </c>
      <c r="O1400" s="32" t="s">
        <v>27</v>
      </c>
      <c r="P1400" s="32">
        <v>1</v>
      </c>
    </row>
    <row r="1401" spans="1:16" x14ac:dyDescent="0.25">
      <c r="A1401" s="57">
        <v>42262.480574502311</v>
      </c>
      <c r="B1401" s="32" t="s">
        <v>22</v>
      </c>
      <c r="C1401" s="32" t="s">
        <v>4397</v>
      </c>
      <c r="D1401" s="32" t="s">
        <v>4398</v>
      </c>
      <c r="E1401" s="32" t="s">
        <v>7496</v>
      </c>
      <c r="F1401" s="32" t="s">
        <v>7497</v>
      </c>
      <c r="G1401" s="32" t="s">
        <v>25</v>
      </c>
      <c r="H1401" s="32" t="s">
        <v>26</v>
      </c>
      <c r="I1401" s="32" t="s">
        <v>2006</v>
      </c>
      <c r="J1401" s="35">
        <v>0</v>
      </c>
      <c r="K1401" s="35">
        <v>0</v>
      </c>
      <c r="L1401" s="35">
        <v>0</v>
      </c>
      <c r="M1401" s="35">
        <v>0</v>
      </c>
      <c r="N1401" s="32" t="s">
        <v>19</v>
      </c>
      <c r="O1401" s="32" t="s">
        <v>27</v>
      </c>
      <c r="P1401" s="32">
        <v>3.5</v>
      </c>
    </row>
    <row r="1402" spans="1:16" x14ac:dyDescent="0.25">
      <c r="A1402" s="57">
        <v>42262.481606793983</v>
      </c>
      <c r="C1402" s="32" t="s">
        <v>47</v>
      </c>
      <c r="D1402" s="32" t="s">
        <v>48</v>
      </c>
      <c r="E1402" s="32" t="s">
        <v>7498</v>
      </c>
      <c r="F1402" s="32" t="s">
        <v>7499</v>
      </c>
      <c r="G1402" s="32" t="s">
        <v>25</v>
      </c>
      <c r="H1402" s="32" t="s">
        <v>26</v>
      </c>
      <c r="I1402" s="32" t="s">
        <v>2006</v>
      </c>
      <c r="J1402" s="35">
        <v>0</v>
      </c>
      <c r="K1402" s="35">
        <v>0</v>
      </c>
      <c r="L1402" s="35">
        <v>15</v>
      </c>
      <c r="M1402" s="35">
        <v>0</v>
      </c>
      <c r="N1402" s="32" t="s">
        <v>19</v>
      </c>
      <c r="O1402" s="32" t="s">
        <v>32</v>
      </c>
      <c r="P1402" s="32">
        <v>2.73</v>
      </c>
    </row>
    <row r="1403" spans="1:16" x14ac:dyDescent="0.25">
      <c r="A1403" s="57">
        <v>42262.481606793983</v>
      </c>
      <c r="C1403" s="32" t="s">
        <v>47</v>
      </c>
      <c r="D1403" s="32" t="s">
        <v>48</v>
      </c>
      <c r="E1403" s="32" t="s">
        <v>7498</v>
      </c>
      <c r="F1403" s="32" t="s">
        <v>7499</v>
      </c>
      <c r="G1403" s="32" t="s">
        <v>2086</v>
      </c>
      <c r="H1403" s="32" t="s">
        <v>2087</v>
      </c>
      <c r="I1403" s="32" t="s">
        <v>2006</v>
      </c>
      <c r="J1403" s="35">
        <v>0</v>
      </c>
      <c r="K1403" s="35">
        <v>0</v>
      </c>
      <c r="L1403" s="35">
        <v>0</v>
      </c>
      <c r="M1403" s="35">
        <v>0</v>
      </c>
      <c r="N1403" s="32" t="s">
        <v>19</v>
      </c>
      <c r="O1403" s="32" t="s">
        <v>32</v>
      </c>
      <c r="P1403" s="32">
        <v>0.03</v>
      </c>
    </row>
    <row r="1404" spans="1:16" x14ac:dyDescent="0.25">
      <c r="A1404" s="57">
        <v>42262.502677048615</v>
      </c>
      <c r="C1404" s="32" t="s">
        <v>345</v>
      </c>
      <c r="D1404" s="32" t="s">
        <v>334</v>
      </c>
      <c r="E1404" s="32" t="s">
        <v>7500</v>
      </c>
      <c r="F1404" s="32" t="s">
        <v>7501</v>
      </c>
      <c r="G1404" s="32" t="s">
        <v>58</v>
      </c>
      <c r="H1404" s="32" t="s">
        <v>59</v>
      </c>
      <c r="I1404" s="32" t="s">
        <v>2006</v>
      </c>
      <c r="J1404" s="35">
        <v>0</v>
      </c>
      <c r="K1404" s="35">
        <v>0</v>
      </c>
      <c r="L1404" s="35">
        <v>0</v>
      </c>
      <c r="M1404" s="35">
        <v>0</v>
      </c>
      <c r="N1404" s="32" t="s">
        <v>19</v>
      </c>
      <c r="O1404" s="32" t="s">
        <v>322</v>
      </c>
      <c r="P1404" s="32">
        <v>0</v>
      </c>
    </row>
    <row r="1405" spans="1:16" x14ac:dyDescent="0.25">
      <c r="A1405" s="57">
        <v>42262.502836539352</v>
      </c>
      <c r="C1405" s="32" t="s">
        <v>345</v>
      </c>
      <c r="D1405" s="32" t="s">
        <v>334</v>
      </c>
      <c r="E1405" s="32" t="s">
        <v>7502</v>
      </c>
      <c r="F1405" s="32" t="s">
        <v>7503</v>
      </c>
      <c r="G1405" s="32" t="s">
        <v>58</v>
      </c>
      <c r="H1405" s="32" t="s">
        <v>59</v>
      </c>
      <c r="I1405" s="32" t="s">
        <v>2006</v>
      </c>
      <c r="J1405" s="35">
        <v>0</v>
      </c>
      <c r="K1405" s="35">
        <v>0</v>
      </c>
      <c r="L1405" s="35">
        <v>0</v>
      </c>
      <c r="M1405" s="35">
        <v>0</v>
      </c>
      <c r="N1405" s="32" t="s">
        <v>19</v>
      </c>
      <c r="O1405" s="32" t="s">
        <v>322</v>
      </c>
      <c r="P1405" s="32">
        <v>0</v>
      </c>
    </row>
    <row r="1406" spans="1:16" x14ac:dyDescent="0.25">
      <c r="A1406" s="57">
        <v>42262.507202974535</v>
      </c>
      <c r="C1406" s="32" t="s">
        <v>741</v>
      </c>
      <c r="D1406" s="32" t="s">
        <v>334</v>
      </c>
      <c r="E1406" s="32" t="s">
        <v>7504</v>
      </c>
      <c r="F1406" s="32" t="s">
        <v>7505</v>
      </c>
      <c r="G1406" s="32" t="s">
        <v>58</v>
      </c>
      <c r="H1406" s="32" t="s">
        <v>59</v>
      </c>
      <c r="I1406" s="32" t="s">
        <v>2006</v>
      </c>
      <c r="J1406" s="35">
        <v>0</v>
      </c>
      <c r="K1406" s="35">
        <v>0</v>
      </c>
      <c r="L1406" s="35">
        <v>0</v>
      </c>
      <c r="M1406" s="35">
        <v>0</v>
      </c>
      <c r="N1406" s="32" t="s">
        <v>19</v>
      </c>
      <c r="O1406" s="32" t="s">
        <v>322</v>
      </c>
      <c r="P1406" s="32">
        <v>0</v>
      </c>
    </row>
    <row r="1407" spans="1:16" x14ac:dyDescent="0.25">
      <c r="A1407" s="57">
        <v>42262.566737002315</v>
      </c>
      <c r="C1407" s="32" t="s">
        <v>741</v>
      </c>
      <c r="D1407" s="32" t="s">
        <v>334</v>
      </c>
      <c r="E1407" s="32" t="s">
        <v>7506</v>
      </c>
      <c r="F1407" s="32" t="s">
        <v>7507</v>
      </c>
      <c r="G1407" s="32" t="s">
        <v>58</v>
      </c>
      <c r="H1407" s="32" t="s">
        <v>59</v>
      </c>
      <c r="I1407" s="32" t="s">
        <v>2006</v>
      </c>
      <c r="J1407" s="35">
        <v>0</v>
      </c>
      <c r="K1407" s="35">
        <v>0</v>
      </c>
      <c r="L1407" s="35">
        <v>0</v>
      </c>
      <c r="M1407" s="35">
        <v>0</v>
      </c>
      <c r="N1407" s="32" t="s">
        <v>19</v>
      </c>
      <c r="O1407" s="32" t="s">
        <v>322</v>
      </c>
      <c r="P1407" s="32">
        <v>0</v>
      </c>
    </row>
    <row r="1408" spans="1:16" x14ac:dyDescent="0.25">
      <c r="A1408" s="57">
        <v>42262.579687418984</v>
      </c>
      <c r="C1408" s="32" t="s">
        <v>6491</v>
      </c>
      <c r="D1408" s="32" t="s">
        <v>334</v>
      </c>
      <c r="E1408" s="32" t="s">
        <v>7508</v>
      </c>
      <c r="F1408" s="32" t="s">
        <v>7509</v>
      </c>
      <c r="G1408" s="32" t="s">
        <v>58</v>
      </c>
      <c r="H1408" s="32" t="s">
        <v>59</v>
      </c>
      <c r="I1408" s="32" t="s">
        <v>2006</v>
      </c>
      <c r="J1408" s="35">
        <v>0</v>
      </c>
      <c r="K1408" s="35">
        <v>0</v>
      </c>
      <c r="L1408" s="35">
        <v>0</v>
      </c>
      <c r="M1408" s="35">
        <v>0</v>
      </c>
      <c r="N1408" s="32" t="s">
        <v>19</v>
      </c>
      <c r="O1408" s="32" t="s">
        <v>322</v>
      </c>
      <c r="P1408" s="32">
        <v>0</v>
      </c>
    </row>
    <row r="1409" spans="1:17" x14ac:dyDescent="0.25">
      <c r="A1409" s="57">
        <v>42262.585696724535</v>
      </c>
      <c r="C1409" s="32" t="s">
        <v>353</v>
      </c>
      <c r="D1409" s="32" t="s">
        <v>334</v>
      </c>
      <c r="E1409" s="32" t="s">
        <v>7510</v>
      </c>
      <c r="F1409" s="32" t="s">
        <v>7511</v>
      </c>
      <c r="G1409" s="32" t="s">
        <v>58</v>
      </c>
      <c r="H1409" s="32" t="s">
        <v>59</v>
      </c>
      <c r="I1409" s="32" t="s">
        <v>2006</v>
      </c>
      <c r="J1409" s="35">
        <v>0</v>
      </c>
      <c r="K1409" s="35">
        <v>0</v>
      </c>
      <c r="L1409" s="35">
        <v>0</v>
      </c>
      <c r="M1409" s="35">
        <v>0</v>
      </c>
      <c r="N1409" s="32" t="s">
        <v>19</v>
      </c>
      <c r="O1409" s="32" t="s">
        <v>322</v>
      </c>
      <c r="P1409" s="32">
        <v>0</v>
      </c>
    </row>
    <row r="1410" spans="1:17" x14ac:dyDescent="0.25">
      <c r="A1410" s="57">
        <v>42262.61723984954</v>
      </c>
      <c r="C1410" s="32" t="s">
        <v>5149</v>
      </c>
      <c r="D1410" s="32" t="s">
        <v>5150</v>
      </c>
      <c r="E1410" s="32" t="s">
        <v>7512</v>
      </c>
      <c r="F1410" s="32" t="s">
        <v>7513</v>
      </c>
      <c r="G1410" s="32" t="s">
        <v>58</v>
      </c>
      <c r="H1410" s="32" t="s">
        <v>59</v>
      </c>
      <c r="I1410" s="32" t="s">
        <v>2006</v>
      </c>
      <c r="J1410" s="35">
        <v>0</v>
      </c>
      <c r="K1410" s="35">
        <v>0</v>
      </c>
      <c r="L1410" s="35">
        <v>0</v>
      </c>
      <c r="M1410" s="35">
        <v>0</v>
      </c>
      <c r="N1410" s="32" t="s">
        <v>19</v>
      </c>
      <c r="O1410" s="32" t="s">
        <v>318</v>
      </c>
      <c r="P1410" s="32">
        <v>0</v>
      </c>
    </row>
    <row r="1411" spans="1:17" x14ac:dyDescent="0.25">
      <c r="A1411" s="57">
        <v>42262.617492094905</v>
      </c>
      <c r="E1411" s="32" t="s">
        <v>7514</v>
      </c>
      <c r="F1411" s="32" t="s">
        <v>7515</v>
      </c>
      <c r="G1411" s="32" t="s">
        <v>333</v>
      </c>
      <c r="H1411" s="32" t="s">
        <v>332</v>
      </c>
      <c r="I1411" s="32" t="s">
        <v>2006</v>
      </c>
      <c r="J1411" s="35">
        <v>0</v>
      </c>
      <c r="K1411" s="35">
        <v>0</v>
      </c>
      <c r="L1411" s="35">
        <v>0</v>
      </c>
      <c r="M1411" s="35">
        <v>0</v>
      </c>
      <c r="N1411" s="32" t="s">
        <v>19</v>
      </c>
      <c r="P1411" s="32">
        <v>0.5</v>
      </c>
    </row>
    <row r="1412" spans="1:17" x14ac:dyDescent="0.25">
      <c r="A1412" s="57">
        <v>42262.6254934838</v>
      </c>
      <c r="E1412" s="32" t="s">
        <v>7516</v>
      </c>
      <c r="F1412" s="32" t="s">
        <v>7517</v>
      </c>
      <c r="G1412" s="32" t="s">
        <v>333</v>
      </c>
      <c r="H1412" s="32" t="s">
        <v>332</v>
      </c>
      <c r="I1412" s="32" t="s">
        <v>2006</v>
      </c>
      <c r="J1412" s="35">
        <v>0</v>
      </c>
      <c r="K1412" s="35">
        <v>0</v>
      </c>
      <c r="L1412" s="35">
        <v>0</v>
      </c>
      <c r="M1412" s="35">
        <v>0</v>
      </c>
      <c r="N1412" s="32" t="s">
        <v>19</v>
      </c>
      <c r="P1412" s="32">
        <v>0.5</v>
      </c>
    </row>
    <row r="1413" spans="1:17" x14ac:dyDescent="0.25">
      <c r="A1413" s="57">
        <v>42262.626094791667</v>
      </c>
      <c r="E1413" s="32" t="s">
        <v>7518</v>
      </c>
      <c r="F1413" s="32" t="s">
        <v>7519</v>
      </c>
      <c r="G1413" s="32" t="s">
        <v>333</v>
      </c>
      <c r="H1413" s="32" t="s">
        <v>332</v>
      </c>
      <c r="I1413" s="32" t="s">
        <v>2006</v>
      </c>
      <c r="J1413" s="35">
        <v>0</v>
      </c>
      <c r="K1413" s="35">
        <v>0</v>
      </c>
      <c r="L1413" s="35">
        <v>0</v>
      </c>
      <c r="M1413" s="35">
        <v>0</v>
      </c>
      <c r="N1413" s="32" t="s">
        <v>19</v>
      </c>
      <c r="P1413" s="32">
        <v>0.5</v>
      </c>
    </row>
    <row r="1414" spans="1:17" x14ac:dyDescent="0.25">
      <c r="A1414" s="57">
        <v>42262.626768090275</v>
      </c>
      <c r="E1414" s="32" t="s">
        <v>7520</v>
      </c>
      <c r="F1414" s="32" t="s">
        <v>7521</v>
      </c>
      <c r="G1414" s="32" t="s">
        <v>333</v>
      </c>
      <c r="H1414" s="32" t="s">
        <v>332</v>
      </c>
      <c r="I1414" s="32" t="s">
        <v>2006</v>
      </c>
      <c r="J1414" s="35">
        <v>0</v>
      </c>
      <c r="K1414" s="35">
        <v>0</v>
      </c>
      <c r="L1414" s="35">
        <v>0</v>
      </c>
      <c r="M1414" s="35">
        <v>0</v>
      </c>
      <c r="N1414" s="32" t="s">
        <v>19</v>
      </c>
      <c r="P1414" s="32">
        <v>0.5</v>
      </c>
    </row>
    <row r="1415" spans="1:17" x14ac:dyDescent="0.25">
      <c r="A1415" s="57">
        <v>42262.62806693287</v>
      </c>
      <c r="E1415" s="32" t="s">
        <v>7522</v>
      </c>
      <c r="F1415" s="32" t="s">
        <v>7523</v>
      </c>
      <c r="G1415" s="32" t="s">
        <v>333</v>
      </c>
      <c r="H1415" s="32" t="s">
        <v>332</v>
      </c>
      <c r="I1415" s="32" t="s">
        <v>2006</v>
      </c>
      <c r="J1415" s="35">
        <v>0</v>
      </c>
      <c r="K1415" s="35">
        <v>0</v>
      </c>
      <c r="L1415" s="35">
        <v>0</v>
      </c>
      <c r="M1415" s="35">
        <v>0</v>
      </c>
      <c r="N1415" s="32" t="s">
        <v>19</v>
      </c>
      <c r="P1415" s="32">
        <v>0.5</v>
      </c>
    </row>
    <row r="1416" spans="1:17" x14ac:dyDescent="0.25">
      <c r="A1416" s="57">
        <v>42262.630014155089</v>
      </c>
      <c r="E1416" s="32" t="s">
        <v>7524</v>
      </c>
      <c r="F1416" s="32" t="s">
        <v>7525</v>
      </c>
      <c r="G1416" s="32" t="s">
        <v>333</v>
      </c>
      <c r="H1416" s="32" t="s">
        <v>332</v>
      </c>
      <c r="I1416" s="32" t="s">
        <v>2006</v>
      </c>
      <c r="J1416" s="35">
        <v>0</v>
      </c>
      <c r="K1416" s="35">
        <v>0</v>
      </c>
      <c r="L1416" s="35">
        <v>0</v>
      </c>
      <c r="M1416" s="35">
        <v>0</v>
      </c>
      <c r="N1416" s="32" t="s">
        <v>19</v>
      </c>
      <c r="P1416" s="32">
        <v>0.5</v>
      </c>
    </row>
    <row r="1417" spans="1:17" x14ac:dyDescent="0.25">
      <c r="A1417" s="57">
        <v>42262.631361655091</v>
      </c>
      <c r="E1417" s="32" t="s">
        <v>7526</v>
      </c>
      <c r="F1417" s="32" t="s">
        <v>7527</v>
      </c>
      <c r="G1417" s="32" t="s">
        <v>333</v>
      </c>
      <c r="H1417" s="32" t="s">
        <v>332</v>
      </c>
      <c r="I1417" s="32" t="s">
        <v>2006</v>
      </c>
      <c r="J1417" s="35">
        <v>0</v>
      </c>
      <c r="K1417" s="35">
        <v>0</v>
      </c>
      <c r="L1417" s="35">
        <v>0</v>
      </c>
      <c r="M1417" s="35">
        <v>0</v>
      </c>
      <c r="N1417" s="32" t="s">
        <v>17</v>
      </c>
      <c r="P1417" s="32">
        <v>0.5</v>
      </c>
    </row>
    <row r="1418" spans="1:17" x14ac:dyDescent="0.25">
      <c r="A1418" s="57">
        <v>42262.631404664353</v>
      </c>
      <c r="E1418" s="32" t="s">
        <v>7528</v>
      </c>
      <c r="F1418" s="32" t="s">
        <v>7529</v>
      </c>
      <c r="G1418" s="32" t="s">
        <v>333</v>
      </c>
      <c r="H1418" s="32" t="s">
        <v>332</v>
      </c>
      <c r="I1418" s="32" t="s">
        <v>2006</v>
      </c>
      <c r="J1418" s="35">
        <v>0</v>
      </c>
      <c r="K1418" s="35">
        <v>0</v>
      </c>
      <c r="L1418" s="35">
        <v>0</v>
      </c>
      <c r="M1418" s="35">
        <v>0</v>
      </c>
      <c r="N1418" s="32" t="s">
        <v>19</v>
      </c>
      <c r="P1418" s="32">
        <v>0.5</v>
      </c>
    </row>
    <row r="1419" spans="1:17" x14ac:dyDescent="0.25">
      <c r="A1419" s="57">
        <v>42262.632987303237</v>
      </c>
      <c r="E1419" s="32" t="s">
        <v>7530</v>
      </c>
      <c r="F1419" s="32" t="s">
        <v>7531</v>
      </c>
      <c r="G1419" s="32" t="s">
        <v>333</v>
      </c>
      <c r="H1419" s="32" t="s">
        <v>332</v>
      </c>
      <c r="I1419" s="32" t="s">
        <v>2006</v>
      </c>
      <c r="J1419" s="35">
        <v>0</v>
      </c>
      <c r="K1419" s="35">
        <v>0</v>
      </c>
      <c r="L1419" s="35">
        <v>0</v>
      </c>
      <c r="M1419" s="35">
        <v>0</v>
      </c>
      <c r="N1419" s="32" t="s">
        <v>19</v>
      </c>
      <c r="P1419" s="32">
        <v>0.5</v>
      </c>
    </row>
    <row r="1420" spans="1:17" x14ac:dyDescent="0.25">
      <c r="A1420" s="57">
        <v>42262.633830405095</v>
      </c>
      <c r="E1420" s="32" t="s">
        <v>7532</v>
      </c>
      <c r="F1420" s="32" t="s">
        <v>7533</v>
      </c>
      <c r="G1420" s="32" t="s">
        <v>333</v>
      </c>
      <c r="H1420" s="32" t="s">
        <v>332</v>
      </c>
      <c r="I1420" s="32" t="s">
        <v>2006</v>
      </c>
      <c r="J1420" s="35">
        <v>0</v>
      </c>
      <c r="K1420" s="35">
        <v>0</v>
      </c>
      <c r="L1420" s="35">
        <v>0</v>
      </c>
      <c r="M1420" s="35">
        <v>0</v>
      </c>
      <c r="N1420" s="32" t="s">
        <v>19</v>
      </c>
      <c r="P1420" s="32">
        <v>0.5</v>
      </c>
    </row>
    <row r="1421" spans="1:17" x14ac:dyDescent="0.25">
      <c r="A1421" s="57">
        <v>42262.634073993053</v>
      </c>
      <c r="E1421" s="32" t="s">
        <v>7534</v>
      </c>
      <c r="F1421" s="32" t="s">
        <v>7535</v>
      </c>
      <c r="G1421" s="32" t="s">
        <v>333</v>
      </c>
      <c r="H1421" s="32" t="s">
        <v>332</v>
      </c>
      <c r="I1421" s="32" t="s">
        <v>2006</v>
      </c>
      <c r="J1421" s="35">
        <v>0</v>
      </c>
      <c r="K1421" s="35">
        <v>0</v>
      </c>
      <c r="L1421" s="35">
        <v>0</v>
      </c>
      <c r="M1421" s="35">
        <v>0</v>
      </c>
      <c r="N1421" s="32" t="s">
        <v>19</v>
      </c>
      <c r="P1421" s="32">
        <v>0.5</v>
      </c>
    </row>
    <row r="1422" spans="1:17" x14ac:dyDescent="0.25">
      <c r="A1422" s="57">
        <v>42262.634771909725</v>
      </c>
      <c r="B1422" s="32" t="s">
        <v>21</v>
      </c>
      <c r="C1422" s="32" t="s">
        <v>283</v>
      </c>
      <c r="D1422" s="32" t="s">
        <v>282</v>
      </c>
      <c r="E1422" s="32" t="s">
        <v>7536</v>
      </c>
      <c r="F1422" s="32" t="s">
        <v>7537</v>
      </c>
      <c r="G1422" s="32" t="s">
        <v>28</v>
      </c>
      <c r="H1422" s="32" t="s">
        <v>7539</v>
      </c>
      <c r="I1422" s="32" t="s">
        <v>1879</v>
      </c>
      <c r="J1422" s="35">
        <v>0</v>
      </c>
      <c r="K1422" s="35">
        <v>0</v>
      </c>
      <c r="L1422" s="35">
        <v>0</v>
      </c>
      <c r="M1422" s="35">
        <v>0</v>
      </c>
      <c r="N1422" s="32" t="s">
        <v>17</v>
      </c>
      <c r="O1422" s="32" t="s">
        <v>18</v>
      </c>
      <c r="P1422" s="32">
        <v>1</v>
      </c>
      <c r="Q1422" s="32" t="s">
        <v>7538</v>
      </c>
    </row>
    <row r="1423" spans="1:17" x14ac:dyDescent="0.25">
      <c r="A1423" s="57">
        <v>42262.634771909725</v>
      </c>
      <c r="B1423" s="32" t="s">
        <v>21</v>
      </c>
      <c r="C1423" s="32" t="s">
        <v>283</v>
      </c>
      <c r="D1423" s="32" t="s">
        <v>282</v>
      </c>
      <c r="E1423" s="32" t="s">
        <v>7536</v>
      </c>
      <c r="F1423" s="32" t="s">
        <v>7537</v>
      </c>
      <c r="G1423" s="32" t="s">
        <v>7540</v>
      </c>
      <c r="H1423" s="32" t="s">
        <v>7541</v>
      </c>
      <c r="I1423" s="32" t="s">
        <v>1879</v>
      </c>
      <c r="J1423" s="35">
        <v>0</v>
      </c>
      <c r="K1423" s="35">
        <v>0</v>
      </c>
      <c r="L1423" s="35">
        <v>0</v>
      </c>
      <c r="M1423" s="35">
        <v>0</v>
      </c>
      <c r="N1423" s="32" t="s">
        <v>17</v>
      </c>
      <c r="O1423" s="32" t="s">
        <v>18</v>
      </c>
      <c r="P1423" s="32">
        <v>1</v>
      </c>
      <c r="Q1423" s="32" t="s">
        <v>7538</v>
      </c>
    </row>
    <row r="1424" spans="1:17" x14ac:dyDescent="0.25">
      <c r="A1424" s="57">
        <v>42262.635071562501</v>
      </c>
      <c r="E1424" s="32" t="s">
        <v>7542</v>
      </c>
      <c r="F1424" s="32" t="s">
        <v>7543</v>
      </c>
      <c r="G1424" s="32" t="s">
        <v>333</v>
      </c>
      <c r="H1424" s="32" t="s">
        <v>332</v>
      </c>
      <c r="I1424" s="32" t="s">
        <v>2006</v>
      </c>
      <c r="J1424" s="35">
        <v>0</v>
      </c>
      <c r="K1424" s="35">
        <v>0</v>
      </c>
      <c r="L1424" s="35">
        <v>0</v>
      </c>
      <c r="M1424" s="35">
        <v>0</v>
      </c>
      <c r="N1424" s="32" t="s">
        <v>19</v>
      </c>
      <c r="P1424" s="32">
        <v>0.5</v>
      </c>
    </row>
    <row r="1425" spans="1:16" x14ac:dyDescent="0.25">
      <c r="A1425" s="57">
        <v>42262.63601195602</v>
      </c>
      <c r="E1425" s="32" t="s">
        <v>7544</v>
      </c>
      <c r="F1425" s="32" t="s">
        <v>7545</v>
      </c>
      <c r="G1425" s="32" t="s">
        <v>333</v>
      </c>
      <c r="H1425" s="32" t="s">
        <v>332</v>
      </c>
      <c r="I1425" s="32" t="s">
        <v>2006</v>
      </c>
      <c r="J1425" s="35">
        <v>0</v>
      </c>
      <c r="K1425" s="35">
        <v>0</v>
      </c>
      <c r="L1425" s="35">
        <v>0</v>
      </c>
      <c r="M1425" s="35">
        <v>0</v>
      </c>
      <c r="N1425" s="32" t="s">
        <v>19</v>
      </c>
      <c r="P1425" s="32">
        <v>0.5</v>
      </c>
    </row>
    <row r="1426" spans="1:16" x14ac:dyDescent="0.25">
      <c r="A1426" s="57">
        <v>42262.636544942128</v>
      </c>
      <c r="E1426" s="32" t="s">
        <v>7546</v>
      </c>
      <c r="F1426" s="32" t="s">
        <v>7547</v>
      </c>
      <c r="G1426" s="32" t="s">
        <v>333</v>
      </c>
      <c r="H1426" s="32" t="s">
        <v>332</v>
      </c>
      <c r="I1426" s="32" t="s">
        <v>2006</v>
      </c>
      <c r="J1426" s="35">
        <v>0</v>
      </c>
      <c r="K1426" s="35">
        <v>0</v>
      </c>
      <c r="L1426" s="35">
        <v>0</v>
      </c>
      <c r="M1426" s="35">
        <v>0</v>
      </c>
      <c r="N1426" s="32" t="s">
        <v>19</v>
      </c>
      <c r="P1426" s="32">
        <v>0.5</v>
      </c>
    </row>
    <row r="1427" spans="1:16" x14ac:dyDescent="0.25">
      <c r="A1427" s="57">
        <v>42262.636896608798</v>
      </c>
      <c r="C1427" s="32" t="s">
        <v>74</v>
      </c>
      <c r="D1427" s="32" t="s">
        <v>73</v>
      </c>
      <c r="E1427" s="32" t="s">
        <v>7548</v>
      </c>
      <c r="F1427" s="32" t="s">
        <v>7549</v>
      </c>
      <c r="G1427" s="32" t="s">
        <v>58</v>
      </c>
      <c r="H1427" s="32" t="s">
        <v>59</v>
      </c>
      <c r="I1427" s="32" t="s">
        <v>2006</v>
      </c>
      <c r="J1427" s="35">
        <v>0</v>
      </c>
      <c r="K1427" s="35">
        <v>0</v>
      </c>
      <c r="L1427" s="35">
        <v>0</v>
      </c>
      <c r="M1427" s="35">
        <v>0</v>
      </c>
      <c r="N1427" s="32" t="s">
        <v>19</v>
      </c>
      <c r="O1427" s="32" t="s">
        <v>32</v>
      </c>
      <c r="P1427" s="32">
        <v>0</v>
      </c>
    </row>
    <row r="1428" spans="1:16" x14ac:dyDescent="0.25">
      <c r="A1428" s="57">
        <v>42262.636896608798</v>
      </c>
      <c r="C1428" s="32" t="s">
        <v>74</v>
      </c>
      <c r="D1428" s="32" t="s">
        <v>73</v>
      </c>
      <c r="E1428" s="32" t="s">
        <v>7548</v>
      </c>
      <c r="F1428" s="32" t="s">
        <v>7549</v>
      </c>
      <c r="G1428" s="32" t="s">
        <v>58</v>
      </c>
      <c r="H1428" s="32" t="s">
        <v>59</v>
      </c>
      <c r="I1428" s="32" t="s">
        <v>2006</v>
      </c>
      <c r="J1428" s="35">
        <v>0</v>
      </c>
      <c r="K1428" s="35">
        <v>0</v>
      </c>
      <c r="L1428" s="35">
        <v>0</v>
      </c>
      <c r="M1428" s="35">
        <v>0</v>
      </c>
      <c r="N1428" s="32" t="s">
        <v>19</v>
      </c>
      <c r="O1428" s="32" t="s">
        <v>32</v>
      </c>
      <c r="P1428" s="32">
        <v>0</v>
      </c>
    </row>
    <row r="1429" spans="1:16" x14ac:dyDescent="0.25">
      <c r="A1429" s="57">
        <v>42262.636896608798</v>
      </c>
      <c r="C1429" s="32" t="s">
        <v>74</v>
      </c>
      <c r="D1429" s="32" t="s">
        <v>73</v>
      </c>
      <c r="E1429" s="32" t="s">
        <v>7548</v>
      </c>
      <c r="F1429" s="32" t="s">
        <v>7549</v>
      </c>
      <c r="G1429" s="32" t="s">
        <v>58</v>
      </c>
      <c r="H1429" s="32" t="s">
        <v>59</v>
      </c>
      <c r="I1429" s="32" t="s">
        <v>2006</v>
      </c>
      <c r="J1429" s="35">
        <v>0</v>
      </c>
      <c r="K1429" s="35">
        <v>0</v>
      </c>
      <c r="L1429" s="35">
        <v>0</v>
      </c>
      <c r="M1429" s="35">
        <v>0</v>
      </c>
      <c r="N1429" s="32" t="s">
        <v>19</v>
      </c>
      <c r="O1429" s="32" t="s">
        <v>32</v>
      </c>
      <c r="P1429" s="32">
        <v>0</v>
      </c>
    </row>
    <row r="1430" spans="1:16" x14ac:dyDescent="0.25">
      <c r="A1430" s="57">
        <v>42262.636896608798</v>
      </c>
      <c r="C1430" s="32" t="s">
        <v>74</v>
      </c>
      <c r="D1430" s="32" t="s">
        <v>73</v>
      </c>
      <c r="E1430" s="32" t="s">
        <v>7548</v>
      </c>
      <c r="F1430" s="32" t="s">
        <v>7549</v>
      </c>
      <c r="G1430" s="32" t="s">
        <v>58</v>
      </c>
      <c r="H1430" s="32" t="s">
        <v>59</v>
      </c>
      <c r="I1430" s="32" t="s">
        <v>2006</v>
      </c>
      <c r="J1430" s="35">
        <v>0</v>
      </c>
      <c r="K1430" s="35">
        <v>0</v>
      </c>
      <c r="L1430" s="35">
        <v>0</v>
      </c>
      <c r="M1430" s="35">
        <v>0</v>
      </c>
      <c r="N1430" s="32" t="s">
        <v>19</v>
      </c>
      <c r="O1430" s="32" t="s">
        <v>32</v>
      </c>
      <c r="P1430" s="32">
        <v>0</v>
      </c>
    </row>
    <row r="1431" spans="1:16" x14ac:dyDescent="0.25">
      <c r="A1431" s="57">
        <v>42262.636896608798</v>
      </c>
      <c r="C1431" s="32" t="s">
        <v>74</v>
      </c>
      <c r="D1431" s="32" t="s">
        <v>73</v>
      </c>
      <c r="E1431" s="32" t="s">
        <v>7548</v>
      </c>
      <c r="F1431" s="32" t="s">
        <v>7549</v>
      </c>
      <c r="G1431" s="32" t="s">
        <v>58</v>
      </c>
      <c r="H1431" s="32" t="s">
        <v>59</v>
      </c>
      <c r="I1431" s="32" t="s">
        <v>2006</v>
      </c>
      <c r="J1431" s="35">
        <v>0</v>
      </c>
      <c r="K1431" s="35">
        <v>0</v>
      </c>
      <c r="L1431" s="35">
        <v>0</v>
      </c>
      <c r="M1431" s="35">
        <v>0</v>
      </c>
      <c r="N1431" s="32" t="s">
        <v>19</v>
      </c>
      <c r="O1431" s="32" t="s">
        <v>32</v>
      </c>
      <c r="P1431" s="32">
        <v>0</v>
      </c>
    </row>
    <row r="1432" spans="1:16" x14ac:dyDescent="0.25">
      <c r="A1432" s="57">
        <v>42262.636896608798</v>
      </c>
      <c r="C1432" s="32" t="s">
        <v>74</v>
      </c>
      <c r="D1432" s="32" t="s">
        <v>73</v>
      </c>
      <c r="E1432" s="32" t="s">
        <v>7548</v>
      </c>
      <c r="F1432" s="32" t="s">
        <v>7549</v>
      </c>
      <c r="G1432" s="32" t="s">
        <v>58</v>
      </c>
      <c r="H1432" s="32" t="s">
        <v>59</v>
      </c>
      <c r="I1432" s="32" t="s">
        <v>2006</v>
      </c>
      <c r="J1432" s="35">
        <v>0</v>
      </c>
      <c r="K1432" s="35">
        <v>0</v>
      </c>
      <c r="L1432" s="35">
        <v>0</v>
      </c>
      <c r="M1432" s="35">
        <v>0</v>
      </c>
      <c r="N1432" s="32" t="s">
        <v>19</v>
      </c>
      <c r="O1432" s="32" t="s">
        <v>32</v>
      </c>
      <c r="P1432" s="32">
        <v>0</v>
      </c>
    </row>
    <row r="1433" spans="1:16" x14ac:dyDescent="0.25">
      <c r="A1433" s="57">
        <v>42262.636896608798</v>
      </c>
      <c r="C1433" s="32" t="s">
        <v>74</v>
      </c>
      <c r="D1433" s="32" t="s">
        <v>73</v>
      </c>
      <c r="E1433" s="32" t="s">
        <v>7548</v>
      </c>
      <c r="F1433" s="32" t="s">
        <v>7549</v>
      </c>
      <c r="G1433" s="32" t="s">
        <v>58</v>
      </c>
      <c r="H1433" s="32" t="s">
        <v>59</v>
      </c>
      <c r="I1433" s="32" t="s">
        <v>2006</v>
      </c>
      <c r="J1433" s="35">
        <v>0</v>
      </c>
      <c r="K1433" s="35">
        <v>0</v>
      </c>
      <c r="L1433" s="35">
        <v>0</v>
      </c>
      <c r="M1433" s="35">
        <v>0</v>
      </c>
      <c r="N1433" s="32" t="s">
        <v>19</v>
      </c>
      <c r="O1433" s="32" t="s">
        <v>32</v>
      </c>
      <c r="P1433" s="32">
        <v>0</v>
      </c>
    </row>
    <row r="1434" spans="1:16" x14ac:dyDescent="0.25">
      <c r="A1434" s="57">
        <v>42262.636896608798</v>
      </c>
      <c r="C1434" s="32" t="s">
        <v>74</v>
      </c>
      <c r="D1434" s="32" t="s">
        <v>73</v>
      </c>
      <c r="E1434" s="32" t="s">
        <v>7548</v>
      </c>
      <c r="F1434" s="32" t="s">
        <v>7549</v>
      </c>
      <c r="G1434" s="32" t="s">
        <v>58</v>
      </c>
      <c r="H1434" s="32" t="s">
        <v>59</v>
      </c>
      <c r="I1434" s="32" t="s">
        <v>2006</v>
      </c>
      <c r="J1434" s="35">
        <v>0</v>
      </c>
      <c r="K1434" s="35">
        <v>0</v>
      </c>
      <c r="L1434" s="35">
        <v>0</v>
      </c>
      <c r="M1434" s="35">
        <v>0</v>
      </c>
      <c r="N1434" s="32" t="s">
        <v>19</v>
      </c>
      <c r="O1434" s="32" t="s">
        <v>32</v>
      </c>
      <c r="P1434" s="32">
        <v>0</v>
      </c>
    </row>
    <row r="1435" spans="1:16" x14ac:dyDescent="0.25">
      <c r="A1435" s="57">
        <v>42262.636896608798</v>
      </c>
      <c r="C1435" s="32" t="s">
        <v>74</v>
      </c>
      <c r="D1435" s="32" t="s">
        <v>73</v>
      </c>
      <c r="E1435" s="32" t="s">
        <v>7548</v>
      </c>
      <c r="F1435" s="32" t="s">
        <v>7549</v>
      </c>
      <c r="G1435" s="32" t="s">
        <v>58</v>
      </c>
      <c r="H1435" s="32" t="s">
        <v>59</v>
      </c>
      <c r="I1435" s="32" t="s">
        <v>2006</v>
      </c>
      <c r="J1435" s="35">
        <v>0</v>
      </c>
      <c r="K1435" s="35">
        <v>0</v>
      </c>
      <c r="L1435" s="35">
        <v>0</v>
      </c>
      <c r="M1435" s="35">
        <v>0</v>
      </c>
      <c r="N1435" s="32" t="s">
        <v>19</v>
      </c>
      <c r="O1435" s="32" t="s">
        <v>32</v>
      </c>
      <c r="P1435" s="32">
        <v>0</v>
      </c>
    </row>
    <row r="1436" spans="1:16" x14ac:dyDescent="0.25">
      <c r="A1436" s="57">
        <v>42262.636896608798</v>
      </c>
      <c r="C1436" s="32" t="s">
        <v>74</v>
      </c>
      <c r="D1436" s="32" t="s">
        <v>73</v>
      </c>
      <c r="E1436" s="32" t="s">
        <v>7548</v>
      </c>
      <c r="F1436" s="32" t="s">
        <v>7549</v>
      </c>
      <c r="G1436" s="32" t="s">
        <v>58</v>
      </c>
      <c r="H1436" s="32" t="s">
        <v>59</v>
      </c>
      <c r="I1436" s="32" t="s">
        <v>2006</v>
      </c>
      <c r="J1436" s="35">
        <v>0</v>
      </c>
      <c r="K1436" s="35">
        <v>0</v>
      </c>
      <c r="L1436" s="35">
        <v>0</v>
      </c>
      <c r="M1436" s="35">
        <v>0</v>
      </c>
      <c r="N1436" s="32" t="s">
        <v>19</v>
      </c>
      <c r="O1436" s="32" t="s">
        <v>32</v>
      </c>
      <c r="P1436" s="32">
        <v>0</v>
      </c>
    </row>
    <row r="1437" spans="1:16" x14ac:dyDescent="0.25">
      <c r="A1437" s="57">
        <v>42262.636896608798</v>
      </c>
      <c r="C1437" s="32" t="s">
        <v>74</v>
      </c>
      <c r="D1437" s="32" t="s">
        <v>73</v>
      </c>
      <c r="E1437" s="32" t="s">
        <v>7548</v>
      </c>
      <c r="F1437" s="32" t="s">
        <v>7549</v>
      </c>
      <c r="G1437" s="32" t="s">
        <v>58</v>
      </c>
      <c r="H1437" s="32" t="s">
        <v>59</v>
      </c>
      <c r="I1437" s="32" t="s">
        <v>2006</v>
      </c>
      <c r="J1437" s="35">
        <v>0</v>
      </c>
      <c r="K1437" s="35">
        <v>0</v>
      </c>
      <c r="L1437" s="35">
        <v>0</v>
      </c>
      <c r="M1437" s="35">
        <v>0</v>
      </c>
      <c r="N1437" s="32" t="s">
        <v>19</v>
      </c>
      <c r="O1437" s="32" t="s">
        <v>32</v>
      </c>
      <c r="P1437" s="32">
        <v>0</v>
      </c>
    </row>
    <row r="1438" spans="1:16" x14ac:dyDescent="0.25">
      <c r="A1438" s="57">
        <v>42262.638813310186</v>
      </c>
      <c r="E1438" s="32" t="s">
        <v>7550</v>
      </c>
      <c r="F1438" s="32" t="s">
        <v>7551</v>
      </c>
      <c r="G1438" s="32" t="s">
        <v>333</v>
      </c>
      <c r="H1438" s="32" t="s">
        <v>332</v>
      </c>
      <c r="I1438" s="32" t="s">
        <v>2006</v>
      </c>
      <c r="J1438" s="35">
        <v>0</v>
      </c>
      <c r="K1438" s="35">
        <v>0</v>
      </c>
      <c r="L1438" s="35">
        <v>0</v>
      </c>
      <c r="M1438" s="35">
        <v>0</v>
      </c>
      <c r="N1438" s="32" t="s">
        <v>19</v>
      </c>
      <c r="P1438" s="32">
        <v>0.5</v>
      </c>
    </row>
    <row r="1439" spans="1:16" x14ac:dyDescent="0.25">
      <c r="A1439" s="57">
        <v>42262.647249884256</v>
      </c>
      <c r="E1439" s="32" t="s">
        <v>7552</v>
      </c>
      <c r="F1439" s="32" t="s">
        <v>7553</v>
      </c>
      <c r="G1439" s="32" t="s">
        <v>333</v>
      </c>
      <c r="H1439" s="32" t="s">
        <v>332</v>
      </c>
      <c r="I1439" s="32" t="s">
        <v>2006</v>
      </c>
      <c r="J1439" s="35">
        <v>0</v>
      </c>
      <c r="K1439" s="35">
        <v>0</v>
      </c>
      <c r="L1439" s="35">
        <v>0</v>
      </c>
      <c r="M1439" s="35">
        <v>0</v>
      </c>
      <c r="N1439" s="32" t="s">
        <v>19</v>
      </c>
      <c r="P1439" s="32">
        <v>0.5</v>
      </c>
    </row>
    <row r="1440" spans="1:16" x14ac:dyDescent="0.25">
      <c r="A1440" s="57">
        <v>42262.652999618054</v>
      </c>
      <c r="E1440" s="32" t="s">
        <v>7554</v>
      </c>
      <c r="F1440" s="32" t="s">
        <v>7555</v>
      </c>
      <c r="G1440" s="32" t="s">
        <v>333</v>
      </c>
      <c r="H1440" s="32" t="s">
        <v>332</v>
      </c>
      <c r="I1440" s="32" t="s">
        <v>2006</v>
      </c>
      <c r="J1440" s="35">
        <v>0</v>
      </c>
      <c r="K1440" s="35">
        <v>0</v>
      </c>
      <c r="L1440" s="35">
        <v>0</v>
      </c>
      <c r="M1440" s="35">
        <v>0</v>
      </c>
      <c r="N1440" s="32" t="s">
        <v>19</v>
      </c>
      <c r="P1440" s="32">
        <v>0.5</v>
      </c>
    </row>
    <row r="1441" spans="1:17" x14ac:dyDescent="0.25">
      <c r="A1441" s="57">
        <v>42262.666820138889</v>
      </c>
      <c r="C1441" s="32" t="s">
        <v>7556</v>
      </c>
      <c r="D1441" s="32" t="s">
        <v>7557</v>
      </c>
      <c r="E1441" s="32" t="s">
        <v>7558</v>
      </c>
      <c r="F1441" s="32" t="s">
        <v>7559</v>
      </c>
      <c r="G1441" s="32" t="s">
        <v>5236</v>
      </c>
      <c r="H1441" s="32" t="s">
        <v>5237</v>
      </c>
      <c r="I1441" s="32" t="s">
        <v>2006</v>
      </c>
      <c r="J1441" s="35">
        <v>0</v>
      </c>
      <c r="K1441" s="35">
        <v>0</v>
      </c>
      <c r="L1441" s="35">
        <v>0</v>
      </c>
      <c r="M1441" s="35">
        <v>0</v>
      </c>
      <c r="N1441" s="32" t="s">
        <v>5627</v>
      </c>
      <c r="P1441" s="32">
        <v>8</v>
      </c>
      <c r="Q1441" s="32" t="s">
        <v>7560</v>
      </c>
    </row>
    <row r="1442" spans="1:17" x14ac:dyDescent="0.25">
      <c r="A1442" s="57">
        <v>42262.666820138889</v>
      </c>
      <c r="C1442" s="32" t="s">
        <v>7556</v>
      </c>
      <c r="D1442" s="32" t="s">
        <v>7557</v>
      </c>
      <c r="E1442" s="32" t="s">
        <v>7558</v>
      </c>
      <c r="F1442" s="32" t="s">
        <v>7559</v>
      </c>
      <c r="G1442" s="32" t="s">
        <v>7561</v>
      </c>
      <c r="H1442" s="32" t="s">
        <v>7562</v>
      </c>
      <c r="I1442" s="32" t="s">
        <v>2006</v>
      </c>
      <c r="J1442" s="35">
        <v>0</v>
      </c>
      <c r="K1442" s="35">
        <v>37830</v>
      </c>
      <c r="L1442" s="35">
        <v>0</v>
      </c>
      <c r="M1442" s="35">
        <v>0</v>
      </c>
      <c r="N1442" s="32" t="s">
        <v>5627</v>
      </c>
      <c r="P1442" s="32">
        <v>3000</v>
      </c>
      <c r="Q1442" s="32" t="s">
        <v>7560</v>
      </c>
    </row>
    <row r="1443" spans="1:17" x14ac:dyDescent="0.25">
      <c r="A1443" s="57">
        <v>42262.67104479167</v>
      </c>
      <c r="C1443" s="32" t="s">
        <v>7556</v>
      </c>
      <c r="D1443" s="32" t="s">
        <v>7557</v>
      </c>
      <c r="E1443" s="32" t="s">
        <v>7558</v>
      </c>
      <c r="F1443" s="32" t="s">
        <v>7563</v>
      </c>
      <c r="G1443" s="32" t="s">
        <v>5236</v>
      </c>
      <c r="H1443" s="32" t="s">
        <v>5237</v>
      </c>
      <c r="I1443" s="32" t="s">
        <v>2006</v>
      </c>
      <c r="J1443" s="35">
        <v>0</v>
      </c>
      <c r="K1443" s="35">
        <v>0</v>
      </c>
      <c r="L1443" s="35">
        <v>0</v>
      </c>
      <c r="M1443" s="35">
        <v>0</v>
      </c>
      <c r="N1443" s="32" t="s">
        <v>5627</v>
      </c>
      <c r="P1443" s="32">
        <v>8</v>
      </c>
      <c r="Q1443" s="32" t="s">
        <v>7560</v>
      </c>
    </row>
    <row r="1444" spans="1:17" x14ac:dyDescent="0.25">
      <c r="A1444" s="57">
        <v>42262.67104479167</v>
      </c>
      <c r="C1444" s="32" t="s">
        <v>7556</v>
      </c>
      <c r="D1444" s="32" t="s">
        <v>7557</v>
      </c>
      <c r="E1444" s="32" t="s">
        <v>7558</v>
      </c>
      <c r="F1444" s="32" t="s">
        <v>7563</v>
      </c>
      <c r="G1444" s="32" t="s">
        <v>7561</v>
      </c>
      <c r="H1444" s="32" t="s">
        <v>7562</v>
      </c>
      <c r="I1444" s="32" t="s">
        <v>2006</v>
      </c>
      <c r="J1444" s="35">
        <v>0</v>
      </c>
      <c r="K1444" s="35">
        <v>37830</v>
      </c>
      <c r="L1444" s="35">
        <v>0</v>
      </c>
      <c r="M1444" s="35">
        <v>0</v>
      </c>
      <c r="N1444" s="32" t="s">
        <v>5627</v>
      </c>
      <c r="P1444" s="32">
        <v>3000</v>
      </c>
      <c r="Q1444" s="32" t="s">
        <v>7560</v>
      </c>
    </row>
    <row r="1445" spans="1:17" x14ac:dyDescent="0.25">
      <c r="A1445" s="57">
        <v>42262.676480590279</v>
      </c>
      <c r="B1445" s="32" t="s">
        <v>342</v>
      </c>
      <c r="C1445" s="32" t="s">
        <v>7564</v>
      </c>
      <c r="D1445" s="32" t="s">
        <v>7565</v>
      </c>
      <c r="E1445" s="32" t="s">
        <v>7566</v>
      </c>
      <c r="F1445" s="32" t="s">
        <v>7567</v>
      </c>
      <c r="G1445" s="32" t="s">
        <v>15</v>
      </c>
      <c r="H1445" s="32" t="s">
        <v>16</v>
      </c>
      <c r="I1445" s="32" t="s">
        <v>281</v>
      </c>
      <c r="J1445" s="35">
        <v>2950</v>
      </c>
      <c r="K1445" s="35">
        <v>0</v>
      </c>
      <c r="L1445" s="35">
        <v>0</v>
      </c>
      <c r="M1445" s="35">
        <v>0</v>
      </c>
      <c r="N1445" s="32" t="s">
        <v>17</v>
      </c>
      <c r="O1445" s="32" t="s">
        <v>18</v>
      </c>
      <c r="P1445" s="32">
        <v>1</v>
      </c>
      <c r="Q1445" s="32" t="s">
        <v>7568</v>
      </c>
    </row>
    <row r="1446" spans="1:17" x14ac:dyDescent="0.25">
      <c r="A1446" s="57">
        <v>42262.677682326386</v>
      </c>
      <c r="C1446" s="32" t="s">
        <v>655</v>
      </c>
      <c r="D1446" s="32" t="s">
        <v>334</v>
      </c>
      <c r="E1446" s="32" t="s">
        <v>7569</v>
      </c>
      <c r="F1446" s="32" t="s">
        <v>7570</v>
      </c>
      <c r="G1446" s="32" t="s">
        <v>58</v>
      </c>
      <c r="H1446" s="32" t="s">
        <v>59</v>
      </c>
      <c r="I1446" s="32" t="s">
        <v>2006</v>
      </c>
      <c r="J1446" s="35">
        <v>0</v>
      </c>
      <c r="K1446" s="35">
        <v>0</v>
      </c>
      <c r="L1446" s="35">
        <v>0</v>
      </c>
      <c r="M1446" s="35">
        <v>0</v>
      </c>
      <c r="N1446" s="32" t="s">
        <v>19</v>
      </c>
      <c r="O1446" s="32" t="s">
        <v>322</v>
      </c>
      <c r="P1446" s="32">
        <v>0</v>
      </c>
    </row>
    <row r="1447" spans="1:17" x14ac:dyDescent="0.25">
      <c r="A1447" s="57">
        <v>42262.680890243057</v>
      </c>
      <c r="C1447" s="32" t="s">
        <v>740</v>
      </c>
      <c r="D1447" s="32" t="s">
        <v>334</v>
      </c>
      <c r="E1447" s="32" t="s">
        <v>7571</v>
      </c>
      <c r="F1447" s="32" t="s">
        <v>7572</v>
      </c>
      <c r="G1447" s="32" t="s">
        <v>58</v>
      </c>
      <c r="H1447" s="32" t="s">
        <v>59</v>
      </c>
      <c r="I1447" s="32" t="s">
        <v>2006</v>
      </c>
      <c r="J1447" s="35">
        <v>0</v>
      </c>
      <c r="K1447" s="35">
        <v>0</v>
      </c>
      <c r="L1447" s="35">
        <v>0</v>
      </c>
      <c r="M1447" s="35">
        <v>0</v>
      </c>
      <c r="N1447" s="32" t="s">
        <v>19</v>
      </c>
      <c r="O1447" s="32" t="s">
        <v>322</v>
      </c>
      <c r="P1447" s="32">
        <v>0</v>
      </c>
    </row>
    <row r="1448" spans="1:17" x14ac:dyDescent="0.25">
      <c r="A1448" s="57">
        <v>42262.683399155096</v>
      </c>
      <c r="C1448" s="32" t="s">
        <v>506</v>
      </c>
      <c r="D1448" s="32" t="s">
        <v>334</v>
      </c>
      <c r="E1448" s="32" t="s">
        <v>7573</v>
      </c>
      <c r="F1448" s="32" t="s">
        <v>7574</v>
      </c>
      <c r="G1448" s="32" t="s">
        <v>58</v>
      </c>
      <c r="H1448" s="32" t="s">
        <v>59</v>
      </c>
      <c r="I1448" s="32" t="s">
        <v>2006</v>
      </c>
      <c r="J1448" s="35">
        <v>0</v>
      </c>
      <c r="K1448" s="35">
        <v>0</v>
      </c>
      <c r="L1448" s="35">
        <v>0</v>
      </c>
      <c r="M1448" s="35">
        <v>0</v>
      </c>
      <c r="N1448" s="32" t="s">
        <v>19</v>
      </c>
      <c r="O1448" s="32" t="s">
        <v>322</v>
      </c>
      <c r="P1448" s="32">
        <v>0</v>
      </c>
    </row>
    <row r="1449" spans="1:17" x14ac:dyDescent="0.25">
      <c r="A1449" s="57">
        <v>42262.684095798613</v>
      </c>
      <c r="C1449" s="32" t="s">
        <v>345</v>
      </c>
      <c r="D1449" s="32" t="s">
        <v>334</v>
      </c>
      <c r="E1449" s="32" t="s">
        <v>7575</v>
      </c>
      <c r="F1449" s="32" t="s">
        <v>7576</v>
      </c>
      <c r="G1449" s="32" t="s">
        <v>58</v>
      </c>
      <c r="H1449" s="32" t="s">
        <v>59</v>
      </c>
      <c r="I1449" s="32" t="s">
        <v>2006</v>
      </c>
      <c r="J1449" s="35">
        <v>0</v>
      </c>
      <c r="K1449" s="35">
        <v>0</v>
      </c>
      <c r="L1449" s="35">
        <v>0</v>
      </c>
      <c r="M1449" s="35">
        <v>0</v>
      </c>
      <c r="N1449" s="32" t="s">
        <v>19</v>
      </c>
      <c r="O1449" s="32" t="s">
        <v>322</v>
      </c>
      <c r="P1449" s="32">
        <v>0</v>
      </c>
    </row>
    <row r="1450" spans="1:17" x14ac:dyDescent="0.25">
      <c r="A1450" s="57">
        <v>42262.69088101852</v>
      </c>
      <c r="C1450" s="32" t="s">
        <v>335</v>
      </c>
      <c r="D1450" s="32" t="s">
        <v>334</v>
      </c>
      <c r="E1450" s="32" t="s">
        <v>7577</v>
      </c>
      <c r="F1450" s="32" t="s">
        <v>7578</v>
      </c>
      <c r="G1450" s="32" t="s">
        <v>58</v>
      </c>
      <c r="H1450" s="32" t="s">
        <v>59</v>
      </c>
      <c r="I1450" s="32" t="s">
        <v>2006</v>
      </c>
      <c r="J1450" s="35">
        <v>0</v>
      </c>
      <c r="K1450" s="35">
        <v>0</v>
      </c>
      <c r="L1450" s="35">
        <v>0</v>
      </c>
      <c r="M1450" s="35">
        <v>0</v>
      </c>
      <c r="N1450" s="32" t="s">
        <v>19</v>
      </c>
      <c r="O1450" s="32" t="s">
        <v>322</v>
      </c>
      <c r="P1450" s="32">
        <v>0</v>
      </c>
    </row>
    <row r="1451" spans="1:17" x14ac:dyDescent="0.25">
      <c r="A1451" s="57">
        <v>42262.692458101854</v>
      </c>
      <c r="C1451" s="32" t="s">
        <v>345</v>
      </c>
      <c r="D1451" s="32" t="s">
        <v>334</v>
      </c>
      <c r="E1451" s="32" t="s">
        <v>7579</v>
      </c>
      <c r="F1451" s="32" t="s">
        <v>7580</v>
      </c>
      <c r="G1451" s="32" t="s">
        <v>58</v>
      </c>
      <c r="H1451" s="32" t="s">
        <v>59</v>
      </c>
      <c r="I1451" s="32" t="s">
        <v>2006</v>
      </c>
      <c r="J1451" s="35">
        <v>0</v>
      </c>
      <c r="K1451" s="35">
        <v>0</v>
      </c>
      <c r="L1451" s="35">
        <v>0</v>
      </c>
      <c r="M1451" s="35">
        <v>0</v>
      </c>
      <c r="N1451" s="32" t="s">
        <v>19</v>
      </c>
      <c r="O1451" s="32" t="s">
        <v>322</v>
      </c>
      <c r="P1451" s="32">
        <v>0</v>
      </c>
    </row>
    <row r="1452" spans="1:17" x14ac:dyDescent="0.25">
      <c r="A1452" s="57">
        <v>42262.704032372683</v>
      </c>
      <c r="C1452" s="32" t="s">
        <v>2008</v>
      </c>
      <c r="D1452" s="32" t="s">
        <v>334</v>
      </c>
      <c r="E1452" s="32" t="s">
        <v>7581</v>
      </c>
      <c r="F1452" s="32" t="s">
        <v>7582</v>
      </c>
      <c r="G1452" s="32" t="s">
        <v>58</v>
      </c>
      <c r="H1452" s="32" t="s">
        <v>59</v>
      </c>
      <c r="I1452" s="32" t="s">
        <v>2006</v>
      </c>
      <c r="J1452" s="35">
        <v>0</v>
      </c>
      <c r="K1452" s="35">
        <v>0</v>
      </c>
      <c r="L1452" s="35">
        <v>0</v>
      </c>
      <c r="M1452" s="35">
        <v>0</v>
      </c>
      <c r="N1452" s="32" t="s">
        <v>19</v>
      </c>
      <c r="O1452" s="32" t="s">
        <v>322</v>
      </c>
      <c r="P1452" s="32">
        <v>0</v>
      </c>
    </row>
    <row r="1453" spans="1:17" x14ac:dyDescent="0.25">
      <c r="A1453" s="57">
        <v>42262.742138194444</v>
      </c>
      <c r="B1453" s="32" t="s">
        <v>36</v>
      </c>
      <c r="C1453" s="32" t="s">
        <v>2208</v>
      </c>
      <c r="D1453" s="32" t="s">
        <v>2209</v>
      </c>
      <c r="E1453" s="32" t="s">
        <v>7583</v>
      </c>
      <c r="F1453" s="32" t="s">
        <v>7584</v>
      </c>
      <c r="G1453" s="32" t="s">
        <v>42</v>
      </c>
      <c r="H1453" s="32" t="s">
        <v>43</v>
      </c>
      <c r="I1453" s="32" t="s">
        <v>2006</v>
      </c>
      <c r="J1453" s="35">
        <v>0</v>
      </c>
      <c r="K1453" s="35">
        <v>0</v>
      </c>
      <c r="L1453" s="35">
        <v>730.72</v>
      </c>
      <c r="M1453" s="35">
        <v>0</v>
      </c>
      <c r="N1453" s="32" t="s">
        <v>19</v>
      </c>
      <c r="O1453" s="32" t="s">
        <v>41</v>
      </c>
      <c r="P1453" s="32">
        <v>2</v>
      </c>
    </row>
    <row r="1454" spans="1:17" x14ac:dyDescent="0.25">
      <c r="A1454" s="57">
        <v>42263.410770289353</v>
      </c>
      <c r="B1454" s="32" t="s">
        <v>22</v>
      </c>
      <c r="C1454" s="32" t="s">
        <v>2449</v>
      </c>
      <c r="D1454" s="32" t="s">
        <v>2450</v>
      </c>
      <c r="E1454" s="32" t="s">
        <v>7585</v>
      </c>
      <c r="F1454" s="32" t="s">
        <v>7586</v>
      </c>
      <c r="G1454" s="32" t="s">
        <v>25</v>
      </c>
      <c r="H1454" s="32" t="s">
        <v>26</v>
      </c>
      <c r="I1454" s="32" t="s">
        <v>2006</v>
      </c>
      <c r="J1454" s="35">
        <v>0</v>
      </c>
      <c r="K1454" s="35">
        <v>0</v>
      </c>
      <c r="L1454" s="35">
        <v>0</v>
      </c>
      <c r="M1454" s="35">
        <v>0</v>
      </c>
      <c r="N1454" s="32" t="s">
        <v>19</v>
      </c>
      <c r="O1454" s="32" t="s">
        <v>27</v>
      </c>
      <c r="P1454" s="32">
        <v>7.5</v>
      </c>
    </row>
    <row r="1455" spans="1:17" x14ac:dyDescent="0.25">
      <c r="A1455" s="57">
        <v>42263.410770289353</v>
      </c>
      <c r="B1455" s="32" t="s">
        <v>22</v>
      </c>
      <c r="C1455" s="32" t="s">
        <v>2449</v>
      </c>
      <c r="D1455" s="32" t="s">
        <v>2450</v>
      </c>
      <c r="E1455" s="32" t="s">
        <v>7585</v>
      </c>
      <c r="F1455" s="32" t="s">
        <v>7586</v>
      </c>
      <c r="G1455" s="32" t="s">
        <v>25</v>
      </c>
      <c r="H1455" s="32" t="s">
        <v>26</v>
      </c>
      <c r="I1455" s="32" t="s">
        <v>2006</v>
      </c>
      <c r="J1455" s="35">
        <v>0</v>
      </c>
      <c r="K1455" s="35">
        <v>0</v>
      </c>
      <c r="L1455" s="35">
        <v>0</v>
      </c>
      <c r="M1455" s="35">
        <v>0</v>
      </c>
      <c r="N1455" s="32" t="s">
        <v>19</v>
      </c>
      <c r="O1455" s="32" t="s">
        <v>27</v>
      </c>
      <c r="P1455" s="32">
        <v>7</v>
      </c>
    </row>
    <row r="1456" spans="1:17" x14ac:dyDescent="0.25">
      <c r="A1456" s="57">
        <v>42263.410770289353</v>
      </c>
      <c r="B1456" s="32" t="s">
        <v>22</v>
      </c>
      <c r="C1456" s="32" t="s">
        <v>2449</v>
      </c>
      <c r="D1456" s="32" t="s">
        <v>2450</v>
      </c>
      <c r="E1456" s="32" t="s">
        <v>7585</v>
      </c>
      <c r="F1456" s="32" t="s">
        <v>7586</v>
      </c>
      <c r="G1456" s="32" t="s">
        <v>29</v>
      </c>
      <c r="H1456" s="32" t="s">
        <v>30</v>
      </c>
      <c r="I1456" s="32" t="s">
        <v>2006</v>
      </c>
      <c r="J1456" s="35">
        <v>0</v>
      </c>
      <c r="K1456" s="35">
        <v>0</v>
      </c>
      <c r="L1456" s="35">
        <v>0</v>
      </c>
      <c r="M1456" s="35">
        <v>18.2</v>
      </c>
      <c r="N1456" s="32" t="s">
        <v>19</v>
      </c>
      <c r="O1456" s="32" t="s">
        <v>27</v>
      </c>
      <c r="P1456" s="32">
        <v>1</v>
      </c>
    </row>
    <row r="1457" spans="1:16" x14ac:dyDescent="0.25">
      <c r="A1457" s="57">
        <v>42263.410770289353</v>
      </c>
      <c r="B1457" s="32" t="s">
        <v>22</v>
      </c>
      <c r="C1457" s="32" t="s">
        <v>2449</v>
      </c>
      <c r="D1457" s="32" t="s">
        <v>2450</v>
      </c>
      <c r="E1457" s="32" t="s">
        <v>7585</v>
      </c>
      <c r="F1457" s="32" t="s">
        <v>7586</v>
      </c>
      <c r="G1457" s="32" t="s">
        <v>29</v>
      </c>
      <c r="H1457" s="32" t="s">
        <v>30</v>
      </c>
      <c r="I1457" s="32" t="s">
        <v>2006</v>
      </c>
      <c r="J1457" s="35">
        <v>0</v>
      </c>
      <c r="K1457" s="35">
        <v>0</v>
      </c>
      <c r="L1457" s="35">
        <v>0</v>
      </c>
      <c r="M1457" s="35">
        <v>16.3</v>
      </c>
      <c r="N1457" s="32" t="s">
        <v>19</v>
      </c>
      <c r="O1457" s="32" t="s">
        <v>27</v>
      </c>
      <c r="P1457" s="32">
        <v>1</v>
      </c>
    </row>
    <row r="1458" spans="1:16" x14ac:dyDescent="0.25">
      <c r="A1458" s="57">
        <v>42263.410770289353</v>
      </c>
      <c r="B1458" s="32" t="s">
        <v>22</v>
      </c>
      <c r="C1458" s="32" t="s">
        <v>2449</v>
      </c>
      <c r="D1458" s="32" t="s">
        <v>2450</v>
      </c>
      <c r="E1458" s="32" t="s">
        <v>7585</v>
      </c>
      <c r="F1458" s="32" t="s">
        <v>7586</v>
      </c>
      <c r="G1458" s="32" t="s">
        <v>25</v>
      </c>
      <c r="H1458" s="32" t="s">
        <v>26</v>
      </c>
      <c r="I1458" s="32" t="s">
        <v>2006</v>
      </c>
      <c r="J1458" s="35">
        <v>0</v>
      </c>
      <c r="K1458" s="35">
        <v>0</v>
      </c>
      <c r="L1458" s="35">
        <v>0</v>
      </c>
      <c r="M1458" s="35">
        <v>0</v>
      </c>
      <c r="N1458" s="32" t="s">
        <v>19</v>
      </c>
      <c r="O1458" s="32" t="s">
        <v>27</v>
      </c>
      <c r="P1458" s="32">
        <v>7</v>
      </c>
    </row>
    <row r="1459" spans="1:16" x14ac:dyDescent="0.25">
      <c r="A1459" s="57">
        <v>42263.410770289353</v>
      </c>
      <c r="B1459" s="32" t="s">
        <v>22</v>
      </c>
      <c r="C1459" s="32" t="s">
        <v>2449</v>
      </c>
      <c r="D1459" s="32" t="s">
        <v>2450</v>
      </c>
      <c r="E1459" s="32" t="s">
        <v>7585</v>
      </c>
      <c r="F1459" s="32" t="s">
        <v>7586</v>
      </c>
      <c r="G1459" s="32" t="s">
        <v>29</v>
      </c>
      <c r="H1459" s="32" t="s">
        <v>30</v>
      </c>
      <c r="I1459" s="32" t="s">
        <v>2006</v>
      </c>
      <c r="J1459" s="35">
        <v>0</v>
      </c>
      <c r="K1459" s="35">
        <v>0</v>
      </c>
      <c r="L1459" s="35">
        <v>0</v>
      </c>
      <c r="M1459" s="35">
        <v>14.4</v>
      </c>
      <c r="N1459" s="32" t="s">
        <v>19</v>
      </c>
      <c r="O1459" s="32" t="s">
        <v>27</v>
      </c>
      <c r="P1459" s="32">
        <v>1</v>
      </c>
    </row>
    <row r="1460" spans="1:16" x14ac:dyDescent="0.25">
      <c r="A1460" s="57">
        <v>42263.412123958333</v>
      </c>
      <c r="B1460" s="32" t="s">
        <v>22</v>
      </c>
      <c r="C1460" s="32" t="s">
        <v>4678</v>
      </c>
      <c r="D1460" s="32" t="s">
        <v>4679</v>
      </c>
      <c r="E1460" s="32" t="s">
        <v>7587</v>
      </c>
      <c r="F1460" s="32" t="s">
        <v>7588</v>
      </c>
      <c r="G1460" s="32" t="s">
        <v>25</v>
      </c>
      <c r="H1460" s="32" t="s">
        <v>26</v>
      </c>
      <c r="I1460" s="32" t="s">
        <v>2006</v>
      </c>
      <c r="J1460" s="35">
        <v>0</v>
      </c>
      <c r="K1460" s="35">
        <v>0</v>
      </c>
      <c r="L1460" s="35">
        <v>0</v>
      </c>
      <c r="M1460" s="35">
        <v>0</v>
      </c>
      <c r="N1460" s="32" t="s">
        <v>19</v>
      </c>
      <c r="O1460" s="32" t="s">
        <v>27</v>
      </c>
      <c r="P1460" s="32">
        <v>2.75</v>
      </c>
    </row>
    <row r="1461" spans="1:16" x14ac:dyDescent="0.25">
      <c r="A1461" s="57">
        <v>42263.431217476849</v>
      </c>
      <c r="B1461" s="32" t="s">
        <v>22</v>
      </c>
      <c r="C1461" s="32" t="s">
        <v>283</v>
      </c>
      <c r="D1461" s="32" t="s">
        <v>282</v>
      </c>
      <c r="E1461" s="32" t="s">
        <v>7589</v>
      </c>
      <c r="F1461" s="32" t="s">
        <v>7590</v>
      </c>
      <c r="G1461" s="32" t="s">
        <v>25</v>
      </c>
      <c r="H1461" s="32" t="s">
        <v>26</v>
      </c>
      <c r="I1461" s="32" t="s">
        <v>2006</v>
      </c>
      <c r="J1461" s="35">
        <v>0</v>
      </c>
      <c r="K1461" s="35">
        <v>0</v>
      </c>
      <c r="L1461" s="35">
        <v>0</v>
      </c>
      <c r="M1461" s="35">
        <v>0</v>
      </c>
      <c r="N1461" s="32" t="s">
        <v>19</v>
      </c>
      <c r="O1461" s="32" t="s">
        <v>24</v>
      </c>
      <c r="P1461" s="32">
        <v>0.5</v>
      </c>
    </row>
    <row r="1462" spans="1:16" x14ac:dyDescent="0.25">
      <c r="A1462" s="57">
        <v>42263.431217476849</v>
      </c>
      <c r="B1462" s="32" t="s">
        <v>22</v>
      </c>
      <c r="C1462" s="32" t="s">
        <v>283</v>
      </c>
      <c r="D1462" s="32" t="s">
        <v>282</v>
      </c>
      <c r="E1462" s="32" t="s">
        <v>7589</v>
      </c>
      <c r="F1462" s="32" t="s">
        <v>7590</v>
      </c>
      <c r="G1462" s="32" t="s">
        <v>826</v>
      </c>
      <c r="H1462" s="32" t="s">
        <v>825</v>
      </c>
      <c r="I1462" s="32" t="s">
        <v>2006</v>
      </c>
      <c r="J1462" s="35">
        <v>0</v>
      </c>
      <c r="K1462" s="35">
        <v>52.22</v>
      </c>
      <c r="L1462" s="35">
        <v>0</v>
      </c>
      <c r="M1462" s="35">
        <v>0</v>
      </c>
      <c r="N1462" s="32" t="s">
        <v>19</v>
      </c>
      <c r="O1462" s="32" t="s">
        <v>24</v>
      </c>
      <c r="P1462" s="32">
        <v>1</v>
      </c>
    </row>
    <row r="1463" spans="1:16" x14ac:dyDescent="0.25">
      <c r="A1463" s="57">
        <v>42263.431217476849</v>
      </c>
      <c r="B1463" s="32" t="s">
        <v>22</v>
      </c>
      <c r="C1463" s="32" t="s">
        <v>283</v>
      </c>
      <c r="D1463" s="32" t="s">
        <v>282</v>
      </c>
      <c r="E1463" s="32" t="s">
        <v>7589</v>
      </c>
      <c r="F1463" s="32" t="s">
        <v>7590</v>
      </c>
      <c r="G1463" s="32" t="s">
        <v>380</v>
      </c>
      <c r="H1463" s="32" t="s">
        <v>379</v>
      </c>
      <c r="I1463" s="32" t="s">
        <v>2006</v>
      </c>
      <c r="J1463" s="35">
        <v>0</v>
      </c>
      <c r="K1463" s="35">
        <v>0</v>
      </c>
      <c r="L1463" s="35">
        <v>0</v>
      </c>
      <c r="M1463" s="35">
        <v>1</v>
      </c>
      <c r="N1463" s="32" t="s">
        <v>19</v>
      </c>
      <c r="O1463" s="32" t="s">
        <v>24</v>
      </c>
      <c r="P1463" s="32">
        <v>1</v>
      </c>
    </row>
    <row r="1464" spans="1:16" x14ac:dyDescent="0.25">
      <c r="A1464" s="57">
        <v>42263.431217476849</v>
      </c>
      <c r="B1464" s="32" t="s">
        <v>22</v>
      </c>
      <c r="C1464" s="32" t="s">
        <v>283</v>
      </c>
      <c r="D1464" s="32" t="s">
        <v>282</v>
      </c>
      <c r="E1464" s="32" t="s">
        <v>7589</v>
      </c>
      <c r="F1464" s="32" t="s">
        <v>7590</v>
      </c>
      <c r="G1464" s="32" t="s">
        <v>29</v>
      </c>
      <c r="H1464" s="32" t="s">
        <v>30</v>
      </c>
      <c r="I1464" s="32" t="s">
        <v>2006</v>
      </c>
      <c r="J1464" s="35">
        <v>0</v>
      </c>
      <c r="K1464" s="35">
        <v>0</v>
      </c>
      <c r="L1464" s="35">
        <v>0</v>
      </c>
      <c r="M1464" s="35">
        <v>2</v>
      </c>
      <c r="N1464" s="32" t="s">
        <v>19</v>
      </c>
      <c r="O1464" s="32" t="s">
        <v>24</v>
      </c>
      <c r="P1464" s="32">
        <v>1</v>
      </c>
    </row>
    <row r="1465" spans="1:16" x14ac:dyDescent="0.25">
      <c r="A1465" s="57">
        <v>42263.441625925923</v>
      </c>
      <c r="B1465" s="32" t="s">
        <v>22</v>
      </c>
      <c r="C1465" s="32" t="s">
        <v>7443</v>
      </c>
      <c r="D1465" s="32" t="s">
        <v>7444</v>
      </c>
      <c r="E1465" s="32" t="s">
        <v>7591</v>
      </c>
      <c r="F1465" s="32" t="s">
        <v>7592</v>
      </c>
      <c r="G1465" s="32" t="s">
        <v>25</v>
      </c>
      <c r="H1465" s="32" t="s">
        <v>26</v>
      </c>
      <c r="I1465" s="32" t="s">
        <v>2006</v>
      </c>
      <c r="J1465" s="35">
        <v>0</v>
      </c>
      <c r="K1465" s="35">
        <v>0</v>
      </c>
      <c r="L1465" s="35">
        <v>25.48</v>
      </c>
      <c r="M1465" s="35">
        <v>0</v>
      </c>
      <c r="N1465" s="32" t="s">
        <v>19</v>
      </c>
      <c r="O1465" s="32" t="s">
        <v>24</v>
      </c>
      <c r="P1465" s="32">
        <v>1.5</v>
      </c>
    </row>
    <row r="1466" spans="1:16" x14ac:dyDescent="0.25">
      <c r="A1466" s="57">
        <v>42263.441625925923</v>
      </c>
      <c r="B1466" s="32" t="s">
        <v>22</v>
      </c>
      <c r="C1466" s="32" t="s">
        <v>7443</v>
      </c>
      <c r="D1466" s="32" t="s">
        <v>7444</v>
      </c>
      <c r="E1466" s="32" t="s">
        <v>7591</v>
      </c>
      <c r="F1466" s="32" t="s">
        <v>7592</v>
      </c>
      <c r="G1466" s="32" t="s">
        <v>1495</v>
      </c>
      <c r="H1466" s="32" t="s">
        <v>1496</v>
      </c>
      <c r="I1466" s="32" t="s">
        <v>2006</v>
      </c>
      <c r="J1466" s="35">
        <v>0</v>
      </c>
      <c r="K1466" s="35">
        <v>248</v>
      </c>
      <c r="L1466" s="35">
        <v>0</v>
      </c>
      <c r="M1466" s="35">
        <v>0</v>
      </c>
      <c r="N1466" s="32" t="s">
        <v>19</v>
      </c>
      <c r="O1466" s="32" t="s">
        <v>24</v>
      </c>
      <c r="P1466" s="32">
        <v>1</v>
      </c>
    </row>
    <row r="1467" spans="1:16" x14ac:dyDescent="0.25">
      <c r="A1467" s="57">
        <v>42263.441625925923</v>
      </c>
      <c r="B1467" s="32" t="s">
        <v>22</v>
      </c>
      <c r="C1467" s="32" t="s">
        <v>7443</v>
      </c>
      <c r="D1467" s="32" t="s">
        <v>7444</v>
      </c>
      <c r="E1467" s="32" t="s">
        <v>7591</v>
      </c>
      <c r="F1467" s="32" t="s">
        <v>7592</v>
      </c>
      <c r="G1467" s="32" t="s">
        <v>1066</v>
      </c>
      <c r="H1467" s="32" t="s">
        <v>1067</v>
      </c>
      <c r="I1467" s="32" t="s">
        <v>2006</v>
      </c>
      <c r="J1467" s="35">
        <v>0</v>
      </c>
      <c r="K1467" s="35">
        <v>200.04</v>
      </c>
      <c r="L1467" s="35">
        <v>0</v>
      </c>
      <c r="M1467" s="35">
        <v>0</v>
      </c>
      <c r="N1467" s="32" t="s">
        <v>19</v>
      </c>
      <c r="O1467" s="32" t="s">
        <v>24</v>
      </c>
      <c r="P1467" s="32">
        <v>1</v>
      </c>
    </row>
    <row r="1468" spans="1:16" x14ac:dyDescent="0.25">
      <c r="A1468" s="57">
        <v>42263.441625925923</v>
      </c>
      <c r="B1468" s="32" t="s">
        <v>22</v>
      </c>
      <c r="C1468" s="32" t="s">
        <v>7443</v>
      </c>
      <c r="D1468" s="32" t="s">
        <v>7444</v>
      </c>
      <c r="E1468" s="32" t="s">
        <v>7591</v>
      </c>
      <c r="F1468" s="32" t="s">
        <v>7592</v>
      </c>
      <c r="G1468" s="32" t="s">
        <v>35</v>
      </c>
      <c r="H1468" s="32" t="s">
        <v>38</v>
      </c>
      <c r="I1468" s="32" t="s">
        <v>2006</v>
      </c>
      <c r="J1468" s="35">
        <v>0</v>
      </c>
      <c r="K1468" s="35">
        <v>0</v>
      </c>
      <c r="L1468" s="35">
        <v>0</v>
      </c>
      <c r="M1468" s="35">
        <v>10.050000000000001</v>
      </c>
      <c r="N1468" s="32" t="s">
        <v>19</v>
      </c>
      <c r="O1468" s="32" t="s">
        <v>24</v>
      </c>
      <c r="P1468" s="32">
        <v>1</v>
      </c>
    </row>
    <row r="1469" spans="1:16" x14ac:dyDescent="0.25">
      <c r="A1469" s="57">
        <v>42263.441625925923</v>
      </c>
      <c r="B1469" s="32" t="s">
        <v>22</v>
      </c>
      <c r="C1469" s="32" t="s">
        <v>7443</v>
      </c>
      <c r="D1469" s="32" t="s">
        <v>7444</v>
      </c>
      <c r="E1469" s="32" t="s">
        <v>7591</v>
      </c>
      <c r="F1469" s="32" t="s">
        <v>7592</v>
      </c>
      <c r="G1469" s="32" t="s">
        <v>35</v>
      </c>
      <c r="H1469" s="32" t="s">
        <v>38</v>
      </c>
      <c r="I1469" s="32" t="s">
        <v>2006</v>
      </c>
      <c r="J1469" s="35">
        <v>0</v>
      </c>
      <c r="K1469" s="35">
        <v>0</v>
      </c>
      <c r="L1469" s="35">
        <v>0</v>
      </c>
      <c r="M1469" s="35">
        <v>8.6999999999999993</v>
      </c>
      <c r="N1469" s="32" t="s">
        <v>19</v>
      </c>
      <c r="O1469" s="32" t="s">
        <v>24</v>
      </c>
      <c r="P1469" s="32">
        <v>1</v>
      </c>
    </row>
    <row r="1470" spans="1:16" x14ac:dyDescent="0.25">
      <c r="A1470" s="57">
        <v>42263.441625925923</v>
      </c>
      <c r="B1470" s="32" t="s">
        <v>22</v>
      </c>
      <c r="C1470" s="32" t="s">
        <v>7443</v>
      </c>
      <c r="D1470" s="32" t="s">
        <v>7444</v>
      </c>
      <c r="E1470" s="32" t="s">
        <v>7591</v>
      </c>
      <c r="F1470" s="32" t="s">
        <v>7592</v>
      </c>
      <c r="G1470" s="32" t="s">
        <v>25</v>
      </c>
      <c r="H1470" s="32" t="s">
        <v>26</v>
      </c>
      <c r="I1470" s="32" t="s">
        <v>2006</v>
      </c>
      <c r="J1470" s="35">
        <v>0</v>
      </c>
      <c r="K1470" s="35">
        <v>0</v>
      </c>
      <c r="L1470" s="35">
        <v>25.4</v>
      </c>
      <c r="M1470" s="35">
        <v>0</v>
      </c>
      <c r="N1470" s="32" t="s">
        <v>19</v>
      </c>
      <c r="O1470" s="32" t="s">
        <v>24</v>
      </c>
      <c r="P1470" s="32">
        <v>1.33</v>
      </c>
    </row>
    <row r="1471" spans="1:16" x14ac:dyDescent="0.25">
      <c r="A1471" s="57">
        <v>42263.441625925923</v>
      </c>
      <c r="B1471" s="32" t="s">
        <v>22</v>
      </c>
      <c r="C1471" s="32" t="s">
        <v>7443</v>
      </c>
      <c r="D1471" s="32" t="s">
        <v>7444</v>
      </c>
      <c r="E1471" s="32" t="s">
        <v>7591</v>
      </c>
      <c r="F1471" s="32" t="s">
        <v>7592</v>
      </c>
      <c r="G1471" s="32" t="s">
        <v>33</v>
      </c>
      <c r="H1471" s="32" t="s">
        <v>34</v>
      </c>
      <c r="I1471" s="32" t="s">
        <v>2006</v>
      </c>
      <c r="J1471" s="35">
        <v>0</v>
      </c>
      <c r="K1471" s="35">
        <v>0</v>
      </c>
      <c r="L1471" s="35">
        <v>0</v>
      </c>
      <c r="M1471" s="35">
        <v>3</v>
      </c>
      <c r="N1471" s="32" t="s">
        <v>19</v>
      </c>
      <c r="O1471" s="32" t="s">
        <v>24</v>
      </c>
      <c r="P1471" s="32">
        <v>1</v>
      </c>
    </row>
    <row r="1472" spans="1:16" x14ac:dyDescent="0.25">
      <c r="A1472" s="57">
        <v>42263.444038275462</v>
      </c>
      <c r="C1472" s="32" t="s">
        <v>722</v>
      </c>
      <c r="D1472" s="32" t="s">
        <v>334</v>
      </c>
      <c r="E1472" s="32" t="s">
        <v>7593</v>
      </c>
      <c r="F1472" s="32" t="s">
        <v>7594</v>
      </c>
      <c r="G1472" s="32" t="s">
        <v>58</v>
      </c>
      <c r="H1472" s="32" t="s">
        <v>59</v>
      </c>
      <c r="I1472" s="32" t="s">
        <v>2006</v>
      </c>
      <c r="J1472" s="35">
        <v>0</v>
      </c>
      <c r="K1472" s="35">
        <v>0</v>
      </c>
      <c r="L1472" s="35">
        <v>0</v>
      </c>
      <c r="M1472" s="35">
        <v>0</v>
      </c>
      <c r="N1472" s="32" t="s">
        <v>19</v>
      </c>
      <c r="O1472" s="32" t="s">
        <v>322</v>
      </c>
      <c r="P1472" s="32">
        <v>0</v>
      </c>
    </row>
    <row r="1473" spans="1:16" x14ac:dyDescent="0.25">
      <c r="A1473" s="57">
        <v>42263.452320289354</v>
      </c>
      <c r="C1473" s="32" t="s">
        <v>2008</v>
      </c>
      <c r="D1473" s="32" t="s">
        <v>334</v>
      </c>
      <c r="E1473" s="32" t="s">
        <v>7595</v>
      </c>
      <c r="F1473" s="32" t="s">
        <v>7596</v>
      </c>
      <c r="G1473" s="32" t="s">
        <v>58</v>
      </c>
      <c r="H1473" s="32" t="s">
        <v>59</v>
      </c>
      <c r="I1473" s="32" t="s">
        <v>2006</v>
      </c>
      <c r="J1473" s="35">
        <v>0</v>
      </c>
      <c r="K1473" s="35">
        <v>0</v>
      </c>
      <c r="L1473" s="35">
        <v>0</v>
      </c>
      <c r="M1473" s="35">
        <v>0</v>
      </c>
      <c r="N1473" s="32" t="s">
        <v>19</v>
      </c>
      <c r="O1473" s="32" t="s">
        <v>322</v>
      </c>
      <c r="P1473" s="32">
        <v>0</v>
      </c>
    </row>
    <row r="1474" spans="1:16" x14ac:dyDescent="0.25">
      <c r="A1474" s="57">
        <v>42263.454415243054</v>
      </c>
      <c r="B1474" s="32" t="s">
        <v>22</v>
      </c>
      <c r="C1474" s="32" t="s">
        <v>5149</v>
      </c>
      <c r="D1474" s="32" t="s">
        <v>5150</v>
      </c>
      <c r="E1474" s="32" t="s">
        <v>7597</v>
      </c>
      <c r="F1474" s="32" t="s">
        <v>7598</v>
      </c>
      <c r="G1474" s="32" t="s">
        <v>25</v>
      </c>
      <c r="H1474" s="32" t="s">
        <v>26</v>
      </c>
      <c r="I1474" s="32" t="s">
        <v>2006</v>
      </c>
      <c r="J1474" s="35">
        <v>0</v>
      </c>
      <c r="K1474" s="35">
        <v>0</v>
      </c>
      <c r="L1474" s="35">
        <v>0</v>
      </c>
      <c r="M1474" s="35">
        <v>0</v>
      </c>
      <c r="N1474" s="32" t="s">
        <v>19</v>
      </c>
      <c r="O1474" s="32" t="s">
        <v>357</v>
      </c>
      <c r="P1474" s="32">
        <v>1.08</v>
      </c>
    </row>
    <row r="1475" spans="1:16" x14ac:dyDescent="0.25">
      <c r="A1475" s="57">
        <v>42263.454415243054</v>
      </c>
      <c r="B1475" s="32" t="s">
        <v>22</v>
      </c>
      <c r="C1475" s="32" t="s">
        <v>5149</v>
      </c>
      <c r="D1475" s="32" t="s">
        <v>5150</v>
      </c>
      <c r="E1475" s="32" t="s">
        <v>7597</v>
      </c>
      <c r="F1475" s="32" t="s">
        <v>7598</v>
      </c>
      <c r="G1475" s="32" t="s">
        <v>35</v>
      </c>
      <c r="H1475" s="32" t="s">
        <v>38</v>
      </c>
      <c r="I1475" s="32" t="s">
        <v>2006</v>
      </c>
      <c r="J1475" s="35">
        <v>0</v>
      </c>
      <c r="K1475" s="35">
        <v>0</v>
      </c>
      <c r="L1475" s="35">
        <v>0</v>
      </c>
      <c r="M1475" s="35">
        <v>15.4</v>
      </c>
      <c r="N1475" s="32" t="s">
        <v>19</v>
      </c>
      <c r="O1475" s="32" t="s">
        <v>357</v>
      </c>
      <c r="P1475" s="32">
        <v>1</v>
      </c>
    </row>
    <row r="1476" spans="1:16" x14ac:dyDescent="0.25">
      <c r="A1476" s="57">
        <v>42263.454415243054</v>
      </c>
      <c r="B1476" s="32" t="s">
        <v>22</v>
      </c>
      <c r="C1476" s="32" t="s">
        <v>5149</v>
      </c>
      <c r="D1476" s="32" t="s">
        <v>5150</v>
      </c>
      <c r="E1476" s="32" t="s">
        <v>7597</v>
      </c>
      <c r="F1476" s="32" t="s">
        <v>7598</v>
      </c>
      <c r="G1476" s="32" t="s">
        <v>35</v>
      </c>
      <c r="H1476" s="32" t="s">
        <v>38</v>
      </c>
      <c r="I1476" s="32" t="s">
        <v>2006</v>
      </c>
      <c r="J1476" s="35">
        <v>0</v>
      </c>
      <c r="K1476" s="35">
        <v>0</v>
      </c>
      <c r="L1476" s="35">
        <v>0</v>
      </c>
      <c r="M1476" s="35">
        <v>14.85</v>
      </c>
      <c r="N1476" s="32" t="s">
        <v>19</v>
      </c>
      <c r="O1476" s="32" t="s">
        <v>357</v>
      </c>
      <c r="P1476" s="32">
        <v>1</v>
      </c>
    </row>
    <row r="1477" spans="1:16" x14ac:dyDescent="0.25">
      <c r="A1477" s="57">
        <v>42263.458693252316</v>
      </c>
      <c r="B1477" s="32" t="s">
        <v>22</v>
      </c>
      <c r="C1477" s="32" t="s">
        <v>7224</v>
      </c>
      <c r="D1477" s="32" t="s">
        <v>2198</v>
      </c>
      <c r="E1477" s="32" t="s">
        <v>7599</v>
      </c>
      <c r="F1477" s="32" t="s">
        <v>7600</v>
      </c>
      <c r="G1477" s="32" t="s">
        <v>25</v>
      </c>
      <c r="H1477" s="32" t="s">
        <v>26</v>
      </c>
      <c r="I1477" s="32" t="s">
        <v>2006</v>
      </c>
      <c r="J1477" s="35">
        <v>0</v>
      </c>
      <c r="K1477" s="35">
        <v>0</v>
      </c>
      <c r="L1477" s="35">
        <v>0</v>
      </c>
      <c r="M1477" s="35">
        <v>0</v>
      </c>
      <c r="N1477" s="32" t="s">
        <v>19</v>
      </c>
      <c r="O1477" s="32" t="s">
        <v>24</v>
      </c>
      <c r="P1477" s="32">
        <v>0.75</v>
      </c>
    </row>
    <row r="1478" spans="1:16" x14ac:dyDescent="0.25">
      <c r="A1478" s="57">
        <v>42263.458693252316</v>
      </c>
      <c r="B1478" s="32" t="s">
        <v>22</v>
      </c>
      <c r="C1478" s="32" t="s">
        <v>7224</v>
      </c>
      <c r="D1478" s="32" t="s">
        <v>2198</v>
      </c>
      <c r="E1478" s="32" t="s">
        <v>7599</v>
      </c>
      <c r="F1478" s="32" t="s">
        <v>7600</v>
      </c>
      <c r="G1478" s="32" t="s">
        <v>4446</v>
      </c>
      <c r="H1478" s="32" t="s">
        <v>4447</v>
      </c>
      <c r="I1478" s="32" t="s">
        <v>2006</v>
      </c>
      <c r="J1478" s="35">
        <v>0</v>
      </c>
      <c r="K1478" s="35">
        <v>23.24</v>
      </c>
      <c r="L1478" s="35">
        <v>0</v>
      </c>
      <c r="M1478" s="35">
        <v>0</v>
      </c>
      <c r="N1478" s="32" t="s">
        <v>19</v>
      </c>
      <c r="O1478" s="32" t="s">
        <v>24</v>
      </c>
      <c r="P1478" s="32">
        <v>2</v>
      </c>
    </row>
    <row r="1479" spans="1:16" x14ac:dyDescent="0.25">
      <c r="A1479" s="57">
        <v>42263.458693252316</v>
      </c>
      <c r="B1479" s="32" t="s">
        <v>22</v>
      </c>
      <c r="C1479" s="32" t="s">
        <v>7224</v>
      </c>
      <c r="D1479" s="32" t="s">
        <v>2198</v>
      </c>
      <c r="E1479" s="32" t="s">
        <v>7599</v>
      </c>
      <c r="F1479" s="32" t="s">
        <v>7600</v>
      </c>
      <c r="G1479" s="32" t="s">
        <v>29</v>
      </c>
      <c r="H1479" s="32" t="s">
        <v>30</v>
      </c>
      <c r="I1479" s="32" t="s">
        <v>2006</v>
      </c>
      <c r="J1479" s="35">
        <v>0</v>
      </c>
      <c r="K1479" s="35">
        <v>0</v>
      </c>
      <c r="L1479" s="35">
        <v>0</v>
      </c>
      <c r="M1479" s="35">
        <v>2.41</v>
      </c>
      <c r="N1479" s="32" t="s">
        <v>19</v>
      </c>
      <c r="O1479" s="32" t="s">
        <v>24</v>
      </c>
      <c r="P1479" s="32">
        <v>1</v>
      </c>
    </row>
    <row r="1480" spans="1:16" x14ac:dyDescent="0.25">
      <c r="A1480" s="57">
        <v>42263.460254710648</v>
      </c>
      <c r="B1480" s="32" t="s">
        <v>22</v>
      </c>
      <c r="C1480" s="32" t="s">
        <v>6834</v>
      </c>
      <c r="D1480" s="32" t="s">
        <v>6835</v>
      </c>
      <c r="E1480" s="32" t="s">
        <v>7601</v>
      </c>
      <c r="F1480" s="32" t="s">
        <v>7602</v>
      </c>
      <c r="G1480" s="32" t="s">
        <v>25</v>
      </c>
      <c r="H1480" s="32" t="s">
        <v>26</v>
      </c>
      <c r="I1480" s="32" t="s">
        <v>2006</v>
      </c>
      <c r="J1480" s="35">
        <v>0</v>
      </c>
      <c r="K1480" s="35">
        <v>0</v>
      </c>
      <c r="L1480" s="35">
        <v>0</v>
      </c>
      <c r="M1480" s="35">
        <v>0</v>
      </c>
      <c r="N1480" s="32" t="s">
        <v>19</v>
      </c>
      <c r="O1480" s="32" t="s">
        <v>24</v>
      </c>
      <c r="P1480" s="32">
        <v>1</v>
      </c>
    </row>
    <row r="1481" spans="1:16" x14ac:dyDescent="0.25">
      <c r="A1481" s="57">
        <v>42263.460254710648</v>
      </c>
      <c r="B1481" s="32" t="s">
        <v>22</v>
      </c>
      <c r="C1481" s="32" t="s">
        <v>6834</v>
      </c>
      <c r="D1481" s="32" t="s">
        <v>6835</v>
      </c>
      <c r="E1481" s="32" t="s">
        <v>7601</v>
      </c>
      <c r="F1481" s="32" t="s">
        <v>7602</v>
      </c>
      <c r="G1481" s="32" t="s">
        <v>29</v>
      </c>
      <c r="H1481" s="32" t="s">
        <v>30</v>
      </c>
      <c r="I1481" s="32" t="s">
        <v>2006</v>
      </c>
      <c r="J1481" s="35">
        <v>0</v>
      </c>
      <c r="K1481" s="35">
        <v>0</v>
      </c>
      <c r="L1481" s="35">
        <v>0</v>
      </c>
      <c r="M1481" s="35">
        <v>5.89</v>
      </c>
      <c r="N1481" s="32" t="s">
        <v>19</v>
      </c>
      <c r="O1481" s="32" t="s">
        <v>24</v>
      </c>
      <c r="P1481" s="32">
        <v>1</v>
      </c>
    </row>
    <row r="1482" spans="1:16" x14ac:dyDescent="0.25">
      <c r="A1482" s="57">
        <v>42263.460254710648</v>
      </c>
      <c r="B1482" s="32" t="s">
        <v>22</v>
      </c>
      <c r="C1482" s="32" t="s">
        <v>6834</v>
      </c>
      <c r="D1482" s="32" t="s">
        <v>6835</v>
      </c>
      <c r="E1482" s="32" t="s">
        <v>7601</v>
      </c>
      <c r="F1482" s="32" t="s">
        <v>7602</v>
      </c>
      <c r="G1482" s="32" t="s">
        <v>815</v>
      </c>
      <c r="H1482" s="32" t="s">
        <v>814</v>
      </c>
      <c r="I1482" s="32" t="s">
        <v>2006</v>
      </c>
      <c r="J1482" s="35">
        <v>0</v>
      </c>
      <c r="K1482" s="35">
        <v>3.18</v>
      </c>
      <c r="L1482" s="35">
        <v>0</v>
      </c>
      <c r="M1482" s="35">
        <v>0</v>
      </c>
      <c r="N1482" s="32" t="s">
        <v>19</v>
      </c>
      <c r="O1482" s="32" t="s">
        <v>24</v>
      </c>
      <c r="P1482" s="32">
        <v>1</v>
      </c>
    </row>
    <row r="1483" spans="1:16" x14ac:dyDescent="0.25">
      <c r="A1483" s="57">
        <v>42263.46503240741</v>
      </c>
      <c r="B1483" s="32" t="s">
        <v>22</v>
      </c>
      <c r="C1483" s="32" t="s">
        <v>781</v>
      </c>
      <c r="D1483" s="32" t="s">
        <v>780</v>
      </c>
      <c r="E1483" s="32" t="s">
        <v>7603</v>
      </c>
      <c r="F1483" s="32" t="s">
        <v>7604</v>
      </c>
      <c r="G1483" s="32" t="s">
        <v>25</v>
      </c>
      <c r="H1483" s="32" t="s">
        <v>26</v>
      </c>
      <c r="I1483" s="32" t="s">
        <v>2006</v>
      </c>
      <c r="J1483" s="35">
        <v>0</v>
      </c>
      <c r="K1483" s="35">
        <v>0</v>
      </c>
      <c r="L1483" s="35">
        <v>0</v>
      </c>
      <c r="M1483" s="35">
        <v>0</v>
      </c>
      <c r="N1483" s="32" t="s">
        <v>19</v>
      </c>
      <c r="O1483" s="32" t="s">
        <v>357</v>
      </c>
      <c r="P1483" s="32">
        <v>1</v>
      </c>
    </row>
    <row r="1484" spans="1:16" x14ac:dyDescent="0.25">
      <c r="A1484" s="57">
        <v>42263.46503240741</v>
      </c>
      <c r="B1484" s="32" t="s">
        <v>22</v>
      </c>
      <c r="C1484" s="32" t="s">
        <v>781</v>
      </c>
      <c r="D1484" s="32" t="s">
        <v>780</v>
      </c>
      <c r="E1484" s="32" t="s">
        <v>7603</v>
      </c>
      <c r="F1484" s="32" t="s">
        <v>7604</v>
      </c>
      <c r="G1484" s="32" t="s">
        <v>29</v>
      </c>
      <c r="H1484" s="32" t="s">
        <v>30</v>
      </c>
      <c r="I1484" s="32" t="s">
        <v>2006</v>
      </c>
      <c r="J1484" s="35">
        <v>0</v>
      </c>
      <c r="K1484" s="35">
        <v>0</v>
      </c>
      <c r="L1484" s="35">
        <v>0</v>
      </c>
      <c r="M1484" s="35">
        <v>0.93</v>
      </c>
      <c r="N1484" s="32" t="s">
        <v>19</v>
      </c>
      <c r="O1484" s="32" t="s">
        <v>357</v>
      </c>
      <c r="P1484" s="32">
        <v>1</v>
      </c>
    </row>
    <row r="1485" spans="1:16" x14ac:dyDescent="0.25">
      <c r="A1485" s="57">
        <v>42263.46792693287</v>
      </c>
      <c r="B1485" s="32" t="s">
        <v>22</v>
      </c>
      <c r="C1485" s="32" t="s">
        <v>781</v>
      </c>
      <c r="D1485" s="32" t="s">
        <v>780</v>
      </c>
      <c r="E1485" s="32" t="s">
        <v>7605</v>
      </c>
      <c r="F1485" s="32" t="s">
        <v>7606</v>
      </c>
      <c r="G1485" s="32" t="s">
        <v>25</v>
      </c>
      <c r="H1485" s="32" t="s">
        <v>26</v>
      </c>
      <c r="I1485" s="32" t="s">
        <v>2006</v>
      </c>
      <c r="J1485" s="35">
        <v>0</v>
      </c>
      <c r="K1485" s="35">
        <v>0</v>
      </c>
      <c r="L1485" s="35">
        <v>0</v>
      </c>
      <c r="M1485" s="35">
        <v>0</v>
      </c>
      <c r="N1485" s="32" t="s">
        <v>19</v>
      </c>
      <c r="O1485" s="32" t="s">
        <v>357</v>
      </c>
      <c r="P1485" s="32">
        <v>1</v>
      </c>
    </row>
    <row r="1486" spans="1:16" x14ac:dyDescent="0.25">
      <c r="A1486" s="57">
        <v>42263.471977511574</v>
      </c>
      <c r="C1486" s="32" t="s">
        <v>2302</v>
      </c>
      <c r="D1486" s="32" t="s">
        <v>334</v>
      </c>
      <c r="E1486" s="32" t="s">
        <v>7607</v>
      </c>
      <c r="F1486" s="32" t="s">
        <v>7608</v>
      </c>
      <c r="G1486" s="32" t="s">
        <v>58</v>
      </c>
      <c r="H1486" s="32" t="s">
        <v>59</v>
      </c>
      <c r="I1486" s="32" t="s">
        <v>2006</v>
      </c>
      <c r="J1486" s="35">
        <v>0</v>
      </c>
      <c r="K1486" s="35">
        <v>0</v>
      </c>
      <c r="L1486" s="35">
        <v>0</v>
      </c>
      <c r="M1486" s="35">
        <v>0</v>
      </c>
      <c r="N1486" s="32" t="s">
        <v>19</v>
      </c>
      <c r="O1486" s="32" t="s">
        <v>322</v>
      </c>
      <c r="P1486" s="32">
        <v>0</v>
      </c>
    </row>
    <row r="1487" spans="1:16" x14ac:dyDescent="0.25">
      <c r="A1487" s="57">
        <v>42263.478255787035</v>
      </c>
      <c r="C1487" s="32" t="s">
        <v>7609</v>
      </c>
      <c r="D1487" s="32" t="s">
        <v>7610</v>
      </c>
      <c r="E1487" s="32" t="s">
        <v>7611</v>
      </c>
      <c r="F1487" s="32" t="s">
        <v>7612</v>
      </c>
      <c r="G1487" s="32" t="s">
        <v>5236</v>
      </c>
      <c r="H1487" s="32" t="s">
        <v>5237</v>
      </c>
      <c r="I1487" s="32" t="s">
        <v>2006</v>
      </c>
      <c r="J1487" s="35">
        <v>0</v>
      </c>
      <c r="K1487" s="35">
        <v>0</v>
      </c>
      <c r="L1487" s="35">
        <v>0</v>
      </c>
      <c r="M1487" s="35">
        <v>0</v>
      </c>
      <c r="N1487" s="32" t="s">
        <v>5627</v>
      </c>
      <c r="P1487" s="32">
        <v>1</v>
      </c>
    </row>
    <row r="1488" spans="1:16" x14ac:dyDescent="0.25">
      <c r="A1488" s="57">
        <v>42263.479823877315</v>
      </c>
      <c r="B1488" s="32" t="s">
        <v>22</v>
      </c>
      <c r="C1488" s="32" t="s">
        <v>1097</v>
      </c>
      <c r="D1488" s="32" t="s">
        <v>1098</v>
      </c>
      <c r="E1488" s="32" t="s">
        <v>7613</v>
      </c>
      <c r="F1488" s="32" t="s">
        <v>7614</v>
      </c>
      <c r="G1488" s="32" t="s">
        <v>25</v>
      </c>
      <c r="H1488" s="32" t="s">
        <v>26</v>
      </c>
      <c r="I1488" s="32" t="s">
        <v>2006</v>
      </c>
      <c r="J1488" s="35">
        <v>0</v>
      </c>
      <c r="K1488" s="35">
        <v>0</v>
      </c>
      <c r="L1488" s="35">
        <v>0</v>
      </c>
      <c r="M1488" s="35">
        <v>0</v>
      </c>
      <c r="N1488" s="32" t="s">
        <v>19</v>
      </c>
      <c r="O1488" s="32" t="s">
        <v>27</v>
      </c>
      <c r="P1488" s="32">
        <v>0.5</v>
      </c>
    </row>
    <row r="1489" spans="1:17" x14ac:dyDescent="0.25">
      <c r="A1489" s="57">
        <v>42263.484668668978</v>
      </c>
      <c r="B1489" s="32" t="s">
        <v>22</v>
      </c>
      <c r="C1489" s="32" t="s">
        <v>47</v>
      </c>
      <c r="D1489" s="32" t="s">
        <v>48</v>
      </c>
      <c r="E1489" s="32" t="s">
        <v>7615</v>
      </c>
      <c r="F1489" s="32" t="s">
        <v>7616</v>
      </c>
      <c r="G1489" s="32" t="s">
        <v>25</v>
      </c>
      <c r="H1489" s="32" t="s">
        <v>26</v>
      </c>
      <c r="I1489" s="32" t="s">
        <v>2006</v>
      </c>
      <c r="J1489" s="35">
        <v>0</v>
      </c>
      <c r="K1489" s="35">
        <v>0</v>
      </c>
      <c r="L1489" s="35">
        <v>0</v>
      </c>
      <c r="M1489" s="35">
        <v>0</v>
      </c>
      <c r="N1489" s="32" t="s">
        <v>19</v>
      </c>
      <c r="O1489" s="32" t="s">
        <v>32</v>
      </c>
      <c r="P1489" s="32">
        <v>5.25</v>
      </c>
    </row>
    <row r="1490" spans="1:17" x14ac:dyDescent="0.25">
      <c r="A1490" s="57">
        <v>42263.484668668978</v>
      </c>
      <c r="B1490" s="32" t="s">
        <v>22</v>
      </c>
      <c r="C1490" s="32" t="s">
        <v>47</v>
      </c>
      <c r="D1490" s="32" t="s">
        <v>48</v>
      </c>
      <c r="E1490" s="32" t="s">
        <v>7615</v>
      </c>
      <c r="F1490" s="32" t="s">
        <v>7616</v>
      </c>
      <c r="G1490" s="32" t="s">
        <v>29</v>
      </c>
      <c r="H1490" s="32" t="s">
        <v>30</v>
      </c>
      <c r="I1490" s="32" t="s">
        <v>2006</v>
      </c>
      <c r="J1490" s="35">
        <v>0</v>
      </c>
      <c r="K1490" s="35">
        <v>0</v>
      </c>
      <c r="L1490" s="35">
        <v>0</v>
      </c>
      <c r="M1490" s="35">
        <v>5.56</v>
      </c>
      <c r="N1490" s="32" t="s">
        <v>19</v>
      </c>
      <c r="O1490" s="32" t="s">
        <v>32</v>
      </c>
      <c r="P1490" s="32">
        <v>1</v>
      </c>
    </row>
    <row r="1491" spans="1:17" x14ac:dyDescent="0.25">
      <c r="A1491" s="57">
        <v>42263.582456516204</v>
      </c>
      <c r="B1491" s="32" t="s">
        <v>22</v>
      </c>
      <c r="C1491" s="32" t="s">
        <v>4960</v>
      </c>
      <c r="D1491" s="32" t="s">
        <v>4961</v>
      </c>
      <c r="E1491" s="32" t="s">
        <v>7617</v>
      </c>
      <c r="F1491" s="32" t="s">
        <v>7618</v>
      </c>
      <c r="G1491" s="32" t="s">
        <v>329</v>
      </c>
      <c r="H1491" s="32" t="s">
        <v>328</v>
      </c>
      <c r="I1491" s="32" t="s">
        <v>2006</v>
      </c>
      <c r="J1491" s="35">
        <v>0</v>
      </c>
      <c r="K1491" s="35">
        <v>0</v>
      </c>
      <c r="L1491" s="35">
        <v>0</v>
      </c>
      <c r="M1491" s="35">
        <v>0</v>
      </c>
      <c r="N1491" s="32" t="s">
        <v>17</v>
      </c>
      <c r="O1491" s="32" t="s">
        <v>27</v>
      </c>
      <c r="P1491" s="32">
        <v>0</v>
      </c>
    </row>
    <row r="1492" spans="1:17" x14ac:dyDescent="0.25">
      <c r="A1492" s="57">
        <v>42263.582456516204</v>
      </c>
      <c r="B1492" s="32" t="s">
        <v>22</v>
      </c>
      <c r="C1492" s="32" t="s">
        <v>4960</v>
      </c>
      <c r="D1492" s="32" t="s">
        <v>4961</v>
      </c>
      <c r="E1492" s="32" t="s">
        <v>7617</v>
      </c>
      <c r="F1492" s="32" t="s">
        <v>7618</v>
      </c>
      <c r="G1492" s="32" t="s">
        <v>25</v>
      </c>
      <c r="H1492" s="32" t="s">
        <v>26</v>
      </c>
      <c r="I1492" s="32" t="s">
        <v>2006</v>
      </c>
      <c r="J1492" s="35">
        <v>0</v>
      </c>
      <c r="K1492" s="35">
        <v>0</v>
      </c>
      <c r="L1492" s="35">
        <v>0</v>
      </c>
      <c r="M1492" s="35">
        <v>0</v>
      </c>
      <c r="N1492" s="32" t="s">
        <v>17</v>
      </c>
      <c r="O1492" s="32" t="s">
        <v>27</v>
      </c>
      <c r="P1492" s="32">
        <v>2</v>
      </c>
    </row>
    <row r="1493" spans="1:17" x14ac:dyDescent="0.25">
      <c r="A1493" s="57">
        <v>42263.582456516204</v>
      </c>
      <c r="B1493" s="32" t="s">
        <v>22</v>
      </c>
      <c r="C1493" s="32" t="s">
        <v>4960</v>
      </c>
      <c r="D1493" s="32" t="s">
        <v>4961</v>
      </c>
      <c r="E1493" s="32" t="s">
        <v>7617</v>
      </c>
      <c r="F1493" s="32" t="s">
        <v>7618</v>
      </c>
      <c r="G1493" s="32" t="s">
        <v>258</v>
      </c>
      <c r="H1493" s="32" t="s">
        <v>257</v>
      </c>
      <c r="I1493" s="32" t="s">
        <v>2006</v>
      </c>
      <c r="J1493" s="35">
        <v>0</v>
      </c>
      <c r="K1493" s="35">
        <v>0</v>
      </c>
      <c r="L1493" s="35">
        <v>0</v>
      </c>
      <c r="M1493" s="35">
        <v>0</v>
      </c>
      <c r="N1493" s="32" t="s">
        <v>17</v>
      </c>
      <c r="O1493" s="32" t="s">
        <v>27</v>
      </c>
      <c r="P1493" s="32">
        <v>0</v>
      </c>
    </row>
    <row r="1494" spans="1:17" x14ac:dyDescent="0.25">
      <c r="A1494" s="57">
        <v>42263.592600034724</v>
      </c>
      <c r="B1494" s="32" t="s">
        <v>22</v>
      </c>
      <c r="C1494" s="32" t="s">
        <v>5060</v>
      </c>
      <c r="D1494" s="32" t="s">
        <v>5061</v>
      </c>
      <c r="E1494" s="32" t="s">
        <v>7619</v>
      </c>
      <c r="F1494" s="32" t="s">
        <v>7620</v>
      </c>
      <c r="G1494" s="32" t="s">
        <v>25</v>
      </c>
      <c r="H1494" s="32" t="s">
        <v>26</v>
      </c>
      <c r="I1494" s="32" t="s">
        <v>2006</v>
      </c>
      <c r="J1494" s="35">
        <v>0</v>
      </c>
      <c r="K1494" s="35">
        <v>0</v>
      </c>
      <c r="L1494" s="35">
        <v>11.25</v>
      </c>
      <c r="M1494" s="35">
        <v>0</v>
      </c>
      <c r="N1494" s="32" t="s">
        <v>19</v>
      </c>
      <c r="O1494" s="32" t="s">
        <v>508</v>
      </c>
      <c r="P1494" s="32">
        <v>2</v>
      </c>
    </row>
    <row r="1495" spans="1:17" x14ac:dyDescent="0.25">
      <c r="A1495" s="57">
        <v>42263.592600034724</v>
      </c>
      <c r="B1495" s="32" t="s">
        <v>22</v>
      </c>
      <c r="C1495" s="32" t="s">
        <v>5060</v>
      </c>
      <c r="D1495" s="32" t="s">
        <v>5061</v>
      </c>
      <c r="E1495" s="32" t="s">
        <v>7619</v>
      </c>
      <c r="F1495" s="32" t="s">
        <v>7620</v>
      </c>
      <c r="G1495" s="32" t="s">
        <v>7621</v>
      </c>
      <c r="H1495" s="32" t="s">
        <v>7622</v>
      </c>
      <c r="I1495" s="32" t="s">
        <v>2006</v>
      </c>
      <c r="J1495" s="35">
        <v>0</v>
      </c>
      <c r="K1495" s="35">
        <v>52.56</v>
      </c>
      <c r="L1495" s="35">
        <v>0</v>
      </c>
      <c r="M1495" s="35">
        <v>0</v>
      </c>
      <c r="N1495" s="32" t="s">
        <v>19</v>
      </c>
      <c r="O1495" s="32" t="s">
        <v>508</v>
      </c>
      <c r="P1495" s="32">
        <v>1</v>
      </c>
    </row>
    <row r="1496" spans="1:17" x14ac:dyDescent="0.25">
      <c r="A1496" s="57">
        <v>42263.616348460651</v>
      </c>
      <c r="C1496" s="32" t="s">
        <v>5133</v>
      </c>
      <c r="D1496" s="32" t="s">
        <v>334</v>
      </c>
      <c r="E1496" s="32" t="s">
        <v>7623</v>
      </c>
      <c r="F1496" s="32" t="s">
        <v>7624</v>
      </c>
      <c r="G1496" s="32" t="s">
        <v>58</v>
      </c>
      <c r="H1496" s="32" t="s">
        <v>59</v>
      </c>
      <c r="I1496" s="32" t="s">
        <v>2006</v>
      </c>
      <c r="J1496" s="35">
        <v>0</v>
      </c>
      <c r="K1496" s="35">
        <v>0</v>
      </c>
      <c r="L1496" s="35">
        <v>0</v>
      </c>
      <c r="M1496" s="35">
        <v>0</v>
      </c>
      <c r="N1496" s="32" t="s">
        <v>19</v>
      </c>
      <c r="O1496" s="32" t="s">
        <v>322</v>
      </c>
      <c r="P1496" s="32">
        <v>0</v>
      </c>
    </row>
    <row r="1497" spans="1:17" x14ac:dyDescent="0.25">
      <c r="A1497" s="57">
        <v>42263.618105243055</v>
      </c>
      <c r="C1497" s="32" t="s">
        <v>506</v>
      </c>
      <c r="D1497" s="32" t="s">
        <v>334</v>
      </c>
      <c r="E1497" s="32" t="s">
        <v>7625</v>
      </c>
      <c r="F1497" s="32" t="s">
        <v>7626</v>
      </c>
      <c r="G1497" s="32" t="s">
        <v>58</v>
      </c>
      <c r="H1497" s="32" t="s">
        <v>59</v>
      </c>
      <c r="I1497" s="32" t="s">
        <v>2006</v>
      </c>
      <c r="J1497" s="35">
        <v>0</v>
      </c>
      <c r="K1497" s="35">
        <v>0</v>
      </c>
      <c r="L1497" s="35">
        <v>0</v>
      </c>
      <c r="M1497" s="35">
        <v>0</v>
      </c>
      <c r="N1497" s="32" t="s">
        <v>19</v>
      </c>
      <c r="O1497" s="32" t="s">
        <v>322</v>
      </c>
      <c r="P1497" s="32">
        <v>0</v>
      </c>
    </row>
    <row r="1498" spans="1:17" x14ac:dyDescent="0.25">
      <c r="A1498" s="57">
        <v>42263.620787766202</v>
      </c>
      <c r="C1498" s="32" t="s">
        <v>506</v>
      </c>
      <c r="D1498" s="32" t="s">
        <v>334</v>
      </c>
      <c r="E1498" s="32" t="s">
        <v>7627</v>
      </c>
      <c r="F1498" s="32" t="s">
        <v>7628</v>
      </c>
      <c r="G1498" s="32" t="s">
        <v>58</v>
      </c>
      <c r="H1498" s="32" t="s">
        <v>59</v>
      </c>
      <c r="I1498" s="32" t="s">
        <v>2006</v>
      </c>
      <c r="J1498" s="35">
        <v>0</v>
      </c>
      <c r="K1498" s="35">
        <v>0</v>
      </c>
      <c r="L1498" s="35">
        <v>0</v>
      </c>
      <c r="M1498" s="35">
        <v>0</v>
      </c>
      <c r="N1498" s="32" t="s">
        <v>19</v>
      </c>
      <c r="O1498" s="32" t="s">
        <v>322</v>
      </c>
      <c r="P1498" s="32">
        <v>0</v>
      </c>
    </row>
    <row r="1499" spans="1:17" x14ac:dyDescent="0.25">
      <c r="A1499" s="57">
        <v>42263.623529826385</v>
      </c>
      <c r="C1499" s="32" t="s">
        <v>457</v>
      </c>
      <c r="D1499" s="32" t="s">
        <v>334</v>
      </c>
      <c r="E1499" s="32" t="s">
        <v>7629</v>
      </c>
      <c r="F1499" s="32" t="s">
        <v>7630</v>
      </c>
      <c r="G1499" s="32" t="s">
        <v>58</v>
      </c>
      <c r="H1499" s="32" t="s">
        <v>59</v>
      </c>
      <c r="I1499" s="32" t="s">
        <v>2006</v>
      </c>
      <c r="J1499" s="35">
        <v>0</v>
      </c>
      <c r="K1499" s="35">
        <v>0</v>
      </c>
      <c r="L1499" s="35">
        <v>0</v>
      </c>
      <c r="M1499" s="35">
        <v>0</v>
      </c>
      <c r="N1499" s="32" t="s">
        <v>19</v>
      </c>
      <c r="O1499" s="32" t="s">
        <v>322</v>
      </c>
      <c r="P1499" s="32">
        <v>0</v>
      </c>
    </row>
    <row r="1500" spans="1:17" x14ac:dyDescent="0.25">
      <c r="A1500" s="57">
        <v>42263.626765196757</v>
      </c>
      <c r="C1500" s="32" t="s">
        <v>1068</v>
      </c>
      <c r="D1500" s="32" t="s">
        <v>334</v>
      </c>
      <c r="E1500" s="32" t="s">
        <v>7631</v>
      </c>
      <c r="F1500" s="32" t="s">
        <v>7632</v>
      </c>
      <c r="G1500" s="32" t="s">
        <v>58</v>
      </c>
      <c r="H1500" s="32" t="s">
        <v>59</v>
      </c>
      <c r="I1500" s="32" t="s">
        <v>2006</v>
      </c>
      <c r="J1500" s="35">
        <v>0</v>
      </c>
      <c r="K1500" s="35">
        <v>0</v>
      </c>
      <c r="L1500" s="35">
        <v>0</v>
      </c>
      <c r="M1500" s="35">
        <v>0</v>
      </c>
      <c r="N1500" s="32" t="s">
        <v>19</v>
      </c>
      <c r="O1500" s="32" t="s">
        <v>322</v>
      </c>
      <c r="P1500" s="32">
        <v>0</v>
      </c>
    </row>
    <row r="1501" spans="1:17" x14ac:dyDescent="0.25">
      <c r="A1501" s="57">
        <v>42263.628863622682</v>
      </c>
      <c r="C1501" s="32" t="s">
        <v>736</v>
      </c>
      <c r="D1501" s="32" t="s">
        <v>334</v>
      </c>
      <c r="E1501" s="32" t="s">
        <v>7633</v>
      </c>
      <c r="F1501" s="32" t="s">
        <v>7634</v>
      </c>
      <c r="G1501" s="32" t="s">
        <v>58</v>
      </c>
      <c r="H1501" s="32" t="s">
        <v>59</v>
      </c>
      <c r="I1501" s="32" t="s">
        <v>2006</v>
      </c>
      <c r="J1501" s="35">
        <v>0</v>
      </c>
      <c r="K1501" s="35">
        <v>0</v>
      </c>
      <c r="L1501" s="35">
        <v>0</v>
      </c>
      <c r="M1501" s="35">
        <v>0</v>
      </c>
      <c r="N1501" s="32" t="s">
        <v>19</v>
      </c>
      <c r="O1501" s="32" t="s">
        <v>322</v>
      </c>
      <c r="P1501" s="32">
        <v>0</v>
      </c>
    </row>
    <row r="1502" spans="1:17" x14ac:dyDescent="0.25">
      <c r="A1502" s="57">
        <v>42263.703846180557</v>
      </c>
      <c r="C1502" s="32" t="s">
        <v>507</v>
      </c>
      <c r="D1502" s="32" t="s">
        <v>334</v>
      </c>
      <c r="E1502" s="32" t="s">
        <v>7635</v>
      </c>
      <c r="F1502" s="32" t="s">
        <v>7636</v>
      </c>
      <c r="G1502" s="32" t="s">
        <v>58</v>
      </c>
      <c r="H1502" s="32" t="s">
        <v>59</v>
      </c>
      <c r="I1502" s="32" t="s">
        <v>2006</v>
      </c>
      <c r="J1502" s="35">
        <v>0</v>
      </c>
      <c r="K1502" s="35">
        <v>0</v>
      </c>
      <c r="L1502" s="35">
        <v>0</v>
      </c>
      <c r="M1502" s="35">
        <v>0</v>
      </c>
      <c r="N1502" s="32" t="s">
        <v>19</v>
      </c>
      <c r="O1502" s="32" t="s">
        <v>322</v>
      </c>
      <c r="P1502" s="32">
        <v>0</v>
      </c>
    </row>
    <row r="1503" spans="1:17" x14ac:dyDescent="0.25">
      <c r="A1503" s="57">
        <v>42263.7043346875</v>
      </c>
      <c r="B1503" s="32" t="s">
        <v>337</v>
      </c>
      <c r="C1503" s="32" t="s">
        <v>7637</v>
      </c>
      <c r="D1503" s="32" t="s">
        <v>7638</v>
      </c>
      <c r="E1503" s="32" t="s">
        <v>7639</v>
      </c>
      <c r="F1503" s="32" t="s">
        <v>7640</v>
      </c>
      <c r="G1503" s="32" t="s">
        <v>390</v>
      </c>
      <c r="H1503" s="32" t="s">
        <v>389</v>
      </c>
      <c r="I1503" s="32" t="s">
        <v>2050</v>
      </c>
      <c r="J1503" s="35">
        <v>6000</v>
      </c>
      <c r="K1503" s="35">
        <v>0</v>
      </c>
      <c r="L1503" s="35">
        <v>0</v>
      </c>
      <c r="M1503" s="35">
        <v>0</v>
      </c>
      <c r="N1503" s="32" t="s">
        <v>17</v>
      </c>
      <c r="O1503" s="32" t="s">
        <v>41</v>
      </c>
      <c r="P1503" s="32">
        <v>1</v>
      </c>
      <c r="Q1503" s="32" t="s">
        <v>7641</v>
      </c>
    </row>
    <row r="1504" spans="1:17" x14ac:dyDescent="0.25">
      <c r="A1504" s="57">
        <v>42263.7043346875</v>
      </c>
      <c r="B1504" s="32" t="s">
        <v>337</v>
      </c>
      <c r="C1504" s="32" t="s">
        <v>7637</v>
      </c>
      <c r="D1504" s="32" t="s">
        <v>7638</v>
      </c>
      <c r="E1504" s="32" t="s">
        <v>7639</v>
      </c>
      <c r="F1504" s="32" t="s">
        <v>7640</v>
      </c>
      <c r="G1504" s="32" t="s">
        <v>42</v>
      </c>
      <c r="H1504" s="32" t="s">
        <v>43</v>
      </c>
      <c r="I1504" s="32" t="s">
        <v>2050</v>
      </c>
      <c r="J1504" s="35">
        <v>0</v>
      </c>
      <c r="K1504" s="35">
        <v>0</v>
      </c>
      <c r="L1504" s="35">
        <v>300</v>
      </c>
      <c r="M1504" s="35">
        <v>0</v>
      </c>
      <c r="N1504" s="32" t="s">
        <v>17</v>
      </c>
      <c r="O1504" s="32" t="s">
        <v>41</v>
      </c>
      <c r="P1504" s="32">
        <v>1</v>
      </c>
      <c r="Q1504" s="32" t="s">
        <v>7641</v>
      </c>
    </row>
    <row r="1505" spans="1:17" x14ac:dyDescent="0.25">
      <c r="A1505" s="57">
        <v>42263.71219795139</v>
      </c>
      <c r="C1505" s="32" t="s">
        <v>739</v>
      </c>
      <c r="D1505" s="32" t="s">
        <v>334</v>
      </c>
      <c r="E1505" s="32" t="s">
        <v>7642</v>
      </c>
      <c r="F1505" s="32" t="s">
        <v>7643</v>
      </c>
      <c r="G1505" s="32" t="s">
        <v>58</v>
      </c>
      <c r="H1505" s="32" t="s">
        <v>59</v>
      </c>
      <c r="I1505" s="32" t="s">
        <v>2006</v>
      </c>
      <c r="J1505" s="35">
        <v>0</v>
      </c>
      <c r="K1505" s="35">
        <v>0</v>
      </c>
      <c r="L1505" s="35">
        <v>0</v>
      </c>
      <c r="M1505" s="35">
        <v>0</v>
      </c>
      <c r="N1505" s="32" t="s">
        <v>19</v>
      </c>
      <c r="O1505" s="32" t="s">
        <v>322</v>
      </c>
      <c r="P1505" s="32">
        <v>0</v>
      </c>
    </row>
    <row r="1506" spans="1:17" x14ac:dyDescent="0.25">
      <c r="A1506" s="57">
        <v>42263.720364699075</v>
      </c>
      <c r="B1506" s="32" t="s">
        <v>22</v>
      </c>
      <c r="C1506" s="32" t="s">
        <v>863</v>
      </c>
      <c r="D1506" s="32" t="s">
        <v>864</v>
      </c>
      <c r="E1506" s="32" t="s">
        <v>7644</v>
      </c>
      <c r="F1506" s="32" t="s">
        <v>7645</v>
      </c>
      <c r="G1506" s="32" t="s">
        <v>25</v>
      </c>
      <c r="H1506" s="32" t="s">
        <v>26</v>
      </c>
      <c r="I1506" s="32" t="s">
        <v>2006</v>
      </c>
      <c r="J1506" s="35">
        <v>0</v>
      </c>
      <c r="K1506" s="35">
        <v>0</v>
      </c>
      <c r="L1506" s="35">
        <v>0</v>
      </c>
      <c r="M1506" s="35">
        <v>0</v>
      </c>
      <c r="N1506" s="32" t="s">
        <v>17</v>
      </c>
      <c r="O1506" s="32" t="s">
        <v>24</v>
      </c>
      <c r="P1506" s="32">
        <v>1.5</v>
      </c>
    </row>
    <row r="1507" spans="1:17" x14ac:dyDescent="0.25">
      <c r="A1507" s="57">
        <v>42263.720364699075</v>
      </c>
      <c r="B1507" s="32" t="s">
        <v>22</v>
      </c>
      <c r="C1507" s="32" t="s">
        <v>863</v>
      </c>
      <c r="D1507" s="32" t="s">
        <v>864</v>
      </c>
      <c r="E1507" s="32" t="s">
        <v>7644</v>
      </c>
      <c r="F1507" s="32" t="s">
        <v>7645</v>
      </c>
      <c r="G1507" s="32" t="s">
        <v>7646</v>
      </c>
      <c r="H1507" s="32" t="s">
        <v>7647</v>
      </c>
      <c r="I1507" s="32" t="s">
        <v>2006</v>
      </c>
      <c r="J1507" s="35">
        <v>0</v>
      </c>
      <c r="K1507" s="35">
        <v>0</v>
      </c>
      <c r="L1507" s="35">
        <v>0</v>
      </c>
      <c r="M1507" s="35">
        <v>0</v>
      </c>
      <c r="N1507" s="32" t="s">
        <v>17</v>
      </c>
      <c r="O1507" s="32" t="s">
        <v>24</v>
      </c>
      <c r="P1507" s="32">
        <v>1</v>
      </c>
    </row>
    <row r="1508" spans="1:17" x14ac:dyDescent="0.25">
      <c r="A1508" s="57">
        <v>42263.720364699075</v>
      </c>
      <c r="B1508" s="32" t="s">
        <v>22</v>
      </c>
      <c r="C1508" s="32" t="s">
        <v>863</v>
      </c>
      <c r="D1508" s="32" t="s">
        <v>864</v>
      </c>
      <c r="E1508" s="32" t="s">
        <v>7644</v>
      </c>
      <c r="F1508" s="32" t="s">
        <v>7645</v>
      </c>
      <c r="G1508" s="32" t="s">
        <v>29</v>
      </c>
      <c r="H1508" s="32" t="s">
        <v>30</v>
      </c>
      <c r="I1508" s="32" t="s">
        <v>2006</v>
      </c>
      <c r="J1508" s="35">
        <v>0</v>
      </c>
      <c r="K1508" s="35">
        <v>0</v>
      </c>
      <c r="L1508" s="35">
        <v>0</v>
      </c>
      <c r="M1508" s="35">
        <v>0.5</v>
      </c>
      <c r="N1508" s="32" t="s">
        <v>17</v>
      </c>
      <c r="O1508" s="32" t="s">
        <v>24</v>
      </c>
      <c r="P1508" s="32">
        <v>1</v>
      </c>
    </row>
    <row r="1509" spans="1:17" x14ac:dyDescent="0.25">
      <c r="A1509" s="57">
        <v>42263.726854479166</v>
      </c>
      <c r="C1509" s="32" t="s">
        <v>507</v>
      </c>
      <c r="D1509" s="32" t="s">
        <v>334</v>
      </c>
      <c r="E1509" s="32" t="s">
        <v>7648</v>
      </c>
      <c r="F1509" s="32" t="s">
        <v>7649</v>
      </c>
      <c r="G1509" s="32" t="s">
        <v>58</v>
      </c>
      <c r="H1509" s="32" t="s">
        <v>59</v>
      </c>
      <c r="I1509" s="32" t="s">
        <v>2006</v>
      </c>
      <c r="J1509" s="35">
        <v>0</v>
      </c>
      <c r="K1509" s="35">
        <v>0</v>
      </c>
      <c r="L1509" s="35">
        <v>0</v>
      </c>
      <c r="M1509" s="35">
        <v>0</v>
      </c>
      <c r="N1509" s="32" t="s">
        <v>19</v>
      </c>
      <c r="O1509" s="32" t="s">
        <v>322</v>
      </c>
      <c r="P1509" s="32">
        <v>0</v>
      </c>
    </row>
    <row r="1510" spans="1:17" x14ac:dyDescent="0.25">
      <c r="A1510" s="57">
        <v>42263.731844675924</v>
      </c>
      <c r="C1510" s="32" t="s">
        <v>722</v>
      </c>
      <c r="D1510" s="32" t="s">
        <v>334</v>
      </c>
      <c r="E1510" s="32" t="s">
        <v>7650</v>
      </c>
      <c r="F1510" s="32" t="s">
        <v>7651</v>
      </c>
      <c r="G1510" s="32" t="s">
        <v>58</v>
      </c>
      <c r="H1510" s="32" t="s">
        <v>59</v>
      </c>
      <c r="I1510" s="32" t="s">
        <v>2006</v>
      </c>
      <c r="J1510" s="35">
        <v>0</v>
      </c>
      <c r="K1510" s="35">
        <v>0</v>
      </c>
      <c r="L1510" s="35">
        <v>0</v>
      </c>
      <c r="M1510" s="35">
        <v>0</v>
      </c>
      <c r="N1510" s="32" t="s">
        <v>19</v>
      </c>
      <c r="O1510" s="32" t="s">
        <v>322</v>
      </c>
      <c r="P1510" s="32">
        <v>0</v>
      </c>
    </row>
    <row r="1511" spans="1:17" x14ac:dyDescent="0.25">
      <c r="A1511" s="57">
        <v>42264.366133715281</v>
      </c>
      <c r="C1511" s="32" t="s">
        <v>47</v>
      </c>
      <c r="D1511" s="32" t="s">
        <v>48</v>
      </c>
      <c r="E1511" s="32" t="s">
        <v>7652</v>
      </c>
      <c r="F1511" s="32" t="s">
        <v>7653</v>
      </c>
      <c r="G1511" s="32" t="s">
        <v>58</v>
      </c>
      <c r="H1511" s="32" t="s">
        <v>59</v>
      </c>
      <c r="I1511" s="32" t="s">
        <v>2006</v>
      </c>
      <c r="J1511" s="35">
        <v>0</v>
      </c>
      <c r="K1511" s="35">
        <v>0</v>
      </c>
      <c r="L1511" s="35">
        <v>0</v>
      </c>
      <c r="M1511" s="35">
        <v>0</v>
      </c>
      <c r="N1511" s="32" t="s">
        <v>19</v>
      </c>
      <c r="O1511" s="32" t="s">
        <v>32</v>
      </c>
      <c r="P1511" s="32">
        <v>1.27</v>
      </c>
    </row>
    <row r="1512" spans="1:17" x14ac:dyDescent="0.25">
      <c r="A1512" s="57">
        <v>42264.366133715281</v>
      </c>
      <c r="C1512" s="32" t="s">
        <v>47</v>
      </c>
      <c r="D1512" s="32" t="s">
        <v>48</v>
      </c>
      <c r="E1512" s="32" t="s">
        <v>7652</v>
      </c>
      <c r="F1512" s="32" t="s">
        <v>7653</v>
      </c>
      <c r="G1512" s="32" t="s">
        <v>2086</v>
      </c>
      <c r="H1512" s="32" t="s">
        <v>2087</v>
      </c>
      <c r="I1512" s="32" t="s">
        <v>2006</v>
      </c>
      <c r="J1512" s="35">
        <v>0</v>
      </c>
      <c r="K1512" s="35">
        <v>0</v>
      </c>
      <c r="L1512" s="35">
        <v>0</v>
      </c>
      <c r="M1512" s="35">
        <v>0</v>
      </c>
      <c r="N1512" s="32" t="s">
        <v>19</v>
      </c>
      <c r="O1512" s="32" t="s">
        <v>32</v>
      </c>
      <c r="P1512" s="32">
        <v>2.7E-2</v>
      </c>
    </row>
    <row r="1513" spans="1:17" x14ac:dyDescent="0.25">
      <c r="A1513" s="57">
        <v>42264.3668869213</v>
      </c>
      <c r="C1513" s="32" t="s">
        <v>47</v>
      </c>
      <c r="D1513" s="32" t="s">
        <v>48</v>
      </c>
      <c r="E1513" s="32" t="s">
        <v>7654</v>
      </c>
      <c r="F1513" s="32" t="s">
        <v>7655</v>
      </c>
      <c r="G1513" s="32" t="s">
        <v>58</v>
      </c>
      <c r="H1513" s="32" t="s">
        <v>59</v>
      </c>
      <c r="I1513" s="32" t="s">
        <v>2006</v>
      </c>
      <c r="J1513" s="35">
        <v>0</v>
      </c>
      <c r="K1513" s="35">
        <v>0</v>
      </c>
      <c r="L1513" s="35">
        <v>0</v>
      </c>
      <c r="M1513" s="35">
        <v>0</v>
      </c>
      <c r="N1513" s="32" t="s">
        <v>19</v>
      </c>
      <c r="O1513" s="32" t="s">
        <v>32</v>
      </c>
      <c r="P1513" s="32">
        <v>1.25</v>
      </c>
    </row>
    <row r="1514" spans="1:17" x14ac:dyDescent="0.25">
      <c r="A1514" s="57">
        <v>42264.3668869213</v>
      </c>
      <c r="C1514" s="32" t="s">
        <v>47</v>
      </c>
      <c r="D1514" s="32" t="s">
        <v>48</v>
      </c>
      <c r="E1514" s="32" t="s">
        <v>7654</v>
      </c>
      <c r="F1514" s="32" t="s">
        <v>7655</v>
      </c>
      <c r="G1514" s="32" t="s">
        <v>2086</v>
      </c>
      <c r="H1514" s="32" t="s">
        <v>2087</v>
      </c>
      <c r="I1514" s="32" t="s">
        <v>2006</v>
      </c>
      <c r="J1514" s="35">
        <v>0</v>
      </c>
      <c r="K1514" s="35">
        <v>0</v>
      </c>
      <c r="L1514" s="35">
        <v>0</v>
      </c>
      <c r="M1514" s="35">
        <v>0</v>
      </c>
      <c r="N1514" s="32" t="s">
        <v>19</v>
      </c>
      <c r="O1514" s="32" t="s">
        <v>32</v>
      </c>
      <c r="P1514" s="32">
        <v>2.9000000000000001E-2</v>
      </c>
    </row>
    <row r="1515" spans="1:17" x14ac:dyDescent="0.25">
      <c r="A1515" s="57">
        <v>42264.404152743053</v>
      </c>
      <c r="B1515" s="32" t="s">
        <v>21</v>
      </c>
      <c r="C1515" s="32" t="s">
        <v>283</v>
      </c>
      <c r="D1515" s="32" t="s">
        <v>282</v>
      </c>
      <c r="E1515" s="32" t="s">
        <v>7656</v>
      </c>
      <c r="F1515" s="32" t="s">
        <v>7657</v>
      </c>
      <c r="G1515" s="32" t="s">
        <v>390</v>
      </c>
      <c r="H1515" s="32" t="s">
        <v>389</v>
      </c>
      <c r="I1515" s="32" t="s">
        <v>2050</v>
      </c>
      <c r="J1515" s="35">
        <v>3750</v>
      </c>
      <c r="K1515" s="35">
        <v>0</v>
      </c>
      <c r="L1515" s="35">
        <v>0</v>
      </c>
      <c r="M1515" s="35">
        <v>0</v>
      </c>
      <c r="N1515" s="32" t="s">
        <v>17</v>
      </c>
      <c r="O1515" s="32" t="s">
        <v>41</v>
      </c>
      <c r="P1515" s="32">
        <v>1</v>
      </c>
      <c r="Q1515" s="32" t="s">
        <v>7658</v>
      </c>
    </row>
    <row r="1516" spans="1:17" x14ac:dyDescent="0.25">
      <c r="A1516" s="57">
        <v>42264.445286145834</v>
      </c>
      <c r="B1516" s="32" t="s">
        <v>67</v>
      </c>
      <c r="C1516" s="32" t="s">
        <v>7659</v>
      </c>
      <c r="D1516" s="32" t="s">
        <v>7660</v>
      </c>
      <c r="E1516" s="32" t="s">
        <v>7661</v>
      </c>
      <c r="F1516" s="32" t="s">
        <v>7662</v>
      </c>
      <c r="G1516" s="32" t="s">
        <v>2317</v>
      </c>
      <c r="H1516" s="32" t="s">
        <v>2318</v>
      </c>
      <c r="I1516" s="32" t="s">
        <v>7663</v>
      </c>
      <c r="J1516" s="35">
        <v>0</v>
      </c>
      <c r="K1516" s="35">
        <v>0</v>
      </c>
      <c r="L1516" s="35">
        <v>0</v>
      </c>
      <c r="M1516" s="35">
        <v>0</v>
      </c>
      <c r="N1516" s="32" t="s">
        <v>17</v>
      </c>
      <c r="O1516" s="32" t="s">
        <v>41</v>
      </c>
      <c r="P1516" s="32">
        <v>1</v>
      </c>
      <c r="Q1516" s="32" t="s">
        <v>7664</v>
      </c>
    </row>
    <row r="1517" spans="1:17" x14ac:dyDescent="0.25">
      <c r="A1517" s="57">
        <v>42264.458585185188</v>
      </c>
      <c r="B1517" s="32" t="s">
        <v>22</v>
      </c>
      <c r="C1517" s="32" t="s">
        <v>2335</v>
      </c>
      <c r="D1517" s="32" t="s">
        <v>2336</v>
      </c>
      <c r="E1517" s="32" t="s">
        <v>7665</v>
      </c>
      <c r="F1517" s="32" t="s">
        <v>7666</v>
      </c>
      <c r="G1517" s="32" t="s">
        <v>365</v>
      </c>
      <c r="H1517" s="32" t="s">
        <v>364</v>
      </c>
      <c r="I1517" s="32" t="s">
        <v>2006</v>
      </c>
      <c r="J1517" s="35">
        <v>0</v>
      </c>
      <c r="K1517" s="35">
        <v>0</v>
      </c>
      <c r="L1517" s="35">
        <v>0</v>
      </c>
      <c r="M1517" s="35">
        <v>0</v>
      </c>
      <c r="N1517" s="32" t="s">
        <v>19</v>
      </c>
      <c r="O1517" s="32" t="s">
        <v>27</v>
      </c>
      <c r="P1517" s="32">
        <v>0</v>
      </c>
    </row>
    <row r="1518" spans="1:17" x14ac:dyDescent="0.25">
      <c r="A1518" s="57">
        <v>42264.459252546294</v>
      </c>
      <c r="B1518" s="32" t="s">
        <v>22</v>
      </c>
      <c r="C1518" s="32" t="s">
        <v>4678</v>
      </c>
      <c r="D1518" s="32" t="s">
        <v>4679</v>
      </c>
      <c r="E1518" s="32" t="s">
        <v>7667</v>
      </c>
      <c r="F1518" s="32" t="s">
        <v>7668</v>
      </c>
      <c r="G1518" s="32" t="s">
        <v>25</v>
      </c>
      <c r="H1518" s="32" t="s">
        <v>26</v>
      </c>
      <c r="I1518" s="32" t="s">
        <v>2006</v>
      </c>
      <c r="J1518" s="35">
        <v>0</v>
      </c>
      <c r="K1518" s="35">
        <v>0</v>
      </c>
      <c r="L1518" s="35">
        <v>0</v>
      </c>
      <c r="M1518" s="35">
        <v>0</v>
      </c>
      <c r="N1518" s="32" t="s">
        <v>19</v>
      </c>
      <c r="O1518" s="32" t="s">
        <v>27</v>
      </c>
      <c r="P1518" s="32">
        <v>4</v>
      </c>
    </row>
    <row r="1519" spans="1:17" x14ac:dyDescent="0.25">
      <c r="A1519" s="57">
        <v>42264.459252546294</v>
      </c>
      <c r="B1519" s="32" t="s">
        <v>22</v>
      </c>
      <c r="C1519" s="32" t="s">
        <v>4678</v>
      </c>
      <c r="D1519" s="32" t="s">
        <v>4679</v>
      </c>
      <c r="E1519" s="32" t="s">
        <v>7667</v>
      </c>
      <c r="F1519" s="32" t="s">
        <v>7668</v>
      </c>
      <c r="G1519" s="32" t="s">
        <v>35</v>
      </c>
      <c r="H1519" s="32" t="s">
        <v>38</v>
      </c>
      <c r="I1519" s="32" t="s">
        <v>2006</v>
      </c>
      <c r="J1519" s="35">
        <v>0</v>
      </c>
      <c r="K1519" s="35">
        <v>0</v>
      </c>
      <c r="L1519" s="35">
        <v>0</v>
      </c>
      <c r="M1519" s="35">
        <v>9.73</v>
      </c>
      <c r="N1519" s="32" t="s">
        <v>19</v>
      </c>
      <c r="O1519" s="32" t="s">
        <v>27</v>
      </c>
      <c r="P1519" s="32">
        <v>1</v>
      </c>
    </row>
    <row r="1520" spans="1:17" x14ac:dyDescent="0.25">
      <c r="A1520" s="57">
        <v>42264.459252546294</v>
      </c>
      <c r="B1520" s="32" t="s">
        <v>22</v>
      </c>
      <c r="C1520" s="32" t="s">
        <v>4678</v>
      </c>
      <c r="D1520" s="32" t="s">
        <v>4679</v>
      </c>
      <c r="E1520" s="32" t="s">
        <v>7667</v>
      </c>
      <c r="F1520" s="32" t="s">
        <v>7668</v>
      </c>
      <c r="G1520" s="32" t="s">
        <v>35</v>
      </c>
      <c r="H1520" s="32" t="s">
        <v>38</v>
      </c>
      <c r="I1520" s="32" t="s">
        <v>2006</v>
      </c>
      <c r="J1520" s="35">
        <v>0</v>
      </c>
      <c r="K1520" s="35">
        <v>0</v>
      </c>
      <c r="L1520" s="35">
        <v>0</v>
      </c>
      <c r="M1520" s="35">
        <v>26.02</v>
      </c>
      <c r="N1520" s="32" t="s">
        <v>19</v>
      </c>
      <c r="O1520" s="32" t="s">
        <v>27</v>
      </c>
      <c r="P1520" s="32">
        <v>1</v>
      </c>
    </row>
    <row r="1521" spans="1:17" x14ac:dyDescent="0.25">
      <c r="A1521" s="57">
        <v>42264.459252546294</v>
      </c>
      <c r="B1521" s="32" t="s">
        <v>22</v>
      </c>
      <c r="C1521" s="32" t="s">
        <v>4678</v>
      </c>
      <c r="D1521" s="32" t="s">
        <v>4679</v>
      </c>
      <c r="E1521" s="32" t="s">
        <v>7667</v>
      </c>
      <c r="F1521" s="32" t="s">
        <v>7668</v>
      </c>
      <c r="G1521" s="32" t="s">
        <v>35</v>
      </c>
      <c r="H1521" s="32" t="s">
        <v>38</v>
      </c>
      <c r="I1521" s="32" t="s">
        <v>2006</v>
      </c>
      <c r="J1521" s="35">
        <v>0</v>
      </c>
      <c r="K1521" s="35">
        <v>0</v>
      </c>
      <c r="L1521" s="35">
        <v>0</v>
      </c>
      <c r="M1521" s="35">
        <v>10.199999999999999</v>
      </c>
      <c r="N1521" s="32" t="s">
        <v>19</v>
      </c>
      <c r="O1521" s="32" t="s">
        <v>27</v>
      </c>
      <c r="P1521" s="32">
        <v>1</v>
      </c>
    </row>
    <row r="1522" spans="1:17" x14ac:dyDescent="0.25">
      <c r="A1522" s="57">
        <v>42264.461003900462</v>
      </c>
      <c r="B1522" s="32" t="s">
        <v>22</v>
      </c>
      <c r="C1522" s="32" t="s">
        <v>78</v>
      </c>
      <c r="D1522" s="32" t="s">
        <v>77</v>
      </c>
      <c r="E1522" s="32" t="s">
        <v>7669</v>
      </c>
      <c r="F1522" s="32" t="s">
        <v>7670</v>
      </c>
      <c r="G1522" s="32" t="s">
        <v>25</v>
      </c>
      <c r="H1522" s="32" t="s">
        <v>26</v>
      </c>
      <c r="I1522" s="32" t="s">
        <v>2006</v>
      </c>
      <c r="J1522" s="35">
        <v>0</v>
      </c>
      <c r="K1522" s="35">
        <v>0</v>
      </c>
      <c r="L1522" s="35">
        <v>0</v>
      </c>
      <c r="M1522" s="35">
        <v>0</v>
      </c>
      <c r="N1522" s="32" t="s">
        <v>17</v>
      </c>
      <c r="O1522" s="32" t="s">
        <v>24</v>
      </c>
      <c r="P1522" s="32">
        <v>2.17</v>
      </c>
    </row>
    <row r="1523" spans="1:17" x14ac:dyDescent="0.25">
      <c r="A1523" s="57">
        <v>42264.461003900462</v>
      </c>
      <c r="B1523" s="32" t="s">
        <v>22</v>
      </c>
      <c r="C1523" s="32" t="s">
        <v>78</v>
      </c>
      <c r="D1523" s="32" t="s">
        <v>77</v>
      </c>
      <c r="E1523" s="32" t="s">
        <v>7669</v>
      </c>
      <c r="F1523" s="32" t="s">
        <v>7670</v>
      </c>
      <c r="G1523" s="32" t="s">
        <v>29</v>
      </c>
      <c r="H1523" s="32" t="s">
        <v>30</v>
      </c>
      <c r="I1523" s="32" t="s">
        <v>2006</v>
      </c>
      <c r="J1523" s="35">
        <v>0</v>
      </c>
      <c r="K1523" s="35">
        <v>0</v>
      </c>
      <c r="L1523" s="35">
        <v>0</v>
      </c>
      <c r="M1523" s="35">
        <v>3</v>
      </c>
      <c r="N1523" s="32" t="s">
        <v>17</v>
      </c>
      <c r="O1523" s="32" t="s">
        <v>24</v>
      </c>
      <c r="P1523" s="32">
        <v>1</v>
      </c>
    </row>
    <row r="1524" spans="1:17" x14ac:dyDescent="0.25">
      <c r="A1524" s="57">
        <v>42264.461003900462</v>
      </c>
      <c r="B1524" s="32" t="s">
        <v>22</v>
      </c>
      <c r="C1524" s="32" t="s">
        <v>78</v>
      </c>
      <c r="D1524" s="32" t="s">
        <v>77</v>
      </c>
      <c r="E1524" s="32" t="s">
        <v>7669</v>
      </c>
      <c r="F1524" s="32" t="s">
        <v>7670</v>
      </c>
      <c r="G1524" s="32" t="s">
        <v>29</v>
      </c>
      <c r="H1524" s="32" t="s">
        <v>30</v>
      </c>
      <c r="I1524" s="32" t="s">
        <v>2006</v>
      </c>
      <c r="J1524" s="35">
        <v>0</v>
      </c>
      <c r="K1524" s="35">
        <v>0</v>
      </c>
      <c r="L1524" s="35">
        <v>0</v>
      </c>
      <c r="M1524" s="35">
        <v>3.21</v>
      </c>
      <c r="N1524" s="32" t="s">
        <v>17</v>
      </c>
      <c r="O1524" s="32" t="s">
        <v>24</v>
      </c>
      <c r="P1524" s="32">
        <v>1</v>
      </c>
    </row>
    <row r="1525" spans="1:17" x14ac:dyDescent="0.25">
      <c r="A1525" s="57">
        <v>42264.466663043982</v>
      </c>
      <c r="B1525" s="32" t="s">
        <v>22</v>
      </c>
      <c r="C1525" s="32" t="s">
        <v>4397</v>
      </c>
      <c r="D1525" s="32" t="s">
        <v>4398</v>
      </c>
      <c r="E1525" s="32" t="s">
        <v>7671</v>
      </c>
      <c r="F1525" s="32" t="s">
        <v>7672</v>
      </c>
      <c r="G1525" s="32" t="s">
        <v>25</v>
      </c>
      <c r="H1525" s="32" t="s">
        <v>26</v>
      </c>
      <c r="I1525" s="32" t="s">
        <v>2006</v>
      </c>
      <c r="J1525" s="35">
        <v>0</v>
      </c>
      <c r="K1525" s="35">
        <v>0</v>
      </c>
      <c r="L1525" s="35">
        <v>0</v>
      </c>
      <c r="M1525" s="35">
        <v>0</v>
      </c>
      <c r="N1525" s="32" t="s">
        <v>19</v>
      </c>
      <c r="O1525" s="32" t="s">
        <v>32</v>
      </c>
      <c r="P1525" s="32">
        <v>2.25</v>
      </c>
    </row>
    <row r="1526" spans="1:17" x14ac:dyDescent="0.25">
      <c r="A1526" s="57">
        <v>42264.466975000003</v>
      </c>
      <c r="B1526" s="32" t="s">
        <v>22</v>
      </c>
      <c r="C1526" s="32" t="s">
        <v>4397</v>
      </c>
      <c r="D1526" s="32" t="s">
        <v>4398</v>
      </c>
      <c r="E1526" s="32" t="s">
        <v>7673</v>
      </c>
      <c r="F1526" s="32" t="s">
        <v>7674</v>
      </c>
      <c r="G1526" s="32" t="s">
        <v>25</v>
      </c>
      <c r="H1526" s="32" t="s">
        <v>26</v>
      </c>
      <c r="I1526" s="32" t="s">
        <v>2006</v>
      </c>
      <c r="J1526" s="35">
        <v>0</v>
      </c>
      <c r="K1526" s="35">
        <v>0</v>
      </c>
      <c r="L1526" s="35">
        <v>0</v>
      </c>
      <c r="M1526" s="35">
        <v>0</v>
      </c>
      <c r="N1526" s="32" t="s">
        <v>19</v>
      </c>
      <c r="O1526" s="32" t="s">
        <v>27</v>
      </c>
      <c r="P1526" s="32">
        <v>3.25</v>
      </c>
    </row>
    <row r="1527" spans="1:17" x14ac:dyDescent="0.25">
      <c r="A1527" s="57">
        <v>42264.466975000003</v>
      </c>
      <c r="B1527" s="32" t="s">
        <v>22</v>
      </c>
      <c r="C1527" s="32" t="s">
        <v>4397</v>
      </c>
      <c r="D1527" s="32" t="s">
        <v>4398</v>
      </c>
      <c r="E1527" s="32" t="s">
        <v>7673</v>
      </c>
      <c r="F1527" s="32" t="s">
        <v>7674</v>
      </c>
      <c r="G1527" s="32" t="s">
        <v>25</v>
      </c>
      <c r="H1527" s="32" t="s">
        <v>26</v>
      </c>
      <c r="I1527" s="32" t="s">
        <v>2006</v>
      </c>
      <c r="J1527" s="35">
        <v>0</v>
      </c>
      <c r="K1527" s="35">
        <v>0</v>
      </c>
      <c r="L1527" s="35">
        <v>0</v>
      </c>
      <c r="M1527" s="35">
        <v>0</v>
      </c>
      <c r="N1527" s="32" t="s">
        <v>19</v>
      </c>
      <c r="O1527" s="32" t="s">
        <v>27</v>
      </c>
      <c r="P1527" s="32">
        <v>1.83</v>
      </c>
    </row>
    <row r="1528" spans="1:17" x14ac:dyDescent="0.25">
      <c r="A1528" s="57">
        <v>42264.503958368055</v>
      </c>
      <c r="C1528" s="32" t="s">
        <v>2475</v>
      </c>
      <c r="D1528" s="32" t="s">
        <v>334</v>
      </c>
      <c r="E1528" s="32" t="s">
        <v>7675</v>
      </c>
      <c r="F1528" s="32" t="s">
        <v>7676</v>
      </c>
      <c r="G1528" s="32" t="s">
        <v>58</v>
      </c>
      <c r="H1528" s="32" t="s">
        <v>59</v>
      </c>
      <c r="I1528" s="32" t="s">
        <v>2006</v>
      </c>
      <c r="J1528" s="35">
        <v>0</v>
      </c>
      <c r="K1528" s="35">
        <v>0</v>
      </c>
      <c r="L1528" s="35">
        <v>0</v>
      </c>
      <c r="M1528" s="35">
        <v>0</v>
      </c>
      <c r="N1528" s="32" t="s">
        <v>19</v>
      </c>
      <c r="O1528" s="32" t="s">
        <v>322</v>
      </c>
      <c r="P1528" s="32">
        <v>0</v>
      </c>
    </row>
    <row r="1529" spans="1:17" x14ac:dyDescent="0.25">
      <c r="A1529" s="57">
        <v>42264.504981979167</v>
      </c>
      <c r="C1529" s="32" t="s">
        <v>2475</v>
      </c>
      <c r="D1529" s="32" t="s">
        <v>334</v>
      </c>
      <c r="E1529" s="32" t="s">
        <v>7677</v>
      </c>
      <c r="F1529" s="32" t="s">
        <v>7678</v>
      </c>
      <c r="G1529" s="32" t="s">
        <v>58</v>
      </c>
      <c r="H1529" s="32" t="s">
        <v>59</v>
      </c>
      <c r="I1529" s="32" t="s">
        <v>2006</v>
      </c>
      <c r="J1529" s="35">
        <v>0</v>
      </c>
      <c r="K1529" s="35">
        <v>0</v>
      </c>
      <c r="L1529" s="35">
        <v>0</v>
      </c>
      <c r="M1529" s="35">
        <v>0</v>
      </c>
      <c r="N1529" s="32" t="s">
        <v>19</v>
      </c>
      <c r="O1529" s="32" t="s">
        <v>322</v>
      </c>
      <c r="P1529" s="32">
        <v>0</v>
      </c>
    </row>
    <row r="1530" spans="1:17" x14ac:dyDescent="0.25">
      <c r="A1530" s="57">
        <v>42264.524079861112</v>
      </c>
      <c r="C1530" s="32" t="s">
        <v>47</v>
      </c>
      <c r="D1530" s="32" t="s">
        <v>48</v>
      </c>
      <c r="E1530" s="32" t="s">
        <v>7679</v>
      </c>
      <c r="F1530" s="32" t="s">
        <v>7680</v>
      </c>
      <c r="G1530" s="32" t="s">
        <v>58</v>
      </c>
      <c r="H1530" s="32" t="s">
        <v>59</v>
      </c>
      <c r="I1530" s="32" t="s">
        <v>2006</v>
      </c>
      <c r="J1530" s="35">
        <v>0</v>
      </c>
      <c r="K1530" s="35">
        <v>0</v>
      </c>
      <c r="L1530" s="35">
        <v>0</v>
      </c>
      <c r="M1530" s="35">
        <v>0</v>
      </c>
      <c r="N1530" s="32" t="s">
        <v>19</v>
      </c>
      <c r="O1530" s="32" t="s">
        <v>32</v>
      </c>
      <c r="P1530" s="32">
        <v>0</v>
      </c>
    </row>
    <row r="1531" spans="1:17" x14ac:dyDescent="0.25">
      <c r="A1531" s="57">
        <v>42264.524079861112</v>
      </c>
      <c r="C1531" s="32" t="s">
        <v>47</v>
      </c>
      <c r="D1531" s="32" t="s">
        <v>48</v>
      </c>
      <c r="E1531" s="32" t="s">
        <v>7679</v>
      </c>
      <c r="F1531" s="32" t="s">
        <v>7680</v>
      </c>
      <c r="G1531" s="32" t="s">
        <v>58</v>
      </c>
      <c r="H1531" s="32" t="s">
        <v>59</v>
      </c>
      <c r="I1531" s="32" t="s">
        <v>2006</v>
      </c>
      <c r="J1531" s="35">
        <v>0</v>
      </c>
      <c r="K1531" s="35">
        <v>0</v>
      </c>
      <c r="L1531" s="35">
        <v>0</v>
      </c>
      <c r="M1531" s="35">
        <v>0</v>
      </c>
      <c r="N1531" s="32" t="s">
        <v>19</v>
      </c>
      <c r="O1531" s="32" t="s">
        <v>32</v>
      </c>
      <c r="P1531" s="32">
        <v>0</v>
      </c>
    </row>
    <row r="1532" spans="1:17" x14ac:dyDescent="0.25">
      <c r="A1532" s="57">
        <v>42264.57245983796</v>
      </c>
      <c r="C1532" s="32" t="s">
        <v>2475</v>
      </c>
      <c r="D1532" s="32" t="s">
        <v>334</v>
      </c>
      <c r="E1532" s="32" t="s">
        <v>7681</v>
      </c>
      <c r="F1532" s="32" t="s">
        <v>7682</v>
      </c>
      <c r="G1532" s="32" t="s">
        <v>58</v>
      </c>
      <c r="H1532" s="32" t="s">
        <v>59</v>
      </c>
      <c r="I1532" s="32" t="s">
        <v>2006</v>
      </c>
      <c r="J1532" s="35">
        <v>0</v>
      </c>
      <c r="K1532" s="35">
        <v>0</v>
      </c>
      <c r="L1532" s="35">
        <v>0</v>
      </c>
      <c r="M1532" s="35">
        <v>0</v>
      </c>
      <c r="N1532" s="32" t="s">
        <v>19</v>
      </c>
      <c r="O1532" s="32" t="s">
        <v>322</v>
      </c>
      <c r="P1532" s="32">
        <v>0</v>
      </c>
    </row>
    <row r="1533" spans="1:17" x14ac:dyDescent="0.25">
      <c r="A1533" s="57">
        <v>42264.575823807871</v>
      </c>
      <c r="B1533" s="32" t="s">
        <v>31</v>
      </c>
      <c r="C1533" s="32" t="s">
        <v>4769</v>
      </c>
      <c r="D1533" s="32" t="s">
        <v>4770</v>
      </c>
      <c r="E1533" s="32" t="s">
        <v>7683</v>
      </c>
      <c r="F1533" s="32" t="s">
        <v>7684</v>
      </c>
      <c r="G1533" s="32" t="s">
        <v>390</v>
      </c>
      <c r="H1533" s="32" t="s">
        <v>389</v>
      </c>
      <c r="I1533" s="32" t="s">
        <v>2050</v>
      </c>
      <c r="J1533" s="35">
        <v>25000</v>
      </c>
      <c r="K1533" s="35">
        <v>0</v>
      </c>
      <c r="L1533" s="35">
        <v>32.25</v>
      </c>
      <c r="M1533" s="35">
        <v>0</v>
      </c>
      <c r="N1533" s="32" t="s">
        <v>17</v>
      </c>
      <c r="O1533" s="32" t="s">
        <v>41</v>
      </c>
      <c r="P1533" s="32">
        <v>1</v>
      </c>
      <c r="Q1533" s="32" t="s">
        <v>7685</v>
      </c>
    </row>
    <row r="1534" spans="1:17" x14ac:dyDescent="0.25">
      <c r="A1534" s="57">
        <v>42264.578985960645</v>
      </c>
      <c r="C1534" s="32" t="s">
        <v>340</v>
      </c>
      <c r="D1534" s="32" t="s">
        <v>334</v>
      </c>
      <c r="E1534" s="32" t="s">
        <v>7686</v>
      </c>
      <c r="F1534" s="32" t="s">
        <v>7687</v>
      </c>
      <c r="G1534" s="32" t="s">
        <v>58</v>
      </c>
      <c r="H1534" s="32" t="s">
        <v>59</v>
      </c>
      <c r="I1534" s="32" t="s">
        <v>2006</v>
      </c>
      <c r="J1534" s="35">
        <v>0</v>
      </c>
      <c r="K1534" s="35">
        <v>0</v>
      </c>
      <c r="L1534" s="35">
        <v>0</v>
      </c>
      <c r="M1534" s="35">
        <v>0</v>
      </c>
      <c r="N1534" s="32" t="s">
        <v>19</v>
      </c>
      <c r="O1534" s="32" t="s">
        <v>322</v>
      </c>
      <c r="P1534" s="32">
        <v>0</v>
      </c>
    </row>
    <row r="1535" spans="1:17" x14ac:dyDescent="0.25">
      <c r="A1535" s="57">
        <v>42264.58035783565</v>
      </c>
      <c r="B1535" s="32" t="s">
        <v>31</v>
      </c>
      <c r="C1535" s="32" t="s">
        <v>4769</v>
      </c>
      <c r="D1535" s="32" t="s">
        <v>4770</v>
      </c>
      <c r="E1535" s="32" t="s">
        <v>7685</v>
      </c>
      <c r="F1535" s="32" t="s">
        <v>7688</v>
      </c>
      <c r="G1535" s="32" t="s">
        <v>390</v>
      </c>
      <c r="H1535" s="32" t="s">
        <v>389</v>
      </c>
      <c r="I1535" s="32" t="s">
        <v>2050</v>
      </c>
      <c r="J1535" s="35">
        <v>58000</v>
      </c>
      <c r="K1535" s="35">
        <v>0</v>
      </c>
      <c r="L1535" s="35">
        <v>32.25</v>
      </c>
      <c r="M1535" s="35">
        <v>0</v>
      </c>
      <c r="N1535" s="32" t="s">
        <v>17</v>
      </c>
      <c r="O1535" s="32" t="s">
        <v>41</v>
      </c>
      <c r="P1535" s="32">
        <v>1</v>
      </c>
      <c r="Q1535" s="32" t="s">
        <v>7685</v>
      </c>
    </row>
    <row r="1536" spans="1:17" x14ac:dyDescent="0.25">
      <c r="A1536" s="57">
        <v>42264.58035783565</v>
      </c>
      <c r="B1536" s="32" t="s">
        <v>31</v>
      </c>
      <c r="C1536" s="32" t="s">
        <v>4769</v>
      </c>
      <c r="D1536" s="32" t="s">
        <v>4770</v>
      </c>
      <c r="E1536" s="32" t="s">
        <v>7685</v>
      </c>
      <c r="F1536" s="32" t="s">
        <v>7688</v>
      </c>
      <c r="G1536" s="32" t="s">
        <v>42</v>
      </c>
      <c r="H1536" s="32" t="s">
        <v>43</v>
      </c>
      <c r="I1536" s="32" t="s">
        <v>2050</v>
      </c>
      <c r="J1536" s="35">
        <v>0</v>
      </c>
      <c r="K1536" s="35">
        <v>0</v>
      </c>
      <c r="L1536" s="35">
        <v>6000</v>
      </c>
      <c r="M1536" s="35">
        <v>0</v>
      </c>
      <c r="N1536" s="32" t="s">
        <v>17</v>
      </c>
      <c r="O1536" s="32" t="s">
        <v>41</v>
      </c>
      <c r="P1536" s="32">
        <v>1</v>
      </c>
      <c r="Q1536" s="32" t="s">
        <v>7685</v>
      </c>
    </row>
    <row r="1537" spans="1:17" x14ac:dyDescent="0.25">
      <c r="A1537" s="57">
        <v>42264.58035783565</v>
      </c>
      <c r="B1537" s="32" t="s">
        <v>31</v>
      </c>
      <c r="C1537" s="32" t="s">
        <v>4769</v>
      </c>
      <c r="D1537" s="32" t="s">
        <v>4770</v>
      </c>
      <c r="E1537" s="32" t="s">
        <v>7685</v>
      </c>
      <c r="F1537" s="32" t="s">
        <v>7688</v>
      </c>
      <c r="G1537" s="32" t="s">
        <v>39</v>
      </c>
      <c r="H1537" s="32" t="s">
        <v>40</v>
      </c>
      <c r="I1537" s="32" t="s">
        <v>2050</v>
      </c>
      <c r="J1537" s="35">
        <v>0</v>
      </c>
      <c r="K1537" s="35">
        <v>0</v>
      </c>
      <c r="L1537" s="35">
        <v>0</v>
      </c>
      <c r="M1537" s="35">
        <v>0</v>
      </c>
      <c r="N1537" s="32" t="s">
        <v>17</v>
      </c>
      <c r="O1537" s="32" t="s">
        <v>41</v>
      </c>
      <c r="P1537" s="32">
        <v>8.5</v>
      </c>
      <c r="Q1537" s="32" t="s">
        <v>7685</v>
      </c>
    </row>
    <row r="1538" spans="1:17" x14ac:dyDescent="0.25">
      <c r="A1538" s="57">
        <v>42264.58035783565</v>
      </c>
      <c r="B1538" s="32" t="s">
        <v>31</v>
      </c>
      <c r="C1538" s="32" t="s">
        <v>4769</v>
      </c>
      <c r="D1538" s="32" t="s">
        <v>4770</v>
      </c>
      <c r="E1538" s="32" t="s">
        <v>7685</v>
      </c>
      <c r="F1538" s="32" t="s">
        <v>7688</v>
      </c>
      <c r="G1538" s="32" t="s">
        <v>39</v>
      </c>
      <c r="H1538" s="32" t="s">
        <v>40</v>
      </c>
      <c r="I1538" s="32" t="s">
        <v>2050</v>
      </c>
      <c r="J1538" s="35">
        <v>0</v>
      </c>
      <c r="K1538" s="35">
        <v>0</v>
      </c>
      <c r="L1538" s="35">
        <v>0</v>
      </c>
      <c r="M1538" s="35">
        <v>0</v>
      </c>
      <c r="N1538" s="32" t="s">
        <v>17</v>
      </c>
      <c r="O1538" s="32" t="s">
        <v>41</v>
      </c>
      <c r="P1538" s="32">
        <v>8.5</v>
      </c>
      <c r="Q1538" s="32" t="s">
        <v>7685</v>
      </c>
    </row>
    <row r="1539" spans="1:17" x14ac:dyDescent="0.25">
      <c r="A1539" s="57">
        <v>42264.58035783565</v>
      </c>
      <c r="B1539" s="32" t="s">
        <v>31</v>
      </c>
      <c r="C1539" s="32" t="s">
        <v>4769</v>
      </c>
      <c r="D1539" s="32" t="s">
        <v>4770</v>
      </c>
      <c r="E1539" s="32" t="s">
        <v>7685</v>
      </c>
      <c r="F1539" s="32" t="s">
        <v>7688</v>
      </c>
      <c r="G1539" s="32" t="s">
        <v>29</v>
      </c>
      <c r="H1539" s="32" t="s">
        <v>30</v>
      </c>
      <c r="I1539" s="32" t="s">
        <v>2050</v>
      </c>
      <c r="J1539" s="35">
        <v>0</v>
      </c>
      <c r="K1539" s="35">
        <v>0</v>
      </c>
      <c r="L1539" s="35">
        <v>0</v>
      </c>
      <c r="M1539" s="35">
        <v>10</v>
      </c>
      <c r="N1539" s="32" t="s">
        <v>17</v>
      </c>
      <c r="O1539" s="32" t="s">
        <v>41</v>
      </c>
      <c r="P1539" s="32">
        <v>1</v>
      </c>
      <c r="Q1539" s="32" t="s">
        <v>7685</v>
      </c>
    </row>
    <row r="1540" spans="1:17" x14ac:dyDescent="0.25">
      <c r="A1540" s="57">
        <v>42264.59624244213</v>
      </c>
      <c r="B1540" s="32" t="s">
        <v>4333</v>
      </c>
      <c r="C1540" s="32" t="s">
        <v>335</v>
      </c>
      <c r="D1540" s="32" t="s">
        <v>334</v>
      </c>
      <c r="E1540" s="32" t="s">
        <v>7689</v>
      </c>
      <c r="F1540" s="32" t="s">
        <v>7690</v>
      </c>
      <c r="G1540" s="32" t="s">
        <v>25</v>
      </c>
      <c r="H1540" s="32" t="s">
        <v>26</v>
      </c>
      <c r="I1540" s="32" t="s">
        <v>2006</v>
      </c>
      <c r="J1540" s="35">
        <v>0</v>
      </c>
      <c r="K1540" s="35">
        <v>0</v>
      </c>
      <c r="L1540" s="35">
        <v>14.25</v>
      </c>
      <c r="M1540" s="35">
        <v>0</v>
      </c>
      <c r="N1540" s="32" t="s">
        <v>19</v>
      </c>
      <c r="O1540" s="32" t="s">
        <v>41</v>
      </c>
      <c r="P1540" s="32">
        <v>1</v>
      </c>
      <c r="Q1540" s="32" t="s">
        <v>7691</v>
      </c>
    </row>
    <row r="1541" spans="1:17" x14ac:dyDescent="0.25">
      <c r="A1541" s="57">
        <v>42264.59624244213</v>
      </c>
      <c r="B1541" s="32" t="s">
        <v>4333</v>
      </c>
      <c r="C1541" s="32" t="s">
        <v>335</v>
      </c>
      <c r="D1541" s="32" t="s">
        <v>334</v>
      </c>
      <c r="E1541" s="32" t="s">
        <v>7689</v>
      </c>
      <c r="F1541" s="32" t="s">
        <v>7690</v>
      </c>
      <c r="G1541" s="32" t="s">
        <v>367</v>
      </c>
      <c r="H1541" s="32" t="s">
        <v>366</v>
      </c>
      <c r="I1541" s="32" t="s">
        <v>2006</v>
      </c>
      <c r="J1541" s="35">
        <v>0</v>
      </c>
      <c r="K1541" s="35">
        <v>0</v>
      </c>
      <c r="L1541" s="35">
        <v>0</v>
      </c>
      <c r="M1541" s="35">
        <v>0</v>
      </c>
      <c r="N1541" s="32" t="s">
        <v>19</v>
      </c>
      <c r="O1541" s="32" t="s">
        <v>41</v>
      </c>
      <c r="P1541" s="32">
        <v>1</v>
      </c>
      <c r="Q1541" s="32" t="s">
        <v>7691</v>
      </c>
    </row>
    <row r="1542" spans="1:17" x14ac:dyDescent="0.25">
      <c r="A1542" s="57">
        <v>42264.605237187498</v>
      </c>
      <c r="B1542" s="32" t="s">
        <v>4333</v>
      </c>
      <c r="C1542" s="32" t="s">
        <v>335</v>
      </c>
      <c r="D1542" s="32" t="s">
        <v>334</v>
      </c>
      <c r="E1542" s="32" t="s">
        <v>7692</v>
      </c>
      <c r="F1542" s="32" t="s">
        <v>7693</v>
      </c>
      <c r="G1542" s="32" t="s">
        <v>25</v>
      </c>
      <c r="H1542" s="32" t="s">
        <v>26</v>
      </c>
      <c r="I1542" s="32" t="s">
        <v>2006</v>
      </c>
      <c r="J1542" s="35">
        <v>0</v>
      </c>
      <c r="K1542" s="35">
        <v>0</v>
      </c>
      <c r="L1542" s="35">
        <v>14.25</v>
      </c>
      <c r="M1542" s="35">
        <v>0</v>
      </c>
      <c r="N1542" s="32" t="s">
        <v>19</v>
      </c>
      <c r="O1542" s="32" t="s">
        <v>41</v>
      </c>
      <c r="P1542" s="32">
        <v>1</v>
      </c>
      <c r="Q1542" s="32" t="s">
        <v>7694</v>
      </c>
    </row>
    <row r="1543" spans="1:17" x14ac:dyDescent="0.25">
      <c r="A1543" s="57">
        <v>42264.605237187498</v>
      </c>
      <c r="B1543" s="32" t="s">
        <v>4333</v>
      </c>
      <c r="C1543" s="32" t="s">
        <v>335</v>
      </c>
      <c r="D1543" s="32" t="s">
        <v>334</v>
      </c>
      <c r="E1543" s="32" t="s">
        <v>7692</v>
      </c>
      <c r="F1543" s="32" t="s">
        <v>7693</v>
      </c>
      <c r="G1543" s="32" t="s">
        <v>367</v>
      </c>
      <c r="H1543" s="32" t="s">
        <v>366</v>
      </c>
      <c r="I1543" s="32" t="s">
        <v>2006</v>
      </c>
      <c r="J1543" s="35">
        <v>0</v>
      </c>
      <c r="K1543" s="35">
        <v>0</v>
      </c>
      <c r="L1543" s="35">
        <v>0</v>
      </c>
      <c r="M1543" s="35">
        <v>0</v>
      </c>
      <c r="N1543" s="32" t="s">
        <v>19</v>
      </c>
      <c r="O1543" s="32" t="s">
        <v>41</v>
      </c>
      <c r="P1543" s="32">
        <v>1</v>
      </c>
      <c r="Q1543" s="32" t="s">
        <v>7694</v>
      </c>
    </row>
    <row r="1544" spans="1:17" x14ac:dyDescent="0.25">
      <c r="A1544" s="57">
        <v>42264.605237187498</v>
      </c>
      <c r="B1544" s="32" t="s">
        <v>4333</v>
      </c>
      <c r="C1544" s="32" t="s">
        <v>335</v>
      </c>
      <c r="D1544" s="32" t="s">
        <v>334</v>
      </c>
      <c r="E1544" s="32" t="s">
        <v>7692</v>
      </c>
      <c r="F1544" s="32" t="s">
        <v>7693</v>
      </c>
      <c r="G1544" s="32" t="s">
        <v>367</v>
      </c>
      <c r="H1544" s="32" t="s">
        <v>366</v>
      </c>
      <c r="I1544" s="32" t="s">
        <v>2006</v>
      </c>
      <c r="J1544" s="35">
        <v>0</v>
      </c>
      <c r="K1544" s="35">
        <v>0</v>
      </c>
      <c r="L1544" s="35">
        <v>14.25</v>
      </c>
      <c r="M1544" s="35">
        <v>0</v>
      </c>
      <c r="N1544" s="32" t="s">
        <v>19</v>
      </c>
      <c r="O1544" s="32" t="s">
        <v>41</v>
      </c>
      <c r="P1544" s="32">
        <v>1</v>
      </c>
      <c r="Q1544" s="32" t="s">
        <v>7694</v>
      </c>
    </row>
    <row r="1545" spans="1:17" x14ac:dyDescent="0.25">
      <c r="A1545" s="57">
        <v>42264.605237187498</v>
      </c>
      <c r="B1545" s="32" t="s">
        <v>4333</v>
      </c>
      <c r="C1545" s="32" t="s">
        <v>335</v>
      </c>
      <c r="D1545" s="32" t="s">
        <v>334</v>
      </c>
      <c r="E1545" s="32" t="s">
        <v>7692</v>
      </c>
      <c r="F1545" s="32" t="s">
        <v>7693</v>
      </c>
      <c r="G1545" s="32" t="s">
        <v>367</v>
      </c>
      <c r="H1545" s="32" t="s">
        <v>366</v>
      </c>
      <c r="I1545" s="32" t="s">
        <v>2006</v>
      </c>
      <c r="J1545" s="35">
        <v>0</v>
      </c>
      <c r="K1545" s="35">
        <v>0</v>
      </c>
      <c r="L1545" s="35">
        <v>14.25</v>
      </c>
      <c r="M1545" s="35">
        <v>0</v>
      </c>
      <c r="N1545" s="32" t="s">
        <v>19</v>
      </c>
      <c r="O1545" s="32" t="s">
        <v>41</v>
      </c>
      <c r="P1545" s="32">
        <v>1</v>
      </c>
      <c r="Q1545" s="32" t="s">
        <v>7694</v>
      </c>
    </row>
    <row r="1546" spans="1:17" x14ac:dyDescent="0.25">
      <c r="A1546" s="57">
        <v>42264.605237187498</v>
      </c>
      <c r="B1546" s="32" t="s">
        <v>4333</v>
      </c>
      <c r="C1546" s="32" t="s">
        <v>335</v>
      </c>
      <c r="D1546" s="32" t="s">
        <v>334</v>
      </c>
      <c r="E1546" s="32" t="s">
        <v>7692</v>
      </c>
      <c r="F1546" s="32" t="s">
        <v>7693</v>
      </c>
      <c r="G1546" s="32" t="s">
        <v>367</v>
      </c>
      <c r="H1546" s="32" t="s">
        <v>366</v>
      </c>
      <c r="I1546" s="32" t="s">
        <v>2006</v>
      </c>
      <c r="J1546" s="35">
        <v>0</v>
      </c>
      <c r="K1546" s="35">
        <v>0</v>
      </c>
      <c r="L1546" s="35">
        <v>14.25</v>
      </c>
      <c r="M1546" s="35">
        <v>0</v>
      </c>
      <c r="N1546" s="32" t="s">
        <v>19</v>
      </c>
      <c r="O1546" s="32" t="s">
        <v>41</v>
      </c>
      <c r="P1546" s="32">
        <v>1</v>
      </c>
      <c r="Q1546" s="32" t="s">
        <v>7694</v>
      </c>
    </row>
    <row r="1547" spans="1:17" x14ac:dyDescent="0.25">
      <c r="A1547" s="57">
        <v>42264.605237187498</v>
      </c>
      <c r="B1547" s="32" t="s">
        <v>4333</v>
      </c>
      <c r="C1547" s="32" t="s">
        <v>335</v>
      </c>
      <c r="D1547" s="32" t="s">
        <v>334</v>
      </c>
      <c r="E1547" s="32" t="s">
        <v>7692</v>
      </c>
      <c r="F1547" s="32" t="s">
        <v>7693</v>
      </c>
      <c r="G1547" s="32" t="s">
        <v>367</v>
      </c>
      <c r="H1547" s="32" t="s">
        <v>366</v>
      </c>
      <c r="I1547" s="32" t="s">
        <v>2006</v>
      </c>
      <c r="J1547" s="35">
        <v>0</v>
      </c>
      <c r="K1547" s="35">
        <v>0</v>
      </c>
      <c r="L1547" s="35">
        <v>14.25</v>
      </c>
      <c r="M1547" s="35">
        <v>0</v>
      </c>
      <c r="N1547" s="32" t="s">
        <v>19</v>
      </c>
      <c r="O1547" s="32" t="s">
        <v>41</v>
      </c>
      <c r="P1547" s="32">
        <v>1</v>
      </c>
      <c r="Q1547" s="32" t="s">
        <v>7694</v>
      </c>
    </row>
    <row r="1548" spans="1:17" x14ac:dyDescent="0.25">
      <c r="A1548" s="57">
        <v>42264.605237187498</v>
      </c>
      <c r="B1548" s="32" t="s">
        <v>4333</v>
      </c>
      <c r="C1548" s="32" t="s">
        <v>335</v>
      </c>
      <c r="D1548" s="32" t="s">
        <v>334</v>
      </c>
      <c r="E1548" s="32" t="s">
        <v>7692</v>
      </c>
      <c r="F1548" s="32" t="s">
        <v>7693</v>
      </c>
      <c r="G1548" s="32" t="s">
        <v>367</v>
      </c>
      <c r="H1548" s="32" t="s">
        <v>366</v>
      </c>
      <c r="I1548" s="32" t="s">
        <v>2006</v>
      </c>
      <c r="J1548" s="35">
        <v>0</v>
      </c>
      <c r="K1548" s="35">
        <v>0</v>
      </c>
      <c r="L1548" s="35">
        <v>14.25</v>
      </c>
      <c r="M1548" s="35">
        <v>0</v>
      </c>
      <c r="N1548" s="32" t="s">
        <v>19</v>
      </c>
      <c r="O1548" s="32" t="s">
        <v>41</v>
      </c>
      <c r="P1548" s="32">
        <v>1</v>
      </c>
      <c r="Q1548" s="32" t="s">
        <v>7694</v>
      </c>
    </row>
    <row r="1549" spans="1:17" x14ac:dyDescent="0.25">
      <c r="A1549" s="57">
        <v>42264.605237187498</v>
      </c>
      <c r="B1549" s="32" t="s">
        <v>4333</v>
      </c>
      <c r="C1549" s="32" t="s">
        <v>335</v>
      </c>
      <c r="D1549" s="32" t="s">
        <v>334</v>
      </c>
      <c r="E1549" s="32" t="s">
        <v>7692</v>
      </c>
      <c r="F1549" s="32" t="s">
        <v>7693</v>
      </c>
      <c r="G1549" s="32" t="s">
        <v>367</v>
      </c>
      <c r="H1549" s="32" t="s">
        <v>366</v>
      </c>
      <c r="I1549" s="32" t="s">
        <v>2006</v>
      </c>
      <c r="J1549" s="35">
        <v>0</v>
      </c>
      <c r="K1549" s="35">
        <v>0</v>
      </c>
      <c r="L1549" s="35">
        <v>14.25</v>
      </c>
      <c r="M1549" s="35">
        <v>0</v>
      </c>
      <c r="N1549" s="32" t="s">
        <v>19</v>
      </c>
      <c r="O1549" s="32" t="s">
        <v>41</v>
      </c>
      <c r="P1549" s="32">
        <v>1</v>
      </c>
      <c r="Q1549" s="32" t="s">
        <v>7694</v>
      </c>
    </row>
    <row r="1550" spans="1:17" x14ac:dyDescent="0.25">
      <c r="A1550" s="57">
        <v>42264.605237187498</v>
      </c>
      <c r="B1550" s="32" t="s">
        <v>4333</v>
      </c>
      <c r="C1550" s="32" t="s">
        <v>335</v>
      </c>
      <c r="D1550" s="32" t="s">
        <v>334</v>
      </c>
      <c r="E1550" s="32" t="s">
        <v>7692</v>
      </c>
      <c r="F1550" s="32" t="s">
        <v>7693</v>
      </c>
      <c r="G1550" s="32" t="s">
        <v>367</v>
      </c>
      <c r="H1550" s="32" t="s">
        <v>366</v>
      </c>
      <c r="I1550" s="32" t="s">
        <v>2006</v>
      </c>
      <c r="J1550" s="35">
        <v>0</v>
      </c>
      <c r="K1550" s="35">
        <v>0</v>
      </c>
      <c r="L1550" s="35">
        <v>14.25</v>
      </c>
      <c r="M1550" s="35">
        <v>0</v>
      </c>
      <c r="N1550" s="32" t="s">
        <v>19</v>
      </c>
      <c r="O1550" s="32" t="s">
        <v>41</v>
      </c>
      <c r="P1550" s="32">
        <v>1</v>
      </c>
      <c r="Q1550" s="32" t="s">
        <v>7694</v>
      </c>
    </row>
    <row r="1551" spans="1:17" x14ac:dyDescent="0.25">
      <c r="A1551" s="57">
        <v>42264.605237187498</v>
      </c>
      <c r="B1551" s="32" t="s">
        <v>4333</v>
      </c>
      <c r="C1551" s="32" t="s">
        <v>335</v>
      </c>
      <c r="D1551" s="32" t="s">
        <v>334</v>
      </c>
      <c r="E1551" s="32" t="s">
        <v>7692</v>
      </c>
      <c r="F1551" s="32" t="s">
        <v>7693</v>
      </c>
      <c r="G1551" s="32" t="s">
        <v>367</v>
      </c>
      <c r="H1551" s="32" t="s">
        <v>366</v>
      </c>
      <c r="I1551" s="32" t="s">
        <v>2006</v>
      </c>
      <c r="J1551" s="35">
        <v>0</v>
      </c>
      <c r="K1551" s="35">
        <v>0</v>
      </c>
      <c r="L1551" s="35">
        <v>14.25</v>
      </c>
      <c r="M1551" s="35">
        <v>0</v>
      </c>
      <c r="N1551" s="32" t="s">
        <v>19</v>
      </c>
      <c r="O1551" s="32" t="s">
        <v>41</v>
      </c>
      <c r="P1551" s="32">
        <v>1</v>
      </c>
      <c r="Q1551" s="32" t="s">
        <v>7694</v>
      </c>
    </row>
    <row r="1552" spans="1:17" x14ac:dyDescent="0.25">
      <c r="A1552" s="57">
        <v>42264.605237187498</v>
      </c>
      <c r="B1552" s="32" t="s">
        <v>4333</v>
      </c>
      <c r="C1552" s="32" t="s">
        <v>335</v>
      </c>
      <c r="D1552" s="32" t="s">
        <v>334</v>
      </c>
      <c r="E1552" s="32" t="s">
        <v>7692</v>
      </c>
      <c r="F1552" s="32" t="s">
        <v>7693</v>
      </c>
      <c r="G1552" s="32" t="s">
        <v>367</v>
      </c>
      <c r="H1552" s="32" t="s">
        <v>366</v>
      </c>
      <c r="I1552" s="32" t="s">
        <v>2006</v>
      </c>
      <c r="J1552" s="35">
        <v>0</v>
      </c>
      <c r="K1552" s="35">
        <v>0</v>
      </c>
      <c r="L1552" s="35">
        <v>14.25</v>
      </c>
      <c r="M1552" s="35">
        <v>0</v>
      </c>
      <c r="N1552" s="32" t="s">
        <v>19</v>
      </c>
      <c r="O1552" s="32" t="s">
        <v>41</v>
      </c>
      <c r="P1552" s="32">
        <v>1</v>
      </c>
      <c r="Q1552" s="32" t="s">
        <v>7694</v>
      </c>
    </row>
    <row r="1553" spans="1:17" x14ac:dyDescent="0.25">
      <c r="A1553" s="57">
        <v>42264.605237187498</v>
      </c>
      <c r="B1553" s="32" t="s">
        <v>4333</v>
      </c>
      <c r="C1553" s="32" t="s">
        <v>335</v>
      </c>
      <c r="D1553" s="32" t="s">
        <v>334</v>
      </c>
      <c r="E1553" s="32" t="s">
        <v>7692</v>
      </c>
      <c r="F1553" s="32" t="s">
        <v>7693</v>
      </c>
      <c r="G1553" s="32" t="s">
        <v>367</v>
      </c>
      <c r="H1553" s="32" t="s">
        <v>366</v>
      </c>
      <c r="I1553" s="32" t="s">
        <v>2006</v>
      </c>
      <c r="J1553" s="35">
        <v>0</v>
      </c>
      <c r="K1553" s="35">
        <v>0</v>
      </c>
      <c r="L1553" s="35">
        <v>14.25</v>
      </c>
      <c r="M1553" s="35">
        <v>0</v>
      </c>
      <c r="N1553" s="32" t="s">
        <v>19</v>
      </c>
      <c r="O1553" s="32" t="s">
        <v>41</v>
      </c>
      <c r="P1553" s="32">
        <v>1</v>
      </c>
      <c r="Q1553" s="32" t="s">
        <v>7694</v>
      </c>
    </row>
    <row r="1554" spans="1:17" x14ac:dyDescent="0.25">
      <c r="A1554" s="57">
        <v>42264.605237187498</v>
      </c>
      <c r="B1554" s="32" t="s">
        <v>4333</v>
      </c>
      <c r="C1554" s="32" t="s">
        <v>335</v>
      </c>
      <c r="D1554" s="32" t="s">
        <v>334</v>
      </c>
      <c r="E1554" s="32" t="s">
        <v>7692</v>
      </c>
      <c r="F1554" s="32" t="s">
        <v>7693</v>
      </c>
      <c r="G1554" s="32" t="s">
        <v>367</v>
      </c>
      <c r="H1554" s="32" t="s">
        <v>366</v>
      </c>
      <c r="I1554" s="32" t="s">
        <v>2006</v>
      </c>
      <c r="J1554" s="35">
        <v>0</v>
      </c>
      <c r="K1554" s="35">
        <v>0</v>
      </c>
      <c r="L1554" s="35">
        <v>14.25</v>
      </c>
      <c r="M1554" s="35">
        <v>0</v>
      </c>
      <c r="N1554" s="32" t="s">
        <v>19</v>
      </c>
      <c r="O1554" s="32" t="s">
        <v>41</v>
      </c>
      <c r="P1554" s="32">
        <v>1</v>
      </c>
      <c r="Q1554" s="32" t="s">
        <v>7694</v>
      </c>
    </row>
    <row r="1555" spans="1:17" x14ac:dyDescent="0.25">
      <c r="A1555" s="57">
        <v>42264.605237187498</v>
      </c>
      <c r="B1555" s="32" t="s">
        <v>4333</v>
      </c>
      <c r="C1555" s="32" t="s">
        <v>335</v>
      </c>
      <c r="D1555" s="32" t="s">
        <v>334</v>
      </c>
      <c r="E1555" s="32" t="s">
        <v>7692</v>
      </c>
      <c r="F1555" s="32" t="s">
        <v>7693</v>
      </c>
      <c r="G1555" s="32" t="s">
        <v>367</v>
      </c>
      <c r="H1555" s="32" t="s">
        <v>366</v>
      </c>
      <c r="I1555" s="32" t="s">
        <v>2006</v>
      </c>
      <c r="J1555" s="35">
        <v>0</v>
      </c>
      <c r="K1555" s="35">
        <v>0</v>
      </c>
      <c r="L1555" s="35">
        <v>14.25</v>
      </c>
      <c r="M1555" s="35">
        <v>0</v>
      </c>
      <c r="N1555" s="32" t="s">
        <v>19</v>
      </c>
      <c r="O1555" s="32" t="s">
        <v>41</v>
      </c>
      <c r="P1555" s="32">
        <v>1</v>
      </c>
      <c r="Q1555" s="32" t="s">
        <v>7694</v>
      </c>
    </row>
    <row r="1556" spans="1:17" x14ac:dyDescent="0.25">
      <c r="A1556" s="57">
        <v>42264.605237187498</v>
      </c>
      <c r="B1556" s="32" t="s">
        <v>4333</v>
      </c>
      <c r="C1556" s="32" t="s">
        <v>335</v>
      </c>
      <c r="D1556" s="32" t="s">
        <v>334</v>
      </c>
      <c r="E1556" s="32" t="s">
        <v>7692</v>
      </c>
      <c r="F1556" s="32" t="s">
        <v>7693</v>
      </c>
      <c r="G1556" s="32" t="s">
        <v>367</v>
      </c>
      <c r="H1556" s="32" t="s">
        <v>366</v>
      </c>
      <c r="I1556" s="32" t="s">
        <v>2006</v>
      </c>
      <c r="J1556" s="35">
        <v>0</v>
      </c>
      <c r="K1556" s="35">
        <v>0</v>
      </c>
      <c r="L1556" s="35">
        <v>14.25</v>
      </c>
      <c r="M1556" s="35">
        <v>0</v>
      </c>
      <c r="N1556" s="32" t="s">
        <v>19</v>
      </c>
      <c r="O1556" s="32" t="s">
        <v>41</v>
      </c>
      <c r="P1556" s="32">
        <v>1</v>
      </c>
      <c r="Q1556" s="32" t="s">
        <v>7694</v>
      </c>
    </row>
    <row r="1557" spans="1:17" x14ac:dyDescent="0.25">
      <c r="A1557" s="57">
        <v>42264.605237187498</v>
      </c>
      <c r="B1557" s="32" t="s">
        <v>4333</v>
      </c>
      <c r="C1557" s="32" t="s">
        <v>335</v>
      </c>
      <c r="D1557" s="32" t="s">
        <v>334</v>
      </c>
      <c r="E1557" s="32" t="s">
        <v>7692</v>
      </c>
      <c r="F1557" s="32" t="s">
        <v>7693</v>
      </c>
      <c r="G1557" s="32" t="s">
        <v>367</v>
      </c>
      <c r="H1557" s="32" t="s">
        <v>366</v>
      </c>
      <c r="I1557" s="32" t="s">
        <v>2006</v>
      </c>
      <c r="J1557" s="35">
        <v>0</v>
      </c>
      <c r="K1557" s="35">
        <v>0</v>
      </c>
      <c r="L1557" s="35">
        <v>14.25</v>
      </c>
      <c r="M1557" s="35">
        <v>0</v>
      </c>
      <c r="N1557" s="32" t="s">
        <v>19</v>
      </c>
      <c r="O1557" s="32" t="s">
        <v>41</v>
      </c>
      <c r="P1557" s="32">
        <v>1</v>
      </c>
      <c r="Q1557" s="32" t="s">
        <v>7694</v>
      </c>
    </row>
    <row r="1558" spans="1:17" x14ac:dyDescent="0.25">
      <c r="A1558" s="57">
        <v>42264.606588854163</v>
      </c>
      <c r="B1558" s="32" t="s">
        <v>280</v>
      </c>
      <c r="C1558" s="32" t="s">
        <v>7695</v>
      </c>
      <c r="D1558" s="32" t="s">
        <v>7696</v>
      </c>
      <c r="E1558" s="32" t="s">
        <v>5848</v>
      </c>
      <c r="F1558" s="32" t="s">
        <v>7697</v>
      </c>
      <c r="G1558" s="32" t="s">
        <v>390</v>
      </c>
      <c r="H1558" s="32" t="s">
        <v>389</v>
      </c>
      <c r="I1558" s="32" t="s">
        <v>2050</v>
      </c>
      <c r="J1558" s="35">
        <v>0</v>
      </c>
      <c r="K1558" s="35">
        <v>0</v>
      </c>
      <c r="L1558" s="35">
        <v>0</v>
      </c>
      <c r="M1558" s="35">
        <v>0</v>
      </c>
      <c r="N1558" s="32" t="s">
        <v>17</v>
      </c>
      <c r="O1558" s="32" t="s">
        <v>41</v>
      </c>
      <c r="P1558" s="32">
        <v>1</v>
      </c>
      <c r="Q1558" s="32" t="s">
        <v>5848</v>
      </c>
    </row>
    <row r="1559" spans="1:17" x14ac:dyDescent="0.25">
      <c r="A1559" s="57">
        <v>42264.606588854163</v>
      </c>
      <c r="B1559" s="32" t="s">
        <v>280</v>
      </c>
      <c r="C1559" s="32" t="s">
        <v>7695</v>
      </c>
      <c r="D1559" s="32" t="s">
        <v>7696</v>
      </c>
      <c r="E1559" s="32" t="s">
        <v>5848</v>
      </c>
      <c r="F1559" s="32" t="s">
        <v>7697</v>
      </c>
      <c r="G1559" s="32" t="s">
        <v>390</v>
      </c>
      <c r="H1559" s="32" t="s">
        <v>389</v>
      </c>
      <c r="I1559" s="32" t="s">
        <v>2050</v>
      </c>
      <c r="J1559" s="35">
        <v>0</v>
      </c>
      <c r="K1559" s="35">
        <v>0</v>
      </c>
      <c r="L1559" s="35">
        <v>0</v>
      </c>
      <c r="M1559" s="35">
        <v>0</v>
      </c>
      <c r="N1559" s="32" t="s">
        <v>17</v>
      </c>
      <c r="O1559" s="32" t="s">
        <v>41</v>
      </c>
      <c r="P1559" s="32">
        <v>1</v>
      </c>
      <c r="Q1559" s="32" t="s">
        <v>5848</v>
      </c>
    </row>
    <row r="1560" spans="1:17" x14ac:dyDescent="0.25">
      <c r="A1560" s="57">
        <v>42264.609031284723</v>
      </c>
      <c r="B1560" s="32" t="s">
        <v>4333</v>
      </c>
      <c r="C1560" s="32" t="s">
        <v>335</v>
      </c>
      <c r="D1560" s="32" t="s">
        <v>334</v>
      </c>
      <c r="E1560" s="32" t="s">
        <v>7698</v>
      </c>
      <c r="F1560" s="32" t="s">
        <v>7699</v>
      </c>
      <c r="G1560" s="32" t="s">
        <v>25</v>
      </c>
      <c r="H1560" s="32" t="s">
        <v>26</v>
      </c>
      <c r="I1560" s="32" t="s">
        <v>2006</v>
      </c>
      <c r="J1560" s="35">
        <v>0</v>
      </c>
      <c r="K1560" s="35">
        <v>0</v>
      </c>
      <c r="L1560" s="35">
        <v>0</v>
      </c>
      <c r="M1560" s="35">
        <v>0</v>
      </c>
      <c r="N1560" s="32" t="s">
        <v>19</v>
      </c>
      <c r="O1560" s="32" t="s">
        <v>41</v>
      </c>
      <c r="P1560" s="32">
        <v>1</v>
      </c>
      <c r="Q1560" s="32" t="s">
        <v>7700</v>
      </c>
    </row>
    <row r="1561" spans="1:17" x14ac:dyDescent="0.25">
      <c r="A1561" s="57">
        <v>42264.609031284723</v>
      </c>
      <c r="B1561" s="32" t="s">
        <v>4333</v>
      </c>
      <c r="C1561" s="32" t="s">
        <v>335</v>
      </c>
      <c r="D1561" s="32" t="s">
        <v>334</v>
      </c>
      <c r="E1561" s="32" t="s">
        <v>7698</v>
      </c>
      <c r="F1561" s="32" t="s">
        <v>7699</v>
      </c>
      <c r="G1561" s="32" t="s">
        <v>367</v>
      </c>
      <c r="H1561" s="32" t="s">
        <v>366</v>
      </c>
      <c r="I1561" s="32" t="s">
        <v>2006</v>
      </c>
      <c r="J1561" s="35">
        <v>0</v>
      </c>
      <c r="K1561" s="35">
        <v>0</v>
      </c>
      <c r="L1561" s="35">
        <v>0</v>
      </c>
      <c r="M1561" s="35">
        <v>0</v>
      </c>
      <c r="N1561" s="32" t="s">
        <v>19</v>
      </c>
      <c r="O1561" s="32" t="s">
        <v>41</v>
      </c>
      <c r="P1561" s="32">
        <v>1</v>
      </c>
      <c r="Q1561" s="32" t="s">
        <v>7700</v>
      </c>
    </row>
    <row r="1562" spans="1:17" x14ac:dyDescent="0.25">
      <c r="A1562" s="57">
        <v>42264.610721377314</v>
      </c>
      <c r="B1562" s="32" t="s">
        <v>4333</v>
      </c>
      <c r="C1562" s="32" t="s">
        <v>335</v>
      </c>
      <c r="D1562" s="32" t="s">
        <v>334</v>
      </c>
      <c r="E1562" s="32" t="s">
        <v>7701</v>
      </c>
      <c r="F1562" s="32" t="s">
        <v>7702</v>
      </c>
      <c r="G1562" s="32" t="s">
        <v>25</v>
      </c>
      <c r="H1562" s="32" t="s">
        <v>26</v>
      </c>
      <c r="I1562" s="32" t="s">
        <v>2006</v>
      </c>
      <c r="J1562" s="35">
        <v>0</v>
      </c>
      <c r="K1562" s="35">
        <v>0</v>
      </c>
      <c r="L1562" s="35">
        <v>0</v>
      </c>
      <c r="M1562" s="35">
        <v>0</v>
      </c>
      <c r="N1562" s="32" t="s">
        <v>19</v>
      </c>
      <c r="O1562" s="32" t="s">
        <v>41</v>
      </c>
      <c r="P1562" s="32">
        <v>1</v>
      </c>
      <c r="Q1562" s="32" t="s">
        <v>7703</v>
      </c>
    </row>
    <row r="1563" spans="1:17" x14ac:dyDescent="0.25">
      <c r="A1563" s="57">
        <v>42264.610721377314</v>
      </c>
      <c r="B1563" s="32" t="s">
        <v>4333</v>
      </c>
      <c r="C1563" s="32" t="s">
        <v>335</v>
      </c>
      <c r="D1563" s="32" t="s">
        <v>334</v>
      </c>
      <c r="E1563" s="32" t="s">
        <v>7701</v>
      </c>
      <c r="F1563" s="32" t="s">
        <v>7702</v>
      </c>
      <c r="G1563" s="32" t="s">
        <v>367</v>
      </c>
      <c r="H1563" s="32" t="s">
        <v>366</v>
      </c>
      <c r="I1563" s="32" t="s">
        <v>2006</v>
      </c>
      <c r="J1563" s="35">
        <v>0</v>
      </c>
      <c r="K1563" s="35">
        <v>0</v>
      </c>
      <c r="L1563" s="35">
        <v>0</v>
      </c>
      <c r="M1563" s="35">
        <v>0</v>
      </c>
      <c r="N1563" s="32" t="s">
        <v>19</v>
      </c>
      <c r="O1563" s="32" t="s">
        <v>41</v>
      </c>
      <c r="P1563" s="32">
        <v>1</v>
      </c>
      <c r="Q1563" s="32" t="s">
        <v>7703</v>
      </c>
    </row>
    <row r="1564" spans="1:17" x14ac:dyDescent="0.25">
      <c r="A1564" s="57">
        <v>42264.611219247687</v>
      </c>
      <c r="C1564" s="32" t="s">
        <v>2092</v>
      </c>
      <c r="D1564" s="32" t="s">
        <v>334</v>
      </c>
      <c r="E1564" s="32" t="s">
        <v>7704</v>
      </c>
      <c r="F1564" s="32" t="s">
        <v>7705</v>
      </c>
      <c r="G1564" s="32" t="s">
        <v>58</v>
      </c>
      <c r="H1564" s="32" t="s">
        <v>59</v>
      </c>
      <c r="I1564" s="32" t="s">
        <v>2006</v>
      </c>
      <c r="J1564" s="35">
        <v>0</v>
      </c>
      <c r="K1564" s="35">
        <v>0</v>
      </c>
      <c r="L1564" s="35">
        <v>0</v>
      </c>
      <c r="M1564" s="35">
        <v>0</v>
      </c>
      <c r="N1564" s="32" t="s">
        <v>19</v>
      </c>
      <c r="O1564" s="32" t="s">
        <v>322</v>
      </c>
      <c r="P1564" s="32">
        <v>0</v>
      </c>
    </row>
    <row r="1565" spans="1:17" x14ac:dyDescent="0.25">
      <c r="A1565" s="57">
        <v>42264.614081944441</v>
      </c>
      <c r="B1565" s="32" t="s">
        <v>4333</v>
      </c>
      <c r="C1565" s="32" t="s">
        <v>335</v>
      </c>
      <c r="D1565" s="32" t="s">
        <v>334</v>
      </c>
      <c r="E1565" s="32" t="s">
        <v>7706</v>
      </c>
      <c r="F1565" s="32" t="s">
        <v>7707</v>
      </c>
      <c r="G1565" s="32" t="s">
        <v>25</v>
      </c>
      <c r="H1565" s="32" t="s">
        <v>26</v>
      </c>
      <c r="I1565" s="32" t="s">
        <v>2006</v>
      </c>
      <c r="J1565" s="35">
        <v>0</v>
      </c>
      <c r="K1565" s="35">
        <v>0</v>
      </c>
      <c r="L1565" s="35">
        <v>0</v>
      </c>
      <c r="M1565" s="35">
        <v>0</v>
      </c>
      <c r="N1565" s="32" t="s">
        <v>19</v>
      </c>
      <c r="O1565" s="32" t="s">
        <v>41</v>
      </c>
      <c r="P1565" s="32">
        <v>1</v>
      </c>
      <c r="Q1565" s="32" t="s">
        <v>7708</v>
      </c>
    </row>
    <row r="1566" spans="1:17" x14ac:dyDescent="0.25">
      <c r="A1566" s="57">
        <v>42264.614081944441</v>
      </c>
      <c r="B1566" s="32" t="s">
        <v>4333</v>
      </c>
      <c r="C1566" s="32" t="s">
        <v>335</v>
      </c>
      <c r="D1566" s="32" t="s">
        <v>334</v>
      </c>
      <c r="E1566" s="32" t="s">
        <v>7706</v>
      </c>
      <c r="F1566" s="32" t="s">
        <v>7707</v>
      </c>
      <c r="G1566" s="32" t="s">
        <v>367</v>
      </c>
      <c r="H1566" s="32" t="s">
        <v>366</v>
      </c>
      <c r="I1566" s="32" t="s">
        <v>2006</v>
      </c>
      <c r="J1566" s="35">
        <v>0</v>
      </c>
      <c r="K1566" s="35">
        <v>0</v>
      </c>
      <c r="L1566" s="35">
        <v>0</v>
      </c>
      <c r="M1566" s="35">
        <v>0</v>
      </c>
      <c r="N1566" s="32" t="s">
        <v>19</v>
      </c>
      <c r="O1566" s="32" t="s">
        <v>41</v>
      </c>
      <c r="P1566" s="32">
        <v>1</v>
      </c>
      <c r="Q1566" s="32" t="s">
        <v>7708</v>
      </c>
    </row>
    <row r="1567" spans="1:17" x14ac:dyDescent="0.25">
      <c r="A1567" s="57">
        <v>42264.614476585652</v>
      </c>
      <c r="C1567" s="32" t="s">
        <v>741</v>
      </c>
      <c r="D1567" s="32" t="s">
        <v>334</v>
      </c>
      <c r="E1567" s="32" t="s">
        <v>7709</v>
      </c>
      <c r="F1567" s="32" t="s">
        <v>7710</v>
      </c>
      <c r="G1567" s="32" t="s">
        <v>58</v>
      </c>
      <c r="H1567" s="32" t="s">
        <v>59</v>
      </c>
      <c r="I1567" s="32" t="s">
        <v>2006</v>
      </c>
      <c r="J1567" s="35">
        <v>0</v>
      </c>
      <c r="K1567" s="35">
        <v>0</v>
      </c>
      <c r="L1567" s="35">
        <v>0</v>
      </c>
      <c r="M1567" s="35">
        <v>0</v>
      </c>
      <c r="N1567" s="32" t="s">
        <v>19</v>
      </c>
      <c r="O1567" s="32" t="s">
        <v>322</v>
      </c>
      <c r="P1567" s="32">
        <v>0</v>
      </c>
    </row>
    <row r="1568" spans="1:17" x14ac:dyDescent="0.25">
      <c r="A1568" s="57">
        <v>42264.616385266207</v>
      </c>
      <c r="B1568" s="32" t="s">
        <v>4333</v>
      </c>
      <c r="C1568" s="32" t="s">
        <v>335</v>
      </c>
      <c r="D1568" s="32" t="s">
        <v>334</v>
      </c>
      <c r="E1568" s="32" t="s">
        <v>5912</v>
      </c>
      <c r="F1568" s="32" t="s">
        <v>7711</v>
      </c>
      <c r="G1568" s="32" t="s">
        <v>25</v>
      </c>
      <c r="H1568" s="32" t="s">
        <v>26</v>
      </c>
      <c r="I1568" s="32" t="s">
        <v>2006</v>
      </c>
      <c r="J1568" s="35">
        <v>0</v>
      </c>
      <c r="K1568" s="35">
        <v>0</v>
      </c>
      <c r="L1568" s="35">
        <v>14.25</v>
      </c>
      <c r="M1568" s="35">
        <v>0</v>
      </c>
      <c r="N1568" s="32" t="s">
        <v>19</v>
      </c>
      <c r="O1568" s="32" t="s">
        <v>41</v>
      </c>
      <c r="P1568" s="32">
        <v>1</v>
      </c>
      <c r="Q1568" s="32" t="s">
        <v>7712</v>
      </c>
    </row>
    <row r="1569" spans="1:17" x14ac:dyDescent="0.25">
      <c r="A1569" s="57">
        <v>42264.616385266207</v>
      </c>
      <c r="B1569" s="32" t="s">
        <v>4333</v>
      </c>
      <c r="C1569" s="32" t="s">
        <v>335</v>
      </c>
      <c r="D1569" s="32" t="s">
        <v>334</v>
      </c>
      <c r="E1569" s="32" t="s">
        <v>5912</v>
      </c>
      <c r="F1569" s="32" t="s">
        <v>7711</v>
      </c>
      <c r="G1569" s="32" t="s">
        <v>35</v>
      </c>
      <c r="H1569" s="32" t="s">
        <v>38</v>
      </c>
      <c r="I1569" s="32" t="s">
        <v>2006</v>
      </c>
      <c r="J1569" s="35">
        <v>0</v>
      </c>
      <c r="K1569" s="35">
        <v>0</v>
      </c>
      <c r="L1569" s="35">
        <v>0</v>
      </c>
      <c r="M1569" s="35">
        <v>11.8</v>
      </c>
      <c r="N1569" s="32" t="s">
        <v>19</v>
      </c>
      <c r="O1569" s="32" t="s">
        <v>41</v>
      </c>
      <c r="P1569" s="32">
        <v>1</v>
      </c>
      <c r="Q1569" s="32" t="s">
        <v>7712</v>
      </c>
    </row>
    <row r="1570" spans="1:17" x14ac:dyDescent="0.25">
      <c r="A1570" s="57">
        <v>42264.616385266207</v>
      </c>
      <c r="B1570" s="32" t="s">
        <v>4333</v>
      </c>
      <c r="C1570" s="32" t="s">
        <v>335</v>
      </c>
      <c r="D1570" s="32" t="s">
        <v>334</v>
      </c>
      <c r="E1570" s="32" t="s">
        <v>5912</v>
      </c>
      <c r="F1570" s="32" t="s">
        <v>7711</v>
      </c>
      <c r="G1570" s="32" t="s">
        <v>35</v>
      </c>
      <c r="H1570" s="32" t="s">
        <v>38</v>
      </c>
      <c r="I1570" s="32" t="s">
        <v>2006</v>
      </c>
      <c r="J1570" s="35">
        <v>0</v>
      </c>
      <c r="K1570" s="35">
        <v>0</v>
      </c>
      <c r="L1570" s="35">
        <v>0</v>
      </c>
      <c r="M1570" s="35">
        <v>12.55</v>
      </c>
      <c r="N1570" s="32" t="s">
        <v>19</v>
      </c>
      <c r="O1570" s="32" t="s">
        <v>41</v>
      </c>
      <c r="P1570" s="32">
        <v>1</v>
      </c>
      <c r="Q1570" s="32" t="s">
        <v>7712</v>
      </c>
    </row>
    <row r="1571" spans="1:17" x14ac:dyDescent="0.25">
      <c r="A1571" s="57">
        <v>42264.616385266207</v>
      </c>
      <c r="B1571" s="32" t="s">
        <v>4333</v>
      </c>
      <c r="C1571" s="32" t="s">
        <v>335</v>
      </c>
      <c r="D1571" s="32" t="s">
        <v>334</v>
      </c>
      <c r="E1571" s="32" t="s">
        <v>5912</v>
      </c>
      <c r="F1571" s="32" t="s">
        <v>7711</v>
      </c>
      <c r="G1571" s="32" t="s">
        <v>39</v>
      </c>
      <c r="H1571" s="32" t="s">
        <v>40</v>
      </c>
      <c r="I1571" s="32" t="s">
        <v>2006</v>
      </c>
      <c r="J1571" s="35">
        <v>0</v>
      </c>
      <c r="K1571" s="35">
        <v>0</v>
      </c>
      <c r="L1571" s="35">
        <v>174.29</v>
      </c>
      <c r="M1571" s="35">
        <v>0</v>
      </c>
      <c r="N1571" s="32" t="s">
        <v>19</v>
      </c>
      <c r="O1571" s="32" t="s">
        <v>41</v>
      </c>
      <c r="P1571" s="32">
        <v>1</v>
      </c>
      <c r="Q1571" s="32" t="s">
        <v>7712</v>
      </c>
    </row>
    <row r="1572" spans="1:17" x14ac:dyDescent="0.25">
      <c r="A1572" s="57">
        <v>42264.616385266207</v>
      </c>
      <c r="B1572" s="32" t="s">
        <v>4333</v>
      </c>
      <c r="C1572" s="32" t="s">
        <v>335</v>
      </c>
      <c r="D1572" s="32" t="s">
        <v>334</v>
      </c>
      <c r="E1572" s="32" t="s">
        <v>5912</v>
      </c>
      <c r="F1572" s="32" t="s">
        <v>7711</v>
      </c>
      <c r="G1572" s="32" t="s">
        <v>39</v>
      </c>
      <c r="H1572" s="32" t="s">
        <v>40</v>
      </c>
      <c r="I1572" s="32" t="s">
        <v>2006</v>
      </c>
      <c r="J1572" s="35">
        <v>0</v>
      </c>
      <c r="K1572" s="35">
        <v>0</v>
      </c>
      <c r="L1572" s="35">
        <v>0</v>
      </c>
      <c r="M1572" s="35">
        <v>0</v>
      </c>
      <c r="N1572" s="32" t="s">
        <v>19</v>
      </c>
      <c r="O1572" s="32" t="s">
        <v>41</v>
      </c>
      <c r="P1572" s="32">
        <v>1</v>
      </c>
      <c r="Q1572" s="32" t="s">
        <v>7712</v>
      </c>
    </row>
    <row r="1573" spans="1:17" x14ac:dyDescent="0.25">
      <c r="A1573" s="57">
        <v>42264.616385266207</v>
      </c>
      <c r="B1573" s="32" t="s">
        <v>4333</v>
      </c>
      <c r="C1573" s="32" t="s">
        <v>335</v>
      </c>
      <c r="D1573" s="32" t="s">
        <v>334</v>
      </c>
      <c r="E1573" s="32" t="s">
        <v>5912</v>
      </c>
      <c r="F1573" s="32" t="s">
        <v>7711</v>
      </c>
      <c r="G1573" s="32" t="s">
        <v>367</v>
      </c>
      <c r="H1573" s="32" t="s">
        <v>366</v>
      </c>
      <c r="I1573" s="32" t="s">
        <v>2006</v>
      </c>
      <c r="J1573" s="35">
        <v>0</v>
      </c>
      <c r="K1573" s="35">
        <v>0</v>
      </c>
      <c r="L1573" s="35">
        <v>14.25</v>
      </c>
      <c r="M1573" s="35">
        <v>0</v>
      </c>
      <c r="N1573" s="32" t="s">
        <v>19</v>
      </c>
      <c r="O1573" s="32" t="s">
        <v>41</v>
      </c>
      <c r="P1573" s="32">
        <v>1</v>
      </c>
      <c r="Q1573" s="32" t="s">
        <v>7712</v>
      </c>
    </row>
    <row r="1574" spans="1:17" x14ac:dyDescent="0.25">
      <c r="A1574" s="57">
        <v>42264.616385266207</v>
      </c>
      <c r="B1574" s="32" t="s">
        <v>4333</v>
      </c>
      <c r="C1574" s="32" t="s">
        <v>335</v>
      </c>
      <c r="D1574" s="32" t="s">
        <v>334</v>
      </c>
      <c r="E1574" s="32" t="s">
        <v>5912</v>
      </c>
      <c r="F1574" s="32" t="s">
        <v>7711</v>
      </c>
      <c r="G1574" s="32" t="s">
        <v>39</v>
      </c>
      <c r="H1574" s="32" t="s">
        <v>40</v>
      </c>
      <c r="I1574" s="32" t="s">
        <v>2006</v>
      </c>
      <c r="J1574" s="35">
        <v>0</v>
      </c>
      <c r="K1574" s="35">
        <v>0</v>
      </c>
      <c r="L1574" s="35">
        <v>0</v>
      </c>
      <c r="M1574" s="35">
        <v>0</v>
      </c>
      <c r="N1574" s="32" t="s">
        <v>19</v>
      </c>
      <c r="O1574" s="32" t="s">
        <v>41</v>
      </c>
      <c r="P1574" s="32">
        <v>1</v>
      </c>
      <c r="Q1574" s="32" t="s">
        <v>7712</v>
      </c>
    </row>
    <row r="1575" spans="1:17" x14ac:dyDescent="0.25">
      <c r="A1575" s="57">
        <v>42264.616385266207</v>
      </c>
      <c r="B1575" s="32" t="s">
        <v>4333</v>
      </c>
      <c r="C1575" s="32" t="s">
        <v>335</v>
      </c>
      <c r="D1575" s="32" t="s">
        <v>334</v>
      </c>
      <c r="E1575" s="32" t="s">
        <v>5912</v>
      </c>
      <c r="F1575" s="32" t="s">
        <v>7711</v>
      </c>
      <c r="G1575" s="32" t="s">
        <v>35</v>
      </c>
      <c r="H1575" s="32" t="s">
        <v>38</v>
      </c>
      <c r="I1575" s="32" t="s">
        <v>2006</v>
      </c>
      <c r="J1575" s="35">
        <v>0</v>
      </c>
      <c r="K1575" s="35">
        <v>0</v>
      </c>
      <c r="L1575" s="35">
        <v>0</v>
      </c>
      <c r="M1575" s="35">
        <v>23.75</v>
      </c>
      <c r="N1575" s="32" t="s">
        <v>19</v>
      </c>
      <c r="O1575" s="32" t="s">
        <v>41</v>
      </c>
      <c r="P1575" s="32">
        <v>1</v>
      </c>
      <c r="Q1575" s="32" t="s">
        <v>7712</v>
      </c>
    </row>
    <row r="1576" spans="1:17" x14ac:dyDescent="0.25">
      <c r="A1576" s="57">
        <v>42264.616402812499</v>
      </c>
      <c r="C1576" s="32" t="s">
        <v>454</v>
      </c>
      <c r="D1576" s="32" t="s">
        <v>334</v>
      </c>
      <c r="E1576" s="32" t="s">
        <v>7713</v>
      </c>
      <c r="F1576" s="32" t="s">
        <v>7714</v>
      </c>
      <c r="G1576" s="32" t="s">
        <v>58</v>
      </c>
      <c r="H1576" s="32" t="s">
        <v>59</v>
      </c>
      <c r="I1576" s="32" t="s">
        <v>2006</v>
      </c>
      <c r="J1576" s="35">
        <v>0</v>
      </c>
      <c r="K1576" s="35">
        <v>0</v>
      </c>
      <c r="L1576" s="35">
        <v>0</v>
      </c>
      <c r="M1576" s="35">
        <v>0</v>
      </c>
      <c r="N1576" s="32" t="s">
        <v>19</v>
      </c>
      <c r="O1576" s="32" t="s">
        <v>322</v>
      </c>
      <c r="P1576" s="32">
        <v>0</v>
      </c>
    </row>
    <row r="1577" spans="1:17" x14ac:dyDescent="0.25">
      <c r="A1577" s="57">
        <v>42264.618191979163</v>
      </c>
      <c r="C1577" s="32" t="s">
        <v>454</v>
      </c>
      <c r="D1577" s="32" t="s">
        <v>334</v>
      </c>
      <c r="E1577" s="32" t="s">
        <v>7715</v>
      </c>
      <c r="F1577" s="32" t="s">
        <v>7716</v>
      </c>
      <c r="G1577" s="32" t="s">
        <v>58</v>
      </c>
      <c r="H1577" s="32" t="s">
        <v>59</v>
      </c>
      <c r="I1577" s="32" t="s">
        <v>2006</v>
      </c>
      <c r="J1577" s="35">
        <v>0</v>
      </c>
      <c r="K1577" s="35">
        <v>0</v>
      </c>
      <c r="L1577" s="35">
        <v>0</v>
      </c>
      <c r="M1577" s="35">
        <v>0</v>
      </c>
      <c r="N1577" s="32" t="s">
        <v>19</v>
      </c>
      <c r="O1577" s="32" t="s">
        <v>322</v>
      </c>
      <c r="P1577" s="32">
        <v>0</v>
      </c>
    </row>
    <row r="1578" spans="1:17" x14ac:dyDescent="0.25">
      <c r="A1578" s="57">
        <v>42264.620638078704</v>
      </c>
      <c r="B1578" s="32" t="s">
        <v>4333</v>
      </c>
      <c r="C1578" s="32" t="s">
        <v>335</v>
      </c>
      <c r="D1578" s="32" t="s">
        <v>334</v>
      </c>
      <c r="E1578" s="32" t="s">
        <v>7717</v>
      </c>
      <c r="F1578" s="32" t="s">
        <v>7718</v>
      </c>
      <c r="G1578" s="32" t="s">
        <v>25</v>
      </c>
      <c r="H1578" s="32" t="s">
        <v>26</v>
      </c>
      <c r="I1578" s="32" t="s">
        <v>2006</v>
      </c>
      <c r="J1578" s="35">
        <v>0</v>
      </c>
      <c r="K1578" s="35">
        <v>0</v>
      </c>
      <c r="L1578" s="35">
        <v>14.25</v>
      </c>
      <c r="M1578" s="35">
        <v>0</v>
      </c>
      <c r="N1578" s="32" t="s">
        <v>19</v>
      </c>
      <c r="O1578" s="32" t="s">
        <v>41</v>
      </c>
      <c r="P1578" s="32">
        <v>1</v>
      </c>
      <c r="Q1578" s="32" t="s">
        <v>7719</v>
      </c>
    </row>
    <row r="1579" spans="1:17" x14ac:dyDescent="0.25">
      <c r="A1579" s="57">
        <v>42264.620638078704</v>
      </c>
      <c r="B1579" s="32" t="s">
        <v>4333</v>
      </c>
      <c r="C1579" s="32" t="s">
        <v>335</v>
      </c>
      <c r="D1579" s="32" t="s">
        <v>334</v>
      </c>
      <c r="E1579" s="32" t="s">
        <v>7717</v>
      </c>
      <c r="F1579" s="32" t="s">
        <v>7718</v>
      </c>
      <c r="G1579" s="32" t="s">
        <v>367</v>
      </c>
      <c r="H1579" s="32" t="s">
        <v>366</v>
      </c>
      <c r="I1579" s="32" t="s">
        <v>2006</v>
      </c>
      <c r="J1579" s="35">
        <v>0</v>
      </c>
      <c r="K1579" s="35">
        <v>0</v>
      </c>
      <c r="L1579" s="35">
        <v>0</v>
      </c>
      <c r="M1579" s="35">
        <v>0</v>
      </c>
      <c r="N1579" s="32" t="s">
        <v>19</v>
      </c>
      <c r="O1579" s="32" t="s">
        <v>41</v>
      </c>
      <c r="P1579" s="32">
        <v>1</v>
      </c>
      <c r="Q1579" s="32" t="s">
        <v>7719</v>
      </c>
    </row>
    <row r="1580" spans="1:17" x14ac:dyDescent="0.25">
      <c r="A1580" s="57">
        <v>42264.621711307867</v>
      </c>
      <c r="B1580" s="32" t="s">
        <v>4333</v>
      </c>
      <c r="C1580" s="32" t="s">
        <v>335</v>
      </c>
      <c r="D1580" s="32" t="s">
        <v>334</v>
      </c>
      <c r="E1580" s="32" t="s">
        <v>5866</v>
      </c>
      <c r="F1580" s="32" t="s">
        <v>7720</v>
      </c>
      <c r="G1580" s="32" t="s">
        <v>25</v>
      </c>
      <c r="H1580" s="32" t="s">
        <v>26</v>
      </c>
      <c r="I1580" s="32" t="s">
        <v>2006</v>
      </c>
      <c r="J1580" s="35">
        <v>0</v>
      </c>
      <c r="K1580" s="35">
        <v>0</v>
      </c>
      <c r="L1580" s="35">
        <v>0</v>
      </c>
      <c r="M1580" s="35">
        <v>0</v>
      </c>
      <c r="N1580" s="32" t="s">
        <v>19</v>
      </c>
      <c r="O1580" s="32" t="s">
        <v>41</v>
      </c>
      <c r="P1580" s="32">
        <v>1</v>
      </c>
      <c r="Q1580" s="32" t="s">
        <v>7721</v>
      </c>
    </row>
    <row r="1581" spans="1:17" x14ac:dyDescent="0.25">
      <c r="A1581" s="57">
        <v>42264.621711307867</v>
      </c>
      <c r="B1581" s="32" t="s">
        <v>4333</v>
      </c>
      <c r="C1581" s="32" t="s">
        <v>335</v>
      </c>
      <c r="D1581" s="32" t="s">
        <v>334</v>
      </c>
      <c r="E1581" s="32" t="s">
        <v>5866</v>
      </c>
      <c r="F1581" s="32" t="s">
        <v>7720</v>
      </c>
      <c r="G1581" s="32" t="s">
        <v>25</v>
      </c>
      <c r="H1581" s="32" t="s">
        <v>26</v>
      </c>
      <c r="I1581" s="32" t="s">
        <v>2006</v>
      </c>
      <c r="J1581" s="35">
        <v>0</v>
      </c>
      <c r="K1581" s="35">
        <v>0</v>
      </c>
      <c r="L1581" s="35">
        <v>0</v>
      </c>
      <c r="M1581" s="35">
        <v>0</v>
      </c>
      <c r="N1581" s="32" t="s">
        <v>19</v>
      </c>
      <c r="O1581" s="32" t="s">
        <v>41</v>
      </c>
      <c r="P1581" s="32">
        <v>1</v>
      </c>
      <c r="Q1581" s="32" t="s">
        <v>7721</v>
      </c>
    </row>
    <row r="1582" spans="1:17" x14ac:dyDescent="0.25">
      <c r="A1582" s="57">
        <v>42264.621711307867</v>
      </c>
      <c r="B1582" s="32" t="s">
        <v>4333</v>
      </c>
      <c r="C1582" s="32" t="s">
        <v>335</v>
      </c>
      <c r="D1582" s="32" t="s">
        <v>334</v>
      </c>
      <c r="E1582" s="32" t="s">
        <v>5866</v>
      </c>
      <c r="F1582" s="32" t="s">
        <v>7720</v>
      </c>
      <c r="G1582" s="32" t="s">
        <v>29</v>
      </c>
      <c r="H1582" s="32" t="s">
        <v>30</v>
      </c>
      <c r="I1582" s="32" t="s">
        <v>2006</v>
      </c>
      <c r="J1582" s="35">
        <v>0</v>
      </c>
      <c r="K1582" s="35">
        <v>0</v>
      </c>
      <c r="L1582" s="35">
        <v>0</v>
      </c>
      <c r="M1582" s="35">
        <v>2.14</v>
      </c>
      <c r="N1582" s="32" t="s">
        <v>19</v>
      </c>
      <c r="O1582" s="32" t="s">
        <v>41</v>
      </c>
      <c r="P1582" s="32">
        <v>1</v>
      </c>
      <c r="Q1582" s="32" t="s">
        <v>7721</v>
      </c>
    </row>
    <row r="1583" spans="1:17" x14ac:dyDescent="0.25">
      <c r="A1583" s="57">
        <v>42264.621837847226</v>
      </c>
      <c r="B1583" s="32" t="s">
        <v>4333</v>
      </c>
      <c r="C1583" s="32" t="s">
        <v>335</v>
      </c>
      <c r="D1583" s="32" t="s">
        <v>334</v>
      </c>
      <c r="E1583" s="32" t="s">
        <v>7722</v>
      </c>
      <c r="F1583" s="32" t="s">
        <v>7723</v>
      </c>
      <c r="G1583" s="32" t="s">
        <v>25</v>
      </c>
      <c r="H1583" s="32" t="s">
        <v>26</v>
      </c>
      <c r="I1583" s="32" t="s">
        <v>2006</v>
      </c>
      <c r="J1583" s="35">
        <v>0</v>
      </c>
      <c r="K1583" s="35">
        <v>0</v>
      </c>
      <c r="L1583" s="35">
        <v>14.25</v>
      </c>
      <c r="M1583" s="35">
        <v>0</v>
      </c>
      <c r="N1583" s="32" t="s">
        <v>19</v>
      </c>
      <c r="O1583" s="32" t="s">
        <v>41</v>
      </c>
      <c r="P1583" s="32">
        <v>1</v>
      </c>
      <c r="Q1583" s="32" t="s">
        <v>7724</v>
      </c>
    </row>
    <row r="1584" spans="1:17" x14ac:dyDescent="0.25">
      <c r="A1584" s="57">
        <v>42264.621837847226</v>
      </c>
      <c r="B1584" s="32" t="s">
        <v>4333</v>
      </c>
      <c r="C1584" s="32" t="s">
        <v>335</v>
      </c>
      <c r="D1584" s="32" t="s">
        <v>334</v>
      </c>
      <c r="E1584" s="32" t="s">
        <v>7722</v>
      </c>
      <c r="F1584" s="32" t="s">
        <v>7723</v>
      </c>
      <c r="G1584" s="32" t="s">
        <v>367</v>
      </c>
      <c r="H1584" s="32" t="s">
        <v>366</v>
      </c>
      <c r="I1584" s="32" t="s">
        <v>2006</v>
      </c>
      <c r="J1584" s="35">
        <v>0</v>
      </c>
      <c r="K1584" s="35">
        <v>0</v>
      </c>
      <c r="L1584" s="35">
        <v>0</v>
      </c>
      <c r="M1584" s="35">
        <v>0</v>
      </c>
      <c r="N1584" s="32" t="s">
        <v>19</v>
      </c>
      <c r="O1584" s="32" t="s">
        <v>41</v>
      </c>
      <c r="P1584" s="32">
        <v>1</v>
      </c>
      <c r="Q1584" s="32" t="s">
        <v>7724</v>
      </c>
    </row>
    <row r="1585" spans="1:17" x14ac:dyDescent="0.25">
      <c r="A1585" s="57">
        <v>42264.623057291668</v>
      </c>
      <c r="B1585" s="32" t="s">
        <v>4333</v>
      </c>
      <c r="C1585" s="32" t="s">
        <v>335</v>
      </c>
      <c r="D1585" s="32" t="s">
        <v>334</v>
      </c>
      <c r="E1585" s="32" t="s">
        <v>7725</v>
      </c>
      <c r="F1585" s="32" t="s">
        <v>7726</v>
      </c>
      <c r="G1585" s="32" t="s">
        <v>25</v>
      </c>
      <c r="H1585" s="32" t="s">
        <v>26</v>
      </c>
      <c r="I1585" s="32" t="s">
        <v>2006</v>
      </c>
      <c r="J1585" s="35">
        <v>0</v>
      </c>
      <c r="K1585" s="35">
        <v>0</v>
      </c>
      <c r="L1585" s="35">
        <v>14.25</v>
      </c>
      <c r="M1585" s="35">
        <v>0</v>
      </c>
      <c r="N1585" s="32" t="s">
        <v>19</v>
      </c>
      <c r="O1585" s="32" t="s">
        <v>41</v>
      </c>
      <c r="P1585" s="32">
        <v>1</v>
      </c>
      <c r="Q1585" s="32" t="s">
        <v>7727</v>
      </c>
    </row>
    <row r="1586" spans="1:17" x14ac:dyDescent="0.25">
      <c r="A1586" s="57">
        <v>42264.623057291668</v>
      </c>
      <c r="B1586" s="32" t="s">
        <v>4333</v>
      </c>
      <c r="C1586" s="32" t="s">
        <v>335</v>
      </c>
      <c r="D1586" s="32" t="s">
        <v>334</v>
      </c>
      <c r="E1586" s="32" t="s">
        <v>7725</v>
      </c>
      <c r="F1586" s="32" t="s">
        <v>7726</v>
      </c>
      <c r="G1586" s="32" t="s">
        <v>367</v>
      </c>
      <c r="H1586" s="32" t="s">
        <v>366</v>
      </c>
      <c r="I1586" s="32" t="s">
        <v>2006</v>
      </c>
      <c r="J1586" s="35">
        <v>0</v>
      </c>
      <c r="K1586" s="35">
        <v>0</v>
      </c>
      <c r="L1586" s="35">
        <v>0</v>
      </c>
      <c r="M1586" s="35">
        <v>0</v>
      </c>
      <c r="N1586" s="32" t="s">
        <v>19</v>
      </c>
      <c r="O1586" s="32" t="s">
        <v>41</v>
      </c>
      <c r="P1586" s="32">
        <v>1</v>
      </c>
      <c r="Q1586" s="32" t="s">
        <v>7727</v>
      </c>
    </row>
    <row r="1587" spans="1:17" x14ac:dyDescent="0.25">
      <c r="A1587" s="57">
        <v>42264.623936226853</v>
      </c>
      <c r="E1587" s="32" t="s">
        <v>7728</v>
      </c>
      <c r="F1587" s="32" t="s">
        <v>7729</v>
      </c>
      <c r="G1587" s="32" t="s">
        <v>333</v>
      </c>
      <c r="H1587" s="32" t="s">
        <v>332</v>
      </c>
      <c r="I1587" s="32" t="s">
        <v>2006</v>
      </c>
      <c r="J1587" s="35">
        <v>0</v>
      </c>
      <c r="K1587" s="35">
        <v>0</v>
      </c>
      <c r="L1587" s="35">
        <v>0</v>
      </c>
      <c r="M1587" s="35">
        <v>0</v>
      </c>
      <c r="N1587" s="32" t="s">
        <v>19</v>
      </c>
      <c r="P1587" s="32">
        <v>0.5</v>
      </c>
    </row>
    <row r="1588" spans="1:17" x14ac:dyDescent="0.25">
      <c r="A1588" s="57">
        <v>42264.624529201392</v>
      </c>
      <c r="B1588" s="32" t="s">
        <v>4333</v>
      </c>
      <c r="C1588" s="32" t="s">
        <v>335</v>
      </c>
      <c r="D1588" s="32" t="s">
        <v>334</v>
      </c>
      <c r="E1588" s="32" t="s">
        <v>7730</v>
      </c>
      <c r="F1588" s="32" t="s">
        <v>7731</v>
      </c>
      <c r="G1588" s="32" t="s">
        <v>25</v>
      </c>
      <c r="H1588" s="32" t="s">
        <v>26</v>
      </c>
      <c r="I1588" s="32" t="s">
        <v>2006</v>
      </c>
      <c r="J1588" s="35">
        <v>0</v>
      </c>
      <c r="K1588" s="35">
        <v>0</v>
      </c>
      <c r="L1588" s="35">
        <v>14.25</v>
      </c>
      <c r="M1588" s="35">
        <v>0</v>
      </c>
      <c r="N1588" s="32" t="s">
        <v>19</v>
      </c>
      <c r="O1588" s="32" t="s">
        <v>41</v>
      </c>
      <c r="P1588" s="32">
        <v>1</v>
      </c>
      <c r="Q1588" s="32" t="s">
        <v>7732</v>
      </c>
    </row>
    <row r="1589" spans="1:17" x14ac:dyDescent="0.25">
      <c r="A1589" s="57">
        <v>42264.624529201392</v>
      </c>
      <c r="B1589" s="32" t="s">
        <v>4333</v>
      </c>
      <c r="C1589" s="32" t="s">
        <v>335</v>
      </c>
      <c r="D1589" s="32" t="s">
        <v>334</v>
      </c>
      <c r="E1589" s="32" t="s">
        <v>7730</v>
      </c>
      <c r="F1589" s="32" t="s">
        <v>7731</v>
      </c>
      <c r="G1589" s="32" t="s">
        <v>367</v>
      </c>
      <c r="H1589" s="32" t="s">
        <v>366</v>
      </c>
      <c r="I1589" s="32" t="s">
        <v>2006</v>
      </c>
      <c r="J1589" s="35">
        <v>0</v>
      </c>
      <c r="K1589" s="35">
        <v>0</v>
      </c>
      <c r="L1589" s="35">
        <v>0</v>
      </c>
      <c r="M1589" s="35">
        <v>0</v>
      </c>
      <c r="N1589" s="32" t="s">
        <v>19</v>
      </c>
      <c r="O1589" s="32" t="s">
        <v>41</v>
      </c>
      <c r="P1589" s="32">
        <v>1</v>
      </c>
      <c r="Q1589" s="32" t="s">
        <v>7732</v>
      </c>
    </row>
    <row r="1590" spans="1:17" x14ac:dyDescent="0.25">
      <c r="A1590" s="57">
        <v>42264.624786574073</v>
      </c>
      <c r="E1590" s="32" t="s">
        <v>7733</v>
      </c>
      <c r="F1590" s="32" t="s">
        <v>7734</v>
      </c>
      <c r="G1590" s="32" t="s">
        <v>333</v>
      </c>
      <c r="H1590" s="32" t="s">
        <v>332</v>
      </c>
      <c r="I1590" s="32" t="s">
        <v>2006</v>
      </c>
      <c r="J1590" s="35">
        <v>0</v>
      </c>
      <c r="K1590" s="35">
        <v>0</v>
      </c>
      <c r="L1590" s="35">
        <v>0</v>
      </c>
      <c r="M1590" s="35">
        <v>0</v>
      </c>
      <c r="N1590" s="32" t="s">
        <v>19</v>
      </c>
      <c r="P1590" s="32">
        <v>0.5</v>
      </c>
    </row>
    <row r="1591" spans="1:17" x14ac:dyDescent="0.25">
      <c r="A1591" s="57">
        <v>42264.625831516205</v>
      </c>
      <c r="E1591" s="32" t="s">
        <v>7735</v>
      </c>
      <c r="F1591" s="32" t="s">
        <v>7736</v>
      </c>
      <c r="G1591" s="32" t="s">
        <v>333</v>
      </c>
      <c r="H1591" s="32" t="s">
        <v>332</v>
      </c>
      <c r="I1591" s="32" t="s">
        <v>2006</v>
      </c>
      <c r="J1591" s="35">
        <v>0</v>
      </c>
      <c r="K1591" s="35">
        <v>0</v>
      </c>
      <c r="L1591" s="35">
        <v>0</v>
      </c>
      <c r="M1591" s="35">
        <v>0</v>
      </c>
      <c r="N1591" s="32" t="s">
        <v>19</v>
      </c>
      <c r="P1591" s="32">
        <v>0.5</v>
      </c>
    </row>
    <row r="1592" spans="1:17" x14ac:dyDescent="0.25">
      <c r="A1592" s="57">
        <v>42264.625897141203</v>
      </c>
      <c r="B1592" s="32" t="s">
        <v>4333</v>
      </c>
      <c r="C1592" s="32" t="s">
        <v>335</v>
      </c>
      <c r="D1592" s="32" t="s">
        <v>334</v>
      </c>
      <c r="E1592" s="32" t="s">
        <v>7737</v>
      </c>
      <c r="F1592" s="32" t="s">
        <v>7738</v>
      </c>
      <c r="G1592" s="32" t="s">
        <v>25</v>
      </c>
      <c r="H1592" s="32" t="s">
        <v>26</v>
      </c>
      <c r="I1592" s="32" t="s">
        <v>2006</v>
      </c>
      <c r="J1592" s="35">
        <v>0</v>
      </c>
      <c r="K1592" s="35">
        <v>0</v>
      </c>
      <c r="L1592" s="35">
        <v>14.25</v>
      </c>
      <c r="M1592" s="35">
        <v>0</v>
      </c>
      <c r="N1592" s="32" t="s">
        <v>19</v>
      </c>
      <c r="O1592" s="32" t="s">
        <v>41</v>
      </c>
      <c r="P1592" s="32">
        <v>1</v>
      </c>
      <c r="Q1592" s="32" t="s">
        <v>7739</v>
      </c>
    </row>
    <row r="1593" spans="1:17" x14ac:dyDescent="0.25">
      <c r="A1593" s="57">
        <v>42264.625897141203</v>
      </c>
      <c r="B1593" s="32" t="s">
        <v>4333</v>
      </c>
      <c r="C1593" s="32" t="s">
        <v>335</v>
      </c>
      <c r="D1593" s="32" t="s">
        <v>334</v>
      </c>
      <c r="E1593" s="32" t="s">
        <v>7737</v>
      </c>
      <c r="F1593" s="32" t="s">
        <v>7738</v>
      </c>
      <c r="G1593" s="32" t="s">
        <v>367</v>
      </c>
      <c r="H1593" s="32" t="s">
        <v>366</v>
      </c>
      <c r="I1593" s="32" t="s">
        <v>2006</v>
      </c>
      <c r="J1593" s="35">
        <v>0</v>
      </c>
      <c r="K1593" s="35">
        <v>0</v>
      </c>
      <c r="L1593" s="35">
        <v>0</v>
      </c>
      <c r="M1593" s="35">
        <v>0</v>
      </c>
      <c r="N1593" s="32" t="s">
        <v>19</v>
      </c>
      <c r="O1593" s="32" t="s">
        <v>41</v>
      </c>
      <c r="P1593" s="32">
        <v>1</v>
      </c>
      <c r="Q1593" s="32" t="s">
        <v>7739</v>
      </c>
    </row>
    <row r="1594" spans="1:17" x14ac:dyDescent="0.25">
      <c r="A1594" s="57">
        <v>42264.626453090277</v>
      </c>
      <c r="E1594" s="32" t="s">
        <v>7740</v>
      </c>
      <c r="F1594" s="32" t="s">
        <v>7741</v>
      </c>
      <c r="G1594" s="32" t="s">
        <v>333</v>
      </c>
      <c r="H1594" s="32" t="s">
        <v>332</v>
      </c>
      <c r="I1594" s="32" t="s">
        <v>2006</v>
      </c>
      <c r="J1594" s="35">
        <v>0</v>
      </c>
      <c r="K1594" s="35">
        <v>0</v>
      </c>
      <c r="L1594" s="35">
        <v>0</v>
      </c>
      <c r="M1594" s="35">
        <v>0</v>
      </c>
      <c r="N1594" s="32" t="s">
        <v>19</v>
      </c>
      <c r="P1594" s="32">
        <v>0.5</v>
      </c>
    </row>
    <row r="1595" spans="1:17" x14ac:dyDescent="0.25">
      <c r="A1595" s="57">
        <v>42264.626594675923</v>
      </c>
      <c r="E1595" s="32" t="s">
        <v>7742</v>
      </c>
      <c r="F1595" s="32" t="s">
        <v>7743</v>
      </c>
      <c r="G1595" s="32" t="s">
        <v>333</v>
      </c>
      <c r="H1595" s="32" t="s">
        <v>332</v>
      </c>
      <c r="I1595" s="32" t="s">
        <v>2006</v>
      </c>
      <c r="J1595" s="35">
        <v>0</v>
      </c>
      <c r="K1595" s="35">
        <v>0</v>
      </c>
      <c r="L1595" s="35">
        <v>0</v>
      </c>
      <c r="M1595" s="35">
        <v>0</v>
      </c>
      <c r="N1595" s="32" t="s">
        <v>17</v>
      </c>
      <c r="P1595" s="32">
        <v>0.5</v>
      </c>
    </row>
    <row r="1596" spans="1:17" x14ac:dyDescent="0.25">
      <c r="A1596" s="57">
        <v>42264.627093090276</v>
      </c>
      <c r="E1596" s="32" t="s">
        <v>7744</v>
      </c>
      <c r="F1596" s="32" t="s">
        <v>7745</v>
      </c>
      <c r="G1596" s="32" t="s">
        <v>333</v>
      </c>
      <c r="H1596" s="32" t="s">
        <v>332</v>
      </c>
      <c r="I1596" s="32" t="s">
        <v>2006</v>
      </c>
      <c r="J1596" s="35">
        <v>0</v>
      </c>
      <c r="K1596" s="35">
        <v>0</v>
      </c>
      <c r="L1596" s="35">
        <v>0</v>
      </c>
      <c r="M1596" s="35">
        <v>0</v>
      </c>
      <c r="N1596" s="32" t="s">
        <v>19</v>
      </c>
      <c r="P1596" s="32">
        <v>0.5</v>
      </c>
    </row>
    <row r="1597" spans="1:17" x14ac:dyDescent="0.25">
      <c r="A1597" s="57">
        <v>42264.627940937498</v>
      </c>
      <c r="B1597" s="32" t="s">
        <v>4333</v>
      </c>
      <c r="C1597" s="32" t="s">
        <v>335</v>
      </c>
      <c r="D1597" s="32" t="s">
        <v>334</v>
      </c>
      <c r="E1597" s="32" t="s">
        <v>7746</v>
      </c>
      <c r="F1597" s="32" t="s">
        <v>7747</v>
      </c>
      <c r="G1597" s="32" t="s">
        <v>25</v>
      </c>
      <c r="H1597" s="32" t="s">
        <v>26</v>
      </c>
      <c r="I1597" s="32" t="s">
        <v>2006</v>
      </c>
      <c r="J1597" s="35">
        <v>0</v>
      </c>
      <c r="K1597" s="35">
        <v>0</v>
      </c>
      <c r="L1597" s="35">
        <v>14.25</v>
      </c>
      <c r="M1597" s="35">
        <v>0</v>
      </c>
      <c r="N1597" s="32" t="s">
        <v>19</v>
      </c>
      <c r="O1597" s="32" t="s">
        <v>41</v>
      </c>
      <c r="P1597" s="32">
        <v>1</v>
      </c>
      <c r="Q1597" s="32" t="s">
        <v>7748</v>
      </c>
    </row>
    <row r="1598" spans="1:17" x14ac:dyDescent="0.25">
      <c r="A1598" s="57">
        <v>42264.627940937498</v>
      </c>
      <c r="B1598" s="32" t="s">
        <v>4333</v>
      </c>
      <c r="C1598" s="32" t="s">
        <v>335</v>
      </c>
      <c r="D1598" s="32" t="s">
        <v>334</v>
      </c>
      <c r="E1598" s="32" t="s">
        <v>7746</v>
      </c>
      <c r="F1598" s="32" t="s">
        <v>7747</v>
      </c>
      <c r="G1598" s="32" t="s">
        <v>367</v>
      </c>
      <c r="H1598" s="32" t="s">
        <v>366</v>
      </c>
      <c r="I1598" s="32" t="s">
        <v>2006</v>
      </c>
      <c r="J1598" s="35">
        <v>0</v>
      </c>
      <c r="K1598" s="35">
        <v>0</v>
      </c>
      <c r="L1598" s="35">
        <v>0</v>
      </c>
      <c r="M1598" s="35">
        <v>0</v>
      </c>
      <c r="N1598" s="32" t="s">
        <v>19</v>
      </c>
      <c r="O1598" s="32" t="s">
        <v>41</v>
      </c>
      <c r="P1598" s="32">
        <v>1</v>
      </c>
      <c r="Q1598" s="32" t="s">
        <v>7748</v>
      </c>
    </row>
    <row r="1599" spans="1:17" x14ac:dyDescent="0.25">
      <c r="A1599" s="57">
        <v>42264.627940937498</v>
      </c>
      <c r="B1599" s="32" t="s">
        <v>4333</v>
      </c>
      <c r="C1599" s="32" t="s">
        <v>335</v>
      </c>
      <c r="D1599" s="32" t="s">
        <v>334</v>
      </c>
      <c r="E1599" s="32" t="s">
        <v>7746</v>
      </c>
      <c r="F1599" s="32" t="s">
        <v>7747</v>
      </c>
      <c r="G1599" s="32" t="s">
        <v>35</v>
      </c>
      <c r="H1599" s="32" t="s">
        <v>38</v>
      </c>
      <c r="I1599" s="32" t="s">
        <v>2006</v>
      </c>
      <c r="J1599" s="35">
        <v>0</v>
      </c>
      <c r="K1599" s="35">
        <v>0</v>
      </c>
      <c r="L1599" s="35">
        <v>0</v>
      </c>
      <c r="M1599" s="35">
        <v>6.1</v>
      </c>
      <c r="N1599" s="32" t="s">
        <v>19</v>
      </c>
      <c r="O1599" s="32" t="s">
        <v>41</v>
      </c>
      <c r="P1599" s="32">
        <v>1</v>
      </c>
      <c r="Q1599" s="32" t="s">
        <v>7748</v>
      </c>
    </row>
    <row r="1600" spans="1:17" x14ac:dyDescent="0.25">
      <c r="A1600" s="57">
        <v>42264.627996261574</v>
      </c>
      <c r="E1600" s="32" t="s">
        <v>7749</v>
      </c>
      <c r="F1600" s="32" t="s">
        <v>7750</v>
      </c>
      <c r="G1600" s="32" t="s">
        <v>333</v>
      </c>
      <c r="H1600" s="32" t="s">
        <v>332</v>
      </c>
      <c r="I1600" s="32" t="s">
        <v>2006</v>
      </c>
      <c r="J1600" s="35">
        <v>0</v>
      </c>
      <c r="K1600" s="35">
        <v>0</v>
      </c>
      <c r="L1600" s="35">
        <v>0</v>
      </c>
      <c r="M1600" s="35">
        <v>0</v>
      </c>
      <c r="N1600" s="32" t="s">
        <v>19</v>
      </c>
      <c r="P1600" s="32">
        <v>0.5</v>
      </c>
    </row>
    <row r="1601" spans="1:17" x14ac:dyDescent="0.25">
      <c r="A1601" s="57">
        <v>42264.628108414348</v>
      </c>
      <c r="E1601" s="32" t="s">
        <v>7751</v>
      </c>
      <c r="F1601" s="32" t="s">
        <v>7752</v>
      </c>
      <c r="G1601" s="32" t="s">
        <v>333</v>
      </c>
      <c r="H1601" s="32" t="s">
        <v>332</v>
      </c>
      <c r="I1601" s="32" t="s">
        <v>2006</v>
      </c>
      <c r="J1601" s="35">
        <v>0</v>
      </c>
      <c r="K1601" s="35">
        <v>0</v>
      </c>
      <c r="L1601" s="35">
        <v>0</v>
      </c>
      <c r="M1601" s="35">
        <v>0</v>
      </c>
      <c r="N1601" s="32" t="s">
        <v>19</v>
      </c>
      <c r="P1601" s="32">
        <v>0.5</v>
      </c>
    </row>
    <row r="1602" spans="1:17" x14ac:dyDescent="0.25">
      <c r="A1602" s="57">
        <v>42264.628702858798</v>
      </c>
      <c r="E1602" s="32" t="s">
        <v>7753</v>
      </c>
      <c r="F1602" s="32" t="s">
        <v>7754</v>
      </c>
      <c r="G1602" s="32" t="s">
        <v>333</v>
      </c>
      <c r="H1602" s="32" t="s">
        <v>332</v>
      </c>
      <c r="I1602" s="32" t="s">
        <v>2006</v>
      </c>
      <c r="J1602" s="35">
        <v>0</v>
      </c>
      <c r="K1602" s="35">
        <v>0</v>
      </c>
      <c r="L1602" s="35">
        <v>0</v>
      </c>
      <c r="M1602" s="35">
        <v>0</v>
      </c>
      <c r="N1602" s="32" t="s">
        <v>19</v>
      </c>
      <c r="P1602" s="32">
        <v>0.5</v>
      </c>
    </row>
    <row r="1603" spans="1:17" x14ac:dyDescent="0.25">
      <c r="A1603" s="57">
        <v>42264.629242326388</v>
      </c>
      <c r="E1603" s="32" t="s">
        <v>7755</v>
      </c>
      <c r="F1603" s="32" t="s">
        <v>7756</v>
      </c>
      <c r="G1603" s="32" t="s">
        <v>333</v>
      </c>
      <c r="H1603" s="32" t="s">
        <v>332</v>
      </c>
      <c r="I1603" s="32" t="s">
        <v>2006</v>
      </c>
      <c r="J1603" s="35">
        <v>0</v>
      </c>
      <c r="K1603" s="35">
        <v>0</v>
      </c>
      <c r="L1603" s="35">
        <v>0</v>
      </c>
      <c r="M1603" s="35">
        <v>0</v>
      </c>
      <c r="N1603" s="32" t="s">
        <v>17</v>
      </c>
      <c r="P1603" s="32">
        <v>0.5</v>
      </c>
    </row>
    <row r="1604" spans="1:17" x14ac:dyDescent="0.25">
      <c r="A1604" s="57">
        <v>42264.632757291663</v>
      </c>
      <c r="B1604" s="32" t="s">
        <v>4333</v>
      </c>
      <c r="C1604" s="32" t="s">
        <v>335</v>
      </c>
      <c r="D1604" s="32" t="s">
        <v>334</v>
      </c>
      <c r="E1604" s="32" t="s">
        <v>7757</v>
      </c>
      <c r="F1604" s="32" t="s">
        <v>7758</v>
      </c>
      <c r="G1604" s="32" t="s">
        <v>25</v>
      </c>
      <c r="H1604" s="32" t="s">
        <v>26</v>
      </c>
      <c r="I1604" s="32" t="s">
        <v>2006</v>
      </c>
      <c r="J1604" s="35">
        <v>0</v>
      </c>
      <c r="K1604" s="35">
        <v>0</v>
      </c>
      <c r="L1604" s="35">
        <v>14.25</v>
      </c>
      <c r="M1604" s="35">
        <v>0</v>
      </c>
      <c r="N1604" s="32" t="s">
        <v>19</v>
      </c>
      <c r="O1604" s="32" t="s">
        <v>41</v>
      </c>
      <c r="P1604" s="32">
        <v>1</v>
      </c>
      <c r="Q1604" s="32" t="s">
        <v>7759</v>
      </c>
    </row>
    <row r="1605" spans="1:17" x14ac:dyDescent="0.25">
      <c r="A1605" s="57">
        <v>42264.632757291663</v>
      </c>
      <c r="B1605" s="32" t="s">
        <v>4333</v>
      </c>
      <c r="C1605" s="32" t="s">
        <v>335</v>
      </c>
      <c r="D1605" s="32" t="s">
        <v>334</v>
      </c>
      <c r="E1605" s="32" t="s">
        <v>7757</v>
      </c>
      <c r="F1605" s="32" t="s">
        <v>7758</v>
      </c>
      <c r="G1605" s="32" t="s">
        <v>367</v>
      </c>
      <c r="H1605" s="32" t="s">
        <v>366</v>
      </c>
      <c r="I1605" s="32" t="s">
        <v>2006</v>
      </c>
      <c r="J1605" s="35">
        <v>0</v>
      </c>
      <c r="K1605" s="35">
        <v>0</v>
      </c>
      <c r="L1605" s="35">
        <v>0</v>
      </c>
      <c r="M1605" s="35">
        <v>0</v>
      </c>
      <c r="N1605" s="32" t="s">
        <v>19</v>
      </c>
      <c r="O1605" s="32" t="s">
        <v>41</v>
      </c>
      <c r="P1605" s="32">
        <v>1</v>
      </c>
      <c r="Q1605" s="32" t="s">
        <v>7759</v>
      </c>
    </row>
    <row r="1606" spans="1:17" x14ac:dyDescent="0.25">
      <c r="A1606" s="57">
        <v>42264.634078935182</v>
      </c>
      <c r="B1606" s="32" t="s">
        <v>4333</v>
      </c>
      <c r="C1606" s="32" t="s">
        <v>335</v>
      </c>
      <c r="D1606" s="32" t="s">
        <v>334</v>
      </c>
      <c r="E1606" s="32" t="s">
        <v>7760</v>
      </c>
      <c r="F1606" s="32" t="s">
        <v>7761</v>
      </c>
      <c r="G1606" s="32" t="s">
        <v>25</v>
      </c>
      <c r="H1606" s="32" t="s">
        <v>26</v>
      </c>
      <c r="I1606" s="32" t="s">
        <v>2006</v>
      </c>
      <c r="J1606" s="35">
        <v>0</v>
      </c>
      <c r="K1606" s="35">
        <v>0</v>
      </c>
      <c r="L1606" s="35">
        <v>14.25</v>
      </c>
      <c r="M1606" s="35">
        <v>0</v>
      </c>
      <c r="N1606" s="32" t="s">
        <v>19</v>
      </c>
      <c r="O1606" s="32" t="s">
        <v>41</v>
      </c>
      <c r="P1606" s="32">
        <v>1</v>
      </c>
      <c r="Q1606" s="32" t="s">
        <v>7762</v>
      </c>
    </row>
    <row r="1607" spans="1:17" x14ac:dyDescent="0.25">
      <c r="A1607" s="57">
        <v>42264.634078935182</v>
      </c>
      <c r="B1607" s="32" t="s">
        <v>4333</v>
      </c>
      <c r="C1607" s="32" t="s">
        <v>335</v>
      </c>
      <c r="D1607" s="32" t="s">
        <v>334</v>
      </c>
      <c r="E1607" s="32" t="s">
        <v>7760</v>
      </c>
      <c r="F1607" s="32" t="s">
        <v>7761</v>
      </c>
      <c r="G1607" s="32" t="s">
        <v>367</v>
      </c>
      <c r="H1607" s="32" t="s">
        <v>366</v>
      </c>
      <c r="I1607" s="32" t="s">
        <v>2006</v>
      </c>
      <c r="J1607" s="35">
        <v>0</v>
      </c>
      <c r="K1607" s="35">
        <v>0</v>
      </c>
      <c r="L1607" s="35">
        <v>0</v>
      </c>
      <c r="M1607" s="35">
        <v>0</v>
      </c>
      <c r="N1607" s="32" t="s">
        <v>19</v>
      </c>
      <c r="O1607" s="32" t="s">
        <v>41</v>
      </c>
      <c r="P1607" s="32">
        <v>1</v>
      </c>
      <c r="Q1607" s="32" t="s">
        <v>7762</v>
      </c>
    </row>
    <row r="1608" spans="1:17" x14ac:dyDescent="0.25">
      <c r="A1608" s="57">
        <v>42264.635181562502</v>
      </c>
      <c r="B1608" s="32" t="s">
        <v>4333</v>
      </c>
      <c r="C1608" s="32" t="s">
        <v>335</v>
      </c>
      <c r="D1608" s="32" t="s">
        <v>334</v>
      </c>
      <c r="E1608" s="32" t="s">
        <v>7763</v>
      </c>
      <c r="F1608" s="32" t="s">
        <v>7764</v>
      </c>
      <c r="G1608" s="32" t="s">
        <v>367</v>
      </c>
      <c r="H1608" s="32" t="s">
        <v>366</v>
      </c>
      <c r="I1608" s="32" t="s">
        <v>2007</v>
      </c>
      <c r="J1608" s="35">
        <v>0</v>
      </c>
      <c r="K1608" s="35">
        <v>0</v>
      </c>
      <c r="L1608" s="35">
        <v>0</v>
      </c>
      <c r="M1608" s="35">
        <v>0</v>
      </c>
      <c r="N1608" s="32" t="s">
        <v>19</v>
      </c>
      <c r="O1608" s="32" t="s">
        <v>41</v>
      </c>
      <c r="P1608" s="32">
        <v>1</v>
      </c>
      <c r="Q1608" s="32" t="s">
        <v>7765</v>
      </c>
    </row>
    <row r="1609" spans="1:17" x14ac:dyDescent="0.25">
      <c r="A1609" s="57">
        <v>42264.637014814813</v>
      </c>
      <c r="E1609" s="32" t="s">
        <v>7766</v>
      </c>
      <c r="F1609" s="32" t="s">
        <v>7767</v>
      </c>
      <c r="G1609" s="32" t="s">
        <v>333</v>
      </c>
      <c r="H1609" s="32" t="s">
        <v>332</v>
      </c>
      <c r="I1609" s="32" t="s">
        <v>2006</v>
      </c>
      <c r="J1609" s="35">
        <v>0</v>
      </c>
      <c r="K1609" s="35">
        <v>0</v>
      </c>
      <c r="L1609" s="35">
        <v>0</v>
      </c>
      <c r="M1609" s="35">
        <v>0</v>
      </c>
      <c r="N1609" s="32" t="s">
        <v>19</v>
      </c>
      <c r="P1609" s="32">
        <v>0.5</v>
      </c>
    </row>
    <row r="1610" spans="1:17" x14ac:dyDescent="0.25">
      <c r="A1610" s="57">
        <v>42264.637045219904</v>
      </c>
      <c r="B1610" s="32" t="s">
        <v>4333</v>
      </c>
      <c r="C1610" s="32" t="s">
        <v>335</v>
      </c>
      <c r="D1610" s="32" t="s">
        <v>334</v>
      </c>
      <c r="E1610" s="32" t="s">
        <v>7768</v>
      </c>
      <c r="F1610" s="32" t="s">
        <v>7769</v>
      </c>
      <c r="G1610" s="32" t="s">
        <v>25</v>
      </c>
      <c r="H1610" s="32" t="s">
        <v>26</v>
      </c>
      <c r="I1610" s="32" t="s">
        <v>2006</v>
      </c>
      <c r="J1610" s="35">
        <v>0</v>
      </c>
      <c r="K1610" s="35">
        <v>0</v>
      </c>
      <c r="L1610" s="35">
        <v>14.25</v>
      </c>
      <c r="M1610" s="35">
        <v>0</v>
      </c>
      <c r="N1610" s="32" t="s">
        <v>19</v>
      </c>
      <c r="O1610" s="32" t="s">
        <v>41</v>
      </c>
      <c r="P1610" s="32">
        <v>1</v>
      </c>
      <c r="Q1610" s="32" t="s">
        <v>7770</v>
      </c>
    </row>
    <row r="1611" spans="1:17" x14ac:dyDescent="0.25">
      <c r="A1611" s="57">
        <v>42264.637045219904</v>
      </c>
      <c r="B1611" s="32" t="s">
        <v>4333</v>
      </c>
      <c r="C1611" s="32" t="s">
        <v>335</v>
      </c>
      <c r="D1611" s="32" t="s">
        <v>334</v>
      </c>
      <c r="E1611" s="32" t="s">
        <v>7768</v>
      </c>
      <c r="F1611" s="32" t="s">
        <v>7769</v>
      </c>
      <c r="G1611" s="32" t="s">
        <v>367</v>
      </c>
      <c r="H1611" s="32" t="s">
        <v>366</v>
      </c>
      <c r="I1611" s="32" t="s">
        <v>2006</v>
      </c>
      <c r="J1611" s="35">
        <v>0</v>
      </c>
      <c r="K1611" s="35">
        <v>0</v>
      </c>
      <c r="L1611" s="35">
        <v>0</v>
      </c>
      <c r="M1611" s="35">
        <v>0</v>
      </c>
      <c r="N1611" s="32" t="s">
        <v>19</v>
      </c>
      <c r="O1611" s="32" t="s">
        <v>41</v>
      </c>
      <c r="P1611" s="32">
        <v>1</v>
      </c>
      <c r="Q1611" s="32" t="s">
        <v>7770</v>
      </c>
    </row>
    <row r="1612" spans="1:17" x14ac:dyDescent="0.25">
      <c r="A1612" s="57">
        <v>42264.637456597222</v>
      </c>
      <c r="B1612" s="32" t="s">
        <v>67</v>
      </c>
      <c r="C1612" s="32" t="s">
        <v>7771</v>
      </c>
      <c r="D1612" s="32" t="s">
        <v>7772</v>
      </c>
      <c r="E1612" s="32" t="s">
        <v>7773</v>
      </c>
      <c r="F1612" s="32" t="s">
        <v>7774</v>
      </c>
      <c r="G1612" s="32" t="s">
        <v>7775</v>
      </c>
      <c r="H1612" s="32" t="s">
        <v>7776</v>
      </c>
      <c r="I1612" s="32" t="s">
        <v>2013</v>
      </c>
      <c r="J1612" s="35">
        <v>0</v>
      </c>
      <c r="K1612" s="35">
        <v>0</v>
      </c>
      <c r="L1612" s="35">
        <v>0</v>
      </c>
      <c r="M1612" s="35">
        <v>0</v>
      </c>
      <c r="N1612" s="32" t="s">
        <v>19</v>
      </c>
      <c r="O1612" s="32" t="s">
        <v>41</v>
      </c>
      <c r="P1612" s="32">
        <v>1</v>
      </c>
      <c r="Q1612" s="32" t="s">
        <v>7777</v>
      </c>
    </row>
    <row r="1613" spans="1:17" x14ac:dyDescent="0.25">
      <c r="A1613" s="57">
        <v>42264.637456597222</v>
      </c>
      <c r="B1613" s="32" t="s">
        <v>67</v>
      </c>
      <c r="C1613" s="32" t="s">
        <v>7771</v>
      </c>
      <c r="D1613" s="32" t="s">
        <v>7772</v>
      </c>
      <c r="E1613" s="32" t="s">
        <v>7773</v>
      </c>
      <c r="F1613" s="32" t="s">
        <v>7774</v>
      </c>
      <c r="G1613" s="32" t="s">
        <v>7778</v>
      </c>
      <c r="H1613" s="32" t="s">
        <v>7779</v>
      </c>
      <c r="I1613" s="32" t="s">
        <v>2013</v>
      </c>
      <c r="J1613" s="35">
        <v>0</v>
      </c>
      <c r="K1613" s="35">
        <v>0</v>
      </c>
      <c r="L1613" s="35">
        <v>14.25</v>
      </c>
      <c r="M1613" s="35">
        <v>0</v>
      </c>
      <c r="N1613" s="32" t="s">
        <v>19</v>
      </c>
      <c r="O1613" s="32" t="s">
        <v>41</v>
      </c>
      <c r="P1613" s="32">
        <v>1</v>
      </c>
      <c r="Q1613" s="32" t="s">
        <v>7777</v>
      </c>
    </row>
    <row r="1614" spans="1:17" x14ac:dyDescent="0.25">
      <c r="A1614" s="57">
        <v>42264.639217013886</v>
      </c>
      <c r="B1614" s="32" t="s">
        <v>31</v>
      </c>
      <c r="C1614" s="32" t="s">
        <v>5632</v>
      </c>
      <c r="D1614" s="32" t="s">
        <v>5633</v>
      </c>
      <c r="E1614" s="32" t="s">
        <v>7780</v>
      </c>
      <c r="F1614" s="32" t="s">
        <v>7781</v>
      </c>
      <c r="G1614" s="32" t="s">
        <v>25</v>
      </c>
      <c r="H1614" s="32" t="s">
        <v>26</v>
      </c>
      <c r="I1614" s="32" t="s">
        <v>2006</v>
      </c>
      <c r="J1614" s="35">
        <v>0</v>
      </c>
      <c r="K1614" s="35">
        <v>0</v>
      </c>
      <c r="L1614" s="35">
        <v>14.25</v>
      </c>
      <c r="M1614" s="35">
        <v>0</v>
      </c>
      <c r="N1614" s="32" t="s">
        <v>19</v>
      </c>
      <c r="O1614" s="32" t="s">
        <v>41</v>
      </c>
      <c r="P1614" s="32">
        <v>1</v>
      </c>
      <c r="Q1614" s="32" t="s">
        <v>7782</v>
      </c>
    </row>
    <row r="1615" spans="1:17" x14ac:dyDescent="0.25">
      <c r="A1615" s="57">
        <v>42264.639217013886</v>
      </c>
      <c r="B1615" s="32" t="s">
        <v>31</v>
      </c>
      <c r="C1615" s="32" t="s">
        <v>5632</v>
      </c>
      <c r="D1615" s="32" t="s">
        <v>5633</v>
      </c>
      <c r="E1615" s="32" t="s">
        <v>7780</v>
      </c>
      <c r="F1615" s="32" t="s">
        <v>7781</v>
      </c>
      <c r="G1615" s="32" t="s">
        <v>39</v>
      </c>
      <c r="H1615" s="32" t="s">
        <v>40</v>
      </c>
      <c r="I1615" s="32" t="s">
        <v>2006</v>
      </c>
      <c r="J1615" s="35">
        <v>0</v>
      </c>
      <c r="K1615" s="35">
        <v>0</v>
      </c>
      <c r="L1615" s="35">
        <v>0</v>
      </c>
      <c r="M1615" s="35">
        <v>0</v>
      </c>
      <c r="N1615" s="32" t="s">
        <v>19</v>
      </c>
      <c r="O1615" s="32" t="s">
        <v>41</v>
      </c>
      <c r="P1615" s="32">
        <v>1</v>
      </c>
      <c r="Q1615" s="32" t="s">
        <v>7782</v>
      </c>
    </row>
    <row r="1616" spans="1:17" x14ac:dyDescent="0.25">
      <c r="A1616" s="57">
        <v>42264.64003047454</v>
      </c>
      <c r="C1616" s="32" t="s">
        <v>47</v>
      </c>
      <c r="D1616" s="32" t="s">
        <v>48</v>
      </c>
      <c r="E1616" s="32" t="s">
        <v>7783</v>
      </c>
      <c r="F1616" s="32" t="s">
        <v>7784</v>
      </c>
      <c r="G1616" s="32" t="s">
        <v>58</v>
      </c>
      <c r="H1616" s="32" t="s">
        <v>59</v>
      </c>
      <c r="I1616" s="32" t="s">
        <v>2006</v>
      </c>
      <c r="J1616" s="35">
        <v>0</v>
      </c>
      <c r="K1616" s="35">
        <v>0</v>
      </c>
      <c r="L1616" s="35">
        <v>0</v>
      </c>
      <c r="M1616" s="35">
        <v>0</v>
      </c>
      <c r="N1616" s="32" t="s">
        <v>19</v>
      </c>
      <c r="O1616" s="32" t="s">
        <v>32</v>
      </c>
      <c r="P1616" s="32">
        <v>0</v>
      </c>
    </row>
    <row r="1617" spans="1:17" x14ac:dyDescent="0.25">
      <c r="A1617" s="57">
        <v>42264.641090428238</v>
      </c>
      <c r="B1617" s="32" t="s">
        <v>21</v>
      </c>
      <c r="C1617" s="32" t="s">
        <v>2065</v>
      </c>
      <c r="D1617" s="32" t="s">
        <v>334</v>
      </c>
      <c r="E1617" s="32" t="s">
        <v>7785</v>
      </c>
      <c r="F1617" s="32" t="s">
        <v>7786</v>
      </c>
      <c r="G1617" s="32" t="s">
        <v>367</v>
      </c>
      <c r="H1617" s="32" t="s">
        <v>366</v>
      </c>
      <c r="I1617" s="32" t="s">
        <v>2007</v>
      </c>
      <c r="J1617" s="35">
        <v>0</v>
      </c>
      <c r="K1617" s="35">
        <v>0</v>
      </c>
      <c r="L1617" s="35">
        <v>14.25</v>
      </c>
      <c r="M1617" s="35">
        <v>0</v>
      </c>
      <c r="N1617" s="32" t="s">
        <v>19</v>
      </c>
      <c r="O1617" s="32" t="s">
        <v>41</v>
      </c>
      <c r="P1617" s="32">
        <v>1</v>
      </c>
      <c r="Q1617" s="32" t="s">
        <v>7787</v>
      </c>
    </row>
    <row r="1618" spans="1:17" x14ac:dyDescent="0.25">
      <c r="A1618" s="57">
        <v>42264.642017094906</v>
      </c>
      <c r="E1618" s="32" t="s">
        <v>7788</v>
      </c>
      <c r="F1618" s="32" t="s">
        <v>7789</v>
      </c>
      <c r="G1618" s="32" t="s">
        <v>333</v>
      </c>
      <c r="H1618" s="32" t="s">
        <v>332</v>
      </c>
      <c r="I1618" s="32" t="s">
        <v>2006</v>
      </c>
      <c r="J1618" s="35">
        <v>0</v>
      </c>
      <c r="K1618" s="35">
        <v>0</v>
      </c>
      <c r="L1618" s="35">
        <v>0</v>
      </c>
      <c r="M1618" s="35">
        <v>0</v>
      </c>
      <c r="N1618" s="32" t="s">
        <v>19</v>
      </c>
      <c r="P1618" s="32">
        <v>0.5</v>
      </c>
    </row>
    <row r="1619" spans="1:17" x14ac:dyDescent="0.25">
      <c r="A1619" s="57">
        <v>42264.64522515046</v>
      </c>
      <c r="E1619" s="32" t="s">
        <v>7790</v>
      </c>
      <c r="F1619" s="32" t="s">
        <v>7791</v>
      </c>
      <c r="G1619" s="32" t="s">
        <v>333</v>
      </c>
      <c r="H1619" s="32" t="s">
        <v>332</v>
      </c>
      <c r="I1619" s="32" t="s">
        <v>2006</v>
      </c>
      <c r="J1619" s="35">
        <v>0</v>
      </c>
      <c r="K1619" s="35">
        <v>0</v>
      </c>
      <c r="L1619" s="35">
        <v>0</v>
      </c>
      <c r="M1619" s="35">
        <v>0</v>
      </c>
      <c r="N1619" s="32" t="s">
        <v>19</v>
      </c>
      <c r="P1619" s="32">
        <v>0.5</v>
      </c>
    </row>
    <row r="1620" spans="1:17" x14ac:dyDescent="0.25">
      <c r="A1620" s="57">
        <v>42264.645856365743</v>
      </c>
      <c r="B1620" s="32" t="s">
        <v>70</v>
      </c>
      <c r="C1620" s="32" t="s">
        <v>454</v>
      </c>
      <c r="D1620" s="32" t="s">
        <v>334</v>
      </c>
      <c r="E1620" s="32" t="s">
        <v>4948</v>
      </c>
      <c r="F1620" s="32" t="s">
        <v>7792</v>
      </c>
      <c r="G1620" s="32" t="s">
        <v>367</v>
      </c>
      <c r="H1620" s="32" t="s">
        <v>366</v>
      </c>
      <c r="I1620" s="32" t="s">
        <v>2007</v>
      </c>
      <c r="J1620" s="35">
        <v>0</v>
      </c>
      <c r="K1620" s="35">
        <v>0</v>
      </c>
      <c r="L1620" s="35">
        <v>14.25</v>
      </c>
      <c r="M1620" s="35">
        <v>0</v>
      </c>
      <c r="N1620" s="32" t="s">
        <v>19</v>
      </c>
      <c r="O1620" s="32" t="s">
        <v>41</v>
      </c>
      <c r="P1620" s="32">
        <v>1</v>
      </c>
      <c r="Q1620" s="32" t="s">
        <v>5002</v>
      </c>
    </row>
    <row r="1621" spans="1:17" x14ac:dyDescent="0.25">
      <c r="A1621" s="57">
        <v>42264.645856365743</v>
      </c>
      <c r="B1621" s="32" t="s">
        <v>70</v>
      </c>
      <c r="C1621" s="32" t="s">
        <v>454</v>
      </c>
      <c r="D1621" s="32" t="s">
        <v>334</v>
      </c>
      <c r="E1621" s="32" t="s">
        <v>4948</v>
      </c>
      <c r="F1621" s="32" t="s">
        <v>7792</v>
      </c>
      <c r="G1621" s="32" t="s">
        <v>367</v>
      </c>
      <c r="H1621" s="32" t="s">
        <v>366</v>
      </c>
      <c r="I1621" s="32" t="s">
        <v>2007</v>
      </c>
      <c r="J1621" s="35">
        <v>0</v>
      </c>
      <c r="K1621" s="35">
        <v>0</v>
      </c>
      <c r="L1621" s="35">
        <v>14.25</v>
      </c>
      <c r="M1621" s="35">
        <v>0</v>
      </c>
      <c r="N1621" s="32" t="s">
        <v>19</v>
      </c>
      <c r="O1621" s="32" t="s">
        <v>41</v>
      </c>
      <c r="P1621" s="32">
        <v>1</v>
      </c>
      <c r="Q1621" s="32" t="s">
        <v>5002</v>
      </c>
    </row>
    <row r="1622" spans="1:17" x14ac:dyDescent="0.25">
      <c r="A1622" s="57">
        <v>42264.647042476849</v>
      </c>
      <c r="B1622" s="32" t="s">
        <v>70</v>
      </c>
      <c r="C1622" s="32" t="s">
        <v>2465</v>
      </c>
      <c r="D1622" s="32" t="s">
        <v>334</v>
      </c>
      <c r="E1622" s="32" t="s">
        <v>7793</v>
      </c>
      <c r="F1622" s="32" t="s">
        <v>7794</v>
      </c>
      <c r="G1622" s="32" t="s">
        <v>25</v>
      </c>
      <c r="H1622" s="32" t="s">
        <v>26</v>
      </c>
      <c r="I1622" s="32" t="s">
        <v>2006</v>
      </c>
      <c r="J1622" s="35">
        <v>0</v>
      </c>
      <c r="K1622" s="35">
        <v>0</v>
      </c>
      <c r="L1622" s="35">
        <v>14.25</v>
      </c>
      <c r="M1622" s="35">
        <v>0</v>
      </c>
      <c r="N1622" s="32" t="s">
        <v>19</v>
      </c>
      <c r="O1622" s="32" t="s">
        <v>41</v>
      </c>
      <c r="P1622" s="32">
        <v>1</v>
      </c>
      <c r="Q1622" s="32" t="s">
        <v>4149</v>
      </c>
    </row>
    <row r="1623" spans="1:17" x14ac:dyDescent="0.25">
      <c r="A1623" s="57">
        <v>42264.647042476849</v>
      </c>
      <c r="B1623" s="32" t="s">
        <v>70</v>
      </c>
      <c r="C1623" s="32" t="s">
        <v>2465</v>
      </c>
      <c r="D1623" s="32" t="s">
        <v>334</v>
      </c>
      <c r="E1623" s="32" t="s">
        <v>7793</v>
      </c>
      <c r="F1623" s="32" t="s">
        <v>7794</v>
      </c>
      <c r="G1623" s="32" t="s">
        <v>367</v>
      </c>
      <c r="H1623" s="32" t="s">
        <v>366</v>
      </c>
      <c r="I1623" s="32" t="s">
        <v>2006</v>
      </c>
      <c r="J1623" s="35">
        <v>0</v>
      </c>
      <c r="K1623" s="35">
        <v>0</v>
      </c>
      <c r="L1623" s="35">
        <v>14.25</v>
      </c>
      <c r="M1623" s="35">
        <v>0</v>
      </c>
      <c r="N1623" s="32" t="s">
        <v>19</v>
      </c>
      <c r="O1623" s="32" t="s">
        <v>41</v>
      </c>
      <c r="P1623" s="32">
        <v>1</v>
      </c>
      <c r="Q1623" s="32" t="s">
        <v>4149</v>
      </c>
    </row>
    <row r="1624" spans="1:17" x14ac:dyDescent="0.25">
      <c r="A1624" s="57">
        <v>42264.64861478009</v>
      </c>
      <c r="B1624" s="32" t="s">
        <v>4333</v>
      </c>
      <c r="C1624" s="32" t="s">
        <v>336</v>
      </c>
      <c r="D1624" s="32" t="s">
        <v>334</v>
      </c>
      <c r="E1624" s="32" t="s">
        <v>7795</v>
      </c>
      <c r="F1624" s="32" t="s">
        <v>7796</v>
      </c>
      <c r="G1624" s="32" t="s">
        <v>25</v>
      </c>
      <c r="H1624" s="32" t="s">
        <v>26</v>
      </c>
      <c r="I1624" s="32" t="s">
        <v>2006</v>
      </c>
      <c r="J1624" s="35">
        <v>0</v>
      </c>
      <c r="K1624" s="35">
        <v>0</v>
      </c>
      <c r="L1624" s="35">
        <v>14.25</v>
      </c>
      <c r="M1624" s="35">
        <v>0</v>
      </c>
      <c r="N1624" s="32" t="s">
        <v>19</v>
      </c>
      <c r="O1624" s="32" t="s">
        <v>41</v>
      </c>
      <c r="P1624" s="32">
        <v>1</v>
      </c>
      <c r="Q1624" s="32" t="s">
        <v>7797</v>
      </c>
    </row>
    <row r="1625" spans="1:17" x14ac:dyDescent="0.25">
      <c r="A1625" s="57">
        <v>42264.64861478009</v>
      </c>
      <c r="B1625" s="32" t="s">
        <v>4333</v>
      </c>
      <c r="C1625" s="32" t="s">
        <v>336</v>
      </c>
      <c r="D1625" s="32" t="s">
        <v>334</v>
      </c>
      <c r="E1625" s="32" t="s">
        <v>7795</v>
      </c>
      <c r="F1625" s="32" t="s">
        <v>7796</v>
      </c>
      <c r="G1625" s="32" t="s">
        <v>367</v>
      </c>
      <c r="H1625" s="32" t="s">
        <v>366</v>
      </c>
      <c r="I1625" s="32" t="s">
        <v>2006</v>
      </c>
      <c r="J1625" s="35">
        <v>0</v>
      </c>
      <c r="K1625" s="35">
        <v>0</v>
      </c>
      <c r="L1625" s="35">
        <v>14.25</v>
      </c>
      <c r="M1625" s="35">
        <v>0</v>
      </c>
      <c r="N1625" s="32" t="s">
        <v>19</v>
      </c>
      <c r="O1625" s="32" t="s">
        <v>41</v>
      </c>
      <c r="P1625" s="32">
        <v>1</v>
      </c>
      <c r="Q1625" s="32" t="s">
        <v>7797</v>
      </c>
    </row>
    <row r="1626" spans="1:17" x14ac:dyDescent="0.25">
      <c r="A1626" s="57">
        <v>42264.65031646991</v>
      </c>
      <c r="B1626" s="32" t="s">
        <v>4333</v>
      </c>
      <c r="C1626" s="32" t="s">
        <v>2475</v>
      </c>
      <c r="D1626" s="32" t="s">
        <v>334</v>
      </c>
      <c r="E1626" s="32" t="s">
        <v>4949</v>
      </c>
      <c r="F1626" s="32" t="s">
        <v>7798</v>
      </c>
      <c r="G1626" s="32" t="s">
        <v>367</v>
      </c>
      <c r="H1626" s="32" t="s">
        <v>366</v>
      </c>
      <c r="I1626" s="32" t="s">
        <v>2007</v>
      </c>
      <c r="J1626" s="35">
        <v>0</v>
      </c>
      <c r="K1626" s="35">
        <v>0</v>
      </c>
      <c r="L1626" s="35">
        <v>14.25</v>
      </c>
      <c r="M1626" s="35">
        <v>0</v>
      </c>
      <c r="N1626" s="32" t="s">
        <v>19</v>
      </c>
      <c r="O1626" s="32" t="s">
        <v>41</v>
      </c>
      <c r="P1626" s="32">
        <v>1</v>
      </c>
      <c r="Q1626" s="32" t="s">
        <v>5123</v>
      </c>
    </row>
    <row r="1627" spans="1:17" x14ac:dyDescent="0.25">
      <c r="A1627" s="57">
        <v>42264.65031646991</v>
      </c>
      <c r="B1627" s="32" t="s">
        <v>4333</v>
      </c>
      <c r="C1627" s="32" t="s">
        <v>2475</v>
      </c>
      <c r="D1627" s="32" t="s">
        <v>334</v>
      </c>
      <c r="E1627" s="32" t="s">
        <v>4949</v>
      </c>
      <c r="F1627" s="32" t="s">
        <v>7798</v>
      </c>
      <c r="G1627" s="32" t="s">
        <v>367</v>
      </c>
      <c r="H1627" s="32" t="s">
        <v>366</v>
      </c>
      <c r="I1627" s="32" t="s">
        <v>2007</v>
      </c>
      <c r="J1627" s="35">
        <v>0</v>
      </c>
      <c r="K1627" s="35">
        <v>0</v>
      </c>
      <c r="L1627" s="35">
        <v>14.25</v>
      </c>
      <c r="M1627" s="35">
        <v>0</v>
      </c>
      <c r="N1627" s="32" t="s">
        <v>19</v>
      </c>
      <c r="O1627" s="32" t="s">
        <v>41</v>
      </c>
      <c r="P1627" s="32">
        <v>1</v>
      </c>
      <c r="Q1627" s="32" t="s">
        <v>5123</v>
      </c>
    </row>
    <row r="1628" spans="1:17" x14ac:dyDescent="0.25">
      <c r="A1628" s="57">
        <v>42264.652305173608</v>
      </c>
      <c r="E1628" s="32" t="s">
        <v>7799</v>
      </c>
      <c r="F1628" s="32" t="s">
        <v>7800</v>
      </c>
      <c r="G1628" s="32" t="s">
        <v>333</v>
      </c>
      <c r="H1628" s="32" t="s">
        <v>332</v>
      </c>
      <c r="I1628" s="32" t="s">
        <v>2006</v>
      </c>
      <c r="J1628" s="35">
        <v>0</v>
      </c>
      <c r="K1628" s="35">
        <v>0</v>
      </c>
      <c r="L1628" s="35">
        <v>0</v>
      </c>
      <c r="M1628" s="35">
        <v>0</v>
      </c>
      <c r="N1628" s="32" t="s">
        <v>19</v>
      </c>
      <c r="P1628" s="32">
        <v>0.5</v>
      </c>
    </row>
    <row r="1629" spans="1:17" x14ac:dyDescent="0.25">
      <c r="A1629" s="57">
        <v>42264.6543116088</v>
      </c>
      <c r="B1629" s="32" t="s">
        <v>44</v>
      </c>
      <c r="C1629" s="32" t="s">
        <v>740</v>
      </c>
      <c r="D1629" s="32" t="s">
        <v>334</v>
      </c>
      <c r="E1629" s="32" t="s">
        <v>7801</v>
      </c>
      <c r="F1629" s="32" t="s">
        <v>7802</v>
      </c>
      <c r="G1629" s="32" t="s">
        <v>367</v>
      </c>
      <c r="H1629" s="32" t="s">
        <v>366</v>
      </c>
      <c r="I1629" s="32" t="s">
        <v>2007</v>
      </c>
      <c r="J1629" s="35">
        <v>0</v>
      </c>
      <c r="K1629" s="35">
        <v>0</v>
      </c>
      <c r="L1629" s="35">
        <v>14.25</v>
      </c>
      <c r="M1629" s="35">
        <v>0</v>
      </c>
      <c r="N1629" s="32" t="s">
        <v>19</v>
      </c>
      <c r="O1629" s="32" t="s">
        <v>41</v>
      </c>
      <c r="P1629" s="32">
        <v>1</v>
      </c>
      <c r="Q1629" s="32" t="s">
        <v>7803</v>
      </c>
    </row>
    <row r="1630" spans="1:17" x14ac:dyDescent="0.25">
      <c r="A1630" s="57">
        <v>42264.656271493055</v>
      </c>
      <c r="B1630" s="32" t="s">
        <v>21</v>
      </c>
      <c r="C1630" s="32" t="s">
        <v>2065</v>
      </c>
      <c r="D1630" s="32" t="s">
        <v>334</v>
      </c>
      <c r="E1630" s="32" t="s">
        <v>7804</v>
      </c>
      <c r="F1630" s="32" t="s">
        <v>7805</v>
      </c>
      <c r="G1630" s="32" t="s">
        <v>367</v>
      </c>
      <c r="H1630" s="32" t="s">
        <v>366</v>
      </c>
      <c r="I1630" s="32" t="s">
        <v>2007</v>
      </c>
      <c r="J1630" s="35">
        <v>0</v>
      </c>
      <c r="K1630" s="35">
        <v>0</v>
      </c>
      <c r="L1630" s="35">
        <v>14.25</v>
      </c>
      <c r="M1630" s="35">
        <v>0</v>
      </c>
      <c r="N1630" s="32" t="s">
        <v>19</v>
      </c>
      <c r="O1630" s="32" t="s">
        <v>41</v>
      </c>
      <c r="P1630" s="32">
        <v>1</v>
      </c>
      <c r="Q1630" s="32" t="s">
        <v>7806</v>
      </c>
    </row>
    <row r="1631" spans="1:17" x14ac:dyDescent="0.25">
      <c r="A1631" s="57">
        <v>42264.657442280091</v>
      </c>
      <c r="B1631" s="32" t="s">
        <v>21</v>
      </c>
      <c r="C1631" s="32" t="s">
        <v>2065</v>
      </c>
      <c r="D1631" s="32" t="s">
        <v>334</v>
      </c>
      <c r="E1631" s="32" t="s">
        <v>7807</v>
      </c>
      <c r="F1631" s="32" t="s">
        <v>7808</v>
      </c>
      <c r="G1631" s="32" t="s">
        <v>367</v>
      </c>
      <c r="H1631" s="32" t="s">
        <v>366</v>
      </c>
      <c r="I1631" s="32" t="s">
        <v>2007</v>
      </c>
      <c r="J1631" s="35">
        <v>0</v>
      </c>
      <c r="K1631" s="35">
        <v>0</v>
      </c>
      <c r="L1631" s="35">
        <v>14.25</v>
      </c>
      <c r="M1631" s="35">
        <v>0</v>
      </c>
      <c r="N1631" s="32" t="s">
        <v>19</v>
      </c>
      <c r="O1631" s="32" t="s">
        <v>41</v>
      </c>
      <c r="P1631" s="32">
        <v>1</v>
      </c>
      <c r="Q1631" s="32" t="s">
        <v>7809</v>
      </c>
    </row>
    <row r="1632" spans="1:17" x14ac:dyDescent="0.25">
      <c r="A1632" s="57">
        <v>42264.660130243057</v>
      </c>
      <c r="B1632" s="32" t="s">
        <v>21</v>
      </c>
      <c r="C1632" s="32" t="s">
        <v>6393</v>
      </c>
      <c r="D1632" s="32" t="s">
        <v>334</v>
      </c>
      <c r="E1632" s="32" t="s">
        <v>7810</v>
      </c>
      <c r="F1632" s="32" t="s">
        <v>7811</v>
      </c>
      <c r="G1632" s="32" t="s">
        <v>367</v>
      </c>
      <c r="H1632" s="32" t="s">
        <v>366</v>
      </c>
      <c r="I1632" s="32" t="s">
        <v>2007</v>
      </c>
      <c r="J1632" s="35">
        <v>0</v>
      </c>
      <c r="K1632" s="35">
        <v>0</v>
      </c>
      <c r="L1632" s="35">
        <v>14.25</v>
      </c>
      <c r="M1632" s="35">
        <v>0</v>
      </c>
      <c r="N1632" s="32" t="s">
        <v>19</v>
      </c>
      <c r="O1632" s="32" t="s">
        <v>41</v>
      </c>
      <c r="P1632" s="32">
        <v>1</v>
      </c>
      <c r="Q1632" s="32" t="s">
        <v>7812</v>
      </c>
    </row>
    <row r="1633" spans="1:17" x14ac:dyDescent="0.25">
      <c r="A1633" s="57">
        <v>42264.661650694441</v>
      </c>
      <c r="B1633" s="32" t="s">
        <v>290</v>
      </c>
      <c r="C1633" s="32" t="s">
        <v>4668</v>
      </c>
      <c r="D1633" s="32" t="s">
        <v>334</v>
      </c>
      <c r="E1633" s="32" t="s">
        <v>7813</v>
      </c>
      <c r="F1633" s="32" t="s">
        <v>7814</v>
      </c>
      <c r="G1633" s="32" t="s">
        <v>25</v>
      </c>
      <c r="H1633" s="32" t="s">
        <v>26</v>
      </c>
      <c r="I1633" s="32" t="s">
        <v>2006</v>
      </c>
      <c r="J1633" s="35">
        <v>0</v>
      </c>
      <c r="K1633" s="35">
        <v>0</v>
      </c>
      <c r="L1633" s="35">
        <v>14.25</v>
      </c>
      <c r="M1633" s="35">
        <v>0</v>
      </c>
      <c r="N1633" s="32" t="s">
        <v>19</v>
      </c>
      <c r="O1633" s="32" t="s">
        <v>41</v>
      </c>
      <c r="P1633" s="32">
        <v>1</v>
      </c>
      <c r="Q1633" s="32" t="s">
        <v>7815</v>
      </c>
    </row>
    <row r="1634" spans="1:17" x14ac:dyDescent="0.25">
      <c r="A1634" s="57">
        <v>42264.661650694441</v>
      </c>
      <c r="B1634" s="32" t="s">
        <v>290</v>
      </c>
      <c r="C1634" s="32" t="s">
        <v>4668</v>
      </c>
      <c r="D1634" s="32" t="s">
        <v>334</v>
      </c>
      <c r="E1634" s="32" t="s">
        <v>7813</v>
      </c>
      <c r="F1634" s="32" t="s">
        <v>7814</v>
      </c>
      <c r="G1634" s="32" t="s">
        <v>367</v>
      </c>
      <c r="H1634" s="32" t="s">
        <v>366</v>
      </c>
      <c r="I1634" s="32" t="s">
        <v>2006</v>
      </c>
      <c r="J1634" s="35">
        <v>0</v>
      </c>
      <c r="K1634" s="35">
        <v>0</v>
      </c>
      <c r="L1634" s="35">
        <v>14.25</v>
      </c>
      <c r="M1634" s="35">
        <v>0</v>
      </c>
      <c r="N1634" s="32" t="s">
        <v>19</v>
      </c>
      <c r="O1634" s="32" t="s">
        <v>41</v>
      </c>
      <c r="P1634" s="32">
        <v>1</v>
      </c>
      <c r="Q1634" s="32" t="s">
        <v>7815</v>
      </c>
    </row>
    <row r="1635" spans="1:17" x14ac:dyDescent="0.25">
      <c r="A1635" s="57">
        <v>42264.662922418982</v>
      </c>
      <c r="B1635" s="32" t="s">
        <v>4333</v>
      </c>
      <c r="C1635" s="32" t="s">
        <v>739</v>
      </c>
      <c r="D1635" s="32" t="s">
        <v>334</v>
      </c>
      <c r="E1635" s="32" t="s">
        <v>7816</v>
      </c>
      <c r="F1635" s="32" t="s">
        <v>7817</v>
      </c>
      <c r="G1635" s="32" t="s">
        <v>25</v>
      </c>
      <c r="H1635" s="32" t="s">
        <v>26</v>
      </c>
      <c r="I1635" s="32" t="s">
        <v>2006</v>
      </c>
      <c r="J1635" s="35">
        <v>0</v>
      </c>
      <c r="K1635" s="35">
        <v>0</v>
      </c>
      <c r="L1635" s="35">
        <v>14.25</v>
      </c>
      <c r="M1635" s="35">
        <v>0</v>
      </c>
      <c r="N1635" s="32" t="s">
        <v>19</v>
      </c>
      <c r="O1635" s="32" t="s">
        <v>41</v>
      </c>
      <c r="P1635" s="32">
        <v>1</v>
      </c>
      <c r="Q1635" s="32" t="s">
        <v>7818</v>
      </c>
    </row>
    <row r="1636" spans="1:17" x14ac:dyDescent="0.25">
      <c r="A1636" s="57">
        <v>42264.662922418982</v>
      </c>
      <c r="B1636" s="32" t="s">
        <v>4333</v>
      </c>
      <c r="C1636" s="32" t="s">
        <v>739</v>
      </c>
      <c r="D1636" s="32" t="s">
        <v>334</v>
      </c>
      <c r="E1636" s="32" t="s">
        <v>7816</v>
      </c>
      <c r="F1636" s="32" t="s">
        <v>7817</v>
      </c>
      <c r="G1636" s="32" t="s">
        <v>367</v>
      </c>
      <c r="H1636" s="32" t="s">
        <v>366</v>
      </c>
      <c r="I1636" s="32" t="s">
        <v>2006</v>
      </c>
      <c r="J1636" s="35">
        <v>0</v>
      </c>
      <c r="K1636" s="35">
        <v>0</v>
      </c>
      <c r="L1636" s="35">
        <v>14.25</v>
      </c>
      <c r="M1636" s="35">
        <v>0</v>
      </c>
      <c r="N1636" s="32" t="s">
        <v>19</v>
      </c>
      <c r="O1636" s="32" t="s">
        <v>41</v>
      </c>
      <c r="P1636" s="32">
        <v>1</v>
      </c>
      <c r="Q1636" s="32" t="s">
        <v>7818</v>
      </c>
    </row>
    <row r="1637" spans="1:17" x14ac:dyDescent="0.25">
      <c r="A1637" s="57">
        <v>42264.663671296294</v>
      </c>
      <c r="B1637" s="32" t="s">
        <v>4333</v>
      </c>
      <c r="C1637" s="32" t="s">
        <v>5395</v>
      </c>
      <c r="D1637" s="32" t="s">
        <v>334</v>
      </c>
      <c r="E1637" s="32" t="s">
        <v>7819</v>
      </c>
      <c r="F1637" s="32" t="s">
        <v>7820</v>
      </c>
      <c r="G1637" s="32" t="s">
        <v>25</v>
      </c>
      <c r="H1637" s="32" t="s">
        <v>26</v>
      </c>
      <c r="I1637" s="32" t="s">
        <v>2006</v>
      </c>
      <c r="J1637" s="35">
        <v>0</v>
      </c>
      <c r="K1637" s="35">
        <v>0</v>
      </c>
      <c r="L1637" s="35">
        <v>14.25</v>
      </c>
      <c r="M1637" s="35">
        <v>0</v>
      </c>
      <c r="N1637" s="32" t="s">
        <v>19</v>
      </c>
      <c r="O1637" s="32" t="s">
        <v>41</v>
      </c>
      <c r="P1637" s="32">
        <v>1</v>
      </c>
      <c r="Q1637" s="32" t="s">
        <v>7821</v>
      </c>
    </row>
    <row r="1638" spans="1:17" x14ac:dyDescent="0.25">
      <c r="A1638" s="57">
        <v>42264.663671296294</v>
      </c>
      <c r="B1638" s="32" t="s">
        <v>4333</v>
      </c>
      <c r="C1638" s="32" t="s">
        <v>5395</v>
      </c>
      <c r="D1638" s="32" t="s">
        <v>334</v>
      </c>
      <c r="E1638" s="32" t="s">
        <v>7819</v>
      </c>
      <c r="F1638" s="32" t="s">
        <v>7820</v>
      </c>
      <c r="G1638" s="32" t="s">
        <v>4474</v>
      </c>
      <c r="H1638" s="32" t="s">
        <v>4475</v>
      </c>
      <c r="I1638" s="32" t="s">
        <v>2006</v>
      </c>
      <c r="J1638" s="35">
        <v>0</v>
      </c>
      <c r="K1638" s="35">
        <v>0</v>
      </c>
      <c r="L1638" s="35">
        <v>14.25</v>
      </c>
      <c r="M1638" s="35">
        <v>0</v>
      </c>
      <c r="N1638" s="32" t="s">
        <v>19</v>
      </c>
      <c r="O1638" s="32" t="s">
        <v>41</v>
      </c>
      <c r="P1638" s="32">
        <v>1</v>
      </c>
      <c r="Q1638" s="32" t="s">
        <v>7821</v>
      </c>
    </row>
    <row r="1639" spans="1:17" x14ac:dyDescent="0.25">
      <c r="A1639" s="57">
        <v>42264.664023993057</v>
      </c>
      <c r="C1639" s="32" t="s">
        <v>7822</v>
      </c>
      <c r="D1639" s="32" t="s">
        <v>334</v>
      </c>
      <c r="E1639" s="32" t="s">
        <v>7823</v>
      </c>
      <c r="F1639" s="32" t="s">
        <v>7824</v>
      </c>
      <c r="G1639" s="32" t="s">
        <v>4474</v>
      </c>
      <c r="H1639" s="32" t="s">
        <v>4475</v>
      </c>
      <c r="I1639" s="32" t="s">
        <v>2013</v>
      </c>
      <c r="J1639" s="35">
        <v>0</v>
      </c>
      <c r="K1639" s="35">
        <v>0</v>
      </c>
      <c r="L1639" s="35">
        <v>14.25</v>
      </c>
      <c r="M1639" s="35">
        <v>0</v>
      </c>
      <c r="N1639" s="32" t="s">
        <v>19</v>
      </c>
      <c r="O1639" s="32" t="s">
        <v>41</v>
      </c>
      <c r="P1639" s="32">
        <v>1</v>
      </c>
      <c r="Q1639" s="32" t="s">
        <v>7825</v>
      </c>
    </row>
    <row r="1640" spans="1:17" x14ac:dyDescent="0.25">
      <c r="A1640" s="57">
        <v>42264.667853969906</v>
      </c>
      <c r="B1640" s="32" t="s">
        <v>21</v>
      </c>
      <c r="C1640" s="32" t="s">
        <v>2339</v>
      </c>
      <c r="D1640" s="32" t="s">
        <v>334</v>
      </c>
      <c r="E1640" s="32" t="s">
        <v>7826</v>
      </c>
      <c r="F1640" s="32" t="s">
        <v>7827</v>
      </c>
      <c r="G1640" s="32" t="s">
        <v>367</v>
      </c>
      <c r="H1640" s="32" t="s">
        <v>366</v>
      </c>
      <c r="I1640" s="32" t="s">
        <v>2007</v>
      </c>
      <c r="J1640" s="35">
        <v>0</v>
      </c>
      <c r="K1640" s="35">
        <v>0</v>
      </c>
      <c r="L1640" s="35">
        <v>14.25</v>
      </c>
      <c r="M1640" s="35">
        <v>0</v>
      </c>
      <c r="N1640" s="32" t="s">
        <v>19</v>
      </c>
      <c r="O1640" s="32" t="s">
        <v>41</v>
      </c>
      <c r="P1640" s="32">
        <v>1</v>
      </c>
      <c r="Q1640" s="32" t="s">
        <v>7828</v>
      </c>
    </row>
    <row r="1641" spans="1:17" x14ac:dyDescent="0.25">
      <c r="A1641" s="57">
        <v>42264.669040706016</v>
      </c>
      <c r="B1641" s="32" t="s">
        <v>21</v>
      </c>
      <c r="C1641" s="32" t="s">
        <v>5398</v>
      </c>
      <c r="D1641" s="32" t="s">
        <v>334</v>
      </c>
      <c r="E1641" s="32" t="s">
        <v>7829</v>
      </c>
      <c r="F1641" s="32" t="s">
        <v>7830</v>
      </c>
      <c r="G1641" s="32" t="s">
        <v>367</v>
      </c>
      <c r="H1641" s="32" t="s">
        <v>366</v>
      </c>
      <c r="I1641" s="32" t="s">
        <v>2007</v>
      </c>
      <c r="J1641" s="35">
        <v>0</v>
      </c>
      <c r="K1641" s="35">
        <v>0</v>
      </c>
      <c r="L1641" s="35">
        <v>14.25</v>
      </c>
      <c r="M1641" s="35">
        <v>0</v>
      </c>
      <c r="N1641" s="32" t="s">
        <v>19</v>
      </c>
      <c r="O1641" s="32" t="s">
        <v>41</v>
      </c>
      <c r="P1641" s="32">
        <v>1</v>
      </c>
      <c r="Q1641" s="32" t="s">
        <v>7831</v>
      </c>
    </row>
    <row r="1642" spans="1:17" x14ac:dyDescent="0.25">
      <c r="A1642" s="57">
        <v>42264.670159641202</v>
      </c>
      <c r="B1642" s="32" t="s">
        <v>21</v>
      </c>
      <c r="C1642" s="32" t="s">
        <v>2065</v>
      </c>
      <c r="D1642" s="32" t="s">
        <v>334</v>
      </c>
      <c r="E1642" s="32" t="s">
        <v>7832</v>
      </c>
      <c r="F1642" s="32" t="s">
        <v>7833</v>
      </c>
      <c r="G1642" s="32" t="s">
        <v>367</v>
      </c>
      <c r="H1642" s="32" t="s">
        <v>366</v>
      </c>
      <c r="I1642" s="32" t="s">
        <v>2007</v>
      </c>
      <c r="J1642" s="35">
        <v>0</v>
      </c>
      <c r="K1642" s="35">
        <v>0</v>
      </c>
      <c r="L1642" s="35">
        <v>14.25</v>
      </c>
      <c r="M1642" s="35">
        <v>0</v>
      </c>
      <c r="N1642" s="32" t="s">
        <v>19</v>
      </c>
      <c r="O1642" s="32" t="s">
        <v>41</v>
      </c>
      <c r="P1642" s="32">
        <v>1</v>
      </c>
      <c r="Q1642" s="32" t="s">
        <v>7834</v>
      </c>
    </row>
    <row r="1643" spans="1:17" x14ac:dyDescent="0.25">
      <c r="A1643" s="57">
        <v>42264.674910729169</v>
      </c>
      <c r="B1643" s="32" t="s">
        <v>21</v>
      </c>
      <c r="C1643" s="32" t="s">
        <v>2062</v>
      </c>
      <c r="D1643" s="32" t="s">
        <v>334</v>
      </c>
      <c r="E1643" s="32" t="s">
        <v>7835</v>
      </c>
      <c r="F1643" s="32" t="s">
        <v>7836</v>
      </c>
      <c r="G1643" s="32" t="s">
        <v>367</v>
      </c>
      <c r="H1643" s="32" t="s">
        <v>366</v>
      </c>
      <c r="I1643" s="32" t="s">
        <v>2007</v>
      </c>
      <c r="J1643" s="35">
        <v>0</v>
      </c>
      <c r="K1643" s="35">
        <v>0</v>
      </c>
      <c r="L1643" s="35">
        <v>14.25</v>
      </c>
      <c r="M1643" s="35">
        <v>0</v>
      </c>
      <c r="N1643" s="32" t="s">
        <v>19</v>
      </c>
      <c r="O1643" s="32" t="s">
        <v>41</v>
      </c>
      <c r="P1643" s="32">
        <v>1</v>
      </c>
      <c r="Q1643" s="32" t="s">
        <v>7837</v>
      </c>
    </row>
    <row r="1644" spans="1:17" x14ac:dyDescent="0.25">
      <c r="A1644" s="57">
        <v>42264.676249189812</v>
      </c>
      <c r="B1644" s="32" t="s">
        <v>70</v>
      </c>
      <c r="C1644" s="32" t="s">
        <v>5930</v>
      </c>
      <c r="D1644" s="32" t="s">
        <v>334</v>
      </c>
      <c r="E1644" s="32" t="s">
        <v>7838</v>
      </c>
      <c r="F1644" s="32" t="s">
        <v>7839</v>
      </c>
      <c r="G1644" s="32" t="s">
        <v>25</v>
      </c>
      <c r="H1644" s="32" t="s">
        <v>26</v>
      </c>
      <c r="I1644" s="32" t="s">
        <v>2006</v>
      </c>
      <c r="J1644" s="35">
        <v>0</v>
      </c>
      <c r="K1644" s="35">
        <v>0</v>
      </c>
      <c r="L1644" s="35">
        <v>14.25</v>
      </c>
      <c r="M1644" s="35">
        <v>0</v>
      </c>
      <c r="N1644" s="32" t="s">
        <v>19</v>
      </c>
      <c r="O1644" s="32" t="s">
        <v>41</v>
      </c>
      <c r="P1644" s="32">
        <v>1</v>
      </c>
      <c r="Q1644" s="32" t="s">
        <v>7840</v>
      </c>
    </row>
    <row r="1645" spans="1:17" x14ac:dyDescent="0.25">
      <c r="A1645" s="57">
        <v>42264.676249189812</v>
      </c>
      <c r="B1645" s="32" t="s">
        <v>70</v>
      </c>
      <c r="C1645" s="32" t="s">
        <v>5930</v>
      </c>
      <c r="D1645" s="32" t="s">
        <v>334</v>
      </c>
      <c r="E1645" s="32" t="s">
        <v>7838</v>
      </c>
      <c r="F1645" s="32" t="s">
        <v>7839</v>
      </c>
      <c r="G1645" s="32" t="s">
        <v>367</v>
      </c>
      <c r="H1645" s="32" t="s">
        <v>366</v>
      </c>
      <c r="I1645" s="32" t="s">
        <v>2006</v>
      </c>
      <c r="J1645" s="35">
        <v>0</v>
      </c>
      <c r="K1645" s="35">
        <v>0</v>
      </c>
      <c r="L1645" s="35">
        <v>14.25</v>
      </c>
      <c r="M1645" s="35">
        <v>0</v>
      </c>
      <c r="N1645" s="32" t="s">
        <v>19</v>
      </c>
      <c r="O1645" s="32" t="s">
        <v>41</v>
      </c>
      <c r="P1645" s="32">
        <v>1</v>
      </c>
      <c r="Q1645" s="32" t="s">
        <v>7840</v>
      </c>
    </row>
    <row r="1646" spans="1:17" x14ac:dyDescent="0.25">
      <c r="A1646" s="57">
        <v>42264.679753703706</v>
      </c>
      <c r="B1646" s="32" t="s">
        <v>21</v>
      </c>
      <c r="C1646" s="32" t="s">
        <v>5009</v>
      </c>
      <c r="D1646" s="32" t="s">
        <v>334</v>
      </c>
      <c r="E1646" s="32" t="s">
        <v>7841</v>
      </c>
      <c r="F1646" s="32" t="s">
        <v>7842</v>
      </c>
      <c r="G1646" s="32" t="s">
        <v>367</v>
      </c>
      <c r="H1646" s="32" t="s">
        <v>366</v>
      </c>
      <c r="I1646" s="32" t="s">
        <v>2007</v>
      </c>
      <c r="J1646" s="35">
        <v>0</v>
      </c>
      <c r="K1646" s="35">
        <v>0</v>
      </c>
      <c r="L1646" s="35">
        <v>14.25</v>
      </c>
      <c r="M1646" s="35">
        <v>0</v>
      </c>
      <c r="N1646" s="32" t="s">
        <v>19</v>
      </c>
      <c r="O1646" s="32" t="s">
        <v>41</v>
      </c>
      <c r="P1646" s="32">
        <v>1</v>
      </c>
      <c r="Q1646" s="32" t="s">
        <v>7843</v>
      </c>
    </row>
    <row r="1647" spans="1:17" x14ac:dyDescent="0.25">
      <c r="A1647" s="57">
        <v>42264.682898148145</v>
      </c>
      <c r="B1647" s="32" t="s">
        <v>21</v>
      </c>
      <c r="C1647" s="32" t="s">
        <v>6513</v>
      </c>
      <c r="D1647" s="32" t="s">
        <v>334</v>
      </c>
      <c r="E1647" s="32" t="s">
        <v>7844</v>
      </c>
      <c r="F1647" s="32" t="s">
        <v>7845</v>
      </c>
      <c r="G1647" s="32" t="s">
        <v>367</v>
      </c>
      <c r="H1647" s="32" t="s">
        <v>366</v>
      </c>
      <c r="I1647" s="32" t="s">
        <v>2007</v>
      </c>
      <c r="J1647" s="35">
        <v>0</v>
      </c>
      <c r="K1647" s="35">
        <v>0</v>
      </c>
      <c r="L1647" s="35">
        <v>14.25</v>
      </c>
      <c r="M1647" s="35">
        <v>0</v>
      </c>
      <c r="N1647" s="32" t="s">
        <v>19</v>
      </c>
      <c r="O1647" s="32" t="s">
        <v>41</v>
      </c>
      <c r="P1647" s="32">
        <v>1</v>
      </c>
      <c r="Q1647" s="32" t="s">
        <v>7846</v>
      </c>
    </row>
    <row r="1648" spans="1:17" x14ac:dyDescent="0.25">
      <c r="A1648" s="57">
        <v>42264.684559409725</v>
      </c>
      <c r="B1648" s="32" t="s">
        <v>4333</v>
      </c>
      <c r="C1648" s="32" t="s">
        <v>2008</v>
      </c>
      <c r="D1648" s="32" t="s">
        <v>334</v>
      </c>
      <c r="E1648" s="32" t="s">
        <v>7847</v>
      </c>
      <c r="F1648" s="32" t="s">
        <v>7848</v>
      </c>
      <c r="G1648" s="32" t="s">
        <v>25</v>
      </c>
      <c r="H1648" s="32" t="s">
        <v>26</v>
      </c>
      <c r="I1648" s="32" t="s">
        <v>2006</v>
      </c>
      <c r="J1648" s="35">
        <v>0</v>
      </c>
      <c r="K1648" s="35">
        <v>0</v>
      </c>
      <c r="L1648" s="35">
        <v>14.25</v>
      </c>
      <c r="M1648" s="35">
        <v>0</v>
      </c>
      <c r="N1648" s="32" t="s">
        <v>19</v>
      </c>
      <c r="O1648" s="32" t="s">
        <v>41</v>
      </c>
      <c r="P1648" s="32">
        <v>1</v>
      </c>
      <c r="Q1648" s="32" t="s">
        <v>7849</v>
      </c>
    </row>
    <row r="1649" spans="1:17" x14ac:dyDescent="0.25">
      <c r="A1649" s="57">
        <v>42264.684559409725</v>
      </c>
      <c r="B1649" s="32" t="s">
        <v>4333</v>
      </c>
      <c r="C1649" s="32" t="s">
        <v>2008</v>
      </c>
      <c r="D1649" s="32" t="s">
        <v>334</v>
      </c>
      <c r="E1649" s="32" t="s">
        <v>7847</v>
      </c>
      <c r="F1649" s="32" t="s">
        <v>7848</v>
      </c>
      <c r="G1649" s="32" t="s">
        <v>367</v>
      </c>
      <c r="H1649" s="32" t="s">
        <v>366</v>
      </c>
      <c r="I1649" s="32" t="s">
        <v>2006</v>
      </c>
      <c r="J1649" s="35">
        <v>0</v>
      </c>
      <c r="K1649" s="35">
        <v>0</v>
      </c>
      <c r="L1649" s="35">
        <v>14.25</v>
      </c>
      <c r="M1649" s="35">
        <v>0</v>
      </c>
      <c r="N1649" s="32" t="s">
        <v>19</v>
      </c>
      <c r="O1649" s="32" t="s">
        <v>41</v>
      </c>
      <c r="P1649" s="32">
        <v>1</v>
      </c>
      <c r="Q1649" s="32" t="s">
        <v>7849</v>
      </c>
    </row>
    <row r="1650" spans="1:17" x14ac:dyDescent="0.25">
      <c r="A1650" s="57">
        <v>42264.685690428239</v>
      </c>
      <c r="C1650" s="32" t="s">
        <v>5316</v>
      </c>
      <c r="D1650" s="32" t="s">
        <v>323</v>
      </c>
      <c r="E1650" s="32" t="s">
        <v>7850</v>
      </c>
      <c r="F1650" s="32" t="s">
        <v>7851</v>
      </c>
      <c r="G1650" s="32" t="s">
        <v>58</v>
      </c>
      <c r="H1650" s="32" t="s">
        <v>59</v>
      </c>
      <c r="I1650" s="32" t="s">
        <v>2006</v>
      </c>
      <c r="J1650" s="35">
        <v>0</v>
      </c>
      <c r="K1650" s="35">
        <v>0</v>
      </c>
      <c r="L1650" s="35">
        <v>0</v>
      </c>
      <c r="M1650" s="35">
        <v>0</v>
      </c>
      <c r="N1650" s="32" t="s">
        <v>19</v>
      </c>
      <c r="O1650" s="32" t="s">
        <v>322</v>
      </c>
      <c r="P1650" s="32">
        <v>0</v>
      </c>
    </row>
    <row r="1651" spans="1:17" x14ac:dyDescent="0.25">
      <c r="A1651" s="57">
        <v>42264.728645833333</v>
      </c>
      <c r="C1651" s="32" t="s">
        <v>1068</v>
      </c>
      <c r="D1651" s="32" t="s">
        <v>334</v>
      </c>
      <c r="E1651" s="32" t="s">
        <v>7852</v>
      </c>
      <c r="F1651" s="32" t="s">
        <v>7853</v>
      </c>
      <c r="G1651" s="32" t="s">
        <v>58</v>
      </c>
      <c r="H1651" s="32" t="s">
        <v>59</v>
      </c>
      <c r="I1651" s="32" t="s">
        <v>2006</v>
      </c>
      <c r="J1651" s="35">
        <v>0</v>
      </c>
      <c r="K1651" s="35">
        <v>0</v>
      </c>
      <c r="L1651" s="35">
        <v>0</v>
      </c>
      <c r="M1651" s="35">
        <v>0</v>
      </c>
      <c r="N1651" s="32" t="s">
        <v>19</v>
      </c>
      <c r="O1651" s="32" t="s">
        <v>322</v>
      </c>
      <c r="P1651" s="32">
        <v>0</v>
      </c>
    </row>
    <row r="1652" spans="1:17" x14ac:dyDescent="0.25">
      <c r="A1652" s="57">
        <v>42264.729655706018</v>
      </c>
      <c r="C1652" s="32" t="s">
        <v>741</v>
      </c>
      <c r="D1652" s="32" t="s">
        <v>334</v>
      </c>
      <c r="E1652" s="32" t="s">
        <v>7854</v>
      </c>
      <c r="F1652" s="32" t="s">
        <v>7855</v>
      </c>
      <c r="G1652" s="32" t="s">
        <v>58</v>
      </c>
      <c r="H1652" s="32" t="s">
        <v>59</v>
      </c>
      <c r="I1652" s="32" t="s">
        <v>2006</v>
      </c>
      <c r="J1652" s="35">
        <v>0</v>
      </c>
      <c r="K1652" s="35">
        <v>0</v>
      </c>
      <c r="L1652" s="35">
        <v>0</v>
      </c>
      <c r="M1652" s="35">
        <v>0</v>
      </c>
      <c r="N1652" s="32" t="s">
        <v>19</v>
      </c>
      <c r="O1652" s="32" t="s">
        <v>322</v>
      </c>
      <c r="P1652" s="32">
        <v>0</v>
      </c>
    </row>
    <row r="1653" spans="1:17" x14ac:dyDescent="0.25">
      <c r="A1653" s="57">
        <v>42264.730706979164</v>
      </c>
      <c r="C1653" s="32" t="s">
        <v>506</v>
      </c>
      <c r="D1653" s="32" t="s">
        <v>334</v>
      </c>
      <c r="E1653" s="32" t="s">
        <v>7856</v>
      </c>
      <c r="F1653" s="32" t="s">
        <v>7857</v>
      </c>
      <c r="G1653" s="32" t="s">
        <v>58</v>
      </c>
      <c r="H1653" s="32" t="s">
        <v>59</v>
      </c>
      <c r="I1653" s="32" t="s">
        <v>2006</v>
      </c>
      <c r="J1653" s="35">
        <v>0</v>
      </c>
      <c r="K1653" s="35">
        <v>0</v>
      </c>
      <c r="L1653" s="35">
        <v>0</v>
      </c>
      <c r="M1653" s="35">
        <v>0</v>
      </c>
      <c r="N1653" s="32" t="s">
        <v>19</v>
      </c>
      <c r="O1653" s="32" t="s">
        <v>322</v>
      </c>
      <c r="P1653" s="32">
        <v>0</v>
      </c>
    </row>
    <row r="1654" spans="1:17" x14ac:dyDescent="0.25">
      <c r="A1654" s="57">
        <v>42264.732664664349</v>
      </c>
      <c r="C1654" s="32" t="s">
        <v>345</v>
      </c>
      <c r="D1654" s="32" t="s">
        <v>334</v>
      </c>
      <c r="E1654" s="32" t="s">
        <v>7858</v>
      </c>
      <c r="F1654" s="32" t="s">
        <v>7859</v>
      </c>
      <c r="G1654" s="32" t="s">
        <v>58</v>
      </c>
      <c r="H1654" s="32" t="s">
        <v>59</v>
      </c>
      <c r="I1654" s="32" t="s">
        <v>2006</v>
      </c>
      <c r="J1654" s="35">
        <v>0</v>
      </c>
      <c r="K1654" s="35">
        <v>0</v>
      </c>
      <c r="L1654" s="35">
        <v>0</v>
      </c>
      <c r="M1654" s="35">
        <v>0</v>
      </c>
      <c r="N1654" s="32" t="s">
        <v>19</v>
      </c>
      <c r="O1654" s="32" t="s">
        <v>322</v>
      </c>
      <c r="P1654" s="32">
        <v>0</v>
      </c>
    </row>
    <row r="1655" spans="1:17" x14ac:dyDescent="0.25">
      <c r="A1655" s="57">
        <v>42264.739896030092</v>
      </c>
      <c r="B1655" s="32" t="s">
        <v>284</v>
      </c>
      <c r="C1655" s="32" t="s">
        <v>5419</v>
      </c>
      <c r="D1655" s="32" t="s">
        <v>5420</v>
      </c>
      <c r="E1655" s="32" t="s">
        <v>7860</v>
      </c>
      <c r="F1655" s="32" t="s">
        <v>7861</v>
      </c>
      <c r="G1655" s="32" t="s">
        <v>39</v>
      </c>
      <c r="H1655" s="32" t="s">
        <v>40</v>
      </c>
      <c r="I1655" s="32" t="s">
        <v>2013</v>
      </c>
      <c r="J1655" s="35">
        <v>0</v>
      </c>
      <c r="K1655" s="35">
        <v>0</v>
      </c>
      <c r="L1655" s="35">
        <v>48.08</v>
      </c>
      <c r="M1655" s="35">
        <v>0</v>
      </c>
      <c r="N1655" s="32" t="s">
        <v>17</v>
      </c>
      <c r="O1655" s="32" t="s">
        <v>41</v>
      </c>
      <c r="P1655" s="32">
        <v>1</v>
      </c>
    </row>
    <row r="1656" spans="1:17" x14ac:dyDescent="0.25">
      <c r="A1656" s="57">
        <v>42264.74824976852</v>
      </c>
      <c r="B1656" s="32" t="s">
        <v>280</v>
      </c>
      <c r="C1656" s="32" t="s">
        <v>2335</v>
      </c>
      <c r="D1656" s="32" t="s">
        <v>2336</v>
      </c>
      <c r="E1656" s="32" t="s">
        <v>7862</v>
      </c>
      <c r="F1656" s="32" t="s">
        <v>7863</v>
      </c>
      <c r="G1656" s="32" t="s">
        <v>39</v>
      </c>
      <c r="H1656" s="32" t="s">
        <v>40</v>
      </c>
      <c r="I1656" s="32" t="s">
        <v>2013</v>
      </c>
      <c r="J1656" s="35">
        <v>0</v>
      </c>
      <c r="K1656" s="35">
        <v>0</v>
      </c>
      <c r="L1656" s="35">
        <v>0</v>
      </c>
      <c r="M1656" s="35">
        <v>0</v>
      </c>
      <c r="N1656" s="32" t="s">
        <v>17</v>
      </c>
      <c r="O1656" s="32" t="s">
        <v>41</v>
      </c>
      <c r="P1656" s="32">
        <v>1</v>
      </c>
    </row>
    <row r="1657" spans="1:17" x14ac:dyDescent="0.25">
      <c r="A1657" s="57">
        <v>42264.933353506945</v>
      </c>
      <c r="C1657" s="32" t="s">
        <v>74</v>
      </c>
      <c r="D1657" s="32" t="s">
        <v>73</v>
      </c>
      <c r="E1657" s="32" t="s">
        <v>7864</v>
      </c>
      <c r="F1657" s="32" t="s">
        <v>7865</v>
      </c>
      <c r="G1657" s="32" t="s">
        <v>58</v>
      </c>
      <c r="H1657" s="32" t="s">
        <v>59</v>
      </c>
      <c r="I1657" s="32" t="s">
        <v>2006</v>
      </c>
      <c r="J1657" s="35">
        <v>0</v>
      </c>
      <c r="K1657" s="35">
        <v>0</v>
      </c>
      <c r="L1657" s="35">
        <v>7.5</v>
      </c>
      <c r="M1657" s="35">
        <v>0</v>
      </c>
      <c r="N1657" s="32" t="s">
        <v>19</v>
      </c>
      <c r="O1657" s="32" t="s">
        <v>32</v>
      </c>
      <c r="P1657" s="32">
        <v>0.5</v>
      </c>
    </row>
    <row r="1658" spans="1:17" x14ac:dyDescent="0.25">
      <c r="A1658" s="57">
        <v>42264.933353506945</v>
      </c>
      <c r="C1658" s="32" t="s">
        <v>74</v>
      </c>
      <c r="D1658" s="32" t="s">
        <v>73</v>
      </c>
      <c r="E1658" s="32" t="s">
        <v>7864</v>
      </c>
      <c r="F1658" s="32" t="s">
        <v>7865</v>
      </c>
      <c r="G1658" s="32" t="s">
        <v>58</v>
      </c>
      <c r="H1658" s="32" t="s">
        <v>59</v>
      </c>
      <c r="I1658" s="32" t="s">
        <v>2006</v>
      </c>
      <c r="J1658" s="35">
        <v>0</v>
      </c>
      <c r="K1658" s="35">
        <v>0</v>
      </c>
      <c r="L1658" s="35">
        <v>3.75</v>
      </c>
      <c r="M1658" s="35">
        <v>0</v>
      </c>
      <c r="N1658" s="32" t="s">
        <v>19</v>
      </c>
      <c r="O1658" s="32" t="s">
        <v>32</v>
      </c>
      <c r="P1658" s="32">
        <v>0.25</v>
      </c>
    </row>
    <row r="1659" spans="1:17" x14ac:dyDescent="0.25">
      <c r="A1659" s="57">
        <v>42265.047389155094</v>
      </c>
      <c r="C1659" s="32" t="s">
        <v>506</v>
      </c>
      <c r="D1659" s="32" t="s">
        <v>334</v>
      </c>
      <c r="E1659" s="32" t="s">
        <v>7866</v>
      </c>
      <c r="F1659" s="32" t="s">
        <v>7867</v>
      </c>
      <c r="G1659" s="32" t="s">
        <v>58</v>
      </c>
      <c r="H1659" s="32" t="s">
        <v>59</v>
      </c>
      <c r="I1659" s="32" t="s">
        <v>2006</v>
      </c>
      <c r="J1659" s="35">
        <v>0</v>
      </c>
      <c r="K1659" s="35">
        <v>0</v>
      </c>
      <c r="L1659" s="35">
        <v>0</v>
      </c>
      <c r="M1659" s="35">
        <v>0</v>
      </c>
      <c r="N1659" s="32" t="s">
        <v>19</v>
      </c>
      <c r="O1659" s="32" t="s">
        <v>322</v>
      </c>
      <c r="P1659" s="32">
        <v>0</v>
      </c>
    </row>
    <row r="1660" spans="1:17" x14ac:dyDescent="0.25">
      <c r="A1660" s="57">
        <v>42265.063599074078</v>
      </c>
      <c r="C1660" s="32" t="s">
        <v>340</v>
      </c>
      <c r="D1660" s="32" t="s">
        <v>334</v>
      </c>
      <c r="E1660" s="32" t="s">
        <v>7868</v>
      </c>
      <c r="F1660" s="32" t="s">
        <v>7869</v>
      </c>
      <c r="G1660" s="32" t="s">
        <v>58</v>
      </c>
      <c r="H1660" s="32" t="s">
        <v>59</v>
      </c>
      <c r="I1660" s="32" t="s">
        <v>2006</v>
      </c>
      <c r="J1660" s="35">
        <v>0</v>
      </c>
      <c r="K1660" s="35">
        <v>0</v>
      </c>
      <c r="L1660" s="35">
        <v>0</v>
      </c>
      <c r="M1660" s="35">
        <v>0</v>
      </c>
      <c r="N1660" s="32" t="s">
        <v>19</v>
      </c>
      <c r="O1660" s="32" t="s">
        <v>322</v>
      </c>
      <c r="P1660" s="32">
        <v>0</v>
      </c>
    </row>
    <row r="1661" spans="1:17" x14ac:dyDescent="0.25">
      <c r="A1661" s="57">
        <v>42265.066114895832</v>
      </c>
      <c r="C1661" s="32" t="s">
        <v>454</v>
      </c>
      <c r="D1661" s="32" t="s">
        <v>334</v>
      </c>
      <c r="E1661" s="32" t="s">
        <v>7870</v>
      </c>
      <c r="F1661" s="32" t="s">
        <v>7871</v>
      </c>
      <c r="G1661" s="32" t="s">
        <v>58</v>
      </c>
      <c r="H1661" s="32" t="s">
        <v>59</v>
      </c>
      <c r="I1661" s="32" t="s">
        <v>2006</v>
      </c>
      <c r="J1661" s="35">
        <v>0</v>
      </c>
      <c r="K1661" s="35">
        <v>0</v>
      </c>
      <c r="L1661" s="35">
        <v>0</v>
      </c>
      <c r="M1661" s="35">
        <v>0</v>
      </c>
      <c r="N1661" s="32" t="s">
        <v>19</v>
      </c>
      <c r="O1661" s="32" t="s">
        <v>322</v>
      </c>
      <c r="P1661" s="32">
        <v>0</v>
      </c>
    </row>
    <row r="1662" spans="1:17" x14ac:dyDescent="0.25">
      <c r="A1662" s="57">
        <v>42265.07326041667</v>
      </c>
      <c r="C1662" s="32" t="s">
        <v>457</v>
      </c>
      <c r="D1662" s="32" t="s">
        <v>334</v>
      </c>
      <c r="E1662" s="32" t="s">
        <v>7872</v>
      </c>
      <c r="F1662" s="32" t="s">
        <v>7873</v>
      </c>
      <c r="G1662" s="32" t="s">
        <v>58</v>
      </c>
      <c r="H1662" s="32" t="s">
        <v>59</v>
      </c>
      <c r="I1662" s="32" t="s">
        <v>2006</v>
      </c>
      <c r="J1662" s="35">
        <v>0</v>
      </c>
      <c r="K1662" s="35">
        <v>0</v>
      </c>
      <c r="L1662" s="35">
        <v>0</v>
      </c>
      <c r="M1662" s="35">
        <v>0</v>
      </c>
      <c r="N1662" s="32" t="s">
        <v>19</v>
      </c>
      <c r="O1662" s="32" t="s">
        <v>322</v>
      </c>
      <c r="P1662" s="32">
        <v>0</v>
      </c>
    </row>
    <row r="1663" spans="1:17" x14ac:dyDescent="0.25">
      <c r="A1663" s="57">
        <v>42265.223300231482</v>
      </c>
      <c r="C1663" s="32" t="s">
        <v>1068</v>
      </c>
      <c r="D1663" s="32" t="s">
        <v>334</v>
      </c>
      <c r="E1663" s="32" t="s">
        <v>7874</v>
      </c>
      <c r="F1663" s="32" t="s">
        <v>7875</v>
      </c>
      <c r="G1663" s="32" t="s">
        <v>58</v>
      </c>
      <c r="H1663" s="32" t="s">
        <v>59</v>
      </c>
      <c r="I1663" s="32" t="s">
        <v>2006</v>
      </c>
      <c r="J1663" s="35">
        <v>0</v>
      </c>
      <c r="K1663" s="35">
        <v>0</v>
      </c>
      <c r="L1663" s="35">
        <v>0</v>
      </c>
      <c r="M1663" s="35">
        <v>0</v>
      </c>
      <c r="N1663" s="32" t="s">
        <v>19</v>
      </c>
      <c r="O1663" s="32" t="s">
        <v>322</v>
      </c>
      <c r="P1663" s="32">
        <v>0</v>
      </c>
    </row>
    <row r="1664" spans="1:17" x14ac:dyDescent="0.25">
      <c r="A1664" s="57">
        <v>42265.224912881946</v>
      </c>
      <c r="C1664" s="32" t="s">
        <v>1068</v>
      </c>
      <c r="D1664" s="32" t="s">
        <v>334</v>
      </c>
      <c r="E1664" s="32" t="s">
        <v>7876</v>
      </c>
      <c r="F1664" s="32" t="s">
        <v>7877</v>
      </c>
      <c r="G1664" s="32" t="s">
        <v>58</v>
      </c>
      <c r="H1664" s="32" t="s">
        <v>59</v>
      </c>
      <c r="I1664" s="32" t="s">
        <v>2006</v>
      </c>
      <c r="J1664" s="35">
        <v>0</v>
      </c>
      <c r="K1664" s="35">
        <v>0</v>
      </c>
      <c r="L1664" s="35">
        <v>0</v>
      </c>
      <c r="M1664" s="35">
        <v>0</v>
      </c>
      <c r="N1664" s="32" t="s">
        <v>19</v>
      </c>
      <c r="O1664" s="32" t="s">
        <v>322</v>
      </c>
      <c r="P1664" s="32">
        <v>0</v>
      </c>
    </row>
    <row r="1665" spans="1:16" x14ac:dyDescent="0.25">
      <c r="A1665" s="57">
        <v>42265.410463310189</v>
      </c>
      <c r="B1665" s="32" t="s">
        <v>22</v>
      </c>
      <c r="C1665" s="32" t="s">
        <v>5973</v>
      </c>
      <c r="D1665" s="32" t="s">
        <v>5974</v>
      </c>
      <c r="E1665" s="32" t="s">
        <v>7878</v>
      </c>
      <c r="F1665" s="32" t="s">
        <v>7879</v>
      </c>
      <c r="G1665" s="32" t="s">
        <v>4329</v>
      </c>
      <c r="H1665" s="32" t="s">
        <v>4330</v>
      </c>
      <c r="I1665" s="32" t="s">
        <v>2006</v>
      </c>
      <c r="J1665" s="35">
        <v>0</v>
      </c>
      <c r="K1665" s="35">
        <v>0</v>
      </c>
      <c r="L1665" s="35">
        <v>0</v>
      </c>
      <c r="M1665" s="35">
        <v>0</v>
      </c>
      <c r="N1665" s="32" t="s">
        <v>19</v>
      </c>
      <c r="O1665" s="32" t="s">
        <v>7880</v>
      </c>
      <c r="P1665" s="32">
        <v>0.5</v>
      </c>
    </row>
    <row r="1666" spans="1:16" x14ac:dyDescent="0.25">
      <c r="A1666" s="57">
        <v>42265.416064583333</v>
      </c>
      <c r="B1666" s="32" t="s">
        <v>22</v>
      </c>
      <c r="C1666" s="32" t="s">
        <v>2020</v>
      </c>
      <c r="D1666" s="32" t="s">
        <v>2021</v>
      </c>
      <c r="E1666" s="32" t="s">
        <v>7881</v>
      </c>
      <c r="F1666" s="32" t="s">
        <v>7882</v>
      </c>
      <c r="G1666" s="32" t="s">
        <v>4329</v>
      </c>
      <c r="H1666" s="32" t="s">
        <v>4330</v>
      </c>
      <c r="I1666" s="32" t="s">
        <v>2006</v>
      </c>
      <c r="J1666" s="35">
        <v>0</v>
      </c>
      <c r="K1666" s="35">
        <v>0</v>
      </c>
      <c r="L1666" s="35">
        <v>0</v>
      </c>
      <c r="M1666" s="35">
        <v>0</v>
      </c>
      <c r="N1666" s="32" t="s">
        <v>19</v>
      </c>
      <c r="O1666" s="32" t="s">
        <v>7880</v>
      </c>
      <c r="P1666" s="32">
        <v>1</v>
      </c>
    </row>
    <row r="1667" spans="1:16" x14ac:dyDescent="0.25">
      <c r="A1667" s="57">
        <v>42265.424603553241</v>
      </c>
      <c r="C1667" s="32" t="s">
        <v>454</v>
      </c>
      <c r="D1667" s="32" t="s">
        <v>334</v>
      </c>
      <c r="E1667" s="32" t="s">
        <v>7883</v>
      </c>
      <c r="F1667" s="32" t="s">
        <v>7884</v>
      </c>
      <c r="G1667" s="32" t="s">
        <v>58</v>
      </c>
      <c r="H1667" s="32" t="s">
        <v>59</v>
      </c>
      <c r="I1667" s="32" t="s">
        <v>2006</v>
      </c>
      <c r="J1667" s="35">
        <v>0</v>
      </c>
      <c r="K1667" s="35">
        <v>0</v>
      </c>
      <c r="L1667" s="35">
        <v>0</v>
      </c>
      <c r="M1667" s="35">
        <v>0</v>
      </c>
      <c r="N1667" s="32" t="s">
        <v>19</v>
      </c>
      <c r="O1667" s="32" t="s">
        <v>322</v>
      </c>
      <c r="P1667" s="32">
        <v>0</v>
      </c>
    </row>
    <row r="1668" spans="1:16" x14ac:dyDescent="0.25">
      <c r="A1668" s="57">
        <v>42265.427997569444</v>
      </c>
      <c r="B1668" s="32" t="s">
        <v>22</v>
      </c>
      <c r="C1668" s="32" t="s">
        <v>2020</v>
      </c>
      <c r="D1668" s="32" t="s">
        <v>2021</v>
      </c>
      <c r="E1668" s="32" t="s">
        <v>7885</v>
      </c>
      <c r="F1668" s="32" t="s">
        <v>7886</v>
      </c>
      <c r="G1668" s="32" t="s">
        <v>4329</v>
      </c>
      <c r="H1668" s="32" t="s">
        <v>4330</v>
      </c>
      <c r="I1668" s="32" t="s">
        <v>2006</v>
      </c>
      <c r="J1668" s="35">
        <v>0</v>
      </c>
      <c r="K1668" s="35">
        <v>0</v>
      </c>
      <c r="L1668" s="35">
        <v>0</v>
      </c>
      <c r="M1668" s="35">
        <v>0</v>
      </c>
      <c r="N1668" s="32" t="s">
        <v>19</v>
      </c>
      <c r="O1668" s="32" t="s">
        <v>7880</v>
      </c>
      <c r="P1668" s="32">
        <v>1</v>
      </c>
    </row>
    <row r="1669" spans="1:16" x14ac:dyDescent="0.25">
      <c r="A1669" s="57">
        <v>42265.431037812501</v>
      </c>
      <c r="B1669" s="32" t="s">
        <v>22</v>
      </c>
      <c r="C1669" s="32" t="s">
        <v>2020</v>
      </c>
      <c r="D1669" s="32" t="s">
        <v>2021</v>
      </c>
      <c r="E1669" s="32" t="s">
        <v>7887</v>
      </c>
      <c r="F1669" s="32" t="s">
        <v>7888</v>
      </c>
      <c r="G1669" s="32" t="s">
        <v>4329</v>
      </c>
      <c r="H1669" s="32" t="s">
        <v>4330</v>
      </c>
      <c r="I1669" s="32" t="s">
        <v>2006</v>
      </c>
      <c r="J1669" s="35">
        <v>0</v>
      </c>
      <c r="K1669" s="35">
        <v>0</v>
      </c>
      <c r="L1669" s="35">
        <v>0</v>
      </c>
      <c r="M1669" s="35">
        <v>0</v>
      </c>
      <c r="N1669" s="32" t="s">
        <v>19</v>
      </c>
      <c r="O1669" s="32" t="s">
        <v>7880</v>
      </c>
      <c r="P1669" s="32">
        <v>2</v>
      </c>
    </row>
    <row r="1670" spans="1:16" x14ac:dyDescent="0.25">
      <c r="A1670" s="57">
        <v>42265.431926122685</v>
      </c>
      <c r="E1670" s="32" t="s">
        <v>7889</v>
      </c>
      <c r="F1670" s="32" t="s">
        <v>7890</v>
      </c>
      <c r="G1670" s="32" t="s">
        <v>333</v>
      </c>
      <c r="H1670" s="32" t="s">
        <v>332</v>
      </c>
      <c r="I1670" s="32" t="s">
        <v>2006</v>
      </c>
      <c r="J1670" s="35">
        <v>0</v>
      </c>
      <c r="K1670" s="35">
        <v>0</v>
      </c>
      <c r="L1670" s="35">
        <v>0</v>
      </c>
      <c r="M1670" s="35">
        <v>0</v>
      </c>
      <c r="N1670" s="32" t="s">
        <v>19</v>
      </c>
      <c r="P1670" s="32">
        <v>0.5</v>
      </c>
    </row>
    <row r="1671" spans="1:16" x14ac:dyDescent="0.25">
      <c r="A1671" s="57">
        <v>42265.439401851851</v>
      </c>
      <c r="E1671" s="32" t="s">
        <v>7891</v>
      </c>
      <c r="F1671" s="32" t="s">
        <v>7892</v>
      </c>
      <c r="G1671" s="32" t="s">
        <v>333</v>
      </c>
      <c r="H1671" s="32" t="s">
        <v>332</v>
      </c>
      <c r="I1671" s="32" t="s">
        <v>2006</v>
      </c>
      <c r="J1671" s="35">
        <v>0</v>
      </c>
      <c r="K1671" s="35">
        <v>0</v>
      </c>
      <c r="L1671" s="35">
        <v>0</v>
      </c>
      <c r="M1671" s="35">
        <v>0</v>
      </c>
      <c r="N1671" s="32" t="s">
        <v>19</v>
      </c>
      <c r="P1671" s="32">
        <v>0.5</v>
      </c>
    </row>
    <row r="1672" spans="1:16" x14ac:dyDescent="0.25">
      <c r="A1672" s="57">
        <v>42265.439423993055</v>
      </c>
      <c r="B1672" s="32" t="s">
        <v>22</v>
      </c>
      <c r="C1672" s="32" t="s">
        <v>4960</v>
      </c>
      <c r="D1672" s="32" t="s">
        <v>4961</v>
      </c>
      <c r="E1672" s="32" t="s">
        <v>7893</v>
      </c>
      <c r="F1672" s="32" t="s">
        <v>7894</v>
      </c>
      <c r="G1672" s="32" t="s">
        <v>25</v>
      </c>
      <c r="H1672" s="32" t="s">
        <v>26</v>
      </c>
      <c r="I1672" s="32" t="s">
        <v>2006</v>
      </c>
      <c r="J1672" s="35">
        <v>0</v>
      </c>
      <c r="K1672" s="35">
        <v>0</v>
      </c>
      <c r="L1672" s="35">
        <v>0</v>
      </c>
      <c r="M1672" s="35">
        <v>0</v>
      </c>
      <c r="N1672" s="32" t="s">
        <v>19</v>
      </c>
      <c r="O1672" s="32" t="s">
        <v>27</v>
      </c>
      <c r="P1672" s="32">
        <v>3.5</v>
      </c>
    </row>
    <row r="1673" spans="1:16" x14ac:dyDescent="0.25">
      <c r="A1673" s="57">
        <v>42265.439423993055</v>
      </c>
      <c r="B1673" s="32" t="s">
        <v>22</v>
      </c>
      <c r="C1673" s="32" t="s">
        <v>4960</v>
      </c>
      <c r="D1673" s="32" t="s">
        <v>4961</v>
      </c>
      <c r="E1673" s="32" t="s">
        <v>7893</v>
      </c>
      <c r="F1673" s="32" t="s">
        <v>7894</v>
      </c>
      <c r="G1673" s="32" t="s">
        <v>380</v>
      </c>
      <c r="H1673" s="32" t="s">
        <v>379</v>
      </c>
      <c r="I1673" s="32" t="s">
        <v>2006</v>
      </c>
      <c r="J1673" s="35">
        <v>0</v>
      </c>
      <c r="K1673" s="35">
        <v>0</v>
      </c>
      <c r="L1673" s="35">
        <v>0</v>
      </c>
      <c r="M1673" s="35">
        <v>2</v>
      </c>
      <c r="N1673" s="32" t="s">
        <v>19</v>
      </c>
      <c r="O1673" s="32" t="s">
        <v>27</v>
      </c>
      <c r="P1673" s="32">
        <v>1</v>
      </c>
    </row>
    <row r="1674" spans="1:16" x14ac:dyDescent="0.25">
      <c r="A1674" s="57">
        <v>42265.439423993055</v>
      </c>
      <c r="B1674" s="32" t="s">
        <v>22</v>
      </c>
      <c r="C1674" s="32" t="s">
        <v>4960</v>
      </c>
      <c r="D1674" s="32" t="s">
        <v>4961</v>
      </c>
      <c r="E1674" s="32" t="s">
        <v>7893</v>
      </c>
      <c r="F1674" s="32" t="s">
        <v>7894</v>
      </c>
      <c r="G1674" s="32" t="s">
        <v>29</v>
      </c>
      <c r="H1674" s="32" t="s">
        <v>30</v>
      </c>
      <c r="I1674" s="32" t="s">
        <v>2006</v>
      </c>
      <c r="J1674" s="35">
        <v>0</v>
      </c>
      <c r="K1674" s="35">
        <v>0</v>
      </c>
      <c r="L1674" s="35">
        <v>0</v>
      </c>
      <c r="M1674" s="35">
        <v>6.13</v>
      </c>
      <c r="N1674" s="32" t="s">
        <v>19</v>
      </c>
      <c r="O1674" s="32" t="s">
        <v>27</v>
      </c>
      <c r="P1674" s="32">
        <v>1</v>
      </c>
    </row>
    <row r="1675" spans="1:16" x14ac:dyDescent="0.25">
      <c r="A1675" s="57">
        <v>42265.439423993055</v>
      </c>
      <c r="B1675" s="32" t="s">
        <v>22</v>
      </c>
      <c r="C1675" s="32" t="s">
        <v>4960</v>
      </c>
      <c r="D1675" s="32" t="s">
        <v>4961</v>
      </c>
      <c r="E1675" s="32" t="s">
        <v>7893</v>
      </c>
      <c r="F1675" s="32" t="s">
        <v>7894</v>
      </c>
      <c r="G1675" s="32" t="s">
        <v>25</v>
      </c>
      <c r="H1675" s="32" t="s">
        <v>26</v>
      </c>
      <c r="I1675" s="32" t="s">
        <v>2006</v>
      </c>
      <c r="J1675" s="35">
        <v>0</v>
      </c>
      <c r="K1675" s="35">
        <v>0</v>
      </c>
      <c r="L1675" s="35">
        <v>0</v>
      </c>
      <c r="M1675" s="35">
        <v>0</v>
      </c>
      <c r="N1675" s="32" t="s">
        <v>19</v>
      </c>
      <c r="O1675" s="32" t="s">
        <v>27</v>
      </c>
      <c r="P1675" s="32">
        <v>5.25</v>
      </c>
    </row>
    <row r="1676" spans="1:16" x14ac:dyDescent="0.25">
      <c r="A1676" s="57">
        <v>42265.439423993055</v>
      </c>
      <c r="B1676" s="32" t="s">
        <v>22</v>
      </c>
      <c r="C1676" s="32" t="s">
        <v>4960</v>
      </c>
      <c r="D1676" s="32" t="s">
        <v>4961</v>
      </c>
      <c r="E1676" s="32" t="s">
        <v>7893</v>
      </c>
      <c r="F1676" s="32" t="s">
        <v>7894</v>
      </c>
      <c r="G1676" s="32" t="s">
        <v>380</v>
      </c>
      <c r="H1676" s="32" t="s">
        <v>379</v>
      </c>
      <c r="I1676" s="32" t="s">
        <v>2006</v>
      </c>
      <c r="J1676" s="35">
        <v>0</v>
      </c>
      <c r="K1676" s="35">
        <v>0</v>
      </c>
      <c r="L1676" s="35">
        <v>0</v>
      </c>
      <c r="M1676" s="35">
        <v>2</v>
      </c>
      <c r="N1676" s="32" t="s">
        <v>19</v>
      </c>
      <c r="O1676" s="32" t="s">
        <v>27</v>
      </c>
      <c r="P1676" s="32">
        <v>1</v>
      </c>
    </row>
    <row r="1677" spans="1:16" x14ac:dyDescent="0.25">
      <c r="A1677" s="57">
        <v>42265.439423993055</v>
      </c>
      <c r="B1677" s="32" t="s">
        <v>22</v>
      </c>
      <c r="C1677" s="32" t="s">
        <v>4960</v>
      </c>
      <c r="D1677" s="32" t="s">
        <v>4961</v>
      </c>
      <c r="E1677" s="32" t="s">
        <v>7893</v>
      </c>
      <c r="F1677" s="32" t="s">
        <v>7894</v>
      </c>
      <c r="G1677" s="32" t="s">
        <v>29</v>
      </c>
      <c r="H1677" s="32" t="s">
        <v>30</v>
      </c>
      <c r="I1677" s="32" t="s">
        <v>2006</v>
      </c>
      <c r="J1677" s="35">
        <v>0</v>
      </c>
      <c r="K1677" s="35">
        <v>0</v>
      </c>
      <c r="L1677" s="35">
        <v>0</v>
      </c>
      <c r="M1677" s="35">
        <v>5</v>
      </c>
      <c r="N1677" s="32" t="s">
        <v>19</v>
      </c>
      <c r="O1677" s="32" t="s">
        <v>27</v>
      </c>
      <c r="P1677" s="32">
        <v>1</v>
      </c>
    </row>
    <row r="1678" spans="1:16" x14ac:dyDescent="0.25">
      <c r="A1678" s="57">
        <v>42265.442566979167</v>
      </c>
      <c r="B1678" s="32" t="s">
        <v>22</v>
      </c>
      <c r="C1678" s="32" t="s">
        <v>90</v>
      </c>
      <c r="D1678" s="32" t="s">
        <v>89</v>
      </c>
      <c r="E1678" s="32" t="s">
        <v>7895</v>
      </c>
      <c r="F1678" s="32" t="s">
        <v>7896</v>
      </c>
      <c r="G1678" s="32" t="s">
        <v>25</v>
      </c>
      <c r="H1678" s="32" t="s">
        <v>26</v>
      </c>
      <c r="I1678" s="32" t="s">
        <v>2006</v>
      </c>
      <c r="J1678" s="35">
        <v>0</v>
      </c>
      <c r="K1678" s="35">
        <v>0</v>
      </c>
      <c r="L1678" s="35">
        <v>0</v>
      </c>
      <c r="M1678" s="35">
        <v>0</v>
      </c>
      <c r="N1678" s="32" t="s">
        <v>19</v>
      </c>
      <c r="O1678" s="32" t="s">
        <v>24</v>
      </c>
      <c r="P1678" s="32">
        <v>0.67</v>
      </c>
    </row>
    <row r="1679" spans="1:16" x14ac:dyDescent="0.25">
      <c r="A1679" s="57">
        <v>42265.442566979167</v>
      </c>
      <c r="B1679" s="32" t="s">
        <v>22</v>
      </c>
      <c r="C1679" s="32" t="s">
        <v>90</v>
      </c>
      <c r="D1679" s="32" t="s">
        <v>89</v>
      </c>
      <c r="E1679" s="32" t="s">
        <v>7895</v>
      </c>
      <c r="F1679" s="32" t="s">
        <v>7896</v>
      </c>
      <c r="G1679" s="32" t="s">
        <v>29</v>
      </c>
      <c r="H1679" s="32" t="s">
        <v>30</v>
      </c>
      <c r="I1679" s="32" t="s">
        <v>2006</v>
      </c>
      <c r="J1679" s="35">
        <v>0</v>
      </c>
      <c r="K1679" s="35">
        <v>0</v>
      </c>
      <c r="L1679" s="35">
        <v>0</v>
      </c>
      <c r="M1679" s="35">
        <v>2.4</v>
      </c>
      <c r="N1679" s="32" t="s">
        <v>19</v>
      </c>
      <c r="O1679" s="32" t="s">
        <v>24</v>
      </c>
      <c r="P1679" s="32">
        <v>1</v>
      </c>
    </row>
    <row r="1680" spans="1:16" x14ac:dyDescent="0.25">
      <c r="A1680" s="57">
        <v>42265.445276469909</v>
      </c>
      <c r="B1680" s="32" t="s">
        <v>22</v>
      </c>
      <c r="C1680" s="32" t="s">
        <v>456</v>
      </c>
      <c r="D1680" s="32" t="s">
        <v>455</v>
      </c>
      <c r="E1680" s="32" t="s">
        <v>7897</v>
      </c>
      <c r="F1680" s="32" t="s">
        <v>7898</v>
      </c>
      <c r="G1680" s="32" t="s">
        <v>25</v>
      </c>
      <c r="H1680" s="32" t="s">
        <v>26</v>
      </c>
      <c r="I1680" s="32" t="s">
        <v>2006</v>
      </c>
      <c r="J1680" s="35">
        <v>0</v>
      </c>
      <c r="K1680" s="35">
        <v>0</v>
      </c>
      <c r="L1680" s="35">
        <v>0</v>
      </c>
      <c r="M1680" s="35">
        <v>0</v>
      </c>
      <c r="N1680" s="32" t="s">
        <v>19</v>
      </c>
      <c r="O1680" s="32" t="s">
        <v>27</v>
      </c>
      <c r="P1680" s="32">
        <v>0.25</v>
      </c>
    </row>
    <row r="1681" spans="1:16" x14ac:dyDescent="0.25">
      <c r="A1681" s="57">
        <v>42265.445276469909</v>
      </c>
      <c r="B1681" s="32" t="s">
        <v>22</v>
      </c>
      <c r="C1681" s="32" t="s">
        <v>456</v>
      </c>
      <c r="D1681" s="32" t="s">
        <v>455</v>
      </c>
      <c r="E1681" s="32" t="s">
        <v>7897</v>
      </c>
      <c r="F1681" s="32" t="s">
        <v>7898</v>
      </c>
      <c r="G1681" s="32" t="s">
        <v>35</v>
      </c>
      <c r="H1681" s="32" t="s">
        <v>38</v>
      </c>
      <c r="I1681" s="32" t="s">
        <v>2006</v>
      </c>
      <c r="J1681" s="35">
        <v>0</v>
      </c>
      <c r="K1681" s="35">
        <v>0</v>
      </c>
      <c r="L1681" s="35">
        <v>0</v>
      </c>
      <c r="M1681" s="35">
        <v>12.25</v>
      </c>
      <c r="N1681" s="32" t="s">
        <v>19</v>
      </c>
      <c r="O1681" s="32" t="s">
        <v>27</v>
      </c>
      <c r="P1681" s="32">
        <v>1</v>
      </c>
    </row>
    <row r="1682" spans="1:16" x14ac:dyDescent="0.25">
      <c r="A1682" s="57">
        <v>42265.445276469909</v>
      </c>
      <c r="B1682" s="32" t="s">
        <v>22</v>
      </c>
      <c r="C1682" s="32" t="s">
        <v>456</v>
      </c>
      <c r="D1682" s="32" t="s">
        <v>455</v>
      </c>
      <c r="E1682" s="32" t="s">
        <v>7897</v>
      </c>
      <c r="F1682" s="32" t="s">
        <v>7898</v>
      </c>
      <c r="G1682" s="32" t="s">
        <v>35</v>
      </c>
      <c r="H1682" s="32" t="s">
        <v>38</v>
      </c>
      <c r="I1682" s="32" t="s">
        <v>2006</v>
      </c>
      <c r="J1682" s="35">
        <v>0</v>
      </c>
      <c r="K1682" s="35">
        <v>0</v>
      </c>
      <c r="L1682" s="35">
        <v>0</v>
      </c>
      <c r="M1682" s="35">
        <v>13.35</v>
      </c>
      <c r="N1682" s="32" t="s">
        <v>19</v>
      </c>
      <c r="O1682" s="32" t="s">
        <v>27</v>
      </c>
      <c r="P1682" s="32">
        <v>1</v>
      </c>
    </row>
    <row r="1683" spans="1:16" x14ac:dyDescent="0.25">
      <c r="A1683" s="57">
        <v>42265.453671875002</v>
      </c>
      <c r="B1683" s="32" t="s">
        <v>22</v>
      </c>
      <c r="C1683" s="32" t="s">
        <v>78</v>
      </c>
      <c r="D1683" s="32" t="s">
        <v>77</v>
      </c>
      <c r="E1683" s="32" t="s">
        <v>7899</v>
      </c>
      <c r="F1683" s="32" t="s">
        <v>7900</v>
      </c>
      <c r="G1683" s="32" t="s">
        <v>25</v>
      </c>
      <c r="H1683" s="32" t="s">
        <v>26</v>
      </c>
      <c r="I1683" s="32" t="s">
        <v>2006</v>
      </c>
      <c r="J1683" s="35">
        <v>0</v>
      </c>
      <c r="K1683" s="35">
        <v>0</v>
      </c>
      <c r="L1683" s="35">
        <v>0</v>
      </c>
      <c r="M1683" s="35">
        <v>0</v>
      </c>
      <c r="N1683" s="32" t="s">
        <v>19</v>
      </c>
      <c r="O1683" s="32" t="s">
        <v>24</v>
      </c>
      <c r="P1683" s="32">
        <v>0.43</v>
      </c>
    </row>
    <row r="1684" spans="1:16" x14ac:dyDescent="0.25">
      <c r="A1684" s="57">
        <v>42265.453671875002</v>
      </c>
      <c r="B1684" s="32" t="s">
        <v>22</v>
      </c>
      <c r="C1684" s="32" t="s">
        <v>78</v>
      </c>
      <c r="D1684" s="32" t="s">
        <v>77</v>
      </c>
      <c r="E1684" s="32" t="s">
        <v>7899</v>
      </c>
      <c r="F1684" s="32" t="s">
        <v>7900</v>
      </c>
      <c r="G1684" s="32" t="s">
        <v>826</v>
      </c>
      <c r="H1684" s="32" t="s">
        <v>825</v>
      </c>
      <c r="I1684" s="32" t="s">
        <v>2006</v>
      </c>
      <c r="J1684" s="35">
        <v>0</v>
      </c>
      <c r="K1684" s="35">
        <v>51.73</v>
      </c>
      <c r="L1684" s="35">
        <v>0</v>
      </c>
      <c r="M1684" s="35">
        <v>0</v>
      </c>
      <c r="N1684" s="32" t="s">
        <v>19</v>
      </c>
      <c r="O1684" s="32" t="s">
        <v>24</v>
      </c>
      <c r="P1684" s="32">
        <v>1</v>
      </c>
    </row>
    <row r="1685" spans="1:16" x14ac:dyDescent="0.25">
      <c r="A1685" s="57">
        <v>42265.454728009259</v>
      </c>
      <c r="B1685" s="32" t="s">
        <v>22</v>
      </c>
      <c r="C1685" s="32" t="s">
        <v>7901</v>
      </c>
      <c r="D1685" s="32" t="s">
        <v>7902</v>
      </c>
      <c r="E1685" s="32" t="s">
        <v>7903</v>
      </c>
      <c r="F1685" s="32" t="s">
        <v>7904</v>
      </c>
      <c r="G1685" s="32" t="s">
        <v>25</v>
      </c>
      <c r="H1685" s="32" t="s">
        <v>26</v>
      </c>
      <c r="I1685" s="32" t="s">
        <v>2006</v>
      </c>
      <c r="J1685" s="35">
        <v>0</v>
      </c>
      <c r="K1685" s="35">
        <v>0</v>
      </c>
      <c r="L1685" s="35">
        <v>0</v>
      </c>
      <c r="M1685" s="35">
        <v>0</v>
      </c>
      <c r="N1685" s="32" t="s">
        <v>19</v>
      </c>
      <c r="O1685" s="32" t="s">
        <v>7905</v>
      </c>
      <c r="P1685" s="32">
        <v>0.98</v>
      </c>
    </row>
    <row r="1686" spans="1:16" x14ac:dyDescent="0.25">
      <c r="A1686" s="57">
        <v>42265.454728009259</v>
      </c>
      <c r="B1686" s="32" t="s">
        <v>22</v>
      </c>
      <c r="C1686" s="32" t="s">
        <v>7901</v>
      </c>
      <c r="D1686" s="32" t="s">
        <v>7902</v>
      </c>
      <c r="E1686" s="32" t="s">
        <v>7903</v>
      </c>
      <c r="F1686" s="32" t="s">
        <v>7904</v>
      </c>
      <c r="G1686" s="32" t="s">
        <v>25</v>
      </c>
      <c r="H1686" s="32" t="s">
        <v>26</v>
      </c>
      <c r="I1686" s="32" t="s">
        <v>2006</v>
      </c>
      <c r="J1686" s="35">
        <v>0</v>
      </c>
      <c r="K1686" s="35">
        <v>0</v>
      </c>
      <c r="L1686" s="35">
        <v>0</v>
      </c>
      <c r="M1686" s="35">
        <v>0</v>
      </c>
      <c r="N1686" s="32" t="s">
        <v>19</v>
      </c>
      <c r="O1686" s="32" t="s">
        <v>7905</v>
      </c>
      <c r="P1686" s="32">
        <v>3</v>
      </c>
    </row>
    <row r="1687" spans="1:16" x14ac:dyDescent="0.25">
      <c r="A1687" s="57">
        <v>42265.454728009259</v>
      </c>
      <c r="B1687" s="32" t="s">
        <v>22</v>
      </c>
      <c r="C1687" s="32" t="s">
        <v>7901</v>
      </c>
      <c r="D1687" s="32" t="s">
        <v>7902</v>
      </c>
      <c r="E1687" s="32" t="s">
        <v>7903</v>
      </c>
      <c r="F1687" s="32" t="s">
        <v>7904</v>
      </c>
      <c r="G1687" s="32" t="s">
        <v>380</v>
      </c>
      <c r="H1687" s="32" t="s">
        <v>379</v>
      </c>
      <c r="I1687" s="32" t="s">
        <v>2006</v>
      </c>
      <c r="J1687" s="35">
        <v>0</v>
      </c>
      <c r="K1687" s="35">
        <v>0</v>
      </c>
      <c r="L1687" s="35">
        <v>0</v>
      </c>
      <c r="M1687" s="35">
        <v>1.5</v>
      </c>
      <c r="N1687" s="32" t="s">
        <v>19</v>
      </c>
      <c r="O1687" s="32" t="s">
        <v>7905</v>
      </c>
      <c r="P1687" s="32">
        <v>1</v>
      </c>
    </row>
    <row r="1688" spans="1:16" x14ac:dyDescent="0.25">
      <c r="A1688" s="57">
        <v>42265.454728009259</v>
      </c>
      <c r="B1688" s="32" t="s">
        <v>22</v>
      </c>
      <c r="C1688" s="32" t="s">
        <v>7901</v>
      </c>
      <c r="D1688" s="32" t="s">
        <v>7902</v>
      </c>
      <c r="E1688" s="32" t="s">
        <v>7903</v>
      </c>
      <c r="F1688" s="32" t="s">
        <v>7904</v>
      </c>
      <c r="G1688" s="32" t="s">
        <v>380</v>
      </c>
      <c r="H1688" s="32" t="s">
        <v>379</v>
      </c>
      <c r="I1688" s="32" t="s">
        <v>2006</v>
      </c>
      <c r="J1688" s="35">
        <v>0</v>
      </c>
      <c r="K1688" s="35">
        <v>0</v>
      </c>
      <c r="L1688" s="35">
        <v>0</v>
      </c>
      <c r="M1688" s="35">
        <v>1</v>
      </c>
      <c r="N1688" s="32" t="s">
        <v>19</v>
      </c>
      <c r="O1688" s="32" t="s">
        <v>7905</v>
      </c>
      <c r="P1688" s="32">
        <v>1</v>
      </c>
    </row>
    <row r="1689" spans="1:16" x14ac:dyDescent="0.25">
      <c r="A1689" s="57">
        <v>42265.454728009259</v>
      </c>
      <c r="B1689" s="32" t="s">
        <v>22</v>
      </c>
      <c r="C1689" s="32" t="s">
        <v>7901</v>
      </c>
      <c r="D1689" s="32" t="s">
        <v>7902</v>
      </c>
      <c r="E1689" s="32" t="s">
        <v>7903</v>
      </c>
      <c r="F1689" s="32" t="s">
        <v>7904</v>
      </c>
      <c r="G1689" s="32" t="s">
        <v>380</v>
      </c>
      <c r="H1689" s="32" t="s">
        <v>379</v>
      </c>
      <c r="I1689" s="32" t="s">
        <v>2006</v>
      </c>
      <c r="J1689" s="35">
        <v>0</v>
      </c>
      <c r="K1689" s="35">
        <v>0</v>
      </c>
      <c r="L1689" s="35">
        <v>0</v>
      </c>
      <c r="M1689" s="35">
        <v>0.5</v>
      </c>
      <c r="N1689" s="32" t="s">
        <v>19</v>
      </c>
      <c r="O1689" s="32" t="s">
        <v>7905</v>
      </c>
      <c r="P1689" s="32">
        <v>1</v>
      </c>
    </row>
    <row r="1690" spans="1:16" x14ac:dyDescent="0.25">
      <c r="A1690" s="57">
        <v>42265.454728009259</v>
      </c>
      <c r="B1690" s="32" t="s">
        <v>22</v>
      </c>
      <c r="C1690" s="32" t="s">
        <v>7901</v>
      </c>
      <c r="D1690" s="32" t="s">
        <v>7902</v>
      </c>
      <c r="E1690" s="32" t="s">
        <v>7903</v>
      </c>
      <c r="F1690" s="32" t="s">
        <v>7904</v>
      </c>
      <c r="G1690" s="32" t="s">
        <v>380</v>
      </c>
      <c r="H1690" s="32" t="s">
        <v>379</v>
      </c>
      <c r="I1690" s="32" t="s">
        <v>2006</v>
      </c>
      <c r="J1690" s="35">
        <v>0</v>
      </c>
      <c r="K1690" s="35">
        <v>0</v>
      </c>
      <c r="L1690" s="35">
        <v>0</v>
      </c>
      <c r="M1690" s="35">
        <v>3</v>
      </c>
      <c r="N1690" s="32" t="s">
        <v>19</v>
      </c>
      <c r="O1690" s="32" t="s">
        <v>7905</v>
      </c>
      <c r="P1690" s="32">
        <v>1</v>
      </c>
    </row>
    <row r="1691" spans="1:16" x14ac:dyDescent="0.25">
      <c r="A1691" s="57">
        <v>42265.454728009259</v>
      </c>
      <c r="B1691" s="32" t="s">
        <v>22</v>
      </c>
      <c r="C1691" s="32" t="s">
        <v>7901</v>
      </c>
      <c r="D1691" s="32" t="s">
        <v>7902</v>
      </c>
      <c r="E1691" s="32" t="s">
        <v>7903</v>
      </c>
      <c r="F1691" s="32" t="s">
        <v>7904</v>
      </c>
      <c r="G1691" s="32" t="s">
        <v>29</v>
      </c>
      <c r="H1691" s="32" t="s">
        <v>30</v>
      </c>
      <c r="I1691" s="32" t="s">
        <v>2006</v>
      </c>
      <c r="J1691" s="35">
        <v>0</v>
      </c>
      <c r="K1691" s="35">
        <v>0</v>
      </c>
      <c r="L1691" s="35">
        <v>0</v>
      </c>
      <c r="M1691" s="35">
        <v>7.64</v>
      </c>
      <c r="N1691" s="32" t="s">
        <v>19</v>
      </c>
      <c r="O1691" s="32" t="s">
        <v>7905</v>
      </c>
      <c r="P1691" s="32">
        <v>1</v>
      </c>
    </row>
    <row r="1692" spans="1:16" x14ac:dyDescent="0.25">
      <c r="A1692" s="57">
        <v>42265.454728009259</v>
      </c>
      <c r="B1692" s="32" t="s">
        <v>22</v>
      </c>
      <c r="C1692" s="32" t="s">
        <v>7901</v>
      </c>
      <c r="D1692" s="32" t="s">
        <v>7902</v>
      </c>
      <c r="E1692" s="32" t="s">
        <v>7903</v>
      </c>
      <c r="F1692" s="32" t="s">
        <v>7904</v>
      </c>
      <c r="G1692" s="32" t="s">
        <v>25</v>
      </c>
      <c r="H1692" s="32" t="s">
        <v>26</v>
      </c>
      <c r="I1692" s="32" t="s">
        <v>2006</v>
      </c>
      <c r="J1692" s="35">
        <v>0</v>
      </c>
      <c r="K1692" s="35">
        <v>0</v>
      </c>
      <c r="L1692" s="35">
        <v>0</v>
      </c>
      <c r="M1692" s="35">
        <v>0</v>
      </c>
      <c r="N1692" s="32" t="s">
        <v>19</v>
      </c>
      <c r="O1692" s="32" t="s">
        <v>7905</v>
      </c>
      <c r="P1692" s="32">
        <v>2</v>
      </c>
    </row>
    <row r="1693" spans="1:16" x14ac:dyDescent="0.25">
      <c r="A1693" s="57">
        <v>42265.454728009259</v>
      </c>
      <c r="B1693" s="32" t="s">
        <v>22</v>
      </c>
      <c r="C1693" s="32" t="s">
        <v>7901</v>
      </c>
      <c r="D1693" s="32" t="s">
        <v>7902</v>
      </c>
      <c r="E1693" s="32" t="s">
        <v>7903</v>
      </c>
      <c r="F1693" s="32" t="s">
        <v>7904</v>
      </c>
      <c r="G1693" s="32" t="s">
        <v>33</v>
      </c>
      <c r="H1693" s="32" t="s">
        <v>34</v>
      </c>
      <c r="I1693" s="32" t="s">
        <v>2006</v>
      </c>
      <c r="J1693" s="35">
        <v>0</v>
      </c>
      <c r="K1693" s="35">
        <v>0</v>
      </c>
      <c r="L1693" s="35">
        <v>0</v>
      </c>
      <c r="M1693" s="35">
        <v>3</v>
      </c>
      <c r="N1693" s="32" t="s">
        <v>19</v>
      </c>
      <c r="O1693" s="32" t="s">
        <v>7905</v>
      </c>
      <c r="P1693" s="32">
        <v>1</v>
      </c>
    </row>
    <row r="1694" spans="1:16" x14ac:dyDescent="0.25">
      <c r="A1694" s="57">
        <v>42265.454728009259</v>
      </c>
      <c r="B1694" s="32" t="s">
        <v>22</v>
      </c>
      <c r="C1694" s="32" t="s">
        <v>7901</v>
      </c>
      <c r="D1694" s="32" t="s">
        <v>7902</v>
      </c>
      <c r="E1694" s="32" t="s">
        <v>7903</v>
      </c>
      <c r="F1694" s="32" t="s">
        <v>7904</v>
      </c>
      <c r="G1694" s="32" t="s">
        <v>33</v>
      </c>
      <c r="H1694" s="32" t="s">
        <v>34</v>
      </c>
      <c r="I1694" s="32" t="s">
        <v>2006</v>
      </c>
      <c r="J1694" s="35">
        <v>0</v>
      </c>
      <c r="K1694" s="35">
        <v>0</v>
      </c>
      <c r="L1694" s="35">
        <v>0</v>
      </c>
      <c r="M1694" s="35">
        <v>3</v>
      </c>
      <c r="N1694" s="32" t="s">
        <v>19</v>
      </c>
      <c r="O1694" s="32" t="s">
        <v>7905</v>
      </c>
      <c r="P1694" s="32">
        <v>1</v>
      </c>
    </row>
    <row r="1695" spans="1:16" x14ac:dyDescent="0.25">
      <c r="A1695" s="57">
        <v>42265.454728009259</v>
      </c>
      <c r="B1695" s="32" t="s">
        <v>22</v>
      </c>
      <c r="C1695" s="32" t="s">
        <v>7901</v>
      </c>
      <c r="D1695" s="32" t="s">
        <v>7902</v>
      </c>
      <c r="E1695" s="32" t="s">
        <v>7903</v>
      </c>
      <c r="F1695" s="32" t="s">
        <v>7904</v>
      </c>
      <c r="G1695" s="32" t="s">
        <v>365</v>
      </c>
      <c r="H1695" s="32" t="s">
        <v>364</v>
      </c>
      <c r="I1695" s="32" t="s">
        <v>2006</v>
      </c>
      <c r="J1695" s="35">
        <v>0</v>
      </c>
      <c r="K1695" s="35">
        <v>0</v>
      </c>
      <c r="L1695" s="35">
        <v>0</v>
      </c>
      <c r="M1695" s="35">
        <v>0</v>
      </c>
      <c r="N1695" s="32" t="s">
        <v>19</v>
      </c>
      <c r="O1695" s="32" t="s">
        <v>7905</v>
      </c>
      <c r="P1695" s="32">
        <v>0.05</v>
      </c>
    </row>
    <row r="1696" spans="1:16" x14ac:dyDescent="0.25">
      <c r="A1696" s="57">
        <v>42265.464807673612</v>
      </c>
      <c r="B1696" s="32" t="s">
        <v>22</v>
      </c>
      <c r="C1696" s="32" t="s">
        <v>78</v>
      </c>
      <c r="D1696" s="32" t="s">
        <v>77</v>
      </c>
      <c r="E1696" s="32" t="s">
        <v>7906</v>
      </c>
      <c r="F1696" s="32" t="s">
        <v>7907</v>
      </c>
      <c r="G1696" s="32" t="s">
        <v>25</v>
      </c>
      <c r="H1696" s="32" t="s">
        <v>26</v>
      </c>
      <c r="I1696" s="32" t="s">
        <v>2006</v>
      </c>
      <c r="J1696" s="35">
        <v>0</v>
      </c>
      <c r="K1696" s="35">
        <v>0</v>
      </c>
      <c r="L1696" s="35">
        <v>0</v>
      </c>
      <c r="M1696" s="35">
        <v>0</v>
      </c>
      <c r="N1696" s="32" t="s">
        <v>19</v>
      </c>
      <c r="O1696" s="32" t="s">
        <v>24</v>
      </c>
      <c r="P1696" s="32">
        <v>1</v>
      </c>
    </row>
    <row r="1697" spans="1:16" x14ac:dyDescent="0.25">
      <c r="A1697" s="57">
        <v>42265.464807673612</v>
      </c>
      <c r="B1697" s="32" t="s">
        <v>22</v>
      </c>
      <c r="C1697" s="32" t="s">
        <v>78</v>
      </c>
      <c r="D1697" s="32" t="s">
        <v>77</v>
      </c>
      <c r="E1697" s="32" t="s">
        <v>7906</v>
      </c>
      <c r="F1697" s="32" t="s">
        <v>7907</v>
      </c>
      <c r="G1697" s="32" t="s">
        <v>359</v>
      </c>
      <c r="H1697" s="32" t="s">
        <v>358</v>
      </c>
      <c r="I1697" s="32" t="s">
        <v>2006</v>
      </c>
      <c r="J1697" s="35">
        <v>0</v>
      </c>
      <c r="K1697" s="35">
        <v>47.35</v>
      </c>
      <c r="L1697" s="35">
        <v>0</v>
      </c>
      <c r="M1697" s="35">
        <v>0</v>
      </c>
      <c r="N1697" s="32" t="s">
        <v>19</v>
      </c>
      <c r="O1697" s="32" t="s">
        <v>24</v>
      </c>
      <c r="P1697" s="32">
        <v>1</v>
      </c>
    </row>
    <row r="1698" spans="1:16" x14ac:dyDescent="0.25">
      <c r="A1698" s="57">
        <v>42265.464807673612</v>
      </c>
      <c r="B1698" s="32" t="s">
        <v>22</v>
      </c>
      <c r="C1698" s="32" t="s">
        <v>78</v>
      </c>
      <c r="D1698" s="32" t="s">
        <v>77</v>
      </c>
      <c r="E1698" s="32" t="s">
        <v>7906</v>
      </c>
      <c r="F1698" s="32" t="s">
        <v>7907</v>
      </c>
      <c r="G1698" s="32" t="s">
        <v>29</v>
      </c>
      <c r="H1698" s="32" t="s">
        <v>30</v>
      </c>
      <c r="I1698" s="32" t="s">
        <v>2006</v>
      </c>
      <c r="J1698" s="35">
        <v>0</v>
      </c>
      <c r="K1698" s="35">
        <v>0</v>
      </c>
      <c r="L1698" s="35">
        <v>0</v>
      </c>
      <c r="M1698" s="35">
        <v>3.21</v>
      </c>
      <c r="N1698" s="32" t="s">
        <v>19</v>
      </c>
      <c r="O1698" s="32" t="s">
        <v>24</v>
      </c>
      <c r="P1698" s="32">
        <v>1</v>
      </c>
    </row>
    <row r="1699" spans="1:16" x14ac:dyDescent="0.25">
      <c r="A1699" s="57">
        <v>42265.468890358796</v>
      </c>
      <c r="B1699" s="32" t="s">
        <v>22</v>
      </c>
      <c r="C1699" s="32" t="s">
        <v>78</v>
      </c>
      <c r="D1699" s="32" t="s">
        <v>77</v>
      </c>
      <c r="E1699" s="32" t="s">
        <v>7908</v>
      </c>
      <c r="F1699" s="32" t="s">
        <v>7909</v>
      </c>
      <c r="G1699" s="32" t="s">
        <v>25</v>
      </c>
      <c r="H1699" s="32" t="s">
        <v>26</v>
      </c>
      <c r="I1699" s="32" t="s">
        <v>2006</v>
      </c>
      <c r="J1699" s="35">
        <v>0</v>
      </c>
      <c r="K1699" s="35">
        <v>0</v>
      </c>
      <c r="L1699" s="35">
        <v>0</v>
      </c>
      <c r="M1699" s="35">
        <v>0</v>
      </c>
      <c r="N1699" s="32" t="s">
        <v>19</v>
      </c>
      <c r="O1699" s="32" t="s">
        <v>24</v>
      </c>
      <c r="P1699" s="32">
        <v>1.08</v>
      </c>
    </row>
    <row r="1700" spans="1:16" x14ac:dyDescent="0.25">
      <c r="A1700" s="57">
        <v>42265.468890358796</v>
      </c>
      <c r="B1700" s="32" t="s">
        <v>22</v>
      </c>
      <c r="C1700" s="32" t="s">
        <v>78</v>
      </c>
      <c r="D1700" s="32" t="s">
        <v>77</v>
      </c>
      <c r="E1700" s="32" t="s">
        <v>7908</v>
      </c>
      <c r="F1700" s="32" t="s">
        <v>7909</v>
      </c>
      <c r="G1700" s="32" t="s">
        <v>359</v>
      </c>
      <c r="H1700" s="32" t="s">
        <v>358</v>
      </c>
      <c r="I1700" s="32" t="s">
        <v>2006</v>
      </c>
      <c r="J1700" s="35">
        <v>0</v>
      </c>
      <c r="K1700" s="35">
        <v>47.35</v>
      </c>
      <c r="L1700" s="35">
        <v>0</v>
      </c>
      <c r="M1700" s="35">
        <v>0</v>
      </c>
      <c r="N1700" s="32" t="s">
        <v>19</v>
      </c>
      <c r="O1700" s="32" t="s">
        <v>24</v>
      </c>
      <c r="P1700" s="32">
        <v>1</v>
      </c>
    </row>
    <row r="1701" spans="1:16" x14ac:dyDescent="0.25">
      <c r="A1701" s="57">
        <v>42265.468890358796</v>
      </c>
      <c r="B1701" s="32" t="s">
        <v>22</v>
      </c>
      <c r="C1701" s="32" t="s">
        <v>78</v>
      </c>
      <c r="D1701" s="32" t="s">
        <v>77</v>
      </c>
      <c r="E1701" s="32" t="s">
        <v>7908</v>
      </c>
      <c r="F1701" s="32" t="s">
        <v>7909</v>
      </c>
      <c r="G1701" s="32" t="s">
        <v>35</v>
      </c>
      <c r="H1701" s="32" t="s">
        <v>38</v>
      </c>
      <c r="I1701" s="32" t="s">
        <v>2006</v>
      </c>
      <c r="J1701" s="35">
        <v>0</v>
      </c>
      <c r="K1701" s="35">
        <v>0</v>
      </c>
      <c r="L1701" s="35">
        <v>0</v>
      </c>
      <c r="M1701" s="35">
        <v>7.5</v>
      </c>
      <c r="N1701" s="32" t="s">
        <v>19</v>
      </c>
      <c r="O1701" s="32" t="s">
        <v>24</v>
      </c>
      <c r="P1701" s="32">
        <v>1</v>
      </c>
    </row>
    <row r="1702" spans="1:16" x14ac:dyDescent="0.25">
      <c r="A1702" s="57">
        <v>42265.468890358796</v>
      </c>
      <c r="B1702" s="32" t="s">
        <v>22</v>
      </c>
      <c r="C1702" s="32" t="s">
        <v>78</v>
      </c>
      <c r="D1702" s="32" t="s">
        <v>77</v>
      </c>
      <c r="E1702" s="32" t="s">
        <v>7908</v>
      </c>
      <c r="F1702" s="32" t="s">
        <v>7909</v>
      </c>
      <c r="G1702" s="32" t="s">
        <v>35</v>
      </c>
      <c r="H1702" s="32" t="s">
        <v>38</v>
      </c>
      <c r="I1702" s="32" t="s">
        <v>2006</v>
      </c>
      <c r="J1702" s="35">
        <v>0</v>
      </c>
      <c r="K1702" s="35">
        <v>0</v>
      </c>
      <c r="L1702" s="35">
        <v>0</v>
      </c>
      <c r="M1702" s="35">
        <v>24.85</v>
      </c>
      <c r="N1702" s="32" t="s">
        <v>19</v>
      </c>
      <c r="O1702" s="32" t="s">
        <v>24</v>
      </c>
      <c r="P1702" s="32">
        <v>1</v>
      </c>
    </row>
    <row r="1703" spans="1:16" x14ac:dyDescent="0.25">
      <c r="A1703" s="57">
        <v>42265.495644872688</v>
      </c>
      <c r="B1703" s="32" t="s">
        <v>22</v>
      </c>
      <c r="C1703" s="32" t="s">
        <v>78</v>
      </c>
      <c r="D1703" s="32" t="s">
        <v>77</v>
      </c>
      <c r="E1703" s="32" t="s">
        <v>7910</v>
      </c>
      <c r="F1703" s="32" t="s">
        <v>7911</v>
      </c>
      <c r="G1703" s="32" t="s">
        <v>25</v>
      </c>
      <c r="H1703" s="32" t="s">
        <v>26</v>
      </c>
      <c r="I1703" s="32" t="s">
        <v>2006</v>
      </c>
      <c r="J1703" s="35">
        <v>0</v>
      </c>
      <c r="K1703" s="35">
        <v>0</v>
      </c>
      <c r="L1703" s="35">
        <v>0</v>
      </c>
      <c r="M1703" s="35">
        <v>0</v>
      </c>
      <c r="N1703" s="32" t="s">
        <v>19</v>
      </c>
      <c r="O1703" s="32" t="s">
        <v>24</v>
      </c>
      <c r="P1703" s="32">
        <v>0.5</v>
      </c>
    </row>
    <row r="1704" spans="1:16" x14ac:dyDescent="0.25">
      <c r="A1704" s="57">
        <v>42265.495644872688</v>
      </c>
      <c r="B1704" s="32" t="s">
        <v>22</v>
      </c>
      <c r="C1704" s="32" t="s">
        <v>78</v>
      </c>
      <c r="D1704" s="32" t="s">
        <v>77</v>
      </c>
      <c r="E1704" s="32" t="s">
        <v>7910</v>
      </c>
      <c r="F1704" s="32" t="s">
        <v>7911</v>
      </c>
      <c r="G1704" s="32" t="s">
        <v>856</v>
      </c>
      <c r="H1704" s="32" t="s">
        <v>857</v>
      </c>
      <c r="I1704" s="32" t="s">
        <v>2006</v>
      </c>
      <c r="J1704" s="35">
        <v>0</v>
      </c>
      <c r="K1704" s="35">
        <v>40.81</v>
      </c>
      <c r="L1704" s="35">
        <v>0</v>
      </c>
      <c r="M1704" s="35">
        <v>0</v>
      </c>
      <c r="N1704" s="32" t="s">
        <v>19</v>
      </c>
      <c r="O1704" s="32" t="s">
        <v>24</v>
      </c>
      <c r="P1704" s="32">
        <v>1</v>
      </c>
    </row>
    <row r="1705" spans="1:16" x14ac:dyDescent="0.25">
      <c r="A1705" s="57">
        <v>42265.49659278935</v>
      </c>
      <c r="C1705" s="32" t="s">
        <v>463</v>
      </c>
      <c r="D1705" s="32" t="s">
        <v>462</v>
      </c>
      <c r="E1705" s="32" t="s">
        <v>7912</v>
      </c>
      <c r="F1705" s="32" t="s">
        <v>7913</v>
      </c>
      <c r="G1705" s="32" t="s">
        <v>58</v>
      </c>
      <c r="H1705" s="32" t="s">
        <v>59</v>
      </c>
      <c r="I1705" s="32" t="s">
        <v>2006</v>
      </c>
      <c r="J1705" s="35">
        <v>0</v>
      </c>
      <c r="K1705" s="35">
        <v>0</v>
      </c>
      <c r="L1705" s="35">
        <v>0</v>
      </c>
      <c r="M1705" s="35">
        <v>0</v>
      </c>
      <c r="N1705" s="32" t="s">
        <v>17</v>
      </c>
      <c r="O1705" s="32" t="s">
        <v>32</v>
      </c>
      <c r="P1705" s="32">
        <v>3</v>
      </c>
    </row>
    <row r="1706" spans="1:16" x14ac:dyDescent="0.25">
      <c r="A1706" s="57">
        <v>42265.49659278935</v>
      </c>
      <c r="C1706" s="32" t="s">
        <v>463</v>
      </c>
      <c r="D1706" s="32" t="s">
        <v>462</v>
      </c>
      <c r="E1706" s="32" t="s">
        <v>7912</v>
      </c>
      <c r="F1706" s="32" t="s">
        <v>7913</v>
      </c>
      <c r="G1706" s="32" t="s">
        <v>2086</v>
      </c>
      <c r="H1706" s="32" t="s">
        <v>2087</v>
      </c>
      <c r="I1706" s="32" t="s">
        <v>2006</v>
      </c>
      <c r="J1706" s="35">
        <v>0</v>
      </c>
      <c r="K1706" s="35">
        <v>0</v>
      </c>
      <c r="L1706" s="35">
        <v>0</v>
      </c>
      <c r="M1706" s="35">
        <v>0</v>
      </c>
      <c r="N1706" s="32" t="s">
        <v>17</v>
      </c>
      <c r="O1706" s="32" t="s">
        <v>32</v>
      </c>
      <c r="P1706" s="32">
        <v>2.1000000000000001E-2</v>
      </c>
    </row>
    <row r="1707" spans="1:16" x14ac:dyDescent="0.25">
      <c r="A1707" s="57">
        <v>42265.496919872683</v>
      </c>
      <c r="B1707" s="32" t="s">
        <v>7914</v>
      </c>
      <c r="C1707" s="32" t="s">
        <v>78</v>
      </c>
      <c r="D1707" s="32" t="s">
        <v>77</v>
      </c>
      <c r="E1707" s="32" t="s">
        <v>7915</v>
      </c>
      <c r="F1707" s="32" t="s">
        <v>7916</v>
      </c>
      <c r="G1707" s="32" t="s">
        <v>25</v>
      </c>
      <c r="H1707" s="32" t="s">
        <v>26</v>
      </c>
      <c r="I1707" s="32" t="s">
        <v>2006</v>
      </c>
      <c r="J1707" s="35">
        <v>0</v>
      </c>
      <c r="K1707" s="35">
        <v>0</v>
      </c>
      <c r="L1707" s="35">
        <v>0</v>
      </c>
      <c r="M1707" s="35">
        <v>0</v>
      </c>
      <c r="N1707" s="32" t="s">
        <v>19</v>
      </c>
      <c r="O1707" s="32" t="s">
        <v>24</v>
      </c>
      <c r="P1707" s="32">
        <v>1.25</v>
      </c>
    </row>
    <row r="1708" spans="1:16" x14ac:dyDescent="0.25">
      <c r="A1708" s="57">
        <v>42265.496919872683</v>
      </c>
      <c r="B1708" s="32" t="s">
        <v>7914</v>
      </c>
      <c r="C1708" s="32" t="s">
        <v>78</v>
      </c>
      <c r="D1708" s="32" t="s">
        <v>77</v>
      </c>
      <c r="E1708" s="32" t="s">
        <v>7915</v>
      </c>
      <c r="F1708" s="32" t="s">
        <v>7916</v>
      </c>
      <c r="G1708" s="32" t="s">
        <v>359</v>
      </c>
      <c r="H1708" s="32" t="s">
        <v>358</v>
      </c>
      <c r="I1708" s="32" t="s">
        <v>2006</v>
      </c>
      <c r="J1708" s="35">
        <v>0</v>
      </c>
      <c r="K1708" s="35">
        <v>45.69</v>
      </c>
      <c r="L1708" s="35">
        <v>0</v>
      </c>
      <c r="M1708" s="35">
        <v>0</v>
      </c>
      <c r="N1708" s="32" t="s">
        <v>19</v>
      </c>
      <c r="O1708" s="32" t="s">
        <v>24</v>
      </c>
      <c r="P1708" s="32">
        <v>1</v>
      </c>
    </row>
    <row r="1709" spans="1:16" x14ac:dyDescent="0.25">
      <c r="A1709" s="57">
        <v>42265.496919872683</v>
      </c>
      <c r="B1709" s="32" t="s">
        <v>7914</v>
      </c>
      <c r="C1709" s="32" t="s">
        <v>78</v>
      </c>
      <c r="D1709" s="32" t="s">
        <v>77</v>
      </c>
      <c r="E1709" s="32" t="s">
        <v>7915</v>
      </c>
      <c r="F1709" s="32" t="s">
        <v>7916</v>
      </c>
      <c r="G1709" s="32" t="s">
        <v>29</v>
      </c>
      <c r="H1709" s="32" t="s">
        <v>30</v>
      </c>
      <c r="I1709" s="32" t="s">
        <v>2006</v>
      </c>
      <c r="J1709" s="35">
        <v>0</v>
      </c>
      <c r="K1709" s="35">
        <v>0</v>
      </c>
      <c r="L1709" s="35">
        <v>0</v>
      </c>
      <c r="M1709" s="35">
        <v>1.5</v>
      </c>
      <c r="N1709" s="32" t="s">
        <v>19</v>
      </c>
      <c r="O1709" s="32" t="s">
        <v>24</v>
      </c>
      <c r="P1709" s="32">
        <v>1</v>
      </c>
    </row>
    <row r="1710" spans="1:16" x14ac:dyDescent="0.25">
      <c r="A1710" s="57">
        <v>42265.502309178242</v>
      </c>
      <c r="B1710" s="32" t="s">
        <v>22</v>
      </c>
      <c r="C1710" s="32" t="s">
        <v>78</v>
      </c>
      <c r="D1710" s="32" t="s">
        <v>77</v>
      </c>
      <c r="E1710" s="32" t="s">
        <v>7917</v>
      </c>
      <c r="F1710" s="32" t="s">
        <v>7918</v>
      </c>
      <c r="G1710" s="32" t="s">
        <v>25</v>
      </c>
      <c r="H1710" s="32" t="s">
        <v>26</v>
      </c>
      <c r="I1710" s="32" t="s">
        <v>2006</v>
      </c>
      <c r="J1710" s="35">
        <v>0</v>
      </c>
      <c r="K1710" s="35">
        <v>0</v>
      </c>
      <c r="L1710" s="35">
        <v>0</v>
      </c>
      <c r="M1710" s="35">
        <v>0</v>
      </c>
      <c r="N1710" s="32" t="s">
        <v>19</v>
      </c>
      <c r="O1710" s="32" t="s">
        <v>24</v>
      </c>
      <c r="P1710" s="32">
        <v>1</v>
      </c>
    </row>
    <row r="1711" spans="1:16" x14ac:dyDescent="0.25">
      <c r="A1711" s="57">
        <v>42265.502309178242</v>
      </c>
      <c r="B1711" s="32" t="s">
        <v>22</v>
      </c>
      <c r="C1711" s="32" t="s">
        <v>78</v>
      </c>
      <c r="D1711" s="32" t="s">
        <v>77</v>
      </c>
      <c r="E1711" s="32" t="s">
        <v>7917</v>
      </c>
      <c r="F1711" s="32" t="s">
        <v>7918</v>
      </c>
      <c r="G1711" s="32" t="s">
        <v>856</v>
      </c>
      <c r="H1711" s="32" t="s">
        <v>857</v>
      </c>
      <c r="I1711" s="32" t="s">
        <v>2006</v>
      </c>
      <c r="J1711" s="35">
        <v>0</v>
      </c>
      <c r="K1711" s="35">
        <v>40.81</v>
      </c>
      <c r="L1711" s="35">
        <v>0</v>
      </c>
      <c r="M1711" s="35">
        <v>0</v>
      </c>
      <c r="N1711" s="32" t="s">
        <v>19</v>
      </c>
      <c r="O1711" s="32" t="s">
        <v>24</v>
      </c>
      <c r="P1711" s="32">
        <v>1</v>
      </c>
    </row>
    <row r="1712" spans="1:16" x14ac:dyDescent="0.25">
      <c r="A1712" s="57">
        <v>42265.502309178242</v>
      </c>
      <c r="B1712" s="32" t="s">
        <v>22</v>
      </c>
      <c r="C1712" s="32" t="s">
        <v>78</v>
      </c>
      <c r="D1712" s="32" t="s">
        <v>77</v>
      </c>
      <c r="E1712" s="32" t="s">
        <v>7917</v>
      </c>
      <c r="F1712" s="32" t="s">
        <v>7918</v>
      </c>
      <c r="G1712" s="32" t="s">
        <v>29</v>
      </c>
      <c r="H1712" s="32" t="s">
        <v>30</v>
      </c>
      <c r="I1712" s="32" t="s">
        <v>2006</v>
      </c>
      <c r="J1712" s="35">
        <v>0</v>
      </c>
      <c r="K1712" s="35">
        <v>0</v>
      </c>
      <c r="L1712" s="35">
        <v>0</v>
      </c>
      <c r="M1712" s="35">
        <v>3.21</v>
      </c>
      <c r="N1712" s="32" t="s">
        <v>19</v>
      </c>
      <c r="O1712" s="32" t="s">
        <v>24</v>
      </c>
      <c r="P1712" s="32">
        <v>1</v>
      </c>
    </row>
    <row r="1713" spans="1:16" x14ac:dyDescent="0.25">
      <c r="A1713" s="57">
        <v>42265.502309178242</v>
      </c>
      <c r="B1713" s="32" t="s">
        <v>22</v>
      </c>
      <c r="C1713" s="32" t="s">
        <v>78</v>
      </c>
      <c r="D1713" s="32" t="s">
        <v>77</v>
      </c>
      <c r="E1713" s="32" t="s">
        <v>7917</v>
      </c>
      <c r="F1713" s="32" t="s">
        <v>7918</v>
      </c>
      <c r="G1713" s="32" t="s">
        <v>380</v>
      </c>
      <c r="H1713" s="32" t="s">
        <v>379</v>
      </c>
      <c r="I1713" s="32" t="s">
        <v>2006</v>
      </c>
      <c r="J1713" s="35">
        <v>0</v>
      </c>
      <c r="K1713" s="35">
        <v>0</v>
      </c>
      <c r="L1713" s="35">
        <v>0</v>
      </c>
      <c r="M1713" s="35">
        <v>2</v>
      </c>
      <c r="N1713" s="32" t="s">
        <v>19</v>
      </c>
      <c r="O1713" s="32" t="s">
        <v>24</v>
      </c>
      <c r="P1713" s="32">
        <v>1</v>
      </c>
    </row>
    <row r="1714" spans="1:16" x14ac:dyDescent="0.25">
      <c r="A1714" s="57">
        <v>42265.581367743056</v>
      </c>
      <c r="B1714" s="32" t="s">
        <v>22</v>
      </c>
      <c r="C1714" s="32" t="s">
        <v>78</v>
      </c>
      <c r="D1714" s="32" t="s">
        <v>77</v>
      </c>
      <c r="E1714" s="32" t="s">
        <v>7919</v>
      </c>
      <c r="F1714" s="32" t="s">
        <v>7920</v>
      </c>
      <c r="G1714" s="32" t="s">
        <v>25</v>
      </c>
      <c r="H1714" s="32" t="s">
        <v>26</v>
      </c>
      <c r="I1714" s="32" t="s">
        <v>2006</v>
      </c>
      <c r="J1714" s="35">
        <v>0</v>
      </c>
      <c r="K1714" s="35">
        <v>0</v>
      </c>
      <c r="L1714" s="35">
        <v>0</v>
      </c>
      <c r="M1714" s="35">
        <v>0</v>
      </c>
      <c r="N1714" s="32" t="s">
        <v>19</v>
      </c>
      <c r="O1714" s="32" t="s">
        <v>24</v>
      </c>
      <c r="P1714" s="32">
        <v>1</v>
      </c>
    </row>
    <row r="1715" spans="1:16" x14ac:dyDescent="0.25">
      <c r="A1715" s="57">
        <v>42265.581367743056</v>
      </c>
      <c r="B1715" s="32" t="s">
        <v>22</v>
      </c>
      <c r="C1715" s="32" t="s">
        <v>78</v>
      </c>
      <c r="D1715" s="32" t="s">
        <v>77</v>
      </c>
      <c r="E1715" s="32" t="s">
        <v>7919</v>
      </c>
      <c r="F1715" s="32" t="s">
        <v>7920</v>
      </c>
      <c r="G1715" s="32" t="s">
        <v>35</v>
      </c>
      <c r="H1715" s="32" t="s">
        <v>38</v>
      </c>
      <c r="I1715" s="32" t="s">
        <v>2006</v>
      </c>
      <c r="J1715" s="35">
        <v>0</v>
      </c>
      <c r="K1715" s="35">
        <v>0</v>
      </c>
      <c r="L1715" s="35">
        <v>0</v>
      </c>
      <c r="M1715" s="35">
        <v>18.86</v>
      </c>
      <c r="N1715" s="32" t="s">
        <v>19</v>
      </c>
      <c r="O1715" s="32" t="s">
        <v>24</v>
      </c>
      <c r="P1715" s="32">
        <v>1</v>
      </c>
    </row>
    <row r="1716" spans="1:16" x14ac:dyDescent="0.25">
      <c r="A1716" s="57">
        <v>42265.581367743056</v>
      </c>
      <c r="B1716" s="32" t="s">
        <v>22</v>
      </c>
      <c r="C1716" s="32" t="s">
        <v>78</v>
      </c>
      <c r="D1716" s="32" t="s">
        <v>77</v>
      </c>
      <c r="E1716" s="32" t="s">
        <v>7919</v>
      </c>
      <c r="F1716" s="32" t="s">
        <v>7920</v>
      </c>
      <c r="G1716" s="32" t="s">
        <v>35</v>
      </c>
      <c r="H1716" s="32" t="s">
        <v>38</v>
      </c>
      <c r="I1716" s="32" t="s">
        <v>2006</v>
      </c>
      <c r="J1716" s="35">
        <v>0</v>
      </c>
      <c r="K1716" s="35">
        <v>0</v>
      </c>
      <c r="L1716" s="35">
        <v>0</v>
      </c>
      <c r="M1716" s="35">
        <v>8.1</v>
      </c>
      <c r="N1716" s="32" t="s">
        <v>19</v>
      </c>
      <c r="O1716" s="32" t="s">
        <v>24</v>
      </c>
      <c r="P1716" s="32">
        <v>1</v>
      </c>
    </row>
    <row r="1717" spans="1:16" x14ac:dyDescent="0.25">
      <c r="A1717" s="57">
        <v>42265.581367743056</v>
      </c>
      <c r="B1717" s="32" t="s">
        <v>22</v>
      </c>
      <c r="C1717" s="32" t="s">
        <v>78</v>
      </c>
      <c r="D1717" s="32" t="s">
        <v>77</v>
      </c>
      <c r="E1717" s="32" t="s">
        <v>7919</v>
      </c>
      <c r="F1717" s="32" t="s">
        <v>7920</v>
      </c>
      <c r="G1717" s="32" t="s">
        <v>856</v>
      </c>
      <c r="H1717" s="32" t="s">
        <v>857</v>
      </c>
      <c r="I1717" s="32" t="s">
        <v>2006</v>
      </c>
      <c r="J1717" s="35">
        <v>0</v>
      </c>
      <c r="K1717" s="35">
        <v>40.81</v>
      </c>
      <c r="L1717" s="35">
        <v>0</v>
      </c>
      <c r="M1717" s="35">
        <v>0</v>
      </c>
      <c r="N1717" s="32" t="s">
        <v>19</v>
      </c>
      <c r="O1717" s="32" t="s">
        <v>24</v>
      </c>
      <c r="P1717" s="32">
        <v>1</v>
      </c>
    </row>
    <row r="1718" spans="1:16" x14ac:dyDescent="0.25">
      <c r="A1718" s="57">
        <v>42265.585087997686</v>
      </c>
      <c r="B1718" s="32" t="s">
        <v>22</v>
      </c>
      <c r="C1718" s="32" t="s">
        <v>2335</v>
      </c>
      <c r="D1718" s="32" t="s">
        <v>2336</v>
      </c>
      <c r="E1718" s="32" t="s">
        <v>7921</v>
      </c>
      <c r="F1718" s="32" t="s">
        <v>7922</v>
      </c>
      <c r="G1718" s="32" t="s">
        <v>25</v>
      </c>
      <c r="H1718" s="32" t="s">
        <v>26</v>
      </c>
      <c r="I1718" s="32" t="s">
        <v>2006</v>
      </c>
      <c r="J1718" s="35">
        <v>0</v>
      </c>
      <c r="K1718" s="35">
        <v>0</v>
      </c>
      <c r="L1718" s="35">
        <v>93.44</v>
      </c>
      <c r="M1718" s="35">
        <v>0</v>
      </c>
      <c r="N1718" s="32" t="s">
        <v>17</v>
      </c>
      <c r="O1718" s="32" t="s">
        <v>24</v>
      </c>
      <c r="P1718" s="32">
        <v>2.75</v>
      </c>
    </row>
    <row r="1719" spans="1:16" x14ac:dyDescent="0.25">
      <c r="A1719" s="57">
        <v>42265.585087997686</v>
      </c>
      <c r="B1719" s="32" t="s">
        <v>22</v>
      </c>
      <c r="C1719" s="32" t="s">
        <v>2335</v>
      </c>
      <c r="D1719" s="32" t="s">
        <v>2336</v>
      </c>
      <c r="E1719" s="32" t="s">
        <v>7921</v>
      </c>
      <c r="F1719" s="32" t="s">
        <v>7922</v>
      </c>
      <c r="G1719" s="32" t="s">
        <v>35</v>
      </c>
      <c r="H1719" s="32" t="s">
        <v>38</v>
      </c>
      <c r="I1719" s="32" t="s">
        <v>2006</v>
      </c>
      <c r="J1719" s="35">
        <v>0</v>
      </c>
      <c r="K1719" s="35">
        <v>0</v>
      </c>
      <c r="L1719" s="35">
        <v>0</v>
      </c>
      <c r="M1719" s="35">
        <v>17.75</v>
      </c>
      <c r="N1719" s="32" t="s">
        <v>17</v>
      </c>
      <c r="O1719" s="32" t="s">
        <v>24</v>
      </c>
      <c r="P1719" s="32">
        <v>1</v>
      </c>
    </row>
    <row r="1720" spans="1:16" x14ac:dyDescent="0.25">
      <c r="A1720" s="57">
        <v>42265.585087997686</v>
      </c>
      <c r="B1720" s="32" t="s">
        <v>22</v>
      </c>
      <c r="C1720" s="32" t="s">
        <v>2335</v>
      </c>
      <c r="D1720" s="32" t="s">
        <v>2336</v>
      </c>
      <c r="E1720" s="32" t="s">
        <v>7921</v>
      </c>
      <c r="F1720" s="32" t="s">
        <v>7922</v>
      </c>
      <c r="G1720" s="32" t="s">
        <v>35</v>
      </c>
      <c r="H1720" s="32" t="s">
        <v>38</v>
      </c>
      <c r="I1720" s="32" t="s">
        <v>2006</v>
      </c>
      <c r="J1720" s="35">
        <v>0</v>
      </c>
      <c r="K1720" s="35">
        <v>0</v>
      </c>
      <c r="L1720" s="35">
        <v>0</v>
      </c>
      <c r="M1720" s="35">
        <v>24.25</v>
      </c>
      <c r="N1720" s="32" t="s">
        <v>17</v>
      </c>
      <c r="O1720" s="32" t="s">
        <v>24</v>
      </c>
      <c r="P1720" s="32">
        <v>1</v>
      </c>
    </row>
    <row r="1721" spans="1:16" x14ac:dyDescent="0.25">
      <c r="A1721" s="57">
        <v>42265.59879945602</v>
      </c>
      <c r="B1721" s="32" t="s">
        <v>22</v>
      </c>
      <c r="C1721" s="32" t="s">
        <v>7923</v>
      </c>
      <c r="D1721" s="32" t="s">
        <v>7924</v>
      </c>
      <c r="E1721" s="32" t="s">
        <v>7925</v>
      </c>
      <c r="F1721" s="32" t="s">
        <v>7926</v>
      </c>
      <c r="G1721" s="32" t="s">
        <v>329</v>
      </c>
      <c r="H1721" s="32" t="s">
        <v>328</v>
      </c>
      <c r="I1721" s="32" t="s">
        <v>2006</v>
      </c>
      <c r="J1721" s="35">
        <v>0</v>
      </c>
      <c r="K1721" s="35">
        <v>0</v>
      </c>
      <c r="L1721" s="35">
        <v>0</v>
      </c>
      <c r="M1721" s="35">
        <v>0</v>
      </c>
      <c r="N1721" s="32" t="s">
        <v>17</v>
      </c>
      <c r="O1721" s="32" t="s">
        <v>27</v>
      </c>
      <c r="P1721" s="32">
        <v>0</v>
      </c>
    </row>
    <row r="1722" spans="1:16" x14ac:dyDescent="0.25">
      <c r="A1722" s="57">
        <v>42265.59879945602</v>
      </c>
      <c r="B1722" s="32" t="s">
        <v>22</v>
      </c>
      <c r="C1722" s="32" t="s">
        <v>7923</v>
      </c>
      <c r="D1722" s="32" t="s">
        <v>7924</v>
      </c>
      <c r="E1722" s="32" t="s">
        <v>7925</v>
      </c>
      <c r="F1722" s="32" t="s">
        <v>7926</v>
      </c>
      <c r="G1722" s="32" t="s">
        <v>25</v>
      </c>
      <c r="H1722" s="32" t="s">
        <v>26</v>
      </c>
      <c r="I1722" s="32" t="s">
        <v>2006</v>
      </c>
      <c r="J1722" s="35">
        <v>0</v>
      </c>
      <c r="K1722" s="35">
        <v>0</v>
      </c>
      <c r="L1722" s="35">
        <v>0</v>
      </c>
      <c r="M1722" s="35">
        <v>0</v>
      </c>
      <c r="N1722" s="32" t="s">
        <v>17</v>
      </c>
      <c r="O1722" s="32" t="s">
        <v>27</v>
      </c>
      <c r="P1722" s="32">
        <v>1.5</v>
      </c>
    </row>
    <row r="1723" spans="1:16" x14ac:dyDescent="0.25">
      <c r="A1723" s="57">
        <v>42265.644582407411</v>
      </c>
      <c r="C1723" s="32" t="s">
        <v>345</v>
      </c>
      <c r="D1723" s="32" t="s">
        <v>334</v>
      </c>
      <c r="E1723" s="32" t="s">
        <v>7927</v>
      </c>
      <c r="F1723" s="32" t="s">
        <v>7928</v>
      </c>
      <c r="G1723" s="32" t="s">
        <v>58</v>
      </c>
      <c r="H1723" s="32" t="s">
        <v>59</v>
      </c>
      <c r="I1723" s="32" t="s">
        <v>2006</v>
      </c>
      <c r="J1723" s="35">
        <v>0</v>
      </c>
      <c r="K1723" s="35">
        <v>0</v>
      </c>
      <c r="L1723" s="35">
        <v>0</v>
      </c>
      <c r="M1723" s="35">
        <v>0</v>
      </c>
      <c r="N1723" s="32" t="s">
        <v>19</v>
      </c>
      <c r="O1723" s="32" t="s">
        <v>322</v>
      </c>
      <c r="P1723" s="32">
        <v>0</v>
      </c>
    </row>
    <row r="1724" spans="1:16" x14ac:dyDescent="0.25">
      <c r="A1724" s="57">
        <v>42265.665350462965</v>
      </c>
      <c r="B1724" s="32" t="s">
        <v>22</v>
      </c>
      <c r="C1724" s="32" t="s">
        <v>4397</v>
      </c>
      <c r="D1724" s="32" t="s">
        <v>4398</v>
      </c>
      <c r="E1724" s="32" t="s">
        <v>7929</v>
      </c>
      <c r="F1724" s="32" t="s">
        <v>7930</v>
      </c>
      <c r="G1724" s="32" t="s">
        <v>25</v>
      </c>
      <c r="H1724" s="32" t="s">
        <v>26</v>
      </c>
      <c r="I1724" s="32" t="s">
        <v>2006</v>
      </c>
      <c r="J1724" s="35">
        <v>0</v>
      </c>
      <c r="K1724" s="35">
        <v>0</v>
      </c>
      <c r="L1724" s="35">
        <v>0</v>
      </c>
      <c r="M1724" s="35">
        <v>0</v>
      </c>
      <c r="N1724" s="32" t="s">
        <v>19</v>
      </c>
      <c r="O1724" s="32" t="s">
        <v>27</v>
      </c>
      <c r="P1724" s="32">
        <v>2</v>
      </c>
    </row>
    <row r="1725" spans="1:16" x14ac:dyDescent="0.25">
      <c r="A1725" s="57">
        <v>42265.665350462965</v>
      </c>
      <c r="B1725" s="32" t="s">
        <v>22</v>
      </c>
      <c r="C1725" s="32" t="s">
        <v>4397</v>
      </c>
      <c r="D1725" s="32" t="s">
        <v>4398</v>
      </c>
      <c r="E1725" s="32" t="s">
        <v>7929</v>
      </c>
      <c r="F1725" s="32" t="s">
        <v>7930</v>
      </c>
      <c r="G1725" s="32" t="s">
        <v>25</v>
      </c>
      <c r="H1725" s="32" t="s">
        <v>26</v>
      </c>
      <c r="I1725" s="32" t="s">
        <v>2006</v>
      </c>
      <c r="J1725" s="35">
        <v>0</v>
      </c>
      <c r="K1725" s="35">
        <v>0</v>
      </c>
      <c r="L1725" s="35">
        <v>0</v>
      </c>
      <c r="M1725" s="35">
        <v>0</v>
      </c>
      <c r="N1725" s="32" t="s">
        <v>19</v>
      </c>
      <c r="O1725" s="32" t="s">
        <v>27</v>
      </c>
      <c r="P1725" s="32">
        <v>1</v>
      </c>
    </row>
    <row r="1726" spans="1:16" x14ac:dyDescent="0.25">
      <c r="A1726" s="57">
        <v>42265.665350462965</v>
      </c>
      <c r="B1726" s="32" t="s">
        <v>22</v>
      </c>
      <c r="C1726" s="32" t="s">
        <v>4397</v>
      </c>
      <c r="D1726" s="32" t="s">
        <v>4398</v>
      </c>
      <c r="E1726" s="32" t="s">
        <v>7929</v>
      </c>
      <c r="F1726" s="32" t="s">
        <v>7930</v>
      </c>
      <c r="G1726" s="32" t="s">
        <v>25</v>
      </c>
      <c r="H1726" s="32" t="s">
        <v>26</v>
      </c>
      <c r="I1726" s="32" t="s">
        <v>2006</v>
      </c>
      <c r="J1726" s="35">
        <v>0</v>
      </c>
      <c r="K1726" s="35">
        <v>0</v>
      </c>
      <c r="L1726" s="35">
        <v>0</v>
      </c>
      <c r="M1726" s="35">
        <v>0</v>
      </c>
      <c r="N1726" s="32" t="s">
        <v>19</v>
      </c>
      <c r="O1726" s="32" t="s">
        <v>27</v>
      </c>
      <c r="P1726" s="32">
        <v>2.5</v>
      </c>
    </row>
    <row r="1727" spans="1:16" x14ac:dyDescent="0.25">
      <c r="A1727" s="57">
        <v>42265.671221180557</v>
      </c>
      <c r="C1727" s="32" t="s">
        <v>457</v>
      </c>
      <c r="D1727" s="32" t="s">
        <v>334</v>
      </c>
      <c r="E1727" s="32" t="s">
        <v>7931</v>
      </c>
      <c r="F1727" s="32" t="s">
        <v>7932</v>
      </c>
      <c r="G1727" s="32" t="s">
        <v>58</v>
      </c>
      <c r="H1727" s="32" t="s">
        <v>59</v>
      </c>
      <c r="I1727" s="32" t="s">
        <v>2006</v>
      </c>
      <c r="J1727" s="35">
        <v>0</v>
      </c>
      <c r="K1727" s="35">
        <v>0</v>
      </c>
      <c r="L1727" s="35">
        <v>0</v>
      </c>
      <c r="M1727" s="35">
        <v>0</v>
      </c>
      <c r="N1727" s="32" t="s">
        <v>19</v>
      </c>
      <c r="O1727" s="32" t="s">
        <v>322</v>
      </c>
      <c r="P1727" s="32">
        <v>0</v>
      </c>
    </row>
    <row r="1728" spans="1:16" x14ac:dyDescent="0.25">
      <c r="A1728" s="57">
        <v>42265.682481979165</v>
      </c>
      <c r="C1728" s="32" t="s">
        <v>655</v>
      </c>
      <c r="D1728" s="32" t="s">
        <v>334</v>
      </c>
      <c r="E1728" s="32" t="s">
        <v>7933</v>
      </c>
      <c r="F1728" s="32" t="s">
        <v>7934</v>
      </c>
      <c r="G1728" s="32" t="s">
        <v>58</v>
      </c>
      <c r="H1728" s="32" t="s">
        <v>59</v>
      </c>
      <c r="I1728" s="32" t="s">
        <v>2006</v>
      </c>
      <c r="J1728" s="35">
        <v>0</v>
      </c>
      <c r="K1728" s="35">
        <v>0</v>
      </c>
      <c r="L1728" s="35">
        <v>0</v>
      </c>
      <c r="M1728" s="35">
        <v>0</v>
      </c>
      <c r="N1728" s="32" t="s">
        <v>19</v>
      </c>
      <c r="O1728" s="32" t="s">
        <v>322</v>
      </c>
      <c r="P1728" s="32">
        <v>0</v>
      </c>
    </row>
    <row r="1729" spans="1:17" x14ac:dyDescent="0.25">
      <c r="A1729" s="57">
        <v>42265.690139317128</v>
      </c>
      <c r="C1729" s="32" t="s">
        <v>655</v>
      </c>
      <c r="D1729" s="32" t="s">
        <v>334</v>
      </c>
      <c r="E1729" s="32" t="s">
        <v>7935</v>
      </c>
      <c r="F1729" s="32" t="s">
        <v>7936</v>
      </c>
      <c r="G1729" s="32" t="s">
        <v>58</v>
      </c>
      <c r="H1729" s="32" t="s">
        <v>59</v>
      </c>
      <c r="I1729" s="32" t="s">
        <v>2006</v>
      </c>
      <c r="J1729" s="35">
        <v>0</v>
      </c>
      <c r="K1729" s="35">
        <v>0</v>
      </c>
      <c r="L1729" s="35">
        <v>0</v>
      </c>
      <c r="M1729" s="35">
        <v>0</v>
      </c>
      <c r="N1729" s="32" t="s">
        <v>19</v>
      </c>
      <c r="O1729" s="32" t="s">
        <v>322</v>
      </c>
      <c r="P1729" s="32">
        <v>0</v>
      </c>
    </row>
    <row r="1730" spans="1:17" x14ac:dyDescent="0.25">
      <c r="A1730" s="57">
        <v>42265.694084027775</v>
      </c>
      <c r="C1730" s="32" t="s">
        <v>506</v>
      </c>
      <c r="D1730" s="32" t="s">
        <v>334</v>
      </c>
      <c r="E1730" s="32" t="s">
        <v>7937</v>
      </c>
      <c r="F1730" s="32" t="s">
        <v>7938</v>
      </c>
      <c r="G1730" s="32" t="s">
        <v>58</v>
      </c>
      <c r="H1730" s="32" t="s">
        <v>59</v>
      </c>
      <c r="I1730" s="32" t="s">
        <v>2006</v>
      </c>
      <c r="J1730" s="35">
        <v>0</v>
      </c>
      <c r="K1730" s="35">
        <v>0</v>
      </c>
      <c r="L1730" s="35">
        <v>0</v>
      </c>
      <c r="M1730" s="35">
        <v>0</v>
      </c>
      <c r="N1730" s="32" t="s">
        <v>19</v>
      </c>
      <c r="O1730" s="32" t="s">
        <v>322</v>
      </c>
      <c r="P1730" s="32">
        <v>0</v>
      </c>
    </row>
    <row r="1731" spans="1:17" x14ac:dyDescent="0.25">
      <c r="A1731" s="57">
        <v>42265.697070023147</v>
      </c>
      <c r="C1731" s="32" t="s">
        <v>1068</v>
      </c>
      <c r="D1731" s="32" t="s">
        <v>334</v>
      </c>
      <c r="E1731" s="32" t="s">
        <v>7939</v>
      </c>
      <c r="F1731" s="32" t="s">
        <v>7940</v>
      </c>
      <c r="G1731" s="32" t="s">
        <v>58</v>
      </c>
      <c r="H1731" s="32" t="s">
        <v>59</v>
      </c>
      <c r="I1731" s="32" t="s">
        <v>2006</v>
      </c>
      <c r="J1731" s="35">
        <v>0</v>
      </c>
      <c r="K1731" s="35">
        <v>0</v>
      </c>
      <c r="L1731" s="35">
        <v>0</v>
      </c>
      <c r="M1731" s="35">
        <v>0</v>
      </c>
      <c r="N1731" s="32" t="s">
        <v>19</v>
      </c>
      <c r="O1731" s="32" t="s">
        <v>322</v>
      </c>
      <c r="P1731" s="32">
        <v>0</v>
      </c>
    </row>
    <row r="1732" spans="1:17" x14ac:dyDescent="0.25">
      <c r="A1732" s="57">
        <v>42265.700356597219</v>
      </c>
      <c r="C1732" s="32" t="s">
        <v>2465</v>
      </c>
      <c r="D1732" s="32" t="s">
        <v>334</v>
      </c>
      <c r="E1732" s="32" t="s">
        <v>7941</v>
      </c>
      <c r="F1732" s="32" t="s">
        <v>7942</v>
      </c>
      <c r="G1732" s="32" t="s">
        <v>58</v>
      </c>
      <c r="H1732" s="32" t="s">
        <v>59</v>
      </c>
      <c r="I1732" s="32" t="s">
        <v>2006</v>
      </c>
      <c r="J1732" s="35">
        <v>0</v>
      </c>
      <c r="K1732" s="35">
        <v>0</v>
      </c>
      <c r="L1732" s="35">
        <v>0</v>
      </c>
      <c r="M1732" s="35">
        <v>0</v>
      </c>
      <c r="N1732" s="32" t="s">
        <v>19</v>
      </c>
      <c r="O1732" s="32" t="s">
        <v>322</v>
      </c>
      <c r="P1732" s="32">
        <v>0</v>
      </c>
    </row>
    <row r="1733" spans="1:17" x14ac:dyDescent="0.25">
      <c r="A1733" s="57">
        <v>42265.702480324071</v>
      </c>
      <c r="C1733" s="32" t="s">
        <v>506</v>
      </c>
      <c r="D1733" s="32" t="s">
        <v>334</v>
      </c>
      <c r="E1733" s="32" t="s">
        <v>7943</v>
      </c>
      <c r="F1733" s="32" t="s">
        <v>7944</v>
      </c>
      <c r="G1733" s="32" t="s">
        <v>58</v>
      </c>
      <c r="H1733" s="32" t="s">
        <v>59</v>
      </c>
      <c r="I1733" s="32" t="s">
        <v>2006</v>
      </c>
      <c r="J1733" s="35">
        <v>0</v>
      </c>
      <c r="K1733" s="35">
        <v>0</v>
      </c>
      <c r="L1733" s="35">
        <v>0</v>
      </c>
      <c r="M1733" s="35">
        <v>0</v>
      </c>
      <c r="N1733" s="32" t="s">
        <v>19</v>
      </c>
      <c r="O1733" s="32" t="s">
        <v>322</v>
      </c>
      <c r="P1733" s="32">
        <v>0</v>
      </c>
    </row>
    <row r="1734" spans="1:17" x14ac:dyDescent="0.25">
      <c r="A1734" s="57">
        <v>42265.706214849539</v>
      </c>
      <c r="C1734" s="32" t="s">
        <v>1068</v>
      </c>
      <c r="D1734" s="32" t="s">
        <v>334</v>
      </c>
      <c r="E1734" s="32" t="s">
        <v>7945</v>
      </c>
      <c r="F1734" s="32" t="s">
        <v>7946</v>
      </c>
      <c r="G1734" s="32" t="s">
        <v>58</v>
      </c>
      <c r="H1734" s="32" t="s">
        <v>59</v>
      </c>
      <c r="I1734" s="32" t="s">
        <v>2006</v>
      </c>
      <c r="J1734" s="35">
        <v>0</v>
      </c>
      <c r="K1734" s="35">
        <v>0</v>
      </c>
      <c r="L1734" s="35">
        <v>0</v>
      </c>
      <c r="M1734" s="35">
        <v>0</v>
      </c>
      <c r="N1734" s="32" t="s">
        <v>19</v>
      </c>
      <c r="O1734" s="32" t="s">
        <v>322</v>
      </c>
      <c r="P1734" s="32">
        <v>0</v>
      </c>
    </row>
    <row r="1735" spans="1:17" x14ac:dyDescent="0.25">
      <c r="A1735" s="57">
        <v>42266.1660346875</v>
      </c>
      <c r="C1735" s="32" t="s">
        <v>464</v>
      </c>
      <c r="D1735" s="32" t="s">
        <v>334</v>
      </c>
      <c r="E1735" s="32" t="s">
        <v>7947</v>
      </c>
      <c r="F1735" s="32" t="s">
        <v>7948</v>
      </c>
      <c r="G1735" s="32" t="s">
        <v>58</v>
      </c>
      <c r="H1735" s="32" t="s">
        <v>59</v>
      </c>
      <c r="I1735" s="32" t="s">
        <v>2006</v>
      </c>
      <c r="J1735" s="35">
        <v>0</v>
      </c>
      <c r="K1735" s="35">
        <v>0</v>
      </c>
      <c r="L1735" s="35">
        <v>0</v>
      </c>
      <c r="M1735" s="35">
        <v>0</v>
      </c>
      <c r="N1735" s="32" t="s">
        <v>19</v>
      </c>
      <c r="O1735" s="32" t="s">
        <v>322</v>
      </c>
      <c r="P1735" s="32">
        <v>0</v>
      </c>
    </row>
    <row r="1736" spans="1:17" x14ac:dyDescent="0.25">
      <c r="A1736" s="57">
        <v>42266.16836851852</v>
      </c>
      <c r="C1736" s="32" t="s">
        <v>464</v>
      </c>
      <c r="D1736" s="32" t="s">
        <v>334</v>
      </c>
      <c r="E1736" s="32" t="s">
        <v>7949</v>
      </c>
      <c r="F1736" s="32" t="s">
        <v>7950</v>
      </c>
      <c r="G1736" s="32" t="s">
        <v>58</v>
      </c>
      <c r="H1736" s="32" t="s">
        <v>59</v>
      </c>
      <c r="I1736" s="32" t="s">
        <v>2006</v>
      </c>
      <c r="J1736" s="35">
        <v>0</v>
      </c>
      <c r="K1736" s="35">
        <v>0</v>
      </c>
      <c r="L1736" s="35">
        <v>0</v>
      </c>
      <c r="M1736" s="35">
        <v>0</v>
      </c>
      <c r="N1736" s="32" t="s">
        <v>19</v>
      </c>
      <c r="O1736" s="32" t="s">
        <v>322</v>
      </c>
      <c r="P1736" s="32">
        <v>0</v>
      </c>
    </row>
    <row r="1737" spans="1:17" x14ac:dyDescent="0.25">
      <c r="A1737" s="57">
        <v>42266.17875165509</v>
      </c>
      <c r="C1737" s="32" t="s">
        <v>340</v>
      </c>
      <c r="D1737" s="32" t="s">
        <v>334</v>
      </c>
      <c r="E1737" s="32" t="s">
        <v>7951</v>
      </c>
      <c r="F1737" s="32" t="s">
        <v>7952</v>
      </c>
      <c r="G1737" s="32" t="s">
        <v>58</v>
      </c>
      <c r="H1737" s="32" t="s">
        <v>59</v>
      </c>
      <c r="I1737" s="32" t="s">
        <v>2006</v>
      </c>
      <c r="J1737" s="35">
        <v>0</v>
      </c>
      <c r="K1737" s="35">
        <v>0</v>
      </c>
      <c r="L1737" s="35">
        <v>0</v>
      </c>
      <c r="M1737" s="35">
        <v>0</v>
      </c>
      <c r="N1737" s="32" t="s">
        <v>19</v>
      </c>
      <c r="O1737" s="32" t="s">
        <v>322</v>
      </c>
      <c r="P1737" s="32">
        <v>0</v>
      </c>
    </row>
    <row r="1738" spans="1:17" x14ac:dyDescent="0.25">
      <c r="A1738" s="57">
        <v>42266.847509178238</v>
      </c>
      <c r="C1738" s="32" t="s">
        <v>506</v>
      </c>
      <c r="D1738" s="32" t="s">
        <v>334</v>
      </c>
      <c r="E1738" s="32" t="s">
        <v>7953</v>
      </c>
      <c r="F1738" s="32" t="s">
        <v>7954</v>
      </c>
      <c r="G1738" s="32" t="s">
        <v>58</v>
      </c>
      <c r="H1738" s="32" t="s">
        <v>59</v>
      </c>
      <c r="I1738" s="32" t="s">
        <v>2006</v>
      </c>
      <c r="J1738" s="35">
        <v>0</v>
      </c>
      <c r="K1738" s="35">
        <v>0</v>
      </c>
      <c r="L1738" s="35">
        <v>0</v>
      </c>
      <c r="M1738" s="35">
        <v>0</v>
      </c>
      <c r="N1738" s="32" t="s">
        <v>2197</v>
      </c>
      <c r="O1738" s="32" t="s">
        <v>322</v>
      </c>
      <c r="P1738" s="32">
        <v>0</v>
      </c>
    </row>
    <row r="1739" spans="1:17" x14ac:dyDescent="0.25">
      <c r="A1739" s="57">
        <v>42268.373299733794</v>
      </c>
      <c r="B1739" s="32" t="s">
        <v>70</v>
      </c>
      <c r="C1739" s="32" t="s">
        <v>45</v>
      </c>
      <c r="D1739" s="32" t="s">
        <v>46</v>
      </c>
      <c r="E1739" s="32" t="s">
        <v>7955</v>
      </c>
      <c r="F1739" s="32" t="s">
        <v>7956</v>
      </c>
      <c r="G1739" s="32" t="s">
        <v>15</v>
      </c>
      <c r="H1739" s="32" t="s">
        <v>16</v>
      </c>
      <c r="I1739" s="32" t="s">
        <v>285</v>
      </c>
      <c r="J1739" s="35">
        <v>5960</v>
      </c>
      <c r="K1739" s="35">
        <v>0</v>
      </c>
      <c r="L1739" s="35">
        <v>0</v>
      </c>
      <c r="M1739" s="35">
        <v>0</v>
      </c>
      <c r="N1739" s="32" t="s">
        <v>19</v>
      </c>
      <c r="O1739" s="32" t="s">
        <v>18</v>
      </c>
      <c r="P1739" s="32">
        <v>1</v>
      </c>
      <c r="Q1739" s="32" t="s">
        <v>5268</v>
      </c>
    </row>
    <row r="1740" spans="1:17" x14ac:dyDescent="0.25">
      <c r="A1740" s="57">
        <v>42268.393836493058</v>
      </c>
      <c r="C1740" s="32" t="s">
        <v>463</v>
      </c>
      <c r="D1740" s="32" t="s">
        <v>462</v>
      </c>
      <c r="E1740" s="32" t="s">
        <v>7957</v>
      </c>
      <c r="F1740" s="32" t="s">
        <v>7958</v>
      </c>
      <c r="G1740" s="32" t="s">
        <v>58</v>
      </c>
      <c r="H1740" s="32" t="s">
        <v>59</v>
      </c>
      <c r="I1740" s="32" t="s">
        <v>2006</v>
      </c>
      <c r="J1740" s="35">
        <v>0</v>
      </c>
      <c r="K1740" s="35">
        <v>0</v>
      </c>
      <c r="L1740" s="35">
        <v>0</v>
      </c>
      <c r="M1740" s="35">
        <v>0</v>
      </c>
      <c r="N1740" s="32" t="s">
        <v>19</v>
      </c>
      <c r="O1740" s="32" t="s">
        <v>32</v>
      </c>
      <c r="P1740" s="32">
        <v>0.57999999999999996</v>
      </c>
    </row>
    <row r="1741" spans="1:17" x14ac:dyDescent="0.25">
      <c r="A1741" s="57">
        <v>42268.393836493058</v>
      </c>
      <c r="C1741" s="32" t="s">
        <v>463</v>
      </c>
      <c r="D1741" s="32" t="s">
        <v>462</v>
      </c>
      <c r="E1741" s="32" t="s">
        <v>7957</v>
      </c>
      <c r="F1741" s="32" t="s">
        <v>7958</v>
      </c>
      <c r="G1741" s="32" t="s">
        <v>2086</v>
      </c>
      <c r="H1741" s="32" t="s">
        <v>2087</v>
      </c>
      <c r="I1741" s="32" t="s">
        <v>2006</v>
      </c>
      <c r="J1741" s="35">
        <v>0</v>
      </c>
      <c r="K1741" s="35">
        <v>0</v>
      </c>
      <c r="L1741" s="35">
        <v>0</v>
      </c>
      <c r="M1741" s="35">
        <v>0</v>
      </c>
      <c r="N1741" s="32" t="s">
        <v>19</v>
      </c>
      <c r="O1741" s="32" t="s">
        <v>32</v>
      </c>
      <c r="P1741" s="32">
        <v>0.09</v>
      </c>
    </row>
    <row r="1742" spans="1:17" x14ac:dyDescent="0.25">
      <c r="A1742" s="57">
        <v>42268.393836493058</v>
      </c>
      <c r="C1742" s="32" t="s">
        <v>463</v>
      </c>
      <c r="D1742" s="32" t="s">
        <v>462</v>
      </c>
      <c r="E1742" s="32" t="s">
        <v>7957</v>
      </c>
      <c r="F1742" s="32" t="s">
        <v>7958</v>
      </c>
      <c r="G1742" s="32" t="s">
        <v>58</v>
      </c>
      <c r="H1742" s="32" t="s">
        <v>59</v>
      </c>
      <c r="I1742" s="32" t="s">
        <v>2006</v>
      </c>
      <c r="J1742" s="35">
        <v>0</v>
      </c>
      <c r="K1742" s="35">
        <v>0</v>
      </c>
      <c r="L1742" s="35">
        <v>0</v>
      </c>
      <c r="M1742" s="35">
        <v>0</v>
      </c>
      <c r="N1742" s="32" t="s">
        <v>19</v>
      </c>
      <c r="O1742" s="32" t="s">
        <v>32</v>
      </c>
      <c r="P1742" s="32">
        <v>2.08</v>
      </c>
    </row>
    <row r="1743" spans="1:17" x14ac:dyDescent="0.25">
      <c r="A1743" s="57">
        <v>42268.395029664352</v>
      </c>
      <c r="C1743" s="32" t="s">
        <v>463</v>
      </c>
      <c r="D1743" s="32" t="s">
        <v>462</v>
      </c>
      <c r="E1743" s="32" t="s">
        <v>7959</v>
      </c>
      <c r="F1743" s="32" t="s">
        <v>7960</v>
      </c>
      <c r="G1743" s="32" t="s">
        <v>58</v>
      </c>
      <c r="H1743" s="32" t="s">
        <v>59</v>
      </c>
      <c r="I1743" s="32" t="s">
        <v>2006</v>
      </c>
      <c r="J1743" s="35">
        <v>0</v>
      </c>
      <c r="K1743" s="35">
        <v>0</v>
      </c>
      <c r="L1743" s="35">
        <v>0</v>
      </c>
      <c r="M1743" s="35">
        <v>0</v>
      </c>
      <c r="N1743" s="32" t="s">
        <v>19</v>
      </c>
      <c r="O1743" s="32" t="s">
        <v>32</v>
      </c>
      <c r="P1743" s="32">
        <v>0.57999999999999996</v>
      </c>
    </row>
    <row r="1744" spans="1:17" x14ac:dyDescent="0.25">
      <c r="A1744" s="57">
        <v>42268.395029664352</v>
      </c>
      <c r="C1744" s="32" t="s">
        <v>463</v>
      </c>
      <c r="D1744" s="32" t="s">
        <v>462</v>
      </c>
      <c r="E1744" s="32" t="s">
        <v>7959</v>
      </c>
      <c r="F1744" s="32" t="s">
        <v>7960</v>
      </c>
      <c r="G1744" s="32" t="s">
        <v>2086</v>
      </c>
      <c r="H1744" s="32" t="s">
        <v>2087</v>
      </c>
      <c r="I1744" s="32" t="s">
        <v>2006</v>
      </c>
      <c r="J1744" s="35">
        <v>0</v>
      </c>
      <c r="K1744" s="35">
        <v>0</v>
      </c>
      <c r="L1744" s="35">
        <v>0</v>
      </c>
      <c r="M1744" s="35">
        <v>0</v>
      </c>
      <c r="N1744" s="32" t="s">
        <v>19</v>
      </c>
      <c r="O1744" s="32" t="s">
        <v>32</v>
      </c>
      <c r="P1744" s="32">
        <v>1.7999999999999999E-2</v>
      </c>
    </row>
    <row r="1745" spans="1:17" x14ac:dyDescent="0.25">
      <c r="A1745" s="57">
        <v>42268.395029664352</v>
      </c>
      <c r="C1745" s="32" t="s">
        <v>463</v>
      </c>
      <c r="D1745" s="32" t="s">
        <v>462</v>
      </c>
      <c r="E1745" s="32" t="s">
        <v>7959</v>
      </c>
      <c r="F1745" s="32" t="s">
        <v>7960</v>
      </c>
      <c r="G1745" s="32" t="s">
        <v>58</v>
      </c>
      <c r="H1745" s="32" t="s">
        <v>59</v>
      </c>
      <c r="I1745" s="32" t="s">
        <v>2006</v>
      </c>
      <c r="J1745" s="35">
        <v>0</v>
      </c>
      <c r="K1745" s="35">
        <v>0</v>
      </c>
      <c r="L1745" s="35">
        <v>0</v>
      </c>
      <c r="M1745" s="35">
        <v>0</v>
      </c>
      <c r="N1745" s="32" t="s">
        <v>19</v>
      </c>
      <c r="O1745" s="32" t="s">
        <v>32</v>
      </c>
      <c r="P1745" s="32">
        <v>2.08</v>
      </c>
    </row>
    <row r="1746" spans="1:17" x14ac:dyDescent="0.25">
      <c r="A1746" s="57">
        <v>42268.395753009259</v>
      </c>
      <c r="C1746" s="32" t="s">
        <v>463</v>
      </c>
      <c r="D1746" s="32" t="s">
        <v>462</v>
      </c>
      <c r="E1746" s="32" t="s">
        <v>7961</v>
      </c>
      <c r="F1746" s="32" t="s">
        <v>7962</v>
      </c>
      <c r="G1746" s="32" t="s">
        <v>58</v>
      </c>
      <c r="H1746" s="32" t="s">
        <v>59</v>
      </c>
      <c r="I1746" s="32" t="s">
        <v>2006</v>
      </c>
      <c r="J1746" s="35">
        <v>0</v>
      </c>
      <c r="K1746" s="35">
        <v>0</v>
      </c>
      <c r="L1746" s="35">
        <v>0</v>
      </c>
      <c r="M1746" s="35">
        <v>0</v>
      </c>
      <c r="N1746" s="32" t="s">
        <v>19</v>
      </c>
      <c r="O1746" s="32" t="s">
        <v>32</v>
      </c>
      <c r="P1746" s="32">
        <v>0.57999999999999996</v>
      </c>
    </row>
    <row r="1747" spans="1:17" x14ac:dyDescent="0.25">
      <c r="A1747" s="57">
        <v>42268.395753009259</v>
      </c>
      <c r="C1747" s="32" t="s">
        <v>463</v>
      </c>
      <c r="D1747" s="32" t="s">
        <v>462</v>
      </c>
      <c r="E1747" s="32" t="s">
        <v>7961</v>
      </c>
      <c r="F1747" s="32" t="s">
        <v>7962</v>
      </c>
      <c r="G1747" s="32" t="s">
        <v>2086</v>
      </c>
      <c r="H1747" s="32" t="s">
        <v>2087</v>
      </c>
      <c r="I1747" s="32" t="s">
        <v>2006</v>
      </c>
      <c r="J1747" s="35">
        <v>0</v>
      </c>
      <c r="K1747" s="35">
        <v>0</v>
      </c>
      <c r="L1747" s="35">
        <v>0</v>
      </c>
      <c r="M1747" s="35">
        <v>0</v>
      </c>
      <c r="N1747" s="32" t="s">
        <v>19</v>
      </c>
      <c r="O1747" s="32" t="s">
        <v>32</v>
      </c>
      <c r="P1747" s="32">
        <v>4.7E-2</v>
      </c>
    </row>
    <row r="1748" spans="1:17" x14ac:dyDescent="0.25">
      <c r="A1748" s="57">
        <v>42268.397059872688</v>
      </c>
      <c r="C1748" s="32" t="s">
        <v>463</v>
      </c>
      <c r="D1748" s="32" t="s">
        <v>462</v>
      </c>
      <c r="E1748" s="32" t="s">
        <v>7963</v>
      </c>
      <c r="F1748" s="32" t="s">
        <v>7964</v>
      </c>
      <c r="G1748" s="32" t="s">
        <v>58</v>
      </c>
      <c r="H1748" s="32" t="s">
        <v>59</v>
      </c>
      <c r="I1748" s="32" t="s">
        <v>2006</v>
      </c>
      <c r="J1748" s="35">
        <v>0</v>
      </c>
      <c r="K1748" s="35">
        <v>0</v>
      </c>
      <c r="L1748" s="35">
        <v>0</v>
      </c>
      <c r="M1748" s="35">
        <v>0</v>
      </c>
      <c r="N1748" s="32" t="s">
        <v>19</v>
      </c>
      <c r="O1748" s="32" t="s">
        <v>32</v>
      </c>
      <c r="P1748" s="32">
        <v>0.57999999999999996</v>
      </c>
    </row>
    <row r="1749" spans="1:17" x14ac:dyDescent="0.25">
      <c r="A1749" s="57">
        <v>42268.397059872688</v>
      </c>
      <c r="C1749" s="32" t="s">
        <v>463</v>
      </c>
      <c r="D1749" s="32" t="s">
        <v>462</v>
      </c>
      <c r="E1749" s="32" t="s">
        <v>7963</v>
      </c>
      <c r="F1749" s="32" t="s">
        <v>7964</v>
      </c>
      <c r="G1749" s="32" t="s">
        <v>2086</v>
      </c>
      <c r="H1749" s="32" t="s">
        <v>2087</v>
      </c>
      <c r="I1749" s="32" t="s">
        <v>2006</v>
      </c>
      <c r="J1749" s="35">
        <v>0</v>
      </c>
      <c r="K1749" s="35">
        <v>0</v>
      </c>
      <c r="L1749" s="35">
        <v>0</v>
      </c>
      <c r="M1749" s="35">
        <v>0</v>
      </c>
      <c r="N1749" s="32" t="s">
        <v>19</v>
      </c>
      <c r="O1749" s="32" t="s">
        <v>32</v>
      </c>
      <c r="P1749" s="32">
        <v>0.152</v>
      </c>
    </row>
    <row r="1750" spans="1:17" x14ac:dyDescent="0.25">
      <c r="A1750" s="57">
        <v>42268.397059872688</v>
      </c>
      <c r="C1750" s="32" t="s">
        <v>463</v>
      </c>
      <c r="D1750" s="32" t="s">
        <v>462</v>
      </c>
      <c r="E1750" s="32" t="s">
        <v>7963</v>
      </c>
      <c r="F1750" s="32" t="s">
        <v>7964</v>
      </c>
      <c r="G1750" s="32" t="s">
        <v>58</v>
      </c>
      <c r="H1750" s="32" t="s">
        <v>59</v>
      </c>
      <c r="I1750" s="32" t="s">
        <v>2006</v>
      </c>
      <c r="J1750" s="35">
        <v>0</v>
      </c>
      <c r="K1750" s="35">
        <v>0</v>
      </c>
      <c r="L1750" s="35">
        <v>0</v>
      </c>
      <c r="M1750" s="35">
        <v>0</v>
      </c>
      <c r="N1750" s="32" t="s">
        <v>19</v>
      </c>
      <c r="O1750" s="32" t="s">
        <v>32</v>
      </c>
      <c r="P1750" s="32">
        <v>2.08</v>
      </c>
    </row>
    <row r="1751" spans="1:17" x14ac:dyDescent="0.25">
      <c r="A1751" s="57">
        <v>42268.400712766204</v>
      </c>
      <c r="B1751" s="32" t="s">
        <v>70</v>
      </c>
      <c r="C1751" s="32" t="s">
        <v>45</v>
      </c>
      <c r="D1751" s="32" t="s">
        <v>46</v>
      </c>
      <c r="E1751" s="32" t="s">
        <v>7965</v>
      </c>
      <c r="F1751" s="32" t="s">
        <v>7966</v>
      </c>
      <c r="G1751" s="32" t="s">
        <v>15</v>
      </c>
      <c r="H1751" s="32" t="s">
        <v>16</v>
      </c>
      <c r="I1751" s="32" t="s">
        <v>285</v>
      </c>
      <c r="J1751" s="35">
        <v>4106</v>
      </c>
      <c r="K1751" s="35">
        <v>0</v>
      </c>
      <c r="L1751" s="35">
        <v>0</v>
      </c>
      <c r="M1751" s="35">
        <v>0</v>
      </c>
      <c r="N1751" s="32" t="s">
        <v>19</v>
      </c>
      <c r="O1751" s="32" t="s">
        <v>18</v>
      </c>
      <c r="P1751" s="32">
        <v>1</v>
      </c>
      <c r="Q1751" s="32" t="s">
        <v>5268</v>
      </c>
    </row>
    <row r="1752" spans="1:17" x14ac:dyDescent="0.25">
      <c r="A1752" s="57">
        <v>42268.404826655089</v>
      </c>
      <c r="B1752" s="32" t="s">
        <v>22</v>
      </c>
      <c r="C1752" s="32" t="s">
        <v>4678</v>
      </c>
      <c r="D1752" s="32" t="s">
        <v>4679</v>
      </c>
      <c r="E1752" s="32" t="s">
        <v>7967</v>
      </c>
      <c r="F1752" s="32" t="s">
        <v>7968</v>
      </c>
      <c r="G1752" s="32" t="s">
        <v>25</v>
      </c>
      <c r="H1752" s="32" t="s">
        <v>26</v>
      </c>
      <c r="I1752" s="32" t="s">
        <v>2006</v>
      </c>
      <c r="J1752" s="35">
        <v>0</v>
      </c>
      <c r="K1752" s="35">
        <v>0</v>
      </c>
      <c r="L1752" s="35">
        <v>0</v>
      </c>
      <c r="M1752" s="35">
        <v>0</v>
      </c>
      <c r="N1752" s="32" t="s">
        <v>19</v>
      </c>
      <c r="O1752" s="32" t="s">
        <v>27</v>
      </c>
      <c r="P1752" s="32">
        <v>8.33</v>
      </c>
    </row>
    <row r="1753" spans="1:17" x14ac:dyDescent="0.25">
      <c r="A1753" s="57">
        <v>42268.404826655089</v>
      </c>
      <c r="B1753" s="32" t="s">
        <v>22</v>
      </c>
      <c r="C1753" s="32" t="s">
        <v>4678</v>
      </c>
      <c r="D1753" s="32" t="s">
        <v>4679</v>
      </c>
      <c r="E1753" s="32" t="s">
        <v>7967</v>
      </c>
      <c r="F1753" s="32" t="s">
        <v>7968</v>
      </c>
      <c r="G1753" s="32" t="s">
        <v>380</v>
      </c>
      <c r="H1753" s="32" t="s">
        <v>379</v>
      </c>
      <c r="I1753" s="32" t="s">
        <v>2006</v>
      </c>
      <c r="J1753" s="35">
        <v>0</v>
      </c>
      <c r="K1753" s="35">
        <v>0</v>
      </c>
      <c r="L1753" s="35">
        <v>0</v>
      </c>
      <c r="M1753" s="35">
        <v>2.5</v>
      </c>
      <c r="N1753" s="32" t="s">
        <v>19</v>
      </c>
      <c r="O1753" s="32" t="s">
        <v>27</v>
      </c>
      <c r="P1753" s="32">
        <v>1</v>
      </c>
    </row>
    <row r="1754" spans="1:17" x14ac:dyDescent="0.25">
      <c r="A1754" s="57">
        <v>42268.404826655089</v>
      </c>
      <c r="B1754" s="32" t="s">
        <v>22</v>
      </c>
      <c r="C1754" s="32" t="s">
        <v>4678</v>
      </c>
      <c r="D1754" s="32" t="s">
        <v>4679</v>
      </c>
      <c r="E1754" s="32" t="s">
        <v>7967</v>
      </c>
      <c r="F1754" s="32" t="s">
        <v>7968</v>
      </c>
      <c r="G1754" s="32" t="s">
        <v>29</v>
      </c>
      <c r="H1754" s="32" t="s">
        <v>30</v>
      </c>
      <c r="I1754" s="32" t="s">
        <v>2006</v>
      </c>
      <c r="J1754" s="35">
        <v>0</v>
      </c>
      <c r="K1754" s="35">
        <v>0</v>
      </c>
      <c r="L1754" s="35">
        <v>0</v>
      </c>
      <c r="M1754" s="35">
        <v>45.58</v>
      </c>
      <c r="N1754" s="32" t="s">
        <v>19</v>
      </c>
      <c r="O1754" s="32" t="s">
        <v>27</v>
      </c>
      <c r="P1754" s="32">
        <v>1</v>
      </c>
    </row>
    <row r="1755" spans="1:17" x14ac:dyDescent="0.25">
      <c r="A1755" s="57">
        <v>42268.404826655089</v>
      </c>
      <c r="B1755" s="32" t="s">
        <v>22</v>
      </c>
      <c r="C1755" s="32" t="s">
        <v>4678</v>
      </c>
      <c r="D1755" s="32" t="s">
        <v>4679</v>
      </c>
      <c r="E1755" s="32" t="s">
        <v>7967</v>
      </c>
      <c r="F1755" s="32" t="s">
        <v>7968</v>
      </c>
      <c r="G1755" s="32" t="s">
        <v>380</v>
      </c>
      <c r="H1755" s="32" t="s">
        <v>379</v>
      </c>
      <c r="I1755" s="32" t="s">
        <v>2006</v>
      </c>
      <c r="J1755" s="35">
        <v>0</v>
      </c>
      <c r="K1755" s="35">
        <v>0</v>
      </c>
      <c r="L1755" s="35">
        <v>0</v>
      </c>
      <c r="M1755" s="35">
        <v>0.5</v>
      </c>
      <c r="N1755" s="32" t="s">
        <v>19</v>
      </c>
      <c r="O1755" s="32" t="s">
        <v>27</v>
      </c>
      <c r="P1755" s="32">
        <v>1</v>
      </c>
    </row>
    <row r="1756" spans="1:17" x14ac:dyDescent="0.25">
      <c r="A1756" s="57">
        <v>42268.404826655089</v>
      </c>
      <c r="B1756" s="32" t="s">
        <v>22</v>
      </c>
      <c r="C1756" s="32" t="s">
        <v>4678</v>
      </c>
      <c r="D1756" s="32" t="s">
        <v>4679</v>
      </c>
      <c r="E1756" s="32" t="s">
        <v>7967</v>
      </c>
      <c r="F1756" s="32" t="s">
        <v>7968</v>
      </c>
      <c r="G1756" s="32" t="s">
        <v>25</v>
      </c>
      <c r="H1756" s="32" t="s">
        <v>26</v>
      </c>
      <c r="I1756" s="32" t="s">
        <v>2006</v>
      </c>
      <c r="J1756" s="35">
        <v>0</v>
      </c>
      <c r="K1756" s="35">
        <v>0</v>
      </c>
      <c r="L1756" s="35">
        <v>0</v>
      </c>
      <c r="M1756" s="35">
        <v>0</v>
      </c>
      <c r="N1756" s="32" t="s">
        <v>19</v>
      </c>
      <c r="O1756" s="32" t="s">
        <v>27</v>
      </c>
      <c r="P1756" s="32">
        <v>4</v>
      </c>
    </row>
    <row r="1757" spans="1:17" x14ac:dyDescent="0.25">
      <c r="A1757" s="57">
        <v>42268.4094596875</v>
      </c>
      <c r="B1757" s="32" t="s">
        <v>22</v>
      </c>
      <c r="C1757" s="32" t="s">
        <v>7969</v>
      </c>
      <c r="D1757" s="32" t="s">
        <v>7970</v>
      </c>
      <c r="E1757" s="32" t="s">
        <v>7971</v>
      </c>
      <c r="F1757" s="32" t="s">
        <v>7972</v>
      </c>
      <c r="G1757" s="32" t="s">
        <v>25</v>
      </c>
      <c r="H1757" s="32" t="s">
        <v>26</v>
      </c>
      <c r="I1757" s="32" t="s">
        <v>2006</v>
      </c>
      <c r="J1757" s="35">
        <v>0</v>
      </c>
      <c r="K1757" s="35">
        <v>0</v>
      </c>
      <c r="L1757" s="35">
        <v>0</v>
      </c>
      <c r="M1757" s="35">
        <v>0</v>
      </c>
      <c r="N1757" s="32" t="s">
        <v>19</v>
      </c>
      <c r="O1757" s="32" t="s">
        <v>24</v>
      </c>
      <c r="P1757" s="32">
        <v>1.25</v>
      </c>
    </row>
    <row r="1758" spans="1:17" x14ac:dyDescent="0.25">
      <c r="A1758" s="57">
        <v>42268.4094596875</v>
      </c>
      <c r="B1758" s="32" t="s">
        <v>22</v>
      </c>
      <c r="C1758" s="32" t="s">
        <v>7969</v>
      </c>
      <c r="D1758" s="32" t="s">
        <v>7970</v>
      </c>
      <c r="E1758" s="32" t="s">
        <v>7971</v>
      </c>
      <c r="F1758" s="32" t="s">
        <v>7972</v>
      </c>
      <c r="G1758" s="32" t="s">
        <v>4325</v>
      </c>
      <c r="H1758" s="32" t="s">
        <v>4326</v>
      </c>
      <c r="I1758" s="32" t="s">
        <v>2006</v>
      </c>
      <c r="J1758" s="35">
        <v>0</v>
      </c>
      <c r="K1758" s="35">
        <v>22.5</v>
      </c>
      <c r="L1758" s="35">
        <v>0</v>
      </c>
      <c r="M1758" s="35">
        <v>0</v>
      </c>
      <c r="N1758" s="32" t="s">
        <v>19</v>
      </c>
      <c r="O1758" s="32" t="s">
        <v>24</v>
      </c>
      <c r="P1758" s="32">
        <v>1</v>
      </c>
    </row>
    <row r="1759" spans="1:17" x14ac:dyDescent="0.25">
      <c r="A1759" s="57">
        <v>42268.4094596875</v>
      </c>
      <c r="B1759" s="32" t="s">
        <v>22</v>
      </c>
      <c r="C1759" s="32" t="s">
        <v>7969</v>
      </c>
      <c r="D1759" s="32" t="s">
        <v>7970</v>
      </c>
      <c r="E1759" s="32" t="s">
        <v>7971</v>
      </c>
      <c r="F1759" s="32" t="s">
        <v>7972</v>
      </c>
      <c r="G1759" s="32" t="s">
        <v>35</v>
      </c>
      <c r="H1759" s="32" t="s">
        <v>38</v>
      </c>
      <c r="I1759" s="32" t="s">
        <v>2006</v>
      </c>
      <c r="J1759" s="35">
        <v>0</v>
      </c>
      <c r="K1759" s="35">
        <v>0</v>
      </c>
      <c r="L1759" s="35">
        <v>0</v>
      </c>
      <c r="M1759" s="35">
        <v>14.78</v>
      </c>
      <c r="N1759" s="32" t="s">
        <v>19</v>
      </c>
      <c r="O1759" s="32" t="s">
        <v>24</v>
      </c>
      <c r="P1759" s="32">
        <v>1</v>
      </c>
    </row>
    <row r="1760" spans="1:17" x14ac:dyDescent="0.25">
      <c r="A1760" s="57">
        <v>42268.409699687501</v>
      </c>
      <c r="B1760" s="32" t="s">
        <v>22</v>
      </c>
      <c r="C1760" s="32" t="s">
        <v>4397</v>
      </c>
      <c r="D1760" s="32" t="s">
        <v>4398</v>
      </c>
      <c r="E1760" s="32" t="s">
        <v>7973</v>
      </c>
      <c r="F1760" s="32" t="s">
        <v>7974</v>
      </c>
      <c r="G1760" s="32" t="s">
        <v>25</v>
      </c>
      <c r="H1760" s="32" t="s">
        <v>26</v>
      </c>
      <c r="I1760" s="32" t="s">
        <v>2006</v>
      </c>
      <c r="J1760" s="35">
        <v>0</v>
      </c>
      <c r="K1760" s="35">
        <v>0</v>
      </c>
      <c r="L1760" s="35">
        <v>0</v>
      </c>
      <c r="M1760" s="35">
        <v>0</v>
      </c>
      <c r="N1760" s="32" t="s">
        <v>19</v>
      </c>
      <c r="O1760" s="32" t="s">
        <v>27</v>
      </c>
      <c r="P1760" s="32">
        <v>2.5</v>
      </c>
    </row>
    <row r="1761" spans="1:17" x14ac:dyDescent="0.25">
      <c r="A1761" s="57">
        <v>42268.409699687501</v>
      </c>
      <c r="B1761" s="32" t="s">
        <v>22</v>
      </c>
      <c r="C1761" s="32" t="s">
        <v>4397</v>
      </c>
      <c r="D1761" s="32" t="s">
        <v>4398</v>
      </c>
      <c r="E1761" s="32" t="s">
        <v>7973</v>
      </c>
      <c r="F1761" s="32" t="s">
        <v>7974</v>
      </c>
      <c r="G1761" s="32" t="s">
        <v>25</v>
      </c>
      <c r="H1761" s="32" t="s">
        <v>26</v>
      </c>
      <c r="I1761" s="32" t="s">
        <v>2006</v>
      </c>
      <c r="J1761" s="35">
        <v>0</v>
      </c>
      <c r="K1761" s="35">
        <v>0</v>
      </c>
      <c r="L1761" s="35">
        <v>0</v>
      </c>
      <c r="M1761" s="35">
        <v>0</v>
      </c>
      <c r="N1761" s="32" t="s">
        <v>19</v>
      </c>
      <c r="O1761" s="32" t="s">
        <v>27</v>
      </c>
      <c r="P1761" s="32">
        <v>2.5</v>
      </c>
    </row>
    <row r="1762" spans="1:17" x14ac:dyDescent="0.25">
      <c r="A1762" s="57">
        <v>42268.409699687501</v>
      </c>
      <c r="B1762" s="32" t="s">
        <v>22</v>
      </c>
      <c r="C1762" s="32" t="s">
        <v>4397</v>
      </c>
      <c r="D1762" s="32" t="s">
        <v>4398</v>
      </c>
      <c r="E1762" s="32" t="s">
        <v>7973</v>
      </c>
      <c r="F1762" s="32" t="s">
        <v>7974</v>
      </c>
      <c r="G1762" s="32" t="s">
        <v>29</v>
      </c>
      <c r="H1762" s="32" t="s">
        <v>30</v>
      </c>
      <c r="I1762" s="32" t="s">
        <v>2006</v>
      </c>
      <c r="J1762" s="35">
        <v>0</v>
      </c>
      <c r="K1762" s="35">
        <v>0</v>
      </c>
      <c r="L1762" s="35">
        <v>0</v>
      </c>
      <c r="M1762" s="35">
        <v>4.28</v>
      </c>
      <c r="N1762" s="32" t="s">
        <v>19</v>
      </c>
      <c r="O1762" s="32" t="s">
        <v>27</v>
      </c>
      <c r="P1762" s="32">
        <v>1</v>
      </c>
    </row>
    <row r="1763" spans="1:17" x14ac:dyDescent="0.25">
      <c r="A1763" s="57">
        <v>42268.418096608795</v>
      </c>
      <c r="B1763" s="32" t="s">
        <v>22</v>
      </c>
      <c r="C1763" s="32" t="s">
        <v>126</v>
      </c>
      <c r="D1763" s="32" t="s">
        <v>125</v>
      </c>
      <c r="E1763" s="32" t="s">
        <v>7975</v>
      </c>
      <c r="F1763" s="32" t="s">
        <v>7976</v>
      </c>
      <c r="G1763" s="32" t="s">
        <v>401</v>
      </c>
      <c r="H1763" s="32" t="s">
        <v>400</v>
      </c>
      <c r="I1763" s="32" t="s">
        <v>2006</v>
      </c>
      <c r="J1763" s="35">
        <v>0</v>
      </c>
      <c r="K1763" s="35">
        <v>0</v>
      </c>
      <c r="L1763" s="35">
        <v>15</v>
      </c>
      <c r="M1763" s="35">
        <v>0</v>
      </c>
      <c r="N1763" s="32" t="s">
        <v>19</v>
      </c>
      <c r="O1763" s="32" t="s">
        <v>37</v>
      </c>
      <c r="P1763" s="32">
        <v>1</v>
      </c>
      <c r="Q1763" s="32" t="s">
        <v>2101</v>
      </c>
    </row>
    <row r="1764" spans="1:17" x14ac:dyDescent="0.25">
      <c r="A1764" s="57">
        <v>42268.418096608795</v>
      </c>
      <c r="B1764" s="32" t="s">
        <v>22</v>
      </c>
      <c r="C1764" s="32" t="s">
        <v>126</v>
      </c>
      <c r="D1764" s="32" t="s">
        <v>125</v>
      </c>
      <c r="E1764" s="32" t="s">
        <v>7975</v>
      </c>
      <c r="F1764" s="32" t="s">
        <v>7976</v>
      </c>
      <c r="G1764" s="32" t="s">
        <v>467</v>
      </c>
      <c r="H1764" s="32" t="s">
        <v>466</v>
      </c>
      <c r="I1764" s="32" t="s">
        <v>2006</v>
      </c>
      <c r="J1764" s="35">
        <v>0</v>
      </c>
      <c r="K1764" s="35">
        <v>0</v>
      </c>
      <c r="L1764" s="35">
        <v>15</v>
      </c>
      <c r="M1764" s="35">
        <v>0</v>
      </c>
      <c r="N1764" s="32" t="s">
        <v>19</v>
      </c>
      <c r="O1764" s="32" t="s">
        <v>37</v>
      </c>
      <c r="P1764" s="32">
        <v>1</v>
      </c>
      <c r="Q1764" s="32" t="s">
        <v>2101</v>
      </c>
    </row>
    <row r="1765" spans="1:17" x14ac:dyDescent="0.25">
      <c r="A1765" s="57">
        <v>42268.421146446759</v>
      </c>
      <c r="B1765" s="32" t="s">
        <v>22</v>
      </c>
      <c r="C1765" s="32" t="s">
        <v>126</v>
      </c>
      <c r="D1765" s="32" t="s">
        <v>125</v>
      </c>
      <c r="E1765" s="32" t="s">
        <v>7977</v>
      </c>
      <c r="F1765" s="32" t="s">
        <v>7978</v>
      </c>
      <c r="G1765" s="32" t="s">
        <v>401</v>
      </c>
      <c r="H1765" s="32" t="s">
        <v>400</v>
      </c>
      <c r="I1765" s="32" t="s">
        <v>2006</v>
      </c>
      <c r="J1765" s="35">
        <v>1057.8800000000001</v>
      </c>
      <c r="K1765" s="35">
        <v>0</v>
      </c>
      <c r="L1765" s="35">
        <v>30</v>
      </c>
      <c r="M1765" s="35">
        <v>0</v>
      </c>
      <c r="N1765" s="32" t="s">
        <v>19</v>
      </c>
      <c r="O1765" s="32" t="s">
        <v>37</v>
      </c>
      <c r="P1765" s="32">
        <v>1</v>
      </c>
      <c r="Q1765" s="32" t="s">
        <v>2101</v>
      </c>
    </row>
    <row r="1766" spans="1:17" x14ac:dyDescent="0.25">
      <c r="A1766" s="57">
        <v>42268.421146446759</v>
      </c>
      <c r="B1766" s="32" t="s">
        <v>22</v>
      </c>
      <c r="C1766" s="32" t="s">
        <v>126</v>
      </c>
      <c r="D1766" s="32" t="s">
        <v>125</v>
      </c>
      <c r="E1766" s="32" t="s">
        <v>7977</v>
      </c>
      <c r="F1766" s="32" t="s">
        <v>7978</v>
      </c>
      <c r="G1766" s="32" t="s">
        <v>467</v>
      </c>
      <c r="H1766" s="32" t="s">
        <v>466</v>
      </c>
      <c r="I1766" s="32" t="s">
        <v>2006</v>
      </c>
      <c r="J1766" s="35">
        <v>15.64</v>
      </c>
      <c r="K1766" s="35">
        <v>0</v>
      </c>
      <c r="L1766" s="35">
        <v>30</v>
      </c>
      <c r="M1766" s="35">
        <v>0</v>
      </c>
      <c r="N1766" s="32" t="s">
        <v>19</v>
      </c>
      <c r="O1766" s="32" t="s">
        <v>37</v>
      </c>
      <c r="P1766" s="32">
        <v>1</v>
      </c>
      <c r="Q1766" s="32" t="s">
        <v>2101</v>
      </c>
    </row>
    <row r="1767" spans="1:17" x14ac:dyDescent="0.25">
      <c r="A1767" s="57">
        <v>42268.426557407409</v>
      </c>
      <c r="B1767" s="32" t="s">
        <v>22</v>
      </c>
      <c r="C1767" s="32" t="s">
        <v>4645</v>
      </c>
      <c r="D1767" s="32" t="s">
        <v>4646</v>
      </c>
      <c r="E1767" s="32" t="s">
        <v>7979</v>
      </c>
      <c r="F1767" s="32" t="s">
        <v>7980</v>
      </c>
      <c r="G1767" s="32" t="s">
        <v>467</v>
      </c>
      <c r="H1767" s="32" t="s">
        <v>466</v>
      </c>
      <c r="I1767" s="32" t="s">
        <v>2006</v>
      </c>
      <c r="J1767" s="35">
        <v>6.02</v>
      </c>
      <c r="K1767" s="35">
        <v>0</v>
      </c>
      <c r="L1767" s="35">
        <v>15</v>
      </c>
      <c r="M1767" s="35">
        <v>0</v>
      </c>
      <c r="N1767" s="32" t="s">
        <v>19</v>
      </c>
      <c r="O1767" s="32" t="s">
        <v>37</v>
      </c>
      <c r="P1767" s="32">
        <v>1</v>
      </c>
    </row>
    <row r="1768" spans="1:17" x14ac:dyDescent="0.25">
      <c r="A1768" s="57">
        <v>42268.426557407409</v>
      </c>
      <c r="B1768" s="32" t="s">
        <v>22</v>
      </c>
      <c r="C1768" s="32" t="s">
        <v>4645</v>
      </c>
      <c r="D1768" s="32" t="s">
        <v>4646</v>
      </c>
      <c r="E1768" s="32" t="s">
        <v>7979</v>
      </c>
      <c r="F1768" s="32" t="s">
        <v>7980</v>
      </c>
      <c r="G1768" s="32" t="s">
        <v>399</v>
      </c>
      <c r="H1768" s="32" t="s">
        <v>398</v>
      </c>
      <c r="I1768" s="32" t="s">
        <v>2006</v>
      </c>
      <c r="J1768" s="35">
        <v>0.48</v>
      </c>
      <c r="K1768" s="35">
        <v>0</v>
      </c>
      <c r="L1768" s="35">
        <v>15</v>
      </c>
      <c r="M1768" s="35">
        <v>0</v>
      </c>
      <c r="N1768" s="32" t="s">
        <v>19</v>
      </c>
      <c r="O1768" s="32" t="s">
        <v>37</v>
      </c>
      <c r="P1768" s="32">
        <v>1</v>
      </c>
    </row>
    <row r="1769" spans="1:17" x14ac:dyDescent="0.25">
      <c r="A1769" s="57">
        <v>42268.428196793982</v>
      </c>
      <c r="B1769" s="32" t="s">
        <v>284</v>
      </c>
      <c r="C1769" s="32" t="s">
        <v>80</v>
      </c>
      <c r="D1769" s="32" t="s">
        <v>79</v>
      </c>
      <c r="E1769" s="32" t="s">
        <v>7981</v>
      </c>
      <c r="F1769" s="32" t="s">
        <v>7982</v>
      </c>
      <c r="G1769" s="32" t="s">
        <v>15</v>
      </c>
      <c r="H1769" s="32" t="s">
        <v>16</v>
      </c>
      <c r="I1769" s="32" t="s">
        <v>281</v>
      </c>
      <c r="J1769" s="35">
        <v>591.08000000000004</v>
      </c>
      <c r="K1769" s="35">
        <v>0</v>
      </c>
      <c r="L1769" s="35">
        <v>0</v>
      </c>
      <c r="M1769" s="35">
        <v>0</v>
      </c>
      <c r="N1769" s="32" t="s">
        <v>17</v>
      </c>
      <c r="O1769" s="32" t="s">
        <v>18</v>
      </c>
      <c r="P1769" s="32">
        <v>1</v>
      </c>
      <c r="Q1769" s="32" t="s">
        <v>7983</v>
      </c>
    </row>
    <row r="1770" spans="1:17" x14ac:dyDescent="0.25">
      <c r="A1770" s="57">
        <v>42268.43420640046</v>
      </c>
      <c r="B1770" s="32" t="s">
        <v>22</v>
      </c>
      <c r="C1770" s="32" t="s">
        <v>289</v>
      </c>
      <c r="D1770" s="32" t="s">
        <v>288</v>
      </c>
      <c r="E1770" s="32" t="s">
        <v>7984</v>
      </c>
      <c r="F1770" s="32" t="s">
        <v>7985</v>
      </c>
      <c r="G1770" s="32" t="s">
        <v>401</v>
      </c>
      <c r="H1770" s="32" t="s">
        <v>400</v>
      </c>
      <c r="I1770" s="32" t="s">
        <v>2006</v>
      </c>
      <c r="J1770" s="35">
        <v>562.5</v>
      </c>
      <c r="K1770" s="35">
        <v>0</v>
      </c>
      <c r="L1770" s="35">
        <v>15</v>
      </c>
      <c r="M1770" s="35">
        <v>0</v>
      </c>
      <c r="N1770" s="32" t="s">
        <v>19</v>
      </c>
      <c r="O1770" s="32" t="s">
        <v>37</v>
      </c>
      <c r="P1770" s="32">
        <v>1</v>
      </c>
    </row>
    <row r="1771" spans="1:17" x14ac:dyDescent="0.25">
      <c r="A1771" s="57">
        <v>42268.43420640046</v>
      </c>
      <c r="B1771" s="32" t="s">
        <v>22</v>
      </c>
      <c r="C1771" s="32" t="s">
        <v>289</v>
      </c>
      <c r="D1771" s="32" t="s">
        <v>288</v>
      </c>
      <c r="E1771" s="32" t="s">
        <v>7984</v>
      </c>
      <c r="F1771" s="32" t="s">
        <v>7985</v>
      </c>
      <c r="G1771" s="32" t="s">
        <v>399</v>
      </c>
      <c r="H1771" s="32" t="s">
        <v>398</v>
      </c>
      <c r="I1771" s="32" t="s">
        <v>2006</v>
      </c>
      <c r="J1771" s="35">
        <v>45</v>
      </c>
      <c r="K1771" s="35">
        <v>0</v>
      </c>
      <c r="L1771" s="35">
        <v>15</v>
      </c>
      <c r="M1771" s="35">
        <v>0</v>
      </c>
      <c r="N1771" s="32" t="s">
        <v>19</v>
      </c>
      <c r="O1771" s="32" t="s">
        <v>37</v>
      </c>
      <c r="P1771" s="32">
        <v>1</v>
      </c>
    </row>
    <row r="1772" spans="1:17" x14ac:dyDescent="0.25">
      <c r="A1772" s="57">
        <v>42268.434520023147</v>
      </c>
      <c r="B1772" s="32" t="s">
        <v>337</v>
      </c>
      <c r="C1772" s="32" t="s">
        <v>2449</v>
      </c>
      <c r="D1772" s="32" t="s">
        <v>2450</v>
      </c>
      <c r="E1772" s="32" t="s">
        <v>7986</v>
      </c>
      <c r="F1772" s="32" t="s">
        <v>7987</v>
      </c>
      <c r="G1772" s="32" t="s">
        <v>15</v>
      </c>
      <c r="H1772" s="32" t="s">
        <v>16</v>
      </c>
      <c r="I1772" s="32" t="s">
        <v>263</v>
      </c>
      <c r="J1772" s="35">
        <v>4550</v>
      </c>
      <c r="K1772" s="35">
        <v>0</v>
      </c>
      <c r="L1772" s="35">
        <v>0</v>
      </c>
      <c r="M1772" s="35">
        <v>0</v>
      </c>
      <c r="N1772" s="32" t="s">
        <v>19</v>
      </c>
      <c r="O1772" s="32" t="s">
        <v>18</v>
      </c>
      <c r="P1772" s="32">
        <v>1</v>
      </c>
    </row>
    <row r="1773" spans="1:17" x14ac:dyDescent="0.25">
      <c r="A1773" s="57">
        <v>42268.439227164352</v>
      </c>
      <c r="C1773" s="32" t="s">
        <v>283</v>
      </c>
      <c r="D1773" s="32" t="s">
        <v>282</v>
      </c>
      <c r="E1773" s="32" t="s">
        <v>7988</v>
      </c>
      <c r="F1773" s="32" t="s">
        <v>7989</v>
      </c>
      <c r="G1773" s="32" t="s">
        <v>58</v>
      </c>
      <c r="H1773" s="32" t="s">
        <v>59</v>
      </c>
      <c r="I1773" s="32" t="s">
        <v>2006</v>
      </c>
      <c r="J1773" s="35">
        <v>0</v>
      </c>
      <c r="K1773" s="35">
        <v>0</v>
      </c>
      <c r="L1773" s="35">
        <v>0</v>
      </c>
      <c r="M1773" s="35">
        <v>0</v>
      </c>
      <c r="N1773" s="32" t="s">
        <v>19</v>
      </c>
      <c r="O1773" s="32" t="s">
        <v>318</v>
      </c>
      <c r="P1773" s="32">
        <v>0</v>
      </c>
    </row>
    <row r="1774" spans="1:17" x14ac:dyDescent="0.25">
      <c r="A1774" s="57">
        <v>42268.446805474538</v>
      </c>
      <c r="B1774" s="32" t="s">
        <v>31</v>
      </c>
      <c r="C1774" s="32" t="s">
        <v>463</v>
      </c>
      <c r="D1774" s="32" t="s">
        <v>462</v>
      </c>
      <c r="E1774" s="32" t="s">
        <v>7990</v>
      </c>
      <c r="F1774" s="32" t="s">
        <v>7991</v>
      </c>
      <c r="G1774" s="32" t="s">
        <v>15</v>
      </c>
      <c r="H1774" s="32" t="s">
        <v>16</v>
      </c>
      <c r="I1774" s="32" t="s">
        <v>371</v>
      </c>
      <c r="J1774" s="35">
        <v>4036.85</v>
      </c>
      <c r="K1774" s="35">
        <v>0</v>
      </c>
      <c r="L1774" s="35">
        <v>0</v>
      </c>
      <c r="M1774" s="35">
        <v>0</v>
      </c>
      <c r="N1774" s="32" t="s">
        <v>17</v>
      </c>
      <c r="O1774" s="32" t="s">
        <v>18</v>
      </c>
      <c r="P1774" s="32">
        <v>1</v>
      </c>
    </row>
    <row r="1775" spans="1:17" x14ac:dyDescent="0.25">
      <c r="A1775" s="57">
        <v>42268.448561192126</v>
      </c>
      <c r="B1775" s="32" t="s">
        <v>284</v>
      </c>
      <c r="C1775" s="32" t="s">
        <v>297</v>
      </c>
      <c r="D1775" s="32" t="s">
        <v>296</v>
      </c>
      <c r="E1775" s="32" t="s">
        <v>7992</v>
      </c>
      <c r="F1775" s="32" t="s">
        <v>7993</v>
      </c>
      <c r="G1775" s="32" t="s">
        <v>15</v>
      </c>
      <c r="H1775" s="32" t="s">
        <v>16</v>
      </c>
      <c r="I1775" s="32" t="s">
        <v>261</v>
      </c>
      <c r="J1775" s="35">
        <v>5400</v>
      </c>
      <c r="K1775" s="35">
        <v>0</v>
      </c>
      <c r="L1775" s="35">
        <v>0</v>
      </c>
      <c r="M1775" s="35">
        <v>0</v>
      </c>
      <c r="N1775" s="32" t="s">
        <v>19</v>
      </c>
      <c r="O1775" s="32" t="s">
        <v>18</v>
      </c>
      <c r="P1775" s="32">
        <v>1</v>
      </c>
      <c r="Q1775" s="32" t="s">
        <v>5269</v>
      </c>
    </row>
    <row r="1776" spans="1:17" x14ac:dyDescent="0.25">
      <c r="A1776" s="57">
        <v>42268.449198298615</v>
      </c>
      <c r="B1776" s="32" t="s">
        <v>284</v>
      </c>
      <c r="C1776" s="32" t="s">
        <v>297</v>
      </c>
      <c r="D1776" s="32" t="s">
        <v>296</v>
      </c>
      <c r="E1776" s="32" t="s">
        <v>7994</v>
      </c>
      <c r="F1776" s="32" t="s">
        <v>7995</v>
      </c>
      <c r="G1776" s="32" t="s">
        <v>15</v>
      </c>
      <c r="H1776" s="32" t="s">
        <v>16</v>
      </c>
      <c r="I1776" s="32" t="s">
        <v>261</v>
      </c>
      <c r="J1776" s="35">
        <v>5700</v>
      </c>
      <c r="K1776" s="35">
        <v>0</v>
      </c>
      <c r="L1776" s="35">
        <v>0</v>
      </c>
      <c r="M1776" s="35">
        <v>0</v>
      </c>
      <c r="N1776" s="32" t="s">
        <v>19</v>
      </c>
      <c r="O1776" s="32" t="s">
        <v>18</v>
      </c>
      <c r="P1776" s="32">
        <v>1</v>
      </c>
      <c r="Q1776" s="32" t="s">
        <v>5269</v>
      </c>
    </row>
    <row r="1777" spans="1:17" x14ac:dyDescent="0.25">
      <c r="A1777" s="57">
        <v>42268.466065972221</v>
      </c>
      <c r="B1777" s="32" t="s">
        <v>284</v>
      </c>
      <c r="C1777" s="32" t="s">
        <v>297</v>
      </c>
      <c r="D1777" s="32" t="s">
        <v>296</v>
      </c>
      <c r="E1777" s="32" t="s">
        <v>7996</v>
      </c>
      <c r="F1777" s="32" t="s">
        <v>7997</v>
      </c>
      <c r="G1777" s="32" t="s">
        <v>15</v>
      </c>
      <c r="H1777" s="32" t="s">
        <v>16</v>
      </c>
      <c r="I1777" s="32" t="s">
        <v>261</v>
      </c>
      <c r="J1777" s="35">
        <v>5400</v>
      </c>
      <c r="K1777" s="35">
        <v>0</v>
      </c>
      <c r="L1777" s="35">
        <v>0</v>
      </c>
      <c r="M1777" s="35">
        <v>0</v>
      </c>
      <c r="N1777" s="32" t="s">
        <v>19</v>
      </c>
      <c r="O1777" s="32" t="s">
        <v>18</v>
      </c>
      <c r="P1777" s="32">
        <v>1</v>
      </c>
      <c r="Q1777" s="32" t="s">
        <v>5269</v>
      </c>
    </row>
    <row r="1778" spans="1:17" x14ac:dyDescent="0.25">
      <c r="A1778" s="57">
        <v>42268.470816319445</v>
      </c>
      <c r="B1778" s="32" t="s">
        <v>284</v>
      </c>
      <c r="C1778" s="32" t="s">
        <v>297</v>
      </c>
      <c r="D1778" s="32" t="s">
        <v>296</v>
      </c>
      <c r="E1778" s="32" t="s">
        <v>7998</v>
      </c>
      <c r="F1778" s="32" t="s">
        <v>7999</v>
      </c>
      <c r="G1778" s="32" t="s">
        <v>15</v>
      </c>
      <c r="H1778" s="32" t="s">
        <v>16</v>
      </c>
      <c r="I1778" s="32" t="s">
        <v>261</v>
      </c>
      <c r="J1778" s="35">
        <v>1135</v>
      </c>
      <c r="K1778" s="35">
        <v>0</v>
      </c>
      <c r="L1778" s="35">
        <v>0</v>
      </c>
      <c r="M1778" s="35">
        <v>0</v>
      </c>
      <c r="N1778" s="32" t="s">
        <v>19</v>
      </c>
      <c r="O1778" s="32" t="s">
        <v>18</v>
      </c>
      <c r="P1778" s="32">
        <v>1</v>
      </c>
      <c r="Q1778" s="32" t="s">
        <v>5269</v>
      </c>
    </row>
    <row r="1779" spans="1:17" x14ac:dyDescent="0.25">
      <c r="A1779" s="57">
        <v>42268.481130173612</v>
      </c>
      <c r="B1779" s="32" t="s">
        <v>31</v>
      </c>
      <c r="C1779" s="32" t="s">
        <v>47</v>
      </c>
      <c r="D1779" s="32" t="s">
        <v>48</v>
      </c>
      <c r="E1779" s="32" t="s">
        <v>8000</v>
      </c>
      <c r="F1779" s="32" t="s">
        <v>8001</v>
      </c>
      <c r="G1779" s="32" t="s">
        <v>15</v>
      </c>
      <c r="H1779" s="32" t="s">
        <v>16</v>
      </c>
      <c r="I1779" s="32" t="s">
        <v>465</v>
      </c>
      <c r="J1779" s="35">
        <v>203.75</v>
      </c>
      <c r="K1779" s="35">
        <v>0</v>
      </c>
      <c r="L1779" s="35">
        <v>0</v>
      </c>
      <c r="M1779" s="35">
        <v>0</v>
      </c>
      <c r="N1779" s="32" t="s">
        <v>17</v>
      </c>
      <c r="O1779" s="32" t="s">
        <v>18</v>
      </c>
      <c r="P1779" s="32">
        <v>1</v>
      </c>
      <c r="Q1779" s="32" t="s">
        <v>5760</v>
      </c>
    </row>
    <row r="1780" spans="1:17" x14ac:dyDescent="0.25">
      <c r="A1780" s="57">
        <v>42268.482501932871</v>
      </c>
      <c r="B1780" s="32" t="s">
        <v>22</v>
      </c>
      <c r="C1780" s="32" t="s">
        <v>297</v>
      </c>
      <c r="D1780" s="32" t="s">
        <v>296</v>
      </c>
      <c r="E1780" s="32" t="s">
        <v>8002</v>
      </c>
      <c r="F1780" s="32" t="s">
        <v>8003</v>
      </c>
      <c r="G1780" s="32" t="s">
        <v>15</v>
      </c>
      <c r="H1780" s="32" t="s">
        <v>16</v>
      </c>
      <c r="I1780" s="32" t="s">
        <v>281</v>
      </c>
      <c r="J1780" s="35">
        <v>250.14</v>
      </c>
      <c r="K1780" s="35">
        <v>0</v>
      </c>
      <c r="L1780" s="35">
        <v>0</v>
      </c>
      <c r="M1780" s="35">
        <v>0</v>
      </c>
      <c r="N1780" s="32" t="s">
        <v>17</v>
      </c>
      <c r="O1780" s="32" t="s">
        <v>18</v>
      </c>
      <c r="P1780" s="32">
        <v>1</v>
      </c>
      <c r="Q1780" s="32" t="s">
        <v>8004</v>
      </c>
    </row>
    <row r="1781" spans="1:17" x14ac:dyDescent="0.25">
      <c r="A1781" s="57">
        <v>42268.540662581021</v>
      </c>
      <c r="C1781" s="32" t="s">
        <v>2097</v>
      </c>
      <c r="D1781" s="32" t="s">
        <v>334</v>
      </c>
      <c r="E1781" s="32" t="s">
        <v>8007</v>
      </c>
      <c r="F1781" s="32" t="s">
        <v>8008</v>
      </c>
      <c r="G1781" s="32" t="s">
        <v>58</v>
      </c>
      <c r="H1781" s="32" t="s">
        <v>59</v>
      </c>
      <c r="I1781" s="32" t="s">
        <v>2006</v>
      </c>
      <c r="J1781" s="35">
        <v>0</v>
      </c>
      <c r="K1781" s="35">
        <v>0</v>
      </c>
      <c r="L1781" s="35">
        <v>0</v>
      </c>
      <c r="M1781" s="35">
        <v>0</v>
      </c>
      <c r="N1781" s="32" t="s">
        <v>19</v>
      </c>
      <c r="O1781" s="32" t="s">
        <v>322</v>
      </c>
      <c r="P1781" s="32">
        <v>0</v>
      </c>
    </row>
    <row r="1782" spans="1:17" x14ac:dyDescent="0.25">
      <c r="A1782" s="57">
        <v>42268.573333599539</v>
      </c>
      <c r="C1782" s="32" t="s">
        <v>8009</v>
      </c>
      <c r="D1782" s="32" t="s">
        <v>8010</v>
      </c>
      <c r="E1782" s="32" t="s">
        <v>8011</v>
      </c>
      <c r="F1782" s="32" t="s">
        <v>8012</v>
      </c>
      <c r="G1782" s="32" t="s">
        <v>58</v>
      </c>
      <c r="H1782" s="32" t="s">
        <v>59</v>
      </c>
      <c r="I1782" s="32" t="s">
        <v>2006</v>
      </c>
      <c r="J1782" s="35">
        <v>0</v>
      </c>
      <c r="K1782" s="35">
        <v>0</v>
      </c>
      <c r="L1782" s="35">
        <v>0</v>
      </c>
      <c r="M1782" s="35">
        <v>0</v>
      </c>
      <c r="N1782" s="32" t="s">
        <v>19</v>
      </c>
      <c r="O1782" s="32" t="s">
        <v>318</v>
      </c>
      <c r="P1782" s="32">
        <v>0</v>
      </c>
    </row>
    <row r="1783" spans="1:17" x14ac:dyDescent="0.25">
      <c r="A1783" s="57">
        <v>42268.594619988427</v>
      </c>
      <c r="B1783" s="32" t="s">
        <v>22</v>
      </c>
      <c r="C1783" s="32" t="s">
        <v>4567</v>
      </c>
      <c r="D1783" s="32" t="s">
        <v>4568</v>
      </c>
      <c r="E1783" s="32" t="s">
        <v>8013</v>
      </c>
      <c r="F1783" s="32" t="s">
        <v>8014</v>
      </c>
      <c r="G1783" s="32" t="s">
        <v>467</v>
      </c>
      <c r="H1783" s="32" t="s">
        <v>466</v>
      </c>
      <c r="I1783" s="32" t="s">
        <v>2006</v>
      </c>
      <c r="J1783" s="35">
        <v>279.5</v>
      </c>
      <c r="K1783" s="35">
        <v>0</v>
      </c>
      <c r="L1783" s="35">
        <v>15</v>
      </c>
      <c r="M1783" s="35">
        <v>0</v>
      </c>
      <c r="N1783" s="32" t="s">
        <v>19</v>
      </c>
      <c r="O1783" s="32" t="s">
        <v>37</v>
      </c>
      <c r="P1783" s="32">
        <v>1</v>
      </c>
    </row>
    <row r="1784" spans="1:17" x14ac:dyDescent="0.25">
      <c r="A1784" s="57">
        <v>42268.594619988427</v>
      </c>
      <c r="B1784" s="32" t="s">
        <v>22</v>
      </c>
      <c r="C1784" s="32" t="s">
        <v>4567</v>
      </c>
      <c r="D1784" s="32" t="s">
        <v>4568</v>
      </c>
      <c r="E1784" s="32" t="s">
        <v>8013</v>
      </c>
      <c r="F1784" s="32" t="s">
        <v>8014</v>
      </c>
      <c r="G1784" s="32" t="s">
        <v>399</v>
      </c>
      <c r="H1784" s="32" t="s">
        <v>398</v>
      </c>
      <c r="I1784" s="32" t="s">
        <v>2006</v>
      </c>
      <c r="J1784" s="35">
        <v>27.95</v>
      </c>
      <c r="K1784" s="35">
        <v>0</v>
      </c>
      <c r="L1784" s="35">
        <v>15</v>
      </c>
      <c r="M1784" s="35">
        <v>0</v>
      </c>
      <c r="N1784" s="32" t="s">
        <v>19</v>
      </c>
      <c r="O1784" s="32" t="s">
        <v>37</v>
      </c>
      <c r="P1784" s="32">
        <v>1</v>
      </c>
    </row>
    <row r="1785" spans="1:17" x14ac:dyDescent="0.25">
      <c r="A1785" s="57">
        <v>42268.597675775462</v>
      </c>
      <c r="C1785" s="32" t="s">
        <v>655</v>
      </c>
      <c r="D1785" s="32" t="s">
        <v>334</v>
      </c>
      <c r="E1785" s="32" t="s">
        <v>8015</v>
      </c>
      <c r="F1785" s="32" t="s">
        <v>8016</v>
      </c>
      <c r="G1785" s="32" t="s">
        <v>58</v>
      </c>
      <c r="H1785" s="32" t="s">
        <v>59</v>
      </c>
      <c r="I1785" s="32" t="s">
        <v>2006</v>
      </c>
      <c r="J1785" s="35">
        <v>0</v>
      </c>
      <c r="K1785" s="35">
        <v>0</v>
      </c>
      <c r="L1785" s="35">
        <v>0</v>
      </c>
      <c r="M1785" s="35">
        <v>0</v>
      </c>
      <c r="N1785" s="32" t="s">
        <v>19</v>
      </c>
      <c r="O1785" s="32" t="s">
        <v>322</v>
      </c>
      <c r="P1785" s="32">
        <v>0</v>
      </c>
    </row>
    <row r="1786" spans="1:17" x14ac:dyDescent="0.25">
      <c r="A1786" s="57">
        <v>42268.600085416663</v>
      </c>
      <c r="C1786" s="32" t="s">
        <v>655</v>
      </c>
      <c r="D1786" s="32" t="s">
        <v>334</v>
      </c>
      <c r="E1786" s="32" t="s">
        <v>8017</v>
      </c>
      <c r="F1786" s="32" t="s">
        <v>8018</v>
      </c>
      <c r="G1786" s="32" t="s">
        <v>58</v>
      </c>
      <c r="H1786" s="32" t="s">
        <v>59</v>
      </c>
      <c r="I1786" s="32" t="s">
        <v>2006</v>
      </c>
      <c r="J1786" s="35">
        <v>0</v>
      </c>
      <c r="K1786" s="35">
        <v>0</v>
      </c>
      <c r="L1786" s="35">
        <v>0</v>
      </c>
      <c r="M1786" s="35">
        <v>0</v>
      </c>
      <c r="N1786" s="32" t="s">
        <v>19</v>
      </c>
      <c r="O1786" s="32" t="s">
        <v>322</v>
      </c>
      <c r="P1786" s="32">
        <v>0</v>
      </c>
    </row>
    <row r="1787" spans="1:17" x14ac:dyDescent="0.25">
      <c r="A1787" s="57">
        <v>42268.602254363424</v>
      </c>
      <c r="C1787" s="32" t="s">
        <v>655</v>
      </c>
      <c r="D1787" s="32" t="s">
        <v>334</v>
      </c>
      <c r="E1787" s="32" t="s">
        <v>8019</v>
      </c>
      <c r="F1787" s="32" t="s">
        <v>8020</v>
      </c>
      <c r="G1787" s="32" t="s">
        <v>58</v>
      </c>
      <c r="H1787" s="32" t="s">
        <v>59</v>
      </c>
      <c r="I1787" s="32" t="s">
        <v>2006</v>
      </c>
      <c r="J1787" s="35">
        <v>0</v>
      </c>
      <c r="K1787" s="35">
        <v>0</v>
      </c>
      <c r="L1787" s="35">
        <v>0</v>
      </c>
      <c r="M1787" s="35">
        <v>0</v>
      </c>
      <c r="N1787" s="32" t="s">
        <v>19</v>
      </c>
      <c r="O1787" s="32" t="s">
        <v>322</v>
      </c>
      <c r="P1787" s="32">
        <v>0</v>
      </c>
    </row>
    <row r="1788" spans="1:17" x14ac:dyDescent="0.25">
      <c r="A1788" s="57">
        <v>42268.621123807869</v>
      </c>
      <c r="B1788" s="32" t="s">
        <v>22</v>
      </c>
      <c r="C1788" s="32" t="s">
        <v>8021</v>
      </c>
      <c r="D1788" s="32" t="s">
        <v>8022</v>
      </c>
      <c r="E1788" s="32" t="s">
        <v>8023</v>
      </c>
      <c r="F1788" s="32" t="s">
        <v>8024</v>
      </c>
      <c r="G1788" s="32" t="s">
        <v>7646</v>
      </c>
      <c r="H1788" s="32" t="s">
        <v>8025</v>
      </c>
      <c r="I1788" s="32" t="s">
        <v>2006</v>
      </c>
      <c r="J1788" s="35">
        <v>986</v>
      </c>
      <c r="K1788" s="35">
        <v>387.16</v>
      </c>
      <c r="L1788" s="35">
        <v>0</v>
      </c>
      <c r="M1788" s="35">
        <v>0</v>
      </c>
      <c r="N1788" s="32" t="s">
        <v>19</v>
      </c>
      <c r="O1788" s="32" t="s">
        <v>37</v>
      </c>
      <c r="P1788" s="32">
        <v>2</v>
      </c>
      <c r="Q1788" s="32" t="s">
        <v>8026</v>
      </c>
    </row>
    <row r="1789" spans="1:17" x14ac:dyDescent="0.25">
      <c r="A1789" s="57">
        <v>42268.621123807869</v>
      </c>
      <c r="B1789" s="32" t="s">
        <v>22</v>
      </c>
      <c r="C1789" s="32" t="s">
        <v>8021</v>
      </c>
      <c r="D1789" s="32" t="s">
        <v>8022</v>
      </c>
      <c r="E1789" s="32" t="s">
        <v>8023</v>
      </c>
      <c r="F1789" s="32" t="s">
        <v>8024</v>
      </c>
      <c r="G1789" s="32" t="s">
        <v>25</v>
      </c>
      <c r="H1789" s="32" t="s">
        <v>26</v>
      </c>
      <c r="I1789" s="32" t="s">
        <v>2006</v>
      </c>
      <c r="J1789" s="35">
        <v>0</v>
      </c>
      <c r="K1789" s="35">
        <v>0</v>
      </c>
      <c r="L1789" s="35">
        <v>11.25</v>
      </c>
      <c r="M1789" s="35">
        <v>0</v>
      </c>
      <c r="N1789" s="32" t="s">
        <v>19</v>
      </c>
      <c r="O1789" s="32" t="s">
        <v>37</v>
      </c>
      <c r="P1789" s="32">
        <v>2</v>
      </c>
      <c r="Q1789" s="32" t="s">
        <v>8026</v>
      </c>
    </row>
    <row r="1790" spans="1:17" x14ac:dyDescent="0.25">
      <c r="A1790" s="57">
        <v>42268.659685300925</v>
      </c>
      <c r="C1790" s="32" t="s">
        <v>2475</v>
      </c>
      <c r="D1790" s="32" t="s">
        <v>334</v>
      </c>
      <c r="E1790" s="32" t="s">
        <v>8027</v>
      </c>
      <c r="F1790" s="32" t="s">
        <v>8028</v>
      </c>
      <c r="G1790" s="32" t="s">
        <v>58</v>
      </c>
      <c r="H1790" s="32" t="s">
        <v>59</v>
      </c>
      <c r="I1790" s="32" t="s">
        <v>2006</v>
      </c>
      <c r="J1790" s="35">
        <v>0</v>
      </c>
      <c r="K1790" s="35">
        <v>0</v>
      </c>
      <c r="L1790" s="35">
        <v>0</v>
      </c>
      <c r="M1790" s="35">
        <v>0</v>
      </c>
      <c r="N1790" s="32" t="s">
        <v>19</v>
      </c>
      <c r="O1790" s="32" t="s">
        <v>322</v>
      </c>
      <c r="P1790" s="32">
        <v>0</v>
      </c>
    </row>
    <row r="1791" spans="1:17" x14ac:dyDescent="0.25">
      <c r="A1791" s="57">
        <v>42268.725820219908</v>
      </c>
      <c r="C1791" s="32" t="s">
        <v>8029</v>
      </c>
      <c r="D1791" s="32" t="s">
        <v>779</v>
      </c>
      <c r="E1791" s="32" t="s">
        <v>8030</v>
      </c>
      <c r="F1791" s="32" t="s">
        <v>8031</v>
      </c>
      <c r="G1791" s="32" t="s">
        <v>5236</v>
      </c>
      <c r="H1791" s="32" t="s">
        <v>5237</v>
      </c>
      <c r="I1791" s="32" t="s">
        <v>2006</v>
      </c>
      <c r="J1791" s="35">
        <v>0</v>
      </c>
      <c r="K1791" s="35">
        <v>0</v>
      </c>
      <c r="L1791" s="35">
        <v>0</v>
      </c>
      <c r="M1791" s="35">
        <v>0</v>
      </c>
      <c r="N1791" s="32" t="s">
        <v>4793</v>
      </c>
      <c r="P1791" s="32">
        <v>1</v>
      </c>
      <c r="Q1791" s="32" t="s">
        <v>8032</v>
      </c>
    </row>
    <row r="1792" spans="1:17" x14ac:dyDescent="0.25">
      <c r="A1792" s="57">
        <v>42268.884411724539</v>
      </c>
      <c r="C1792" s="32" t="s">
        <v>395</v>
      </c>
      <c r="D1792" s="32" t="s">
        <v>394</v>
      </c>
      <c r="E1792" s="32" t="s">
        <v>8033</v>
      </c>
      <c r="F1792" s="32" t="s">
        <v>8034</v>
      </c>
      <c r="G1792" s="32" t="s">
        <v>58</v>
      </c>
      <c r="H1792" s="32" t="s">
        <v>59</v>
      </c>
      <c r="I1792" s="32" t="s">
        <v>2006</v>
      </c>
      <c r="J1792" s="35">
        <v>0</v>
      </c>
      <c r="K1792" s="35">
        <v>0</v>
      </c>
      <c r="L1792" s="35">
        <v>0</v>
      </c>
      <c r="M1792" s="35">
        <v>0</v>
      </c>
      <c r="N1792" s="32" t="s">
        <v>19</v>
      </c>
      <c r="O1792" s="32" t="s">
        <v>32</v>
      </c>
      <c r="P1792" s="32">
        <v>0.83</v>
      </c>
    </row>
    <row r="1793" spans="1:17" x14ac:dyDescent="0.25">
      <c r="A1793" s="57">
        <v>42269.348978784721</v>
      </c>
      <c r="B1793" s="32" t="s">
        <v>36</v>
      </c>
      <c r="C1793" s="32" t="s">
        <v>2208</v>
      </c>
      <c r="D1793" s="32" t="s">
        <v>2209</v>
      </c>
      <c r="E1793" s="32" t="s">
        <v>9494</v>
      </c>
      <c r="F1793" s="32" t="s">
        <v>9495</v>
      </c>
      <c r="G1793" s="32" t="s">
        <v>15</v>
      </c>
      <c r="H1793" s="32" t="s">
        <v>16</v>
      </c>
      <c r="I1793" s="32" t="s">
        <v>263</v>
      </c>
      <c r="J1793" s="35">
        <v>423.36</v>
      </c>
      <c r="K1793" s="35">
        <v>0</v>
      </c>
      <c r="L1793" s="35">
        <v>0</v>
      </c>
      <c r="M1793" s="35">
        <v>0</v>
      </c>
      <c r="N1793" s="32" t="s">
        <v>19</v>
      </c>
      <c r="O1793" s="32" t="s">
        <v>18</v>
      </c>
      <c r="P1793" s="32">
        <v>1</v>
      </c>
      <c r="Q1793" s="32" t="s">
        <v>9496</v>
      </c>
    </row>
    <row r="1794" spans="1:17" x14ac:dyDescent="0.25">
      <c r="A1794" s="57">
        <v>42269.350489930555</v>
      </c>
      <c r="B1794" s="32" t="s">
        <v>36</v>
      </c>
      <c r="C1794" s="32" t="s">
        <v>2208</v>
      </c>
      <c r="D1794" s="32" t="s">
        <v>2209</v>
      </c>
      <c r="E1794" s="32" t="s">
        <v>9497</v>
      </c>
      <c r="F1794" s="32" t="s">
        <v>9498</v>
      </c>
      <c r="G1794" s="32" t="s">
        <v>15</v>
      </c>
      <c r="H1794" s="32" t="s">
        <v>16</v>
      </c>
      <c r="I1794" s="32" t="s">
        <v>263</v>
      </c>
      <c r="J1794" s="35">
        <v>1499.99</v>
      </c>
      <c r="K1794" s="35">
        <v>0</v>
      </c>
      <c r="L1794" s="35">
        <v>0</v>
      </c>
      <c r="M1794" s="35">
        <v>0</v>
      </c>
      <c r="N1794" s="32" t="s">
        <v>19</v>
      </c>
      <c r="O1794" s="32" t="s">
        <v>18</v>
      </c>
      <c r="P1794" s="32">
        <v>1</v>
      </c>
      <c r="Q1794" s="32" t="s">
        <v>9499</v>
      </c>
    </row>
    <row r="1795" spans="1:17" x14ac:dyDescent="0.25">
      <c r="A1795" s="57">
        <v>42269.358963275467</v>
      </c>
      <c r="B1795" s="32" t="s">
        <v>31</v>
      </c>
      <c r="C1795" s="32" t="s">
        <v>47</v>
      </c>
      <c r="D1795" s="32" t="s">
        <v>48</v>
      </c>
      <c r="E1795" s="32" t="s">
        <v>9500</v>
      </c>
      <c r="F1795" s="32" t="s">
        <v>9501</v>
      </c>
      <c r="G1795" s="32" t="s">
        <v>15</v>
      </c>
      <c r="H1795" s="32" t="s">
        <v>16</v>
      </c>
      <c r="I1795" s="32" t="s">
        <v>371</v>
      </c>
      <c r="J1795" s="35">
        <v>3723.72</v>
      </c>
      <c r="K1795" s="35">
        <v>0</v>
      </c>
      <c r="L1795" s="35">
        <v>0</v>
      </c>
      <c r="M1795" s="35">
        <v>0</v>
      </c>
      <c r="N1795" s="32" t="s">
        <v>17</v>
      </c>
      <c r="O1795" s="32" t="s">
        <v>18</v>
      </c>
      <c r="P1795" s="32">
        <v>1</v>
      </c>
      <c r="Q1795" s="32" t="s">
        <v>5343</v>
      </c>
    </row>
    <row r="1796" spans="1:17" x14ac:dyDescent="0.25">
      <c r="A1796" s="57">
        <v>42269.362221840274</v>
      </c>
      <c r="B1796" s="32" t="s">
        <v>70</v>
      </c>
      <c r="C1796" s="32" t="s">
        <v>305</v>
      </c>
      <c r="D1796" s="32" t="s">
        <v>304</v>
      </c>
      <c r="E1796" s="32" t="s">
        <v>778</v>
      </c>
      <c r="F1796" s="32" t="s">
        <v>9502</v>
      </c>
      <c r="G1796" s="32" t="s">
        <v>632</v>
      </c>
      <c r="H1796" s="32" t="s">
        <v>633</v>
      </c>
      <c r="I1796" s="32" t="s">
        <v>265</v>
      </c>
      <c r="J1796" s="35">
        <v>0</v>
      </c>
      <c r="K1796" s="35">
        <v>0</v>
      </c>
      <c r="L1796" s="35">
        <v>0</v>
      </c>
      <c r="M1796" s="35">
        <v>0</v>
      </c>
      <c r="N1796" s="32" t="s">
        <v>17</v>
      </c>
      <c r="O1796" s="32" t="s">
        <v>18</v>
      </c>
      <c r="P1796" s="32">
        <v>1</v>
      </c>
      <c r="Q1796" s="32" t="s">
        <v>2177</v>
      </c>
    </row>
    <row r="1797" spans="1:17" x14ac:dyDescent="0.25">
      <c r="A1797" s="57">
        <v>42269.362221840274</v>
      </c>
      <c r="B1797" s="32" t="s">
        <v>70</v>
      </c>
      <c r="C1797" s="32" t="s">
        <v>305</v>
      </c>
      <c r="D1797" s="32" t="s">
        <v>304</v>
      </c>
      <c r="E1797" s="32" t="s">
        <v>778</v>
      </c>
      <c r="F1797" s="32" t="s">
        <v>9502</v>
      </c>
      <c r="G1797" s="32" t="s">
        <v>632</v>
      </c>
      <c r="H1797" s="32" t="s">
        <v>631</v>
      </c>
      <c r="I1797" s="32" t="s">
        <v>265</v>
      </c>
      <c r="J1797" s="35">
        <v>0</v>
      </c>
      <c r="K1797" s="35">
        <v>0</v>
      </c>
      <c r="L1797" s="35">
        <v>0</v>
      </c>
      <c r="M1797" s="35">
        <v>0</v>
      </c>
      <c r="N1797" s="32" t="s">
        <v>17</v>
      </c>
      <c r="O1797" s="32" t="s">
        <v>18</v>
      </c>
      <c r="P1797" s="32">
        <v>1</v>
      </c>
      <c r="Q1797" s="32" t="s">
        <v>2177</v>
      </c>
    </row>
    <row r="1798" spans="1:17" x14ac:dyDescent="0.25">
      <c r="A1798" s="57">
        <v>42269.362221840274</v>
      </c>
      <c r="B1798" s="32" t="s">
        <v>70</v>
      </c>
      <c r="C1798" s="32" t="s">
        <v>305</v>
      </c>
      <c r="D1798" s="32" t="s">
        <v>304</v>
      </c>
      <c r="E1798" s="32" t="s">
        <v>778</v>
      </c>
      <c r="F1798" s="32" t="s">
        <v>9502</v>
      </c>
      <c r="G1798" s="32" t="s">
        <v>630</v>
      </c>
      <c r="H1798" s="32" t="s">
        <v>629</v>
      </c>
      <c r="I1798" s="32" t="s">
        <v>265</v>
      </c>
      <c r="J1798" s="35">
        <v>0</v>
      </c>
      <c r="K1798" s="35">
        <v>0</v>
      </c>
      <c r="L1798" s="35">
        <v>0</v>
      </c>
      <c r="M1798" s="35">
        <v>0</v>
      </c>
      <c r="N1798" s="32" t="s">
        <v>17</v>
      </c>
      <c r="O1798" s="32" t="s">
        <v>18</v>
      </c>
      <c r="P1798" s="32">
        <v>1</v>
      </c>
      <c r="Q1798" s="32" t="s">
        <v>2177</v>
      </c>
    </row>
    <row r="1799" spans="1:17" x14ac:dyDescent="0.25">
      <c r="A1799" s="57">
        <v>42269.362221840274</v>
      </c>
      <c r="B1799" s="32" t="s">
        <v>70</v>
      </c>
      <c r="C1799" s="32" t="s">
        <v>305</v>
      </c>
      <c r="D1799" s="32" t="s">
        <v>304</v>
      </c>
      <c r="E1799" s="32" t="s">
        <v>778</v>
      </c>
      <c r="F1799" s="32" t="s">
        <v>9502</v>
      </c>
      <c r="G1799" s="32" t="s">
        <v>625</v>
      </c>
      <c r="H1799" s="32" t="s">
        <v>628</v>
      </c>
      <c r="I1799" s="32" t="s">
        <v>265</v>
      </c>
      <c r="J1799" s="35">
        <v>0</v>
      </c>
      <c r="K1799" s="35">
        <v>0</v>
      </c>
      <c r="L1799" s="35">
        <v>0</v>
      </c>
      <c r="M1799" s="35">
        <v>0</v>
      </c>
      <c r="N1799" s="32" t="s">
        <v>17</v>
      </c>
      <c r="O1799" s="32" t="s">
        <v>18</v>
      </c>
      <c r="P1799" s="32">
        <v>1</v>
      </c>
      <c r="Q1799" s="32" t="s">
        <v>2177</v>
      </c>
    </row>
    <row r="1800" spans="1:17" x14ac:dyDescent="0.25">
      <c r="A1800" s="57">
        <v>42269.362221840274</v>
      </c>
      <c r="B1800" s="32" t="s">
        <v>70</v>
      </c>
      <c r="C1800" s="32" t="s">
        <v>305</v>
      </c>
      <c r="D1800" s="32" t="s">
        <v>304</v>
      </c>
      <c r="E1800" s="32" t="s">
        <v>778</v>
      </c>
      <c r="F1800" s="32" t="s">
        <v>9502</v>
      </c>
      <c r="G1800" s="32" t="s">
        <v>625</v>
      </c>
      <c r="H1800" s="32" t="s">
        <v>627</v>
      </c>
      <c r="I1800" s="32" t="s">
        <v>265</v>
      </c>
      <c r="J1800" s="35">
        <v>0</v>
      </c>
      <c r="K1800" s="35">
        <v>0</v>
      </c>
      <c r="L1800" s="35">
        <v>0</v>
      </c>
      <c r="M1800" s="35">
        <v>0</v>
      </c>
      <c r="N1800" s="32" t="s">
        <v>17</v>
      </c>
      <c r="O1800" s="32" t="s">
        <v>18</v>
      </c>
      <c r="P1800" s="32">
        <v>1</v>
      </c>
      <c r="Q1800" s="32" t="s">
        <v>2177</v>
      </c>
    </row>
    <row r="1801" spans="1:17" x14ac:dyDescent="0.25">
      <c r="A1801" s="57">
        <v>42269.362221840274</v>
      </c>
      <c r="B1801" s="32" t="s">
        <v>70</v>
      </c>
      <c r="C1801" s="32" t="s">
        <v>305</v>
      </c>
      <c r="D1801" s="32" t="s">
        <v>304</v>
      </c>
      <c r="E1801" s="32" t="s">
        <v>778</v>
      </c>
      <c r="F1801" s="32" t="s">
        <v>9502</v>
      </c>
      <c r="G1801" s="32" t="s">
        <v>625</v>
      </c>
      <c r="H1801" s="32" t="s">
        <v>626</v>
      </c>
      <c r="I1801" s="32" t="s">
        <v>265</v>
      </c>
      <c r="J1801" s="35">
        <v>0</v>
      </c>
      <c r="K1801" s="35">
        <v>0</v>
      </c>
      <c r="L1801" s="35">
        <v>0</v>
      </c>
      <c r="M1801" s="35">
        <v>0</v>
      </c>
      <c r="N1801" s="32" t="s">
        <v>17</v>
      </c>
      <c r="O1801" s="32" t="s">
        <v>18</v>
      </c>
      <c r="P1801" s="32">
        <v>1</v>
      </c>
      <c r="Q1801" s="32" t="s">
        <v>2177</v>
      </c>
    </row>
    <row r="1802" spans="1:17" x14ac:dyDescent="0.25">
      <c r="A1802" s="57">
        <v>42269.362221840274</v>
      </c>
      <c r="B1802" s="32" t="s">
        <v>70</v>
      </c>
      <c r="C1802" s="32" t="s">
        <v>305</v>
      </c>
      <c r="D1802" s="32" t="s">
        <v>304</v>
      </c>
      <c r="E1802" s="32" t="s">
        <v>778</v>
      </c>
      <c r="F1802" s="32" t="s">
        <v>9502</v>
      </c>
      <c r="G1802" s="32" t="s">
        <v>625</v>
      </c>
      <c r="H1802" s="32" t="s">
        <v>624</v>
      </c>
      <c r="I1802" s="32" t="s">
        <v>265</v>
      </c>
      <c r="J1802" s="35">
        <v>0</v>
      </c>
      <c r="K1802" s="35">
        <v>0</v>
      </c>
      <c r="L1802" s="35">
        <v>0</v>
      </c>
      <c r="M1802" s="35">
        <v>0</v>
      </c>
      <c r="N1802" s="32" t="s">
        <v>17</v>
      </c>
      <c r="O1802" s="32" t="s">
        <v>18</v>
      </c>
      <c r="P1802" s="32">
        <v>1</v>
      </c>
      <c r="Q1802" s="32" t="s">
        <v>2177</v>
      </c>
    </row>
    <row r="1803" spans="1:17" x14ac:dyDescent="0.25">
      <c r="A1803" s="57">
        <v>42269.362221840274</v>
      </c>
      <c r="B1803" s="32" t="s">
        <v>70</v>
      </c>
      <c r="C1803" s="32" t="s">
        <v>305</v>
      </c>
      <c r="D1803" s="32" t="s">
        <v>304</v>
      </c>
      <c r="E1803" s="32" t="s">
        <v>778</v>
      </c>
      <c r="F1803" s="32" t="s">
        <v>9502</v>
      </c>
      <c r="G1803" s="32" t="s">
        <v>620</v>
      </c>
      <c r="H1803" s="32" t="s">
        <v>623</v>
      </c>
      <c r="I1803" s="32" t="s">
        <v>265</v>
      </c>
      <c r="J1803" s="35">
        <v>0</v>
      </c>
      <c r="K1803" s="35">
        <v>0</v>
      </c>
      <c r="L1803" s="35">
        <v>0</v>
      </c>
      <c r="M1803" s="35">
        <v>0</v>
      </c>
      <c r="N1803" s="32" t="s">
        <v>17</v>
      </c>
      <c r="O1803" s="32" t="s">
        <v>18</v>
      </c>
      <c r="P1803" s="32">
        <v>1</v>
      </c>
      <c r="Q1803" s="32" t="s">
        <v>2177</v>
      </c>
    </row>
    <row r="1804" spans="1:17" x14ac:dyDescent="0.25">
      <c r="A1804" s="57">
        <v>42269.362221840274</v>
      </c>
      <c r="B1804" s="32" t="s">
        <v>70</v>
      </c>
      <c r="C1804" s="32" t="s">
        <v>305</v>
      </c>
      <c r="D1804" s="32" t="s">
        <v>304</v>
      </c>
      <c r="E1804" s="32" t="s">
        <v>778</v>
      </c>
      <c r="F1804" s="32" t="s">
        <v>9502</v>
      </c>
      <c r="G1804" s="32" t="s">
        <v>620</v>
      </c>
      <c r="H1804" s="32" t="s">
        <v>622</v>
      </c>
      <c r="I1804" s="32" t="s">
        <v>265</v>
      </c>
      <c r="J1804" s="35">
        <v>0</v>
      </c>
      <c r="K1804" s="35">
        <v>0</v>
      </c>
      <c r="L1804" s="35">
        <v>0</v>
      </c>
      <c r="M1804" s="35">
        <v>0</v>
      </c>
      <c r="N1804" s="32" t="s">
        <v>17</v>
      </c>
      <c r="O1804" s="32" t="s">
        <v>18</v>
      </c>
      <c r="P1804" s="32">
        <v>1</v>
      </c>
      <c r="Q1804" s="32" t="s">
        <v>2177</v>
      </c>
    </row>
    <row r="1805" spans="1:17" x14ac:dyDescent="0.25">
      <c r="A1805" s="57">
        <v>42269.362221840274</v>
      </c>
      <c r="B1805" s="32" t="s">
        <v>70</v>
      </c>
      <c r="C1805" s="32" t="s">
        <v>305</v>
      </c>
      <c r="D1805" s="32" t="s">
        <v>304</v>
      </c>
      <c r="E1805" s="32" t="s">
        <v>778</v>
      </c>
      <c r="F1805" s="32" t="s">
        <v>9502</v>
      </c>
      <c r="G1805" s="32" t="s">
        <v>620</v>
      </c>
      <c r="H1805" s="32" t="s">
        <v>621</v>
      </c>
      <c r="I1805" s="32" t="s">
        <v>265</v>
      </c>
      <c r="J1805" s="35">
        <v>0</v>
      </c>
      <c r="K1805" s="35">
        <v>0</v>
      </c>
      <c r="L1805" s="35">
        <v>0</v>
      </c>
      <c r="M1805" s="35">
        <v>0</v>
      </c>
      <c r="N1805" s="32" t="s">
        <v>17</v>
      </c>
      <c r="O1805" s="32" t="s">
        <v>18</v>
      </c>
      <c r="P1805" s="32">
        <v>1</v>
      </c>
      <c r="Q1805" s="32" t="s">
        <v>2177</v>
      </c>
    </row>
    <row r="1806" spans="1:17" x14ac:dyDescent="0.25">
      <c r="A1806" s="57">
        <v>42269.362221840274</v>
      </c>
      <c r="B1806" s="32" t="s">
        <v>70</v>
      </c>
      <c r="C1806" s="32" t="s">
        <v>305</v>
      </c>
      <c r="D1806" s="32" t="s">
        <v>304</v>
      </c>
      <c r="E1806" s="32" t="s">
        <v>778</v>
      </c>
      <c r="F1806" s="32" t="s">
        <v>9502</v>
      </c>
      <c r="G1806" s="32" t="s">
        <v>620</v>
      </c>
      <c r="H1806" s="32" t="s">
        <v>619</v>
      </c>
      <c r="I1806" s="32" t="s">
        <v>265</v>
      </c>
      <c r="J1806" s="35">
        <v>0</v>
      </c>
      <c r="K1806" s="35">
        <v>0</v>
      </c>
      <c r="L1806" s="35">
        <v>0</v>
      </c>
      <c r="M1806" s="35">
        <v>0</v>
      </c>
      <c r="N1806" s="32" t="s">
        <v>17</v>
      </c>
      <c r="O1806" s="32" t="s">
        <v>18</v>
      </c>
      <c r="P1806" s="32">
        <v>1</v>
      </c>
      <c r="Q1806" s="32" t="s">
        <v>2177</v>
      </c>
    </row>
    <row r="1807" spans="1:17" x14ac:dyDescent="0.25">
      <c r="A1807" s="57">
        <v>42269.362221840274</v>
      </c>
      <c r="B1807" s="32" t="s">
        <v>70</v>
      </c>
      <c r="C1807" s="32" t="s">
        <v>305</v>
      </c>
      <c r="D1807" s="32" t="s">
        <v>304</v>
      </c>
      <c r="E1807" s="32" t="s">
        <v>778</v>
      </c>
      <c r="F1807" s="32" t="s">
        <v>9502</v>
      </c>
      <c r="G1807" s="32" t="s">
        <v>525</v>
      </c>
      <c r="H1807" s="32" t="s">
        <v>618</v>
      </c>
      <c r="I1807" s="32" t="s">
        <v>265</v>
      </c>
      <c r="J1807" s="35">
        <v>0</v>
      </c>
      <c r="K1807" s="35">
        <v>0</v>
      </c>
      <c r="L1807" s="35">
        <v>0</v>
      </c>
      <c r="M1807" s="35">
        <v>0</v>
      </c>
      <c r="N1807" s="32" t="s">
        <v>17</v>
      </c>
      <c r="O1807" s="32" t="s">
        <v>18</v>
      </c>
      <c r="P1807" s="32">
        <v>1</v>
      </c>
      <c r="Q1807" s="32" t="s">
        <v>2177</v>
      </c>
    </row>
    <row r="1808" spans="1:17" x14ac:dyDescent="0.25">
      <c r="A1808" s="57">
        <v>42269.362221840274</v>
      </c>
      <c r="B1808" s="32" t="s">
        <v>70</v>
      </c>
      <c r="C1808" s="32" t="s">
        <v>305</v>
      </c>
      <c r="D1808" s="32" t="s">
        <v>304</v>
      </c>
      <c r="E1808" s="32" t="s">
        <v>778</v>
      </c>
      <c r="F1808" s="32" t="s">
        <v>9502</v>
      </c>
      <c r="G1808" s="32" t="s">
        <v>525</v>
      </c>
      <c r="H1808" s="32" t="s">
        <v>524</v>
      </c>
      <c r="I1808" s="32" t="s">
        <v>265</v>
      </c>
      <c r="J1808" s="35">
        <v>0</v>
      </c>
      <c r="K1808" s="35">
        <v>0</v>
      </c>
      <c r="L1808" s="35">
        <v>0</v>
      </c>
      <c r="M1808" s="35">
        <v>0</v>
      </c>
      <c r="N1808" s="32" t="s">
        <v>17</v>
      </c>
      <c r="O1808" s="32" t="s">
        <v>18</v>
      </c>
      <c r="P1808" s="32">
        <v>1</v>
      </c>
      <c r="Q1808" s="32" t="s">
        <v>2177</v>
      </c>
    </row>
    <row r="1809" spans="1:17" x14ac:dyDescent="0.25">
      <c r="A1809" s="57">
        <v>42269.362221840274</v>
      </c>
      <c r="B1809" s="32" t="s">
        <v>70</v>
      </c>
      <c r="C1809" s="32" t="s">
        <v>305</v>
      </c>
      <c r="D1809" s="32" t="s">
        <v>304</v>
      </c>
      <c r="E1809" s="32" t="s">
        <v>778</v>
      </c>
      <c r="F1809" s="32" t="s">
        <v>9502</v>
      </c>
      <c r="G1809" s="32" t="s">
        <v>523</v>
      </c>
      <c r="H1809" s="32" t="s">
        <v>522</v>
      </c>
      <c r="I1809" s="32" t="s">
        <v>265</v>
      </c>
      <c r="J1809" s="35">
        <v>0</v>
      </c>
      <c r="K1809" s="35">
        <v>0</v>
      </c>
      <c r="L1809" s="35">
        <v>0</v>
      </c>
      <c r="M1809" s="35">
        <v>0</v>
      </c>
      <c r="N1809" s="32" t="s">
        <v>17</v>
      </c>
      <c r="O1809" s="32" t="s">
        <v>18</v>
      </c>
      <c r="P1809" s="32">
        <v>1</v>
      </c>
      <c r="Q1809" s="32" t="s">
        <v>2177</v>
      </c>
    </row>
    <row r="1810" spans="1:17" x14ac:dyDescent="0.25">
      <c r="A1810" s="57">
        <v>42269.362221840274</v>
      </c>
      <c r="B1810" s="32" t="s">
        <v>70</v>
      </c>
      <c r="C1810" s="32" t="s">
        <v>305</v>
      </c>
      <c r="D1810" s="32" t="s">
        <v>304</v>
      </c>
      <c r="E1810" s="32" t="s">
        <v>778</v>
      </c>
      <c r="F1810" s="32" t="s">
        <v>9502</v>
      </c>
      <c r="G1810" s="32" t="s">
        <v>521</v>
      </c>
      <c r="H1810" s="32" t="s">
        <v>520</v>
      </c>
      <c r="I1810" s="32" t="s">
        <v>265</v>
      </c>
      <c r="J1810" s="35">
        <v>0</v>
      </c>
      <c r="K1810" s="35">
        <v>0</v>
      </c>
      <c r="L1810" s="35">
        <v>0</v>
      </c>
      <c r="M1810" s="35">
        <v>0</v>
      </c>
      <c r="N1810" s="32" t="s">
        <v>17</v>
      </c>
      <c r="O1810" s="32" t="s">
        <v>18</v>
      </c>
      <c r="P1810" s="32">
        <v>1</v>
      </c>
      <c r="Q1810" s="32" t="s">
        <v>2177</v>
      </c>
    </row>
    <row r="1811" spans="1:17" x14ac:dyDescent="0.25">
      <c r="A1811" s="57">
        <v>42269.362221840274</v>
      </c>
      <c r="B1811" s="32" t="s">
        <v>70</v>
      </c>
      <c r="C1811" s="32" t="s">
        <v>305</v>
      </c>
      <c r="D1811" s="32" t="s">
        <v>304</v>
      </c>
      <c r="E1811" s="32" t="s">
        <v>778</v>
      </c>
      <c r="F1811" s="32" t="s">
        <v>9502</v>
      </c>
      <c r="G1811" s="32" t="s">
        <v>28</v>
      </c>
      <c r="H1811" s="32" t="s">
        <v>372</v>
      </c>
      <c r="I1811" s="32" t="s">
        <v>265</v>
      </c>
      <c r="J1811" s="35">
        <v>0</v>
      </c>
      <c r="K1811" s="35">
        <v>0</v>
      </c>
      <c r="L1811" s="35">
        <v>0</v>
      </c>
      <c r="M1811" s="35">
        <v>0</v>
      </c>
      <c r="N1811" s="32" t="s">
        <v>17</v>
      </c>
      <c r="O1811" s="32" t="s">
        <v>18</v>
      </c>
      <c r="P1811" s="32">
        <v>1</v>
      </c>
      <c r="Q1811" s="32" t="s">
        <v>2177</v>
      </c>
    </row>
    <row r="1812" spans="1:17" x14ac:dyDescent="0.25">
      <c r="A1812" s="57">
        <v>42269.36450196759</v>
      </c>
      <c r="B1812" s="32" t="s">
        <v>70</v>
      </c>
      <c r="C1812" s="32" t="s">
        <v>846</v>
      </c>
      <c r="D1812" s="32" t="s">
        <v>847</v>
      </c>
      <c r="E1812" s="32" t="s">
        <v>2346</v>
      </c>
      <c r="F1812" s="32" t="s">
        <v>9503</v>
      </c>
      <c r="G1812" s="32" t="s">
        <v>2347</v>
      </c>
      <c r="H1812" s="32" t="s">
        <v>2348</v>
      </c>
      <c r="I1812" s="32" t="s">
        <v>1879</v>
      </c>
      <c r="J1812" s="35">
        <v>0</v>
      </c>
      <c r="K1812" s="35">
        <v>0</v>
      </c>
      <c r="L1812" s="35">
        <v>0</v>
      </c>
      <c r="M1812" s="35">
        <v>0</v>
      </c>
      <c r="N1812" s="32" t="s">
        <v>17</v>
      </c>
      <c r="O1812" s="32" t="s">
        <v>18</v>
      </c>
      <c r="P1812" s="32">
        <v>1</v>
      </c>
    </row>
    <row r="1813" spans="1:17" x14ac:dyDescent="0.25">
      <c r="A1813" s="57">
        <v>42269.36450196759</v>
      </c>
      <c r="B1813" s="32" t="s">
        <v>70</v>
      </c>
      <c r="C1813" s="32" t="s">
        <v>846</v>
      </c>
      <c r="D1813" s="32" t="s">
        <v>847</v>
      </c>
      <c r="E1813" s="32" t="s">
        <v>2346</v>
      </c>
      <c r="F1813" s="32" t="s">
        <v>9503</v>
      </c>
      <c r="G1813" s="32" t="s">
        <v>2347</v>
      </c>
      <c r="H1813" s="32" t="s">
        <v>2349</v>
      </c>
      <c r="I1813" s="32" t="s">
        <v>1879</v>
      </c>
      <c r="J1813" s="35">
        <v>0</v>
      </c>
      <c r="K1813" s="35">
        <v>0</v>
      </c>
      <c r="L1813" s="35">
        <v>0</v>
      </c>
      <c r="M1813" s="35">
        <v>0</v>
      </c>
      <c r="N1813" s="32" t="s">
        <v>17</v>
      </c>
      <c r="O1813" s="32" t="s">
        <v>18</v>
      </c>
      <c r="P1813" s="32">
        <v>1</v>
      </c>
    </row>
    <row r="1814" spans="1:17" x14ac:dyDescent="0.25">
      <c r="A1814" s="57">
        <v>42269.36450196759</v>
      </c>
      <c r="B1814" s="32" t="s">
        <v>70</v>
      </c>
      <c r="C1814" s="32" t="s">
        <v>846</v>
      </c>
      <c r="D1814" s="32" t="s">
        <v>847</v>
      </c>
      <c r="E1814" s="32" t="s">
        <v>2346</v>
      </c>
      <c r="F1814" s="32" t="s">
        <v>9503</v>
      </c>
      <c r="G1814" s="32" t="s">
        <v>2347</v>
      </c>
      <c r="H1814" s="32" t="s">
        <v>5208</v>
      </c>
      <c r="I1814" s="32" t="s">
        <v>1879</v>
      </c>
      <c r="J1814" s="35">
        <v>0</v>
      </c>
      <c r="K1814" s="35">
        <v>0</v>
      </c>
      <c r="L1814" s="35">
        <v>0</v>
      </c>
      <c r="M1814" s="35">
        <v>0</v>
      </c>
      <c r="N1814" s="32" t="s">
        <v>17</v>
      </c>
      <c r="O1814" s="32" t="s">
        <v>18</v>
      </c>
      <c r="P1814" s="32">
        <v>1</v>
      </c>
    </row>
    <row r="1815" spans="1:17" x14ac:dyDescent="0.25">
      <c r="A1815" s="57">
        <v>42269.36450196759</v>
      </c>
      <c r="B1815" s="32" t="s">
        <v>70</v>
      </c>
      <c r="C1815" s="32" t="s">
        <v>846</v>
      </c>
      <c r="D1815" s="32" t="s">
        <v>847</v>
      </c>
      <c r="E1815" s="32" t="s">
        <v>2346</v>
      </c>
      <c r="F1815" s="32" t="s">
        <v>9503</v>
      </c>
      <c r="G1815" s="32" t="s">
        <v>2350</v>
      </c>
      <c r="H1815" s="32" t="s">
        <v>2351</v>
      </c>
      <c r="I1815" s="32" t="s">
        <v>1879</v>
      </c>
      <c r="J1815" s="35">
        <v>0</v>
      </c>
      <c r="K1815" s="35">
        <v>0</v>
      </c>
      <c r="L1815" s="35">
        <v>0</v>
      </c>
      <c r="M1815" s="35">
        <v>0</v>
      </c>
      <c r="N1815" s="32" t="s">
        <v>17</v>
      </c>
      <c r="O1815" s="32" t="s">
        <v>18</v>
      </c>
      <c r="P1815" s="32">
        <v>1</v>
      </c>
    </row>
    <row r="1816" spans="1:17" x14ac:dyDescent="0.25">
      <c r="A1816" s="57">
        <v>42269.36450196759</v>
      </c>
      <c r="B1816" s="32" t="s">
        <v>70</v>
      </c>
      <c r="C1816" s="32" t="s">
        <v>846</v>
      </c>
      <c r="D1816" s="32" t="s">
        <v>847</v>
      </c>
      <c r="E1816" s="32" t="s">
        <v>2346</v>
      </c>
      <c r="F1816" s="32" t="s">
        <v>9503</v>
      </c>
      <c r="G1816" s="32" t="s">
        <v>2352</v>
      </c>
      <c r="H1816" s="32" t="s">
        <v>2353</v>
      </c>
      <c r="I1816" s="32" t="s">
        <v>1879</v>
      </c>
      <c r="J1816" s="35">
        <v>0</v>
      </c>
      <c r="K1816" s="35">
        <v>0</v>
      </c>
      <c r="L1816" s="35">
        <v>0</v>
      </c>
      <c r="M1816" s="35">
        <v>0</v>
      </c>
      <c r="N1816" s="32" t="s">
        <v>17</v>
      </c>
      <c r="O1816" s="32" t="s">
        <v>18</v>
      </c>
      <c r="P1816" s="32">
        <v>1</v>
      </c>
    </row>
    <row r="1817" spans="1:17" x14ac:dyDescent="0.25">
      <c r="A1817" s="57">
        <v>42269.36450196759</v>
      </c>
      <c r="B1817" s="32" t="s">
        <v>70</v>
      </c>
      <c r="C1817" s="32" t="s">
        <v>846</v>
      </c>
      <c r="D1817" s="32" t="s">
        <v>847</v>
      </c>
      <c r="E1817" s="32" t="s">
        <v>2346</v>
      </c>
      <c r="F1817" s="32" t="s">
        <v>9503</v>
      </c>
      <c r="G1817" s="32" t="s">
        <v>2352</v>
      </c>
      <c r="H1817" s="32" t="s">
        <v>5209</v>
      </c>
      <c r="I1817" s="32" t="s">
        <v>1879</v>
      </c>
      <c r="J1817" s="35">
        <v>0</v>
      </c>
      <c r="K1817" s="35">
        <v>0</v>
      </c>
      <c r="L1817" s="35">
        <v>0</v>
      </c>
      <c r="M1817" s="35">
        <v>0</v>
      </c>
      <c r="N1817" s="32" t="s">
        <v>17</v>
      </c>
      <c r="O1817" s="32" t="s">
        <v>18</v>
      </c>
      <c r="P1817" s="32">
        <v>1</v>
      </c>
    </row>
    <row r="1818" spans="1:17" x14ac:dyDescent="0.25">
      <c r="A1818" s="57">
        <v>42269.36450196759</v>
      </c>
      <c r="B1818" s="32" t="s">
        <v>70</v>
      </c>
      <c r="C1818" s="32" t="s">
        <v>846</v>
      </c>
      <c r="D1818" s="32" t="s">
        <v>847</v>
      </c>
      <c r="E1818" s="32" t="s">
        <v>2346</v>
      </c>
      <c r="F1818" s="32" t="s">
        <v>9503</v>
      </c>
      <c r="G1818" s="32" t="s">
        <v>2354</v>
      </c>
      <c r="H1818" s="32" t="s">
        <v>2355</v>
      </c>
      <c r="I1818" s="32" t="s">
        <v>1879</v>
      </c>
      <c r="J1818" s="35">
        <v>0</v>
      </c>
      <c r="K1818" s="35">
        <v>0</v>
      </c>
      <c r="L1818" s="35">
        <v>0</v>
      </c>
      <c r="M1818" s="35">
        <v>0</v>
      </c>
      <c r="N1818" s="32" t="s">
        <v>17</v>
      </c>
      <c r="O1818" s="32" t="s">
        <v>18</v>
      </c>
      <c r="P1818" s="32">
        <v>1</v>
      </c>
    </row>
    <row r="1819" spans="1:17" x14ac:dyDescent="0.25">
      <c r="A1819" s="57">
        <v>42269.36450196759</v>
      </c>
      <c r="B1819" s="32" t="s">
        <v>70</v>
      </c>
      <c r="C1819" s="32" t="s">
        <v>846</v>
      </c>
      <c r="D1819" s="32" t="s">
        <v>847</v>
      </c>
      <c r="E1819" s="32" t="s">
        <v>2346</v>
      </c>
      <c r="F1819" s="32" t="s">
        <v>9503</v>
      </c>
      <c r="G1819" s="32" t="s">
        <v>2354</v>
      </c>
      <c r="H1819" s="32" t="s">
        <v>2356</v>
      </c>
      <c r="I1819" s="32" t="s">
        <v>1879</v>
      </c>
      <c r="J1819" s="35">
        <v>0</v>
      </c>
      <c r="K1819" s="35">
        <v>0</v>
      </c>
      <c r="L1819" s="35">
        <v>0</v>
      </c>
      <c r="M1819" s="35">
        <v>0</v>
      </c>
      <c r="N1819" s="32" t="s">
        <v>17</v>
      </c>
      <c r="O1819" s="32" t="s">
        <v>18</v>
      </c>
      <c r="P1819" s="32">
        <v>1</v>
      </c>
    </row>
    <row r="1820" spans="1:17" x14ac:dyDescent="0.25">
      <c r="A1820" s="57">
        <v>42269.36450196759</v>
      </c>
      <c r="B1820" s="32" t="s">
        <v>70</v>
      </c>
      <c r="C1820" s="32" t="s">
        <v>846</v>
      </c>
      <c r="D1820" s="32" t="s">
        <v>847</v>
      </c>
      <c r="E1820" s="32" t="s">
        <v>2346</v>
      </c>
      <c r="F1820" s="32" t="s">
        <v>9503</v>
      </c>
      <c r="G1820" s="32" t="s">
        <v>2354</v>
      </c>
      <c r="H1820" s="32" t="s">
        <v>2357</v>
      </c>
      <c r="I1820" s="32" t="s">
        <v>1879</v>
      </c>
      <c r="J1820" s="35">
        <v>0</v>
      </c>
      <c r="K1820" s="35">
        <v>0</v>
      </c>
      <c r="L1820" s="35">
        <v>0</v>
      </c>
      <c r="M1820" s="35">
        <v>0</v>
      </c>
      <c r="N1820" s="32" t="s">
        <v>17</v>
      </c>
      <c r="O1820" s="32" t="s">
        <v>18</v>
      </c>
      <c r="P1820" s="32">
        <v>1</v>
      </c>
    </row>
    <row r="1821" spans="1:17" x14ac:dyDescent="0.25">
      <c r="A1821" s="57">
        <v>42269.36450196759</v>
      </c>
      <c r="B1821" s="32" t="s">
        <v>70</v>
      </c>
      <c r="C1821" s="32" t="s">
        <v>846</v>
      </c>
      <c r="D1821" s="32" t="s">
        <v>847</v>
      </c>
      <c r="E1821" s="32" t="s">
        <v>2346</v>
      </c>
      <c r="F1821" s="32" t="s">
        <v>9503</v>
      </c>
      <c r="G1821" s="32" t="s">
        <v>2533</v>
      </c>
      <c r="H1821" s="32" t="s">
        <v>2534</v>
      </c>
      <c r="I1821" s="32" t="s">
        <v>1879</v>
      </c>
      <c r="J1821" s="35">
        <v>0</v>
      </c>
      <c r="K1821" s="35">
        <v>0</v>
      </c>
      <c r="L1821" s="35">
        <v>0</v>
      </c>
      <c r="M1821" s="35">
        <v>0</v>
      </c>
      <c r="N1821" s="32" t="s">
        <v>17</v>
      </c>
      <c r="O1821" s="32" t="s">
        <v>18</v>
      </c>
      <c r="P1821" s="32">
        <v>1</v>
      </c>
    </row>
    <row r="1822" spans="1:17" x14ac:dyDescent="0.25">
      <c r="A1822" s="57">
        <v>42269.36450196759</v>
      </c>
      <c r="B1822" s="32" t="s">
        <v>70</v>
      </c>
      <c r="C1822" s="32" t="s">
        <v>846</v>
      </c>
      <c r="D1822" s="32" t="s">
        <v>847</v>
      </c>
      <c r="E1822" s="32" t="s">
        <v>2346</v>
      </c>
      <c r="F1822" s="32" t="s">
        <v>9503</v>
      </c>
      <c r="G1822" s="32" t="s">
        <v>2358</v>
      </c>
      <c r="H1822" s="32" t="s">
        <v>2359</v>
      </c>
      <c r="I1822" s="32" t="s">
        <v>1879</v>
      </c>
      <c r="J1822" s="35">
        <v>0</v>
      </c>
      <c r="K1822" s="35">
        <v>0</v>
      </c>
      <c r="L1822" s="35">
        <v>0</v>
      </c>
      <c r="M1822" s="35">
        <v>0</v>
      </c>
      <c r="N1822" s="32" t="s">
        <v>17</v>
      </c>
      <c r="O1822" s="32" t="s">
        <v>18</v>
      </c>
      <c r="P1822" s="32">
        <v>1</v>
      </c>
    </row>
    <row r="1823" spans="1:17" x14ac:dyDescent="0.25">
      <c r="A1823" s="57">
        <v>42269.36450196759</v>
      </c>
      <c r="B1823" s="32" t="s">
        <v>70</v>
      </c>
      <c r="C1823" s="32" t="s">
        <v>846</v>
      </c>
      <c r="D1823" s="32" t="s">
        <v>847</v>
      </c>
      <c r="E1823" s="32" t="s">
        <v>2346</v>
      </c>
      <c r="F1823" s="32" t="s">
        <v>9503</v>
      </c>
      <c r="G1823" s="32" t="s">
        <v>2358</v>
      </c>
      <c r="H1823" s="32" t="s">
        <v>2535</v>
      </c>
      <c r="I1823" s="32" t="s">
        <v>1879</v>
      </c>
      <c r="J1823" s="35">
        <v>0</v>
      </c>
      <c r="K1823" s="35">
        <v>0</v>
      </c>
      <c r="L1823" s="35">
        <v>0</v>
      </c>
      <c r="M1823" s="35">
        <v>0</v>
      </c>
      <c r="N1823" s="32" t="s">
        <v>17</v>
      </c>
      <c r="O1823" s="32" t="s">
        <v>18</v>
      </c>
      <c r="P1823" s="32">
        <v>1</v>
      </c>
    </row>
    <row r="1824" spans="1:17" x14ac:dyDescent="0.25">
      <c r="A1824" s="57">
        <v>42269.36450196759</v>
      </c>
      <c r="B1824" s="32" t="s">
        <v>70</v>
      </c>
      <c r="C1824" s="32" t="s">
        <v>846</v>
      </c>
      <c r="D1824" s="32" t="s">
        <v>847</v>
      </c>
      <c r="E1824" s="32" t="s">
        <v>2346</v>
      </c>
      <c r="F1824" s="32" t="s">
        <v>9503</v>
      </c>
      <c r="G1824" s="32" t="s">
        <v>2360</v>
      </c>
      <c r="H1824" s="32" t="s">
        <v>2361</v>
      </c>
      <c r="I1824" s="32" t="s">
        <v>1879</v>
      </c>
      <c r="J1824" s="35">
        <v>0</v>
      </c>
      <c r="K1824" s="35">
        <v>0</v>
      </c>
      <c r="L1824" s="35">
        <v>0</v>
      </c>
      <c r="M1824" s="35">
        <v>0</v>
      </c>
      <c r="N1824" s="32" t="s">
        <v>17</v>
      </c>
      <c r="O1824" s="32" t="s">
        <v>18</v>
      </c>
      <c r="P1824" s="32">
        <v>1</v>
      </c>
    </row>
    <row r="1825" spans="1:17" x14ac:dyDescent="0.25">
      <c r="A1825" s="57">
        <v>42269.36450196759</v>
      </c>
      <c r="B1825" s="32" t="s">
        <v>70</v>
      </c>
      <c r="C1825" s="32" t="s">
        <v>846</v>
      </c>
      <c r="D1825" s="32" t="s">
        <v>847</v>
      </c>
      <c r="E1825" s="32" t="s">
        <v>2346</v>
      </c>
      <c r="F1825" s="32" t="s">
        <v>9503</v>
      </c>
      <c r="G1825" s="32" t="s">
        <v>28</v>
      </c>
      <c r="H1825" s="32" t="s">
        <v>4431</v>
      </c>
      <c r="I1825" s="32" t="s">
        <v>1879</v>
      </c>
      <c r="J1825" s="35">
        <v>0</v>
      </c>
      <c r="K1825" s="35">
        <v>0</v>
      </c>
      <c r="L1825" s="35">
        <v>0</v>
      </c>
      <c r="M1825" s="35">
        <v>0</v>
      </c>
      <c r="N1825" s="32" t="s">
        <v>17</v>
      </c>
      <c r="O1825" s="32" t="s">
        <v>18</v>
      </c>
      <c r="P1825" s="32">
        <v>1</v>
      </c>
    </row>
    <row r="1826" spans="1:17" x14ac:dyDescent="0.25">
      <c r="A1826" s="57">
        <v>42269.36450196759</v>
      </c>
      <c r="B1826" s="32" t="s">
        <v>70</v>
      </c>
      <c r="C1826" s="32" t="s">
        <v>846</v>
      </c>
      <c r="D1826" s="32" t="s">
        <v>847</v>
      </c>
      <c r="E1826" s="32" t="s">
        <v>2362</v>
      </c>
      <c r="F1826" s="32" t="s">
        <v>9503</v>
      </c>
      <c r="G1826" s="32" t="s">
        <v>15</v>
      </c>
      <c r="H1826" s="32" t="s">
        <v>16</v>
      </c>
      <c r="I1826" s="32" t="s">
        <v>260</v>
      </c>
      <c r="J1826" s="35">
        <v>301</v>
      </c>
      <c r="K1826" s="35">
        <v>0</v>
      </c>
      <c r="L1826" s="35">
        <v>0</v>
      </c>
      <c r="M1826" s="35">
        <v>0</v>
      </c>
      <c r="N1826" s="32" t="s">
        <v>17</v>
      </c>
      <c r="O1826" s="32" t="s">
        <v>18</v>
      </c>
      <c r="P1826" s="32">
        <v>1</v>
      </c>
    </row>
    <row r="1827" spans="1:17" x14ac:dyDescent="0.25">
      <c r="A1827" s="57">
        <v>42269.36450196759</v>
      </c>
      <c r="B1827" s="32" t="s">
        <v>70</v>
      </c>
      <c r="C1827" s="32" t="s">
        <v>846</v>
      </c>
      <c r="D1827" s="32" t="s">
        <v>847</v>
      </c>
      <c r="E1827" s="32" t="s">
        <v>2362</v>
      </c>
      <c r="F1827" s="32" t="s">
        <v>9503</v>
      </c>
      <c r="G1827" s="32" t="s">
        <v>2363</v>
      </c>
      <c r="H1827" s="32" t="s">
        <v>2364</v>
      </c>
      <c r="I1827" s="32" t="s">
        <v>260</v>
      </c>
      <c r="J1827" s="35">
        <v>0</v>
      </c>
      <c r="K1827" s="35">
        <v>0</v>
      </c>
      <c r="L1827" s="35">
        <v>0</v>
      </c>
      <c r="M1827" s="35">
        <v>0</v>
      </c>
      <c r="N1827" s="32" t="s">
        <v>17</v>
      </c>
      <c r="O1827" s="32" t="s">
        <v>18</v>
      </c>
      <c r="P1827" s="32">
        <v>1</v>
      </c>
    </row>
    <row r="1828" spans="1:17" x14ac:dyDescent="0.25">
      <c r="A1828" s="57">
        <v>42269.36450196759</v>
      </c>
      <c r="B1828" s="32" t="s">
        <v>70</v>
      </c>
      <c r="C1828" s="32" t="s">
        <v>846</v>
      </c>
      <c r="D1828" s="32" t="s">
        <v>847</v>
      </c>
      <c r="E1828" s="32" t="s">
        <v>2362</v>
      </c>
      <c r="F1828" s="32" t="s">
        <v>9503</v>
      </c>
      <c r="G1828" s="32" t="s">
        <v>2363</v>
      </c>
      <c r="H1828" s="32" t="s">
        <v>2365</v>
      </c>
      <c r="I1828" s="32" t="s">
        <v>260</v>
      </c>
      <c r="J1828" s="35">
        <v>0</v>
      </c>
      <c r="K1828" s="35">
        <v>0</v>
      </c>
      <c r="L1828" s="35">
        <v>0</v>
      </c>
      <c r="M1828" s="35">
        <v>0</v>
      </c>
      <c r="N1828" s="32" t="s">
        <v>17</v>
      </c>
      <c r="O1828" s="32" t="s">
        <v>18</v>
      </c>
      <c r="P1828" s="32">
        <v>1</v>
      </c>
    </row>
    <row r="1829" spans="1:17" x14ac:dyDescent="0.25">
      <c r="A1829" s="57">
        <v>42269.36450196759</v>
      </c>
      <c r="B1829" s="32" t="s">
        <v>70</v>
      </c>
      <c r="C1829" s="32" t="s">
        <v>846</v>
      </c>
      <c r="D1829" s="32" t="s">
        <v>847</v>
      </c>
      <c r="E1829" s="32" t="s">
        <v>2362</v>
      </c>
      <c r="F1829" s="32" t="s">
        <v>9503</v>
      </c>
      <c r="G1829" s="32" t="s">
        <v>2363</v>
      </c>
      <c r="H1829" s="32" t="s">
        <v>2366</v>
      </c>
      <c r="I1829" s="32" t="s">
        <v>260</v>
      </c>
      <c r="J1829" s="35">
        <v>0</v>
      </c>
      <c r="K1829" s="35">
        <v>0</v>
      </c>
      <c r="L1829" s="35">
        <v>0</v>
      </c>
      <c r="M1829" s="35">
        <v>0</v>
      </c>
      <c r="N1829" s="32" t="s">
        <v>17</v>
      </c>
      <c r="O1829" s="32" t="s">
        <v>18</v>
      </c>
      <c r="P1829" s="32">
        <v>1</v>
      </c>
    </row>
    <row r="1830" spans="1:17" x14ac:dyDescent="0.25">
      <c r="A1830" s="57">
        <v>42269.36450196759</v>
      </c>
      <c r="B1830" s="32" t="s">
        <v>70</v>
      </c>
      <c r="C1830" s="32" t="s">
        <v>846</v>
      </c>
      <c r="D1830" s="32" t="s">
        <v>847</v>
      </c>
      <c r="E1830" s="32" t="s">
        <v>2362</v>
      </c>
      <c r="F1830" s="32" t="s">
        <v>9503</v>
      </c>
      <c r="G1830" s="32" t="s">
        <v>2367</v>
      </c>
      <c r="H1830" s="32" t="s">
        <v>2368</v>
      </c>
      <c r="I1830" s="32" t="s">
        <v>260</v>
      </c>
      <c r="J1830" s="35">
        <v>0</v>
      </c>
      <c r="K1830" s="35">
        <v>0</v>
      </c>
      <c r="L1830" s="35">
        <v>0</v>
      </c>
      <c r="M1830" s="35">
        <v>0</v>
      </c>
      <c r="N1830" s="32" t="s">
        <v>17</v>
      </c>
      <c r="O1830" s="32" t="s">
        <v>18</v>
      </c>
      <c r="P1830" s="32">
        <v>1</v>
      </c>
    </row>
    <row r="1831" spans="1:17" x14ac:dyDescent="0.25">
      <c r="A1831" s="57">
        <v>42269.36450196759</v>
      </c>
      <c r="B1831" s="32" t="s">
        <v>70</v>
      </c>
      <c r="C1831" s="32" t="s">
        <v>846</v>
      </c>
      <c r="D1831" s="32" t="s">
        <v>847</v>
      </c>
      <c r="E1831" s="32" t="s">
        <v>2362</v>
      </c>
      <c r="F1831" s="32" t="s">
        <v>9503</v>
      </c>
      <c r="G1831" s="32" t="s">
        <v>2367</v>
      </c>
      <c r="H1831" s="32" t="s">
        <v>2369</v>
      </c>
      <c r="I1831" s="32" t="s">
        <v>260</v>
      </c>
      <c r="J1831" s="35">
        <v>0</v>
      </c>
      <c r="K1831" s="35">
        <v>0</v>
      </c>
      <c r="L1831" s="35">
        <v>0</v>
      </c>
      <c r="M1831" s="35">
        <v>0</v>
      </c>
      <c r="N1831" s="32" t="s">
        <v>17</v>
      </c>
      <c r="O1831" s="32" t="s">
        <v>18</v>
      </c>
      <c r="P1831" s="32">
        <v>1</v>
      </c>
    </row>
    <row r="1832" spans="1:17" x14ac:dyDescent="0.25">
      <c r="A1832" s="57">
        <v>42269.366087303242</v>
      </c>
      <c r="B1832" s="32" t="s">
        <v>290</v>
      </c>
      <c r="C1832" s="32" t="s">
        <v>350</v>
      </c>
      <c r="D1832" s="32" t="s">
        <v>349</v>
      </c>
      <c r="E1832" s="32" t="s">
        <v>9504</v>
      </c>
      <c r="F1832" s="32" t="s">
        <v>9505</v>
      </c>
      <c r="G1832" s="32" t="s">
        <v>4773</v>
      </c>
      <c r="H1832" s="32" t="s">
        <v>9507</v>
      </c>
      <c r="I1832" s="32" t="s">
        <v>265</v>
      </c>
      <c r="J1832" s="35">
        <v>0</v>
      </c>
      <c r="K1832" s="35">
        <v>0</v>
      </c>
      <c r="L1832" s="35">
        <v>0</v>
      </c>
      <c r="M1832" s="35">
        <v>0</v>
      </c>
      <c r="N1832" s="32" t="s">
        <v>17</v>
      </c>
      <c r="O1832" s="32" t="s">
        <v>18</v>
      </c>
      <c r="P1832" s="32">
        <v>1</v>
      </c>
      <c r="Q1832" s="32" t="s">
        <v>9506</v>
      </c>
    </row>
    <row r="1833" spans="1:17" x14ac:dyDescent="0.25">
      <c r="A1833" s="57">
        <v>42269.366087303242</v>
      </c>
      <c r="B1833" s="32" t="s">
        <v>290</v>
      </c>
      <c r="C1833" s="32" t="s">
        <v>350</v>
      </c>
      <c r="D1833" s="32" t="s">
        <v>349</v>
      </c>
      <c r="E1833" s="32" t="s">
        <v>9504</v>
      </c>
      <c r="F1833" s="32" t="s">
        <v>9505</v>
      </c>
      <c r="G1833" s="32" t="s">
        <v>4773</v>
      </c>
      <c r="H1833" s="32" t="s">
        <v>9508</v>
      </c>
      <c r="I1833" s="32" t="s">
        <v>265</v>
      </c>
      <c r="J1833" s="35">
        <v>0</v>
      </c>
      <c r="K1833" s="35">
        <v>0</v>
      </c>
      <c r="L1833" s="35">
        <v>0</v>
      </c>
      <c r="M1833" s="35">
        <v>0</v>
      </c>
      <c r="N1833" s="32" t="s">
        <v>17</v>
      </c>
      <c r="O1833" s="32" t="s">
        <v>18</v>
      </c>
      <c r="P1833" s="32">
        <v>1</v>
      </c>
      <c r="Q1833" s="32" t="s">
        <v>9506</v>
      </c>
    </row>
    <row r="1834" spans="1:17" x14ac:dyDescent="0.25">
      <c r="A1834" s="57">
        <v>42269.366087303242</v>
      </c>
      <c r="B1834" s="32" t="s">
        <v>290</v>
      </c>
      <c r="C1834" s="32" t="s">
        <v>350</v>
      </c>
      <c r="D1834" s="32" t="s">
        <v>349</v>
      </c>
      <c r="E1834" s="32" t="s">
        <v>9504</v>
      </c>
      <c r="F1834" s="32" t="s">
        <v>9505</v>
      </c>
      <c r="G1834" s="32" t="s">
        <v>9509</v>
      </c>
      <c r="H1834" s="32" t="s">
        <v>9510</v>
      </c>
      <c r="I1834" s="32" t="s">
        <v>265</v>
      </c>
      <c r="J1834" s="35">
        <v>0</v>
      </c>
      <c r="K1834" s="35">
        <v>0</v>
      </c>
      <c r="L1834" s="35">
        <v>0</v>
      </c>
      <c r="M1834" s="35">
        <v>0</v>
      </c>
      <c r="N1834" s="32" t="s">
        <v>17</v>
      </c>
      <c r="O1834" s="32" t="s">
        <v>18</v>
      </c>
      <c r="P1834" s="32">
        <v>1</v>
      </c>
      <c r="Q1834" s="32" t="s">
        <v>9506</v>
      </c>
    </row>
    <row r="1835" spans="1:17" x14ac:dyDescent="0.25">
      <c r="A1835" s="57">
        <v>42269.366087303242</v>
      </c>
      <c r="B1835" s="32" t="s">
        <v>290</v>
      </c>
      <c r="C1835" s="32" t="s">
        <v>350</v>
      </c>
      <c r="D1835" s="32" t="s">
        <v>349</v>
      </c>
      <c r="E1835" s="32" t="s">
        <v>9504</v>
      </c>
      <c r="F1835" s="32" t="s">
        <v>9505</v>
      </c>
      <c r="G1835" s="32" t="s">
        <v>9509</v>
      </c>
      <c r="H1835" s="32" t="s">
        <v>9511</v>
      </c>
      <c r="I1835" s="32" t="s">
        <v>265</v>
      </c>
      <c r="J1835" s="35">
        <v>0</v>
      </c>
      <c r="K1835" s="35">
        <v>0</v>
      </c>
      <c r="L1835" s="35">
        <v>0</v>
      </c>
      <c r="M1835" s="35">
        <v>0</v>
      </c>
      <c r="N1835" s="32" t="s">
        <v>17</v>
      </c>
      <c r="O1835" s="32" t="s">
        <v>18</v>
      </c>
      <c r="P1835" s="32">
        <v>1</v>
      </c>
      <c r="Q1835" s="32" t="s">
        <v>9506</v>
      </c>
    </row>
    <row r="1836" spans="1:17" x14ac:dyDescent="0.25">
      <c r="A1836" s="57">
        <v>42269.366087303242</v>
      </c>
      <c r="B1836" s="32" t="s">
        <v>290</v>
      </c>
      <c r="C1836" s="32" t="s">
        <v>350</v>
      </c>
      <c r="D1836" s="32" t="s">
        <v>349</v>
      </c>
      <c r="E1836" s="32" t="s">
        <v>9504</v>
      </c>
      <c r="F1836" s="32" t="s">
        <v>9505</v>
      </c>
      <c r="G1836" s="32" t="s">
        <v>9509</v>
      </c>
      <c r="H1836" s="32" t="s">
        <v>9512</v>
      </c>
      <c r="I1836" s="32" t="s">
        <v>265</v>
      </c>
      <c r="J1836" s="35">
        <v>0</v>
      </c>
      <c r="K1836" s="35">
        <v>0</v>
      </c>
      <c r="L1836" s="35">
        <v>0</v>
      </c>
      <c r="M1836" s="35">
        <v>0</v>
      </c>
      <c r="N1836" s="32" t="s">
        <v>17</v>
      </c>
      <c r="O1836" s="32" t="s">
        <v>18</v>
      </c>
      <c r="P1836" s="32">
        <v>1</v>
      </c>
      <c r="Q1836" s="32" t="s">
        <v>9506</v>
      </c>
    </row>
    <row r="1837" spans="1:17" x14ac:dyDescent="0.25">
      <c r="A1837" s="57">
        <v>42269.366087303242</v>
      </c>
      <c r="B1837" s="32" t="s">
        <v>290</v>
      </c>
      <c r="C1837" s="32" t="s">
        <v>350</v>
      </c>
      <c r="D1837" s="32" t="s">
        <v>349</v>
      </c>
      <c r="E1837" s="32" t="s">
        <v>9504</v>
      </c>
      <c r="F1837" s="32" t="s">
        <v>9505</v>
      </c>
      <c r="G1837" s="32" t="s">
        <v>9509</v>
      </c>
      <c r="H1837" s="32" t="s">
        <v>9513</v>
      </c>
      <c r="I1837" s="32" t="s">
        <v>265</v>
      </c>
      <c r="J1837" s="35">
        <v>0</v>
      </c>
      <c r="K1837" s="35">
        <v>0</v>
      </c>
      <c r="L1837" s="35">
        <v>0</v>
      </c>
      <c r="M1837" s="35">
        <v>0</v>
      </c>
      <c r="N1837" s="32" t="s">
        <v>17</v>
      </c>
      <c r="O1837" s="32" t="s">
        <v>18</v>
      </c>
      <c r="P1837" s="32">
        <v>1</v>
      </c>
      <c r="Q1837" s="32" t="s">
        <v>9506</v>
      </c>
    </row>
    <row r="1838" spans="1:17" x14ac:dyDescent="0.25">
      <c r="A1838" s="57">
        <v>42269.367835219906</v>
      </c>
      <c r="B1838" s="32" t="s">
        <v>44</v>
      </c>
      <c r="C1838" s="32" t="s">
        <v>4429</v>
      </c>
      <c r="D1838" s="32" t="s">
        <v>4430</v>
      </c>
      <c r="E1838" s="32" t="s">
        <v>4516</v>
      </c>
      <c r="F1838" s="32" t="s">
        <v>9514</v>
      </c>
      <c r="G1838" s="32" t="s">
        <v>15</v>
      </c>
      <c r="H1838" s="32" t="s">
        <v>16</v>
      </c>
      <c r="I1838" s="32" t="s">
        <v>260</v>
      </c>
      <c r="J1838" s="35">
        <v>2775</v>
      </c>
      <c r="K1838" s="35">
        <v>0</v>
      </c>
      <c r="L1838" s="35">
        <v>0</v>
      </c>
      <c r="M1838" s="35">
        <v>0</v>
      </c>
      <c r="N1838" s="32" t="s">
        <v>17</v>
      </c>
      <c r="O1838" s="32" t="s">
        <v>20</v>
      </c>
      <c r="P1838" s="32">
        <v>1</v>
      </c>
      <c r="Q1838" s="32" t="s">
        <v>4517</v>
      </c>
    </row>
    <row r="1839" spans="1:17" x14ac:dyDescent="0.25">
      <c r="A1839" s="57">
        <v>42269.367835219906</v>
      </c>
      <c r="B1839" s="32" t="s">
        <v>44</v>
      </c>
      <c r="C1839" s="32" t="s">
        <v>4429</v>
      </c>
      <c r="D1839" s="32" t="s">
        <v>4430</v>
      </c>
      <c r="E1839" s="32" t="s">
        <v>4516</v>
      </c>
      <c r="F1839" s="32" t="s">
        <v>9514</v>
      </c>
      <c r="G1839" s="32" t="s">
        <v>1074</v>
      </c>
      <c r="H1839" s="32" t="s">
        <v>4518</v>
      </c>
      <c r="I1839" s="32" t="s">
        <v>260</v>
      </c>
      <c r="J1839" s="35">
        <v>0</v>
      </c>
      <c r="K1839" s="35">
        <v>0</v>
      </c>
      <c r="L1839" s="35">
        <v>0</v>
      </c>
      <c r="M1839" s="35">
        <v>0</v>
      </c>
      <c r="N1839" s="32" t="s">
        <v>17</v>
      </c>
      <c r="O1839" s="32" t="s">
        <v>20</v>
      </c>
      <c r="P1839" s="32">
        <v>1</v>
      </c>
      <c r="Q1839" s="32" t="s">
        <v>4517</v>
      </c>
    </row>
    <row r="1840" spans="1:17" x14ac:dyDescent="0.25">
      <c r="A1840" s="57">
        <v>42269.367835219906</v>
      </c>
      <c r="B1840" s="32" t="s">
        <v>44</v>
      </c>
      <c r="C1840" s="32" t="s">
        <v>4429</v>
      </c>
      <c r="D1840" s="32" t="s">
        <v>4430</v>
      </c>
      <c r="E1840" s="32" t="s">
        <v>4516</v>
      </c>
      <c r="F1840" s="32" t="s">
        <v>9514</v>
      </c>
      <c r="G1840" s="32" t="s">
        <v>1074</v>
      </c>
      <c r="H1840" s="32" t="s">
        <v>4519</v>
      </c>
      <c r="I1840" s="32" t="s">
        <v>260</v>
      </c>
      <c r="J1840" s="35">
        <v>0</v>
      </c>
      <c r="K1840" s="35">
        <v>0</v>
      </c>
      <c r="L1840" s="35">
        <v>0</v>
      </c>
      <c r="M1840" s="35">
        <v>0</v>
      </c>
      <c r="N1840" s="32" t="s">
        <v>17</v>
      </c>
      <c r="O1840" s="32" t="s">
        <v>20</v>
      </c>
      <c r="P1840" s="32">
        <v>1</v>
      </c>
      <c r="Q1840" s="32" t="s">
        <v>4517</v>
      </c>
    </row>
    <row r="1841" spans="1:17" x14ac:dyDescent="0.25">
      <c r="A1841" s="57">
        <v>42269.367835219906</v>
      </c>
      <c r="B1841" s="32" t="s">
        <v>44</v>
      </c>
      <c r="C1841" s="32" t="s">
        <v>4429</v>
      </c>
      <c r="D1841" s="32" t="s">
        <v>4430</v>
      </c>
      <c r="E1841" s="32" t="s">
        <v>4516</v>
      </c>
      <c r="F1841" s="32" t="s">
        <v>9514</v>
      </c>
      <c r="G1841" s="32" t="s">
        <v>4520</v>
      </c>
      <c r="H1841" s="32" t="s">
        <v>4521</v>
      </c>
      <c r="I1841" s="32" t="s">
        <v>260</v>
      </c>
      <c r="J1841" s="35">
        <v>0</v>
      </c>
      <c r="K1841" s="35">
        <v>0</v>
      </c>
      <c r="L1841" s="35">
        <v>0</v>
      </c>
      <c r="M1841" s="35">
        <v>0</v>
      </c>
      <c r="N1841" s="32" t="s">
        <v>17</v>
      </c>
      <c r="O1841" s="32" t="s">
        <v>20</v>
      </c>
      <c r="P1841" s="32">
        <v>1</v>
      </c>
      <c r="Q1841" s="32" t="s">
        <v>4517</v>
      </c>
    </row>
    <row r="1842" spans="1:17" x14ac:dyDescent="0.25">
      <c r="A1842" s="57">
        <v>42269.367835219906</v>
      </c>
      <c r="B1842" s="32" t="s">
        <v>44</v>
      </c>
      <c r="C1842" s="32" t="s">
        <v>4429</v>
      </c>
      <c r="D1842" s="32" t="s">
        <v>4430</v>
      </c>
      <c r="E1842" s="32" t="s">
        <v>4516</v>
      </c>
      <c r="F1842" s="32" t="s">
        <v>9514</v>
      </c>
      <c r="G1842" s="32" t="s">
        <v>4520</v>
      </c>
      <c r="H1842" s="32" t="s">
        <v>4522</v>
      </c>
      <c r="I1842" s="32" t="s">
        <v>260</v>
      </c>
      <c r="J1842" s="35">
        <v>0</v>
      </c>
      <c r="K1842" s="35">
        <v>0</v>
      </c>
      <c r="L1842" s="35">
        <v>0</v>
      </c>
      <c r="M1842" s="35">
        <v>0</v>
      </c>
      <c r="N1842" s="32" t="s">
        <v>17</v>
      </c>
      <c r="O1842" s="32" t="s">
        <v>20</v>
      </c>
      <c r="P1842" s="32">
        <v>1</v>
      </c>
      <c r="Q1842" s="32" t="s">
        <v>4517</v>
      </c>
    </row>
    <row r="1843" spans="1:17" x14ac:dyDescent="0.25">
      <c r="A1843" s="57">
        <v>42269.367835219906</v>
      </c>
      <c r="B1843" s="32" t="s">
        <v>44</v>
      </c>
      <c r="C1843" s="32" t="s">
        <v>4429</v>
      </c>
      <c r="D1843" s="32" t="s">
        <v>4430</v>
      </c>
      <c r="E1843" s="32" t="s">
        <v>4516</v>
      </c>
      <c r="F1843" s="32" t="s">
        <v>9514</v>
      </c>
      <c r="G1843" s="32" t="s">
        <v>4520</v>
      </c>
      <c r="H1843" s="32" t="s">
        <v>4523</v>
      </c>
      <c r="I1843" s="32" t="s">
        <v>260</v>
      </c>
      <c r="J1843" s="35">
        <v>0</v>
      </c>
      <c r="K1843" s="35">
        <v>0</v>
      </c>
      <c r="L1843" s="35">
        <v>0</v>
      </c>
      <c r="M1843" s="35">
        <v>0</v>
      </c>
      <c r="N1843" s="32" t="s">
        <v>17</v>
      </c>
      <c r="O1843" s="32" t="s">
        <v>20</v>
      </c>
      <c r="P1843" s="32">
        <v>1</v>
      </c>
      <c r="Q1843" s="32" t="s">
        <v>4517</v>
      </c>
    </row>
    <row r="1844" spans="1:17" x14ac:dyDescent="0.25">
      <c r="A1844" s="57">
        <v>42269.367835219906</v>
      </c>
      <c r="B1844" s="32" t="s">
        <v>44</v>
      </c>
      <c r="C1844" s="32" t="s">
        <v>4429</v>
      </c>
      <c r="D1844" s="32" t="s">
        <v>4430</v>
      </c>
      <c r="E1844" s="32" t="s">
        <v>4516</v>
      </c>
      <c r="F1844" s="32" t="s">
        <v>9514</v>
      </c>
      <c r="G1844" s="32" t="s">
        <v>4520</v>
      </c>
      <c r="H1844" s="32" t="s">
        <v>4524</v>
      </c>
      <c r="I1844" s="32" t="s">
        <v>260</v>
      </c>
      <c r="J1844" s="35">
        <v>0</v>
      </c>
      <c r="K1844" s="35">
        <v>0</v>
      </c>
      <c r="L1844" s="35">
        <v>0</v>
      </c>
      <c r="M1844" s="35">
        <v>0</v>
      </c>
      <c r="N1844" s="32" t="s">
        <v>17</v>
      </c>
      <c r="O1844" s="32" t="s">
        <v>20</v>
      </c>
      <c r="P1844" s="32">
        <v>1</v>
      </c>
      <c r="Q1844" s="32" t="s">
        <v>4517</v>
      </c>
    </row>
    <row r="1845" spans="1:17" x14ac:dyDescent="0.25">
      <c r="A1845" s="57">
        <v>42269.367835219906</v>
      </c>
      <c r="B1845" s="32" t="s">
        <v>44</v>
      </c>
      <c r="C1845" s="32" t="s">
        <v>4429</v>
      </c>
      <c r="D1845" s="32" t="s">
        <v>4430</v>
      </c>
      <c r="E1845" s="32" t="s">
        <v>4516</v>
      </c>
      <c r="F1845" s="32" t="s">
        <v>9514</v>
      </c>
      <c r="G1845" s="32" t="s">
        <v>4520</v>
      </c>
      <c r="H1845" s="32" t="s">
        <v>4525</v>
      </c>
      <c r="I1845" s="32" t="s">
        <v>260</v>
      </c>
      <c r="J1845" s="35">
        <v>0</v>
      </c>
      <c r="K1845" s="35">
        <v>0</v>
      </c>
      <c r="L1845" s="35">
        <v>0</v>
      </c>
      <c r="M1845" s="35">
        <v>0</v>
      </c>
      <c r="N1845" s="32" t="s">
        <v>17</v>
      </c>
      <c r="O1845" s="32" t="s">
        <v>20</v>
      </c>
      <c r="P1845" s="32">
        <v>1</v>
      </c>
      <c r="Q1845" s="32" t="s">
        <v>4517</v>
      </c>
    </row>
    <row r="1846" spans="1:17" x14ac:dyDescent="0.25">
      <c r="A1846" s="57">
        <v>42269.367835219906</v>
      </c>
      <c r="B1846" s="32" t="s">
        <v>44</v>
      </c>
      <c r="C1846" s="32" t="s">
        <v>4429</v>
      </c>
      <c r="D1846" s="32" t="s">
        <v>4430</v>
      </c>
      <c r="E1846" s="32" t="s">
        <v>4516</v>
      </c>
      <c r="F1846" s="32" t="s">
        <v>9514</v>
      </c>
      <c r="G1846" s="32" t="s">
        <v>4520</v>
      </c>
      <c r="H1846" s="32" t="s">
        <v>4526</v>
      </c>
      <c r="I1846" s="32" t="s">
        <v>260</v>
      </c>
      <c r="J1846" s="35">
        <v>0</v>
      </c>
      <c r="K1846" s="35">
        <v>0</v>
      </c>
      <c r="L1846" s="35">
        <v>0</v>
      </c>
      <c r="M1846" s="35">
        <v>0</v>
      </c>
      <c r="N1846" s="32" t="s">
        <v>17</v>
      </c>
      <c r="O1846" s="32" t="s">
        <v>20</v>
      </c>
      <c r="P1846" s="32">
        <v>1</v>
      </c>
      <c r="Q1846" s="32" t="s">
        <v>4517</v>
      </c>
    </row>
    <row r="1847" spans="1:17" x14ac:dyDescent="0.25">
      <c r="A1847" s="57">
        <v>42269.367835219906</v>
      </c>
      <c r="B1847" s="32" t="s">
        <v>44</v>
      </c>
      <c r="C1847" s="32" t="s">
        <v>4429</v>
      </c>
      <c r="D1847" s="32" t="s">
        <v>4430</v>
      </c>
      <c r="E1847" s="32" t="s">
        <v>4516</v>
      </c>
      <c r="F1847" s="32" t="s">
        <v>9514</v>
      </c>
      <c r="G1847" s="32" t="s">
        <v>4520</v>
      </c>
      <c r="H1847" s="32" t="s">
        <v>4527</v>
      </c>
      <c r="I1847" s="32" t="s">
        <v>260</v>
      </c>
      <c r="J1847" s="35">
        <v>0</v>
      </c>
      <c r="K1847" s="35">
        <v>0</v>
      </c>
      <c r="L1847" s="35">
        <v>0</v>
      </c>
      <c r="M1847" s="35">
        <v>0</v>
      </c>
      <c r="N1847" s="32" t="s">
        <v>17</v>
      </c>
      <c r="O1847" s="32" t="s">
        <v>20</v>
      </c>
      <c r="P1847" s="32">
        <v>1</v>
      </c>
      <c r="Q1847" s="32" t="s">
        <v>4517</v>
      </c>
    </row>
    <row r="1848" spans="1:17" x14ac:dyDescent="0.25">
      <c r="A1848" s="57">
        <v>42269.367835219906</v>
      </c>
      <c r="B1848" s="32" t="s">
        <v>44</v>
      </c>
      <c r="C1848" s="32" t="s">
        <v>4429</v>
      </c>
      <c r="D1848" s="32" t="s">
        <v>4430</v>
      </c>
      <c r="E1848" s="32" t="s">
        <v>4516</v>
      </c>
      <c r="F1848" s="32" t="s">
        <v>9514</v>
      </c>
      <c r="G1848" s="32" t="s">
        <v>4520</v>
      </c>
      <c r="H1848" s="32" t="s">
        <v>4528</v>
      </c>
      <c r="I1848" s="32" t="s">
        <v>260</v>
      </c>
      <c r="J1848" s="35">
        <v>0</v>
      </c>
      <c r="K1848" s="35">
        <v>0</v>
      </c>
      <c r="L1848" s="35">
        <v>0</v>
      </c>
      <c r="M1848" s="35">
        <v>0</v>
      </c>
      <c r="N1848" s="32" t="s">
        <v>17</v>
      </c>
      <c r="O1848" s="32" t="s">
        <v>20</v>
      </c>
      <c r="P1848" s="32">
        <v>1</v>
      </c>
      <c r="Q1848" s="32" t="s">
        <v>4517</v>
      </c>
    </row>
    <row r="1849" spans="1:17" x14ac:dyDescent="0.25">
      <c r="A1849" s="57">
        <v>42269.367835219906</v>
      </c>
      <c r="B1849" s="32" t="s">
        <v>44</v>
      </c>
      <c r="C1849" s="32" t="s">
        <v>4429</v>
      </c>
      <c r="D1849" s="32" t="s">
        <v>4430</v>
      </c>
      <c r="E1849" s="32" t="s">
        <v>4516</v>
      </c>
      <c r="F1849" s="32" t="s">
        <v>9514</v>
      </c>
      <c r="G1849" s="32" t="s">
        <v>4520</v>
      </c>
      <c r="H1849" s="32" t="s">
        <v>4529</v>
      </c>
      <c r="I1849" s="32" t="s">
        <v>260</v>
      </c>
      <c r="J1849" s="35">
        <v>0</v>
      </c>
      <c r="K1849" s="35">
        <v>0</v>
      </c>
      <c r="L1849" s="35">
        <v>0</v>
      </c>
      <c r="M1849" s="35">
        <v>0</v>
      </c>
      <c r="N1849" s="32" t="s">
        <v>17</v>
      </c>
      <c r="O1849" s="32" t="s">
        <v>20</v>
      </c>
      <c r="P1849" s="32">
        <v>1</v>
      </c>
      <c r="Q1849" s="32" t="s">
        <v>4517</v>
      </c>
    </row>
    <row r="1850" spans="1:17" x14ac:dyDescent="0.25">
      <c r="A1850" s="57">
        <v>42269.367835219906</v>
      </c>
      <c r="B1850" s="32" t="s">
        <v>44</v>
      </c>
      <c r="C1850" s="32" t="s">
        <v>4429</v>
      </c>
      <c r="D1850" s="32" t="s">
        <v>4430</v>
      </c>
      <c r="E1850" s="32" t="s">
        <v>4516</v>
      </c>
      <c r="F1850" s="32" t="s">
        <v>9514</v>
      </c>
      <c r="G1850" s="32" t="s">
        <v>4520</v>
      </c>
      <c r="H1850" s="32" t="s">
        <v>4530</v>
      </c>
      <c r="I1850" s="32" t="s">
        <v>260</v>
      </c>
      <c r="J1850" s="35">
        <v>0</v>
      </c>
      <c r="K1850" s="35">
        <v>0</v>
      </c>
      <c r="L1850" s="35">
        <v>0</v>
      </c>
      <c r="M1850" s="35">
        <v>0</v>
      </c>
      <c r="N1850" s="32" t="s">
        <v>17</v>
      </c>
      <c r="O1850" s="32" t="s">
        <v>20</v>
      </c>
      <c r="P1850" s="32">
        <v>1</v>
      </c>
      <c r="Q1850" s="32" t="s">
        <v>4517</v>
      </c>
    </row>
    <row r="1851" spans="1:17" x14ac:dyDescent="0.25">
      <c r="A1851" s="57">
        <v>42269.367835219906</v>
      </c>
      <c r="B1851" s="32" t="s">
        <v>44</v>
      </c>
      <c r="C1851" s="32" t="s">
        <v>4429</v>
      </c>
      <c r="D1851" s="32" t="s">
        <v>4430</v>
      </c>
      <c r="E1851" s="32" t="s">
        <v>4516</v>
      </c>
      <c r="F1851" s="32" t="s">
        <v>9514</v>
      </c>
      <c r="G1851" s="32" t="s">
        <v>4520</v>
      </c>
      <c r="H1851" s="32" t="s">
        <v>4531</v>
      </c>
      <c r="I1851" s="32" t="s">
        <v>260</v>
      </c>
      <c r="J1851" s="35">
        <v>0</v>
      </c>
      <c r="K1851" s="35">
        <v>0</v>
      </c>
      <c r="L1851" s="35">
        <v>0</v>
      </c>
      <c r="M1851" s="35">
        <v>0</v>
      </c>
      <c r="N1851" s="32" t="s">
        <v>17</v>
      </c>
      <c r="O1851" s="32" t="s">
        <v>20</v>
      </c>
      <c r="P1851" s="32">
        <v>1</v>
      </c>
      <c r="Q1851" s="32" t="s">
        <v>4517</v>
      </c>
    </row>
    <row r="1852" spans="1:17" x14ac:dyDescent="0.25">
      <c r="A1852" s="57">
        <v>42269.367835219906</v>
      </c>
      <c r="B1852" s="32" t="s">
        <v>44</v>
      </c>
      <c r="C1852" s="32" t="s">
        <v>4429</v>
      </c>
      <c r="D1852" s="32" t="s">
        <v>4430</v>
      </c>
      <c r="E1852" s="32" t="s">
        <v>4516</v>
      </c>
      <c r="F1852" s="32" t="s">
        <v>9514</v>
      </c>
      <c r="G1852" s="32" t="s">
        <v>4520</v>
      </c>
      <c r="H1852" s="32" t="s">
        <v>4532</v>
      </c>
      <c r="I1852" s="32" t="s">
        <v>260</v>
      </c>
      <c r="J1852" s="35">
        <v>0</v>
      </c>
      <c r="K1852" s="35">
        <v>0</v>
      </c>
      <c r="L1852" s="35">
        <v>0</v>
      </c>
      <c r="M1852" s="35">
        <v>0</v>
      </c>
      <c r="N1852" s="32" t="s">
        <v>17</v>
      </c>
      <c r="O1852" s="32" t="s">
        <v>20</v>
      </c>
      <c r="P1852" s="32">
        <v>1</v>
      </c>
      <c r="Q1852" s="32" t="s">
        <v>4517</v>
      </c>
    </row>
    <row r="1853" spans="1:17" x14ac:dyDescent="0.25">
      <c r="A1853" s="57">
        <v>42269.367835219906</v>
      </c>
      <c r="B1853" s="32" t="s">
        <v>44</v>
      </c>
      <c r="C1853" s="32" t="s">
        <v>4429</v>
      </c>
      <c r="D1853" s="32" t="s">
        <v>4430</v>
      </c>
      <c r="E1853" s="32" t="s">
        <v>4516</v>
      </c>
      <c r="F1853" s="32" t="s">
        <v>9514</v>
      </c>
      <c r="G1853" s="32" t="s">
        <v>4520</v>
      </c>
      <c r="H1853" s="32" t="s">
        <v>4533</v>
      </c>
      <c r="I1853" s="32" t="s">
        <v>260</v>
      </c>
      <c r="J1853" s="35">
        <v>0</v>
      </c>
      <c r="K1853" s="35">
        <v>0</v>
      </c>
      <c r="L1853" s="35">
        <v>0</v>
      </c>
      <c r="M1853" s="35">
        <v>0</v>
      </c>
      <c r="N1853" s="32" t="s">
        <v>17</v>
      </c>
      <c r="O1853" s="32" t="s">
        <v>20</v>
      </c>
      <c r="P1853" s="32">
        <v>1</v>
      </c>
      <c r="Q1853" s="32" t="s">
        <v>4517</v>
      </c>
    </row>
    <row r="1854" spans="1:17" x14ac:dyDescent="0.25">
      <c r="A1854" s="57">
        <v>42269.367835219906</v>
      </c>
      <c r="B1854" s="32" t="s">
        <v>44</v>
      </c>
      <c r="C1854" s="32" t="s">
        <v>4429</v>
      </c>
      <c r="D1854" s="32" t="s">
        <v>4430</v>
      </c>
      <c r="E1854" s="32" t="s">
        <v>4516</v>
      </c>
      <c r="F1854" s="32" t="s">
        <v>9514</v>
      </c>
      <c r="G1854" s="32" t="s">
        <v>4520</v>
      </c>
      <c r="H1854" s="32" t="s">
        <v>4534</v>
      </c>
      <c r="I1854" s="32" t="s">
        <v>260</v>
      </c>
      <c r="J1854" s="35">
        <v>0</v>
      </c>
      <c r="K1854" s="35">
        <v>0</v>
      </c>
      <c r="L1854" s="35">
        <v>0</v>
      </c>
      <c r="M1854" s="35">
        <v>0</v>
      </c>
      <c r="N1854" s="32" t="s">
        <v>17</v>
      </c>
      <c r="O1854" s="32" t="s">
        <v>20</v>
      </c>
      <c r="P1854" s="32">
        <v>1</v>
      </c>
      <c r="Q1854" s="32" t="s">
        <v>4517</v>
      </c>
    </row>
    <row r="1855" spans="1:17" x14ac:dyDescent="0.25">
      <c r="A1855" s="57">
        <v>42269.367835219906</v>
      </c>
      <c r="B1855" s="32" t="s">
        <v>44</v>
      </c>
      <c r="C1855" s="32" t="s">
        <v>4429</v>
      </c>
      <c r="D1855" s="32" t="s">
        <v>4430</v>
      </c>
      <c r="E1855" s="32" t="s">
        <v>4516</v>
      </c>
      <c r="F1855" s="32" t="s">
        <v>9514</v>
      </c>
      <c r="G1855" s="32" t="s">
        <v>2567</v>
      </c>
      <c r="H1855" s="32" t="s">
        <v>4535</v>
      </c>
      <c r="I1855" s="32" t="s">
        <v>260</v>
      </c>
      <c r="J1855" s="35">
        <v>0</v>
      </c>
      <c r="K1855" s="35">
        <v>0</v>
      </c>
      <c r="L1855" s="35">
        <v>0</v>
      </c>
      <c r="M1855" s="35">
        <v>0</v>
      </c>
      <c r="N1855" s="32" t="s">
        <v>17</v>
      </c>
      <c r="O1855" s="32" t="s">
        <v>20</v>
      </c>
      <c r="P1855" s="32">
        <v>1</v>
      </c>
      <c r="Q1855" s="32" t="s">
        <v>4517</v>
      </c>
    </row>
    <row r="1856" spans="1:17" x14ac:dyDescent="0.25">
      <c r="A1856" s="57">
        <v>42269.367835219906</v>
      </c>
      <c r="B1856" s="32" t="s">
        <v>44</v>
      </c>
      <c r="C1856" s="32" t="s">
        <v>4429</v>
      </c>
      <c r="D1856" s="32" t="s">
        <v>4430</v>
      </c>
      <c r="E1856" s="32" t="s">
        <v>4516</v>
      </c>
      <c r="F1856" s="32" t="s">
        <v>9514</v>
      </c>
      <c r="G1856" s="32" t="s">
        <v>4536</v>
      </c>
      <c r="H1856" s="32" t="s">
        <v>4537</v>
      </c>
      <c r="I1856" s="32" t="s">
        <v>260</v>
      </c>
      <c r="J1856" s="35">
        <v>0</v>
      </c>
      <c r="K1856" s="35">
        <v>0</v>
      </c>
      <c r="L1856" s="35">
        <v>0</v>
      </c>
      <c r="M1856" s="35">
        <v>0</v>
      </c>
      <c r="N1856" s="32" t="s">
        <v>17</v>
      </c>
      <c r="O1856" s="32" t="s">
        <v>20</v>
      </c>
      <c r="P1856" s="32">
        <v>1</v>
      </c>
      <c r="Q1856" s="32" t="s">
        <v>4517</v>
      </c>
    </row>
    <row r="1857" spans="1:17" x14ac:dyDescent="0.25">
      <c r="A1857" s="57">
        <v>42269.367835219906</v>
      </c>
      <c r="B1857" s="32" t="s">
        <v>44</v>
      </c>
      <c r="C1857" s="32" t="s">
        <v>4429</v>
      </c>
      <c r="D1857" s="32" t="s">
        <v>4430</v>
      </c>
      <c r="E1857" s="32" t="s">
        <v>4516</v>
      </c>
      <c r="F1857" s="32" t="s">
        <v>9514</v>
      </c>
      <c r="G1857" s="32" t="s">
        <v>4538</v>
      </c>
      <c r="H1857" s="32" t="s">
        <v>4539</v>
      </c>
      <c r="I1857" s="32" t="s">
        <v>260</v>
      </c>
      <c r="J1857" s="35">
        <v>0</v>
      </c>
      <c r="K1857" s="35">
        <v>0</v>
      </c>
      <c r="L1857" s="35">
        <v>0</v>
      </c>
      <c r="M1857" s="35">
        <v>0</v>
      </c>
      <c r="N1857" s="32" t="s">
        <v>17</v>
      </c>
      <c r="O1857" s="32" t="s">
        <v>20</v>
      </c>
      <c r="P1857" s="32">
        <v>1</v>
      </c>
      <c r="Q1857" s="32" t="s">
        <v>4517</v>
      </c>
    </row>
    <row r="1858" spans="1:17" x14ac:dyDescent="0.25">
      <c r="A1858" s="57">
        <v>42269.367835219906</v>
      </c>
      <c r="B1858" s="32" t="s">
        <v>44</v>
      </c>
      <c r="C1858" s="32" t="s">
        <v>4429</v>
      </c>
      <c r="D1858" s="32" t="s">
        <v>4430</v>
      </c>
      <c r="E1858" s="32" t="s">
        <v>4516</v>
      </c>
      <c r="F1858" s="32" t="s">
        <v>9514</v>
      </c>
      <c r="G1858" s="32" t="s">
        <v>4538</v>
      </c>
      <c r="H1858" s="32" t="s">
        <v>4540</v>
      </c>
      <c r="I1858" s="32" t="s">
        <v>260</v>
      </c>
      <c r="J1858" s="35">
        <v>0</v>
      </c>
      <c r="K1858" s="35">
        <v>0</v>
      </c>
      <c r="L1858" s="35">
        <v>0</v>
      </c>
      <c r="M1858" s="35">
        <v>0</v>
      </c>
      <c r="N1858" s="32" t="s">
        <v>17</v>
      </c>
      <c r="O1858" s="32" t="s">
        <v>20</v>
      </c>
      <c r="P1858" s="32">
        <v>1</v>
      </c>
      <c r="Q1858" s="32" t="s">
        <v>4517</v>
      </c>
    </row>
    <row r="1859" spans="1:17" x14ac:dyDescent="0.25">
      <c r="A1859" s="57">
        <v>42269.367835219906</v>
      </c>
      <c r="B1859" s="32" t="s">
        <v>44</v>
      </c>
      <c r="C1859" s="32" t="s">
        <v>4429</v>
      </c>
      <c r="D1859" s="32" t="s">
        <v>4430</v>
      </c>
      <c r="E1859" s="32" t="s">
        <v>4516</v>
      </c>
      <c r="F1859" s="32" t="s">
        <v>9514</v>
      </c>
      <c r="G1859" s="32" t="s">
        <v>4538</v>
      </c>
      <c r="H1859" s="32" t="s">
        <v>4541</v>
      </c>
      <c r="I1859" s="32" t="s">
        <v>260</v>
      </c>
      <c r="J1859" s="35">
        <v>0</v>
      </c>
      <c r="K1859" s="35">
        <v>0</v>
      </c>
      <c r="L1859" s="35">
        <v>0</v>
      </c>
      <c r="M1859" s="35">
        <v>0</v>
      </c>
      <c r="N1859" s="32" t="s">
        <v>17</v>
      </c>
      <c r="O1859" s="32" t="s">
        <v>20</v>
      </c>
      <c r="P1859" s="32">
        <v>1</v>
      </c>
      <c r="Q1859" s="32" t="s">
        <v>4517</v>
      </c>
    </row>
    <row r="1860" spans="1:17" x14ac:dyDescent="0.25">
      <c r="A1860" s="57">
        <v>42269.367835219906</v>
      </c>
      <c r="B1860" s="32" t="s">
        <v>44</v>
      </c>
      <c r="C1860" s="32" t="s">
        <v>4429</v>
      </c>
      <c r="D1860" s="32" t="s">
        <v>4430</v>
      </c>
      <c r="E1860" s="32" t="s">
        <v>4516</v>
      </c>
      <c r="F1860" s="32" t="s">
        <v>9514</v>
      </c>
      <c r="G1860" s="32" t="s">
        <v>4538</v>
      </c>
      <c r="H1860" s="32" t="s">
        <v>4542</v>
      </c>
      <c r="I1860" s="32" t="s">
        <v>260</v>
      </c>
      <c r="J1860" s="35">
        <v>0</v>
      </c>
      <c r="K1860" s="35">
        <v>0</v>
      </c>
      <c r="L1860" s="35">
        <v>0</v>
      </c>
      <c r="M1860" s="35">
        <v>0</v>
      </c>
      <c r="N1860" s="32" t="s">
        <v>17</v>
      </c>
      <c r="O1860" s="32" t="s">
        <v>20</v>
      </c>
      <c r="P1860" s="32">
        <v>1</v>
      </c>
      <c r="Q1860" s="32" t="s">
        <v>4517</v>
      </c>
    </row>
    <row r="1861" spans="1:17" x14ac:dyDescent="0.25">
      <c r="A1861" s="57">
        <v>42269.367835219906</v>
      </c>
      <c r="B1861" s="32" t="s">
        <v>44</v>
      </c>
      <c r="C1861" s="32" t="s">
        <v>4429</v>
      </c>
      <c r="D1861" s="32" t="s">
        <v>4430</v>
      </c>
      <c r="E1861" s="32" t="s">
        <v>4516</v>
      </c>
      <c r="F1861" s="32" t="s">
        <v>9514</v>
      </c>
      <c r="G1861" s="32" t="s">
        <v>4543</v>
      </c>
      <c r="H1861" s="32" t="s">
        <v>4544</v>
      </c>
      <c r="I1861" s="32" t="s">
        <v>260</v>
      </c>
      <c r="J1861" s="35">
        <v>0</v>
      </c>
      <c r="K1861" s="35">
        <v>0</v>
      </c>
      <c r="L1861" s="35">
        <v>0</v>
      </c>
      <c r="M1861" s="35">
        <v>0</v>
      </c>
      <c r="N1861" s="32" t="s">
        <v>17</v>
      </c>
      <c r="O1861" s="32" t="s">
        <v>20</v>
      </c>
      <c r="P1861" s="32">
        <v>1</v>
      </c>
      <c r="Q1861" s="32" t="s">
        <v>4517</v>
      </c>
    </row>
    <row r="1862" spans="1:17" x14ac:dyDescent="0.25">
      <c r="A1862" s="57">
        <v>42269.367835219906</v>
      </c>
      <c r="B1862" s="32" t="s">
        <v>44</v>
      </c>
      <c r="C1862" s="32" t="s">
        <v>4429</v>
      </c>
      <c r="D1862" s="32" t="s">
        <v>4430</v>
      </c>
      <c r="E1862" s="32" t="s">
        <v>4516</v>
      </c>
      <c r="F1862" s="32" t="s">
        <v>9514</v>
      </c>
      <c r="G1862" s="32" t="s">
        <v>4543</v>
      </c>
      <c r="H1862" s="32" t="s">
        <v>4545</v>
      </c>
      <c r="I1862" s="32" t="s">
        <v>260</v>
      </c>
      <c r="J1862" s="35">
        <v>0</v>
      </c>
      <c r="K1862" s="35">
        <v>0</v>
      </c>
      <c r="L1862" s="35">
        <v>0</v>
      </c>
      <c r="M1862" s="35">
        <v>0</v>
      </c>
      <c r="N1862" s="32" t="s">
        <v>17</v>
      </c>
      <c r="O1862" s="32" t="s">
        <v>20</v>
      </c>
      <c r="P1862" s="32">
        <v>1</v>
      </c>
      <c r="Q1862" s="32" t="s">
        <v>4517</v>
      </c>
    </row>
    <row r="1863" spans="1:17" x14ac:dyDescent="0.25">
      <c r="A1863" s="57">
        <v>42269.367835219906</v>
      </c>
      <c r="B1863" s="32" t="s">
        <v>44</v>
      </c>
      <c r="C1863" s="32" t="s">
        <v>4429</v>
      </c>
      <c r="D1863" s="32" t="s">
        <v>4430</v>
      </c>
      <c r="E1863" s="32" t="s">
        <v>4516</v>
      </c>
      <c r="F1863" s="32" t="s">
        <v>9514</v>
      </c>
      <c r="G1863" s="32" t="s">
        <v>4546</v>
      </c>
      <c r="H1863" s="32" t="s">
        <v>4547</v>
      </c>
      <c r="I1863" s="32" t="s">
        <v>260</v>
      </c>
      <c r="J1863" s="35">
        <v>0</v>
      </c>
      <c r="K1863" s="35">
        <v>0</v>
      </c>
      <c r="L1863" s="35">
        <v>0</v>
      </c>
      <c r="M1863" s="35">
        <v>0</v>
      </c>
      <c r="N1863" s="32" t="s">
        <v>17</v>
      </c>
      <c r="O1863" s="32" t="s">
        <v>20</v>
      </c>
      <c r="P1863" s="32">
        <v>1</v>
      </c>
      <c r="Q1863" s="32" t="s">
        <v>4517</v>
      </c>
    </row>
    <row r="1864" spans="1:17" x14ac:dyDescent="0.25">
      <c r="A1864" s="57">
        <v>42269.367835219906</v>
      </c>
      <c r="B1864" s="32" t="s">
        <v>44</v>
      </c>
      <c r="C1864" s="32" t="s">
        <v>4429</v>
      </c>
      <c r="D1864" s="32" t="s">
        <v>4430</v>
      </c>
      <c r="E1864" s="32" t="s">
        <v>4516</v>
      </c>
      <c r="F1864" s="32" t="s">
        <v>9514</v>
      </c>
      <c r="G1864" s="32" t="s">
        <v>4548</v>
      </c>
      <c r="H1864" s="32" t="s">
        <v>4549</v>
      </c>
      <c r="I1864" s="32" t="s">
        <v>260</v>
      </c>
      <c r="J1864" s="35">
        <v>0</v>
      </c>
      <c r="K1864" s="35">
        <v>0</v>
      </c>
      <c r="L1864" s="35">
        <v>0</v>
      </c>
      <c r="M1864" s="35">
        <v>0</v>
      </c>
      <c r="N1864" s="32" t="s">
        <v>17</v>
      </c>
      <c r="O1864" s="32" t="s">
        <v>20</v>
      </c>
      <c r="P1864" s="32">
        <v>1</v>
      </c>
      <c r="Q1864" s="32" t="s">
        <v>4517</v>
      </c>
    </row>
    <row r="1865" spans="1:17" x14ac:dyDescent="0.25">
      <c r="A1865" s="57">
        <v>42269.367835219906</v>
      </c>
      <c r="B1865" s="32" t="s">
        <v>44</v>
      </c>
      <c r="C1865" s="32" t="s">
        <v>4429</v>
      </c>
      <c r="D1865" s="32" t="s">
        <v>4430</v>
      </c>
      <c r="E1865" s="32" t="s">
        <v>4516</v>
      </c>
      <c r="F1865" s="32" t="s">
        <v>9514</v>
      </c>
      <c r="G1865" s="32" t="s">
        <v>4550</v>
      </c>
      <c r="H1865" s="32" t="s">
        <v>4551</v>
      </c>
      <c r="I1865" s="32" t="s">
        <v>260</v>
      </c>
      <c r="J1865" s="35">
        <v>0</v>
      </c>
      <c r="K1865" s="35">
        <v>0</v>
      </c>
      <c r="L1865" s="35">
        <v>0</v>
      </c>
      <c r="M1865" s="35">
        <v>0</v>
      </c>
      <c r="N1865" s="32" t="s">
        <v>17</v>
      </c>
      <c r="O1865" s="32" t="s">
        <v>20</v>
      </c>
      <c r="P1865" s="32">
        <v>1</v>
      </c>
      <c r="Q1865" s="32" t="s">
        <v>4517</v>
      </c>
    </row>
    <row r="1866" spans="1:17" x14ac:dyDescent="0.25">
      <c r="A1866" s="57">
        <v>42269.367835219906</v>
      </c>
      <c r="B1866" s="32" t="s">
        <v>44</v>
      </c>
      <c r="C1866" s="32" t="s">
        <v>4429</v>
      </c>
      <c r="D1866" s="32" t="s">
        <v>4430</v>
      </c>
      <c r="E1866" s="32" t="s">
        <v>4516</v>
      </c>
      <c r="F1866" s="32" t="s">
        <v>9514</v>
      </c>
      <c r="G1866" s="32" t="s">
        <v>4550</v>
      </c>
      <c r="H1866" s="32" t="s">
        <v>4552</v>
      </c>
      <c r="I1866" s="32" t="s">
        <v>260</v>
      </c>
      <c r="J1866" s="35">
        <v>0</v>
      </c>
      <c r="K1866" s="35">
        <v>0</v>
      </c>
      <c r="L1866" s="35">
        <v>0</v>
      </c>
      <c r="M1866" s="35">
        <v>0</v>
      </c>
      <c r="N1866" s="32" t="s">
        <v>17</v>
      </c>
      <c r="O1866" s="32" t="s">
        <v>20</v>
      </c>
      <c r="P1866" s="32">
        <v>1</v>
      </c>
      <c r="Q1866" s="32" t="s">
        <v>4517</v>
      </c>
    </row>
    <row r="1867" spans="1:17" x14ac:dyDescent="0.25">
      <c r="A1867" s="57">
        <v>42269.367835219906</v>
      </c>
      <c r="B1867" s="32" t="s">
        <v>44</v>
      </c>
      <c r="C1867" s="32" t="s">
        <v>4429</v>
      </c>
      <c r="D1867" s="32" t="s">
        <v>4430</v>
      </c>
      <c r="E1867" s="32" t="s">
        <v>4516</v>
      </c>
      <c r="F1867" s="32" t="s">
        <v>9514</v>
      </c>
      <c r="G1867" s="32" t="s">
        <v>4553</v>
      </c>
      <c r="H1867" s="32" t="s">
        <v>4554</v>
      </c>
      <c r="I1867" s="32" t="s">
        <v>260</v>
      </c>
      <c r="J1867" s="35">
        <v>0</v>
      </c>
      <c r="K1867" s="35">
        <v>0</v>
      </c>
      <c r="L1867" s="35">
        <v>0</v>
      </c>
      <c r="M1867" s="35">
        <v>0</v>
      </c>
      <c r="N1867" s="32" t="s">
        <v>17</v>
      </c>
      <c r="O1867" s="32" t="s">
        <v>20</v>
      </c>
      <c r="P1867" s="32">
        <v>1</v>
      </c>
      <c r="Q1867" s="32" t="s">
        <v>4517</v>
      </c>
    </row>
    <row r="1868" spans="1:17" x14ac:dyDescent="0.25">
      <c r="A1868" s="57">
        <v>42269.367835219906</v>
      </c>
      <c r="B1868" s="32" t="s">
        <v>44</v>
      </c>
      <c r="C1868" s="32" t="s">
        <v>4429</v>
      </c>
      <c r="D1868" s="32" t="s">
        <v>4430</v>
      </c>
      <c r="E1868" s="32" t="s">
        <v>4516</v>
      </c>
      <c r="F1868" s="32" t="s">
        <v>9514</v>
      </c>
      <c r="G1868" s="32" t="s">
        <v>4553</v>
      </c>
      <c r="H1868" s="32" t="s">
        <v>4555</v>
      </c>
      <c r="I1868" s="32" t="s">
        <v>260</v>
      </c>
      <c r="J1868" s="35">
        <v>0</v>
      </c>
      <c r="K1868" s="35">
        <v>0</v>
      </c>
      <c r="L1868" s="35">
        <v>0</v>
      </c>
      <c r="M1868" s="35">
        <v>0</v>
      </c>
      <c r="N1868" s="32" t="s">
        <v>17</v>
      </c>
      <c r="O1868" s="32" t="s">
        <v>20</v>
      </c>
      <c r="P1868" s="32">
        <v>1</v>
      </c>
      <c r="Q1868" s="32" t="s">
        <v>4517</v>
      </c>
    </row>
    <row r="1869" spans="1:17" x14ac:dyDescent="0.25">
      <c r="A1869" s="57">
        <v>42269.367835219906</v>
      </c>
      <c r="B1869" s="32" t="s">
        <v>44</v>
      </c>
      <c r="C1869" s="32" t="s">
        <v>4429</v>
      </c>
      <c r="D1869" s="32" t="s">
        <v>4430</v>
      </c>
      <c r="E1869" s="32" t="s">
        <v>4516</v>
      </c>
      <c r="F1869" s="32" t="s">
        <v>9514</v>
      </c>
      <c r="G1869" s="32" t="s">
        <v>1623</v>
      </c>
      <c r="H1869" s="32" t="s">
        <v>4556</v>
      </c>
      <c r="I1869" s="32" t="s">
        <v>260</v>
      </c>
      <c r="J1869" s="35">
        <v>0</v>
      </c>
      <c r="K1869" s="35">
        <v>0</v>
      </c>
      <c r="L1869" s="35">
        <v>0</v>
      </c>
      <c r="M1869" s="35">
        <v>0</v>
      </c>
      <c r="N1869" s="32" t="s">
        <v>17</v>
      </c>
      <c r="O1869" s="32" t="s">
        <v>20</v>
      </c>
      <c r="P1869" s="32">
        <v>1</v>
      </c>
      <c r="Q1869" s="32" t="s">
        <v>4517</v>
      </c>
    </row>
    <row r="1870" spans="1:17" x14ac:dyDescent="0.25">
      <c r="A1870" s="57">
        <v>42269.367835219906</v>
      </c>
      <c r="B1870" s="32" t="s">
        <v>44</v>
      </c>
      <c r="C1870" s="32" t="s">
        <v>4429</v>
      </c>
      <c r="D1870" s="32" t="s">
        <v>4430</v>
      </c>
      <c r="E1870" s="32" t="s">
        <v>4516</v>
      </c>
      <c r="F1870" s="32" t="s">
        <v>9514</v>
      </c>
      <c r="G1870" s="32" t="s">
        <v>1623</v>
      </c>
      <c r="H1870" s="32" t="s">
        <v>4557</v>
      </c>
      <c r="I1870" s="32" t="s">
        <v>260</v>
      </c>
      <c r="J1870" s="35">
        <v>0</v>
      </c>
      <c r="K1870" s="35">
        <v>0</v>
      </c>
      <c r="L1870" s="35">
        <v>0</v>
      </c>
      <c r="M1870" s="35">
        <v>0</v>
      </c>
      <c r="N1870" s="32" t="s">
        <v>17</v>
      </c>
      <c r="O1870" s="32" t="s">
        <v>20</v>
      </c>
      <c r="P1870" s="32">
        <v>1</v>
      </c>
      <c r="Q1870" s="32" t="s">
        <v>4517</v>
      </c>
    </row>
    <row r="1871" spans="1:17" x14ac:dyDescent="0.25">
      <c r="A1871" s="57">
        <v>42269.367835219906</v>
      </c>
      <c r="B1871" s="32" t="s">
        <v>44</v>
      </c>
      <c r="C1871" s="32" t="s">
        <v>4429</v>
      </c>
      <c r="D1871" s="32" t="s">
        <v>4430</v>
      </c>
      <c r="E1871" s="32" t="s">
        <v>4516</v>
      </c>
      <c r="F1871" s="32" t="s">
        <v>9514</v>
      </c>
      <c r="G1871" s="32" t="s">
        <v>1623</v>
      </c>
      <c r="H1871" s="32" t="s">
        <v>4558</v>
      </c>
      <c r="I1871" s="32" t="s">
        <v>260</v>
      </c>
      <c r="J1871" s="35">
        <v>0</v>
      </c>
      <c r="K1871" s="35">
        <v>0</v>
      </c>
      <c r="L1871" s="35">
        <v>0</v>
      </c>
      <c r="M1871" s="35">
        <v>0</v>
      </c>
      <c r="N1871" s="32" t="s">
        <v>17</v>
      </c>
      <c r="O1871" s="32" t="s">
        <v>20</v>
      </c>
      <c r="P1871" s="32">
        <v>1</v>
      </c>
      <c r="Q1871" s="32" t="s">
        <v>4517</v>
      </c>
    </row>
    <row r="1872" spans="1:17" x14ac:dyDescent="0.25">
      <c r="A1872" s="57">
        <v>42269.367835219906</v>
      </c>
      <c r="B1872" s="32" t="s">
        <v>44</v>
      </c>
      <c r="C1872" s="32" t="s">
        <v>4429</v>
      </c>
      <c r="D1872" s="32" t="s">
        <v>4430</v>
      </c>
      <c r="E1872" s="32" t="s">
        <v>4516</v>
      </c>
      <c r="F1872" s="32" t="s">
        <v>9514</v>
      </c>
      <c r="G1872" s="32" t="s">
        <v>1623</v>
      </c>
      <c r="H1872" s="32" t="s">
        <v>4559</v>
      </c>
      <c r="I1872" s="32" t="s">
        <v>260</v>
      </c>
      <c r="J1872" s="35">
        <v>0</v>
      </c>
      <c r="K1872" s="35">
        <v>0</v>
      </c>
      <c r="L1872" s="35">
        <v>0</v>
      </c>
      <c r="M1872" s="35">
        <v>0</v>
      </c>
      <c r="N1872" s="32" t="s">
        <v>17</v>
      </c>
      <c r="O1872" s="32" t="s">
        <v>20</v>
      </c>
      <c r="P1872" s="32">
        <v>1</v>
      </c>
      <c r="Q1872" s="32" t="s">
        <v>4517</v>
      </c>
    </row>
    <row r="1873" spans="1:17" x14ac:dyDescent="0.25">
      <c r="A1873" s="57">
        <v>42269.367835219906</v>
      </c>
      <c r="B1873" s="32" t="s">
        <v>44</v>
      </c>
      <c r="C1873" s="32" t="s">
        <v>4429</v>
      </c>
      <c r="D1873" s="32" t="s">
        <v>4430</v>
      </c>
      <c r="E1873" s="32" t="s">
        <v>4516</v>
      </c>
      <c r="F1873" s="32" t="s">
        <v>9514</v>
      </c>
      <c r="G1873" s="32" t="s">
        <v>1623</v>
      </c>
      <c r="H1873" s="32" t="s">
        <v>4560</v>
      </c>
      <c r="I1873" s="32" t="s">
        <v>260</v>
      </c>
      <c r="J1873" s="35">
        <v>0</v>
      </c>
      <c r="K1873" s="35">
        <v>0</v>
      </c>
      <c r="L1873" s="35">
        <v>0</v>
      </c>
      <c r="M1873" s="35">
        <v>0</v>
      </c>
      <c r="N1873" s="32" t="s">
        <v>17</v>
      </c>
      <c r="O1873" s="32" t="s">
        <v>20</v>
      </c>
      <c r="P1873" s="32">
        <v>1</v>
      </c>
      <c r="Q1873" s="32" t="s">
        <v>4517</v>
      </c>
    </row>
    <row r="1874" spans="1:17" x14ac:dyDescent="0.25">
      <c r="A1874" s="57">
        <v>42269.367835219906</v>
      </c>
      <c r="B1874" s="32" t="s">
        <v>44</v>
      </c>
      <c r="C1874" s="32" t="s">
        <v>4429</v>
      </c>
      <c r="D1874" s="32" t="s">
        <v>4430</v>
      </c>
      <c r="E1874" s="32" t="s">
        <v>4516</v>
      </c>
      <c r="F1874" s="32" t="s">
        <v>9514</v>
      </c>
      <c r="G1874" s="32" t="s">
        <v>1623</v>
      </c>
      <c r="H1874" s="32" t="s">
        <v>4561</v>
      </c>
      <c r="I1874" s="32" t="s">
        <v>260</v>
      </c>
      <c r="J1874" s="35">
        <v>0</v>
      </c>
      <c r="K1874" s="35">
        <v>0</v>
      </c>
      <c r="L1874" s="35">
        <v>0</v>
      </c>
      <c r="M1874" s="35">
        <v>0</v>
      </c>
      <c r="N1874" s="32" t="s">
        <v>17</v>
      </c>
      <c r="O1874" s="32" t="s">
        <v>20</v>
      </c>
      <c r="P1874" s="32">
        <v>1</v>
      </c>
      <c r="Q1874" s="32" t="s">
        <v>4517</v>
      </c>
    </row>
    <row r="1875" spans="1:17" x14ac:dyDescent="0.25">
      <c r="A1875" s="57">
        <v>42269.367835219906</v>
      </c>
      <c r="B1875" s="32" t="s">
        <v>44</v>
      </c>
      <c r="C1875" s="32" t="s">
        <v>4429</v>
      </c>
      <c r="D1875" s="32" t="s">
        <v>4430</v>
      </c>
      <c r="E1875" s="32" t="s">
        <v>4516</v>
      </c>
      <c r="F1875" s="32" t="s">
        <v>9514</v>
      </c>
      <c r="G1875" s="32" t="s">
        <v>1623</v>
      </c>
      <c r="H1875" s="32" t="s">
        <v>4562</v>
      </c>
      <c r="I1875" s="32" t="s">
        <v>260</v>
      </c>
      <c r="J1875" s="35">
        <v>0</v>
      </c>
      <c r="K1875" s="35">
        <v>0</v>
      </c>
      <c r="L1875" s="35">
        <v>0</v>
      </c>
      <c r="M1875" s="35">
        <v>0</v>
      </c>
      <c r="N1875" s="32" t="s">
        <v>17</v>
      </c>
      <c r="O1875" s="32" t="s">
        <v>20</v>
      </c>
      <c r="P1875" s="32">
        <v>1</v>
      </c>
      <c r="Q1875" s="32" t="s">
        <v>4517</v>
      </c>
    </row>
    <row r="1876" spans="1:17" x14ac:dyDescent="0.25">
      <c r="A1876" s="57">
        <v>42269.367835219906</v>
      </c>
      <c r="B1876" s="32" t="s">
        <v>44</v>
      </c>
      <c r="C1876" s="32" t="s">
        <v>4429</v>
      </c>
      <c r="D1876" s="32" t="s">
        <v>4430</v>
      </c>
      <c r="E1876" s="32" t="s">
        <v>4516</v>
      </c>
      <c r="F1876" s="32" t="s">
        <v>9514</v>
      </c>
      <c r="G1876" s="32" t="s">
        <v>1623</v>
      </c>
      <c r="H1876" s="32" t="s">
        <v>4563</v>
      </c>
      <c r="I1876" s="32" t="s">
        <v>260</v>
      </c>
      <c r="J1876" s="35">
        <v>0</v>
      </c>
      <c r="K1876" s="35">
        <v>0</v>
      </c>
      <c r="L1876" s="35">
        <v>0</v>
      </c>
      <c r="M1876" s="35">
        <v>0</v>
      </c>
      <c r="N1876" s="32" t="s">
        <v>17</v>
      </c>
      <c r="O1876" s="32" t="s">
        <v>20</v>
      </c>
      <c r="P1876" s="32">
        <v>1</v>
      </c>
      <c r="Q1876" s="32" t="s">
        <v>4517</v>
      </c>
    </row>
    <row r="1877" spans="1:17" x14ac:dyDescent="0.25">
      <c r="A1877" s="57">
        <v>42269.367835219906</v>
      </c>
      <c r="B1877" s="32" t="s">
        <v>44</v>
      </c>
      <c r="C1877" s="32" t="s">
        <v>4429</v>
      </c>
      <c r="D1877" s="32" t="s">
        <v>4430</v>
      </c>
      <c r="E1877" s="32" t="s">
        <v>4516</v>
      </c>
      <c r="F1877" s="32" t="s">
        <v>9514</v>
      </c>
      <c r="G1877" s="32" t="s">
        <v>1074</v>
      </c>
      <c r="H1877" s="32" t="s">
        <v>4564</v>
      </c>
      <c r="I1877" s="32" t="s">
        <v>260</v>
      </c>
      <c r="J1877" s="35">
        <v>0</v>
      </c>
      <c r="K1877" s="35">
        <v>0</v>
      </c>
      <c r="L1877" s="35">
        <v>0</v>
      </c>
      <c r="M1877" s="35">
        <v>0</v>
      </c>
      <c r="N1877" s="32" t="s">
        <v>17</v>
      </c>
      <c r="O1877" s="32" t="s">
        <v>20</v>
      </c>
      <c r="P1877" s="32">
        <v>1</v>
      </c>
      <c r="Q1877" s="32" t="s">
        <v>4517</v>
      </c>
    </row>
    <row r="1878" spans="1:17" x14ac:dyDescent="0.25">
      <c r="A1878" s="57">
        <v>42269.367835219906</v>
      </c>
      <c r="B1878" s="32" t="s">
        <v>44</v>
      </c>
      <c r="C1878" s="32" t="s">
        <v>4429</v>
      </c>
      <c r="D1878" s="32" t="s">
        <v>4430</v>
      </c>
      <c r="E1878" s="32" t="s">
        <v>4516</v>
      </c>
      <c r="F1878" s="32" t="s">
        <v>9514</v>
      </c>
      <c r="G1878" s="32" t="s">
        <v>4565</v>
      </c>
      <c r="H1878" s="32" t="s">
        <v>4566</v>
      </c>
      <c r="I1878" s="32" t="s">
        <v>260</v>
      </c>
      <c r="J1878" s="35">
        <v>0</v>
      </c>
      <c r="K1878" s="35">
        <v>0</v>
      </c>
      <c r="L1878" s="35">
        <v>0</v>
      </c>
      <c r="M1878" s="35">
        <v>0</v>
      </c>
      <c r="N1878" s="32" t="s">
        <v>17</v>
      </c>
      <c r="O1878" s="32" t="s">
        <v>20</v>
      </c>
      <c r="P1878" s="32">
        <v>1</v>
      </c>
      <c r="Q1878" s="32" t="s">
        <v>4517</v>
      </c>
    </row>
    <row r="1879" spans="1:17" x14ac:dyDescent="0.25">
      <c r="A1879" s="57">
        <v>42269.377074652781</v>
      </c>
      <c r="B1879" s="32" t="s">
        <v>44</v>
      </c>
      <c r="C1879" s="32" t="s">
        <v>384</v>
      </c>
      <c r="D1879" s="32" t="s">
        <v>383</v>
      </c>
      <c r="E1879" s="32" t="s">
        <v>4933</v>
      </c>
      <c r="F1879" s="32" t="s">
        <v>9515</v>
      </c>
      <c r="G1879" s="32" t="s">
        <v>406</v>
      </c>
      <c r="H1879" s="32" t="s">
        <v>413</v>
      </c>
      <c r="I1879" s="32" t="s">
        <v>265</v>
      </c>
      <c r="J1879" s="35">
        <v>0</v>
      </c>
      <c r="K1879" s="35">
        <v>0</v>
      </c>
      <c r="L1879" s="35">
        <v>0</v>
      </c>
      <c r="M1879" s="35">
        <v>0</v>
      </c>
      <c r="N1879" s="32" t="s">
        <v>17</v>
      </c>
      <c r="O1879" s="32" t="s">
        <v>18</v>
      </c>
      <c r="P1879" s="32">
        <v>1</v>
      </c>
      <c r="Q1879" s="32" t="s">
        <v>4934</v>
      </c>
    </row>
    <row r="1880" spans="1:17" x14ac:dyDescent="0.25">
      <c r="A1880" s="57">
        <v>42269.377074652781</v>
      </c>
      <c r="B1880" s="32" t="s">
        <v>44</v>
      </c>
      <c r="C1880" s="32" t="s">
        <v>384</v>
      </c>
      <c r="D1880" s="32" t="s">
        <v>383</v>
      </c>
      <c r="E1880" s="32" t="s">
        <v>4933</v>
      </c>
      <c r="F1880" s="32" t="s">
        <v>9515</v>
      </c>
      <c r="G1880" s="32" t="s">
        <v>406</v>
      </c>
      <c r="H1880" s="32" t="s">
        <v>412</v>
      </c>
      <c r="I1880" s="32" t="s">
        <v>265</v>
      </c>
      <c r="J1880" s="35">
        <v>0</v>
      </c>
      <c r="K1880" s="35">
        <v>0</v>
      </c>
      <c r="L1880" s="35">
        <v>0</v>
      </c>
      <c r="M1880" s="35">
        <v>0</v>
      </c>
      <c r="N1880" s="32" t="s">
        <v>17</v>
      </c>
      <c r="O1880" s="32" t="s">
        <v>18</v>
      </c>
      <c r="P1880" s="32">
        <v>1</v>
      </c>
      <c r="Q1880" s="32" t="s">
        <v>4934</v>
      </c>
    </row>
    <row r="1881" spans="1:17" x14ac:dyDescent="0.25">
      <c r="A1881" s="57">
        <v>42269.377074652781</v>
      </c>
      <c r="B1881" s="32" t="s">
        <v>44</v>
      </c>
      <c r="C1881" s="32" t="s">
        <v>384</v>
      </c>
      <c r="D1881" s="32" t="s">
        <v>383</v>
      </c>
      <c r="E1881" s="32" t="s">
        <v>4933</v>
      </c>
      <c r="F1881" s="32" t="s">
        <v>9515</v>
      </c>
      <c r="G1881" s="32" t="s">
        <v>406</v>
      </c>
      <c r="H1881" s="32" t="s">
        <v>411</v>
      </c>
      <c r="I1881" s="32" t="s">
        <v>265</v>
      </c>
      <c r="J1881" s="35">
        <v>0</v>
      </c>
      <c r="K1881" s="35">
        <v>0</v>
      </c>
      <c r="L1881" s="35">
        <v>0</v>
      </c>
      <c r="M1881" s="35">
        <v>0</v>
      </c>
      <c r="N1881" s="32" t="s">
        <v>17</v>
      </c>
      <c r="O1881" s="32" t="s">
        <v>18</v>
      </c>
      <c r="P1881" s="32">
        <v>1</v>
      </c>
      <c r="Q1881" s="32" t="s">
        <v>4934</v>
      </c>
    </row>
    <row r="1882" spans="1:17" x14ac:dyDescent="0.25">
      <c r="A1882" s="57">
        <v>42269.377074652781</v>
      </c>
      <c r="B1882" s="32" t="s">
        <v>44</v>
      </c>
      <c r="C1882" s="32" t="s">
        <v>384</v>
      </c>
      <c r="D1882" s="32" t="s">
        <v>383</v>
      </c>
      <c r="E1882" s="32" t="s">
        <v>4933</v>
      </c>
      <c r="F1882" s="32" t="s">
        <v>9515</v>
      </c>
      <c r="G1882" s="32" t="s">
        <v>406</v>
      </c>
      <c r="H1882" s="32" t="s">
        <v>410</v>
      </c>
      <c r="I1882" s="32" t="s">
        <v>265</v>
      </c>
      <c r="J1882" s="35">
        <v>0</v>
      </c>
      <c r="K1882" s="35">
        <v>0</v>
      </c>
      <c r="L1882" s="35">
        <v>0</v>
      </c>
      <c r="M1882" s="35">
        <v>0</v>
      </c>
      <c r="N1882" s="32" t="s">
        <v>17</v>
      </c>
      <c r="O1882" s="32" t="s">
        <v>18</v>
      </c>
      <c r="P1882" s="32">
        <v>1</v>
      </c>
      <c r="Q1882" s="32" t="s">
        <v>4934</v>
      </c>
    </row>
    <row r="1883" spans="1:17" x14ac:dyDescent="0.25">
      <c r="A1883" s="57">
        <v>42269.377074652781</v>
      </c>
      <c r="B1883" s="32" t="s">
        <v>44</v>
      </c>
      <c r="C1883" s="32" t="s">
        <v>384</v>
      </c>
      <c r="D1883" s="32" t="s">
        <v>383</v>
      </c>
      <c r="E1883" s="32" t="s">
        <v>4933</v>
      </c>
      <c r="F1883" s="32" t="s">
        <v>9515</v>
      </c>
      <c r="G1883" s="32" t="s">
        <v>406</v>
      </c>
      <c r="H1883" s="32" t="s">
        <v>409</v>
      </c>
      <c r="I1883" s="32" t="s">
        <v>265</v>
      </c>
      <c r="J1883" s="35">
        <v>0</v>
      </c>
      <c r="K1883" s="35">
        <v>0</v>
      </c>
      <c r="L1883" s="35">
        <v>0</v>
      </c>
      <c r="M1883" s="35">
        <v>0</v>
      </c>
      <c r="N1883" s="32" t="s">
        <v>17</v>
      </c>
      <c r="O1883" s="32" t="s">
        <v>18</v>
      </c>
      <c r="P1883" s="32">
        <v>1</v>
      </c>
      <c r="Q1883" s="32" t="s">
        <v>4934</v>
      </c>
    </row>
    <row r="1884" spans="1:17" x14ac:dyDescent="0.25">
      <c r="A1884" s="57">
        <v>42269.377074652781</v>
      </c>
      <c r="B1884" s="32" t="s">
        <v>44</v>
      </c>
      <c r="C1884" s="32" t="s">
        <v>384</v>
      </c>
      <c r="D1884" s="32" t="s">
        <v>383</v>
      </c>
      <c r="E1884" s="32" t="s">
        <v>4933</v>
      </c>
      <c r="F1884" s="32" t="s">
        <v>9515</v>
      </c>
      <c r="G1884" s="32" t="s">
        <v>406</v>
      </c>
      <c r="H1884" s="32" t="s">
        <v>408</v>
      </c>
      <c r="I1884" s="32" t="s">
        <v>265</v>
      </c>
      <c r="J1884" s="35">
        <v>0</v>
      </c>
      <c r="K1884" s="35">
        <v>0</v>
      </c>
      <c r="L1884" s="35">
        <v>0</v>
      </c>
      <c r="M1884" s="35">
        <v>0</v>
      </c>
      <c r="N1884" s="32" t="s">
        <v>17</v>
      </c>
      <c r="O1884" s="32" t="s">
        <v>18</v>
      </c>
      <c r="P1884" s="32">
        <v>1</v>
      </c>
      <c r="Q1884" s="32" t="s">
        <v>4934</v>
      </c>
    </row>
    <row r="1885" spans="1:17" x14ac:dyDescent="0.25">
      <c r="A1885" s="57">
        <v>42269.377074652781</v>
      </c>
      <c r="B1885" s="32" t="s">
        <v>44</v>
      </c>
      <c r="C1885" s="32" t="s">
        <v>384</v>
      </c>
      <c r="D1885" s="32" t="s">
        <v>383</v>
      </c>
      <c r="E1885" s="32" t="s">
        <v>4933</v>
      </c>
      <c r="F1885" s="32" t="s">
        <v>9515</v>
      </c>
      <c r="G1885" s="32" t="s">
        <v>406</v>
      </c>
      <c r="H1885" s="32" t="s">
        <v>407</v>
      </c>
      <c r="I1885" s="32" t="s">
        <v>265</v>
      </c>
      <c r="J1885" s="35">
        <v>0</v>
      </c>
      <c r="K1885" s="35">
        <v>0</v>
      </c>
      <c r="L1885" s="35">
        <v>0</v>
      </c>
      <c r="M1885" s="35">
        <v>0</v>
      </c>
      <c r="N1885" s="32" t="s">
        <v>17</v>
      </c>
      <c r="O1885" s="32" t="s">
        <v>18</v>
      </c>
      <c r="P1885" s="32">
        <v>1</v>
      </c>
      <c r="Q1885" s="32" t="s">
        <v>4934</v>
      </c>
    </row>
    <row r="1886" spans="1:17" x14ac:dyDescent="0.25">
      <c r="A1886" s="57">
        <v>42269.377074652781</v>
      </c>
      <c r="B1886" s="32" t="s">
        <v>44</v>
      </c>
      <c r="C1886" s="32" t="s">
        <v>384</v>
      </c>
      <c r="D1886" s="32" t="s">
        <v>383</v>
      </c>
      <c r="E1886" s="32" t="s">
        <v>4933</v>
      </c>
      <c r="F1886" s="32" t="s">
        <v>9515</v>
      </c>
      <c r="G1886" s="32" t="s">
        <v>406</v>
      </c>
      <c r="H1886" s="32" t="s">
        <v>405</v>
      </c>
      <c r="I1886" s="32" t="s">
        <v>265</v>
      </c>
      <c r="J1886" s="35">
        <v>0</v>
      </c>
      <c r="K1886" s="35">
        <v>0</v>
      </c>
      <c r="L1886" s="35">
        <v>0</v>
      </c>
      <c r="M1886" s="35">
        <v>0</v>
      </c>
      <c r="N1886" s="32" t="s">
        <v>17</v>
      </c>
      <c r="O1886" s="32" t="s">
        <v>18</v>
      </c>
      <c r="P1886" s="32">
        <v>1</v>
      </c>
      <c r="Q1886" s="32" t="s">
        <v>4934</v>
      </c>
    </row>
    <row r="1887" spans="1:17" x14ac:dyDescent="0.25">
      <c r="A1887" s="57">
        <v>42269.377074652781</v>
      </c>
      <c r="B1887" s="32" t="s">
        <v>44</v>
      </c>
      <c r="C1887" s="32" t="s">
        <v>384</v>
      </c>
      <c r="D1887" s="32" t="s">
        <v>383</v>
      </c>
      <c r="E1887" s="32" t="s">
        <v>4933</v>
      </c>
      <c r="F1887" s="32" t="s">
        <v>9515</v>
      </c>
      <c r="G1887" s="32" t="s">
        <v>406</v>
      </c>
      <c r="H1887" s="32" t="s">
        <v>444</v>
      </c>
      <c r="I1887" s="32" t="s">
        <v>265</v>
      </c>
      <c r="J1887" s="35">
        <v>0</v>
      </c>
      <c r="K1887" s="35">
        <v>0</v>
      </c>
      <c r="L1887" s="35">
        <v>0</v>
      </c>
      <c r="M1887" s="35">
        <v>0</v>
      </c>
      <c r="N1887" s="32" t="s">
        <v>17</v>
      </c>
      <c r="O1887" s="32" t="s">
        <v>18</v>
      </c>
      <c r="P1887" s="32">
        <v>1</v>
      </c>
      <c r="Q1887" s="32" t="s">
        <v>4934</v>
      </c>
    </row>
    <row r="1888" spans="1:17" x14ac:dyDescent="0.25">
      <c r="A1888" s="57">
        <v>42269.377074652781</v>
      </c>
      <c r="B1888" s="32" t="s">
        <v>44</v>
      </c>
      <c r="C1888" s="32" t="s">
        <v>384</v>
      </c>
      <c r="D1888" s="32" t="s">
        <v>383</v>
      </c>
      <c r="E1888" s="32" t="s">
        <v>4933</v>
      </c>
      <c r="F1888" s="32" t="s">
        <v>9515</v>
      </c>
      <c r="G1888" s="32" t="s">
        <v>406</v>
      </c>
      <c r="H1888" s="32" t="s">
        <v>443</v>
      </c>
      <c r="I1888" s="32" t="s">
        <v>265</v>
      </c>
      <c r="J1888" s="35">
        <v>0</v>
      </c>
      <c r="K1888" s="35">
        <v>0</v>
      </c>
      <c r="L1888" s="35">
        <v>0</v>
      </c>
      <c r="M1888" s="35">
        <v>0</v>
      </c>
      <c r="N1888" s="32" t="s">
        <v>17</v>
      </c>
      <c r="O1888" s="32" t="s">
        <v>18</v>
      </c>
      <c r="P1888" s="32">
        <v>1</v>
      </c>
      <c r="Q1888" s="32" t="s">
        <v>4934</v>
      </c>
    </row>
    <row r="1889" spans="1:17" x14ac:dyDescent="0.25">
      <c r="A1889" s="57">
        <v>42269.377074652781</v>
      </c>
      <c r="B1889" s="32" t="s">
        <v>44</v>
      </c>
      <c r="C1889" s="32" t="s">
        <v>384</v>
      </c>
      <c r="D1889" s="32" t="s">
        <v>383</v>
      </c>
      <c r="E1889" s="32" t="s">
        <v>4933</v>
      </c>
      <c r="F1889" s="32" t="s">
        <v>9515</v>
      </c>
      <c r="G1889" s="32" t="s">
        <v>406</v>
      </c>
      <c r="H1889" s="32" t="s">
        <v>442</v>
      </c>
      <c r="I1889" s="32" t="s">
        <v>265</v>
      </c>
      <c r="J1889" s="35">
        <v>0</v>
      </c>
      <c r="K1889" s="35">
        <v>0</v>
      </c>
      <c r="L1889" s="35">
        <v>0</v>
      </c>
      <c r="M1889" s="35">
        <v>0</v>
      </c>
      <c r="N1889" s="32" t="s">
        <v>17</v>
      </c>
      <c r="O1889" s="32" t="s">
        <v>18</v>
      </c>
      <c r="P1889" s="32">
        <v>1</v>
      </c>
      <c r="Q1889" s="32" t="s">
        <v>4934</v>
      </c>
    </row>
    <row r="1890" spans="1:17" x14ac:dyDescent="0.25">
      <c r="A1890" s="57">
        <v>42269.377074652781</v>
      </c>
      <c r="B1890" s="32" t="s">
        <v>44</v>
      </c>
      <c r="C1890" s="32" t="s">
        <v>384</v>
      </c>
      <c r="D1890" s="32" t="s">
        <v>383</v>
      </c>
      <c r="E1890" s="32" t="s">
        <v>4933</v>
      </c>
      <c r="F1890" s="32" t="s">
        <v>9515</v>
      </c>
      <c r="G1890" s="32" t="s">
        <v>406</v>
      </c>
      <c r="H1890" s="32" t="s">
        <v>441</v>
      </c>
      <c r="I1890" s="32" t="s">
        <v>265</v>
      </c>
      <c r="J1890" s="35">
        <v>0</v>
      </c>
      <c r="K1890" s="35">
        <v>0</v>
      </c>
      <c r="L1890" s="35">
        <v>0</v>
      </c>
      <c r="M1890" s="35">
        <v>0</v>
      </c>
      <c r="N1890" s="32" t="s">
        <v>17</v>
      </c>
      <c r="O1890" s="32" t="s">
        <v>18</v>
      </c>
      <c r="P1890" s="32">
        <v>1</v>
      </c>
      <c r="Q1890" s="32" t="s">
        <v>4934</v>
      </c>
    </row>
    <row r="1891" spans="1:17" x14ac:dyDescent="0.25">
      <c r="A1891" s="57">
        <v>42269.377074652781</v>
      </c>
      <c r="B1891" s="32" t="s">
        <v>44</v>
      </c>
      <c r="C1891" s="32" t="s">
        <v>384</v>
      </c>
      <c r="D1891" s="32" t="s">
        <v>383</v>
      </c>
      <c r="E1891" s="32" t="s">
        <v>4933</v>
      </c>
      <c r="F1891" s="32" t="s">
        <v>9515</v>
      </c>
      <c r="G1891" s="32" t="s">
        <v>406</v>
      </c>
      <c r="H1891" s="32" t="s">
        <v>440</v>
      </c>
      <c r="I1891" s="32" t="s">
        <v>265</v>
      </c>
      <c r="J1891" s="35">
        <v>0</v>
      </c>
      <c r="K1891" s="35">
        <v>0</v>
      </c>
      <c r="L1891" s="35">
        <v>0</v>
      </c>
      <c r="M1891" s="35">
        <v>0</v>
      </c>
      <c r="N1891" s="32" t="s">
        <v>17</v>
      </c>
      <c r="O1891" s="32" t="s">
        <v>18</v>
      </c>
      <c r="P1891" s="32">
        <v>1</v>
      </c>
      <c r="Q1891" s="32" t="s">
        <v>4934</v>
      </c>
    </row>
    <row r="1892" spans="1:17" x14ac:dyDescent="0.25">
      <c r="A1892" s="57">
        <v>42269.377074652781</v>
      </c>
      <c r="B1892" s="32" t="s">
        <v>44</v>
      </c>
      <c r="C1892" s="32" t="s">
        <v>384</v>
      </c>
      <c r="D1892" s="32" t="s">
        <v>383</v>
      </c>
      <c r="E1892" s="32" t="s">
        <v>4933</v>
      </c>
      <c r="F1892" s="32" t="s">
        <v>9515</v>
      </c>
      <c r="G1892" s="32" t="s">
        <v>406</v>
      </c>
      <c r="H1892" s="32" t="s">
        <v>439</v>
      </c>
      <c r="I1892" s="32" t="s">
        <v>265</v>
      </c>
      <c r="J1892" s="35">
        <v>0</v>
      </c>
      <c r="K1892" s="35">
        <v>0</v>
      </c>
      <c r="L1892" s="35">
        <v>0</v>
      </c>
      <c r="M1892" s="35">
        <v>0</v>
      </c>
      <c r="N1892" s="32" t="s">
        <v>17</v>
      </c>
      <c r="O1892" s="32" t="s">
        <v>18</v>
      </c>
      <c r="P1892" s="32">
        <v>1</v>
      </c>
      <c r="Q1892" s="32" t="s">
        <v>4934</v>
      </c>
    </row>
    <row r="1893" spans="1:17" x14ac:dyDescent="0.25">
      <c r="A1893" s="57">
        <v>42269.377074652781</v>
      </c>
      <c r="B1893" s="32" t="s">
        <v>44</v>
      </c>
      <c r="C1893" s="32" t="s">
        <v>384</v>
      </c>
      <c r="D1893" s="32" t="s">
        <v>383</v>
      </c>
      <c r="E1893" s="32" t="s">
        <v>4933</v>
      </c>
      <c r="F1893" s="32" t="s">
        <v>9515</v>
      </c>
      <c r="G1893" s="32" t="s">
        <v>406</v>
      </c>
      <c r="H1893" s="32" t="s">
        <v>438</v>
      </c>
      <c r="I1893" s="32" t="s">
        <v>265</v>
      </c>
      <c r="J1893" s="35">
        <v>0</v>
      </c>
      <c r="K1893" s="35">
        <v>0</v>
      </c>
      <c r="L1893" s="35">
        <v>0</v>
      </c>
      <c r="M1893" s="35">
        <v>0</v>
      </c>
      <c r="N1893" s="32" t="s">
        <v>17</v>
      </c>
      <c r="O1893" s="32" t="s">
        <v>18</v>
      </c>
      <c r="P1893" s="32">
        <v>1</v>
      </c>
      <c r="Q1893" s="32" t="s">
        <v>4934</v>
      </c>
    </row>
    <row r="1894" spans="1:17" x14ac:dyDescent="0.25">
      <c r="A1894" s="57">
        <v>42269.377074652781</v>
      </c>
      <c r="B1894" s="32" t="s">
        <v>44</v>
      </c>
      <c r="C1894" s="32" t="s">
        <v>384</v>
      </c>
      <c r="D1894" s="32" t="s">
        <v>383</v>
      </c>
      <c r="E1894" s="32" t="s">
        <v>4933</v>
      </c>
      <c r="F1894" s="32" t="s">
        <v>9515</v>
      </c>
      <c r="G1894" s="32" t="s">
        <v>436</v>
      </c>
      <c r="H1894" s="32" t="s">
        <v>437</v>
      </c>
      <c r="I1894" s="32" t="s">
        <v>265</v>
      </c>
      <c r="J1894" s="35">
        <v>0</v>
      </c>
      <c r="K1894" s="35">
        <v>0</v>
      </c>
      <c r="L1894" s="35">
        <v>0</v>
      </c>
      <c r="M1894" s="35">
        <v>0</v>
      </c>
      <c r="N1894" s="32" t="s">
        <v>17</v>
      </c>
      <c r="O1894" s="32" t="s">
        <v>18</v>
      </c>
      <c r="P1894" s="32">
        <v>1</v>
      </c>
      <c r="Q1894" s="32" t="s">
        <v>4934</v>
      </c>
    </row>
    <row r="1895" spans="1:17" x14ac:dyDescent="0.25">
      <c r="A1895" s="57">
        <v>42269.377074652781</v>
      </c>
      <c r="B1895" s="32" t="s">
        <v>44</v>
      </c>
      <c r="C1895" s="32" t="s">
        <v>384</v>
      </c>
      <c r="D1895" s="32" t="s">
        <v>383</v>
      </c>
      <c r="E1895" s="32" t="s">
        <v>4933</v>
      </c>
      <c r="F1895" s="32" t="s">
        <v>9515</v>
      </c>
      <c r="G1895" s="32" t="s">
        <v>436</v>
      </c>
      <c r="H1895" s="32" t="s">
        <v>435</v>
      </c>
      <c r="I1895" s="32" t="s">
        <v>265</v>
      </c>
      <c r="J1895" s="35">
        <v>0</v>
      </c>
      <c r="K1895" s="35">
        <v>0</v>
      </c>
      <c r="L1895" s="35">
        <v>0</v>
      </c>
      <c r="M1895" s="35">
        <v>0</v>
      </c>
      <c r="N1895" s="32" t="s">
        <v>17</v>
      </c>
      <c r="O1895" s="32" t="s">
        <v>18</v>
      </c>
      <c r="P1895" s="32">
        <v>1</v>
      </c>
      <c r="Q1895" s="32" t="s">
        <v>4934</v>
      </c>
    </row>
    <row r="1896" spans="1:17" x14ac:dyDescent="0.25">
      <c r="A1896" s="57">
        <v>42269.377074652781</v>
      </c>
      <c r="B1896" s="32" t="s">
        <v>44</v>
      </c>
      <c r="C1896" s="32" t="s">
        <v>384</v>
      </c>
      <c r="D1896" s="32" t="s">
        <v>383</v>
      </c>
      <c r="E1896" s="32" t="s">
        <v>4933</v>
      </c>
      <c r="F1896" s="32" t="s">
        <v>9515</v>
      </c>
      <c r="G1896" s="32" t="s">
        <v>433</v>
      </c>
      <c r="H1896" s="32" t="s">
        <v>434</v>
      </c>
      <c r="I1896" s="32" t="s">
        <v>265</v>
      </c>
      <c r="J1896" s="35">
        <v>0</v>
      </c>
      <c r="K1896" s="35">
        <v>0</v>
      </c>
      <c r="L1896" s="35">
        <v>0</v>
      </c>
      <c r="M1896" s="35">
        <v>0</v>
      </c>
      <c r="N1896" s="32" t="s">
        <v>17</v>
      </c>
      <c r="O1896" s="32" t="s">
        <v>18</v>
      </c>
      <c r="P1896" s="32">
        <v>1</v>
      </c>
      <c r="Q1896" s="32" t="s">
        <v>4934</v>
      </c>
    </row>
    <row r="1897" spans="1:17" x14ac:dyDescent="0.25">
      <c r="A1897" s="57">
        <v>42269.377074652781</v>
      </c>
      <c r="B1897" s="32" t="s">
        <v>44</v>
      </c>
      <c r="C1897" s="32" t="s">
        <v>384</v>
      </c>
      <c r="D1897" s="32" t="s">
        <v>383</v>
      </c>
      <c r="E1897" s="32" t="s">
        <v>4933</v>
      </c>
      <c r="F1897" s="32" t="s">
        <v>9515</v>
      </c>
      <c r="G1897" s="32" t="s">
        <v>433</v>
      </c>
      <c r="H1897" s="32" t="s">
        <v>432</v>
      </c>
      <c r="I1897" s="32" t="s">
        <v>265</v>
      </c>
      <c r="J1897" s="35">
        <v>0</v>
      </c>
      <c r="K1897" s="35">
        <v>0</v>
      </c>
      <c r="L1897" s="35">
        <v>0</v>
      </c>
      <c r="M1897" s="35">
        <v>0</v>
      </c>
      <c r="N1897" s="32" t="s">
        <v>17</v>
      </c>
      <c r="O1897" s="32" t="s">
        <v>18</v>
      </c>
      <c r="P1897" s="32">
        <v>1</v>
      </c>
      <c r="Q1897" s="32" t="s">
        <v>4934</v>
      </c>
    </row>
    <row r="1898" spans="1:17" x14ac:dyDescent="0.25">
      <c r="A1898" s="57">
        <v>42269.377074652781</v>
      </c>
      <c r="B1898" s="32" t="s">
        <v>44</v>
      </c>
      <c r="C1898" s="32" t="s">
        <v>384</v>
      </c>
      <c r="D1898" s="32" t="s">
        <v>383</v>
      </c>
      <c r="E1898" s="32" t="s">
        <v>4933</v>
      </c>
      <c r="F1898" s="32" t="s">
        <v>9515</v>
      </c>
      <c r="G1898" s="32" t="s">
        <v>431</v>
      </c>
      <c r="H1898" s="32" t="s">
        <v>430</v>
      </c>
      <c r="I1898" s="32" t="s">
        <v>265</v>
      </c>
      <c r="J1898" s="35">
        <v>0</v>
      </c>
      <c r="K1898" s="35">
        <v>0</v>
      </c>
      <c r="L1898" s="35">
        <v>0</v>
      </c>
      <c r="M1898" s="35">
        <v>0</v>
      </c>
      <c r="N1898" s="32" t="s">
        <v>17</v>
      </c>
      <c r="O1898" s="32" t="s">
        <v>18</v>
      </c>
      <c r="P1898" s="32">
        <v>1</v>
      </c>
      <c r="Q1898" s="32" t="s">
        <v>4934</v>
      </c>
    </row>
    <row r="1899" spans="1:17" x14ac:dyDescent="0.25">
      <c r="A1899" s="57">
        <v>42269.377074652781</v>
      </c>
      <c r="B1899" s="32" t="s">
        <v>44</v>
      </c>
      <c r="C1899" s="32" t="s">
        <v>384</v>
      </c>
      <c r="D1899" s="32" t="s">
        <v>383</v>
      </c>
      <c r="E1899" s="32" t="s">
        <v>4933</v>
      </c>
      <c r="F1899" s="32" t="s">
        <v>9515</v>
      </c>
      <c r="G1899" s="32" t="s">
        <v>427</v>
      </c>
      <c r="H1899" s="32" t="s">
        <v>429</v>
      </c>
      <c r="I1899" s="32" t="s">
        <v>265</v>
      </c>
      <c r="J1899" s="35">
        <v>0</v>
      </c>
      <c r="K1899" s="35">
        <v>0</v>
      </c>
      <c r="L1899" s="35">
        <v>0</v>
      </c>
      <c r="M1899" s="35">
        <v>0</v>
      </c>
      <c r="N1899" s="32" t="s">
        <v>17</v>
      </c>
      <c r="O1899" s="32" t="s">
        <v>18</v>
      </c>
      <c r="P1899" s="32">
        <v>1</v>
      </c>
      <c r="Q1899" s="32" t="s">
        <v>4934</v>
      </c>
    </row>
    <row r="1900" spans="1:17" x14ac:dyDescent="0.25">
      <c r="A1900" s="57">
        <v>42269.377074652781</v>
      </c>
      <c r="B1900" s="32" t="s">
        <v>44</v>
      </c>
      <c r="C1900" s="32" t="s">
        <v>384</v>
      </c>
      <c r="D1900" s="32" t="s">
        <v>383</v>
      </c>
      <c r="E1900" s="32" t="s">
        <v>4933</v>
      </c>
      <c r="F1900" s="32" t="s">
        <v>9515</v>
      </c>
      <c r="G1900" s="32" t="s">
        <v>427</v>
      </c>
      <c r="H1900" s="32" t="s">
        <v>428</v>
      </c>
      <c r="I1900" s="32" t="s">
        <v>265</v>
      </c>
      <c r="J1900" s="35">
        <v>0</v>
      </c>
      <c r="K1900" s="35">
        <v>0</v>
      </c>
      <c r="L1900" s="35">
        <v>0</v>
      </c>
      <c r="M1900" s="35">
        <v>0</v>
      </c>
      <c r="N1900" s="32" t="s">
        <v>17</v>
      </c>
      <c r="O1900" s="32" t="s">
        <v>18</v>
      </c>
      <c r="P1900" s="32">
        <v>1</v>
      </c>
      <c r="Q1900" s="32" t="s">
        <v>4934</v>
      </c>
    </row>
    <row r="1901" spans="1:17" x14ac:dyDescent="0.25">
      <c r="A1901" s="57">
        <v>42269.377074652781</v>
      </c>
      <c r="B1901" s="32" t="s">
        <v>44</v>
      </c>
      <c r="C1901" s="32" t="s">
        <v>384</v>
      </c>
      <c r="D1901" s="32" t="s">
        <v>383</v>
      </c>
      <c r="E1901" s="32" t="s">
        <v>4933</v>
      </c>
      <c r="F1901" s="32" t="s">
        <v>9515</v>
      </c>
      <c r="G1901" s="32" t="s">
        <v>427</v>
      </c>
      <c r="H1901" s="32" t="s">
        <v>426</v>
      </c>
      <c r="I1901" s="32" t="s">
        <v>265</v>
      </c>
      <c r="J1901" s="35">
        <v>0</v>
      </c>
      <c r="K1901" s="35">
        <v>0</v>
      </c>
      <c r="L1901" s="35">
        <v>0</v>
      </c>
      <c r="M1901" s="35">
        <v>0</v>
      </c>
      <c r="N1901" s="32" t="s">
        <v>17</v>
      </c>
      <c r="O1901" s="32" t="s">
        <v>18</v>
      </c>
      <c r="P1901" s="32">
        <v>1</v>
      </c>
      <c r="Q1901" s="32" t="s">
        <v>4934</v>
      </c>
    </row>
    <row r="1902" spans="1:17" x14ac:dyDescent="0.25">
      <c r="A1902" s="57">
        <v>42269.377074652781</v>
      </c>
      <c r="B1902" s="32" t="s">
        <v>44</v>
      </c>
      <c r="C1902" s="32" t="s">
        <v>384</v>
      </c>
      <c r="D1902" s="32" t="s">
        <v>383</v>
      </c>
      <c r="E1902" s="32" t="s">
        <v>4933</v>
      </c>
      <c r="F1902" s="32" t="s">
        <v>9515</v>
      </c>
      <c r="G1902" s="32" t="s">
        <v>424</v>
      </c>
      <c r="H1902" s="32" t="s">
        <v>425</v>
      </c>
      <c r="I1902" s="32" t="s">
        <v>265</v>
      </c>
      <c r="J1902" s="35">
        <v>0</v>
      </c>
      <c r="K1902" s="35">
        <v>0</v>
      </c>
      <c r="L1902" s="35">
        <v>0</v>
      </c>
      <c r="M1902" s="35">
        <v>0</v>
      </c>
      <c r="N1902" s="32" t="s">
        <v>17</v>
      </c>
      <c r="O1902" s="32" t="s">
        <v>18</v>
      </c>
      <c r="P1902" s="32">
        <v>1</v>
      </c>
      <c r="Q1902" s="32" t="s">
        <v>4934</v>
      </c>
    </row>
    <row r="1903" spans="1:17" x14ac:dyDescent="0.25">
      <c r="A1903" s="57">
        <v>42269.377074652781</v>
      </c>
      <c r="B1903" s="32" t="s">
        <v>44</v>
      </c>
      <c r="C1903" s="32" t="s">
        <v>384</v>
      </c>
      <c r="D1903" s="32" t="s">
        <v>383</v>
      </c>
      <c r="E1903" s="32" t="s">
        <v>4933</v>
      </c>
      <c r="F1903" s="32" t="s">
        <v>9515</v>
      </c>
      <c r="G1903" s="32" t="s">
        <v>424</v>
      </c>
      <c r="H1903" s="32" t="s">
        <v>423</v>
      </c>
      <c r="I1903" s="32" t="s">
        <v>265</v>
      </c>
      <c r="J1903" s="35">
        <v>0</v>
      </c>
      <c r="K1903" s="35">
        <v>0</v>
      </c>
      <c r="L1903" s="35">
        <v>0</v>
      </c>
      <c r="M1903" s="35">
        <v>0</v>
      </c>
      <c r="N1903" s="32" t="s">
        <v>17</v>
      </c>
      <c r="O1903" s="32" t="s">
        <v>18</v>
      </c>
      <c r="P1903" s="32">
        <v>1</v>
      </c>
      <c r="Q1903" s="32" t="s">
        <v>4934</v>
      </c>
    </row>
    <row r="1904" spans="1:17" x14ac:dyDescent="0.25">
      <c r="A1904" s="57">
        <v>42269.377074652781</v>
      </c>
      <c r="B1904" s="32" t="s">
        <v>44</v>
      </c>
      <c r="C1904" s="32" t="s">
        <v>384</v>
      </c>
      <c r="D1904" s="32" t="s">
        <v>383</v>
      </c>
      <c r="E1904" s="32" t="s">
        <v>4933</v>
      </c>
      <c r="F1904" s="32" t="s">
        <v>9515</v>
      </c>
      <c r="G1904" s="32" t="s">
        <v>422</v>
      </c>
      <c r="H1904" s="32" t="s">
        <v>421</v>
      </c>
      <c r="I1904" s="32" t="s">
        <v>265</v>
      </c>
      <c r="J1904" s="35">
        <v>0</v>
      </c>
      <c r="K1904" s="35">
        <v>0</v>
      </c>
      <c r="L1904" s="35">
        <v>0</v>
      </c>
      <c r="M1904" s="35">
        <v>0</v>
      </c>
      <c r="N1904" s="32" t="s">
        <v>17</v>
      </c>
      <c r="O1904" s="32" t="s">
        <v>18</v>
      </c>
      <c r="P1904" s="32">
        <v>1</v>
      </c>
      <c r="Q1904" s="32" t="s">
        <v>4934</v>
      </c>
    </row>
    <row r="1905" spans="1:17" x14ac:dyDescent="0.25">
      <c r="A1905" s="57">
        <v>42269.377074652781</v>
      </c>
      <c r="B1905" s="32" t="s">
        <v>44</v>
      </c>
      <c r="C1905" s="32" t="s">
        <v>384</v>
      </c>
      <c r="D1905" s="32" t="s">
        <v>383</v>
      </c>
      <c r="E1905" s="32" t="s">
        <v>4933</v>
      </c>
      <c r="F1905" s="32" t="s">
        <v>9515</v>
      </c>
      <c r="G1905" s="32" t="s">
        <v>420</v>
      </c>
      <c r="H1905" s="32" t="s">
        <v>419</v>
      </c>
      <c r="I1905" s="32" t="s">
        <v>265</v>
      </c>
      <c r="J1905" s="35">
        <v>0</v>
      </c>
      <c r="K1905" s="35">
        <v>0</v>
      </c>
      <c r="L1905" s="35">
        <v>0</v>
      </c>
      <c r="M1905" s="35">
        <v>0</v>
      </c>
      <c r="N1905" s="32" t="s">
        <v>17</v>
      </c>
      <c r="O1905" s="32" t="s">
        <v>18</v>
      </c>
      <c r="P1905" s="32">
        <v>1</v>
      </c>
      <c r="Q1905" s="32" t="s">
        <v>4934</v>
      </c>
    </row>
    <row r="1906" spans="1:17" x14ac:dyDescent="0.25">
      <c r="A1906" s="57">
        <v>42269.377074652781</v>
      </c>
      <c r="B1906" s="32" t="s">
        <v>44</v>
      </c>
      <c r="C1906" s="32" t="s">
        <v>384</v>
      </c>
      <c r="D1906" s="32" t="s">
        <v>383</v>
      </c>
      <c r="E1906" s="32" t="s">
        <v>4933</v>
      </c>
      <c r="F1906" s="32" t="s">
        <v>9515</v>
      </c>
      <c r="G1906" s="32" t="s">
        <v>417</v>
      </c>
      <c r="H1906" s="32" t="s">
        <v>418</v>
      </c>
      <c r="I1906" s="32" t="s">
        <v>265</v>
      </c>
      <c r="J1906" s="35">
        <v>0</v>
      </c>
      <c r="K1906" s="35">
        <v>0</v>
      </c>
      <c r="L1906" s="35">
        <v>0</v>
      </c>
      <c r="M1906" s="35">
        <v>0</v>
      </c>
      <c r="N1906" s="32" t="s">
        <v>17</v>
      </c>
      <c r="O1906" s="32" t="s">
        <v>18</v>
      </c>
      <c r="P1906" s="32">
        <v>1</v>
      </c>
      <c r="Q1906" s="32" t="s">
        <v>4934</v>
      </c>
    </row>
    <row r="1907" spans="1:17" x14ac:dyDescent="0.25">
      <c r="A1907" s="57">
        <v>42269.377074652781</v>
      </c>
      <c r="B1907" s="32" t="s">
        <v>44</v>
      </c>
      <c r="C1907" s="32" t="s">
        <v>384</v>
      </c>
      <c r="D1907" s="32" t="s">
        <v>383</v>
      </c>
      <c r="E1907" s="32" t="s">
        <v>4933</v>
      </c>
      <c r="F1907" s="32" t="s">
        <v>9515</v>
      </c>
      <c r="G1907" s="32" t="s">
        <v>417</v>
      </c>
      <c r="H1907" s="32" t="s">
        <v>416</v>
      </c>
      <c r="I1907" s="32" t="s">
        <v>265</v>
      </c>
      <c r="J1907" s="35">
        <v>0</v>
      </c>
      <c r="K1907" s="35">
        <v>0</v>
      </c>
      <c r="L1907" s="35">
        <v>0</v>
      </c>
      <c r="M1907" s="35">
        <v>0</v>
      </c>
      <c r="N1907" s="32" t="s">
        <v>17</v>
      </c>
      <c r="O1907" s="32" t="s">
        <v>18</v>
      </c>
      <c r="P1907" s="32">
        <v>1</v>
      </c>
      <c r="Q1907" s="32" t="s">
        <v>4934</v>
      </c>
    </row>
    <row r="1908" spans="1:17" x14ac:dyDescent="0.25">
      <c r="A1908" s="57">
        <v>42269.377074652781</v>
      </c>
      <c r="B1908" s="32" t="s">
        <v>44</v>
      </c>
      <c r="C1908" s="32" t="s">
        <v>384</v>
      </c>
      <c r="D1908" s="32" t="s">
        <v>383</v>
      </c>
      <c r="E1908" s="32" t="s">
        <v>4933</v>
      </c>
      <c r="F1908" s="32" t="s">
        <v>9515</v>
      </c>
      <c r="G1908" s="32" t="s">
        <v>415</v>
      </c>
      <c r="H1908" s="32" t="s">
        <v>414</v>
      </c>
      <c r="I1908" s="32" t="s">
        <v>265</v>
      </c>
      <c r="J1908" s="35">
        <v>0</v>
      </c>
      <c r="K1908" s="35">
        <v>0</v>
      </c>
      <c r="L1908" s="35">
        <v>0</v>
      </c>
      <c r="M1908" s="35">
        <v>0</v>
      </c>
      <c r="N1908" s="32" t="s">
        <v>17</v>
      </c>
      <c r="O1908" s="32" t="s">
        <v>18</v>
      </c>
      <c r="P1908" s="32">
        <v>1</v>
      </c>
      <c r="Q1908" s="32" t="s">
        <v>4934</v>
      </c>
    </row>
    <row r="1909" spans="1:17" x14ac:dyDescent="0.25">
      <c r="A1909" s="57">
        <v>42269.377074652781</v>
      </c>
      <c r="B1909" s="32" t="s">
        <v>44</v>
      </c>
      <c r="C1909" s="32" t="s">
        <v>384</v>
      </c>
      <c r="D1909" s="32" t="s">
        <v>383</v>
      </c>
      <c r="E1909" s="32" t="s">
        <v>4933</v>
      </c>
      <c r="F1909" s="32" t="s">
        <v>9515</v>
      </c>
      <c r="G1909" s="32" t="s">
        <v>386</v>
      </c>
      <c r="H1909" s="32" t="s">
        <v>385</v>
      </c>
      <c r="I1909" s="32" t="s">
        <v>265</v>
      </c>
      <c r="J1909" s="35">
        <v>0</v>
      </c>
      <c r="K1909" s="35">
        <v>0</v>
      </c>
      <c r="L1909" s="35">
        <v>0</v>
      </c>
      <c r="M1909" s="35">
        <v>0</v>
      </c>
      <c r="N1909" s="32" t="s">
        <v>17</v>
      </c>
      <c r="O1909" s="32" t="s">
        <v>18</v>
      </c>
      <c r="P1909" s="32">
        <v>1</v>
      </c>
      <c r="Q1909" s="32" t="s">
        <v>4934</v>
      </c>
    </row>
    <row r="1910" spans="1:17" x14ac:dyDescent="0.25">
      <c r="A1910" s="57">
        <v>42269.394162766206</v>
      </c>
      <c r="B1910" s="32" t="s">
        <v>290</v>
      </c>
      <c r="C1910" s="32" t="s">
        <v>4771</v>
      </c>
      <c r="D1910" s="32" t="s">
        <v>4772</v>
      </c>
      <c r="E1910" s="32" t="s">
        <v>4943</v>
      </c>
      <c r="F1910" s="32" t="s">
        <v>9516</v>
      </c>
      <c r="G1910" s="32" t="s">
        <v>15</v>
      </c>
      <c r="H1910" s="32" t="s">
        <v>16</v>
      </c>
      <c r="I1910" s="32" t="s">
        <v>260</v>
      </c>
      <c r="J1910" s="35">
        <v>636</v>
      </c>
      <c r="K1910" s="35">
        <v>0</v>
      </c>
      <c r="L1910" s="35">
        <v>0</v>
      </c>
      <c r="M1910" s="35">
        <v>0</v>
      </c>
      <c r="N1910" s="32" t="s">
        <v>17</v>
      </c>
      <c r="O1910" s="32" t="s">
        <v>18</v>
      </c>
      <c r="P1910" s="32">
        <v>1</v>
      </c>
      <c r="Q1910" s="32" t="s">
        <v>4944</v>
      </c>
    </row>
    <row r="1911" spans="1:17" x14ac:dyDescent="0.25">
      <c r="A1911" s="57">
        <v>42269.394162766206</v>
      </c>
      <c r="B1911" s="32" t="s">
        <v>290</v>
      </c>
      <c r="C1911" s="32" t="s">
        <v>4771</v>
      </c>
      <c r="D1911" s="32" t="s">
        <v>4772</v>
      </c>
      <c r="E1911" s="32" t="s">
        <v>4943</v>
      </c>
      <c r="F1911" s="32" t="s">
        <v>9516</v>
      </c>
      <c r="G1911" s="32" t="s">
        <v>656</v>
      </c>
      <c r="H1911" s="32" t="s">
        <v>754</v>
      </c>
      <c r="I1911" s="32" t="s">
        <v>260</v>
      </c>
      <c r="J1911" s="35">
        <v>0</v>
      </c>
      <c r="K1911" s="35">
        <v>0</v>
      </c>
      <c r="L1911" s="35">
        <v>0</v>
      </c>
      <c r="M1911" s="35">
        <v>0</v>
      </c>
      <c r="N1911" s="32" t="s">
        <v>17</v>
      </c>
      <c r="O1911" s="32" t="s">
        <v>18</v>
      </c>
      <c r="P1911" s="32">
        <v>1</v>
      </c>
      <c r="Q1911" s="32" t="s">
        <v>4944</v>
      </c>
    </row>
    <row r="1912" spans="1:17" x14ac:dyDescent="0.25">
      <c r="A1912" s="57">
        <v>42269.394162766206</v>
      </c>
      <c r="B1912" s="32" t="s">
        <v>290</v>
      </c>
      <c r="C1912" s="32" t="s">
        <v>4771</v>
      </c>
      <c r="D1912" s="32" t="s">
        <v>4772</v>
      </c>
      <c r="E1912" s="32" t="s">
        <v>4943</v>
      </c>
      <c r="F1912" s="32" t="s">
        <v>9516</v>
      </c>
      <c r="G1912" s="32" t="s">
        <v>753</v>
      </c>
      <c r="H1912" s="32" t="s">
        <v>752</v>
      </c>
      <c r="I1912" s="32" t="s">
        <v>260</v>
      </c>
      <c r="J1912" s="35">
        <v>0</v>
      </c>
      <c r="K1912" s="35">
        <v>0</v>
      </c>
      <c r="L1912" s="35">
        <v>0</v>
      </c>
      <c r="M1912" s="35">
        <v>0</v>
      </c>
      <c r="N1912" s="32" t="s">
        <v>17</v>
      </c>
      <c r="O1912" s="32" t="s">
        <v>18</v>
      </c>
      <c r="P1912" s="32">
        <v>1</v>
      </c>
      <c r="Q1912" s="32" t="s">
        <v>4944</v>
      </c>
    </row>
    <row r="1913" spans="1:17" x14ac:dyDescent="0.25">
      <c r="A1913" s="57">
        <v>42269.394162766206</v>
      </c>
      <c r="B1913" s="32" t="s">
        <v>290</v>
      </c>
      <c r="C1913" s="32" t="s">
        <v>4771</v>
      </c>
      <c r="D1913" s="32" t="s">
        <v>4772</v>
      </c>
      <c r="E1913" s="32" t="s">
        <v>4943</v>
      </c>
      <c r="F1913" s="32" t="s">
        <v>9516</v>
      </c>
      <c r="G1913" s="32" t="s">
        <v>748</v>
      </c>
      <c r="H1913" s="32" t="s">
        <v>751</v>
      </c>
      <c r="I1913" s="32" t="s">
        <v>260</v>
      </c>
      <c r="J1913" s="35">
        <v>0</v>
      </c>
      <c r="K1913" s="35">
        <v>0</v>
      </c>
      <c r="L1913" s="35">
        <v>0</v>
      </c>
      <c r="M1913" s="35">
        <v>0</v>
      </c>
      <c r="N1913" s="32" t="s">
        <v>17</v>
      </c>
      <c r="O1913" s="32" t="s">
        <v>18</v>
      </c>
      <c r="P1913" s="32">
        <v>1</v>
      </c>
      <c r="Q1913" s="32" t="s">
        <v>4944</v>
      </c>
    </row>
    <row r="1914" spans="1:17" x14ac:dyDescent="0.25">
      <c r="A1914" s="57">
        <v>42269.394162766206</v>
      </c>
      <c r="B1914" s="32" t="s">
        <v>290</v>
      </c>
      <c r="C1914" s="32" t="s">
        <v>4771</v>
      </c>
      <c r="D1914" s="32" t="s">
        <v>4772</v>
      </c>
      <c r="E1914" s="32" t="s">
        <v>4943</v>
      </c>
      <c r="F1914" s="32" t="s">
        <v>9516</v>
      </c>
      <c r="G1914" s="32" t="s">
        <v>750</v>
      </c>
      <c r="H1914" s="32" t="s">
        <v>749</v>
      </c>
      <c r="I1914" s="32" t="s">
        <v>260</v>
      </c>
      <c r="J1914" s="35">
        <v>0</v>
      </c>
      <c r="K1914" s="35">
        <v>0</v>
      </c>
      <c r="L1914" s="35">
        <v>0</v>
      </c>
      <c r="M1914" s="35">
        <v>0</v>
      </c>
      <c r="N1914" s="32" t="s">
        <v>17</v>
      </c>
      <c r="O1914" s="32" t="s">
        <v>18</v>
      </c>
      <c r="P1914" s="32">
        <v>1</v>
      </c>
      <c r="Q1914" s="32" t="s">
        <v>4944</v>
      </c>
    </row>
    <row r="1915" spans="1:17" x14ac:dyDescent="0.25">
      <c r="A1915" s="57">
        <v>42269.394162766206</v>
      </c>
      <c r="B1915" s="32" t="s">
        <v>290</v>
      </c>
      <c r="C1915" s="32" t="s">
        <v>4771</v>
      </c>
      <c r="D1915" s="32" t="s">
        <v>4772</v>
      </c>
      <c r="E1915" s="32" t="s">
        <v>4943</v>
      </c>
      <c r="F1915" s="32" t="s">
        <v>9516</v>
      </c>
      <c r="G1915" s="32" t="s">
        <v>748</v>
      </c>
      <c r="H1915" s="32" t="s">
        <v>747</v>
      </c>
      <c r="I1915" s="32" t="s">
        <v>260</v>
      </c>
      <c r="J1915" s="35">
        <v>0</v>
      </c>
      <c r="K1915" s="35">
        <v>0</v>
      </c>
      <c r="L1915" s="35">
        <v>0</v>
      </c>
      <c r="M1915" s="35">
        <v>0</v>
      </c>
      <c r="N1915" s="32" t="s">
        <v>17</v>
      </c>
      <c r="O1915" s="32" t="s">
        <v>18</v>
      </c>
      <c r="P1915" s="32">
        <v>1</v>
      </c>
      <c r="Q1915" s="32" t="s">
        <v>4944</v>
      </c>
    </row>
    <row r="1916" spans="1:17" x14ac:dyDescent="0.25">
      <c r="A1916" s="57">
        <v>42269.394162766206</v>
      </c>
      <c r="B1916" s="32" t="s">
        <v>290</v>
      </c>
      <c r="C1916" s="32" t="s">
        <v>4771</v>
      </c>
      <c r="D1916" s="32" t="s">
        <v>4772</v>
      </c>
      <c r="E1916" s="32" t="s">
        <v>4943</v>
      </c>
      <c r="F1916" s="32" t="s">
        <v>9516</v>
      </c>
      <c r="G1916" s="32" t="s">
        <v>745</v>
      </c>
      <c r="H1916" s="32" t="s">
        <v>746</v>
      </c>
      <c r="I1916" s="32" t="s">
        <v>260</v>
      </c>
      <c r="J1916" s="35">
        <v>0</v>
      </c>
      <c r="K1916" s="35">
        <v>0</v>
      </c>
      <c r="L1916" s="35">
        <v>0</v>
      </c>
      <c r="M1916" s="35">
        <v>0</v>
      </c>
      <c r="N1916" s="32" t="s">
        <v>17</v>
      </c>
      <c r="O1916" s="32" t="s">
        <v>18</v>
      </c>
      <c r="P1916" s="32">
        <v>1</v>
      </c>
      <c r="Q1916" s="32" t="s">
        <v>4944</v>
      </c>
    </row>
    <row r="1917" spans="1:17" x14ac:dyDescent="0.25">
      <c r="A1917" s="57">
        <v>42269.394162766206</v>
      </c>
      <c r="B1917" s="32" t="s">
        <v>290</v>
      </c>
      <c r="C1917" s="32" t="s">
        <v>4771</v>
      </c>
      <c r="D1917" s="32" t="s">
        <v>4772</v>
      </c>
      <c r="E1917" s="32" t="s">
        <v>4943</v>
      </c>
      <c r="F1917" s="32" t="s">
        <v>9516</v>
      </c>
      <c r="G1917" s="32" t="s">
        <v>745</v>
      </c>
      <c r="H1917" s="32" t="s">
        <v>744</v>
      </c>
      <c r="I1917" s="32" t="s">
        <v>260</v>
      </c>
      <c r="J1917" s="35">
        <v>0</v>
      </c>
      <c r="K1917" s="35">
        <v>0</v>
      </c>
      <c r="L1917" s="35">
        <v>0</v>
      </c>
      <c r="M1917" s="35">
        <v>0</v>
      </c>
      <c r="N1917" s="32" t="s">
        <v>17</v>
      </c>
      <c r="O1917" s="32" t="s">
        <v>18</v>
      </c>
      <c r="P1917" s="32">
        <v>1</v>
      </c>
      <c r="Q1917" s="32" t="s">
        <v>4944</v>
      </c>
    </row>
    <row r="1918" spans="1:17" x14ac:dyDescent="0.25">
      <c r="A1918" s="57">
        <v>42269.394162766206</v>
      </c>
      <c r="B1918" s="32" t="s">
        <v>290</v>
      </c>
      <c r="C1918" s="32" t="s">
        <v>4771</v>
      </c>
      <c r="D1918" s="32" t="s">
        <v>4772</v>
      </c>
      <c r="E1918" s="32" t="s">
        <v>4943</v>
      </c>
      <c r="F1918" s="32" t="s">
        <v>9516</v>
      </c>
      <c r="G1918" s="32" t="s">
        <v>28</v>
      </c>
      <c r="H1918" s="32" t="s">
        <v>743</v>
      </c>
      <c r="I1918" s="32" t="s">
        <v>260</v>
      </c>
      <c r="J1918" s="35">
        <v>0</v>
      </c>
      <c r="K1918" s="35">
        <v>0</v>
      </c>
      <c r="L1918" s="35">
        <v>0</v>
      </c>
      <c r="M1918" s="35">
        <v>0</v>
      </c>
      <c r="N1918" s="32" t="s">
        <v>17</v>
      </c>
      <c r="O1918" s="32" t="s">
        <v>18</v>
      </c>
      <c r="P1918" s="32">
        <v>1</v>
      </c>
      <c r="Q1918" s="32" t="s">
        <v>4944</v>
      </c>
    </row>
    <row r="1919" spans="1:17" x14ac:dyDescent="0.25">
      <c r="A1919" s="57">
        <v>42269.396622453707</v>
      </c>
      <c r="B1919" s="32" t="s">
        <v>44</v>
      </c>
      <c r="C1919" s="32" t="s">
        <v>8029</v>
      </c>
      <c r="D1919" s="32" t="s">
        <v>779</v>
      </c>
      <c r="E1919" s="32" t="s">
        <v>9517</v>
      </c>
      <c r="F1919" s="32" t="s">
        <v>9518</v>
      </c>
      <c r="G1919" s="32" t="s">
        <v>5236</v>
      </c>
      <c r="H1919" s="32" t="s">
        <v>5237</v>
      </c>
      <c r="I1919" s="32" t="s">
        <v>2006</v>
      </c>
      <c r="J1919" s="35">
        <v>0</v>
      </c>
      <c r="K1919" s="35">
        <v>0</v>
      </c>
      <c r="L1919" s="35">
        <v>0</v>
      </c>
      <c r="M1919" s="35">
        <v>0</v>
      </c>
      <c r="N1919" s="32" t="s">
        <v>4793</v>
      </c>
      <c r="P1919" s="32">
        <v>2</v>
      </c>
      <c r="Q1919" s="32" t="s">
        <v>9519</v>
      </c>
    </row>
    <row r="1920" spans="1:17" x14ac:dyDescent="0.25">
      <c r="A1920" s="57">
        <v>42269.396622453707</v>
      </c>
      <c r="B1920" s="32" t="s">
        <v>44</v>
      </c>
      <c r="C1920" s="32" t="s">
        <v>8029</v>
      </c>
      <c r="D1920" s="32" t="s">
        <v>779</v>
      </c>
      <c r="E1920" s="32" t="s">
        <v>9517</v>
      </c>
      <c r="F1920" s="32" t="s">
        <v>9518</v>
      </c>
      <c r="G1920" s="32" t="s">
        <v>9520</v>
      </c>
      <c r="H1920" s="32" t="s">
        <v>9521</v>
      </c>
      <c r="I1920" s="32" t="s">
        <v>2006</v>
      </c>
      <c r="J1920" s="35">
        <v>0</v>
      </c>
      <c r="K1920" s="35">
        <v>3364</v>
      </c>
      <c r="L1920" s="35">
        <v>0</v>
      </c>
      <c r="M1920" s="35">
        <v>0</v>
      </c>
      <c r="N1920" s="32" t="s">
        <v>4793</v>
      </c>
      <c r="P1920" s="32">
        <v>10</v>
      </c>
      <c r="Q1920" s="32" t="s">
        <v>9519</v>
      </c>
    </row>
    <row r="1921" spans="1:17" x14ac:dyDescent="0.25">
      <c r="A1921" s="57">
        <v>42269.396622453707</v>
      </c>
      <c r="B1921" s="32" t="s">
        <v>44</v>
      </c>
      <c r="C1921" s="32" t="s">
        <v>8029</v>
      </c>
      <c r="D1921" s="32" t="s">
        <v>779</v>
      </c>
      <c r="E1921" s="32" t="s">
        <v>9517</v>
      </c>
      <c r="F1921" s="32" t="s">
        <v>9518</v>
      </c>
      <c r="G1921" s="32" t="s">
        <v>9522</v>
      </c>
      <c r="H1921" s="32" t="s">
        <v>9523</v>
      </c>
      <c r="I1921" s="32" t="s">
        <v>2006</v>
      </c>
      <c r="J1921" s="35">
        <v>0</v>
      </c>
      <c r="K1921" s="35">
        <v>7183.6</v>
      </c>
      <c r="L1921" s="35">
        <v>0</v>
      </c>
      <c r="M1921" s="35">
        <v>0</v>
      </c>
      <c r="N1921" s="32" t="s">
        <v>4793</v>
      </c>
      <c r="P1921" s="32">
        <v>1</v>
      </c>
      <c r="Q1921" s="32" t="s">
        <v>9519</v>
      </c>
    </row>
    <row r="1922" spans="1:17" x14ac:dyDescent="0.25">
      <c r="A1922" s="57">
        <v>42269.396622453707</v>
      </c>
      <c r="B1922" s="32" t="s">
        <v>44</v>
      </c>
      <c r="C1922" s="32" t="s">
        <v>8029</v>
      </c>
      <c r="D1922" s="32" t="s">
        <v>779</v>
      </c>
      <c r="E1922" s="32" t="s">
        <v>9517</v>
      </c>
      <c r="F1922" s="32" t="s">
        <v>9518</v>
      </c>
      <c r="G1922" s="32" t="s">
        <v>9522</v>
      </c>
      <c r="H1922" s="32" t="s">
        <v>9523</v>
      </c>
      <c r="I1922" s="32" t="s">
        <v>2006</v>
      </c>
      <c r="J1922" s="35">
        <v>0</v>
      </c>
      <c r="K1922" s="35">
        <v>7183.6</v>
      </c>
      <c r="L1922" s="35">
        <v>0</v>
      </c>
      <c r="M1922" s="35">
        <v>0</v>
      </c>
      <c r="N1922" s="32" t="s">
        <v>4793</v>
      </c>
      <c r="P1922" s="32">
        <v>1</v>
      </c>
      <c r="Q1922" s="32" t="s">
        <v>9519</v>
      </c>
    </row>
    <row r="1923" spans="1:17" x14ac:dyDescent="0.25">
      <c r="A1923" s="57">
        <v>42269.396622453707</v>
      </c>
      <c r="B1923" s="32" t="s">
        <v>44</v>
      </c>
      <c r="C1923" s="32" t="s">
        <v>8029</v>
      </c>
      <c r="D1923" s="32" t="s">
        <v>779</v>
      </c>
      <c r="E1923" s="32" t="s">
        <v>9517</v>
      </c>
      <c r="F1923" s="32" t="s">
        <v>9518</v>
      </c>
      <c r="G1923" s="32" t="s">
        <v>9522</v>
      </c>
      <c r="H1923" s="32" t="s">
        <v>9523</v>
      </c>
      <c r="I1923" s="32" t="s">
        <v>2006</v>
      </c>
      <c r="J1923" s="35">
        <v>0</v>
      </c>
      <c r="K1923" s="35">
        <v>7183.6</v>
      </c>
      <c r="L1923" s="35">
        <v>0</v>
      </c>
      <c r="M1923" s="35">
        <v>0</v>
      </c>
      <c r="N1923" s="32" t="s">
        <v>4793</v>
      </c>
      <c r="P1923" s="32">
        <v>1</v>
      </c>
      <c r="Q1923" s="32" t="s">
        <v>9519</v>
      </c>
    </row>
    <row r="1924" spans="1:17" x14ac:dyDescent="0.25">
      <c r="A1924" s="57">
        <v>42269.396622453707</v>
      </c>
      <c r="B1924" s="32" t="s">
        <v>44</v>
      </c>
      <c r="C1924" s="32" t="s">
        <v>8029</v>
      </c>
      <c r="D1924" s="32" t="s">
        <v>779</v>
      </c>
      <c r="E1924" s="32" t="s">
        <v>9517</v>
      </c>
      <c r="F1924" s="32" t="s">
        <v>9518</v>
      </c>
      <c r="G1924" s="32" t="s">
        <v>9522</v>
      </c>
      <c r="H1924" s="32" t="s">
        <v>9523</v>
      </c>
      <c r="I1924" s="32" t="s">
        <v>2006</v>
      </c>
      <c r="J1924" s="35">
        <v>0</v>
      </c>
      <c r="K1924" s="35">
        <v>7183.6</v>
      </c>
      <c r="L1924" s="35">
        <v>0</v>
      </c>
      <c r="M1924" s="35">
        <v>0</v>
      </c>
      <c r="N1924" s="32" t="s">
        <v>4793</v>
      </c>
      <c r="P1924" s="32">
        <v>1</v>
      </c>
      <c r="Q1924" s="32" t="s">
        <v>9519</v>
      </c>
    </row>
    <row r="1925" spans="1:17" x14ac:dyDescent="0.25">
      <c r="A1925" s="57">
        <v>42269.396622453707</v>
      </c>
      <c r="B1925" s="32" t="s">
        <v>44</v>
      </c>
      <c r="C1925" s="32" t="s">
        <v>8029</v>
      </c>
      <c r="D1925" s="32" t="s">
        <v>779</v>
      </c>
      <c r="E1925" s="32" t="s">
        <v>9517</v>
      </c>
      <c r="F1925" s="32" t="s">
        <v>9518</v>
      </c>
      <c r="G1925" s="32" t="s">
        <v>9522</v>
      </c>
      <c r="H1925" s="32" t="s">
        <v>9523</v>
      </c>
      <c r="I1925" s="32" t="s">
        <v>2006</v>
      </c>
      <c r="J1925" s="35">
        <v>0</v>
      </c>
      <c r="K1925" s="35">
        <v>7183.6</v>
      </c>
      <c r="L1925" s="35">
        <v>0</v>
      </c>
      <c r="M1925" s="35">
        <v>0</v>
      </c>
      <c r="N1925" s="32" t="s">
        <v>4793</v>
      </c>
      <c r="P1925" s="32">
        <v>1</v>
      </c>
      <c r="Q1925" s="32" t="s">
        <v>9519</v>
      </c>
    </row>
    <row r="1926" spans="1:17" x14ac:dyDescent="0.25">
      <c r="A1926" s="57">
        <v>42269.396622453707</v>
      </c>
      <c r="B1926" s="32" t="s">
        <v>44</v>
      </c>
      <c r="C1926" s="32" t="s">
        <v>8029</v>
      </c>
      <c r="D1926" s="32" t="s">
        <v>779</v>
      </c>
      <c r="E1926" s="32" t="s">
        <v>9517</v>
      </c>
      <c r="F1926" s="32" t="s">
        <v>9518</v>
      </c>
      <c r="G1926" s="32" t="s">
        <v>9522</v>
      </c>
      <c r="H1926" s="32" t="s">
        <v>9523</v>
      </c>
      <c r="I1926" s="32" t="s">
        <v>2006</v>
      </c>
      <c r="J1926" s="35">
        <v>0</v>
      </c>
      <c r="K1926" s="35">
        <v>7183.6</v>
      </c>
      <c r="L1926" s="35">
        <v>0</v>
      </c>
      <c r="M1926" s="35">
        <v>0</v>
      </c>
      <c r="N1926" s="32" t="s">
        <v>4793</v>
      </c>
      <c r="P1926" s="32">
        <v>1</v>
      </c>
      <c r="Q1926" s="32" t="s">
        <v>9519</v>
      </c>
    </row>
    <row r="1927" spans="1:17" x14ac:dyDescent="0.25">
      <c r="A1927" s="57">
        <v>42269.396622453707</v>
      </c>
      <c r="B1927" s="32" t="s">
        <v>44</v>
      </c>
      <c r="C1927" s="32" t="s">
        <v>8029</v>
      </c>
      <c r="D1927" s="32" t="s">
        <v>779</v>
      </c>
      <c r="E1927" s="32" t="s">
        <v>9517</v>
      </c>
      <c r="F1927" s="32" t="s">
        <v>9518</v>
      </c>
      <c r="G1927" s="32" t="s">
        <v>9522</v>
      </c>
      <c r="H1927" s="32" t="s">
        <v>9523</v>
      </c>
      <c r="I1927" s="32" t="s">
        <v>2006</v>
      </c>
      <c r="J1927" s="35">
        <v>0</v>
      </c>
      <c r="K1927" s="35">
        <v>7183.6</v>
      </c>
      <c r="L1927" s="35">
        <v>0</v>
      </c>
      <c r="M1927" s="35">
        <v>0</v>
      </c>
      <c r="N1927" s="32" t="s">
        <v>4793</v>
      </c>
      <c r="P1927" s="32">
        <v>1</v>
      </c>
      <c r="Q1927" s="32" t="s">
        <v>9519</v>
      </c>
    </row>
    <row r="1928" spans="1:17" x14ac:dyDescent="0.25">
      <c r="A1928" s="57">
        <v>42269.396622453707</v>
      </c>
      <c r="B1928" s="32" t="s">
        <v>44</v>
      </c>
      <c r="C1928" s="32" t="s">
        <v>8029</v>
      </c>
      <c r="D1928" s="32" t="s">
        <v>779</v>
      </c>
      <c r="E1928" s="32" t="s">
        <v>9517</v>
      </c>
      <c r="F1928" s="32" t="s">
        <v>9518</v>
      </c>
      <c r="G1928" s="32" t="s">
        <v>9522</v>
      </c>
      <c r="H1928" s="32" t="s">
        <v>9523</v>
      </c>
      <c r="I1928" s="32" t="s">
        <v>2006</v>
      </c>
      <c r="J1928" s="35">
        <v>0</v>
      </c>
      <c r="K1928" s="35">
        <v>7183.6</v>
      </c>
      <c r="L1928" s="35">
        <v>0</v>
      </c>
      <c r="M1928" s="35">
        <v>0</v>
      </c>
      <c r="N1928" s="32" t="s">
        <v>4793</v>
      </c>
      <c r="P1928" s="32">
        <v>1</v>
      </c>
      <c r="Q1928" s="32" t="s">
        <v>9519</v>
      </c>
    </row>
    <row r="1929" spans="1:17" x14ac:dyDescent="0.25">
      <c r="A1929" s="57">
        <v>42269.396622453707</v>
      </c>
      <c r="B1929" s="32" t="s">
        <v>44</v>
      </c>
      <c r="C1929" s="32" t="s">
        <v>8029</v>
      </c>
      <c r="D1929" s="32" t="s">
        <v>779</v>
      </c>
      <c r="E1929" s="32" t="s">
        <v>9517</v>
      </c>
      <c r="F1929" s="32" t="s">
        <v>9518</v>
      </c>
      <c r="G1929" s="32" t="s">
        <v>9522</v>
      </c>
      <c r="H1929" s="32" t="s">
        <v>9523</v>
      </c>
      <c r="I1929" s="32" t="s">
        <v>2006</v>
      </c>
      <c r="J1929" s="35">
        <v>0</v>
      </c>
      <c r="K1929" s="35">
        <v>7183.6</v>
      </c>
      <c r="L1929" s="35">
        <v>0</v>
      </c>
      <c r="M1929" s="35">
        <v>0</v>
      </c>
      <c r="N1929" s="32" t="s">
        <v>4793</v>
      </c>
      <c r="P1929" s="32">
        <v>1</v>
      </c>
      <c r="Q1929" s="32" t="s">
        <v>9519</v>
      </c>
    </row>
    <row r="1930" spans="1:17" x14ac:dyDescent="0.25">
      <c r="A1930" s="57">
        <v>42269.396622453707</v>
      </c>
      <c r="B1930" s="32" t="s">
        <v>44</v>
      </c>
      <c r="C1930" s="32" t="s">
        <v>8029</v>
      </c>
      <c r="D1930" s="32" t="s">
        <v>779</v>
      </c>
      <c r="E1930" s="32" t="s">
        <v>9517</v>
      </c>
      <c r="F1930" s="32" t="s">
        <v>9518</v>
      </c>
      <c r="G1930" s="32" t="s">
        <v>9522</v>
      </c>
      <c r="H1930" s="32" t="s">
        <v>9523</v>
      </c>
      <c r="I1930" s="32" t="s">
        <v>2006</v>
      </c>
      <c r="J1930" s="35">
        <v>0</v>
      </c>
      <c r="K1930" s="35">
        <v>7183.6</v>
      </c>
      <c r="L1930" s="35">
        <v>0</v>
      </c>
      <c r="M1930" s="35">
        <v>0</v>
      </c>
      <c r="N1930" s="32" t="s">
        <v>4793</v>
      </c>
      <c r="P1930" s="32">
        <v>1</v>
      </c>
      <c r="Q1930" s="32" t="s">
        <v>9519</v>
      </c>
    </row>
    <row r="1931" spans="1:17" x14ac:dyDescent="0.25">
      <c r="A1931" s="57">
        <v>42269.396622453707</v>
      </c>
      <c r="B1931" s="32" t="s">
        <v>44</v>
      </c>
      <c r="C1931" s="32" t="s">
        <v>8029</v>
      </c>
      <c r="D1931" s="32" t="s">
        <v>779</v>
      </c>
      <c r="E1931" s="32" t="s">
        <v>9517</v>
      </c>
      <c r="F1931" s="32" t="s">
        <v>9518</v>
      </c>
      <c r="G1931" s="32" t="s">
        <v>9524</v>
      </c>
      <c r="H1931" s="32" t="s">
        <v>9525</v>
      </c>
      <c r="I1931" s="32" t="s">
        <v>2006</v>
      </c>
      <c r="J1931" s="35">
        <v>0</v>
      </c>
      <c r="K1931" s="35">
        <v>0</v>
      </c>
      <c r="L1931" s="35">
        <v>0</v>
      </c>
      <c r="M1931" s="35">
        <v>0</v>
      </c>
      <c r="N1931" s="32" t="s">
        <v>4793</v>
      </c>
      <c r="P1931" s="32">
        <v>10</v>
      </c>
      <c r="Q1931" s="32" t="s">
        <v>9519</v>
      </c>
    </row>
    <row r="1932" spans="1:17" x14ac:dyDescent="0.25">
      <c r="A1932" s="57">
        <v>42269.396622453707</v>
      </c>
      <c r="B1932" s="32" t="s">
        <v>44</v>
      </c>
      <c r="C1932" s="32" t="s">
        <v>8029</v>
      </c>
      <c r="D1932" s="32" t="s">
        <v>779</v>
      </c>
      <c r="E1932" s="32" t="s">
        <v>9517</v>
      </c>
      <c r="F1932" s="32" t="s">
        <v>9518</v>
      </c>
      <c r="G1932" s="32" t="s">
        <v>9526</v>
      </c>
      <c r="H1932" s="32" t="s">
        <v>5247</v>
      </c>
      <c r="I1932" s="32" t="s">
        <v>2006</v>
      </c>
      <c r="J1932" s="35">
        <v>0</v>
      </c>
      <c r="K1932" s="35">
        <v>0</v>
      </c>
      <c r="L1932" s="35">
        <v>0</v>
      </c>
      <c r="M1932" s="35">
        <v>0</v>
      </c>
      <c r="N1932" s="32" t="s">
        <v>4793</v>
      </c>
      <c r="P1932" s="32">
        <v>70</v>
      </c>
      <c r="Q1932" s="32" t="s">
        <v>9519</v>
      </c>
    </row>
    <row r="1933" spans="1:17" x14ac:dyDescent="0.25">
      <c r="A1933" s="57">
        <v>42269.396622453707</v>
      </c>
      <c r="B1933" s="32" t="s">
        <v>44</v>
      </c>
      <c r="C1933" s="32" t="s">
        <v>8029</v>
      </c>
      <c r="D1933" s="32" t="s">
        <v>779</v>
      </c>
      <c r="E1933" s="32" t="s">
        <v>9517</v>
      </c>
      <c r="F1933" s="32" t="s">
        <v>9518</v>
      </c>
      <c r="G1933" s="32" t="s">
        <v>9527</v>
      </c>
      <c r="H1933" s="32" t="s">
        <v>9528</v>
      </c>
      <c r="I1933" s="32" t="s">
        <v>2006</v>
      </c>
      <c r="J1933" s="35">
        <v>0</v>
      </c>
      <c r="K1933" s="35">
        <v>0</v>
      </c>
      <c r="L1933" s="35">
        <v>0</v>
      </c>
      <c r="M1933" s="35">
        <v>0</v>
      </c>
      <c r="N1933" s="32" t="s">
        <v>4793</v>
      </c>
      <c r="P1933" s="32">
        <v>20</v>
      </c>
      <c r="Q1933" s="32" t="s">
        <v>9519</v>
      </c>
    </row>
    <row r="1934" spans="1:17" x14ac:dyDescent="0.25">
      <c r="A1934" s="57">
        <v>42269.396622453707</v>
      </c>
      <c r="B1934" s="32" t="s">
        <v>44</v>
      </c>
      <c r="C1934" s="32" t="s">
        <v>8029</v>
      </c>
      <c r="D1934" s="32" t="s">
        <v>779</v>
      </c>
      <c r="E1934" s="32" t="s">
        <v>9517</v>
      </c>
      <c r="F1934" s="32" t="s">
        <v>9518</v>
      </c>
      <c r="G1934" s="32" t="s">
        <v>9529</v>
      </c>
      <c r="H1934" s="32" t="s">
        <v>9530</v>
      </c>
      <c r="I1934" s="32" t="s">
        <v>2006</v>
      </c>
      <c r="J1934" s="35">
        <v>0</v>
      </c>
      <c r="K1934" s="35">
        <v>0</v>
      </c>
      <c r="L1934" s="35">
        <v>0</v>
      </c>
      <c r="M1934" s="35">
        <v>0</v>
      </c>
      <c r="N1934" s="32" t="s">
        <v>4793</v>
      </c>
      <c r="P1934" s="32">
        <v>10</v>
      </c>
      <c r="Q1934" s="32" t="s">
        <v>9519</v>
      </c>
    </row>
    <row r="1935" spans="1:17" x14ac:dyDescent="0.25">
      <c r="A1935" s="57">
        <v>42269.396622453707</v>
      </c>
      <c r="B1935" s="32" t="s">
        <v>44</v>
      </c>
      <c r="C1935" s="32" t="s">
        <v>8029</v>
      </c>
      <c r="D1935" s="32" t="s">
        <v>779</v>
      </c>
      <c r="E1935" s="32" t="s">
        <v>9517</v>
      </c>
      <c r="F1935" s="32" t="s">
        <v>9518</v>
      </c>
      <c r="G1935" s="32" t="s">
        <v>9531</v>
      </c>
      <c r="H1935" s="32" t="s">
        <v>9532</v>
      </c>
      <c r="I1935" s="32" t="s">
        <v>2006</v>
      </c>
      <c r="J1935" s="35">
        <v>0</v>
      </c>
      <c r="K1935" s="35">
        <v>0</v>
      </c>
      <c r="L1935" s="35">
        <v>0</v>
      </c>
      <c r="M1935" s="35">
        <v>0</v>
      </c>
      <c r="N1935" s="32" t="s">
        <v>4793</v>
      </c>
      <c r="P1935" s="32">
        <v>4</v>
      </c>
      <c r="Q1935" s="32" t="s">
        <v>9519</v>
      </c>
    </row>
    <row r="1936" spans="1:17" x14ac:dyDescent="0.25">
      <c r="A1936" s="57">
        <v>42269.396622453707</v>
      </c>
      <c r="B1936" s="32" t="s">
        <v>44</v>
      </c>
      <c r="C1936" s="32" t="s">
        <v>8029</v>
      </c>
      <c r="D1936" s="32" t="s">
        <v>779</v>
      </c>
      <c r="E1936" s="32" t="s">
        <v>9517</v>
      </c>
      <c r="F1936" s="32" t="s">
        <v>9518</v>
      </c>
      <c r="G1936" s="32" t="s">
        <v>9533</v>
      </c>
      <c r="H1936" s="32" t="s">
        <v>9534</v>
      </c>
      <c r="I1936" s="32" t="s">
        <v>2006</v>
      </c>
      <c r="J1936" s="35">
        <v>0</v>
      </c>
      <c r="K1936" s="35">
        <v>0</v>
      </c>
      <c r="L1936" s="35">
        <v>0</v>
      </c>
      <c r="M1936" s="35">
        <v>0</v>
      </c>
      <c r="N1936" s="32" t="s">
        <v>4793</v>
      </c>
      <c r="P1936" s="32">
        <v>2</v>
      </c>
      <c r="Q1936" s="32" t="s">
        <v>9519</v>
      </c>
    </row>
    <row r="1937" spans="1:17" x14ac:dyDescent="0.25">
      <c r="A1937" s="57">
        <v>42269.396622453707</v>
      </c>
      <c r="B1937" s="32" t="s">
        <v>44</v>
      </c>
      <c r="C1937" s="32" t="s">
        <v>8029</v>
      </c>
      <c r="D1937" s="32" t="s">
        <v>779</v>
      </c>
      <c r="E1937" s="32" t="s">
        <v>9517</v>
      </c>
      <c r="F1937" s="32" t="s">
        <v>9518</v>
      </c>
      <c r="G1937" s="32" t="s">
        <v>9535</v>
      </c>
      <c r="H1937" s="32" t="s">
        <v>9536</v>
      </c>
      <c r="I1937" s="32" t="s">
        <v>2006</v>
      </c>
      <c r="J1937" s="35">
        <v>0</v>
      </c>
      <c r="K1937" s="35">
        <v>0</v>
      </c>
      <c r="L1937" s="35">
        <v>0</v>
      </c>
      <c r="M1937" s="35">
        <v>0</v>
      </c>
      <c r="N1937" s="32" t="s">
        <v>4793</v>
      </c>
      <c r="P1937" s="32">
        <v>1</v>
      </c>
      <c r="Q1937" s="32" t="s">
        <v>9519</v>
      </c>
    </row>
    <row r="1938" spans="1:17" x14ac:dyDescent="0.25">
      <c r="A1938" s="57">
        <v>42269.397334687499</v>
      </c>
      <c r="B1938" s="32" t="s">
        <v>68</v>
      </c>
      <c r="C1938" s="32" t="s">
        <v>456</v>
      </c>
      <c r="D1938" s="32" t="s">
        <v>455</v>
      </c>
      <c r="E1938" s="32" t="s">
        <v>4845</v>
      </c>
      <c r="F1938" s="32" t="s">
        <v>9537</v>
      </c>
      <c r="G1938" s="32" t="s">
        <v>15</v>
      </c>
      <c r="H1938" s="32" t="s">
        <v>16</v>
      </c>
      <c r="I1938" s="32" t="s">
        <v>1986</v>
      </c>
      <c r="J1938" s="35">
        <v>2300</v>
      </c>
      <c r="K1938" s="35">
        <v>0</v>
      </c>
      <c r="L1938" s="35">
        <v>0</v>
      </c>
      <c r="M1938" s="35">
        <v>0</v>
      </c>
      <c r="N1938" s="32" t="s">
        <v>19</v>
      </c>
      <c r="O1938" s="32" t="s">
        <v>18</v>
      </c>
      <c r="P1938" s="32">
        <v>1</v>
      </c>
    </row>
    <row r="1939" spans="1:17" x14ac:dyDescent="0.25">
      <c r="A1939" s="57">
        <v>42269.397334687499</v>
      </c>
      <c r="B1939" s="32" t="s">
        <v>68</v>
      </c>
      <c r="C1939" s="32" t="s">
        <v>456</v>
      </c>
      <c r="D1939" s="32" t="s">
        <v>455</v>
      </c>
      <c r="E1939" s="32" t="s">
        <v>4846</v>
      </c>
      <c r="F1939" s="32" t="s">
        <v>9537</v>
      </c>
      <c r="G1939" s="32" t="s">
        <v>15</v>
      </c>
      <c r="H1939" s="32" t="s">
        <v>16</v>
      </c>
      <c r="I1939" s="32" t="s">
        <v>263</v>
      </c>
      <c r="J1939" s="35">
        <v>658</v>
      </c>
      <c r="K1939" s="35">
        <v>0</v>
      </c>
      <c r="L1939" s="35">
        <v>0</v>
      </c>
      <c r="M1939" s="35">
        <v>0</v>
      </c>
      <c r="N1939" s="32" t="s">
        <v>19</v>
      </c>
      <c r="O1939" s="32" t="s">
        <v>18</v>
      </c>
      <c r="P1939" s="32">
        <v>1</v>
      </c>
    </row>
    <row r="1940" spans="1:17" x14ac:dyDescent="0.25">
      <c r="A1940" s="57">
        <v>42269.397334687499</v>
      </c>
      <c r="B1940" s="32" t="s">
        <v>68</v>
      </c>
      <c r="C1940" s="32" t="s">
        <v>456</v>
      </c>
      <c r="D1940" s="32" t="s">
        <v>455</v>
      </c>
      <c r="E1940" s="32" t="s">
        <v>4846</v>
      </c>
      <c r="F1940" s="32" t="s">
        <v>9537</v>
      </c>
      <c r="G1940" s="32" t="s">
        <v>28</v>
      </c>
      <c r="H1940" s="32" t="s">
        <v>729</v>
      </c>
      <c r="I1940" s="32" t="s">
        <v>263</v>
      </c>
      <c r="J1940" s="35">
        <v>0</v>
      </c>
      <c r="K1940" s="35">
        <v>0</v>
      </c>
      <c r="L1940" s="35">
        <v>0</v>
      </c>
      <c r="M1940" s="35">
        <v>0</v>
      </c>
      <c r="N1940" s="32" t="s">
        <v>19</v>
      </c>
      <c r="O1940" s="32" t="s">
        <v>18</v>
      </c>
      <c r="P1940" s="32">
        <v>1</v>
      </c>
    </row>
    <row r="1941" spans="1:17" x14ac:dyDescent="0.25">
      <c r="A1941" s="57">
        <v>42269.398753553243</v>
      </c>
      <c r="B1941" s="32" t="s">
        <v>44</v>
      </c>
      <c r="C1941" s="32" t="s">
        <v>8029</v>
      </c>
      <c r="D1941" s="32" t="s">
        <v>779</v>
      </c>
      <c r="E1941" s="32" t="s">
        <v>8030</v>
      </c>
      <c r="F1941" s="32" t="s">
        <v>9538</v>
      </c>
      <c r="G1941" s="32" t="s">
        <v>9539</v>
      </c>
      <c r="H1941" s="32" t="s">
        <v>9540</v>
      </c>
      <c r="I1941" s="32" t="s">
        <v>2006</v>
      </c>
      <c r="J1941" s="35">
        <v>0</v>
      </c>
      <c r="K1941" s="35">
        <v>15416</v>
      </c>
      <c r="L1941" s="35">
        <v>0</v>
      </c>
      <c r="M1941" s="35">
        <v>0</v>
      </c>
      <c r="N1941" s="32" t="s">
        <v>4793</v>
      </c>
      <c r="P1941" s="32">
        <v>1</v>
      </c>
      <c r="Q1941" s="32" t="s">
        <v>8032</v>
      </c>
    </row>
    <row r="1942" spans="1:17" x14ac:dyDescent="0.25">
      <c r="A1942" s="57">
        <v>42269.398753553243</v>
      </c>
      <c r="B1942" s="32" t="s">
        <v>44</v>
      </c>
      <c r="C1942" s="32" t="s">
        <v>8029</v>
      </c>
      <c r="D1942" s="32" t="s">
        <v>779</v>
      </c>
      <c r="E1942" s="32" t="s">
        <v>8030</v>
      </c>
      <c r="F1942" s="32" t="s">
        <v>9538</v>
      </c>
      <c r="G1942" s="32" t="s">
        <v>9541</v>
      </c>
      <c r="H1942" s="32" t="s">
        <v>9542</v>
      </c>
      <c r="I1942" s="32" t="s">
        <v>2006</v>
      </c>
      <c r="J1942" s="35">
        <v>0</v>
      </c>
      <c r="K1942" s="35">
        <v>0</v>
      </c>
      <c r="L1942" s="35">
        <v>0</v>
      </c>
      <c r="M1942" s="35">
        <v>0</v>
      </c>
      <c r="N1942" s="32" t="s">
        <v>4793</v>
      </c>
      <c r="P1942" s="32">
        <v>1</v>
      </c>
      <c r="Q1942" s="32" t="s">
        <v>8032</v>
      </c>
    </row>
    <row r="1943" spans="1:17" x14ac:dyDescent="0.25">
      <c r="A1943" s="57">
        <v>42269.398753553243</v>
      </c>
      <c r="B1943" s="32" t="s">
        <v>44</v>
      </c>
      <c r="C1943" s="32" t="s">
        <v>8029</v>
      </c>
      <c r="D1943" s="32" t="s">
        <v>779</v>
      </c>
      <c r="E1943" s="32" t="s">
        <v>8030</v>
      </c>
      <c r="F1943" s="32" t="s">
        <v>9538</v>
      </c>
      <c r="G1943" s="32" t="s">
        <v>9543</v>
      </c>
      <c r="H1943" s="32" t="s">
        <v>9544</v>
      </c>
      <c r="I1943" s="32" t="s">
        <v>2006</v>
      </c>
      <c r="J1943" s="35">
        <v>0</v>
      </c>
      <c r="K1943" s="35">
        <v>460</v>
      </c>
      <c r="L1943" s="35">
        <v>0</v>
      </c>
      <c r="M1943" s="35">
        <v>0</v>
      </c>
      <c r="N1943" s="32" t="s">
        <v>4793</v>
      </c>
      <c r="P1943" s="32">
        <v>1</v>
      </c>
      <c r="Q1943" s="32" t="s">
        <v>8032</v>
      </c>
    </row>
    <row r="1944" spans="1:17" x14ac:dyDescent="0.25">
      <c r="A1944" s="57">
        <v>42269.398753553243</v>
      </c>
      <c r="B1944" s="32" t="s">
        <v>44</v>
      </c>
      <c r="C1944" s="32" t="s">
        <v>8029</v>
      </c>
      <c r="D1944" s="32" t="s">
        <v>779</v>
      </c>
      <c r="E1944" s="32" t="s">
        <v>8030</v>
      </c>
      <c r="F1944" s="32" t="s">
        <v>9538</v>
      </c>
      <c r="G1944" s="32" t="s">
        <v>9545</v>
      </c>
      <c r="H1944" s="32" t="s">
        <v>9546</v>
      </c>
      <c r="I1944" s="32" t="s">
        <v>2006</v>
      </c>
      <c r="J1944" s="35">
        <v>0</v>
      </c>
      <c r="K1944" s="35">
        <v>0</v>
      </c>
      <c r="L1944" s="35">
        <v>0</v>
      </c>
      <c r="M1944" s="35">
        <v>0</v>
      </c>
      <c r="N1944" s="32" t="s">
        <v>4793</v>
      </c>
      <c r="P1944" s="32">
        <v>1</v>
      </c>
      <c r="Q1944" s="32" t="s">
        <v>8032</v>
      </c>
    </row>
    <row r="1945" spans="1:17" x14ac:dyDescent="0.25">
      <c r="A1945" s="57">
        <v>42269.398753553243</v>
      </c>
      <c r="B1945" s="32" t="s">
        <v>44</v>
      </c>
      <c r="C1945" s="32" t="s">
        <v>8029</v>
      </c>
      <c r="D1945" s="32" t="s">
        <v>779</v>
      </c>
      <c r="E1945" s="32" t="s">
        <v>8030</v>
      </c>
      <c r="F1945" s="32" t="s">
        <v>9538</v>
      </c>
      <c r="G1945" s="32" t="s">
        <v>9547</v>
      </c>
      <c r="H1945" s="32" t="s">
        <v>9548</v>
      </c>
      <c r="I1945" s="32" t="s">
        <v>2006</v>
      </c>
      <c r="J1945" s="35">
        <v>0</v>
      </c>
      <c r="K1945" s="35">
        <v>0</v>
      </c>
      <c r="L1945" s="35">
        <v>0</v>
      </c>
      <c r="M1945" s="35">
        <v>0</v>
      </c>
      <c r="N1945" s="32" t="s">
        <v>4793</v>
      </c>
      <c r="P1945" s="32">
        <v>1</v>
      </c>
      <c r="Q1945" s="32" t="s">
        <v>8032</v>
      </c>
    </row>
    <row r="1946" spans="1:17" x14ac:dyDescent="0.25">
      <c r="A1946" s="57">
        <v>42269.398753553243</v>
      </c>
      <c r="B1946" s="32" t="s">
        <v>44</v>
      </c>
      <c r="C1946" s="32" t="s">
        <v>8029</v>
      </c>
      <c r="D1946" s="32" t="s">
        <v>779</v>
      </c>
      <c r="E1946" s="32" t="s">
        <v>8030</v>
      </c>
      <c r="F1946" s="32" t="s">
        <v>9538</v>
      </c>
      <c r="G1946" s="32" t="s">
        <v>9549</v>
      </c>
      <c r="H1946" s="32" t="s">
        <v>9550</v>
      </c>
      <c r="I1946" s="32" t="s">
        <v>2006</v>
      </c>
      <c r="J1946" s="35">
        <v>0</v>
      </c>
      <c r="K1946" s="35">
        <v>0</v>
      </c>
      <c r="L1946" s="35">
        <v>0</v>
      </c>
      <c r="M1946" s="35">
        <v>0</v>
      </c>
      <c r="N1946" s="32" t="s">
        <v>4793</v>
      </c>
      <c r="P1946" s="32">
        <v>1</v>
      </c>
      <c r="Q1946" s="32" t="s">
        <v>8032</v>
      </c>
    </row>
    <row r="1947" spans="1:17" x14ac:dyDescent="0.25">
      <c r="A1947" s="57">
        <v>42269.398753553243</v>
      </c>
      <c r="B1947" s="32" t="s">
        <v>44</v>
      </c>
      <c r="C1947" s="32" t="s">
        <v>8029</v>
      </c>
      <c r="D1947" s="32" t="s">
        <v>779</v>
      </c>
      <c r="E1947" s="32" t="s">
        <v>8030</v>
      </c>
      <c r="F1947" s="32" t="s">
        <v>9538</v>
      </c>
      <c r="G1947" s="32" t="s">
        <v>9551</v>
      </c>
      <c r="H1947" s="32" t="s">
        <v>9552</v>
      </c>
      <c r="I1947" s="32" t="s">
        <v>2006</v>
      </c>
      <c r="J1947" s="35">
        <v>0</v>
      </c>
      <c r="K1947" s="35">
        <v>1260</v>
      </c>
      <c r="L1947" s="35">
        <v>0</v>
      </c>
      <c r="M1947" s="35">
        <v>0</v>
      </c>
      <c r="N1947" s="32" t="s">
        <v>4793</v>
      </c>
      <c r="P1947" s="32">
        <v>1</v>
      </c>
      <c r="Q1947" s="32" t="s">
        <v>8032</v>
      </c>
    </row>
    <row r="1948" spans="1:17" x14ac:dyDescent="0.25">
      <c r="A1948" s="57">
        <v>42269.398753553243</v>
      </c>
      <c r="B1948" s="32" t="s">
        <v>44</v>
      </c>
      <c r="C1948" s="32" t="s">
        <v>8029</v>
      </c>
      <c r="D1948" s="32" t="s">
        <v>779</v>
      </c>
      <c r="E1948" s="32" t="s">
        <v>8030</v>
      </c>
      <c r="F1948" s="32" t="s">
        <v>9538</v>
      </c>
      <c r="G1948" s="32" t="s">
        <v>9553</v>
      </c>
      <c r="H1948" s="32" t="s">
        <v>9554</v>
      </c>
      <c r="I1948" s="32" t="s">
        <v>2006</v>
      </c>
      <c r="J1948" s="35">
        <v>0</v>
      </c>
      <c r="K1948" s="35">
        <v>695</v>
      </c>
      <c r="L1948" s="35">
        <v>0</v>
      </c>
      <c r="M1948" s="35">
        <v>0</v>
      </c>
      <c r="N1948" s="32" t="s">
        <v>4793</v>
      </c>
      <c r="P1948" s="32">
        <v>1</v>
      </c>
      <c r="Q1948" s="32" t="s">
        <v>8032</v>
      </c>
    </row>
    <row r="1949" spans="1:17" x14ac:dyDescent="0.25">
      <c r="A1949" s="57">
        <v>42269.398753553243</v>
      </c>
      <c r="B1949" s="32" t="s">
        <v>44</v>
      </c>
      <c r="C1949" s="32" t="s">
        <v>8029</v>
      </c>
      <c r="D1949" s="32" t="s">
        <v>779</v>
      </c>
      <c r="E1949" s="32" t="s">
        <v>8030</v>
      </c>
      <c r="F1949" s="32" t="s">
        <v>9538</v>
      </c>
      <c r="G1949" s="32" t="s">
        <v>5236</v>
      </c>
      <c r="H1949" s="32" t="s">
        <v>5237</v>
      </c>
      <c r="I1949" s="32" t="s">
        <v>2006</v>
      </c>
      <c r="J1949" s="35">
        <v>0</v>
      </c>
      <c r="K1949" s="35">
        <v>0</v>
      </c>
      <c r="L1949" s="35">
        <v>0</v>
      </c>
      <c r="M1949" s="35">
        <v>0</v>
      </c>
      <c r="N1949" s="32" t="s">
        <v>4793</v>
      </c>
      <c r="P1949" s="32">
        <v>1</v>
      </c>
      <c r="Q1949" s="32" t="s">
        <v>8032</v>
      </c>
    </row>
    <row r="1950" spans="1:17" x14ac:dyDescent="0.25">
      <c r="A1950" s="57">
        <v>42269.40762607639</v>
      </c>
      <c r="B1950" s="32" t="s">
        <v>337</v>
      </c>
      <c r="C1950" s="32" t="s">
        <v>392</v>
      </c>
      <c r="D1950" s="32" t="s">
        <v>391</v>
      </c>
      <c r="E1950" s="32" t="s">
        <v>9555</v>
      </c>
      <c r="F1950" s="32" t="s">
        <v>9556</v>
      </c>
      <c r="G1950" s="32" t="s">
        <v>15</v>
      </c>
      <c r="H1950" s="32" t="s">
        <v>16</v>
      </c>
      <c r="I1950" s="32" t="s">
        <v>263</v>
      </c>
      <c r="J1950" s="35">
        <v>96000</v>
      </c>
      <c r="K1950" s="35">
        <v>0</v>
      </c>
      <c r="L1950" s="35">
        <v>0</v>
      </c>
      <c r="M1950" s="35">
        <v>0</v>
      </c>
      <c r="N1950" s="32" t="s">
        <v>9557</v>
      </c>
      <c r="O1950" s="32" t="s">
        <v>18</v>
      </c>
      <c r="P1950" s="32">
        <v>1</v>
      </c>
      <c r="Q1950" s="32" t="s">
        <v>9558</v>
      </c>
    </row>
    <row r="1951" spans="1:17" x14ac:dyDescent="0.25">
      <c r="A1951" s="57">
        <v>42269.40762607639</v>
      </c>
      <c r="B1951" s="32" t="s">
        <v>337</v>
      </c>
      <c r="C1951" s="32" t="s">
        <v>392</v>
      </c>
      <c r="D1951" s="32" t="s">
        <v>391</v>
      </c>
      <c r="E1951" s="32" t="s">
        <v>9555</v>
      </c>
      <c r="F1951" s="32" t="s">
        <v>9556</v>
      </c>
      <c r="G1951" s="32" t="s">
        <v>28</v>
      </c>
      <c r="H1951" s="32" t="s">
        <v>9559</v>
      </c>
      <c r="I1951" s="32" t="s">
        <v>263</v>
      </c>
      <c r="J1951" s="35">
        <v>0</v>
      </c>
      <c r="K1951" s="35">
        <v>0</v>
      </c>
      <c r="L1951" s="35">
        <v>0</v>
      </c>
      <c r="M1951" s="35">
        <v>0</v>
      </c>
      <c r="N1951" s="32" t="s">
        <v>9557</v>
      </c>
      <c r="O1951" s="32" t="s">
        <v>18</v>
      </c>
      <c r="P1951" s="32">
        <v>1</v>
      </c>
      <c r="Q1951" s="32" t="s">
        <v>9558</v>
      </c>
    </row>
    <row r="1952" spans="1:17" x14ac:dyDescent="0.25">
      <c r="A1952" s="57">
        <v>42269.407907326386</v>
      </c>
      <c r="C1952" s="32" t="s">
        <v>345</v>
      </c>
      <c r="D1952" s="32" t="s">
        <v>334</v>
      </c>
      <c r="E1952" s="32" t="s">
        <v>9560</v>
      </c>
      <c r="F1952" s="32" t="s">
        <v>9561</v>
      </c>
      <c r="G1952" s="32" t="s">
        <v>58</v>
      </c>
      <c r="H1952" s="32" t="s">
        <v>59</v>
      </c>
      <c r="I1952" s="32" t="s">
        <v>2006</v>
      </c>
      <c r="J1952" s="35">
        <v>0</v>
      </c>
      <c r="K1952" s="35">
        <v>0</v>
      </c>
      <c r="L1952" s="35">
        <v>0</v>
      </c>
      <c r="M1952" s="35">
        <v>0</v>
      </c>
      <c r="N1952" s="32" t="s">
        <v>19</v>
      </c>
      <c r="O1952" s="32" t="s">
        <v>322</v>
      </c>
      <c r="P1952" s="32">
        <v>0</v>
      </c>
    </row>
    <row r="1953" spans="1:17" x14ac:dyDescent="0.25">
      <c r="A1953" s="57">
        <v>42269.419558020832</v>
      </c>
      <c r="C1953" s="32" t="s">
        <v>345</v>
      </c>
      <c r="D1953" s="32" t="s">
        <v>334</v>
      </c>
      <c r="E1953" s="32" t="s">
        <v>9562</v>
      </c>
      <c r="F1953" s="32" t="s">
        <v>9563</v>
      </c>
      <c r="G1953" s="32" t="s">
        <v>58</v>
      </c>
      <c r="H1953" s="32" t="s">
        <v>59</v>
      </c>
      <c r="I1953" s="32" t="s">
        <v>2006</v>
      </c>
      <c r="J1953" s="35">
        <v>0</v>
      </c>
      <c r="K1953" s="35">
        <v>0</v>
      </c>
      <c r="L1953" s="35">
        <v>0</v>
      </c>
      <c r="M1953" s="35">
        <v>0</v>
      </c>
      <c r="N1953" s="32" t="s">
        <v>19</v>
      </c>
      <c r="O1953" s="32" t="s">
        <v>322</v>
      </c>
      <c r="P1953" s="32">
        <v>0</v>
      </c>
    </row>
    <row r="1954" spans="1:17" x14ac:dyDescent="0.25">
      <c r="A1954" s="57">
        <v>42269.423335069441</v>
      </c>
      <c r="C1954" s="32" t="s">
        <v>345</v>
      </c>
      <c r="D1954" s="32" t="s">
        <v>334</v>
      </c>
      <c r="E1954" s="32" t="s">
        <v>9564</v>
      </c>
      <c r="F1954" s="32" t="s">
        <v>9565</v>
      </c>
      <c r="G1954" s="32" t="s">
        <v>58</v>
      </c>
      <c r="H1954" s="32" t="s">
        <v>59</v>
      </c>
      <c r="I1954" s="32" t="s">
        <v>2006</v>
      </c>
      <c r="J1954" s="35">
        <v>0</v>
      </c>
      <c r="K1954" s="35">
        <v>0</v>
      </c>
      <c r="L1954" s="35">
        <v>0</v>
      </c>
      <c r="M1954" s="35">
        <v>0</v>
      </c>
      <c r="N1954" s="32" t="s">
        <v>19</v>
      </c>
      <c r="O1954" s="32" t="s">
        <v>322</v>
      </c>
      <c r="P1954" s="32">
        <v>0</v>
      </c>
    </row>
    <row r="1955" spans="1:17" x14ac:dyDescent="0.25">
      <c r="A1955" s="57">
        <v>42269.429137962965</v>
      </c>
      <c r="C1955" s="32" t="s">
        <v>655</v>
      </c>
      <c r="D1955" s="32" t="s">
        <v>334</v>
      </c>
      <c r="E1955" s="32" t="s">
        <v>9566</v>
      </c>
      <c r="F1955" s="32" t="s">
        <v>9567</v>
      </c>
      <c r="G1955" s="32" t="s">
        <v>58</v>
      </c>
      <c r="H1955" s="32" t="s">
        <v>59</v>
      </c>
      <c r="I1955" s="32" t="s">
        <v>2006</v>
      </c>
      <c r="J1955" s="35">
        <v>0</v>
      </c>
      <c r="K1955" s="35">
        <v>0</v>
      </c>
      <c r="L1955" s="35">
        <v>0</v>
      </c>
      <c r="M1955" s="35">
        <v>0</v>
      </c>
      <c r="N1955" s="32" t="s">
        <v>19</v>
      </c>
      <c r="O1955" s="32" t="s">
        <v>322</v>
      </c>
      <c r="P1955" s="32">
        <v>0</v>
      </c>
    </row>
    <row r="1956" spans="1:17" x14ac:dyDescent="0.25">
      <c r="A1956" s="57">
        <v>42269.432025428243</v>
      </c>
      <c r="B1956" s="32" t="s">
        <v>21</v>
      </c>
      <c r="C1956" s="32" t="s">
        <v>5219</v>
      </c>
      <c r="D1956" s="32" t="s">
        <v>5220</v>
      </c>
      <c r="E1956" s="32" t="s">
        <v>5221</v>
      </c>
      <c r="F1956" s="32" t="s">
        <v>9568</v>
      </c>
      <c r="G1956" s="32" t="s">
        <v>4773</v>
      </c>
      <c r="H1956" s="32" t="s">
        <v>5223</v>
      </c>
      <c r="I1956" s="32" t="s">
        <v>265</v>
      </c>
      <c r="J1956" s="35">
        <v>0</v>
      </c>
      <c r="K1956" s="35">
        <v>0</v>
      </c>
      <c r="L1956" s="35">
        <v>0</v>
      </c>
      <c r="M1956" s="35">
        <v>0</v>
      </c>
      <c r="N1956" s="32" t="s">
        <v>17</v>
      </c>
      <c r="O1956" s="32" t="s">
        <v>20</v>
      </c>
      <c r="P1956" s="32">
        <v>1</v>
      </c>
      <c r="Q1956" s="32" t="s">
        <v>5222</v>
      </c>
    </row>
    <row r="1957" spans="1:17" x14ac:dyDescent="0.25">
      <c r="A1957" s="57">
        <v>42269.432025428243</v>
      </c>
      <c r="B1957" s="32" t="s">
        <v>21</v>
      </c>
      <c r="C1957" s="32" t="s">
        <v>5219</v>
      </c>
      <c r="D1957" s="32" t="s">
        <v>5220</v>
      </c>
      <c r="E1957" s="32" t="s">
        <v>5221</v>
      </c>
      <c r="F1957" s="32" t="s">
        <v>9568</v>
      </c>
      <c r="G1957" s="32" t="s">
        <v>5224</v>
      </c>
      <c r="H1957" s="32" t="s">
        <v>5225</v>
      </c>
      <c r="I1957" s="32" t="s">
        <v>265</v>
      </c>
      <c r="J1957" s="35">
        <v>0</v>
      </c>
      <c r="K1957" s="35">
        <v>0</v>
      </c>
      <c r="L1957" s="35">
        <v>0</v>
      </c>
      <c r="M1957" s="35">
        <v>0</v>
      </c>
      <c r="N1957" s="32" t="s">
        <v>17</v>
      </c>
      <c r="O1957" s="32" t="s">
        <v>20</v>
      </c>
      <c r="P1957" s="32">
        <v>1</v>
      </c>
      <c r="Q1957" s="32" t="s">
        <v>5222</v>
      </c>
    </row>
    <row r="1958" spans="1:17" x14ac:dyDescent="0.25">
      <c r="A1958" s="57">
        <v>42269.432025428243</v>
      </c>
      <c r="B1958" s="32" t="s">
        <v>21</v>
      </c>
      <c r="C1958" s="32" t="s">
        <v>5219</v>
      </c>
      <c r="D1958" s="32" t="s">
        <v>5220</v>
      </c>
      <c r="E1958" s="32" t="s">
        <v>5221</v>
      </c>
      <c r="F1958" s="32" t="s">
        <v>9568</v>
      </c>
      <c r="G1958" s="32" t="s">
        <v>5224</v>
      </c>
      <c r="H1958" s="32" t="s">
        <v>5226</v>
      </c>
      <c r="I1958" s="32" t="s">
        <v>265</v>
      </c>
      <c r="J1958" s="35">
        <v>0</v>
      </c>
      <c r="K1958" s="35">
        <v>0</v>
      </c>
      <c r="L1958" s="35">
        <v>0</v>
      </c>
      <c r="M1958" s="35">
        <v>0</v>
      </c>
      <c r="N1958" s="32" t="s">
        <v>17</v>
      </c>
      <c r="O1958" s="32" t="s">
        <v>20</v>
      </c>
      <c r="P1958" s="32">
        <v>1</v>
      </c>
      <c r="Q1958" s="32" t="s">
        <v>5222</v>
      </c>
    </row>
    <row r="1959" spans="1:17" x14ac:dyDescent="0.25">
      <c r="A1959" s="57">
        <v>42269.432025428243</v>
      </c>
      <c r="B1959" s="32" t="s">
        <v>21</v>
      </c>
      <c r="C1959" s="32" t="s">
        <v>5219</v>
      </c>
      <c r="D1959" s="32" t="s">
        <v>5220</v>
      </c>
      <c r="E1959" s="32" t="s">
        <v>5221</v>
      </c>
      <c r="F1959" s="32" t="s">
        <v>9568</v>
      </c>
      <c r="G1959" s="32" t="s">
        <v>5227</v>
      </c>
      <c r="H1959" s="32" t="s">
        <v>5228</v>
      </c>
      <c r="I1959" s="32" t="s">
        <v>265</v>
      </c>
      <c r="J1959" s="35">
        <v>0</v>
      </c>
      <c r="K1959" s="35">
        <v>0</v>
      </c>
      <c r="L1959" s="35">
        <v>0</v>
      </c>
      <c r="M1959" s="35">
        <v>0</v>
      </c>
      <c r="N1959" s="32" t="s">
        <v>17</v>
      </c>
      <c r="O1959" s="32" t="s">
        <v>20</v>
      </c>
      <c r="P1959" s="32">
        <v>1</v>
      </c>
      <c r="Q1959" s="32" t="s">
        <v>5222</v>
      </c>
    </row>
    <row r="1960" spans="1:17" x14ac:dyDescent="0.25">
      <c r="A1960" s="57">
        <v>42269.432025428243</v>
      </c>
      <c r="B1960" s="32" t="s">
        <v>21</v>
      </c>
      <c r="C1960" s="32" t="s">
        <v>5219</v>
      </c>
      <c r="D1960" s="32" t="s">
        <v>5220</v>
      </c>
      <c r="E1960" s="32" t="s">
        <v>5221</v>
      </c>
      <c r="F1960" s="32" t="s">
        <v>9568</v>
      </c>
      <c r="G1960" s="32" t="s">
        <v>5227</v>
      </c>
      <c r="H1960" s="32" t="s">
        <v>5229</v>
      </c>
      <c r="I1960" s="32" t="s">
        <v>265</v>
      </c>
      <c r="J1960" s="35">
        <v>0</v>
      </c>
      <c r="K1960" s="35">
        <v>0</v>
      </c>
      <c r="L1960" s="35">
        <v>0</v>
      </c>
      <c r="M1960" s="35">
        <v>0</v>
      </c>
      <c r="N1960" s="32" t="s">
        <v>17</v>
      </c>
      <c r="O1960" s="32" t="s">
        <v>20</v>
      </c>
      <c r="P1960" s="32">
        <v>1</v>
      </c>
      <c r="Q1960" s="32" t="s">
        <v>5222</v>
      </c>
    </row>
    <row r="1961" spans="1:17" x14ac:dyDescent="0.25">
      <c r="A1961" s="57">
        <v>42269.432025428243</v>
      </c>
      <c r="B1961" s="32" t="s">
        <v>21</v>
      </c>
      <c r="C1961" s="32" t="s">
        <v>5219</v>
      </c>
      <c r="D1961" s="32" t="s">
        <v>5220</v>
      </c>
      <c r="E1961" s="32" t="s">
        <v>5221</v>
      </c>
      <c r="F1961" s="32" t="s">
        <v>9568</v>
      </c>
      <c r="G1961" s="32" t="s">
        <v>5227</v>
      </c>
      <c r="H1961" s="32" t="s">
        <v>5230</v>
      </c>
      <c r="I1961" s="32" t="s">
        <v>265</v>
      </c>
      <c r="J1961" s="35">
        <v>0</v>
      </c>
      <c r="K1961" s="35">
        <v>0</v>
      </c>
      <c r="L1961" s="35">
        <v>0</v>
      </c>
      <c r="M1961" s="35">
        <v>0</v>
      </c>
      <c r="N1961" s="32" t="s">
        <v>17</v>
      </c>
      <c r="O1961" s="32" t="s">
        <v>20</v>
      </c>
      <c r="P1961" s="32">
        <v>1</v>
      </c>
      <c r="Q1961" s="32" t="s">
        <v>5222</v>
      </c>
    </row>
    <row r="1962" spans="1:17" x14ac:dyDescent="0.25">
      <c r="A1962" s="57">
        <v>42269.432025428243</v>
      </c>
      <c r="B1962" s="32" t="s">
        <v>21</v>
      </c>
      <c r="C1962" s="32" t="s">
        <v>5219</v>
      </c>
      <c r="D1962" s="32" t="s">
        <v>5220</v>
      </c>
      <c r="E1962" s="32" t="s">
        <v>5221</v>
      </c>
      <c r="F1962" s="32" t="s">
        <v>9568</v>
      </c>
      <c r="G1962" s="32" t="s">
        <v>5227</v>
      </c>
      <c r="H1962" s="32" t="s">
        <v>5231</v>
      </c>
      <c r="I1962" s="32" t="s">
        <v>265</v>
      </c>
      <c r="J1962" s="35">
        <v>0</v>
      </c>
      <c r="K1962" s="35">
        <v>0</v>
      </c>
      <c r="L1962" s="35">
        <v>0</v>
      </c>
      <c r="M1962" s="35">
        <v>0</v>
      </c>
      <c r="N1962" s="32" t="s">
        <v>17</v>
      </c>
      <c r="O1962" s="32" t="s">
        <v>20</v>
      </c>
      <c r="P1962" s="32">
        <v>1</v>
      </c>
      <c r="Q1962" s="32" t="s">
        <v>5222</v>
      </c>
    </row>
    <row r="1963" spans="1:17" x14ac:dyDescent="0.25">
      <c r="A1963" s="57">
        <v>42269.432025428243</v>
      </c>
      <c r="B1963" s="32" t="s">
        <v>21</v>
      </c>
      <c r="C1963" s="32" t="s">
        <v>5219</v>
      </c>
      <c r="D1963" s="32" t="s">
        <v>5220</v>
      </c>
      <c r="E1963" s="32" t="s">
        <v>5221</v>
      </c>
      <c r="F1963" s="32" t="s">
        <v>9568</v>
      </c>
      <c r="G1963" s="32" t="s">
        <v>5227</v>
      </c>
      <c r="H1963" s="32" t="s">
        <v>5232</v>
      </c>
      <c r="I1963" s="32" t="s">
        <v>265</v>
      </c>
      <c r="J1963" s="35">
        <v>0</v>
      </c>
      <c r="K1963" s="35">
        <v>0</v>
      </c>
      <c r="L1963" s="35">
        <v>0</v>
      </c>
      <c r="M1963" s="35">
        <v>0</v>
      </c>
      <c r="N1963" s="32" t="s">
        <v>17</v>
      </c>
      <c r="O1963" s="32" t="s">
        <v>20</v>
      </c>
      <c r="P1963" s="32">
        <v>1</v>
      </c>
      <c r="Q1963" s="32" t="s">
        <v>5222</v>
      </c>
    </row>
    <row r="1964" spans="1:17" x14ac:dyDescent="0.25">
      <c r="A1964" s="57">
        <v>42269.432025428243</v>
      </c>
      <c r="B1964" s="32" t="s">
        <v>21</v>
      </c>
      <c r="C1964" s="32" t="s">
        <v>5219</v>
      </c>
      <c r="D1964" s="32" t="s">
        <v>5220</v>
      </c>
      <c r="E1964" s="32" t="s">
        <v>5221</v>
      </c>
      <c r="F1964" s="32" t="s">
        <v>9568</v>
      </c>
      <c r="G1964" s="32" t="s">
        <v>5233</v>
      </c>
      <c r="H1964" s="32" t="s">
        <v>5234</v>
      </c>
      <c r="I1964" s="32" t="s">
        <v>265</v>
      </c>
      <c r="J1964" s="35">
        <v>0</v>
      </c>
      <c r="K1964" s="35">
        <v>0</v>
      </c>
      <c r="L1964" s="35">
        <v>0</v>
      </c>
      <c r="M1964" s="35">
        <v>0</v>
      </c>
      <c r="N1964" s="32" t="s">
        <v>17</v>
      </c>
      <c r="O1964" s="32" t="s">
        <v>20</v>
      </c>
      <c r="P1964" s="32">
        <v>1</v>
      </c>
      <c r="Q1964" s="32" t="s">
        <v>5222</v>
      </c>
    </row>
    <row r="1965" spans="1:17" x14ac:dyDescent="0.25">
      <c r="A1965" s="57">
        <v>42269.432025428243</v>
      </c>
      <c r="B1965" s="32" t="s">
        <v>21</v>
      </c>
      <c r="C1965" s="32" t="s">
        <v>5219</v>
      </c>
      <c r="D1965" s="32" t="s">
        <v>5220</v>
      </c>
      <c r="E1965" s="32" t="s">
        <v>5221</v>
      </c>
      <c r="F1965" s="32" t="s">
        <v>9568</v>
      </c>
      <c r="G1965" s="32" t="s">
        <v>5233</v>
      </c>
      <c r="H1965" s="32" t="s">
        <v>5235</v>
      </c>
      <c r="I1965" s="32" t="s">
        <v>265</v>
      </c>
      <c r="J1965" s="35">
        <v>0</v>
      </c>
      <c r="K1965" s="35">
        <v>0</v>
      </c>
      <c r="L1965" s="35">
        <v>0</v>
      </c>
      <c r="M1965" s="35">
        <v>0</v>
      </c>
      <c r="N1965" s="32" t="s">
        <v>17</v>
      </c>
      <c r="O1965" s="32" t="s">
        <v>20</v>
      </c>
      <c r="P1965" s="32">
        <v>1</v>
      </c>
      <c r="Q1965" s="32" t="s">
        <v>5222</v>
      </c>
    </row>
    <row r="1966" spans="1:17" x14ac:dyDescent="0.25">
      <c r="A1966" s="57">
        <v>42269.434469942127</v>
      </c>
      <c r="C1966" s="32" t="s">
        <v>506</v>
      </c>
      <c r="D1966" s="32" t="s">
        <v>334</v>
      </c>
      <c r="E1966" s="32" t="s">
        <v>9569</v>
      </c>
      <c r="F1966" s="32" t="s">
        <v>9570</v>
      </c>
      <c r="G1966" s="32" t="s">
        <v>58</v>
      </c>
      <c r="H1966" s="32" t="s">
        <v>59</v>
      </c>
      <c r="I1966" s="32" t="s">
        <v>2006</v>
      </c>
      <c r="J1966" s="35">
        <v>0</v>
      </c>
      <c r="K1966" s="35">
        <v>0</v>
      </c>
      <c r="L1966" s="35">
        <v>0</v>
      </c>
      <c r="M1966" s="35">
        <v>0</v>
      </c>
      <c r="N1966" s="32" t="s">
        <v>19</v>
      </c>
      <c r="O1966" s="32" t="s">
        <v>322</v>
      </c>
      <c r="P1966" s="32">
        <v>0</v>
      </c>
    </row>
    <row r="1967" spans="1:17" x14ac:dyDescent="0.25">
      <c r="A1967" s="57">
        <v>42269.438568368052</v>
      </c>
      <c r="B1967" s="32" t="s">
        <v>290</v>
      </c>
      <c r="C1967" s="32" t="s">
        <v>6413</v>
      </c>
      <c r="D1967" s="32" t="s">
        <v>6414</v>
      </c>
      <c r="E1967" s="32" t="s">
        <v>6415</v>
      </c>
      <c r="F1967" s="32" t="s">
        <v>9571</v>
      </c>
      <c r="G1967" s="32" t="s">
        <v>15</v>
      </c>
      <c r="H1967" s="32" t="s">
        <v>16</v>
      </c>
      <c r="I1967" s="32" t="s">
        <v>261</v>
      </c>
      <c r="J1967" s="35">
        <v>3900</v>
      </c>
      <c r="K1967" s="35">
        <v>0</v>
      </c>
      <c r="L1967" s="35">
        <v>0</v>
      </c>
      <c r="M1967" s="35">
        <v>0</v>
      </c>
      <c r="N1967" s="32" t="s">
        <v>19</v>
      </c>
      <c r="O1967" s="32" t="s">
        <v>18</v>
      </c>
      <c r="P1967" s="32">
        <v>1</v>
      </c>
      <c r="Q1967" s="32" t="s">
        <v>6417</v>
      </c>
    </row>
    <row r="1968" spans="1:17" x14ac:dyDescent="0.25">
      <c r="A1968" s="57">
        <v>42269.443088506945</v>
      </c>
      <c r="B1968" s="32" t="s">
        <v>31</v>
      </c>
      <c r="C1968" s="32" t="s">
        <v>126</v>
      </c>
      <c r="D1968" s="32" t="s">
        <v>125</v>
      </c>
      <c r="E1968" s="32" t="s">
        <v>458</v>
      </c>
      <c r="F1968" s="32" t="s">
        <v>9572</v>
      </c>
      <c r="G1968" s="32" t="s">
        <v>15</v>
      </c>
      <c r="H1968" s="32" t="s">
        <v>16</v>
      </c>
      <c r="I1968" s="32" t="s">
        <v>261</v>
      </c>
      <c r="J1968" s="35">
        <v>9379.82</v>
      </c>
      <c r="K1968" s="35">
        <v>0</v>
      </c>
      <c r="L1968" s="35">
        <v>0</v>
      </c>
      <c r="M1968" s="35">
        <v>0</v>
      </c>
      <c r="N1968" s="32" t="s">
        <v>19</v>
      </c>
      <c r="O1968" s="32" t="s">
        <v>18</v>
      </c>
      <c r="P1968" s="32">
        <v>1</v>
      </c>
      <c r="Q1968" s="32" t="s">
        <v>4432</v>
      </c>
    </row>
    <row r="1969" spans="1:17" x14ac:dyDescent="0.25">
      <c r="A1969" s="57">
        <v>42269.443924224535</v>
      </c>
      <c r="B1969" s="32" t="s">
        <v>68</v>
      </c>
      <c r="C1969" s="32" t="s">
        <v>4567</v>
      </c>
      <c r="D1969" s="32" t="s">
        <v>4568</v>
      </c>
      <c r="E1969" s="32" t="s">
        <v>9573</v>
      </c>
      <c r="F1969" s="32" t="s">
        <v>9574</v>
      </c>
      <c r="G1969" s="32" t="s">
        <v>15</v>
      </c>
      <c r="H1969" s="32" t="s">
        <v>16</v>
      </c>
      <c r="I1969" s="32" t="s">
        <v>261</v>
      </c>
      <c r="J1969" s="35">
        <v>14640</v>
      </c>
      <c r="K1969" s="35">
        <v>0</v>
      </c>
      <c r="L1969" s="35">
        <v>0</v>
      </c>
      <c r="M1969" s="35">
        <v>0</v>
      </c>
      <c r="N1969" s="32" t="s">
        <v>19</v>
      </c>
      <c r="O1969" s="32" t="s">
        <v>18</v>
      </c>
      <c r="P1969" s="32">
        <v>1</v>
      </c>
      <c r="Q1969" s="32" t="s">
        <v>5731</v>
      </c>
    </row>
    <row r="1970" spans="1:17" x14ac:dyDescent="0.25">
      <c r="A1970" s="57">
        <v>42269.444605474535</v>
      </c>
      <c r="B1970" s="32" t="s">
        <v>68</v>
      </c>
      <c r="C1970" s="32" t="s">
        <v>4567</v>
      </c>
      <c r="D1970" s="32" t="s">
        <v>4568</v>
      </c>
      <c r="E1970" s="32" t="s">
        <v>9575</v>
      </c>
      <c r="F1970" s="32" t="s">
        <v>9576</v>
      </c>
      <c r="G1970" s="32" t="s">
        <v>15</v>
      </c>
      <c r="H1970" s="32" t="s">
        <v>16</v>
      </c>
      <c r="I1970" s="32" t="s">
        <v>281</v>
      </c>
      <c r="J1970" s="35">
        <v>16050</v>
      </c>
      <c r="K1970" s="35">
        <v>0</v>
      </c>
      <c r="L1970" s="35">
        <v>0</v>
      </c>
      <c r="M1970" s="35">
        <v>0</v>
      </c>
      <c r="N1970" s="32" t="s">
        <v>19</v>
      </c>
      <c r="O1970" s="32" t="s">
        <v>18</v>
      </c>
      <c r="P1970" s="32">
        <v>1</v>
      </c>
      <c r="Q1970" s="32" t="s">
        <v>5731</v>
      </c>
    </row>
    <row r="1971" spans="1:17" x14ac:dyDescent="0.25">
      <c r="A1971" s="57">
        <v>42269.446734456018</v>
      </c>
      <c r="B1971" s="32" t="s">
        <v>68</v>
      </c>
      <c r="C1971" s="32" t="s">
        <v>4567</v>
      </c>
      <c r="D1971" s="32" t="s">
        <v>4568</v>
      </c>
      <c r="E1971" s="32" t="s">
        <v>9577</v>
      </c>
      <c r="F1971" s="32" t="s">
        <v>9578</v>
      </c>
      <c r="G1971" s="32" t="s">
        <v>15</v>
      </c>
      <c r="H1971" s="32" t="s">
        <v>16</v>
      </c>
      <c r="I1971" s="32" t="s">
        <v>281</v>
      </c>
      <c r="J1971" s="35">
        <v>10200</v>
      </c>
      <c r="K1971" s="35">
        <v>0</v>
      </c>
      <c r="L1971" s="35">
        <v>0</v>
      </c>
      <c r="M1971" s="35">
        <v>0</v>
      </c>
      <c r="N1971" s="32" t="s">
        <v>19</v>
      </c>
      <c r="O1971" s="32" t="s">
        <v>18</v>
      </c>
      <c r="P1971" s="32">
        <v>1</v>
      </c>
      <c r="Q1971" s="32" t="s">
        <v>5731</v>
      </c>
    </row>
    <row r="1972" spans="1:17" x14ac:dyDescent="0.25">
      <c r="A1972" s="57">
        <v>42269.447296331018</v>
      </c>
      <c r="B1972" s="32" t="s">
        <v>68</v>
      </c>
      <c r="C1972" s="32" t="s">
        <v>4567</v>
      </c>
      <c r="D1972" s="32" t="s">
        <v>4568</v>
      </c>
      <c r="E1972" s="32" t="s">
        <v>9579</v>
      </c>
      <c r="F1972" s="32" t="s">
        <v>9580</v>
      </c>
      <c r="G1972" s="32" t="s">
        <v>15</v>
      </c>
      <c r="H1972" s="32" t="s">
        <v>16</v>
      </c>
      <c r="I1972" s="32" t="s">
        <v>281</v>
      </c>
      <c r="J1972" s="35">
        <v>13230</v>
      </c>
      <c r="K1972" s="35">
        <v>0</v>
      </c>
      <c r="L1972" s="35">
        <v>0</v>
      </c>
      <c r="M1972" s="35">
        <v>0</v>
      </c>
      <c r="N1972" s="32" t="s">
        <v>19</v>
      </c>
      <c r="O1972" s="32" t="s">
        <v>18</v>
      </c>
      <c r="P1972" s="32">
        <v>1</v>
      </c>
      <c r="Q1972" s="32" t="s">
        <v>5731</v>
      </c>
    </row>
    <row r="1973" spans="1:17" x14ac:dyDescent="0.25">
      <c r="A1973" s="57">
        <v>42269.447902928237</v>
      </c>
      <c r="B1973" s="32" t="s">
        <v>68</v>
      </c>
      <c r="C1973" s="32" t="s">
        <v>4567</v>
      </c>
      <c r="D1973" s="32" t="s">
        <v>4568</v>
      </c>
      <c r="E1973" s="32" t="s">
        <v>9581</v>
      </c>
      <c r="F1973" s="32" t="s">
        <v>9582</v>
      </c>
      <c r="G1973" s="32" t="s">
        <v>15</v>
      </c>
      <c r="H1973" s="32" t="s">
        <v>16</v>
      </c>
      <c r="I1973" s="32" t="s">
        <v>281</v>
      </c>
      <c r="J1973" s="35">
        <v>14880</v>
      </c>
      <c r="K1973" s="35">
        <v>0</v>
      </c>
      <c r="L1973" s="35">
        <v>0</v>
      </c>
      <c r="M1973" s="35">
        <v>0</v>
      </c>
      <c r="N1973" s="32" t="s">
        <v>19</v>
      </c>
      <c r="O1973" s="32" t="s">
        <v>18</v>
      </c>
      <c r="P1973" s="32">
        <v>1</v>
      </c>
      <c r="Q1973" s="32" t="s">
        <v>5731</v>
      </c>
    </row>
    <row r="1974" spans="1:17" x14ac:dyDescent="0.25">
      <c r="A1974" s="57">
        <v>42269.448703009257</v>
      </c>
      <c r="B1974" s="32" t="s">
        <v>21</v>
      </c>
      <c r="C1974" s="32" t="s">
        <v>344</v>
      </c>
      <c r="D1974" s="32" t="s">
        <v>343</v>
      </c>
      <c r="E1974" s="32" t="s">
        <v>2249</v>
      </c>
      <c r="F1974" s="32" t="s">
        <v>9583</v>
      </c>
      <c r="G1974" s="32" t="s">
        <v>15</v>
      </c>
      <c r="H1974" s="32" t="s">
        <v>16</v>
      </c>
      <c r="I1974" s="32" t="s">
        <v>281</v>
      </c>
      <c r="J1974" s="35">
        <v>3900</v>
      </c>
      <c r="K1974" s="35">
        <v>0</v>
      </c>
      <c r="L1974" s="35">
        <v>0</v>
      </c>
      <c r="M1974" s="35">
        <v>0</v>
      </c>
      <c r="N1974" s="32" t="s">
        <v>19</v>
      </c>
      <c r="O1974" s="32" t="s">
        <v>18</v>
      </c>
      <c r="P1974" s="32">
        <v>1</v>
      </c>
      <c r="Q1974" s="32" t="s">
        <v>4433</v>
      </c>
    </row>
    <row r="1975" spans="1:17" x14ac:dyDescent="0.25">
      <c r="A1975" s="57">
        <v>42269.449403622682</v>
      </c>
      <c r="C1975" s="32" t="s">
        <v>655</v>
      </c>
      <c r="D1975" s="32" t="s">
        <v>334</v>
      </c>
      <c r="E1975" s="32" t="s">
        <v>9584</v>
      </c>
      <c r="F1975" s="32" t="s">
        <v>9585</v>
      </c>
      <c r="G1975" s="32" t="s">
        <v>58</v>
      </c>
      <c r="H1975" s="32" t="s">
        <v>59</v>
      </c>
      <c r="I1975" s="32" t="s">
        <v>2006</v>
      </c>
      <c r="J1975" s="35">
        <v>0</v>
      </c>
      <c r="K1975" s="35">
        <v>0</v>
      </c>
      <c r="L1975" s="35">
        <v>0</v>
      </c>
      <c r="M1975" s="35">
        <v>0</v>
      </c>
      <c r="N1975" s="32" t="s">
        <v>19</v>
      </c>
      <c r="O1975" s="32" t="s">
        <v>322</v>
      </c>
      <c r="P1975" s="32">
        <v>0</v>
      </c>
    </row>
    <row r="1976" spans="1:17" x14ac:dyDescent="0.25">
      <c r="A1976" s="57">
        <v>42269.449638692131</v>
      </c>
      <c r="B1976" s="32" t="s">
        <v>280</v>
      </c>
      <c r="C1976" s="32" t="s">
        <v>9586</v>
      </c>
      <c r="D1976" s="32" t="s">
        <v>9587</v>
      </c>
      <c r="E1976" s="32" t="s">
        <v>9588</v>
      </c>
      <c r="F1976" s="32" t="s">
        <v>9589</v>
      </c>
      <c r="G1976" s="32" t="s">
        <v>15</v>
      </c>
      <c r="H1976" s="32" t="s">
        <v>16</v>
      </c>
      <c r="I1976" s="32" t="s">
        <v>281</v>
      </c>
      <c r="J1976" s="35">
        <v>12480</v>
      </c>
      <c r="K1976" s="35">
        <v>0</v>
      </c>
      <c r="L1976" s="35">
        <v>0</v>
      </c>
      <c r="M1976" s="35">
        <v>0</v>
      </c>
      <c r="N1976" s="32" t="s">
        <v>19</v>
      </c>
      <c r="O1976" s="32" t="s">
        <v>18</v>
      </c>
      <c r="P1976" s="32">
        <v>1</v>
      </c>
    </row>
    <row r="1977" spans="1:17" x14ac:dyDescent="0.25">
      <c r="A1977" s="57">
        <v>42269.451024918984</v>
      </c>
      <c r="C1977" s="32" t="s">
        <v>1068</v>
      </c>
      <c r="D1977" s="32" t="s">
        <v>334</v>
      </c>
      <c r="E1977" s="32" t="s">
        <v>9590</v>
      </c>
      <c r="F1977" s="32" t="s">
        <v>9591</v>
      </c>
      <c r="G1977" s="32" t="s">
        <v>58</v>
      </c>
      <c r="H1977" s="32" t="s">
        <v>59</v>
      </c>
      <c r="I1977" s="32" t="s">
        <v>2006</v>
      </c>
      <c r="J1977" s="35">
        <v>0</v>
      </c>
      <c r="K1977" s="35">
        <v>0</v>
      </c>
      <c r="L1977" s="35">
        <v>0</v>
      </c>
      <c r="M1977" s="35">
        <v>0</v>
      </c>
      <c r="N1977" s="32" t="s">
        <v>19</v>
      </c>
      <c r="O1977" s="32" t="s">
        <v>322</v>
      </c>
      <c r="P1977" s="32">
        <v>0</v>
      </c>
    </row>
    <row r="1978" spans="1:17" x14ac:dyDescent="0.25">
      <c r="A1978" s="57">
        <v>42269.452847534725</v>
      </c>
      <c r="B1978" s="32" t="s">
        <v>31</v>
      </c>
      <c r="C1978" s="32" t="s">
        <v>519</v>
      </c>
      <c r="D1978" s="32" t="s">
        <v>518</v>
      </c>
      <c r="E1978" s="32" t="s">
        <v>4453</v>
      </c>
      <c r="F1978" s="32" t="s">
        <v>9592</v>
      </c>
      <c r="G1978" s="32" t="s">
        <v>15</v>
      </c>
      <c r="H1978" s="32" t="s">
        <v>16</v>
      </c>
      <c r="I1978" s="32" t="s">
        <v>261</v>
      </c>
      <c r="J1978" s="35">
        <v>6600</v>
      </c>
      <c r="K1978" s="35">
        <v>0</v>
      </c>
      <c r="L1978" s="35">
        <v>0</v>
      </c>
      <c r="M1978" s="35">
        <v>0</v>
      </c>
      <c r="N1978" s="32" t="s">
        <v>19</v>
      </c>
      <c r="O1978" s="32" t="s">
        <v>18</v>
      </c>
      <c r="P1978" s="32">
        <v>1</v>
      </c>
      <c r="Q1978" s="32" t="s">
        <v>4809</v>
      </c>
    </row>
    <row r="1979" spans="1:17" x14ac:dyDescent="0.25">
      <c r="A1979" s="57">
        <v>42269.453412152776</v>
      </c>
      <c r="C1979" s="32" t="s">
        <v>655</v>
      </c>
      <c r="D1979" s="32" t="s">
        <v>334</v>
      </c>
      <c r="E1979" s="32" t="s">
        <v>9593</v>
      </c>
      <c r="F1979" s="32" t="s">
        <v>9594</v>
      </c>
      <c r="G1979" s="32" t="s">
        <v>58</v>
      </c>
      <c r="H1979" s="32" t="s">
        <v>59</v>
      </c>
      <c r="I1979" s="32" t="s">
        <v>2006</v>
      </c>
      <c r="J1979" s="35">
        <v>0</v>
      </c>
      <c r="K1979" s="35">
        <v>0</v>
      </c>
      <c r="L1979" s="35">
        <v>0</v>
      </c>
      <c r="M1979" s="35">
        <v>0</v>
      </c>
      <c r="N1979" s="32" t="s">
        <v>19</v>
      </c>
      <c r="O1979" s="32" t="s">
        <v>322</v>
      </c>
      <c r="P1979" s="32">
        <v>0</v>
      </c>
    </row>
    <row r="1980" spans="1:17" x14ac:dyDescent="0.25">
      <c r="A1980" s="57">
        <v>42269.453564432872</v>
      </c>
      <c r="B1980" s="32" t="s">
        <v>31</v>
      </c>
      <c r="C1980" s="32" t="s">
        <v>519</v>
      </c>
      <c r="D1980" s="32" t="s">
        <v>518</v>
      </c>
      <c r="E1980" s="32" t="s">
        <v>4487</v>
      </c>
      <c r="F1980" s="32" t="s">
        <v>9595</v>
      </c>
      <c r="G1980" s="32" t="s">
        <v>15</v>
      </c>
      <c r="H1980" s="32" t="s">
        <v>16</v>
      </c>
      <c r="I1980" s="32" t="s">
        <v>281</v>
      </c>
      <c r="J1980" s="35">
        <v>5500</v>
      </c>
      <c r="K1980" s="35">
        <v>0</v>
      </c>
      <c r="L1980" s="35">
        <v>0</v>
      </c>
      <c r="M1980" s="35">
        <v>0</v>
      </c>
      <c r="N1980" s="32" t="s">
        <v>19</v>
      </c>
      <c r="O1980" s="32" t="s">
        <v>18</v>
      </c>
      <c r="P1980" s="32">
        <v>1</v>
      </c>
      <c r="Q1980" s="32" t="s">
        <v>4810</v>
      </c>
    </row>
    <row r="1981" spans="1:17" x14ac:dyDescent="0.25">
      <c r="A1981" s="57">
        <v>42269.454400312497</v>
      </c>
      <c r="B1981" s="32" t="s">
        <v>280</v>
      </c>
      <c r="C1981" s="32" t="s">
        <v>477</v>
      </c>
      <c r="D1981" s="32" t="s">
        <v>476</v>
      </c>
      <c r="E1981" s="32" t="s">
        <v>5346</v>
      </c>
      <c r="F1981" s="32" t="s">
        <v>9596</v>
      </c>
      <c r="G1981" s="32" t="s">
        <v>15</v>
      </c>
      <c r="H1981" s="32" t="s">
        <v>16</v>
      </c>
      <c r="I1981" s="32" t="s">
        <v>281</v>
      </c>
      <c r="J1981" s="35">
        <v>5600</v>
      </c>
      <c r="K1981" s="35">
        <v>0</v>
      </c>
      <c r="L1981" s="35">
        <v>0</v>
      </c>
      <c r="M1981" s="35">
        <v>0</v>
      </c>
      <c r="N1981" s="32" t="s">
        <v>19</v>
      </c>
      <c r="O1981" s="32" t="s">
        <v>18</v>
      </c>
      <c r="P1981" s="32">
        <v>1</v>
      </c>
    </row>
    <row r="1982" spans="1:17" x14ac:dyDescent="0.25">
      <c r="A1982" s="57">
        <v>42269.456339004631</v>
      </c>
      <c r="B1982" s="32" t="s">
        <v>67</v>
      </c>
      <c r="C1982" s="32" t="s">
        <v>9597</v>
      </c>
      <c r="D1982" s="32" t="s">
        <v>9598</v>
      </c>
      <c r="E1982" s="32" t="s">
        <v>9599</v>
      </c>
      <c r="F1982" s="32" t="s">
        <v>9600</v>
      </c>
      <c r="G1982" s="32" t="s">
        <v>15</v>
      </c>
      <c r="H1982" s="32" t="s">
        <v>16</v>
      </c>
      <c r="I1982" s="32" t="s">
        <v>285</v>
      </c>
      <c r="J1982" s="35">
        <v>17040</v>
      </c>
      <c r="K1982" s="35">
        <v>0</v>
      </c>
      <c r="L1982" s="35">
        <v>0</v>
      </c>
      <c r="M1982" s="35">
        <v>0</v>
      </c>
      <c r="N1982" s="32" t="s">
        <v>19</v>
      </c>
      <c r="O1982" s="32" t="s">
        <v>18</v>
      </c>
      <c r="P1982" s="32">
        <v>1</v>
      </c>
      <c r="Q1982" s="32" t="s">
        <v>9601</v>
      </c>
    </row>
    <row r="1983" spans="1:17" x14ac:dyDescent="0.25">
      <c r="A1983" s="57">
        <v>42269.456944131947</v>
      </c>
      <c r="B1983" s="32" t="s">
        <v>67</v>
      </c>
      <c r="C1983" s="32" t="s">
        <v>56</v>
      </c>
      <c r="D1983" s="32" t="s">
        <v>57</v>
      </c>
      <c r="E1983" s="32" t="s">
        <v>9602</v>
      </c>
      <c r="F1983" s="32" t="s">
        <v>9603</v>
      </c>
      <c r="G1983" s="32" t="s">
        <v>15</v>
      </c>
      <c r="H1983" s="32" t="s">
        <v>16</v>
      </c>
      <c r="I1983" s="32" t="s">
        <v>285</v>
      </c>
      <c r="J1983" s="35">
        <v>17040</v>
      </c>
      <c r="K1983" s="35">
        <v>0</v>
      </c>
      <c r="L1983" s="35">
        <v>0</v>
      </c>
      <c r="M1983" s="35">
        <v>0</v>
      </c>
      <c r="N1983" s="32" t="s">
        <v>19</v>
      </c>
      <c r="O1983" s="32" t="s">
        <v>18</v>
      </c>
      <c r="P1983" s="32">
        <v>1</v>
      </c>
    </row>
    <row r="1984" spans="1:17" x14ac:dyDescent="0.25">
      <c r="A1984" s="57">
        <v>42269.457467511573</v>
      </c>
      <c r="C1984" s="32" t="s">
        <v>506</v>
      </c>
      <c r="D1984" s="32" t="s">
        <v>334</v>
      </c>
      <c r="E1984" s="32" t="s">
        <v>9604</v>
      </c>
      <c r="F1984" s="32" t="s">
        <v>9605</v>
      </c>
      <c r="G1984" s="32" t="s">
        <v>58</v>
      </c>
      <c r="H1984" s="32" t="s">
        <v>59</v>
      </c>
      <c r="I1984" s="32" t="s">
        <v>2006</v>
      </c>
      <c r="J1984" s="35">
        <v>0</v>
      </c>
      <c r="K1984" s="35">
        <v>0</v>
      </c>
      <c r="L1984" s="35">
        <v>0</v>
      </c>
      <c r="M1984" s="35">
        <v>0</v>
      </c>
      <c r="N1984" s="32" t="s">
        <v>19</v>
      </c>
      <c r="O1984" s="32" t="s">
        <v>322</v>
      </c>
      <c r="P1984" s="32">
        <v>0</v>
      </c>
    </row>
    <row r="1985" spans="1:17" x14ac:dyDescent="0.25">
      <c r="A1985" s="57">
        <v>42269.457765011575</v>
      </c>
      <c r="B1985" s="32" t="s">
        <v>284</v>
      </c>
      <c r="C1985" s="32" t="s">
        <v>297</v>
      </c>
      <c r="D1985" s="32" t="s">
        <v>296</v>
      </c>
      <c r="E1985" s="32" t="s">
        <v>5757</v>
      </c>
      <c r="F1985" s="32" t="s">
        <v>9606</v>
      </c>
      <c r="G1985" s="32" t="s">
        <v>15</v>
      </c>
      <c r="H1985" s="32" t="s">
        <v>16</v>
      </c>
      <c r="I1985" s="32" t="s">
        <v>285</v>
      </c>
      <c r="J1985" s="35">
        <v>9940</v>
      </c>
      <c r="K1985" s="35">
        <v>0</v>
      </c>
      <c r="L1985" s="35">
        <v>0</v>
      </c>
      <c r="M1985" s="35">
        <v>0</v>
      </c>
      <c r="N1985" s="32" t="s">
        <v>19</v>
      </c>
      <c r="O1985" s="32" t="s">
        <v>18</v>
      </c>
      <c r="P1985" s="32">
        <v>1</v>
      </c>
      <c r="Q1985" s="32" t="s">
        <v>5758</v>
      </c>
    </row>
    <row r="1986" spans="1:17" x14ac:dyDescent="0.25">
      <c r="A1986" s="57">
        <v>42269.458134490742</v>
      </c>
      <c r="C1986" s="32" t="s">
        <v>464</v>
      </c>
      <c r="D1986" s="32" t="s">
        <v>334</v>
      </c>
      <c r="E1986" s="32" t="s">
        <v>9607</v>
      </c>
      <c r="F1986" s="32" t="s">
        <v>9608</v>
      </c>
      <c r="G1986" s="32" t="s">
        <v>58</v>
      </c>
      <c r="H1986" s="32" t="s">
        <v>59</v>
      </c>
      <c r="I1986" s="32" t="s">
        <v>2006</v>
      </c>
      <c r="J1986" s="35">
        <v>0</v>
      </c>
      <c r="K1986" s="35">
        <v>0</v>
      </c>
      <c r="L1986" s="35">
        <v>0</v>
      </c>
      <c r="M1986" s="35">
        <v>0</v>
      </c>
      <c r="N1986" s="32" t="s">
        <v>19</v>
      </c>
      <c r="O1986" s="32" t="s">
        <v>322</v>
      </c>
      <c r="P1986" s="32">
        <v>0</v>
      </c>
    </row>
    <row r="1987" spans="1:17" x14ac:dyDescent="0.25">
      <c r="A1987" s="57">
        <v>42269.473838391204</v>
      </c>
      <c r="B1987" s="32" t="s">
        <v>44</v>
      </c>
      <c r="C1987" s="32" t="s">
        <v>8029</v>
      </c>
      <c r="D1987" s="32" t="s">
        <v>779</v>
      </c>
      <c r="E1987" s="32" t="s">
        <v>8030</v>
      </c>
      <c r="F1987" s="32" t="s">
        <v>9609</v>
      </c>
      <c r="G1987" s="32" t="s">
        <v>5236</v>
      </c>
      <c r="H1987" s="32" t="s">
        <v>5237</v>
      </c>
      <c r="I1987" s="32" t="s">
        <v>2006</v>
      </c>
      <c r="J1987" s="35">
        <v>0</v>
      </c>
      <c r="K1987" s="35">
        <v>0</v>
      </c>
      <c r="L1987" s="35">
        <v>0</v>
      </c>
      <c r="M1987" s="35">
        <v>0</v>
      </c>
      <c r="N1987" s="32" t="s">
        <v>4793</v>
      </c>
      <c r="P1987" s="32">
        <v>1</v>
      </c>
      <c r="Q1987" s="32" t="s">
        <v>8032</v>
      </c>
    </row>
    <row r="1988" spans="1:17" x14ac:dyDescent="0.25">
      <c r="A1988" s="57">
        <v>42269.473838391204</v>
      </c>
      <c r="B1988" s="32" t="s">
        <v>44</v>
      </c>
      <c r="C1988" s="32" t="s">
        <v>8029</v>
      </c>
      <c r="D1988" s="32" t="s">
        <v>779</v>
      </c>
      <c r="E1988" s="32" t="s">
        <v>8030</v>
      </c>
      <c r="F1988" s="32" t="s">
        <v>9609</v>
      </c>
      <c r="G1988" s="32" t="s">
        <v>9610</v>
      </c>
      <c r="H1988" s="32" t="s">
        <v>9611</v>
      </c>
      <c r="I1988" s="32" t="s">
        <v>2006</v>
      </c>
      <c r="J1988" s="35">
        <v>0</v>
      </c>
      <c r="K1988" s="35">
        <v>0</v>
      </c>
      <c r="L1988" s="35">
        <v>0</v>
      </c>
      <c r="M1988" s="35">
        <v>0</v>
      </c>
      <c r="N1988" s="32" t="s">
        <v>4793</v>
      </c>
      <c r="P1988" s="32">
        <v>2</v>
      </c>
      <c r="Q1988" s="32" t="s">
        <v>8032</v>
      </c>
    </row>
    <row r="1989" spans="1:17" x14ac:dyDescent="0.25">
      <c r="A1989" s="57">
        <v>42269.476548923609</v>
      </c>
      <c r="B1989" s="32" t="s">
        <v>31</v>
      </c>
      <c r="C1989" s="32" t="s">
        <v>7609</v>
      </c>
      <c r="D1989" s="32" t="s">
        <v>7610</v>
      </c>
      <c r="E1989" s="32" t="s">
        <v>7611</v>
      </c>
      <c r="F1989" s="32" t="s">
        <v>9612</v>
      </c>
      <c r="G1989" s="32" t="s">
        <v>9613</v>
      </c>
      <c r="H1989" s="32" t="s">
        <v>9614</v>
      </c>
      <c r="I1989" s="32" t="s">
        <v>2006</v>
      </c>
      <c r="J1989" s="35">
        <v>0</v>
      </c>
      <c r="K1989" s="35">
        <v>8892.2800000000007</v>
      </c>
      <c r="L1989" s="35">
        <v>0</v>
      </c>
      <c r="M1989" s="35">
        <v>0</v>
      </c>
      <c r="N1989" s="32" t="s">
        <v>5627</v>
      </c>
      <c r="P1989" s="32">
        <v>1</v>
      </c>
      <c r="Q1989" s="32" t="s">
        <v>9615</v>
      </c>
    </row>
    <row r="1990" spans="1:17" x14ac:dyDescent="0.25">
      <c r="A1990" s="57">
        <v>42269.476548923609</v>
      </c>
      <c r="B1990" s="32" t="s">
        <v>31</v>
      </c>
      <c r="C1990" s="32" t="s">
        <v>7609</v>
      </c>
      <c r="D1990" s="32" t="s">
        <v>7610</v>
      </c>
      <c r="E1990" s="32" t="s">
        <v>7611</v>
      </c>
      <c r="F1990" s="32" t="s">
        <v>9612</v>
      </c>
      <c r="G1990" s="32" t="s">
        <v>9613</v>
      </c>
      <c r="H1990" s="32" t="s">
        <v>9614</v>
      </c>
      <c r="I1990" s="32" t="s">
        <v>2006</v>
      </c>
      <c r="J1990" s="35">
        <v>0</v>
      </c>
      <c r="K1990" s="35">
        <v>8892.2800000000007</v>
      </c>
      <c r="L1990" s="35">
        <v>0</v>
      </c>
      <c r="M1990" s="35">
        <v>0</v>
      </c>
      <c r="N1990" s="32" t="s">
        <v>5627</v>
      </c>
      <c r="P1990" s="32">
        <v>1</v>
      </c>
      <c r="Q1990" s="32" t="s">
        <v>9615</v>
      </c>
    </row>
    <row r="1991" spans="1:17" x14ac:dyDescent="0.25">
      <c r="A1991" s="57">
        <v>42269.476548923609</v>
      </c>
      <c r="B1991" s="32" t="s">
        <v>31</v>
      </c>
      <c r="C1991" s="32" t="s">
        <v>7609</v>
      </c>
      <c r="D1991" s="32" t="s">
        <v>7610</v>
      </c>
      <c r="E1991" s="32" t="s">
        <v>7611</v>
      </c>
      <c r="F1991" s="32" t="s">
        <v>9612</v>
      </c>
      <c r="G1991" s="32" t="s">
        <v>9613</v>
      </c>
      <c r="H1991" s="32" t="s">
        <v>9614</v>
      </c>
      <c r="I1991" s="32" t="s">
        <v>2006</v>
      </c>
      <c r="J1991" s="35">
        <v>0</v>
      </c>
      <c r="K1991" s="35">
        <v>8892.2800000000007</v>
      </c>
      <c r="L1991" s="35">
        <v>0</v>
      </c>
      <c r="M1991" s="35">
        <v>0</v>
      </c>
      <c r="N1991" s="32" t="s">
        <v>5627</v>
      </c>
      <c r="P1991" s="32">
        <v>1</v>
      </c>
      <c r="Q1991" s="32" t="s">
        <v>9615</v>
      </c>
    </row>
    <row r="1992" spans="1:17" x14ac:dyDescent="0.25">
      <c r="A1992" s="57">
        <v>42269.476548923609</v>
      </c>
      <c r="B1992" s="32" t="s">
        <v>31</v>
      </c>
      <c r="C1992" s="32" t="s">
        <v>7609</v>
      </c>
      <c r="D1992" s="32" t="s">
        <v>7610</v>
      </c>
      <c r="E1992" s="32" t="s">
        <v>7611</v>
      </c>
      <c r="F1992" s="32" t="s">
        <v>9612</v>
      </c>
      <c r="G1992" s="32" t="s">
        <v>9613</v>
      </c>
      <c r="H1992" s="32" t="s">
        <v>9614</v>
      </c>
      <c r="I1992" s="32" t="s">
        <v>2006</v>
      </c>
      <c r="J1992" s="35">
        <v>0</v>
      </c>
      <c r="K1992" s="35">
        <v>8892.2800000000007</v>
      </c>
      <c r="L1992" s="35">
        <v>0</v>
      </c>
      <c r="M1992" s="35">
        <v>0</v>
      </c>
      <c r="N1992" s="32" t="s">
        <v>5627</v>
      </c>
      <c r="P1992" s="32">
        <v>1</v>
      </c>
      <c r="Q1992" s="32" t="s">
        <v>9615</v>
      </c>
    </row>
    <row r="1993" spans="1:17" x14ac:dyDescent="0.25">
      <c r="A1993" s="57">
        <v>42269.476548923609</v>
      </c>
      <c r="B1993" s="32" t="s">
        <v>31</v>
      </c>
      <c r="C1993" s="32" t="s">
        <v>7609</v>
      </c>
      <c r="D1993" s="32" t="s">
        <v>7610</v>
      </c>
      <c r="E1993" s="32" t="s">
        <v>7611</v>
      </c>
      <c r="F1993" s="32" t="s">
        <v>9612</v>
      </c>
      <c r="G1993" s="32" t="s">
        <v>9613</v>
      </c>
      <c r="H1993" s="32" t="s">
        <v>9614</v>
      </c>
      <c r="I1993" s="32" t="s">
        <v>2006</v>
      </c>
      <c r="J1993" s="35">
        <v>0</v>
      </c>
      <c r="K1993" s="35">
        <v>8892.2800000000007</v>
      </c>
      <c r="L1993" s="35">
        <v>0</v>
      </c>
      <c r="M1993" s="35">
        <v>0</v>
      </c>
      <c r="N1993" s="32" t="s">
        <v>5627</v>
      </c>
      <c r="P1993" s="32">
        <v>1</v>
      </c>
      <c r="Q1993" s="32" t="s">
        <v>9615</v>
      </c>
    </row>
    <row r="1994" spans="1:17" x14ac:dyDescent="0.25">
      <c r="A1994" s="57">
        <v>42269.476548923609</v>
      </c>
      <c r="B1994" s="32" t="s">
        <v>31</v>
      </c>
      <c r="C1994" s="32" t="s">
        <v>7609</v>
      </c>
      <c r="D1994" s="32" t="s">
        <v>7610</v>
      </c>
      <c r="E1994" s="32" t="s">
        <v>7611</v>
      </c>
      <c r="F1994" s="32" t="s">
        <v>9612</v>
      </c>
      <c r="G1994" s="32" t="s">
        <v>5236</v>
      </c>
      <c r="H1994" s="32" t="s">
        <v>5237</v>
      </c>
      <c r="I1994" s="32" t="s">
        <v>2006</v>
      </c>
      <c r="J1994" s="35">
        <v>0</v>
      </c>
      <c r="K1994" s="35">
        <v>0</v>
      </c>
      <c r="L1994" s="35">
        <v>0</v>
      </c>
      <c r="M1994" s="35">
        <v>0</v>
      </c>
      <c r="N1994" s="32" t="s">
        <v>5627</v>
      </c>
      <c r="P1994" s="32">
        <v>1</v>
      </c>
      <c r="Q1994" s="32" t="s">
        <v>9615</v>
      </c>
    </row>
    <row r="1995" spans="1:17" x14ac:dyDescent="0.25">
      <c r="A1995" s="57">
        <v>42269.4790158912</v>
      </c>
      <c r="C1995" s="32" t="s">
        <v>722</v>
      </c>
      <c r="D1995" s="32" t="s">
        <v>334</v>
      </c>
      <c r="E1995" s="32" t="s">
        <v>9616</v>
      </c>
      <c r="F1995" s="32" t="s">
        <v>9617</v>
      </c>
      <c r="G1995" s="32" t="s">
        <v>58</v>
      </c>
      <c r="H1995" s="32" t="s">
        <v>59</v>
      </c>
      <c r="I1995" s="32" t="s">
        <v>2006</v>
      </c>
      <c r="J1995" s="35">
        <v>0</v>
      </c>
      <c r="K1995" s="35">
        <v>0</v>
      </c>
      <c r="L1995" s="35">
        <v>0</v>
      </c>
      <c r="M1995" s="35">
        <v>0</v>
      </c>
      <c r="N1995" s="32" t="s">
        <v>19</v>
      </c>
      <c r="O1995" s="32" t="s">
        <v>322</v>
      </c>
      <c r="P1995" s="32">
        <v>0</v>
      </c>
    </row>
    <row r="1996" spans="1:17" x14ac:dyDescent="0.25">
      <c r="A1996" s="57">
        <v>42269.479224618059</v>
      </c>
      <c r="C1996" s="32" t="s">
        <v>1068</v>
      </c>
      <c r="D1996" s="32" t="s">
        <v>334</v>
      </c>
      <c r="E1996" s="32" t="s">
        <v>9618</v>
      </c>
      <c r="F1996" s="32" t="s">
        <v>9619</v>
      </c>
      <c r="G1996" s="32" t="s">
        <v>58</v>
      </c>
      <c r="H1996" s="32" t="s">
        <v>59</v>
      </c>
      <c r="I1996" s="32" t="s">
        <v>2006</v>
      </c>
      <c r="J1996" s="35">
        <v>0</v>
      </c>
      <c r="K1996" s="35">
        <v>0</v>
      </c>
      <c r="L1996" s="35">
        <v>0</v>
      </c>
      <c r="M1996" s="35">
        <v>0</v>
      </c>
      <c r="N1996" s="32" t="s">
        <v>19</v>
      </c>
      <c r="O1996" s="32" t="s">
        <v>322</v>
      </c>
      <c r="P1996" s="32">
        <v>0</v>
      </c>
    </row>
    <row r="1997" spans="1:17" x14ac:dyDescent="0.25">
      <c r="A1997" s="57">
        <v>42269.499608182872</v>
      </c>
      <c r="C1997" s="32" t="s">
        <v>454</v>
      </c>
      <c r="D1997" s="32" t="s">
        <v>334</v>
      </c>
      <c r="E1997" s="32" t="s">
        <v>9620</v>
      </c>
      <c r="F1997" s="32" t="s">
        <v>9621</v>
      </c>
      <c r="G1997" s="32" t="s">
        <v>58</v>
      </c>
      <c r="H1997" s="32" t="s">
        <v>59</v>
      </c>
      <c r="I1997" s="32" t="s">
        <v>2006</v>
      </c>
      <c r="J1997" s="35">
        <v>0</v>
      </c>
      <c r="K1997" s="35">
        <v>0</v>
      </c>
      <c r="L1997" s="35">
        <v>0</v>
      </c>
      <c r="M1997" s="35">
        <v>0</v>
      </c>
      <c r="N1997" s="32" t="s">
        <v>19</v>
      </c>
      <c r="O1997" s="32" t="s">
        <v>322</v>
      </c>
      <c r="P1997" s="32">
        <v>0</v>
      </c>
    </row>
    <row r="1998" spans="1:17" x14ac:dyDescent="0.25">
      <c r="A1998" s="57">
        <v>42269.518779479164</v>
      </c>
      <c r="C1998" s="32" t="s">
        <v>345</v>
      </c>
      <c r="D1998" s="32" t="s">
        <v>334</v>
      </c>
      <c r="E1998" s="32" t="s">
        <v>9622</v>
      </c>
      <c r="F1998" s="32" t="s">
        <v>9623</v>
      </c>
      <c r="G1998" s="32" t="s">
        <v>58</v>
      </c>
      <c r="H1998" s="32" t="s">
        <v>59</v>
      </c>
      <c r="I1998" s="32" t="s">
        <v>2006</v>
      </c>
      <c r="J1998" s="35">
        <v>0</v>
      </c>
      <c r="K1998" s="35">
        <v>0</v>
      </c>
      <c r="L1998" s="35">
        <v>0</v>
      </c>
      <c r="M1998" s="35">
        <v>0</v>
      </c>
      <c r="N1998" s="32" t="s">
        <v>19</v>
      </c>
      <c r="O1998" s="32" t="s">
        <v>322</v>
      </c>
      <c r="P1998" s="32">
        <v>0</v>
      </c>
    </row>
    <row r="1999" spans="1:17" x14ac:dyDescent="0.25">
      <c r="A1999" s="57">
        <v>42269.523092939817</v>
      </c>
      <c r="C1999" s="32" t="s">
        <v>345</v>
      </c>
      <c r="D1999" s="32" t="s">
        <v>334</v>
      </c>
      <c r="E1999" s="32" t="s">
        <v>9624</v>
      </c>
      <c r="F1999" s="32" t="s">
        <v>9625</v>
      </c>
      <c r="G1999" s="32" t="s">
        <v>58</v>
      </c>
      <c r="H1999" s="32" t="s">
        <v>59</v>
      </c>
      <c r="I1999" s="32" t="s">
        <v>2006</v>
      </c>
      <c r="J1999" s="35">
        <v>0</v>
      </c>
      <c r="K1999" s="35">
        <v>0</v>
      </c>
      <c r="L1999" s="35">
        <v>0</v>
      </c>
      <c r="M1999" s="35">
        <v>0</v>
      </c>
      <c r="N1999" s="32" t="s">
        <v>19</v>
      </c>
      <c r="O1999" s="32" t="s">
        <v>322</v>
      </c>
      <c r="P1999" s="32">
        <v>0</v>
      </c>
    </row>
    <row r="2000" spans="1:17" x14ac:dyDescent="0.25">
      <c r="A2000" s="57">
        <v>42269.524129363424</v>
      </c>
      <c r="C2000" s="32" t="s">
        <v>457</v>
      </c>
      <c r="D2000" s="32" t="s">
        <v>334</v>
      </c>
      <c r="E2000" s="32" t="s">
        <v>9626</v>
      </c>
      <c r="F2000" s="32" t="s">
        <v>9627</v>
      </c>
      <c r="G2000" s="32" t="s">
        <v>58</v>
      </c>
      <c r="H2000" s="32" t="s">
        <v>59</v>
      </c>
      <c r="I2000" s="32" t="s">
        <v>2006</v>
      </c>
      <c r="J2000" s="35">
        <v>0</v>
      </c>
      <c r="K2000" s="35">
        <v>0</v>
      </c>
      <c r="L2000" s="35">
        <v>0</v>
      </c>
      <c r="M2000" s="35">
        <v>0</v>
      </c>
      <c r="N2000" s="32" t="s">
        <v>19</v>
      </c>
      <c r="O2000" s="32" t="s">
        <v>322</v>
      </c>
      <c r="P2000" s="32">
        <v>0</v>
      </c>
    </row>
    <row r="2001" spans="1:17" x14ac:dyDescent="0.25">
      <c r="A2001" s="57">
        <v>42269.580976192126</v>
      </c>
      <c r="C2001" s="32" t="s">
        <v>5376</v>
      </c>
      <c r="D2001" s="32" t="s">
        <v>334</v>
      </c>
      <c r="E2001" s="32" t="s">
        <v>9628</v>
      </c>
      <c r="F2001" s="32" t="s">
        <v>9629</v>
      </c>
      <c r="G2001" s="32" t="s">
        <v>58</v>
      </c>
      <c r="H2001" s="32" t="s">
        <v>59</v>
      </c>
      <c r="I2001" s="32" t="s">
        <v>2006</v>
      </c>
      <c r="J2001" s="35">
        <v>0</v>
      </c>
      <c r="K2001" s="35">
        <v>0</v>
      </c>
      <c r="L2001" s="35">
        <v>0</v>
      </c>
      <c r="M2001" s="35">
        <v>0</v>
      </c>
      <c r="N2001" s="32" t="s">
        <v>19</v>
      </c>
      <c r="O2001" s="32" t="s">
        <v>322</v>
      </c>
      <c r="P2001" s="32">
        <v>0</v>
      </c>
    </row>
    <row r="2002" spans="1:17" x14ac:dyDescent="0.25">
      <c r="A2002" s="57">
        <v>42269.594590891204</v>
      </c>
      <c r="C2002" s="32" t="s">
        <v>9630</v>
      </c>
      <c r="D2002" s="32" t="s">
        <v>323</v>
      </c>
      <c r="E2002" s="32" t="s">
        <v>9631</v>
      </c>
      <c r="F2002" s="32" t="s">
        <v>9632</v>
      </c>
      <c r="G2002" s="32" t="s">
        <v>58</v>
      </c>
      <c r="H2002" s="32" t="s">
        <v>59</v>
      </c>
      <c r="I2002" s="32" t="s">
        <v>2006</v>
      </c>
      <c r="J2002" s="35">
        <v>0</v>
      </c>
      <c r="K2002" s="35">
        <v>0</v>
      </c>
      <c r="L2002" s="35">
        <v>0</v>
      </c>
      <c r="M2002" s="35">
        <v>0</v>
      </c>
      <c r="N2002" s="32" t="s">
        <v>19</v>
      </c>
      <c r="O2002" s="32" t="s">
        <v>322</v>
      </c>
      <c r="P2002" s="32">
        <v>0</v>
      </c>
    </row>
    <row r="2003" spans="1:17" x14ac:dyDescent="0.25">
      <c r="A2003" s="57">
        <v>42269.60555601852</v>
      </c>
      <c r="B2003" s="32" t="s">
        <v>4333</v>
      </c>
      <c r="C2003" s="32" t="s">
        <v>9633</v>
      </c>
      <c r="D2003" s="32" t="s">
        <v>9634</v>
      </c>
      <c r="E2003" s="32" t="s">
        <v>9635</v>
      </c>
      <c r="F2003" s="32" t="s">
        <v>9636</v>
      </c>
      <c r="G2003" s="32" t="s">
        <v>15</v>
      </c>
      <c r="H2003" s="32" t="s">
        <v>16</v>
      </c>
      <c r="I2003" s="32" t="s">
        <v>263</v>
      </c>
      <c r="J2003" s="35">
        <v>2600</v>
      </c>
      <c r="K2003" s="35">
        <v>0</v>
      </c>
      <c r="L2003" s="35">
        <v>0</v>
      </c>
      <c r="M2003" s="35">
        <v>0</v>
      </c>
      <c r="N2003" s="32" t="s">
        <v>17</v>
      </c>
      <c r="O2003" s="32" t="s">
        <v>18</v>
      </c>
      <c r="P2003" s="32">
        <v>1</v>
      </c>
      <c r="Q2003" s="32" t="s">
        <v>9637</v>
      </c>
    </row>
    <row r="2004" spans="1:17" x14ac:dyDescent="0.25">
      <c r="A2004" s="57">
        <v>42269.616969247683</v>
      </c>
      <c r="C2004" s="32" t="s">
        <v>345</v>
      </c>
      <c r="D2004" s="32" t="s">
        <v>334</v>
      </c>
      <c r="E2004" s="32" t="s">
        <v>9638</v>
      </c>
      <c r="F2004" s="32" t="s">
        <v>9639</v>
      </c>
      <c r="G2004" s="32" t="s">
        <v>58</v>
      </c>
      <c r="H2004" s="32" t="s">
        <v>59</v>
      </c>
      <c r="I2004" s="32" t="s">
        <v>2006</v>
      </c>
      <c r="J2004" s="35">
        <v>0</v>
      </c>
      <c r="K2004" s="35">
        <v>0</v>
      </c>
      <c r="L2004" s="35">
        <v>0</v>
      </c>
      <c r="M2004" s="35">
        <v>0</v>
      </c>
      <c r="N2004" s="32" t="s">
        <v>19</v>
      </c>
      <c r="O2004" s="32" t="s">
        <v>322</v>
      </c>
      <c r="P2004" s="32">
        <v>0</v>
      </c>
    </row>
    <row r="2005" spans="1:17" x14ac:dyDescent="0.25">
      <c r="A2005" s="57">
        <v>42269.61859849537</v>
      </c>
      <c r="C2005" s="32" t="s">
        <v>5133</v>
      </c>
      <c r="D2005" s="32" t="s">
        <v>334</v>
      </c>
      <c r="E2005" s="32" t="s">
        <v>9640</v>
      </c>
      <c r="F2005" s="32" t="s">
        <v>9641</v>
      </c>
      <c r="G2005" s="32" t="s">
        <v>58</v>
      </c>
      <c r="H2005" s="32" t="s">
        <v>59</v>
      </c>
      <c r="I2005" s="32" t="s">
        <v>2006</v>
      </c>
      <c r="J2005" s="35">
        <v>0</v>
      </c>
      <c r="K2005" s="35">
        <v>0</v>
      </c>
      <c r="L2005" s="35">
        <v>0</v>
      </c>
      <c r="M2005" s="35">
        <v>0</v>
      </c>
      <c r="N2005" s="32" t="s">
        <v>19</v>
      </c>
      <c r="O2005" s="32" t="s">
        <v>322</v>
      </c>
      <c r="P2005" s="32">
        <v>0</v>
      </c>
    </row>
    <row r="2006" spans="1:17" x14ac:dyDescent="0.25">
      <c r="A2006" s="57">
        <v>42269.618869293983</v>
      </c>
      <c r="B2006" s="32" t="s">
        <v>267</v>
      </c>
      <c r="C2006" s="32" t="s">
        <v>81</v>
      </c>
      <c r="D2006" s="32" t="s">
        <v>266</v>
      </c>
      <c r="E2006" s="32" t="s">
        <v>9642</v>
      </c>
      <c r="F2006" s="32" t="s">
        <v>9643</v>
      </c>
      <c r="G2006" s="32" t="s">
        <v>39</v>
      </c>
      <c r="H2006" s="32" t="s">
        <v>40</v>
      </c>
      <c r="I2006" s="32" t="s">
        <v>2013</v>
      </c>
      <c r="J2006" s="35">
        <v>0</v>
      </c>
      <c r="K2006" s="35">
        <v>0</v>
      </c>
      <c r="L2006" s="35">
        <v>0</v>
      </c>
      <c r="M2006" s="35">
        <v>0</v>
      </c>
      <c r="N2006" s="32" t="s">
        <v>19</v>
      </c>
      <c r="O2006" s="32" t="s">
        <v>41</v>
      </c>
      <c r="P2006" s="32">
        <v>1</v>
      </c>
      <c r="Q2006" s="32" t="s">
        <v>9644</v>
      </c>
    </row>
    <row r="2007" spans="1:17" x14ac:dyDescent="0.25">
      <c r="A2007" s="57">
        <v>42269.618869293983</v>
      </c>
      <c r="B2007" s="32" t="s">
        <v>267</v>
      </c>
      <c r="C2007" s="32" t="s">
        <v>81</v>
      </c>
      <c r="D2007" s="32" t="s">
        <v>266</v>
      </c>
      <c r="E2007" s="32" t="s">
        <v>9642</v>
      </c>
      <c r="F2007" s="32" t="s">
        <v>9643</v>
      </c>
      <c r="G2007" s="32" t="s">
        <v>39</v>
      </c>
      <c r="H2007" s="32" t="s">
        <v>40</v>
      </c>
      <c r="I2007" s="32" t="s">
        <v>2013</v>
      </c>
      <c r="J2007" s="35">
        <v>0</v>
      </c>
      <c r="K2007" s="35">
        <v>0</v>
      </c>
      <c r="L2007" s="35">
        <v>0</v>
      </c>
      <c r="M2007" s="35">
        <v>0</v>
      </c>
      <c r="N2007" s="32" t="s">
        <v>19</v>
      </c>
      <c r="O2007" s="32" t="s">
        <v>41</v>
      </c>
      <c r="P2007" s="32">
        <v>3.5</v>
      </c>
      <c r="Q2007" s="32" t="s">
        <v>9644</v>
      </c>
    </row>
    <row r="2008" spans="1:17" x14ac:dyDescent="0.25">
      <c r="A2008" s="57">
        <v>42269.618869293983</v>
      </c>
      <c r="B2008" s="32" t="s">
        <v>267</v>
      </c>
      <c r="C2008" s="32" t="s">
        <v>81</v>
      </c>
      <c r="D2008" s="32" t="s">
        <v>266</v>
      </c>
      <c r="E2008" s="32" t="s">
        <v>9642</v>
      </c>
      <c r="F2008" s="32" t="s">
        <v>9643</v>
      </c>
      <c r="G2008" s="32" t="s">
        <v>35</v>
      </c>
      <c r="H2008" s="32" t="s">
        <v>38</v>
      </c>
      <c r="I2008" s="32" t="s">
        <v>2013</v>
      </c>
      <c r="J2008" s="35">
        <v>0</v>
      </c>
      <c r="K2008" s="35">
        <v>0</v>
      </c>
      <c r="L2008" s="35">
        <v>0</v>
      </c>
      <c r="M2008" s="35">
        <v>29.9</v>
      </c>
      <c r="N2008" s="32" t="s">
        <v>19</v>
      </c>
      <c r="O2008" s="32" t="s">
        <v>41</v>
      </c>
      <c r="P2008" s="32">
        <v>1</v>
      </c>
      <c r="Q2008" s="32" t="s">
        <v>9644</v>
      </c>
    </row>
    <row r="2009" spans="1:17" x14ac:dyDescent="0.25">
      <c r="A2009" s="57">
        <v>42269.618869293983</v>
      </c>
      <c r="B2009" s="32" t="s">
        <v>267</v>
      </c>
      <c r="C2009" s="32" t="s">
        <v>81</v>
      </c>
      <c r="D2009" s="32" t="s">
        <v>266</v>
      </c>
      <c r="E2009" s="32" t="s">
        <v>9642</v>
      </c>
      <c r="F2009" s="32" t="s">
        <v>9643</v>
      </c>
      <c r="G2009" s="32" t="s">
        <v>35</v>
      </c>
      <c r="H2009" s="32" t="s">
        <v>38</v>
      </c>
      <c r="I2009" s="32" t="s">
        <v>2013</v>
      </c>
      <c r="J2009" s="35">
        <v>0</v>
      </c>
      <c r="K2009" s="35">
        <v>0</v>
      </c>
      <c r="L2009" s="35">
        <v>0</v>
      </c>
      <c r="M2009" s="35">
        <v>24.5</v>
      </c>
      <c r="N2009" s="32" t="s">
        <v>19</v>
      </c>
      <c r="O2009" s="32" t="s">
        <v>41</v>
      </c>
      <c r="P2009" s="32">
        <v>1</v>
      </c>
      <c r="Q2009" s="32" t="s">
        <v>9644</v>
      </c>
    </row>
    <row r="2010" spans="1:17" x14ac:dyDescent="0.25">
      <c r="A2010" s="57">
        <v>42269.618869293983</v>
      </c>
      <c r="B2010" s="32" t="s">
        <v>267</v>
      </c>
      <c r="C2010" s="32" t="s">
        <v>81</v>
      </c>
      <c r="D2010" s="32" t="s">
        <v>266</v>
      </c>
      <c r="E2010" s="32" t="s">
        <v>9642</v>
      </c>
      <c r="F2010" s="32" t="s">
        <v>9643</v>
      </c>
      <c r="G2010" s="32" t="s">
        <v>35</v>
      </c>
      <c r="H2010" s="32" t="s">
        <v>38</v>
      </c>
      <c r="I2010" s="32" t="s">
        <v>2013</v>
      </c>
      <c r="J2010" s="35">
        <v>0</v>
      </c>
      <c r="K2010" s="35">
        <v>0</v>
      </c>
      <c r="L2010" s="35">
        <v>0</v>
      </c>
      <c r="M2010" s="35">
        <v>22.75</v>
      </c>
      <c r="N2010" s="32" t="s">
        <v>19</v>
      </c>
      <c r="O2010" s="32" t="s">
        <v>41</v>
      </c>
      <c r="P2010" s="32">
        <v>1</v>
      </c>
      <c r="Q2010" s="32" t="s">
        <v>9644</v>
      </c>
    </row>
    <row r="2011" spans="1:17" x14ac:dyDescent="0.25">
      <c r="A2011" s="57">
        <v>42269.618869293983</v>
      </c>
      <c r="B2011" s="32" t="s">
        <v>267</v>
      </c>
      <c r="C2011" s="32" t="s">
        <v>81</v>
      </c>
      <c r="D2011" s="32" t="s">
        <v>266</v>
      </c>
      <c r="E2011" s="32" t="s">
        <v>9642</v>
      </c>
      <c r="F2011" s="32" t="s">
        <v>9643</v>
      </c>
      <c r="G2011" s="32" t="s">
        <v>35</v>
      </c>
      <c r="H2011" s="32" t="s">
        <v>38</v>
      </c>
      <c r="I2011" s="32" t="s">
        <v>2013</v>
      </c>
      <c r="J2011" s="35">
        <v>0</v>
      </c>
      <c r="K2011" s="35">
        <v>0</v>
      </c>
      <c r="L2011" s="35">
        <v>0</v>
      </c>
      <c r="M2011" s="35">
        <v>28</v>
      </c>
      <c r="N2011" s="32" t="s">
        <v>19</v>
      </c>
      <c r="O2011" s="32" t="s">
        <v>41</v>
      </c>
      <c r="P2011" s="32">
        <v>1</v>
      </c>
      <c r="Q2011" s="32" t="s">
        <v>9644</v>
      </c>
    </row>
    <row r="2012" spans="1:17" x14ac:dyDescent="0.25">
      <c r="A2012" s="57">
        <v>42269.618869293983</v>
      </c>
      <c r="B2012" s="32" t="s">
        <v>267</v>
      </c>
      <c r="C2012" s="32" t="s">
        <v>81</v>
      </c>
      <c r="D2012" s="32" t="s">
        <v>266</v>
      </c>
      <c r="E2012" s="32" t="s">
        <v>9642</v>
      </c>
      <c r="F2012" s="32" t="s">
        <v>9643</v>
      </c>
      <c r="G2012" s="32" t="s">
        <v>25</v>
      </c>
      <c r="H2012" s="32" t="s">
        <v>26</v>
      </c>
      <c r="I2012" s="32" t="s">
        <v>2013</v>
      </c>
      <c r="J2012" s="35">
        <v>0</v>
      </c>
      <c r="K2012" s="35">
        <v>0</v>
      </c>
      <c r="L2012" s="35">
        <v>0</v>
      </c>
      <c r="M2012" s="35">
        <v>0</v>
      </c>
      <c r="N2012" s="32" t="s">
        <v>19</v>
      </c>
      <c r="O2012" s="32" t="s">
        <v>41</v>
      </c>
      <c r="P2012" s="32">
        <v>2</v>
      </c>
      <c r="Q2012" s="32" t="s">
        <v>9644</v>
      </c>
    </row>
    <row r="2013" spans="1:17" x14ac:dyDescent="0.25">
      <c r="A2013" s="57">
        <v>42269.619631712965</v>
      </c>
      <c r="C2013" s="32" t="s">
        <v>736</v>
      </c>
      <c r="D2013" s="32" t="s">
        <v>334</v>
      </c>
      <c r="E2013" s="32" t="s">
        <v>9645</v>
      </c>
      <c r="F2013" s="32" t="s">
        <v>9646</v>
      </c>
      <c r="G2013" s="32" t="s">
        <v>58</v>
      </c>
      <c r="H2013" s="32" t="s">
        <v>59</v>
      </c>
      <c r="I2013" s="32" t="s">
        <v>2006</v>
      </c>
      <c r="J2013" s="35">
        <v>0</v>
      </c>
      <c r="K2013" s="35">
        <v>0</v>
      </c>
      <c r="L2013" s="35">
        <v>0</v>
      </c>
      <c r="M2013" s="35">
        <v>0</v>
      </c>
      <c r="N2013" s="32" t="s">
        <v>19</v>
      </c>
      <c r="O2013" s="32" t="s">
        <v>322</v>
      </c>
      <c r="P2013" s="32">
        <v>0</v>
      </c>
    </row>
    <row r="2014" spans="1:17" x14ac:dyDescent="0.25">
      <c r="A2014" s="57">
        <v>42269.619914895833</v>
      </c>
      <c r="C2014" s="32" t="s">
        <v>5133</v>
      </c>
      <c r="D2014" s="32" t="s">
        <v>334</v>
      </c>
      <c r="E2014" s="32" t="s">
        <v>9647</v>
      </c>
      <c r="F2014" s="32" t="s">
        <v>9648</v>
      </c>
      <c r="G2014" s="32" t="s">
        <v>58</v>
      </c>
      <c r="H2014" s="32" t="s">
        <v>59</v>
      </c>
      <c r="I2014" s="32" t="s">
        <v>2006</v>
      </c>
      <c r="J2014" s="35">
        <v>0</v>
      </c>
      <c r="K2014" s="35">
        <v>0</v>
      </c>
      <c r="L2014" s="35">
        <v>0</v>
      </c>
      <c r="M2014" s="35">
        <v>0</v>
      </c>
      <c r="N2014" s="32" t="s">
        <v>19</v>
      </c>
      <c r="O2014" s="32" t="s">
        <v>322</v>
      </c>
      <c r="P2014" s="32">
        <v>0</v>
      </c>
    </row>
    <row r="2015" spans="1:17" x14ac:dyDescent="0.25">
      <c r="A2015" s="57">
        <v>42269.625310381947</v>
      </c>
      <c r="B2015" s="32" t="s">
        <v>31</v>
      </c>
      <c r="C2015" s="32" t="s">
        <v>863</v>
      </c>
      <c r="D2015" s="32" t="s">
        <v>864</v>
      </c>
      <c r="E2015" s="32" t="s">
        <v>9649</v>
      </c>
      <c r="F2015" s="32" t="s">
        <v>9650</v>
      </c>
      <c r="G2015" s="32" t="s">
        <v>15</v>
      </c>
      <c r="H2015" s="32" t="s">
        <v>16</v>
      </c>
      <c r="I2015" s="32" t="s">
        <v>262</v>
      </c>
      <c r="J2015" s="35">
        <v>660</v>
      </c>
      <c r="K2015" s="35">
        <v>0</v>
      </c>
      <c r="L2015" s="35">
        <v>0</v>
      </c>
      <c r="M2015" s="35">
        <v>0</v>
      </c>
      <c r="N2015" s="32" t="s">
        <v>19</v>
      </c>
      <c r="O2015" s="32" t="s">
        <v>18</v>
      </c>
      <c r="P2015" s="32">
        <v>1</v>
      </c>
      <c r="Q2015" s="32" t="s">
        <v>9651</v>
      </c>
    </row>
    <row r="2016" spans="1:17" x14ac:dyDescent="0.25">
      <c r="A2016" s="57">
        <v>42269.629667743058</v>
      </c>
      <c r="C2016" s="32" t="s">
        <v>5771</v>
      </c>
      <c r="D2016" s="32" t="s">
        <v>334</v>
      </c>
      <c r="E2016" s="32" t="s">
        <v>9652</v>
      </c>
      <c r="F2016" s="32" t="s">
        <v>9653</v>
      </c>
      <c r="G2016" s="32" t="s">
        <v>58</v>
      </c>
      <c r="H2016" s="32" t="s">
        <v>59</v>
      </c>
      <c r="I2016" s="32" t="s">
        <v>2006</v>
      </c>
      <c r="J2016" s="35">
        <v>0</v>
      </c>
      <c r="K2016" s="35">
        <v>0</v>
      </c>
      <c r="L2016" s="35">
        <v>0</v>
      </c>
      <c r="M2016" s="35">
        <v>0</v>
      </c>
      <c r="N2016" s="32" t="s">
        <v>19</v>
      </c>
      <c r="O2016" s="32" t="s">
        <v>322</v>
      </c>
      <c r="P2016" s="32">
        <v>0</v>
      </c>
    </row>
    <row r="2017" spans="1:17" x14ac:dyDescent="0.25">
      <c r="A2017" s="57">
        <v>42269.640892210649</v>
      </c>
      <c r="C2017" s="32" t="s">
        <v>457</v>
      </c>
      <c r="D2017" s="32" t="s">
        <v>334</v>
      </c>
      <c r="E2017" s="32" t="s">
        <v>9658</v>
      </c>
      <c r="F2017" s="32" t="s">
        <v>9659</v>
      </c>
      <c r="G2017" s="32" t="s">
        <v>58</v>
      </c>
      <c r="H2017" s="32" t="s">
        <v>59</v>
      </c>
      <c r="I2017" s="32" t="s">
        <v>2006</v>
      </c>
      <c r="J2017" s="35">
        <v>0</v>
      </c>
      <c r="K2017" s="35">
        <v>0</v>
      </c>
      <c r="L2017" s="35">
        <v>0</v>
      </c>
      <c r="M2017" s="35">
        <v>0</v>
      </c>
      <c r="N2017" s="32" t="s">
        <v>19</v>
      </c>
      <c r="O2017" s="32" t="s">
        <v>322</v>
      </c>
      <c r="P2017" s="32">
        <v>0</v>
      </c>
    </row>
    <row r="2018" spans="1:17" x14ac:dyDescent="0.25">
      <c r="A2018" s="57">
        <v>42269.654251886575</v>
      </c>
      <c r="C2018" s="32" t="s">
        <v>457</v>
      </c>
      <c r="D2018" s="32" t="s">
        <v>334</v>
      </c>
      <c r="E2018" s="32" t="s">
        <v>9660</v>
      </c>
      <c r="F2018" s="32" t="s">
        <v>9661</v>
      </c>
      <c r="G2018" s="32" t="s">
        <v>58</v>
      </c>
      <c r="H2018" s="32" t="s">
        <v>59</v>
      </c>
      <c r="I2018" s="32" t="s">
        <v>2006</v>
      </c>
      <c r="J2018" s="35">
        <v>0</v>
      </c>
      <c r="K2018" s="35">
        <v>0</v>
      </c>
      <c r="L2018" s="35">
        <v>0</v>
      </c>
      <c r="M2018" s="35">
        <v>0</v>
      </c>
      <c r="N2018" s="32" t="s">
        <v>19</v>
      </c>
      <c r="O2018" s="32" t="s">
        <v>322</v>
      </c>
      <c r="P2018" s="32">
        <v>0</v>
      </c>
    </row>
    <row r="2019" spans="1:17" x14ac:dyDescent="0.25">
      <c r="A2019" s="57">
        <v>42269.695807523145</v>
      </c>
      <c r="B2019" s="32" t="s">
        <v>70</v>
      </c>
      <c r="C2019" s="32" t="s">
        <v>846</v>
      </c>
      <c r="D2019" s="32" t="s">
        <v>847</v>
      </c>
      <c r="E2019" s="32" t="s">
        <v>9662</v>
      </c>
      <c r="F2019" s="32" t="s">
        <v>9663</v>
      </c>
      <c r="G2019" s="32" t="s">
        <v>848</v>
      </c>
      <c r="H2019" s="32" t="s">
        <v>849</v>
      </c>
      <c r="I2019" s="32" t="s">
        <v>265</v>
      </c>
      <c r="J2019" s="35">
        <v>0</v>
      </c>
      <c r="K2019" s="35">
        <v>0</v>
      </c>
      <c r="L2019" s="35">
        <v>0</v>
      </c>
      <c r="M2019" s="35">
        <v>0</v>
      </c>
      <c r="N2019" s="32" t="s">
        <v>17</v>
      </c>
      <c r="O2019" s="32" t="s">
        <v>18</v>
      </c>
      <c r="P2019" s="32">
        <v>1</v>
      </c>
    </row>
    <row r="2020" spans="1:17" x14ac:dyDescent="0.25">
      <c r="A2020" s="57">
        <v>42269.695807523145</v>
      </c>
      <c r="B2020" s="32" t="s">
        <v>70</v>
      </c>
      <c r="C2020" s="32" t="s">
        <v>846</v>
      </c>
      <c r="D2020" s="32" t="s">
        <v>847</v>
      </c>
      <c r="E2020" s="32" t="s">
        <v>9662</v>
      </c>
      <c r="F2020" s="32" t="s">
        <v>9663</v>
      </c>
      <c r="G2020" s="32" t="s">
        <v>848</v>
      </c>
      <c r="H2020" s="32" t="s">
        <v>850</v>
      </c>
      <c r="I2020" s="32" t="s">
        <v>265</v>
      </c>
      <c r="J2020" s="35">
        <v>0</v>
      </c>
      <c r="K2020" s="35">
        <v>0</v>
      </c>
      <c r="L2020" s="35">
        <v>0</v>
      </c>
      <c r="M2020" s="35">
        <v>0</v>
      </c>
      <c r="N2020" s="32" t="s">
        <v>17</v>
      </c>
      <c r="O2020" s="32" t="s">
        <v>18</v>
      </c>
      <c r="P2020" s="32">
        <v>1</v>
      </c>
    </row>
    <row r="2021" spans="1:17" x14ac:dyDescent="0.25">
      <c r="A2021" s="57">
        <v>42269.695807523145</v>
      </c>
      <c r="B2021" s="32" t="s">
        <v>70</v>
      </c>
      <c r="C2021" s="32" t="s">
        <v>846</v>
      </c>
      <c r="D2021" s="32" t="s">
        <v>847</v>
      </c>
      <c r="E2021" s="32" t="s">
        <v>9662</v>
      </c>
      <c r="F2021" s="32" t="s">
        <v>9663</v>
      </c>
      <c r="G2021" s="32" t="s">
        <v>851</v>
      </c>
      <c r="H2021" s="32" t="s">
        <v>852</v>
      </c>
      <c r="I2021" s="32" t="s">
        <v>265</v>
      </c>
      <c r="J2021" s="35">
        <v>0</v>
      </c>
      <c r="K2021" s="35">
        <v>0</v>
      </c>
      <c r="L2021" s="35">
        <v>0</v>
      </c>
      <c r="M2021" s="35">
        <v>0</v>
      </c>
      <c r="N2021" s="32" t="s">
        <v>17</v>
      </c>
      <c r="O2021" s="32" t="s">
        <v>18</v>
      </c>
      <c r="P2021" s="32">
        <v>1</v>
      </c>
    </row>
    <row r="2022" spans="1:17" x14ac:dyDescent="0.25">
      <c r="A2022" s="57">
        <v>42269.695807523145</v>
      </c>
      <c r="B2022" s="32" t="s">
        <v>70</v>
      </c>
      <c r="C2022" s="32" t="s">
        <v>846</v>
      </c>
      <c r="D2022" s="32" t="s">
        <v>847</v>
      </c>
      <c r="E2022" s="32" t="s">
        <v>9662</v>
      </c>
      <c r="F2022" s="32" t="s">
        <v>9663</v>
      </c>
      <c r="G2022" s="32" t="s">
        <v>851</v>
      </c>
      <c r="H2022" s="32" t="s">
        <v>853</v>
      </c>
      <c r="I2022" s="32" t="s">
        <v>265</v>
      </c>
      <c r="J2022" s="35">
        <v>0</v>
      </c>
      <c r="K2022" s="35">
        <v>0</v>
      </c>
      <c r="L2022" s="35">
        <v>0</v>
      </c>
      <c r="M2022" s="35">
        <v>0</v>
      </c>
      <c r="N2022" s="32" t="s">
        <v>17</v>
      </c>
      <c r="O2022" s="32" t="s">
        <v>18</v>
      </c>
      <c r="P2022" s="32">
        <v>1</v>
      </c>
    </row>
    <row r="2023" spans="1:17" x14ac:dyDescent="0.25">
      <c r="A2023" s="57">
        <v>42269.704232557873</v>
      </c>
      <c r="B2023" s="32" t="s">
        <v>445</v>
      </c>
      <c r="C2023" s="32" t="s">
        <v>9664</v>
      </c>
      <c r="D2023" s="32" t="s">
        <v>9665</v>
      </c>
      <c r="E2023" s="32" t="s">
        <v>9666</v>
      </c>
      <c r="F2023" s="32" t="s">
        <v>9667</v>
      </c>
      <c r="G2023" s="32" t="s">
        <v>28</v>
      </c>
      <c r="H2023" s="32" t="s">
        <v>9669</v>
      </c>
      <c r="I2023" s="32" t="s">
        <v>1879</v>
      </c>
      <c r="J2023" s="35">
        <v>0</v>
      </c>
      <c r="K2023" s="35">
        <v>0</v>
      </c>
      <c r="L2023" s="35">
        <v>0</v>
      </c>
      <c r="M2023" s="35">
        <v>0</v>
      </c>
      <c r="N2023" s="32" t="s">
        <v>17</v>
      </c>
      <c r="O2023" s="32" t="s">
        <v>18</v>
      </c>
      <c r="P2023" s="32">
        <v>1</v>
      </c>
      <c r="Q2023" s="32" t="s">
        <v>9668</v>
      </c>
    </row>
    <row r="2024" spans="1:17" x14ac:dyDescent="0.25">
      <c r="A2024" s="57">
        <v>42269.705659837964</v>
      </c>
      <c r="B2024" s="32" t="s">
        <v>280</v>
      </c>
      <c r="C2024" s="32" t="s">
        <v>5205</v>
      </c>
      <c r="D2024" s="32" t="s">
        <v>5206</v>
      </c>
      <c r="E2024" s="32" t="s">
        <v>9670</v>
      </c>
      <c r="F2024" s="32" t="s">
        <v>9671</v>
      </c>
      <c r="G2024" s="32" t="s">
        <v>15</v>
      </c>
      <c r="H2024" s="32" t="s">
        <v>16</v>
      </c>
      <c r="I2024" s="32" t="s">
        <v>260</v>
      </c>
      <c r="J2024" s="35">
        <v>600</v>
      </c>
      <c r="K2024" s="35">
        <v>0</v>
      </c>
      <c r="L2024" s="35">
        <v>0</v>
      </c>
      <c r="M2024" s="35">
        <v>0</v>
      </c>
      <c r="N2024" s="32" t="s">
        <v>17</v>
      </c>
      <c r="O2024" s="32" t="s">
        <v>18</v>
      </c>
      <c r="P2024" s="32">
        <v>1</v>
      </c>
    </row>
    <row r="2025" spans="1:17" x14ac:dyDescent="0.25">
      <c r="A2025" s="57">
        <v>42269.705659837964</v>
      </c>
      <c r="B2025" s="32" t="s">
        <v>280</v>
      </c>
      <c r="C2025" s="32" t="s">
        <v>5205</v>
      </c>
      <c r="D2025" s="32" t="s">
        <v>5206</v>
      </c>
      <c r="E2025" s="32" t="s">
        <v>9670</v>
      </c>
      <c r="F2025" s="32" t="s">
        <v>9671</v>
      </c>
      <c r="G2025" s="32" t="s">
        <v>824</v>
      </c>
      <c r="H2025" s="32" t="s">
        <v>9672</v>
      </c>
      <c r="I2025" s="32" t="s">
        <v>260</v>
      </c>
      <c r="J2025" s="35">
        <v>0</v>
      </c>
      <c r="K2025" s="35">
        <v>0</v>
      </c>
      <c r="L2025" s="35">
        <v>0</v>
      </c>
      <c r="M2025" s="35">
        <v>0</v>
      </c>
      <c r="N2025" s="32" t="s">
        <v>17</v>
      </c>
      <c r="O2025" s="32" t="s">
        <v>18</v>
      </c>
      <c r="P2025" s="32">
        <v>1</v>
      </c>
    </row>
    <row r="2026" spans="1:17" x14ac:dyDescent="0.25">
      <c r="A2026" s="57">
        <v>42269.705659837964</v>
      </c>
      <c r="B2026" s="32" t="s">
        <v>280</v>
      </c>
      <c r="C2026" s="32" t="s">
        <v>5205</v>
      </c>
      <c r="D2026" s="32" t="s">
        <v>5206</v>
      </c>
      <c r="E2026" s="32" t="s">
        <v>9670</v>
      </c>
      <c r="F2026" s="32" t="s">
        <v>9671</v>
      </c>
      <c r="G2026" s="32" t="s">
        <v>824</v>
      </c>
      <c r="H2026" s="32" t="s">
        <v>9673</v>
      </c>
      <c r="I2026" s="32" t="s">
        <v>260</v>
      </c>
      <c r="J2026" s="35">
        <v>0</v>
      </c>
      <c r="K2026" s="35">
        <v>0</v>
      </c>
      <c r="L2026" s="35">
        <v>0</v>
      </c>
      <c r="M2026" s="35">
        <v>0</v>
      </c>
      <c r="N2026" s="32" t="s">
        <v>17</v>
      </c>
      <c r="O2026" s="32" t="s">
        <v>18</v>
      </c>
      <c r="P2026" s="32">
        <v>1</v>
      </c>
    </row>
    <row r="2027" spans="1:17" x14ac:dyDescent="0.25">
      <c r="A2027" s="57">
        <v>42269.705659837964</v>
      </c>
      <c r="B2027" s="32" t="s">
        <v>280</v>
      </c>
      <c r="C2027" s="32" t="s">
        <v>5205</v>
      </c>
      <c r="D2027" s="32" t="s">
        <v>5206</v>
      </c>
      <c r="E2027" s="32" t="s">
        <v>9670</v>
      </c>
      <c r="F2027" s="32" t="s">
        <v>9671</v>
      </c>
      <c r="G2027" s="32" t="s">
        <v>731</v>
      </c>
      <c r="H2027" s="32" t="s">
        <v>9674</v>
      </c>
      <c r="I2027" s="32" t="s">
        <v>260</v>
      </c>
      <c r="J2027" s="35">
        <v>0</v>
      </c>
      <c r="K2027" s="35">
        <v>0</v>
      </c>
      <c r="L2027" s="35">
        <v>0</v>
      </c>
      <c r="M2027" s="35">
        <v>0</v>
      </c>
      <c r="N2027" s="32" t="s">
        <v>17</v>
      </c>
      <c r="O2027" s="32" t="s">
        <v>18</v>
      </c>
      <c r="P2027" s="32">
        <v>1</v>
      </c>
    </row>
    <row r="2028" spans="1:17" x14ac:dyDescent="0.25">
      <c r="A2028" s="57">
        <v>42269.706695023146</v>
      </c>
      <c r="B2028" s="32" t="s">
        <v>445</v>
      </c>
      <c r="C2028" s="32" t="s">
        <v>9675</v>
      </c>
      <c r="D2028" s="32" t="s">
        <v>9676</v>
      </c>
      <c r="E2028" s="32" t="s">
        <v>9677</v>
      </c>
      <c r="F2028" s="32" t="s">
        <v>9678</v>
      </c>
      <c r="G2028" s="32" t="s">
        <v>15</v>
      </c>
      <c r="H2028" s="32" t="s">
        <v>16</v>
      </c>
      <c r="I2028" s="32" t="s">
        <v>260</v>
      </c>
      <c r="J2028" s="35">
        <v>7360</v>
      </c>
      <c r="K2028" s="35">
        <v>0</v>
      </c>
      <c r="L2028" s="35">
        <v>0</v>
      </c>
      <c r="M2028" s="35">
        <v>0</v>
      </c>
      <c r="N2028" s="32" t="s">
        <v>17</v>
      </c>
      <c r="O2028" s="32" t="s">
        <v>18</v>
      </c>
      <c r="P2028" s="32">
        <v>1</v>
      </c>
      <c r="Q2028" s="32" t="s">
        <v>9679</v>
      </c>
    </row>
    <row r="2029" spans="1:17" x14ac:dyDescent="0.25">
      <c r="A2029" s="57">
        <v>42269.706695023146</v>
      </c>
      <c r="B2029" s="32" t="s">
        <v>445</v>
      </c>
      <c r="C2029" s="32" t="s">
        <v>9675</v>
      </c>
      <c r="D2029" s="32" t="s">
        <v>9676</v>
      </c>
      <c r="E2029" s="32" t="s">
        <v>9677</v>
      </c>
      <c r="F2029" s="32" t="s">
        <v>9678</v>
      </c>
      <c r="G2029" s="32" t="s">
        <v>69</v>
      </c>
      <c r="H2029" s="32" t="s">
        <v>9680</v>
      </c>
      <c r="I2029" s="32" t="s">
        <v>260</v>
      </c>
      <c r="J2029" s="35">
        <v>0</v>
      </c>
      <c r="K2029" s="35">
        <v>0</v>
      </c>
      <c r="L2029" s="35">
        <v>0</v>
      </c>
      <c r="M2029" s="35">
        <v>0</v>
      </c>
      <c r="N2029" s="32" t="s">
        <v>17</v>
      </c>
      <c r="O2029" s="32" t="s">
        <v>18</v>
      </c>
      <c r="P2029" s="32">
        <v>1</v>
      </c>
      <c r="Q2029" s="32" t="s">
        <v>9679</v>
      </c>
    </row>
    <row r="2030" spans="1:17" x14ac:dyDescent="0.25">
      <c r="A2030" s="57">
        <v>42269.706695023146</v>
      </c>
      <c r="B2030" s="32" t="s">
        <v>445</v>
      </c>
      <c r="C2030" s="32" t="s">
        <v>9675</v>
      </c>
      <c r="D2030" s="32" t="s">
        <v>9676</v>
      </c>
      <c r="E2030" s="32" t="s">
        <v>9677</v>
      </c>
      <c r="F2030" s="32" t="s">
        <v>9678</v>
      </c>
      <c r="G2030" s="32" t="s">
        <v>513</v>
      </c>
      <c r="H2030" s="32" t="s">
        <v>9681</v>
      </c>
      <c r="I2030" s="32" t="s">
        <v>260</v>
      </c>
      <c r="J2030" s="35">
        <v>0</v>
      </c>
      <c r="K2030" s="35">
        <v>0</v>
      </c>
      <c r="L2030" s="35">
        <v>0</v>
      </c>
      <c r="M2030" s="35">
        <v>0</v>
      </c>
      <c r="N2030" s="32" t="s">
        <v>17</v>
      </c>
      <c r="O2030" s="32" t="s">
        <v>18</v>
      </c>
      <c r="P2030" s="32">
        <v>1</v>
      </c>
      <c r="Q2030" s="32" t="s">
        <v>9679</v>
      </c>
    </row>
    <row r="2031" spans="1:17" x14ac:dyDescent="0.25">
      <c r="A2031" s="57">
        <v>42269.706695023146</v>
      </c>
      <c r="B2031" s="32" t="s">
        <v>445</v>
      </c>
      <c r="C2031" s="32" t="s">
        <v>9675</v>
      </c>
      <c r="D2031" s="32" t="s">
        <v>9676</v>
      </c>
      <c r="E2031" s="32" t="s">
        <v>9677</v>
      </c>
      <c r="F2031" s="32" t="s">
        <v>9678</v>
      </c>
      <c r="G2031" s="32" t="s">
        <v>513</v>
      </c>
      <c r="H2031" s="32" t="s">
        <v>9682</v>
      </c>
      <c r="I2031" s="32" t="s">
        <v>260</v>
      </c>
      <c r="J2031" s="35">
        <v>0</v>
      </c>
      <c r="K2031" s="35">
        <v>0</v>
      </c>
      <c r="L2031" s="35">
        <v>0</v>
      </c>
      <c r="M2031" s="35">
        <v>0</v>
      </c>
      <c r="N2031" s="32" t="s">
        <v>17</v>
      </c>
      <c r="O2031" s="32" t="s">
        <v>18</v>
      </c>
      <c r="P2031" s="32">
        <v>1</v>
      </c>
      <c r="Q2031" s="32" t="s">
        <v>9679</v>
      </c>
    </row>
    <row r="2032" spans="1:17" x14ac:dyDescent="0.25">
      <c r="A2032" s="57">
        <v>42269.706695023146</v>
      </c>
      <c r="B2032" s="32" t="s">
        <v>445</v>
      </c>
      <c r="C2032" s="32" t="s">
        <v>9675</v>
      </c>
      <c r="D2032" s="32" t="s">
        <v>9676</v>
      </c>
      <c r="E2032" s="32" t="s">
        <v>9677</v>
      </c>
      <c r="F2032" s="32" t="s">
        <v>9678</v>
      </c>
      <c r="G2032" s="32" t="s">
        <v>513</v>
      </c>
      <c r="H2032" s="32" t="s">
        <v>9683</v>
      </c>
      <c r="I2032" s="32" t="s">
        <v>260</v>
      </c>
      <c r="J2032" s="35">
        <v>0</v>
      </c>
      <c r="K2032" s="35">
        <v>0</v>
      </c>
      <c r="L2032" s="35">
        <v>0</v>
      </c>
      <c r="M2032" s="35">
        <v>0</v>
      </c>
      <c r="N2032" s="32" t="s">
        <v>17</v>
      </c>
      <c r="O2032" s="32" t="s">
        <v>18</v>
      </c>
      <c r="P2032" s="32">
        <v>1</v>
      </c>
      <c r="Q2032" s="32" t="s">
        <v>9679</v>
      </c>
    </row>
    <row r="2033" spans="1:17" x14ac:dyDescent="0.25">
      <c r="A2033" s="57">
        <v>42269.706695023146</v>
      </c>
      <c r="B2033" s="32" t="s">
        <v>445</v>
      </c>
      <c r="C2033" s="32" t="s">
        <v>9675</v>
      </c>
      <c r="D2033" s="32" t="s">
        <v>9676</v>
      </c>
      <c r="E2033" s="32" t="s">
        <v>9677</v>
      </c>
      <c r="F2033" s="32" t="s">
        <v>9678</v>
      </c>
      <c r="G2033" s="32" t="s">
        <v>9684</v>
      </c>
      <c r="H2033" s="32" t="s">
        <v>9685</v>
      </c>
      <c r="I2033" s="32" t="s">
        <v>260</v>
      </c>
      <c r="J2033" s="35">
        <v>0</v>
      </c>
      <c r="K2033" s="35">
        <v>0</v>
      </c>
      <c r="L2033" s="35">
        <v>0</v>
      </c>
      <c r="M2033" s="35">
        <v>0</v>
      </c>
      <c r="N2033" s="32" t="s">
        <v>17</v>
      </c>
      <c r="O2033" s="32" t="s">
        <v>18</v>
      </c>
      <c r="P2033" s="32">
        <v>1</v>
      </c>
      <c r="Q2033" s="32" t="s">
        <v>9679</v>
      </c>
    </row>
    <row r="2034" spans="1:17" x14ac:dyDescent="0.25">
      <c r="A2034" s="57">
        <v>42269.706695023146</v>
      </c>
      <c r="B2034" s="32" t="s">
        <v>445</v>
      </c>
      <c r="C2034" s="32" t="s">
        <v>9675</v>
      </c>
      <c r="D2034" s="32" t="s">
        <v>9676</v>
      </c>
      <c r="E2034" s="32" t="s">
        <v>9677</v>
      </c>
      <c r="F2034" s="32" t="s">
        <v>9678</v>
      </c>
      <c r="G2034" s="32" t="s">
        <v>9684</v>
      </c>
      <c r="H2034" s="32" t="s">
        <v>9686</v>
      </c>
      <c r="I2034" s="32" t="s">
        <v>260</v>
      </c>
      <c r="J2034" s="35">
        <v>0</v>
      </c>
      <c r="K2034" s="35">
        <v>0</v>
      </c>
      <c r="L2034" s="35">
        <v>0</v>
      </c>
      <c r="M2034" s="35">
        <v>0</v>
      </c>
      <c r="N2034" s="32" t="s">
        <v>17</v>
      </c>
      <c r="O2034" s="32" t="s">
        <v>18</v>
      </c>
      <c r="P2034" s="32">
        <v>1</v>
      </c>
      <c r="Q2034" s="32" t="s">
        <v>9679</v>
      </c>
    </row>
    <row r="2035" spans="1:17" x14ac:dyDescent="0.25">
      <c r="A2035" s="57">
        <v>42269.706695023146</v>
      </c>
      <c r="B2035" s="32" t="s">
        <v>445</v>
      </c>
      <c r="C2035" s="32" t="s">
        <v>9675</v>
      </c>
      <c r="D2035" s="32" t="s">
        <v>9676</v>
      </c>
      <c r="E2035" s="32" t="s">
        <v>9677</v>
      </c>
      <c r="F2035" s="32" t="s">
        <v>9678</v>
      </c>
      <c r="G2035" s="32" t="s">
        <v>9684</v>
      </c>
      <c r="H2035" s="32" t="s">
        <v>9687</v>
      </c>
      <c r="I2035" s="32" t="s">
        <v>260</v>
      </c>
      <c r="J2035" s="35">
        <v>0</v>
      </c>
      <c r="K2035" s="35">
        <v>0</v>
      </c>
      <c r="L2035" s="35">
        <v>0</v>
      </c>
      <c r="M2035" s="35">
        <v>0</v>
      </c>
      <c r="N2035" s="32" t="s">
        <v>17</v>
      </c>
      <c r="O2035" s="32" t="s">
        <v>18</v>
      </c>
      <c r="P2035" s="32">
        <v>1</v>
      </c>
      <c r="Q2035" s="32" t="s">
        <v>9679</v>
      </c>
    </row>
    <row r="2036" spans="1:17" x14ac:dyDescent="0.25">
      <c r="A2036" s="57">
        <v>42269.706695023146</v>
      </c>
      <c r="B2036" s="32" t="s">
        <v>445</v>
      </c>
      <c r="C2036" s="32" t="s">
        <v>9675</v>
      </c>
      <c r="D2036" s="32" t="s">
        <v>9676</v>
      </c>
      <c r="E2036" s="32" t="s">
        <v>9677</v>
      </c>
      <c r="F2036" s="32" t="s">
        <v>9678</v>
      </c>
      <c r="G2036" s="32" t="s">
        <v>9684</v>
      </c>
      <c r="H2036" s="32" t="s">
        <v>9688</v>
      </c>
      <c r="I2036" s="32" t="s">
        <v>260</v>
      </c>
      <c r="J2036" s="35">
        <v>0</v>
      </c>
      <c r="K2036" s="35">
        <v>0</v>
      </c>
      <c r="L2036" s="35">
        <v>0</v>
      </c>
      <c r="M2036" s="35">
        <v>0</v>
      </c>
      <c r="N2036" s="32" t="s">
        <v>17</v>
      </c>
      <c r="O2036" s="32" t="s">
        <v>18</v>
      </c>
      <c r="P2036" s="32">
        <v>1</v>
      </c>
      <c r="Q2036" s="32" t="s">
        <v>9679</v>
      </c>
    </row>
    <row r="2037" spans="1:17" x14ac:dyDescent="0.25">
      <c r="A2037" s="57">
        <v>42269.706695023146</v>
      </c>
      <c r="B2037" s="32" t="s">
        <v>445</v>
      </c>
      <c r="C2037" s="32" t="s">
        <v>9675</v>
      </c>
      <c r="D2037" s="32" t="s">
        <v>9676</v>
      </c>
      <c r="E2037" s="32" t="s">
        <v>9677</v>
      </c>
      <c r="F2037" s="32" t="s">
        <v>9678</v>
      </c>
      <c r="G2037" s="32" t="s">
        <v>9684</v>
      </c>
      <c r="H2037" s="32" t="s">
        <v>9689</v>
      </c>
      <c r="I2037" s="32" t="s">
        <v>260</v>
      </c>
      <c r="J2037" s="35">
        <v>0</v>
      </c>
      <c r="K2037" s="35">
        <v>0</v>
      </c>
      <c r="L2037" s="35">
        <v>0</v>
      </c>
      <c r="M2037" s="35">
        <v>0</v>
      </c>
      <c r="N2037" s="32" t="s">
        <v>17</v>
      </c>
      <c r="O2037" s="32" t="s">
        <v>18</v>
      </c>
      <c r="P2037" s="32">
        <v>1</v>
      </c>
      <c r="Q2037" s="32" t="s">
        <v>9679</v>
      </c>
    </row>
    <row r="2038" spans="1:17" x14ac:dyDescent="0.25">
      <c r="A2038" s="57">
        <v>42269.706695023146</v>
      </c>
      <c r="B2038" s="32" t="s">
        <v>445</v>
      </c>
      <c r="C2038" s="32" t="s">
        <v>9675</v>
      </c>
      <c r="D2038" s="32" t="s">
        <v>9676</v>
      </c>
      <c r="E2038" s="32" t="s">
        <v>9677</v>
      </c>
      <c r="F2038" s="32" t="s">
        <v>9678</v>
      </c>
      <c r="G2038" s="32" t="s">
        <v>9684</v>
      </c>
      <c r="H2038" s="32" t="s">
        <v>9690</v>
      </c>
      <c r="I2038" s="32" t="s">
        <v>260</v>
      </c>
      <c r="J2038" s="35">
        <v>0</v>
      </c>
      <c r="K2038" s="35">
        <v>0</v>
      </c>
      <c r="L2038" s="35">
        <v>0</v>
      </c>
      <c r="M2038" s="35">
        <v>0</v>
      </c>
      <c r="N2038" s="32" t="s">
        <v>17</v>
      </c>
      <c r="O2038" s="32" t="s">
        <v>18</v>
      </c>
      <c r="P2038" s="32">
        <v>1</v>
      </c>
      <c r="Q2038" s="32" t="s">
        <v>9679</v>
      </c>
    </row>
    <row r="2039" spans="1:17" x14ac:dyDescent="0.25">
      <c r="A2039" s="57">
        <v>42269.706695023146</v>
      </c>
      <c r="B2039" s="32" t="s">
        <v>445</v>
      </c>
      <c r="C2039" s="32" t="s">
        <v>9675</v>
      </c>
      <c r="D2039" s="32" t="s">
        <v>9676</v>
      </c>
      <c r="E2039" s="32" t="s">
        <v>9677</v>
      </c>
      <c r="F2039" s="32" t="s">
        <v>9678</v>
      </c>
      <c r="G2039" s="32" t="s">
        <v>1093</v>
      </c>
      <c r="H2039" s="32" t="s">
        <v>9691</v>
      </c>
      <c r="I2039" s="32" t="s">
        <v>260</v>
      </c>
      <c r="J2039" s="35">
        <v>0</v>
      </c>
      <c r="K2039" s="35">
        <v>0</v>
      </c>
      <c r="L2039" s="35">
        <v>0</v>
      </c>
      <c r="M2039" s="35">
        <v>0</v>
      </c>
      <c r="N2039" s="32" t="s">
        <v>17</v>
      </c>
      <c r="O2039" s="32" t="s">
        <v>18</v>
      </c>
      <c r="P2039" s="32">
        <v>1</v>
      </c>
      <c r="Q2039" s="32" t="s">
        <v>9679</v>
      </c>
    </row>
    <row r="2040" spans="1:17" x14ac:dyDescent="0.25">
      <c r="A2040" s="57">
        <v>42269.706695023146</v>
      </c>
      <c r="B2040" s="32" t="s">
        <v>445</v>
      </c>
      <c r="C2040" s="32" t="s">
        <v>9675</v>
      </c>
      <c r="D2040" s="32" t="s">
        <v>9676</v>
      </c>
      <c r="E2040" s="32" t="s">
        <v>9677</v>
      </c>
      <c r="F2040" s="32" t="s">
        <v>9678</v>
      </c>
      <c r="G2040" s="32" t="s">
        <v>461</v>
      </c>
      <c r="H2040" s="32" t="s">
        <v>9692</v>
      </c>
      <c r="I2040" s="32" t="s">
        <v>260</v>
      </c>
      <c r="J2040" s="35">
        <v>0</v>
      </c>
      <c r="K2040" s="35">
        <v>0</v>
      </c>
      <c r="L2040" s="35">
        <v>0</v>
      </c>
      <c r="M2040" s="35">
        <v>0</v>
      </c>
      <c r="N2040" s="32" t="s">
        <v>17</v>
      </c>
      <c r="O2040" s="32" t="s">
        <v>18</v>
      </c>
      <c r="P2040" s="32">
        <v>1</v>
      </c>
      <c r="Q2040" s="32" t="s">
        <v>9679</v>
      </c>
    </row>
    <row r="2041" spans="1:17" x14ac:dyDescent="0.25">
      <c r="A2041" s="57">
        <v>42269.706695023146</v>
      </c>
      <c r="B2041" s="32" t="s">
        <v>445</v>
      </c>
      <c r="C2041" s="32" t="s">
        <v>9675</v>
      </c>
      <c r="D2041" s="32" t="s">
        <v>9676</v>
      </c>
      <c r="E2041" s="32" t="s">
        <v>9677</v>
      </c>
      <c r="F2041" s="32" t="s">
        <v>9678</v>
      </c>
      <c r="G2041" s="32" t="s">
        <v>9693</v>
      </c>
      <c r="H2041" s="32" t="s">
        <v>9694</v>
      </c>
      <c r="I2041" s="32" t="s">
        <v>260</v>
      </c>
      <c r="J2041" s="35">
        <v>0</v>
      </c>
      <c r="K2041" s="35">
        <v>0</v>
      </c>
      <c r="L2041" s="35">
        <v>0</v>
      </c>
      <c r="M2041" s="35">
        <v>0</v>
      </c>
      <c r="N2041" s="32" t="s">
        <v>17</v>
      </c>
      <c r="O2041" s="32" t="s">
        <v>18</v>
      </c>
      <c r="P2041" s="32">
        <v>1</v>
      </c>
      <c r="Q2041" s="32" t="s">
        <v>9679</v>
      </c>
    </row>
    <row r="2042" spans="1:17" x14ac:dyDescent="0.25">
      <c r="A2042" s="57">
        <v>42269.706695023146</v>
      </c>
      <c r="B2042" s="32" t="s">
        <v>445</v>
      </c>
      <c r="C2042" s="32" t="s">
        <v>9675</v>
      </c>
      <c r="D2042" s="32" t="s">
        <v>9676</v>
      </c>
      <c r="E2042" s="32" t="s">
        <v>9677</v>
      </c>
      <c r="F2042" s="32" t="s">
        <v>9678</v>
      </c>
      <c r="G2042" s="32" t="s">
        <v>9684</v>
      </c>
      <c r="H2042" s="32" t="s">
        <v>9695</v>
      </c>
      <c r="I2042" s="32" t="s">
        <v>260</v>
      </c>
      <c r="J2042" s="35">
        <v>0</v>
      </c>
      <c r="K2042" s="35">
        <v>0</v>
      </c>
      <c r="L2042" s="35">
        <v>0</v>
      </c>
      <c r="M2042" s="35">
        <v>0</v>
      </c>
      <c r="N2042" s="32" t="s">
        <v>17</v>
      </c>
      <c r="O2042" s="32" t="s">
        <v>18</v>
      </c>
      <c r="P2042" s="32">
        <v>1</v>
      </c>
      <c r="Q2042" s="32" t="s">
        <v>9679</v>
      </c>
    </row>
    <row r="2043" spans="1:17" x14ac:dyDescent="0.25">
      <c r="A2043" s="57">
        <v>42269.706695023146</v>
      </c>
      <c r="B2043" s="32" t="s">
        <v>445</v>
      </c>
      <c r="C2043" s="32" t="s">
        <v>9675</v>
      </c>
      <c r="D2043" s="32" t="s">
        <v>9676</v>
      </c>
      <c r="E2043" s="32" t="s">
        <v>9677</v>
      </c>
      <c r="F2043" s="32" t="s">
        <v>9678</v>
      </c>
      <c r="G2043" s="32" t="s">
        <v>9696</v>
      </c>
      <c r="H2043" s="32" t="s">
        <v>9697</v>
      </c>
      <c r="I2043" s="32" t="s">
        <v>260</v>
      </c>
      <c r="J2043" s="35">
        <v>0</v>
      </c>
      <c r="K2043" s="35">
        <v>0</v>
      </c>
      <c r="L2043" s="35">
        <v>0</v>
      </c>
      <c r="M2043" s="35">
        <v>0</v>
      </c>
      <c r="N2043" s="32" t="s">
        <v>17</v>
      </c>
      <c r="O2043" s="32" t="s">
        <v>18</v>
      </c>
      <c r="P2043" s="32">
        <v>1</v>
      </c>
      <c r="Q2043" s="32" t="s">
        <v>9679</v>
      </c>
    </row>
    <row r="2044" spans="1:17" x14ac:dyDescent="0.25">
      <c r="A2044" s="57">
        <v>42269.710660879631</v>
      </c>
      <c r="C2044" s="32" t="s">
        <v>464</v>
      </c>
      <c r="D2044" s="32" t="s">
        <v>334</v>
      </c>
      <c r="E2044" s="32" t="s">
        <v>9698</v>
      </c>
      <c r="F2044" s="32" t="s">
        <v>9699</v>
      </c>
      <c r="G2044" s="32" t="s">
        <v>58</v>
      </c>
      <c r="H2044" s="32" t="s">
        <v>59</v>
      </c>
      <c r="I2044" s="32" t="s">
        <v>2006</v>
      </c>
      <c r="J2044" s="35">
        <v>0</v>
      </c>
      <c r="K2044" s="35">
        <v>0</v>
      </c>
      <c r="L2044" s="35">
        <v>0</v>
      </c>
      <c r="M2044" s="35">
        <v>0</v>
      </c>
      <c r="N2044" s="32" t="s">
        <v>19</v>
      </c>
      <c r="O2044" s="32" t="s">
        <v>322</v>
      </c>
      <c r="P2044" s="32">
        <v>0</v>
      </c>
    </row>
    <row r="2045" spans="1:17" x14ac:dyDescent="0.25">
      <c r="A2045" s="57">
        <v>42269.732506284723</v>
      </c>
      <c r="B2045" s="32" t="s">
        <v>280</v>
      </c>
      <c r="C2045" s="32" t="s">
        <v>9702</v>
      </c>
      <c r="D2045" s="32" t="s">
        <v>9703</v>
      </c>
      <c r="E2045" s="32" t="s">
        <v>9704</v>
      </c>
      <c r="F2045" s="32" t="s">
        <v>9705</v>
      </c>
      <c r="G2045" s="32" t="s">
        <v>527</v>
      </c>
      <c r="H2045" s="32" t="s">
        <v>526</v>
      </c>
      <c r="I2045" s="32" t="s">
        <v>4744</v>
      </c>
      <c r="J2045" s="35">
        <v>840</v>
      </c>
      <c r="K2045" s="35">
        <v>0</v>
      </c>
      <c r="L2045" s="35">
        <v>0</v>
      </c>
      <c r="M2045" s="35">
        <v>0</v>
      </c>
      <c r="N2045" s="32" t="s">
        <v>17</v>
      </c>
      <c r="O2045" s="32" t="s">
        <v>41</v>
      </c>
      <c r="P2045" s="32">
        <v>1</v>
      </c>
      <c r="Q2045" s="32" t="s">
        <v>9706</v>
      </c>
    </row>
    <row r="2046" spans="1:17" x14ac:dyDescent="0.25">
      <c r="A2046" s="57">
        <v>42269.734899270836</v>
      </c>
      <c r="B2046" s="32" t="s">
        <v>280</v>
      </c>
      <c r="C2046" s="32" t="s">
        <v>9713</v>
      </c>
      <c r="D2046" s="32" t="s">
        <v>9714</v>
      </c>
      <c r="E2046" s="32" t="s">
        <v>9715</v>
      </c>
      <c r="F2046" s="32" t="s">
        <v>9716</v>
      </c>
      <c r="G2046" s="32" t="s">
        <v>527</v>
      </c>
      <c r="H2046" s="32" t="s">
        <v>526</v>
      </c>
      <c r="I2046" s="32" t="s">
        <v>4744</v>
      </c>
      <c r="J2046" s="35">
        <v>840</v>
      </c>
      <c r="K2046" s="35">
        <v>0</v>
      </c>
      <c r="L2046" s="35">
        <v>0</v>
      </c>
      <c r="M2046" s="35">
        <v>0</v>
      </c>
      <c r="N2046" s="32" t="s">
        <v>17</v>
      </c>
      <c r="O2046" s="32" t="s">
        <v>41</v>
      </c>
      <c r="P2046" s="32">
        <v>1</v>
      </c>
      <c r="Q2046" s="32" t="s">
        <v>9717</v>
      </c>
    </row>
    <row r="2047" spans="1:17" x14ac:dyDescent="0.25">
      <c r="A2047" s="57">
        <v>42269.892034062497</v>
      </c>
      <c r="C2047" s="32" t="s">
        <v>819</v>
      </c>
      <c r="D2047" s="32" t="s">
        <v>334</v>
      </c>
      <c r="E2047" s="32" t="s">
        <v>9723</v>
      </c>
      <c r="F2047" s="32" t="s">
        <v>9724</v>
      </c>
      <c r="G2047" s="32" t="s">
        <v>58</v>
      </c>
      <c r="H2047" s="32" t="s">
        <v>59</v>
      </c>
      <c r="I2047" s="32" t="s">
        <v>2006</v>
      </c>
      <c r="J2047" s="35">
        <v>0</v>
      </c>
      <c r="K2047" s="35">
        <v>0</v>
      </c>
      <c r="L2047" s="35">
        <v>0</v>
      </c>
      <c r="M2047" s="35">
        <v>0</v>
      </c>
      <c r="N2047" s="32" t="s">
        <v>19</v>
      </c>
      <c r="O2047" s="32" t="s">
        <v>322</v>
      </c>
      <c r="P2047" s="32">
        <v>0</v>
      </c>
    </row>
    <row r="2048" spans="1:17" x14ac:dyDescent="0.25">
      <c r="A2048" s="57">
        <v>42269.897375960645</v>
      </c>
      <c r="C2048" s="32" t="s">
        <v>740</v>
      </c>
      <c r="D2048" s="32" t="s">
        <v>334</v>
      </c>
      <c r="E2048" s="32" t="s">
        <v>9725</v>
      </c>
      <c r="F2048" s="32" t="s">
        <v>9726</v>
      </c>
      <c r="G2048" s="32" t="s">
        <v>58</v>
      </c>
      <c r="H2048" s="32" t="s">
        <v>59</v>
      </c>
      <c r="I2048" s="32" t="s">
        <v>2006</v>
      </c>
      <c r="J2048" s="35">
        <v>0</v>
      </c>
      <c r="K2048" s="35">
        <v>0</v>
      </c>
      <c r="L2048" s="35">
        <v>0</v>
      </c>
      <c r="M2048" s="35">
        <v>0</v>
      </c>
      <c r="N2048" s="32" t="s">
        <v>19</v>
      </c>
      <c r="O2048" s="32" t="s">
        <v>322</v>
      </c>
      <c r="P2048" s="32">
        <v>0</v>
      </c>
    </row>
    <row r="2049" spans="1:17" x14ac:dyDescent="0.25">
      <c r="A2049" s="57">
        <v>42270.226453124997</v>
      </c>
      <c r="C2049" s="32" t="s">
        <v>345</v>
      </c>
      <c r="D2049" s="32" t="s">
        <v>334</v>
      </c>
      <c r="E2049" s="32" t="s">
        <v>9727</v>
      </c>
      <c r="F2049" s="32" t="s">
        <v>9728</v>
      </c>
      <c r="G2049" s="32" t="s">
        <v>58</v>
      </c>
      <c r="H2049" s="32" t="s">
        <v>59</v>
      </c>
      <c r="I2049" s="32" t="s">
        <v>2006</v>
      </c>
      <c r="J2049" s="35">
        <v>0</v>
      </c>
      <c r="K2049" s="35">
        <v>0</v>
      </c>
      <c r="L2049" s="35">
        <v>0</v>
      </c>
      <c r="M2049" s="35">
        <v>0</v>
      </c>
      <c r="N2049" s="32" t="s">
        <v>19</v>
      </c>
      <c r="O2049" s="32" t="s">
        <v>322</v>
      </c>
      <c r="P2049" s="32">
        <v>0</v>
      </c>
    </row>
    <row r="2050" spans="1:17" x14ac:dyDescent="0.25">
      <c r="A2050" s="57">
        <v>42270.228141747684</v>
      </c>
      <c r="C2050" s="32" t="s">
        <v>736</v>
      </c>
      <c r="D2050" s="32" t="s">
        <v>334</v>
      </c>
      <c r="E2050" s="32" t="s">
        <v>9729</v>
      </c>
      <c r="F2050" s="32" t="s">
        <v>9730</v>
      </c>
      <c r="G2050" s="32" t="s">
        <v>58</v>
      </c>
      <c r="H2050" s="32" t="s">
        <v>59</v>
      </c>
      <c r="I2050" s="32" t="s">
        <v>2006</v>
      </c>
      <c r="J2050" s="35">
        <v>0</v>
      </c>
      <c r="K2050" s="35">
        <v>0</v>
      </c>
      <c r="L2050" s="35">
        <v>0</v>
      </c>
      <c r="M2050" s="35">
        <v>0</v>
      </c>
      <c r="N2050" s="32" t="s">
        <v>19</v>
      </c>
      <c r="O2050" s="32" t="s">
        <v>322</v>
      </c>
      <c r="P2050" s="32">
        <v>0</v>
      </c>
    </row>
    <row r="2051" spans="1:17" x14ac:dyDescent="0.25">
      <c r="A2051" s="57">
        <v>42270.36006107639</v>
      </c>
      <c r="B2051" s="32" t="s">
        <v>31</v>
      </c>
      <c r="C2051" s="32" t="s">
        <v>327</v>
      </c>
      <c r="D2051" s="32" t="s">
        <v>326</v>
      </c>
      <c r="E2051" s="32" t="s">
        <v>9731</v>
      </c>
      <c r="F2051" s="32" t="s">
        <v>9732</v>
      </c>
      <c r="G2051" s="32" t="s">
        <v>15</v>
      </c>
      <c r="H2051" s="32" t="s">
        <v>16</v>
      </c>
      <c r="I2051" s="32" t="s">
        <v>260</v>
      </c>
      <c r="J2051" s="35">
        <v>900</v>
      </c>
      <c r="K2051" s="35">
        <v>0</v>
      </c>
      <c r="L2051" s="35">
        <v>0</v>
      </c>
      <c r="M2051" s="35">
        <v>0</v>
      </c>
      <c r="N2051" s="32" t="s">
        <v>17</v>
      </c>
      <c r="O2051" s="32" t="s">
        <v>18</v>
      </c>
      <c r="P2051" s="32">
        <v>1</v>
      </c>
      <c r="Q2051" s="32" t="s">
        <v>9733</v>
      </c>
    </row>
    <row r="2052" spans="1:17" x14ac:dyDescent="0.25">
      <c r="A2052" s="57">
        <v>42270.36006107639</v>
      </c>
      <c r="B2052" s="32" t="s">
        <v>31</v>
      </c>
      <c r="C2052" s="32" t="s">
        <v>327</v>
      </c>
      <c r="D2052" s="32" t="s">
        <v>326</v>
      </c>
      <c r="E2052" s="32" t="s">
        <v>9731</v>
      </c>
      <c r="F2052" s="32" t="s">
        <v>9732</v>
      </c>
      <c r="G2052" s="32" t="s">
        <v>9734</v>
      </c>
      <c r="H2052" s="32" t="s">
        <v>9735</v>
      </c>
      <c r="I2052" s="32" t="s">
        <v>260</v>
      </c>
      <c r="J2052" s="35">
        <v>0</v>
      </c>
      <c r="K2052" s="35">
        <v>0</v>
      </c>
      <c r="L2052" s="35">
        <v>0</v>
      </c>
      <c r="M2052" s="35">
        <v>0</v>
      </c>
      <c r="N2052" s="32" t="s">
        <v>17</v>
      </c>
      <c r="O2052" s="32" t="s">
        <v>18</v>
      </c>
      <c r="P2052" s="32">
        <v>1</v>
      </c>
      <c r="Q2052" s="32" t="s">
        <v>9733</v>
      </c>
    </row>
    <row r="2053" spans="1:17" x14ac:dyDescent="0.25">
      <c r="A2053" s="57">
        <v>42270.36325396991</v>
      </c>
      <c r="B2053" s="32" t="s">
        <v>70</v>
      </c>
      <c r="C2053" s="32" t="s">
        <v>78</v>
      </c>
      <c r="D2053" s="32" t="s">
        <v>77</v>
      </c>
      <c r="E2053" s="32" t="s">
        <v>9736</v>
      </c>
      <c r="F2053" s="32" t="s">
        <v>9737</v>
      </c>
      <c r="G2053" s="32" t="s">
        <v>15</v>
      </c>
      <c r="H2053" s="32" t="s">
        <v>16</v>
      </c>
      <c r="I2053" s="32" t="s">
        <v>260</v>
      </c>
      <c r="J2053" s="35">
        <v>450</v>
      </c>
      <c r="K2053" s="35">
        <v>0</v>
      </c>
      <c r="L2053" s="35">
        <v>0</v>
      </c>
      <c r="M2053" s="35">
        <v>0</v>
      </c>
      <c r="N2053" s="32" t="s">
        <v>17</v>
      </c>
      <c r="O2053" s="32" t="s">
        <v>20</v>
      </c>
      <c r="P2053" s="32">
        <v>1</v>
      </c>
      <c r="Q2053" s="32" t="s">
        <v>9738</v>
      </c>
    </row>
    <row r="2054" spans="1:17" x14ac:dyDescent="0.25">
      <c r="A2054" s="57">
        <v>42270.366382291664</v>
      </c>
      <c r="B2054" s="32" t="s">
        <v>290</v>
      </c>
      <c r="C2054" s="32" t="s">
        <v>350</v>
      </c>
      <c r="D2054" s="32" t="s">
        <v>349</v>
      </c>
      <c r="E2054" s="32" t="s">
        <v>9739</v>
      </c>
      <c r="F2054" s="32" t="s">
        <v>9740</v>
      </c>
      <c r="G2054" s="32" t="s">
        <v>15</v>
      </c>
      <c r="H2054" s="32" t="s">
        <v>16</v>
      </c>
      <c r="I2054" s="32" t="s">
        <v>260</v>
      </c>
      <c r="J2054" s="35">
        <v>668</v>
      </c>
      <c r="K2054" s="35">
        <v>0</v>
      </c>
      <c r="L2054" s="35">
        <v>0</v>
      </c>
      <c r="M2054" s="35">
        <v>0</v>
      </c>
      <c r="N2054" s="32" t="s">
        <v>17</v>
      </c>
      <c r="O2054" s="32" t="s">
        <v>18</v>
      </c>
      <c r="P2054" s="32">
        <v>1</v>
      </c>
      <c r="Q2054" s="32" t="s">
        <v>9741</v>
      </c>
    </row>
    <row r="2055" spans="1:17" x14ac:dyDescent="0.25">
      <c r="A2055" s="57">
        <v>42270.366382291664</v>
      </c>
      <c r="B2055" s="32" t="s">
        <v>290</v>
      </c>
      <c r="C2055" s="32" t="s">
        <v>350</v>
      </c>
      <c r="D2055" s="32" t="s">
        <v>349</v>
      </c>
      <c r="E2055" s="32" t="s">
        <v>9739</v>
      </c>
      <c r="F2055" s="32" t="s">
        <v>9740</v>
      </c>
      <c r="G2055" s="32" t="s">
        <v>1202</v>
      </c>
      <c r="H2055" s="32" t="s">
        <v>9742</v>
      </c>
      <c r="I2055" s="32" t="s">
        <v>260</v>
      </c>
      <c r="J2055" s="35">
        <v>0</v>
      </c>
      <c r="K2055" s="35">
        <v>0</v>
      </c>
      <c r="L2055" s="35">
        <v>0</v>
      </c>
      <c r="M2055" s="35">
        <v>0</v>
      </c>
      <c r="N2055" s="32" t="s">
        <v>17</v>
      </c>
      <c r="O2055" s="32" t="s">
        <v>18</v>
      </c>
      <c r="P2055" s="32">
        <v>1</v>
      </c>
      <c r="Q2055" s="32" t="s">
        <v>9741</v>
      </c>
    </row>
    <row r="2056" spans="1:17" x14ac:dyDescent="0.25">
      <c r="A2056" s="57">
        <v>42270.366382291664</v>
      </c>
      <c r="B2056" s="32" t="s">
        <v>290</v>
      </c>
      <c r="C2056" s="32" t="s">
        <v>350</v>
      </c>
      <c r="D2056" s="32" t="s">
        <v>349</v>
      </c>
      <c r="E2056" s="32" t="s">
        <v>9739</v>
      </c>
      <c r="F2056" s="32" t="s">
        <v>9740</v>
      </c>
      <c r="G2056" s="32" t="s">
        <v>69</v>
      </c>
      <c r="H2056" s="32" t="s">
        <v>9743</v>
      </c>
      <c r="I2056" s="32" t="s">
        <v>260</v>
      </c>
      <c r="J2056" s="35">
        <v>0</v>
      </c>
      <c r="K2056" s="35">
        <v>0</v>
      </c>
      <c r="L2056" s="35">
        <v>0</v>
      </c>
      <c r="M2056" s="35">
        <v>0</v>
      </c>
      <c r="N2056" s="32" t="s">
        <v>17</v>
      </c>
      <c r="O2056" s="32" t="s">
        <v>18</v>
      </c>
      <c r="P2056" s="32">
        <v>1</v>
      </c>
      <c r="Q2056" s="32" t="s">
        <v>9741</v>
      </c>
    </row>
    <row r="2057" spans="1:17" x14ac:dyDescent="0.25">
      <c r="A2057" s="57">
        <v>42270.36984702546</v>
      </c>
      <c r="B2057" s="32" t="s">
        <v>284</v>
      </c>
      <c r="C2057" s="32" t="s">
        <v>297</v>
      </c>
      <c r="D2057" s="32" t="s">
        <v>296</v>
      </c>
      <c r="E2057" s="32" t="s">
        <v>9744</v>
      </c>
      <c r="F2057" s="32" t="s">
        <v>9745</v>
      </c>
      <c r="G2057" s="32" t="s">
        <v>15</v>
      </c>
      <c r="H2057" s="32" t="s">
        <v>16</v>
      </c>
      <c r="I2057" s="32" t="s">
        <v>262</v>
      </c>
      <c r="J2057" s="35">
        <v>7065</v>
      </c>
      <c r="K2057" s="35">
        <v>0</v>
      </c>
      <c r="L2057" s="35">
        <v>0</v>
      </c>
      <c r="M2057" s="35">
        <v>0</v>
      </c>
      <c r="N2057" s="32" t="s">
        <v>19</v>
      </c>
      <c r="O2057" s="32" t="s">
        <v>18</v>
      </c>
      <c r="P2057" s="32">
        <v>1</v>
      </c>
      <c r="Q2057" s="32" t="s">
        <v>5269</v>
      </c>
    </row>
    <row r="2058" spans="1:17" x14ac:dyDescent="0.25">
      <c r="A2058" s="57">
        <v>42270.386418981485</v>
      </c>
      <c r="B2058" s="32" t="s">
        <v>280</v>
      </c>
      <c r="C2058" s="32" t="s">
        <v>5494</v>
      </c>
      <c r="D2058" s="32" t="s">
        <v>5495</v>
      </c>
      <c r="E2058" s="32" t="s">
        <v>9746</v>
      </c>
      <c r="F2058" s="32" t="s">
        <v>9747</v>
      </c>
      <c r="G2058" s="32" t="s">
        <v>15</v>
      </c>
      <c r="H2058" s="32" t="s">
        <v>16</v>
      </c>
      <c r="I2058" s="32" t="s">
        <v>260</v>
      </c>
      <c r="J2058" s="35">
        <v>1200</v>
      </c>
      <c r="K2058" s="35">
        <v>0</v>
      </c>
      <c r="L2058" s="35">
        <v>0</v>
      </c>
      <c r="M2058" s="35">
        <v>0</v>
      </c>
      <c r="N2058" s="32" t="s">
        <v>17</v>
      </c>
      <c r="O2058" s="32" t="s">
        <v>20</v>
      </c>
      <c r="P2058" s="32">
        <v>1</v>
      </c>
      <c r="Q2058" s="32" t="s">
        <v>9748</v>
      </c>
    </row>
    <row r="2059" spans="1:17" x14ac:dyDescent="0.25">
      <c r="A2059" s="57">
        <v>42270.406042592593</v>
      </c>
      <c r="B2059" s="32" t="s">
        <v>68</v>
      </c>
      <c r="C2059" s="32" t="s">
        <v>5060</v>
      </c>
      <c r="D2059" s="32" t="s">
        <v>5061</v>
      </c>
      <c r="E2059" s="32" t="s">
        <v>9749</v>
      </c>
      <c r="F2059" s="32" t="s">
        <v>9750</v>
      </c>
      <c r="G2059" s="32" t="s">
        <v>15</v>
      </c>
      <c r="H2059" s="32" t="s">
        <v>16</v>
      </c>
      <c r="I2059" s="32" t="s">
        <v>260</v>
      </c>
      <c r="J2059" s="35">
        <v>14400</v>
      </c>
      <c r="K2059" s="35">
        <v>0</v>
      </c>
      <c r="L2059" s="35">
        <v>0</v>
      </c>
      <c r="M2059" s="35">
        <v>0</v>
      </c>
      <c r="N2059" s="32" t="s">
        <v>17</v>
      </c>
      <c r="O2059" s="32" t="s">
        <v>20</v>
      </c>
      <c r="P2059" s="32">
        <v>1</v>
      </c>
    </row>
    <row r="2060" spans="1:17" x14ac:dyDescent="0.25">
      <c r="A2060" s="57">
        <v>42270.407793946761</v>
      </c>
      <c r="B2060" s="32" t="s">
        <v>22</v>
      </c>
      <c r="C2060" s="32" t="s">
        <v>56</v>
      </c>
      <c r="D2060" s="32" t="s">
        <v>57</v>
      </c>
      <c r="E2060" s="32" t="s">
        <v>9751</v>
      </c>
      <c r="F2060" s="32" t="s">
        <v>9752</v>
      </c>
      <c r="G2060" s="32" t="s">
        <v>329</v>
      </c>
      <c r="H2060" s="32" t="s">
        <v>328</v>
      </c>
      <c r="I2060" s="32" t="s">
        <v>2006</v>
      </c>
      <c r="J2060" s="35">
        <v>0</v>
      </c>
      <c r="K2060" s="35">
        <v>0</v>
      </c>
      <c r="L2060" s="35">
        <v>0</v>
      </c>
      <c r="M2060" s="35">
        <v>0</v>
      </c>
      <c r="N2060" s="32" t="s">
        <v>19</v>
      </c>
      <c r="O2060" s="32" t="s">
        <v>27</v>
      </c>
      <c r="P2060" s="32">
        <v>0</v>
      </c>
    </row>
    <row r="2061" spans="1:17" x14ac:dyDescent="0.25">
      <c r="A2061" s="57">
        <v>42270.407793946761</v>
      </c>
      <c r="B2061" s="32" t="s">
        <v>22</v>
      </c>
      <c r="C2061" s="32" t="s">
        <v>56</v>
      </c>
      <c r="D2061" s="32" t="s">
        <v>57</v>
      </c>
      <c r="E2061" s="32" t="s">
        <v>9751</v>
      </c>
      <c r="F2061" s="32" t="s">
        <v>9752</v>
      </c>
      <c r="G2061" s="32" t="s">
        <v>258</v>
      </c>
      <c r="H2061" s="32" t="s">
        <v>257</v>
      </c>
      <c r="I2061" s="32" t="s">
        <v>2006</v>
      </c>
      <c r="J2061" s="35">
        <v>0</v>
      </c>
      <c r="K2061" s="35">
        <v>0</v>
      </c>
      <c r="L2061" s="35">
        <v>0</v>
      </c>
      <c r="M2061" s="35">
        <v>0</v>
      </c>
      <c r="N2061" s="32" t="s">
        <v>19</v>
      </c>
      <c r="O2061" s="32" t="s">
        <v>27</v>
      </c>
      <c r="P2061" s="32">
        <v>0.5</v>
      </c>
    </row>
    <row r="2062" spans="1:17" x14ac:dyDescent="0.25">
      <c r="A2062" s="57">
        <v>42270.415380590275</v>
      </c>
      <c r="B2062" s="32" t="s">
        <v>284</v>
      </c>
      <c r="C2062" s="32" t="s">
        <v>78</v>
      </c>
      <c r="D2062" s="32" t="s">
        <v>77</v>
      </c>
      <c r="E2062" s="32" t="s">
        <v>9753</v>
      </c>
      <c r="F2062" s="32" t="s">
        <v>9754</v>
      </c>
      <c r="G2062" s="32" t="s">
        <v>15</v>
      </c>
      <c r="H2062" s="32" t="s">
        <v>16</v>
      </c>
      <c r="I2062" s="32" t="s">
        <v>260</v>
      </c>
      <c r="J2062" s="35">
        <v>6915</v>
      </c>
      <c r="K2062" s="35">
        <v>0</v>
      </c>
      <c r="L2062" s="35">
        <v>0</v>
      </c>
      <c r="M2062" s="35">
        <v>0</v>
      </c>
      <c r="N2062" s="32" t="s">
        <v>17</v>
      </c>
      <c r="O2062" s="32" t="s">
        <v>20</v>
      </c>
      <c r="P2062" s="32">
        <v>1</v>
      </c>
      <c r="Q2062" s="32" t="s">
        <v>9755</v>
      </c>
    </row>
    <row r="2063" spans="1:17" x14ac:dyDescent="0.25">
      <c r="A2063" s="57">
        <v>42270.429858483796</v>
      </c>
      <c r="B2063" s="32" t="s">
        <v>22</v>
      </c>
      <c r="C2063" s="32" t="s">
        <v>9756</v>
      </c>
      <c r="D2063" s="32" t="s">
        <v>9757</v>
      </c>
      <c r="E2063" s="32" t="s">
        <v>9758</v>
      </c>
      <c r="F2063" s="32" t="s">
        <v>9759</v>
      </c>
      <c r="G2063" s="32" t="s">
        <v>329</v>
      </c>
      <c r="H2063" s="32" t="s">
        <v>328</v>
      </c>
      <c r="I2063" s="32" t="s">
        <v>2006</v>
      </c>
      <c r="J2063" s="35">
        <v>0</v>
      </c>
      <c r="K2063" s="35">
        <v>0</v>
      </c>
      <c r="L2063" s="35">
        <v>0</v>
      </c>
      <c r="M2063" s="35">
        <v>0</v>
      </c>
      <c r="N2063" s="32" t="s">
        <v>19</v>
      </c>
      <c r="O2063" s="32" t="s">
        <v>27</v>
      </c>
      <c r="P2063" s="32">
        <v>0</v>
      </c>
    </row>
    <row r="2064" spans="1:17" x14ac:dyDescent="0.25">
      <c r="A2064" s="57">
        <v>42270.429858483796</v>
      </c>
      <c r="B2064" s="32" t="s">
        <v>22</v>
      </c>
      <c r="C2064" s="32" t="s">
        <v>9756</v>
      </c>
      <c r="D2064" s="32" t="s">
        <v>9757</v>
      </c>
      <c r="E2064" s="32" t="s">
        <v>9758</v>
      </c>
      <c r="F2064" s="32" t="s">
        <v>9759</v>
      </c>
      <c r="G2064" s="32" t="s">
        <v>258</v>
      </c>
      <c r="H2064" s="32" t="s">
        <v>257</v>
      </c>
      <c r="I2064" s="32" t="s">
        <v>2006</v>
      </c>
      <c r="J2064" s="35">
        <v>0</v>
      </c>
      <c r="K2064" s="35">
        <v>0</v>
      </c>
      <c r="L2064" s="35">
        <v>0</v>
      </c>
      <c r="M2064" s="35">
        <v>0</v>
      </c>
      <c r="N2064" s="32" t="s">
        <v>19</v>
      </c>
      <c r="O2064" s="32" t="s">
        <v>27</v>
      </c>
      <c r="P2064" s="32">
        <v>6</v>
      </c>
    </row>
    <row r="2065" spans="1:16" x14ac:dyDescent="0.25">
      <c r="A2065" s="57">
        <v>42270.429858483796</v>
      </c>
      <c r="B2065" s="32" t="s">
        <v>22</v>
      </c>
      <c r="C2065" s="32" t="s">
        <v>9756</v>
      </c>
      <c r="D2065" s="32" t="s">
        <v>9757</v>
      </c>
      <c r="E2065" s="32" t="s">
        <v>9758</v>
      </c>
      <c r="F2065" s="32" t="s">
        <v>9759</v>
      </c>
      <c r="G2065" s="32" t="s">
        <v>258</v>
      </c>
      <c r="H2065" s="32" t="s">
        <v>257</v>
      </c>
      <c r="I2065" s="32" t="s">
        <v>2006</v>
      </c>
      <c r="J2065" s="35">
        <v>0</v>
      </c>
      <c r="K2065" s="35">
        <v>0</v>
      </c>
      <c r="L2065" s="35">
        <v>0</v>
      </c>
      <c r="M2065" s="35">
        <v>0</v>
      </c>
      <c r="N2065" s="32" t="s">
        <v>19</v>
      </c>
      <c r="O2065" s="32" t="s">
        <v>27</v>
      </c>
      <c r="P2065" s="32">
        <v>2</v>
      </c>
    </row>
    <row r="2066" spans="1:16" x14ac:dyDescent="0.25">
      <c r="A2066" s="57">
        <v>42270.440020798611</v>
      </c>
      <c r="B2066" s="32" t="s">
        <v>22</v>
      </c>
      <c r="C2066" s="32" t="s">
        <v>1779</v>
      </c>
      <c r="D2066" s="32" t="s">
        <v>1780</v>
      </c>
      <c r="E2066" s="32" t="s">
        <v>9760</v>
      </c>
      <c r="F2066" s="32" t="s">
        <v>9761</v>
      </c>
      <c r="G2066" s="32" t="s">
        <v>25</v>
      </c>
      <c r="H2066" s="32" t="s">
        <v>26</v>
      </c>
      <c r="I2066" s="32" t="s">
        <v>2006</v>
      </c>
      <c r="J2066" s="35">
        <v>0</v>
      </c>
      <c r="K2066" s="35">
        <v>0</v>
      </c>
      <c r="L2066" s="35">
        <v>0</v>
      </c>
      <c r="M2066" s="35">
        <v>0</v>
      </c>
      <c r="N2066" s="32" t="s">
        <v>19</v>
      </c>
      <c r="O2066" s="32" t="s">
        <v>24</v>
      </c>
      <c r="P2066" s="32">
        <v>0.17</v>
      </c>
    </row>
    <row r="2067" spans="1:16" x14ac:dyDescent="0.25">
      <c r="A2067" s="57">
        <v>42270.440020798611</v>
      </c>
      <c r="B2067" s="32" t="s">
        <v>22</v>
      </c>
      <c r="C2067" s="32" t="s">
        <v>1779</v>
      </c>
      <c r="D2067" s="32" t="s">
        <v>1780</v>
      </c>
      <c r="E2067" s="32" t="s">
        <v>9760</v>
      </c>
      <c r="F2067" s="32" t="s">
        <v>9761</v>
      </c>
      <c r="G2067" s="32" t="s">
        <v>2086</v>
      </c>
      <c r="H2067" s="32" t="s">
        <v>2087</v>
      </c>
      <c r="I2067" s="32" t="s">
        <v>2006</v>
      </c>
      <c r="J2067" s="35">
        <v>0</v>
      </c>
      <c r="K2067" s="35">
        <v>0</v>
      </c>
      <c r="L2067" s="35">
        <v>0</v>
      </c>
      <c r="M2067" s="35">
        <v>0</v>
      </c>
      <c r="N2067" s="32" t="s">
        <v>19</v>
      </c>
      <c r="O2067" s="32" t="s">
        <v>24</v>
      </c>
      <c r="P2067" s="32">
        <v>7.0000000000000001E-3</v>
      </c>
    </row>
    <row r="2068" spans="1:16" x14ac:dyDescent="0.25">
      <c r="A2068" s="57">
        <v>42270.440020798611</v>
      </c>
      <c r="B2068" s="32" t="s">
        <v>22</v>
      </c>
      <c r="C2068" s="32" t="s">
        <v>1779</v>
      </c>
      <c r="D2068" s="32" t="s">
        <v>1780</v>
      </c>
      <c r="E2068" s="32" t="s">
        <v>9760</v>
      </c>
      <c r="F2068" s="32" t="s">
        <v>9761</v>
      </c>
      <c r="G2068" s="32" t="s">
        <v>380</v>
      </c>
      <c r="H2068" s="32" t="s">
        <v>379</v>
      </c>
      <c r="I2068" s="32" t="s">
        <v>2006</v>
      </c>
      <c r="J2068" s="35">
        <v>0</v>
      </c>
      <c r="K2068" s="35">
        <v>0</v>
      </c>
      <c r="L2068" s="35">
        <v>0</v>
      </c>
      <c r="M2068" s="35">
        <v>1</v>
      </c>
      <c r="N2068" s="32" t="s">
        <v>19</v>
      </c>
      <c r="O2068" s="32" t="s">
        <v>24</v>
      </c>
      <c r="P2068" s="32">
        <v>1</v>
      </c>
    </row>
    <row r="2069" spans="1:16" x14ac:dyDescent="0.25">
      <c r="A2069" s="57">
        <v>42270.440020798611</v>
      </c>
      <c r="B2069" s="32" t="s">
        <v>22</v>
      </c>
      <c r="C2069" s="32" t="s">
        <v>1779</v>
      </c>
      <c r="D2069" s="32" t="s">
        <v>1780</v>
      </c>
      <c r="E2069" s="32" t="s">
        <v>9760</v>
      </c>
      <c r="F2069" s="32" t="s">
        <v>9761</v>
      </c>
      <c r="G2069" s="32" t="s">
        <v>29</v>
      </c>
      <c r="H2069" s="32" t="s">
        <v>30</v>
      </c>
      <c r="I2069" s="32" t="s">
        <v>2006</v>
      </c>
      <c r="J2069" s="35">
        <v>0</v>
      </c>
      <c r="K2069" s="35">
        <v>0</v>
      </c>
      <c r="L2069" s="35">
        <v>0</v>
      </c>
      <c r="M2069" s="35">
        <v>2.2000000000000002</v>
      </c>
      <c r="N2069" s="32" t="s">
        <v>19</v>
      </c>
      <c r="O2069" s="32" t="s">
        <v>24</v>
      </c>
      <c r="P2069" s="32">
        <v>1</v>
      </c>
    </row>
    <row r="2070" spans="1:16" x14ac:dyDescent="0.25">
      <c r="A2070" s="57">
        <v>42270.440906944445</v>
      </c>
      <c r="B2070" s="32" t="s">
        <v>68</v>
      </c>
      <c r="C2070" s="32" t="s">
        <v>9762</v>
      </c>
      <c r="D2070" s="32" t="s">
        <v>9763</v>
      </c>
      <c r="E2070" s="32" t="s">
        <v>9764</v>
      </c>
      <c r="F2070" s="32" t="s">
        <v>9765</v>
      </c>
      <c r="G2070" s="32" t="s">
        <v>15</v>
      </c>
      <c r="H2070" s="32" t="s">
        <v>16</v>
      </c>
      <c r="I2070" s="32" t="s">
        <v>260</v>
      </c>
      <c r="J2070" s="35">
        <v>1200</v>
      </c>
      <c r="K2070" s="35">
        <v>0</v>
      </c>
      <c r="L2070" s="35">
        <v>0</v>
      </c>
      <c r="M2070" s="35">
        <v>0</v>
      </c>
      <c r="N2070" s="32" t="s">
        <v>17</v>
      </c>
      <c r="O2070" s="32" t="s">
        <v>20</v>
      </c>
      <c r="P2070" s="32">
        <v>1</v>
      </c>
    </row>
    <row r="2071" spans="1:16" x14ac:dyDescent="0.25">
      <c r="A2071" s="57">
        <v>42270.44282488426</v>
      </c>
      <c r="B2071" s="32" t="s">
        <v>22</v>
      </c>
      <c r="C2071" s="32" t="s">
        <v>2449</v>
      </c>
      <c r="D2071" s="32" t="s">
        <v>2450</v>
      </c>
      <c r="E2071" s="32" t="s">
        <v>9766</v>
      </c>
      <c r="F2071" s="32" t="s">
        <v>9767</v>
      </c>
      <c r="G2071" s="32" t="s">
        <v>25</v>
      </c>
      <c r="H2071" s="32" t="s">
        <v>26</v>
      </c>
      <c r="I2071" s="32" t="s">
        <v>2006</v>
      </c>
      <c r="J2071" s="35">
        <v>0</v>
      </c>
      <c r="K2071" s="35">
        <v>0</v>
      </c>
      <c r="L2071" s="35">
        <v>0</v>
      </c>
      <c r="M2071" s="35">
        <v>0</v>
      </c>
      <c r="N2071" s="32" t="s">
        <v>19</v>
      </c>
      <c r="O2071" s="32" t="s">
        <v>27</v>
      </c>
      <c r="P2071" s="32">
        <v>4.5</v>
      </c>
    </row>
    <row r="2072" spans="1:16" x14ac:dyDescent="0.25">
      <c r="A2072" s="57">
        <v>42270.44282488426</v>
      </c>
      <c r="B2072" s="32" t="s">
        <v>22</v>
      </c>
      <c r="C2072" s="32" t="s">
        <v>2449</v>
      </c>
      <c r="D2072" s="32" t="s">
        <v>2450</v>
      </c>
      <c r="E2072" s="32" t="s">
        <v>9766</v>
      </c>
      <c r="F2072" s="32" t="s">
        <v>9767</v>
      </c>
      <c r="G2072" s="32" t="s">
        <v>29</v>
      </c>
      <c r="H2072" s="32" t="s">
        <v>30</v>
      </c>
      <c r="I2072" s="32" t="s">
        <v>2006</v>
      </c>
      <c r="J2072" s="35">
        <v>0</v>
      </c>
      <c r="K2072" s="35">
        <v>0</v>
      </c>
      <c r="L2072" s="35">
        <v>0</v>
      </c>
      <c r="M2072" s="35">
        <v>6</v>
      </c>
      <c r="N2072" s="32" t="s">
        <v>19</v>
      </c>
      <c r="O2072" s="32" t="s">
        <v>27</v>
      </c>
      <c r="P2072" s="32">
        <v>1</v>
      </c>
    </row>
    <row r="2073" spans="1:16" x14ac:dyDescent="0.25">
      <c r="A2073" s="57">
        <v>42270.44282488426</v>
      </c>
      <c r="B2073" s="32" t="s">
        <v>22</v>
      </c>
      <c r="C2073" s="32" t="s">
        <v>2449</v>
      </c>
      <c r="D2073" s="32" t="s">
        <v>2450</v>
      </c>
      <c r="E2073" s="32" t="s">
        <v>9766</v>
      </c>
      <c r="F2073" s="32" t="s">
        <v>9767</v>
      </c>
      <c r="G2073" s="32" t="s">
        <v>25</v>
      </c>
      <c r="H2073" s="32" t="s">
        <v>26</v>
      </c>
      <c r="I2073" s="32" t="s">
        <v>2006</v>
      </c>
      <c r="J2073" s="35">
        <v>0</v>
      </c>
      <c r="K2073" s="35">
        <v>0</v>
      </c>
      <c r="L2073" s="35">
        <v>0</v>
      </c>
      <c r="M2073" s="35">
        <v>0</v>
      </c>
      <c r="N2073" s="32" t="s">
        <v>19</v>
      </c>
      <c r="O2073" s="32" t="s">
        <v>27</v>
      </c>
      <c r="P2073" s="32">
        <v>4</v>
      </c>
    </row>
    <row r="2074" spans="1:16" x14ac:dyDescent="0.25">
      <c r="A2074" s="57">
        <v>42270.44282488426</v>
      </c>
      <c r="B2074" s="32" t="s">
        <v>22</v>
      </c>
      <c r="C2074" s="32" t="s">
        <v>2449</v>
      </c>
      <c r="D2074" s="32" t="s">
        <v>2450</v>
      </c>
      <c r="E2074" s="32" t="s">
        <v>9766</v>
      </c>
      <c r="F2074" s="32" t="s">
        <v>9767</v>
      </c>
      <c r="G2074" s="32" t="s">
        <v>29</v>
      </c>
      <c r="H2074" s="32" t="s">
        <v>30</v>
      </c>
      <c r="I2074" s="32" t="s">
        <v>2006</v>
      </c>
      <c r="J2074" s="35">
        <v>0</v>
      </c>
      <c r="K2074" s="35">
        <v>0</v>
      </c>
      <c r="L2074" s="35">
        <v>0</v>
      </c>
      <c r="M2074" s="35">
        <v>6.6</v>
      </c>
      <c r="N2074" s="32" t="s">
        <v>19</v>
      </c>
      <c r="O2074" s="32" t="s">
        <v>27</v>
      </c>
      <c r="P2074" s="32">
        <v>1</v>
      </c>
    </row>
    <row r="2075" spans="1:16" x14ac:dyDescent="0.25">
      <c r="A2075" s="57">
        <v>42270.448946643519</v>
      </c>
      <c r="B2075" s="32" t="s">
        <v>22</v>
      </c>
      <c r="C2075" s="32" t="s">
        <v>2449</v>
      </c>
      <c r="D2075" s="32" t="s">
        <v>2450</v>
      </c>
      <c r="E2075" s="32" t="s">
        <v>9768</v>
      </c>
      <c r="F2075" s="32" t="s">
        <v>9769</v>
      </c>
      <c r="G2075" s="32" t="s">
        <v>25</v>
      </c>
      <c r="H2075" s="32" t="s">
        <v>26</v>
      </c>
      <c r="I2075" s="32" t="s">
        <v>2006</v>
      </c>
      <c r="J2075" s="35">
        <v>0</v>
      </c>
      <c r="K2075" s="35">
        <v>0</v>
      </c>
      <c r="L2075" s="35">
        <v>0</v>
      </c>
      <c r="M2075" s="35">
        <v>0</v>
      </c>
      <c r="N2075" s="32" t="s">
        <v>19</v>
      </c>
      <c r="O2075" s="32" t="s">
        <v>27</v>
      </c>
      <c r="P2075" s="32">
        <v>1.25</v>
      </c>
    </row>
    <row r="2076" spans="1:16" x14ac:dyDescent="0.25">
      <c r="A2076" s="57">
        <v>42270.448946643519</v>
      </c>
      <c r="B2076" s="32" t="s">
        <v>22</v>
      </c>
      <c r="C2076" s="32" t="s">
        <v>2449</v>
      </c>
      <c r="D2076" s="32" t="s">
        <v>2450</v>
      </c>
      <c r="E2076" s="32" t="s">
        <v>9768</v>
      </c>
      <c r="F2076" s="32" t="s">
        <v>9769</v>
      </c>
      <c r="G2076" s="32" t="s">
        <v>29</v>
      </c>
      <c r="H2076" s="32" t="s">
        <v>30</v>
      </c>
      <c r="I2076" s="32" t="s">
        <v>2006</v>
      </c>
      <c r="J2076" s="35">
        <v>0</v>
      </c>
      <c r="K2076" s="35">
        <v>0</v>
      </c>
      <c r="L2076" s="35">
        <v>0</v>
      </c>
      <c r="M2076" s="35">
        <v>2</v>
      </c>
      <c r="N2076" s="32" t="s">
        <v>19</v>
      </c>
      <c r="O2076" s="32" t="s">
        <v>27</v>
      </c>
      <c r="P2076" s="32">
        <v>1</v>
      </c>
    </row>
    <row r="2077" spans="1:16" x14ac:dyDescent="0.25">
      <c r="A2077" s="57">
        <v>42270.451403472223</v>
      </c>
      <c r="B2077" s="32" t="s">
        <v>22</v>
      </c>
      <c r="C2077" s="32" t="s">
        <v>2449</v>
      </c>
      <c r="D2077" s="32" t="s">
        <v>2450</v>
      </c>
      <c r="E2077" s="32" t="s">
        <v>9770</v>
      </c>
      <c r="F2077" s="32" t="s">
        <v>9771</v>
      </c>
      <c r="G2077" s="32" t="s">
        <v>25</v>
      </c>
      <c r="H2077" s="32" t="s">
        <v>26</v>
      </c>
      <c r="I2077" s="32" t="s">
        <v>2006</v>
      </c>
      <c r="J2077" s="35">
        <v>0</v>
      </c>
      <c r="K2077" s="35">
        <v>0</v>
      </c>
      <c r="L2077" s="35">
        <v>0</v>
      </c>
      <c r="M2077" s="35">
        <v>0</v>
      </c>
      <c r="N2077" s="32" t="s">
        <v>19</v>
      </c>
      <c r="O2077" s="32" t="s">
        <v>27</v>
      </c>
      <c r="P2077" s="32">
        <v>7</v>
      </c>
    </row>
    <row r="2078" spans="1:16" x14ac:dyDescent="0.25">
      <c r="A2078" s="57">
        <v>42270.451403472223</v>
      </c>
      <c r="B2078" s="32" t="s">
        <v>22</v>
      </c>
      <c r="C2078" s="32" t="s">
        <v>2449</v>
      </c>
      <c r="D2078" s="32" t="s">
        <v>2450</v>
      </c>
      <c r="E2078" s="32" t="s">
        <v>9770</v>
      </c>
      <c r="F2078" s="32" t="s">
        <v>9771</v>
      </c>
      <c r="G2078" s="32" t="s">
        <v>25</v>
      </c>
      <c r="H2078" s="32" t="s">
        <v>26</v>
      </c>
      <c r="I2078" s="32" t="s">
        <v>2006</v>
      </c>
      <c r="J2078" s="35">
        <v>0</v>
      </c>
      <c r="K2078" s="35">
        <v>0</v>
      </c>
      <c r="L2078" s="35">
        <v>0</v>
      </c>
      <c r="M2078" s="35">
        <v>0</v>
      </c>
      <c r="N2078" s="32" t="s">
        <v>19</v>
      </c>
      <c r="O2078" s="32" t="s">
        <v>27</v>
      </c>
      <c r="P2078" s="32">
        <v>3</v>
      </c>
    </row>
    <row r="2079" spans="1:16" x14ac:dyDescent="0.25">
      <c r="A2079" s="57">
        <v>42270.451403472223</v>
      </c>
      <c r="B2079" s="32" t="s">
        <v>22</v>
      </c>
      <c r="C2079" s="32" t="s">
        <v>2449</v>
      </c>
      <c r="D2079" s="32" t="s">
        <v>2450</v>
      </c>
      <c r="E2079" s="32" t="s">
        <v>9770</v>
      </c>
      <c r="F2079" s="32" t="s">
        <v>9771</v>
      </c>
      <c r="G2079" s="32" t="s">
        <v>25</v>
      </c>
      <c r="H2079" s="32" t="s">
        <v>26</v>
      </c>
      <c r="I2079" s="32" t="s">
        <v>2006</v>
      </c>
      <c r="J2079" s="35">
        <v>0</v>
      </c>
      <c r="K2079" s="35">
        <v>0</v>
      </c>
      <c r="L2079" s="35">
        <v>0</v>
      </c>
      <c r="M2079" s="35">
        <v>0</v>
      </c>
      <c r="N2079" s="32" t="s">
        <v>19</v>
      </c>
      <c r="O2079" s="32" t="s">
        <v>27</v>
      </c>
      <c r="P2079" s="32">
        <v>3</v>
      </c>
    </row>
    <row r="2080" spans="1:16" x14ac:dyDescent="0.25">
      <c r="A2080" s="57">
        <v>42270.451403472223</v>
      </c>
      <c r="B2080" s="32" t="s">
        <v>22</v>
      </c>
      <c r="C2080" s="32" t="s">
        <v>2449</v>
      </c>
      <c r="D2080" s="32" t="s">
        <v>2450</v>
      </c>
      <c r="E2080" s="32" t="s">
        <v>9770</v>
      </c>
      <c r="F2080" s="32" t="s">
        <v>9771</v>
      </c>
      <c r="G2080" s="32" t="s">
        <v>29</v>
      </c>
      <c r="H2080" s="32" t="s">
        <v>30</v>
      </c>
      <c r="I2080" s="32" t="s">
        <v>2006</v>
      </c>
      <c r="J2080" s="35">
        <v>0</v>
      </c>
      <c r="K2080" s="35">
        <v>0</v>
      </c>
      <c r="L2080" s="35">
        <v>0</v>
      </c>
      <c r="M2080" s="35">
        <v>6.42</v>
      </c>
      <c r="N2080" s="32" t="s">
        <v>19</v>
      </c>
      <c r="O2080" s="32" t="s">
        <v>27</v>
      </c>
      <c r="P2080" s="32">
        <v>1</v>
      </c>
    </row>
    <row r="2081" spans="1:16" x14ac:dyDescent="0.25">
      <c r="A2081" s="57">
        <v>42270.451403472223</v>
      </c>
      <c r="B2081" s="32" t="s">
        <v>22</v>
      </c>
      <c r="C2081" s="32" t="s">
        <v>2449</v>
      </c>
      <c r="D2081" s="32" t="s">
        <v>2450</v>
      </c>
      <c r="E2081" s="32" t="s">
        <v>9770</v>
      </c>
      <c r="F2081" s="32" t="s">
        <v>9771</v>
      </c>
      <c r="G2081" s="32" t="s">
        <v>29</v>
      </c>
      <c r="H2081" s="32" t="s">
        <v>30</v>
      </c>
      <c r="I2081" s="32" t="s">
        <v>2006</v>
      </c>
      <c r="J2081" s="35">
        <v>0</v>
      </c>
      <c r="K2081" s="35">
        <v>0</v>
      </c>
      <c r="L2081" s="35">
        <v>0</v>
      </c>
      <c r="M2081" s="35">
        <v>6.42</v>
      </c>
      <c r="N2081" s="32" t="s">
        <v>19</v>
      </c>
      <c r="O2081" s="32" t="s">
        <v>27</v>
      </c>
      <c r="P2081" s="32">
        <v>1</v>
      </c>
    </row>
    <row r="2082" spans="1:16" x14ac:dyDescent="0.25">
      <c r="A2082" s="57">
        <v>42270.452018715281</v>
      </c>
      <c r="B2082" s="32" t="s">
        <v>22</v>
      </c>
      <c r="C2082" s="32" t="s">
        <v>2449</v>
      </c>
      <c r="D2082" s="32" t="s">
        <v>2450</v>
      </c>
      <c r="E2082" s="32" t="s">
        <v>9772</v>
      </c>
      <c r="F2082" s="32" t="s">
        <v>9773</v>
      </c>
      <c r="G2082" s="32" t="s">
        <v>25</v>
      </c>
      <c r="H2082" s="32" t="s">
        <v>26</v>
      </c>
      <c r="I2082" s="32" t="s">
        <v>2006</v>
      </c>
      <c r="J2082" s="35">
        <v>0</v>
      </c>
      <c r="K2082" s="35">
        <v>0</v>
      </c>
      <c r="L2082" s="35">
        <v>0</v>
      </c>
      <c r="M2082" s="35">
        <v>0</v>
      </c>
      <c r="N2082" s="32" t="s">
        <v>19</v>
      </c>
      <c r="O2082" s="32" t="s">
        <v>27</v>
      </c>
      <c r="P2082" s="32">
        <v>3.5</v>
      </c>
    </row>
    <row r="2083" spans="1:16" x14ac:dyDescent="0.25">
      <c r="A2083" s="57">
        <v>42270.452018715281</v>
      </c>
      <c r="B2083" s="32" t="s">
        <v>22</v>
      </c>
      <c r="C2083" s="32" t="s">
        <v>2449</v>
      </c>
      <c r="D2083" s="32" t="s">
        <v>2450</v>
      </c>
      <c r="E2083" s="32" t="s">
        <v>9772</v>
      </c>
      <c r="F2083" s="32" t="s">
        <v>9773</v>
      </c>
      <c r="G2083" s="32" t="s">
        <v>29</v>
      </c>
      <c r="H2083" s="32" t="s">
        <v>30</v>
      </c>
      <c r="I2083" s="32" t="s">
        <v>2006</v>
      </c>
      <c r="J2083" s="35">
        <v>0</v>
      </c>
      <c r="K2083" s="35">
        <v>0</v>
      </c>
      <c r="L2083" s="35">
        <v>0</v>
      </c>
      <c r="M2083" s="35">
        <v>5.5</v>
      </c>
      <c r="N2083" s="32" t="s">
        <v>19</v>
      </c>
      <c r="O2083" s="32" t="s">
        <v>27</v>
      </c>
      <c r="P2083" s="32">
        <v>1</v>
      </c>
    </row>
    <row r="2084" spans="1:16" x14ac:dyDescent="0.25">
      <c r="A2084" s="57">
        <v>42270.452831446761</v>
      </c>
      <c r="B2084" s="32" t="s">
        <v>22</v>
      </c>
      <c r="C2084" s="32" t="s">
        <v>78</v>
      </c>
      <c r="D2084" s="32" t="s">
        <v>77</v>
      </c>
      <c r="E2084" s="32" t="s">
        <v>9774</v>
      </c>
      <c r="F2084" s="32" t="s">
        <v>9775</v>
      </c>
      <c r="G2084" s="32" t="s">
        <v>25</v>
      </c>
      <c r="H2084" s="32" t="s">
        <v>26</v>
      </c>
      <c r="I2084" s="32" t="s">
        <v>2006</v>
      </c>
      <c r="J2084" s="35">
        <v>0</v>
      </c>
      <c r="K2084" s="35">
        <v>0</v>
      </c>
      <c r="L2084" s="35">
        <v>0</v>
      </c>
      <c r="M2084" s="35">
        <v>0</v>
      </c>
      <c r="N2084" s="32" t="s">
        <v>19</v>
      </c>
      <c r="O2084" s="32" t="s">
        <v>24</v>
      </c>
      <c r="P2084" s="32">
        <v>0.5</v>
      </c>
    </row>
    <row r="2085" spans="1:16" x14ac:dyDescent="0.25">
      <c r="A2085" s="57">
        <v>42270.45513584491</v>
      </c>
      <c r="B2085" s="32" t="s">
        <v>22</v>
      </c>
      <c r="C2085" s="32" t="s">
        <v>78</v>
      </c>
      <c r="D2085" s="32" t="s">
        <v>77</v>
      </c>
      <c r="E2085" s="32" t="s">
        <v>9776</v>
      </c>
      <c r="F2085" s="32" t="s">
        <v>9777</v>
      </c>
      <c r="G2085" s="32" t="s">
        <v>25</v>
      </c>
      <c r="H2085" s="32" t="s">
        <v>26</v>
      </c>
      <c r="I2085" s="32" t="s">
        <v>2006</v>
      </c>
      <c r="J2085" s="35">
        <v>0</v>
      </c>
      <c r="K2085" s="35">
        <v>0</v>
      </c>
      <c r="L2085" s="35">
        <v>0</v>
      </c>
      <c r="M2085" s="35">
        <v>0</v>
      </c>
      <c r="N2085" s="32" t="s">
        <v>19</v>
      </c>
      <c r="O2085" s="32" t="s">
        <v>24</v>
      </c>
      <c r="P2085" s="32">
        <v>0.5</v>
      </c>
    </row>
    <row r="2086" spans="1:16" x14ac:dyDescent="0.25">
      <c r="A2086" s="57">
        <v>42270.45513584491</v>
      </c>
      <c r="B2086" s="32" t="s">
        <v>22</v>
      </c>
      <c r="C2086" s="32" t="s">
        <v>78</v>
      </c>
      <c r="D2086" s="32" t="s">
        <v>77</v>
      </c>
      <c r="E2086" s="32" t="s">
        <v>9776</v>
      </c>
      <c r="F2086" s="32" t="s">
        <v>9777</v>
      </c>
      <c r="G2086" s="32" t="s">
        <v>2082</v>
      </c>
      <c r="H2086" s="32" t="s">
        <v>2083</v>
      </c>
      <c r="I2086" s="32" t="s">
        <v>2006</v>
      </c>
      <c r="J2086" s="35">
        <v>0</v>
      </c>
      <c r="K2086" s="35">
        <v>149.69</v>
      </c>
      <c r="L2086" s="35">
        <v>0</v>
      </c>
      <c r="M2086" s="35">
        <v>0</v>
      </c>
      <c r="N2086" s="32" t="s">
        <v>19</v>
      </c>
      <c r="O2086" s="32" t="s">
        <v>24</v>
      </c>
      <c r="P2086" s="32">
        <v>1</v>
      </c>
    </row>
    <row r="2087" spans="1:16" x14ac:dyDescent="0.25">
      <c r="A2087" s="57">
        <v>42270.45513584491</v>
      </c>
      <c r="B2087" s="32" t="s">
        <v>22</v>
      </c>
      <c r="C2087" s="32" t="s">
        <v>78</v>
      </c>
      <c r="D2087" s="32" t="s">
        <v>77</v>
      </c>
      <c r="E2087" s="32" t="s">
        <v>9776</v>
      </c>
      <c r="F2087" s="32" t="s">
        <v>9777</v>
      </c>
      <c r="G2087" s="32" t="s">
        <v>29</v>
      </c>
      <c r="H2087" s="32" t="s">
        <v>30</v>
      </c>
      <c r="I2087" s="32" t="s">
        <v>2006</v>
      </c>
      <c r="J2087" s="35">
        <v>0</v>
      </c>
      <c r="K2087" s="35">
        <v>0</v>
      </c>
      <c r="L2087" s="35">
        <v>0</v>
      </c>
      <c r="M2087" s="35">
        <v>0.84</v>
      </c>
      <c r="N2087" s="32" t="s">
        <v>19</v>
      </c>
      <c r="O2087" s="32" t="s">
        <v>24</v>
      </c>
      <c r="P2087" s="32">
        <v>1</v>
      </c>
    </row>
    <row r="2088" spans="1:16" x14ac:dyDescent="0.25">
      <c r="A2088" s="57">
        <v>42270.45642855324</v>
      </c>
      <c r="B2088" s="32" t="s">
        <v>22</v>
      </c>
      <c r="C2088" s="32" t="s">
        <v>9675</v>
      </c>
      <c r="D2088" s="32" t="s">
        <v>9676</v>
      </c>
      <c r="E2088" s="32" t="s">
        <v>9778</v>
      </c>
      <c r="F2088" s="32" t="s">
        <v>9779</v>
      </c>
      <c r="G2088" s="32" t="s">
        <v>25</v>
      </c>
      <c r="H2088" s="32" t="s">
        <v>26</v>
      </c>
      <c r="I2088" s="32" t="s">
        <v>2006</v>
      </c>
      <c r="J2088" s="35">
        <v>0</v>
      </c>
      <c r="K2088" s="35">
        <v>0</v>
      </c>
      <c r="L2088" s="35">
        <v>0</v>
      </c>
      <c r="M2088" s="35">
        <v>0</v>
      </c>
      <c r="N2088" s="32" t="s">
        <v>19</v>
      </c>
      <c r="O2088" s="32" t="s">
        <v>508</v>
      </c>
      <c r="P2088" s="32">
        <v>2.25</v>
      </c>
    </row>
    <row r="2089" spans="1:16" x14ac:dyDescent="0.25">
      <c r="A2089" s="57">
        <v>42270.458696956019</v>
      </c>
      <c r="B2089" s="32" t="s">
        <v>22</v>
      </c>
      <c r="C2089" s="32" t="s">
        <v>9675</v>
      </c>
      <c r="D2089" s="32" t="s">
        <v>9676</v>
      </c>
      <c r="E2089" s="32" t="s">
        <v>9780</v>
      </c>
      <c r="F2089" s="32" t="s">
        <v>9781</v>
      </c>
      <c r="G2089" s="32" t="s">
        <v>25</v>
      </c>
      <c r="H2089" s="32" t="s">
        <v>26</v>
      </c>
      <c r="I2089" s="32" t="s">
        <v>2006</v>
      </c>
      <c r="J2089" s="35">
        <v>0</v>
      </c>
      <c r="K2089" s="35">
        <v>0</v>
      </c>
      <c r="L2089" s="35">
        <v>0</v>
      </c>
      <c r="M2089" s="35">
        <v>0</v>
      </c>
      <c r="N2089" s="32" t="s">
        <v>19</v>
      </c>
      <c r="O2089" s="32" t="s">
        <v>508</v>
      </c>
      <c r="P2089" s="32">
        <v>2.25</v>
      </c>
    </row>
    <row r="2090" spans="1:16" x14ac:dyDescent="0.25">
      <c r="A2090" s="57">
        <v>42270.458696956019</v>
      </c>
      <c r="B2090" s="32" t="s">
        <v>22</v>
      </c>
      <c r="C2090" s="32" t="s">
        <v>9675</v>
      </c>
      <c r="D2090" s="32" t="s">
        <v>9676</v>
      </c>
      <c r="E2090" s="32" t="s">
        <v>9780</v>
      </c>
      <c r="F2090" s="32" t="s">
        <v>9781</v>
      </c>
      <c r="G2090" s="32" t="s">
        <v>29</v>
      </c>
      <c r="H2090" s="32" t="s">
        <v>30</v>
      </c>
      <c r="I2090" s="32" t="s">
        <v>2006</v>
      </c>
      <c r="J2090" s="35">
        <v>0</v>
      </c>
      <c r="K2090" s="35">
        <v>0</v>
      </c>
      <c r="L2090" s="35">
        <v>0</v>
      </c>
      <c r="M2090" s="35">
        <v>1</v>
      </c>
      <c r="N2090" s="32" t="s">
        <v>19</v>
      </c>
      <c r="O2090" s="32" t="s">
        <v>508</v>
      </c>
      <c r="P2090" s="32">
        <v>1</v>
      </c>
    </row>
    <row r="2091" spans="1:16" x14ac:dyDescent="0.25">
      <c r="A2091" s="57">
        <v>42270.458696956019</v>
      </c>
      <c r="B2091" s="32" t="s">
        <v>22</v>
      </c>
      <c r="C2091" s="32" t="s">
        <v>9675</v>
      </c>
      <c r="D2091" s="32" t="s">
        <v>9676</v>
      </c>
      <c r="E2091" s="32" t="s">
        <v>9780</v>
      </c>
      <c r="F2091" s="32" t="s">
        <v>9781</v>
      </c>
      <c r="G2091" s="32" t="s">
        <v>29</v>
      </c>
      <c r="H2091" s="32" t="s">
        <v>30</v>
      </c>
      <c r="I2091" s="32" t="s">
        <v>2006</v>
      </c>
      <c r="J2091" s="35">
        <v>0</v>
      </c>
      <c r="K2091" s="35">
        <v>0</v>
      </c>
      <c r="L2091" s="35">
        <v>0</v>
      </c>
      <c r="M2091" s="35">
        <v>1</v>
      </c>
      <c r="N2091" s="32" t="s">
        <v>19</v>
      </c>
      <c r="O2091" s="32" t="s">
        <v>508</v>
      </c>
      <c r="P2091" s="32">
        <v>1</v>
      </c>
    </row>
    <row r="2092" spans="1:16" x14ac:dyDescent="0.25">
      <c r="A2092" s="57">
        <v>42270.458696956019</v>
      </c>
      <c r="B2092" s="32" t="s">
        <v>22</v>
      </c>
      <c r="C2092" s="32" t="s">
        <v>9675</v>
      </c>
      <c r="D2092" s="32" t="s">
        <v>9676</v>
      </c>
      <c r="E2092" s="32" t="s">
        <v>9780</v>
      </c>
      <c r="F2092" s="32" t="s">
        <v>9781</v>
      </c>
      <c r="G2092" s="32" t="s">
        <v>29</v>
      </c>
      <c r="H2092" s="32" t="s">
        <v>30</v>
      </c>
      <c r="I2092" s="32" t="s">
        <v>2006</v>
      </c>
      <c r="J2092" s="35">
        <v>0</v>
      </c>
      <c r="K2092" s="35">
        <v>0</v>
      </c>
      <c r="L2092" s="35">
        <v>0</v>
      </c>
      <c r="M2092" s="35">
        <v>1</v>
      </c>
      <c r="N2092" s="32" t="s">
        <v>19</v>
      </c>
      <c r="O2092" s="32" t="s">
        <v>508</v>
      </c>
      <c r="P2092" s="32">
        <v>1</v>
      </c>
    </row>
    <row r="2093" spans="1:16" x14ac:dyDescent="0.25">
      <c r="A2093" s="57">
        <v>42270.458696956019</v>
      </c>
      <c r="B2093" s="32" t="s">
        <v>22</v>
      </c>
      <c r="C2093" s="32" t="s">
        <v>9675</v>
      </c>
      <c r="D2093" s="32" t="s">
        <v>9676</v>
      </c>
      <c r="E2093" s="32" t="s">
        <v>9780</v>
      </c>
      <c r="F2093" s="32" t="s">
        <v>9781</v>
      </c>
      <c r="G2093" s="32" t="s">
        <v>1951</v>
      </c>
      <c r="H2093" s="32" t="s">
        <v>1952</v>
      </c>
      <c r="I2093" s="32" t="s">
        <v>2006</v>
      </c>
      <c r="J2093" s="35">
        <v>0</v>
      </c>
      <c r="K2093" s="35">
        <v>321.27999999999997</v>
      </c>
      <c r="L2093" s="35">
        <v>0</v>
      </c>
      <c r="M2093" s="35">
        <v>0</v>
      </c>
      <c r="N2093" s="32" t="s">
        <v>19</v>
      </c>
      <c r="O2093" s="32" t="s">
        <v>508</v>
      </c>
      <c r="P2093" s="32">
        <v>1</v>
      </c>
    </row>
    <row r="2094" spans="1:16" x14ac:dyDescent="0.25">
      <c r="A2094" s="57">
        <v>42270.458696956019</v>
      </c>
      <c r="B2094" s="32" t="s">
        <v>22</v>
      </c>
      <c r="C2094" s="32" t="s">
        <v>9675</v>
      </c>
      <c r="D2094" s="32" t="s">
        <v>9676</v>
      </c>
      <c r="E2094" s="32" t="s">
        <v>9780</v>
      </c>
      <c r="F2094" s="32" t="s">
        <v>9781</v>
      </c>
      <c r="G2094" s="32" t="s">
        <v>35</v>
      </c>
      <c r="H2094" s="32" t="s">
        <v>38</v>
      </c>
      <c r="I2094" s="32" t="s">
        <v>2006</v>
      </c>
      <c r="J2094" s="35">
        <v>0</v>
      </c>
      <c r="K2094" s="35">
        <v>0</v>
      </c>
      <c r="L2094" s="35">
        <v>0</v>
      </c>
      <c r="M2094" s="35">
        <v>12.9</v>
      </c>
      <c r="N2094" s="32" t="s">
        <v>19</v>
      </c>
      <c r="O2094" s="32" t="s">
        <v>508</v>
      </c>
      <c r="P2094" s="32">
        <v>1</v>
      </c>
    </row>
    <row r="2095" spans="1:16" x14ac:dyDescent="0.25">
      <c r="A2095" s="57">
        <v>42270.478556747687</v>
      </c>
      <c r="B2095" s="32" t="s">
        <v>22</v>
      </c>
      <c r="C2095" s="32" t="s">
        <v>9675</v>
      </c>
      <c r="D2095" s="32" t="s">
        <v>9676</v>
      </c>
      <c r="E2095" s="32" t="s">
        <v>9782</v>
      </c>
      <c r="F2095" s="32" t="s">
        <v>9783</v>
      </c>
      <c r="G2095" s="32" t="s">
        <v>25</v>
      </c>
      <c r="H2095" s="32" t="s">
        <v>26</v>
      </c>
      <c r="I2095" s="32" t="s">
        <v>2006</v>
      </c>
      <c r="J2095" s="35">
        <v>0</v>
      </c>
      <c r="K2095" s="35">
        <v>0</v>
      </c>
      <c r="L2095" s="35">
        <v>0</v>
      </c>
      <c r="M2095" s="35">
        <v>0</v>
      </c>
      <c r="N2095" s="32" t="s">
        <v>19</v>
      </c>
      <c r="O2095" s="32" t="s">
        <v>508</v>
      </c>
      <c r="P2095" s="32">
        <v>0.42</v>
      </c>
    </row>
    <row r="2096" spans="1:16" x14ac:dyDescent="0.25">
      <c r="A2096" s="57">
        <v>42270.478556747687</v>
      </c>
      <c r="B2096" s="32" t="s">
        <v>22</v>
      </c>
      <c r="C2096" s="32" t="s">
        <v>9675</v>
      </c>
      <c r="D2096" s="32" t="s">
        <v>9676</v>
      </c>
      <c r="E2096" s="32" t="s">
        <v>9782</v>
      </c>
      <c r="F2096" s="32" t="s">
        <v>9783</v>
      </c>
      <c r="G2096" s="32" t="s">
        <v>7453</v>
      </c>
      <c r="H2096" s="32" t="s">
        <v>9784</v>
      </c>
      <c r="I2096" s="32" t="s">
        <v>2006</v>
      </c>
      <c r="J2096" s="35">
        <v>0</v>
      </c>
      <c r="K2096" s="35">
        <v>122.25</v>
      </c>
      <c r="L2096" s="35">
        <v>0</v>
      </c>
      <c r="M2096" s="35">
        <v>0</v>
      </c>
      <c r="N2096" s="32" t="s">
        <v>19</v>
      </c>
      <c r="O2096" s="32" t="s">
        <v>508</v>
      </c>
      <c r="P2096" s="32">
        <v>1</v>
      </c>
    </row>
    <row r="2097" spans="1:16" x14ac:dyDescent="0.25">
      <c r="A2097" s="57">
        <v>42270.490022604165</v>
      </c>
      <c r="B2097" s="32" t="s">
        <v>22</v>
      </c>
      <c r="C2097" s="32" t="s">
        <v>9675</v>
      </c>
      <c r="D2097" s="32" t="s">
        <v>9676</v>
      </c>
      <c r="E2097" s="32" t="s">
        <v>9785</v>
      </c>
      <c r="F2097" s="32" t="s">
        <v>9786</v>
      </c>
      <c r="G2097" s="32" t="s">
        <v>25</v>
      </c>
      <c r="H2097" s="32" t="s">
        <v>26</v>
      </c>
      <c r="I2097" s="32" t="s">
        <v>2006</v>
      </c>
      <c r="J2097" s="35">
        <v>0</v>
      </c>
      <c r="K2097" s="35">
        <v>0</v>
      </c>
      <c r="L2097" s="35">
        <v>0</v>
      </c>
      <c r="M2097" s="35">
        <v>0</v>
      </c>
      <c r="N2097" s="32" t="s">
        <v>19</v>
      </c>
      <c r="O2097" s="32" t="s">
        <v>508</v>
      </c>
      <c r="P2097" s="32">
        <v>0.42</v>
      </c>
    </row>
    <row r="2098" spans="1:16" x14ac:dyDescent="0.25">
      <c r="A2098" s="57">
        <v>42270.490022604165</v>
      </c>
      <c r="B2098" s="32" t="s">
        <v>22</v>
      </c>
      <c r="C2098" s="32" t="s">
        <v>9675</v>
      </c>
      <c r="D2098" s="32" t="s">
        <v>9676</v>
      </c>
      <c r="E2098" s="32" t="s">
        <v>9785</v>
      </c>
      <c r="F2098" s="32" t="s">
        <v>9786</v>
      </c>
      <c r="G2098" s="32" t="s">
        <v>2074</v>
      </c>
      <c r="H2098" s="32" t="s">
        <v>2075</v>
      </c>
      <c r="I2098" s="32" t="s">
        <v>2006</v>
      </c>
      <c r="J2098" s="35">
        <v>0</v>
      </c>
      <c r="K2098" s="35">
        <v>63.01</v>
      </c>
      <c r="L2098" s="35">
        <v>0</v>
      </c>
      <c r="M2098" s="35">
        <v>0</v>
      </c>
      <c r="N2098" s="32" t="s">
        <v>19</v>
      </c>
      <c r="O2098" s="32" t="s">
        <v>508</v>
      </c>
      <c r="P2098" s="32">
        <v>1</v>
      </c>
    </row>
    <row r="2099" spans="1:16" x14ac:dyDescent="0.25">
      <c r="A2099" s="57">
        <v>42270.490022604165</v>
      </c>
      <c r="B2099" s="32" t="s">
        <v>22</v>
      </c>
      <c r="C2099" s="32" t="s">
        <v>9675</v>
      </c>
      <c r="D2099" s="32" t="s">
        <v>9676</v>
      </c>
      <c r="E2099" s="32" t="s">
        <v>9785</v>
      </c>
      <c r="F2099" s="32" t="s">
        <v>9786</v>
      </c>
      <c r="G2099" s="32" t="s">
        <v>35</v>
      </c>
      <c r="H2099" s="32" t="s">
        <v>38</v>
      </c>
      <c r="I2099" s="32" t="s">
        <v>2006</v>
      </c>
      <c r="J2099" s="35">
        <v>0</v>
      </c>
      <c r="K2099" s="35">
        <v>0</v>
      </c>
      <c r="L2099" s="35">
        <v>0</v>
      </c>
      <c r="M2099" s="35">
        <v>11.65</v>
      </c>
      <c r="N2099" s="32" t="s">
        <v>19</v>
      </c>
      <c r="O2099" s="32" t="s">
        <v>508</v>
      </c>
      <c r="P2099" s="32">
        <v>1</v>
      </c>
    </row>
    <row r="2100" spans="1:16" x14ac:dyDescent="0.25">
      <c r="A2100" s="57">
        <v>42270.492595023148</v>
      </c>
      <c r="B2100" s="32" t="s">
        <v>22</v>
      </c>
      <c r="C2100" s="32" t="s">
        <v>9675</v>
      </c>
      <c r="D2100" s="32" t="s">
        <v>9676</v>
      </c>
      <c r="E2100" s="32" t="s">
        <v>9787</v>
      </c>
      <c r="F2100" s="32" t="s">
        <v>9788</v>
      </c>
      <c r="G2100" s="32" t="s">
        <v>25</v>
      </c>
      <c r="H2100" s="32" t="s">
        <v>26</v>
      </c>
      <c r="I2100" s="32" t="s">
        <v>2006</v>
      </c>
      <c r="J2100" s="35">
        <v>0</v>
      </c>
      <c r="K2100" s="35">
        <v>0</v>
      </c>
      <c r="L2100" s="35">
        <v>0</v>
      </c>
      <c r="M2100" s="35">
        <v>0</v>
      </c>
      <c r="N2100" s="32" t="s">
        <v>19</v>
      </c>
      <c r="O2100" s="32" t="s">
        <v>508</v>
      </c>
      <c r="P2100" s="32">
        <v>0.43</v>
      </c>
    </row>
    <row r="2101" spans="1:16" x14ac:dyDescent="0.25">
      <c r="A2101" s="57">
        <v>42270.492595023148</v>
      </c>
      <c r="B2101" s="32" t="s">
        <v>22</v>
      </c>
      <c r="C2101" s="32" t="s">
        <v>9675</v>
      </c>
      <c r="D2101" s="32" t="s">
        <v>9676</v>
      </c>
      <c r="E2101" s="32" t="s">
        <v>9787</v>
      </c>
      <c r="F2101" s="32" t="s">
        <v>9788</v>
      </c>
      <c r="G2101" s="32" t="s">
        <v>759</v>
      </c>
      <c r="H2101" s="32" t="s">
        <v>758</v>
      </c>
      <c r="I2101" s="32" t="s">
        <v>2006</v>
      </c>
      <c r="J2101" s="35">
        <v>0</v>
      </c>
      <c r="K2101" s="35">
        <v>182.55</v>
      </c>
      <c r="L2101" s="35">
        <v>0</v>
      </c>
      <c r="M2101" s="35">
        <v>0</v>
      </c>
      <c r="N2101" s="32" t="s">
        <v>19</v>
      </c>
      <c r="O2101" s="32" t="s">
        <v>508</v>
      </c>
      <c r="P2101" s="32">
        <v>1</v>
      </c>
    </row>
    <row r="2102" spans="1:16" x14ac:dyDescent="0.25">
      <c r="A2102" s="57">
        <v>42270.494516550927</v>
      </c>
      <c r="B2102" s="32" t="s">
        <v>22</v>
      </c>
      <c r="C2102" s="32" t="s">
        <v>7224</v>
      </c>
      <c r="D2102" s="32" t="s">
        <v>2198</v>
      </c>
      <c r="E2102" s="32" t="s">
        <v>9789</v>
      </c>
      <c r="F2102" s="32" t="s">
        <v>9790</v>
      </c>
      <c r="G2102" s="32" t="s">
        <v>25</v>
      </c>
      <c r="H2102" s="32" t="s">
        <v>26</v>
      </c>
      <c r="I2102" s="32" t="s">
        <v>2006</v>
      </c>
      <c r="J2102" s="35">
        <v>0</v>
      </c>
      <c r="K2102" s="35">
        <v>0</v>
      </c>
      <c r="L2102" s="35">
        <v>0</v>
      </c>
      <c r="M2102" s="35">
        <v>0</v>
      </c>
      <c r="N2102" s="32" t="s">
        <v>17</v>
      </c>
      <c r="O2102" s="32" t="s">
        <v>324</v>
      </c>
      <c r="P2102" s="32">
        <v>6</v>
      </c>
    </row>
    <row r="2103" spans="1:16" x14ac:dyDescent="0.25">
      <c r="A2103" s="57">
        <v>42270.494516550927</v>
      </c>
      <c r="B2103" s="32" t="s">
        <v>22</v>
      </c>
      <c r="C2103" s="32" t="s">
        <v>7224</v>
      </c>
      <c r="D2103" s="32" t="s">
        <v>2198</v>
      </c>
      <c r="E2103" s="32" t="s">
        <v>9789</v>
      </c>
      <c r="F2103" s="32" t="s">
        <v>9790</v>
      </c>
      <c r="G2103" s="32" t="s">
        <v>380</v>
      </c>
      <c r="H2103" s="32" t="s">
        <v>379</v>
      </c>
      <c r="I2103" s="32" t="s">
        <v>2006</v>
      </c>
      <c r="J2103" s="35">
        <v>0</v>
      </c>
      <c r="K2103" s="35">
        <v>0</v>
      </c>
      <c r="L2103" s="35">
        <v>0</v>
      </c>
      <c r="M2103" s="35">
        <v>0.5</v>
      </c>
      <c r="N2103" s="32" t="s">
        <v>17</v>
      </c>
      <c r="O2103" s="32" t="s">
        <v>324</v>
      </c>
      <c r="P2103" s="32">
        <v>1</v>
      </c>
    </row>
    <row r="2104" spans="1:16" x14ac:dyDescent="0.25">
      <c r="A2104" s="57">
        <v>42270.494516550927</v>
      </c>
      <c r="B2104" s="32" t="s">
        <v>22</v>
      </c>
      <c r="C2104" s="32" t="s">
        <v>7224</v>
      </c>
      <c r="D2104" s="32" t="s">
        <v>2198</v>
      </c>
      <c r="E2104" s="32" t="s">
        <v>9789</v>
      </c>
      <c r="F2104" s="32" t="s">
        <v>9790</v>
      </c>
      <c r="G2104" s="32" t="s">
        <v>380</v>
      </c>
      <c r="H2104" s="32" t="s">
        <v>379</v>
      </c>
      <c r="I2104" s="32" t="s">
        <v>2006</v>
      </c>
      <c r="J2104" s="35">
        <v>0</v>
      </c>
      <c r="K2104" s="35">
        <v>0</v>
      </c>
      <c r="L2104" s="35">
        <v>0</v>
      </c>
      <c r="M2104" s="35">
        <v>4</v>
      </c>
      <c r="N2104" s="32" t="s">
        <v>17</v>
      </c>
      <c r="O2104" s="32" t="s">
        <v>324</v>
      </c>
      <c r="P2104" s="32">
        <v>1</v>
      </c>
    </row>
    <row r="2105" spans="1:16" x14ac:dyDescent="0.25">
      <c r="A2105" s="57">
        <v>42270.494516550927</v>
      </c>
      <c r="B2105" s="32" t="s">
        <v>22</v>
      </c>
      <c r="C2105" s="32" t="s">
        <v>7224</v>
      </c>
      <c r="D2105" s="32" t="s">
        <v>2198</v>
      </c>
      <c r="E2105" s="32" t="s">
        <v>9789</v>
      </c>
      <c r="F2105" s="32" t="s">
        <v>9790</v>
      </c>
      <c r="G2105" s="32" t="s">
        <v>29</v>
      </c>
      <c r="H2105" s="32" t="s">
        <v>30</v>
      </c>
      <c r="I2105" s="32" t="s">
        <v>2006</v>
      </c>
      <c r="J2105" s="35">
        <v>0</v>
      </c>
      <c r="K2105" s="35">
        <v>0</v>
      </c>
      <c r="L2105" s="35">
        <v>0</v>
      </c>
      <c r="M2105" s="35">
        <v>13.18</v>
      </c>
      <c r="N2105" s="32" t="s">
        <v>17</v>
      </c>
      <c r="O2105" s="32" t="s">
        <v>324</v>
      </c>
      <c r="P2105" s="32">
        <v>1</v>
      </c>
    </row>
    <row r="2106" spans="1:16" x14ac:dyDescent="0.25">
      <c r="A2106" s="57">
        <v>42270.495840358795</v>
      </c>
      <c r="B2106" s="32" t="s">
        <v>22</v>
      </c>
      <c r="C2106" s="32" t="s">
        <v>5389</v>
      </c>
      <c r="D2106" s="32" t="s">
        <v>5390</v>
      </c>
      <c r="E2106" s="32" t="s">
        <v>9791</v>
      </c>
      <c r="F2106" s="32" t="s">
        <v>9792</v>
      </c>
      <c r="G2106" s="32" t="s">
        <v>25</v>
      </c>
      <c r="H2106" s="32" t="s">
        <v>26</v>
      </c>
      <c r="I2106" s="32" t="s">
        <v>2006</v>
      </c>
      <c r="J2106" s="35">
        <v>0</v>
      </c>
      <c r="K2106" s="35">
        <v>0</v>
      </c>
      <c r="L2106" s="35">
        <v>0</v>
      </c>
      <c r="M2106" s="35">
        <v>0</v>
      </c>
      <c r="N2106" s="32" t="s">
        <v>17</v>
      </c>
      <c r="O2106" s="32" t="s">
        <v>24</v>
      </c>
      <c r="P2106" s="32">
        <v>1.58</v>
      </c>
    </row>
    <row r="2107" spans="1:16" x14ac:dyDescent="0.25">
      <c r="A2107" s="57">
        <v>42270.495840358795</v>
      </c>
      <c r="B2107" s="32" t="s">
        <v>22</v>
      </c>
      <c r="C2107" s="32" t="s">
        <v>5389</v>
      </c>
      <c r="D2107" s="32" t="s">
        <v>5390</v>
      </c>
      <c r="E2107" s="32" t="s">
        <v>9791</v>
      </c>
      <c r="F2107" s="32" t="s">
        <v>9792</v>
      </c>
      <c r="G2107" s="32" t="s">
        <v>29</v>
      </c>
      <c r="H2107" s="32" t="s">
        <v>30</v>
      </c>
      <c r="I2107" s="32" t="s">
        <v>2006</v>
      </c>
      <c r="J2107" s="35">
        <v>0</v>
      </c>
      <c r="K2107" s="35">
        <v>0</v>
      </c>
      <c r="L2107" s="35">
        <v>0</v>
      </c>
      <c r="M2107" s="35">
        <v>21.4</v>
      </c>
      <c r="N2107" s="32" t="s">
        <v>17</v>
      </c>
      <c r="O2107" s="32" t="s">
        <v>24</v>
      </c>
      <c r="P2107" s="32">
        <v>1</v>
      </c>
    </row>
    <row r="2108" spans="1:16" x14ac:dyDescent="0.25">
      <c r="A2108" s="57">
        <v>42270.495840358795</v>
      </c>
      <c r="B2108" s="32" t="s">
        <v>22</v>
      </c>
      <c r="C2108" s="32" t="s">
        <v>5389</v>
      </c>
      <c r="D2108" s="32" t="s">
        <v>5390</v>
      </c>
      <c r="E2108" s="32" t="s">
        <v>9791</v>
      </c>
      <c r="F2108" s="32" t="s">
        <v>9792</v>
      </c>
      <c r="G2108" s="32" t="s">
        <v>29</v>
      </c>
      <c r="H2108" s="32" t="s">
        <v>30</v>
      </c>
      <c r="I2108" s="32" t="s">
        <v>2006</v>
      </c>
      <c r="J2108" s="35">
        <v>0</v>
      </c>
      <c r="K2108" s="35">
        <v>0</v>
      </c>
      <c r="L2108" s="35">
        <v>0</v>
      </c>
      <c r="M2108" s="35">
        <v>12.84</v>
      </c>
      <c r="N2108" s="32" t="s">
        <v>17</v>
      </c>
      <c r="O2108" s="32" t="s">
        <v>24</v>
      </c>
      <c r="P2108" s="32">
        <v>1</v>
      </c>
    </row>
    <row r="2109" spans="1:16" x14ac:dyDescent="0.25">
      <c r="A2109" s="57">
        <v>42270.495840358795</v>
      </c>
      <c r="B2109" s="32" t="s">
        <v>22</v>
      </c>
      <c r="C2109" s="32" t="s">
        <v>5389</v>
      </c>
      <c r="D2109" s="32" t="s">
        <v>5390</v>
      </c>
      <c r="E2109" s="32" t="s">
        <v>9791</v>
      </c>
      <c r="F2109" s="32" t="s">
        <v>9792</v>
      </c>
      <c r="G2109" s="32" t="s">
        <v>25</v>
      </c>
      <c r="H2109" s="32" t="s">
        <v>26</v>
      </c>
      <c r="I2109" s="32" t="s">
        <v>2006</v>
      </c>
      <c r="J2109" s="35">
        <v>0</v>
      </c>
      <c r="K2109" s="35">
        <v>0</v>
      </c>
      <c r="L2109" s="35">
        <v>0</v>
      </c>
      <c r="M2109" s="35">
        <v>0</v>
      </c>
      <c r="N2109" s="32" t="s">
        <v>17</v>
      </c>
      <c r="O2109" s="32" t="s">
        <v>24</v>
      </c>
      <c r="P2109" s="32">
        <v>2.5</v>
      </c>
    </row>
    <row r="2110" spans="1:16" x14ac:dyDescent="0.25">
      <c r="A2110" s="57">
        <v>42270.495840358795</v>
      </c>
      <c r="B2110" s="32" t="s">
        <v>22</v>
      </c>
      <c r="C2110" s="32" t="s">
        <v>5389</v>
      </c>
      <c r="D2110" s="32" t="s">
        <v>5390</v>
      </c>
      <c r="E2110" s="32" t="s">
        <v>9791</v>
      </c>
      <c r="F2110" s="32" t="s">
        <v>9792</v>
      </c>
      <c r="G2110" s="32" t="s">
        <v>2039</v>
      </c>
      <c r="H2110" s="32" t="s">
        <v>2040</v>
      </c>
      <c r="I2110" s="32" t="s">
        <v>2006</v>
      </c>
      <c r="J2110" s="35">
        <v>0</v>
      </c>
      <c r="K2110" s="35">
        <v>150</v>
      </c>
      <c r="L2110" s="35">
        <v>0</v>
      </c>
      <c r="M2110" s="35">
        <v>0</v>
      </c>
      <c r="N2110" s="32" t="s">
        <v>17</v>
      </c>
      <c r="O2110" s="32" t="s">
        <v>24</v>
      </c>
      <c r="P2110" s="32">
        <v>1</v>
      </c>
    </row>
    <row r="2111" spans="1:16" x14ac:dyDescent="0.25">
      <c r="A2111" s="57">
        <v>42270.573654861109</v>
      </c>
      <c r="B2111" s="32" t="s">
        <v>22</v>
      </c>
      <c r="C2111" s="32" t="s">
        <v>9793</v>
      </c>
      <c r="D2111" s="32" t="s">
        <v>9794</v>
      </c>
      <c r="E2111" s="32" t="s">
        <v>9795</v>
      </c>
      <c r="F2111" s="32" t="s">
        <v>9796</v>
      </c>
      <c r="G2111" s="32" t="s">
        <v>25</v>
      </c>
      <c r="H2111" s="32" t="s">
        <v>26</v>
      </c>
      <c r="I2111" s="32" t="s">
        <v>2006</v>
      </c>
      <c r="J2111" s="35">
        <v>0</v>
      </c>
      <c r="K2111" s="35">
        <v>0</v>
      </c>
      <c r="L2111" s="35">
        <v>0</v>
      </c>
      <c r="M2111" s="35">
        <v>0</v>
      </c>
      <c r="N2111" s="32" t="s">
        <v>19</v>
      </c>
      <c r="O2111" s="32" t="s">
        <v>27</v>
      </c>
      <c r="P2111" s="32">
        <v>1</v>
      </c>
    </row>
    <row r="2112" spans="1:16" x14ac:dyDescent="0.25">
      <c r="A2112" s="57">
        <v>42270.573654861109</v>
      </c>
      <c r="B2112" s="32" t="s">
        <v>22</v>
      </c>
      <c r="C2112" s="32" t="s">
        <v>9793</v>
      </c>
      <c r="D2112" s="32" t="s">
        <v>9794</v>
      </c>
      <c r="E2112" s="32" t="s">
        <v>9795</v>
      </c>
      <c r="F2112" s="32" t="s">
        <v>9796</v>
      </c>
      <c r="G2112" s="32" t="s">
        <v>29</v>
      </c>
      <c r="H2112" s="32" t="s">
        <v>30</v>
      </c>
      <c r="I2112" s="32" t="s">
        <v>2006</v>
      </c>
      <c r="J2112" s="35">
        <v>0</v>
      </c>
      <c r="K2112" s="35">
        <v>0</v>
      </c>
      <c r="L2112" s="35">
        <v>0</v>
      </c>
      <c r="M2112" s="35">
        <v>1.66</v>
      </c>
      <c r="N2112" s="32" t="s">
        <v>19</v>
      </c>
      <c r="O2112" s="32" t="s">
        <v>27</v>
      </c>
      <c r="P2112" s="32">
        <v>1</v>
      </c>
    </row>
    <row r="2113" spans="1:16" x14ac:dyDescent="0.25">
      <c r="A2113" s="57">
        <v>42270.573654861109</v>
      </c>
      <c r="B2113" s="32" t="s">
        <v>22</v>
      </c>
      <c r="C2113" s="32" t="s">
        <v>9793</v>
      </c>
      <c r="D2113" s="32" t="s">
        <v>9794</v>
      </c>
      <c r="E2113" s="32" t="s">
        <v>9795</v>
      </c>
      <c r="F2113" s="32" t="s">
        <v>9796</v>
      </c>
      <c r="G2113" s="32" t="s">
        <v>25</v>
      </c>
      <c r="H2113" s="32" t="s">
        <v>26</v>
      </c>
      <c r="I2113" s="32" t="s">
        <v>2006</v>
      </c>
      <c r="J2113" s="35">
        <v>0</v>
      </c>
      <c r="K2113" s="35">
        <v>0</v>
      </c>
      <c r="L2113" s="35">
        <v>0</v>
      </c>
      <c r="M2113" s="35">
        <v>0</v>
      </c>
      <c r="N2113" s="32" t="s">
        <v>19</v>
      </c>
      <c r="O2113" s="32" t="s">
        <v>27</v>
      </c>
      <c r="P2113" s="32">
        <v>0.5</v>
      </c>
    </row>
    <row r="2114" spans="1:16" x14ac:dyDescent="0.25">
      <c r="A2114" s="57">
        <v>42270.573654861109</v>
      </c>
      <c r="B2114" s="32" t="s">
        <v>22</v>
      </c>
      <c r="C2114" s="32" t="s">
        <v>9793</v>
      </c>
      <c r="D2114" s="32" t="s">
        <v>9794</v>
      </c>
      <c r="E2114" s="32" t="s">
        <v>9795</v>
      </c>
      <c r="F2114" s="32" t="s">
        <v>9796</v>
      </c>
      <c r="G2114" s="32" t="s">
        <v>29</v>
      </c>
      <c r="H2114" s="32" t="s">
        <v>30</v>
      </c>
      <c r="I2114" s="32" t="s">
        <v>2006</v>
      </c>
      <c r="J2114" s="35">
        <v>0</v>
      </c>
      <c r="K2114" s="35">
        <v>0</v>
      </c>
      <c r="L2114" s="35">
        <v>0</v>
      </c>
      <c r="M2114" s="35">
        <v>4.7</v>
      </c>
      <c r="N2114" s="32" t="s">
        <v>19</v>
      </c>
      <c r="O2114" s="32" t="s">
        <v>27</v>
      </c>
      <c r="P2114" s="32">
        <v>1</v>
      </c>
    </row>
    <row r="2115" spans="1:16" x14ac:dyDescent="0.25">
      <c r="A2115" s="57">
        <v>42270.575037268522</v>
      </c>
      <c r="B2115" s="32" t="s">
        <v>22</v>
      </c>
      <c r="C2115" s="32" t="s">
        <v>2473</v>
      </c>
      <c r="D2115" s="32" t="s">
        <v>2474</v>
      </c>
      <c r="E2115" s="32" t="s">
        <v>9797</v>
      </c>
      <c r="F2115" s="32" t="s">
        <v>9798</v>
      </c>
      <c r="G2115" s="32" t="s">
        <v>25</v>
      </c>
      <c r="H2115" s="32" t="s">
        <v>26</v>
      </c>
      <c r="I2115" s="32" t="s">
        <v>2006</v>
      </c>
      <c r="J2115" s="35">
        <v>0</v>
      </c>
      <c r="K2115" s="35">
        <v>0</v>
      </c>
      <c r="L2115" s="35">
        <v>0</v>
      </c>
      <c r="M2115" s="35">
        <v>0</v>
      </c>
      <c r="N2115" s="32" t="s">
        <v>19</v>
      </c>
      <c r="O2115" s="32" t="s">
        <v>24</v>
      </c>
      <c r="P2115" s="32">
        <v>1</v>
      </c>
    </row>
    <row r="2116" spans="1:16" x14ac:dyDescent="0.25">
      <c r="A2116" s="57">
        <v>42270.575037268522</v>
      </c>
      <c r="B2116" s="32" t="s">
        <v>22</v>
      </c>
      <c r="C2116" s="32" t="s">
        <v>2473</v>
      </c>
      <c r="D2116" s="32" t="s">
        <v>2474</v>
      </c>
      <c r="E2116" s="32" t="s">
        <v>9797</v>
      </c>
      <c r="F2116" s="32" t="s">
        <v>9798</v>
      </c>
      <c r="G2116" s="32" t="s">
        <v>805</v>
      </c>
      <c r="H2116" s="32" t="s">
        <v>804</v>
      </c>
      <c r="I2116" s="32" t="s">
        <v>2006</v>
      </c>
      <c r="J2116" s="35">
        <v>0</v>
      </c>
      <c r="K2116" s="35">
        <v>116.93</v>
      </c>
      <c r="L2116" s="35">
        <v>0</v>
      </c>
      <c r="M2116" s="35">
        <v>0</v>
      </c>
      <c r="N2116" s="32" t="s">
        <v>19</v>
      </c>
      <c r="O2116" s="32" t="s">
        <v>24</v>
      </c>
      <c r="P2116" s="32">
        <v>1</v>
      </c>
    </row>
    <row r="2117" spans="1:16" x14ac:dyDescent="0.25">
      <c r="A2117" s="57">
        <v>42270.576763657409</v>
      </c>
      <c r="B2117" s="32" t="s">
        <v>22</v>
      </c>
      <c r="C2117" s="32" t="s">
        <v>5384</v>
      </c>
      <c r="D2117" s="32" t="s">
        <v>5383</v>
      </c>
      <c r="E2117" s="32" t="s">
        <v>9799</v>
      </c>
      <c r="F2117" s="32" t="s">
        <v>9800</v>
      </c>
      <c r="G2117" s="32" t="s">
        <v>25</v>
      </c>
      <c r="H2117" s="32" t="s">
        <v>26</v>
      </c>
      <c r="I2117" s="32" t="s">
        <v>2006</v>
      </c>
      <c r="J2117" s="35">
        <v>0</v>
      </c>
      <c r="K2117" s="35">
        <v>0</v>
      </c>
      <c r="L2117" s="35">
        <v>0</v>
      </c>
      <c r="M2117" s="35">
        <v>0</v>
      </c>
      <c r="N2117" s="32" t="s">
        <v>19</v>
      </c>
      <c r="O2117" s="32" t="s">
        <v>24</v>
      </c>
      <c r="P2117" s="32">
        <v>2.5</v>
      </c>
    </row>
    <row r="2118" spans="1:16" x14ac:dyDescent="0.25">
      <c r="A2118" s="57">
        <v>42270.576763657409</v>
      </c>
      <c r="B2118" s="32" t="s">
        <v>22</v>
      </c>
      <c r="C2118" s="32" t="s">
        <v>5384</v>
      </c>
      <c r="D2118" s="32" t="s">
        <v>5383</v>
      </c>
      <c r="E2118" s="32" t="s">
        <v>9799</v>
      </c>
      <c r="F2118" s="32" t="s">
        <v>9800</v>
      </c>
      <c r="G2118" s="32" t="s">
        <v>380</v>
      </c>
      <c r="H2118" s="32" t="s">
        <v>379</v>
      </c>
      <c r="I2118" s="32" t="s">
        <v>2006</v>
      </c>
      <c r="J2118" s="35">
        <v>0</v>
      </c>
      <c r="K2118" s="35">
        <v>0</v>
      </c>
      <c r="L2118" s="35">
        <v>0</v>
      </c>
      <c r="M2118" s="35">
        <v>6.61</v>
      </c>
      <c r="N2118" s="32" t="s">
        <v>19</v>
      </c>
      <c r="O2118" s="32" t="s">
        <v>24</v>
      </c>
      <c r="P2118" s="32">
        <v>1</v>
      </c>
    </row>
    <row r="2119" spans="1:16" x14ac:dyDescent="0.25">
      <c r="A2119" s="57">
        <v>42270.576763657409</v>
      </c>
      <c r="B2119" s="32" t="s">
        <v>22</v>
      </c>
      <c r="C2119" s="32" t="s">
        <v>5384</v>
      </c>
      <c r="D2119" s="32" t="s">
        <v>5383</v>
      </c>
      <c r="E2119" s="32" t="s">
        <v>9799</v>
      </c>
      <c r="F2119" s="32" t="s">
        <v>9800</v>
      </c>
      <c r="G2119" s="32" t="s">
        <v>380</v>
      </c>
      <c r="H2119" s="32" t="s">
        <v>379</v>
      </c>
      <c r="I2119" s="32" t="s">
        <v>2006</v>
      </c>
      <c r="J2119" s="35">
        <v>0</v>
      </c>
      <c r="K2119" s="35">
        <v>0</v>
      </c>
      <c r="L2119" s="35">
        <v>0</v>
      </c>
      <c r="M2119" s="35">
        <v>2.5</v>
      </c>
      <c r="N2119" s="32" t="s">
        <v>19</v>
      </c>
      <c r="O2119" s="32" t="s">
        <v>24</v>
      </c>
      <c r="P2119" s="32">
        <v>1</v>
      </c>
    </row>
    <row r="2120" spans="1:16" x14ac:dyDescent="0.25">
      <c r="A2120" s="57">
        <v>42270.576763657409</v>
      </c>
      <c r="B2120" s="32" t="s">
        <v>22</v>
      </c>
      <c r="C2120" s="32" t="s">
        <v>5384</v>
      </c>
      <c r="D2120" s="32" t="s">
        <v>5383</v>
      </c>
      <c r="E2120" s="32" t="s">
        <v>9799</v>
      </c>
      <c r="F2120" s="32" t="s">
        <v>9800</v>
      </c>
      <c r="G2120" s="32" t="s">
        <v>380</v>
      </c>
      <c r="H2120" s="32" t="s">
        <v>379</v>
      </c>
      <c r="I2120" s="32" t="s">
        <v>2006</v>
      </c>
      <c r="J2120" s="35">
        <v>0</v>
      </c>
      <c r="K2120" s="35">
        <v>0</v>
      </c>
      <c r="L2120" s="35">
        <v>0</v>
      </c>
      <c r="M2120" s="35">
        <v>2</v>
      </c>
      <c r="N2120" s="32" t="s">
        <v>19</v>
      </c>
      <c r="O2120" s="32" t="s">
        <v>24</v>
      </c>
      <c r="P2120" s="32">
        <v>1</v>
      </c>
    </row>
    <row r="2121" spans="1:16" x14ac:dyDescent="0.25">
      <c r="A2121" s="57">
        <v>42270.578254247688</v>
      </c>
      <c r="B2121" s="32" t="s">
        <v>22</v>
      </c>
      <c r="C2121" s="32" t="s">
        <v>4960</v>
      </c>
      <c r="D2121" s="32" t="s">
        <v>4961</v>
      </c>
      <c r="E2121" s="32" t="s">
        <v>9801</v>
      </c>
      <c r="F2121" s="32" t="s">
        <v>9802</v>
      </c>
      <c r="G2121" s="32" t="s">
        <v>25</v>
      </c>
      <c r="H2121" s="32" t="s">
        <v>26</v>
      </c>
      <c r="I2121" s="32" t="s">
        <v>2006</v>
      </c>
      <c r="J2121" s="35">
        <v>0</v>
      </c>
      <c r="K2121" s="35">
        <v>0</v>
      </c>
      <c r="L2121" s="35">
        <v>0</v>
      </c>
      <c r="M2121" s="35">
        <v>0</v>
      </c>
      <c r="N2121" s="32" t="s">
        <v>19</v>
      </c>
      <c r="O2121" s="32" t="s">
        <v>27</v>
      </c>
      <c r="P2121" s="32">
        <v>2</v>
      </c>
    </row>
    <row r="2122" spans="1:16" x14ac:dyDescent="0.25">
      <c r="A2122" s="57">
        <v>42270.578254247688</v>
      </c>
      <c r="B2122" s="32" t="s">
        <v>22</v>
      </c>
      <c r="C2122" s="32" t="s">
        <v>4960</v>
      </c>
      <c r="D2122" s="32" t="s">
        <v>4961</v>
      </c>
      <c r="E2122" s="32" t="s">
        <v>9801</v>
      </c>
      <c r="F2122" s="32" t="s">
        <v>9802</v>
      </c>
      <c r="G2122" s="32" t="s">
        <v>33</v>
      </c>
      <c r="H2122" s="32" t="s">
        <v>34</v>
      </c>
      <c r="I2122" s="32" t="s">
        <v>2006</v>
      </c>
      <c r="J2122" s="35">
        <v>0</v>
      </c>
      <c r="K2122" s="35">
        <v>0</v>
      </c>
      <c r="L2122" s="35">
        <v>0</v>
      </c>
      <c r="M2122" s="35">
        <v>3</v>
      </c>
      <c r="N2122" s="32" t="s">
        <v>19</v>
      </c>
      <c r="O2122" s="32" t="s">
        <v>27</v>
      </c>
      <c r="P2122" s="32">
        <v>1</v>
      </c>
    </row>
    <row r="2123" spans="1:16" x14ac:dyDescent="0.25">
      <c r="A2123" s="57">
        <v>42270.580365821763</v>
      </c>
      <c r="B2123" s="32" t="s">
        <v>22</v>
      </c>
      <c r="C2123" s="32" t="s">
        <v>4638</v>
      </c>
      <c r="D2123" s="32" t="s">
        <v>4639</v>
      </c>
      <c r="E2123" s="32" t="s">
        <v>9803</v>
      </c>
      <c r="F2123" s="32" t="s">
        <v>9804</v>
      </c>
      <c r="G2123" s="32" t="s">
        <v>25</v>
      </c>
      <c r="H2123" s="32" t="s">
        <v>26</v>
      </c>
      <c r="I2123" s="32" t="s">
        <v>2006</v>
      </c>
      <c r="J2123" s="35">
        <v>0</v>
      </c>
      <c r="K2123" s="35">
        <v>0</v>
      </c>
      <c r="L2123" s="35">
        <v>0</v>
      </c>
      <c r="M2123" s="35">
        <v>0</v>
      </c>
      <c r="N2123" s="32" t="s">
        <v>19</v>
      </c>
      <c r="O2123" s="32" t="s">
        <v>24</v>
      </c>
      <c r="P2123" s="32">
        <v>0.57999999999999996</v>
      </c>
    </row>
    <row r="2124" spans="1:16" x14ac:dyDescent="0.25">
      <c r="A2124" s="57">
        <v>42270.580365821763</v>
      </c>
      <c r="B2124" s="32" t="s">
        <v>22</v>
      </c>
      <c r="C2124" s="32" t="s">
        <v>4638</v>
      </c>
      <c r="D2124" s="32" t="s">
        <v>4639</v>
      </c>
      <c r="E2124" s="32" t="s">
        <v>9803</v>
      </c>
      <c r="F2124" s="32" t="s">
        <v>9804</v>
      </c>
      <c r="G2124" s="32" t="s">
        <v>4622</v>
      </c>
      <c r="H2124" s="32" t="s">
        <v>4623</v>
      </c>
      <c r="I2124" s="32" t="s">
        <v>2006</v>
      </c>
      <c r="J2124" s="35">
        <v>0</v>
      </c>
      <c r="K2124" s="35">
        <v>398</v>
      </c>
      <c r="L2124" s="35">
        <v>0</v>
      </c>
      <c r="M2124" s="35">
        <v>0</v>
      </c>
      <c r="N2124" s="32" t="s">
        <v>19</v>
      </c>
      <c r="O2124" s="32" t="s">
        <v>24</v>
      </c>
      <c r="P2124" s="32">
        <v>1</v>
      </c>
    </row>
    <row r="2125" spans="1:16" x14ac:dyDescent="0.25">
      <c r="A2125" s="57">
        <v>42270.581527430557</v>
      </c>
      <c r="B2125" s="32" t="s">
        <v>22</v>
      </c>
      <c r="C2125" s="32" t="s">
        <v>4429</v>
      </c>
      <c r="D2125" s="32" t="s">
        <v>4430</v>
      </c>
      <c r="E2125" s="32" t="s">
        <v>9805</v>
      </c>
      <c r="F2125" s="32" t="s">
        <v>9806</v>
      </c>
      <c r="G2125" s="32" t="s">
        <v>25</v>
      </c>
      <c r="H2125" s="32" t="s">
        <v>26</v>
      </c>
      <c r="I2125" s="32" t="s">
        <v>2006</v>
      </c>
      <c r="J2125" s="35">
        <v>0</v>
      </c>
      <c r="K2125" s="35">
        <v>0</v>
      </c>
      <c r="L2125" s="35">
        <v>0</v>
      </c>
      <c r="M2125" s="35">
        <v>0</v>
      </c>
      <c r="N2125" s="32" t="s">
        <v>19</v>
      </c>
      <c r="O2125" s="32" t="s">
        <v>24</v>
      </c>
      <c r="P2125" s="32">
        <v>4</v>
      </c>
    </row>
    <row r="2126" spans="1:16" x14ac:dyDescent="0.25">
      <c r="A2126" s="57">
        <v>42270.581527430557</v>
      </c>
      <c r="B2126" s="32" t="s">
        <v>22</v>
      </c>
      <c r="C2126" s="32" t="s">
        <v>4429</v>
      </c>
      <c r="D2126" s="32" t="s">
        <v>4430</v>
      </c>
      <c r="E2126" s="32" t="s">
        <v>9805</v>
      </c>
      <c r="F2126" s="32" t="s">
        <v>9806</v>
      </c>
      <c r="G2126" s="32" t="s">
        <v>29</v>
      </c>
      <c r="H2126" s="32" t="s">
        <v>30</v>
      </c>
      <c r="I2126" s="32" t="s">
        <v>2006</v>
      </c>
      <c r="J2126" s="35">
        <v>0</v>
      </c>
      <c r="K2126" s="35">
        <v>0</v>
      </c>
      <c r="L2126" s="35">
        <v>0</v>
      </c>
      <c r="M2126" s="35">
        <v>15.24</v>
      </c>
      <c r="N2126" s="32" t="s">
        <v>19</v>
      </c>
      <c r="O2126" s="32" t="s">
        <v>24</v>
      </c>
      <c r="P2126" s="32">
        <v>1</v>
      </c>
    </row>
    <row r="2127" spans="1:16" x14ac:dyDescent="0.25">
      <c r="A2127" s="57">
        <v>42270.581527430557</v>
      </c>
      <c r="B2127" s="32" t="s">
        <v>22</v>
      </c>
      <c r="C2127" s="32" t="s">
        <v>4429</v>
      </c>
      <c r="D2127" s="32" t="s">
        <v>4430</v>
      </c>
      <c r="E2127" s="32" t="s">
        <v>9805</v>
      </c>
      <c r="F2127" s="32" t="s">
        <v>9806</v>
      </c>
      <c r="G2127" s="32" t="s">
        <v>35</v>
      </c>
      <c r="H2127" s="32" t="s">
        <v>38</v>
      </c>
      <c r="I2127" s="32" t="s">
        <v>2006</v>
      </c>
      <c r="J2127" s="35">
        <v>0</v>
      </c>
      <c r="K2127" s="35">
        <v>0</v>
      </c>
      <c r="L2127" s="35">
        <v>0</v>
      </c>
      <c r="M2127" s="35">
        <v>11.75</v>
      </c>
      <c r="N2127" s="32" t="s">
        <v>19</v>
      </c>
      <c r="O2127" s="32" t="s">
        <v>24</v>
      </c>
      <c r="P2127" s="32">
        <v>1</v>
      </c>
    </row>
    <row r="2128" spans="1:16" x14ac:dyDescent="0.25">
      <c r="A2128" s="57">
        <v>42270.581527430557</v>
      </c>
      <c r="B2128" s="32" t="s">
        <v>22</v>
      </c>
      <c r="C2128" s="32" t="s">
        <v>4429</v>
      </c>
      <c r="D2128" s="32" t="s">
        <v>4430</v>
      </c>
      <c r="E2128" s="32" t="s">
        <v>9805</v>
      </c>
      <c r="F2128" s="32" t="s">
        <v>9806</v>
      </c>
      <c r="G2128" s="32" t="s">
        <v>9807</v>
      </c>
      <c r="H2128" s="32" t="s">
        <v>9808</v>
      </c>
      <c r="I2128" s="32" t="s">
        <v>2006</v>
      </c>
      <c r="J2128" s="35">
        <v>0</v>
      </c>
      <c r="K2128" s="35">
        <v>59</v>
      </c>
      <c r="L2128" s="35">
        <v>0</v>
      </c>
      <c r="M2128" s="35">
        <v>0</v>
      </c>
      <c r="N2128" s="32" t="s">
        <v>19</v>
      </c>
      <c r="O2128" s="32" t="s">
        <v>24</v>
      </c>
      <c r="P2128" s="32">
        <v>1</v>
      </c>
    </row>
    <row r="2129" spans="1:16" x14ac:dyDescent="0.25">
      <c r="A2129" s="57">
        <v>42270.584759178244</v>
      </c>
      <c r="C2129" s="32" t="s">
        <v>2475</v>
      </c>
      <c r="D2129" s="32" t="s">
        <v>334</v>
      </c>
      <c r="E2129" s="32" t="s">
        <v>9809</v>
      </c>
      <c r="F2129" s="32" t="s">
        <v>9810</v>
      </c>
      <c r="G2129" s="32" t="s">
        <v>58</v>
      </c>
      <c r="H2129" s="32" t="s">
        <v>59</v>
      </c>
      <c r="I2129" s="32" t="s">
        <v>2006</v>
      </c>
      <c r="J2129" s="35">
        <v>0</v>
      </c>
      <c r="K2129" s="35">
        <v>0</v>
      </c>
      <c r="L2129" s="35">
        <v>0</v>
      </c>
      <c r="M2129" s="35">
        <v>0</v>
      </c>
      <c r="N2129" s="32" t="s">
        <v>19</v>
      </c>
      <c r="O2129" s="32" t="s">
        <v>322</v>
      </c>
      <c r="P2129" s="32">
        <v>0</v>
      </c>
    </row>
    <row r="2130" spans="1:16" x14ac:dyDescent="0.25">
      <c r="A2130" s="57">
        <v>42270.584759178244</v>
      </c>
      <c r="C2130" s="32" t="s">
        <v>2475</v>
      </c>
      <c r="D2130" s="32" t="s">
        <v>334</v>
      </c>
      <c r="E2130" s="32" t="s">
        <v>9809</v>
      </c>
      <c r="F2130" s="32" t="s">
        <v>9810</v>
      </c>
      <c r="G2130" s="32" t="s">
        <v>2086</v>
      </c>
      <c r="H2130" s="32" t="s">
        <v>2087</v>
      </c>
      <c r="I2130" s="32" t="s">
        <v>2006</v>
      </c>
      <c r="J2130" s="35">
        <v>0</v>
      </c>
      <c r="K2130" s="35">
        <v>0</v>
      </c>
      <c r="L2130" s="35">
        <v>0</v>
      </c>
      <c r="M2130" s="35">
        <v>0</v>
      </c>
      <c r="N2130" s="32" t="s">
        <v>19</v>
      </c>
      <c r="O2130" s="32" t="s">
        <v>322</v>
      </c>
      <c r="P2130" s="32">
        <v>8.9999999999999993E-3</v>
      </c>
    </row>
    <row r="2131" spans="1:16" x14ac:dyDescent="0.25">
      <c r="A2131" s="57">
        <v>42270.584847835649</v>
      </c>
      <c r="B2131" s="32" t="s">
        <v>22</v>
      </c>
      <c r="C2131" s="32" t="s">
        <v>78</v>
      </c>
      <c r="D2131" s="32" t="s">
        <v>77</v>
      </c>
      <c r="E2131" s="32" t="s">
        <v>9811</v>
      </c>
      <c r="F2131" s="32" t="s">
        <v>9812</v>
      </c>
      <c r="G2131" s="32" t="s">
        <v>25</v>
      </c>
      <c r="H2131" s="32" t="s">
        <v>26</v>
      </c>
      <c r="I2131" s="32" t="s">
        <v>2006</v>
      </c>
      <c r="J2131" s="35">
        <v>0</v>
      </c>
      <c r="K2131" s="35">
        <v>0</v>
      </c>
      <c r="L2131" s="35">
        <v>0</v>
      </c>
      <c r="M2131" s="35">
        <v>0</v>
      </c>
      <c r="N2131" s="32" t="s">
        <v>19</v>
      </c>
      <c r="O2131" s="32" t="s">
        <v>24</v>
      </c>
      <c r="P2131" s="32">
        <v>0.73</v>
      </c>
    </row>
    <row r="2132" spans="1:16" x14ac:dyDescent="0.25">
      <c r="A2132" s="57">
        <v>42270.584847835649</v>
      </c>
      <c r="B2132" s="32" t="s">
        <v>22</v>
      </c>
      <c r="C2132" s="32" t="s">
        <v>78</v>
      </c>
      <c r="D2132" s="32" t="s">
        <v>77</v>
      </c>
      <c r="E2132" s="32" t="s">
        <v>9811</v>
      </c>
      <c r="F2132" s="32" t="s">
        <v>9812</v>
      </c>
      <c r="G2132" s="32" t="s">
        <v>29</v>
      </c>
      <c r="H2132" s="32" t="s">
        <v>30</v>
      </c>
      <c r="I2132" s="32" t="s">
        <v>2006</v>
      </c>
      <c r="J2132" s="35">
        <v>0</v>
      </c>
      <c r="K2132" s="35">
        <v>0</v>
      </c>
      <c r="L2132" s="35">
        <v>0</v>
      </c>
      <c r="M2132" s="35">
        <v>3.21</v>
      </c>
      <c r="N2132" s="32" t="s">
        <v>19</v>
      </c>
      <c r="O2132" s="32" t="s">
        <v>24</v>
      </c>
      <c r="P2132" s="32">
        <v>1</v>
      </c>
    </row>
    <row r="2133" spans="1:16" x14ac:dyDescent="0.25">
      <c r="A2133" s="57">
        <v>42270.584847835649</v>
      </c>
      <c r="B2133" s="32" t="s">
        <v>22</v>
      </c>
      <c r="C2133" s="32" t="s">
        <v>78</v>
      </c>
      <c r="D2133" s="32" t="s">
        <v>77</v>
      </c>
      <c r="E2133" s="32" t="s">
        <v>9811</v>
      </c>
      <c r="F2133" s="32" t="s">
        <v>9812</v>
      </c>
      <c r="G2133" s="32" t="s">
        <v>380</v>
      </c>
      <c r="H2133" s="32" t="s">
        <v>379</v>
      </c>
      <c r="I2133" s="32" t="s">
        <v>2006</v>
      </c>
      <c r="J2133" s="35">
        <v>0</v>
      </c>
      <c r="K2133" s="35">
        <v>0</v>
      </c>
      <c r="L2133" s="35">
        <v>0</v>
      </c>
      <c r="M2133" s="35">
        <v>2</v>
      </c>
      <c r="N2133" s="32" t="s">
        <v>19</v>
      </c>
      <c r="O2133" s="32" t="s">
        <v>24</v>
      </c>
      <c r="P2133" s="32">
        <v>1</v>
      </c>
    </row>
    <row r="2134" spans="1:16" x14ac:dyDescent="0.25">
      <c r="A2134" s="57">
        <v>42270.584847835649</v>
      </c>
      <c r="B2134" s="32" t="s">
        <v>22</v>
      </c>
      <c r="C2134" s="32" t="s">
        <v>78</v>
      </c>
      <c r="D2134" s="32" t="s">
        <v>77</v>
      </c>
      <c r="E2134" s="32" t="s">
        <v>9811</v>
      </c>
      <c r="F2134" s="32" t="s">
        <v>9812</v>
      </c>
      <c r="G2134" s="32" t="s">
        <v>25</v>
      </c>
      <c r="H2134" s="32" t="s">
        <v>26</v>
      </c>
      <c r="I2134" s="32" t="s">
        <v>2006</v>
      </c>
      <c r="J2134" s="35">
        <v>0</v>
      </c>
      <c r="K2134" s="35">
        <v>0</v>
      </c>
      <c r="L2134" s="35">
        <v>0</v>
      </c>
      <c r="M2134" s="35">
        <v>0</v>
      </c>
      <c r="N2134" s="32" t="s">
        <v>19</v>
      </c>
      <c r="O2134" s="32" t="s">
        <v>24</v>
      </c>
      <c r="P2134" s="32">
        <v>0.92</v>
      </c>
    </row>
    <row r="2135" spans="1:16" x14ac:dyDescent="0.25">
      <c r="A2135" s="57">
        <v>42270.586427546295</v>
      </c>
      <c r="B2135" s="32" t="s">
        <v>22</v>
      </c>
      <c r="C2135" s="32" t="s">
        <v>81</v>
      </c>
      <c r="D2135" s="32" t="s">
        <v>266</v>
      </c>
      <c r="E2135" s="32" t="s">
        <v>9813</v>
      </c>
      <c r="F2135" s="32" t="s">
        <v>9814</v>
      </c>
      <c r="G2135" s="32" t="s">
        <v>25</v>
      </c>
      <c r="H2135" s="32" t="s">
        <v>26</v>
      </c>
      <c r="I2135" s="32" t="s">
        <v>2006</v>
      </c>
      <c r="J2135" s="35">
        <v>0</v>
      </c>
      <c r="K2135" s="35">
        <v>0</v>
      </c>
      <c r="L2135" s="35">
        <v>38.229999999999997</v>
      </c>
      <c r="M2135" s="35">
        <v>0</v>
      </c>
      <c r="N2135" s="32" t="s">
        <v>19</v>
      </c>
      <c r="O2135" s="32" t="s">
        <v>24</v>
      </c>
      <c r="P2135" s="32">
        <v>1.5</v>
      </c>
    </row>
    <row r="2136" spans="1:16" x14ac:dyDescent="0.25">
      <c r="A2136" s="57">
        <v>42270.586427546295</v>
      </c>
      <c r="B2136" s="32" t="s">
        <v>22</v>
      </c>
      <c r="C2136" s="32" t="s">
        <v>81</v>
      </c>
      <c r="D2136" s="32" t="s">
        <v>266</v>
      </c>
      <c r="E2136" s="32" t="s">
        <v>9813</v>
      </c>
      <c r="F2136" s="32" t="s">
        <v>9814</v>
      </c>
      <c r="G2136" s="32" t="s">
        <v>1688</v>
      </c>
      <c r="H2136" s="32" t="s">
        <v>1689</v>
      </c>
      <c r="I2136" s="32" t="s">
        <v>2006</v>
      </c>
      <c r="J2136" s="35">
        <v>0</v>
      </c>
      <c r="K2136" s="35">
        <v>578</v>
      </c>
      <c r="L2136" s="35">
        <v>0</v>
      </c>
      <c r="M2136" s="35">
        <v>0</v>
      </c>
      <c r="N2136" s="32" t="s">
        <v>19</v>
      </c>
      <c r="O2136" s="32" t="s">
        <v>24</v>
      </c>
      <c r="P2136" s="32">
        <v>2</v>
      </c>
    </row>
    <row r="2137" spans="1:16" x14ac:dyDescent="0.25">
      <c r="A2137" s="57">
        <v>42270.586427546295</v>
      </c>
      <c r="B2137" s="32" t="s">
        <v>22</v>
      </c>
      <c r="C2137" s="32" t="s">
        <v>81</v>
      </c>
      <c r="D2137" s="32" t="s">
        <v>266</v>
      </c>
      <c r="E2137" s="32" t="s">
        <v>9813</v>
      </c>
      <c r="F2137" s="32" t="s">
        <v>9814</v>
      </c>
      <c r="G2137" s="32" t="s">
        <v>35</v>
      </c>
      <c r="H2137" s="32" t="s">
        <v>38</v>
      </c>
      <c r="I2137" s="32" t="s">
        <v>2006</v>
      </c>
      <c r="J2137" s="35">
        <v>0</v>
      </c>
      <c r="K2137" s="35">
        <v>0</v>
      </c>
      <c r="L2137" s="35">
        <v>0</v>
      </c>
      <c r="M2137" s="35">
        <v>10.199999999999999</v>
      </c>
      <c r="N2137" s="32" t="s">
        <v>19</v>
      </c>
      <c r="O2137" s="32" t="s">
        <v>24</v>
      </c>
      <c r="P2137" s="32">
        <v>1</v>
      </c>
    </row>
    <row r="2138" spans="1:16" x14ac:dyDescent="0.25">
      <c r="A2138" s="57">
        <v>42270.586427546295</v>
      </c>
      <c r="B2138" s="32" t="s">
        <v>22</v>
      </c>
      <c r="C2138" s="32" t="s">
        <v>81</v>
      </c>
      <c r="D2138" s="32" t="s">
        <v>266</v>
      </c>
      <c r="E2138" s="32" t="s">
        <v>9813</v>
      </c>
      <c r="F2138" s="32" t="s">
        <v>9814</v>
      </c>
      <c r="G2138" s="32" t="s">
        <v>25</v>
      </c>
      <c r="H2138" s="32" t="s">
        <v>26</v>
      </c>
      <c r="I2138" s="32" t="s">
        <v>2006</v>
      </c>
      <c r="J2138" s="35">
        <v>0</v>
      </c>
      <c r="K2138" s="35">
        <v>0</v>
      </c>
      <c r="L2138" s="35">
        <v>0</v>
      </c>
      <c r="M2138" s="35">
        <v>0</v>
      </c>
      <c r="N2138" s="32" t="s">
        <v>19</v>
      </c>
      <c r="O2138" s="32" t="s">
        <v>24</v>
      </c>
      <c r="P2138" s="32">
        <v>0.57999999999999996</v>
      </c>
    </row>
    <row r="2139" spans="1:16" x14ac:dyDescent="0.25">
      <c r="A2139" s="57">
        <v>42270.586427546295</v>
      </c>
      <c r="B2139" s="32" t="s">
        <v>22</v>
      </c>
      <c r="C2139" s="32" t="s">
        <v>81</v>
      </c>
      <c r="D2139" s="32" t="s">
        <v>266</v>
      </c>
      <c r="E2139" s="32" t="s">
        <v>9813</v>
      </c>
      <c r="F2139" s="32" t="s">
        <v>9814</v>
      </c>
      <c r="G2139" s="32" t="s">
        <v>1688</v>
      </c>
      <c r="H2139" s="32" t="s">
        <v>1689</v>
      </c>
      <c r="I2139" s="32" t="s">
        <v>2006</v>
      </c>
      <c r="J2139" s="35">
        <v>0</v>
      </c>
      <c r="K2139" s="35">
        <v>446.19</v>
      </c>
      <c r="L2139" s="35">
        <v>0</v>
      </c>
      <c r="M2139" s="35">
        <v>0</v>
      </c>
      <c r="N2139" s="32" t="s">
        <v>19</v>
      </c>
      <c r="O2139" s="32" t="s">
        <v>24</v>
      </c>
      <c r="P2139" s="32">
        <v>1</v>
      </c>
    </row>
    <row r="2140" spans="1:16" x14ac:dyDescent="0.25">
      <c r="A2140" s="57">
        <v>42270.586427546295</v>
      </c>
      <c r="B2140" s="32" t="s">
        <v>22</v>
      </c>
      <c r="C2140" s="32" t="s">
        <v>81</v>
      </c>
      <c r="D2140" s="32" t="s">
        <v>266</v>
      </c>
      <c r="E2140" s="32" t="s">
        <v>9813</v>
      </c>
      <c r="F2140" s="32" t="s">
        <v>9814</v>
      </c>
      <c r="G2140" s="32" t="s">
        <v>29</v>
      </c>
      <c r="H2140" s="32" t="s">
        <v>30</v>
      </c>
      <c r="I2140" s="32" t="s">
        <v>2006</v>
      </c>
      <c r="J2140" s="35">
        <v>0</v>
      </c>
      <c r="K2140" s="35">
        <v>0</v>
      </c>
      <c r="L2140" s="35">
        <v>0</v>
      </c>
      <c r="M2140" s="35">
        <v>1.37</v>
      </c>
      <c r="N2140" s="32" t="s">
        <v>19</v>
      </c>
      <c r="O2140" s="32" t="s">
        <v>24</v>
      </c>
      <c r="P2140" s="32">
        <v>1</v>
      </c>
    </row>
    <row r="2141" spans="1:16" x14ac:dyDescent="0.25">
      <c r="A2141" s="57">
        <v>42270.587104085651</v>
      </c>
      <c r="B2141" s="32" t="s">
        <v>22</v>
      </c>
      <c r="C2141" s="32" t="s">
        <v>81</v>
      </c>
      <c r="D2141" s="32" t="s">
        <v>266</v>
      </c>
      <c r="E2141" s="32" t="s">
        <v>9815</v>
      </c>
      <c r="F2141" s="32" t="s">
        <v>9816</v>
      </c>
      <c r="G2141" s="32" t="s">
        <v>25</v>
      </c>
      <c r="H2141" s="32" t="s">
        <v>26</v>
      </c>
      <c r="I2141" s="32" t="s">
        <v>2006</v>
      </c>
      <c r="J2141" s="35">
        <v>0</v>
      </c>
      <c r="K2141" s="35">
        <v>0</v>
      </c>
      <c r="L2141" s="35">
        <v>0</v>
      </c>
      <c r="M2141" s="35">
        <v>0</v>
      </c>
      <c r="N2141" s="32" t="s">
        <v>19</v>
      </c>
      <c r="O2141" s="32" t="s">
        <v>24</v>
      </c>
      <c r="P2141" s="32">
        <v>1</v>
      </c>
    </row>
    <row r="2142" spans="1:16" x14ac:dyDescent="0.25">
      <c r="A2142" s="57">
        <v>42270.587104085651</v>
      </c>
      <c r="B2142" s="32" t="s">
        <v>22</v>
      </c>
      <c r="C2142" s="32" t="s">
        <v>81</v>
      </c>
      <c r="D2142" s="32" t="s">
        <v>266</v>
      </c>
      <c r="E2142" s="32" t="s">
        <v>9815</v>
      </c>
      <c r="F2142" s="32" t="s">
        <v>9816</v>
      </c>
      <c r="G2142" s="32" t="s">
        <v>4411</v>
      </c>
      <c r="H2142" s="32" t="s">
        <v>4412</v>
      </c>
      <c r="I2142" s="32" t="s">
        <v>2006</v>
      </c>
      <c r="J2142" s="35">
        <v>0</v>
      </c>
      <c r="K2142" s="35">
        <v>83.64</v>
      </c>
      <c r="L2142" s="35">
        <v>0</v>
      </c>
      <c r="M2142" s="35">
        <v>0</v>
      </c>
      <c r="N2142" s="32" t="s">
        <v>19</v>
      </c>
      <c r="O2142" s="32" t="s">
        <v>24</v>
      </c>
      <c r="P2142" s="32">
        <v>1</v>
      </c>
    </row>
    <row r="2143" spans="1:16" x14ac:dyDescent="0.25">
      <c r="A2143" s="57">
        <v>42270.587104085651</v>
      </c>
      <c r="B2143" s="32" t="s">
        <v>22</v>
      </c>
      <c r="C2143" s="32" t="s">
        <v>81</v>
      </c>
      <c r="D2143" s="32" t="s">
        <v>266</v>
      </c>
      <c r="E2143" s="32" t="s">
        <v>9815</v>
      </c>
      <c r="F2143" s="32" t="s">
        <v>9816</v>
      </c>
      <c r="G2143" s="32" t="s">
        <v>29</v>
      </c>
      <c r="H2143" s="32" t="s">
        <v>30</v>
      </c>
      <c r="I2143" s="32" t="s">
        <v>2006</v>
      </c>
      <c r="J2143" s="35">
        <v>0</v>
      </c>
      <c r="K2143" s="35">
        <v>0</v>
      </c>
      <c r="L2143" s="35">
        <v>0</v>
      </c>
      <c r="M2143" s="35">
        <v>1</v>
      </c>
      <c r="N2143" s="32" t="s">
        <v>19</v>
      </c>
      <c r="O2143" s="32" t="s">
        <v>24</v>
      </c>
      <c r="P2143" s="32">
        <v>1</v>
      </c>
    </row>
    <row r="2144" spans="1:16" x14ac:dyDescent="0.25">
      <c r="A2144" s="57">
        <v>42270.587804513889</v>
      </c>
      <c r="B2144" s="32" t="s">
        <v>22</v>
      </c>
      <c r="C2144" s="32" t="s">
        <v>2449</v>
      </c>
      <c r="D2144" s="32" t="s">
        <v>2450</v>
      </c>
      <c r="E2144" s="32" t="s">
        <v>9817</v>
      </c>
      <c r="F2144" s="32" t="s">
        <v>9818</v>
      </c>
      <c r="G2144" s="32" t="s">
        <v>25</v>
      </c>
      <c r="H2144" s="32" t="s">
        <v>26</v>
      </c>
      <c r="I2144" s="32" t="s">
        <v>2006</v>
      </c>
      <c r="J2144" s="35">
        <v>0</v>
      </c>
      <c r="K2144" s="35">
        <v>0</v>
      </c>
      <c r="L2144" s="35">
        <v>0</v>
      </c>
      <c r="M2144" s="35">
        <v>0</v>
      </c>
      <c r="N2144" s="32" t="s">
        <v>19</v>
      </c>
      <c r="O2144" s="32" t="s">
        <v>27</v>
      </c>
      <c r="P2144" s="32">
        <v>1.92</v>
      </c>
    </row>
    <row r="2145" spans="1:16" x14ac:dyDescent="0.25">
      <c r="A2145" s="57">
        <v>42270.587804513889</v>
      </c>
      <c r="B2145" s="32" t="s">
        <v>22</v>
      </c>
      <c r="C2145" s="32" t="s">
        <v>2449</v>
      </c>
      <c r="D2145" s="32" t="s">
        <v>2450</v>
      </c>
      <c r="E2145" s="32" t="s">
        <v>9817</v>
      </c>
      <c r="F2145" s="32" t="s">
        <v>9818</v>
      </c>
      <c r="G2145" s="32" t="s">
        <v>29</v>
      </c>
      <c r="H2145" s="32" t="s">
        <v>30</v>
      </c>
      <c r="I2145" s="32" t="s">
        <v>2006</v>
      </c>
      <c r="J2145" s="35">
        <v>0</v>
      </c>
      <c r="K2145" s="35">
        <v>0</v>
      </c>
      <c r="L2145" s="35">
        <v>0</v>
      </c>
      <c r="M2145" s="35">
        <v>3</v>
      </c>
      <c r="N2145" s="32" t="s">
        <v>19</v>
      </c>
      <c r="O2145" s="32" t="s">
        <v>27</v>
      </c>
      <c r="P2145" s="32">
        <v>1</v>
      </c>
    </row>
    <row r="2146" spans="1:16" x14ac:dyDescent="0.25">
      <c r="A2146" s="57">
        <v>42270.588792708331</v>
      </c>
      <c r="B2146" s="32" t="s">
        <v>22</v>
      </c>
      <c r="C2146" s="32" t="s">
        <v>6017</v>
      </c>
      <c r="D2146" s="32" t="s">
        <v>6018</v>
      </c>
      <c r="E2146" s="32" t="s">
        <v>9819</v>
      </c>
      <c r="F2146" s="32" t="s">
        <v>9820</v>
      </c>
      <c r="G2146" s="32" t="s">
        <v>25</v>
      </c>
      <c r="H2146" s="32" t="s">
        <v>26</v>
      </c>
      <c r="I2146" s="32" t="s">
        <v>2006</v>
      </c>
      <c r="J2146" s="35">
        <v>0</v>
      </c>
      <c r="K2146" s="35">
        <v>0</v>
      </c>
      <c r="L2146" s="35">
        <v>0</v>
      </c>
      <c r="M2146" s="35">
        <v>0</v>
      </c>
      <c r="N2146" s="32" t="s">
        <v>19</v>
      </c>
      <c r="O2146" s="32" t="s">
        <v>24</v>
      </c>
      <c r="P2146" s="32">
        <v>2</v>
      </c>
    </row>
    <row r="2147" spans="1:16" x14ac:dyDescent="0.25">
      <c r="A2147" s="57">
        <v>42270.588792708331</v>
      </c>
      <c r="B2147" s="32" t="s">
        <v>22</v>
      </c>
      <c r="C2147" s="32" t="s">
        <v>6017</v>
      </c>
      <c r="D2147" s="32" t="s">
        <v>6018</v>
      </c>
      <c r="E2147" s="32" t="s">
        <v>9819</v>
      </c>
      <c r="F2147" s="32" t="s">
        <v>9820</v>
      </c>
      <c r="G2147" s="32" t="s">
        <v>1122</v>
      </c>
      <c r="H2147" s="32" t="s">
        <v>1123</v>
      </c>
      <c r="I2147" s="32" t="s">
        <v>2006</v>
      </c>
      <c r="J2147" s="35">
        <v>0</v>
      </c>
      <c r="K2147" s="35">
        <v>116.16</v>
      </c>
      <c r="L2147" s="35">
        <v>0</v>
      </c>
      <c r="M2147" s="35">
        <v>0</v>
      </c>
      <c r="N2147" s="32" t="s">
        <v>19</v>
      </c>
      <c r="O2147" s="32" t="s">
        <v>24</v>
      </c>
      <c r="P2147" s="32">
        <v>4</v>
      </c>
    </row>
    <row r="2148" spans="1:16" x14ac:dyDescent="0.25">
      <c r="A2148" s="57">
        <v>42270.588792708331</v>
      </c>
      <c r="B2148" s="32" t="s">
        <v>22</v>
      </c>
      <c r="C2148" s="32" t="s">
        <v>6017</v>
      </c>
      <c r="D2148" s="32" t="s">
        <v>6018</v>
      </c>
      <c r="E2148" s="32" t="s">
        <v>9819</v>
      </c>
      <c r="F2148" s="32" t="s">
        <v>9820</v>
      </c>
      <c r="G2148" s="32" t="s">
        <v>25</v>
      </c>
      <c r="H2148" s="32" t="s">
        <v>26</v>
      </c>
      <c r="I2148" s="32" t="s">
        <v>2006</v>
      </c>
      <c r="J2148" s="35">
        <v>0</v>
      </c>
      <c r="K2148" s="35">
        <v>0</v>
      </c>
      <c r="L2148" s="35">
        <v>0</v>
      </c>
      <c r="M2148" s="35">
        <v>0</v>
      </c>
      <c r="N2148" s="32" t="s">
        <v>19</v>
      </c>
      <c r="O2148" s="32" t="s">
        <v>24</v>
      </c>
      <c r="P2148" s="32">
        <v>2</v>
      </c>
    </row>
    <row r="2149" spans="1:16" x14ac:dyDescent="0.25">
      <c r="A2149" s="57">
        <v>42270.588792708331</v>
      </c>
      <c r="B2149" s="32" t="s">
        <v>22</v>
      </c>
      <c r="C2149" s="32" t="s">
        <v>6017</v>
      </c>
      <c r="D2149" s="32" t="s">
        <v>6018</v>
      </c>
      <c r="E2149" s="32" t="s">
        <v>9819</v>
      </c>
      <c r="F2149" s="32" t="s">
        <v>9820</v>
      </c>
      <c r="G2149" s="32" t="s">
        <v>25</v>
      </c>
      <c r="H2149" s="32" t="s">
        <v>26</v>
      </c>
      <c r="I2149" s="32" t="s">
        <v>2006</v>
      </c>
      <c r="J2149" s="35">
        <v>0</v>
      </c>
      <c r="K2149" s="35">
        <v>0</v>
      </c>
      <c r="L2149" s="35">
        <v>0</v>
      </c>
      <c r="M2149" s="35">
        <v>0</v>
      </c>
      <c r="N2149" s="32" t="s">
        <v>19</v>
      </c>
      <c r="O2149" s="32" t="s">
        <v>24</v>
      </c>
      <c r="P2149" s="32">
        <v>0.33</v>
      </c>
    </row>
    <row r="2150" spans="1:16" x14ac:dyDescent="0.25">
      <c r="A2150" s="57">
        <v>42270.588792708331</v>
      </c>
      <c r="B2150" s="32" t="s">
        <v>22</v>
      </c>
      <c r="C2150" s="32" t="s">
        <v>6017</v>
      </c>
      <c r="D2150" s="32" t="s">
        <v>6018</v>
      </c>
      <c r="E2150" s="32" t="s">
        <v>9819</v>
      </c>
      <c r="F2150" s="32" t="s">
        <v>9820</v>
      </c>
      <c r="G2150" s="32" t="s">
        <v>29</v>
      </c>
      <c r="H2150" s="32" t="s">
        <v>30</v>
      </c>
      <c r="I2150" s="32" t="s">
        <v>2006</v>
      </c>
      <c r="J2150" s="35">
        <v>0</v>
      </c>
      <c r="K2150" s="35">
        <v>0</v>
      </c>
      <c r="L2150" s="35">
        <v>0</v>
      </c>
      <c r="M2150" s="35">
        <v>2</v>
      </c>
      <c r="N2150" s="32" t="s">
        <v>19</v>
      </c>
      <c r="O2150" s="32" t="s">
        <v>24</v>
      </c>
      <c r="P2150" s="32">
        <v>1</v>
      </c>
    </row>
    <row r="2151" spans="1:16" x14ac:dyDescent="0.25">
      <c r="A2151" s="57">
        <v>42270.588792708331</v>
      </c>
      <c r="B2151" s="32" t="s">
        <v>22</v>
      </c>
      <c r="C2151" s="32" t="s">
        <v>6017</v>
      </c>
      <c r="D2151" s="32" t="s">
        <v>6018</v>
      </c>
      <c r="E2151" s="32" t="s">
        <v>9819</v>
      </c>
      <c r="F2151" s="32" t="s">
        <v>9820</v>
      </c>
      <c r="G2151" s="32" t="s">
        <v>29</v>
      </c>
      <c r="H2151" s="32" t="s">
        <v>30</v>
      </c>
      <c r="I2151" s="32" t="s">
        <v>2006</v>
      </c>
      <c r="J2151" s="35">
        <v>0</v>
      </c>
      <c r="K2151" s="35">
        <v>0</v>
      </c>
      <c r="L2151" s="35">
        <v>0</v>
      </c>
      <c r="M2151" s="35">
        <v>6.8</v>
      </c>
      <c r="N2151" s="32" t="s">
        <v>19</v>
      </c>
      <c r="O2151" s="32" t="s">
        <v>24</v>
      </c>
      <c r="P2151" s="32">
        <v>1</v>
      </c>
    </row>
    <row r="2152" spans="1:16" x14ac:dyDescent="0.25">
      <c r="A2152" s="57">
        <v>42270.588792708331</v>
      </c>
      <c r="B2152" s="32" t="s">
        <v>22</v>
      </c>
      <c r="C2152" s="32" t="s">
        <v>6017</v>
      </c>
      <c r="D2152" s="32" t="s">
        <v>6018</v>
      </c>
      <c r="E2152" s="32" t="s">
        <v>9819</v>
      </c>
      <c r="F2152" s="32" t="s">
        <v>9820</v>
      </c>
      <c r="G2152" s="32" t="s">
        <v>29</v>
      </c>
      <c r="H2152" s="32" t="s">
        <v>30</v>
      </c>
      <c r="I2152" s="32" t="s">
        <v>2006</v>
      </c>
      <c r="J2152" s="35">
        <v>0</v>
      </c>
      <c r="K2152" s="35">
        <v>0</v>
      </c>
      <c r="L2152" s="35">
        <v>0</v>
      </c>
      <c r="M2152" s="35">
        <v>1.2</v>
      </c>
      <c r="N2152" s="32" t="s">
        <v>19</v>
      </c>
      <c r="O2152" s="32" t="s">
        <v>24</v>
      </c>
      <c r="P2152" s="32">
        <v>1</v>
      </c>
    </row>
    <row r="2153" spans="1:16" x14ac:dyDescent="0.25">
      <c r="A2153" s="57">
        <v>42270.600026886576</v>
      </c>
      <c r="B2153" s="32" t="s">
        <v>22</v>
      </c>
      <c r="C2153" s="32" t="s">
        <v>5632</v>
      </c>
      <c r="D2153" s="32" t="s">
        <v>5633</v>
      </c>
      <c r="E2153" s="32" t="s">
        <v>9821</v>
      </c>
      <c r="F2153" s="32" t="s">
        <v>9822</v>
      </c>
      <c r="G2153" s="32" t="s">
        <v>25</v>
      </c>
      <c r="H2153" s="32" t="s">
        <v>26</v>
      </c>
      <c r="I2153" s="32" t="s">
        <v>2006</v>
      </c>
      <c r="J2153" s="35">
        <v>0</v>
      </c>
      <c r="K2153" s="35">
        <v>0</v>
      </c>
      <c r="L2153" s="35">
        <v>0</v>
      </c>
      <c r="M2153" s="35">
        <v>0</v>
      </c>
      <c r="N2153" s="32" t="s">
        <v>19</v>
      </c>
      <c r="O2153" s="32" t="s">
        <v>357</v>
      </c>
      <c r="P2153" s="32">
        <v>0.5</v>
      </c>
    </row>
    <row r="2154" spans="1:16" x14ac:dyDescent="0.25">
      <c r="A2154" s="57">
        <v>42270.600026886576</v>
      </c>
      <c r="B2154" s="32" t="s">
        <v>22</v>
      </c>
      <c r="C2154" s="32" t="s">
        <v>5632</v>
      </c>
      <c r="D2154" s="32" t="s">
        <v>5633</v>
      </c>
      <c r="E2154" s="32" t="s">
        <v>9821</v>
      </c>
      <c r="F2154" s="32" t="s">
        <v>9822</v>
      </c>
      <c r="G2154" s="32" t="s">
        <v>35</v>
      </c>
      <c r="H2154" s="32" t="s">
        <v>38</v>
      </c>
      <c r="I2154" s="32" t="s">
        <v>2006</v>
      </c>
      <c r="J2154" s="35">
        <v>0</v>
      </c>
      <c r="K2154" s="35">
        <v>0</v>
      </c>
      <c r="L2154" s="35">
        <v>0</v>
      </c>
      <c r="M2154" s="35">
        <v>25.55</v>
      </c>
      <c r="N2154" s="32" t="s">
        <v>19</v>
      </c>
      <c r="O2154" s="32" t="s">
        <v>357</v>
      </c>
      <c r="P2154" s="32">
        <v>1</v>
      </c>
    </row>
    <row r="2155" spans="1:16" x14ac:dyDescent="0.25">
      <c r="A2155" s="57">
        <v>42270.600026886576</v>
      </c>
      <c r="B2155" s="32" t="s">
        <v>22</v>
      </c>
      <c r="C2155" s="32" t="s">
        <v>5632</v>
      </c>
      <c r="D2155" s="32" t="s">
        <v>5633</v>
      </c>
      <c r="E2155" s="32" t="s">
        <v>9821</v>
      </c>
      <c r="F2155" s="32" t="s">
        <v>9822</v>
      </c>
      <c r="G2155" s="32" t="s">
        <v>35</v>
      </c>
      <c r="H2155" s="32" t="s">
        <v>38</v>
      </c>
      <c r="I2155" s="32" t="s">
        <v>2006</v>
      </c>
      <c r="J2155" s="35">
        <v>0</v>
      </c>
      <c r="K2155" s="35">
        <v>0</v>
      </c>
      <c r="L2155" s="35">
        <v>0</v>
      </c>
      <c r="M2155" s="35">
        <v>27.9</v>
      </c>
      <c r="N2155" s="32" t="s">
        <v>19</v>
      </c>
      <c r="O2155" s="32" t="s">
        <v>357</v>
      </c>
      <c r="P2155" s="32">
        <v>1</v>
      </c>
    </row>
    <row r="2156" spans="1:16" x14ac:dyDescent="0.25">
      <c r="A2156" s="57">
        <v>42270.600551886571</v>
      </c>
      <c r="B2156" s="32" t="s">
        <v>22</v>
      </c>
      <c r="C2156" s="32" t="s">
        <v>456</v>
      </c>
      <c r="D2156" s="32" t="s">
        <v>455</v>
      </c>
      <c r="E2156" s="32" t="s">
        <v>9833</v>
      </c>
      <c r="F2156" s="32" t="s">
        <v>9834</v>
      </c>
      <c r="G2156" s="32" t="s">
        <v>25</v>
      </c>
      <c r="H2156" s="32" t="s">
        <v>26</v>
      </c>
      <c r="I2156" s="32" t="s">
        <v>2006</v>
      </c>
      <c r="J2156" s="35">
        <v>0</v>
      </c>
      <c r="K2156" s="35">
        <v>0</v>
      </c>
      <c r="L2156" s="35">
        <v>0</v>
      </c>
      <c r="M2156" s="35">
        <v>0</v>
      </c>
      <c r="N2156" s="32" t="s">
        <v>19</v>
      </c>
      <c r="O2156" s="32" t="s">
        <v>24</v>
      </c>
      <c r="P2156" s="32">
        <v>1</v>
      </c>
    </row>
    <row r="2157" spans="1:16" x14ac:dyDescent="0.25">
      <c r="A2157" s="57">
        <v>42270.600551886571</v>
      </c>
      <c r="B2157" s="32" t="s">
        <v>22</v>
      </c>
      <c r="C2157" s="32" t="s">
        <v>456</v>
      </c>
      <c r="D2157" s="32" t="s">
        <v>455</v>
      </c>
      <c r="E2157" s="32" t="s">
        <v>9833</v>
      </c>
      <c r="F2157" s="32" t="s">
        <v>9834</v>
      </c>
      <c r="G2157" s="32" t="s">
        <v>35</v>
      </c>
      <c r="H2157" s="32" t="s">
        <v>38</v>
      </c>
      <c r="I2157" s="32" t="s">
        <v>2006</v>
      </c>
      <c r="J2157" s="35">
        <v>0</v>
      </c>
      <c r="K2157" s="35">
        <v>0</v>
      </c>
      <c r="L2157" s="35">
        <v>0</v>
      </c>
      <c r="M2157" s="35">
        <v>17.600000000000001</v>
      </c>
      <c r="N2157" s="32" t="s">
        <v>19</v>
      </c>
      <c r="O2157" s="32" t="s">
        <v>24</v>
      </c>
      <c r="P2157" s="32">
        <v>1</v>
      </c>
    </row>
    <row r="2158" spans="1:16" x14ac:dyDescent="0.25">
      <c r="A2158" s="57">
        <v>42270.601213807873</v>
      </c>
      <c r="B2158" s="32" t="s">
        <v>22</v>
      </c>
      <c r="C2158" s="32" t="s">
        <v>463</v>
      </c>
      <c r="D2158" s="32" t="s">
        <v>462</v>
      </c>
      <c r="E2158" s="32" t="s">
        <v>9835</v>
      </c>
      <c r="F2158" s="32" t="s">
        <v>9836</v>
      </c>
      <c r="G2158" s="32" t="s">
        <v>25</v>
      </c>
      <c r="H2158" s="32" t="s">
        <v>26</v>
      </c>
      <c r="I2158" s="32" t="s">
        <v>2006</v>
      </c>
      <c r="J2158" s="35">
        <v>0</v>
      </c>
      <c r="K2158" s="35">
        <v>0</v>
      </c>
      <c r="L2158" s="35">
        <v>0</v>
      </c>
      <c r="M2158" s="35">
        <v>0</v>
      </c>
      <c r="N2158" s="32" t="s">
        <v>19</v>
      </c>
      <c r="O2158" s="32" t="s">
        <v>32</v>
      </c>
      <c r="P2158" s="32">
        <v>5.75</v>
      </c>
    </row>
    <row r="2159" spans="1:16" x14ac:dyDescent="0.25">
      <c r="A2159" s="57">
        <v>42270.601213807873</v>
      </c>
      <c r="B2159" s="32" t="s">
        <v>22</v>
      </c>
      <c r="C2159" s="32" t="s">
        <v>463</v>
      </c>
      <c r="D2159" s="32" t="s">
        <v>462</v>
      </c>
      <c r="E2159" s="32" t="s">
        <v>9835</v>
      </c>
      <c r="F2159" s="32" t="s">
        <v>9836</v>
      </c>
      <c r="G2159" s="32" t="s">
        <v>35</v>
      </c>
      <c r="H2159" s="32" t="s">
        <v>38</v>
      </c>
      <c r="I2159" s="32" t="s">
        <v>2006</v>
      </c>
      <c r="J2159" s="35">
        <v>0</v>
      </c>
      <c r="K2159" s="35">
        <v>0</v>
      </c>
      <c r="L2159" s="35">
        <v>0</v>
      </c>
      <c r="M2159" s="35">
        <v>36.630000000000003</v>
      </c>
      <c r="N2159" s="32" t="s">
        <v>19</v>
      </c>
      <c r="O2159" s="32" t="s">
        <v>32</v>
      </c>
      <c r="P2159" s="32">
        <v>1</v>
      </c>
    </row>
    <row r="2160" spans="1:16" x14ac:dyDescent="0.25">
      <c r="A2160" s="57">
        <v>42270.601749305555</v>
      </c>
      <c r="B2160" s="32" t="s">
        <v>22</v>
      </c>
      <c r="C2160" s="32" t="s">
        <v>456</v>
      </c>
      <c r="D2160" s="32" t="s">
        <v>455</v>
      </c>
      <c r="E2160" s="32" t="s">
        <v>9837</v>
      </c>
      <c r="F2160" s="32" t="s">
        <v>9838</v>
      </c>
      <c r="G2160" s="32" t="s">
        <v>25</v>
      </c>
      <c r="H2160" s="32" t="s">
        <v>26</v>
      </c>
      <c r="I2160" s="32" t="s">
        <v>2006</v>
      </c>
      <c r="J2160" s="35">
        <v>0</v>
      </c>
      <c r="K2160" s="35">
        <v>0</v>
      </c>
      <c r="L2160" s="35">
        <v>0</v>
      </c>
      <c r="M2160" s="35">
        <v>0</v>
      </c>
      <c r="N2160" s="32" t="s">
        <v>19</v>
      </c>
      <c r="O2160" s="32" t="s">
        <v>27</v>
      </c>
      <c r="P2160" s="32">
        <v>0.25</v>
      </c>
    </row>
    <row r="2161" spans="1:16" x14ac:dyDescent="0.25">
      <c r="A2161" s="57">
        <v>42270.601749305555</v>
      </c>
      <c r="B2161" s="32" t="s">
        <v>22</v>
      </c>
      <c r="C2161" s="32" t="s">
        <v>456</v>
      </c>
      <c r="D2161" s="32" t="s">
        <v>455</v>
      </c>
      <c r="E2161" s="32" t="s">
        <v>9837</v>
      </c>
      <c r="F2161" s="32" t="s">
        <v>9838</v>
      </c>
      <c r="G2161" s="32" t="s">
        <v>29</v>
      </c>
      <c r="H2161" s="32" t="s">
        <v>30</v>
      </c>
      <c r="I2161" s="32" t="s">
        <v>2006</v>
      </c>
      <c r="J2161" s="35">
        <v>0</v>
      </c>
      <c r="K2161" s="35">
        <v>0</v>
      </c>
      <c r="L2161" s="35">
        <v>0</v>
      </c>
      <c r="M2161" s="35">
        <v>1.2</v>
      </c>
      <c r="N2161" s="32" t="s">
        <v>19</v>
      </c>
      <c r="O2161" s="32" t="s">
        <v>27</v>
      </c>
      <c r="P2161" s="32">
        <v>1</v>
      </c>
    </row>
    <row r="2162" spans="1:16" x14ac:dyDescent="0.25">
      <c r="A2162" s="57">
        <v>42270.601749305555</v>
      </c>
      <c r="B2162" s="32" t="s">
        <v>22</v>
      </c>
      <c r="C2162" s="32" t="s">
        <v>456</v>
      </c>
      <c r="D2162" s="32" t="s">
        <v>455</v>
      </c>
      <c r="E2162" s="32" t="s">
        <v>9837</v>
      </c>
      <c r="F2162" s="32" t="s">
        <v>9838</v>
      </c>
      <c r="G2162" s="32" t="s">
        <v>29</v>
      </c>
      <c r="H2162" s="32" t="s">
        <v>30</v>
      </c>
      <c r="I2162" s="32" t="s">
        <v>2006</v>
      </c>
      <c r="J2162" s="35">
        <v>0</v>
      </c>
      <c r="K2162" s="35">
        <v>0</v>
      </c>
      <c r="L2162" s="35">
        <v>0</v>
      </c>
      <c r="M2162" s="35">
        <v>2</v>
      </c>
      <c r="N2162" s="32" t="s">
        <v>19</v>
      </c>
      <c r="O2162" s="32" t="s">
        <v>27</v>
      </c>
      <c r="P2162" s="32">
        <v>1</v>
      </c>
    </row>
    <row r="2163" spans="1:16" x14ac:dyDescent="0.25">
      <c r="A2163" s="57">
        <v>42270.603139664352</v>
      </c>
      <c r="B2163" s="32" t="s">
        <v>22</v>
      </c>
      <c r="C2163" s="32" t="s">
        <v>9793</v>
      </c>
      <c r="D2163" s="32" t="s">
        <v>9794</v>
      </c>
      <c r="E2163" s="32" t="s">
        <v>9839</v>
      </c>
      <c r="F2163" s="32" t="s">
        <v>9840</v>
      </c>
      <c r="G2163" s="32" t="s">
        <v>25</v>
      </c>
      <c r="H2163" s="32" t="s">
        <v>26</v>
      </c>
      <c r="I2163" s="32" t="s">
        <v>2006</v>
      </c>
      <c r="J2163" s="35">
        <v>0</v>
      </c>
      <c r="K2163" s="35">
        <v>0</v>
      </c>
      <c r="L2163" s="35">
        <v>0</v>
      </c>
      <c r="M2163" s="35">
        <v>0</v>
      </c>
      <c r="N2163" s="32" t="s">
        <v>19</v>
      </c>
      <c r="O2163" s="32" t="s">
        <v>27</v>
      </c>
      <c r="P2163" s="32">
        <v>5</v>
      </c>
    </row>
    <row r="2164" spans="1:16" x14ac:dyDescent="0.25">
      <c r="A2164" s="57">
        <v>42270.603139664352</v>
      </c>
      <c r="B2164" s="32" t="s">
        <v>22</v>
      </c>
      <c r="C2164" s="32" t="s">
        <v>9793</v>
      </c>
      <c r="D2164" s="32" t="s">
        <v>9794</v>
      </c>
      <c r="E2164" s="32" t="s">
        <v>9839</v>
      </c>
      <c r="F2164" s="32" t="s">
        <v>9840</v>
      </c>
      <c r="G2164" s="32" t="s">
        <v>33</v>
      </c>
      <c r="H2164" s="32" t="s">
        <v>34</v>
      </c>
      <c r="I2164" s="32" t="s">
        <v>2006</v>
      </c>
      <c r="J2164" s="35">
        <v>0</v>
      </c>
      <c r="K2164" s="35">
        <v>0</v>
      </c>
      <c r="L2164" s="35">
        <v>0</v>
      </c>
      <c r="M2164" s="35">
        <v>3</v>
      </c>
      <c r="N2164" s="32" t="s">
        <v>19</v>
      </c>
      <c r="O2164" s="32" t="s">
        <v>27</v>
      </c>
      <c r="P2164" s="32">
        <v>1</v>
      </c>
    </row>
    <row r="2165" spans="1:16" x14ac:dyDescent="0.25">
      <c r="A2165" s="57">
        <v>42270.603139664352</v>
      </c>
      <c r="B2165" s="32" t="s">
        <v>22</v>
      </c>
      <c r="C2165" s="32" t="s">
        <v>9793</v>
      </c>
      <c r="D2165" s="32" t="s">
        <v>9794</v>
      </c>
      <c r="E2165" s="32" t="s">
        <v>9839</v>
      </c>
      <c r="F2165" s="32" t="s">
        <v>9840</v>
      </c>
      <c r="G2165" s="32" t="s">
        <v>35</v>
      </c>
      <c r="H2165" s="32" t="s">
        <v>38</v>
      </c>
      <c r="I2165" s="32" t="s">
        <v>2006</v>
      </c>
      <c r="J2165" s="35">
        <v>0</v>
      </c>
      <c r="K2165" s="35">
        <v>0</v>
      </c>
      <c r="L2165" s="35">
        <v>0</v>
      </c>
      <c r="M2165" s="35">
        <v>16.579999999999998</v>
      </c>
      <c r="N2165" s="32" t="s">
        <v>19</v>
      </c>
      <c r="O2165" s="32" t="s">
        <v>27</v>
      </c>
      <c r="P2165" s="32">
        <v>1</v>
      </c>
    </row>
    <row r="2166" spans="1:16" x14ac:dyDescent="0.25">
      <c r="A2166" s="57">
        <v>42270.603139664352</v>
      </c>
      <c r="B2166" s="32" t="s">
        <v>22</v>
      </c>
      <c r="C2166" s="32" t="s">
        <v>9793</v>
      </c>
      <c r="D2166" s="32" t="s">
        <v>9794</v>
      </c>
      <c r="E2166" s="32" t="s">
        <v>9839</v>
      </c>
      <c r="F2166" s="32" t="s">
        <v>9840</v>
      </c>
      <c r="G2166" s="32" t="s">
        <v>25</v>
      </c>
      <c r="H2166" s="32" t="s">
        <v>26</v>
      </c>
      <c r="I2166" s="32" t="s">
        <v>2006</v>
      </c>
      <c r="J2166" s="35">
        <v>0</v>
      </c>
      <c r="K2166" s="35">
        <v>0</v>
      </c>
      <c r="L2166" s="35">
        <v>0</v>
      </c>
      <c r="M2166" s="35">
        <v>0</v>
      </c>
      <c r="N2166" s="32" t="s">
        <v>19</v>
      </c>
      <c r="O2166" s="32" t="s">
        <v>27</v>
      </c>
      <c r="P2166" s="32">
        <v>3</v>
      </c>
    </row>
    <row r="2167" spans="1:16" x14ac:dyDescent="0.25">
      <c r="A2167" s="57">
        <v>42270.603139664352</v>
      </c>
      <c r="B2167" s="32" t="s">
        <v>22</v>
      </c>
      <c r="C2167" s="32" t="s">
        <v>9793</v>
      </c>
      <c r="D2167" s="32" t="s">
        <v>9794</v>
      </c>
      <c r="E2167" s="32" t="s">
        <v>9839</v>
      </c>
      <c r="F2167" s="32" t="s">
        <v>9840</v>
      </c>
      <c r="G2167" s="32" t="s">
        <v>35</v>
      </c>
      <c r="H2167" s="32" t="s">
        <v>38</v>
      </c>
      <c r="I2167" s="32" t="s">
        <v>2006</v>
      </c>
      <c r="J2167" s="35">
        <v>0</v>
      </c>
      <c r="K2167" s="35">
        <v>0</v>
      </c>
      <c r="L2167" s="35">
        <v>0</v>
      </c>
      <c r="M2167" s="35">
        <v>10.8</v>
      </c>
      <c r="N2167" s="32" t="s">
        <v>19</v>
      </c>
      <c r="O2167" s="32" t="s">
        <v>27</v>
      </c>
      <c r="P2167" s="32">
        <v>1</v>
      </c>
    </row>
    <row r="2168" spans="1:16" x14ac:dyDescent="0.25">
      <c r="A2168" s="57">
        <v>42270.603139664352</v>
      </c>
      <c r="B2168" s="32" t="s">
        <v>22</v>
      </c>
      <c r="C2168" s="32" t="s">
        <v>9793</v>
      </c>
      <c r="D2168" s="32" t="s">
        <v>9794</v>
      </c>
      <c r="E2168" s="32" t="s">
        <v>9839</v>
      </c>
      <c r="F2168" s="32" t="s">
        <v>9840</v>
      </c>
      <c r="G2168" s="32" t="s">
        <v>35</v>
      </c>
      <c r="H2168" s="32" t="s">
        <v>38</v>
      </c>
      <c r="I2168" s="32" t="s">
        <v>2006</v>
      </c>
      <c r="J2168" s="35">
        <v>0</v>
      </c>
      <c r="K2168" s="35">
        <v>0</v>
      </c>
      <c r="L2168" s="35">
        <v>0</v>
      </c>
      <c r="M2168" s="35">
        <v>34.65</v>
      </c>
      <c r="N2168" s="32" t="s">
        <v>19</v>
      </c>
      <c r="O2168" s="32" t="s">
        <v>27</v>
      </c>
      <c r="P2168" s="32">
        <v>1</v>
      </c>
    </row>
    <row r="2169" spans="1:16" x14ac:dyDescent="0.25">
      <c r="A2169" s="57">
        <v>42270.604010104165</v>
      </c>
      <c r="B2169" s="32" t="s">
        <v>22</v>
      </c>
      <c r="C2169" s="32" t="s">
        <v>456</v>
      </c>
      <c r="D2169" s="32" t="s">
        <v>455</v>
      </c>
      <c r="E2169" s="32" t="s">
        <v>9841</v>
      </c>
      <c r="F2169" s="32" t="s">
        <v>9842</v>
      </c>
      <c r="G2169" s="32" t="s">
        <v>25</v>
      </c>
      <c r="H2169" s="32" t="s">
        <v>26</v>
      </c>
      <c r="I2169" s="32" t="s">
        <v>2006</v>
      </c>
      <c r="J2169" s="35">
        <v>0</v>
      </c>
      <c r="K2169" s="35">
        <v>0</v>
      </c>
      <c r="L2169" s="35">
        <v>0</v>
      </c>
      <c r="M2169" s="35">
        <v>0</v>
      </c>
      <c r="N2169" s="32" t="s">
        <v>19</v>
      </c>
      <c r="O2169" s="32" t="s">
        <v>27</v>
      </c>
      <c r="P2169" s="32">
        <v>2</v>
      </c>
    </row>
    <row r="2170" spans="1:16" x14ac:dyDescent="0.25">
      <c r="A2170" s="57">
        <v>42270.604010104165</v>
      </c>
      <c r="B2170" s="32" t="s">
        <v>22</v>
      </c>
      <c r="C2170" s="32" t="s">
        <v>456</v>
      </c>
      <c r="D2170" s="32" t="s">
        <v>455</v>
      </c>
      <c r="E2170" s="32" t="s">
        <v>9841</v>
      </c>
      <c r="F2170" s="32" t="s">
        <v>9842</v>
      </c>
      <c r="G2170" s="32" t="s">
        <v>35</v>
      </c>
      <c r="H2170" s="32" t="s">
        <v>38</v>
      </c>
      <c r="I2170" s="32" t="s">
        <v>2006</v>
      </c>
      <c r="J2170" s="35">
        <v>0</v>
      </c>
      <c r="K2170" s="35">
        <v>0</v>
      </c>
      <c r="L2170" s="35">
        <v>0</v>
      </c>
      <c r="M2170" s="35">
        <v>12.11</v>
      </c>
      <c r="N2170" s="32" t="s">
        <v>19</v>
      </c>
      <c r="O2170" s="32" t="s">
        <v>27</v>
      </c>
      <c r="P2170" s="32">
        <v>1</v>
      </c>
    </row>
    <row r="2171" spans="1:16" x14ac:dyDescent="0.25">
      <c r="A2171" s="57">
        <v>42270.604010104165</v>
      </c>
      <c r="B2171" s="32" t="s">
        <v>22</v>
      </c>
      <c r="C2171" s="32" t="s">
        <v>456</v>
      </c>
      <c r="D2171" s="32" t="s">
        <v>455</v>
      </c>
      <c r="E2171" s="32" t="s">
        <v>9841</v>
      </c>
      <c r="F2171" s="32" t="s">
        <v>9842</v>
      </c>
      <c r="G2171" s="32" t="s">
        <v>35</v>
      </c>
      <c r="H2171" s="32" t="s">
        <v>38</v>
      </c>
      <c r="I2171" s="32" t="s">
        <v>2006</v>
      </c>
      <c r="J2171" s="35">
        <v>0</v>
      </c>
      <c r="K2171" s="35">
        <v>0</v>
      </c>
      <c r="L2171" s="35">
        <v>0</v>
      </c>
      <c r="M2171" s="35">
        <v>10.27</v>
      </c>
      <c r="N2171" s="32" t="s">
        <v>19</v>
      </c>
      <c r="O2171" s="32" t="s">
        <v>27</v>
      </c>
      <c r="P2171" s="32">
        <v>1</v>
      </c>
    </row>
    <row r="2172" spans="1:16" x14ac:dyDescent="0.25">
      <c r="A2172" s="57">
        <v>42270.604010104165</v>
      </c>
      <c r="B2172" s="32" t="s">
        <v>22</v>
      </c>
      <c r="C2172" s="32" t="s">
        <v>456</v>
      </c>
      <c r="D2172" s="32" t="s">
        <v>455</v>
      </c>
      <c r="E2172" s="32" t="s">
        <v>9841</v>
      </c>
      <c r="F2172" s="32" t="s">
        <v>9842</v>
      </c>
      <c r="G2172" s="32" t="s">
        <v>35</v>
      </c>
      <c r="H2172" s="32" t="s">
        <v>38</v>
      </c>
      <c r="I2172" s="32" t="s">
        <v>2006</v>
      </c>
      <c r="J2172" s="35">
        <v>0</v>
      </c>
      <c r="K2172" s="35">
        <v>0</v>
      </c>
      <c r="L2172" s="35">
        <v>0</v>
      </c>
      <c r="M2172" s="35">
        <v>10.6</v>
      </c>
      <c r="N2172" s="32" t="s">
        <v>19</v>
      </c>
      <c r="O2172" s="32" t="s">
        <v>27</v>
      </c>
      <c r="P2172" s="32">
        <v>1</v>
      </c>
    </row>
    <row r="2173" spans="1:16" x14ac:dyDescent="0.25">
      <c r="A2173" s="57">
        <v>42270.604888310183</v>
      </c>
      <c r="B2173" s="32" t="s">
        <v>22</v>
      </c>
      <c r="C2173" s="32" t="s">
        <v>5147</v>
      </c>
      <c r="D2173" s="32" t="s">
        <v>5148</v>
      </c>
      <c r="E2173" s="32" t="s">
        <v>9843</v>
      </c>
      <c r="F2173" s="32" t="s">
        <v>9844</v>
      </c>
      <c r="G2173" s="32" t="s">
        <v>25</v>
      </c>
      <c r="H2173" s="32" t="s">
        <v>26</v>
      </c>
      <c r="I2173" s="32" t="s">
        <v>2006</v>
      </c>
      <c r="J2173" s="35">
        <v>0</v>
      </c>
      <c r="K2173" s="35">
        <v>0</v>
      </c>
      <c r="L2173" s="35">
        <v>0</v>
      </c>
      <c r="M2173" s="35">
        <v>0</v>
      </c>
      <c r="N2173" s="32" t="s">
        <v>19</v>
      </c>
      <c r="O2173" s="32" t="s">
        <v>24</v>
      </c>
      <c r="P2173" s="32">
        <v>0.17</v>
      </c>
    </row>
    <row r="2174" spans="1:16" x14ac:dyDescent="0.25">
      <c r="A2174" s="57">
        <v>42270.604888310183</v>
      </c>
      <c r="B2174" s="32" t="s">
        <v>22</v>
      </c>
      <c r="C2174" s="32" t="s">
        <v>5147</v>
      </c>
      <c r="D2174" s="32" t="s">
        <v>5148</v>
      </c>
      <c r="E2174" s="32" t="s">
        <v>9843</v>
      </c>
      <c r="F2174" s="32" t="s">
        <v>9844</v>
      </c>
      <c r="G2174" s="32" t="s">
        <v>7621</v>
      </c>
      <c r="H2174" s="32" t="s">
        <v>7622</v>
      </c>
      <c r="I2174" s="32" t="s">
        <v>2006</v>
      </c>
      <c r="J2174" s="35">
        <v>0</v>
      </c>
      <c r="K2174" s="35">
        <v>61.28</v>
      </c>
      <c r="L2174" s="35">
        <v>0</v>
      </c>
      <c r="M2174" s="35">
        <v>0</v>
      </c>
      <c r="N2174" s="32" t="s">
        <v>19</v>
      </c>
      <c r="O2174" s="32" t="s">
        <v>24</v>
      </c>
      <c r="P2174" s="32">
        <v>1</v>
      </c>
    </row>
    <row r="2175" spans="1:16" x14ac:dyDescent="0.25">
      <c r="A2175" s="57">
        <v>42270.604888310183</v>
      </c>
      <c r="B2175" s="32" t="s">
        <v>22</v>
      </c>
      <c r="C2175" s="32" t="s">
        <v>5147</v>
      </c>
      <c r="D2175" s="32" t="s">
        <v>5148</v>
      </c>
      <c r="E2175" s="32" t="s">
        <v>9843</v>
      </c>
      <c r="F2175" s="32" t="s">
        <v>9844</v>
      </c>
      <c r="G2175" s="32" t="s">
        <v>35</v>
      </c>
      <c r="H2175" s="32" t="s">
        <v>38</v>
      </c>
      <c r="I2175" s="32" t="s">
        <v>2006</v>
      </c>
      <c r="J2175" s="35">
        <v>0</v>
      </c>
      <c r="K2175" s="35">
        <v>0</v>
      </c>
      <c r="L2175" s="35">
        <v>0</v>
      </c>
      <c r="M2175" s="35">
        <v>9.5500000000000007</v>
      </c>
      <c r="N2175" s="32" t="s">
        <v>19</v>
      </c>
      <c r="O2175" s="32" t="s">
        <v>24</v>
      </c>
      <c r="P2175" s="32">
        <v>1</v>
      </c>
    </row>
    <row r="2176" spans="1:16" x14ac:dyDescent="0.25">
      <c r="A2176" s="57">
        <v>42270.604888310183</v>
      </c>
      <c r="B2176" s="32" t="s">
        <v>22</v>
      </c>
      <c r="C2176" s="32" t="s">
        <v>5147</v>
      </c>
      <c r="D2176" s="32" t="s">
        <v>5148</v>
      </c>
      <c r="E2176" s="32" t="s">
        <v>9843</v>
      </c>
      <c r="F2176" s="32" t="s">
        <v>9844</v>
      </c>
      <c r="G2176" s="32" t="s">
        <v>35</v>
      </c>
      <c r="H2176" s="32" t="s">
        <v>38</v>
      </c>
      <c r="I2176" s="32" t="s">
        <v>2006</v>
      </c>
      <c r="J2176" s="35">
        <v>0</v>
      </c>
      <c r="K2176" s="35">
        <v>0</v>
      </c>
      <c r="L2176" s="35">
        <v>0</v>
      </c>
      <c r="M2176" s="35">
        <v>9.1</v>
      </c>
      <c r="N2176" s="32" t="s">
        <v>19</v>
      </c>
      <c r="O2176" s="32" t="s">
        <v>24</v>
      </c>
      <c r="P2176" s="32">
        <v>1</v>
      </c>
    </row>
    <row r="2177" spans="1:17" x14ac:dyDescent="0.25">
      <c r="A2177" s="57">
        <v>42270.605592164349</v>
      </c>
      <c r="B2177" s="32" t="s">
        <v>22</v>
      </c>
      <c r="C2177" s="32" t="s">
        <v>47</v>
      </c>
      <c r="D2177" s="32" t="s">
        <v>48</v>
      </c>
      <c r="E2177" s="32" t="s">
        <v>9845</v>
      </c>
      <c r="F2177" s="32" t="s">
        <v>9846</v>
      </c>
      <c r="G2177" s="32" t="s">
        <v>25</v>
      </c>
      <c r="H2177" s="32" t="s">
        <v>26</v>
      </c>
      <c r="I2177" s="32" t="s">
        <v>2006</v>
      </c>
      <c r="J2177" s="35">
        <v>0</v>
      </c>
      <c r="K2177" s="35">
        <v>0</v>
      </c>
      <c r="L2177" s="35">
        <v>0</v>
      </c>
      <c r="M2177" s="35">
        <v>0</v>
      </c>
      <c r="N2177" s="32" t="s">
        <v>19</v>
      </c>
      <c r="O2177" s="32" t="s">
        <v>32</v>
      </c>
      <c r="P2177" s="32">
        <v>2.33</v>
      </c>
    </row>
    <row r="2178" spans="1:17" x14ac:dyDescent="0.25">
      <c r="A2178" s="57">
        <v>42270.60954302083</v>
      </c>
      <c r="B2178" s="32" t="s">
        <v>22</v>
      </c>
      <c r="C2178" s="32" t="s">
        <v>4397</v>
      </c>
      <c r="D2178" s="32" t="s">
        <v>4398</v>
      </c>
      <c r="E2178" s="32" t="s">
        <v>9847</v>
      </c>
      <c r="F2178" s="32" t="s">
        <v>9848</v>
      </c>
      <c r="G2178" s="32" t="s">
        <v>25</v>
      </c>
      <c r="H2178" s="32" t="s">
        <v>26</v>
      </c>
      <c r="I2178" s="32" t="s">
        <v>2006</v>
      </c>
      <c r="J2178" s="35">
        <v>0</v>
      </c>
      <c r="K2178" s="35">
        <v>0</v>
      </c>
      <c r="L2178" s="35">
        <v>0</v>
      </c>
      <c r="M2178" s="35">
        <v>0</v>
      </c>
      <c r="N2178" s="32" t="s">
        <v>19</v>
      </c>
      <c r="O2178" s="32" t="s">
        <v>27</v>
      </c>
      <c r="P2178" s="32">
        <v>5</v>
      </c>
    </row>
    <row r="2179" spans="1:17" x14ac:dyDescent="0.25">
      <c r="A2179" s="57">
        <v>42270.60954302083</v>
      </c>
      <c r="B2179" s="32" t="s">
        <v>22</v>
      </c>
      <c r="C2179" s="32" t="s">
        <v>4397</v>
      </c>
      <c r="D2179" s="32" t="s">
        <v>4398</v>
      </c>
      <c r="E2179" s="32" t="s">
        <v>9847</v>
      </c>
      <c r="F2179" s="32" t="s">
        <v>9848</v>
      </c>
      <c r="G2179" s="32" t="s">
        <v>35</v>
      </c>
      <c r="H2179" s="32" t="s">
        <v>38</v>
      </c>
      <c r="I2179" s="32" t="s">
        <v>2006</v>
      </c>
      <c r="J2179" s="35">
        <v>0</v>
      </c>
      <c r="K2179" s="35">
        <v>0</v>
      </c>
      <c r="L2179" s="35">
        <v>0</v>
      </c>
      <c r="M2179" s="35">
        <v>25.4</v>
      </c>
      <c r="N2179" s="32" t="s">
        <v>19</v>
      </c>
      <c r="O2179" s="32" t="s">
        <v>27</v>
      </c>
      <c r="P2179" s="32">
        <v>1</v>
      </c>
    </row>
    <row r="2180" spans="1:17" x14ac:dyDescent="0.25">
      <c r="A2180" s="57">
        <v>42270.610611840275</v>
      </c>
      <c r="B2180" s="32" t="s">
        <v>22</v>
      </c>
      <c r="C2180" s="32" t="s">
        <v>4397</v>
      </c>
      <c r="D2180" s="32" t="s">
        <v>4398</v>
      </c>
      <c r="E2180" s="32" t="s">
        <v>9849</v>
      </c>
      <c r="F2180" s="32" t="s">
        <v>9850</v>
      </c>
      <c r="G2180" s="32" t="s">
        <v>25</v>
      </c>
      <c r="H2180" s="32" t="s">
        <v>26</v>
      </c>
      <c r="I2180" s="32" t="s">
        <v>2006</v>
      </c>
      <c r="J2180" s="35">
        <v>0</v>
      </c>
      <c r="K2180" s="35">
        <v>0</v>
      </c>
      <c r="L2180" s="35">
        <v>0</v>
      </c>
      <c r="M2180" s="35">
        <v>0</v>
      </c>
      <c r="N2180" s="32" t="s">
        <v>19</v>
      </c>
      <c r="O2180" s="32" t="s">
        <v>27</v>
      </c>
      <c r="P2180" s="32">
        <v>1.83</v>
      </c>
    </row>
    <row r="2181" spans="1:17" x14ac:dyDescent="0.25">
      <c r="A2181" s="57">
        <v>42270.655567395836</v>
      </c>
      <c r="B2181" s="32" t="s">
        <v>280</v>
      </c>
      <c r="C2181" s="32" t="s">
        <v>47</v>
      </c>
      <c r="D2181" s="32" t="s">
        <v>48</v>
      </c>
      <c r="E2181" s="32" t="s">
        <v>9851</v>
      </c>
      <c r="F2181" s="32" t="s">
        <v>9852</v>
      </c>
      <c r="G2181" s="32" t="s">
        <v>15</v>
      </c>
      <c r="H2181" s="32" t="s">
        <v>16</v>
      </c>
      <c r="I2181" s="32" t="s">
        <v>285</v>
      </c>
      <c r="J2181" s="35">
        <v>8820</v>
      </c>
      <c r="K2181" s="35">
        <v>0</v>
      </c>
      <c r="L2181" s="35">
        <v>0</v>
      </c>
      <c r="M2181" s="35">
        <v>0</v>
      </c>
      <c r="N2181" s="32" t="s">
        <v>19</v>
      </c>
      <c r="O2181" s="32" t="s">
        <v>18</v>
      </c>
      <c r="P2181" s="32">
        <v>1</v>
      </c>
      <c r="Q2181" s="32" t="s">
        <v>2114</v>
      </c>
    </row>
    <row r="2182" spans="1:17" x14ac:dyDescent="0.25">
      <c r="A2182" s="57">
        <v>42270.671107210648</v>
      </c>
      <c r="C2182" s="32" t="s">
        <v>345</v>
      </c>
      <c r="D2182" s="32" t="s">
        <v>334</v>
      </c>
      <c r="E2182" s="32" t="s">
        <v>9853</v>
      </c>
      <c r="F2182" s="32" t="s">
        <v>9854</v>
      </c>
      <c r="G2182" s="32" t="s">
        <v>58</v>
      </c>
      <c r="H2182" s="32" t="s">
        <v>59</v>
      </c>
      <c r="I2182" s="32" t="s">
        <v>2006</v>
      </c>
      <c r="J2182" s="35">
        <v>0</v>
      </c>
      <c r="K2182" s="35">
        <v>0</v>
      </c>
      <c r="L2182" s="35">
        <v>0</v>
      </c>
      <c r="M2182" s="35">
        <v>0</v>
      </c>
      <c r="N2182" s="32" t="s">
        <v>19</v>
      </c>
      <c r="O2182" s="32" t="s">
        <v>322</v>
      </c>
      <c r="P2182" s="32">
        <v>0</v>
      </c>
    </row>
    <row r="2183" spans="1:17" x14ac:dyDescent="0.25">
      <c r="A2183" s="57">
        <v>42270.681137071762</v>
      </c>
      <c r="B2183" s="32" t="s">
        <v>31</v>
      </c>
      <c r="C2183" s="32" t="s">
        <v>7609</v>
      </c>
      <c r="D2183" s="32" t="s">
        <v>7610</v>
      </c>
      <c r="E2183" s="32" t="s">
        <v>7611</v>
      </c>
      <c r="F2183" s="32" t="s">
        <v>9855</v>
      </c>
      <c r="G2183" s="32" t="s">
        <v>5236</v>
      </c>
      <c r="H2183" s="32" t="s">
        <v>5237</v>
      </c>
      <c r="I2183" s="32" t="s">
        <v>2006</v>
      </c>
      <c r="J2183" s="35">
        <v>0</v>
      </c>
      <c r="K2183" s="35">
        <v>0</v>
      </c>
      <c r="L2183" s="35">
        <v>0</v>
      </c>
      <c r="M2183" s="35">
        <v>0</v>
      </c>
      <c r="N2183" s="32" t="s">
        <v>5627</v>
      </c>
      <c r="P2183" s="32">
        <v>1</v>
      </c>
      <c r="Q2183" s="32" t="s">
        <v>9615</v>
      </c>
    </row>
    <row r="2184" spans="1:17" x14ac:dyDescent="0.25">
      <c r="A2184" s="57">
        <v>42270.681137071762</v>
      </c>
      <c r="B2184" s="32" t="s">
        <v>31</v>
      </c>
      <c r="C2184" s="32" t="s">
        <v>7609</v>
      </c>
      <c r="D2184" s="32" t="s">
        <v>7610</v>
      </c>
      <c r="E2184" s="32" t="s">
        <v>7611</v>
      </c>
      <c r="F2184" s="32" t="s">
        <v>9855</v>
      </c>
      <c r="G2184" s="32" t="s">
        <v>9856</v>
      </c>
      <c r="H2184" s="32" t="s">
        <v>9857</v>
      </c>
      <c r="I2184" s="32" t="s">
        <v>2006</v>
      </c>
      <c r="J2184" s="35">
        <v>0</v>
      </c>
      <c r="K2184" s="35">
        <v>36243.449999999997</v>
      </c>
      <c r="L2184" s="35">
        <v>0</v>
      </c>
      <c r="M2184" s="35">
        <v>0</v>
      </c>
      <c r="N2184" s="32" t="s">
        <v>5627</v>
      </c>
      <c r="P2184" s="32">
        <v>5</v>
      </c>
      <c r="Q2184" s="32" t="s">
        <v>9615</v>
      </c>
    </row>
    <row r="2185" spans="1:17" x14ac:dyDescent="0.25">
      <c r="A2185" s="57">
        <v>42270.682308298608</v>
      </c>
      <c r="C2185" s="32" t="s">
        <v>457</v>
      </c>
      <c r="D2185" s="32" t="s">
        <v>334</v>
      </c>
      <c r="E2185" s="32" t="s">
        <v>9858</v>
      </c>
      <c r="F2185" s="32" t="s">
        <v>9859</v>
      </c>
      <c r="G2185" s="32" t="s">
        <v>58</v>
      </c>
      <c r="H2185" s="32" t="s">
        <v>59</v>
      </c>
      <c r="I2185" s="32" t="s">
        <v>2006</v>
      </c>
      <c r="J2185" s="35">
        <v>0</v>
      </c>
      <c r="K2185" s="35">
        <v>0</v>
      </c>
      <c r="L2185" s="35">
        <v>0</v>
      </c>
      <c r="M2185" s="35">
        <v>0</v>
      </c>
      <c r="N2185" s="32" t="s">
        <v>19</v>
      </c>
      <c r="O2185" s="32" t="s">
        <v>322</v>
      </c>
      <c r="P2185" s="32">
        <v>0</v>
      </c>
    </row>
    <row r="2186" spans="1:17" x14ac:dyDescent="0.25">
      <c r="A2186" s="57">
        <v>42270.687008298613</v>
      </c>
      <c r="C2186" s="32" t="s">
        <v>9860</v>
      </c>
      <c r="D2186" s="32" t="s">
        <v>9861</v>
      </c>
      <c r="E2186" s="32" t="s">
        <v>9862</v>
      </c>
      <c r="F2186" s="32" t="s">
        <v>9863</v>
      </c>
      <c r="G2186" s="32" t="s">
        <v>58</v>
      </c>
      <c r="H2186" s="32" t="s">
        <v>59</v>
      </c>
      <c r="I2186" s="32" t="s">
        <v>2006</v>
      </c>
      <c r="J2186" s="35">
        <v>0</v>
      </c>
      <c r="K2186" s="35">
        <v>0</v>
      </c>
      <c r="L2186" s="35">
        <v>0</v>
      </c>
      <c r="M2186" s="35">
        <v>0</v>
      </c>
      <c r="N2186" s="32" t="s">
        <v>19</v>
      </c>
      <c r="O2186" s="32" t="s">
        <v>322</v>
      </c>
      <c r="P2186" s="32">
        <v>0</v>
      </c>
    </row>
    <row r="2187" spans="1:17" x14ac:dyDescent="0.25">
      <c r="A2187" s="57">
        <v>42270.690501736113</v>
      </c>
      <c r="C2187" s="32" t="s">
        <v>2475</v>
      </c>
      <c r="D2187" s="32" t="s">
        <v>334</v>
      </c>
      <c r="E2187" s="32" t="s">
        <v>9864</v>
      </c>
      <c r="F2187" s="32" t="s">
        <v>9865</v>
      </c>
      <c r="G2187" s="32" t="s">
        <v>58</v>
      </c>
      <c r="H2187" s="32" t="s">
        <v>59</v>
      </c>
      <c r="I2187" s="32" t="s">
        <v>2006</v>
      </c>
      <c r="J2187" s="35">
        <v>0</v>
      </c>
      <c r="K2187" s="35">
        <v>0</v>
      </c>
      <c r="L2187" s="35">
        <v>0</v>
      </c>
      <c r="M2187" s="35">
        <v>0</v>
      </c>
      <c r="N2187" s="32" t="s">
        <v>19</v>
      </c>
      <c r="O2187" s="32" t="s">
        <v>322</v>
      </c>
      <c r="P2187" s="32">
        <v>0</v>
      </c>
    </row>
    <row r="2188" spans="1:17" x14ac:dyDescent="0.25">
      <c r="A2188" s="57">
        <v>42270.694147372684</v>
      </c>
      <c r="C2188" s="32" t="s">
        <v>655</v>
      </c>
      <c r="D2188" s="32" t="s">
        <v>334</v>
      </c>
      <c r="E2188" s="32" t="s">
        <v>9866</v>
      </c>
      <c r="F2188" s="32" t="s">
        <v>9867</v>
      </c>
      <c r="G2188" s="32" t="s">
        <v>58</v>
      </c>
      <c r="H2188" s="32" t="s">
        <v>59</v>
      </c>
      <c r="I2188" s="32" t="s">
        <v>2006</v>
      </c>
      <c r="J2188" s="35">
        <v>0</v>
      </c>
      <c r="K2188" s="35">
        <v>0</v>
      </c>
      <c r="L2188" s="35">
        <v>0</v>
      </c>
      <c r="M2188" s="35">
        <v>0</v>
      </c>
      <c r="N2188" s="32" t="s">
        <v>19</v>
      </c>
      <c r="O2188" s="32" t="s">
        <v>322</v>
      </c>
      <c r="P2188" s="32">
        <v>0</v>
      </c>
    </row>
    <row r="2189" spans="1:17" x14ac:dyDescent="0.25">
      <c r="A2189" s="57">
        <v>42270.69571172454</v>
      </c>
      <c r="C2189" s="32" t="s">
        <v>7609</v>
      </c>
      <c r="D2189" s="32" t="s">
        <v>7610</v>
      </c>
      <c r="E2189" s="32" t="s">
        <v>7611</v>
      </c>
      <c r="F2189" s="32" t="s">
        <v>9868</v>
      </c>
      <c r="G2189" s="32" t="s">
        <v>5236</v>
      </c>
      <c r="H2189" s="32" t="s">
        <v>5237</v>
      </c>
      <c r="I2189" s="32" t="s">
        <v>2006</v>
      </c>
      <c r="J2189" s="35">
        <v>0</v>
      </c>
      <c r="K2189" s="35">
        <v>0</v>
      </c>
      <c r="L2189" s="35">
        <v>0</v>
      </c>
      <c r="M2189" s="35">
        <v>0</v>
      </c>
      <c r="N2189" s="32" t="s">
        <v>5627</v>
      </c>
      <c r="P2189" s="32">
        <v>6</v>
      </c>
      <c r="Q2189" s="32" t="s">
        <v>9615</v>
      </c>
    </row>
    <row r="2190" spans="1:17" x14ac:dyDescent="0.25">
      <c r="A2190" s="57">
        <v>42270.69571172454</v>
      </c>
      <c r="C2190" s="32" t="s">
        <v>7609</v>
      </c>
      <c r="D2190" s="32" t="s">
        <v>7610</v>
      </c>
      <c r="E2190" s="32" t="s">
        <v>7611</v>
      </c>
      <c r="F2190" s="32" t="s">
        <v>9868</v>
      </c>
      <c r="G2190" s="32" t="s">
        <v>5236</v>
      </c>
      <c r="H2190" s="32" t="s">
        <v>5237</v>
      </c>
      <c r="I2190" s="32" t="s">
        <v>2006</v>
      </c>
      <c r="J2190" s="35">
        <v>0</v>
      </c>
      <c r="K2190" s="35">
        <v>0</v>
      </c>
      <c r="L2190" s="35">
        <v>0</v>
      </c>
      <c r="M2190" s="35">
        <v>0</v>
      </c>
      <c r="N2190" s="32" t="s">
        <v>5627</v>
      </c>
      <c r="P2190" s="32">
        <v>3</v>
      </c>
      <c r="Q2190" s="32" t="s">
        <v>9615</v>
      </c>
    </row>
    <row r="2191" spans="1:17" x14ac:dyDescent="0.25">
      <c r="A2191" s="57">
        <v>42270.69571172454</v>
      </c>
      <c r="C2191" s="32" t="s">
        <v>7609</v>
      </c>
      <c r="D2191" s="32" t="s">
        <v>7610</v>
      </c>
      <c r="E2191" s="32" t="s">
        <v>7611</v>
      </c>
      <c r="F2191" s="32" t="s">
        <v>9868</v>
      </c>
      <c r="G2191" s="32" t="s">
        <v>5236</v>
      </c>
      <c r="H2191" s="32" t="s">
        <v>5237</v>
      </c>
      <c r="I2191" s="32" t="s">
        <v>2006</v>
      </c>
      <c r="J2191" s="35">
        <v>0</v>
      </c>
      <c r="K2191" s="35">
        <v>0</v>
      </c>
      <c r="L2191" s="35">
        <v>0</v>
      </c>
      <c r="M2191" s="35">
        <v>0</v>
      </c>
      <c r="N2191" s="32" t="s">
        <v>5627</v>
      </c>
      <c r="P2191" s="32">
        <v>4</v>
      </c>
      <c r="Q2191" s="32" t="s">
        <v>9615</v>
      </c>
    </row>
    <row r="2192" spans="1:17" x14ac:dyDescent="0.25">
      <c r="A2192" s="57">
        <v>42270.69950790509</v>
      </c>
      <c r="C2192" s="32" t="s">
        <v>9869</v>
      </c>
      <c r="D2192" s="32" t="s">
        <v>334</v>
      </c>
      <c r="E2192" s="32" t="s">
        <v>9870</v>
      </c>
      <c r="F2192" s="32" t="s">
        <v>9871</v>
      </c>
      <c r="G2192" s="32" t="s">
        <v>58</v>
      </c>
      <c r="H2192" s="32" t="s">
        <v>59</v>
      </c>
      <c r="I2192" s="32" t="s">
        <v>2006</v>
      </c>
      <c r="J2192" s="35">
        <v>0</v>
      </c>
      <c r="K2192" s="35">
        <v>0</v>
      </c>
      <c r="L2192" s="35">
        <v>0</v>
      </c>
      <c r="M2192" s="35">
        <v>0</v>
      </c>
      <c r="N2192" s="32" t="s">
        <v>19</v>
      </c>
      <c r="O2192" s="32" t="s">
        <v>322</v>
      </c>
      <c r="P2192" s="32">
        <v>0</v>
      </c>
    </row>
    <row r="2193" spans="1:17" x14ac:dyDescent="0.25">
      <c r="A2193" s="57">
        <v>42270.701684571759</v>
      </c>
      <c r="C2193" s="32" t="s">
        <v>2475</v>
      </c>
      <c r="D2193" s="32" t="s">
        <v>334</v>
      </c>
      <c r="E2193" s="32" t="s">
        <v>9872</v>
      </c>
      <c r="F2193" s="32" t="s">
        <v>9873</v>
      </c>
      <c r="G2193" s="32" t="s">
        <v>58</v>
      </c>
      <c r="H2193" s="32" t="s">
        <v>59</v>
      </c>
      <c r="I2193" s="32" t="s">
        <v>2006</v>
      </c>
      <c r="J2193" s="35">
        <v>0</v>
      </c>
      <c r="K2193" s="35">
        <v>0</v>
      </c>
      <c r="L2193" s="35">
        <v>0</v>
      </c>
      <c r="M2193" s="35">
        <v>0</v>
      </c>
      <c r="N2193" s="32" t="s">
        <v>19</v>
      </c>
      <c r="O2193" s="32" t="s">
        <v>322</v>
      </c>
      <c r="P2193" s="32">
        <v>0</v>
      </c>
    </row>
    <row r="2194" spans="1:17" x14ac:dyDescent="0.25">
      <c r="A2194" s="57">
        <v>42270.702646527781</v>
      </c>
      <c r="C2194" s="32" t="s">
        <v>1068</v>
      </c>
      <c r="D2194" s="32" t="s">
        <v>334</v>
      </c>
      <c r="E2194" s="32" t="s">
        <v>9874</v>
      </c>
      <c r="F2194" s="32" t="s">
        <v>9875</v>
      </c>
      <c r="G2194" s="32" t="s">
        <v>58</v>
      </c>
      <c r="H2194" s="32" t="s">
        <v>59</v>
      </c>
      <c r="I2194" s="32" t="s">
        <v>2006</v>
      </c>
      <c r="J2194" s="35">
        <v>0</v>
      </c>
      <c r="K2194" s="35">
        <v>0</v>
      </c>
      <c r="L2194" s="35">
        <v>0</v>
      </c>
      <c r="M2194" s="35">
        <v>0</v>
      </c>
      <c r="N2194" s="32" t="s">
        <v>19</v>
      </c>
      <c r="O2194" s="32" t="s">
        <v>322</v>
      </c>
      <c r="P2194" s="32">
        <v>0</v>
      </c>
    </row>
    <row r="2195" spans="1:17" x14ac:dyDescent="0.25">
      <c r="A2195" s="57">
        <v>42270.706502581015</v>
      </c>
      <c r="C2195" s="32" t="s">
        <v>506</v>
      </c>
      <c r="D2195" s="32" t="s">
        <v>334</v>
      </c>
      <c r="E2195" s="32" t="s">
        <v>9876</v>
      </c>
      <c r="F2195" s="32" t="s">
        <v>9877</v>
      </c>
      <c r="G2195" s="32" t="s">
        <v>58</v>
      </c>
      <c r="H2195" s="32" t="s">
        <v>59</v>
      </c>
      <c r="I2195" s="32" t="s">
        <v>2006</v>
      </c>
      <c r="J2195" s="35">
        <v>0</v>
      </c>
      <c r="K2195" s="35">
        <v>0</v>
      </c>
      <c r="L2195" s="35">
        <v>0</v>
      </c>
      <c r="M2195" s="35">
        <v>0</v>
      </c>
      <c r="N2195" s="32" t="s">
        <v>19</v>
      </c>
      <c r="O2195" s="32" t="s">
        <v>322</v>
      </c>
      <c r="P2195" s="32">
        <v>0</v>
      </c>
    </row>
    <row r="2196" spans="1:17" x14ac:dyDescent="0.25">
      <c r="A2196" s="57">
        <v>42270.710725034725</v>
      </c>
      <c r="C2196" s="32" t="s">
        <v>506</v>
      </c>
      <c r="D2196" s="32" t="s">
        <v>334</v>
      </c>
      <c r="E2196" s="32" t="s">
        <v>9878</v>
      </c>
      <c r="F2196" s="32" t="s">
        <v>9879</v>
      </c>
      <c r="G2196" s="32" t="s">
        <v>58</v>
      </c>
      <c r="H2196" s="32" t="s">
        <v>59</v>
      </c>
      <c r="I2196" s="32" t="s">
        <v>2006</v>
      </c>
      <c r="J2196" s="35">
        <v>0</v>
      </c>
      <c r="K2196" s="35">
        <v>0</v>
      </c>
      <c r="L2196" s="35">
        <v>0</v>
      </c>
      <c r="M2196" s="35">
        <v>0</v>
      </c>
      <c r="N2196" s="32" t="s">
        <v>19</v>
      </c>
      <c r="O2196" s="32" t="s">
        <v>322</v>
      </c>
      <c r="P2196" s="32">
        <v>0</v>
      </c>
    </row>
    <row r="2197" spans="1:17" x14ac:dyDescent="0.25">
      <c r="A2197" s="57">
        <v>42270.759647951389</v>
      </c>
      <c r="C2197" s="32" t="s">
        <v>375</v>
      </c>
      <c r="D2197" s="32" t="s">
        <v>334</v>
      </c>
      <c r="E2197" s="32" t="s">
        <v>9880</v>
      </c>
      <c r="F2197" s="32" t="s">
        <v>9881</v>
      </c>
      <c r="G2197" s="32" t="s">
        <v>58</v>
      </c>
      <c r="H2197" s="32" t="s">
        <v>59</v>
      </c>
      <c r="I2197" s="32" t="s">
        <v>2006</v>
      </c>
      <c r="J2197" s="35">
        <v>0</v>
      </c>
      <c r="K2197" s="35">
        <v>0</v>
      </c>
      <c r="L2197" s="35">
        <v>0</v>
      </c>
      <c r="M2197" s="35">
        <v>0</v>
      </c>
      <c r="N2197" s="32" t="s">
        <v>19</v>
      </c>
      <c r="O2197" s="32" t="s">
        <v>322</v>
      </c>
      <c r="P2197" s="32">
        <v>0</v>
      </c>
    </row>
    <row r="2198" spans="1:17" x14ac:dyDescent="0.25">
      <c r="A2198" s="57">
        <v>42270.760064965281</v>
      </c>
      <c r="C2198" s="32" t="s">
        <v>2245</v>
      </c>
      <c r="D2198" s="32" t="s">
        <v>334</v>
      </c>
      <c r="E2198" s="32" t="s">
        <v>9882</v>
      </c>
      <c r="F2198" s="32" t="s">
        <v>9883</v>
      </c>
      <c r="G2198" s="32" t="s">
        <v>58</v>
      </c>
      <c r="H2198" s="32" t="s">
        <v>59</v>
      </c>
      <c r="I2198" s="32" t="s">
        <v>2006</v>
      </c>
      <c r="J2198" s="35">
        <v>0</v>
      </c>
      <c r="K2198" s="35">
        <v>0</v>
      </c>
      <c r="L2198" s="35">
        <v>0</v>
      </c>
      <c r="M2198" s="35">
        <v>0</v>
      </c>
      <c r="N2198" s="32" t="s">
        <v>19</v>
      </c>
      <c r="O2198" s="32" t="s">
        <v>322</v>
      </c>
      <c r="P2198" s="32">
        <v>0</v>
      </c>
    </row>
    <row r="2199" spans="1:17" x14ac:dyDescent="0.25">
      <c r="A2199" s="57">
        <v>42270.84260783565</v>
      </c>
      <c r="C2199" s="32" t="s">
        <v>464</v>
      </c>
      <c r="D2199" s="32" t="s">
        <v>334</v>
      </c>
      <c r="E2199" s="32" t="s">
        <v>9884</v>
      </c>
      <c r="F2199" s="32" t="s">
        <v>9885</v>
      </c>
      <c r="G2199" s="32" t="s">
        <v>58</v>
      </c>
      <c r="H2199" s="32" t="s">
        <v>59</v>
      </c>
      <c r="I2199" s="32" t="s">
        <v>2006</v>
      </c>
      <c r="J2199" s="35">
        <v>0</v>
      </c>
      <c r="K2199" s="35">
        <v>0</v>
      </c>
      <c r="L2199" s="35">
        <v>0</v>
      </c>
      <c r="M2199" s="35">
        <v>0</v>
      </c>
      <c r="N2199" s="32" t="s">
        <v>19</v>
      </c>
      <c r="O2199" s="32" t="s">
        <v>322</v>
      </c>
      <c r="P2199" s="32">
        <v>0</v>
      </c>
    </row>
    <row r="2200" spans="1:17" x14ac:dyDescent="0.25">
      <c r="A2200" s="57">
        <v>42270.845618055559</v>
      </c>
      <c r="C2200" s="32" t="s">
        <v>464</v>
      </c>
      <c r="D2200" s="32" t="s">
        <v>334</v>
      </c>
      <c r="E2200" s="32" t="s">
        <v>9886</v>
      </c>
      <c r="F2200" s="32" t="s">
        <v>9887</v>
      </c>
      <c r="G2200" s="32" t="s">
        <v>58</v>
      </c>
      <c r="H2200" s="32" t="s">
        <v>59</v>
      </c>
      <c r="I2200" s="32" t="s">
        <v>2006</v>
      </c>
      <c r="J2200" s="35">
        <v>0</v>
      </c>
      <c r="K2200" s="35">
        <v>0</v>
      </c>
      <c r="L2200" s="35">
        <v>0</v>
      </c>
      <c r="M2200" s="35">
        <v>0</v>
      </c>
      <c r="N2200" s="32" t="s">
        <v>19</v>
      </c>
      <c r="O2200" s="32" t="s">
        <v>322</v>
      </c>
      <c r="P2200" s="32">
        <v>0</v>
      </c>
    </row>
    <row r="2201" spans="1:17" x14ac:dyDescent="0.25">
      <c r="A2201" s="57">
        <v>42270.851038773151</v>
      </c>
      <c r="C2201" s="32" t="s">
        <v>375</v>
      </c>
      <c r="D2201" s="32" t="s">
        <v>334</v>
      </c>
      <c r="E2201" s="32" t="s">
        <v>9888</v>
      </c>
      <c r="F2201" s="32" t="s">
        <v>9889</v>
      </c>
      <c r="G2201" s="32" t="s">
        <v>58</v>
      </c>
      <c r="H2201" s="32" t="s">
        <v>59</v>
      </c>
      <c r="I2201" s="32" t="s">
        <v>2006</v>
      </c>
      <c r="J2201" s="35">
        <v>0</v>
      </c>
      <c r="K2201" s="35">
        <v>0</v>
      </c>
      <c r="L2201" s="35">
        <v>0</v>
      </c>
      <c r="M2201" s="35">
        <v>0</v>
      </c>
      <c r="N2201" s="32" t="s">
        <v>19</v>
      </c>
      <c r="O2201" s="32" t="s">
        <v>322</v>
      </c>
      <c r="P2201" s="32">
        <v>0</v>
      </c>
    </row>
    <row r="2202" spans="1:17" x14ac:dyDescent="0.25">
      <c r="A2202" s="57">
        <v>42270.85671508102</v>
      </c>
      <c r="C2202" s="32" t="s">
        <v>740</v>
      </c>
      <c r="D2202" s="32" t="s">
        <v>334</v>
      </c>
      <c r="E2202" s="32" t="s">
        <v>9890</v>
      </c>
      <c r="F2202" s="32" t="s">
        <v>9891</v>
      </c>
      <c r="G2202" s="32" t="s">
        <v>58</v>
      </c>
      <c r="H2202" s="32" t="s">
        <v>59</v>
      </c>
      <c r="I2202" s="32" t="s">
        <v>2006</v>
      </c>
      <c r="J2202" s="35">
        <v>0</v>
      </c>
      <c r="K2202" s="35">
        <v>0</v>
      </c>
      <c r="L2202" s="35">
        <v>0</v>
      </c>
      <c r="M2202" s="35">
        <v>0</v>
      </c>
      <c r="N2202" s="32" t="s">
        <v>19</v>
      </c>
      <c r="O2202" s="32" t="s">
        <v>322</v>
      </c>
      <c r="P2202" s="32">
        <v>0</v>
      </c>
    </row>
    <row r="2203" spans="1:17" x14ac:dyDescent="0.25">
      <c r="A2203" s="57">
        <v>42270.860411805559</v>
      </c>
      <c r="C2203" s="32" t="s">
        <v>740</v>
      </c>
      <c r="D2203" s="32" t="s">
        <v>334</v>
      </c>
      <c r="E2203" s="32" t="s">
        <v>9892</v>
      </c>
      <c r="F2203" s="32" t="s">
        <v>9893</v>
      </c>
      <c r="G2203" s="32" t="s">
        <v>58</v>
      </c>
      <c r="H2203" s="32" t="s">
        <v>59</v>
      </c>
      <c r="I2203" s="32" t="s">
        <v>2006</v>
      </c>
      <c r="J2203" s="35">
        <v>0</v>
      </c>
      <c r="K2203" s="35">
        <v>0</v>
      </c>
      <c r="L2203" s="35">
        <v>0</v>
      </c>
      <c r="M2203" s="35">
        <v>0</v>
      </c>
      <c r="N2203" s="32" t="s">
        <v>19</v>
      </c>
      <c r="P2203" s="32">
        <v>0</v>
      </c>
    </row>
    <row r="2204" spans="1:17" x14ac:dyDescent="0.25">
      <c r="A2204" s="57">
        <v>42271.289350231484</v>
      </c>
      <c r="C2204" s="32" t="s">
        <v>5771</v>
      </c>
      <c r="D2204" s="32" t="s">
        <v>334</v>
      </c>
      <c r="E2204" s="32" t="s">
        <v>9894</v>
      </c>
      <c r="F2204" s="32" t="s">
        <v>9895</v>
      </c>
      <c r="G2204" s="32" t="s">
        <v>58</v>
      </c>
      <c r="H2204" s="32" t="s">
        <v>59</v>
      </c>
      <c r="I2204" s="32" t="s">
        <v>2006</v>
      </c>
      <c r="J2204" s="35">
        <v>0</v>
      </c>
      <c r="K2204" s="35">
        <v>0</v>
      </c>
      <c r="L2204" s="35">
        <v>0</v>
      </c>
      <c r="M2204" s="35">
        <v>0</v>
      </c>
      <c r="N2204" s="32" t="s">
        <v>19</v>
      </c>
      <c r="O2204" s="32" t="s">
        <v>322</v>
      </c>
      <c r="P2204" s="32">
        <v>0</v>
      </c>
    </row>
    <row r="2205" spans="1:17" x14ac:dyDescent="0.25">
      <c r="A2205" s="57">
        <v>42271.448267280095</v>
      </c>
      <c r="C2205" s="32" t="s">
        <v>464</v>
      </c>
      <c r="D2205" s="32" t="s">
        <v>334</v>
      </c>
      <c r="E2205" s="32" t="s">
        <v>9896</v>
      </c>
      <c r="F2205" s="32" t="s">
        <v>9897</v>
      </c>
      <c r="G2205" s="32" t="s">
        <v>58</v>
      </c>
      <c r="H2205" s="32" t="s">
        <v>59</v>
      </c>
      <c r="I2205" s="32" t="s">
        <v>2006</v>
      </c>
      <c r="J2205" s="35">
        <v>0</v>
      </c>
      <c r="K2205" s="35">
        <v>0</v>
      </c>
      <c r="L2205" s="35">
        <v>0</v>
      </c>
      <c r="M2205" s="35">
        <v>0</v>
      </c>
      <c r="N2205" s="32" t="s">
        <v>19</v>
      </c>
      <c r="O2205" s="32" t="s">
        <v>322</v>
      </c>
      <c r="P2205" s="32">
        <v>0</v>
      </c>
    </row>
    <row r="2206" spans="1:17" x14ac:dyDescent="0.25">
      <c r="A2206" s="57">
        <v>42271.501973842591</v>
      </c>
      <c r="C2206" s="32" t="s">
        <v>9869</v>
      </c>
      <c r="D2206" s="32" t="s">
        <v>334</v>
      </c>
      <c r="E2206" s="32" t="s">
        <v>9898</v>
      </c>
      <c r="F2206" s="32" t="s">
        <v>9899</v>
      </c>
      <c r="G2206" s="32" t="s">
        <v>58</v>
      </c>
      <c r="H2206" s="32" t="s">
        <v>59</v>
      </c>
      <c r="I2206" s="32" t="s">
        <v>2006</v>
      </c>
      <c r="J2206" s="35">
        <v>0</v>
      </c>
      <c r="K2206" s="35">
        <v>0</v>
      </c>
      <c r="L2206" s="35">
        <v>0</v>
      </c>
      <c r="M2206" s="35">
        <v>0</v>
      </c>
      <c r="N2206" s="32" t="s">
        <v>19</v>
      </c>
      <c r="O2206" s="32" t="s">
        <v>322</v>
      </c>
      <c r="P2206" s="32">
        <v>0</v>
      </c>
    </row>
    <row r="2207" spans="1:17" x14ac:dyDescent="0.25">
      <c r="A2207" s="57">
        <v>42272.351247685183</v>
      </c>
      <c r="B2207" s="32" t="s">
        <v>68</v>
      </c>
      <c r="C2207" s="32" t="s">
        <v>4567</v>
      </c>
      <c r="D2207" s="32" t="s">
        <v>4568</v>
      </c>
      <c r="E2207" s="32" t="s">
        <v>5759</v>
      </c>
      <c r="F2207" s="32" t="s">
        <v>9900</v>
      </c>
      <c r="G2207" s="32" t="s">
        <v>15</v>
      </c>
      <c r="H2207" s="32" t="s">
        <v>330</v>
      </c>
      <c r="I2207" s="32" t="s">
        <v>262</v>
      </c>
      <c r="J2207" s="35">
        <v>-339</v>
      </c>
      <c r="K2207" s="35">
        <v>0</v>
      </c>
      <c r="L2207" s="35">
        <v>0</v>
      </c>
      <c r="M2207" s="35">
        <v>0</v>
      </c>
      <c r="N2207" s="32" t="s">
        <v>19</v>
      </c>
      <c r="O2207" s="32" t="s">
        <v>18</v>
      </c>
      <c r="P2207" s="32">
        <v>1</v>
      </c>
      <c r="Q2207" s="32" t="s">
        <v>5731</v>
      </c>
    </row>
    <row r="2208" spans="1:17" x14ac:dyDescent="0.25">
      <c r="A2208" s="57">
        <v>42272.366083680557</v>
      </c>
      <c r="B2208" s="32" t="s">
        <v>284</v>
      </c>
      <c r="C2208" s="32" t="s">
        <v>7030</v>
      </c>
      <c r="D2208" s="32" t="s">
        <v>7031</v>
      </c>
      <c r="E2208" s="32" t="s">
        <v>9902</v>
      </c>
      <c r="F2208" s="32" t="s">
        <v>9903</v>
      </c>
      <c r="G2208" s="32" t="s">
        <v>15</v>
      </c>
      <c r="H2208" s="32" t="s">
        <v>330</v>
      </c>
      <c r="I2208" s="32" t="s">
        <v>260</v>
      </c>
      <c r="J2208" s="35">
        <v>-2900</v>
      </c>
      <c r="K2208" s="35">
        <v>0</v>
      </c>
      <c r="L2208" s="35">
        <v>0</v>
      </c>
      <c r="M2208" s="35">
        <v>0</v>
      </c>
      <c r="N2208" s="32" t="s">
        <v>17</v>
      </c>
      <c r="O2208" s="32" t="s">
        <v>20</v>
      </c>
      <c r="P2208" s="32">
        <v>1</v>
      </c>
    </row>
    <row r="2209" spans="1:17" x14ac:dyDescent="0.25">
      <c r="A2209" s="57">
        <v>42272.369311111113</v>
      </c>
      <c r="C2209" s="32" t="s">
        <v>74</v>
      </c>
      <c r="D2209" s="32" t="s">
        <v>73</v>
      </c>
      <c r="E2209" s="32" t="s">
        <v>9904</v>
      </c>
      <c r="F2209" s="32" t="s">
        <v>9905</v>
      </c>
      <c r="G2209" s="32" t="s">
        <v>58</v>
      </c>
      <c r="H2209" s="32" t="s">
        <v>59</v>
      </c>
      <c r="I2209" s="32" t="s">
        <v>2006</v>
      </c>
      <c r="J2209" s="35">
        <v>0</v>
      </c>
      <c r="K2209" s="35">
        <v>0</v>
      </c>
      <c r="L2209" s="35">
        <v>0</v>
      </c>
      <c r="M2209" s="35">
        <v>0</v>
      </c>
      <c r="N2209" s="32" t="s">
        <v>19</v>
      </c>
      <c r="O2209" s="32" t="s">
        <v>32</v>
      </c>
      <c r="P2209" s="32">
        <v>0</v>
      </c>
    </row>
    <row r="2210" spans="1:17" x14ac:dyDescent="0.25">
      <c r="A2210" s="57">
        <v>42272.376903009259</v>
      </c>
      <c r="B2210" s="32" t="s">
        <v>4333</v>
      </c>
      <c r="C2210" s="32" t="s">
        <v>7152</v>
      </c>
      <c r="D2210" s="32" t="s">
        <v>7153</v>
      </c>
      <c r="E2210" s="32" t="s">
        <v>9910</v>
      </c>
      <c r="F2210" s="32" t="s">
        <v>9911</v>
      </c>
      <c r="G2210" s="32" t="s">
        <v>15</v>
      </c>
      <c r="H2210" s="32" t="s">
        <v>330</v>
      </c>
      <c r="I2210" s="32" t="s">
        <v>260</v>
      </c>
      <c r="J2210" s="35">
        <v>-6460</v>
      </c>
      <c r="K2210" s="35">
        <v>0</v>
      </c>
      <c r="L2210" s="35">
        <v>0</v>
      </c>
      <c r="M2210" s="35">
        <v>0</v>
      </c>
      <c r="N2210" s="32" t="s">
        <v>17</v>
      </c>
      <c r="O2210" s="32" t="s">
        <v>20</v>
      </c>
      <c r="P2210" s="32">
        <v>1</v>
      </c>
      <c r="Q2210" s="32" t="s">
        <v>7156</v>
      </c>
    </row>
    <row r="2211" spans="1:17" x14ac:dyDescent="0.25">
      <c r="A2211" s="57">
        <v>42272.379215891204</v>
      </c>
      <c r="B2211" s="32" t="s">
        <v>31</v>
      </c>
      <c r="C2211" s="32" t="s">
        <v>47</v>
      </c>
      <c r="D2211" s="32" t="s">
        <v>48</v>
      </c>
      <c r="E2211" s="32" t="s">
        <v>5565</v>
      </c>
      <c r="F2211" s="32" t="s">
        <v>9912</v>
      </c>
      <c r="G2211" s="32" t="s">
        <v>15</v>
      </c>
      <c r="H2211" s="32" t="s">
        <v>330</v>
      </c>
      <c r="I2211" s="32" t="s">
        <v>371</v>
      </c>
      <c r="J2211" s="35">
        <v>-4290</v>
      </c>
      <c r="K2211" s="35">
        <v>0</v>
      </c>
      <c r="L2211" s="35">
        <v>0</v>
      </c>
      <c r="M2211" s="35">
        <v>0</v>
      </c>
      <c r="N2211" s="32" t="s">
        <v>17</v>
      </c>
      <c r="O2211" s="32" t="s">
        <v>18</v>
      </c>
      <c r="P2211" s="32">
        <v>1</v>
      </c>
      <c r="Q2211" s="32" t="s">
        <v>5343</v>
      </c>
    </row>
    <row r="2212" spans="1:17" x14ac:dyDescent="0.25">
      <c r="A2212" s="57">
        <v>42272.403494942133</v>
      </c>
      <c r="B2212" s="32" t="s">
        <v>22</v>
      </c>
      <c r="C2212" s="32" t="s">
        <v>9913</v>
      </c>
      <c r="D2212" s="32" t="s">
        <v>9914</v>
      </c>
      <c r="E2212" s="32" t="s">
        <v>9915</v>
      </c>
      <c r="F2212" s="32" t="s">
        <v>9916</v>
      </c>
      <c r="G2212" s="32" t="s">
        <v>25</v>
      </c>
      <c r="H2212" s="32" t="s">
        <v>26</v>
      </c>
      <c r="I2212" s="32" t="s">
        <v>2006</v>
      </c>
      <c r="J2212" s="35">
        <v>0</v>
      </c>
      <c r="K2212" s="35">
        <v>0</v>
      </c>
      <c r="L2212" s="35">
        <v>0</v>
      </c>
      <c r="M2212" s="35">
        <v>0</v>
      </c>
      <c r="N2212" s="32" t="s">
        <v>19</v>
      </c>
      <c r="O2212" s="32" t="s">
        <v>357</v>
      </c>
      <c r="P2212" s="32">
        <v>0.5</v>
      </c>
    </row>
    <row r="2213" spans="1:17" x14ac:dyDescent="0.25">
      <c r="A2213" s="57">
        <v>42272.403494942133</v>
      </c>
      <c r="B2213" s="32" t="s">
        <v>22</v>
      </c>
      <c r="C2213" s="32" t="s">
        <v>9913</v>
      </c>
      <c r="D2213" s="32" t="s">
        <v>9914</v>
      </c>
      <c r="E2213" s="32" t="s">
        <v>9915</v>
      </c>
      <c r="F2213" s="32" t="s">
        <v>9916</v>
      </c>
      <c r="G2213" s="32" t="s">
        <v>35</v>
      </c>
      <c r="H2213" s="32" t="s">
        <v>38</v>
      </c>
      <c r="I2213" s="32" t="s">
        <v>2006</v>
      </c>
      <c r="J2213" s="35">
        <v>0</v>
      </c>
      <c r="K2213" s="35">
        <v>0</v>
      </c>
      <c r="L2213" s="35">
        <v>0</v>
      </c>
      <c r="M2213" s="35">
        <v>20.75</v>
      </c>
      <c r="N2213" s="32" t="s">
        <v>19</v>
      </c>
      <c r="O2213" s="32" t="s">
        <v>357</v>
      </c>
      <c r="P2213" s="32">
        <v>1</v>
      </c>
    </row>
    <row r="2214" spans="1:17" x14ac:dyDescent="0.25">
      <c r="A2214" s="57">
        <v>42272.403494942133</v>
      </c>
      <c r="B2214" s="32" t="s">
        <v>22</v>
      </c>
      <c r="C2214" s="32" t="s">
        <v>9913</v>
      </c>
      <c r="D2214" s="32" t="s">
        <v>9914</v>
      </c>
      <c r="E2214" s="32" t="s">
        <v>9915</v>
      </c>
      <c r="F2214" s="32" t="s">
        <v>9916</v>
      </c>
      <c r="G2214" s="32" t="s">
        <v>35</v>
      </c>
      <c r="H2214" s="32" t="s">
        <v>38</v>
      </c>
      <c r="I2214" s="32" t="s">
        <v>2006</v>
      </c>
      <c r="J2214" s="35">
        <v>0</v>
      </c>
      <c r="K2214" s="35">
        <v>0</v>
      </c>
      <c r="L2214" s="35">
        <v>0</v>
      </c>
      <c r="M2214" s="35">
        <v>17.100000000000001</v>
      </c>
      <c r="N2214" s="32" t="s">
        <v>19</v>
      </c>
      <c r="O2214" s="32" t="s">
        <v>357</v>
      </c>
      <c r="P2214" s="32">
        <v>1</v>
      </c>
    </row>
    <row r="2215" spans="1:17" x14ac:dyDescent="0.25">
      <c r="A2215" s="57">
        <v>42272.404471875001</v>
      </c>
      <c r="B2215" s="32" t="s">
        <v>22</v>
      </c>
      <c r="C2215" s="32" t="s">
        <v>9793</v>
      </c>
      <c r="D2215" s="32" t="s">
        <v>9794</v>
      </c>
      <c r="E2215" s="32" t="s">
        <v>9917</v>
      </c>
      <c r="F2215" s="32" t="s">
        <v>9918</v>
      </c>
      <c r="G2215" s="32" t="s">
        <v>25</v>
      </c>
      <c r="H2215" s="32" t="s">
        <v>26</v>
      </c>
      <c r="I2215" s="32" t="s">
        <v>2006</v>
      </c>
      <c r="J2215" s="35">
        <v>0</v>
      </c>
      <c r="K2215" s="35">
        <v>0</v>
      </c>
      <c r="L2215" s="35">
        <v>0</v>
      </c>
      <c r="M2215" s="35">
        <v>0</v>
      </c>
      <c r="N2215" s="32" t="s">
        <v>19</v>
      </c>
      <c r="O2215" s="32" t="s">
        <v>27</v>
      </c>
      <c r="P2215" s="32">
        <v>3</v>
      </c>
    </row>
    <row r="2216" spans="1:17" x14ac:dyDescent="0.25">
      <c r="A2216" s="57">
        <v>42272.404471875001</v>
      </c>
      <c r="B2216" s="32" t="s">
        <v>22</v>
      </c>
      <c r="C2216" s="32" t="s">
        <v>9793</v>
      </c>
      <c r="D2216" s="32" t="s">
        <v>9794</v>
      </c>
      <c r="E2216" s="32" t="s">
        <v>9917</v>
      </c>
      <c r="F2216" s="32" t="s">
        <v>9918</v>
      </c>
      <c r="G2216" s="32" t="s">
        <v>380</v>
      </c>
      <c r="H2216" s="32" t="s">
        <v>379</v>
      </c>
      <c r="I2216" s="32" t="s">
        <v>2006</v>
      </c>
      <c r="J2216" s="35">
        <v>0</v>
      </c>
      <c r="K2216" s="35">
        <v>0</v>
      </c>
      <c r="L2216" s="35">
        <v>0</v>
      </c>
      <c r="M2216" s="35">
        <v>2</v>
      </c>
      <c r="N2216" s="32" t="s">
        <v>19</v>
      </c>
      <c r="O2216" s="32" t="s">
        <v>27</v>
      </c>
      <c r="P2216" s="32">
        <v>1</v>
      </c>
    </row>
    <row r="2217" spans="1:17" x14ac:dyDescent="0.25">
      <c r="A2217" s="57">
        <v>42272.404471875001</v>
      </c>
      <c r="B2217" s="32" t="s">
        <v>22</v>
      </c>
      <c r="C2217" s="32" t="s">
        <v>9793</v>
      </c>
      <c r="D2217" s="32" t="s">
        <v>9794</v>
      </c>
      <c r="E2217" s="32" t="s">
        <v>9917</v>
      </c>
      <c r="F2217" s="32" t="s">
        <v>9918</v>
      </c>
      <c r="G2217" s="32" t="s">
        <v>29</v>
      </c>
      <c r="H2217" s="32" t="s">
        <v>30</v>
      </c>
      <c r="I2217" s="32" t="s">
        <v>2006</v>
      </c>
      <c r="J2217" s="35">
        <v>0</v>
      </c>
      <c r="K2217" s="35">
        <v>0</v>
      </c>
      <c r="L2217" s="35">
        <v>0</v>
      </c>
      <c r="M2217" s="35">
        <v>10.55</v>
      </c>
      <c r="N2217" s="32" t="s">
        <v>19</v>
      </c>
      <c r="O2217" s="32" t="s">
        <v>27</v>
      </c>
      <c r="P2217" s="32">
        <v>1</v>
      </c>
    </row>
    <row r="2218" spans="1:17" x14ac:dyDescent="0.25">
      <c r="A2218" s="57">
        <v>42272.409578587962</v>
      </c>
      <c r="B2218" s="32" t="s">
        <v>21</v>
      </c>
      <c r="C2218" s="32" t="s">
        <v>6513</v>
      </c>
      <c r="D2218" s="32" t="s">
        <v>334</v>
      </c>
      <c r="E2218" s="32" t="s">
        <v>9927</v>
      </c>
      <c r="F2218" s="32" t="s">
        <v>9928</v>
      </c>
      <c r="G2218" s="32" t="s">
        <v>367</v>
      </c>
      <c r="H2218" s="32" t="s">
        <v>366</v>
      </c>
      <c r="I2218" s="32" t="s">
        <v>2007</v>
      </c>
      <c r="J2218" s="35">
        <v>0</v>
      </c>
      <c r="K2218" s="35">
        <v>0</v>
      </c>
      <c r="L2218" s="35">
        <v>14.25</v>
      </c>
      <c r="M2218" s="35">
        <v>0</v>
      </c>
      <c r="N2218" s="32" t="s">
        <v>19</v>
      </c>
      <c r="O2218" s="32" t="s">
        <v>41</v>
      </c>
      <c r="P2218" s="32">
        <v>1</v>
      </c>
      <c r="Q2218" s="32" t="s">
        <v>9929</v>
      </c>
    </row>
    <row r="2219" spans="1:17" x14ac:dyDescent="0.25">
      <c r="A2219" s="57">
        <v>42272.409578587962</v>
      </c>
      <c r="B2219" s="32" t="s">
        <v>21</v>
      </c>
      <c r="C2219" s="32" t="s">
        <v>6513</v>
      </c>
      <c r="D2219" s="32" t="s">
        <v>334</v>
      </c>
      <c r="E2219" s="32" t="s">
        <v>9927</v>
      </c>
      <c r="F2219" s="32" t="s">
        <v>9928</v>
      </c>
      <c r="G2219" s="32" t="s">
        <v>367</v>
      </c>
      <c r="H2219" s="32" t="s">
        <v>366</v>
      </c>
      <c r="I2219" s="32" t="s">
        <v>2007</v>
      </c>
      <c r="J2219" s="35">
        <v>0</v>
      </c>
      <c r="K2219" s="35">
        <v>0</v>
      </c>
      <c r="L2219" s="35">
        <v>14.25</v>
      </c>
      <c r="M2219" s="35">
        <v>0</v>
      </c>
      <c r="N2219" s="32" t="s">
        <v>19</v>
      </c>
      <c r="O2219" s="32" t="s">
        <v>41</v>
      </c>
      <c r="P2219" s="32">
        <v>1</v>
      </c>
      <c r="Q2219" s="32" t="s">
        <v>9929</v>
      </c>
    </row>
    <row r="2220" spans="1:17" x14ac:dyDescent="0.25">
      <c r="A2220" s="57">
        <v>42272.409578587962</v>
      </c>
      <c r="B2220" s="32" t="s">
        <v>21</v>
      </c>
      <c r="C2220" s="32" t="s">
        <v>6513</v>
      </c>
      <c r="D2220" s="32" t="s">
        <v>334</v>
      </c>
      <c r="E2220" s="32" t="s">
        <v>9927</v>
      </c>
      <c r="F2220" s="32" t="s">
        <v>9928</v>
      </c>
      <c r="G2220" s="32" t="s">
        <v>367</v>
      </c>
      <c r="H2220" s="32" t="s">
        <v>366</v>
      </c>
      <c r="I2220" s="32" t="s">
        <v>2007</v>
      </c>
      <c r="J2220" s="35">
        <v>0</v>
      </c>
      <c r="K2220" s="35">
        <v>0</v>
      </c>
      <c r="L2220" s="35">
        <v>14.25</v>
      </c>
      <c r="M2220" s="35">
        <v>0</v>
      </c>
      <c r="N2220" s="32" t="s">
        <v>19</v>
      </c>
      <c r="O2220" s="32" t="s">
        <v>41</v>
      </c>
      <c r="P2220" s="32">
        <v>1</v>
      </c>
      <c r="Q2220" s="32" t="s">
        <v>9929</v>
      </c>
    </row>
    <row r="2221" spans="1:17" x14ac:dyDescent="0.25">
      <c r="A2221" s="57">
        <v>42272.409578587962</v>
      </c>
      <c r="B2221" s="32" t="s">
        <v>21</v>
      </c>
      <c r="C2221" s="32" t="s">
        <v>6513</v>
      </c>
      <c r="D2221" s="32" t="s">
        <v>334</v>
      </c>
      <c r="E2221" s="32" t="s">
        <v>9927</v>
      </c>
      <c r="F2221" s="32" t="s">
        <v>9928</v>
      </c>
      <c r="G2221" s="32" t="s">
        <v>367</v>
      </c>
      <c r="H2221" s="32" t="s">
        <v>366</v>
      </c>
      <c r="I2221" s="32" t="s">
        <v>2007</v>
      </c>
      <c r="J2221" s="35">
        <v>0</v>
      </c>
      <c r="K2221" s="35">
        <v>0</v>
      </c>
      <c r="L2221" s="35">
        <v>14.25</v>
      </c>
      <c r="M2221" s="35">
        <v>0</v>
      </c>
      <c r="N2221" s="32" t="s">
        <v>19</v>
      </c>
      <c r="O2221" s="32" t="s">
        <v>41</v>
      </c>
      <c r="P2221" s="32">
        <v>1</v>
      </c>
      <c r="Q2221" s="32" t="s">
        <v>9929</v>
      </c>
    </row>
    <row r="2222" spans="1:17" x14ac:dyDescent="0.25">
      <c r="A2222" s="57">
        <v>42272.409578587962</v>
      </c>
      <c r="B2222" s="32" t="s">
        <v>21</v>
      </c>
      <c r="C2222" s="32" t="s">
        <v>6513</v>
      </c>
      <c r="D2222" s="32" t="s">
        <v>334</v>
      </c>
      <c r="E2222" s="32" t="s">
        <v>9927</v>
      </c>
      <c r="F2222" s="32" t="s">
        <v>9928</v>
      </c>
      <c r="G2222" s="32" t="s">
        <v>367</v>
      </c>
      <c r="H2222" s="32" t="s">
        <v>366</v>
      </c>
      <c r="I2222" s="32" t="s">
        <v>2007</v>
      </c>
      <c r="J2222" s="35">
        <v>0</v>
      </c>
      <c r="K2222" s="35">
        <v>0</v>
      </c>
      <c r="L2222" s="35">
        <v>14.25</v>
      </c>
      <c r="M2222" s="35">
        <v>0</v>
      </c>
      <c r="N2222" s="32" t="s">
        <v>19</v>
      </c>
      <c r="O2222" s="32" t="s">
        <v>41</v>
      </c>
      <c r="P2222" s="32">
        <v>1</v>
      </c>
      <c r="Q2222" s="32" t="s">
        <v>9929</v>
      </c>
    </row>
    <row r="2223" spans="1:17" x14ac:dyDescent="0.25">
      <c r="A2223" s="57">
        <v>42272.410475729164</v>
      </c>
      <c r="B2223" s="32" t="s">
        <v>22</v>
      </c>
      <c r="C2223" s="32" t="s">
        <v>4960</v>
      </c>
      <c r="D2223" s="32" t="s">
        <v>4961</v>
      </c>
      <c r="E2223" s="32" t="s">
        <v>9930</v>
      </c>
      <c r="F2223" s="32" t="s">
        <v>9931</v>
      </c>
      <c r="G2223" s="32" t="s">
        <v>25</v>
      </c>
      <c r="H2223" s="32" t="s">
        <v>26</v>
      </c>
      <c r="I2223" s="32" t="s">
        <v>2006</v>
      </c>
      <c r="J2223" s="35">
        <v>0</v>
      </c>
      <c r="K2223" s="35">
        <v>0</v>
      </c>
      <c r="L2223" s="35">
        <v>0</v>
      </c>
      <c r="M2223" s="35">
        <v>0</v>
      </c>
      <c r="N2223" s="32" t="s">
        <v>19</v>
      </c>
      <c r="O2223" s="32" t="s">
        <v>27</v>
      </c>
      <c r="P2223" s="32">
        <v>3.5</v>
      </c>
    </row>
    <row r="2224" spans="1:17" x14ac:dyDescent="0.25">
      <c r="A2224" s="57">
        <v>42272.410475729164</v>
      </c>
      <c r="B2224" s="32" t="s">
        <v>22</v>
      </c>
      <c r="C2224" s="32" t="s">
        <v>4960</v>
      </c>
      <c r="D2224" s="32" t="s">
        <v>4961</v>
      </c>
      <c r="E2224" s="32" t="s">
        <v>9930</v>
      </c>
      <c r="F2224" s="32" t="s">
        <v>9931</v>
      </c>
      <c r="G2224" s="32" t="s">
        <v>380</v>
      </c>
      <c r="H2224" s="32" t="s">
        <v>379</v>
      </c>
      <c r="I2224" s="32" t="s">
        <v>2006</v>
      </c>
      <c r="J2224" s="35">
        <v>0</v>
      </c>
      <c r="K2224" s="35">
        <v>0</v>
      </c>
      <c r="L2224" s="35">
        <v>0</v>
      </c>
      <c r="M2224" s="35">
        <v>2</v>
      </c>
      <c r="N2224" s="32" t="s">
        <v>19</v>
      </c>
      <c r="O2224" s="32" t="s">
        <v>27</v>
      </c>
      <c r="P2224" s="32">
        <v>1</v>
      </c>
    </row>
    <row r="2225" spans="1:17" x14ac:dyDescent="0.25">
      <c r="A2225" s="57">
        <v>42272.410475729164</v>
      </c>
      <c r="B2225" s="32" t="s">
        <v>22</v>
      </c>
      <c r="C2225" s="32" t="s">
        <v>4960</v>
      </c>
      <c r="D2225" s="32" t="s">
        <v>4961</v>
      </c>
      <c r="E2225" s="32" t="s">
        <v>9930</v>
      </c>
      <c r="F2225" s="32" t="s">
        <v>9931</v>
      </c>
      <c r="G2225" s="32" t="s">
        <v>29</v>
      </c>
      <c r="H2225" s="32" t="s">
        <v>30</v>
      </c>
      <c r="I2225" s="32" t="s">
        <v>2006</v>
      </c>
      <c r="J2225" s="35">
        <v>0</v>
      </c>
      <c r="K2225" s="35">
        <v>0</v>
      </c>
      <c r="L2225" s="35">
        <v>0</v>
      </c>
      <c r="M2225" s="35">
        <v>4</v>
      </c>
      <c r="N2225" s="32" t="s">
        <v>19</v>
      </c>
      <c r="O2225" s="32" t="s">
        <v>27</v>
      </c>
      <c r="P2225" s="32">
        <v>1</v>
      </c>
    </row>
    <row r="2226" spans="1:17" x14ac:dyDescent="0.25">
      <c r="A2226" s="57">
        <v>42272.411056597222</v>
      </c>
      <c r="B2226" s="32" t="s">
        <v>22</v>
      </c>
      <c r="C2226" s="32" t="s">
        <v>4678</v>
      </c>
      <c r="D2226" s="32" t="s">
        <v>4679</v>
      </c>
      <c r="E2226" s="32" t="s">
        <v>9932</v>
      </c>
      <c r="F2226" s="32" t="s">
        <v>9933</v>
      </c>
      <c r="G2226" s="32" t="s">
        <v>25</v>
      </c>
      <c r="H2226" s="32" t="s">
        <v>26</v>
      </c>
      <c r="I2226" s="32" t="s">
        <v>2006</v>
      </c>
      <c r="J2226" s="35">
        <v>0</v>
      </c>
      <c r="K2226" s="35">
        <v>0</v>
      </c>
      <c r="L2226" s="35">
        <v>0</v>
      </c>
      <c r="M2226" s="35">
        <v>0</v>
      </c>
      <c r="N2226" s="32" t="s">
        <v>19</v>
      </c>
      <c r="O2226" s="32" t="s">
        <v>27</v>
      </c>
      <c r="P2226" s="32">
        <v>0.75</v>
      </c>
    </row>
    <row r="2227" spans="1:17" x14ac:dyDescent="0.25">
      <c r="A2227" s="57">
        <v>42272.411056597222</v>
      </c>
      <c r="B2227" s="32" t="s">
        <v>22</v>
      </c>
      <c r="C2227" s="32" t="s">
        <v>4678</v>
      </c>
      <c r="D2227" s="32" t="s">
        <v>4679</v>
      </c>
      <c r="E2227" s="32" t="s">
        <v>9932</v>
      </c>
      <c r="F2227" s="32" t="s">
        <v>9933</v>
      </c>
      <c r="G2227" s="32" t="s">
        <v>380</v>
      </c>
      <c r="H2227" s="32" t="s">
        <v>379</v>
      </c>
      <c r="I2227" s="32" t="s">
        <v>2006</v>
      </c>
      <c r="J2227" s="35">
        <v>0</v>
      </c>
      <c r="K2227" s="35">
        <v>0</v>
      </c>
      <c r="L2227" s="35">
        <v>0</v>
      </c>
      <c r="M2227" s="35">
        <v>2</v>
      </c>
      <c r="N2227" s="32" t="s">
        <v>19</v>
      </c>
      <c r="O2227" s="32" t="s">
        <v>27</v>
      </c>
      <c r="P2227" s="32">
        <v>1</v>
      </c>
    </row>
    <row r="2228" spans="1:17" x14ac:dyDescent="0.25">
      <c r="A2228" s="57">
        <v>42272.411056597222</v>
      </c>
      <c r="B2228" s="32" t="s">
        <v>22</v>
      </c>
      <c r="C2228" s="32" t="s">
        <v>4678</v>
      </c>
      <c r="D2228" s="32" t="s">
        <v>4679</v>
      </c>
      <c r="E2228" s="32" t="s">
        <v>9932</v>
      </c>
      <c r="F2228" s="32" t="s">
        <v>9933</v>
      </c>
      <c r="G2228" s="32" t="s">
        <v>29</v>
      </c>
      <c r="H2228" s="32" t="s">
        <v>30</v>
      </c>
      <c r="I2228" s="32" t="s">
        <v>2006</v>
      </c>
      <c r="J2228" s="35">
        <v>0</v>
      </c>
      <c r="K2228" s="35">
        <v>0</v>
      </c>
      <c r="L2228" s="35">
        <v>0</v>
      </c>
      <c r="M2228" s="35">
        <v>3.16</v>
      </c>
      <c r="N2228" s="32" t="s">
        <v>19</v>
      </c>
      <c r="O2228" s="32" t="s">
        <v>27</v>
      </c>
      <c r="P2228" s="32">
        <v>1</v>
      </c>
    </row>
    <row r="2229" spans="1:17" x14ac:dyDescent="0.25">
      <c r="A2229" s="57">
        <v>42272.411339502316</v>
      </c>
      <c r="B2229" s="32" t="s">
        <v>21</v>
      </c>
      <c r="C2229" s="32" t="s">
        <v>506</v>
      </c>
      <c r="D2229" s="32" t="s">
        <v>334</v>
      </c>
      <c r="E2229" s="32" t="s">
        <v>5842</v>
      </c>
      <c r="F2229" s="32" t="s">
        <v>9934</v>
      </c>
      <c r="G2229" s="32" t="s">
        <v>367</v>
      </c>
      <c r="H2229" s="32" t="s">
        <v>366</v>
      </c>
      <c r="I2229" s="32" t="s">
        <v>2007</v>
      </c>
      <c r="J2229" s="35">
        <v>0</v>
      </c>
      <c r="K2229" s="35">
        <v>0</v>
      </c>
      <c r="L2229" s="35">
        <v>14.25</v>
      </c>
      <c r="M2229" s="35">
        <v>0</v>
      </c>
      <c r="N2229" s="32" t="s">
        <v>19</v>
      </c>
      <c r="O2229" s="32" t="s">
        <v>41</v>
      </c>
      <c r="P2229" s="32">
        <v>1</v>
      </c>
      <c r="Q2229" s="32" t="s">
        <v>6375</v>
      </c>
    </row>
    <row r="2230" spans="1:17" x14ac:dyDescent="0.25">
      <c r="A2230" s="57">
        <v>42272.411339502316</v>
      </c>
      <c r="B2230" s="32" t="s">
        <v>21</v>
      </c>
      <c r="C2230" s="32" t="s">
        <v>506</v>
      </c>
      <c r="D2230" s="32" t="s">
        <v>334</v>
      </c>
      <c r="E2230" s="32" t="s">
        <v>5842</v>
      </c>
      <c r="F2230" s="32" t="s">
        <v>9934</v>
      </c>
      <c r="G2230" s="32" t="s">
        <v>367</v>
      </c>
      <c r="H2230" s="32" t="s">
        <v>366</v>
      </c>
      <c r="I2230" s="32" t="s">
        <v>2007</v>
      </c>
      <c r="J2230" s="35">
        <v>0</v>
      </c>
      <c r="K2230" s="35">
        <v>0</v>
      </c>
      <c r="L2230" s="35">
        <v>14.25</v>
      </c>
      <c r="M2230" s="35">
        <v>0</v>
      </c>
      <c r="N2230" s="32" t="s">
        <v>19</v>
      </c>
      <c r="O2230" s="32" t="s">
        <v>41</v>
      </c>
      <c r="P2230" s="32">
        <v>1</v>
      </c>
      <c r="Q2230" s="32" t="s">
        <v>6375</v>
      </c>
    </row>
    <row r="2231" spans="1:17" x14ac:dyDescent="0.25">
      <c r="A2231" s="57">
        <v>42272.411339502316</v>
      </c>
      <c r="B2231" s="32" t="s">
        <v>21</v>
      </c>
      <c r="C2231" s="32" t="s">
        <v>506</v>
      </c>
      <c r="D2231" s="32" t="s">
        <v>334</v>
      </c>
      <c r="E2231" s="32" t="s">
        <v>5842</v>
      </c>
      <c r="F2231" s="32" t="s">
        <v>9934</v>
      </c>
      <c r="G2231" s="32" t="s">
        <v>367</v>
      </c>
      <c r="H2231" s="32" t="s">
        <v>366</v>
      </c>
      <c r="I2231" s="32" t="s">
        <v>2007</v>
      </c>
      <c r="J2231" s="35">
        <v>0</v>
      </c>
      <c r="K2231" s="35">
        <v>0</v>
      </c>
      <c r="L2231" s="35">
        <v>14.25</v>
      </c>
      <c r="M2231" s="35">
        <v>0</v>
      </c>
      <c r="N2231" s="32" t="s">
        <v>19</v>
      </c>
      <c r="O2231" s="32" t="s">
        <v>41</v>
      </c>
      <c r="P2231" s="32">
        <v>1</v>
      </c>
      <c r="Q2231" s="32" t="s">
        <v>6375</v>
      </c>
    </row>
    <row r="2232" spans="1:17" x14ac:dyDescent="0.25">
      <c r="A2232" s="57">
        <v>42272.41220752315</v>
      </c>
      <c r="B2232" s="32" t="s">
        <v>22</v>
      </c>
      <c r="C2232" s="32" t="s">
        <v>5074</v>
      </c>
      <c r="D2232" s="32" t="s">
        <v>5075</v>
      </c>
      <c r="E2232" s="32" t="s">
        <v>9935</v>
      </c>
      <c r="F2232" s="32" t="s">
        <v>9936</v>
      </c>
      <c r="G2232" s="32" t="s">
        <v>25</v>
      </c>
      <c r="H2232" s="32" t="s">
        <v>26</v>
      </c>
      <c r="I2232" s="32" t="s">
        <v>2006</v>
      </c>
      <c r="J2232" s="35">
        <v>0</v>
      </c>
      <c r="K2232" s="35">
        <v>0</v>
      </c>
      <c r="L2232" s="35">
        <v>16.989999999999998</v>
      </c>
      <c r="M2232" s="35">
        <v>0</v>
      </c>
      <c r="N2232" s="32" t="s">
        <v>19</v>
      </c>
      <c r="O2232" s="32" t="s">
        <v>24</v>
      </c>
      <c r="P2232" s="32">
        <v>1</v>
      </c>
    </row>
    <row r="2233" spans="1:17" x14ac:dyDescent="0.25">
      <c r="A2233" s="57">
        <v>42272.41220752315</v>
      </c>
      <c r="B2233" s="32" t="s">
        <v>22</v>
      </c>
      <c r="C2233" s="32" t="s">
        <v>5074</v>
      </c>
      <c r="D2233" s="32" t="s">
        <v>5075</v>
      </c>
      <c r="E2233" s="32" t="s">
        <v>9935</v>
      </c>
      <c r="F2233" s="32" t="s">
        <v>9936</v>
      </c>
      <c r="G2233" s="32" t="s">
        <v>35</v>
      </c>
      <c r="H2233" s="32" t="s">
        <v>38</v>
      </c>
      <c r="I2233" s="32" t="s">
        <v>2006</v>
      </c>
      <c r="J2233" s="35">
        <v>0</v>
      </c>
      <c r="K2233" s="35">
        <v>0</v>
      </c>
      <c r="L2233" s="35">
        <v>0</v>
      </c>
      <c r="M2233" s="35">
        <v>17.05</v>
      </c>
      <c r="N2233" s="32" t="s">
        <v>19</v>
      </c>
      <c r="O2233" s="32" t="s">
        <v>24</v>
      </c>
      <c r="P2233" s="32">
        <v>1</v>
      </c>
    </row>
    <row r="2234" spans="1:17" x14ac:dyDescent="0.25">
      <c r="A2234" s="57">
        <v>42272.412819756944</v>
      </c>
      <c r="B2234" s="32" t="s">
        <v>21</v>
      </c>
      <c r="C2234" s="32" t="s">
        <v>340</v>
      </c>
      <c r="D2234" s="32" t="s">
        <v>334</v>
      </c>
      <c r="E2234" s="32" t="s">
        <v>9937</v>
      </c>
      <c r="F2234" s="32" t="s">
        <v>9938</v>
      </c>
      <c r="G2234" s="32" t="s">
        <v>367</v>
      </c>
      <c r="H2234" s="32" t="s">
        <v>366</v>
      </c>
      <c r="I2234" s="32" t="s">
        <v>2007</v>
      </c>
      <c r="J2234" s="35">
        <v>0</v>
      </c>
      <c r="K2234" s="35">
        <v>0</v>
      </c>
      <c r="L2234" s="35">
        <v>14.25</v>
      </c>
      <c r="M2234" s="35">
        <v>0</v>
      </c>
      <c r="N2234" s="32" t="s">
        <v>19</v>
      </c>
      <c r="O2234" s="32" t="s">
        <v>41</v>
      </c>
      <c r="P2234" s="32">
        <v>1</v>
      </c>
      <c r="Q2234" s="32" t="s">
        <v>9939</v>
      </c>
    </row>
    <row r="2235" spans="1:17" x14ac:dyDescent="0.25">
      <c r="A2235" s="57">
        <v>42272.412819756944</v>
      </c>
      <c r="B2235" s="32" t="s">
        <v>21</v>
      </c>
      <c r="C2235" s="32" t="s">
        <v>340</v>
      </c>
      <c r="D2235" s="32" t="s">
        <v>334</v>
      </c>
      <c r="E2235" s="32" t="s">
        <v>9937</v>
      </c>
      <c r="F2235" s="32" t="s">
        <v>9938</v>
      </c>
      <c r="G2235" s="32" t="s">
        <v>367</v>
      </c>
      <c r="H2235" s="32" t="s">
        <v>366</v>
      </c>
      <c r="I2235" s="32" t="s">
        <v>2007</v>
      </c>
      <c r="J2235" s="35">
        <v>0</v>
      </c>
      <c r="K2235" s="35">
        <v>0</v>
      </c>
      <c r="L2235" s="35">
        <v>14.25</v>
      </c>
      <c r="M2235" s="35">
        <v>0</v>
      </c>
      <c r="N2235" s="32" t="s">
        <v>19</v>
      </c>
      <c r="O2235" s="32" t="s">
        <v>41</v>
      </c>
      <c r="P2235" s="32">
        <v>1</v>
      </c>
      <c r="Q2235" s="32" t="s">
        <v>9939</v>
      </c>
    </row>
    <row r="2236" spans="1:17" x14ac:dyDescent="0.25">
      <c r="A2236" s="57">
        <v>42272.412819756944</v>
      </c>
      <c r="B2236" s="32" t="s">
        <v>21</v>
      </c>
      <c r="C2236" s="32" t="s">
        <v>340</v>
      </c>
      <c r="D2236" s="32" t="s">
        <v>334</v>
      </c>
      <c r="E2236" s="32" t="s">
        <v>9937</v>
      </c>
      <c r="F2236" s="32" t="s">
        <v>9938</v>
      </c>
      <c r="G2236" s="32" t="s">
        <v>367</v>
      </c>
      <c r="H2236" s="32" t="s">
        <v>366</v>
      </c>
      <c r="I2236" s="32" t="s">
        <v>2007</v>
      </c>
      <c r="J2236" s="35">
        <v>0</v>
      </c>
      <c r="K2236" s="35">
        <v>0</v>
      </c>
      <c r="L2236" s="35">
        <v>14.25</v>
      </c>
      <c r="M2236" s="35">
        <v>0</v>
      </c>
      <c r="N2236" s="32" t="s">
        <v>19</v>
      </c>
      <c r="O2236" s="32" t="s">
        <v>41</v>
      </c>
      <c r="P2236" s="32">
        <v>1</v>
      </c>
      <c r="Q2236" s="32" t="s">
        <v>9939</v>
      </c>
    </row>
    <row r="2237" spans="1:17" x14ac:dyDescent="0.25">
      <c r="A2237" s="57">
        <v>42272.414673993058</v>
      </c>
      <c r="B2237" s="32" t="s">
        <v>4333</v>
      </c>
      <c r="C2237" s="32" t="s">
        <v>6025</v>
      </c>
      <c r="D2237" s="32" t="s">
        <v>334</v>
      </c>
      <c r="E2237" s="32" t="s">
        <v>9940</v>
      </c>
      <c r="F2237" s="32" t="s">
        <v>9941</v>
      </c>
      <c r="G2237" s="32" t="s">
        <v>25</v>
      </c>
      <c r="H2237" s="32" t="s">
        <v>26</v>
      </c>
      <c r="I2237" s="32" t="s">
        <v>2006</v>
      </c>
      <c r="J2237" s="35">
        <v>0</v>
      </c>
      <c r="K2237" s="35">
        <v>0</v>
      </c>
      <c r="L2237" s="35">
        <v>14.25</v>
      </c>
      <c r="M2237" s="35">
        <v>0</v>
      </c>
      <c r="N2237" s="32" t="s">
        <v>19</v>
      </c>
      <c r="O2237" s="32" t="s">
        <v>41</v>
      </c>
      <c r="P2237" s="32">
        <v>1</v>
      </c>
      <c r="Q2237" s="32" t="s">
        <v>9942</v>
      </c>
    </row>
    <row r="2238" spans="1:17" x14ac:dyDescent="0.25">
      <c r="A2238" s="57">
        <v>42272.414673993058</v>
      </c>
      <c r="B2238" s="32" t="s">
        <v>4333</v>
      </c>
      <c r="C2238" s="32" t="s">
        <v>6025</v>
      </c>
      <c r="D2238" s="32" t="s">
        <v>334</v>
      </c>
      <c r="E2238" s="32" t="s">
        <v>9940</v>
      </c>
      <c r="F2238" s="32" t="s">
        <v>9941</v>
      </c>
      <c r="G2238" s="32" t="s">
        <v>367</v>
      </c>
      <c r="H2238" s="32" t="s">
        <v>366</v>
      </c>
      <c r="I2238" s="32" t="s">
        <v>2006</v>
      </c>
      <c r="J2238" s="35">
        <v>0</v>
      </c>
      <c r="K2238" s="35">
        <v>0</v>
      </c>
      <c r="L2238" s="35">
        <v>14.25</v>
      </c>
      <c r="M2238" s="35">
        <v>0</v>
      </c>
      <c r="N2238" s="32" t="s">
        <v>19</v>
      </c>
      <c r="O2238" s="32" t="s">
        <v>41</v>
      </c>
      <c r="P2238" s="32">
        <v>1</v>
      </c>
      <c r="Q2238" s="32" t="s">
        <v>9942</v>
      </c>
    </row>
    <row r="2239" spans="1:17" x14ac:dyDescent="0.25">
      <c r="A2239" s="57">
        <v>42272.415981863429</v>
      </c>
      <c r="B2239" s="32" t="s">
        <v>21</v>
      </c>
      <c r="C2239" s="32" t="s">
        <v>2338</v>
      </c>
      <c r="D2239" s="32" t="s">
        <v>334</v>
      </c>
      <c r="E2239" s="32" t="s">
        <v>9945</v>
      </c>
      <c r="F2239" s="32" t="s">
        <v>9946</v>
      </c>
      <c r="G2239" s="32" t="s">
        <v>367</v>
      </c>
      <c r="H2239" s="32" t="s">
        <v>366</v>
      </c>
      <c r="I2239" s="32" t="s">
        <v>2007</v>
      </c>
      <c r="J2239" s="35">
        <v>0</v>
      </c>
      <c r="K2239" s="35">
        <v>0</v>
      </c>
      <c r="L2239" s="35">
        <v>14.25</v>
      </c>
      <c r="M2239" s="35">
        <v>0</v>
      </c>
      <c r="N2239" s="32" t="s">
        <v>19</v>
      </c>
      <c r="O2239" s="32" t="s">
        <v>41</v>
      </c>
      <c r="P2239" s="32">
        <v>1</v>
      </c>
      <c r="Q2239" s="32" t="s">
        <v>9926</v>
      </c>
    </row>
    <row r="2240" spans="1:17" x14ac:dyDescent="0.25">
      <c r="A2240" s="57">
        <v>42272.417635034719</v>
      </c>
      <c r="B2240" s="32" t="s">
        <v>21</v>
      </c>
      <c r="C2240" s="32" t="s">
        <v>9947</v>
      </c>
      <c r="D2240" s="32" t="s">
        <v>334</v>
      </c>
      <c r="E2240" s="32" t="s">
        <v>9948</v>
      </c>
      <c r="F2240" s="32" t="s">
        <v>9949</v>
      </c>
      <c r="G2240" s="32" t="s">
        <v>4474</v>
      </c>
      <c r="H2240" s="32" t="s">
        <v>4475</v>
      </c>
      <c r="I2240" s="32" t="s">
        <v>2013</v>
      </c>
      <c r="J2240" s="35">
        <v>0</v>
      </c>
      <c r="K2240" s="35">
        <v>0</v>
      </c>
      <c r="L2240" s="35">
        <v>14.25</v>
      </c>
      <c r="M2240" s="35">
        <v>0</v>
      </c>
      <c r="N2240" s="32" t="s">
        <v>19</v>
      </c>
      <c r="O2240" s="32" t="s">
        <v>41</v>
      </c>
      <c r="P2240" s="32">
        <v>1</v>
      </c>
      <c r="Q2240" s="32" t="s">
        <v>9950</v>
      </c>
    </row>
    <row r="2241" spans="1:17" x14ac:dyDescent="0.25">
      <c r="A2241" s="57">
        <v>42272.418388969905</v>
      </c>
      <c r="B2241" s="32" t="s">
        <v>22</v>
      </c>
      <c r="C2241" s="32" t="s">
        <v>5062</v>
      </c>
      <c r="D2241" s="32" t="s">
        <v>5063</v>
      </c>
      <c r="E2241" s="32" t="s">
        <v>9951</v>
      </c>
      <c r="F2241" s="32" t="s">
        <v>9952</v>
      </c>
      <c r="G2241" s="32" t="s">
        <v>25</v>
      </c>
      <c r="H2241" s="32" t="s">
        <v>26</v>
      </c>
      <c r="I2241" s="32" t="s">
        <v>2006</v>
      </c>
      <c r="J2241" s="35">
        <v>0</v>
      </c>
      <c r="K2241" s="35">
        <v>0</v>
      </c>
      <c r="L2241" s="35">
        <v>16.989999999999998</v>
      </c>
      <c r="M2241" s="35">
        <v>0</v>
      </c>
      <c r="N2241" s="32" t="s">
        <v>19</v>
      </c>
      <c r="O2241" s="32" t="s">
        <v>24</v>
      </c>
      <c r="P2241" s="32">
        <v>1</v>
      </c>
    </row>
    <row r="2242" spans="1:17" x14ac:dyDescent="0.25">
      <c r="A2242" s="57">
        <v>42272.418388969905</v>
      </c>
      <c r="B2242" s="32" t="s">
        <v>22</v>
      </c>
      <c r="C2242" s="32" t="s">
        <v>5062</v>
      </c>
      <c r="D2242" s="32" t="s">
        <v>5063</v>
      </c>
      <c r="E2242" s="32" t="s">
        <v>9951</v>
      </c>
      <c r="F2242" s="32" t="s">
        <v>9952</v>
      </c>
      <c r="G2242" s="32" t="s">
        <v>9953</v>
      </c>
      <c r="H2242" s="32" t="s">
        <v>9954</v>
      </c>
      <c r="I2242" s="32" t="s">
        <v>2006</v>
      </c>
      <c r="J2242" s="35">
        <v>0</v>
      </c>
      <c r="K2242" s="35">
        <v>1500</v>
      </c>
      <c r="L2242" s="35">
        <v>0</v>
      </c>
      <c r="M2242" s="35">
        <v>0</v>
      </c>
      <c r="N2242" s="32" t="s">
        <v>19</v>
      </c>
      <c r="O2242" s="32" t="s">
        <v>24</v>
      </c>
      <c r="P2242" s="32">
        <v>1</v>
      </c>
    </row>
    <row r="2243" spans="1:17" x14ac:dyDescent="0.25">
      <c r="A2243" s="57">
        <v>42272.418388969905</v>
      </c>
      <c r="B2243" s="32" t="s">
        <v>22</v>
      </c>
      <c r="C2243" s="32" t="s">
        <v>5062</v>
      </c>
      <c r="D2243" s="32" t="s">
        <v>5063</v>
      </c>
      <c r="E2243" s="32" t="s">
        <v>9951</v>
      </c>
      <c r="F2243" s="32" t="s">
        <v>9952</v>
      </c>
      <c r="G2243" s="32" t="s">
        <v>35</v>
      </c>
      <c r="H2243" s="32" t="s">
        <v>38</v>
      </c>
      <c r="I2243" s="32" t="s">
        <v>2006</v>
      </c>
      <c r="J2243" s="35">
        <v>0</v>
      </c>
      <c r="K2243" s="35">
        <v>0</v>
      </c>
      <c r="L2243" s="35">
        <v>0</v>
      </c>
      <c r="M2243" s="35">
        <v>20.399999999999999</v>
      </c>
      <c r="N2243" s="32" t="s">
        <v>19</v>
      </c>
      <c r="O2243" s="32" t="s">
        <v>24</v>
      </c>
      <c r="P2243" s="32">
        <v>1</v>
      </c>
    </row>
    <row r="2244" spans="1:17" x14ac:dyDescent="0.25">
      <c r="A2244" s="57">
        <v>42272.418388969905</v>
      </c>
      <c r="B2244" s="32" t="s">
        <v>22</v>
      </c>
      <c r="C2244" s="32" t="s">
        <v>5062</v>
      </c>
      <c r="D2244" s="32" t="s">
        <v>5063</v>
      </c>
      <c r="E2244" s="32" t="s">
        <v>9951</v>
      </c>
      <c r="F2244" s="32" t="s">
        <v>9952</v>
      </c>
      <c r="G2244" s="32" t="s">
        <v>35</v>
      </c>
      <c r="H2244" s="32" t="s">
        <v>38</v>
      </c>
      <c r="I2244" s="32" t="s">
        <v>2006</v>
      </c>
      <c r="J2244" s="35">
        <v>0</v>
      </c>
      <c r="K2244" s="35">
        <v>0</v>
      </c>
      <c r="L2244" s="35">
        <v>0</v>
      </c>
      <c r="M2244" s="35">
        <v>13.95</v>
      </c>
      <c r="N2244" s="32" t="s">
        <v>19</v>
      </c>
      <c r="O2244" s="32" t="s">
        <v>24</v>
      </c>
      <c r="P2244" s="32">
        <v>1</v>
      </c>
    </row>
    <row r="2245" spans="1:17" x14ac:dyDescent="0.25">
      <c r="A2245" s="57">
        <v>42272.419240243056</v>
      </c>
      <c r="B2245" s="32" t="s">
        <v>22</v>
      </c>
      <c r="C2245" s="32" t="s">
        <v>348</v>
      </c>
      <c r="D2245" s="32" t="s">
        <v>347</v>
      </c>
      <c r="E2245" s="32" t="s">
        <v>9955</v>
      </c>
      <c r="F2245" s="32" t="s">
        <v>9956</v>
      </c>
      <c r="G2245" s="32" t="s">
        <v>25</v>
      </c>
      <c r="H2245" s="32" t="s">
        <v>26</v>
      </c>
      <c r="I2245" s="32" t="s">
        <v>2006</v>
      </c>
      <c r="J2245" s="35">
        <v>0</v>
      </c>
      <c r="K2245" s="35">
        <v>0</v>
      </c>
      <c r="L2245" s="35">
        <v>29.73</v>
      </c>
      <c r="M2245" s="35">
        <v>0</v>
      </c>
      <c r="N2245" s="32" t="s">
        <v>19</v>
      </c>
      <c r="O2245" s="32" t="s">
        <v>24</v>
      </c>
      <c r="P2245" s="32">
        <v>1.5</v>
      </c>
    </row>
    <row r="2246" spans="1:17" x14ac:dyDescent="0.25">
      <c r="A2246" s="57">
        <v>42272.419240243056</v>
      </c>
      <c r="B2246" s="32" t="s">
        <v>22</v>
      </c>
      <c r="C2246" s="32" t="s">
        <v>348</v>
      </c>
      <c r="D2246" s="32" t="s">
        <v>347</v>
      </c>
      <c r="E2246" s="32" t="s">
        <v>9955</v>
      </c>
      <c r="F2246" s="32" t="s">
        <v>9956</v>
      </c>
      <c r="G2246" s="32" t="s">
        <v>369</v>
      </c>
      <c r="H2246" s="32" t="s">
        <v>368</v>
      </c>
      <c r="I2246" s="32" t="s">
        <v>2006</v>
      </c>
      <c r="J2246" s="35">
        <v>0</v>
      </c>
      <c r="K2246" s="35">
        <v>82.39</v>
      </c>
      <c r="L2246" s="35">
        <v>0</v>
      </c>
      <c r="M2246" s="35">
        <v>0</v>
      </c>
      <c r="N2246" s="32" t="s">
        <v>19</v>
      </c>
      <c r="O2246" s="32" t="s">
        <v>24</v>
      </c>
      <c r="P2246" s="32">
        <v>1</v>
      </c>
    </row>
    <row r="2247" spans="1:17" x14ac:dyDescent="0.25">
      <c r="A2247" s="57">
        <v>42272.419240243056</v>
      </c>
      <c r="B2247" s="32" t="s">
        <v>22</v>
      </c>
      <c r="C2247" s="32" t="s">
        <v>348</v>
      </c>
      <c r="D2247" s="32" t="s">
        <v>347</v>
      </c>
      <c r="E2247" s="32" t="s">
        <v>9955</v>
      </c>
      <c r="F2247" s="32" t="s">
        <v>9956</v>
      </c>
      <c r="G2247" s="32" t="s">
        <v>35</v>
      </c>
      <c r="H2247" s="32" t="s">
        <v>38</v>
      </c>
      <c r="I2247" s="32" t="s">
        <v>2006</v>
      </c>
      <c r="J2247" s="35">
        <v>0</v>
      </c>
      <c r="K2247" s="35">
        <v>0</v>
      </c>
      <c r="L2247" s="35">
        <v>0</v>
      </c>
      <c r="M2247" s="35">
        <v>23.7</v>
      </c>
      <c r="N2247" s="32" t="s">
        <v>19</v>
      </c>
      <c r="O2247" s="32" t="s">
        <v>24</v>
      </c>
      <c r="P2247" s="32">
        <v>1</v>
      </c>
    </row>
    <row r="2248" spans="1:17" x14ac:dyDescent="0.25">
      <c r="A2248" s="57">
        <v>42272.419240243056</v>
      </c>
      <c r="B2248" s="32" t="s">
        <v>22</v>
      </c>
      <c r="C2248" s="32" t="s">
        <v>348</v>
      </c>
      <c r="D2248" s="32" t="s">
        <v>347</v>
      </c>
      <c r="E2248" s="32" t="s">
        <v>9955</v>
      </c>
      <c r="F2248" s="32" t="s">
        <v>9956</v>
      </c>
      <c r="G2248" s="32" t="s">
        <v>35</v>
      </c>
      <c r="H2248" s="32" t="s">
        <v>38</v>
      </c>
      <c r="I2248" s="32" t="s">
        <v>2006</v>
      </c>
      <c r="J2248" s="35">
        <v>0</v>
      </c>
      <c r="K2248" s="35">
        <v>0</v>
      </c>
      <c r="L2248" s="35">
        <v>0</v>
      </c>
      <c r="M2248" s="35">
        <v>8.4499999999999993</v>
      </c>
      <c r="N2248" s="32" t="s">
        <v>19</v>
      </c>
      <c r="O2248" s="32" t="s">
        <v>24</v>
      </c>
      <c r="P2248" s="32">
        <v>1</v>
      </c>
    </row>
    <row r="2249" spans="1:17" x14ac:dyDescent="0.25">
      <c r="A2249" s="57">
        <v>42272.419240243056</v>
      </c>
      <c r="B2249" s="32" t="s">
        <v>22</v>
      </c>
      <c r="C2249" s="32" t="s">
        <v>348</v>
      </c>
      <c r="D2249" s="32" t="s">
        <v>347</v>
      </c>
      <c r="E2249" s="32" t="s">
        <v>9955</v>
      </c>
      <c r="F2249" s="32" t="s">
        <v>9956</v>
      </c>
      <c r="G2249" s="32" t="s">
        <v>35</v>
      </c>
      <c r="H2249" s="32" t="s">
        <v>38</v>
      </c>
      <c r="I2249" s="32" t="s">
        <v>2006</v>
      </c>
      <c r="J2249" s="35">
        <v>0</v>
      </c>
      <c r="K2249" s="35">
        <v>0</v>
      </c>
      <c r="L2249" s="35">
        <v>0</v>
      </c>
      <c r="M2249" s="35">
        <v>21.45</v>
      </c>
      <c r="N2249" s="32" t="s">
        <v>19</v>
      </c>
      <c r="O2249" s="32" t="s">
        <v>24</v>
      </c>
      <c r="P2249" s="32">
        <v>1</v>
      </c>
    </row>
    <row r="2250" spans="1:17" x14ac:dyDescent="0.25">
      <c r="A2250" s="57">
        <v>42272.419832326392</v>
      </c>
      <c r="C2250" s="32" t="s">
        <v>655</v>
      </c>
      <c r="D2250" s="32" t="s">
        <v>334</v>
      </c>
      <c r="E2250" s="32" t="s">
        <v>9957</v>
      </c>
      <c r="F2250" s="32" t="s">
        <v>9958</v>
      </c>
      <c r="G2250" s="32" t="s">
        <v>58</v>
      </c>
      <c r="H2250" s="32" t="s">
        <v>59</v>
      </c>
      <c r="I2250" s="32" t="s">
        <v>2006</v>
      </c>
      <c r="J2250" s="35">
        <v>0</v>
      </c>
      <c r="K2250" s="35">
        <v>0</v>
      </c>
      <c r="L2250" s="35">
        <v>0</v>
      </c>
      <c r="M2250" s="35">
        <v>0</v>
      </c>
      <c r="N2250" s="32" t="s">
        <v>721</v>
      </c>
      <c r="O2250" s="32" t="s">
        <v>322</v>
      </c>
      <c r="P2250" s="32">
        <v>0</v>
      </c>
    </row>
    <row r="2251" spans="1:17" x14ac:dyDescent="0.25">
      <c r="A2251" s="57">
        <v>42272.421099733794</v>
      </c>
      <c r="B2251" s="32" t="s">
        <v>21</v>
      </c>
      <c r="C2251" s="32" t="s">
        <v>2341</v>
      </c>
      <c r="D2251" s="32" t="s">
        <v>334</v>
      </c>
      <c r="E2251" s="32" t="s">
        <v>9959</v>
      </c>
      <c r="F2251" s="32" t="s">
        <v>9960</v>
      </c>
      <c r="G2251" s="32" t="s">
        <v>367</v>
      </c>
      <c r="H2251" s="32" t="s">
        <v>366</v>
      </c>
      <c r="I2251" s="32" t="s">
        <v>2007</v>
      </c>
      <c r="J2251" s="35">
        <v>0</v>
      </c>
      <c r="K2251" s="35">
        <v>0</v>
      </c>
      <c r="L2251" s="35">
        <v>14.25</v>
      </c>
      <c r="M2251" s="35">
        <v>0</v>
      </c>
      <c r="N2251" s="32" t="s">
        <v>19</v>
      </c>
      <c r="O2251" s="32" t="s">
        <v>41</v>
      </c>
      <c r="P2251" s="32">
        <v>1</v>
      </c>
      <c r="Q2251" s="32" t="s">
        <v>9921</v>
      </c>
    </row>
    <row r="2252" spans="1:17" x14ac:dyDescent="0.25">
      <c r="A2252" s="57">
        <v>42272.422282835651</v>
      </c>
      <c r="B2252" s="32" t="s">
        <v>22</v>
      </c>
      <c r="C2252" s="32" t="s">
        <v>4397</v>
      </c>
      <c r="D2252" s="32" t="s">
        <v>4398</v>
      </c>
      <c r="E2252" s="32" t="s">
        <v>9961</v>
      </c>
      <c r="F2252" s="32" t="s">
        <v>9962</v>
      </c>
      <c r="G2252" s="32" t="s">
        <v>25</v>
      </c>
      <c r="H2252" s="32" t="s">
        <v>26</v>
      </c>
      <c r="I2252" s="32" t="s">
        <v>2006</v>
      </c>
      <c r="J2252" s="35">
        <v>0</v>
      </c>
      <c r="K2252" s="35">
        <v>0</v>
      </c>
      <c r="L2252" s="35">
        <v>36.1</v>
      </c>
      <c r="M2252" s="35">
        <v>0</v>
      </c>
      <c r="N2252" s="32" t="s">
        <v>19</v>
      </c>
      <c r="O2252" s="32" t="s">
        <v>27</v>
      </c>
      <c r="P2252" s="32">
        <v>1.75</v>
      </c>
    </row>
    <row r="2253" spans="1:17" x14ac:dyDescent="0.25">
      <c r="A2253" s="57">
        <v>42272.422282835651</v>
      </c>
      <c r="B2253" s="32" t="s">
        <v>22</v>
      </c>
      <c r="C2253" s="32" t="s">
        <v>4397</v>
      </c>
      <c r="D2253" s="32" t="s">
        <v>4398</v>
      </c>
      <c r="E2253" s="32" t="s">
        <v>9961</v>
      </c>
      <c r="F2253" s="32" t="s">
        <v>9962</v>
      </c>
      <c r="G2253" s="32" t="s">
        <v>35</v>
      </c>
      <c r="H2253" s="32" t="s">
        <v>38</v>
      </c>
      <c r="I2253" s="32" t="s">
        <v>2006</v>
      </c>
      <c r="J2253" s="35">
        <v>0</v>
      </c>
      <c r="K2253" s="35">
        <v>0</v>
      </c>
      <c r="L2253" s="35">
        <v>0</v>
      </c>
      <c r="M2253" s="35">
        <v>10.45</v>
      </c>
      <c r="N2253" s="32" t="s">
        <v>19</v>
      </c>
      <c r="O2253" s="32" t="s">
        <v>27</v>
      </c>
      <c r="P2253" s="32">
        <v>1</v>
      </c>
    </row>
    <row r="2254" spans="1:17" x14ac:dyDescent="0.25">
      <c r="A2254" s="57">
        <v>42272.423699074076</v>
      </c>
      <c r="B2254" s="32" t="s">
        <v>22</v>
      </c>
      <c r="C2254" s="32" t="s">
        <v>4397</v>
      </c>
      <c r="D2254" s="32" t="s">
        <v>4398</v>
      </c>
      <c r="E2254" s="32" t="s">
        <v>9963</v>
      </c>
      <c r="F2254" s="32" t="s">
        <v>9964</v>
      </c>
      <c r="G2254" s="32" t="s">
        <v>25</v>
      </c>
      <c r="H2254" s="32" t="s">
        <v>26</v>
      </c>
      <c r="I2254" s="32" t="s">
        <v>2006</v>
      </c>
      <c r="J2254" s="35">
        <v>0</v>
      </c>
      <c r="K2254" s="35">
        <v>0</v>
      </c>
      <c r="L2254" s="35">
        <v>0</v>
      </c>
      <c r="M2254" s="35">
        <v>0</v>
      </c>
      <c r="N2254" s="32" t="s">
        <v>19</v>
      </c>
      <c r="O2254" s="32" t="s">
        <v>27</v>
      </c>
      <c r="P2254" s="32">
        <v>1</v>
      </c>
    </row>
    <row r="2255" spans="1:17" x14ac:dyDescent="0.25">
      <c r="A2255" s="57">
        <v>42272.423699074076</v>
      </c>
      <c r="B2255" s="32" t="s">
        <v>22</v>
      </c>
      <c r="C2255" s="32" t="s">
        <v>4397</v>
      </c>
      <c r="D2255" s="32" t="s">
        <v>4398</v>
      </c>
      <c r="E2255" s="32" t="s">
        <v>9963</v>
      </c>
      <c r="F2255" s="32" t="s">
        <v>9964</v>
      </c>
      <c r="G2255" s="32" t="s">
        <v>35</v>
      </c>
      <c r="H2255" s="32" t="s">
        <v>38</v>
      </c>
      <c r="I2255" s="32" t="s">
        <v>2006</v>
      </c>
      <c r="J2255" s="35">
        <v>0</v>
      </c>
      <c r="K2255" s="35">
        <v>0</v>
      </c>
      <c r="L2255" s="35">
        <v>0</v>
      </c>
      <c r="M2255" s="35">
        <v>25.35</v>
      </c>
      <c r="N2255" s="32" t="s">
        <v>19</v>
      </c>
      <c r="O2255" s="32" t="s">
        <v>27</v>
      </c>
      <c r="P2255" s="32">
        <v>1</v>
      </c>
    </row>
    <row r="2256" spans="1:17" x14ac:dyDescent="0.25">
      <c r="A2256" s="57">
        <v>42272.424694062502</v>
      </c>
      <c r="B2256" s="32" t="s">
        <v>21</v>
      </c>
      <c r="C2256" s="32" t="s">
        <v>2302</v>
      </c>
      <c r="D2256" s="32" t="s">
        <v>334</v>
      </c>
      <c r="E2256" s="32" t="s">
        <v>9969</v>
      </c>
      <c r="F2256" s="32" t="s">
        <v>9970</v>
      </c>
      <c r="G2256" s="32" t="s">
        <v>367</v>
      </c>
      <c r="H2256" s="32" t="s">
        <v>366</v>
      </c>
      <c r="I2256" s="32" t="s">
        <v>2007</v>
      </c>
      <c r="J2256" s="35">
        <v>0</v>
      </c>
      <c r="K2256" s="35">
        <v>0</v>
      </c>
      <c r="L2256" s="35">
        <v>14.25</v>
      </c>
      <c r="M2256" s="35">
        <v>0</v>
      </c>
      <c r="N2256" s="32" t="s">
        <v>19</v>
      </c>
      <c r="O2256" s="32" t="s">
        <v>41</v>
      </c>
      <c r="P2256" s="32">
        <v>1</v>
      </c>
      <c r="Q2256" s="32" t="s">
        <v>9971</v>
      </c>
    </row>
    <row r="2257" spans="1:17" x14ac:dyDescent="0.25">
      <c r="A2257" s="57">
        <v>42272.424694062502</v>
      </c>
      <c r="B2257" s="32" t="s">
        <v>21</v>
      </c>
      <c r="C2257" s="32" t="s">
        <v>2302</v>
      </c>
      <c r="D2257" s="32" t="s">
        <v>334</v>
      </c>
      <c r="E2257" s="32" t="s">
        <v>9969</v>
      </c>
      <c r="F2257" s="32" t="s">
        <v>9970</v>
      </c>
      <c r="G2257" s="32" t="s">
        <v>367</v>
      </c>
      <c r="H2257" s="32" t="s">
        <v>366</v>
      </c>
      <c r="I2257" s="32" t="s">
        <v>2007</v>
      </c>
      <c r="J2257" s="35">
        <v>0</v>
      </c>
      <c r="K2257" s="35">
        <v>0</v>
      </c>
      <c r="L2257" s="35">
        <v>14.25</v>
      </c>
      <c r="M2257" s="35">
        <v>0</v>
      </c>
      <c r="N2257" s="32" t="s">
        <v>19</v>
      </c>
      <c r="O2257" s="32" t="s">
        <v>41</v>
      </c>
      <c r="P2257" s="32">
        <v>1</v>
      </c>
      <c r="Q2257" s="32" t="s">
        <v>9971</v>
      </c>
    </row>
    <row r="2258" spans="1:17" x14ac:dyDescent="0.25">
      <c r="A2258" s="57">
        <v>42272.424694062502</v>
      </c>
      <c r="B2258" s="32" t="s">
        <v>21</v>
      </c>
      <c r="C2258" s="32" t="s">
        <v>2302</v>
      </c>
      <c r="D2258" s="32" t="s">
        <v>334</v>
      </c>
      <c r="E2258" s="32" t="s">
        <v>9969</v>
      </c>
      <c r="F2258" s="32" t="s">
        <v>9970</v>
      </c>
      <c r="G2258" s="32" t="s">
        <v>367</v>
      </c>
      <c r="H2258" s="32" t="s">
        <v>366</v>
      </c>
      <c r="I2258" s="32" t="s">
        <v>2007</v>
      </c>
      <c r="J2258" s="35">
        <v>0</v>
      </c>
      <c r="K2258" s="35">
        <v>0</v>
      </c>
      <c r="L2258" s="35">
        <v>14.25</v>
      </c>
      <c r="M2258" s="35">
        <v>0</v>
      </c>
      <c r="N2258" s="32" t="s">
        <v>19</v>
      </c>
      <c r="O2258" s="32" t="s">
        <v>41</v>
      </c>
      <c r="P2258" s="32">
        <v>1</v>
      </c>
      <c r="Q2258" s="32" t="s">
        <v>9971</v>
      </c>
    </row>
    <row r="2259" spans="1:17" x14ac:dyDescent="0.25">
      <c r="A2259" s="57">
        <v>42272.424694062502</v>
      </c>
      <c r="B2259" s="32" t="s">
        <v>21</v>
      </c>
      <c r="C2259" s="32" t="s">
        <v>2302</v>
      </c>
      <c r="D2259" s="32" t="s">
        <v>334</v>
      </c>
      <c r="E2259" s="32" t="s">
        <v>9969</v>
      </c>
      <c r="F2259" s="32" t="s">
        <v>9970</v>
      </c>
      <c r="G2259" s="32" t="s">
        <v>367</v>
      </c>
      <c r="H2259" s="32" t="s">
        <v>366</v>
      </c>
      <c r="I2259" s="32" t="s">
        <v>2007</v>
      </c>
      <c r="J2259" s="35">
        <v>0</v>
      </c>
      <c r="K2259" s="35">
        <v>0</v>
      </c>
      <c r="L2259" s="35">
        <v>14.25</v>
      </c>
      <c r="M2259" s="35">
        <v>0</v>
      </c>
      <c r="N2259" s="32" t="s">
        <v>19</v>
      </c>
      <c r="O2259" s="32" t="s">
        <v>41</v>
      </c>
      <c r="P2259" s="32">
        <v>1</v>
      </c>
      <c r="Q2259" s="32" t="s">
        <v>9971</v>
      </c>
    </row>
    <row r="2260" spans="1:17" x14ac:dyDescent="0.25">
      <c r="A2260" s="57">
        <v>42272.424694062502</v>
      </c>
      <c r="B2260" s="32" t="s">
        <v>21</v>
      </c>
      <c r="C2260" s="32" t="s">
        <v>2302</v>
      </c>
      <c r="D2260" s="32" t="s">
        <v>334</v>
      </c>
      <c r="E2260" s="32" t="s">
        <v>9969</v>
      </c>
      <c r="F2260" s="32" t="s">
        <v>9970</v>
      </c>
      <c r="G2260" s="32" t="s">
        <v>367</v>
      </c>
      <c r="H2260" s="32" t="s">
        <v>366</v>
      </c>
      <c r="I2260" s="32" t="s">
        <v>2007</v>
      </c>
      <c r="J2260" s="35">
        <v>0</v>
      </c>
      <c r="K2260" s="35">
        <v>0</v>
      </c>
      <c r="L2260" s="35">
        <v>14.25</v>
      </c>
      <c r="M2260" s="35">
        <v>0</v>
      </c>
      <c r="N2260" s="32" t="s">
        <v>19</v>
      </c>
      <c r="O2260" s="32" t="s">
        <v>41</v>
      </c>
      <c r="P2260" s="32">
        <v>1</v>
      </c>
      <c r="Q2260" s="32" t="s">
        <v>9971</v>
      </c>
    </row>
    <row r="2261" spans="1:17" x14ac:dyDescent="0.25">
      <c r="A2261" s="57">
        <v>42272.424694062502</v>
      </c>
      <c r="B2261" s="32" t="s">
        <v>21</v>
      </c>
      <c r="C2261" s="32" t="s">
        <v>2302</v>
      </c>
      <c r="D2261" s="32" t="s">
        <v>334</v>
      </c>
      <c r="E2261" s="32" t="s">
        <v>9969</v>
      </c>
      <c r="F2261" s="32" t="s">
        <v>9970</v>
      </c>
      <c r="G2261" s="32" t="s">
        <v>367</v>
      </c>
      <c r="H2261" s="32" t="s">
        <v>366</v>
      </c>
      <c r="I2261" s="32" t="s">
        <v>2007</v>
      </c>
      <c r="J2261" s="35">
        <v>0</v>
      </c>
      <c r="K2261" s="35">
        <v>0</v>
      </c>
      <c r="L2261" s="35">
        <v>14.25</v>
      </c>
      <c r="M2261" s="35">
        <v>0</v>
      </c>
      <c r="N2261" s="32" t="s">
        <v>19</v>
      </c>
      <c r="O2261" s="32" t="s">
        <v>41</v>
      </c>
      <c r="P2261" s="32">
        <v>1</v>
      </c>
      <c r="Q2261" s="32" t="s">
        <v>9971</v>
      </c>
    </row>
    <row r="2262" spans="1:17" x14ac:dyDescent="0.25">
      <c r="A2262" s="57">
        <v>42272.424694062502</v>
      </c>
      <c r="B2262" s="32" t="s">
        <v>21</v>
      </c>
      <c r="C2262" s="32" t="s">
        <v>2302</v>
      </c>
      <c r="D2262" s="32" t="s">
        <v>334</v>
      </c>
      <c r="E2262" s="32" t="s">
        <v>9969</v>
      </c>
      <c r="F2262" s="32" t="s">
        <v>9970</v>
      </c>
      <c r="G2262" s="32" t="s">
        <v>367</v>
      </c>
      <c r="H2262" s="32" t="s">
        <v>366</v>
      </c>
      <c r="I2262" s="32" t="s">
        <v>2007</v>
      </c>
      <c r="J2262" s="35">
        <v>0</v>
      </c>
      <c r="K2262" s="35">
        <v>0</v>
      </c>
      <c r="L2262" s="35">
        <v>14.25</v>
      </c>
      <c r="M2262" s="35">
        <v>0</v>
      </c>
      <c r="N2262" s="32" t="s">
        <v>19</v>
      </c>
      <c r="O2262" s="32" t="s">
        <v>41</v>
      </c>
      <c r="P2262" s="32">
        <v>1</v>
      </c>
      <c r="Q2262" s="32" t="s">
        <v>9971</v>
      </c>
    </row>
    <row r="2263" spans="1:17" x14ac:dyDescent="0.25">
      <c r="A2263" s="57">
        <v>42272.424694062502</v>
      </c>
      <c r="B2263" s="32" t="s">
        <v>21</v>
      </c>
      <c r="C2263" s="32" t="s">
        <v>2302</v>
      </c>
      <c r="D2263" s="32" t="s">
        <v>334</v>
      </c>
      <c r="E2263" s="32" t="s">
        <v>9969</v>
      </c>
      <c r="F2263" s="32" t="s">
        <v>9970</v>
      </c>
      <c r="G2263" s="32" t="s">
        <v>367</v>
      </c>
      <c r="H2263" s="32" t="s">
        <v>366</v>
      </c>
      <c r="I2263" s="32" t="s">
        <v>2007</v>
      </c>
      <c r="J2263" s="35">
        <v>0</v>
      </c>
      <c r="K2263" s="35">
        <v>0</v>
      </c>
      <c r="L2263" s="35">
        <v>14.25</v>
      </c>
      <c r="M2263" s="35">
        <v>0</v>
      </c>
      <c r="N2263" s="32" t="s">
        <v>19</v>
      </c>
      <c r="O2263" s="32" t="s">
        <v>41</v>
      </c>
      <c r="P2263" s="32">
        <v>1</v>
      </c>
      <c r="Q2263" s="32" t="s">
        <v>9971</v>
      </c>
    </row>
    <row r="2264" spans="1:17" x14ac:dyDescent="0.25">
      <c r="A2264" s="57">
        <v>42272.424694062502</v>
      </c>
      <c r="B2264" s="32" t="s">
        <v>21</v>
      </c>
      <c r="C2264" s="32" t="s">
        <v>2302</v>
      </c>
      <c r="D2264" s="32" t="s">
        <v>334</v>
      </c>
      <c r="E2264" s="32" t="s">
        <v>9969</v>
      </c>
      <c r="F2264" s="32" t="s">
        <v>9970</v>
      </c>
      <c r="G2264" s="32" t="s">
        <v>367</v>
      </c>
      <c r="H2264" s="32" t="s">
        <v>366</v>
      </c>
      <c r="I2264" s="32" t="s">
        <v>2007</v>
      </c>
      <c r="J2264" s="35">
        <v>0</v>
      </c>
      <c r="K2264" s="35">
        <v>0</v>
      </c>
      <c r="L2264" s="35">
        <v>14.25</v>
      </c>
      <c r="M2264" s="35">
        <v>0</v>
      </c>
      <c r="N2264" s="32" t="s">
        <v>19</v>
      </c>
      <c r="O2264" s="32" t="s">
        <v>41</v>
      </c>
      <c r="P2264" s="32">
        <v>1</v>
      </c>
      <c r="Q2264" s="32" t="s">
        <v>9971</v>
      </c>
    </row>
    <row r="2265" spans="1:17" x14ac:dyDescent="0.25">
      <c r="A2265" s="57">
        <v>42272.424694062502</v>
      </c>
      <c r="B2265" s="32" t="s">
        <v>21</v>
      </c>
      <c r="C2265" s="32" t="s">
        <v>2302</v>
      </c>
      <c r="D2265" s="32" t="s">
        <v>334</v>
      </c>
      <c r="E2265" s="32" t="s">
        <v>9969</v>
      </c>
      <c r="F2265" s="32" t="s">
        <v>9970</v>
      </c>
      <c r="G2265" s="32" t="s">
        <v>367</v>
      </c>
      <c r="H2265" s="32" t="s">
        <v>366</v>
      </c>
      <c r="I2265" s="32" t="s">
        <v>2007</v>
      </c>
      <c r="J2265" s="35">
        <v>0</v>
      </c>
      <c r="K2265" s="35">
        <v>0</v>
      </c>
      <c r="L2265" s="35">
        <v>14.25</v>
      </c>
      <c r="M2265" s="35">
        <v>0</v>
      </c>
      <c r="N2265" s="32" t="s">
        <v>19</v>
      </c>
      <c r="O2265" s="32" t="s">
        <v>41</v>
      </c>
      <c r="P2265" s="32">
        <v>1</v>
      </c>
      <c r="Q2265" s="32" t="s">
        <v>9971</v>
      </c>
    </row>
    <row r="2266" spans="1:17" x14ac:dyDescent="0.25">
      <c r="A2266" s="57">
        <v>42272.424694062502</v>
      </c>
      <c r="B2266" s="32" t="s">
        <v>21</v>
      </c>
      <c r="C2266" s="32" t="s">
        <v>2302</v>
      </c>
      <c r="D2266" s="32" t="s">
        <v>334</v>
      </c>
      <c r="E2266" s="32" t="s">
        <v>9969</v>
      </c>
      <c r="F2266" s="32" t="s">
        <v>9970</v>
      </c>
      <c r="G2266" s="32" t="s">
        <v>367</v>
      </c>
      <c r="H2266" s="32" t="s">
        <v>366</v>
      </c>
      <c r="I2266" s="32" t="s">
        <v>2007</v>
      </c>
      <c r="J2266" s="35">
        <v>0</v>
      </c>
      <c r="K2266" s="35">
        <v>0</v>
      </c>
      <c r="L2266" s="35">
        <v>14.25</v>
      </c>
      <c r="M2266" s="35">
        <v>0</v>
      </c>
      <c r="N2266" s="32" t="s">
        <v>19</v>
      </c>
      <c r="O2266" s="32" t="s">
        <v>41</v>
      </c>
      <c r="P2266" s="32">
        <v>1</v>
      </c>
      <c r="Q2266" s="32" t="s">
        <v>9971</v>
      </c>
    </row>
    <row r="2267" spans="1:17" x14ac:dyDescent="0.25">
      <c r="A2267" s="57">
        <v>42272.42876894676</v>
      </c>
      <c r="B2267" s="32" t="s">
        <v>290</v>
      </c>
      <c r="C2267" s="32" t="s">
        <v>375</v>
      </c>
      <c r="D2267" s="32" t="s">
        <v>334</v>
      </c>
      <c r="E2267" s="32" t="s">
        <v>9972</v>
      </c>
      <c r="F2267" s="32" t="s">
        <v>9973</v>
      </c>
      <c r="G2267" s="32" t="s">
        <v>367</v>
      </c>
      <c r="H2267" s="32" t="s">
        <v>366</v>
      </c>
      <c r="I2267" s="32" t="s">
        <v>2007</v>
      </c>
      <c r="J2267" s="35">
        <v>0</v>
      </c>
      <c r="K2267" s="35">
        <v>0</v>
      </c>
      <c r="L2267" s="35">
        <v>14.25</v>
      </c>
      <c r="M2267" s="35">
        <v>0</v>
      </c>
      <c r="N2267" s="32" t="s">
        <v>19</v>
      </c>
      <c r="O2267" s="32" t="s">
        <v>41</v>
      </c>
      <c r="P2267" s="32">
        <v>1</v>
      </c>
      <c r="Q2267" s="32" t="s">
        <v>9974</v>
      </c>
    </row>
    <row r="2268" spans="1:17" x14ac:dyDescent="0.25">
      <c r="A2268" s="57">
        <v>42272.42876894676</v>
      </c>
      <c r="B2268" s="32" t="s">
        <v>290</v>
      </c>
      <c r="C2268" s="32" t="s">
        <v>375</v>
      </c>
      <c r="D2268" s="32" t="s">
        <v>334</v>
      </c>
      <c r="E2268" s="32" t="s">
        <v>9972</v>
      </c>
      <c r="F2268" s="32" t="s">
        <v>9973</v>
      </c>
      <c r="G2268" s="32" t="s">
        <v>367</v>
      </c>
      <c r="H2268" s="32" t="s">
        <v>366</v>
      </c>
      <c r="I2268" s="32" t="s">
        <v>2007</v>
      </c>
      <c r="J2268" s="35">
        <v>0</v>
      </c>
      <c r="K2268" s="35">
        <v>0</v>
      </c>
      <c r="L2268" s="35">
        <v>14.25</v>
      </c>
      <c r="M2268" s="35">
        <v>0</v>
      </c>
      <c r="N2268" s="32" t="s">
        <v>19</v>
      </c>
      <c r="O2268" s="32" t="s">
        <v>41</v>
      </c>
      <c r="P2268" s="32">
        <v>1</v>
      </c>
      <c r="Q2268" s="32" t="s">
        <v>9974</v>
      </c>
    </row>
    <row r="2269" spans="1:17" x14ac:dyDescent="0.25">
      <c r="A2269" s="57">
        <v>42272.42876894676</v>
      </c>
      <c r="B2269" s="32" t="s">
        <v>290</v>
      </c>
      <c r="C2269" s="32" t="s">
        <v>375</v>
      </c>
      <c r="D2269" s="32" t="s">
        <v>334</v>
      </c>
      <c r="E2269" s="32" t="s">
        <v>9972</v>
      </c>
      <c r="F2269" s="32" t="s">
        <v>9973</v>
      </c>
      <c r="G2269" s="32" t="s">
        <v>367</v>
      </c>
      <c r="H2269" s="32" t="s">
        <v>366</v>
      </c>
      <c r="I2269" s="32" t="s">
        <v>2007</v>
      </c>
      <c r="J2269" s="35">
        <v>0</v>
      </c>
      <c r="K2269" s="35">
        <v>0</v>
      </c>
      <c r="L2269" s="35">
        <v>14.25</v>
      </c>
      <c r="M2269" s="35">
        <v>0</v>
      </c>
      <c r="N2269" s="32" t="s">
        <v>19</v>
      </c>
      <c r="O2269" s="32" t="s">
        <v>41</v>
      </c>
      <c r="P2269" s="32">
        <v>1</v>
      </c>
      <c r="Q2269" s="32" t="s">
        <v>9974</v>
      </c>
    </row>
    <row r="2270" spans="1:17" x14ac:dyDescent="0.25">
      <c r="A2270" s="57">
        <v>42272.430597569444</v>
      </c>
      <c r="B2270" s="32" t="s">
        <v>67</v>
      </c>
      <c r="C2270" s="32" t="s">
        <v>9977</v>
      </c>
      <c r="D2270" s="32" t="s">
        <v>9978</v>
      </c>
      <c r="E2270" s="32" t="s">
        <v>9979</v>
      </c>
      <c r="F2270" s="32" t="s">
        <v>9980</v>
      </c>
      <c r="G2270" s="32" t="s">
        <v>9981</v>
      </c>
      <c r="H2270" s="32" t="s">
        <v>9982</v>
      </c>
      <c r="I2270" s="32" t="s">
        <v>265</v>
      </c>
      <c r="J2270" s="35">
        <v>0</v>
      </c>
      <c r="K2270" s="35">
        <v>0</v>
      </c>
      <c r="L2270" s="35">
        <v>0</v>
      </c>
      <c r="M2270" s="35">
        <v>0</v>
      </c>
      <c r="N2270" s="32" t="s">
        <v>17</v>
      </c>
      <c r="O2270" s="32" t="s">
        <v>20</v>
      </c>
      <c r="P2270" s="32">
        <v>1</v>
      </c>
    </row>
    <row r="2271" spans="1:17" x14ac:dyDescent="0.25">
      <c r="A2271" s="57">
        <v>42272.430597569444</v>
      </c>
      <c r="B2271" s="32" t="s">
        <v>67</v>
      </c>
      <c r="C2271" s="32" t="s">
        <v>9977</v>
      </c>
      <c r="D2271" s="32" t="s">
        <v>9978</v>
      </c>
      <c r="E2271" s="32" t="s">
        <v>9979</v>
      </c>
      <c r="F2271" s="32" t="s">
        <v>9980</v>
      </c>
      <c r="G2271" s="32" t="s">
        <v>9981</v>
      </c>
      <c r="H2271" s="32" t="s">
        <v>9983</v>
      </c>
      <c r="I2271" s="32" t="s">
        <v>265</v>
      </c>
      <c r="J2271" s="35">
        <v>0</v>
      </c>
      <c r="K2271" s="35">
        <v>0</v>
      </c>
      <c r="L2271" s="35">
        <v>0</v>
      </c>
      <c r="M2271" s="35">
        <v>0</v>
      </c>
      <c r="N2271" s="32" t="s">
        <v>17</v>
      </c>
      <c r="O2271" s="32" t="s">
        <v>20</v>
      </c>
      <c r="P2271" s="32">
        <v>1</v>
      </c>
    </row>
    <row r="2272" spans="1:17" x14ac:dyDescent="0.25">
      <c r="A2272" s="57">
        <v>42272.430597569444</v>
      </c>
      <c r="B2272" s="32" t="s">
        <v>67</v>
      </c>
      <c r="C2272" s="32" t="s">
        <v>9977</v>
      </c>
      <c r="D2272" s="32" t="s">
        <v>9978</v>
      </c>
      <c r="E2272" s="32" t="s">
        <v>9979</v>
      </c>
      <c r="F2272" s="32" t="s">
        <v>9980</v>
      </c>
      <c r="G2272" s="32" t="s">
        <v>9981</v>
      </c>
      <c r="H2272" s="32" t="s">
        <v>9984</v>
      </c>
      <c r="I2272" s="32" t="s">
        <v>265</v>
      </c>
      <c r="J2272" s="35">
        <v>0</v>
      </c>
      <c r="K2272" s="35">
        <v>0</v>
      </c>
      <c r="L2272" s="35">
        <v>0</v>
      </c>
      <c r="M2272" s="35">
        <v>0</v>
      </c>
      <c r="N2272" s="32" t="s">
        <v>17</v>
      </c>
      <c r="O2272" s="32" t="s">
        <v>20</v>
      </c>
      <c r="P2272" s="32">
        <v>1</v>
      </c>
    </row>
    <row r="2273" spans="1:16" x14ac:dyDescent="0.25">
      <c r="A2273" s="57">
        <v>42272.430597569444</v>
      </c>
      <c r="B2273" s="32" t="s">
        <v>67</v>
      </c>
      <c r="C2273" s="32" t="s">
        <v>9977</v>
      </c>
      <c r="D2273" s="32" t="s">
        <v>9978</v>
      </c>
      <c r="E2273" s="32" t="s">
        <v>9979</v>
      </c>
      <c r="F2273" s="32" t="s">
        <v>9980</v>
      </c>
      <c r="G2273" s="32" t="s">
        <v>9981</v>
      </c>
      <c r="H2273" s="32" t="s">
        <v>9985</v>
      </c>
      <c r="I2273" s="32" t="s">
        <v>265</v>
      </c>
      <c r="J2273" s="35">
        <v>0</v>
      </c>
      <c r="K2273" s="35">
        <v>0</v>
      </c>
      <c r="L2273" s="35">
        <v>0</v>
      </c>
      <c r="M2273" s="35">
        <v>0</v>
      </c>
      <c r="N2273" s="32" t="s">
        <v>17</v>
      </c>
      <c r="O2273" s="32" t="s">
        <v>20</v>
      </c>
      <c r="P2273" s="32">
        <v>1</v>
      </c>
    </row>
    <row r="2274" spans="1:16" x14ac:dyDescent="0.25">
      <c r="A2274" s="57">
        <v>42272.430597569444</v>
      </c>
      <c r="B2274" s="32" t="s">
        <v>67</v>
      </c>
      <c r="C2274" s="32" t="s">
        <v>9977</v>
      </c>
      <c r="D2274" s="32" t="s">
        <v>9978</v>
      </c>
      <c r="E2274" s="32" t="s">
        <v>9979</v>
      </c>
      <c r="F2274" s="32" t="s">
        <v>9980</v>
      </c>
      <c r="G2274" s="32" t="s">
        <v>9981</v>
      </c>
      <c r="H2274" s="32" t="s">
        <v>9986</v>
      </c>
      <c r="I2274" s="32" t="s">
        <v>265</v>
      </c>
      <c r="J2274" s="35">
        <v>0</v>
      </c>
      <c r="K2274" s="35">
        <v>0</v>
      </c>
      <c r="L2274" s="35">
        <v>0</v>
      </c>
      <c r="M2274" s="35">
        <v>0</v>
      </c>
      <c r="N2274" s="32" t="s">
        <v>17</v>
      </c>
      <c r="O2274" s="32" t="s">
        <v>20</v>
      </c>
      <c r="P2274" s="32">
        <v>1</v>
      </c>
    </row>
    <row r="2275" spans="1:16" x14ac:dyDescent="0.25">
      <c r="A2275" s="57">
        <v>42272.430597569444</v>
      </c>
      <c r="B2275" s="32" t="s">
        <v>67</v>
      </c>
      <c r="C2275" s="32" t="s">
        <v>9977</v>
      </c>
      <c r="D2275" s="32" t="s">
        <v>9978</v>
      </c>
      <c r="E2275" s="32" t="s">
        <v>9979</v>
      </c>
      <c r="F2275" s="32" t="s">
        <v>9980</v>
      </c>
      <c r="G2275" s="32" t="s">
        <v>9981</v>
      </c>
      <c r="H2275" s="32" t="s">
        <v>9987</v>
      </c>
      <c r="I2275" s="32" t="s">
        <v>265</v>
      </c>
      <c r="J2275" s="35">
        <v>0</v>
      </c>
      <c r="K2275" s="35">
        <v>0</v>
      </c>
      <c r="L2275" s="35">
        <v>0</v>
      </c>
      <c r="M2275" s="35">
        <v>0</v>
      </c>
      <c r="N2275" s="32" t="s">
        <v>17</v>
      </c>
      <c r="O2275" s="32" t="s">
        <v>20</v>
      </c>
      <c r="P2275" s="32">
        <v>1</v>
      </c>
    </row>
    <row r="2276" spans="1:16" x14ac:dyDescent="0.25">
      <c r="A2276" s="57">
        <v>42272.430597569444</v>
      </c>
      <c r="B2276" s="32" t="s">
        <v>67</v>
      </c>
      <c r="C2276" s="32" t="s">
        <v>9977</v>
      </c>
      <c r="D2276" s="32" t="s">
        <v>9978</v>
      </c>
      <c r="E2276" s="32" t="s">
        <v>9979</v>
      </c>
      <c r="F2276" s="32" t="s">
        <v>9980</v>
      </c>
      <c r="G2276" s="32" t="s">
        <v>9981</v>
      </c>
      <c r="H2276" s="32" t="s">
        <v>9988</v>
      </c>
      <c r="I2276" s="32" t="s">
        <v>265</v>
      </c>
      <c r="J2276" s="35">
        <v>0</v>
      </c>
      <c r="K2276" s="35">
        <v>0</v>
      </c>
      <c r="L2276" s="35">
        <v>0</v>
      </c>
      <c r="M2276" s="35">
        <v>0</v>
      </c>
      <c r="N2276" s="32" t="s">
        <v>17</v>
      </c>
      <c r="O2276" s="32" t="s">
        <v>20</v>
      </c>
      <c r="P2276" s="32">
        <v>1</v>
      </c>
    </row>
    <row r="2277" spans="1:16" x14ac:dyDescent="0.25">
      <c r="A2277" s="57">
        <v>42272.430597569444</v>
      </c>
      <c r="B2277" s="32" t="s">
        <v>67</v>
      </c>
      <c r="C2277" s="32" t="s">
        <v>9977</v>
      </c>
      <c r="D2277" s="32" t="s">
        <v>9978</v>
      </c>
      <c r="E2277" s="32" t="s">
        <v>9979</v>
      </c>
      <c r="F2277" s="32" t="s">
        <v>9980</v>
      </c>
      <c r="G2277" s="32" t="s">
        <v>9981</v>
      </c>
      <c r="H2277" s="32" t="s">
        <v>9989</v>
      </c>
      <c r="I2277" s="32" t="s">
        <v>265</v>
      </c>
      <c r="J2277" s="35">
        <v>0</v>
      </c>
      <c r="K2277" s="35">
        <v>0</v>
      </c>
      <c r="L2277" s="35">
        <v>0</v>
      </c>
      <c r="M2277" s="35">
        <v>0</v>
      </c>
      <c r="N2277" s="32" t="s">
        <v>17</v>
      </c>
      <c r="O2277" s="32" t="s">
        <v>20</v>
      </c>
      <c r="P2277" s="32">
        <v>1</v>
      </c>
    </row>
    <row r="2278" spans="1:16" x14ac:dyDescent="0.25">
      <c r="A2278" s="57">
        <v>42272.430597569444</v>
      </c>
      <c r="B2278" s="32" t="s">
        <v>67</v>
      </c>
      <c r="C2278" s="32" t="s">
        <v>9977</v>
      </c>
      <c r="D2278" s="32" t="s">
        <v>9978</v>
      </c>
      <c r="E2278" s="32" t="s">
        <v>9979</v>
      </c>
      <c r="F2278" s="32" t="s">
        <v>9980</v>
      </c>
      <c r="G2278" s="32" t="s">
        <v>9981</v>
      </c>
      <c r="H2278" s="32" t="s">
        <v>9990</v>
      </c>
      <c r="I2278" s="32" t="s">
        <v>265</v>
      </c>
      <c r="J2278" s="35">
        <v>0</v>
      </c>
      <c r="K2278" s="35">
        <v>0</v>
      </c>
      <c r="L2278" s="35">
        <v>0</v>
      </c>
      <c r="M2278" s="35">
        <v>0</v>
      </c>
      <c r="N2278" s="32" t="s">
        <v>17</v>
      </c>
      <c r="O2278" s="32" t="s">
        <v>20</v>
      </c>
      <c r="P2278" s="32">
        <v>1</v>
      </c>
    </row>
    <row r="2279" spans="1:16" x14ac:dyDescent="0.25">
      <c r="A2279" s="57">
        <v>42272.430597569444</v>
      </c>
      <c r="B2279" s="32" t="s">
        <v>67</v>
      </c>
      <c r="C2279" s="32" t="s">
        <v>9977</v>
      </c>
      <c r="D2279" s="32" t="s">
        <v>9978</v>
      </c>
      <c r="E2279" s="32" t="s">
        <v>9979</v>
      </c>
      <c r="F2279" s="32" t="s">
        <v>9980</v>
      </c>
      <c r="G2279" s="32" t="s">
        <v>9991</v>
      </c>
      <c r="H2279" s="32" t="s">
        <v>9992</v>
      </c>
      <c r="I2279" s="32" t="s">
        <v>265</v>
      </c>
      <c r="J2279" s="35">
        <v>0</v>
      </c>
      <c r="K2279" s="35">
        <v>0</v>
      </c>
      <c r="L2279" s="35">
        <v>0</v>
      </c>
      <c r="M2279" s="35">
        <v>0</v>
      </c>
      <c r="N2279" s="32" t="s">
        <v>17</v>
      </c>
      <c r="O2279" s="32" t="s">
        <v>20</v>
      </c>
      <c r="P2279" s="32">
        <v>1</v>
      </c>
    </row>
    <row r="2280" spans="1:16" x14ac:dyDescent="0.25">
      <c r="A2280" s="57">
        <v>42272.430597569444</v>
      </c>
      <c r="B2280" s="32" t="s">
        <v>67</v>
      </c>
      <c r="C2280" s="32" t="s">
        <v>9977</v>
      </c>
      <c r="D2280" s="32" t="s">
        <v>9978</v>
      </c>
      <c r="E2280" s="32" t="s">
        <v>9979</v>
      </c>
      <c r="F2280" s="32" t="s">
        <v>9980</v>
      </c>
      <c r="G2280" s="32" t="s">
        <v>9991</v>
      </c>
      <c r="H2280" s="32" t="s">
        <v>9993</v>
      </c>
      <c r="I2280" s="32" t="s">
        <v>265</v>
      </c>
      <c r="J2280" s="35">
        <v>0</v>
      </c>
      <c r="K2280" s="35">
        <v>0</v>
      </c>
      <c r="L2280" s="35">
        <v>0</v>
      </c>
      <c r="M2280" s="35">
        <v>0</v>
      </c>
      <c r="N2280" s="32" t="s">
        <v>17</v>
      </c>
      <c r="O2280" s="32" t="s">
        <v>20</v>
      </c>
      <c r="P2280" s="32">
        <v>1</v>
      </c>
    </row>
    <row r="2281" spans="1:16" x14ac:dyDescent="0.25">
      <c r="A2281" s="57">
        <v>42272.430597569444</v>
      </c>
      <c r="B2281" s="32" t="s">
        <v>67</v>
      </c>
      <c r="C2281" s="32" t="s">
        <v>9977</v>
      </c>
      <c r="D2281" s="32" t="s">
        <v>9978</v>
      </c>
      <c r="E2281" s="32" t="s">
        <v>9979</v>
      </c>
      <c r="F2281" s="32" t="s">
        <v>9980</v>
      </c>
      <c r="G2281" s="32" t="s">
        <v>9994</v>
      </c>
      <c r="H2281" s="32" t="s">
        <v>9995</v>
      </c>
      <c r="I2281" s="32" t="s">
        <v>265</v>
      </c>
      <c r="J2281" s="35">
        <v>0</v>
      </c>
      <c r="K2281" s="35">
        <v>0</v>
      </c>
      <c r="L2281" s="35">
        <v>0</v>
      </c>
      <c r="M2281" s="35">
        <v>0</v>
      </c>
      <c r="N2281" s="32" t="s">
        <v>17</v>
      </c>
      <c r="O2281" s="32" t="s">
        <v>20</v>
      </c>
      <c r="P2281" s="32">
        <v>1</v>
      </c>
    </row>
    <row r="2282" spans="1:16" x14ac:dyDescent="0.25">
      <c r="A2282" s="57">
        <v>42272.430597569444</v>
      </c>
      <c r="B2282" s="32" t="s">
        <v>67</v>
      </c>
      <c r="C2282" s="32" t="s">
        <v>9977</v>
      </c>
      <c r="D2282" s="32" t="s">
        <v>9978</v>
      </c>
      <c r="E2282" s="32" t="s">
        <v>9979</v>
      </c>
      <c r="F2282" s="32" t="s">
        <v>9980</v>
      </c>
      <c r="G2282" s="32" t="s">
        <v>9994</v>
      </c>
      <c r="H2282" s="32" t="s">
        <v>9996</v>
      </c>
      <c r="I2282" s="32" t="s">
        <v>265</v>
      </c>
      <c r="J2282" s="35">
        <v>0</v>
      </c>
      <c r="K2282" s="35">
        <v>0</v>
      </c>
      <c r="L2282" s="35">
        <v>0</v>
      </c>
      <c r="M2282" s="35">
        <v>0</v>
      </c>
      <c r="N2282" s="32" t="s">
        <v>17</v>
      </c>
      <c r="O2282" s="32" t="s">
        <v>20</v>
      </c>
      <c r="P2282" s="32">
        <v>1</v>
      </c>
    </row>
    <row r="2283" spans="1:16" x14ac:dyDescent="0.25">
      <c r="A2283" s="57">
        <v>42272.430597569444</v>
      </c>
      <c r="B2283" s="32" t="s">
        <v>67</v>
      </c>
      <c r="C2283" s="32" t="s">
        <v>9977</v>
      </c>
      <c r="D2283" s="32" t="s">
        <v>9978</v>
      </c>
      <c r="E2283" s="32" t="s">
        <v>9979</v>
      </c>
      <c r="F2283" s="32" t="s">
        <v>9980</v>
      </c>
      <c r="G2283" s="32" t="s">
        <v>9981</v>
      </c>
      <c r="H2283" s="32" t="s">
        <v>9997</v>
      </c>
      <c r="I2283" s="32" t="s">
        <v>265</v>
      </c>
      <c r="J2283" s="35">
        <v>0</v>
      </c>
      <c r="K2283" s="35">
        <v>0</v>
      </c>
      <c r="L2283" s="35">
        <v>0</v>
      </c>
      <c r="M2283" s="35">
        <v>0</v>
      </c>
      <c r="N2283" s="32" t="s">
        <v>17</v>
      </c>
      <c r="O2283" s="32" t="s">
        <v>20</v>
      </c>
      <c r="P2283" s="32">
        <v>1</v>
      </c>
    </row>
    <row r="2284" spans="1:16" x14ac:dyDescent="0.25">
      <c r="A2284" s="57">
        <v>42272.430946261571</v>
      </c>
      <c r="B2284" s="32" t="s">
        <v>67</v>
      </c>
      <c r="C2284" s="32" t="s">
        <v>9977</v>
      </c>
      <c r="D2284" s="32" t="s">
        <v>9978</v>
      </c>
      <c r="E2284" s="32" t="s">
        <v>9979</v>
      </c>
      <c r="F2284" s="32" t="s">
        <v>9998</v>
      </c>
      <c r="G2284" s="32" t="s">
        <v>9981</v>
      </c>
      <c r="H2284" s="32" t="s">
        <v>9982</v>
      </c>
      <c r="I2284" s="32" t="s">
        <v>265</v>
      </c>
      <c r="J2284" s="35">
        <v>0</v>
      </c>
      <c r="K2284" s="35">
        <v>0</v>
      </c>
      <c r="L2284" s="35">
        <v>0</v>
      </c>
      <c r="M2284" s="35">
        <v>0</v>
      </c>
      <c r="N2284" s="32" t="s">
        <v>17</v>
      </c>
      <c r="O2284" s="32" t="s">
        <v>20</v>
      </c>
      <c r="P2284" s="32">
        <v>1</v>
      </c>
    </row>
    <row r="2285" spans="1:16" x14ac:dyDescent="0.25">
      <c r="A2285" s="57">
        <v>42272.430946261571</v>
      </c>
      <c r="B2285" s="32" t="s">
        <v>67</v>
      </c>
      <c r="C2285" s="32" t="s">
        <v>9977</v>
      </c>
      <c r="D2285" s="32" t="s">
        <v>9978</v>
      </c>
      <c r="E2285" s="32" t="s">
        <v>9979</v>
      </c>
      <c r="F2285" s="32" t="s">
        <v>9998</v>
      </c>
      <c r="G2285" s="32" t="s">
        <v>9981</v>
      </c>
      <c r="H2285" s="32" t="s">
        <v>9983</v>
      </c>
      <c r="I2285" s="32" t="s">
        <v>265</v>
      </c>
      <c r="J2285" s="35">
        <v>0</v>
      </c>
      <c r="K2285" s="35">
        <v>0</v>
      </c>
      <c r="L2285" s="35">
        <v>0</v>
      </c>
      <c r="M2285" s="35">
        <v>0</v>
      </c>
      <c r="N2285" s="32" t="s">
        <v>17</v>
      </c>
      <c r="O2285" s="32" t="s">
        <v>20</v>
      </c>
      <c r="P2285" s="32">
        <v>1</v>
      </c>
    </row>
    <row r="2286" spans="1:16" x14ac:dyDescent="0.25">
      <c r="A2286" s="57">
        <v>42272.430946261571</v>
      </c>
      <c r="B2286" s="32" t="s">
        <v>67</v>
      </c>
      <c r="C2286" s="32" t="s">
        <v>9977</v>
      </c>
      <c r="D2286" s="32" t="s">
        <v>9978</v>
      </c>
      <c r="E2286" s="32" t="s">
        <v>9979</v>
      </c>
      <c r="F2286" s="32" t="s">
        <v>9998</v>
      </c>
      <c r="G2286" s="32" t="s">
        <v>9981</v>
      </c>
      <c r="H2286" s="32" t="s">
        <v>9984</v>
      </c>
      <c r="I2286" s="32" t="s">
        <v>265</v>
      </c>
      <c r="J2286" s="35">
        <v>0</v>
      </c>
      <c r="K2286" s="35">
        <v>0</v>
      </c>
      <c r="L2286" s="35">
        <v>0</v>
      </c>
      <c r="M2286" s="35">
        <v>0</v>
      </c>
      <c r="N2286" s="32" t="s">
        <v>17</v>
      </c>
      <c r="O2286" s="32" t="s">
        <v>20</v>
      </c>
      <c r="P2286" s="32">
        <v>1</v>
      </c>
    </row>
    <row r="2287" spans="1:16" x14ac:dyDescent="0.25">
      <c r="A2287" s="57">
        <v>42272.430946261571</v>
      </c>
      <c r="B2287" s="32" t="s">
        <v>67</v>
      </c>
      <c r="C2287" s="32" t="s">
        <v>9977</v>
      </c>
      <c r="D2287" s="32" t="s">
        <v>9978</v>
      </c>
      <c r="E2287" s="32" t="s">
        <v>9979</v>
      </c>
      <c r="F2287" s="32" t="s">
        <v>9998</v>
      </c>
      <c r="G2287" s="32" t="s">
        <v>9981</v>
      </c>
      <c r="H2287" s="32" t="s">
        <v>9985</v>
      </c>
      <c r="I2287" s="32" t="s">
        <v>265</v>
      </c>
      <c r="J2287" s="35">
        <v>0</v>
      </c>
      <c r="K2287" s="35">
        <v>0</v>
      </c>
      <c r="L2287" s="35">
        <v>0</v>
      </c>
      <c r="M2287" s="35">
        <v>0</v>
      </c>
      <c r="N2287" s="32" t="s">
        <v>17</v>
      </c>
      <c r="O2287" s="32" t="s">
        <v>20</v>
      </c>
      <c r="P2287" s="32">
        <v>1</v>
      </c>
    </row>
    <row r="2288" spans="1:16" x14ac:dyDescent="0.25">
      <c r="A2288" s="57">
        <v>42272.430946261571</v>
      </c>
      <c r="B2288" s="32" t="s">
        <v>67</v>
      </c>
      <c r="C2288" s="32" t="s">
        <v>9977</v>
      </c>
      <c r="D2288" s="32" t="s">
        <v>9978</v>
      </c>
      <c r="E2288" s="32" t="s">
        <v>9979</v>
      </c>
      <c r="F2288" s="32" t="s">
        <v>9998</v>
      </c>
      <c r="G2288" s="32" t="s">
        <v>9981</v>
      </c>
      <c r="H2288" s="32" t="s">
        <v>9986</v>
      </c>
      <c r="I2288" s="32" t="s">
        <v>265</v>
      </c>
      <c r="J2288" s="35">
        <v>0</v>
      </c>
      <c r="K2288" s="35">
        <v>0</v>
      </c>
      <c r="L2288" s="35">
        <v>0</v>
      </c>
      <c r="M2288" s="35">
        <v>0</v>
      </c>
      <c r="N2288" s="32" t="s">
        <v>17</v>
      </c>
      <c r="O2288" s="32" t="s">
        <v>20</v>
      </c>
      <c r="P2288" s="32">
        <v>1</v>
      </c>
    </row>
    <row r="2289" spans="1:17" x14ac:dyDescent="0.25">
      <c r="A2289" s="57">
        <v>42272.430946261571</v>
      </c>
      <c r="B2289" s="32" t="s">
        <v>67</v>
      </c>
      <c r="C2289" s="32" t="s">
        <v>9977</v>
      </c>
      <c r="D2289" s="32" t="s">
        <v>9978</v>
      </c>
      <c r="E2289" s="32" t="s">
        <v>9979</v>
      </c>
      <c r="F2289" s="32" t="s">
        <v>9998</v>
      </c>
      <c r="G2289" s="32" t="s">
        <v>9981</v>
      </c>
      <c r="H2289" s="32" t="s">
        <v>9987</v>
      </c>
      <c r="I2289" s="32" t="s">
        <v>265</v>
      </c>
      <c r="J2289" s="35">
        <v>0</v>
      </c>
      <c r="K2289" s="35">
        <v>0</v>
      </c>
      <c r="L2289" s="35">
        <v>0</v>
      </c>
      <c r="M2289" s="35">
        <v>0</v>
      </c>
      <c r="N2289" s="32" t="s">
        <v>17</v>
      </c>
      <c r="O2289" s="32" t="s">
        <v>20</v>
      </c>
      <c r="P2289" s="32">
        <v>1</v>
      </c>
    </row>
    <row r="2290" spans="1:17" x14ac:dyDescent="0.25">
      <c r="A2290" s="57">
        <v>42272.430946261571</v>
      </c>
      <c r="B2290" s="32" t="s">
        <v>67</v>
      </c>
      <c r="C2290" s="32" t="s">
        <v>9977</v>
      </c>
      <c r="D2290" s="32" t="s">
        <v>9978</v>
      </c>
      <c r="E2290" s="32" t="s">
        <v>9979</v>
      </c>
      <c r="F2290" s="32" t="s">
        <v>9998</v>
      </c>
      <c r="G2290" s="32" t="s">
        <v>9981</v>
      </c>
      <c r="H2290" s="32" t="s">
        <v>9988</v>
      </c>
      <c r="I2290" s="32" t="s">
        <v>265</v>
      </c>
      <c r="J2290" s="35">
        <v>0</v>
      </c>
      <c r="K2290" s="35">
        <v>0</v>
      </c>
      <c r="L2290" s="35">
        <v>0</v>
      </c>
      <c r="M2290" s="35">
        <v>0</v>
      </c>
      <c r="N2290" s="32" t="s">
        <v>17</v>
      </c>
      <c r="O2290" s="32" t="s">
        <v>20</v>
      </c>
      <c r="P2290" s="32">
        <v>1</v>
      </c>
    </row>
    <row r="2291" spans="1:17" x14ac:dyDescent="0.25">
      <c r="A2291" s="57">
        <v>42272.430946261571</v>
      </c>
      <c r="B2291" s="32" t="s">
        <v>67</v>
      </c>
      <c r="C2291" s="32" t="s">
        <v>9977</v>
      </c>
      <c r="D2291" s="32" t="s">
        <v>9978</v>
      </c>
      <c r="E2291" s="32" t="s">
        <v>9979</v>
      </c>
      <c r="F2291" s="32" t="s">
        <v>9998</v>
      </c>
      <c r="G2291" s="32" t="s">
        <v>9981</v>
      </c>
      <c r="H2291" s="32" t="s">
        <v>9989</v>
      </c>
      <c r="I2291" s="32" t="s">
        <v>265</v>
      </c>
      <c r="J2291" s="35">
        <v>0</v>
      </c>
      <c r="K2291" s="35">
        <v>0</v>
      </c>
      <c r="L2291" s="35">
        <v>0</v>
      </c>
      <c r="M2291" s="35">
        <v>0</v>
      </c>
      <c r="N2291" s="32" t="s">
        <v>17</v>
      </c>
      <c r="O2291" s="32" t="s">
        <v>20</v>
      </c>
      <c r="P2291" s="32">
        <v>1</v>
      </c>
    </row>
    <row r="2292" spans="1:17" x14ac:dyDescent="0.25">
      <c r="A2292" s="57">
        <v>42272.430946261571</v>
      </c>
      <c r="B2292" s="32" t="s">
        <v>67</v>
      </c>
      <c r="C2292" s="32" t="s">
        <v>9977</v>
      </c>
      <c r="D2292" s="32" t="s">
        <v>9978</v>
      </c>
      <c r="E2292" s="32" t="s">
        <v>9979</v>
      </c>
      <c r="F2292" s="32" t="s">
        <v>9998</v>
      </c>
      <c r="G2292" s="32" t="s">
        <v>9981</v>
      </c>
      <c r="H2292" s="32" t="s">
        <v>9990</v>
      </c>
      <c r="I2292" s="32" t="s">
        <v>265</v>
      </c>
      <c r="J2292" s="35">
        <v>0</v>
      </c>
      <c r="K2292" s="35">
        <v>0</v>
      </c>
      <c r="L2292" s="35">
        <v>0</v>
      </c>
      <c r="M2292" s="35">
        <v>0</v>
      </c>
      <c r="N2292" s="32" t="s">
        <v>17</v>
      </c>
      <c r="O2292" s="32" t="s">
        <v>20</v>
      </c>
      <c r="P2292" s="32">
        <v>1</v>
      </c>
    </row>
    <row r="2293" spans="1:17" x14ac:dyDescent="0.25">
      <c r="A2293" s="57">
        <v>42272.430946261571</v>
      </c>
      <c r="B2293" s="32" t="s">
        <v>67</v>
      </c>
      <c r="C2293" s="32" t="s">
        <v>9977</v>
      </c>
      <c r="D2293" s="32" t="s">
        <v>9978</v>
      </c>
      <c r="E2293" s="32" t="s">
        <v>9979</v>
      </c>
      <c r="F2293" s="32" t="s">
        <v>9998</v>
      </c>
      <c r="G2293" s="32" t="s">
        <v>9991</v>
      </c>
      <c r="H2293" s="32" t="s">
        <v>9992</v>
      </c>
      <c r="I2293" s="32" t="s">
        <v>265</v>
      </c>
      <c r="J2293" s="35">
        <v>0</v>
      </c>
      <c r="K2293" s="35">
        <v>0</v>
      </c>
      <c r="L2293" s="35">
        <v>0</v>
      </c>
      <c r="M2293" s="35">
        <v>0</v>
      </c>
      <c r="N2293" s="32" t="s">
        <v>17</v>
      </c>
      <c r="O2293" s="32" t="s">
        <v>20</v>
      </c>
      <c r="P2293" s="32">
        <v>1</v>
      </c>
    </row>
    <row r="2294" spans="1:17" x14ac:dyDescent="0.25">
      <c r="A2294" s="57">
        <v>42272.430946261571</v>
      </c>
      <c r="B2294" s="32" t="s">
        <v>67</v>
      </c>
      <c r="C2294" s="32" t="s">
        <v>9977</v>
      </c>
      <c r="D2294" s="32" t="s">
        <v>9978</v>
      </c>
      <c r="E2294" s="32" t="s">
        <v>9979</v>
      </c>
      <c r="F2294" s="32" t="s">
        <v>9998</v>
      </c>
      <c r="G2294" s="32" t="s">
        <v>9991</v>
      </c>
      <c r="H2294" s="32" t="s">
        <v>9993</v>
      </c>
      <c r="I2294" s="32" t="s">
        <v>265</v>
      </c>
      <c r="J2294" s="35">
        <v>0</v>
      </c>
      <c r="K2294" s="35">
        <v>0</v>
      </c>
      <c r="L2294" s="35">
        <v>0</v>
      </c>
      <c r="M2294" s="35">
        <v>0</v>
      </c>
      <c r="N2294" s="32" t="s">
        <v>17</v>
      </c>
      <c r="O2294" s="32" t="s">
        <v>20</v>
      </c>
      <c r="P2294" s="32">
        <v>1</v>
      </c>
    </row>
    <row r="2295" spans="1:17" x14ac:dyDescent="0.25">
      <c r="A2295" s="57">
        <v>42272.430946261571</v>
      </c>
      <c r="B2295" s="32" t="s">
        <v>67</v>
      </c>
      <c r="C2295" s="32" t="s">
        <v>9977</v>
      </c>
      <c r="D2295" s="32" t="s">
        <v>9978</v>
      </c>
      <c r="E2295" s="32" t="s">
        <v>9979</v>
      </c>
      <c r="F2295" s="32" t="s">
        <v>9998</v>
      </c>
      <c r="G2295" s="32" t="s">
        <v>9994</v>
      </c>
      <c r="H2295" s="32" t="s">
        <v>9995</v>
      </c>
      <c r="I2295" s="32" t="s">
        <v>265</v>
      </c>
      <c r="J2295" s="35">
        <v>0</v>
      </c>
      <c r="K2295" s="35">
        <v>0</v>
      </c>
      <c r="L2295" s="35">
        <v>0</v>
      </c>
      <c r="M2295" s="35">
        <v>0</v>
      </c>
      <c r="N2295" s="32" t="s">
        <v>17</v>
      </c>
      <c r="O2295" s="32" t="s">
        <v>20</v>
      </c>
      <c r="P2295" s="32">
        <v>1</v>
      </c>
    </row>
    <row r="2296" spans="1:17" x14ac:dyDescent="0.25">
      <c r="A2296" s="57">
        <v>42272.430946261571</v>
      </c>
      <c r="B2296" s="32" t="s">
        <v>67</v>
      </c>
      <c r="C2296" s="32" t="s">
        <v>9977</v>
      </c>
      <c r="D2296" s="32" t="s">
        <v>9978</v>
      </c>
      <c r="E2296" s="32" t="s">
        <v>9979</v>
      </c>
      <c r="F2296" s="32" t="s">
        <v>9998</v>
      </c>
      <c r="G2296" s="32" t="s">
        <v>9994</v>
      </c>
      <c r="H2296" s="32" t="s">
        <v>9996</v>
      </c>
      <c r="I2296" s="32" t="s">
        <v>265</v>
      </c>
      <c r="J2296" s="35">
        <v>0</v>
      </c>
      <c r="K2296" s="35">
        <v>0</v>
      </c>
      <c r="L2296" s="35">
        <v>0</v>
      </c>
      <c r="M2296" s="35">
        <v>0</v>
      </c>
      <c r="N2296" s="32" t="s">
        <v>17</v>
      </c>
      <c r="O2296" s="32" t="s">
        <v>20</v>
      </c>
      <c r="P2296" s="32">
        <v>1</v>
      </c>
    </row>
    <row r="2297" spans="1:17" x14ac:dyDescent="0.25">
      <c r="A2297" s="57">
        <v>42272.430946261571</v>
      </c>
      <c r="B2297" s="32" t="s">
        <v>67</v>
      </c>
      <c r="C2297" s="32" t="s">
        <v>9977</v>
      </c>
      <c r="D2297" s="32" t="s">
        <v>9978</v>
      </c>
      <c r="E2297" s="32" t="s">
        <v>9979</v>
      </c>
      <c r="F2297" s="32" t="s">
        <v>9998</v>
      </c>
      <c r="G2297" s="32" t="s">
        <v>9981</v>
      </c>
      <c r="H2297" s="32" t="s">
        <v>9997</v>
      </c>
      <c r="I2297" s="32" t="s">
        <v>265</v>
      </c>
      <c r="J2297" s="35">
        <v>0</v>
      </c>
      <c r="K2297" s="35">
        <v>0</v>
      </c>
      <c r="L2297" s="35">
        <v>0</v>
      </c>
      <c r="M2297" s="35">
        <v>0</v>
      </c>
      <c r="N2297" s="32" t="s">
        <v>17</v>
      </c>
      <c r="O2297" s="32" t="s">
        <v>20</v>
      </c>
      <c r="P2297" s="32">
        <v>1</v>
      </c>
    </row>
    <row r="2298" spans="1:17" x14ac:dyDescent="0.25">
      <c r="A2298" s="57">
        <v>42272.432802581017</v>
      </c>
      <c r="B2298" s="32" t="s">
        <v>70</v>
      </c>
      <c r="C2298" s="32" t="s">
        <v>7283</v>
      </c>
      <c r="D2298" s="32" t="s">
        <v>334</v>
      </c>
      <c r="E2298" s="32" t="s">
        <v>9999</v>
      </c>
      <c r="F2298" s="32" t="s">
        <v>10000</v>
      </c>
      <c r="G2298" s="32" t="s">
        <v>25</v>
      </c>
      <c r="H2298" s="32" t="s">
        <v>26</v>
      </c>
      <c r="I2298" s="32" t="s">
        <v>2006</v>
      </c>
      <c r="J2298" s="35">
        <v>0</v>
      </c>
      <c r="K2298" s="35">
        <v>0</v>
      </c>
      <c r="L2298" s="35">
        <v>14.25</v>
      </c>
      <c r="M2298" s="35">
        <v>0</v>
      </c>
      <c r="N2298" s="32" t="s">
        <v>19</v>
      </c>
      <c r="O2298" s="32" t="s">
        <v>41</v>
      </c>
      <c r="P2298" s="32">
        <v>1</v>
      </c>
      <c r="Q2298" s="32" t="s">
        <v>10001</v>
      </c>
    </row>
    <row r="2299" spans="1:17" x14ac:dyDescent="0.25">
      <c r="A2299" s="57">
        <v>42272.432802581017</v>
      </c>
      <c r="B2299" s="32" t="s">
        <v>70</v>
      </c>
      <c r="C2299" s="32" t="s">
        <v>7283</v>
      </c>
      <c r="D2299" s="32" t="s">
        <v>334</v>
      </c>
      <c r="E2299" s="32" t="s">
        <v>9999</v>
      </c>
      <c r="F2299" s="32" t="s">
        <v>10000</v>
      </c>
      <c r="G2299" s="32" t="s">
        <v>4474</v>
      </c>
      <c r="H2299" s="32" t="s">
        <v>4475</v>
      </c>
      <c r="I2299" s="32" t="s">
        <v>2006</v>
      </c>
      <c r="J2299" s="35">
        <v>0</v>
      </c>
      <c r="K2299" s="35">
        <v>0</v>
      </c>
      <c r="L2299" s="35">
        <v>14.25</v>
      </c>
      <c r="M2299" s="35">
        <v>0</v>
      </c>
      <c r="N2299" s="32" t="s">
        <v>19</v>
      </c>
      <c r="O2299" s="32" t="s">
        <v>41</v>
      </c>
      <c r="P2299" s="32">
        <v>1</v>
      </c>
      <c r="Q2299" s="32" t="s">
        <v>10001</v>
      </c>
    </row>
    <row r="2300" spans="1:17" x14ac:dyDescent="0.25">
      <c r="A2300" s="57">
        <v>42272.432802581017</v>
      </c>
      <c r="B2300" s="32" t="s">
        <v>70</v>
      </c>
      <c r="C2300" s="32" t="s">
        <v>7283</v>
      </c>
      <c r="D2300" s="32" t="s">
        <v>334</v>
      </c>
      <c r="E2300" s="32" t="s">
        <v>9999</v>
      </c>
      <c r="F2300" s="32" t="s">
        <v>10000</v>
      </c>
      <c r="G2300" s="32" t="s">
        <v>4474</v>
      </c>
      <c r="H2300" s="32" t="s">
        <v>4475</v>
      </c>
      <c r="I2300" s="32" t="s">
        <v>2006</v>
      </c>
      <c r="J2300" s="35">
        <v>0</v>
      </c>
      <c r="K2300" s="35">
        <v>0</v>
      </c>
      <c r="L2300" s="35">
        <v>14.25</v>
      </c>
      <c r="M2300" s="35">
        <v>0</v>
      </c>
      <c r="N2300" s="32" t="s">
        <v>19</v>
      </c>
      <c r="O2300" s="32" t="s">
        <v>41</v>
      </c>
      <c r="P2300" s="32">
        <v>1</v>
      </c>
      <c r="Q2300" s="32" t="s">
        <v>10001</v>
      </c>
    </row>
    <row r="2301" spans="1:17" x14ac:dyDescent="0.25">
      <c r="A2301" s="57">
        <v>42272.434621296299</v>
      </c>
      <c r="B2301" s="32" t="s">
        <v>31</v>
      </c>
      <c r="C2301" s="32" t="s">
        <v>4355</v>
      </c>
      <c r="D2301" s="32" t="s">
        <v>4356</v>
      </c>
      <c r="E2301" s="32" t="s">
        <v>10002</v>
      </c>
      <c r="F2301" s="32" t="s">
        <v>10003</v>
      </c>
      <c r="G2301" s="32" t="s">
        <v>15</v>
      </c>
      <c r="H2301" s="32" t="s">
        <v>16</v>
      </c>
      <c r="I2301" s="32" t="s">
        <v>261</v>
      </c>
      <c r="J2301" s="35">
        <v>5200</v>
      </c>
      <c r="K2301" s="35">
        <v>0</v>
      </c>
      <c r="L2301" s="35">
        <v>0</v>
      </c>
      <c r="M2301" s="35">
        <v>0</v>
      </c>
      <c r="N2301" s="32" t="s">
        <v>19</v>
      </c>
      <c r="O2301" s="32" t="s">
        <v>18</v>
      </c>
      <c r="P2301" s="32">
        <v>1</v>
      </c>
    </row>
    <row r="2302" spans="1:17" x14ac:dyDescent="0.25">
      <c r="A2302" s="57">
        <v>42272.435035150462</v>
      </c>
      <c r="B2302" s="32" t="s">
        <v>4333</v>
      </c>
      <c r="C2302" s="32" t="s">
        <v>6445</v>
      </c>
      <c r="D2302" s="32" t="s">
        <v>334</v>
      </c>
      <c r="E2302" s="32" t="s">
        <v>10004</v>
      </c>
      <c r="F2302" s="32" t="s">
        <v>10005</v>
      </c>
      <c r="G2302" s="32" t="s">
        <v>25</v>
      </c>
      <c r="H2302" s="32" t="s">
        <v>26</v>
      </c>
      <c r="I2302" s="32" t="s">
        <v>2006</v>
      </c>
      <c r="J2302" s="35">
        <v>0</v>
      </c>
      <c r="K2302" s="35">
        <v>0</v>
      </c>
      <c r="L2302" s="35">
        <v>14.25</v>
      </c>
      <c r="M2302" s="35">
        <v>0</v>
      </c>
      <c r="N2302" s="32" t="s">
        <v>19</v>
      </c>
      <c r="O2302" s="32" t="s">
        <v>41</v>
      </c>
      <c r="P2302" s="32">
        <v>1</v>
      </c>
      <c r="Q2302" s="32" t="s">
        <v>10006</v>
      </c>
    </row>
    <row r="2303" spans="1:17" x14ac:dyDescent="0.25">
      <c r="A2303" s="57">
        <v>42272.435035150462</v>
      </c>
      <c r="B2303" s="32" t="s">
        <v>4333</v>
      </c>
      <c r="C2303" s="32" t="s">
        <v>6445</v>
      </c>
      <c r="D2303" s="32" t="s">
        <v>334</v>
      </c>
      <c r="E2303" s="32" t="s">
        <v>10004</v>
      </c>
      <c r="F2303" s="32" t="s">
        <v>10005</v>
      </c>
      <c r="G2303" s="32" t="s">
        <v>367</v>
      </c>
      <c r="H2303" s="32" t="s">
        <v>366</v>
      </c>
      <c r="I2303" s="32" t="s">
        <v>2006</v>
      </c>
      <c r="J2303" s="35">
        <v>0</v>
      </c>
      <c r="K2303" s="35">
        <v>0</v>
      </c>
      <c r="L2303" s="35">
        <v>14.25</v>
      </c>
      <c r="M2303" s="35">
        <v>0</v>
      </c>
      <c r="N2303" s="32" t="s">
        <v>19</v>
      </c>
      <c r="O2303" s="32" t="s">
        <v>41</v>
      </c>
      <c r="P2303" s="32">
        <v>1</v>
      </c>
      <c r="Q2303" s="32" t="s">
        <v>10006</v>
      </c>
    </row>
    <row r="2304" spans="1:17" x14ac:dyDescent="0.25">
      <c r="A2304" s="57">
        <v>42272.438162349536</v>
      </c>
      <c r="B2304" s="32" t="s">
        <v>280</v>
      </c>
      <c r="C2304" s="32" t="s">
        <v>1097</v>
      </c>
      <c r="D2304" s="32" t="s">
        <v>1098</v>
      </c>
      <c r="E2304" s="32" t="s">
        <v>10007</v>
      </c>
      <c r="F2304" s="32" t="s">
        <v>10008</v>
      </c>
      <c r="G2304" s="32" t="s">
        <v>15</v>
      </c>
      <c r="H2304" s="32" t="s">
        <v>16</v>
      </c>
      <c r="I2304" s="32" t="s">
        <v>260</v>
      </c>
      <c r="J2304" s="35">
        <v>420</v>
      </c>
      <c r="K2304" s="35">
        <v>0</v>
      </c>
      <c r="L2304" s="35">
        <v>0</v>
      </c>
      <c r="M2304" s="35">
        <v>0</v>
      </c>
      <c r="N2304" s="32" t="s">
        <v>17</v>
      </c>
      <c r="O2304" s="32" t="s">
        <v>20</v>
      </c>
      <c r="P2304" s="32">
        <v>1</v>
      </c>
      <c r="Q2304" s="32" t="s">
        <v>10009</v>
      </c>
    </row>
    <row r="2305" spans="1:17" x14ac:dyDescent="0.25">
      <c r="A2305" s="57">
        <v>42272.439865243054</v>
      </c>
      <c r="B2305" s="32" t="s">
        <v>284</v>
      </c>
      <c r="C2305" s="32" t="s">
        <v>297</v>
      </c>
      <c r="D2305" s="32" t="s">
        <v>296</v>
      </c>
      <c r="E2305" s="32" t="s">
        <v>10010</v>
      </c>
      <c r="F2305" s="32" t="s">
        <v>10011</v>
      </c>
      <c r="G2305" s="32" t="s">
        <v>15</v>
      </c>
      <c r="H2305" s="32" t="s">
        <v>16</v>
      </c>
      <c r="I2305" s="32" t="s">
        <v>281</v>
      </c>
      <c r="J2305" s="35">
        <v>1055.73</v>
      </c>
      <c r="K2305" s="35">
        <v>0</v>
      </c>
      <c r="L2305" s="35">
        <v>0</v>
      </c>
      <c r="M2305" s="35">
        <v>0</v>
      </c>
      <c r="N2305" s="32" t="s">
        <v>19</v>
      </c>
      <c r="O2305" s="32" t="s">
        <v>18</v>
      </c>
      <c r="P2305" s="32">
        <v>1</v>
      </c>
    </row>
    <row r="2306" spans="1:17" x14ac:dyDescent="0.25">
      <c r="A2306" s="57">
        <v>42272.443005474539</v>
      </c>
      <c r="B2306" s="32" t="s">
        <v>284</v>
      </c>
      <c r="C2306" s="32" t="s">
        <v>297</v>
      </c>
      <c r="D2306" s="32" t="s">
        <v>296</v>
      </c>
      <c r="E2306" s="32" t="s">
        <v>10012</v>
      </c>
      <c r="F2306" s="32" t="s">
        <v>10013</v>
      </c>
      <c r="G2306" s="32" t="s">
        <v>15</v>
      </c>
      <c r="H2306" s="32" t="s">
        <v>16</v>
      </c>
      <c r="I2306" s="32" t="s">
        <v>281</v>
      </c>
      <c r="J2306" s="35">
        <v>25349.18</v>
      </c>
      <c r="K2306" s="35">
        <v>0</v>
      </c>
      <c r="L2306" s="35">
        <v>0</v>
      </c>
      <c r="M2306" s="35">
        <v>0</v>
      </c>
      <c r="N2306" s="32" t="s">
        <v>19</v>
      </c>
      <c r="O2306" s="32" t="s">
        <v>18</v>
      </c>
      <c r="P2306" s="32">
        <v>1</v>
      </c>
    </row>
    <row r="2307" spans="1:17" x14ac:dyDescent="0.25">
      <c r="A2307" s="57">
        <v>42272.447174618057</v>
      </c>
      <c r="B2307" s="32" t="s">
        <v>284</v>
      </c>
      <c r="C2307" s="32" t="s">
        <v>339</v>
      </c>
      <c r="D2307" s="32" t="s">
        <v>338</v>
      </c>
      <c r="E2307" s="32" t="s">
        <v>10014</v>
      </c>
      <c r="F2307" s="32" t="s">
        <v>10015</v>
      </c>
      <c r="G2307" s="32" t="s">
        <v>15</v>
      </c>
      <c r="H2307" s="32" t="s">
        <v>16</v>
      </c>
      <c r="I2307" s="32" t="s">
        <v>261</v>
      </c>
      <c r="J2307" s="35">
        <v>4975.01</v>
      </c>
      <c r="K2307" s="35">
        <v>0</v>
      </c>
      <c r="L2307" s="35">
        <v>0</v>
      </c>
      <c r="M2307" s="35">
        <v>0</v>
      </c>
      <c r="N2307" s="32" t="s">
        <v>19</v>
      </c>
      <c r="O2307" s="32" t="s">
        <v>18</v>
      </c>
      <c r="P2307" s="32">
        <v>1</v>
      </c>
      <c r="Q2307" s="32" t="s">
        <v>4800</v>
      </c>
    </row>
    <row r="2308" spans="1:17" x14ac:dyDescent="0.25">
      <c r="A2308" s="57">
        <v>42272.448877662035</v>
      </c>
      <c r="B2308" s="32" t="s">
        <v>284</v>
      </c>
      <c r="C2308" s="32" t="s">
        <v>339</v>
      </c>
      <c r="D2308" s="32" t="s">
        <v>338</v>
      </c>
      <c r="E2308" s="32" t="s">
        <v>10016</v>
      </c>
      <c r="F2308" s="32" t="s">
        <v>10017</v>
      </c>
      <c r="G2308" s="32" t="s">
        <v>15</v>
      </c>
      <c r="H2308" s="32" t="s">
        <v>16</v>
      </c>
      <c r="I2308" s="32" t="s">
        <v>262</v>
      </c>
      <c r="J2308" s="35">
        <v>4975.01</v>
      </c>
      <c r="K2308" s="35">
        <v>0</v>
      </c>
      <c r="L2308" s="35">
        <v>0</v>
      </c>
      <c r="M2308" s="35">
        <v>0</v>
      </c>
      <c r="N2308" s="32" t="s">
        <v>19</v>
      </c>
      <c r="O2308" s="32" t="s">
        <v>18</v>
      </c>
      <c r="P2308" s="32">
        <v>1</v>
      </c>
      <c r="Q2308" s="32" t="s">
        <v>2128</v>
      </c>
    </row>
    <row r="2309" spans="1:17" x14ac:dyDescent="0.25">
      <c r="A2309" s="57">
        <v>42272.462548263888</v>
      </c>
      <c r="B2309" s="32" t="s">
        <v>21</v>
      </c>
      <c r="C2309" s="32" t="s">
        <v>283</v>
      </c>
      <c r="D2309" s="32" t="s">
        <v>282</v>
      </c>
      <c r="E2309" s="32" t="s">
        <v>10030</v>
      </c>
      <c r="F2309" s="32" t="s">
        <v>10031</v>
      </c>
      <c r="G2309" s="32" t="s">
        <v>15</v>
      </c>
      <c r="H2309" s="32" t="s">
        <v>16</v>
      </c>
      <c r="I2309" s="32" t="s">
        <v>261</v>
      </c>
      <c r="J2309" s="35">
        <v>4300</v>
      </c>
      <c r="K2309" s="35">
        <v>0</v>
      </c>
      <c r="L2309" s="35">
        <v>0</v>
      </c>
      <c r="M2309" s="35">
        <v>0</v>
      </c>
      <c r="N2309" s="32" t="s">
        <v>19</v>
      </c>
      <c r="O2309" s="32" t="s">
        <v>18</v>
      </c>
      <c r="P2309" s="32">
        <v>1</v>
      </c>
    </row>
    <row r="2310" spans="1:17" x14ac:dyDescent="0.25">
      <c r="A2310" s="57">
        <v>42272.462548263888</v>
      </c>
      <c r="B2310" s="32" t="s">
        <v>21</v>
      </c>
      <c r="C2310" s="32" t="s">
        <v>283</v>
      </c>
      <c r="D2310" s="32" t="s">
        <v>282</v>
      </c>
      <c r="E2310" s="32" t="s">
        <v>10032</v>
      </c>
      <c r="F2310" s="32" t="s">
        <v>10031</v>
      </c>
      <c r="G2310" s="32" t="s">
        <v>15</v>
      </c>
      <c r="H2310" s="32" t="s">
        <v>16</v>
      </c>
      <c r="I2310" s="32" t="s">
        <v>281</v>
      </c>
      <c r="J2310" s="35">
        <v>4300</v>
      </c>
      <c r="K2310" s="35">
        <v>0</v>
      </c>
      <c r="L2310" s="35">
        <v>0</v>
      </c>
      <c r="M2310" s="35">
        <v>0</v>
      </c>
      <c r="N2310" s="32" t="s">
        <v>19</v>
      </c>
      <c r="O2310" s="32" t="s">
        <v>18</v>
      </c>
      <c r="P2310" s="32">
        <v>1</v>
      </c>
    </row>
    <row r="2311" spans="1:17" x14ac:dyDescent="0.25">
      <c r="A2311" s="57">
        <v>42272.462548263888</v>
      </c>
      <c r="B2311" s="32" t="s">
        <v>21</v>
      </c>
      <c r="C2311" s="32" t="s">
        <v>283</v>
      </c>
      <c r="D2311" s="32" t="s">
        <v>282</v>
      </c>
      <c r="E2311" s="32" t="s">
        <v>10033</v>
      </c>
      <c r="F2311" s="32" t="s">
        <v>10031</v>
      </c>
      <c r="G2311" s="32" t="s">
        <v>15</v>
      </c>
      <c r="H2311" s="32" t="s">
        <v>16</v>
      </c>
      <c r="I2311" s="32" t="s">
        <v>281</v>
      </c>
      <c r="J2311" s="35">
        <v>4300</v>
      </c>
      <c r="K2311" s="35">
        <v>0</v>
      </c>
      <c r="L2311" s="35">
        <v>0</v>
      </c>
      <c r="M2311" s="35">
        <v>0</v>
      </c>
      <c r="N2311" s="32" t="s">
        <v>19</v>
      </c>
      <c r="O2311" s="32" t="s">
        <v>18</v>
      </c>
      <c r="P2311" s="32">
        <v>1</v>
      </c>
    </row>
    <row r="2312" spans="1:17" x14ac:dyDescent="0.25">
      <c r="A2312" s="57">
        <v>42272.462548263888</v>
      </c>
      <c r="B2312" s="32" t="s">
        <v>21</v>
      </c>
      <c r="C2312" s="32" t="s">
        <v>283</v>
      </c>
      <c r="D2312" s="32" t="s">
        <v>282</v>
      </c>
      <c r="E2312" s="32" t="s">
        <v>10034</v>
      </c>
      <c r="F2312" s="32" t="s">
        <v>10031</v>
      </c>
      <c r="G2312" s="32" t="s">
        <v>15</v>
      </c>
      <c r="H2312" s="32" t="s">
        <v>16</v>
      </c>
      <c r="I2312" s="32" t="s">
        <v>261</v>
      </c>
      <c r="J2312" s="35">
        <v>4300</v>
      </c>
      <c r="K2312" s="35">
        <v>0</v>
      </c>
      <c r="L2312" s="35">
        <v>0</v>
      </c>
      <c r="M2312" s="35">
        <v>0</v>
      </c>
      <c r="N2312" s="32" t="s">
        <v>19</v>
      </c>
      <c r="O2312" s="32" t="s">
        <v>18</v>
      </c>
      <c r="P2312" s="32">
        <v>1</v>
      </c>
    </row>
    <row r="2313" spans="1:17" x14ac:dyDescent="0.25">
      <c r="A2313" s="57">
        <v>42272.462548263888</v>
      </c>
      <c r="B2313" s="32" t="s">
        <v>21</v>
      </c>
      <c r="C2313" s="32" t="s">
        <v>283</v>
      </c>
      <c r="D2313" s="32" t="s">
        <v>282</v>
      </c>
      <c r="E2313" s="32" t="s">
        <v>10035</v>
      </c>
      <c r="F2313" s="32" t="s">
        <v>10031</v>
      </c>
      <c r="G2313" s="32" t="s">
        <v>15</v>
      </c>
      <c r="H2313" s="32" t="s">
        <v>16</v>
      </c>
      <c r="I2313" s="32" t="s">
        <v>261</v>
      </c>
      <c r="J2313" s="35">
        <v>4300</v>
      </c>
      <c r="K2313" s="35">
        <v>0</v>
      </c>
      <c r="L2313" s="35">
        <v>0</v>
      </c>
      <c r="M2313" s="35">
        <v>0</v>
      </c>
      <c r="N2313" s="32" t="s">
        <v>19</v>
      </c>
      <c r="O2313" s="32" t="s">
        <v>18</v>
      </c>
      <c r="P2313" s="32">
        <v>1</v>
      </c>
    </row>
    <row r="2314" spans="1:17" x14ac:dyDescent="0.25">
      <c r="A2314" s="57">
        <v>42272.462548263888</v>
      </c>
      <c r="B2314" s="32" t="s">
        <v>21</v>
      </c>
      <c r="C2314" s="32" t="s">
        <v>283</v>
      </c>
      <c r="D2314" s="32" t="s">
        <v>282</v>
      </c>
      <c r="E2314" s="32" t="s">
        <v>10036</v>
      </c>
      <c r="F2314" s="32" t="s">
        <v>10031</v>
      </c>
      <c r="G2314" s="32" t="s">
        <v>15</v>
      </c>
      <c r="H2314" s="32" t="s">
        <v>16</v>
      </c>
      <c r="I2314" s="32" t="s">
        <v>261</v>
      </c>
      <c r="J2314" s="35">
        <v>4300</v>
      </c>
      <c r="K2314" s="35">
        <v>0</v>
      </c>
      <c r="L2314" s="35">
        <v>0</v>
      </c>
      <c r="M2314" s="35">
        <v>0</v>
      </c>
      <c r="N2314" s="32" t="s">
        <v>19</v>
      </c>
      <c r="O2314" s="32" t="s">
        <v>18</v>
      </c>
      <c r="P2314" s="32">
        <v>1</v>
      </c>
    </row>
    <row r="2315" spans="1:17" x14ac:dyDescent="0.25">
      <c r="A2315" s="57">
        <v>42272.462548263888</v>
      </c>
      <c r="B2315" s="32" t="s">
        <v>21</v>
      </c>
      <c r="C2315" s="32" t="s">
        <v>283</v>
      </c>
      <c r="D2315" s="32" t="s">
        <v>282</v>
      </c>
      <c r="E2315" s="32" t="s">
        <v>10037</v>
      </c>
      <c r="F2315" s="32" t="s">
        <v>10031</v>
      </c>
      <c r="G2315" s="32" t="s">
        <v>15</v>
      </c>
      <c r="H2315" s="32" t="s">
        <v>16</v>
      </c>
      <c r="I2315" s="32" t="s">
        <v>261</v>
      </c>
      <c r="J2315" s="35">
        <v>4300</v>
      </c>
      <c r="K2315" s="35">
        <v>0</v>
      </c>
      <c r="L2315" s="35">
        <v>0</v>
      </c>
      <c r="M2315" s="35">
        <v>0</v>
      </c>
      <c r="N2315" s="32" t="s">
        <v>19</v>
      </c>
      <c r="O2315" s="32" t="s">
        <v>18</v>
      </c>
      <c r="P2315" s="32">
        <v>1</v>
      </c>
    </row>
    <row r="2316" spans="1:17" x14ac:dyDescent="0.25">
      <c r="A2316" s="57">
        <v>42272.462548263888</v>
      </c>
      <c r="B2316" s="32" t="s">
        <v>21</v>
      </c>
      <c r="C2316" s="32" t="s">
        <v>283</v>
      </c>
      <c r="D2316" s="32" t="s">
        <v>282</v>
      </c>
      <c r="E2316" s="32" t="s">
        <v>10038</v>
      </c>
      <c r="F2316" s="32" t="s">
        <v>10031</v>
      </c>
      <c r="G2316" s="32" t="s">
        <v>15</v>
      </c>
      <c r="H2316" s="32" t="s">
        <v>16</v>
      </c>
      <c r="I2316" s="32" t="s">
        <v>261</v>
      </c>
      <c r="J2316" s="35">
        <v>4300</v>
      </c>
      <c r="K2316" s="35">
        <v>0</v>
      </c>
      <c r="L2316" s="35">
        <v>0</v>
      </c>
      <c r="M2316" s="35">
        <v>0</v>
      </c>
      <c r="N2316" s="32" t="s">
        <v>19</v>
      </c>
      <c r="O2316" s="32" t="s">
        <v>18</v>
      </c>
      <c r="P2316" s="32">
        <v>1</v>
      </c>
    </row>
    <row r="2317" spans="1:17" x14ac:dyDescent="0.25">
      <c r="A2317" s="57">
        <v>42272.46794047454</v>
      </c>
      <c r="B2317" s="32" t="s">
        <v>284</v>
      </c>
      <c r="C2317" s="32" t="s">
        <v>453</v>
      </c>
      <c r="D2317" s="32" t="s">
        <v>452</v>
      </c>
      <c r="E2317" s="32" t="s">
        <v>10050</v>
      </c>
      <c r="F2317" s="32" t="s">
        <v>10051</v>
      </c>
      <c r="G2317" s="32" t="s">
        <v>15</v>
      </c>
      <c r="H2317" s="32" t="s">
        <v>16</v>
      </c>
      <c r="I2317" s="32" t="s">
        <v>281</v>
      </c>
      <c r="J2317" s="35">
        <v>14262.7</v>
      </c>
      <c r="K2317" s="35">
        <v>0</v>
      </c>
      <c r="L2317" s="35">
        <v>0</v>
      </c>
      <c r="M2317" s="35">
        <v>0</v>
      </c>
      <c r="N2317" s="32" t="s">
        <v>17</v>
      </c>
      <c r="O2317" s="32" t="s">
        <v>18</v>
      </c>
      <c r="P2317" s="32">
        <v>1</v>
      </c>
    </row>
    <row r="2318" spans="1:17" x14ac:dyDescent="0.25">
      <c r="A2318" s="57">
        <v>42272.478707557872</v>
      </c>
      <c r="B2318" s="32" t="s">
        <v>284</v>
      </c>
      <c r="C2318" s="32" t="s">
        <v>453</v>
      </c>
      <c r="D2318" s="32" t="s">
        <v>452</v>
      </c>
      <c r="E2318" s="32" t="s">
        <v>10063</v>
      </c>
      <c r="F2318" s="32" t="s">
        <v>10064</v>
      </c>
      <c r="G2318" s="32" t="s">
        <v>15</v>
      </c>
      <c r="H2318" s="32" t="s">
        <v>16</v>
      </c>
      <c r="I2318" s="32" t="s">
        <v>281</v>
      </c>
      <c r="J2318" s="35">
        <v>31155</v>
      </c>
      <c r="K2318" s="35">
        <v>0</v>
      </c>
      <c r="L2318" s="35">
        <v>0</v>
      </c>
      <c r="M2318" s="35">
        <v>0</v>
      </c>
      <c r="N2318" s="32" t="s">
        <v>17</v>
      </c>
      <c r="O2318" s="32" t="s">
        <v>18</v>
      </c>
      <c r="P2318" s="32">
        <v>1</v>
      </c>
    </row>
    <row r="2319" spans="1:17" x14ac:dyDescent="0.25">
      <c r="A2319" s="57">
        <v>42272.478707557872</v>
      </c>
      <c r="B2319" s="32" t="s">
        <v>284</v>
      </c>
      <c r="C2319" s="32" t="s">
        <v>453</v>
      </c>
      <c r="D2319" s="32" t="s">
        <v>452</v>
      </c>
      <c r="E2319" s="32" t="s">
        <v>4847</v>
      </c>
      <c r="F2319" s="32" t="s">
        <v>10064</v>
      </c>
      <c r="G2319" s="32" t="s">
        <v>15</v>
      </c>
      <c r="H2319" s="32" t="s">
        <v>16</v>
      </c>
      <c r="I2319" s="32" t="s">
        <v>285</v>
      </c>
      <c r="J2319" s="35">
        <v>13200</v>
      </c>
      <c r="K2319" s="35">
        <v>0</v>
      </c>
      <c r="L2319" s="35">
        <v>0</v>
      </c>
      <c r="M2319" s="35">
        <v>0</v>
      </c>
      <c r="N2319" s="32" t="s">
        <v>17</v>
      </c>
      <c r="O2319" s="32" t="s">
        <v>18</v>
      </c>
      <c r="P2319" s="32">
        <v>1</v>
      </c>
    </row>
    <row r="2320" spans="1:17" x14ac:dyDescent="0.25">
      <c r="A2320" s="57">
        <v>42272.485754895832</v>
      </c>
      <c r="C2320" s="32" t="s">
        <v>10071</v>
      </c>
      <c r="D2320" s="32" t="s">
        <v>10072</v>
      </c>
      <c r="E2320" s="32" t="s">
        <v>10073</v>
      </c>
      <c r="F2320" s="32" t="s">
        <v>10074</v>
      </c>
      <c r="G2320" s="32" t="s">
        <v>58</v>
      </c>
      <c r="H2320" s="32" t="s">
        <v>59</v>
      </c>
      <c r="I2320" s="32" t="s">
        <v>2006</v>
      </c>
      <c r="J2320" s="35">
        <v>0</v>
      </c>
      <c r="K2320" s="35">
        <v>0</v>
      </c>
      <c r="L2320" s="35">
        <v>0</v>
      </c>
      <c r="M2320" s="35">
        <v>0</v>
      </c>
      <c r="N2320" s="32" t="s">
        <v>19</v>
      </c>
      <c r="O2320" s="32" t="s">
        <v>318</v>
      </c>
      <c r="P2320" s="32">
        <v>0</v>
      </c>
    </row>
    <row r="2321" spans="1:17" x14ac:dyDescent="0.25">
      <c r="A2321" s="57">
        <v>42272.489347372684</v>
      </c>
      <c r="C2321" s="32" t="s">
        <v>655</v>
      </c>
      <c r="D2321" s="32" t="s">
        <v>334</v>
      </c>
      <c r="E2321" s="32" t="s">
        <v>10077</v>
      </c>
      <c r="F2321" s="32" t="s">
        <v>10078</v>
      </c>
      <c r="G2321" s="32" t="s">
        <v>58</v>
      </c>
      <c r="H2321" s="32" t="s">
        <v>59</v>
      </c>
      <c r="I2321" s="32" t="s">
        <v>2006</v>
      </c>
      <c r="J2321" s="35">
        <v>0</v>
      </c>
      <c r="K2321" s="35">
        <v>0</v>
      </c>
      <c r="L2321" s="35">
        <v>0</v>
      </c>
      <c r="M2321" s="35">
        <v>0</v>
      </c>
      <c r="N2321" s="32" t="s">
        <v>19</v>
      </c>
      <c r="O2321" s="32" t="s">
        <v>322</v>
      </c>
      <c r="P2321" s="32">
        <v>0</v>
      </c>
    </row>
    <row r="2322" spans="1:17" x14ac:dyDescent="0.25">
      <c r="A2322" s="57">
        <v>42272.49170810185</v>
      </c>
      <c r="B2322" s="32" t="s">
        <v>31</v>
      </c>
      <c r="C2322" s="32" t="s">
        <v>47</v>
      </c>
      <c r="D2322" s="32" t="s">
        <v>48</v>
      </c>
      <c r="E2322" s="32" t="s">
        <v>10079</v>
      </c>
      <c r="F2322" s="32" t="s">
        <v>10080</v>
      </c>
      <c r="G2322" s="32" t="s">
        <v>15</v>
      </c>
      <c r="H2322" s="32" t="s">
        <v>16</v>
      </c>
      <c r="I2322" s="32" t="s">
        <v>263</v>
      </c>
      <c r="J2322" s="35">
        <v>1101.0999999999999</v>
      </c>
      <c r="K2322" s="35">
        <v>0</v>
      </c>
      <c r="L2322" s="35">
        <v>0</v>
      </c>
      <c r="M2322" s="35">
        <v>0</v>
      </c>
      <c r="N2322" s="32" t="s">
        <v>17</v>
      </c>
      <c r="O2322" s="32" t="s">
        <v>18</v>
      </c>
      <c r="P2322" s="32">
        <v>1</v>
      </c>
      <c r="Q2322" s="32" t="s">
        <v>10081</v>
      </c>
    </row>
    <row r="2323" spans="1:17" x14ac:dyDescent="0.25">
      <c r="A2323" s="57">
        <v>42272.495056168984</v>
      </c>
      <c r="B2323" s="32" t="s">
        <v>31</v>
      </c>
      <c r="C2323" s="32" t="s">
        <v>47</v>
      </c>
      <c r="D2323" s="32" t="s">
        <v>48</v>
      </c>
      <c r="E2323" s="32" t="s">
        <v>10082</v>
      </c>
      <c r="F2323" s="32" t="s">
        <v>10083</v>
      </c>
      <c r="G2323" s="32" t="s">
        <v>15</v>
      </c>
      <c r="H2323" s="32" t="s">
        <v>16</v>
      </c>
      <c r="I2323" s="32" t="s">
        <v>371</v>
      </c>
      <c r="J2323" s="35">
        <v>6156.72</v>
      </c>
      <c r="K2323" s="35">
        <v>0</v>
      </c>
      <c r="L2323" s="35">
        <v>0</v>
      </c>
      <c r="M2323" s="35">
        <v>0</v>
      </c>
      <c r="N2323" s="32" t="s">
        <v>17</v>
      </c>
      <c r="O2323" s="32" t="s">
        <v>18</v>
      </c>
      <c r="P2323" s="32">
        <v>1</v>
      </c>
      <c r="Q2323" s="32" t="s">
        <v>10081</v>
      </c>
    </row>
    <row r="2324" spans="1:17" x14ac:dyDescent="0.25">
      <c r="A2324" s="57">
        <v>42272.497418946761</v>
      </c>
      <c r="B2324" s="32" t="s">
        <v>31</v>
      </c>
      <c r="C2324" s="32" t="s">
        <v>47</v>
      </c>
      <c r="D2324" s="32" t="s">
        <v>48</v>
      </c>
      <c r="E2324" s="32" t="s">
        <v>10084</v>
      </c>
      <c r="F2324" s="32" t="s">
        <v>10085</v>
      </c>
      <c r="G2324" s="32" t="s">
        <v>15</v>
      </c>
      <c r="H2324" s="32" t="s">
        <v>16</v>
      </c>
      <c r="I2324" s="32" t="s">
        <v>371</v>
      </c>
      <c r="J2324" s="35">
        <v>4040.15</v>
      </c>
      <c r="K2324" s="35">
        <v>0</v>
      </c>
      <c r="L2324" s="35">
        <v>0</v>
      </c>
      <c r="M2324" s="35">
        <v>0</v>
      </c>
      <c r="N2324" s="32" t="s">
        <v>19</v>
      </c>
      <c r="O2324" s="32" t="s">
        <v>18</v>
      </c>
      <c r="P2324" s="32">
        <v>1</v>
      </c>
      <c r="Q2324" s="32" t="s">
        <v>10086</v>
      </c>
    </row>
    <row r="2325" spans="1:17" x14ac:dyDescent="0.25">
      <c r="A2325" s="57">
        <v>42272.519889502313</v>
      </c>
      <c r="C2325" s="32" t="s">
        <v>4989</v>
      </c>
      <c r="D2325" s="32" t="s">
        <v>334</v>
      </c>
      <c r="E2325" s="32" t="s">
        <v>10089</v>
      </c>
      <c r="F2325" s="32" t="s">
        <v>10090</v>
      </c>
      <c r="G2325" s="32" t="s">
        <v>58</v>
      </c>
      <c r="H2325" s="32" t="s">
        <v>59</v>
      </c>
      <c r="I2325" s="32" t="s">
        <v>2006</v>
      </c>
      <c r="J2325" s="35">
        <v>0</v>
      </c>
      <c r="K2325" s="35">
        <v>0</v>
      </c>
      <c r="L2325" s="35">
        <v>0</v>
      </c>
      <c r="M2325" s="35">
        <v>0</v>
      </c>
      <c r="N2325" s="32" t="s">
        <v>19</v>
      </c>
      <c r="O2325" s="32" t="s">
        <v>322</v>
      </c>
      <c r="P2325" s="32">
        <v>0</v>
      </c>
    </row>
    <row r="2326" spans="1:17" x14ac:dyDescent="0.25">
      <c r="A2326" s="57">
        <v>42272.538354780096</v>
      </c>
      <c r="C2326" s="32" t="s">
        <v>2062</v>
      </c>
      <c r="D2326" s="32" t="s">
        <v>334</v>
      </c>
      <c r="E2326" s="32" t="s">
        <v>10091</v>
      </c>
      <c r="F2326" s="32" t="s">
        <v>10092</v>
      </c>
      <c r="G2326" s="32" t="s">
        <v>58</v>
      </c>
      <c r="H2326" s="32" t="s">
        <v>59</v>
      </c>
      <c r="I2326" s="32" t="s">
        <v>2006</v>
      </c>
      <c r="J2326" s="35">
        <v>0</v>
      </c>
      <c r="K2326" s="35">
        <v>0</v>
      </c>
      <c r="L2326" s="35">
        <v>0</v>
      </c>
      <c r="M2326" s="35">
        <v>0</v>
      </c>
      <c r="N2326" s="32" t="s">
        <v>19</v>
      </c>
      <c r="O2326" s="32" t="s">
        <v>322</v>
      </c>
      <c r="P2326" s="32">
        <v>0</v>
      </c>
    </row>
    <row r="2327" spans="1:17" x14ac:dyDescent="0.25">
      <c r="A2327" s="57">
        <v>42272.550099537038</v>
      </c>
      <c r="C2327" s="32" t="s">
        <v>655</v>
      </c>
      <c r="D2327" s="32" t="s">
        <v>334</v>
      </c>
      <c r="E2327" s="32" t="s">
        <v>10093</v>
      </c>
      <c r="F2327" s="32" t="s">
        <v>10094</v>
      </c>
      <c r="G2327" s="32" t="s">
        <v>58</v>
      </c>
      <c r="H2327" s="32" t="s">
        <v>59</v>
      </c>
      <c r="I2327" s="32" t="s">
        <v>2006</v>
      </c>
      <c r="J2327" s="35">
        <v>0</v>
      </c>
      <c r="K2327" s="35">
        <v>0</v>
      </c>
      <c r="L2327" s="35">
        <v>0</v>
      </c>
      <c r="M2327" s="35">
        <v>0</v>
      </c>
      <c r="N2327" s="32" t="s">
        <v>2197</v>
      </c>
      <c r="O2327" s="32" t="s">
        <v>322</v>
      </c>
      <c r="P2327" s="32">
        <v>0</v>
      </c>
    </row>
    <row r="2328" spans="1:17" x14ac:dyDescent="0.25">
      <c r="A2328" s="57">
        <v>42272.589710497683</v>
      </c>
      <c r="B2328" s="32" t="s">
        <v>21</v>
      </c>
      <c r="C2328" s="32" t="s">
        <v>283</v>
      </c>
      <c r="D2328" s="32" t="s">
        <v>282</v>
      </c>
      <c r="E2328" s="32" t="s">
        <v>10101</v>
      </c>
      <c r="F2328" s="32" t="s">
        <v>10100</v>
      </c>
      <c r="G2328" s="32" t="s">
        <v>15</v>
      </c>
      <c r="H2328" s="32" t="s">
        <v>16</v>
      </c>
      <c r="I2328" s="32" t="s">
        <v>260</v>
      </c>
      <c r="J2328" s="35">
        <v>13239.5</v>
      </c>
      <c r="K2328" s="35">
        <v>0</v>
      </c>
      <c r="L2328" s="35">
        <v>0</v>
      </c>
      <c r="M2328" s="35">
        <v>0</v>
      </c>
      <c r="N2328" s="32" t="s">
        <v>17</v>
      </c>
      <c r="O2328" s="32" t="s">
        <v>20</v>
      </c>
      <c r="P2328" s="32">
        <v>1</v>
      </c>
    </row>
    <row r="2329" spans="1:17" x14ac:dyDescent="0.25">
      <c r="A2329" s="57">
        <v>42272.59021396991</v>
      </c>
      <c r="C2329" s="32" t="s">
        <v>655</v>
      </c>
      <c r="D2329" s="32" t="s">
        <v>334</v>
      </c>
      <c r="E2329" s="32" t="s">
        <v>10102</v>
      </c>
      <c r="F2329" s="32" t="s">
        <v>10103</v>
      </c>
      <c r="G2329" s="32" t="s">
        <v>58</v>
      </c>
      <c r="H2329" s="32" t="s">
        <v>59</v>
      </c>
      <c r="I2329" s="32" t="s">
        <v>2006</v>
      </c>
      <c r="J2329" s="35">
        <v>0</v>
      </c>
      <c r="K2329" s="35">
        <v>0</v>
      </c>
      <c r="L2329" s="35">
        <v>0</v>
      </c>
      <c r="M2329" s="35">
        <v>0</v>
      </c>
      <c r="N2329" s="32" t="s">
        <v>19</v>
      </c>
      <c r="O2329" s="32" t="s">
        <v>322</v>
      </c>
      <c r="P2329" s="32">
        <v>0</v>
      </c>
    </row>
    <row r="2330" spans="1:17" x14ac:dyDescent="0.25">
      <c r="A2330" s="57">
        <v>42272.593504166667</v>
      </c>
      <c r="C2330" s="32" t="s">
        <v>345</v>
      </c>
      <c r="D2330" s="32" t="s">
        <v>334</v>
      </c>
      <c r="E2330" s="32" t="s">
        <v>10106</v>
      </c>
      <c r="F2330" s="32" t="s">
        <v>10107</v>
      </c>
      <c r="G2330" s="32" t="s">
        <v>58</v>
      </c>
      <c r="H2330" s="32" t="s">
        <v>59</v>
      </c>
      <c r="I2330" s="32" t="s">
        <v>2006</v>
      </c>
      <c r="J2330" s="35">
        <v>0</v>
      </c>
      <c r="K2330" s="35">
        <v>0</v>
      </c>
      <c r="L2330" s="35">
        <v>0</v>
      </c>
      <c r="M2330" s="35">
        <v>0</v>
      </c>
      <c r="N2330" s="32" t="s">
        <v>19</v>
      </c>
      <c r="O2330" s="32" t="s">
        <v>322</v>
      </c>
      <c r="P2330" s="32">
        <v>0</v>
      </c>
    </row>
    <row r="2331" spans="1:17" x14ac:dyDescent="0.25">
      <c r="A2331" s="57">
        <v>42272.613444444447</v>
      </c>
      <c r="B2331" s="32" t="s">
        <v>337</v>
      </c>
      <c r="C2331" s="32" t="s">
        <v>10123</v>
      </c>
      <c r="D2331" s="32" t="s">
        <v>10124</v>
      </c>
      <c r="E2331" s="32" t="s">
        <v>10125</v>
      </c>
      <c r="F2331" s="32" t="s">
        <v>10126</v>
      </c>
      <c r="G2331" s="32" t="s">
        <v>15</v>
      </c>
      <c r="H2331" s="32" t="s">
        <v>16</v>
      </c>
      <c r="I2331" s="32" t="s">
        <v>263</v>
      </c>
      <c r="J2331" s="35">
        <v>7800</v>
      </c>
      <c r="K2331" s="35">
        <v>0</v>
      </c>
      <c r="L2331" s="35">
        <v>0</v>
      </c>
      <c r="M2331" s="35">
        <v>0</v>
      </c>
      <c r="N2331" s="32" t="s">
        <v>17</v>
      </c>
      <c r="O2331" s="32" t="s">
        <v>18</v>
      </c>
      <c r="P2331" s="32">
        <v>1</v>
      </c>
      <c r="Q2331" s="32" t="s">
        <v>10127</v>
      </c>
    </row>
    <row r="2332" spans="1:17" x14ac:dyDescent="0.25">
      <c r="A2332" s="57">
        <v>42272.625110532405</v>
      </c>
      <c r="B2332" s="32" t="s">
        <v>70</v>
      </c>
      <c r="C2332" s="32" t="s">
        <v>10142</v>
      </c>
      <c r="D2332" s="32" t="s">
        <v>1080</v>
      </c>
      <c r="E2332" s="32" t="s">
        <v>10143</v>
      </c>
      <c r="F2332" s="32" t="s">
        <v>10144</v>
      </c>
      <c r="G2332" s="32" t="s">
        <v>10146</v>
      </c>
      <c r="H2332" s="32" t="s">
        <v>10147</v>
      </c>
      <c r="I2332" s="32" t="s">
        <v>4515</v>
      </c>
      <c r="J2332" s="35">
        <v>0</v>
      </c>
      <c r="K2332" s="35">
        <v>0</v>
      </c>
      <c r="L2332" s="35">
        <v>0</v>
      </c>
      <c r="M2332" s="35">
        <v>0</v>
      </c>
      <c r="N2332" s="32" t="s">
        <v>9557</v>
      </c>
      <c r="O2332" s="32" t="s">
        <v>18</v>
      </c>
      <c r="P2332" s="32">
        <v>1</v>
      </c>
      <c r="Q2332" s="32" t="s">
        <v>10145</v>
      </c>
    </row>
    <row r="2333" spans="1:17" x14ac:dyDescent="0.25">
      <c r="A2333" s="57">
        <v>42272.63208116898</v>
      </c>
      <c r="E2333" s="32" t="s">
        <v>10156</v>
      </c>
      <c r="F2333" s="32" t="s">
        <v>10157</v>
      </c>
      <c r="G2333" s="32" t="s">
        <v>333</v>
      </c>
      <c r="H2333" s="32" t="s">
        <v>332</v>
      </c>
      <c r="I2333" s="32" t="s">
        <v>2006</v>
      </c>
      <c r="J2333" s="35">
        <v>0</v>
      </c>
      <c r="K2333" s="35">
        <v>0</v>
      </c>
      <c r="L2333" s="35">
        <v>0</v>
      </c>
      <c r="M2333" s="35">
        <v>0</v>
      </c>
      <c r="N2333" s="32" t="s">
        <v>19</v>
      </c>
      <c r="P2333" s="32">
        <v>0.5</v>
      </c>
    </row>
    <row r="2334" spans="1:17" x14ac:dyDescent="0.25">
      <c r="A2334" s="57">
        <v>42272.634090740743</v>
      </c>
      <c r="E2334" s="32" t="s">
        <v>10160</v>
      </c>
      <c r="F2334" s="32" t="s">
        <v>10161</v>
      </c>
      <c r="G2334" s="32" t="s">
        <v>333</v>
      </c>
      <c r="H2334" s="32" t="s">
        <v>332</v>
      </c>
      <c r="I2334" s="32" t="s">
        <v>2006</v>
      </c>
      <c r="J2334" s="35">
        <v>0</v>
      </c>
      <c r="K2334" s="35">
        <v>0</v>
      </c>
      <c r="L2334" s="35">
        <v>0</v>
      </c>
      <c r="M2334" s="35">
        <v>0</v>
      </c>
      <c r="N2334" s="32" t="s">
        <v>17</v>
      </c>
      <c r="P2334" s="32">
        <v>0.25</v>
      </c>
    </row>
    <row r="2335" spans="1:17" x14ac:dyDescent="0.25">
      <c r="A2335" s="57">
        <v>42272.645590277774</v>
      </c>
      <c r="B2335" s="32" t="s">
        <v>337</v>
      </c>
      <c r="C2335" s="32" t="s">
        <v>10123</v>
      </c>
      <c r="D2335" s="32" t="s">
        <v>10124</v>
      </c>
      <c r="E2335" s="32" t="s">
        <v>10174</v>
      </c>
      <c r="F2335" s="32" t="s">
        <v>10175</v>
      </c>
      <c r="G2335" s="32" t="s">
        <v>15</v>
      </c>
      <c r="H2335" s="32" t="s">
        <v>16</v>
      </c>
      <c r="I2335" s="32" t="s">
        <v>260</v>
      </c>
      <c r="J2335" s="35">
        <v>24200</v>
      </c>
      <c r="K2335" s="35">
        <v>0</v>
      </c>
      <c r="L2335" s="35">
        <v>0</v>
      </c>
      <c r="M2335" s="35">
        <v>0</v>
      </c>
      <c r="N2335" s="32" t="s">
        <v>17</v>
      </c>
      <c r="O2335" s="32" t="s">
        <v>20</v>
      </c>
      <c r="P2335" s="32">
        <v>1</v>
      </c>
      <c r="Q2335" s="32" t="s">
        <v>10127</v>
      </c>
    </row>
    <row r="2336" spans="1:17" x14ac:dyDescent="0.25">
      <c r="A2336" s="57">
        <v>42272.646835069441</v>
      </c>
      <c r="C2336" s="32" t="s">
        <v>655</v>
      </c>
      <c r="D2336" s="32" t="s">
        <v>334</v>
      </c>
      <c r="E2336" s="32" t="s">
        <v>10178</v>
      </c>
      <c r="F2336" s="32" t="s">
        <v>10179</v>
      </c>
      <c r="G2336" s="32" t="s">
        <v>58</v>
      </c>
      <c r="H2336" s="32" t="s">
        <v>59</v>
      </c>
      <c r="I2336" s="32" t="s">
        <v>2006</v>
      </c>
      <c r="J2336" s="35">
        <v>0</v>
      </c>
      <c r="K2336" s="35">
        <v>0</v>
      </c>
      <c r="L2336" s="35">
        <v>0</v>
      </c>
      <c r="M2336" s="35">
        <v>0</v>
      </c>
      <c r="N2336" s="32" t="s">
        <v>19</v>
      </c>
      <c r="O2336" s="32" t="s">
        <v>322</v>
      </c>
      <c r="P2336" s="32">
        <v>0</v>
      </c>
    </row>
    <row r="2337" spans="1:17" x14ac:dyDescent="0.25">
      <c r="A2337" s="57">
        <v>42272.654251354164</v>
      </c>
      <c r="C2337" s="32" t="s">
        <v>655</v>
      </c>
      <c r="D2337" s="32" t="s">
        <v>334</v>
      </c>
      <c r="E2337" s="32" t="s">
        <v>10187</v>
      </c>
      <c r="F2337" s="32" t="s">
        <v>10188</v>
      </c>
      <c r="G2337" s="32" t="s">
        <v>58</v>
      </c>
      <c r="H2337" s="32" t="s">
        <v>59</v>
      </c>
      <c r="I2337" s="32" t="s">
        <v>2006</v>
      </c>
      <c r="J2337" s="35">
        <v>0</v>
      </c>
      <c r="K2337" s="35">
        <v>0</v>
      </c>
      <c r="L2337" s="35">
        <v>0</v>
      </c>
      <c r="M2337" s="35">
        <v>0</v>
      </c>
      <c r="N2337" s="32" t="s">
        <v>19</v>
      </c>
      <c r="O2337" s="32" t="s">
        <v>322</v>
      </c>
      <c r="P2337" s="32">
        <v>0</v>
      </c>
    </row>
    <row r="2338" spans="1:17" x14ac:dyDescent="0.25">
      <c r="A2338" s="57">
        <v>42272.66131693287</v>
      </c>
      <c r="B2338" s="32" t="s">
        <v>70</v>
      </c>
      <c r="C2338" s="32" t="s">
        <v>10191</v>
      </c>
      <c r="D2338" s="32" t="s">
        <v>10192</v>
      </c>
      <c r="E2338" s="32" t="s">
        <v>10193</v>
      </c>
      <c r="F2338" s="32" t="s">
        <v>10194</v>
      </c>
      <c r="G2338" s="32" t="s">
        <v>15</v>
      </c>
      <c r="H2338" s="32" t="s">
        <v>16</v>
      </c>
      <c r="I2338" s="32" t="s">
        <v>260</v>
      </c>
      <c r="J2338" s="35">
        <v>1400</v>
      </c>
      <c r="K2338" s="35">
        <v>0</v>
      </c>
      <c r="L2338" s="35">
        <v>0</v>
      </c>
      <c r="M2338" s="35">
        <v>0</v>
      </c>
      <c r="N2338" s="32" t="s">
        <v>17</v>
      </c>
      <c r="O2338" s="32" t="s">
        <v>18</v>
      </c>
      <c r="P2338" s="32">
        <v>1</v>
      </c>
      <c r="Q2338" s="32" t="s">
        <v>10195</v>
      </c>
    </row>
    <row r="2339" spans="1:17" x14ac:dyDescent="0.25">
      <c r="A2339" s="57">
        <v>42272.66131693287</v>
      </c>
      <c r="B2339" s="32" t="s">
        <v>70</v>
      </c>
      <c r="C2339" s="32" t="s">
        <v>10191</v>
      </c>
      <c r="D2339" s="32" t="s">
        <v>10192</v>
      </c>
      <c r="E2339" s="32" t="s">
        <v>10193</v>
      </c>
      <c r="F2339" s="32" t="s">
        <v>10194</v>
      </c>
      <c r="G2339" s="32" t="s">
        <v>85</v>
      </c>
      <c r="H2339" s="32" t="s">
        <v>10196</v>
      </c>
      <c r="I2339" s="32" t="s">
        <v>260</v>
      </c>
      <c r="J2339" s="35">
        <v>0</v>
      </c>
      <c r="K2339" s="35">
        <v>0</v>
      </c>
      <c r="L2339" s="35">
        <v>0</v>
      </c>
      <c r="M2339" s="35">
        <v>0</v>
      </c>
      <c r="N2339" s="32" t="s">
        <v>17</v>
      </c>
      <c r="O2339" s="32" t="s">
        <v>18</v>
      </c>
      <c r="P2339" s="32">
        <v>1</v>
      </c>
      <c r="Q2339" s="32" t="s">
        <v>10195</v>
      </c>
    </row>
    <row r="2340" spans="1:17" x14ac:dyDescent="0.25">
      <c r="A2340" s="57">
        <v>42272.66131693287</v>
      </c>
      <c r="B2340" s="32" t="s">
        <v>70</v>
      </c>
      <c r="C2340" s="32" t="s">
        <v>10191</v>
      </c>
      <c r="D2340" s="32" t="s">
        <v>10192</v>
      </c>
      <c r="E2340" s="32" t="s">
        <v>10193</v>
      </c>
      <c r="F2340" s="32" t="s">
        <v>10194</v>
      </c>
      <c r="G2340" s="32" t="s">
        <v>85</v>
      </c>
      <c r="H2340" s="32" t="s">
        <v>10197</v>
      </c>
      <c r="I2340" s="32" t="s">
        <v>260</v>
      </c>
      <c r="J2340" s="35">
        <v>0</v>
      </c>
      <c r="K2340" s="35">
        <v>0</v>
      </c>
      <c r="L2340" s="35">
        <v>0</v>
      </c>
      <c r="M2340" s="35">
        <v>0</v>
      </c>
      <c r="N2340" s="32" t="s">
        <v>17</v>
      </c>
      <c r="O2340" s="32" t="s">
        <v>18</v>
      </c>
      <c r="P2340" s="32">
        <v>1</v>
      </c>
      <c r="Q2340" s="32" t="s">
        <v>10195</v>
      </c>
    </row>
    <row r="2341" spans="1:17" x14ac:dyDescent="0.25">
      <c r="A2341" s="57">
        <v>42272.662986377312</v>
      </c>
      <c r="B2341" s="32" t="s">
        <v>337</v>
      </c>
      <c r="C2341" s="32" t="s">
        <v>392</v>
      </c>
      <c r="D2341" s="32" t="s">
        <v>391</v>
      </c>
      <c r="E2341" s="32" t="s">
        <v>10198</v>
      </c>
      <c r="F2341" s="32" t="s">
        <v>10199</v>
      </c>
      <c r="G2341" s="32" t="s">
        <v>10201</v>
      </c>
      <c r="H2341" s="32" t="s">
        <v>10202</v>
      </c>
      <c r="I2341" s="32" t="s">
        <v>265</v>
      </c>
      <c r="J2341" s="35">
        <v>0</v>
      </c>
      <c r="K2341" s="35">
        <v>0</v>
      </c>
      <c r="L2341" s="35">
        <v>0</v>
      </c>
      <c r="M2341" s="35">
        <v>0</v>
      </c>
      <c r="N2341" s="32" t="s">
        <v>17</v>
      </c>
      <c r="O2341" s="32" t="s">
        <v>20</v>
      </c>
      <c r="P2341" s="32">
        <v>1</v>
      </c>
      <c r="Q2341" s="32" t="s">
        <v>10200</v>
      </c>
    </row>
    <row r="2342" spans="1:17" x14ac:dyDescent="0.25">
      <c r="A2342" s="57">
        <v>42272.662986377312</v>
      </c>
      <c r="B2342" s="32" t="s">
        <v>337</v>
      </c>
      <c r="C2342" s="32" t="s">
        <v>392</v>
      </c>
      <c r="D2342" s="32" t="s">
        <v>391</v>
      </c>
      <c r="E2342" s="32" t="s">
        <v>10198</v>
      </c>
      <c r="F2342" s="32" t="s">
        <v>10199</v>
      </c>
      <c r="G2342" s="32" t="s">
        <v>10203</v>
      </c>
      <c r="H2342" s="32" t="s">
        <v>10204</v>
      </c>
      <c r="I2342" s="32" t="s">
        <v>265</v>
      </c>
      <c r="J2342" s="35">
        <v>0</v>
      </c>
      <c r="K2342" s="35">
        <v>0</v>
      </c>
      <c r="L2342" s="35">
        <v>0</v>
      </c>
      <c r="M2342" s="35">
        <v>0</v>
      </c>
      <c r="N2342" s="32" t="s">
        <v>17</v>
      </c>
      <c r="O2342" s="32" t="s">
        <v>20</v>
      </c>
      <c r="P2342" s="32">
        <v>1</v>
      </c>
      <c r="Q2342" s="32" t="s">
        <v>10200</v>
      </c>
    </row>
    <row r="2343" spans="1:17" x14ac:dyDescent="0.25">
      <c r="A2343" s="57">
        <v>42272.666019363423</v>
      </c>
      <c r="B2343" s="32" t="s">
        <v>67</v>
      </c>
      <c r="C2343" s="32" t="s">
        <v>352</v>
      </c>
      <c r="D2343" s="32" t="s">
        <v>351</v>
      </c>
      <c r="E2343" s="32" t="s">
        <v>10205</v>
      </c>
      <c r="F2343" s="32" t="s">
        <v>10206</v>
      </c>
      <c r="G2343" s="32" t="s">
        <v>39</v>
      </c>
      <c r="H2343" s="32" t="s">
        <v>40</v>
      </c>
      <c r="I2343" s="32" t="s">
        <v>2013</v>
      </c>
      <c r="J2343" s="35">
        <v>325</v>
      </c>
      <c r="K2343" s="35">
        <v>0</v>
      </c>
      <c r="L2343" s="35">
        <v>28.5</v>
      </c>
      <c r="M2343" s="35">
        <v>0</v>
      </c>
      <c r="N2343" s="32" t="s">
        <v>19</v>
      </c>
      <c r="O2343" s="32" t="s">
        <v>41</v>
      </c>
      <c r="P2343" s="32">
        <v>1</v>
      </c>
      <c r="Q2343" s="32" t="s">
        <v>10207</v>
      </c>
    </row>
    <row r="2344" spans="1:17" x14ac:dyDescent="0.25">
      <c r="A2344" s="57">
        <v>42272.666019363423</v>
      </c>
      <c r="B2344" s="32" t="s">
        <v>67</v>
      </c>
      <c r="C2344" s="32" t="s">
        <v>352</v>
      </c>
      <c r="D2344" s="32" t="s">
        <v>351</v>
      </c>
      <c r="E2344" s="32" t="s">
        <v>10205</v>
      </c>
      <c r="F2344" s="32" t="s">
        <v>10206</v>
      </c>
      <c r="G2344" s="32" t="s">
        <v>42</v>
      </c>
      <c r="H2344" s="32" t="s">
        <v>43</v>
      </c>
      <c r="I2344" s="32" t="s">
        <v>2013</v>
      </c>
      <c r="J2344" s="35">
        <v>0</v>
      </c>
      <c r="K2344" s="35">
        <v>0</v>
      </c>
      <c r="L2344" s="35">
        <v>150</v>
      </c>
      <c r="M2344" s="35">
        <v>0</v>
      </c>
      <c r="N2344" s="32" t="s">
        <v>19</v>
      </c>
      <c r="O2344" s="32" t="s">
        <v>41</v>
      </c>
      <c r="P2344" s="32">
        <v>2</v>
      </c>
      <c r="Q2344" s="32" t="s">
        <v>10207</v>
      </c>
    </row>
    <row r="2345" spans="1:17" x14ac:dyDescent="0.25">
      <c r="A2345" s="57">
        <v>42272.66723741898</v>
      </c>
      <c r="B2345" s="32" t="s">
        <v>31</v>
      </c>
      <c r="C2345" s="32" t="s">
        <v>4645</v>
      </c>
      <c r="D2345" s="32" t="s">
        <v>4646</v>
      </c>
      <c r="E2345" s="32" t="s">
        <v>10208</v>
      </c>
      <c r="F2345" s="32" t="s">
        <v>10209</v>
      </c>
      <c r="G2345" s="32" t="s">
        <v>15</v>
      </c>
      <c r="H2345" s="32" t="s">
        <v>16</v>
      </c>
      <c r="I2345" s="32" t="s">
        <v>261</v>
      </c>
      <c r="J2345" s="35">
        <v>14100</v>
      </c>
      <c r="K2345" s="35">
        <v>0</v>
      </c>
      <c r="L2345" s="35">
        <v>0</v>
      </c>
      <c r="M2345" s="35">
        <v>0</v>
      </c>
      <c r="N2345" s="32" t="s">
        <v>19</v>
      </c>
      <c r="O2345" s="32" t="s">
        <v>18</v>
      </c>
      <c r="P2345" s="32">
        <v>1</v>
      </c>
    </row>
    <row r="2346" spans="1:17" x14ac:dyDescent="0.25">
      <c r="A2346" s="57">
        <v>42272.669337997686</v>
      </c>
      <c r="B2346" s="32" t="s">
        <v>22</v>
      </c>
      <c r="C2346" s="32" t="s">
        <v>1065</v>
      </c>
      <c r="D2346" s="32" t="s">
        <v>302</v>
      </c>
      <c r="E2346" s="32" t="s">
        <v>10210</v>
      </c>
      <c r="F2346" s="32" t="s">
        <v>10211</v>
      </c>
      <c r="G2346" s="32" t="s">
        <v>25</v>
      </c>
      <c r="H2346" s="32" t="s">
        <v>26</v>
      </c>
      <c r="I2346" s="32" t="s">
        <v>2006</v>
      </c>
      <c r="J2346" s="35">
        <v>500</v>
      </c>
      <c r="K2346" s="35">
        <v>0</v>
      </c>
      <c r="L2346" s="35">
        <v>0</v>
      </c>
      <c r="M2346" s="35">
        <v>0</v>
      </c>
      <c r="N2346" s="32" t="s">
        <v>19</v>
      </c>
      <c r="O2346" s="32" t="s">
        <v>37</v>
      </c>
      <c r="P2346" s="32">
        <v>1</v>
      </c>
    </row>
    <row r="2347" spans="1:17" x14ac:dyDescent="0.25">
      <c r="A2347" s="57">
        <v>42272.669337997686</v>
      </c>
      <c r="B2347" s="32" t="s">
        <v>22</v>
      </c>
      <c r="C2347" s="32" t="s">
        <v>1065</v>
      </c>
      <c r="D2347" s="32" t="s">
        <v>302</v>
      </c>
      <c r="E2347" s="32" t="s">
        <v>10210</v>
      </c>
      <c r="F2347" s="32" t="s">
        <v>10211</v>
      </c>
      <c r="G2347" s="32" t="s">
        <v>359</v>
      </c>
      <c r="H2347" s="32" t="s">
        <v>358</v>
      </c>
      <c r="I2347" s="32" t="s">
        <v>2006</v>
      </c>
      <c r="J2347" s="35">
        <v>272</v>
      </c>
      <c r="K2347" s="35">
        <v>48.59</v>
      </c>
      <c r="L2347" s="35">
        <v>0</v>
      </c>
      <c r="M2347" s="35">
        <v>0</v>
      </c>
      <c r="N2347" s="32" t="s">
        <v>19</v>
      </c>
      <c r="O2347" s="32" t="s">
        <v>37</v>
      </c>
      <c r="P2347" s="32">
        <v>1</v>
      </c>
    </row>
    <row r="2348" spans="1:17" x14ac:dyDescent="0.25">
      <c r="A2348" s="57">
        <v>42272.669337997686</v>
      </c>
      <c r="B2348" s="32" t="s">
        <v>22</v>
      </c>
      <c r="C2348" s="32" t="s">
        <v>1065</v>
      </c>
      <c r="D2348" s="32" t="s">
        <v>302</v>
      </c>
      <c r="E2348" s="32" t="s">
        <v>10210</v>
      </c>
      <c r="F2348" s="32" t="s">
        <v>10211</v>
      </c>
      <c r="G2348" s="32" t="s">
        <v>29</v>
      </c>
      <c r="H2348" s="32" t="s">
        <v>30</v>
      </c>
      <c r="I2348" s="32" t="s">
        <v>2006</v>
      </c>
      <c r="J2348" s="35">
        <v>0</v>
      </c>
      <c r="K2348" s="35">
        <v>0</v>
      </c>
      <c r="L2348" s="35">
        <v>0</v>
      </c>
      <c r="M2348" s="35">
        <v>0.99</v>
      </c>
      <c r="N2348" s="32" t="s">
        <v>19</v>
      </c>
      <c r="O2348" s="32" t="s">
        <v>37</v>
      </c>
      <c r="P2348" s="32">
        <v>1</v>
      </c>
    </row>
    <row r="2349" spans="1:17" x14ac:dyDescent="0.25">
      <c r="A2349" s="57">
        <v>42272.670776736108</v>
      </c>
      <c r="B2349" s="32" t="s">
        <v>67</v>
      </c>
      <c r="C2349" s="32" t="s">
        <v>352</v>
      </c>
      <c r="D2349" s="32" t="s">
        <v>351</v>
      </c>
      <c r="E2349" s="32" t="s">
        <v>10212</v>
      </c>
      <c r="F2349" s="32" t="s">
        <v>10213</v>
      </c>
      <c r="G2349" s="32" t="s">
        <v>39</v>
      </c>
      <c r="H2349" s="32" t="s">
        <v>40</v>
      </c>
      <c r="I2349" s="32" t="s">
        <v>2013</v>
      </c>
      <c r="J2349" s="35">
        <v>325</v>
      </c>
      <c r="K2349" s="35">
        <v>0</v>
      </c>
      <c r="L2349" s="35">
        <v>14.25</v>
      </c>
      <c r="M2349" s="35">
        <v>0</v>
      </c>
      <c r="N2349" s="32" t="s">
        <v>19</v>
      </c>
      <c r="O2349" s="32" t="s">
        <v>41</v>
      </c>
      <c r="P2349" s="32">
        <v>1</v>
      </c>
      <c r="Q2349" s="32" t="s">
        <v>10214</v>
      </c>
    </row>
    <row r="2350" spans="1:17" x14ac:dyDescent="0.25">
      <c r="A2350" s="57">
        <v>42272.670776736108</v>
      </c>
      <c r="B2350" s="32" t="s">
        <v>67</v>
      </c>
      <c r="C2350" s="32" t="s">
        <v>352</v>
      </c>
      <c r="D2350" s="32" t="s">
        <v>351</v>
      </c>
      <c r="E2350" s="32" t="s">
        <v>10212</v>
      </c>
      <c r="F2350" s="32" t="s">
        <v>10213</v>
      </c>
      <c r="G2350" s="32" t="s">
        <v>42</v>
      </c>
      <c r="H2350" s="32" t="s">
        <v>43</v>
      </c>
      <c r="I2350" s="32" t="s">
        <v>2013</v>
      </c>
      <c r="J2350" s="35">
        <v>0</v>
      </c>
      <c r="K2350" s="35">
        <v>0</v>
      </c>
      <c r="L2350" s="35">
        <v>150</v>
      </c>
      <c r="M2350" s="35">
        <v>0</v>
      </c>
      <c r="N2350" s="32" t="s">
        <v>19</v>
      </c>
      <c r="O2350" s="32" t="s">
        <v>41</v>
      </c>
      <c r="P2350" s="32">
        <v>2</v>
      </c>
      <c r="Q2350" s="32" t="s">
        <v>10214</v>
      </c>
    </row>
    <row r="2351" spans="1:17" x14ac:dyDescent="0.25">
      <c r="A2351" s="57">
        <v>42272.679402511574</v>
      </c>
      <c r="B2351" s="32" t="s">
        <v>67</v>
      </c>
      <c r="C2351" s="32" t="s">
        <v>352</v>
      </c>
      <c r="D2351" s="32" t="s">
        <v>351</v>
      </c>
      <c r="E2351" s="32" t="s">
        <v>10221</v>
      </c>
      <c r="F2351" s="32" t="s">
        <v>10222</v>
      </c>
      <c r="G2351" s="32" t="s">
        <v>39</v>
      </c>
      <c r="H2351" s="32" t="s">
        <v>40</v>
      </c>
      <c r="I2351" s="32" t="s">
        <v>2013</v>
      </c>
      <c r="J2351" s="35">
        <v>975</v>
      </c>
      <c r="K2351" s="35">
        <v>0</v>
      </c>
      <c r="L2351" s="35">
        <v>14.25</v>
      </c>
      <c r="M2351" s="35">
        <v>0</v>
      </c>
      <c r="N2351" s="32" t="s">
        <v>19</v>
      </c>
      <c r="O2351" s="32" t="s">
        <v>41</v>
      </c>
      <c r="P2351" s="32">
        <v>1</v>
      </c>
      <c r="Q2351" s="32" t="s">
        <v>10223</v>
      </c>
    </row>
    <row r="2352" spans="1:17" x14ac:dyDescent="0.25">
      <c r="A2352" s="57">
        <v>42272.679402511574</v>
      </c>
      <c r="B2352" s="32" t="s">
        <v>67</v>
      </c>
      <c r="C2352" s="32" t="s">
        <v>352</v>
      </c>
      <c r="D2352" s="32" t="s">
        <v>351</v>
      </c>
      <c r="E2352" s="32" t="s">
        <v>10221</v>
      </c>
      <c r="F2352" s="32" t="s">
        <v>10222</v>
      </c>
      <c r="G2352" s="32" t="s">
        <v>42</v>
      </c>
      <c r="H2352" s="32" t="s">
        <v>43</v>
      </c>
      <c r="I2352" s="32" t="s">
        <v>2013</v>
      </c>
      <c r="J2352" s="35">
        <v>0</v>
      </c>
      <c r="K2352" s="35">
        <v>0</v>
      </c>
      <c r="L2352" s="35">
        <v>450</v>
      </c>
      <c r="M2352" s="35">
        <v>0</v>
      </c>
      <c r="N2352" s="32" t="s">
        <v>19</v>
      </c>
      <c r="O2352" s="32" t="s">
        <v>41</v>
      </c>
      <c r="P2352" s="32">
        <v>2</v>
      </c>
      <c r="Q2352" s="32" t="s">
        <v>10223</v>
      </c>
    </row>
    <row r="2353" spans="1:17" x14ac:dyDescent="0.25">
      <c r="A2353" s="57">
        <v>42272.682478356481</v>
      </c>
      <c r="C2353" s="32" t="s">
        <v>5355</v>
      </c>
      <c r="D2353" s="32" t="s">
        <v>323</v>
      </c>
      <c r="E2353" s="32" t="s">
        <v>10224</v>
      </c>
      <c r="F2353" s="32" t="s">
        <v>10225</v>
      </c>
      <c r="G2353" s="32" t="s">
        <v>58</v>
      </c>
      <c r="H2353" s="32" t="s">
        <v>59</v>
      </c>
      <c r="I2353" s="32" t="s">
        <v>2006</v>
      </c>
      <c r="J2353" s="35">
        <v>0</v>
      </c>
      <c r="K2353" s="35">
        <v>0</v>
      </c>
      <c r="L2353" s="35">
        <v>0</v>
      </c>
      <c r="M2353" s="35">
        <v>0</v>
      </c>
      <c r="N2353" s="32" t="s">
        <v>19</v>
      </c>
      <c r="O2353" s="32" t="s">
        <v>322</v>
      </c>
      <c r="P2353" s="32">
        <v>0</v>
      </c>
    </row>
    <row r="2354" spans="1:17" x14ac:dyDescent="0.25">
      <c r="A2354" s="57">
        <v>42272.683588194443</v>
      </c>
      <c r="C2354" s="32" t="s">
        <v>736</v>
      </c>
      <c r="D2354" s="32" t="s">
        <v>334</v>
      </c>
      <c r="E2354" s="32" t="s">
        <v>10226</v>
      </c>
      <c r="F2354" s="32" t="s">
        <v>10227</v>
      </c>
      <c r="G2354" s="32" t="s">
        <v>58</v>
      </c>
      <c r="H2354" s="32" t="s">
        <v>59</v>
      </c>
      <c r="I2354" s="32" t="s">
        <v>2006</v>
      </c>
      <c r="J2354" s="35">
        <v>0</v>
      </c>
      <c r="K2354" s="35">
        <v>0</v>
      </c>
      <c r="L2354" s="35">
        <v>0</v>
      </c>
      <c r="M2354" s="35">
        <v>0</v>
      </c>
      <c r="N2354" s="32" t="s">
        <v>19</v>
      </c>
      <c r="O2354" s="32" t="s">
        <v>322</v>
      </c>
      <c r="P2354" s="32">
        <v>0</v>
      </c>
    </row>
    <row r="2355" spans="1:17" x14ac:dyDescent="0.25">
      <c r="A2355" s="57">
        <v>42272.686672951386</v>
      </c>
      <c r="C2355" s="32" t="s">
        <v>736</v>
      </c>
      <c r="D2355" s="32" t="s">
        <v>334</v>
      </c>
      <c r="E2355" s="32" t="s">
        <v>10228</v>
      </c>
      <c r="F2355" s="32" t="s">
        <v>10229</v>
      </c>
      <c r="G2355" s="32" t="s">
        <v>58</v>
      </c>
      <c r="H2355" s="32" t="s">
        <v>59</v>
      </c>
      <c r="I2355" s="32" t="s">
        <v>2006</v>
      </c>
      <c r="J2355" s="35">
        <v>0</v>
      </c>
      <c r="K2355" s="35">
        <v>0</v>
      </c>
      <c r="L2355" s="35">
        <v>0</v>
      </c>
      <c r="M2355" s="35">
        <v>0</v>
      </c>
      <c r="N2355" s="32" t="s">
        <v>19</v>
      </c>
      <c r="O2355" s="32" t="s">
        <v>322</v>
      </c>
      <c r="P2355" s="32">
        <v>0</v>
      </c>
    </row>
    <row r="2356" spans="1:17" x14ac:dyDescent="0.25">
      <c r="A2356" s="57">
        <v>42272.688076701386</v>
      </c>
      <c r="B2356" s="32" t="s">
        <v>4333</v>
      </c>
      <c r="C2356" s="32" t="s">
        <v>335</v>
      </c>
      <c r="D2356" s="32" t="s">
        <v>334</v>
      </c>
      <c r="E2356" s="32" t="s">
        <v>10238</v>
      </c>
      <c r="F2356" s="32" t="s">
        <v>10239</v>
      </c>
      <c r="G2356" s="32" t="s">
        <v>25</v>
      </c>
      <c r="H2356" s="32" t="s">
        <v>26</v>
      </c>
      <c r="I2356" s="32" t="s">
        <v>2006</v>
      </c>
      <c r="J2356" s="35">
        <v>0</v>
      </c>
      <c r="K2356" s="35">
        <v>0</v>
      </c>
      <c r="L2356" s="35">
        <v>0</v>
      </c>
      <c r="M2356" s="35">
        <v>0</v>
      </c>
      <c r="N2356" s="32" t="s">
        <v>19</v>
      </c>
      <c r="O2356" s="32" t="s">
        <v>41</v>
      </c>
      <c r="P2356" s="32">
        <v>1</v>
      </c>
      <c r="Q2356" s="32" t="s">
        <v>10240</v>
      </c>
    </row>
    <row r="2357" spans="1:17" x14ac:dyDescent="0.25">
      <c r="A2357" s="57">
        <v>42272.688076701386</v>
      </c>
      <c r="B2357" s="32" t="s">
        <v>4333</v>
      </c>
      <c r="C2357" s="32" t="s">
        <v>335</v>
      </c>
      <c r="D2357" s="32" t="s">
        <v>334</v>
      </c>
      <c r="E2357" s="32" t="s">
        <v>10238</v>
      </c>
      <c r="F2357" s="32" t="s">
        <v>10239</v>
      </c>
      <c r="G2357" s="32" t="s">
        <v>367</v>
      </c>
      <c r="H2357" s="32" t="s">
        <v>366</v>
      </c>
      <c r="I2357" s="32" t="s">
        <v>2006</v>
      </c>
      <c r="J2357" s="35">
        <v>0</v>
      </c>
      <c r="K2357" s="35">
        <v>0</v>
      </c>
      <c r="L2357" s="35">
        <v>0</v>
      </c>
      <c r="M2357" s="35">
        <v>0</v>
      </c>
      <c r="N2357" s="32" t="s">
        <v>19</v>
      </c>
      <c r="O2357" s="32" t="s">
        <v>41</v>
      </c>
      <c r="P2357" s="32">
        <v>1</v>
      </c>
      <c r="Q2357" s="32" t="s">
        <v>10240</v>
      </c>
    </row>
    <row r="2358" spans="1:17" x14ac:dyDescent="0.25">
      <c r="A2358" s="57">
        <v>42272.689539583334</v>
      </c>
      <c r="B2358" s="32" t="s">
        <v>4333</v>
      </c>
      <c r="C2358" s="32" t="s">
        <v>335</v>
      </c>
      <c r="D2358" s="32" t="s">
        <v>334</v>
      </c>
      <c r="E2358" s="32" t="s">
        <v>10251</v>
      </c>
      <c r="F2358" s="32" t="s">
        <v>10252</v>
      </c>
      <c r="G2358" s="32" t="s">
        <v>25</v>
      </c>
      <c r="H2358" s="32" t="s">
        <v>26</v>
      </c>
      <c r="I2358" s="32" t="s">
        <v>2006</v>
      </c>
      <c r="J2358" s="35">
        <v>0</v>
      </c>
      <c r="K2358" s="35">
        <v>0</v>
      </c>
      <c r="L2358" s="35">
        <v>0</v>
      </c>
      <c r="M2358" s="35">
        <v>0</v>
      </c>
      <c r="N2358" s="32" t="s">
        <v>19</v>
      </c>
      <c r="O2358" s="32" t="s">
        <v>41</v>
      </c>
      <c r="P2358" s="32">
        <v>1</v>
      </c>
      <c r="Q2358" s="32" t="s">
        <v>10253</v>
      </c>
    </row>
    <row r="2359" spans="1:17" x14ac:dyDescent="0.25">
      <c r="A2359" s="57">
        <v>42272.689539583334</v>
      </c>
      <c r="B2359" s="32" t="s">
        <v>4333</v>
      </c>
      <c r="C2359" s="32" t="s">
        <v>335</v>
      </c>
      <c r="D2359" s="32" t="s">
        <v>334</v>
      </c>
      <c r="E2359" s="32" t="s">
        <v>10251</v>
      </c>
      <c r="F2359" s="32" t="s">
        <v>10252</v>
      </c>
      <c r="G2359" s="32" t="s">
        <v>367</v>
      </c>
      <c r="H2359" s="32" t="s">
        <v>366</v>
      </c>
      <c r="I2359" s="32" t="s">
        <v>2006</v>
      </c>
      <c r="J2359" s="35">
        <v>0</v>
      </c>
      <c r="K2359" s="35">
        <v>0</v>
      </c>
      <c r="L2359" s="35">
        <v>0</v>
      </c>
      <c r="M2359" s="35">
        <v>0</v>
      </c>
      <c r="N2359" s="32" t="s">
        <v>19</v>
      </c>
      <c r="O2359" s="32" t="s">
        <v>41</v>
      </c>
      <c r="P2359" s="32">
        <v>1</v>
      </c>
      <c r="Q2359" s="32" t="s">
        <v>10253</v>
      </c>
    </row>
    <row r="2360" spans="1:17" x14ac:dyDescent="0.25">
      <c r="A2360" s="57">
        <v>42272.69101732639</v>
      </c>
      <c r="B2360" s="32" t="s">
        <v>4333</v>
      </c>
      <c r="C2360" s="32" t="s">
        <v>335</v>
      </c>
      <c r="D2360" s="32" t="s">
        <v>334</v>
      </c>
      <c r="E2360" s="32" t="s">
        <v>10256</v>
      </c>
      <c r="F2360" s="32" t="s">
        <v>10257</v>
      </c>
      <c r="G2360" s="32" t="s">
        <v>367</v>
      </c>
      <c r="H2360" s="32" t="s">
        <v>366</v>
      </c>
      <c r="I2360" s="32" t="s">
        <v>2007</v>
      </c>
      <c r="J2360" s="35">
        <v>0</v>
      </c>
      <c r="K2360" s="35">
        <v>0</v>
      </c>
      <c r="L2360" s="35">
        <v>0</v>
      </c>
      <c r="M2360" s="35">
        <v>0</v>
      </c>
      <c r="N2360" s="32" t="s">
        <v>19</v>
      </c>
      <c r="O2360" s="32" t="s">
        <v>41</v>
      </c>
      <c r="P2360" s="32">
        <v>1</v>
      </c>
      <c r="Q2360" s="32" t="s">
        <v>10258</v>
      </c>
    </row>
    <row r="2361" spans="1:17" x14ac:dyDescent="0.25">
      <c r="A2361" s="57">
        <v>42272.692477118057</v>
      </c>
      <c r="B2361" s="32" t="s">
        <v>4333</v>
      </c>
      <c r="C2361" s="32" t="s">
        <v>335</v>
      </c>
      <c r="D2361" s="32" t="s">
        <v>334</v>
      </c>
      <c r="E2361" s="32" t="s">
        <v>10263</v>
      </c>
      <c r="F2361" s="32" t="s">
        <v>10264</v>
      </c>
      <c r="G2361" s="32" t="s">
        <v>367</v>
      </c>
      <c r="H2361" s="32" t="s">
        <v>366</v>
      </c>
      <c r="I2361" s="32" t="s">
        <v>2007</v>
      </c>
      <c r="J2361" s="35">
        <v>0</v>
      </c>
      <c r="K2361" s="35">
        <v>0</v>
      </c>
      <c r="L2361" s="35">
        <v>0</v>
      </c>
      <c r="M2361" s="35">
        <v>0</v>
      </c>
      <c r="N2361" s="32" t="s">
        <v>19</v>
      </c>
      <c r="O2361" s="32" t="s">
        <v>41</v>
      </c>
      <c r="P2361" s="32">
        <v>1</v>
      </c>
      <c r="Q2361" s="32" t="s">
        <v>10265</v>
      </c>
    </row>
    <row r="2362" spans="1:17" x14ac:dyDescent="0.25">
      <c r="A2362" s="57">
        <v>42272.694319062502</v>
      </c>
      <c r="B2362" s="32" t="s">
        <v>4333</v>
      </c>
      <c r="C2362" s="32" t="s">
        <v>335</v>
      </c>
      <c r="D2362" s="32" t="s">
        <v>334</v>
      </c>
      <c r="E2362" s="32" t="s">
        <v>10266</v>
      </c>
      <c r="F2362" s="32" t="s">
        <v>10267</v>
      </c>
      <c r="G2362" s="32" t="s">
        <v>25</v>
      </c>
      <c r="H2362" s="32" t="s">
        <v>26</v>
      </c>
      <c r="I2362" s="32" t="s">
        <v>2006</v>
      </c>
      <c r="J2362" s="35">
        <v>0</v>
      </c>
      <c r="K2362" s="35">
        <v>0</v>
      </c>
      <c r="L2362" s="35">
        <v>0</v>
      </c>
      <c r="M2362" s="35">
        <v>0</v>
      </c>
      <c r="N2362" s="32" t="s">
        <v>19</v>
      </c>
      <c r="O2362" s="32" t="s">
        <v>41</v>
      </c>
      <c r="P2362" s="32">
        <v>1</v>
      </c>
      <c r="Q2362" s="32" t="s">
        <v>10268</v>
      </c>
    </row>
    <row r="2363" spans="1:17" x14ac:dyDescent="0.25">
      <c r="A2363" s="57">
        <v>42272.694319062502</v>
      </c>
      <c r="B2363" s="32" t="s">
        <v>4333</v>
      </c>
      <c r="C2363" s="32" t="s">
        <v>335</v>
      </c>
      <c r="D2363" s="32" t="s">
        <v>334</v>
      </c>
      <c r="E2363" s="32" t="s">
        <v>10266</v>
      </c>
      <c r="F2363" s="32" t="s">
        <v>10267</v>
      </c>
      <c r="G2363" s="32" t="s">
        <v>367</v>
      </c>
      <c r="H2363" s="32" t="s">
        <v>366</v>
      </c>
      <c r="I2363" s="32" t="s">
        <v>2006</v>
      </c>
      <c r="J2363" s="35">
        <v>0</v>
      </c>
      <c r="K2363" s="35">
        <v>0</v>
      </c>
      <c r="L2363" s="35">
        <v>0</v>
      </c>
      <c r="M2363" s="35">
        <v>0</v>
      </c>
      <c r="N2363" s="32" t="s">
        <v>19</v>
      </c>
      <c r="O2363" s="32" t="s">
        <v>41</v>
      </c>
      <c r="P2363" s="32">
        <v>1</v>
      </c>
      <c r="Q2363" s="32" t="s">
        <v>10268</v>
      </c>
    </row>
    <row r="2364" spans="1:17" x14ac:dyDescent="0.25">
      <c r="A2364" s="57">
        <v>42272.695976886571</v>
      </c>
      <c r="B2364" s="32" t="s">
        <v>4333</v>
      </c>
      <c r="C2364" s="32" t="s">
        <v>335</v>
      </c>
      <c r="D2364" s="32" t="s">
        <v>334</v>
      </c>
      <c r="E2364" s="32" t="s">
        <v>10269</v>
      </c>
      <c r="F2364" s="32" t="s">
        <v>10270</v>
      </c>
      <c r="G2364" s="32" t="s">
        <v>25</v>
      </c>
      <c r="H2364" s="32" t="s">
        <v>26</v>
      </c>
      <c r="I2364" s="32" t="s">
        <v>2006</v>
      </c>
      <c r="J2364" s="35">
        <v>0</v>
      </c>
      <c r="K2364" s="35">
        <v>0</v>
      </c>
      <c r="L2364" s="35">
        <v>0</v>
      </c>
      <c r="M2364" s="35">
        <v>0</v>
      </c>
      <c r="N2364" s="32" t="s">
        <v>19</v>
      </c>
      <c r="O2364" s="32" t="s">
        <v>41</v>
      </c>
      <c r="P2364" s="32">
        <v>1</v>
      </c>
      <c r="Q2364" s="32" t="s">
        <v>10271</v>
      </c>
    </row>
    <row r="2365" spans="1:17" x14ac:dyDescent="0.25">
      <c r="A2365" s="57">
        <v>42272.695976886571</v>
      </c>
      <c r="B2365" s="32" t="s">
        <v>4333</v>
      </c>
      <c r="C2365" s="32" t="s">
        <v>335</v>
      </c>
      <c r="D2365" s="32" t="s">
        <v>334</v>
      </c>
      <c r="E2365" s="32" t="s">
        <v>10269</v>
      </c>
      <c r="F2365" s="32" t="s">
        <v>10270</v>
      </c>
      <c r="G2365" s="32" t="s">
        <v>367</v>
      </c>
      <c r="H2365" s="32" t="s">
        <v>366</v>
      </c>
      <c r="I2365" s="32" t="s">
        <v>2006</v>
      </c>
      <c r="J2365" s="35">
        <v>0</v>
      </c>
      <c r="K2365" s="35">
        <v>0</v>
      </c>
      <c r="L2365" s="35">
        <v>0</v>
      </c>
      <c r="M2365" s="35">
        <v>0</v>
      </c>
      <c r="N2365" s="32" t="s">
        <v>19</v>
      </c>
      <c r="O2365" s="32" t="s">
        <v>41</v>
      </c>
      <c r="P2365" s="32">
        <v>1</v>
      </c>
      <c r="Q2365" s="32" t="s">
        <v>10271</v>
      </c>
    </row>
    <row r="2366" spans="1:17" x14ac:dyDescent="0.25">
      <c r="A2366" s="57">
        <v>42272.697433067129</v>
      </c>
      <c r="B2366" s="32" t="s">
        <v>4333</v>
      </c>
      <c r="C2366" s="32" t="s">
        <v>335</v>
      </c>
      <c r="D2366" s="32" t="s">
        <v>334</v>
      </c>
      <c r="E2366" s="32" t="s">
        <v>10272</v>
      </c>
      <c r="F2366" s="32" t="s">
        <v>10273</v>
      </c>
      <c r="G2366" s="32" t="s">
        <v>25</v>
      </c>
      <c r="H2366" s="32" t="s">
        <v>26</v>
      </c>
      <c r="I2366" s="32" t="s">
        <v>2006</v>
      </c>
      <c r="J2366" s="35">
        <v>0</v>
      </c>
      <c r="K2366" s="35">
        <v>0</v>
      </c>
      <c r="L2366" s="35">
        <v>0</v>
      </c>
      <c r="M2366" s="35">
        <v>0</v>
      </c>
      <c r="N2366" s="32" t="s">
        <v>19</v>
      </c>
      <c r="O2366" s="32" t="s">
        <v>41</v>
      </c>
      <c r="P2366" s="32">
        <v>1</v>
      </c>
      <c r="Q2366" s="32" t="s">
        <v>10274</v>
      </c>
    </row>
    <row r="2367" spans="1:17" x14ac:dyDescent="0.25">
      <c r="A2367" s="57">
        <v>42272.697433067129</v>
      </c>
      <c r="B2367" s="32" t="s">
        <v>4333</v>
      </c>
      <c r="C2367" s="32" t="s">
        <v>335</v>
      </c>
      <c r="D2367" s="32" t="s">
        <v>334</v>
      </c>
      <c r="E2367" s="32" t="s">
        <v>10272</v>
      </c>
      <c r="F2367" s="32" t="s">
        <v>10273</v>
      </c>
      <c r="G2367" s="32" t="s">
        <v>367</v>
      </c>
      <c r="H2367" s="32" t="s">
        <v>366</v>
      </c>
      <c r="I2367" s="32" t="s">
        <v>2006</v>
      </c>
      <c r="J2367" s="35">
        <v>0</v>
      </c>
      <c r="K2367" s="35">
        <v>0</v>
      </c>
      <c r="L2367" s="35">
        <v>0</v>
      </c>
      <c r="M2367" s="35">
        <v>0</v>
      </c>
      <c r="N2367" s="32" t="s">
        <v>19</v>
      </c>
      <c r="O2367" s="32" t="s">
        <v>41</v>
      </c>
      <c r="P2367" s="32">
        <v>1</v>
      </c>
      <c r="Q2367" s="32" t="s">
        <v>10274</v>
      </c>
    </row>
    <row r="2368" spans="1:17" x14ac:dyDescent="0.25">
      <c r="A2368" s="57">
        <v>42272.699282604168</v>
      </c>
      <c r="B2368" s="32" t="s">
        <v>4333</v>
      </c>
      <c r="C2368" s="32" t="s">
        <v>5395</v>
      </c>
      <c r="D2368" s="32" t="s">
        <v>334</v>
      </c>
      <c r="E2368" s="32" t="s">
        <v>10277</v>
      </c>
      <c r="F2368" s="32" t="s">
        <v>10278</v>
      </c>
      <c r="G2368" s="32" t="s">
        <v>25</v>
      </c>
      <c r="H2368" s="32" t="s">
        <v>26</v>
      </c>
      <c r="I2368" s="32" t="s">
        <v>2006</v>
      </c>
      <c r="J2368" s="35">
        <v>0</v>
      </c>
      <c r="K2368" s="35">
        <v>0</v>
      </c>
      <c r="L2368" s="35">
        <v>0</v>
      </c>
      <c r="M2368" s="35">
        <v>0</v>
      </c>
      <c r="N2368" s="32" t="s">
        <v>19</v>
      </c>
      <c r="O2368" s="32" t="s">
        <v>41</v>
      </c>
      <c r="P2368" s="32">
        <v>1</v>
      </c>
      <c r="Q2368" s="32" t="s">
        <v>10279</v>
      </c>
    </row>
    <row r="2369" spans="1:17" x14ac:dyDescent="0.25">
      <c r="A2369" s="57">
        <v>42272.699282604168</v>
      </c>
      <c r="B2369" s="32" t="s">
        <v>4333</v>
      </c>
      <c r="C2369" s="32" t="s">
        <v>5395</v>
      </c>
      <c r="D2369" s="32" t="s">
        <v>334</v>
      </c>
      <c r="E2369" s="32" t="s">
        <v>10277</v>
      </c>
      <c r="F2369" s="32" t="s">
        <v>10278</v>
      </c>
      <c r="G2369" s="32" t="s">
        <v>367</v>
      </c>
      <c r="H2369" s="32" t="s">
        <v>366</v>
      </c>
      <c r="I2369" s="32" t="s">
        <v>2006</v>
      </c>
      <c r="J2369" s="35">
        <v>0</v>
      </c>
      <c r="K2369" s="35">
        <v>0</v>
      </c>
      <c r="L2369" s="35">
        <v>14.25</v>
      </c>
      <c r="M2369" s="35">
        <v>0</v>
      </c>
      <c r="N2369" s="32" t="s">
        <v>19</v>
      </c>
      <c r="O2369" s="32" t="s">
        <v>41</v>
      </c>
      <c r="P2369" s="32">
        <v>1</v>
      </c>
      <c r="Q2369" s="32" t="s">
        <v>10279</v>
      </c>
    </row>
    <row r="2370" spans="1:17" x14ac:dyDescent="0.25">
      <c r="A2370" s="57">
        <v>42272.699282604168</v>
      </c>
      <c r="B2370" s="32" t="s">
        <v>4333</v>
      </c>
      <c r="C2370" s="32" t="s">
        <v>5395</v>
      </c>
      <c r="D2370" s="32" t="s">
        <v>334</v>
      </c>
      <c r="E2370" s="32" t="s">
        <v>10277</v>
      </c>
      <c r="F2370" s="32" t="s">
        <v>10278</v>
      </c>
      <c r="G2370" s="32" t="s">
        <v>367</v>
      </c>
      <c r="H2370" s="32" t="s">
        <v>366</v>
      </c>
      <c r="I2370" s="32" t="s">
        <v>2006</v>
      </c>
      <c r="J2370" s="35">
        <v>0</v>
      </c>
      <c r="K2370" s="35">
        <v>0</v>
      </c>
      <c r="L2370" s="35">
        <v>14.25</v>
      </c>
      <c r="M2370" s="35">
        <v>0</v>
      </c>
      <c r="N2370" s="32" t="s">
        <v>19</v>
      </c>
      <c r="O2370" s="32" t="s">
        <v>41</v>
      </c>
      <c r="P2370" s="32">
        <v>1</v>
      </c>
      <c r="Q2370" s="32" t="s">
        <v>10279</v>
      </c>
    </row>
    <row r="2371" spans="1:17" x14ac:dyDescent="0.25">
      <c r="A2371" s="57">
        <v>42272.699282604168</v>
      </c>
      <c r="B2371" s="32" t="s">
        <v>4333</v>
      </c>
      <c r="C2371" s="32" t="s">
        <v>5395</v>
      </c>
      <c r="D2371" s="32" t="s">
        <v>334</v>
      </c>
      <c r="E2371" s="32" t="s">
        <v>10277</v>
      </c>
      <c r="F2371" s="32" t="s">
        <v>10278</v>
      </c>
      <c r="G2371" s="32" t="s">
        <v>367</v>
      </c>
      <c r="H2371" s="32" t="s">
        <v>366</v>
      </c>
      <c r="I2371" s="32" t="s">
        <v>2006</v>
      </c>
      <c r="J2371" s="35">
        <v>0</v>
      </c>
      <c r="K2371" s="35">
        <v>0</v>
      </c>
      <c r="L2371" s="35">
        <v>14.25</v>
      </c>
      <c r="M2371" s="35">
        <v>0</v>
      </c>
      <c r="N2371" s="32" t="s">
        <v>19</v>
      </c>
      <c r="O2371" s="32" t="s">
        <v>41</v>
      </c>
      <c r="P2371" s="32">
        <v>1</v>
      </c>
      <c r="Q2371" s="32" t="s">
        <v>10279</v>
      </c>
    </row>
    <row r="2372" spans="1:17" x14ac:dyDescent="0.25">
      <c r="A2372" s="57">
        <v>42272.699282604168</v>
      </c>
      <c r="B2372" s="32" t="s">
        <v>4333</v>
      </c>
      <c r="C2372" s="32" t="s">
        <v>5395</v>
      </c>
      <c r="D2372" s="32" t="s">
        <v>334</v>
      </c>
      <c r="E2372" s="32" t="s">
        <v>10277</v>
      </c>
      <c r="F2372" s="32" t="s">
        <v>10278</v>
      </c>
      <c r="G2372" s="32" t="s">
        <v>25</v>
      </c>
      <c r="H2372" s="32" t="s">
        <v>26</v>
      </c>
      <c r="I2372" s="32" t="s">
        <v>2006</v>
      </c>
      <c r="J2372" s="35">
        <v>0</v>
      </c>
      <c r="K2372" s="35">
        <v>0</v>
      </c>
      <c r="L2372" s="35">
        <v>0</v>
      </c>
      <c r="M2372" s="35">
        <v>0</v>
      </c>
      <c r="N2372" s="32" t="s">
        <v>19</v>
      </c>
      <c r="O2372" s="32" t="s">
        <v>41</v>
      </c>
      <c r="P2372" s="32">
        <v>1</v>
      </c>
      <c r="Q2372" s="32" t="s">
        <v>10279</v>
      </c>
    </row>
    <row r="2373" spans="1:17" x14ac:dyDescent="0.25">
      <c r="A2373" s="57">
        <v>42272.701164351849</v>
      </c>
      <c r="B2373" s="32" t="s">
        <v>307</v>
      </c>
      <c r="C2373" s="32" t="s">
        <v>6032</v>
      </c>
      <c r="D2373" s="32" t="s">
        <v>6033</v>
      </c>
      <c r="E2373" s="32" t="s">
        <v>10280</v>
      </c>
      <c r="F2373" s="32" t="s">
        <v>10281</v>
      </c>
      <c r="G2373" s="32" t="s">
        <v>720</v>
      </c>
      <c r="H2373" s="32" t="s">
        <v>719</v>
      </c>
      <c r="I2373" s="32" t="s">
        <v>2007</v>
      </c>
      <c r="J2373" s="35">
        <v>0</v>
      </c>
      <c r="K2373" s="35">
        <v>0</v>
      </c>
      <c r="L2373" s="35">
        <v>0</v>
      </c>
      <c r="M2373" s="35">
        <v>0</v>
      </c>
      <c r="N2373" s="32" t="s">
        <v>19</v>
      </c>
      <c r="O2373" s="32" t="s">
        <v>10282</v>
      </c>
      <c r="P2373" s="32">
        <v>1</v>
      </c>
      <c r="Q2373" s="32" t="s">
        <v>10283</v>
      </c>
    </row>
    <row r="2374" spans="1:17" x14ac:dyDescent="0.25">
      <c r="A2374" s="57">
        <v>42272.703048530093</v>
      </c>
      <c r="C2374" s="32" t="s">
        <v>74</v>
      </c>
      <c r="D2374" s="32" t="s">
        <v>73</v>
      </c>
      <c r="E2374" s="32" t="s">
        <v>10284</v>
      </c>
      <c r="F2374" s="32" t="s">
        <v>10285</v>
      </c>
      <c r="G2374" s="32" t="s">
        <v>58</v>
      </c>
      <c r="H2374" s="32" t="s">
        <v>59</v>
      </c>
      <c r="I2374" s="32" t="s">
        <v>2006</v>
      </c>
      <c r="J2374" s="35">
        <v>0</v>
      </c>
      <c r="K2374" s="35">
        <v>0</v>
      </c>
      <c r="L2374" s="35">
        <v>0</v>
      </c>
      <c r="M2374" s="35">
        <v>0</v>
      </c>
      <c r="N2374" s="32" t="s">
        <v>19</v>
      </c>
      <c r="O2374" s="32" t="s">
        <v>32</v>
      </c>
      <c r="P2374" s="32">
        <v>0</v>
      </c>
    </row>
    <row r="2375" spans="1:17" x14ac:dyDescent="0.25">
      <c r="A2375" s="57">
        <v>42272.708821446759</v>
      </c>
      <c r="B2375" s="32" t="s">
        <v>445</v>
      </c>
      <c r="C2375" s="32" t="s">
        <v>10290</v>
      </c>
      <c r="D2375" s="32" t="s">
        <v>10291</v>
      </c>
      <c r="E2375" s="32" t="s">
        <v>10292</v>
      </c>
      <c r="F2375" s="32" t="s">
        <v>10293</v>
      </c>
      <c r="G2375" s="32" t="s">
        <v>39</v>
      </c>
      <c r="H2375" s="32" t="s">
        <v>40</v>
      </c>
      <c r="I2375" s="32" t="s">
        <v>2013</v>
      </c>
      <c r="J2375" s="35">
        <v>3146</v>
      </c>
      <c r="K2375" s="35">
        <v>0</v>
      </c>
      <c r="L2375" s="35">
        <v>0</v>
      </c>
      <c r="M2375" s="35">
        <v>0</v>
      </c>
      <c r="N2375" s="32" t="s">
        <v>19</v>
      </c>
      <c r="O2375" s="32" t="s">
        <v>41</v>
      </c>
      <c r="P2375" s="32">
        <v>1</v>
      </c>
      <c r="Q2375" s="32" t="s">
        <v>10294</v>
      </c>
    </row>
    <row r="2376" spans="1:17" x14ac:dyDescent="0.25">
      <c r="A2376" s="57">
        <v>42272.715069594909</v>
      </c>
      <c r="B2376" s="32" t="s">
        <v>445</v>
      </c>
      <c r="C2376" s="32" t="s">
        <v>10290</v>
      </c>
      <c r="D2376" s="32" t="s">
        <v>10291</v>
      </c>
      <c r="E2376" s="32" t="s">
        <v>10295</v>
      </c>
      <c r="F2376" s="32" t="s">
        <v>10296</v>
      </c>
      <c r="G2376" s="32" t="s">
        <v>39</v>
      </c>
      <c r="H2376" s="32" t="s">
        <v>40</v>
      </c>
      <c r="I2376" s="32" t="s">
        <v>2013</v>
      </c>
      <c r="J2376" s="35">
        <v>0</v>
      </c>
      <c r="K2376" s="35">
        <v>0</v>
      </c>
      <c r="L2376" s="35">
        <v>0</v>
      </c>
      <c r="M2376" s="35">
        <v>0</v>
      </c>
      <c r="N2376" s="32" t="s">
        <v>19</v>
      </c>
      <c r="O2376" s="32" t="s">
        <v>41</v>
      </c>
      <c r="P2376" s="32">
        <v>1</v>
      </c>
      <c r="Q2376" s="32" t="s">
        <v>10294</v>
      </c>
    </row>
    <row r="2377" spans="1:17" x14ac:dyDescent="0.25">
      <c r="A2377" s="57">
        <v>42272.715069594909</v>
      </c>
      <c r="B2377" s="32" t="s">
        <v>445</v>
      </c>
      <c r="C2377" s="32" t="s">
        <v>10290</v>
      </c>
      <c r="D2377" s="32" t="s">
        <v>10291</v>
      </c>
      <c r="E2377" s="32" t="s">
        <v>10295</v>
      </c>
      <c r="F2377" s="32" t="s">
        <v>10296</v>
      </c>
      <c r="G2377" s="32" t="s">
        <v>10297</v>
      </c>
      <c r="H2377" s="32" t="s">
        <v>10298</v>
      </c>
      <c r="I2377" s="32" t="s">
        <v>2013</v>
      </c>
      <c r="J2377" s="35">
        <v>0</v>
      </c>
      <c r="K2377" s="35">
        <v>1033.8599999999999</v>
      </c>
      <c r="L2377" s="35">
        <v>0</v>
      </c>
      <c r="M2377" s="35">
        <v>0</v>
      </c>
      <c r="N2377" s="32" t="s">
        <v>19</v>
      </c>
      <c r="O2377" s="32" t="s">
        <v>41</v>
      </c>
      <c r="P2377" s="32">
        <v>2</v>
      </c>
      <c r="Q2377" s="32" t="s">
        <v>10294</v>
      </c>
    </row>
    <row r="2378" spans="1:17" x14ac:dyDescent="0.25">
      <c r="A2378" s="57">
        <v>42272.715069594909</v>
      </c>
      <c r="B2378" s="32" t="s">
        <v>445</v>
      </c>
      <c r="C2378" s="32" t="s">
        <v>10290</v>
      </c>
      <c r="D2378" s="32" t="s">
        <v>10291</v>
      </c>
      <c r="E2378" s="32" t="s">
        <v>10295</v>
      </c>
      <c r="F2378" s="32" t="s">
        <v>10296</v>
      </c>
      <c r="G2378" s="32" t="s">
        <v>35</v>
      </c>
      <c r="H2378" s="32" t="s">
        <v>38</v>
      </c>
      <c r="I2378" s="32" t="s">
        <v>2013</v>
      </c>
      <c r="J2378" s="35">
        <v>0</v>
      </c>
      <c r="K2378" s="35">
        <v>0</v>
      </c>
      <c r="L2378" s="35">
        <v>0</v>
      </c>
      <c r="M2378" s="35">
        <v>5.6</v>
      </c>
      <c r="N2378" s="32" t="s">
        <v>19</v>
      </c>
      <c r="O2378" s="32" t="s">
        <v>41</v>
      </c>
      <c r="P2378" s="32">
        <v>1</v>
      </c>
      <c r="Q2378" s="32" t="s">
        <v>10294</v>
      </c>
    </row>
    <row r="2379" spans="1:17" x14ac:dyDescent="0.25">
      <c r="A2379" s="57">
        <v>42272.715069594909</v>
      </c>
      <c r="B2379" s="32" t="s">
        <v>445</v>
      </c>
      <c r="C2379" s="32" t="s">
        <v>10290</v>
      </c>
      <c r="D2379" s="32" t="s">
        <v>10291</v>
      </c>
      <c r="E2379" s="32" t="s">
        <v>10295</v>
      </c>
      <c r="F2379" s="32" t="s">
        <v>10296</v>
      </c>
      <c r="G2379" s="32" t="s">
        <v>33</v>
      </c>
      <c r="H2379" s="32" t="s">
        <v>34</v>
      </c>
      <c r="I2379" s="32" t="s">
        <v>2013</v>
      </c>
      <c r="J2379" s="35">
        <v>0</v>
      </c>
      <c r="K2379" s="35">
        <v>0</v>
      </c>
      <c r="L2379" s="35">
        <v>0</v>
      </c>
      <c r="M2379" s="35">
        <v>2.15</v>
      </c>
      <c r="N2379" s="32" t="s">
        <v>19</v>
      </c>
      <c r="O2379" s="32" t="s">
        <v>41</v>
      </c>
      <c r="P2379" s="32">
        <v>1</v>
      </c>
      <c r="Q2379" s="32" t="s">
        <v>10294</v>
      </c>
    </row>
    <row r="2380" spans="1:17" x14ac:dyDescent="0.25">
      <c r="A2380" s="57">
        <v>42272.716922025465</v>
      </c>
      <c r="B2380" s="32" t="s">
        <v>290</v>
      </c>
      <c r="C2380" s="32" t="s">
        <v>8021</v>
      </c>
      <c r="D2380" s="32" t="s">
        <v>8022</v>
      </c>
      <c r="E2380" s="32" t="s">
        <v>10299</v>
      </c>
      <c r="F2380" s="32" t="s">
        <v>10300</v>
      </c>
      <c r="G2380" s="32" t="s">
        <v>39</v>
      </c>
      <c r="H2380" s="32" t="s">
        <v>40</v>
      </c>
      <c r="I2380" s="32" t="s">
        <v>2013</v>
      </c>
      <c r="J2380" s="35">
        <v>0</v>
      </c>
      <c r="K2380" s="35">
        <v>0</v>
      </c>
      <c r="L2380" s="35">
        <v>11.25</v>
      </c>
      <c r="M2380" s="35">
        <v>0</v>
      </c>
      <c r="N2380" s="32" t="s">
        <v>19</v>
      </c>
      <c r="O2380" s="32" t="s">
        <v>41</v>
      </c>
      <c r="P2380" s="32">
        <v>2</v>
      </c>
    </row>
    <row r="2381" spans="1:17" x14ac:dyDescent="0.25">
      <c r="A2381" s="57">
        <v>42272.74202341435</v>
      </c>
      <c r="B2381" s="32" t="s">
        <v>70</v>
      </c>
      <c r="C2381" s="32" t="s">
        <v>10307</v>
      </c>
      <c r="D2381" s="32" t="s">
        <v>10308</v>
      </c>
      <c r="E2381" s="32" t="s">
        <v>10309</v>
      </c>
      <c r="F2381" s="32" t="s">
        <v>10310</v>
      </c>
      <c r="G2381" s="32" t="s">
        <v>527</v>
      </c>
      <c r="H2381" s="32" t="s">
        <v>526</v>
      </c>
      <c r="I2381" s="32" t="s">
        <v>4744</v>
      </c>
      <c r="J2381" s="35">
        <v>0</v>
      </c>
      <c r="K2381" s="35">
        <v>0</v>
      </c>
      <c r="L2381" s="35">
        <v>0</v>
      </c>
      <c r="M2381" s="35">
        <v>0</v>
      </c>
      <c r="N2381" s="32" t="s">
        <v>19</v>
      </c>
      <c r="O2381" s="32" t="s">
        <v>41</v>
      </c>
      <c r="P2381" s="32">
        <v>1</v>
      </c>
      <c r="Q2381" s="32" t="s">
        <v>10311</v>
      </c>
    </row>
    <row r="2382" spans="1:17" x14ac:dyDescent="0.25">
      <c r="A2382" s="57">
        <v>42272.74202341435</v>
      </c>
      <c r="B2382" s="32" t="s">
        <v>70</v>
      </c>
      <c r="C2382" s="32" t="s">
        <v>10307</v>
      </c>
      <c r="D2382" s="32" t="s">
        <v>10308</v>
      </c>
      <c r="E2382" s="32" t="s">
        <v>10309</v>
      </c>
      <c r="F2382" s="32" t="s">
        <v>10310</v>
      </c>
      <c r="G2382" s="32" t="s">
        <v>35</v>
      </c>
      <c r="H2382" s="32" t="s">
        <v>38</v>
      </c>
      <c r="I2382" s="32" t="s">
        <v>4744</v>
      </c>
      <c r="J2382" s="35">
        <v>0</v>
      </c>
      <c r="K2382" s="35">
        <v>0</v>
      </c>
      <c r="L2382" s="35">
        <v>0</v>
      </c>
      <c r="M2382" s="35">
        <v>6.24</v>
      </c>
      <c r="N2382" s="32" t="s">
        <v>19</v>
      </c>
      <c r="O2382" s="32" t="s">
        <v>41</v>
      </c>
      <c r="P2382" s="32">
        <v>1</v>
      </c>
      <c r="Q2382" s="32" t="s">
        <v>10311</v>
      </c>
    </row>
    <row r="2383" spans="1:17" x14ac:dyDescent="0.25">
      <c r="A2383" s="57">
        <v>42272.76415505787</v>
      </c>
      <c r="C2383" s="32" t="s">
        <v>655</v>
      </c>
      <c r="D2383" s="32" t="s">
        <v>334</v>
      </c>
      <c r="E2383" s="32" t="s">
        <v>10318</v>
      </c>
      <c r="F2383" s="32" t="s">
        <v>10319</v>
      </c>
      <c r="G2383" s="32" t="s">
        <v>58</v>
      </c>
      <c r="H2383" s="32" t="s">
        <v>59</v>
      </c>
      <c r="I2383" s="32" t="s">
        <v>2006</v>
      </c>
      <c r="J2383" s="35">
        <v>0</v>
      </c>
      <c r="K2383" s="35">
        <v>0</v>
      </c>
      <c r="L2383" s="35">
        <v>0</v>
      </c>
      <c r="M2383" s="35">
        <v>0</v>
      </c>
      <c r="N2383" s="32" t="s">
        <v>19</v>
      </c>
      <c r="O2383" s="32" t="s">
        <v>322</v>
      </c>
      <c r="P2383" s="32">
        <v>0</v>
      </c>
    </row>
    <row r="2384" spans="1:17" x14ac:dyDescent="0.25">
      <c r="A2384" s="57">
        <v>42272.76582847222</v>
      </c>
      <c r="C2384" s="32" t="s">
        <v>655</v>
      </c>
      <c r="D2384" s="32" t="s">
        <v>334</v>
      </c>
      <c r="E2384" s="32" t="s">
        <v>10320</v>
      </c>
      <c r="F2384" s="32" t="s">
        <v>10321</v>
      </c>
      <c r="G2384" s="32" t="s">
        <v>58</v>
      </c>
      <c r="H2384" s="32" t="s">
        <v>59</v>
      </c>
      <c r="I2384" s="32" t="s">
        <v>2006</v>
      </c>
      <c r="J2384" s="35">
        <v>0</v>
      </c>
      <c r="K2384" s="35">
        <v>0</v>
      </c>
      <c r="L2384" s="35">
        <v>0</v>
      </c>
      <c r="M2384" s="35">
        <v>0</v>
      </c>
      <c r="N2384" s="32" t="s">
        <v>19</v>
      </c>
      <c r="O2384" s="32" t="s">
        <v>322</v>
      </c>
      <c r="P2384" s="32">
        <v>0</v>
      </c>
    </row>
    <row r="2385" spans="1:17" x14ac:dyDescent="0.25">
      <c r="A2385" s="57">
        <v>42272.814348761574</v>
      </c>
      <c r="C2385" s="32" t="s">
        <v>655</v>
      </c>
      <c r="D2385" s="32" t="s">
        <v>334</v>
      </c>
      <c r="E2385" s="32" t="s">
        <v>10322</v>
      </c>
      <c r="F2385" s="32" t="s">
        <v>10323</v>
      </c>
      <c r="G2385" s="32" t="s">
        <v>58</v>
      </c>
      <c r="H2385" s="32" t="s">
        <v>59</v>
      </c>
      <c r="I2385" s="32" t="s">
        <v>2006</v>
      </c>
      <c r="J2385" s="35">
        <v>0</v>
      </c>
      <c r="K2385" s="35">
        <v>0</v>
      </c>
      <c r="L2385" s="35">
        <v>0</v>
      </c>
      <c r="M2385" s="35">
        <v>0</v>
      </c>
      <c r="N2385" s="32" t="s">
        <v>19</v>
      </c>
      <c r="O2385" s="32" t="s">
        <v>322</v>
      </c>
      <c r="P2385" s="32">
        <v>0</v>
      </c>
    </row>
    <row r="2386" spans="1:17" x14ac:dyDescent="0.25">
      <c r="A2386" s="57">
        <v>42275.382705706019</v>
      </c>
      <c r="C2386" s="32" t="s">
        <v>457</v>
      </c>
      <c r="D2386" s="32" t="s">
        <v>334</v>
      </c>
      <c r="E2386" s="32" t="s">
        <v>10324</v>
      </c>
      <c r="F2386" s="32" t="s">
        <v>10325</v>
      </c>
      <c r="G2386" s="32" t="s">
        <v>58</v>
      </c>
      <c r="H2386" s="32" t="s">
        <v>59</v>
      </c>
      <c r="I2386" s="32" t="s">
        <v>2006</v>
      </c>
      <c r="J2386" s="35">
        <v>0</v>
      </c>
      <c r="K2386" s="35">
        <v>0</v>
      </c>
      <c r="L2386" s="35">
        <v>0</v>
      </c>
      <c r="M2386" s="35">
        <v>0</v>
      </c>
      <c r="N2386" s="32" t="s">
        <v>19</v>
      </c>
      <c r="O2386" s="32" t="s">
        <v>322</v>
      </c>
      <c r="P2386" s="32">
        <v>0</v>
      </c>
    </row>
    <row r="2387" spans="1:17" x14ac:dyDescent="0.25">
      <c r="A2387" s="57">
        <v>42275.398279745372</v>
      </c>
      <c r="C2387" s="32" t="s">
        <v>1068</v>
      </c>
      <c r="D2387" s="32" t="s">
        <v>334</v>
      </c>
      <c r="E2387" s="32" t="s">
        <v>10328</v>
      </c>
      <c r="F2387" s="32" t="s">
        <v>10329</v>
      </c>
      <c r="G2387" s="32" t="s">
        <v>58</v>
      </c>
      <c r="H2387" s="32" t="s">
        <v>59</v>
      </c>
      <c r="I2387" s="32" t="s">
        <v>2006</v>
      </c>
      <c r="J2387" s="35">
        <v>0</v>
      </c>
      <c r="K2387" s="35">
        <v>0</v>
      </c>
      <c r="L2387" s="35">
        <v>0</v>
      </c>
      <c r="M2387" s="35">
        <v>0</v>
      </c>
      <c r="N2387" s="32" t="s">
        <v>19</v>
      </c>
      <c r="O2387" s="32" t="s">
        <v>322</v>
      </c>
      <c r="P2387" s="32">
        <v>0</v>
      </c>
    </row>
    <row r="2388" spans="1:17" x14ac:dyDescent="0.25">
      <c r="A2388" s="57">
        <v>42275.400331331017</v>
      </c>
      <c r="B2388" s="32" t="s">
        <v>4333</v>
      </c>
      <c r="C2388" s="32" t="s">
        <v>287</v>
      </c>
      <c r="D2388" s="32" t="s">
        <v>278</v>
      </c>
      <c r="E2388" s="32" t="s">
        <v>286</v>
      </c>
      <c r="F2388" s="32" t="s">
        <v>10330</v>
      </c>
      <c r="G2388" s="32" t="s">
        <v>15</v>
      </c>
      <c r="H2388" s="32" t="s">
        <v>16</v>
      </c>
      <c r="I2388" s="32" t="s">
        <v>285</v>
      </c>
      <c r="J2388" s="35">
        <v>42878</v>
      </c>
      <c r="K2388" s="35">
        <v>0</v>
      </c>
      <c r="L2388" s="35">
        <v>0</v>
      </c>
      <c r="M2388" s="35">
        <v>0</v>
      </c>
      <c r="N2388" s="32" t="s">
        <v>19</v>
      </c>
      <c r="O2388" s="32" t="s">
        <v>18</v>
      </c>
      <c r="P2388" s="32">
        <v>1</v>
      </c>
      <c r="Q2388" s="32" t="s">
        <v>5049</v>
      </c>
    </row>
    <row r="2389" spans="1:17" x14ac:dyDescent="0.25">
      <c r="A2389" s="57">
        <v>42275.411422650461</v>
      </c>
      <c r="B2389" s="32" t="s">
        <v>22</v>
      </c>
      <c r="C2389" s="32" t="s">
        <v>2020</v>
      </c>
      <c r="D2389" s="32" t="s">
        <v>2021</v>
      </c>
      <c r="E2389" s="32" t="s">
        <v>10351</v>
      </c>
      <c r="F2389" s="32" t="s">
        <v>10352</v>
      </c>
      <c r="G2389" s="32" t="s">
        <v>25</v>
      </c>
      <c r="H2389" s="32" t="s">
        <v>26</v>
      </c>
      <c r="I2389" s="32" t="s">
        <v>2006</v>
      </c>
      <c r="J2389" s="35">
        <v>0</v>
      </c>
      <c r="K2389" s="35">
        <v>0</v>
      </c>
      <c r="L2389" s="35">
        <v>0</v>
      </c>
      <c r="M2389" s="35">
        <v>0</v>
      </c>
      <c r="N2389" s="32" t="s">
        <v>19</v>
      </c>
      <c r="O2389" s="32" t="s">
        <v>7880</v>
      </c>
      <c r="P2389" s="32">
        <v>0.5</v>
      </c>
    </row>
    <row r="2390" spans="1:17" x14ac:dyDescent="0.25">
      <c r="A2390" s="57">
        <v>42275.411422650461</v>
      </c>
      <c r="B2390" s="32" t="s">
        <v>22</v>
      </c>
      <c r="C2390" s="32" t="s">
        <v>2020</v>
      </c>
      <c r="D2390" s="32" t="s">
        <v>2021</v>
      </c>
      <c r="E2390" s="32" t="s">
        <v>10351</v>
      </c>
      <c r="F2390" s="32" t="s">
        <v>10352</v>
      </c>
      <c r="G2390" s="32" t="s">
        <v>10353</v>
      </c>
      <c r="H2390" s="32" t="s">
        <v>10354</v>
      </c>
      <c r="I2390" s="32" t="s">
        <v>2006</v>
      </c>
      <c r="J2390" s="35">
        <v>0</v>
      </c>
      <c r="K2390" s="35">
        <v>0</v>
      </c>
      <c r="L2390" s="35">
        <v>0</v>
      </c>
      <c r="M2390" s="35">
        <v>0</v>
      </c>
      <c r="N2390" s="32" t="s">
        <v>19</v>
      </c>
      <c r="O2390" s="32" t="s">
        <v>7880</v>
      </c>
      <c r="P2390" s="32">
        <v>1</v>
      </c>
    </row>
    <row r="2391" spans="1:17" x14ac:dyDescent="0.25">
      <c r="A2391" s="57">
        <v>42275.418742210648</v>
      </c>
      <c r="B2391" s="32" t="s">
        <v>22</v>
      </c>
      <c r="C2391" s="32" t="s">
        <v>339</v>
      </c>
      <c r="D2391" s="32" t="s">
        <v>338</v>
      </c>
      <c r="E2391" s="32" t="s">
        <v>10363</v>
      </c>
      <c r="F2391" s="32" t="s">
        <v>10364</v>
      </c>
      <c r="G2391" s="32" t="s">
        <v>467</v>
      </c>
      <c r="H2391" s="32" t="s">
        <v>466</v>
      </c>
      <c r="I2391" s="32" t="s">
        <v>2006</v>
      </c>
      <c r="J2391" s="35">
        <v>85.56</v>
      </c>
      <c r="K2391" s="35">
        <v>0</v>
      </c>
      <c r="L2391" s="35">
        <v>30</v>
      </c>
      <c r="M2391" s="35">
        <v>0</v>
      </c>
      <c r="N2391" s="32" t="s">
        <v>19</v>
      </c>
      <c r="O2391" s="32" t="s">
        <v>37</v>
      </c>
      <c r="P2391" s="32">
        <v>1</v>
      </c>
      <c r="Q2391" s="32" t="s">
        <v>10365</v>
      </c>
    </row>
    <row r="2392" spans="1:17" x14ac:dyDescent="0.25">
      <c r="A2392" s="57">
        <v>42275.418742210648</v>
      </c>
      <c r="B2392" s="32" t="s">
        <v>22</v>
      </c>
      <c r="C2392" s="32" t="s">
        <v>339</v>
      </c>
      <c r="D2392" s="32" t="s">
        <v>338</v>
      </c>
      <c r="E2392" s="32" t="s">
        <v>10363</v>
      </c>
      <c r="F2392" s="32" t="s">
        <v>10364</v>
      </c>
      <c r="G2392" s="32" t="s">
        <v>399</v>
      </c>
      <c r="H2392" s="32" t="s">
        <v>398</v>
      </c>
      <c r="I2392" s="32" t="s">
        <v>2006</v>
      </c>
      <c r="J2392" s="35">
        <v>8.5500000000000007</v>
      </c>
      <c r="K2392" s="35">
        <v>0</v>
      </c>
      <c r="L2392" s="35">
        <v>30</v>
      </c>
      <c r="M2392" s="35">
        <v>0</v>
      </c>
      <c r="N2392" s="32" t="s">
        <v>19</v>
      </c>
      <c r="O2392" s="32" t="s">
        <v>37</v>
      </c>
      <c r="P2392" s="32">
        <v>1</v>
      </c>
      <c r="Q2392" s="32" t="s">
        <v>10365</v>
      </c>
    </row>
    <row r="2393" spans="1:17" x14ac:dyDescent="0.25">
      <c r="A2393" s="57">
        <v>42275.427571215281</v>
      </c>
      <c r="B2393" s="32" t="s">
        <v>4333</v>
      </c>
      <c r="C2393" s="32" t="s">
        <v>335</v>
      </c>
      <c r="D2393" s="32" t="s">
        <v>334</v>
      </c>
      <c r="E2393" s="32" t="s">
        <v>5827</v>
      </c>
      <c r="F2393" s="32" t="s">
        <v>10369</v>
      </c>
      <c r="G2393" s="32" t="s">
        <v>367</v>
      </c>
      <c r="H2393" s="32" t="s">
        <v>366</v>
      </c>
      <c r="I2393" s="32" t="s">
        <v>2007</v>
      </c>
      <c r="J2393" s="35">
        <v>0</v>
      </c>
      <c r="K2393" s="35">
        <v>0</v>
      </c>
      <c r="L2393" s="35">
        <v>0</v>
      </c>
      <c r="M2393" s="35">
        <v>0</v>
      </c>
      <c r="N2393" s="32" t="s">
        <v>19</v>
      </c>
      <c r="O2393" s="32" t="s">
        <v>41</v>
      </c>
      <c r="P2393" s="32">
        <v>1</v>
      </c>
      <c r="Q2393" s="32" t="s">
        <v>5653</v>
      </c>
    </row>
    <row r="2394" spans="1:17" x14ac:dyDescent="0.25">
      <c r="A2394" s="57">
        <v>42275.430754363428</v>
      </c>
      <c r="B2394" s="32" t="s">
        <v>256</v>
      </c>
      <c r="C2394" s="32" t="s">
        <v>2015</v>
      </c>
      <c r="D2394" s="32" t="s">
        <v>334</v>
      </c>
      <c r="E2394" s="32" t="s">
        <v>10370</v>
      </c>
      <c r="F2394" s="32" t="s">
        <v>10371</v>
      </c>
      <c r="G2394" s="32" t="s">
        <v>15</v>
      </c>
      <c r="H2394" s="32" t="s">
        <v>16</v>
      </c>
      <c r="I2394" s="32" t="s">
        <v>260</v>
      </c>
      <c r="J2394" s="35">
        <v>1558</v>
      </c>
      <c r="K2394" s="35">
        <v>0</v>
      </c>
      <c r="L2394" s="35">
        <v>0</v>
      </c>
      <c r="M2394" s="35">
        <v>0</v>
      </c>
      <c r="N2394" s="32" t="s">
        <v>19</v>
      </c>
      <c r="O2394" s="32" t="s">
        <v>20</v>
      </c>
      <c r="P2394" s="32">
        <v>1</v>
      </c>
      <c r="Q2394" s="32" t="s">
        <v>5756</v>
      </c>
    </row>
    <row r="2395" spans="1:17" x14ac:dyDescent="0.25">
      <c r="A2395" s="57">
        <v>42275.433485567133</v>
      </c>
      <c r="B2395" s="32" t="s">
        <v>22</v>
      </c>
      <c r="C2395" s="32" t="s">
        <v>5973</v>
      </c>
      <c r="D2395" s="32" t="s">
        <v>5974</v>
      </c>
      <c r="E2395" s="32" t="s">
        <v>10372</v>
      </c>
      <c r="F2395" s="32" t="s">
        <v>10373</v>
      </c>
      <c r="G2395" s="32" t="s">
        <v>25</v>
      </c>
      <c r="H2395" s="32" t="s">
        <v>26</v>
      </c>
      <c r="I2395" s="32" t="s">
        <v>2006</v>
      </c>
      <c r="J2395" s="35">
        <v>0</v>
      </c>
      <c r="K2395" s="35">
        <v>0</v>
      </c>
      <c r="L2395" s="35">
        <v>0</v>
      </c>
      <c r="M2395" s="35">
        <v>0</v>
      </c>
      <c r="N2395" s="32" t="s">
        <v>19</v>
      </c>
      <c r="O2395" s="32" t="s">
        <v>7880</v>
      </c>
      <c r="P2395" s="32">
        <v>0.5</v>
      </c>
    </row>
    <row r="2396" spans="1:17" x14ac:dyDescent="0.25">
      <c r="A2396" s="57">
        <v>42275.437314664348</v>
      </c>
      <c r="B2396" s="32" t="s">
        <v>22</v>
      </c>
      <c r="C2396" s="32" t="s">
        <v>5973</v>
      </c>
      <c r="D2396" s="32" t="s">
        <v>5974</v>
      </c>
      <c r="E2396" s="32" t="s">
        <v>10376</v>
      </c>
      <c r="F2396" s="32" t="s">
        <v>10377</v>
      </c>
      <c r="G2396" s="32" t="s">
        <v>25</v>
      </c>
      <c r="H2396" s="32" t="s">
        <v>26</v>
      </c>
      <c r="I2396" s="32" t="s">
        <v>2006</v>
      </c>
      <c r="J2396" s="35">
        <v>0</v>
      </c>
      <c r="K2396" s="35">
        <v>0</v>
      </c>
      <c r="L2396" s="35">
        <v>0</v>
      </c>
      <c r="M2396" s="35">
        <v>0</v>
      </c>
      <c r="N2396" s="32" t="s">
        <v>19</v>
      </c>
      <c r="O2396" s="32" t="s">
        <v>7880</v>
      </c>
      <c r="P2396" s="32">
        <v>0.5</v>
      </c>
    </row>
    <row r="2397" spans="1:17" x14ac:dyDescent="0.25">
      <c r="A2397" s="57">
        <v>42275.439865312503</v>
      </c>
      <c r="C2397" s="32" t="s">
        <v>74</v>
      </c>
      <c r="D2397" s="32" t="s">
        <v>73</v>
      </c>
      <c r="E2397" s="32" t="s">
        <v>10378</v>
      </c>
      <c r="F2397" s="32" t="s">
        <v>10379</v>
      </c>
      <c r="G2397" s="32" t="s">
        <v>58</v>
      </c>
      <c r="H2397" s="32" t="s">
        <v>59</v>
      </c>
      <c r="I2397" s="32" t="s">
        <v>2006</v>
      </c>
      <c r="J2397" s="35">
        <v>0</v>
      </c>
      <c r="K2397" s="35">
        <v>0</v>
      </c>
      <c r="L2397" s="35">
        <v>0</v>
      </c>
      <c r="M2397" s="35">
        <v>0</v>
      </c>
      <c r="N2397" s="32" t="s">
        <v>19</v>
      </c>
      <c r="O2397" s="32" t="s">
        <v>32</v>
      </c>
      <c r="P2397" s="32">
        <v>2</v>
      </c>
    </row>
    <row r="2398" spans="1:17" x14ac:dyDescent="0.25">
      <c r="A2398" s="57">
        <v>42275.439865312503</v>
      </c>
      <c r="C2398" s="32" t="s">
        <v>74</v>
      </c>
      <c r="D2398" s="32" t="s">
        <v>73</v>
      </c>
      <c r="E2398" s="32" t="s">
        <v>10378</v>
      </c>
      <c r="F2398" s="32" t="s">
        <v>10379</v>
      </c>
      <c r="G2398" s="32" t="s">
        <v>2086</v>
      </c>
      <c r="H2398" s="32" t="s">
        <v>2087</v>
      </c>
      <c r="I2398" s="32" t="s">
        <v>2006</v>
      </c>
      <c r="J2398" s="35">
        <v>0</v>
      </c>
      <c r="K2398" s="35">
        <v>0</v>
      </c>
      <c r="L2398" s="35">
        <v>0</v>
      </c>
      <c r="M2398" s="35">
        <v>0</v>
      </c>
      <c r="N2398" s="32" t="s">
        <v>19</v>
      </c>
      <c r="O2398" s="32" t="s">
        <v>32</v>
      </c>
      <c r="P2398" s="32">
        <v>6.0000000000000001E-3</v>
      </c>
    </row>
    <row r="2399" spans="1:17" x14ac:dyDescent="0.25">
      <c r="A2399" s="57">
        <v>42275.439865312503</v>
      </c>
      <c r="C2399" s="32" t="s">
        <v>74</v>
      </c>
      <c r="D2399" s="32" t="s">
        <v>73</v>
      </c>
      <c r="E2399" s="32" t="s">
        <v>10378</v>
      </c>
      <c r="F2399" s="32" t="s">
        <v>10379</v>
      </c>
      <c r="G2399" s="32" t="s">
        <v>58</v>
      </c>
      <c r="H2399" s="32" t="s">
        <v>59</v>
      </c>
      <c r="I2399" s="32" t="s">
        <v>2006</v>
      </c>
      <c r="J2399" s="35">
        <v>0</v>
      </c>
      <c r="K2399" s="35">
        <v>0</v>
      </c>
      <c r="L2399" s="35">
        <v>0</v>
      </c>
      <c r="M2399" s="35">
        <v>0</v>
      </c>
      <c r="N2399" s="32" t="s">
        <v>19</v>
      </c>
      <c r="O2399" s="32" t="s">
        <v>32</v>
      </c>
      <c r="P2399" s="32">
        <v>5</v>
      </c>
    </row>
    <row r="2400" spans="1:17" x14ac:dyDescent="0.25">
      <c r="A2400" s="57">
        <v>42275.439865312503</v>
      </c>
      <c r="C2400" s="32" t="s">
        <v>74</v>
      </c>
      <c r="D2400" s="32" t="s">
        <v>73</v>
      </c>
      <c r="E2400" s="32" t="s">
        <v>10378</v>
      </c>
      <c r="F2400" s="32" t="s">
        <v>10379</v>
      </c>
      <c r="G2400" s="32" t="s">
        <v>58</v>
      </c>
      <c r="H2400" s="32" t="s">
        <v>59</v>
      </c>
      <c r="I2400" s="32" t="s">
        <v>2006</v>
      </c>
      <c r="J2400" s="35">
        <v>0</v>
      </c>
      <c r="K2400" s="35">
        <v>0</v>
      </c>
      <c r="L2400" s="35">
        <v>0</v>
      </c>
      <c r="M2400" s="35">
        <v>0</v>
      </c>
      <c r="N2400" s="32" t="s">
        <v>19</v>
      </c>
      <c r="O2400" s="32" t="s">
        <v>32</v>
      </c>
      <c r="P2400" s="32">
        <v>2</v>
      </c>
    </row>
    <row r="2401" spans="1:16" x14ac:dyDescent="0.25">
      <c r="A2401" s="57">
        <v>42275.439865312503</v>
      </c>
      <c r="C2401" s="32" t="s">
        <v>74</v>
      </c>
      <c r="D2401" s="32" t="s">
        <v>73</v>
      </c>
      <c r="E2401" s="32" t="s">
        <v>10378</v>
      </c>
      <c r="F2401" s="32" t="s">
        <v>10379</v>
      </c>
      <c r="G2401" s="32" t="s">
        <v>58</v>
      </c>
      <c r="H2401" s="32" t="s">
        <v>59</v>
      </c>
      <c r="I2401" s="32" t="s">
        <v>2006</v>
      </c>
      <c r="J2401" s="35">
        <v>0</v>
      </c>
      <c r="K2401" s="35">
        <v>0</v>
      </c>
      <c r="L2401" s="35">
        <v>0</v>
      </c>
      <c r="M2401" s="35">
        <v>0</v>
      </c>
      <c r="N2401" s="32" t="s">
        <v>19</v>
      </c>
      <c r="O2401" s="32" t="s">
        <v>32</v>
      </c>
      <c r="P2401" s="32">
        <v>5</v>
      </c>
    </row>
    <row r="2402" spans="1:16" x14ac:dyDescent="0.25">
      <c r="A2402" s="57">
        <v>42275.439865312503</v>
      </c>
      <c r="C2402" s="32" t="s">
        <v>74</v>
      </c>
      <c r="D2402" s="32" t="s">
        <v>73</v>
      </c>
      <c r="E2402" s="32" t="s">
        <v>10378</v>
      </c>
      <c r="F2402" s="32" t="s">
        <v>10379</v>
      </c>
      <c r="G2402" s="32" t="s">
        <v>58</v>
      </c>
      <c r="H2402" s="32" t="s">
        <v>59</v>
      </c>
      <c r="I2402" s="32" t="s">
        <v>2006</v>
      </c>
      <c r="J2402" s="35">
        <v>0</v>
      </c>
      <c r="K2402" s="35">
        <v>0</v>
      </c>
      <c r="L2402" s="35">
        <v>0</v>
      </c>
      <c r="M2402" s="35">
        <v>0</v>
      </c>
      <c r="N2402" s="32" t="s">
        <v>19</v>
      </c>
      <c r="O2402" s="32" t="s">
        <v>32</v>
      </c>
      <c r="P2402" s="32">
        <v>2</v>
      </c>
    </row>
    <row r="2403" spans="1:16" x14ac:dyDescent="0.25">
      <c r="A2403" s="57">
        <v>42275.439865312503</v>
      </c>
      <c r="C2403" s="32" t="s">
        <v>74</v>
      </c>
      <c r="D2403" s="32" t="s">
        <v>73</v>
      </c>
      <c r="E2403" s="32" t="s">
        <v>10378</v>
      </c>
      <c r="F2403" s="32" t="s">
        <v>10379</v>
      </c>
      <c r="G2403" s="32" t="s">
        <v>58</v>
      </c>
      <c r="H2403" s="32" t="s">
        <v>59</v>
      </c>
      <c r="I2403" s="32" t="s">
        <v>2006</v>
      </c>
      <c r="J2403" s="35">
        <v>0</v>
      </c>
      <c r="K2403" s="35">
        <v>0</v>
      </c>
      <c r="L2403" s="35">
        <v>0</v>
      </c>
      <c r="M2403" s="35">
        <v>0</v>
      </c>
      <c r="N2403" s="32" t="s">
        <v>19</v>
      </c>
      <c r="O2403" s="32" t="s">
        <v>32</v>
      </c>
      <c r="P2403" s="32">
        <v>5</v>
      </c>
    </row>
    <row r="2404" spans="1:16" x14ac:dyDescent="0.25">
      <c r="A2404" s="57">
        <v>42275.439865312503</v>
      </c>
      <c r="C2404" s="32" t="s">
        <v>74</v>
      </c>
      <c r="D2404" s="32" t="s">
        <v>73</v>
      </c>
      <c r="E2404" s="32" t="s">
        <v>10378</v>
      </c>
      <c r="F2404" s="32" t="s">
        <v>10379</v>
      </c>
      <c r="G2404" s="32" t="s">
        <v>58</v>
      </c>
      <c r="H2404" s="32" t="s">
        <v>59</v>
      </c>
      <c r="I2404" s="32" t="s">
        <v>2006</v>
      </c>
      <c r="J2404" s="35">
        <v>0</v>
      </c>
      <c r="K2404" s="35">
        <v>0</v>
      </c>
      <c r="L2404" s="35">
        <v>0</v>
      </c>
      <c r="M2404" s="35">
        <v>0</v>
      </c>
      <c r="N2404" s="32" t="s">
        <v>19</v>
      </c>
      <c r="O2404" s="32" t="s">
        <v>32</v>
      </c>
      <c r="P2404" s="32">
        <v>2</v>
      </c>
    </row>
    <row r="2405" spans="1:16" x14ac:dyDescent="0.25">
      <c r="A2405" s="57">
        <v>42275.439865312503</v>
      </c>
      <c r="C2405" s="32" t="s">
        <v>74</v>
      </c>
      <c r="D2405" s="32" t="s">
        <v>73</v>
      </c>
      <c r="E2405" s="32" t="s">
        <v>10378</v>
      </c>
      <c r="F2405" s="32" t="s">
        <v>10379</v>
      </c>
      <c r="G2405" s="32" t="s">
        <v>58</v>
      </c>
      <c r="H2405" s="32" t="s">
        <v>59</v>
      </c>
      <c r="I2405" s="32" t="s">
        <v>2006</v>
      </c>
      <c r="J2405" s="35">
        <v>0</v>
      </c>
      <c r="K2405" s="35">
        <v>0</v>
      </c>
      <c r="L2405" s="35">
        <v>0</v>
      </c>
      <c r="M2405" s="35">
        <v>0</v>
      </c>
      <c r="N2405" s="32" t="s">
        <v>19</v>
      </c>
      <c r="O2405" s="32" t="s">
        <v>32</v>
      </c>
      <c r="P2405" s="32">
        <v>5</v>
      </c>
    </row>
    <row r="2406" spans="1:16" x14ac:dyDescent="0.25">
      <c r="A2406" s="57">
        <v>42275.439865312503</v>
      </c>
      <c r="C2406" s="32" t="s">
        <v>74</v>
      </c>
      <c r="D2406" s="32" t="s">
        <v>73</v>
      </c>
      <c r="E2406" s="32" t="s">
        <v>10378</v>
      </c>
      <c r="F2406" s="32" t="s">
        <v>10379</v>
      </c>
      <c r="G2406" s="32" t="s">
        <v>58</v>
      </c>
      <c r="H2406" s="32" t="s">
        <v>59</v>
      </c>
      <c r="I2406" s="32" t="s">
        <v>2006</v>
      </c>
      <c r="J2406" s="35">
        <v>0</v>
      </c>
      <c r="K2406" s="35">
        <v>0</v>
      </c>
      <c r="L2406" s="35">
        <v>0</v>
      </c>
      <c r="M2406" s="35">
        <v>0</v>
      </c>
      <c r="N2406" s="32" t="s">
        <v>19</v>
      </c>
      <c r="O2406" s="32" t="s">
        <v>32</v>
      </c>
      <c r="P2406" s="32">
        <v>4</v>
      </c>
    </row>
    <row r="2407" spans="1:16" x14ac:dyDescent="0.25">
      <c r="A2407" s="57">
        <v>42275.453552430554</v>
      </c>
      <c r="B2407" s="32" t="s">
        <v>22</v>
      </c>
      <c r="C2407" s="32" t="s">
        <v>2020</v>
      </c>
      <c r="D2407" s="32" t="s">
        <v>2021</v>
      </c>
      <c r="E2407" s="32" t="s">
        <v>10380</v>
      </c>
      <c r="F2407" s="32" t="s">
        <v>10381</v>
      </c>
      <c r="G2407" s="32" t="s">
        <v>25</v>
      </c>
      <c r="H2407" s="32" t="s">
        <v>26</v>
      </c>
      <c r="I2407" s="32" t="s">
        <v>2006</v>
      </c>
      <c r="J2407" s="35">
        <v>0</v>
      </c>
      <c r="K2407" s="35">
        <v>0</v>
      </c>
      <c r="L2407" s="35">
        <v>0</v>
      </c>
      <c r="M2407" s="35">
        <v>0</v>
      </c>
      <c r="N2407" s="32" t="s">
        <v>19</v>
      </c>
      <c r="O2407" s="32" t="s">
        <v>325</v>
      </c>
      <c r="P2407" s="32">
        <v>0.5</v>
      </c>
    </row>
    <row r="2408" spans="1:16" x14ac:dyDescent="0.25">
      <c r="A2408" s="57">
        <v>42275.454670451392</v>
      </c>
      <c r="B2408" s="32" t="s">
        <v>22</v>
      </c>
      <c r="C2408" s="32" t="s">
        <v>456</v>
      </c>
      <c r="D2408" s="32" t="s">
        <v>455</v>
      </c>
      <c r="E2408" s="32" t="s">
        <v>10382</v>
      </c>
      <c r="F2408" s="32" t="s">
        <v>10383</v>
      </c>
      <c r="G2408" s="32" t="s">
        <v>25</v>
      </c>
      <c r="H2408" s="32" t="s">
        <v>26</v>
      </c>
      <c r="I2408" s="32" t="s">
        <v>2006</v>
      </c>
      <c r="J2408" s="35">
        <v>0</v>
      </c>
      <c r="K2408" s="35">
        <v>0</v>
      </c>
      <c r="L2408" s="35">
        <v>0</v>
      </c>
      <c r="M2408" s="35">
        <v>0</v>
      </c>
      <c r="N2408" s="32" t="s">
        <v>19</v>
      </c>
      <c r="O2408" s="32" t="s">
        <v>27</v>
      </c>
      <c r="P2408" s="32">
        <v>2</v>
      </c>
    </row>
    <row r="2409" spans="1:16" x14ac:dyDescent="0.25">
      <c r="A2409" s="57">
        <v>42275.454670451392</v>
      </c>
      <c r="B2409" s="32" t="s">
        <v>22</v>
      </c>
      <c r="C2409" s="32" t="s">
        <v>456</v>
      </c>
      <c r="D2409" s="32" t="s">
        <v>455</v>
      </c>
      <c r="E2409" s="32" t="s">
        <v>10382</v>
      </c>
      <c r="F2409" s="32" t="s">
        <v>10383</v>
      </c>
      <c r="G2409" s="32" t="s">
        <v>380</v>
      </c>
      <c r="H2409" s="32" t="s">
        <v>379</v>
      </c>
      <c r="I2409" s="32" t="s">
        <v>2006</v>
      </c>
      <c r="J2409" s="35">
        <v>0</v>
      </c>
      <c r="K2409" s="35">
        <v>0</v>
      </c>
      <c r="L2409" s="35">
        <v>0</v>
      </c>
      <c r="M2409" s="35">
        <v>0.5</v>
      </c>
      <c r="N2409" s="32" t="s">
        <v>19</v>
      </c>
      <c r="O2409" s="32" t="s">
        <v>27</v>
      </c>
      <c r="P2409" s="32">
        <v>1</v>
      </c>
    </row>
    <row r="2410" spans="1:16" x14ac:dyDescent="0.25">
      <c r="A2410" s="57">
        <v>42275.454670451392</v>
      </c>
      <c r="B2410" s="32" t="s">
        <v>22</v>
      </c>
      <c r="C2410" s="32" t="s">
        <v>456</v>
      </c>
      <c r="D2410" s="32" t="s">
        <v>455</v>
      </c>
      <c r="E2410" s="32" t="s">
        <v>10382</v>
      </c>
      <c r="F2410" s="32" t="s">
        <v>10383</v>
      </c>
      <c r="G2410" s="32" t="s">
        <v>380</v>
      </c>
      <c r="H2410" s="32" t="s">
        <v>379</v>
      </c>
      <c r="I2410" s="32" t="s">
        <v>2006</v>
      </c>
      <c r="J2410" s="35">
        <v>0</v>
      </c>
      <c r="K2410" s="35">
        <v>0</v>
      </c>
      <c r="L2410" s="35">
        <v>0</v>
      </c>
      <c r="M2410" s="35">
        <v>1</v>
      </c>
      <c r="N2410" s="32" t="s">
        <v>19</v>
      </c>
      <c r="O2410" s="32" t="s">
        <v>27</v>
      </c>
      <c r="P2410" s="32">
        <v>1</v>
      </c>
    </row>
    <row r="2411" spans="1:16" x14ac:dyDescent="0.25">
      <c r="A2411" s="57">
        <v>42275.454670451392</v>
      </c>
      <c r="B2411" s="32" t="s">
        <v>22</v>
      </c>
      <c r="C2411" s="32" t="s">
        <v>456</v>
      </c>
      <c r="D2411" s="32" t="s">
        <v>455</v>
      </c>
      <c r="E2411" s="32" t="s">
        <v>10382</v>
      </c>
      <c r="F2411" s="32" t="s">
        <v>10383</v>
      </c>
      <c r="G2411" s="32" t="s">
        <v>29</v>
      </c>
      <c r="H2411" s="32" t="s">
        <v>30</v>
      </c>
      <c r="I2411" s="32" t="s">
        <v>2006</v>
      </c>
      <c r="J2411" s="35">
        <v>0</v>
      </c>
      <c r="K2411" s="35">
        <v>0</v>
      </c>
      <c r="L2411" s="35">
        <v>0</v>
      </c>
      <c r="M2411" s="35">
        <v>7</v>
      </c>
      <c r="N2411" s="32" t="s">
        <v>19</v>
      </c>
      <c r="O2411" s="32" t="s">
        <v>27</v>
      </c>
      <c r="P2411" s="32">
        <v>1</v>
      </c>
    </row>
    <row r="2412" spans="1:16" x14ac:dyDescent="0.25">
      <c r="A2412" s="57">
        <v>42275.455194363429</v>
      </c>
      <c r="B2412" s="32" t="s">
        <v>22</v>
      </c>
      <c r="C2412" s="32" t="s">
        <v>2020</v>
      </c>
      <c r="D2412" s="32" t="s">
        <v>2021</v>
      </c>
      <c r="E2412" s="32" t="s">
        <v>10384</v>
      </c>
      <c r="F2412" s="32" t="s">
        <v>10385</v>
      </c>
      <c r="G2412" s="32" t="s">
        <v>25</v>
      </c>
      <c r="H2412" s="32" t="s">
        <v>26</v>
      </c>
      <c r="I2412" s="32" t="s">
        <v>2006</v>
      </c>
      <c r="J2412" s="35">
        <v>0</v>
      </c>
      <c r="K2412" s="35">
        <v>0</v>
      </c>
      <c r="L2412" s="35">
        <v>0</v>
      </c>
      <c r="M2412" s="35">
        <v>0</v>
      </c>
      <c r="N2412" s="32" t="s">
        <v>19</v>
      </c>
      <c r="O2412" s="32" t="s">
        <v>325</v>
      </c>
      <c r="P2412" s="32">
        <v>2</v>
      </c>
    </row>
    <row r="2413" spans="1:16" x14ac:dyDescent="0.25">
      <c r="A2413" s="57">
        <v>42275.455194363429</v>
      </c>
      <c r="B2413" s="32" t="s">
        <v>22</v>
      </c>
      <c r="C2413" s="32" t="s">
        <v>2020</v>
      </c>
      <c r="D2413" s="32" t="s">
        <v>2021</v>
      </c>
      <c r="E2413" s="32" t="s">
        <v>10384</v>
      </c>
      <c r="F2413" s="32" t="s">
        <v>10385</v>
      </c>
      <c r="G2413" s="32" t="s">
        <v>25</v>
      </c>
      <c r="H2413" s="32" t="s">
        <v>26</v>
      </c>
      <c r="I2413" s="32" t="s">
        <v>2006</v>
      </c>
      <c r="J2413" s="35">
        <v>0</v>
      </c>
      <c r="K2413" s="35">
        <v>0</v>
      </c>
      <c r="L2413" s="35">
        <v>0</v>
      </c>
      <c r="M2413" s="35">
        <v>0</v>
      </c>
      <c r="N2413" s="32" t="s">
        <v>19</v>
      </c>
      <c r="O2413" s="32" t="s">
        <v>325</v>
      </c>
      <c r="P2413" s="32">
        <v>2</v>
      </c>
    </row>
    <row r="2414" spans="1:16" x14ac:dyDescent="0.25">
      <c r="A2414" s="57">
        <v>42275.455865856478</v>
      </c>
      <c r="B2414" s="32" t="s">
        <v>22</v>
      </c>
      <c r="C2414" s="32" t="s">
        <v>78</v>
      </c>
      <c r="D2414" s="32" t="s">
        <v>77</v>
      </c>
      <c r="E2414" s="32" t="s">
        <v>10386</v>
      </c>
      <c r="F2414" s="32" t="s">
        <v>10387</v>
      </c>
      <c r="G2414" s="32" t="s">
        <v>25</v>
      </c>
      <c r="H2414" s="32" t="s">
        <v>26</v>
      </c>
      <c r="I2414" s="32" t="s">
        <v>2006</v>
      </c>
      <c r="J2414" s="35">
        <v>0</v>
      </c>
      <c r="K2414" s="35">
        <v>0</v>
      </c>
      <c r="L2414" s="35">
        <v>0</v>
      </c>
      <c r="M2414" s="35">
        <v>0</v>
      </c>
      <c r="N2414" s="32" t="s">
        <v>19</v>
      </c>
      <c r="O2414" s="32" t="s">
        <v>24</v>
      </c>
      <c r="P2414" s="32">
        <v>2</v>
      </c>
    </row>
    <row r="2415" spans="1:16" x14ac:dyDescent="0.25">
      <c r="A2415" s="57">
        <v>42275.455865856478</v>
      </c>
      <c r="B2415" s="32" t="s">
        <v>22</v>
      </c>
      <c r="C2415" s="32" t="s">
        <v>78</v>
      </c>
      <c r="D2415" s="32" t="s">
        <v>77</v>
      </c>
      <c r="E2415" s="32" t="s">
        <v>10386</v>
      </c>
      <c r="F2415" s="32" t="s">
        <v>10387</v>
      </c>
      <c r="G2415" s="32" t="s">
        <v>2428</v>
      </c>
      <c r="H2415" s="32" t="s">
        <v>2429</v>
      </c>
      <c r="I2415" s="32" t="s">
        <v>2006</v>
      </c>
      <c r="J2415" s="35">
        <v>0</v>
      </c>
      <c r="K2415" s="35">
        <v>118.67</v>
      </c>
      <c r="L2415" s="35">
        <v>0</v>
      </c>
      <c r="M2415" s="35">
        <v>0</v>
      </c>
      <c r="N2415" s="32" t="s">
        <v>19</v>
      </c>
      <c r="O2415" s="32" t="s">
        <v>24</v>
      </c>
      <c r="P2415" s="32">
        <v>1</v>
      </c>
    </row>
    <row r="2416" spans="1:16" x14ac:dyDescent="0.25">
      <c r="A2416" s="57">
        <v>42275.455865856478</v>
      </c>
      <c r="B2416" s="32" t="s">
        <v>22</v>
      </c>
      <c r="C2416" s="32" t="s">
        <v>78</v>
      </c>
      <c r="D2416" s="32" t="s">
        <v>77</v>
      </c>
      <c r="E2416" s="32" t="s">
        <v>10386</v>
      </c>
      <c r="F2416" s="32" t="s">
        <v>10387</v>
      </c>
      <c r="G2416" s="32" t="s">
        <v>35</v>
      </c>
      <c r="H2416" s="32" t="s">
        <v>38</v>
      </c>
      <c r="I2416" s="32" t="s">
        <v>2006</v>
      </c>
      <c r="J2416" s="35">
        <v>0</v>
      </c>
      <c r="K2416" s="35">
        <v>0</v>
      </c>
      <c r="L2416" s="35">
        <v>0</v>
      </c>
      <c r="M2416" s="35">
        <v>30.85</v>
      </c>
      <c r="N2416" s="32" t="s">
        <v>19</v>
      </c>
      <c r="O2416" s="32" t="s">
        <v>24</v>
      </c>
      <c r="P2416" s="32">
        <v>1</v>
      </c>
    </row>
    <row r="2417" spans="1:17" x14ac:dyDescent="0.25">
      <c r="A2417" s="57">
        <v>42275.455865856478</v>
      </c>
      <c r="B2417" s="32" t="s">
        <v>22</v>
      </c>
      <c r="C2417" s="32" t="s">
        <v>78</v>
      </c>
      <c r="D2417" s="32" t="s">
        <v>77</v>
      </c>
      <c r="E2417" s="32" t="s">
        <v>10386</v>
      </c>
      <c r="F2417" s="32" t="s">
        <v>10387</v>
      </c>
      <c r="G2417" s="32" t="s">
        <v>35</v>
      </c>
      <c r="H2417" s="32" t="s">
        <v>38</v>
      </c>
      <c r="I2417" s="32" t="s">
        <v>2006</v>
      </c>
      <c r="J2417" s="35">
        <v>0</v>
      </c>
      <c r="K2417" s="35">
        <v>0</v>
      </c>
      <c r="L2417" s="35">
        <v>0</v>
      </c>
      <c r="M2417" s="35">
        <v>32.549999999999997</v>
      </c>
      <c r="N2417" s="32" t="s">
        <v>19</v>
      </c>
      <c r="O2417" s="32" t="s">
        <v>24</v>
      </c>
      <c r="P2417" s="32">
        <v>1</v>
      </c>
    </row>
    <row r="2418" spans="1:17" x14ac:dyDescent="0.25">
      <c r="A2418" s="57">
        <v>42275.456368784726</v>
      </c>
      <c r="B2418" s="32" t="s">
        <v>22</v>
      </c>
      <c r="C2418" s="32" t="s">
        <v>81</v>
      </c>
      <c r="D2418" s="32" t="s">
        <v>266</v>
      </c>
      <c r="E2418" s="32" t="s">
        <v>10388</v>
      </c>
      <c r="F2418" s="32" t="s">
        <v>10389</v>
      </c>
      <c r="G2418" s="32" t="s">
        <v>25</v>
      </c>
      <c r="H2418" s="32" t="s">
        <v>26</v>
      </c>
      <c r="I2418" s="32" t="s">
        <v>2006</v>
      </c>
      <c r="J2418" s="35">
        <v>0</v>
      </c>
      <c r="K2418" s="35">
        <v>0</v>
      </c>
      <c r="L2418" s="35">
        <v>0</v>
      </c>
      <c r="M2418" s="35">
        <v>0</v>
      </c>
      <c r="N2418" s="32" t="s">
        <v>19</v>
      </c>
      <c r="O2418" s="32" t="s">
        <v>24</v>
      </c>
      <c r="P2418" s="32">
        <v>1.25</v>
      </c>
    </row>
    <row r="2419" spans="1:17" x14ac:dyDescent="0.25">
      <c r="A2419" s="57">
        <v>42275.456368784726</v>
      </c>
      <c r="B2419" s="32" t="s">
        <v>22</v>
      </c>
      <c r="C2419" s="32" t="s">
        <v>81</v>
      </c>
      <c r="D2419" s="32" t="s">
        <v>266</v>
      </c>
      <c r="E2419" s="32" t="s">
        <v>10388</v>
      </c>
      <c r="F2419" s="32" t="s">
        <v>10389</v>
      </c>
      <c r="G2419" s="32" t="s">
        <v>35</v>
      </c>
      <c r="H2419" s="32" t="s">
        <v>38</v>
      </c>
      <c r="I2419" s="32" t="s">
        <v>2006</v>
      </c>
      <c r="J2419" s="35">
        <v>0</v>
      </c>
      <c r="K2419" s="35">
        <v>0</v>
      </c>
      <c r="L2419" s="35">
        <v>0</v>
      </c>
      <c r="M2419" s="35">
        <v>13.1</v>
      </c>
      <c r="N2419" s="32" t="s">
        <v>19</v>
      </c>
      <c r="O2419" s="32" t="s">
        <v>24</v>
      </c>
      <c r="P2419" s="32">
        <v>1</v>
      </c>
    </row>
    <row r="2420" spans="1:17" x14ac:dyDescent="0.25">
      <c r="A2420" s="57">
        <v>42275.46335859954</v>
      </c>
      <c r="B2420" s="32" t="s">
        <v>280</v>
      </c>
      <c r="C2420" s="32" t="s">
        <v>348</v>
      </c>
      <c r="D2420" s="32" t="s">
        <v>347</v>
      </c>
      <c r="E2420" s="32" t="s">
        <v>10390</v>
      </c>
      <c r="F2420" s="32" t="s">
        <v>10391</v>
      </c>
      <c r="G2420" s="32" t="s">
        <v>39</v>
      </c>
      <c r="H2420" s="32" t="s">
        <v>40</v>
      </c>
      <c r="I2420" s="32" t="s">
        <v>2013</v>
      </c>
      <c r="J2420" s="35">
        <v>2800</v>
      </c>
      <c r="K2420" s="35">
        <v>0</v>
      </c>
      <c r="L2420" s="35">
        <v>41.67</v>
      </c>
      <c r="M2420" s="35">
        <v>0</v>
      </c>
      <c r="N2420" s="32" t="s">
        <v>19</v>
      </c>
      <c r="O2420" s="32" t="s">
        <v>41</v>
      </c>
      <c r="P2420" s="32">
        <v>1</v>
      </c>
      <c r="Q2420" s="32" t="s">
        <v>10392</v>
      </c>
    </row>
    <row r="2421" spans="1:17" x14ac:dyDescent="0.25">
      <c r="A2421" s="57">
        <v>42275.46335859954</v>
      </c>
      <c r="B2421" s="32" t="s">
        <v>280</v>
      </c>
      <c r="C2421" s="32" t="s">
        <v>348</v>
      </c>
      <c r="D2421" s="32" t="s">
        <v>347</v>
      </c>
      <c r="E2421" s="32" t="s">
        <v>10390</v>
      </c>
      <c r="F2421" s="32" t="s">
        <v>10391</v>
      </c>
      <c r="G2421" s="32" t="s">
        <v>39</v>
      </c>
      <c r="H2421" s="32" t="s">
        <v>40</v>
      </c>
      <c r="I2421" s="32" t="s">
        <v>2013</v>
      </c>
      <c r="J2421" s="35">
        <v>0</v>
      </c>
      <c r="K2421" s="35">
        <v>0</v>
      </c>
      <c r="L2421" s="35">
        <v>0</v>
      </c>
      <c r="M2421" s="35">
        <v>0</v>
      </c>
      <c r="N2421" s="32" t="s">
        <v>19</v>
      </c>
      <c r="O2421" s="32" t="s">
        <v>41</v>
      </c>
      <c r="P2421" s="32">
        <v>7.57</v>
      </c>
      <c r="Q2421" s="32" t="s">
        <v>10392</v>
      </c>
    </row>
    <row r="2422" spans="1:17" x14ac:dyDescent="0.25">
      <c r="A2422" s="57">
        <v>42275.46335859954</v>
      </c>
      <c r="B2422" s="32" t="s">
        <v>280</v>
      </c>
      <c r="C2422" s="32" t="s">
        <v>348</v>
      </c>
      <c r="D2422" s="32" t="s">
        <v>347</v>
      </c>
      <c r="E2422" s="32" t="s">
        <v>10390</v>
      </c>
      <c r="F2422" s="32" t="s">
        <v>10391</v>
      </c>
      <c r="G2422" s="32" t="s">
        <v>29</v>
      </c>
      <c r="H2422" s="32" t="s">
        <v>30</v>
      </c>
      <c r="I2422" s="32" t="s">
        <v>2013</v>
      </c>
      <c r="J2422" s="35">
        <v>0</v>
      </c>
      <c r="K2422" s="35">
        <v>0</v>
      </c>
      <c r="L2422" s="35">
        <v>0</v>
      </c>
      <c r="M2422" s="35">
        <v>18.7</v>
      </c>
      <c r="N2422" s="32" t="s">
        <v>19</v>
      </c>
      <c r="O2422" s="32" t="s">
        <v>41</v>
      </c>
      <c r="P2422" s="32">
        <v>1</v>
      </c>
      <c r="Q2422" s="32" t="s">
        <v>10392</v>
      </c>
    </row>
    <row r="2423" spans="1:17" x14ac:dyDescent="0.25">
      <c r="A2423" s="57">
        <v>42275.46335859954</v>
      </c>
      <c r="B2423" s="32" t="s">
        <v>280</v>
      </c>
      <c r="C2423" s="32" t="s">
        <v>348</v>
      </c>
      <c r="D2423" s="32" t="s">
        <v>347</v>
      </c>
      <c r="E2423" s="32" t="s">
        <v>10390</v>
      </c>
      <c r="F2423" s="32" t="s">
        <v>10391</v>
      </c>
      <c r="G2423" s="32" t="s">
        <v>29</v>
      </c>
      <c r="H2423" s="32" t="s">
        <v>30</v>
      </c>
      <c r="I2423" s="32" t="s">
        <v>2013</v>
      </c>
      <c r="J2423" s="35">
        <v>0</v>
      </c>
      <c r="K2423" s="35">
        <v>0</v>
      </c>
      <c r="L2423" s="35">
        <v>0</v>
      </c>
      <c r="M2423" s="35">
        <v>18.149999999999999</v>
      </c>
      <c r="N2423" s="32" t="s">
        <v>19</v>
      </c>
      <c r="O2423" s="32" t="s">
        <v>41</v>
      </c>
      <c r="P2423" s="32">
        <v>1</v>
      </c>
      <c r="Q2423" s="32" t="s">
        <v>10392</v>
      </c>
    </row>
    <row r="2424" spans="1:17" x14ac:dyDescent="0.25">
      <c r="A2424" s="57">
        <v>42275.46335859954</v>
      </c>
      <c r="B2424" s="32" t="s">
        <v>280</v>
      </c>
      <c r="C2424" s="32" t="s">
        <v>348</v>
      </c>
      <c r="D2424" s="32" t="s">
        <v>347</v>
      </c>
      <c r="E2424" s="32" t="s">
        <v>10390</v>
      </c>
      <c r="F2424" s="32" t="s">
        <v>10391</v>
      </c>
      <c r="G2424" s="32" t="s">
        <v>35</v>
      </c>
      <c r="H2424" s="32" t="s">
        <v>38</v>
      </c>
      <c r="I2424" s="32" t="s">
        <v>2013</v>
      </c>
      <c r="J2424" s="35">
        <v>0</v>
      </c>
      <c r="K2424" s="35">
        <v>0</v>
      </c>
      <c r="L2424" s="35">
        <v>0</v>
      </c>
      <c r="M2424" s="35">
        <v>9.4</v>
      </c>
      <c r="N2424" s="32" t="s">
        <v>19</v>
      </c>
      <c r="O2424" s="32" t="s">
        <v>41</v>
      </c>
      <c r="P2424" s="32">
        <v>1</v>
      </c>
      <c r="Q2424" s="32" t="s">
        <v>10392</v>
      </c>
    </row>
    <row r="2425" spans="1:17" x14ac:dyDescent="0.25">
      <c r="A2425" s="57">
        <v>42275.46335859954</v>
      </c>
      <c r="B2425" s="32" t="s">
        <v>280</v>
      </c>
      <c r="C2425" s="32" t="s">
        <v>348</v>
      </c>
      <c r="D2425" s="32" t="s">
        <v>347</v>
      </c>
      <c r="E2425" s="32" t="s">
        <v>10390</v>
      </c>
      <c r="F2425" s="32" t="s">
        <v>10391</v>
      </c>
      <c r="G2425" s="32" t="s">
        <v>35</v>
      </c>
      <c r="H2425" s="32" t="s">
        <v>38</v>
      </c>
      <c r="I2425" s="32" t="s">
        <v>2013</v>
      </c>
      <c r="J2425" s="35">
        <v>0</v>
      </c>
      <c r="K2425" s="35">
        <v>0</v>
      </c>
      <c r="L2425" s="35">
        <v>0</v>
      </c>
      <c r="M2425" s="35">
        <v>15.9</v>
      </c>
      <c r="N2425" s="32" t="s">
        <v>19</v>
      </c>
      <c r="O2425" s="32" t="s">
        <v>41</v>
      </c>
      <c r="P2425" s="32">
        <v>1</v>
      </c>
      <c r="Q2425" s="32" t="s">
        <v>10392</v>
      </c>
    </row>
    <row r="2426" spans="1:17" x14ac:dyDescent="0.25">
      <c r="A2426" s="57">
        <v>42275.46335859954</v>
      </c>
      <c r="B2426" s="32" t="s">
        <v>280</v>
      </c>
      <c r="C2426" s="32" t="s">
        <v>348</v>
      </c>
      <c r="D2426" s="32" t="s">
        <v>347</v>
      </c>
      <c r="E2426" s="32" t="s">
        <v>10390</v>
      </c>
      <c r="F2426" s="32" t="s">
        <v>10391</v>
      </c>
      <c r="G2426" s="32" t="s">
        <v>35</v>
      </c>
      <c r="H2426" s="32" t="s">
        <v>38</v>
      </c>
      <c r="I2426" s="32" t="s">
        <v>2013</v>
      </c>
      <c r="J2426" s="35">
        <v>0</v>
      </c>
      <c r="K2426" s="35">
        <v>0</v>
      </c>
      <c r="L2426" s="35">
        <v>0</v>
      </c>
      <c r="M2426" s="35">
        <v>20.440000000000001</v>
      </c>
      <c r="N2426" s="32" t="s">
        <v>19</v>
      </c>
      <c r="O2426" s="32" t="s">
        <v>41</v>
      </c>
      <c r="P2426" s="32">
        <v>1</v>
      </c>
      <c r="Q2426" s="32" t="s">
        <v>10392</v>
      </c>
    </row>
    <row r="2427" spans="1:17" x14ac:dyDescent="0.25">
      <c r="A2427" s="57">
        <v>42275.46335859954</v>
      </c>
      <c r="B2427" s="32" t="s">
        <v>280</v>
      </c>
      <c r="C2427" s="32" t="s">
        <v>348</v>
      </c>
      <c r="D2427" s="32" t="s">
        <v>347</v>
      </c>
      <c r="E2427" s="32" t="s">
        <v>10390</v>
      </c>
      <c r="F2427" s="32" t="s">
        <v>10391</v>
      </c>
      <c r="G2427" s="32" t="s">
        <v>35</v>
      </c>
      <c r="H2427" s="32" t="s">
        <v>38</v>
      </c>
      <c r="I2427" s="32" t="s">
        <v>2013</v>
      </c>
      <c r="J2427" s="35">
        <v>0</v>
      </c>
      <c r="K2427" s="35">
        <v>0</v>
      </c>
      <c r="L2427" s="35">
        <v>0</v>
      </c>
      <c r="M2427" s="35">
        <v>17.25</v>
      </c>
      <c r="N2427" s="32" t="s">
        <v>19</v>
      </c>
      <c r="O2427" s="32" t="s">
        <v>41</v>
      </c>
      <c r="P2427" s="32">
        <v>1</v>
      </c>
      <c r="Q2427" s="32" t="s">
        <v>10392</v>
      </c>
    </row>
    <row r="2428" spans="1:17" x14ac:dyDescent="0.25">
      <c r="A2428" s="57">
        <v>42275.46335859954</v>
      </c>
      <c r="B2428" s="32" t="s">
        <v>280</v>
      </c>
      <c r="C2428" s="32" t="s">
        <v>348</v>
      </c>
      <c r="D2428" s="32" t="s">
        <v>347</v>
      </c>
      <c r="E2428" s="32" t="s">
        <v>10390</v>
      </c>
      <c r="F2428" s="32" t="s">
        <v>10391</v>
      </c>
      <c r="G2428" s="32" t="s">
        <v>35</v>
      </c>
      <c r="H2428" s="32" t="s">
        <v>38</v>
      </c>
      <c r="I2428" s="32" t="s">
        <v>2013</v>
      </c>
      <c r="J2428" s="35">
        <v>0</v>
      </c>
      <c r="K2428" s="35">
        <v>0</v>
      </c>
      <c r="L2428" s="35">
        <v>0</v>
      </c>
      <c r="M2428" s="35">
        <v>22.19</v>
      </c>
      <c r="N2428" s="32" t="s">
        <v>19</v>
      </c>
      <c r="O2428" s="32" t="s">
        <v>41</v>
      </c>
      <c r="P2428" s="32">
        <v>1</v>
      </c>
      <c r="Q2428" s="32" t="s">
        <v>10392</v>
      </c>
    </row>
    <row r="2429" spans="1:17" x14ac:dyDescent="0.25">
      <c r="A2429" s="57">
        <v>42275.46335859954</v>
      </c>
      <c r="B2429" s="32" t="s">
        <v>280</v>
      </c>
      <c r="C2429" s="32" t="s">
        <v>348</v>
      </c>
      <c r="D2429" s="32" t="s">
        <v>347</v>
      </c>
      <c r="E2429" s="32" t="s">
        <v>10390</v>
      </c>
      <c r="F2429" s="32" t="s">
        <v>10391</v>
      </c>
      <c r="G2429" s="32" t="s">
        <v>35</v>
      </c>
      <c r="H2429" s="32" t="s">
        <v>38</v>
      </c>
      <c r="I2429" s="32" t="s">
        <v>2013</v>
      </c>
      <c r="J2429" s="35">
        <v>0</v>
      </c>
      <c r="K2429" s="35">
        <v>0</v>
      </c>
      <c r="L2429" s="35">
        <v>0</v>
      </c>
      <c r="M2429" s="35">
        <v>12.25</v>
      </c>
      <c r="N2429" s="32" t="s">
        <v>19</v>
      </c>
      <c r="O2429" s="32" t="s">
        <v>41</v>
      </c>
      <c r="P2429" s="32">
        <v>1</v>
      </c>
      <c r="Q2429" s="32" t="s">
        <v>10392</v>
      </c>
    </row>
    <row r="2430" spans="1:17" x14ac:dyDescent="0.25">
      <c r="A2430" s="57">
        <v>42275.46335859954</v>
      </c>
      <c r="B2430" s="32" t="s">
        <v>280</v>
      </c>
      <c r="C2430" s="32" t="s">
        <v>348</v>
      </c>
      <c r="D2430" s="32" t="s">
        <v>347</v>
      </c>
      <c r="E2430" s="32" t="s">
        <v>10390</v>
      </c>
      <c r="F2430" s="32" t="s">
        <v>10391</v>
      </c>
      <c r="G2430" s="32" t="s">
        <v>35</v>
      </c>
      <c r="H2430" s="32" t="s">
        <v>38</v>
      </c>
      <c r="I2430" s="32" t="s">
        <v>2013</v>
      </c>
      <c r="J2430" s="35">
        <v>0</v>
      </c>
      <c r="K2430" s="35">
        <v>0</v>
      </c>
      <c r="L2430" s="35">
        <v>0</v>
      </c>
      <c r="M2430" s="35">
        <v>17.149999999999999</v>
      </c>
      <c r="N2430" s="32" t="s">
        <v>19</v>
      </c>
      <c r="O2430" s="32" t="s">
        <v>41</v>
      </c>
      <c r="P2430" s="32">
        <v>1</v>
      </c>
      <c r="Q2430" s="32" t="s">
        <v>10392</v>
      </c>
    </row>
    <row r="2431" spans="1:17" x14ac:dyDescent="0.25">
      <c r="A2431" s="57">
        <v>42275.46335859954</v>
      </c>
      <c r="B2431" s="32" t="s">
        <v>280</v>
      </c>
      <c r="C2431" s="32" t="s">
        <v>348</v>
      </c>
      <c r="D2431" s="32" t="s">
        <v>347</v>
      </c>
      <c r="E2431" s="32" t="s">
        <v>10390</v>
      </c>
      <c r="F2431" s="32" t="s">
        <v>10391</v>
      </c>
      <c r="G2431" s="32" t="s">
        <v>33</v>
      </c>
      <c r="H2431" s="32" t="s">
        <v>34</v>
      </c>
      <c r="I2431" s="32" t="s">
        <v>2013</v>
      </c>
      <c r="J2431" s="35">
        <v>0</v>
      </c>
      <c r="K2431" s="35">
        <v>0</v>
      </c>
      <c r="L2431" s="35">
        <v>0</v>
      </c>
      <c r="M2431" s="35">
        <v>3</v>
      </c>
      <c r="N2431" s="32" t="s">
        <v>19</v>
      </c>
      <c r="O2431" s="32" t="s">
        <v>41</v>
      </c>
      <c r="P2431" s="32">
        <v>1</v>
      </c>
      <c r="Q2431" s="32" t="s">
        <v>10392</v>
      </c>
    </row>
    <row r="2432" spans="1:17" x14ac:dyDescent="0.25">
      <c r="A2432" s="57">
        <v>42275.46335859954</v>
      </c>
      <c r="B2432" s="32" t="s">
        <v>280</v>
      </c>
      <c r="C2432" s="32" t="s">
        <v>348</v>
      </c>
      <c r="D2432" s="32" t="s">
        <v>347</v>
      </c>
      <c r="E2432" s="32" t="s">
        <v>10390</v>
      </c>
      <c r="F2432" s="32" t="s">
        <v>10391</v>
      </c>
      <c r="G2432" s="32" t="s">
        <v>39</v>
      </c>
      <c r="H2432" s="32" t="s">
        <v>40</v>
      </c>
      <c r="I2432" s="32" t="s">
        <v>2013</v>
      </c>
      <c r="J2432" s="35">
        <v>0</v>
      </c>
      <c r="K2432" s="35">
        <v>0</v>
      </c>
      <c r="L2432" s="35">
        <v>179.9</v>
      </c>
      <c r="M2432" s="35">
        <v>0</v>
      </c>
      <c r="N2432" s="32" t="s">
        <v>19</v>
      </c>
      <c r="O2432" s="32" t="s">
        <v>41</v>
      </c>
      <c r="P2432" s="32">
        <v>6.98</v>
      </c>
      <c r="Q2432" s="32" t="s">
        <v>10392</v>
      </c>
    </row>
    <row r="2433" spans="1:17" x14ac:dyDescent="0.25">
      <c r="A2433" s="57">
        <v>42275.46335859954</v>
      </c>
      <c r="B2433" s="32" t="s">
        <v>280</v>
      </c>
      <c r="C2433" s="32" t="s">
        <v>348</v>
      </c>
      <c r="D2433" s="32" t="s">
        <v>347</v>
      </c>
      <c r="E2433" s="32" t="s">
        <v>10390</v>
      </c>
      <c r="F2433" s="32" t="s">
        <v>10391</v>
      </c>
      <c r="G2433" s="32" t="s">
        <v>39</v>
      </c>
      <c r="H2433" s="32" t="s">
        <v>40</v>
      </c>
      <c r="I2433" s="32" t="s">
        <v>2013</v>
      </c>
      <c r="J2433" s="35">
        <v>0</v>
      </c>
      <c r="K2433" s="35">
        <v>0</v>
      </c>
      <c r="L2433" s="35">
        <v>179.9</v>
      </c>
      <c r="M2433" s="35">
        <v>0</v>
      </c>
      <c r="N2433" s="32" t="s">
        <v>19</v>
      </c>
      <c r="O2433" s="32" t="s">
        <v>41</v>
      </c>
      <c r="P2433" s="32">
        <v>6.98</v>
      </c>
      <c r="Q2433" s="32" t="s">
        <v>10392</v>
      </c>
    </row>
    <row r="2434" spans="1:17" x14ac:dyDescent="0.25">
      <c r="A2434" s="57">
        <v>42275.46335859954</v>
      </c>
      <c r="B2434" s="32" t="s">
        <v>280</v>
      </c>
      <c r="C2434" s="32" t="s">
        <v>348</v>
      </c>
      <c r="D2434" s="32" t="s">
        <v>347</v>
      </c>
      <c r="E2434" s="32" t="s">
        <v>10390</v>
      </c>
      <c r="F2434" s="32" t="s">
        <v>10391</v>
      </c>
      <c r="G2434" s="32" t="s">
        <v>39</v>
      </c>
      <c r="H2434" s="32" t="s">
        <v>40</v>
      </c>
      <c r="I2434" s="32" t="s">
        <v>2013</v>
      </c>
      <c r="J2434" s="35">
        <v>0</v>
      </c>
      <c r="K2434" s="35">
        <v>0</v>
      </c>
      <c r="L2434" s="35">
        <v>179.9</v>
      </c>
      <c r="M2434" s="35">
        <v>0</v>
      </c>
      <c r="N2434" s="32" t="s">
        <v>19</v>
      </c>
      <c r="O2434" s="32" t="s">
        <v>41</v>
      </c>
      <c r="P2434" s="32">
        <v>6.98</v>
      </c>
      <c r="Q2434" s="32" t="s">
        <v>10392</v>
      </c>
    </row>
    <row r="2435" spans="1:17" x14ac:dyDescent="0.25">
      <c r="A2435" s="57">
        <v>42275.46335859954</v>
      </c>
      <c r="B2435" s="32" t="s">
        <v>280</v>
      </c>
      <c r="C2435" s="32" t="s">
        <v>348</v>
      </c>
      <c r="D2435" s="32" t="s">
        <v>347</v>
      </c>
      <c r="E2435" s="32" t="s">
        <v>10390</v>
      </c>
      <c r="F2435" s="32" t="s">
        <v>10391</v>
      </c>
      <c r="G2435" s="32" t="s">
        <v>39</v>
      </c>
      <c r="H2435" s="32" t="s">
        <v>40</v>
      </c>
      <c r="I2435" s="32" t="s">
        <v>2013</v>
      </c>
      <c r="J2435" s="35">
        <v>0</v>
      </c>
      <c r="K2435" s="35">
        <v>0</v>
      </c>
      <c r="L2435" s="35">
        <v>372.62</v>
      </c>
      <c r="M2435" s="35">
        <v>0</v>
      </c>
      <c r="N2435" s="32" t="s">
        <v>19</v>
      </c>
      <c r="O2435" s="32" t="s">
        <v>41</v>
      </c>
      <c r="P2435" s="32">
        <v>12</v>
      </c>
      <c r="Q2435" s="32" t="s">
        <v>10392</v>
      </c>
    </row>
    <row r="2436" spans="1:17" x14ac:dyDescent="0.25">
      <c r="A2436" s="57">
        <v>42275.46335859954</v>
      </c>
      <c r="B2436" s="32" t="s">
        <v>280</v>
      </c>
      <c r="C2436" s="32" t="s">
        <v>348</v>
      </c>
      <c r="D2436" s="32" t="s">
        <v>347</v>
      </c>
      <c r="E2436" s="32" t="s">
        <v>10390</v>
      </c>
      <c r="F2436" s="32" t="s">
        <v>10391</v>
      </c>
      <c r="G2436" s="32" t="s">
        <v>39</v>
      </c>
      <c r="H2436" s="32" t="s">
        <v>40</v>
      </c>
      <c r="I2436" s="32" t="s">
        <v>2013</v>
      </c>
      <c r="J2436" s="35">
        <v>0</v>
      </c>
      <c r="K2436" s="35">
        <v>0</v>
      </c>
      <c r="L2436" s="35">
        <v>372.62</v>
      </c>
      <c r="M2436" s="35">
        <v>0</v>
      </c>
      <c r="N2436" s="32" t="s">
        <v>19</v>
      </c>
      <c r="O2436" s="32" t="s">
        <v>41</v>
      </c>
      <c r="P2436" s="32">
        <v>12</v>
      </c>
      <c r="Q2436" s="32" t="s">
        <v>10392</v>
      </c>
    </row>
    <row r="2437" spans="1:17" x14ac:dyDescent="0.25">
      <c r="A2437" s="57">
        <v>42275.46335859954</v>
      </c>
      <c r="B2437" s="32" t="s">
        <v>280</v>
      </c>
      <c r="C2437" s="32" t="s">
        <v>348</v>
      </c>
      <c r="D2437" s="32" t="s">
        <v>347</v>
      </c>
      <c r="E2437" s="32" t="s">
        <v>10390</v>
      </c>
      <c r="F2437" s="32" t="s">
        <v>10391</v>
      </c>
      <c r="G2437" s="32" t="s">
        <v>39</v>
      </c>
      <c r="H2437" s="32" t="s">
        <v>40</v>
      </c>
      <c r="I2437" s="32" t="s">
        <v>2013</v>
      </c>
      <c r="J2437" s="35">
        <v>0</v>
      </c>
      <c r="K2437" s="35">
        <v>0</v>
      </c>
      <c r="L2437" s="35">
        <v>288.48</v>
      </c>
      <c r="M2437" s="35">
        <v>0</v>
      </c>
      <c r="N2437" s="32" t="s">
        <v>19</v>
      </c>
      <c r="O2437" s="32" t="s">
        <v>41</v>
      </c>
      <c r="P2437" s="32">
        <v>12</v>
      </c>
      <c r="Q2437" s="32" t="s">
        <v>10392</v>
      </c>
    </row>
    <row r="2438" spans="1:17" x14ac:dyDescent="0.25">
      <c r="A2438" s="57">
        <v>42275.46335859954</v>
      </c>
      <c r="B2438" s="32" t="s">
        <v>280</v>
      </c>
      <c r="C2438" s="32" t="s">
        <v>348</v>
      </c>
      <c r="D2438" s="32" t="s">
        <v>347</v>
      </c>
      <c r="E2438" s="32" t="s">
        <v>10390</v>
      </c>
      <c r="F2438" s="32" t="s">
        <v>10391</v>
      </c>
      <c r="G2438" s="32" t="s">
        <v>39</v>
      </c>
      <c r="H2438" s="32" t="s">
        <v>40</v>
      </c>
      <c r="I2438" s="32" t="s">
        <v>2013</v>
      </c>
      <c r="J2438" s="35">
        <v>0</v>
      </c>
      <c r="K2438" s="35">
        <v>0</v>
      </c>
      <c r="L2438" s="35">
        <v>312.52</v>
      </c>
      <c r="M2438" s="35">
        <v>0</v>
      </c>
      <c r="N2438" s="32" t="s">
        <v>19</v>
      </c>
      <c r="O2438" s="32" t="s">
        <v>41</v>
      </c>
      <c r="P2438" s="32">
        <v>13</v>
      </c>
      <c r="Q2438" s="32" t="s">
        <v>10392</v>
      </c>
    </row>
    <row r="2439" spans="1:17" x14ac:dyDescent="0.25">
      <c r="A2439" s="57">
        <v>42275.46335859954</v>
      </c>
      <c r="B2439" s="32" t="s">
        <v>280</v>
      </c>
      <c r="C2439" s="32" t="s">
        <v>348</v>
      </c>
      <c r="D2439" s="32" t="s">
        <v>347</v>
      </c>
      <c r="E2439" s="32" t="s">
        <v>10390</v>
      </c>
      <c r="F2439" s="32" t="s">
        <v>10391</v>
      </c>
      <c r="G2439" s="32" t="s">
        <v>39</v>
      </c>
      <c r="H2439" s="32" t="s">
        <v>40</v>
      </c>
      <c r="I2439" s="32" t="s">
        <v>2013</v>
      </c>
      <c r="J2439" s="35">
        <v>0</v>
      </c>
      <c r="K2439" s="35">
        <v>0</v>
      </c>
      <c r="L2439" s="35">
        <v>0</v>
      </c>
      <c r="M2439" s="35">
        <v>0</v>
      </c>
      <c r="N2439" s="32" t="s">
        <v>19</v>
      </c>
      <c r="O2439" s="32" t="s">
        <v>41</v>
      </c>
      <c r="P2439" s="32">
        <v>3</v>
      </c>
      <c r="Q2439" s="32" t="s">
        <v>10392</v>
      </c>
    </row>
    <row r="2440" spans="1:17" x14ac:dyDescent="0.25">
      <c r="A2440" s="57">
        <v>42275.46335859954</v>
      </c>
      <c r="B2440" s="32" t="s">
        <v>280</v>
      </c>
      <c r="C2440" s="32" t="s">
        <v>348</v>
      </c>
      <c r="D2440" s="32" t="s">
        <v>347</v>
      </c>
      <c r="E2440" s="32" t="s">
        <v>10390</v>
      </c>
      <c r="F2440" s="32" t="s">
        <v>10391</v>
      </c>
      <c r="G2440" s="32" t="s">
        <v>39</v>
      </c>
      <c r="H2440" s="32" t="s">
        <v>40</v>
      </c>
      <c r="I2440" s="32" t="s">
        <v>2013</v>
      </c>
      <c r="J2440" s="35">
        <v>0</v>
      </c>
      <c r="K2440" s="35">
        <v>0</v>
      </c>
      <c r="L2440" s="35">
        <v>222.37</v>
      </c>
      <c r="M2440" s="35">
        <v>0</v>
      </c>
      <c r="N2440" s="32" t="s">
        <v>19</v>
      </c>
      <c r="O2440" s="32" t="s">
        <v>41</v>
      </c>
      <c r="P2440" s="32">
        <v>5</v>
      </c>
      <c r="Q2440" s="32" t="s">
        <v>10392</v>
      </c>
    </row>
    <row r="2441" spans="1:17" x14ac:dyDescent="0.25">
      <c r="A2441" s="57">
        <v>42275.46335859954</v>
      </c>
      <c r="B2441" s="32" t="s">
        <v>280</v>
      </c>
      <c r="C2441" s="32" t="s">
        <v>348</v>
      </c>
      <c r="D2441" s="32" t="s">
        <v>347</v>
      </c>
      <c r="E2441" s="32" t="s">
        <v>10390</v>
      </c>
      <c r="F2441" s="32" t="s">
        <v>10391</v>
      </c>
      <c r="G2441" s="32" t="s">
        <v>380</v>
      </c>
      <c r="H2441" s="32" t="s">
        <v>379</v>
      </c>
      <c r="I2441" s="32" t="s">
        <v>2013</v>
      </c>
      <c r="J2441" s="35">
        <v>0</v>
      </c>
      <c r="K2441" s="35">
        <v>0</v>
      </c>
      <c r="L2441" s="35">
        <v>0</v>
      </c>
      <c r="M2441" s="35">
        <v>1</v>
      </c>
      <c r="N2441" s="32" t="s">
        <v>19</v>
      </c>
      <c r="O2441" s="32" t="s">
        <v>41</v>
      </c>
      <c r="P2441" s="32">
        <v>1</v>
      </c>
      <c r="Q2441" s="32" t="s">
        <v>10392</v>
      </c>
    </row>
    <row r="2442" spans="1:17" x14ac:dyDescent="0.25">
      <c r="A2442" s="57">
        <v>42275.46335859954</v>
      </c>
      <c r="B2442" s="32" t="s">
        <v>280</v>
      </c>
      <c r="C2442" s="32" t="s">
        <v>348</v>
      </c>
      <c r="D2442" s="32" t="s">
        <v>347</v>
      </c>
      <c r="E2442" s="32" t="s">
        <v>10390</v>
      </c>
      <c r="F2442" s="32" t="s">
        <v>10391</v>
      </c>
      <c r="G2442" s="32" t="s">
        <v>39</v>
      </c>
      <c r="H2442" s="32" t="s">
        <v>40</v>
      </c>
      <c r="I2442" s="32" t="s">
        <v>2013</v>
      </c>
      <c r="J2442" s="35">
        <v>0</v>
      </c>
      <c r="K2442" s="35">
        <v>0</v>
      </c>
      <c r="L2442" s="35">
        <v>12.02</v>
      </c>
      <c r="M2442" s="35">
        <v>0</v>
      </c>
      <c r="N2442" s="32" t="s">
        <v>19</v>
      </c>
      <c r="O2442" s="32" t="s">
        <v>41</v>
      </c>
      <c r="P2442" s="32">
        <v>0.5</v>
      </c>
      <c r="Q2442" s="32" t="s">
        <v>10392</v>
      </c>
    </row>
    <row r="2443" spans="1:17" x14ac:dyDescent="0.25">
      <c r="A2443" s="57">
        <v>42275.46335859954</v>
      </c>
      <c r="B2443" s="32" t="s">
        <v>280</v>
      </c>
      <c r="C2443" s="32" t="s">
        <v>348</v>
      </c>
      <c r="D2443" s="32" t="s">
        <v>347</v>
      </c>
      <c r="E2443" s="32" t="s">
        <v>10390</v>
      </c>
      <c r="F2443" s="32" t="s">
        <v>10391</v>
      </c>
      <c r="G2443" s="32" t="s">
        <v>35</v>
      </c>
      <c r="H2443" s="32" t="s">
        <v>38</v>
      </c>
      <c r="I2443" s="32" t="s">
        <v>2013</v>
      </c>
      <c r="J2443" s="35">
        <v>0</v>
      </c>
      <c r="K2443" s="35">
        <v>0</v>
      </c>
      <c r="L2443" s="35">
        <v>0</v>
      </c>
      <c r="M2443" s="35">
        <v>8.4499999999999993</v>
      </c>
      <c r="N2443" s="32" t="s">
        <v>19</v>
      </c>
      <c r="O2443" s="32" t="s">
        <v>41</v>
      </c>
      <c r="P2443" s="32">
        <v>1</v>
      </c>
      <c r="Q2443" s="32" t="s">
        <v>10392</v>
      </c>
    </row>
    <row r="2444" spans="1:17" x14ac:dyDescent="0.25">
      <c r="A2444" s="57">
        <v>42275.46335859954</v>
      </c>
      <c r="B2444" s="32" t="s">
        <v>280</v>
      </c>
      <c r="C2444" s="32" t="s">
        <v>348</v>
      </c>
      <c r="D2444" s="32" t="s">
        <v>347</v>
      </c>
      <c r="E2444" s="32" t="s">
        <v>10390</v>
      </c>
      <c r="F2444" s="32" t="s">
        <v>10391</v>
      </c>
      <c r="G2444" s="32" t="s">
        <v>35</v>
      </c>
      <c r="H2444" s="32" t="s">
        <v>38</v>
      </c>
      <c r="I2444" s="32" t="s">
        <v>2013</v>
      </c>
      <c r="J2444" s="35">
        <v>0</v>
      </c>
      <c r="K2444" s="35">
        <v>0</v>
      </c>
      <c r="L2444" s="35">
        <v>0</v>
      </c>
      <c r="M2444" s="35">
        <v>12.18</v>
      </c>
      <c r="N2444" s="32" t="s">
        <v>19</v>
      </c>
      <c r="O2444" s="32" t="s">
        <v>41</v>
      </c>
      <c r="P2444" s="32">
        <v>1</v>
      </c>
      <c r="Q2444" s="32" t="s">
        <v>10392</v>
      </c>
    </row>
    <row r="2445" spans="1:17" x14ac:dyDescent="0.25">
      <c r="A2445" s="57">
        <v>42275.466286145835</v>
      </c>
      <c r="B2445" s="32" t="s">
        <v>280</v>
      </c>
      <c r="C2445" s="32" t="s">
        <v>348</v>
      </c>
      <c r="D2445" s="32" t="s">
        <v>347</v>
      </c>
      <c r="E2445" s="32" t="s">
        <v>10393</v>
      </c>
      <c r="F2445" s="32" t="s">
        <v>10394</v>
      </c>
      <c r="G2445" s="32" t="s">
        <v>39</v>
      </c>
      <c r="H2445" s="32" t="s">
        <v>40</v>
      </c>
      <c r="I2445" s="32" t="s">
        <v>2013</v>
      </c>
      <c r="J2445" s="35">
        <v>0</v>
      </c>
      <c r="K2445" s="35">
        <v>0</v>
      </c>
      <c r="L2445" s="35">
        <v>12.02</v>
      </c>
      <c r="M2445" s="35">
        <v>0</v>
      </c>
      <c r="N2445" s="32" t="s">
        <v>19</v>
      </c>
      <c r="O2445" s="32" t="s">
        <v>41</v>
      </c>
      <c r="P2445" s="32">
        <v>0.5</v>
      </c>
      <c r="Q2445" s="32" t="s">
        <v>10395</v>
      </c>
    </row>
    <row r="2446" spans="1:17" x14ac:dyDescent="0.25">
      <c r="A2446" s="57">
        <v>42275.466286145835</v>
      </c>
      <c r="B2446" s="32" t="s">
        <v>280</v>
      </c>
      <c r="C2446" s="32" t="s">
        <v>348</v>
      </c>
      <c r="D2446" s="32" t="s">
        <v>347</v>
      </c>
      <c r="E2446" s="32" t="s">
        <v>10393</v>
      </c>
      <c r="F2446" s="32" t="s">
        <v>10394</v>
      </c>
      <c r="G2446" s="32" t="s">
        <v>39</v>
      </c>
      <c r="H2446" s="32" t="s">
        <v>40</v>
      </c>
      <c r="I2446" s="32" t="s">
        <v>2013</v>
      </c>
      <c r="J2446" s="35">
        <v>0</v>
      </c>
      <c r="K2446" s="35">
        <v>0</v>
      </c>
      <c r="L2446" s="35">
        <v>0</v>
      </c>
      <c r="M2446" s="35">
        <v>0</v>
      </c>
      <c r="N2446" s="32" t="s">
        <v>19</v>
      </c>
      <c r="O2446" s="32" t="s">
        <v>41</v>
      </c>
      <c r="P2446" s="32">
        <v>2</v>
      </c>
      <c r="Q2446" s="32" t="s">
        <v>10395</v>
      </c>
    </row>
    <row r="2447" spans="1:17" x14ac:dyDescent="0.25">
      <c r="A2447" s="57">
        <v>42275.466286145835</v>
      </c>
      <c r="B2447" s="32" t="s">
        <v>280</v>
      </c>
      <c r="C2447" s="32" t="s">
        <v>348</v>
      </c>
      <c r="D2447" s="32" t="s">
        <v>347</v>
      </c>
      <c r="E2447" s="32" t="s">
        <v>10393</v>
      </c>
      <c r="F2447" s="32" t="s">
        <v>10394</v>
      </c>
      <c r="G2447" s="32" t="s">
        <v>29</v>
      </c>
      <c r="H2447" s="32" t="s">
        <v>30</v>
      </c>
      <c r="I2447" s="32" t="s">
        <v>2013</v>
      </c>
      <c r="J2447" s="35">
        <v>0</v>
      </c>
      <c r="K2447" s="35">
        <v>0</v>
      </c>
      <c r="L2447" s="35">
        <v>0</v>
      </c>
      <c r="M2447" s="35">
        <v>9.1999999999999993</v>
      </c>
      <c r="N2447" s="32" t="s">
        <v>19</v>
      </c>
      <c r="O2447" s="32" t="s">
        <v>41</v>
      </c>
      <c r="P2447" s="32">
        <v>1</v>
      </c>
      <c r="Q2447" s="32" t="s">
        <v>10395</v>
      </c>
    </row>
    <row r="2448" spans="1:17" x14ac:dyDescent="0.25">
      <c r="A2448" s="57">
        <v>42275.466286145835</v>
      </c>
      <c r="B2448" s="32" t="s">
        <v>280</v>
      </c>
      <c r="C2448" s="32" t="s">
        <v>348</v>
      </c>
      <c r="D2448" s="32" t="s">
        <v>347</v>
      </c>
      <c r="E2448" s="32" t="s">
        <v>10393</v>
      </c>
      <c r="F2448" s="32" t="s">
        <v>10394</v>
      </c>
      <c r="G2448" s="32" t="s">
        <v>42</v>
      </c>
      <c r="H2448" s="32" t="s">
        <v>43</v>
      </c>
      <c r="I2448" s="32" t="s">
        <v>2013</v>
      </c>
      <c r="J2448" s="35">
        <v>0</v>
      </c>
      <c r="K2448" s="35">
        <v>0</v>
      </c>
      <c r="L2448" s="35">
        <v>850</v>
      </c>
      <c r="M2448" s="35">
        <v>0</v>
      </c>
      <c r="N2448" s="32" t="s">
        <v>19</v>
      </c>
      <c r="O2448" s="32" t="s">
        <v>41</v>
      </c>
      <c r="P2448" s="32">
        <v>2</v>
      </c>
      <c r="Q2448" s="32" t="s">
        <v>10395</v>
      </c>
    </row>
    <row r="2449" spans="1:17" x14ac:dyDescent="0.25">
      <c r="A2449" s="57">
        <v>42275.470809918981</v>
      </c>
      <c r="B2449" s="32" t="s">
        <v>36</v>
      </c>
      <c r="C2449" s="32" t="s">
        <v>10396</v>
      </c>
      <c r="D2449" s="32" t="s">
        <v>10397</v>
      </c>
      <c r="E2449" s="32" t="s">
        <v>10398</v>
      </c>
      <c r="F2449" s="32" t="s">
        <v>10399</v>
      </c>
      <c r="G2449" s="32" t="s">
        <v>39</v>
      </c>
      <c r="H2449" s="32" t="s">
        <v>40</v>
      </c>
      <c r="I2449" s="32" t="s">
        <v>2013</v>
      </c>
      <c r="J2449" s="35">
        <v>0</v>
      </c>
      <c r="K2449" s="35">
        <v>0</v>
      </c>
      <c r="L2449" s="35">
        <v>0</v>
      </c>
      <c r="M2449" s="35">
        <v>0</v>
      </c>
      <c r="N2449" s="32" t="s">
        <v>19</v>
      </c>
      <c r="O2449" s="32" t="s">
        <v>41</v>
      </c>
      <c r="P2449" s="32">
        <v>1</v>
      </c>
    </row>
    <row r="2450" spans="1:17" x14ac:dyDescent="0.25">
      <c r="A2450" s="57">
        <v>42275.473736342596</v>
      </c>
      <c r="B2450" s="32" t="s">
        <v>31</v>
      </c>
      <c r="C2450" s="32" t="s">
        <v>6822</v>
      </c>
      <c r="D2450" s="32" t="s">
        <v>6823</v>
      </c>
      <c r="E2450" s="32" t="s">
        <v>10400</v>
      </c>
      <c r="F2450" s="32" t="s">
        <v>10401</v>
      </c>
      <c r="G2450" s="32" t="s">
        <v>39</v>
      </c>
      <c r="H2450" s="32" t="s">
        <v>40</v>
      </c>
      <c r="I2450" s="32" t="s">
        <v>2013</v>
      </c>
      <c r="J2450" s="35">
        <v>35</v>
      </c>
      <c r="K2450" s="35">
        <v>0</v>
      </c>
      <c r="L2450" s="35">
        <v>0</v>
      </c>
      <c r="M2450" s="35">
        <v>0</v>
      </c>
      <c r="N2450" s="32" t="s">
        <v>19</v>
      </c>
      <c r="O2450" s="32" t="s">
        <v>41</v>
      </c>
      <c r="P2450" s="32">
        <v>1</v>
      </c>
      <c r="Q2450" s="32" t="s">
        <v>10402</v>
      </c>
    </row>
    <row r="2451" spans="1:17" x14ac:dyDescent="0.25">
      <c r="A2451" s="57">
        <v>42275.473736342596</v>
      </c>
      <c r="B2451" s="32" t="s">
        <v>31</v>
      </c>
      <c r="C2451" s="32" t="s">
        <v>6822</v>
      </c>
      <c r="D2451" s="32" t="s">
        <v>6823</v>
      </c>
      <c r="E2451" s="32" t="s">
        <v>10400</v>
      </c>
      <c r="F2451" s="32" t="s">
        <v>10401</v>
      </c>
      <c r="G2451" s="32" t="s">
        <v>39</v>
      </c>
      <c r="H2451" s="32" t="s">
        <v>40</v>
      </c>
      <c r="I2451" s="32" t="s">
        <v>2013</v>
      </c>
      <c r="J2451" s="35">
        <v>0</v>
      </c>
      <c r="K2451" s="35">
        <v>0</v>
      </c>
      <c r="L2451" s="35">
        <v>0</v>
      </c>
      <c r="M2451" s="35">
        <v>0</v>
      </c>
      <c r="N2451" s="32" t="s">
        <v>19</v>
      </c>
      <c r="O2451" s="32" t="s">
        <v>41</v>
      </c>
      <c r="P2451" s="32">
        <v>1</v>
      </c>
      <c r="Q2451" s="32" t="s">
        <v>10402</v>
      </c>
    </row>
    <row r="2452" spans="1:17" x14ac:dyDescent="0.25">
      <c r="A2452" s="57">
        <v>42275.473736342596</v>
      </c>
      <c r="B2452" s="32" t="s">
        <v>31</v>
      </c>
      <c r="C2452" s="32" t="s">
        <v>6822</v>
      </c>
      <c r="D2452" s="32" t="s">
        <v>6823</v>
      </c>
      <c r="E2452" s="32" t="s">
        <v>10400</v>
      </c>
      <c r="F2452" s="32" t="s">
        <v>10401</v>
      </c>
      <c r="G2452" s="32" t="s">
        <v>33</v>
      </c>
      <c r="H2452" s="32" t="s">
        <v>34</v>
      </c>
      <c r="I2452" s="32" t="s">
        <v>2013</v>
      </c>
      <c r="J2452" s="35">
        <v>0</v>
      </c>
      <c r="K2452" s="35">
        <v>0</v>
      </c>
      <c r="L2452" s="35">
        <v>0</v>
      </c>
      <c r="M2452" s="35">
        <v>3</v>
      </c>
      <c r="N2452" s="32" t="s">
        <v>19</v>
      </c>
      <c r="O2452" s="32" t="s">
        <v>41</v>
      </c>
      <c r="P2452" s="32">
        <v>1</v>
      </c>
      <c r="Q2452" s="32" t="s">
        <v>10402</v>
      </c>
    </row>
    <row r="2453" spans="1:17" x14ac:dyDescent="0.25">
      <c r="A2453" s="57">
        <v>42275.473736342596</v>
      </c>
      <c r="B2453" s="32" t="s">
        <v>31</v>
      </c>
      <c r="C2453" s="32" t="s">
        <v>6822</v>
      </c>
      <c r="D2453" s="32" t="s">
        <v>6823</v>
      </c>
      <c r="E2453" s="32" t="s">
        <v>10400</v>
      </c>
      <c r="F2453" s="32" t="s">
        <v>10401</v>
      </c>
      <c r="G2453" s="32" t="s">
        <v>33</v>
      </c>
      <c r="H2453" s="32" t="s">
        <v>34</v>
      </c>
      <c r="I2453" s="32" t="s">
        <v>2013</v>
      </c>
      <c r="J2453" s="35">
        <v>0</v>
      </c>
      <c r="K2453" s="35">
        <v>0</v>
      </c>
      <c r="L2453" s="35">
        <v>0</v>
      </c>
      <c r="M2453" s="35">
        <v>3</v>
      </c>
      <c r="N2453" s="32" t="s">
        <v>19</v>
      </c>
      <c r="O2453" s="32" t="s">
        <v>41</v>
      </c>
      <c r="P2453" s="32">
        <v>1</v>
      </c>
      <c r="Q2453" s="32" t="s">
        <v>10402</v>
      </c>
    </row>
    <row r="2454" spans="1:17" x14ac:dyDescent="0.25">
      <c r="A2454" s="57">
        <v>42275.476437002311</v>
      </c>
      <c r="B2454" s="32" t="s">
        <v>284</v>
      </c>
      <c r="C2454" s="32" t="s">
        <v>80</v>
      </c>
      <c r="D2454" s="32" t="s">
        <v>79</v>
      </c>
      <c r="E2454" s="32" t="s">
        <v>5853</v>
      </c>
      <c r="F2454" s="32" t="s">
        <v>10403</v>
      </c>
      <c r="G2454" s="32" t="s">
        <v>39</v>
      </c>
      <c r="H2454" s="32" t="s">
        <v>40</v>
      </c>
      <c r="I2454" s="32" t="s">
        <v>2013</v>
      </c>
      <c r="J2454" s="35">
        <v>0</v>
      </c>
      <c r="K2454" s="35">
        <v>0</v>
      </c>
      <c r="L2454" s="35">
        <v>24.04</v>
      </c>
      <c r="M2454" s="35">
        <v>0</v>
      </c>
      <c r="N2454" s="32" t="s">
        <v>19</v>
      </c>
      <c r="O2454" s="32" t="s">
        <v>41</v>
      </c>
      <c r="P2454" s="32">
        <v>1</v>
      </c>
      <c r="Q2454" s="32" t="s">
        <v>10404</v>
      </c>
    </row>
    <row r="2455" spans="1:17" x14ac:dyDescent="0.25">
      <c r="A2455" s="57">
        <v>42275.476437002311</v>
      </c>
      <c r="B2455" s="32" t="s">
        <v>284</v>
      </c>
      <c r="C2455" s="32" t="s">
        <v>80</v>
      </c>
      <c r="D2455" s="32" t="s">
        <v>79</v>
      </c>
      <c r="E2455" s="32" t="s">
        <v>5853</v>
      </c>
      <c r="F2455" s="32" t="s">
        <v>10403</v>
      </c>
      <c r="G2455" s="32" t="s">
        <v>39</v>
      </c>
      <c r="H2455" s="32" t="s">
        <v>40</v>
      </c>
      <c r="I2455" s="32" t="s">
        <v>2013</v>
      </c>
      <c r="J2455" s="35">
        <v>0</v>
      </c>
      <c r="K2455" s="35">
        <v>0</v>
      </c>
      <c r="L2455" s="35">
        <v>0</v>
      </c>
      <c r="M2455" s="35">
        <v>0</v>
      </c>
      <c r="N2455" s="32" t="s">
        <v>19</v>
      </c>
      <c r="O2455" s="32" t="s">
        <v>41</v>
      </c>
      <c r="P2455" s="32">
        <v>1</v>
      </c>
      <c r="Q2455" s="32" t="s">
        <v>10404</v>
      </c>
    </row>
    <row r="2456" spans="1:17" x14ac:dyDescent="0.25">
      <c r="A2456" s="57">
        <v>42275.477219479166</v>
      </c>
      <c r="B2456" s="32" t="s">
        <v>307</v>
      </c>
      <c r="C2456" s="32" t="s">
        <v>5816</v>
      </c>
      <c r="D2456" s="32" t="s">
        <v>5817</v>
      </c>
      <c r="E2456" s="32" t="s">
        <v>10405</v>
      </c>
      <c r="F2456" s="32" t="s">
        <v>10406</v>
      </c>
      <c r="G2456" s="32" t="s">
        <v>39</v>
      </c>
      <c r="H2456" s="32" t="s">
        <v>40</v>
      </c>
      <c r="I2456" s="32" t="s">
        <v>2013</v>
      </c>
      <c r="J2456" s="35">
        <v>0</v>
      </c>
      <c r="K2456" s="35">
        <v>0</v>
      </c>
      <c r="L2456" s="35">
        <v>0</v>
      </c>
      <c r="M2456" s="35">
        <v>0</v>
      </c>
      <c r="N2456" s="32" t="s">
        <v>19</v>
      </c>
      <c r="O2456" s="32" t="s">
        <v>41</v>
      </c>
      <c r="P2456" s="32">
        <v>1</v>
      </c>
    </row>
    <row r="2457" spans="1:17" x14ac:dyDescent="0.25">
      <c r="A2457" s="57">
        <v>42275.482359062502</v>
      </c>
      <c r="B2457" s="32" t="s">
        <v>280</v>
      </c>
      <c r="C2457" s="32" t="s">
        <v>348</v>
      </c>
      <c r="D2457" s="32" t="s">
        <v>347</v>
      </c>
      <c r="E2457" s="32" t="s">
        <v>10407</v>
      </c>
      <c r="F2457" s="32" t="s">
        <v>10408</v>
      </c>
      <c r="G2457" s="32" t="s">
        <v>39</v>
      </c>
      <c r="H2457" s="32" t="s">
        <v>40</v>
      </c>
      <c r="I2457" s="32" t="s">
        <v>2013</v>
      </c>
      <c r="J2457" s="35">
        <v>0</v>
      </c>
      <c r="K2457" s="35">
        <v>0</v>
      </c>
      <c r="L2457" s="35">
        <v>0</v>
      </c>
      <c r="M2457" s="35">
        <v>0</v>
      </c>
      <c r="N2457" s="32" t="s">
        <v>19</v>
      </c>
      <c r="O2457" s="32" t="s">
        <v>41</v>
      </c>
      <c r="P2457" s="32">
        <v>0.5</v>
      </c>
    </row>
    <row r="2458" spans="1:17" x14ac:dyDescent="0.25">
      <c r="A2458" s="57">
        <v>42275.482359062502</v>
      </c>
      <c r="B2458" s="32" t="s">
        <v>280</v>
      </c>
      <c r="C2458" s="32" t="s">
        <v>348</v>
      </c>
      <c r="D2458" s="32" t="s">
        <v>347</v>
      </c>
      <c r="E2458" s="32" t="s">
        <v>10407</v>
      </c>
      <c r="F2458" s="32" t="s">
        <v>10408</v>
      </c>
      <c r="G2458" s="32" t="s">
        <v>42</v>
      </c>
      <c r="H2458" s="32" t="s">
        <v>43</v>
      </c>
      <c r="I2458" s="32" t="s">
        <v>2013</v>
      </c>
      <c r="J2458" s="35">
        <v>0</v>
      </c>
      <c r="K2458" s="35">
        <v>0</v>
      </c>
      <c r="L2458" s="35">
        <v>850</v>
      </c>
      <c r="M2458" s="35">
        <v>0</v>
      </c>
      <c r="N2458" s="32" t="s">
        <v>19</v>
      </c>
      <c r="O2458" s="32" t="s">
        <v>41</v>
      </c>
      <c r="P2458" s="32">
        <v>2</v>
      </c>
    </row>
    <row r="2459" spans="1:17" x14ac:dyDescent="0.25">
      <c r="A2459" s="57">
        <v>42275.482359062502</v>
      </c>
      <c r="B2459" s="32" t="s">
        <v>280</v>
      </c>
      <c r="C2459" s="32" t="s">
        <v>348</v>
      </c>
      <c r="D2459" s="32" t="s">
        <v>347</v>
      </c>
      <c r="E2459" s="32" t="s">
        <v>10407</v>
      </c>
      <c r="F2459" s="32" t="s">
        <v>10408</v>
      </c>
      <c r="G2459" s="32" t="s">
        <v>39</v>
      </c>
      <c r="H2459" s="32" t="s">
        <v>40</v>
      </c>
      <c r="I2459" s="32" t="s">
        <v>2013</v>
      </c>
      <c r="J2459" s="35">
        <v>0</v>
      </c>
      <c r="K2459" s="35">
        <v>0</v>
      </c>
      <c r="L2459" s="35">
        <v>0</v>
      </c>
      <c r="M2459" s="35">
        <v>0</v>
      </c>
      <c r="N2459" s="32" t="s">
        <v>19</v>
      </c>
      <c r="O2459" s="32" t="s">
        <v>41</v>
      </c>
      <c r="P2459" s="32">
        <v>3.48</v>
      </c>
    </row>
    <row r="2460" spans="1:17" x14ac:dyDescent="0.25">
      <c r="A2460" s="57">
        <v>42275.511478356479</v>
      </c>
      <c r="C2460" s="32" t="s">
        <v>2302</v>
      </c>
      <c r="D2460" s="32" t="s">
        <v>334</v>
      </c>
      <c r="E2460" s="32" t="s">
        <v>10409</v>
      </c>
      <c r="F2460" s="32" t="s">
        <v>10410</v>
      </c>
      <c r="G2460" s="32" t="s">
        <v>58</v>
      </c>
      <c r="H2460" s="32" t="s">
        <v>59</v>
      </c>
      <c r="I2460" s="32" t="s">
        <v>2006</v>
      </c>
      <c r="J2460" s="35">
        <v>0</v>
      </c>
      <c r="K2460" s="35">
        <v>0</v>
      </c>
      <c r="L2460" s="35">
        <v>0</v>
      </c>
      <c r="M2460" s="35">
        <v>0</v>
      </c>
      <c r="N2460" s="32" t="s">
        <v>19</v>
      </c>
      <c r="O2460" s="32" t="s">
        <v>322</v>
      </c>
      <c r="P2460" s="32">
        <v>0</v>
      </c>
    </row>
    <row r="2461" spans="1:17" x14ac:dyDescent="0.25">
      <c r="A2461" s="57">
        <v>42275.538491319443</v>
      </c>
      <c r="C2461" s="32" t="s">
        <v>741</v>
      </c>
      <c r="D2461" s="32" t="s">
        <v>334</v>
      </c>
      <c r="E2461" s="32" t="s">
        <v>10411</v>
      </c>
      <c r="F2461" s="32" t="s">
        <v>10412</v>
      </c>
      <c r="G2461" s="32" t="s">
        <v>58</v>
      </c>
      <c r="H2461" s="32" t="s">
        <v>59</v>
      </c>
      <c r="I2461" s="32" t="s">
        <v>2006</v>
      </c>
      <c r="J2461" s="35">
        <v>0</v>
      </c>
      <c r="K2461" s="35">
        <v>0</v>
      </c>
      <c r="L2461" s="35">
        <v>0</v>
      </c>
      <c r="M2461" s="35">
        <v>0</v>
      </c>
      <c r="N2461" s="32" t="s">
        <v>19</v>
      </c>
      <c r="O2461" s="32" t="s">
        <v>322</v>
      </c>
      <c r="P2461" s="32">
        <v>0</v>
      </c>
    </row>
    <row r="2462" spans="1:17" x14ac:dyDescent="0.25">
      <c r="A2462" s="57">
        <v>42275.541909178239</v>
      </c>
      <c r="C2462" s="32" t="s">
        <v>4368</v>
      </c>
      <c r="D2462" s="32" t="s">
        <v>334</v>
      </c>
      <c r="E2462" s="32" t="s">
        <v>10413</v>
      </c>
      <c r="F2462" s="32" t="s">
        <v>10414</v>
      </c>
      <c r="G2462" s="32" t="s">
        <v>58</v>
      </c>
      <c r="H2462" s="32" t="s">
        <v>59</v>
      </c>
      <c r="I2462" s="32" t="s">
        <v>2006</v>
      </c>
      <c r="J2462" s="35">
        <v>0</v>
      </c>
      <c r="K2462" s="35">
        <v>0</v>
      </c>
      <c r="L2462" s="35">
        <v>0</v>
      </c>
      <c r="M2462" s="35">
        <v>0</v>
      </c>
      <c r="N2462" s="32" t="s">
        <v>19</v>
      </c>
      <c r="O2462" s="32" t="s">
        <v>322</v>
      </c>
      <c r="P2462" s="32">
        <v>0</v>
      </c>
    </row>
    <row r="2463" spans="1:17" x14ac:dyDescent="0.25">
      <c r="A2463" s="57">
        <v>42275.6327121875</v>
      </c>
      <c r="B2463" s="32" t="s">
        <v>22</v>
      </c>
      <c r="C2463" s="32" t="s">
        <v>10415</v>
      </c>
      <c r="D2463" s="32" t="s">
        <v>10416</v>
      </c>
      <c r="E2463" s="32" t="s">
        <v>10417</v>
      </c>
      <c r="F2463" s="32" t="s">
        <v>10418</v>
      </c>
      <c r="G2463" s="32" t="s">
        <v>399</v>
      </c>
      <c r="H2463" s="32" t="s">
        <v>398</v>
      </c>
      <c r="I2463" s="32" t="s">
        <v>2006</v>
      </c>
      <c r="J2463" s="35">
        <v>-27.95</v>
      </c>
      <c r="K2463" s="35">
        <v>0</v>
      </c>
      <c r="L2463" s="35">
        <v>0</v>
      </c>
      <c r="M2463" s="35">
        <v>0</v>
      </c>
      <c r="N2463" s="32" t="s">
        <v>19</v>
      </c>
      <c r="O2463" s="32" t="s">
        <v>37</v>
      </c>
      <c r="P2463" s="32">
        <v>1</v>
      </c>
    </row>
    <row r="2464" spans="1:17" x14ac:dyDescent="0.25">
      <c r="A2464" s="57">
        <v>42275.6327121875</v>
      </c>
      <c r="B2464" s="32" t="s">
        <v>22</v>
      </c>
      <c r="C2464" s="32" t="s">
        <v>10415</v>
      </c>
      <c r="D2464" s="32" t="s">
        <v>10416</v>
      </c>
      <c r="E2464" s="32" t="s">
        <v>10417</v>
      </c>
      <c r="F2464" s="32" t="s">
        <v>10418</v>
      </c>
      <c r="G2464" s="32" t="s">
        <v>467</v>
      </c>
      <c r="H2464" s="32" t="s">
        <v>466</v>
      </c>
      <c r="I2464" s="32" t="s">
        <v>2006</v>
      </c>
      <c r="J2464" s="35">
        <v>-279.5</v>
      </c>
      <c r="K2464" s="35">
        <v>0</v>
      </c>
      <c r="L2464" s="35">
        <v>0</v>
      </c>
      <c r="M2464" s="35">
        <v>0</v>
      </c>
      <c r="N2464" s="32" t="s">
        <v>19</v>
      </c>
      <c r="O2464" s="32" t="s">
        <v>37</v>
      </c>
      <c r="P2464" s="32">
        <v>1</v>
      </c>
    </row>
    <row r="2465" spans="1:17" x14ac:dyDescent="0.25">
      <c r="A2465" s="57">
        <v>42275.636020451391</v>
      </c>
      <c r="B2465" s="32" t="s">
        <v>22</v>
      </c>
      <c r="C2465" s="32" t="s">
        <v>289</v>
      </c>
      <c r="D2465" s="32" t="s">
        <v>288</v>
      </c>
      <c r="E2465" s="32" t="s">
        <v>5630</v>
      </c>
      <c r="F2465" s="32" t="s">
        <v>10419</v>
      </c>
      <c r="G2465" s="32" t="s">
        <v>399</v>
      </c>
      <c r="H2465" s="32" t="s">
        <v>398</v>
      </c>
      <c r="I2465" s="32" t="s">
        <v>2006</v>
      </c>
      <c r="J2465" s="35">
        <v>-51.2</v>
      </c>
      <c r="K2465" s="35">
        <v>0</v>
      </c>
      <c r="L2465" s="35">
        <v>0</v>
      </c>
      <c r="M2465" s="35">
        <v>0</v>
      </c>
      <c r="N2465" s="32" t="s">
        <v>19</v>
      </c>
      <c r="O2465" s="32" t="s">
        <v>37</v>
      </c>
      <c r="P2465" s="32">
        <v>1</v>
      </c>
    </row>
    <row r="2466" spans="1:17" x14ac:dyDescent="0.25">
      <c r="A2466" s="57">
        <v>42275.636020451391</v>
      </c>
      <c r="B2466" s="32" t="s">
        <v>22</v>
      </c>
      <c r="C2466" s="32" t="s">
        <v>289</v>
      </c>
      <c r="D2466" s="32" t="s">
        <v>288</v>
      </c>
      <c r="E2466" s="32" t="s">
        <v>5630</v>
      </c>
      <c r="F2466" s="32" t="s">
        <v>10419</v>
      </c>
      <c r="G2466" s="32" t="s">
        <v>401</v>
      </c>
      <c r="H2466" s="32" t="s">
        <v>400</v>
      </c>
      <c r="I2466" s="32" t="s">
        <v>2006</v>
      </c>
      <c r="J2466" s="35">
        <v>-640</v>
      </c>
      <c r="K2466" s="35">
        <v>0</v>
      </c>
      <c r="L2466" s="35">
        <v>0</v>
      </c>
      <c r="M2466" s="35">
        <v>0</v>
      </c>
      <c r="N2466" s="32" t="s">
        <v>19</v>
      </c>
      <c r="O2466" s="32" t="s">
        <v>37</v>
      </c>
      <c r="P2466" s="32">
        <v>1</v>
      </c>
    </row>
    <row r="2467" spans="1:17" x14ac:dyDescent="0.25">
      <c r="A2467" s="152">
        <v>42250.582524618054</v>
      </c>
      <c r="B2467" s="58" t="s">
        <v>44</v>
      </c>
      <c r="C2467" s="58" t="s">
        <v>6221</v>
      </c>
      <c r="D2467" s="58" t="s">
        <v>6222</v>
      </c>
      <c r="E2467" s="58" t="s">
        <v>6223</v>
      </c>
      <c r="F2467" s="58" t="s">
        <v>6224</v>
      </c>
      <c r="G2467" s="58" t="s">
        <v>15</v>
      </c>
      <c r="H2467" s="58" t="s">
        <v>16</v>
      </c>
      <c r="I2467" s="58" t="s">
        <v>1879</v>
      </c>
      <c r="J2467" s="87">
        <v>15000</v>
      </c>
      <c r="K2467" s="87">
        <v>0</v>
      </c>
      <c r="L2467" s="87">
        <v>0</v>
      </c>
      <c r="M2467" s="87">
        <v>0</v>
      </c>
      <c r="N2467" s="58" t="s">
        <v>4793</v>
      </c>
      <c r="O2467" s="58" t="s">
        <v>18</v>
      </c>
      <c r="P2467" s="58">
        <v>1</v>
      </c>
      <c r="Q2467" s="58" t="s">
        <v>5564</v>
      </c>
    </row>
    <row r="2468" spans="1:17" x14ac:dyDescent="0.25">
      <c r="A2468" s="152">
        <v>42251.446806400461</v>
      </c>
      <c r="B2468" s="58" t="s">
        <v>67</v>
      </c>
      <c r="C2468" s="58" t="s">
        <v>90</v>
      </c>
      <c r="D2468" s="58" t="s">
        <v>89</v>
      </c>
      <c r="E2468" s="58" t="s">
        <v>5570</v>
      </c>
      <c r="F2468" s="58" t="s">
        <v>6387</v>
      </c>
      <c r="G2468" s="58" t="s">
        <v>15</v>
      </c>
      <c r="H2468" s="58" t="s">
        <v>16</v>
      </c>
      <c r="I2468" s="58" t="s">
        <v>265</v>
      </c>
      <c r="J2468" s="87">
        <v>3778.17</v>
      </c>
      <c r="K2468" s="87">
        <v>0</v>
      </c>
      <c r="L2468" s="87">
        <v>0</v>
      </c>
      <c r="M2468" s="87">
        <v>0</v>
      </c>
      <c r="N2468" s="58" t="s">
        <v>17</v>
      </c>
      <c r="O2468" s="58" t="s">
        <v>18</v>
      </c>
      <c r="P2468" s="58">
        <v>1</v>
      </c>
      <c r="Q2468" s="58" t="s">
        <v>5571</v>
      </c>
    </row>
    <row r="2469" spans="1:17" x14ac:dyDescent="0.25">
      <c r="A2469" s="152">
        <v>42251.457610185185</v>
      </c>
      <c r="B2469" s="58" t="s">
        <v>337</v>
      </c>
      <c r="C2469" s="58" t="s">
        <v>392</v>
      </c>
      <c r="D2469" s="58" t="s">
        <v>391</v>
      </c>
      <c r="E2469" s="58" t="s">
        <v>6421</v>
      </c>
      <c r="F2469" s="58" t="s">
        <v>6422</v>
      </c>
      <c r="G2469" s="58" t="s">
        <v>15</v>
      </c>
      <c r="H2469" s="58" t="s">
        <v>16</v>
      </c>
      <c r="I2469" s="58" t="s">
        <v>757</v>
      </c>
      <c r="J2469" s="87">
        <v>20700</v>
      </c>
      <c r="K2469" s="87">
        <v>0</v>
      </c>
      <c r="L2469" s="87">
        <v>0</v>
      </c>
      <c r="M2469" s="87">
        <v>0</v>
      </c>
      <c r="N2469" s="58" t="s">
        <v>17</v>
      </c>
      <c r="O2469" s="58" t="s">
        <v>18</v>
      </c>
      <c r="P2469" s="58">
        <v>1</v>
      </c>
      <c r="Q2469" s="58" t="s">
        <v>6423</v>
      </c>
    </row>
    <row r="2470" spans="1:17" x14ac:dyDescent="0.25">
      <c r="A2470" s="152">
        <v>42255.365863541665</v>
      </c>
      <c r="B2470" s="58" t="s">
        <v>337</v>
      </c>
      <c r="C2470" s="58" t="s">
        <v>5761</v>
      </c>
      <c r="D2470" s="58" t="s">
        <v>5762</v>
      </c>
      <c r="E2470" s="58" t="s">
        <v>6888</v>
      </c>
      <c r="F2470" s="58" t="s">
        <v>6889</v>
      </c>
      <c r="G2470" s="58" t="s">
        <v>15</v>
      </c>
      <c r="H2470" s="58" t="s">
        <v>16</v>
      </c>
      <c r="I2470" s="58" t="s">
        <v>265</v>
      </c>
      <c r="J2470" s="87">
        <v>38940</v>
      </c>
      <c r="K2470" s="87">
        <v>0</v>
      </c>
      <c r="L2470" s="87">
        <v>0</v>
      </c>
      <c r="M2470" s="87">
        <v>0</v>
      </c>
      <c r="N2470" s="58" t="s">
        <v>17</v>
      </c>
      <c r="O2470" s="58" t="s">
        <v>18</v>
      </c>
      <c r="P2470" s="58">
        <v>1</v>
      </c>
      <c r="Q2470" s="58" t="s">
        <v>5763</v>
      </c>
    </row>
    <row r="2471" spans="1:17" x14ac:dyDescent="0.25">
      <c r="A2471" s="152">
        <v>42257.436549687503</v>
      </c>
      <c r="B2471" s="58" t="s">
        <v>290</v>
      </c>
      <c r="C2471" s="58" t="s">
        <v>4930</v>
      </c>
      <c r="D2471" s="58" t="s">
        <v>4931</v>
      </c>
      <c r="E2471" s="58" t="s">
        <v>7098</v>
      </c>
      <c r="F2471" s="58" t="s">
        <v>7099</v>
      </c>
      <c r="G2471" s="58" t="s">
        <v>15</v>
      </c>
      <c r="H2471" s="58" t="s">
        <v>16</v>
      </c>
      <c r="I2471" s="58" t="s">
        <v>265</v>
      </c>
      <c r="J2471" s="87">
        <v>216000</v>
      </c>
      <c r="K2471" s="87">
        <v>0</v>
      </c>
      <c r="L2471" s="87">
        <v>0</v>
      </c>
      <c r="M2471" s="87">
        <v>0</v>
      </c>
      <c r="N2471" s="58" t="s">
        <v>17</v>
      </c>
      <c r="O2471" s="58" t="s">
        <v>18</v>
      </c>
      <c r="P2471" s="58">
        <v>1</v>
      </c>
      <c r="Q2471" s="58" t="s">
        <v>7100</v>
      </c>
    </row>
    <row r="2472" spans="1:17" x14ac:dyDescent="0.25">
      <c r="A2472" s="152">
        <v>42257.664291516201</v>
      </c>
      <c r="B2472" s="58" t="s">
        <v>5369</v>
      </c>
      <c r="C2472" s="58" t="s">
        <v>7190</v>
      </c>
      <c r="D2472" s="58" t="s">
        <v>7191</v>
      </c>
      <c r="E2472" s="58" t="s">
        <v>7192</v>
      </c>
      <c r="F2472" s="58" t="s">
        <v>7193</v>
      </c>
      <c r="G2472" s="58" t="s">
        <v>15</v>
      </c>
      <c r="H2472" s="58" t="s">
        <v>16</v>
      </c>
      <c r="I2472" s="58" t="s">
        <v>265</v>
      </c>
      <c r="J2472" s="87">
        <v>4280</v>
      </c>
      <c r="K2472" s="87">
        <v>0</v>
      </c>
      <c r="L2472" s="87">
        <v>0</v>
      </c>
      <c r="M2472" s="87">
        <v>0</v>
      </c>
      <c r="N2472" s="58" t="s">
        <v>17</v>
      </c>
      <c r="O2472" s="58" t="s">
        <v>18</v>
      </c>
      <c r="P2472" s="58">
        <v>1</v>
      </c>
      <c r="Q2472" s="58" t="s">
        <v>7194</v>
      </c>
    </row>
    <row r="2473" spans="1:17" x14ac:dyDescent="0.25">
      <c r="A2473" s="152">
        <v>42257.672607870372</v>
      </c>
      <c r="B2473" s="58" t="s">
        <v>31</v>
      </c>
      <c r="C2473" s="58" t="s">
        <v>7198</v>
      </c>
      <c r="D2473" s="58" t="s">
        <v>7199</v>
      </c>
      <c r="E2473" s="58" t="s">
        <v>7200</v>
      </c>
      <c r="F2473" s="58" t="s">
        <v>7201</v>
      </c>
      <c r="G2473" s="58" t="s">
        <v>15</v>
      </c>
      <c r="H2473" s="58" t="s">
        <v>16</v>
      </c>
      <c r="I2473" s="58" t="s">
        <v>265</v>
      </c>
      <c r="J2473" s="87">
        <v>4200</v>
      </c>
      <c r="K2473" s="87">
        <v>0</v>
      </c>
      <c r="L2473" s="87">
        <v>0</v>
      </c>
      <c r="M2473" s="87">
        <v>0</v>
      </c>
      <c r="N2473" s="58" t="s">
        <v>17</v>
      </c>
      <c r="O2473" s="58" t="s">
        <v>18</v>
      </c>
      <c r="P2473" s="58">
        <v>1</v>
      </c>
      <c r="Q2473" s="58" t="s">
        <v>7202</v>
      </c>
    </row>
    <row r="2474" spans="1:17" x14ac:dyDescent="0.25">
      <c r="A2474" s="152">
        <v>42257.682828969904</v>
      </c>
      <c r="B2474" s="58" t="s">
        <v>284</v>
      </c>
      <c r="C2474" s="58" t="s">
        <v>453</v>
      </c>
      <c r="D2474" s="58" t="s">
        <v>452</v>
      </c>
      <c r="E2474" s="58" t="s">
        <v>7219</v>
      </c>
      <c r="F2474" s="58" t="s">
        <v>7220</v>
      </c>
      <c r="G2474" s="58" t="s">
        <v>15</v>
      </c>
      <c r="H2474" s="58" t="s">
        <v>16</v>
      </c>
      <c r="I2474" s="58" t="s">
        <v>757</v>
      </c>
      <c r="J2474" s="87">
        <v>8200</v>
      </c>
      <c r="K2474" s="87">
        <v>0</v>
      </c>
      <c r="L2474" s="87">
        <v>0</v>
      </c>
      <c r="M2474" s="87">
        <v>0</v>
      </c>
      <c r="N2474" s="58" t="s">
        <v>17</v>
      </c>
      <c r="O2474" s="58" t="s">
        <v>18</v>
      </c>
      <c r="P2474" s="58">
        <v>1</v>
      </c>
      <c r="Q2474" s="58"/>
    </row>
    <row r="2475" spans="1:17" x14ac:dyDescent="0.25">
      <c r="A2475" s="152">
        <v>42257.687256446756</v>
      </c>
      <c r="B2475" s="58" t="s">
        <v>70</v>
      </c>
      <c r="C2475" s="58" t="s">
        <v>7224</v>
      </c>
      <c r="D2475" s="58" t="s">
        <v>2198</v>
      </c>
      <c r="E2475" s="58" t="s">
        <v>7225</v>
      </c>
      <c r="F2475" s="58" t="s">
        <v>7226</v>
      </c>
      <c r="G2475" s="58" t="s">
        <v>15</v>
      </c>
      <c r="H2475" s="58" t="s">
        <v>16</v>
      </c>
      <c r="I2475" s="58" t="s">
        <v>265</v>
      </c>
      <c r="J2475" s="87">
        <v>26768.75</v>
      </c>
      <c r="K2475" s="87">
        <v>0</v>
      </c>
      <c r="L2475" s="87">
        <v>0</v>
      </c>
      <c r="M2475" s="87">
        <v>0</v>
      </c>
      <c r="N2475" s="58" t="s">
        <v>17</v>
      </c>
      <c r="O2475" s="58" t="s">
        <v>20</v>
      </c>
      <c r="P2475" s="58">
        <v>1</v>
      </c>
      <c r="Q2475" s="58" t="s">
        <v>7227</v>
      </c>
    </row>
    <row r="2476" spans="1:17" x14ac:dyDescent="0.25">
      <c r="A2476" s="152">
        <v>42262.634771909725</v>
      </c>
      <c r="B2476" s="58" t="s">
        <v>21</v>
      </c>
      <c r="C2476" s="58" t="s">
        <v>283</v>
      </c>
      <c r="D2476" s="58" t="s">
        <v>282</v>
      </c>
      <c r="E2476" s="58" t="s">
        <v>7536</v>
      </c>
      <c r="F2476" s="58" t="s">
        <v>7537</v>
      </c>
      <c r="G2476" s="58" t="s">
        <v>15</v>
      </c>
      <c r="H2476" s="58" t="s">
        <v>16</v>
      </c>
      <c r="I2476" s="58" t="s">
        <v>1879</v>
      </c>
      <c r="J2476" s="87">
        <v>170</v>
      </c>
      <c r="K2476" s="87">
        <v>0</v>
      </c>
      <c r="L2476" s="87">
        <v>0</v>
      </c>
      <c r="M2476" s="87">
        <v>0</v>
      </c>
      <c r="N2476" s="58" t="s">
        <v>17</v>
      </c>
      <c r="O2476" s="58" t="s">
        <v>18</v>
      </c>
      <c r="P2476" s="58">
        <v>1</v>
      </c>
      <c r="Q2476" s="58" t="s">
        <v>7538</v>
      </c>
    </row>
    <row r="2477" spans="1:17" x14ac:dyDescent="0.25">
      <c r="A2477" s="152">
        <v>42268.483639467595</v>
      </c>
      <c r="B2477" s="58" t="s">
        <v>284</v>
      </c>
      <c r="C2477" s="58" t="s">
        <v>297</v>
      </c>
      <c r="D2477" s="58" t="s">
        <v>296</v>
      </c>
      <c r="E2477" s="58" t="s">
        <v>8005</v>
      </c>
      <c r="F2477" s="58" t="s">
        <v>8006</v>
      </c>
      <c r="G2477" s="58" t="s">
        <v>15</v>
      </c>
      <c r="H2477" s="58" t="s">
        <v>16</v>
      </c>
      <c r="I2477" s="58" t="s">
        <v>757</v>
      </c>
      <c r="J2477" s="87">
        <v>5885</v>
      </c>
      <c r="K2477" s="87">
        <v>0</v>
      </c>
      <c r="L2477" s="87">
        <v>0</v>
      </c>
      <c r="M2477" s="87">
        <v>0</v>
      </c>
      <c r="N2477" s="58" t="s">
        <v>17</v>
      </c>
      <c r="O2477" s="58" t="s">
        <v>18</v>
      </c>
      <c r="P2477" s="58">
        <v>1</v>
      </c>
      <c r="Q2477" s="58" t="s">
        <v>5272</v>
      </c>
    </row>
    <row r="2478" spans="1:17" x14ac:dyDescent="0.25">
      <c r="A2478" s="152">
        <v>42269.362221840274</v>
      </c>
      <c r="B2478" s="58" t="s">
        <v>70</v>
      </c>
      <c r="C2478" s="58" t="s">
        <v>305</v>
      </c>
      <c r="D2478" s="58" t="s">
        <v>304</v>
      </c>
      <c r="E2478" s="58" t="s">
        <v>778</v>
      </c>
      <c r="F2478" s="58" t="s">
        <v>9502</v>
      </c>
      <c r="G2478" s="58" t="s">
        <v>15</v>
      </c>
      <c r="H2478" s="58" t="s">
        <v>16</v>
      </c>
      <c r="I2478" s="58" t="s">
        <v>265</v>
      </c>
      <c r="J2478" s="87">
        <v>39478</v>
      </c>
      <c r="K2478" s="87">
        <v>0</v>
      </c>
      <c r="L2478" s="87">
        <v>0</v>
      </c>
      <c r="M2478" s="87">
        <v>0</v>
      </c>
      <c r="N2478" s="58" t="s">
        <v>17</v>
      </c>
      <c r="O2478" s="58" t="s">
        <v>18</v>
      </c>
      <c r="P2478" s="58">
        <v>1</v>
      </c>
      <c r="Q2478" s="58" t="s">
        <v>2177</v>
      </c>
    </row>
    <row r="2479" spans="1:17" x14ac:dyDescent="0.25">
      <c r="A2479" s="152">
        <v>42269.36450196759</v>
      </c>
      <c r="B2479" s="58" t="s">
        <v>70</v>
      </c>
      <c r="C2479" s="58" t="s">
        <v>846</v>
      </c>
      <c r="D2479" s="58" t="s">
        <v>847</v>
      </c>
      <c r="E2479" s="58" t="s">
        <v>2346</v>
      </c>
      <c r="F2479" s="58" t="s">
        <v>9503</v>
      </c>
      <c r="G2479" s="58" t="s">
        <v>15</v>
      </c>
      <c r="H2479" s="58" t="s">
        <v>16</v>
      </c>
      <c r="I2479" s="58" t="s">
        <v>1879</v>
      </c>
      <c r="J2479" s="87">
        <v>2628.1</v>
      </c>
      <c r="K2479" s="87">
        <v>0</v>
      </c>
      <c r="L2479" s="87">
        <v>0</v>
      </c>
      <c r="M2479" s="87">
        <v>0</v>
      </c>
      <c r="N2479" s="58" t="s">
        <v>17</v>
      </c>
      <c r="O2479" s="58" t="s">
        <v>18</v>
      </c>
      <c r="P2479" s="58">
        <v>1</v>
      </c>
      <c r="Q2479" s="58"/>
    </row>
    <row r="2480" spans="1:17" x14ac:dyDescent="0.25">
      <c r="A2480" s="152">
        <v>42269.366087303242</v>
      </c>
      <c r="B2480" s="58" t="s">
        <v>290</v>
      </c>
      <c r="C2480" s="58" t="s">
        <v>350</v>
      </c>
      <c r="D2480" s="58" t="s">
        <v>349</v>
      </c>
      <c r="E2480" s="58" t="s">
        <v>9504</v>
      </c>
      <c r="F2480" s="58" t="s">
        <v>9505</v>
      </c>
      <c r="G2480" s="58" t="s">
        <v>15</v>
      </c>
      <c r="H2480" s="58" t="s">
        <v>16</v>
      </c>
      <c r="I2480" s="58" t="s">
        <v>265</v>
      </c>
      <c r="J2480" s="87">
        <v>17487.5</v>
      </c>
      <c r="K2480" s="87">
        <v>0</v>
      </c>
      <c r="L2480" s="87">
        <v>0</v>
      </c>
      <c r="M2480" s="87">
        <v>0</v>
      </c>
      <c r="N2480" s="58" t="s">
        <v>17</v>
      </c>
      <c r="O2480" s="58" t="s">
        <v>18</v>
      </c>
      <c r="P2480" s="58">
        <v>1</v>
      </c>
      <c r="Q2480" s="58" t="s">
        <v>9506</v>
      </c>
    </row>
    <row r="2481" spans="1:17" x14ac:dyDescent="0.25">
      <c r="A2481" s="152">
        <v>42269.377074652781</v>
      </c>
      <c r="B2481" s="58" t="s">
        <v>44</v>
      </c>
      <c r="C2481" s="58" t="s">
        <v>384</v>
      </c>
      <c r="D2481" s="58" t="s">
        <v>383</v>
      </c>
      <c r="E2481" s="58" t="s">
        <v>4933</v>
      </c>
      <c r="F2481" s="58" t="s">
        <v>9515</v>
      </c>
      <c r="G2481" s="58" t="s">
        <v>15</v>
      </c>
      <c r="H2481" s="58" t="s">
        <v>16</v>
      </c>
      <c r="I2481" s="58" t="s">
        <v>265</v>
      </c>
      <c r="J2481" s="87">
        <v>9761.5</v>
      </c>
      <c r="K2481" s="87">
        <v>0</v>
      </c>
      <c r="L2481" s="87">
        <v>0</v>
      </c>
      <c r="M2481" s="87">
        <v>0</v>
      </c>
      <c r="N2481" s="58" t="s">
        <v>17</v>
      </c>
      <c r="O2481" s="58" t="s">
        <v>18</v>
      </c>
      <c r="P2481" s="58">
        <v>1</v>
      </c>
      <c r="Q2481" s="58" t="s">
        <v>4934</v>
      </c>
    </row>
    <row r="2482" spans="1:17" x14ac:dyDescent="0.25">
      <c r="A2482" s="152">
        <v>42269.432025428243</v>
      </c>
      <c r="B2482" s="58" t="s">
        <v>21</v>
      </c>
      <c r="C2482" s="58" t="s">
        <v>5219</v>
      </c>
      <c r="D2482" s="58" t="s">
        <v>5220</v>
      </c>
      <c r="E2482" s="58" t="s">
        <v>5221</v>
      </c>
      <c r="F2482" s="58" t="s">
        <v>9568</v>
      </c>
      <c r="G2482" s="58" t="s">
        <v>15</v>
      </c>
      <c r="H2482" s="58" t="s">
        <v>16</v>
      </c>
      <c r="I2482" s="58" t="s">
        <v>265</v>
      </c>
      <c r="J2482" s="87">
        <v>5230.8</v>
      </c>
      <c r="K2482" s="87">
        <v>0</v>
      </c>
      <c r="L2482" s="87">
        <v>0</v>
      </c>
      <c r="M2482" s="87">
        <v>0</v>
      </c>
      <c r="N2482" s="58" t="s">
        <v>17</v>
      </c>
      <c r="O2482" s="58" t="s">
        <v>20</v>
      </c>
      <c r="P2482" s="58">
        <v>1</v>
      </c>
      <c r="Q2482" s="58" t="s">
        <v>5222</v>
      </c>
    </row>
    <row r="2483" spans="1:17" x14ac:dyDescent="0.25">
      <c r="A2483" s="152">
        <v>42269.695807523145</v>
      </c>
      <c r="B2483" s="58" t="s">
        <v>70</v>
      </c>
      <c r="C2483" s="58" t="s">
        <v>846</v>
      </c>
      <c r="D2483" s="58" t="s">
        <v>847</v>
      </c>
      <c r="E2483" s="58" t="s">
        <v>9662</v>
      </c>
      <c r="F2483" s="58" t="s">
        <v>9663</v>
      </c>
      <c r="G2483" s="58" t="s">
        <v>15</v>
      </c>
      <c r="H2483" s="58" t="s">
        <v>16</v>
      </c>
      <c r="I2483" s="58" t="s">
        <v>265</v>
      </c>
      <c r="J2483" s="87">
        <v>867.76</v>
      </c>
      <c r="K2483" s="87">
        <v>0</v>
      </c>
      <c r="L2483" s="87">
        <v>0</v>
      </c>
      <c r="M2483" s="87">
        <v>0</v>
      </c>
      <c r="N2483" s="58" t="s">
        <v>17</v>
      </c>
      <c r="O2483" s="58" t="s">
        <v>18</v>
      </c>
      <c r="P2483" s="58">
        <v>1</v>
      </c>
      <c r="Q2483" s="58"/>
    </row>
    <row r="2484" spans="1:17" x14ac:dyDescent="0.25">
      <c r="A2484" s="152">
        <v>42269.704232557873</v>
      </c>
      <c r="B2484" s="58" t="s">
        <v>445</v>
      </c>
      <c r="C2484" s="58" t="s">
        <v>9664</v>
      </c>
      <c r="D2484" s="58" t="s">
        <v>9665</v>
      </c>
      <c r="E2484" s="58" t="s">
        <v>9666</v>
      </c>
      <c r="F2484" s="58" t="s">
        <v>9667</v>
      </c>
      <c r="G2484" s="58" t="s">
        <v>15</v>
      </c>
      <c r="H2484" s="58" t="s">
        <v>16</v>
      </c>
      <c r="I2484" s="58" t="s">
        <v>1879</v>
      </c>
      <c r="J2484" s="87">
        <v>21483</v>
      </c>
      <c r="K2484" s="87">
        <v>0</v>
      </c>
      <c r="L2484" s="87">
        <v>0</v>
      </c>
      <c r="M2484" s="87">
        <v>0</v>
      </c>
      <c r="N2484" s="58" t="s">
        <v>17</v>
      </c>
      <c r="O2484" s="58" t="s">
        <v>18</v>
      </c>
      <c r="P2484" s="58">
        <v>1</v>
      </c>
      <c r="Q2484" s="58" t="s">
        <v>9668</v>
      </c>
    </row>
    <row r="2485" spans="1:17" x14ac:dyDescent="0.25">
      <c r="A2485" s="152">
        <v>42272.355252777779</v>
      </c>
      <c r="B2485" s="58" t="s">
        <v>44</v>
      </c>
      <c r="C2485" s="58" t="s">
        <v>5562</v>
      </c>
      <c r="D2485" s="58" t="s">
        <v>779</v>
      </c>
      <c r="E2485" s="58" t="s">
        <v>5563</v>
      </c>
      <c r="F2485" s="58" t="s">
        <v>9901</v>
      </c>
      <c r="G2485" s="58" t="s">
        <v>15</v>
      </c>
      <c r="H2485" s="58" t="s">
        <v>330</v>
      </c>
      <c r="I2485" s="58" t="s">
        <v>1879</v>
      </c>
      <c r="J2485" s="87">
        <v>-15000</v>
      </c>
      <c r="K2485" s="87">
        <v>0</v>
      </c>
      <c r="L2485" s="87">
        <v>0</v>
      </c>
      <c r="M2485" s="87">
        <v>0</v>
      </c>
      <c r="N2485" s="58" t="s">
        <v>4793</v>
      </c>
      <c r="O2485" s="58" t="s">
        <v>18</v>
      </c>
      <c r="P2485" s="58">
        <v>1</v>
      </c>
      <c r="Q2485" s="58" t="s">
        <v>5564</v>
      </c>
    </row>
    <row r="2486" spans="1:17" x14ac:dyDescent="0.25">
      <c r="A2486" s="152">
        <v>42272.430597569444</v>
      </c>
      <c r="B2486" s="58" t="s">
        <v>67</v>
      </c>
      <c r="C2486" s="58" t="s">
        <v>9977</v>
      </c>
      <c r="D2486" s="58" t="s">
        <v>9978</v>
      </c>
      <c r="E2486" s="58" t="s">
        <v>9979</v>
      </c>
      <c r="F2486" s="58" t="s">
        <v>9980</v>
      </c>
      <c r="G2486" s="58" t="s">
        <v>15</v>
      </c>
      <c r="H2486" s="58" t="s">
        <v>16</v>
      </c>
      <c r="I2486" s="58" t="s">
        <v>265</v>
      </c>
      <c r="J2486" s="87">
        <v>3840</v>
      </c>
      <c r="K2486" s="87">
        <v>0</v>
      </c>
      <c r="L2486" s="87">
        <v>0</v>
      </c>
      <c r="M2486" s="87">
        <v>0</v>
      </c>
      <c r="N2486" s="58" t="s">
        <v>17</v>
      </c>
      <c r="O2486" s="58" t="s">
        <v>20</v>
      </c>
      <c r="P2486" s="58">
        <v>1</v>
      </c>
      <c r="Q2486" s="58"/>
    </row>
    <row r="2487" spans="1:17" x14ac:dyDescent="0.25">
      <c r="A2487" s="152">
        <v>42272.430946261571</v>
      </c>
      <c r="B2487" s="58" t="s">
        <v>67</v>
      </c>
      <c r="C2487" s="58" t="s">
        <v>9977</v>
      </c>
      <c r="D2487" s="58" t="s">
        <v>9978</v>
      </c>
      <c r="E2487" s="58" t="s">
        <v>9979</v>
      </c>
      <c r="F2487" s="58" t="s">
        <v>9998</v>
      </c>
      <c r="G2487" s="58" t="s">
        <v>15</v>
      </c>
      <c r="H2487" s="58" t="s">
        <v>16</v>
      </c>
      <c r="I2487" s="58" t="s">
        <v>265</v>
      </c>
      <c r="J2487" s="87">
        <v>3840</v>
      </c>
      <c r="K2487" s="87">
        <v>0</v>
      </c>
      <c r="L2487" s="87">
        <v>0</v>
      </c>
      <c r="M2487" s="87">
        <v>0</v>
      </c>
      <c r="N2487" s="58" t="s">
        <v>17</v>
      </c>
      <c r="O2487" s="58" t="s">
        <v>20</v>
      </c>
      <c r="P2487" s="58">
        <v>1</v>
      </c>
      <c r="Q2487" s="58"/>
    </row>
    <row r="2488" spans="1:17" x14ac:dyDescent="0.25">
      <c r="A2488" s="152">
        <v>42272.465890543979</v>
      </c>
      <c r="B2488" s="58" t="s">
        <v>44</v>
      </c>
      <c r="C2488" s="58" t="s">
        <v>10041</v>
      </c>
      <c r="D2488" s="58" t="s">
        <v>10042</v>
      </c>
      <c r="E2488" s="58" t="s">
        <v>10043</v>
      </c>
      <c r="F2488" s="58" t="s">
        <v>10044</v>
      </c>
      <c r="G2488" s="58" t="s">
        <v>15</v>
      </c>
      <c r="H2488" s="58" t="s">
        <v>16</v>
      </c>
      <c r="I2488" s="58" t="s">
        <v>265</v>
      </c>
      <c r="J2488" s="87">
        <v>1470.37</v>
      </c>
      <c r="K2488" s="87">
        <v>0</v>
      </c>
      <c r="L2488" s="87">
        <v>0</v>
      </c>
      <c r="M2488" s="87">
        <v>0</v>
      </c>
      <c r="N2488" s="58" t="s">
        <v>17</v>
      </c>
      <c r="O2488" s="58" t="s">
        <v>20</v>
      </c>
      <c r="P2488" s="58">
        <v>1</v>
      </c>
      <c r="Q2488" s="58" t="s">
        <v>10045</v>
      </c>
    </row>
    <row r="2489" spans="1:17" x14ac:dyDescent="0.25">
      <c r="A2489" s="152">
        <v>42272.466528969904</v>
      </c>
      <c r="B2489" s="58" t="s">
        <v>44</v>
      </c>
      <c r="C2489" s="58" t="s">
        <v>10041</v>
      </c>
      <c r="D2489" s="58" t="s">
        <v>10042</v>
      </c>
      <c r="E2489" s="58" t="s">
        <v>10048</v>
      </c>
      <c r="F2489" s="58" t="s">
        <v>10049</v>
      </c>
      <c r="G2489" s="58" t="s">
        <v>15</v>
      </c>
      <c r="H2489" s="58" t="s">
        <v>16</v>
      </c>
      <c r="I2489" s="58" t="s">
        <v>265</v>
      </c>
      <c r="J2489" s="87">
        <v>1470.37</v>
      </c>
      <c r="K2489" s="87">
        <v>0</v>
      </c>
      <c r="L2489" s="87">
        <v>0</v>
      </c>
      <c r="M2489" s="87">
        <v>0</v>
      </c>
      <c r="N2489" s="58" t="s">
        <v>17</v>
      </c>
      <c r="O2489" s="58" t="s">
        <v>20</v>
      </c>
      <c r="P2489" s="58">
        <v>1</v>
      </c>
      <c r="Q2489" s="58" t="s">
        <v>10045</v>
      </c>
    </row>
    <row r="2490" spans="1:17" x14ac:dyDescent="0.25">
      <c r="A2490" s="152">
        <v>42272.582435069446</v>
      </c>
      <c r="B2490" s="58" t="s">
        <v>290</v>
      </c>
      <c r="C2490" s="58" t="s">
        <v>4930</v>
      </c>
      <c r="D2490" s="58" t="s">
        <v>4931</v>
      </c>
      <c r="E2490" s="58" t="s">
        <v>10095</v>
      </c>
      <c r="F2490" s="58" t="s">
        <v>10096</v>
      </c>
      <c r="G2490" s="58" t="s">
        <v>15</v>
      </c>
      <c r="H2490" s="58" t="s">
        <v>16</v>
      </c>
      <c r="I2490" s="58" t="s">
        <v>265</v>
      </c>
      <c r="J2490" s="87">
        <v>216000</v>
      </c>
      <c r="K2490" s="87">
        <v>0</v>
      </c>
      <c r="L2490" s="87">
        <v>0</v>
      </c>
      <c r="M2490" s="87">
        <v>0</v>
      </c>
      <c r="N2490" s="58" t="s">
        <v>17</v>
      </c>
      <c r="O2490" s="58" t="s">
        <v>20</v>
      </c>
      <c r="P2490" s="58">
        <v>1</v>
      </c>
      <c r="Q2490" s="58" t="s">
        <v>7100</v>
      </c>
    </row>
    <row r="2491" spans="1:17" x14ac:dyDescent="0.25">
      <c r="A2491" s="152">
        <v>42272.589710497683</v>
      </c>
      <c r="B2491" s="58" t="s">
        <v>21</v>
      </c>
      <c r="C2491" s="58" t="s">
        <v>283</v>
      </c>
      <c r="D2491" s="58" t="s">
        <v>282</v>
      </c>
      <c r="E2491" s="58" t="s">
        <v>10099</v>
      </c>
      <c r="F2491" s="58" t="s">
        <v>10100</v>
      </c>
      <c r="G2491" s="58" t="s">
        <v>15</v>
      </c>
      <c r="H2491" s="58" t="s">
        <v>16</v>
      </c>
      <c r="I2491" s="58" t="s">
        <v>265</v>
      </c>
      <c r="J2491" s="87">
        <v>59032.5</v>
      </c>
      <c r="K2491" s="87">
        <v>0</v>
      </c>
      <c r="L2491" s="87">
        <v>0</v>
      </c>
      <c r="M2491" s="87">
        <v>0</v>
      </c>
      <c r="N2491" s="58" t="s">
        <v>17</v>
      </c>
      <c r="O2491" s="58" t="s">
        <v>20</v>
      </c>
      <c r="P2491" s="58">
        <v>1</v>
      </c>
      <c r="Q2491" s="58"/>
    </row>
    <row r="2492" spans="1:17" x14ac:dyDescent="0.25">
      <c r="A2492" s="152">
        <v>42272.596089780091</v>
      </c>
      <c r="B2492" s="58" t="s">
        <v>4333</v>
      </c>
      <c r="C2492" s="58" t="s">
        <v>4930</v>
      </c>
      <c r="D2492" s="58" t="s">
        <v>4931</v>
      </c>
      <c r="E2492" s="58" t="s">
        <v>10108</v>
      </c>
      <c r="F2492" s="58" t="s">
        <v>10109</v>
      </c>
      <c r="G2492" s="58" t="s">
        <v>15</v>
      </c>
      <c r="H2492" s="58" t="s">
        <v>16</v>
      </c>
      <c r="I2492" s="58" t="s">
        <v>265</v>
      </c>
      <c r="J2492" s="87">
        <v>168049.79</v>
      </c>
      <c r="K2492" s="87">
        <v>0</v>
      </c>
      <c r="L2492" s="87">
        <v>0</v>
      </c>
      <c r="M2492" s="87">
        <v>0</v>
      </c>
      <c r="N2492" s="58" t="s">
        <v>19</v>
      </c>
      <c r="O2492" s="58" t="s">
        <v>20</v>
      </c>
      <c r="P2492" s="58">
        <v>1</v>
      </c>
      <c r="Q2492" s="58" t="s">
        <v>10110</v>
      </c>
    </row>
    <row r="2493" spans="1:17" x14ac:dyDescent="0.25">
      <c r="A2493" s="152">
        <v>42272.625110532405</v>
      </c>
      <c r="B2493" s="58" t="s">
        <v>70</v>
      </c>
      <c r="C2493" s="58" t="s">
        <v>10142</v>
      </c>
      <c r="D2493" s="58" t="s">
        <v>1080</v>
      </c>
      <c r="E2493" s="58" t="s">
        <v>10143</v>
      </c>
      <c r="F2493" s="58" t="s">
        <v>10144</v>
      </c>
      <c r="G2493" s="58" t="s">
        <v>15</v>
      </c>
      <c r="H2493" s="58" t="s">
        <v>16</v>
      </c>
      <c r="I2493" s="58" t="s">
        <v>4515</v>
      </c>
      <c r="J2493" s="87">
        <v>58240</v>
      </c>
      <c r="K2493" s="87">
        <v>0</v>
      </c>
      <c r="L2493" s="87">
        <v>0</v>
      </c>
      <c r="M2493" s="87">
        <v>0</v>
      </c>
      <c r="N2493" s="58" t="s">
        <v>9557</v>
      </c>
      <c r="O2493" s="58" t="s">
        <v>18</v>
      </c>
      <c r="P2493" s="58">
        <v>1</v>
      </c>
      <c r="Q2493" s="58" t="s">
        <v>10145</v>
      </c>
    </row>
    <row r="2494" spans="1:17" x14ac:dyDescent="0.25">
      <c r="A2494" s="152">
        <v>42272.648152199072</v>
      </c>
      <c r="B2494" s="58" t="s">
        <v>290</v>
      </c>
      <c r="C2494" s="58" t="s">
        <v>4930</v>
      </c>
      <c r="D2494" s="58" t="s">
        <v>4931</v>
      </c>
      <c r="E2494" s="58" t="s">
        <v>7098</v>
      </c>
      <c r="F2494" s="58" t="s">
        <v>10182</v>
      </c>
      <c r="G2494" s="58" t="s">
        <v>15</v>
      </c>
      <c r="H2494" s="58" t="s">
        <v>330</v>
      </c>
      <c r="I2494" s="58" t="s">
        <v>265</v>
      </c>
      <c r="J2494" s="87">
        <v>-216000</v>
      </c>
      <c r="K2494" s="87">
        <v>0</v>
      </c>
      <c r="L2494" s="87">
        <v>0</v>
      </c>
      <c r="M2494" s="87">
        <v>0</v>
      </c>
      <c r="N2494" s="58" t="s">
        <v>17</v>
      </c>
      <c r="O2494" s="58" t="s">
        <v>18</v>
      </c>
      <c r="P2494" s="58">
        <v>1</v>
      </c>
      <c r="Q2494" s="58" t="s">
        <v>7100</v>
      </c>
    </row>
    <row r="2495" spans="1:17" x14ac:dyDescent="0.25">
      <c r="A2495" s="152">
        <v>42272.662986377312</v>
      </c>
      <c r="B2495" s="58" t="s">
        <v>337</v>
      </c>
      <c r="C2495" s="58" t="s">
        <v>392</v>
      </c>
      <c r="D2495" s="58" t="s">
        <v>391</v>
      </c>
      <c r="E2495" s="58" t="s">
        <v>10198</v>
      </c>
      <c r="F2495" s="58" t="s">
        <v>10199</v>
      </c>
      <c r="G2495" s="58" t="s">
        <v>15</v>
      </c>
      <c r="H2495" s="58" t="s">
        <v>16</v>
      </c>
      <c r="I2495" s="58" t="s">
        <v>265</v>
      </c>
      <c r="J2495" s="87">
        <v>7000</v>
      </c>
      <c r="K2495" s="87">
        <v>0</v>
      </c>
      <c r="L2495" s="87">
        <v>0</v>
      </c>
      <c r="M2495" s="87">
        <v>0</v>
      </c>
      <c r="N2495" s="58" t="s">
        <v>17</v>
      </c>
      <c r="O2495" s="58" t="s">
        <v>20</v>
      </c>
      <c r="P2495" s="58">
        <v>1</v>
      </c>
      <c r="Q2495" s="58" t="s">
        <v>10200</v>
      </c>
    </row>
  </sheetData>
  <autoFilter ref="A1:Q2466"/>
  <sortState ref="A2685:Q2710">
    <sortCondition ref="F2685:F2710"/>
  </sortState>
  <pageMargins left="0.20000000794728598" right="0.20000000794728598" top="1" bottom="0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D1707"/>
  <sheetViews>
    <sheetView workbookViewId="0">
      <pane ySplit="3" topLeftCell="A404" activePane="bottomLeft" state="frozen"/>
      <selection pane="bottomLeft" activeCell="D417" sqref="D417:D436"/>
    </sheetView>
  </sheetViews>
  <sheetFormatPr defaultColWidth="9.109375" defaultRowHeight="10.199999999999999" x14ac:dyDescent="0.2"/>
  <cols>
    <col min="1" max="1" width="18.88671875" style="53" bestFit="1" customWidth="1"/>
    <col min="2" max="2" width="30.6640625" style="53" customWidth="1"/>
    <col min="3" max="3" width="22.44140625" style="53" bestFit="1" customWidth="1"/>
    <col min="4" max="16384" width="9.109375" style="53"/>
  </cols>
  <sheetData>
    <row r="3" spans="1:4" s="52" customFormat="1" x14ac:dyDescent="0.2">
      <c r="A3" s="52" t="s">
        <v>5</v>
      </c>
      <c r="B3" s="52" t="s">
        <v>6</v>
      </c>
      <c r="C3" s="52" t="s">
        <v>7</v>
      </c>
      <c r="D3" s="52" t="s">
        <v>1991</v>
      </c>
    </row>
    <row r="4" spans="1:4" x14ac:dyDescent="0.2">
      <c r="A4" s="53" t="s">
        <v>15</v>
      </c>
      <c r="B4" s="53" t="s">
        <v>16</v>
      </c>
      <c r="C4" s="53" t="s">
        <v>281</v>
      </c>
      <c r="D4" s="53" t="str">
        <f>MID(C4,8,3)</f>
        <v>MOS</v>
      </c>
    </row>
    <row r="5" spans="1:4" x14ac:dyDescent="0.2">
      <c r="A5" s="53" t="s">
        <v>15</v>
      </c>
      <c r="B5" s="53" t="s">
        <v>16</v>
      </c>
      <c r="C5" s="53" t="s">
        <v>260</v>
      </c>
      <c r="D5" s="53" t="str">
        <f>MID(C5,8,3)</f>
        <v>HMA</v>
      </c>
    </row>
    <row r="6" spans="1:4" x14ac:dyDescent="0.2">
      <c r="A6" s="53" t="s">
        <v>15</v>
      </c>
      <c r="B6" s="53" t="s">
        <v>16</v>
      </c>
      <c r="C6" s="53" t="s">
        <v>261</v>
      </c>
      <c r="D6" s="53" t="str">
        <f>MID(C6,8,3)</f>
        <v>MOS</v>
      </c>
    </row>
    <row r="7" spans="1:4" x14ac:dyDescent="0.2">
      <c r="A7" s="53" t="s">
        <v>15</v>
      </c>
      <c r="B7" s="53" t="s">
        <v>16</v>
      </c>
      <c r="C7" s="53" t="s">
        <v>263</v>
      </c>
      <c r="D7" s="53" t="str">
        <f>MID(C7,8,3)</f>
        <v>SMA</v>
      </c>
    </row>
    <row r="8" spans="1:4" x14ac:dyDescent="0.2">
      <c r="A8" s="53" t="s">
        <v>15</v>
      </c>
      <c r="B8" s="53" t="s">
        <v>16</v>
      </c>
      <c r="C8" s="53" t="s">
        <v>264</v>
      </c>
      <c r="D8" s="53" t="str">
        <f t="shared" ref="D8" si="0">MID(C8,8,6)</f>
        <v>RS_MOS</v>
      </c>
    </row>
    <row r="9" spans="1:4" x14ac:dyDescent="0.2">
      <c r="A9" s="53" t="s">
        <v>15</v>
      </c>
      <c r="B9" s="53" t="s">
        <v>16</v>
      </c>
      <c r="C9" s="53" t="s">
        <v>285</v>
      </c>
      <c r="D9" s="53" t="str">
        <f>MID(C9,8,3)</f>
        <v>MNS</v>
      </c>
    </row>
    <row r="10" spans="1:4" x14ac:dyDescent="0.2">
      <c r="A10" s="53" t="s">
        <v>15</v>
      </c>
      <c r="B10" s="53" t="s">
        <v>16</v>
      </c>
      <c r="C10" s="53" t="s">
        <v>262</v>
      </c>
      <c r="D10" s="53" t="str">
        <f>MID(C10,8,3)</f>
        <v>MOS</v>
      </c>
    </row>
    <row r="11" spans="1:4" x14ac:dyDescent="0.2">
      <c r="A11" s="53" t="s">
        <v>15</v>
      </c>
      <c r="B11" s="53" t="s">
        <v>16</v>
      </c>
      <c r="C11" s="53" t="s">
        <v>371</v>
      </c>
      <c r="D11" s="53" t="str">
        <f t="shared" ref="D11:D12" si="1">MID(C11,8,6)</f>
        <v>RS_MOS</v>
      </c>
    </row>
    <row r="12" spans="1:4" x14ac:dyDescent="0.2">
      <c r="A12" s="53" t="s">
        <v>15</v>
      </c>
      <c r="B12" s="53" t="s">
        <v>16</v>
      </c>
      <c r="C12" s="53" t="s">
        <v>465</v>
      </c>
      <c r="D12" s="53" t="str">
        <f t="shared" si="1"/>
        <v>RS_SMA</v>
      </c>
    </row>
    <row r="13" spans="1:4" x14ac:dyDescent="0.2">
      <c r="A13" s="53" t="s">
        <v>15</v>
      </c>
      <c r="B13" s="53" t="s">
        <v>16</v>
      </c>
      <c r="C13" s="53" t="s">
        <v>1986</v>
      </c>
      <c r="D13" s="53" t="str">
        <f>MID(C13,8,3)</f>
        <v>SVD</v>
      </c>
    </row>
    <row r="14" spans="1:4" x14ac:dyDescent="0.2">
      <c r="A14" s="53" t="s">
        <v>15</v>
      </c>
      <c r="B14" s="53" t="s">
        <v>16</v>
      </c>
      <c r="C14" s="53" t="s">
        <v>265</v>
      </c>
      <c r="D14" s="53" t="str">
        <f>MID(C14,8,3)</f>
        <v>BMA</v>
      </c>
    </row>
    <row r="15" spans="1:4" x14ac:dyDescent="0.2">
      <c r="A15" s="53" t="s">
        <v>15</v>
      </c>
      <c r="B15" s="53" t="s">
        <v>16</v>
      </c>
      <c r="C15" s="53" t="s">
        <v>757</v>
      </c>
      <c r="D15" s="53" t="str">
        <f>MID(C15,8,7)</f>
        <v>BMA_MOS</v>
      </c>
    </row>
    <row r="16" spans="1:4" x14ac:dyDescent="0.2">
      <c r="A16" s="53" t="s">
        <v>15</v>
      </c>
      <c r="B16" s="53" t="s">
        <v>16</v>
      </c>
      <c r="C16" s="53" t="s">
        <v>1879</v>
      </c>
      <c r="D16" s="53" t="str">
        <f>MID(C16,8,7)</f>
        <v>BMA_SMA</v>
      </c>
    </row>
    <row r="17" spans="1:4" x14ac:dyDescent="0.2">
      <c r="A17" s="53" t="s">
        <v>15</v>
      </c>
      <c r="B17" s="53" t="s">
        <v>16</v>
      </c>
      <c r="C17" s="53" t="s">
        <v>2138</v>
      </c>
      <c r="D17" s="53" t="str">
        <f>MID(C17,8,6)</f>
        <v>RS_MOS</v>
      </c>
    </row>
    <row r="18" spans="1:4" x14ac:dyDescent="0.2">
      <c r="A18" s="53" t="s">
        <v>15</v>
      </c>
      <c r="B18" s="53" t="s">
        <v>16</v>
      </c>
      <c r="C18" s="53" t="s">
        <v>4488</v>
      </c>
      <c r="D18" s="53" t="str">
        <f t="shared" ref="D18:D19" si="2">MID(C18,8,7)</f>
        <v>BMA_MOS</v>
      </c>
    </row>
    <row r="19" spans="1:4" x14ac:dyDescent="0.2">
      <c r="A19" s="53" t="s">
        <v>15</v>
      </c>
      <c r="B19" s="53" t="s">
        <v>16</v>
      </c>
      <c r="C19" s="53" t="s">
        <v>4515</v>
      </c>
      <c r="D19" s="53" t="str">
        <f t="shared" si="2"/>
        <v>BMA_MOS</v>
      </c>
    </row>
    <row r="22" spans="1:4" ht="13.2" x14ac:dyDescent="0.25">
      <c r="A22"/>
      <c r="B22"/>
      <c r="C22"/>
      <c r="D22"/>
    </row>
    <row r="23" spans="1:4" ht="13.2" x14ac:dyDescent="0.25">
      <c r="A23"/>
      <c r="B23"/>
      <c r="C23"/>
      <c r="D23"/>
    </row>
    <row r="25" spans="1:4" x14ac:dyDescent="0.2">
      <c r="A25" s="53" t="s">
        <v>4474</v>
      </c>
      <c r="B25" s="53" t="s">
        <v>4475</v>
      </c>
      <c r="D25" s="53" t="s">
        <v>1987</v>
      </c>
    </row>
    <row r="26" spans="1:4" x14ac:dyDescent="0.2">
      <c r="A26" s="53" t="s">
        <v>367</v>
      </c>
      <c r="B26" s="53" t="s">
        <v>366</v>
      </c>
      <c r="D26" s="53" t="s">
        <v>1987</v>
      </c>
    </row>
    <row r="27" spans="1:4" x14ac:dyDescent="0.2">
      <c r="A27" s="53" t="s">
        <v>718</v>
      </c>
      <c r="B27" s="53" t="s">
        <v>717</v>
      </c>
      <c r="D27" s="53" t="s">
        <v>1987</v>
      </c>
    </row>
    <row r="28" spans="1:4" x14ac:dyDescent="0.2">
      <c r="A28" s="53" t="s">
        <v>720</v>
      </c>
      <c r="B28" s="53" t="s">
        <v>719</v>
      </c>
      <c r="D28" s="53" t="s">
        <v>1987</v>
      </c>
    </row>
    <row r="29" spans="1:4" x14ac:dyDescent="0.2">
      <c r="A29" s="53" t="s">
        <v>39</v>
      </c>
      <c r="B29" s="53" t="s">
        <v>40</v>
      </c>
      <c r="D29" s="53" t="s">
        <v>1987</v>
      </c>
    </row>
    <row r="30" spans="1:4" x14ac:dyDescent="0.2">
      <c r="A30" s="53" t="s">
        <v>390</v>
      </c>
      <c r="B30" s="53" t="s">
        <v>389</v>
      </c>
      <c r="D30" s="53" t="s">
        <v>1987</v>
      </c>
    </row>
    <row r="31" spans="1:4" x14ac:dyDescent="0.2">
      <c r="A31" s="53" t="s">
        <v>1914</v>
      </c>
      <c r="B31" s="53" t="s">
        <v>1915</v>
      </c>
      <c r="D31" s="53" t="s">
        <v>1987</v>
      </c>
    </row>
    <row r="32" spans="1:4" x14ac:dyDescent="0.2">
      <c r="A32" s="53" t="s">
        <v>527</v>
      </c>
      <c r="B32" s="53" t="s">
        <v>526</v>
      </c>
      <c r="D32" s="53" t="s">
        <v>1987</v>
      </c>
    </row>
    <row r="33" spans="1:4" x14ac:dyDescent="0.2">
      <c r="A33" s="53" t="s">
        <v>865</v>
      </c>
      <c r="B33" s="53" t="s">
        <v>866</v>
      </c>
      <c r="D33" s="53" t="s">
        <v>1987</v>
      </c>
    </row>
    <row r="34" spans="1:4" x14ac:dyDescent="0.2">
      <c r="A34" s="53" t="s">
        <v>1109</v>
      </c>
      <c r="B34" s="53" t="s">
        <v>1110</v>
      </c>
      <c r="D34" s="53" t="s">
        <v>1987</v>
      </c>
    </row>
    <row r="35" spans="1:4" x14ac:dyDescent="0.2">
      <c r="A35" s="53" t="s">
        <v>25</v>
      </c>
      <c r="B35" s="53" t="s">
        <v>26</v>
      </c>
      <c r="D35" s="53" t="s">
        <v>1987</v>
      </c>
    </row>
    <row r="36" spans="1:4" x14ac:dyDescent="0.2">
      <c r="A36" s="53" t="s">
        <v>2051</v>
      </c>
      <c r="B36" s="53" t="s">
        <v>2052</v>
      </c>
      <c r="D36" s="53" t="s">
        <v>1987</v>
      </c>
    </row>
    <row r="37" spans="1:4" x14ac:dyDescent="0.2">
      <c r="A37" s="53" t="s">
        <v>2084</v>
      </c>
      <c r="B37" s="53" t="s">
        <v>2085</v>
      </c>
      <c r="D37" s="53" t="s">
        <v>1987</v>
      </c>
    </row>
    <row r="38" spans="1:4" x14ac:dyDescent="0.2">
      <c r="A38" s="53" t="s">
        <v>2048</v>
      </c>
      <c r="B38" s="53" t="s">
        <v>2049</v>
      </c>
      <c r="D38" s="53" t="s">
        <v>1987</v>
      </c>
    </row>
    <row r="39" spans="1:4" x14ac:dyDescent="0.2">
      <c r="A39" s="53" t="s">
        <v>2099</v>
      </c>
      <c r="B39" s="53" t="s">
        <v>2100</v>
      </c>
      <c r="D39" s="53" t="s">
        <v>1987</v>
      </c>
    </row>
    <row r="40" spans="1:4" x14ac:dyDescent="0.2">
      <c r="A40" s="53" t="s">
        <v>2025</v>
      </c>
      <c r="B40" s="53" t="s">
        <v>2026</v>
      </c>
      <c r="D40" s="53" t="s">
        <v>1987</v>
      </c>
    </row>
    <row r="41" spans="1:4" x14ac:dyDescent="0.2">
      <c r="A41" s="53" t="s">
        <v>2317</v>
      </c>
      <c r="B41" s="53" t="s">
        <v>2318</v>
      </c>
      <c r="D41" s="53" t="s">
        <v>1987</v>
      </c>
    </row>
    <row r="42" spans="1:4" x14ac:dyDescent="0.2">
      <c r="A42" s="53" t="s">
        <v>2274</v>
      </c>
      <c r="B42" s="53" t="s">
        <v>2275</v>
      </c>
      <c r="D42" s="53" t="s">
        <v>1987</v>
      </c>
    </row>
    <row r="43" spans="1:4" x14ac:dyDescent="0.2">
      <c r="A43" s="53" t="s">
        <v>2527</v>
      </c>
      <c r="B43" s="53" t="s">
        <v>2528</v>
      </c>
      <c r="D43" s="53" t="s">
        <v>1987</v>
      </c>
    </row>
    <row r="44" spans="1:4" x14ac:dyDescent="0.2">
      <c r="A44" s="53" t="s">
        <v>4427</v>
      </c>
      <c r="B44" s="53" t="s">
        <v>4428</v>
      </c>
      <c r="D44" s="53" t="s">
        <v>1987</v>
      </c>
    </row>
    <row r="45" spans="1:4" x14ac:dyDescent="0.2">
      <c r="A45" s="53" t="s">
        <v>7775</v>
      </c>
      <c r="B45" s="53" t="s">
        <v>7776</v>
      </c>
      <c r="D45" s="53" t="s">
        <v>1987</v>
      </c>
    </row>
    <row r="46" spans="1:4" x14ac:dyDescent="0.2">
      <c r="A46" s="53" t="s">
        <v>7778</v>
      </c>
      <c r="B46" s="53" t="s">
        <v>7779</v>
      </c>
      <c r="D46" s="53" t="s">
        <v>1987</v>
      </c>
    </row>
    <row r="57" spans="1:4" x14ac:dyDescent="0.2">
      <c r="A57" s="53" t="s">
        <v>399</v>
      </c>
      <c r="B57" s="53" t="s">
        <v>398</v>
      </c>
      <c r="D57" s="53" t="s">
        <v>1988</v>
      </c>
    </row>
    <row r="58" spans="1:4" x14ac:dyDescent="0.2">
      <c r="A58" s="53" t="s">
        <v>401</v>
      </c>
      <c r="B58" s="53" t="s">
        <v>400</v>
      </c>
      <c r="D58" s="53" t="s">
        <v>1988</v>
      </c>
    </row>
    <row r="59" spans="1:4" x14ac:dyDescent="0.2">
      <c r="A59" s="53" t="s">
        <v>363</v>
      </c>
      <c r="B59" s="53" t="s">
        <v>362</v>
      </c>
      <c r="D59" s="53" t="s">
        <v>1988</v>
      </c>
    </row>
    <row r="60" spans="1:4" x14ac:dyDescent="0.2">
      <c r="A60" s="53" t="s">
        <v>365</v>
      </c>
      <c r="B60" s="53" t="s">
        <v>364</v>
      </c>
      <c r="D60" s="53" t="s">
        <v>1988</v>
      </c>
    </row>
    <row r="61" spans="1:4" x14ac:dyDescent="0.2">
      <c r="A61" s="53" t="s">
        <v>58</v>
      </c>
      <c r="B61" s="53" t="s">
        <v>59</v>
      </c>
      <c r="D61" s="53" t="s">
        <v>1988</v>
      </c>
    </row>
    <row r="62" spans="1:4" x14ac:dyDescent="0.2">
      <c r="A62" s="53" t="s">
        <v>537</v>
      </c>
      <c r="B62" s="53" t="s">
        <v>537</v>
      </c>
      <c r="D62" s="53" t="s">
        <v>1988</v>
      </c>
    </row>
    <row r="63" spans="1:4" x14ac:dyDescent="0.2">
      <c r="A63" s="53" t="s">
        <v>1096</v>
      </c>
      <c r="B63" s="53" t="s">
        <v>1096</v>
      </c>
      <c r="D63" s="53" t="s">
        <v>1988</v>
      </c>
    </row>
    <row r="64" spans="1:4" x14ac:dyDescent="0.2">
      <c r="A64" s="53" t="s">
        <v>333</v>
      </c>
      <c r="B64" s="53" t="s">
        <v>332</v>
      </c>
      <c r="D64" s="53" t="s">
        <v>1988</v>
      </c>
    </row>
    <row r="65" spans="1:4" x14ac:dyDescent="0.2">
      <c r="A65" s="53" t="s">
        <v>1923</v>
      </c>
      <c r="B65" s="53" t="s">
        <v>59</v>
      </c>
      <c r="D65" s="53" t="s">
        <v>1988</v>
      </c>
    </row>
    <row r="66" spans="1:4" x14ac:dyDescent="0.2">
      <c r="A66" s="53" t="s">
        <v>329</v>
      </c>
      <c r="B66" s="53" t="s">
        <v>328</v>
      </c>
      <c r="D66" s="53" t="s">
        <v>1988</v>
      </c>
    </row>
    <row r="67" spans="1:4" x14ac:dyDescent="0.2">
      <c r="A67" s="53" t="s">
        <v>1905</v>
      </c>
      <c r="B67" s="53" t="s">
        <v>1906</v>
      </c>
      <c r="D67" s="53" t="s">
        <v>1988</v>
      </c>
    </row>
    <row r="68" spans="1:4" x14ac:dyDescent="0.2">
      <c r="A68" s="53" t="s">
        <v>258</v>
      </c>
      <c r="B68" s="53" t="s">
        <v>257</v>
      </c>
      <c r="D68" s="53" t="s">
        <v>1988</v>
      </c>
    </row>
    <row r="69" spans="1:4" x14ac:dyDescent="0.2">
      <c r="A69" s="53" t="s">
        <v>23</v>
      </c>
      <c r="B69" s="53" t="s">
        <v>23</v>
      </c>
      <c r="D69" s="53" t="s">
        <v>1988</v>
      </c>
    </row>
    <row r="70" spans="1:4" x14ac:dyDescent="0.2">
      <c r="A70" s="53" t="s">
        <v>467</v>
      </c>
      <c r="B70" s="53" t="s">
        <v>466</v>
      </c>
      <c r="D70" s="53" t="s">
        <v>1988</v>
      </c>
    </row>
    <row r="71" spans="1:4" x14ac:dyDescent="0.2">
      <c r="A71" s="53" t="s">
        <v>42</v>
      </c>
      <c r="B71" s="53" t="s">
        <v>43</v>
      </c>
      <c r="D71" s="53" t="s">
        <v>1988</v>
      </c>
    </row>
    <row r="72" spans="1:4" x14ac:dyDescent="0.2">
      <c r="A72" s="53" t="s">
        <v>861</v>
      </c>
      <c r="B72" s="53" t="s">
        <v>862</v>
      </c>
      <c r="D72" s="53" t="s">
        <v>1988</v>
      </c>
    </row>
    <row r="73" spans="1:4" x14ac:dyDescent="0.2">
      <c r="A73" s="53" t="s">
        <v>2016</v>
      </c>
      <c r="B73" s="53" t="s">
        <v>2016</v>
      </c>
      <c r="D73" s="53" t="s">
        <v>1988</v>
      </c>
    </row>
    <row r="74" spans="1:4" x14ac:dyDescent="0.2">
      <c r="A74" s="53" t="s">
        <v>2019</v>
      </c>
      <c r="B74" s="53" t="s">
        <v>2019</v>
      </c>
      <c r="D74" s="53" t="s">
        <v>1988</v>
      </c>
    </row>
    <row r="75" spans="1:4" x14ac:dyDescent="0.2">
      <c r="A75" s="53" t="s">
        <v>2086</v>
      </c>
      <c r="B75" s="53" t="s">
        <v>2087</v>
      </c>
      <c r="D75" s="53" t="s">
        <v>1988</v>
      </c>
    </row>
    <row r="76" spans="1:4" x14ac:dyDescent="0.2">
      <c r="A76" s="53" t="s">
        <v>2315</v>
      </c>
      <c r="B76" s="53" t="s">
        <v>2316</v>
      </c>
      <c r="D76" s="53" t="s">
        <v>1988</v>
      </c>
    </row>
    <row r="77" spans="1:4" x14ac:dyDescent="0.2">
      <c r="A77" s="53" t="s">
        <v>2285</v>
      </c>
      <c r="B77" s="53" t="s">
        <v>2286</v>
      </c>
      <c r="D77" s="53" t="s">
        <v>1988</v>
      </c>
    </row>
    <row r="78" spans="1:4" x14ac:dyDescent="0.2">
      <c r="A78" s="53" t="s">
        <v>2466</v>
      </c>
      <c r="B78" s="53" t="s">
        <v>2466</v>
      </c>
      <c r="D78" s="53" t="s">
        <v>1988</v>
      </c>
    </row>
    <row r="79" spans="1:4" x14ac:dyDescent="0.2">
      <c r="A79" s="53" t="s">
        <v>2490</v>
      </c>
      <c r="B79" s="53" t="s">
        <v>2491</v>
      </c>
      <c r="D79" s="53" t="s">
        <v>1988</v>
      </c>
    </row>
    <row r="80" spans="1:4" x14ac:dyDescent="0.2">
      <c r="A80" s="53" t="s">
        <v>4329</v>
      </c>
      <c r="B80" s="53" t="s">
        <v>4330</v>
      </c>
      <c r="D80" s="53" t="s">
        <v>1988</v>
      </c>
    </row>
    <row r="81" spans="1:4" x14ac:dyDescent="0.2">
      <c r="A81" s="142" t="s">
        <v>5198</v>
      </c>
      <c r="B81" s="53" t="s">
        <v>5199</v>
      </c>
      <c r="D81" s="53" t="s">
        <v>1988</v>
      </c>
    </row>
    <row r="83" spans="1:4" x14ac:dyDescent="0.2">
      <c r="A83" s="142" t="s">
        <v>5236</v>
      </c>
      <c r="B83" s="53" t="s">
        <v>5237</v>
      </c>
      <c r="D83" s="53" t="s">
        <v>5368</v>
      </c>
    </row>
    <row r="84" spans="1:4" x14ac:dyDescent="0.2">
      <c r="A84" s="142" t="s">
        <v>5236</v>
      </c>
      <c r="B84" s="53" t="s">
        <v>5237</v>
      </c>
      <c r="D84" s="53" t="s">
        <v>5368</v>
      </c>
    </row>
    <row r="87" spans="1:4" x14ac:dyDescent="0.2">
      <c r="A87" s="53" t="s">
        <v>380</v>
      </c>
      <c r="B87" s="53" t="s">
        <v>379</v>
      </c>
      <c r="D87" s="53" t="s">
        <v>1989</v>
      </c>
    </row>
    <row r="88" spans="1:4" x14ac:dyDescent="0.2">
      <c r="A88" s="53" t="s">
        <v>33</v>
      </c>
      <c r="B88" s="53" t="s">
        <v>34</v>
      </c>
      <c r="D88" s="53" t="s">
        <v>1989</v>
      </c>
    </row>
    <row r="89" spans="1:4" x14ac:dyDescent="0.2">
      <c r="A89" s="53" t="s">
        <v>29</v>
      </c>
      <c r="B89" s="53" t="s">
        <v>30</v>
      </c>
      <c r="D89" s="53" t="s">
        <v>1989</v>
      </c>
    </row>
    <row r="90" spans="1:4" x14ac:dyDescent="0.2">
      <c r="A90" s="53" t="s">
        <v>35</v>
      </c>
      <c r="B90" s="53" t="s">
        <v>38</v>
      </c>
      <c r="D90" s="53" t="s">
        <v>1989</v>
      </c>
    </row>
    <row r="93" spans="1:4" x14ac:dyDescent="0.2">
      <c r="A93" s="53" t="s">
        <v>370</v>
      </c>
      <c r="B93" s="53" t="s">
        <v>1129</v>
      </c>
      <c r="D93" s="53" t="s">
        <v>1990</v>
      </c>
    </row>
    <row r="94" spans="1:4" x14ac:dyDescent="0.2">
      <c r="A94" s="53" t="s">
        <v>1737</v>
      </c>
      <c r="B94" s="53" t="s">
        <v>1738</v>
      </c>
      <c r="D94" s="53" t="s">
        <v>1990</v>
      </c>
    </row>
    <row r="95" spans="1:4" x14ac:dyDescent="0.2">
      <c r="A95" s="53" t="s">
        <v>1790</v>
      </c>
      <c r="B95" s="53" t="s">
        <v>1791</v>
      </c>
      <c r="D95" s="53" t="s">
        <v>1990</v>
      </c>
    </row>
    <row r="96" spans="1:4" x14ac:dyDescent="0.2">
      <c r="A96" s="53" t="s">
        <v>805</v>
      </c>
      <c r="B96" s="53" t="s">
        <v>804</v>
      </c>
      <c r="D96" s="53" t="s">
        <v>1990</v>
      </c>
    </row>
    <row r="97" spans="1:4" x14ac:dyDescent="0.2">
      <c r="A97" s="53" t="s">
        <v>1114</v>
      </c>
      <c r="B97" s="53" t="s">
        <v>1115</v>
      </c>
      <c r="D97" s="53" t="s">
        <v>1990</v>
      </c>
    </row>
    <row r="98" spans="1:4" x14ac:dyDescent="0.2">
      <c r="A98" s="53" t="s">
        <v>1240</v>
      </c>
      <c r="B98" s="53" t="s">
        <v>1241</v>
      </c>
      <c r="D98" s="53" t="s">
        <v>1990</v>
      </c>
    </row>
    <row r="99" spans="1:4" x14ac:dyDescent="0.2">
      <c r="A99" s="53" t="s">
        <v>1118</v>
      </c>
      <c r="B99" s="53" t="s">
        <v>1119</v>
      </c>
      <c r="D99" s="53" t="s">
        <v>1990</v>
      </c>
    </row>
    <row r="100" spans="1:4" x14ac:dyDescent="0.2">
      <c r="A100" s="53" t="s">
        <v>1360</v>
      </c>
      <c r="B100" s="53" t="s">
        <v>1361</v>
      </c>
      <c r="D100" s="53" t="s">
        <v>1990</v>
      </c>
    </row>
    <row r="101" spans="1:4" x14ac:dyDescent="0.2">
      <c r="A101" s="53" t="s">
        <v>1703</v>
      </c>
      <c r="B101" s="53" t="s">
        <v>1704</v>
      </c>
      <c r="D101" s="53" t="s">
        <v>1990</v>
      </c>
    </row>
    <row r="102" spans="1:4" x14ac:dyDescent="0.2">
      <c r="A102" s="53" t="s">
        <v>1419</v>
      </c>
      <c r="B102" s="53" t="s">
        <v>1420</v>
      </c>
      <c r="D102" s="53" t="s">
        <v>1990</v>
      </c>
    </row>
    <row r="103" spans="1:4" x14ac:dyDescent="0.2">
      <c r="A103" s="53" t="s">
        <v>1729</v>
      </c>
      <c r="B103" s="53" t="s">
        <v>1730</v>
      </c>
      <c r="D103" s="53" t="s">
        <v>1990</v>
      </c>
    </row>
    <row r="104" spans="1:4" x14ac:dyDescent="0.2">
      <c r="A104" s="53" t="s">
        <v>1951</v>
      </c>
      <c r="B104" s="53" t="s">
        <v>1952</v>
      </c>
      <c r="D104" s="53" t="s">
        <v>1990</v>
      </c>
    </row>
    <row r="105" spans="1:4" x14ac:dyDescent="0.2">
      <c r="A105" s="53" t="s">
        <v>1084</v>
      </c>
      <c r="B105" s="53" t="s">
        <v>1085</v>
      </c>
      <c r="D105" s="53" t="s">
        <v>1990</v>
      </c>
    </row>
    <row r="106" spans="1:4" x14ac:dyDescent="0.2">
      <c r="A106" s="53" t="s">
        <v>361</v>
      </c>
      <c r="B106" s="53" t="s">
        <v>360</v>
      </c>
      <c r="D106" s="53" t="s">
        <v>1990</v>
      </c>
    </row>
    <row r="107" spans="1:4" x14ac:dyDescent="0.2">
      <c r="A107" s="53" t="s">
        <v>1868</v>
      </c>
      <c r="B107" s="53" t="s">
        <v>1869</v>
      </c>
      <c r="D107" s="53" t="s">
        <v>1990</v>
      </c>
    </row>
    <row r="108" spans="1:4" x14ac:dyDescent="0.2">
      <c r="A108" s="53" t="s">
        <v>1495</v>
      </c>
      <c r="B108" s="53" t="s">
        <v>1496</v>
      </c>
      <c r="D108" s="53" t="s">
        <v>1990</v>
      </c>
    </row>
    <row r="109" spans="1:4" x14ac:dyDescent="0.2">
      <c r="A109" s="53" t="s">
        <v>1094</v>
      </c>
      <c r="B109" s="53" t="s">
        <v>1095</v>
      </c>
      <c r="D109" s="53" t="s">
        <v>1990</v>
      </c>
    </row>
    <row r="110" spans="1:4" x14ac:dyDescent="0.2">
      <c r="A110" s="53" t="s">
        <v>1852</v>
      </c>
      <c r="B110" s="53" t="s">
        <v>1853</v>
      </c>
      <c r="D110" s="53" t="s">
        <v>1990</v>
      </c>
    </row>
    <row r="111" spans="1:4" x14ac:dyDescent="0.2">
      <c r="A111" s="53" t="s">
        <v>346</v>
      </c>
      <c r="B111" s="53" t="s">
        <v>820</v>
      </c>
      <c r="D111" s="53" t="s">
        <v>1990</v>
      </c>
    </row>
    <row r="112" spans="1:4" x14ac:dyDescent="0.2">
      <c r="A112" s="53" t="s">
        <v>1735</v>
      </c>
      <c r="B112" s="53" t="s">
        <v>1736</v>
      </c>
      <c r="D112" s="53" t="s">
        <v>1990</v>
      </c>
    </row>
    <row r="113" spans="1:4" x14ac:dyDescent="0.2">
      <c r="A113" s="53" t="s">
        <v>1788</v>
      </c>
      <c r="B113" s="53" t="s">
        <v>1789</v>
      </c>
      <c r="D113" s="53" t="s">
        <v>1990</v>
      </c>
    </row>
    <row r="114" spans="1:4" x14ac:dyDescent="0.2">
      <c r="A114" s="53" t="s">
        <v>1786</v>
      </c>
      <c r="B114" s="53" t="s">
        <v>1787</v>
      </c>
      <c r="D114" s="53" t="s">
        <v>1990</v>
      </c>
    </row>
    <row r="115" spans="1:4" x14ac:dyDescent="0.2">
      <c r="A115" s="53" t="s">
        <v>1077</v>
      </c>
      <c r="B115" s="53" t="s">
        <v>1078</v>
      </c>
      <c r="D115" s="53" t="s">
        <v>1990</v>
      </c>
    </row>
    <row r="116" spans="1:4" x14ac:dyDescent="0.2">
      <c r="A116" s="53" t="s">
        <v>759</v>
      </c>
      <c r="B116" s="53" t="s">
        <v>758</v>
      </c>
      <c r="D116" s="53" t="s">
        <v>1990</v>
      </c>
    </row>
    <row r="117" spans="1:4" x14ac:dyDescent="0.2">
      <c r="A117" s="53" t="s">
        <v>1782</v>
      </c>
      <c r="B117" s="53" t="s">
        <v>1783</v>
      </c>
      <c r="D117" s="53" t="s">
        <v>1990</v>
      </c>
    </row>
    <row r="118" spans="1:4" x14ac:dyDescent="0.2">
      <c r="A118" s="53" t="s">
        <v>1124</v>
      </c>
      <c r="B118" s="53" t="s">
        <v>1125</v>
      </c>
      <c r="D118" s="53" t="s">
        <v>1990</v>
      </c>
    </row>
    <row r="119" spans="1:4" x14ac:dyDescent="0.2">
      <c r="A119" s="53" t="s">
        <v>1871</v>
      </c>
      <c r="B119" s="53" t="s">
        <v>1872</v>
      </c>
      <c r="D119" s="53" t="s">
        <v>1990</v>
      </c>
    </row>
    <row r="120" spans="1:4" x14ac:dyDescent="0.2">
      <c r="A120" s="53" t="s">
        <v>388</v>
      </c>
      <c r="B120" s="53" t="s">
        <v>387</v>
      </c>
      <c r="D120" s="53" t="s">
        <v>1990</v>
      </c>
    </row>
    <row r="121" spans="1:4" x14ac:dyDescent="0.2">
      <c r="A121" s="53" t="s">
        <v>1962</v>
      </c>
      <c r="B121" s="53" t="s">
        <v>1963</v>
      </c>
      <c r="D121" s="53" t="s">
        <v>1990</v>
      </c>
    </row>
    <row r="122" spans="1:4" x14ac:dyDescent="0.2">
      <c r="A122" s="53" t="s">
        <v>1746</v>
      </c>
      <c r="B122" s="53" t="s">
        <v>1747</v>
      </c>
      <c r="D122" s="53" t="s">
        <v>1990</v>
      </c>
    </row>
    <row r="123" spans="1:4" x14ac:dyDescent="0.2">
      <c r="A123" s="53" t="s">
        <v>1533</v>
      </c>
      <c r="B123" s="53" t="s">
        <v>1534</v>
      </c>
      <c r="D123" s="53" t="s">
        <v>1990</v>
      </c>
    </row>
    <row r="124" spans="1:4" x14ac:dyDescent="0.2">
      <c r="A124" s="53" t="s">
        <v>1066</v>
      </c>
      <c r="B124" s="53" t="s">
        <v>1067</v>
      </c>
      <c r="D124" s="53" t="s">
        <v>1990</v>
      </c>
    </row>
    <row r="125" spans="1:4" x14ac:dyDescent="0.2">
      <c r="A125" s="53" t="s">
        <v>1802</v>
      </c>
      <c r="B125" s="53" t="s">
        <v>1803</v>
      </c>
      <c r="D125" s="53" t="s">
        <v>1990</v>
      </c>
    </row>
    <row r="126" spans="1:4" x14ac:dyDescent="0.2">
      <c r="A126" s="53" t="s">
        <v>858</v>
      </c>
      <c r="B126" s="53" t="s">
        <v>859</v>
      </c>
      <c r="D126" s="53" t="s">
        <v>1990</v>
      </c>
    </row>
    <row r="127" spans="1:4" x14ac:dyDescent="0.2">
      <c r="A127" s="53" t="s">
        <v>1669</v>
      </c>
      <c r="B127" s="53" t="s">
        <v>1670</v>
      </c>
      <c r="D127" s="53" t="s">
        <v>1990</v>
      </c>
    </row>
    <row r="128" spans="1:4" x14ac:dyDescent="0.2">
      <c r="A128" s="53" t="s">
        <v>523</v>
      </c>
      <c r="B128" s="53" t="s">
        <v>522</v>
      </c>
      <c r="C128" s="53" t="s">
        <v>265</v>
      </c>
      <c r="D128" s="53" t="s">
        <v>1990</v>
      </c>
    </row>
    <row r="129" spans="1:4" x14ac:dyDescent="0.2">
      <c r="A129" s="53" t="s">
        <v>521</v>
      </c>
      <c r="B129" s="53" t="s">
        <v>520</v>
      </c>
      <c r="C129" s="53" t="s">
        <v>265</v>
      </c>
      <c r="D129" s="53" t="s">
        <v>1990</v>
      </c>
    </row>
    <row r="130" spans="1:4" x14ac:dyDescent="0.2">
      <c r="A130" s="53" t="s">
        <v>1949</v>
      </c>
      <c r="B130" s="53" t="s">
        <v>1950</v>
      </c>
      <c r="D130" s="53" t="s">
        <v>1990</v>
      </c>
    </row>
    <row r="131" spans="1:4" x14ac:dyDescent="0.2">
      <c r="A131" s="53" t="s">
        <v>1823</v>
      </c>
      <c r="B131" s="53" t="s">
        <v>1824</v>
      </c>
      <c r="D131" s="53" t="s">
        <v>1990</v>
      </c>
    </row>
    <row r="132" spans="1:4" x14ac:dyDescent="0.2">
      <c r="A132" s="53" t="s">
        <v>1640</v>
      </c>
      <c r="B132" s="53" t="s">
        <v>1641</v>
      </c>
      <c r="D132" s="53" t="s">
        <v>1990</v>
      </c>
    </row>
    <row r="133" spans="1:4" x14ac:dyDescent="0.2">
      <c r="A133" s="53" t="s">
        <v>1850</v>
      </c>
      <c r="B133" s="53" t="s">
        <v>1851</v>
      </c>
      <c r="D133" s="53" t="s">
        <v>1990</v>
      </c>
    </row>
    <row r="134" spans="1:4" x14ac:dyDescent="0.2">
      <c r="A134" s="53" t="s">
        <v>1874</v>
      </c>
      <c r="B134" s="53" t="s">
        <v>1875</v>
      </c>
      <c r="D134" s="53" t="s">
        <v>1990</v>
      </c>
    </row>
    <row r="135" spans="1:4" x14ac:dyDescent="0.2">
      <c r="A135" s="53" t="s">
        <v>1947</v>
      </c>
      <c r="B135" s="53" t="s">
        <v>1948</v>
      </c>
      <c r="D135" s="53" t="s">
        <v>1990</v>
      </c>
    </row>
    <row r="136" spans="1:4" x14ac:dyDescent="0.2">
      <c r="A136" s="53" t="s">
        <v>1082</v>
      </c>
      <c r="B136" s="53" t="s">
        <v>1083</v>
      </c>
      <c r="D136" s="53" t="s">
        <v>1990</v>
      </c>
    </row>
    <row r="137" spans="1:4" x14ac:dyDescent="0.2">
      <c r="A137" s="53" t="s">
        <v>1916</v>
      </c>
      <c r="B137" s="53" t="s">
        <v>1917</v>
      </c>
      <c r="D137" s="53" t="s">
        <v>1990</v>
      </c>
    </row>
    <row r="138" spans="1:4" x14ac:dyDescent="0.2">
      <c r="A138" s="53" t="s">
        <v>1688</v>
      </c>
      <c r="B138" s="53" t="s">
        <v>1689</v>
      </c>
      <c r="D138" s="53" t="s">
        <v>1990</v>
      </c>
    </row>
    <row r="139" spans="1:4" x14ac:dyDescent="0.2">
      <c r="A139" s="53" t="s">
        <v>1792</v>
      </c>
      <c r="B139" s="53" t="s">
        <v>1793</v>
      </c>
      <c r="D139" s="53" t="s">
        <v>1990</v>
      </c>
    </row>
    <row r="140" spans="1:4" x14ac:dyDescent="0.2">
      <c r="A140" s="53" t="s">
        <v>1086</v>
      </c>
      <c r="B140" s="53" t="s">
        <v>1087</v>
      </c>
      <c r="D140" s="53" t="s">
        <v>1990</v>
      </c>
    </row>
    <row r="141" spans="1:4" x14ac:dyDescent="0.2">
      <c r="A141" s="53" t="s">
        <v>1721</v>
      </c>
      <c r="B141" s="53" t="s">
        <v>1722</v>
      </c>
      <c r="D141" s="53" t="s">
        <v>1990</v>
      </c>
    </row>
    <row r="142" spans="1:4" x14ac:dyDescent="0.2">
      <c r="A142" s="53" t="s">
        <v>1898</v>
      </c>
      <c r="B142" s="53" t="s">
        <v>1899</v>
      </c>
      <c r="D142" s="53" t="s">
        <v>1990</v>
      </c>
    </row>
    <row r="143" spans="1:4" x14ac:dyDescent="0.2">
      <c r="A143" s="53" t="s">
        <v>1642</v>
      </c>
      <c r="B143" s="53" t="s">
        <v>1643</v>
      </c>
      <c r="D143" s="53" t="s">
        <v>1990</v>
      </c>
    </row>
    <row r="144" spans="1:4" x14ac:dyDescent="0.2">
      <c r="A144" s="53" t="s">
        <v>1966</v>
      </c>
      <c r="B144" s="53" t="s">
        <v>1967</v>
      </c>
      <c r="D144" s="53" t="s">
        <v>1990</v>
      </c>
    </row>
    <row r="145" spans="1:4" x14ac:dyDescent="0.2">
      <c r="A145" s="53" t="s">
        <v>1701</v>
      </c>
      <c r="B145" s="53" t="s">
        <v>1702</v>
      </c>
      <c r="D145" s="53" t="s">
        <v>1990</v>
      </c>
    </row>
    <row r="146" spans="1:4" x14ac:dyDescent="0.2">
      <c r="A146" s="53" t="s">
        <v>1964</v>
      </c>
      <c r="B146" s="53" t="s">
        <v>1965</v>
      </c>
      <c r="D146" s="53" t="s">
        <v>1990</v>
      </c>
    </row>
    <row r="147" spans="1:4" x14ac:dyDescent="0.2">
      <c r="A147" s="53" t="s">
        <v>1784</v>
      </c>
      <c r="B147" s="53" t="s">
        <v>1785</v>
      </c>
      <c r="D147" s="53" t="s">
        <v>1990</v>
      </c>
    </row>
    <row r="148" spans="1:4" x14ac:dyDescent="0.2">
      <c r="A148" s="53" t="s">
        <v>815</v>
      </c>
      <c r="B148" s="53" t="s">
        <v>814</v>
      </c>
      <c r="D148" s="53" t="s">
        <v>1990</v>
      </c>
    </row>
    <row r="149" spans="1:4" x14ac:dyDescent="0.2">
      <c r="A149" s="53" t="s">
        <v>1122</v>
      </c>
      <c r="B149" s="53" t="s">
        <v>1123</v>
      </c>
      <c r="D149" s="53" t="s">
        <v>1990</v>
      </c>
    </row>
    <row r="150" spans="1:4" x14ac:dyDescent="0.2">
      <c r="A150" s="53" t="s">
        <v>1901</v>
      </c>
      <c r="B150" s="53" t="s">
        <v>1902</v>
      </c>
      <c r="D150" s="53" t="s">
        <v>1990</v>
      </c>
    </row>
    <row r="151" spans="1:4" x14ac:dyDescent="0.2">
      <c r="A151" s="53" t="s">
        <v>1358</v>
      </c>
      <c r="B151" s="53" t="s">
        <v>1359</v>
      </c>
      <c r="D151" s="53" t="s">
        <v>1990</v>
      </c>
    </row>
    <row r="152" spans="1:4" x14ac:dyDescent="0.2">
      <c r="A152" s="53" t="s">
        <v>1804</v>
      </c>
      <c r="B152" s="53" t="s">
        <v>1805</v>
      </c>
      <c r="D152" s="53" t="s">
        <v>1990</v>
      </c>
    </row>
    <row r="153" spans="1:4" x14ac:dyDescent="0.2">
      <c r="A153" s="53" t="s">
        <v>359</v>
      </c>
      <c r="B153" s="53" t="s">
        <v>358</v>
      </c>
      <c r="D153" s="53" t="s">
        <v>1990</v>
      </c>
    </row>
    <row r="154" spans="1:4" x14ac:dyDescent="0.2">
      <c r="A154" s="53" t="s">
        <v>856</v>
      </c>
      <c r="B154" s="53" t="s">
        <v>857</v>
      </c>
      <c r="D154" s="53" t="s">
        <v>1990</v>
      </c>
    </row>
    <row r="155" spans="1:4" x14ac:dyDescent="0.2">
      <c r="A155" s="53" t="s">
        <v>826</v>
      </c>
      <c r="B155" s="53" t="s">
        <v>825</v>
      </c>
      <c r="D155" s="53" t="s">
        <v>1990</v>
      </c>
    </row>
    <row r="156" spans="1:4" x14ac:dyDescent="0.2">
      <c r="A156" s="53" t="s">
        <v>72</v>
      </c>
      <c r="B156" s="53" t="s">
        <v>71</v>
      </c>
      <c r="D156" s="53" t="s">
        <v>1990</v>
      </c>
    </row>
    <row r="157" spans="1:4" x14ac:dyDescent="0.2">
      <c r="A157" s="53" t="s">
        <v>1903</v>
      </c>
      <c r="B157" s="53" t="s">
        <v>1904</v>
      </c>
      <c r="D157" s="53" t="s">
        <v>1990</v>
      </c>
    </row>
    <row r="158" spans="1:4" x14ac:dyDescent="0.2">
      <c r="A158" s="53" t="s">
        <v>1552</v>
      </c>
      <c r="B158" s="53" t="s">
        <v>1553</v>
      </c>
      <c r="D158" s="53" t="s">
        <v>1990</v>
      </c>
    </row>
    <row r="159" spans="1:4" x14ac:dyDescent="0.2">
      <c r="A159" s="53" t="s">
        <v>479</v>
      </c>
      <c r="B159" s="53" t="s">
        <v>478</v>
      </c>
      <c r="D159" s="53" t="s">
        <v>1990</v>
      </c>
    </row>
    <row r="160" spans="1:4" x14ac:dyDescent="0.2">
      <c r="A160" s="53" t="s">
        <v>321</v>
      </c>
      <c r="B160" s="53" t="s">
        <v>320</v>
      </c>
      <c r="D160" s="53" t="s">
        <v>1990</v>
      </c>
    </row>
    <row r="161" spans="1:4" x14ac:dyDescent="0.2">
      <c r="A161" s="53" t="s">
        <v>369</v>
      </c>
      <c r="B161" s="53" t="s">
        <v>368</v>
      </c>
      <c r="D161" s="53" t="s">
        <v>1990</v>
      </c>
    </row>
    <row r="162" spans="1:4" x14ac:dyDescent="0.2">
      <c r="A162" s="53" t="s">
        <v>1099</v>
      </c>
      <c r="B162" s="53" t="s">
        <v>1100</v>
      </c>
      <c r="D162" s="53" t="s">
        <v>1990</v>
      </c>
    </row>
    <row r="163" spans="1:4" x14ac:dyDescent="0.2">
      <c r="A163" s="53" t="s">
        <v>1968</v>
      </c>
      <c r="B163" s="53" t="s">
        <v>1969</v>
      </c>
      <c r="D163" s="53" t="s">
        <v>1990</v>
      </c>
    </row>
    <row r="164" spans="1:4" x14ac:dyDescent="0.2">
      <c r="A164" s="53" t="s">
        <v>1116</v>
      </c>
      <c r="B164" s="53" t="s">
        <v>1117</v>
      </c>
      <c r="D164" s="53" t="s">
        <v>1990</v>
      </c>
    </row>
    <row r="165" spans="1:4" x14ac:dyDescent="0.2">
      <c r="A165" s="53" t="s">
        <v>1773</v>
      </c>
      <c r="B165" s="53" t="s">
        <v>1774</v>
      </c>
      <c r="D165" s="53" t="s">
        <v>1990</v>
      </c>
    </row>
    <row r="166" spans="1:4" x14ac:dyDescent="0.2">
      <c r="A166" s="53" t="s">
        <v>1091</v>
      </c>
      <c r="B166" s="53" t="s">
        <v>1092</v>
      </c>
      <c r="D166" s="53" t="s">
        <v>1990</v>
      </c>
    </row>
    <row r="167" spans="1:4" x14ac:dyDescent="0.2">
      <c r="A167" s="53" t="s">
        <v>1733</v>
      </c>
      <c r="B167" s="53" t="s">
        <v>1734</v>
      </c>
      <c r="D167" s="53" t="s">
        <v>1990</v>
      </c>
    </row>
    <row r="168" spans="1:4" x14ac:dyDescent="0.2">
      <c r="A168" s="53" t="s">
        <v>2046</v>
      </c>
      <c r="B168" s="53" t="s">
        <v>2047</v>
      </c>
      <c r="D168" s="53" t="s">
        <v>1990</v>
      </c>
    </row>
    <row r="169" spans="1:4" x14ac:dyDescent="0.2">
      <c r="A169" s="53" t="s">
        <v>2129</v>
      </c>
      <c r="B169" s="53" t="s">
        <v>2130</v>
      </c>
      <c r="D169" s="53" t="s">
        <v>1990</v>
      </c>
    </row>
    <row r="170" spans="1:4" x14ac:dyDescent="0.2">
      <c r="A170" s="53" t="s">
        <v>2090</v>
      </c>
      <c r="B170" s="53" t="s">
        <v>2091</v>
      </c>
      <c r="D170" s="53" t="s">
        <v>1990</v>
      </c>
    </row>
    <row r="171" spans="1:4" x14ac:dyDescent="0.2">
      <c r="A171" s="53" t="s">
        <v>2175</v>
      </c>
      <c r="B171" s="53" t="s">
        <v>2176</v>
      </c>
      <c r="D171" s="53" t="s">
        <v>1990</v>
      </c>
    </row>
    <row r="172" spans="1:4" x14ac:dyDescent="0.2">
      <c r="A172" s="53" t="s">
        <v>2029</v>
      </c>
      <c r="B172" s="53" t="s">
        <v>2030</v>
      </c>
      <c r="D172" s="53" t="s">
        <v>1990</v>
      </c>
    </row>
    <row r="173" spans="1:4" x14ac:dyDescent="0.2">
      <c r="A173" s="53" t="s">
        <v>2031</v>
      </c>
      <c r="B173" s="53" t="s">
        <v>2032</v>
      </c>
      <c r="D173" s="53" t="s">
        <v>1990</v>
      </c>
    </row>
    <row r="174" spans="1:4" x14ac:dyDescent="0.2">
      <c r="A174" s="53" t="s">
        <v>2027</v>
      </c>
      <c r="B174" s="53" t="s">
        <v>2028</v>
      </c>
      <c r="D174" s="53" t="s">
        <v>1990</v>
      </c>
    </row>
    <row r="175" spans="1:4" x14ac:dyDescent="0.2">
      <c r="A175" s="53" t="s">
        <v>2076</v>
      </c>
      <c r="B175" s="53" t="s">
        <v>2077</v>
      </c>
      <c r="D175" s="53" t="s">
        <v>1990</v>
      </c>
    </row>
    <row r="176" spans="1:4" x14ac:dyDescent="0.2">
      <c r="A176" s="53" t="s">
        <v>2133</v>
      </c>
      <c r="B176" s="53" t="s">
        <v>2134</v>
      </c>
      <c r="D176" s="53" t="s">
        <v>1990</v>
      </c>
    </row>
    <row r="177" spans="1:4" x14ac:dyDescent="0.2">
      <c r="A177" s="53" t="s">
        <v>2095</v>
      </c>
      <c r="B177" s="53" t="s">
        <v>2096</v>
      </c>
      <c r="D177" s="53" t="s">
        <v>1990</v>
      </c>
    </row>
    <row r="178" spans="1:4" x14ac:dyDescent="0.2">
      <c r="A178" s="53" t="s">
        <v>2131</v>
      </c>
      <c r="B178" s="53" t="s">
        <v>2132</v>
      </c>
      <c r="D178" s="53" t="s">
        <v>1990</v>
      </c>
    </row>
    <row r="179" spans="1:4" x14ac:dyDescent="0.2">
      <c r="A179" s="53" t="s">
        <v>2066</v>
      </c>
      <c r="B179" s="53" t="s">
        <v>2067</v>
      </c>
      <c r="D179" s="53" t="s">
        <v>1990</v>
      </c>
    </row>
    <row r="180" spans="1:4" x14ac:dyDescent="0.2">
      <c r="A180" s="53" t="s">
        <v>2037</v>
      </c>
      <c r="B180" s="53" t="s">
        <v>2038</v>
      </c>
      <c r="D180" s="53" t="s">
        <v>1990</v>
      </c>
    </row>
    <row r="181" spans="1:4" x14ac:dyDescent="0.2">
      <c r="A181" s="53" t="s">
        <v>2078</v>
      </c>
      <c r="B181" s="53" t="s">
        <v>2079</v>
      </c>
      <c r="D181" s="53" t="s">
        <v>1990</v>
      </c>
    </row>
    <row r="182" spans="1:4" x14ac:dyDescent="0.2">
      <c r="A182" s="53" t="s">
        <v>2072</v>
      </c>
      <c r="B182" s="53" t="s">
        <v>2073</v>
      </c>
      <c r="D182" s="53" t="s">
        <v>1990</v>
      </c>
    </row>
    <row r="183" spans="1:4" x14ac:dyDescent="0.2">
      <c r="A183" s="53" t="s">
        <v>2093</v>
      </c>
      <c r="B183" s="53" t="s">
        <v>2094</v>
      </c>
      <c r="D183" s="53" t="s">
        <v>1990</v>
      </c>
    </row>
    <row r="184" spans="1:4" x14ac:dyDescent="0.2">
      <c r="A184" s="53" t="s">
        <v>2060</v>
      </c>
      <c r="B184" s="53" t="s">
        <v>2061</v>
      </c>
      <c r="D184" s="53" t="s">
        <v>1990</v>
      </c>
    </row>
    <row r="185" spans="1:4" x14ac:dyDescent="0.2">
      <c r="A185" s="53" t="s">
        <v>2102</v>
      </c>
      <c r="B185" s="53" t="s">
        <v>2103</v>
      </c>
      <c r="D185" s="53" t="s">
        <v>1990</v>
      </c>
    </row>
    <row r="186" spans="1:4" x14ac:dyDescent="0.2">
      <c r="A186" s="53" t="s">
        <v>2106</v>
      </c>
      <c r="B186" s="53" t="s">
        <v>2107</v>
      </c>
      <c r="D186" s="53" t="s">
        <v>1990</v>
      </c>
    </row>
    <row r="187" spans="1:4" x14ac:dyDescent="0.2">
      <c r="A187" s="53" t="s">
        <v>2009</v>
      </c>
      <c r="B187" s="53" t="s">
        <v>2010</v>
      </c>
      <c r="D187" s="53" t="s">
        <v>1990</v>
      </c>
    </row>
    <row r="188" spans="1:4" x14ac:dyDescent="0.2">
      <c r="A188" s="53" t="s">
        <v>2124</v>
      </c>
      <c r="B188" s="53" t="s">
        <v>2125</v>
      </c>
      <c r="D188" s="53" t="s">
        <v>1990</v>
      </c>
    </row>
    <row r="189" spans="1:4" x14ac:dyDescent="0.2">
      <c r="A189" s="53" t="s">
        <v>2180</v>
      </c>
      <c r="B189" s="53" t="s">
        <v>2181</v>
      </c>
      <c r="D189" s="53" t="s">
        <v>1990</v>
      </c>
    </row>
    <row r="190" spans="1:4" x14ac:dyDescent="0.2">
      <c r="A190" s="53" t="s">
        <v>2054</v>
      </c>
      <c r="B190" s="53" t="s">
        <v>2055</v>
      </c>
      <c r="D190" s="53" t="s">
        <v>1990</v>
      </c>
    </row>
    <row r="191" spans="1:4" x14ac:dyDescent="0.2">
      <c r="A191" s="53" t="s">
        <v>2126</v>
      </c>
      <c r="B191" s="53" t="s">
        <v>2127</v>
      </c>
      <c r="D191" s="53" t="s">
        <v>1990</v>
      </c>
    </row>
    <row r="192" spans="1:4" x14ac:dyDescent="0.2">
      <c r="A192" s="53" t="s">
        <v>2120</v>
      </c>
      <c r="B192" s="53" t="s">
        <v>2121</v>
      </c>
      <c r="D192" s="53" t="s">
        <v>1990</v>
      </c>
    </row>
    <row r="193" spans="1:4" x14ac:dyDescent="0.2">
      <c r="A193" s="53" t="s">
        <v>2011</v>
      </c>
      <c r="B193" s="53" t="s">
        <v>2012</v>
      </c>
      <c r="D193" s="53" t="s">
        <v>1990</v>
      </c>
    </row>
    <row r="194" spans="1:4" x14ac:dyDescent="0.2">
      <c r="A194" s="53" t="s">
        <v>2178</v>
      </c>
      <c r="B194" s="53" t="s">
        <v>2179</v>
      </c>
      <c r="D194" s="53" t="s">
        <v>1990</v>
      </c>
    </row>
    <row r="195" spans="1:4" x14ac:dyDescent="0.2">
      <c r="A195" s="53" t="s">
        <v>2068</v>
      </c>
      <c r="B195" s="53" t="s">
        <v>2069</v>
      </c>
      <c r="D195" s="53" t="s">
        <v>1990</v>
      </c>
    </row>
    <row r="196" spans="1:4" x14ac:dyDescent="0.2">
      <c r="A196" s="53" t="s">
        <v>2039</v>
      </c>
      <c r="B196" s="53" t="s">
        <v>2040</v>
      </c>
      <c r="D196" s="53" t="s">
        <v>1990</v>
      </c>
    </row>
    <row r="197" spans="1:4" x14ac:dyDescent="0.2">
      <c r="A197" s="53" t="s">
        <v>2104</v>
      </c>
      <c r="B197" s="53" t="s">
        <v>2105</v>
      </c>
      <c r="D197" s="53" t="s">
        <v>1990</v>
      </c>
    </row>
    <row r="198" spans="1:4" x14ac:dyDescent="0.2">
      <c r="A198" s="53" t="s">
        <v>2022</v>
      </c>
      <c r="B198" s="53" t="s">
        <v>2023</v>
      </c>
      <c r="D198" s="53" t="s">
        <v>1990</v>
      </c>
    </row>
    <row r="199" spans="1:4" x14ac:dyDescent="0.2">
      <c r="A199" s="53" t="s">
        <v>2074</v>
      </c>
      <c r="B199" s="53" t="s">
        <v>2075</v>
      </c>
      <c r="D199" s="53" t="s">
        <v>1990</v>
      </c>
    </row>
    <row r="200" spans="1:4" x14ac:dyDescent="0.2">
      <c r="A200" s="53" t="s">
        <v>2088</v>
      </c>
      <c r="B200" s="53" t="s">
        <v>2089</v>
      </c>
      <c r="D200" s="53" t="s">
        <v>1990</v>
      </c>
    </row>
    <row r="201" spans="1:4" x14ac:dyDescent="0.2">
      <c r="A201" s="53" t="s">
        <v>2063</v>
      </c>
      <c r="B201" s="53" t="s">
        <v>2064</v>
      </c>
      <c r="D201" s="53" t="s">
        <v>1990</v>
      </c>
    </row>
    <row r="202" spans="1:4" x14ac:dyDescent="0.2">
      <c r="A202" s="53" t="s">
        <v>2070</v>
      </c>
      <c r="B202" s="53" t="s">
        <v>2071</v>
      </c>
      <c r="D202" s="53" t="s">
        <v>1990</v>
      </c>
    </row>
    <row r="203" spans="1:4" x14ac:dyDescent="0.2">
      <c r="A203" s="53" t="s">
        <v>2082</v>
      </c>
      <c r="B203" s="53" t="s">
        <v>2083</v>
      </c>
      <c r="D203" s="53" t="s">
        <v>1990</v>
      </c>
    </row>
    <row r="204" spans="1:4" x14ac:dyDescent="0.2">
      <c r="A204" s="53" t="s">
        <v>2080</v>
      </c>
      <c r="B204" s="53" t="s">
        <v>2081</v>
      </c>
      <c r="D204" s="53" t="s">
        <v>1990</v>
      </c>
    </row>
    <row r="205" spans="1:4" x14ac:dyDescent="0.2">
      <c r="A205" s="53" t="s">
        <v>2043</v>
      </c>
      <c r="B205" s="53" t="s">
        <v>2044</v>
      </c>
      <c r="D205" s="53" t="s">
        <v>1990</v>
      </c>
    </row>
    <row r="206" spans="1:4" x14ac:dyDescent="0.2">
      <c r="A206" s="53" t="s">
        <v>2033</v>
      </c>
      <c r="B206" s="53" t="s">
        <v>2034</v>
      </c>
      <c r="D206" s="53" t="s">
        <v>1990</v>
      </c>
    </row>
    <row r="207" spans="1:4" x14ac:dyDescent="0.2">
      <c r="A207" s="53" t="s">
        <v>2035</v>
      </c>
      <c r="B207" s="53" t="s">
        <v>2036</v>
      </c>
      <c r="D207" s="53" t="s">
        <v>1990</v>
      </c>
    </row>
    <row r="208" spans="1:4" x14ac:dyDescent="0.2">
      <c r="A208" s="53" t="s">
        <v>2195</v>
      </c>
      <c r="B208" s="53" t="s">
        <v>2196</v>
      </c>
      <c r="D208" s="53" t="s">
        <v>1990</v>
      </c>
    </row>
    <row r="209" spans="1:4" x14ac:dyDescent="0.2">
      <c r="A209" s="53" t="s">
        <v>2304</v>
      </c>
      <c r="B209" s="53" t="s">
        <v>2305</v>
      </c>
      <c r="D209" s="53" t="s">
        <v>1990</v>
      </c>
    </row>
    <row r="210" spans="1:4" x14ac:dyDescent="0.2">
      <c r="A210" s="53" t="s">
        <v>2218</v>
      </c>
      <c r="B210" s="53" t="s">
        <v>2219</v>
      </c>
      <c r="D210" s="53" t="s">
        <v>1990</v>
      </c>
    </row>
    <row r="211" spans="1:4" x14ac:dyDescent="0.2">
      <c r="A211" s="53" t="s">
        <v>2306</v>
      </c>
      <c r="B211" s="53" t="s">
        <v>2307</v>
      </c>
      <c r="D211" s="53" t="s">
        <v>1990</v>
      </c>
    </row>
    <row r="212" spans="1:4" x14ac:dyDescent="0.2">
      <c r="A212" s="53" t="s">
        <v>2202</v>
      </c>
      <c r="B212" s="53" t="s">
        <v>2203</v>
      </c>
      <c r="D212" s="53" t="s">
        <v>1990</v>
      </c>
    </row>
    <row r="213" spans="1:4" x14ac:dyDescent="0.2">
      <c r="A213" s="53" t="s">
        <v>2231</v>
      </c>
      <c r="B213" s="53" t="s">
        <v>2232</v>
      </c>
      <c r="D213" s="53" t="s">
        <v>1990</v>
      </c>
    </row>
    <row r="214" spans="1:4" x14ac:dyDescent="0.2">
      <c r="A214" s="53" t="s">
        <v>2253</v>
      </c>
      <c r="B214" s="53" t="s">
        <v>2254</v>
      </c>
      <c r="D214" s="53" t="s">
        <v>1990</v>
      </c>
    </row>
    <row r="215" spans="1:4" x14ac:dyDescent="0.2">
      <c r="A215" s="53" t="s">
        <v>2225</v>
      </c>
      <c r="B215" s="53" t="s">
        <v>2226</v>
      </c>
      <c r="D215" s="53" t="s">
        <v>1990</v>
      </c>
    </row>
    <row r="216" spans="1:4" x14ac:dyDescent="0.2">
      <c r="A216" s="53" t="s">
        <v>2206</v>
      </c>
      <c r="B216" s="53" t="s">
        <v>2207</v>
      </c>
      <c r="D216" s="53" t="s">
        <v>1990</v>
      </c>
    </row>
    <row r="217" spans="1:4" x14ac:dyDescent="0.2">
      <c r="A217" s="53" t="s">
        <v>2325</v>
      </c>
      <c r="B217" s="53" t="s">
        <v>2326</v>
      </c>
      <c r="D217" s="53" t="s">
        <v>1990</v>
      </c>
    </row>
    <row r="218" spans="1:4" x14ac:dyDescent="0.2">
      <c r="A218" s="53" t="s">
        <v>2260</v>
      </c>
      <c r="B218" s="53" t="s">
        <v>2261</v>
      </c>
      <c r="D218" s="53" t="s">
        <v>1990</v>
      </c>
    </row>
    <row r="219" spans="1:4" x14ac:dyDescent="0.2">
      <c r="A219" s="53" t="s">
        <v>2266</v>
      </c>
      <c r="B219" s="53" t="s">
        <v>2267</v>
      </c>
      <c r="D219" s="53" t="s">
        <v>1990</v>
      </c>
    </row>
    <row r="220" spans="1:4" x14ac:dyDescent="0.2">
      <c r="A220" s="53" t="s">
        <v>2279</v>
      </c>
      <c r="B220" s="53" t="s">
        <v>2280</v>
      </c>
      <c r="D220" s="53" t="s">
        <v>1990</v>
      </c>
    </row>
    <row r="221" spans="1:4" x14ac:dyDescent="0.2">
      <c r="A221" s="53" t="s">
        <v>2311</v>
      </c>
      <c r="B221" s="53" t="s">
        <v>2312</v>
      </c>
      <c r="D221" s="53" t="s">
        <v>1990</v>
      </c>
    </row>
    <row r="222" spans="1:4" x14ac:dyDescent="0.2">
      <c r="A222" s="53" t="s">
        <v>2272</v>
      </c>
      <c r="B222" s="53" t="s">
        <v>2273</v>
      </c>
      <c r="D222" s="53" t="s">
        <v>1990</v>
      </c>
    </row>
    <row r="223" spans="1:4" x14ac:dyDescent="0.2">
      <c r="A223" s="53" t="s">
        <v>2313</v>
      </c>
      <c r="B223" s="53" t="s">
        <v>2314</v>
      </c>
      <c r="D223" s="53" t="s">
        <v>1990</v>
      </c>
    </row>
    <row r="224" spans="1:4" x14ac:dyDescent="0.2">
      <c r="A224" s="53" t="s">
        <v>2212</v>
      </c>
      <c r="B224" s="53" t="s">
        <v>2213</v>
      </c>
      <c r="D224" s="53" t="s">
        <v>1990</v>
      </c>
    </row>
    <row r="225" spans="1:4" x14ac:dyDescent="0.2">
      <c r="A225" s="53" t="s">
        <v>2323</v>
      </c>
      <c r="B225" s="53" t="s">
        <v>2324</v>
      </c>
      <c r="D225" s="53" t="s">
        <v>1990</v>
      </c>
    </row>
    <row r="226" spans="1:4" x14ac:dyDescent="0.2">
      <c r="A226" s="53" t="s">
        <v>2220</v>
      </c>
      <c r="B226" s="53" t="s">
        <v>2221</v>
      </c>
      <c r="D226" s="53" t="s">
        <v>1990</v>
      </c>
    </row>
    <row r="227" spans="1:4" x14ac:dyDescent="0.2">
      <c r="A227" s="53" t="s">
        <v>2216</v>
      </c>
      <c r="B227" s="53" t="s">
        <v>2217</v>
      </c>
      <c r="D227" s="53" t="s">
        <v>1990</v>
      </c>
    </row>
    <row r="228" spans="1:4" x14ac:dyDescent="0.2">
      <c r="A228" s="53" t="s">
        <v>2333</v>
      </c>
      <c r="B228" s="53" t="s">
        <v>2334</v>
      </c>
      <c r="D228" s="53" t="s">
        <v>1990</v>
      </c>
    </row>
    <row r="229" spans="1:4" x14ac:dyDescent="0.2">
      <c r="A229" s="53" t="s">
        <v>2186</v>
      </c>
      <c r="B229" s="53" t="s">
        <v>2187</v>
      </c>
      <c r="D229" s="53" t="s">
        <v>1990</v>
      </c>
    </row>
    <row r="230" spans="1:4" x14ac:dyDescent="0.2">
      <c r="A230" s="53" t="s">
        <v>2234</v>
      </c>
      <c r="B230" s="53" t="s">
        <v>2235</v>
      </c>
      <c r="D230" s="53" t="s">
        <v>1990</v>
      </c>
    </row>
    <row r="231" spans="1:4" x14ac:dyDescent="0.2">
      <c r="A231" s="53" t="s">
        <v>2331</v>
      </c>
      <c r="B231" s="53" t="s">
        <v>2332</v>
      </c>
      <c r="D231" s="53" t="s">
        <v>1990</v>
      </c>
    </row>
    <row r="232" spans="1:4" x14ac:dyDescent="0.2">
      <c r="A232" s="53" t="s">
        <v>2193</v>
      </c>
      <c r="B232" s="53" t="s">
        <v>2194</v>
      </c>
      <c r="D232" s="53" t="s">
        <v>1990</v>
      </c>
    </row>
    <row r="233" spans="1:4" x14ac:dyDescent="0.2">
      <c r="A233" s="53" t="s">
        <v>2227</v>
      </c>
      <c r="B233" s="53" t="s">
        <v>2228</v>
      </c>
      <c r="D233" s="53" t="s">
        <v>1990</v>
      </c>
    </row>
    <row r="234" spans="1:4" x14ac:dyDescent="0.2">
      <c r="A234" s="53" t="s">
        <v>2240</v>
      </c>
      <c r="B234" s="53" t="s">
        <v>2241</v>
      </c>
      <c r="D234" s="53" t="s">
        <v>1990</v>
      </c>
    </row>
    <row r="235" spans="1:4" x14ac:dyDescent="0.2">
      <c r="A235" s="53" t="s">
        <v>2281</v>
      </c>
      <c r="B235" s="53" t="s">
        <v>2282</v>
      </c>
      <c r="D235" s="53" t="s">
        <v>1990</v>
      </c>
    </row>
    <row r="236" spans="1:4" x14ac:dyDescent="0.2">
      <c r="A236" s="53" t="s">
        <v>2283</v>
      </c>
      <c r="B236" s="53" t="s">
        <v>2284</v>
      </c>
      <c r="D236" s="53" t="s">
        <v>1990</v>
      </c>
    </row>
    <row r="237" spans="1:4" x14ac:dyDescent="0.2">
      <c r="A237" s="53" t="s">
        <v>2251</v>
      </c>
      <c r="B237" s="53" t="s">
        <v>2252</v>
      </c>
      <c r="D237" s="53" t="s">
        <v>1990</v>
      </c>
    </row>
    <row r="238" spans="1:4" x14ac:dyDescent="0.2">
      <c r="A238" s="53" t="s">
        <v>2321</v>
      </c>
      <c r="B238" s="53" t="s">
        <v>2322</v>
      </c>
      <c r="D238" s="53" t="s">
        <v>1990</v>
      </c>
    </row>
    <row r="239" spans="1:4" x14ac:dyDescent="0.2">
      <c r="A239" s="53" t="s">
        <v>2300</v>
      </c>
      <c r="B239" s="53" t="s">
        <v>2301</v>
      </c>
      <c r="D239" s="53" t="s">
        <v>1990</v>
      </c>
    </row>
    <row r="240" spans="1:4" x14ac:dyDescent="0.2">
      <c r="A240" s="53" t="s">
        <v>2327</v>
      </c>
      <c r="B240" s="53" t="s">
        <v>2328</v>
      </c>
      <c r="D240" s="53" t="s">
        <v>1990</v>
      </c>
    </row>
    <row r="241" spans="1:4" x14ac:dyDescent="0.2">
      <c r="A241" s="53" t="s">
        <v>2268</v>
      </c>
      <c r="B241" s="53" t="s">
        <v>2269</v>
      </c>
      <c r="D241" s="53" t="s">
        <v>1990</v>
      </c>
    </row>
    <row r="242" spans="1:4" x14ac:dyDescent="0.2">
      <c r="A242" s="53" t="s">
        <v>2287</v>
      </c>
      <c r="B242" s="53" t="s">
        <v>2288</v>
      </c>
      <c r="D242" s="53" t="s">
        <v>1990</v>
      </c>
    </row>
    <row r="243" spans="1:4" x14ac:dyDescent="0.2">
      <c r="A243" s="53" t="s">
        <v>2204</v>
      </c>
      <c r="B243" s="53" t="s">
        <v>2205</v>
      </c>
      <c r="D243" s="53" t="s">
        <v>1990</v>
      </c>
    </row>
    <row r="244" spans="1:4" x14ac:dyDescent="0.2">
      <c r="A244" s="53" t="s">
        <v>2191</v>
      </c>
      <c r="B244" s="53" t="s">
        <v>2192</v>
      </c>
      <c r="D244" s="53" t="s">
        <v>1990</v>
      </c>
    </row>
    <row r="245" spans="1:4" x14ac:dyDescent="0.2">
      <c r="A245" s="53" t="s">
        <v>2189</v>
      </c>
      <c r="B245" s="53" t="s">
        <v>2190</v>
      </c>
      <c r="D245" s="53" t="s">
        <v>1990</v>
      </c>
    </row>
    <row r="246" spans="1:4" x14ac:dyDescent="0.2">
      <c r="A246" s="53" t="s">
        <v>2308</v>
      </c>
      <c r="B246" s="53" t="s">
        <v>2309</v>
      </c>
      <c r="D246" s="53" t="s">
        <v>1990</v>
      </c>
    </row>
    <row r="247" spans="1:4" x14ac:dyDescent="0.2">
      <c r="A247" s="53" t="s">
        <v>2223</v>
      </c>
      <c r="B247" s="53" t="s">
        <v>2224</v>
      </c>
      <c r="D247" s="53" t="s">
        <v>1990</v>
      </c>
    </row>
    <row r="248" spans="1:4" x14ac:dyDescent="0.2">
      <c r="A248" s="53" t="s">
        <v>2428</v>
      </c>
      <c r="B248" s="53" t="s">
        <v>2429</v>
      </c>
      <c r="D248" s="53" t="s">
        <v>1990</v>
      </c>
    </row>
    <row r="249" spans="1:4" x14ac:dyDescent="0.2">
      <c r="A249" s="53" t="s">
        <v>2480</v>
      </c>
      <c r="B249" s="53" t="s">
        <v>2481</v>
      </c>
      <c r="D249" s="53" t="s">
        <v>1990</v>
      </c>
    </row>
    <row r="250" spans="1:4" x14ac:dyDescent="0.2">
      <c r="A250" s="53" t="s">
        <v>2422</v>
      </c>
      <c r="B250" s="53" t="s">
        <v>2423</v>
      </c>
      <c r="D250" s="53" t="s">
        <v>1990</v>
      </c>
    </row>
    <row r="251" spans="1:4" x14ac:dyDescent="0.2">
      <c r="A251" s="53" t="s">
        <v>2488</v>
      </c>
      <c r="B251" s="53" t="s">
        <v>2489</v>
      </c>
      <c r="D251" s="53" t="s">
        <v>1990</v>
      </c>
    </row>
    <row r="252" spans="1:4" x14ac:dyDescent="0.2">
      <c r="A252" s="53" t="s">
        <v>2492</v>
      </c>
      <c r="B252" s="53" t="s">
        <v>2493</v>
      </c>
      <c r="D252" s="53" t="s">
        <v>1990</v>
      </c>
    </row>
    <row r="253" spans="1:4" x14ac:dyDescent="0.2">
      <c r="A253" s="53" t="s">
        <v>2555</v>
      </c>
      <c r="B253" s="53" t="s">
        <v>2556</v>
      </c>
      <c r="D253" s="53" t="s">
        <v>1990</v>
      </c>
    </row>
    <row r="254" spans="1:4" x14ac:dyDescent="0.2">
      <c r="A254" s="53" t="s">
        <v>2458</v>
      </c>
      <c r="B254" s="53" t="s">
        <v>2459</v>
      </c>
      <c r="D254" s="53" t="s">
        <v>1990</v>
      </c>
    </row>
    <row r="255" spans="1:4" x14ac:dyDescent="0.2">
      <c r="A255" s="53" t="s">
        <v>2523</v>
      </c>
      <c r="B255" s="53" t="s">
        <v>2524</v>
      </c>
      <c r="D255" s="53" t="s">
        <v>1990</v>
      </c>
    </row>
    <row r="256" spans="1:4" x14ac:dyDescent="0.2">
      <c r="A256" s="53" t="s">
        <v>2482</v>
      </c>
      <c r="B256" s="53" t="s">
        <v>2483</v>
      </c>
      <c r="D256" s="53" t="s">
        <v>1990</v>
      </c>
    </row>
    <row r="257" spans="1:4" x14ac:dyDescent="0.2">
      <c r="A257" s="53" t="s">
        <v>2447</v>
      </c>
      <c r="B257" s="53" t="s">
        <v>2448</v>
      </c>
      <c r="D257" s="53" t="s">
        <v>1990</v>
      </c>
    </row>
    <row r="258" spans="1:4" x14ac:dyDescent="0.2">
      <c r="A258" s="53" t="s">
        <v>2568</v>
      </c>
      <c r="B258" s="53" t="s">
        <v>2569</v>
      </c>
      <c r="D258" s="53" t="s">
        <v>1990</v>
      </c>
    </row>
    <row r="259" spans="1:4" x14ac:dyDescent="0.2">
      <c r="A259" s="53" t="s">
        <v>2416</v>
      </c>
      <c r="B259" s="53" t="s">
        <v>2417</v>
      </c>
      <c r="D259" s="53" t="s">
        <v>1990</v>
      </c>
    </row>
    <row r="260" spans="1:4" x14ac:dyDescent="0.2">
      <c r="A260" s="53" t="s">
        <v>2505</v>
      </c>
      <c r="B260" s="53" t="s">
        <v>2506</v>
      </c>
      <c r="D260" s="53" t="s">
        <v>1990</v>
      </c>
    </row>
    <row r="261" spans="1:4" x14ac:dyDescent="0.2">
      <c r="A261" s="53" t="s">
        <v>2501</v>
      </c>
      <c r="B261" s="53" t="s">
        <v>2502</v>
      </c>
      <c r="D261" s="53" t="s">
        <v>1990</v>
      </c>
    </row>
    <row r="262" spans="1:4" x14ac:dyDescent="0.2">
      <c r="A262" s="53" t="s">
        <v>2463</v>
      </c>
      <c r="B262" s="53" t="s">
        <v>2464</v>
      </c>
      <c r="D262" s="53" t="s">
        <v>1990</v>
      </c>
    </row>
    <row r="263" spans="1:4" x14ac:dyDescent="0.2">
      <c r="A263" s="53" t="s">
        <v>2486</v>
      </c>
      <c r="B263" s="53" t="s">
        <v>2487</v>
      </c>
      <c r="D263" s="53" t="s">
        <v>1990</v>
      </c>
    </row>
    <row r="264" spans="1:4" x14ac:dyDescent="0.2">
      <c r="A264" s="53" t="s">
        <v>2559</v>
      </c>
      <c r="B264" s="53" t="s">
        <v>2560</v>
      </c>
      <c r="D264" s="53" t="s">
        <v>1990</v>
      </c>
    </row>
    <row r="265" spans="1:4" x14ac:dyDescent="0.2">
      <c r="A265" s="53" t="s">
        <v>2496</v>
      </c>
      <c r="B265" s="53" t="s">
        <v>2497</v>
      </c>
      <c r="D265" s="53" t="s">
        <v>1990</v>
      </c>
    </row>
    <row r="266" spans="1:4" x14ac:dyDescent="0.2">
      <c r="A266" s="53" t="s">
        <v>2519</v>
      </c>
      <c r="B266" s="53" t="s">
        <v>2520</v>
      </c>
      <c r="D266" s="53" t="s">
        <v>1990</v>
      </c>
    </row>
    <row r="267" spans="1:4" x14ac:dyDescent="0.2">
      <c r="A267" s="53" t="s">
        <v>2531</v>
      </c>
      <c r="B267" s="53" t="s">
        <v>2532</v>
      </c>
      <c r="D267" s="53" t="s">
        <v>1990</v>
      </c>
    </row>
    <row r="268" spans="1:4" x14ac:dyDescent="0.2">
      <c r="A268" s="53" t="s">
        <v>2445</v>
      </c>
      <c r="B268" s="53" t="s">
        <v>2446</v>
      </c>
      <c r="D268" s="53" t="s">
        <v>1990</v>
      </c>
    </row>
    <row r="269" spans="1:4" x14ac:dyDescent="0.2">
      <c r="A269" s="53" t="s">
        <v>2484</v>
      </c>
      <c r="B269" s="53" t="s">
        <v>2485</v>
      </c>
      <c r="D269" s="53" t="s">
        <v>1990</v>
      </c>
    </row>
    <row r="270" spans="1:4" x14ac:dyDescent="0.2">
      <c r="A270" s="53" t="s">
        <v>2521</v>
      </c>
      <c r="B270" s="53" t="s">
        <v>2522</v>
      </c>
      <c r="D270" s="53" t="s">
        <v>1990</v>
      </c>
    </row>
    <row r="271" spans="1:4" x14ac:dyDescent="0.2">
      <c r="A271" s="53" t="s">
        <v>2498</v>
      </c>
      <c r="B271" s="53" t="s">
        <v>2499</v>
      </c>
      <c r="D271" s="53" t="s">
        <v>1990</v>
      </c>
    </row>
    <row r="272" spans="1:4" x14ac:dyDescent="0.2">
      <c r="A272" s="53" t="s">
        <v>2525</v>
      </c>
      <c r="B272" s="53" t="s">
        <v>2526</v>
      </c>
      <c r="D272" s="53" t="s">
        <v>1990</v>
      </c>
    </row>
    <row r="273" spans="1:4" x14ac:dyDescent="0.2">
      <c r="A273" s="53" t="s">
        <v>2420</v>
      </c>
      <c r="B273" s="53" t="s">
        <v>2421</v>
      </c>
      <c r="D273" s="53" t="s">
        <v>1990</v>
      </c>
    </row>
    <row r="274" spans="1:4" x14ac:dyDescent="0.2">
      <c r="A274" s="53" t="s">
        <v>2467</v>
      </c>
      <c r="B274" s="53" t="s">
        <v>2468</v>
      </c>
      <c r="D274" s="53" t="s">
        <v>1990</v>
      </c>
    </row>
    <row r="275" spans="1:4" x14ac:dyDescent="0.2">
      <c r="A275" s="53" t="s">
        <v>2478</v>
      </c>
      <c r="B275" s="53" t="s">
        <v>2479</v>
      </c>
      <c r="D275" s="53" t="s">
        <v>1990</v>
      </c>
    </row>
    <row r="276" spans="1:4" x14ac:dyDescent="0.2">
      <c r="A276" s="53" t="s">
        <v>2476</v>
      </c>
      <c r="B276" s="53" t="s">
        <v>2477</v>
      </c>
      <c r="D276" s="53" t="s">
        <v>1990</v>
      </c>
    </row>
    <row r="277" spans="1:4" x14ac:dyDescent="0.2">
      <c r="A277" s="53" t="s">
        <v>2561</v>
      </c>
      <c r="B277" s="53" t="s">
        <v>2562</v>
      </c>
      <c r="D277" s="53" t="s">
        <v>1990</v>
      </c>
    </row>
    <row r="278" spans="1:4" x14ac:dyDescent="0.2">
      <c r="A278" s="53" t="s">
        <v>2503</v>
      </c>
      <c r="B278" s="53" t="s">
        <v>2504</v>
      </c>
      <c r="D278" s="53" t="s">
        <v>1990</v>
      </c>
    </row>
    <row r="279" spans="1:4" x14ac:dyDescent="0.2">
      <c r="A279" s="53" t="s">
        <v>2460</v>
      </c>
      <c r="B279" s="53" t="s">
        <v>2461</v>
      </c>
      <c r="D279" s="53" t="s">
        <v>1990</v>
      </c>
    </row>
    <row r="280" spans="1:4" x14ac:dyDescent="0.2">
      <c r="A280" s="53" t="s">
        <v>2563</v>
      </c>
      <c r="B280" s="53" t="s">
        <v>2564</v>
      </c>
      <c r="D280" s="53" t="s">
        <v>1990</v>
      </c>
    </row>
    <row r="281" spans="1:4" x14ac:dyDescent="0.2">
      <c r="A281" s="53" t="s">
        <v>2571</v>
      </c>
      <c r="B281" s="53" t="s">
        <v>2572</v>
      </c>
      <c r="D281" s="53" t="s">
        <v>1990</v>
      </c>
    </row>
    <row r="282" spans="1:4" x14ac:dyDescent="0.2">
      <c r="A282" s="53" t="s">
        <v>2557</v>
      </c>
      <c r="B282" s="53" t="s">
        <v>2558</v>
      </c>
      <c r="D282" s="53" t="s">
        <v>1990</v>
      </c>
    </row>
    <row r="283" spans="1:4" x14ac:dyDescent="0.2">
      <c r="A283" s="53" t="s">
        <v>2451</v>
      </c>
      <c r="B283" s="53" t="s">
        <v>2452</v>
      </c>
      <c r="D283" s="53" t="s">
        <v>1990</v>
      </c>
    </row>
    <row r="284" spans="1:4" x14ac:dyDescent="0.2">
      <c r="A284" s="53" t="s">
        <v>2426</v>
      </c>
      <c r="B284" s="53" t="s">
        <v>2427</v>
      </c>
      <c r="D284" s="53" t="s">
        <v>1990</v>
      </c>
    </row>
    <row r="285" spans="1:4" x14ac:dyDescent="0.2">
      <c r="A285" s="53" t="s">
        <v>2424</v>
      </c>
      <c r="B285" s="53" t="s">
        <v>2425</v>
      </c>
      <c r="D285" s="53" t="s">
        <v>1990</v>
      </c>
    </row>
    <row r="286" spans="1:4" x14ac:dyDescent="0.2">
      <c r="A286" s="53" t="s">
        <v>2418</v>
      </c>
      <c r="B286" s="53" t="s">
        <v>2419</v>
      </c>
      <c r="D286" s="53" t="s">
        <v>1990</v>
      </c>
    </row>
    <row r="287" spans="1:4" x14ac:dyDescent="0.2">
      <c r="A287" s="53" t="s">
        <v>2538</v>
      </c>
      <c r="B287" s="53" t="s">
        <v>2539</v>
      </c>
      <c r="D287" s="53" t="s">
        <v>1990</v>
      </c>
    </row>
    <row r="288" spans="1:4" x14ac:dyDescent="0.2">
      <c r="A288" s="53" t="s">
        <v>2577</v>
      </c>
      <c r="B288" s="53" t="s">
        <v>2578</v>
      </c>
      <c r="D288" s="53" t="s">
        <v>1990</v>
      </c>
    </row>
    <row r="289" spans="1:4" x14ac:dyDescent="0.2">
      <c r="A289" s="53" t="s">
        <v>2565</v>
      </c>
      <c r="B289" s="53" t="s">
        <v>2566</v>
      </c>
      <c r="D289" s="53" t="s">
        <v>1990</v>
      </c>
    </row>
    <row r="290" spans="1:4" x14ac:dyDescent="0.2">
      <c r="A290" s="53" t="s">
        <v>4327</v>
      </c>
      <c r="B290" s="53" t="s">
        <v>4328</v>
      </c>
      <c r="D290" s="53" t="s">
        <v>1990</v>
      </c>
    </row>
    <row r="291" spans="1:4" x14ac:dyDescent="0.2">
      <c r="A291" s="53" t="s">
        <v>4334</v>
      </c>
      <c r="B291" s="53" t="s">
        <v>4335</v>
      </c>
      <c r="D291" s="53" t="s">
        <v>1990</v>
      </c>
    </row>
    <row r="292" spans="1:4" x14ac:dyDescent="0.2">
      <c r="A292" s="53" t="s">
        <v>4336</v>
      </c>
      <c r="B292" s="53" t="s">
        <v>4337</v>
      </c>
      <c r="D292" s="53" t="s">
        <v>1990</v>
      </c>
    </row>
    <row r="293" spans="1:4" x14ac:dyDescent="0.2">
      <c r="A293" s="53" t="s">
        <v>4387</v>
      </c>
      <c r="B293" s="53" t="s">
        <v>4388</v>
      </c>
      <c r="D293" s="53" t="s">
        <v>1990</v>
      </c>
    </row>
    <row r="294" spans="1:4" x14ac:dyDescent="0.2">
      <c r="A294" s="53" t="s">
        <v>2635</v>
      </c>
      <c r="B294" s="53" t="s">
        <v>2636</v>
      </c>
      <c r="D294" s="53" t="s">
        <v>1990</v>
      </c>
    </row>
    <row r="295" spans="1:4" x14ac:dyDescent="0.2">
      <c r="A295" s="53" t="s">
        <v>4338</v>
      </c>
      <c r="B295" s="53" t="s">
        <v>4339</v>
      </c>
      <c r="D295" s="53" t="s">
        <v>1990</v>
      </c>
    </row>
    <row r="296" spans="1:4" x14ac:dyDescent="0.2">
      <c r="A296" s="53" t="s">
        <v>2637</v>
      </c>
      <c r="B296" s="53" t="s">
        <v>2638</v>
      </c>
      <c r="D296" s="53" t="s">
        <v>1990</v>
      </c>
    </row>
    <row r="297" spans="1:4" x14ac:dyDescent="0.2">
      <c r="A297" s="53" t="s">
        <v>4389</v>
      </c>
      <c r="B297" s="53" t="s">
        <v>4390</v>
      </c>
      <c r="D297" s="53" t="s">
        <v>1990</v>
      </c>
    </row>
    <row r="298" spans="1:4" x14ac:dyDescent="0.2">
      <c r="A298" s="53" t="s">
        <v>4375</v>
      </c>
      <c r="B298" s="53" t="s">
        <v>4376</v>
      </c>
      <c r="D298" s="53" t="s">
        <v>1990</v>
      </c>
    </row>
    <row r="299" spans="1:4" x14ac:dyDescent="0.2">
      <c r="A299" s="53" t="s">
        <v>4448</v>
      </c>
      <c r="B299" s="53" t="s">
        <v>4449</v>
      </c>
      <c r="D299" s="53" t="s">
        <v>1990</v>
      </c>
    </row>
    <row r="300" spans="1:4" x14ac:dyDescent="0.2">
      <c r="A300" s="53" t="s">
        <v>4391</v>
      </c>
      <c r="B300" s="53" t="s">
        <v>4392</v>
      </c>
      <c r="D300" s="53" t="s">
        <v>1990</v>
      </c>
    </row>
    <row r="301" spans="1:4" x14ac:dyDescent="0.2">
      <c r="A301" s="53" t="s">
        <v>4395</v>
      </c>
      <c r="B301" s="53" t="s">
        <v>4396</v>
      </c>
      <c r="D301" s="53" t="s">
        <v>1990</v>
      </c>
    </row>
    <row r="302" spans="1:4" x14ac:dyDescent="0.2">
      <c r="A302" s="53" t="s">
        <v>4393</v>
      </c>
      <c r="B302" s="53" t="s">
        <v>4394</v>
      </c>
      <c r="D302" s="53" t="s">
        <v>1990</v>
      </c>
    </row>
    <row r="303" spans="1:4" x14ac:dyDescent="0.2">
      <c r="A303" s="53" t="s">
        <v>4321</v>
      </c>
      <c r="B303" s="53" t="s">
        <v>4322</v>
      </c>
      <c r="D303" s="53" t="s">
        <v>1990</v>
      </c>
    </row>
    <row r="304" spans="1:4" x14ac:dyDescent="0.2">
      <c r="A304" s="53" t="s">
        <v>4340</v>
      </c>
      <c r="B304" s="53" t="s">
        <v>4341</v>
      </c>
      <c r="D304" s="53" t="s">
        <v>1990</v>
      </c>
    </row>
    <row r="305" spans="1:4" x14ac:dyDescent="0.2">
      <c r="A305" s="53" t="s">
        <v>2641</v>
      </c>
      <c r="B305" s="53" t="s">
        <v>2642</v>
      </c>
      <c r="D305" s="53" t="s">
        <v>1990</v>
      </c>
    </row>
    <row r="306" spans="1:4" x14ac:dyDescent="0.2">
      <c r="A306" s="53" t="s">
        <v>4342</v>
      </c>
      <c r="B306" s="53" t="s">
        <v>4343</v>
      </c>
      <c r="D306" s="53" t="s">
        <v>1990</v>
      </c>
    </row>
    <row r="307" spans="1:4" x14ac:dyDescent="0.2">
      <c r="A307" s="53" t="s">
        <v>4446</v>
      </c>
      <c r="B307" s="53" t="s">
        <v>4447</v>
      </c>
      <c r="D307" s="53" t="s">
        <v>1990</v>
      </c>
    </row>
    <row r="308" spans="1:4" x14ac:dyDescent="0.2">
      <c r="A308" s="53" t="s">
        <v>4325</v>
      </c>
      <c r="B308" s="53" t="s">
        <v>4326</v>
      </c>
      <c r="D308" s="53" t="s">
        <v>1990</v>
      </c>
    </row>
    <row r="309" spans="1:4" x14ac:dyDescent="0.2">
      <c r="A309" s="53" t="s">
        <v>2633</v>
      </c>
      <c r="B309" s="53" t="s">
        <v>2634</v>
      </c>
      <c r="D309" s="53" t="s">
        <v>1990</v>
      </c>
    </row>
    <row r="310" spans="1:4" x14ac:dyDescent="0.2">
      <c r="A310" s="53" t="s">
        <v>2639</v>
      </c>
      <c r="B310" s="53" t="s">
        <v>2640</v>
      </c>
      <c r="D310" s="53" t="s">
        <v>1990</v>
      </c>
    </row>
    <row r="311" spans="1:4" x14ac:dyDescent="0.2">
      <c r="A311" s="53" t="s">
        <v>4323</v>
      </c>
      <c r="B311" s="53" t="s">
        <v>4324</v>
      </c>
      <c r="D311" s="53" t="s">
        <v>1990</v>
      </c>
    </row>
    <row r="312" spans="1:4" x14ac:dyDescent="0.2">
      <c r="A312" s="53" t="s">
        <v>4411</v>
      </c>
      <c r="B312" s="53" t="s">
        <v>4412</v>
      </c>
      <c r="D312" s="53" t="s">
        <v>1990</v>
      </c>
    </row>
    <row r="313" spans="1:4" x14ac:dyDescent="0.2">
      <c r="A313" s="53" t="s">
        <v>4497</v>
      </c>
      <c r="B313" s="53" t="s">
        <v>4498</v>
      </c>
      <c r="D313" s="53" t="s">
        <v>1990</v>
      </c>
    </row>
    <row r="314" spans="1:4" x14ac:dyDescent="0.2">
      <c r="A314" s="53" t="s">
        <v>4501</v>
      </c>
      <c r="B314" s="53" t="s">
        <v>4502</v>
      </c>
      <c r="D314" s="53" t="s">
        <v>1990</v>
      </c>
    </row>
    <row r="315" spans="1:4" x14ac:dyDescent="0.2">
      <c r="A315" s="53" t="s">
        <v>4569</v>
      </c>
      <c r="B315" s="53" t="s">
        <v>4570</v>
      </c>
      <c r="D315" s="53" t="s">
        <v>1990</v>
      </c>
    </row>
    <row r="316" spans="1:4" x14ac:dyDescent="0.2">
      <c r="A316" s="142" t="s">
        <v>4749</v>
      </c>
      <c r="B316" s="53" t="s">
        <v>4750</v>
      </c>
      <c r="D316" s="53" t="s">
        <v>1990</v>
      </c>
    </row>
    <row r="317" spans="1:4" x14ac:dyDescent="0.2">
      <c r="A317" s="142" t="s">
        <v>4651</v>
      </c>
      <c r="B317" s="53" t="s">
        <v>4652</v>
      </c>
      <c r="D317" s="53" t="s">
        <v>1990</v>
      </c>
    </row>
    <row r="318" spans="1:4" x14ac:dyDescent="0.2">
      <c r="A318" s="142" t="s">
        <v>4660</v>
      </c>
      <c r="B318" s="53" t="s">
        <v>4661</v>
      </c>
      <c r="D318" s="53" t="s">
        <v>1990</v>
      </c>
    </row>
    <row r="319" spans="1:4" x14ac:dyDescent="0.2">
      <c r="A319" s="142" t="s">
        <v>4680</v>
      </c>
      <c r="B319" s="53" t="s">
        <v>4681</v>
      </c>
      <c r="D319" s="53" t="s">
        <v>1990</v>
      </c>
    </row>
    <row r="320" spans="1:4" x14ac:dyDescent="0.2">
      <c r="A320" s="142" t="s">
        <v>4778</v>
      </c>
      <c r="B320" s="53" t="s">
        <v>4779</v>
      </c>
      <c r="D320" s="53" t="s">
        <v>1990</v>
      </c>
    </row>
    <row r="321" spans="1:4" x14ac:dyDescent="0.2">
      <c r="A321" s="142" t="s">
        <v>4776</v>
      </c>
      <c r="B321" s="53" t="s">
        <v>4777</v>
      </c>
      <c r="D321" s="53" t="s">
        <v>1990</v>
      </c>
    </row>
    <row r="322" spans="1:4" x14ac:dyDescent="0.2">
      <c r="A322" s="142" t="s">
        <v>4782</v>
      </c>
      <c r="B322" s="53" t="s">
        <v>4783</v>
      </c>
      <c r="D322" s="53" t="s">
        <v>1990</v>
      </c>
    </row>
    <row r="323" spans="1:4" x14ac:dyDescent="0.2">
      <c r="A323" s="142" t="s">
        <v>4780</v>
      </c>
      <c r="B323" s="53" t="s">
        <v>4781</v>
      </c>
      <c r="D323" s="53" t="s">
        <v>1990</v>
      </c>
    </row>
    <row r="324" spans="1:4" x14ac:dyDescent="0.2">
      <c r="A324" s="142" t="s">
        <v>4687</v>
      </c>
      <c r="B324" s="53" t="s">
        <v>4688</v>
      </c>
      <c r="D324" s="53" t="s">
        <v>1990</v>
      </c>
    </row>
    <row r="325" spans="1:4" x14ac:dyDescent="0.2">
      <c r="A325" s="142" t="s">
        <v>4784</v>
      </c>
      <c r="B325" s="53" t="s">
        <v>4785</v>
      </c>
      <c r="D325" s="53" t="s">
        <v>1990</v>
      </c>
    </row>
    <row r="326" spans="1:4" x14ac:dyDescent="0.2">
      <c r="A326" s="142" t="s">
        <v>4723</v>
      </c>
      <c r="B326" s="53" t="s">
        <v>4724</v>
      </c>
      <c r="D326" s="53" t="s">
        <v>1990</v>
      </c>
    </row>
    <row r="327" spans="1:4" x14ac:dyDescent="0.2">
      <c r="A327" s="142" t="s">
        <v>4691</v>
      </c>
      <c r="B327" s="53" t="s">
        <v>4692</v>
      </c>
      <c r="D327" s="53" t="s">
        <v>1990</v>
      </c>
    </row>
    <row r="328" spans="1:4" x14ac:dyDescent="0.2">
      <c r="A328" s="142" t="s">
        <v>4745</v>
      </c>
      <c r="B328" s="53" t="s">
        <v>4746</v>
      </c>
      <c r="D328" s="53" t="s">
        <v>1990</v>
      </c>
    </row>
    <row r="329" spans="1:4" x14ac:dyDescent="0.2">
      <c r="A329" s="142" t="s">
        <v>4721</v>
      </c>
      <c r="B329" s="53" t="s">
        <v>4722</v>
      </c>
      <c r="D329" s="53" t="s">
        <v>1990</v>
      </c>
    </row>
    <row r="330" spans="1:4" x14ac:dyDescent="0.2">
      <c r="A330" s="142" t="s">
        <v>4774</v>
      </c>
      <c r="B330" s="53" t="s">
        <v>4775</v>
      </c>
      <c r="D330" s="53" t="s">
        <v>1990</v>
      </c>
    </row>
    <row r="331" spans="1:4" x14ac:dyDescent="0.2">
      <c r="A331" s="142" t="s">
        <v>4730</v>
      </c>
      <c r="B331" s="53" t="s">
        <v>4731</v>
      </c>
      <c r="D331" s="53" t="s">
        <v>1990</v>
      </c>
    </row>
    <row r="332" spans="1:4" x14ac:dyDescent="0.2">
      <c r="A332" s="142" t="s">
        <v>4747</v>
      </c>
      <c r="B332" s="53" t="s">
        <v>4748</v>
      </c>
      <c r="D332" s="53" t="s">
        <v>1990</v>
      </c>
    </row>
    <row r="333" spans="1:4" x14ac:dyDescent="0.2">
      <c r="A333" s="142" t="s">
        <v>4624</v>
      </c>
      <c r="B333" s="53" t="s">
        <v>4625</v>
      </c>
      <c r="D333" s="53" t="s">
        <v>1990</v>
      </c>
    </row>
    <row r="334" spans="1:4" x14ac:dyDescent="0.2">
      <c r="A334" s="142" t="s">
        <v>4618</v>
      </c>
      <c r="B334" s="53" t="s">
        <v>4619</v>
      </c>
      <c r="D334" s="53" t="s">
        <v>1990</v>
      </c>
    </row>
    <row r="335" spans="1:4" x14ac:dyDescent="0.2">
      <c r="A335" s="142" t="s">
        <v>4610</v>
      </c>
      <c r="B335" s="53" t="s">
        <v>4611</v>
      </c>
      <c r="D335" s="53" t="s">
        <v>1990</v>
      </c>
    </row>
    <row r="336" spans="1:4" x14ac:dyDescent="0.2">
      <c r="A336" s="142" t="s">
        <v>4620</v>
      </c>
      <c r="B336" s="53" t="s">
        <v>4621</v>
      </c>
      <c r="D336" s="53" t="s">
        <v>1990</v>
      </c>
    </row>
    <row r="337" spans="1:4" x14ac:dyDescent="0.2">
      <c r="A337" s="142" t="s">
        <v>4622</v>
      </c>
      <c r="B337" s="53" t="s">
        <v>4623</v>
      </c>
      <c r="D337" s="53" t="s">
        <v>1990</v>
      </c>
    </row>
    <row r="338" spans="1:4" x14ac:dyDescent="0.2">
      <c r="A338" s="142" t="s">
        <v>4794</v>
      </c>
      <c r="B338" s="53" t="s">
        <v>4795</v>
      </c>
      <c r="D338" s="53" t="s">
        <v>1990</v>
      </c>
    </row>
    <row r="339" spans="1:4" x14ac:dyDescent="0.2">
      <c r="A339" s="142" t="s">
        <v>4796</v>
      </c>
      <c r="B339" s="53" t="s">
        <v>4797</v>
      </c>
      <c r="D339" s="53" t="s">
        <v>1990</v>
      </c>
    </row>
    <row r="340" spans="1:4" x14ac:dyDescent="0.2">
      <c r="A340" s="142" t="s">
        <v>4798</v>
      </c>
      <c r="B340" s="53" t="s">
        <v>4799</v>
      </c>
      <c r="D340" s="53" t="s">
        <v>1990</v>
      </c>
    </row>
    <row r="341" spans="1:4" x14ac:dyDescent="0.2">
      <c r="A341" s="142" t="s">
        <v>4850</v>
      </c>
      <c r="B341" s="53" t="s">
        <v>4851</v>
      </c>
      <c r="D341" s="53" t="s">
        <v>1990</v>
      </c>
    </row>
    <row r="342" spans="1:4" x14ac:dyDescent="0.2">
      <c r="A342" s="142" t="s">
        <v>4848</v>
      </c>
      <c r="B342" s="53" t="s">
        <v>4849</v>
      </c>
      <c r="D342" s="53" t="s">
        <v>1990</v>
      </c>
    </row>
    <row r="343" spans="1:4" x14ac:dyDescent="0.2">
      <c r="A343" s="142" t="s">
        <v>4852</v>
      </c>
      <c r="B343" s="53" t="s">
        <v>4853</v>
      </c>
      <c r="D343" s="53" t="s">
        <v>1990</v>
      </c>
    </row>
    <row r="344" spans="1:4" x14ac:dyDescent="0.2">
      <c r="A344" s="142" t="s">
        <v>4859</v>
      </c>
      <c r="B344" s="53" t="s">
        <v>4860</v>
      </c>
      <c r="D344" s="53" t="s">
        <v>1990</v>
      </c>
    </row>
    <row r="345" spans="1:4" x14ac:dyDescent="0.2">
      <c r="A345" s="142" t="s">
        <v>4945</v>
      </c>
      <c r="B345" s="53" t="s">
        <v>4946</v>
      </c>
      <c r="D345" s="53" t="s">
        <v>1990</v>
      </c>
    </row>
    <row r="346" spans="1:4" x14ac:dyDescent="0.2">
      <c r="A346" s="142" t="s">
        <v>4589</v>
      </c>
      <c r="B346" s="53" t="s">
        <v>4590</v>
      </c>
      <c r="D346" s="53" t="s">
        <v>1990</v>
      </c>
    </row>
    <row r="347" spans="1:4" x14ac:dyDescent="0.2">
      <c r="A347" s="142" t="s">
        <v>5200</v>
      </c>
      <c r="B347" s="53" t="s">
        <v>5201</v>
      </c>
      <c r="D347" s="53" t="s">
        <v>1990</v>
      </c>
    </row>
    <row r="348" spans="1:4" x14ac:dyDescent="0.2">
      <c r="A348" s="142" t="s">
        <v>4979</v>
      </c>
      <c r="B348" s="53" t="s">
        <v>4980</v>
      </c>
      <c r="D348" s="53" t="s">
        <v>1990</v>
      </c>
    </row>
    <row r="349" spans="1:4" x14ac:dyDescent="0.2">
      <c r="A349" s="142" t="s">
        <v>5366</v>
      </c>
      <c r="B349" s="53" t="s">
        <v>5367</v>
      </c>
      <c r="D349" s="53" t="s">
        <v>1990</v>
      </c>
    </row>
    <row r="350" spans="1:4" x14ac:dyDescent="0.2">
      <c r="A350" s="142" t="s">
        <v>5151</v>
      </c>
      <c r="B350" s="53" t="s">
        <v>5152</v>
      </c>
      <c r="D350" s="53" t="s">
        <v>1990</v>
      </c>
    </row>
    <row r="351" spans="1:4" x14ac:dyDescent="0.2">
      <c r="A351" s="142" t="s">
        <v>5362</v>
      </c>
      <c r="B351" s="53" t="s">
        <v>5363</v>
      </c>
      <c r="D351" s="53" t="s">
        <v>1990</v>
      </c>
    </row>
    <row r="352" spans="1:4" x14ac:dyDescent="0.2">
      <c r="A352" s="142" t="s">
        <v>5056</v>
      </c>
      <c r="B352" s="53" t="s">
        <v>5057</v>
      </c>
      <c r="D352" s="53" t="s">
        <v>1990</v>
      </c>
    </row>
    <row r="353" spans="1:4" x14ac:dyDescent="0.2">
      <c r="A353" s="142" t="s">
        <v>5262</v>
      </c>
      <c r="B353" s="53" t="s">
        <v>5263</v>
      </c>
      <c r="D353" s="53" t="s">
        <v>1990</v>
      </c>
    </row>
    <row r="354" spans="1:4" x14ac:dyDescent="0.2">
      <c r="A354" s="142" t="s">
        <v>5145</v>
      </c>
      <c r="B354" s="53" t="s">
        <v>5146</v>
      </c>
      <c r="D354" s="53" t="s">
        <v>1990</v>
      </c>
    </row>
    <row r="355" spans="1:4" x14ac:dyDescent="0.2">
      <c r="A355" s="142" t="s">
        <v>5153</v>
      </c>
      <c r="B355" s="53" t="s">
        <v>5154</v>
      </c>
      <c r="D355" s="53" t="s">
        <v>1990</v>
      </c>
    </row>
    <row r="356" spans="1:4" x14ac:dyDescent="0.2">
      <c r="A356" s="142" t="s">
        <v>5242</v>
      </c>
      <c r="B356" s="53" t="s">
        <v>5243</v>
      </c>
      <c r="D356" s="53" t="s">
        <v>1990</v>
      </c>
    </row>
    <row r="357" spans="1:4" x14ac:dyDescent="0.2">
      <c r="A357" s="142" t="s">
        <v>5068</v>
      </c>
      <c r="B357" s="53" t="s">
        <v>5069</v>
      </c>
      <c r="D357" s="53" t="s">
        <v>1990</v>
      </c>
    </row>
    <row r="358" spans="1:4" x14ac:dyDescent="0.2">
      <c r="A358" s="142" t="s">
        <v>5054</v>
      </c>
      <c r="B358" s="53" t="s">
        <v>5055</v>
      </c>
      <c r="D358" s="53" t="s">
        <v>1990</v>
      </c>
    </row>
    <row r="359" spans="1:4" x14ac:dyDescent="0.2">
      <c r="A359" s="142" t="s">
        <v>5252</v>
      </c>
      <c r="B359" s="53" t="s">
        <v>5253</v>
      </c>
      <c r="D359" s="53" t="s">
        <v>1990</v>
      </c>
    </row>
    <row r="360" spans="1:4" x14ac:dyDescent="0.2">
      <c r="A360" s="142" t="s">
        <v>5238</v>
      </c>
      <c r="B360" s="53" t="s">
        <v>5239</v>
      </c>
      <c r="D360" s="53" t="s">
        <v>1990</v>
      </c>
    </row>
    <row r="361" spans="1:4" x14ac:dyDescent="0.2">
      <c r="A361" s="142" t="s">
        <v>5266</v>
      </c>
      <c r="B361" s="53" t="s">
        <v>5267</v>
      </c>
      <c r="D361" s="53" t="s">
        <v>1990</v>
      </c>
    </row>
    <row r="362" spans="1:4" x14ac:dyDescent="0.2">
      <c r="A362" s="142" t="s">
        <v>5246</v>
      </c>
      <c r="B362" s="53" t="s">
        <v>5247</v>
      </c>
      <c r="D362" s="53" t="s">
        <v>1990</v>
      </c>
    </row>
    <row r="363" spans="1:4" x14ac:dyDescent="0.2">
      <c r="A363" s="142" t="s">
        <v>5356</v>
      </c>
      <c r="B363" s="53" t="s">
        <v>5357</v>
      </c>
      <c r="D363" s="53" t="s">
        <v>1990</v>
      </c>
    </row>
    <row r="364" spans="1:4" x14ac:dyDescent="0.2">
      <c r="A364" s="142" t="s">
        <v>5356</v>
      </c>
      <c r="B364" s="53" t="s">
        <v>5357</v>
      </c>
      <c r="D364" s="53" t="s">
        <v>1990</v>
      </c>
    </row>
    <row r="365" spans="1:4" x14ac:dyDescent="0.2">
      <c r="A365" s="142" t="s">
        <v>5260</v>
      </c>
      <c r="B365" s="53" t="s">
        <v>5261</v>
      </c>
      <c r="D365" s="53" t="s">
        <v>1990</v>
      </c>
    </row>
    <row r="366" spans="1:4" x14ac:dyDescent="0.2">
      <c r="A366" s="142" t="s">
        <v>5258</v>
      </c>
      <c r="B366" s="53" t="s">
        <v>5259</v>
      </c>
      <c r="D366" s="53" t="s">
        <v>1990</v>
      </c>
    </row>
    <row r="367" spans="1:4" x14ac:dyDescent="0.2">
      <c r="A367" s="142" t="s">
        <v>5244</v>
      </c>
      <c r="B367" s="53" t="s">
        <v>5245</v>
      </c>
      <c r="D367" s="53" t="s">
        <v>1990</v>
      </c>
    </row>
    <row r="368" spans="1:4" x14ac:dyDescent="0.2">
      <c r="A368" s="142" t="s">
        <v>5250</v>
      </c>
      <c r="B368" s="53" t="s">
        <v>5251</v>
      </c>
      <c r="D368" s="53" t="s">
        <v>1990</v>
      </c>
    </row>
    <row r="369" spans="1:4" x14ac:dyDescent="0.2">
      <c r="A369" s="142" t="s">
        <v>5256</v>
      </c>
      <c r="B369" s="53" t="s">
        <v>5257</v>
      </c>
      <c r="D369" s="53" t="s">
        <v>1990</v>
      </c>
    </row>
    <row r="370" spans="1:4" x14ac:dyDescent="0.2">
      <c r="A370" s="142" t="s">
        <v>5264</v>
      </c>
      <c r="B370" s="53" t="s">
        <v>5265</v>
      </c>
      <c r="D370" s="53" t="s">
        <v>1990</v>
      </c>
    </row>
    <row r="371" spans="1:4" x14ac:dyDescent="0.2">
      <c r="A371" s="142" t="s">
        <v>5248</v>
      </c>
      <c r="B371" s="53" t="s">
        <v>5249</v>
      </c>
      <c r="D371" s="53" t="s">
        <v>1990</v>
      </c>
    </row>
    <row r="372" spans="1:4" x14ac:dyDescent="0.2">
      <c r="A372" s="142" t="s">
        <v>5109</v>
      </c>
      <c r="B372" s="53" t="s">
        <v>5110</v>
      </c>
      <c r="D372" s="53" t="s">
        <v>1990</v>
      </c>
    </row>
    <row r="373" spans="1:4" x14ac:dyDescent="0.2">
      <c r="A373" s="142" t="s">
        <v>5194</v>
      </c>
      <c r="B373" s="53" t="s">
        <v>5195</v>
      </c>
      <c r="D373" s="53" t="s">
        <v>1990</v>
      </c>
    </row>
    <row r="374" spans="1:4" x14ac:dyDescent="0.2">
      <c r="A374" s="142" t="s">
        <v>5254</v>
      </c>
      <c r="B374" s="53" t="s">
        <v>5255</v>
      </c>
      <c r="D374" s="53" t="s">
        <v>1990</v>
      </c>
    </row>
    <row r="375" spans="1:4" x14ac:dyDescent="0.2">
      <c r="A375" s="142" t="s">
        <v>5288</v>
      </c>
      <c r="B375" s="53" t="s">
        <v>5289</v>
      </c>
      <c r="D375" s="53" t="s">
        <v>1990</v>
      </c>
    </row>
    <row r="376" spans="1:4" x14ac:dyDescent="0.2">
      <c r="A376" s="142" t="s">
        <v>5196</v>
      </c>
      <c r="B376" s="53" t="s">
        <v>5197</v>
      </c>
      <c r="D376" s="53" t="s">
        <v>1990</v>
      </c>
    </row>
    <row r="377" spans="1:4" x14ac:dyDescent="0.2">
      <c r="A377" s="142" t="s">
        <v>4996</v>
      </c>
      <c r="B377" s="53" t="s">
        <v>4997</v>
      </c>
      <c r="D377" s="53" t="s">
        <v>1990</v>
      </c>
    </row>
    <row r="378" spans="1:4" x14ac:dyDescent="0.2">
      <c r="A378" s="142" t="s">
        <v>5070</v>
      </c>
      <c r="B378" s="53" t="s">
        <v>5071</v>
      </c>
      <c r="D378" s="53" t="s">
        <v>1990</v>
      </c>
    </row>
    <row r="379" spans="1:4" x14ac:dyDescent="0.2">
      <c r="A379" s="142" t="s">
        <v>5358</v>
      </c>
      <c r="B379" s="53" t="s">
        <v>5359</v>
      </c>
      <c r="D379" s="53" t="s">
        <v>1990</v>
      </c>
    </row>
    <row r="380" spans="1:4" x14ac:dyDescent="0.2">
      <c r="A380" s="142" t="s">
        <v>5275</v>
      </c>
      <c r="B380" s="53" t="s">
        <v>5276</v>
      </c>
      <c r="D380" s="53" t="s">
        <v>1990</v>
      </c>
    </row>
    <row r="381" spans="1:4" x14ac:dyDescent="0.2">
      <c r="A381" s="142" t="s">
        <v>5364</v>
      </c>
      <c r="B381" s="53" t="s">
        <v>5365</v>
      </c>
      <c r="D381" s="53" t="s">
        <v>1990</v>
      </c>
    </row>
    <row r="382" spans="1:4" x14ac:dyDescent="0.2">
      <c r="A382" s="142" t="s">
        <v>5360</v>
      </c>
      <c r="B382" s="53" t="s">
        <v>5361</v>
      </c>
      <c r="D382" s="53" t="s">
        <v>1990</v>
      </c>
    </row>
    <row r="383" spans="1:4" x14ac:dyDescent="0.2">
      <c r="A383" s="142" t="s">
        <v>5348</v>
      </c>
      <c r="B383" s="53" t="s">
        <v>5349</v>
      </c>
      <c r="D383" s="53" t="s">
        <v>1990</v>
      </c>
    </row>
    <row r="384" spans="1:4" x14ac:dyDescent="0.2">
      <c r="A384" s="142" t="s">
        <v>5338</v>
      </c>
      <c r="B384" s="53" t="s">
        <v>5339</v>
      </c>
      <c r="D384" s="53" t="s">
        <v>1990</v>
      </c>
    </row>
    <row r="385" spans="1:4" x14ac:dyDescent="0.2">
      <c r="A385" s="142" t="s">
        <v>4992</v>
      </c>
      <c r="B385" s="53" t="s">
        <v>4993</v>
      </c>
      <c r="D385" s="53" t="s">
        <v>1990</v>
      </c>
    </row>
    <row r="386" spans="1:4" x14ac:dyDescent="0.2">
      <c r="A386" s="142" t="s">
        <v>4992</v>
      </c>
      <c r="B386" s="53" t="s">
        <v>4993</v>
      </c>
      <c r="D386" s="53" t="s">
        <v>1990</v>
      </c>
    </row>
    <row r="387" spans="1:4" x14ac:dyDescent="0.2">
      <c r="A387" s="142" t="s">
        <v>4998</v>
      </c>
      <c r="B387" s="53" t="s">
        <v>4999</v>
      </c>
      <c r="D387" s="53" t="s">
        <v>1990</v>
      </c>
    </row>
    <row r="388" spans="1:4" x14ac:dyDescent="0.2">
      <c r="A388" s="142" t="s">
        <v>4998</v>
      </c>
      <c r="B388" s="53" t="s">
        <v>4999</v>
      </c>
      <c r="D388" s="53" t="s">
        <v>1990</v>
      </c>
    </row>
    <row r="389" spans="1:4" x14ac:dyDescent="0.2">
      <c r="A389" s="142" t="s">
        <v>5111</v>
      </c>
      <c r="B389" s="53" t="s">
        <v>5112</v>
      </c>
      <c r="D389" s="53" t="s">
        <v>1990</v>
      </c>
    </row>
    <row r="390" spans="1:4" x14ac:dyDescent="0.2">
      <c r="A390" s="142" t="s">
        <v>5115</v>
      </c>
      <c r="B390" s="53" t="s">
        <v>5116</v>
      </c>
      <c r="D390" s="53" t="s">
        <v>1990</v>
      </c>
    </row>
    <row r="391" spans="1:4" x14ac:dyDescent="0.2">
      <c r="A391" s="142" t="s">
        <v>5115</v>
      </c>
      <c r="B391" s="53" t="s">
        <v>5116</v>
      </c>
      <c r="D391" s="53" t="s">
        <v>1990</v>
      </c>
    </row>
    <row r="392" spans="1:4" x14ac:dyDescent="0.2">
      <c r="A392" s="142" t="s">
        <v>5058</v>
      </c>
      <c r="B392" s="53" t="s">
        <v>5059</v>
      </c>
      <c r="D392" s="53" t="s">
        <v>1990</v>
      </c>
    </row>
    <row r="393" spans="1:4" x14ac:dyDescent="0.2">
      <c r="A393" s="142" t="s">
        <v>4990</v>
      </c>
      <c r="B393" s="53" t="s">
        <v>4991</v>
      </c>
      <c r="D393" s="53" t="s">
        <v>1990</v>
      </c>
    </row>
    <row r="394" spans="1:4" x14ac:dyDescent="0.2">
      <c r="A394" s="142" t="s">
        <v>5279</v>
      </c>
      <c r="B394" s="53" t="s">
        <v>5280</v>
      </c>
      <c r="D394" s="53" t="s">
        <v>1990</v>
      </c>
    </row>
    <row r="395" spans="1:4" x14ac:dyDescent="0.2">
      <c r="A395" s="142" t="s">
        <v>4994</v>
      </c>
      <c r="B395" s="53" t="s">
        <v>4995</v>
      </c>
      <c r="D395" s="53" t="s">
        <v>1990</v>
      </c>
    </row>
    <row r="396" spans="1:4" x14ac:dyDescent="0.2">
      <c r="A396" s="142" t="s">
        <v>4994</v>
      </c>
      <c r="B396" s="53" t="s">
        <v>4995</v>
      </c>
      <c r="D396" s="53" t="s">
        <v>1990</v>
      </c>
    </row>
    <row r="397" spans="1:4" x14ac:dyDescent="0.2">
      <c r="A397" s="142" t="s">
        <v>4994</v>
      </c>
      <c r="B397" s="53" t="s">
        <v>4995</v>
      </c>
      <c r="D397" s="53" t="s">
        <v>1990</v>
      </c>
    </row>
    <row r="398" spans="1:4" x14ac:dyDescent="0.2">
      <c r="A398" s="142" t="s">
        <v>5344</v>
      </c>
      <c r="B398" s="53" t="s">
        <v>5345</v>
      </c>
      <c r="D398" s="53" t="s">
        <v>1990</v>
      </c>
    </row>
    <row r="399" spans="1:4" x14ac:dyDescent="0.2">
      <c r="A399" s="142" t="s">
        <v>5155</v>
      </c>
      <c r="B399" s="53" t="s">
        <v>5156</v>
      </c>
      <c r="D399" s="53" t="s">
        <v>1990</v>
      </c>
    </row>
    <row r="400" spans="1:4" x14ac:dyDescent="0.2">
      <c r="A400" s="142" t="s">
        <v>5143</v>
      </c>
      <c r="B400" s="53" t="s">
        <v>5144</v>
      </c>
      <c r="D400" s="53" t="s">
        <v>1990</v>
      </c>
    </row>
    <row r="401" spans="1:4" x14ac:dyDescent="0.2">
      <c r="A401" s="142" t="s">
        <v>5496</v>
      </c>
      <c r="B401" s="53" t="s">
        <v>5497</v>
      </c>
      <c r="D401" s="53" t="s">
        <v>1990</v>
      </c>
    </row>
    <row r="402" spans="1:4" x14ac:dyDescent="0.2">
      <c r="A402" s="142" t="s">
        <v>5503</v>
      </c>
      <c r="B402" s="53" t="s">
        <v>5504</v>
      </c>
      <c r="D402" s="53" t="s">
        <v>1990</v>
      </c>
    </row>
    <row r="403" spans="1:4" x14ac:dyDescent="0.2">
      <c r="A403" s="142" t="s">
        <v>5819</v>
      </c>
      <c r="B403" s="53" t="s">
        <v>5820</v>
      </c>
      <c r="D403" s="53" t="s">
        <v>1990</v>
      </c>
    </row>
    <row r="404" spans="1:4" x14ac:dyDescent="0.2">
      <c r="A404" s="142" t="s">
        <v>5385</v>
      </c>
      <c r="B404" s="53" t="s">
        <v>5386</v>
      </c>
      <c r="D404" s="53" t="s">
        <v>1990</v>
      </c>
    </row>
    <row r="405" spans="1:4" x14ac:dyDescent="0.2">
      <c r="A405" s="142" t="s">
        <v>5387</v>
      </c>
      <c r="B405" s="53" t="s">
        <v>5388</v>
      </c>
      <c r="D405" s="53" t="s">
        <v>1990</v>
      </c>
    </row>
    <row r="406" spans="1:4" x14ac:dyDescent="0.2">
      <c r="A406" s="142" t="s">
        <v>5391</v>
      </c>
      <c r="B406" s="53" t="s">
        <v>5392</v>
      </c>
      <c r="D406" s="53" t="s">
        <v>1990</v>
      </c>
    </row>
    <row r="407" spans="1:4" x14ac:dyDescent="0.2">
      <c r="A407" s="142" t="s">
        <v>5415</v>
      </c>
      <c r="B407" s="53" t="s">
        <v>5416</v>
      </c>
      <c r="D407" s="53" t="s">
        <v>1990</v>
      </c>
    </row>
    <row r="408" spans="1:4" x14ac:dyDescent="0.2">
      <c r="A408" s="142" t="s">
        <v>5429</v>
      </c>
      <c r="B408" s="53" t="s">
        <v>5430</v>
      </c>
      <c r="D408" s="53" t="s">
        <v>1990</v>
      </c>
    </row>
    <row r="409" spans="1:4" x14ac:dyDescent="0.2">
      <c r="A409" s="142" t="s">
        <v>5487</v>
      </c>
      <c r="B409" s="53" t="s">
        <v>5488</v>
      </c>
      <c r="D409" s="53" t="s">
        <v>1990</v>
      </c>
    </row>
    <row r="410" spans="1:4" x14ac:dyDescent="0.2">
      <c r="A410" s="142" t="s">
        <v>5489</v>
      </c>
      <c r="B410" s="53" t="s">
        <v>5490</v>
      </c>
      <c r="D410" s="53" t="s">
        <v>1990</v>
      </c>
    </row>
    <row r="411" spans="1:4" x14ac:dyDescent="0.2">
      <c r="A411" s="142" t="s">
        <v>5616</v>
      </c>
      <c r="B411" s="53" t="s">
        <v>5617</v>
      </c>
      <c r="D411" s="53" t="s">
        <v>1990</v>
      </c>
    </row>
    <row r="412" spans="1:4" x14ac:dyDescent="0.2">
      <c r="A412" s="142" t="s">
        <v>5620</v>
      </c>
      <c r="B412" s="53" t="s">
        <v>5621</v>
      </c>
      <c r="D412" s="53" t="s">
        <v>1990</v>
      </c>
    </row>
    <row r="413" spans="1:4" x14ac:dyDescent="0.2">
      <c r="A413" s="142" t="s">
        <v>5623</v>
      </c>
      <c r="B413" s="53" t="s">
        <v>5624</v>
      </c>
      <c r="D413" s="53" t="s">
        <v>1990</v>
      </c>
    </row>
    <row r="414" spans="1:4" x14ac:dyDescent="0.2">
      <c r="A414" s="142" t="s">
        <v>5625</v>
      </c>
      <c r="B414" s="53" t="s">
        <v>5626</v>
      </c>
      <c r="D414" s="53" t="s">
        <v>1990</v>
      </c>
    </row>
    <row r="415" spans="1:4" x14ac:dyDescent="0.2">
      <c r="A415" s="142" t="s">
        <v>5628</v>
      </c>
      <c r="B415" s="53" t="s">
        <v>5629</v>
      </c>
      <c r="D415" s="53" t="s">
        <v>1990</v>
      </c>
    </row>
    <row r="416" spans="1:4" x14ac:dyDescent="0.2">
      <c r="A416" s="142" t="s">
        <v>5637</v>
      </c>
      <c r="B416" s="53" t="s">
        <v>5638</v>
      </c>
      <c r="D416" s="53" t="s">
        <v>1990</v>
      </c>
    </row>
    <row r="417" spans="1:4" x14ac:dyDescent="0.2">
      <c r="A417" s="142" t="s">
        <v>5822</v>
      </c>
      <c r="B417" s="53" t="s">
        <v>5823</v>
      </c>
      <c r="D417" s="53" t="s">
        <v>1990</v>
      </c>
    </row>
    <row r="418" spans="1:4" x14ac:dyDescent="0.2">
      <c r="A418" s="53" t="s">
        <v>6215</v>
      </c>
      <c r="B418" s="53" t="s">
        <v>6216</v>
      </c>
      <c r="D418" s="53" t="s">
        <v>1990</v>
      </c>
    </row>
    <row r="419" spans="1:4" x14ac:dyDescent="0.2">
      <c r="A419" s="53" t="s">
        <v>6919</v>
      </c>
      <c r="B419" s="53" t="s">
        <v>6920</v>
      </c>
      <c r="D419" s="53" t="s">
        <v>1990</v>
      </c>
    </row>
    <row r="420" spans="1:4" x14ac:dyDescent="0.2">
      <c r="A420" s="53" t="s">
        <v>6937</v>
      </c>
      <c r="B420" s="53" t="s">
        <v>6938</v>
      </c>
      <c r="D420" s="53" t="s">
        <v>1990</v>
      </c>
    </row>
    <row r="421" spans="1:4" x14ac:dyDescent="0.2">
      <c r="A421" s="53" t="s">
        <v>7013</v>
      </c>
      <c r="B421" s="53" t="s">
        <v>7014</v>
      </c>
      <c r="D421" s="53" t="s">
        <v>1990</v>
      </c>
    </row>
    <row r="422" spans="1:4" x14ac:dyDescent="0.2">
      <c r="A422" s="53" t="s">
        <v>7069</v>
      </c>
      <c r="B422" s="53" t="s">
        <v>7070</v>
      </c>
      <c r="D422" s="53" t="s">
        <v>1990</v>
      </c>
    </row>
    <row r="423" spans="1:4" x14ac:dyDescent="0.2">
      <c r="A423" s="53" t="s">
        <v>7113</v>
      </c>
      <c r="B423" s="53" t="s">
        <v>7114</v>
      </c>
      <c r="D423" s="53" t="s">
        <v>1990</v>
      </c>
    </row>
    <row r="424" spans="1:4" x14ac:dyDescent="0.2">
      <c r="A424" s="53" t="s">
        <v>7124</v>
      </c>
      <c r="B424" s="53" t="s">
        <v>7125</v>
      </c>
      <c r="D424" s="53" t="s">
        <v>1990</v>
      </c>
    </row>
    <row r="425" spans="1:4" x14ac:dyDescent="0.2">
      <c r="A425" s="53" t="s">
        <v>7126</v>
      </c>
      <c r="B425" s="53" t="s">
        <v>7127</v>
      </c>
      <c r="D425" s="53" t="s">
        <v>1990</v>
      </c>
    </row>
    <row r="426" spans="1:4" x14ac:dyDescent="0.2">
      <c r="A426" s="53" t="s">
        <v>7130</v>
      </c>
      <c r="B426" s="53" t="s">
        <v>7131</v>
      </c>
      <c r="D426" s="53" t="s">
        <v>1990</v>
      </c>
    </row>
    <row r="427" spans="1:4" x14ac:dyDescent="0.2">
      <c r="A427" s="53" t="s">
        <v>7453</v>
      </c>
      <c r="B427" s="53" t="s">
        <v>7454</v>
      </c>
      <c r="D427" s="53" t="s">
        <v>1990</v>
      </c>
    </row>
    <row r="428" spans="1:4" x14ac:dyDescent="0.2">
      <c r="A428" s="53" t="s">
        <v>7621</v>
      </c>
      <c r="B428" s="53" t="s">
        <v>7622</v>
      </c>
      <c r="D428" s="53" t="s">
        <v>1990</v>
      </c>
    </row>
    <row r="429" spans="1:4" x14ac:dyDescent="0.2">
      <c r="A429" s="53" t="s">
        <v>7646</v>
      </c>
      <c r="B429" s="53" t="s">
        <v>7647</v>
      </c>
      <c r="D429" s="53" t="s">
        <v>1990</v>
      </c>
    </row>
    <row r="430" spans="1:4" x14ac:dyDescent="0.2">
      <c r="A430" s="53" t="s">
        <v>7646</v>
      </c>
      <c r="B430" s="53" t="s">
        <v>8025</v>
      </c>
      <c r="D430" s="53" t="s">
        <v>1990</v>
      </c>
    </row>
    <row r="431" spans="1:4" x14ac:dyDescent="0.2">
      <c r="A431" s="53" t="s">
        <v>7453</v>
      </c>
      <c r="B431" s="53" t="s">
        <v>9784</v>
      </c>
      <c r="D431" s="53" t="s">
        <v>1990</v>
      </c>
    </row>
    <row r="432" spans="1:4" x14ac:dyDescent="0.2">
      <c r="A432" s="53" t="s">
        <v>9807</v>
      </c>
      <c r="B432" s="53" t="s">
        <v>9808</v>
      </c>
      <c r="D432" s="53" t="s">
        <v>1990</v>
      </c>
    </row>
    <row r="433" spans="1:4" x14ac:dyDescent="0.2">
      <c r="A433" s="53" t="s">
        <v>7621</v>
      </c>
      <c r="B433" s="53" t="s">
        <v>7622</v>
      </c>
      <c r="D433" s="53" t="s">
        <v>1990</v>
      </c>
    </row>
    <row r="434" spans="1:4" x14ac:dyDescent="0.2">
      <c r="A434" s="53" t="s">
        <v>9953</v>
      </c>
      <c r="B434" s="53" t="s">
        <v>9954</v>
      </c>
      <c r="D434" s="53" t="s">
        <v>1990</v>
      </c>
    </row>
    <row r="435" spans="1:4" x14ac:dyDescent="0.2">
      <c r="A435" s="53" t="s">
        <v>10297</v>
      </c>
      <c r="B435" s="53" t="s">
        <v>10298</v>
      </c>
      <c r="D435" s="53" t="s">
        <v>1990</v>
      </c>
    </row>
    <row r="436" spans="1:4" x14ac:dyDescent="0.2">
      <c r="A436" s="53" t="s">
        <v>10353</v>
      </c>
      <c r="B436" s="53" t="s">
        <v>10354</v>
      </c>
      <c r="D436" s="53" t="s">
        <v>1990</v>
      </c>
    </row>
    <row r="437" spans="1:4" x14ac:dyDescent="0.2">
      <c r="A437" s="142"/>
    </row>
    <row r="438" spans="1:4" x14ac:dyDescent="0.2">
      <c r="A438" s="142"/>
    </row>
    <row r="439" spans="1:4" x14ac:dyDescent="0.2">
      <c r="A439" s="142"/>
    </row>
    <row r="440" spans="1:4" x14ac:dyDescent="0.2">
      <c r="A440" s="142"/>
    </row>
    <row r="441" spans="1:4" x14ac:dyDescent="0.2">
      <c r="A441" s="142"/>
    </row>
    <row r="442" spans="1:4" x14ac:dyDescent="0.2">
      <c r="A442" s="142"/>
    </row>
    <row r="443" spans="1:4" x14ac:dyDescent="0.2">
      <c r="A443" s="142"/>
    </row>
    <row r="444" spans="1:4" x14ac:dyDescent="0.2">
      <c r="A444" s="142"/>
    </row>
    <row r="445" spans="1:4" x14ac:dyDescent="0.2">
      <c r="A445" s="142"/>
    </row>
    <row r="446" spans="1:4" x14ac:dyDescent="0.2">
      <c r="A446" s="142"/>
    </row>
    <row r="447" spans="1:4" x14ac:dyDescent="0.2">
      <c r="A447" s="142"/>
    </row>
    <row r="450" spans="1:4" x14ac:dyDescent="0.2">
      <c r="A450" s="53" t="s">
        <v>4801</v>
      </c>
      <c r="B450" s="53" t="s">
        <v>4802</v>
      </c>
      <c r="D450" s="53" t="s">
        <v>4947</v>
      </c>
    </row>
    <row r="453" spans="1:4" x14ac:dyDescent="0.2">
      <c r="A453" s="53" t="s">
        <v>1932</v>
      </c>
      <c r="B453" s="53" t="s">
        <v>1933</v>
      </c>
      <c r="C453" s="53" t="s">
        <v>265</v>
      </c>
    </row>
    <row r="454" spans="1:4" x14ac:dyDescent="0.2">
      <c r="A454" s="53" t="s">
        <v>341</v>
      </c>
      <c r="B454" s="53" t="s">
        <v>697</v>
      </c>
      <c r="C454" s="53" t="s">
        <v>260</v>
      </c>
    </row>
    <row r="455" spans="1:4" x14ac:dyDescent="0.2">
      <c r="A455" s="53" t="s">
        <v>599</v>
      </c>
      <c r="B455" s="53" t="s">
        <v>598</v>
      </c>
      <c r="C455" s="53" t="s">
        <v>260</v>
      </c>
    </row>
    <row r="456" spans="1:4" x14ac:dyDescent="0.2">
      <c r="A456" s="53" t="s">
        <v>83</v>
      </c>
      <c r="B456" s="53" t="s">
        <v>200</v>
      </c>
      <c r="C456" s="53" t="s">
        <v>260</v>
      </c>
    </row>
    <row r="457" spans="1:4" x14ac:dyDescent="0.2">
      <c r="A457" s="53" t="s">
        <v>88</v>
      </c>
      <c r="B457" s="53" t="s">
        <v>251</v>
      </c>
      <c r="C457" s="53" t="s">
        <v>260</v>
      </c>
    </row>
    <row r="458" spans="1:4" x14ac:dyDescent="0.2">
      <c r="A458" s="53" t="s">
        <v>88</v>
      </c>
      <c r="B458" s="53" t="s">
        <v>252</v>
      </c>
      <c r="C458" s="53" t="s">
        <v>260</v>
      </c>
    </row>
    <row r="459" spans="1:4" x14ac:dyDescent="0.2">
      <c r="A459" s="53" t="s">
        <v>88</v>
      </c>
      <c r="B459" s="53" t="s">
        <v>241</v>
      </c>
      <c r="C459" s="53" t="s">
        <v>260</v>
      </c>
    </row>
    <row r="460" spans="1:4" x14ac:dyDescent="0.2">
      <c r="A460" s="53" t="s">
        <v>88</v>
      </c>
      <c r="B460" s="53" t="s">
        <v>253</v>
      </c>
      <c r="C460" s="53" t="s">
        <v>260</v>
      </c>
    </row>
    <row r="461" spans="1:4" x14ac:dyDescent="0.2">
      <c r="A461" s="53" t="s">
        <v>88</v>
      </c>
      <c r="B461" s="53" t="s">
        <v>208</v>
      </c>
      <c r="C461" s="53" t="s">
        <v>260</v>
      </c>
    </row>
    <row r="462" spans="1:4" x14ac:dyDescent="0.2">
      <c r="A462" s="53" t="s">
        <v>206</v>
      </c>
      <c r="B462" s="53" t="s">
        <v>315</v>
      </c>
      <c r="C462" s="53" t="s">
        <v>260</v>
      </c>
    </row>
    <row r="463" spans="1:4" x14ac:dyDescent="0.2">
      <c r="A463" s="53" t="s">
        <v>206</v>
      </c>
      <c r="B463" s="53" t="s">
        <v>250</v>
      </c>
      <c r="C463" s="53" t="s">
        <v>260</v>
      </c>
    </row>
    <row r="464" spans="1:4" x14ac:dyDescent="0.2">
      <c r="A464" s="53" t="s">
        <v>206</v>
      </c>
      <c r="B464" s="53" t="s">
        <v>240</v>
      </c>
      <c r="C464" s="53" t="s">
        <v>260</v>
      </c>
    </row>
    <row r="465" spans="1:3" x14ac:dyDescent="0.2">
      <c r="A465" s="53" t="s">
        <v>206</v>
      </c>
      <c r="B465" s="53" t="s">
        <v>244</v>
      </c>
      <c r="C465" s="53" t="s">
        <v>260</v>
      </c>
    </row>
    <row r="466" spans="1:3" x14ac:dyDescent="0.2">
      <c r="A466" s="53" t="s">
        <v>206</v>
      </c>
      <c r="B466" s="53" t="s">
        <v>217</v>
      </c>
      <c r="C466" s="53" t="s">
        <v>260</v>
      </c>
    </row>
    <row r="467" spans="1:3" x14ac:dyDescent="0.2">
      <c r="A467" s="53" t="s">
        <v>206</v>
      </c>
      <c r="B467" s="53" t="s">
        <v>247</v>
      </c>
      <c r="C467" s="53" t="s">
        <v>260</v>
      </c>
    </row>
    <row r="468" spans="1:3" x14ac:dyDescent="0.2">
      <c r="A468" s="53" t="s">
        <v>206</v>
      </c>
      <c r="B468" s="53" t="s">
        <v>249</v>
      </c>
      <c r="C468" s="53" t="s">
        <v>260</v>
      </c>
    </row>
    <row r="469" spans="1:3" x14ac:dyDescent="0.2">
      <c r="A469" s="53" t="s">
        <v>206</v>
      </c>
      <c r="B469" s="53" t="s">
        <v>243</v>
      </c>
      <c r="C469" s="53" t="s">
        <v>260</v>
      </c>
    </row>
    <row r="470" spans="1:3" x14ac:dyDescent="0.2">
      <c r="A470" s="53" t="s">
        <v>206</v>
      </c>
      <c r="B470" s="53" t="s">
        <v>207</v>
      </c>
      <c r="C470" s="53" t="s">
        <v>260</v>
      </c>
    </row>
    <row r="471" spans="1:3" x14ac:dyDescent="0.2">
      <c r="A471" s="53" t="s">
        <v>206</v>
      </c>
      <c r="B471" s="53" t="s">
        <v>205</v>
      </c>
      <c r="C471" s="53" t="s">
        <v>260</v>
      </c>
    </row>
    <row r="472" spans="1:3" x14ac:dyDescent="0.2">
      <c r="A472" s="53" t="s">
        <v>206</v>
      </c>
      <c r="B472" s="53" t="s">
        <v>314</v>
      </c>
      <c r="C472" s="53" t="s">
        <v>260</v>
      </c>
    </row>
    <row r="473" spans="1:3" x14ac:dyDescent="0.2">
      <c r="A473" s="53" t="s">
        <v>206</v>
      </c>
      <c r="B473" s="53" t="s">
        <v>316</v>
      </c>
      <c r="C473" s="53" t="s">
        <v>260</v>
      </c>
    </row>
    <row r="474" spans="1:3" x14ac:dyDescent="0.2">
      <c r="A474" s="53" t="s">
        <v>1890</v>
      </c>
      <c r="B474" s="53" t="s">
        <v>1891</v>
      </c>
      <c r="C474" s="53" t="s">
        <v>260</v>
      </c>
    </row>
    <row r="475" spans="1:3" x14ac:dyDescent="0.2">
      <c r="A475" s="53" t="s">
        <v>193</v>
      </c>
      <c r="B475" s="53" t="s">
        <v>1928</v>
      </c>
      <c r="C475" s="53" t="s">
        <v>260</v>
      </c>
    </row>
    <row r="476" spans="1:3" x14ac:dyDescent="0.2">
      <c r="A476" s="53" t="s">
        <v>193</v>
      </c>
      <c r="B476" s="53" t="s">
        <v>195</v>
      </c>
      <c r="C476" s="53" t="s">
        <v>260</v>
      </c>
    </row>
    <row r="477" spans="1:3" x14ac:dyDescent="0.2">
      <c r="A477" s="53" t="s">
        <v>193</v>
      </c>
      <c r="B477" s="53" t="s">
        <v>255</v>
      </c>
      <c r="C477" s="53" t="s">
        <v>260</v>
      </c>
    </row>
    <row r="478" spans="1:3" x14ac:dyDescent="0.2">
      <c r="A478" s="53" t="s">
        <v>193</v>
      </c>
      <c r="B478" s="53" t="s">
        <v>254</v>
      </c>
      <c r="C478" s="53" t="s">
        <v>260</v>
      </c>
    </row>
    <row r="479" spans="1:3" x14ac:dyDescent="0.2">
      <c r="A479" s="53" t="s">
        <v>193</v>
      </c>
      <c r="B479" s="53" t="s">
        <v>194</v>
      </c>
      <c r="C479" s="53" t="s">
        <v>260</v>
      </c>
    </row>
    <row r="480" spans="1:3" x14ac:dyDescent="0.2">
      <c r="A480" s="53" t="s">
        <v>193</v>
      </c>
      <c r="B480" s="53" t="s">
        <v>219</v>
      </c>
      <c r="C480" s="53" t="s">
        <v>260</v>
      </c>
    </row>
    <row r="481" spans="1:3" x14ac:dyDescent="0.2">
      <c r="A481" s="53" t="s">
        <v>193</v>
      </c>
      <c r="B481" s="53" t="s">
        <v>230</v>
      </c>
      <c r="C481" s="53" t="s">
        <v>260</v>
      </c>
    </row>
    <row r="482" spans="1:3" x14ac:dyDescent="0.2">
      <c r="A482" s="53" t="s">
        <v>193</v>
      </c>
      <c r="B482" s="53" t="s">
        <v>248</v>
      </c>
      <c r="C482" s="53" t="s">
        <v>260</v>
      </c>
    </row>
    <row r="483" spans="1:3" x14ac:dyDescent="0.2">
      <c r="A483" s="53" t="s">
        <v>193</v>
      </c>
      <c r="B483" s="53" t="s">
        <v>220</v>
      </c>
      <c r="C483" s="53" t="s">
        <v>260</v>
      </c>
    </row>
    <row r="484" spans="1:3" x14ac:dyDescent="0.2">
      <c r="A484" s="53" t="s">
        <v>193</v>
      </c>
      <c r="B484" s="53" t="s">
        <v>221</v>
      </c>
      <c r="C484" s="53" t="s">
        <v>260</v>
      </c>
    </row>
    <row r="485" spans="1:3" x14ac:dyDescent="0.2">
      <c r="A485" s="53" t="s">
        <v>193</v>
      </c>
      <c r="B485" s="53" t="s">
        <v>222</v>
      </c>
      <c r="C485" s="53" t="s">
        <v>260</v>
      </c>
    </row>
    <row r="486" spans="1:3" x14ac:dyDescent="0.2">
      <c r="A486" s="53" t="s">
        <v>193</v>
      </c>
      <c r="B486" s="53" t="s">
        <v>192</v>
      </c>
      <c r="C486" s="53" t="s">
        <v>260</v>
      </c>
    </row>
    <row r="487" spans="1:3" x14ac:dyDescent="0.2">
      <c r="A487" s="53" t="s">
        <v>84</v>
      </c>
      <c r="B487" s="53" t="s">
        <v>259</v>
      </c>
      <c r="C487" s="53" t="s">
        <v>260</v>
      </c>
    </row>
    <row r="488" spans="1:3" x14ac:dyDescent="0.2">
      <c r="A488" s="53" t="s">
        <v>190</v>
      </c>
      <c r="B488" s="53" t="s">
        <v>313</v>
      </c>
      <c r="C488" s="53" t="s">
        <v>260</v>
      </c>
    </row>
    <row r="489" spans="1:3" x14ac:dyDescent="0.2">
      <c r="A489" s="53" t="s">
        <v>190</v>
      </c>
      <c r="B489" s="53" t="s">
        <v>215</v>
      </c>
      <c r="C489" s="53" t="s">
        <v>260</v>
      </c>
    </row>
    <row r="490" spans="1:3" x14ac:dyDescent="0.2">
      <c r="A490" s="53" t="s">
        <v>190</v>
      </c>
      <c r="B490" s="53" t="s">
        <v>312</v>
      </c>
      <c r="C490" s="53" t="s">
        <v>260</v>
      </c>
    </row>
    <row r="491" spans="1:3" x14ac:dyDescent="0.2">
      <c r="A491" s="53" t="s">
        <v>190</v>
      </c>
      <c r="B491" s="53" t="s">
        <v>216</v>
      </c>
      <c r="C491" s="53" t="s">
        <v>260</v>
      </c>
    </row>
    <row r="492" spans="1:3" x14ac:dyDescent="0.2">
      <c r="A492" s="53" t="s">
        <v>190</v>
      </c>
      <c r="B492" s="53" t="s">
        <v>229</v>
      </c>
      <c r="C492" s="53" t="s">
        <v>260</v>
      </c>
    </row>
    <row r="493" spans="1:3" x14ac:dyDescent="0.2">
      <c r="A493" s="53" t="s">
        <v>199</v>
      </c>
      <c r="B493" s="53" t="s">
        <v>201</v>
      </c>
      <c r="C493" s="53" t="s">
        <v>260</v>
      </c>
    </row>
    <row r="494" spans="1:3" x14ac:dyDescent="0.2">
      <c r="A494" s="53" t="s">
        <v>199</v>
      </c>
      <c r="B494" s="53" t="s">
        <v>204</v>
      </c>
      <c r="C494" s="53" t="s">
        <v>260</v>
      </c>
    </row>
    <row r="495" spans="1:3" x14ac:dyDescent="0.2">
      <c r="A495" s="53" t="s">
        <v>199</v>
      </c>
      <c r="B495" s="53" t="s">
        <v>198</v>
      </c>
      <c r="C495" s="53" t="s">
        <v>260</v>
      </c>
    </row>
    <row r="496" spans="1:3" x14ac:dyDescent="0.2">
      <c r="A496" s="53" t="s">
        <v>191</v>
      </c>
      <c r="B496" s="53" t="s">
        <v>298</v>
      </c>
      <c r="C496" s="53" t="s">
        <v>260</v>
      </c>
    </row>
    <row r="497" spans="1:3" x14ac:dyDescent="0.2">
      <c r="A497" s="53" t="s">
        <v>191</v>
      </c>
      <c r="B497" s="53" t="s">
        <v>209</v>
      </c>
      <c r="C497" s="53" t="s">
        <v>260</v>
      </c>
    </row>
    <row r="498" spans="1:3" x14ac:dyDescent="0.2">
      <c r="A498" s="53" t="s">
        <v>191</v>
      </c>
      <c r="B498" s="53" t="s">
        <v>210</v>
      </c>
      <c r="C498" s="53" t="s">
        <v>260</v>
      </c>
    </row>
    <row r="499" spans="1:3" x14ac:dyDescent="0.2">
      <c r="A499" s="53" t="s">
        <v>191</v>
      </c>
      <c r="B499" s="53" t="s">
        <v>212</v>
      </c>
      <c r="C499" s="53" t="s">
        <v>260</v>
      </c>
    </row>
    <row r="500" spans="1:3" x14ac:dyDescent="0.2">
      <c r="A500" s="53" t="s">
        <v>191</v>
      </c>
      <c r="B500" s="53" t="s">
        <v>218</v>
      </c>
      <c r="C500" s="53" t="s">
        <v>260</v>
      </c>
    </row>
    <row r="501" spans="1:3" x14ac:dyDescent="0.2">
      <c r="A501" s="53" t="s">
        <v>191</v>
      </c>
      <c r="B501" s="53" t="s">
        <v>213</v>
      </c>
      <c r="C501" s="53" t="s">
        <v>260</v>
      </c>
    </row>
    <row r="502" spans="1:3" x14ac:dyDescent="0.2">
      <c r="A502" s="53" t="s">
        <v>191</v>
      </c>
      <c r="B502" s="53" t="s">
        <v>214</v>
      </c>
      <c r="C502" s="53" t="s">
        <v>260</v>
      </c>
    </row>
    <row r="503" spans="1:3" x14ac:dyDescent="0.2">
      <c r="A503" s="53" t="s">
        <v>191</v>
      </c>
      <c r="B503" s="53" t="s">
        <v>224</v>
      </c>
      <c r="C503" s="53" t="s">
        <v>260</v>
      </c>
    </row>
    <row r="504" spans="1:3" x14ac:dyDescent="0.2">
      <c r="A504" s="53" t="s">
        <v>191</v>
      </c>
      <c r="B504" s="53" t="s">
        <v>202</v>
      </c>
      <c r="C504" s="53" t="s">
        <v>260</v>
      </c>
    </row>
    <row r="505" spans="1:3" x14ac:dyDescent="0.2">
      <c r="A505" s="53" t="s">
        <v>191</v>
      </c>
      <c r="B505" s="53" t="s">
        <v>203</v>
      </c>
      <c r="C505" s="53" t="s">
        <v>260</v>
      </c>
    </row>
    <row r="506" spans="1:3" x14ac:dyDescent="0.2">
      <c r="A506" s="53" t="s">
        <v>191</v>
      </c>
      <c r="B506" s="53" t="s">
        <v>211</v>
      </c>
      <c r="C506" s="53" t="s">
        <v>260</v>
      </c>
    </row>
    <row r="507" spans="1:3" x14ac:dyDescent="0.2">
      <c r="A507" s="53" t="s">
        <v>191</v>
      </c>
      <c r="B507" s="53" t="s">
        <v>223</v>
      </c>
      <c r="C507" s="53" t="s">
        <v>260</v>
      </c>
    </row>
    <row r="508" spans="1:3" x14ac:dyDescent="0.2">
      <c r="A508" s="53" t="s">
        <v>191</v>
      </c>
      <c r="B508" s="53" t="s">
        <v>196</v>
      </c>
      <c r="C508" s="53" t="s">
        <v>260</v>
      </c>
    </row>
    <row r="509" spans="1:3" x14ac:dyDescent="0.2">
      <c r="A509" s="53" t="s">
        <v>191</v>
      </c>
      <c r="B509" s="53" t="s">
        <v>197</v>
      </c>
      <c r="C509" s="53" t="s">
        <v>260</v>
      </c>
    </row>
    <row r="510" spans="1:3" x14ac:dyDescent="0.2">
      <c r="A510" s="53" t="s">
        <v>1475</v>
      </c>
      <c r="B510" s="53" t="s">
        <v>1476</v>
      </c>
      <c r="C510" s="53" t="s">
        <v>260</v>
      </c>
    </row>
    <row r="511" spans="1:3" x14ac:dyDescent="0.2">
      <c r="A511" s="53" t="s">
        <v>246</v>
      </c>
      <c r="B511" s="53" t="s">
        <v>245</v>
      </c>
      <c r="C511" s="53" t="s">
        <v>260</v>
      </c>
    </row>
    <row r="512" spans="1:3" x14ac:dyDescent="0.2">
      <c r="A512" s="53" t="s">
        <v>665</v>
      </c>
      <c r="B512" s="53" t="s">
        <v>664</v>
      </c>
      <c r="C512" s="53" t="s">
        <v>260</v>
      </c>
    </row>
    <row r="513" spans="1:3" x14ac:dyDescent="0.2">
      <c r="A513" s="53" t="s">
        <v>128</v>
      </c>
      <c r="B513" s="53" t="s">
        <v>129</v>
      </c>
      <c r="C513" s="53" t="s">
        <v>265</v>
      </c>
    </row>
    <row r="514" spans="1:3" x14ac:dyDescent="0.2">
      <c r="A514" s="53" t="s">
        <v>128</v>
      </c>
      <c r="B514" s="53" t="s">
        <v>127</v>
      </c>
      <c r="C514" s="53" t="s">
        <v>265</v>
      </c>
    </row>
    <row r="515" spans="1:3" x14ac:dyDescent="0.2">
      <c r="A515" s="53" t="s">
        <v>226</v>
      </c>
      <c r="B515" s="53" t="s">
        <v>242</v>
      </c>
      <c r="C515" s="53" t="s">
        <v>260</v>
      </c>
    </row>
    <row r="516" spans="1:3" x14ac:dyDescent="0.2">
      <c r="A516" s="53" t="s">
        <v>226</v>
      </c>
      <c r="B516" s="53" t="s">
        <v>239</v>
      </c>
      <c r="C516" s="53" t="s">
        <v>260</v>
      </c>
    </row>
    <row r="517" spans="1:3" x14ac:dyDescent="0.2">
      <c r="A517" s="53" t="s">
        <v>226</v>
      </c>
      <c r="B517" s="53" t="s">
        <v>236</v>
      </c>
      <c r="C517" s="53" t="s">
        <v>260</v>
      </c>
    </row>
    <row r="518" spans="1:3" x14ac:dyDescent="0.2">
      <c r="A518" s="53" t="s">
        <v>226</v>
      </c>
      <c r="B518" s="53" t="s">
        <v>225</v>
      </c>
      <c r="C518" s="53" t="s">
        <v>260</v>
      </c>
    </row>
    <row r="519" spans="1:3" x14ac:dyDescent="0.2">
      <c r="A519" s="53" t="s">
        <v>228</v>
      </c>
      <c r="B519" s="53" t="s">
        <v>227</v>
      </c>
      <c r="C519" s="53" t="s">
        <v>260</v>
      </c>
    </row>
    <row r="520" spans="1:3" x14ac:dyDescent="0.2">
      <c r="A520" s="53" t="s">
        <v>1861</v>
      </c>
      <c r="B520" s="53" t="s">
        <v>1862</v>
      </c>
      <c r="C520" s="53" t="s">
        <v>265</v>
      </c>
    </row>
    <row r="521" spans="1:3" x14ac:dyDescent="0.2">
      <c r="A521" s="53" t="s">
        <v>541</v>
      </c>
      <c r="B521" s="53" t="s">
        <v>540</v>
      </c>
      <c r="C521" s="53" t="s">
        <v>260</v>
      </c>
    </row>
    <row r="522" spans="1:3" x14ac:dyDescent="0.2">
      <c r="A522" s="53" t="s">
        <v>1888</v>
      </c>
      <c r="B522" s="53" t="s">
        <v>1889</v>
      </c>
      <c r="C522" s="53" t="s">
        <v>260</v>
      </c>
    </row>
    <row r="523" spans="1:3" x14ac:dyDescent="0.2">
      <c r="A523" s="53" t="s">
        <v>748</v>
      </c>
      <c r="B523" s="53" t="s">
        <v>747</v>
      </c>
      <c r="C523" s="53" t="s">
        <v>260</v>
      </c>
    </row>
    <row r="524" spans="1:3" x14ac:dyDescent="0.2">
      <c r="A524" s="53" t="s">
        <v>748</v>
      </c>
      <c r="B524" s="53" t="s">
        <v>751</v>
      </c>
      <c r="C524" s="53" t="s">
        <v>260</v>
      </c>
    </row>
    <row r="525" spans="1:3" x14ac:dyDescent="0.2">
      <c r="A525" s="53" t="s">
        <v>543</v>
      </c>
      <c r="B525" s="53" t="s">
        <v>542</v>
      </c>
      <c r="C525" s="53" t="s">
        <v>260</v>
      </c>
    </row>
    <row r="526" spans="1:3" x14ac:dyDescent="0.2">
      <c r="A526" s="53" t="s">
        <v>539</v>
      </c>
      <c r="B526" s="53" t="s">
        <v>558</v>
      </c>
      <c r="C526" s="53" t="s">
        <v>260</v>
      </c>
    </row>
    <row r="527" spans="1:3" x14ac:dyDescent="0.2">
      <c r="A527" s="53" t="s">
        <v>539</v>
      </c>
      <c r="B527" s="53" t="s">
        <v>538</v>
      </c>
      <c r="C527" s="53" t="s">
        <v>260</v>
      </c>
    </row>
    <row r="528" spans="1:3" x14ac:dyDescent="0.2">
      <c r="A528" s="53" t="s">
        <v>539</v>
      </c>
      <c r="B528" s="53" t="s">
        <v>1770</v>
      </c>
      <c r="C528" s="53" t="s">
        <v>260</v>
      </c>
    </row>
    <row r="529" spans="1:3" x14ac:dyDescent="0.2">
      <c r="A529" s="53" t="s">
        <v>528</v>
      </c>
      <c r="B529" s="53" t="s">
        <v>675</v>
      </c>
      <c r="C529" s="53" t="s">
        <v>260</v>
      </c>
    </row>
    <row r="530" spans="1:3" x14ac:dyDescent="0.2">
      <c r="A530" s="53" t="s">
        <v>528</v>
      </c>
      <c r="B530" s="53" t="s">
        <v>677</v>
      </c>
      <c r="C530" s="53" t="s">
        <v>260</v>
      </c>
    </row>
    <row r="531" spans="1:3" x14ac:dyDescent="0.2">
      <c r="A531" s="53" t="s">
        <v>528</v>
      </c>
      <c r="B531" s="53" t="s">
        <v>672</v>
      </c>
      <c r="C531" s="53" t="s">
        <v>260</v>
      </c>
    </row>
    <row r="532" spans="1:3" x14ac:dyDescent="0.2">
      <c r="A532" s="53" t="s">
        <v>528</v>
      </c>
      <c r="B532" s="53" t="s">
        <v>657</v>
      </c>
      <c r="C532" s="53" t="s">
        <v>260</v>
      </c>
    </row>
    <row r="533" spans="1:3" x14ac:dyDescent="0.2">
      <c r="A533" s="53" t="s">
        <v>528</v>
      </c>
      <c r="B533" s="53" t="s">
        <v>716</v>
      </c>
      <c r="C533" s="53" t="s">
        <v>260</v>
      </c>
    </row>
    <row r="534" spans="1:3" x14ac:dyDescent="0.2">
      <c r="A534" s="53" t="s">
        <v>528</v>
      </c>
      <c r="B534" s="53" t="s">
        <v>715</v>
      </c>
      <c r="C534" s="53" t="s">
        <v>260</v>
      </c>
    </row>
    <row r="535" spans="1:3" x14ac:dyDescent="0.2">
      <c r="A535" s="53" t="s">
        <v>528</v>
      </c>
      <c r="B535" s="53" t="s">
        <v>676</v>
      </c>
      <c r="C535" s="53" t="s">
        <v>260</v>
      </c>
    </row>
    <row r="536" spans="1:3" x14ac:dyDescent="0.2">
      <c r="A536" s="53" t="s">
        <v>839</v>
      </c>
      <c r="B536" s="53" t="s">
        <v>841</v>
      </c>
      <c r="C536" s="53" t="s">
        <v>260</v>
      </c>
    </row>
    <row r="537" spans="1:3" x14ac:dyDescent="0.2">
      <c r="A537" s="53" t="s">
        <v>839</v>
      </c>
      <c r="B537" s="53" t="s">
        <v>840</v>
      </c>
      <c r="C537" s="53" t="s">
        <v>260</v>
      </c>
    </row>
    <row r="538" spans="1:3" x14ac:dyDescent="0.2">
      <c r="A538" s="53" t="s">
        <v>842</v>
      </c>
      <c r="B538" s="53" t="s">
        <v>843</v>
      </c>
      <c r="C538" s="53" t="s">
        <v>260</v>
      </c>
    </row>
    <row r="539" spans="1:3" x14ac:dyDescent="0.2">
      <c r="A539" s="53" t="s">
        <v>842</v>
      </c>
      <c r="B539" s="53" t="s">
        <v>844</v>
      </c>
      <c r="C539" s="53" t="s">
        <v>260</v>
      </c>
    </row>
    <row r="540" spans="1:3" x14ac:dyDescent="0.2">
      <c r="A540" s="53" t="s">
        <v>132</v>
      </c>
      <c r="B540" s="53" t="s">
        <v>131</v>
      </c>
      <c r="C540" s="53" t="s">
        <v>265</v>
      </c>
    </row>
    <row r="541" spans="1:3" x14ac:dyDescent="0.2">
      <c r="A541" s="53" t="s">
        <v>745</v>
      </c>
      <c r="B541" s="53" t="s">
        <v>744</v>
      </c>
      <c r="C541" s="53" t="s">
        <v>260</v>
      </c>
    </row>
    <row r="542" spans="1:3" x14ac:dyDescent="0.2">
      <c r="A542" s="53" t="s">
        <v>745</v>
      </c>
      <c r="B542" s="53" t="s">
        <v>746</v>
      </c>
      <c r="C542" s="53" t="s">
        <v>260</v>
      </c>
    </row>
    <row r="543" spans="1:3" x14ac:dyDescent="0.2">
      <c r="A543" s="53" t="s">
        <v>674</v>
      </c>
      <c r="B543" s="53" t="s">
        <v>673</v>
      </c>
      <c r="C543" s="53" t="s">
        <v>260</v>
      </c>
    </row>
    <row r="544" spans="1:3" x14ac:dyDescent="0.2">
      <c r="A544" s="53" t="s">
        <v>141</v>
      </c>
      <c r="B544" s="53" t="s">
        <v>140</v>
      </c>
      <c r="C544" s="53" t="s">
        <v>265</v>
      </c>
    </row>
    <row r="545" spans="1:3" x14ac:dyDescent="0.2">
      <c r="A545" s="53" t="s">
        <v>1192</v>
      </c>
      <c r="B545" s="53" t="s">
        <v>1723</v>
      </c>
      <c r="C545" s="53" t="s">
        <v>265</v>
      </c>
    </row>
    <row r="546" spans="1:3" x14ac:dyDescent="0.2">
      <c r="A546" s="53" t="s">
        <v>1192</v>
      </c>
      <c r="B546" s="53" t="s">
        <v>1572</v>
      </c>
      <c r="C546" s="53" t="s">
        <v>265</v>
      </c>
    </row>
    <row r="547" spans="1:3" x14ac:dyDescent="0.2">
      <c r="A547" s="53" t="s">
        <v>1192</v>
      </c>
      <c r="B547" s="53" t="s">
        <v>1574</v>
      </c>
      <c r="C547" s="53" t="s">
        <v>265</v>
      </c>
    </row>
    <row r="548" spans="1:3" x14ac:dyDescent="0.2">
      <c r="A548" s="53" t="s">
        <v>1192</v>
      </c>
      <c r="B548" s="53" t="s">
        <v>1193</v>
      </c>
      <c r="C548" s="53" t="s">
        <v>265</v>
      </c>
    </row>
    <row r="549" spans="1:3" x14ac:dyDescent="0.2">
      <c r="A549" s="53" t="s">
        <v>1192</v>
      </c>
      <c r="B549" s="53" t="s">
        <v>1195</v>
      </c>
      <c r="C549" s="53" t="s">
        <v>265</v>
      </c>
    </row>
    <row r="550" spans="1:3" x14ac:dyDescent="0.2">
      <c r="A550" s="53" t="s">
        <v>1192</v>
      </c>
      <c r="B550" s="53" t="s">
        <v>1194</v>
      </c>
      <c r="C550" s="53" t="s">
        <v>265</v>
      </c>
    </row>
    <row r="551" spans="1:3" x14ac:dyDescent="0.2">
      <c r="A551" s="53" t="s">
        <v>1192</v>
      </c>
      <c r="B551" s="53" t="s">
        <v>1569</v>
      </c>
      <c r="C551" s="53" t="s">
        <v>265</v>
      </c>
    </row>
    <row r="552" spans="1:3" x14ac:dyDescent="0.2">
      <c r="A552" s="53" t="s">
        <v>1192</v>
      </c>
      <c r="B552" s="53" t="s">
        <v>1724</v>
      </c>
      <c r="C552" s="53" t="s">
        <v>265</v>
      </c>
    </row>
    <row r="553" spans="1:3" x14ac:dyDescent="0.2">
      <c r="A553" s="53" t="s">
        <v>1192</v>
      </c>
      <c r="B553" s="53" t="s">
        <v>1726</v>
      </c>
      <c r="C553" s="53" t="s">
        <v>265</v>
      </c>
    </row>
    <row r="554" spans="1:3" x14ac:dyDescent="0.2">
      <c r="A554" s="53" t="s">
        <v>1192</v>
      </c>
      <c r="B554" s="53" t="s">
        <v>1573</v>
      </c>
      <c r="C554" s="53" t="s">
        <v>265</v>
      </c>
    </row>
    <row r="555" spans="1:3" x14ac:dyDescent="0.2">
      <c r="A555" s="53" t="s">
        <v>1192</v>
      </c>
      <c r="B555" s="53" t="s">
        <v>1481</v>
      </c>
      <c r="C555" s="53" t="s">
        <v>265</v>
      </c>
    </row>
    <row r="556" spans="1:3" x14ac:dyDescent="0.2">
      <c r="A556" s="53" t="s">
        <v>1192</v>
      </c>
      <c r="B556" s="53" t="s">
        <v>1579</v>
      </c>
      <c r="C556" s="53" t="s">
        <v>265</v>
      </c>
    </row>
    <row r="557" spans="1:3" x14ac:dyDescent="0.2">
      <c r="A557" s="53" t="s">
        <v>1192</v>
      </c>
      <c r="B557" s="53" t="s">
        <v>1577</v>
      </c>
      <c r="C557" s="53" t="s">
        <v>265</v>
      </c>
    </row>
    <row r="558" spans="1:3" x14ac:dyDescent="0.2">
      <c r="A558" s="53" t="s">
        <v>1192</v>
      </c>
      <c r="B558" s="53" t="s">
        <v>1578</v>
      </c>
      <c r="C558" s="53" t="s">
        <v>265</v>
      </c>
    </row>
    <row r="559" spans="1:3" x14ac:dyDescent="0.2">
      <c r="A559" s="53" t="s">
        <v>1192</v>
      </c>
      <c r="B559" s="53" t="s">
        <v>1483</v>
      </c>
      <c r="C559" s="53" t="s">
        <v>265</v>
      </c>
    </row>
    <row r="560" spans="1:3" x14ac:dyDescent="0.2">
      <c r="A560" s="53" t="s">
        <v>1192</v>
      </c>
      <c r="B560" s="53" t="s">
        <v>1575</v>
      </c>
      <c r="C560" s="53" t="s">
        <v>265</v>
      </c>
    </row>
    <row r="561" spans="1:3" x14ac:dyDescent="0.2">
      <c r="A561" s="53" t="s">
        <v>1192</v>
      </c>
      <c r="B561" s="53" t="s">
        <v>1482</v>
      </c>
      <c r="C561" s="53" t="s">
        <v>265</v>
      </c>
    </row>
    <row r="562" spans="1:3" x14ac:dyDescent="0.2">
      <c r="A562" s="53" t="s">
        <v>1192</v>
      </c>
      <c r="B562" s="53" t="s">
        <v>1266</v>
      </c>
      <c r="C562" s="53" t="s">
        <v>265</v>
      </c>
    </row>
    <row r="563" spans="1:3" x14ac:dyDescent="0.2">
      <c r="A563" s="53" t="s">
        <v>1192</v>
      </c>
      <c r="B563" s="53" t="s">
        <v>1267</v>
      </c>
      <c r="C563" s="53" t="s">
        <v>265</v>
      </c>
    </row>
    <row r="564" spans="1:3" x14ac:dyDescent="0.2">
      <c r="A564" s="53" t="s">
        <v>1192</v>
      </c>
      <c r="B564" s="53" t="s">
        <v>1571</v>
      </c>
      <c r="C564" s="53" t="s">
        <v>265</v>
      </c>
    </row>
    <row r="565" spans="1:3" x14ac:dyDescent="0.2">
      <c r="A565" s="53" t="s">
        <v>1192</v>
      </c>
      <c r="B565" s="53" t="s">
        <v>1725</v>
      </c>
      <c r="C565" s="53" t="s">
        <v>265</v>
      </c>
    </row>
    <row r="566" spans="1:3" x14ac:dyDescent="0.2">
      <c r="A566" s="53" t="s">
        <v>1192</v>
      </c>
      <c r="B566" s="53" t="s">
        <v>1576</v>
      </c>
      <c r="C566" s="53" t="s">
        <v>265</v>
      </c>
    </row>
    <row r="567" spans="1:3" x14ac:dyDescent="0.2">
      <c r="A567" s="53" t="s">
        <v>1192</v>
      </c>
      <c r="B567" s="53" t="s">
        <v>1570</v>
      </c>
      <c r="C567" s="53" t="s">
        <v>265</v>
      </c>
    </row>
    <row r="568" spans="1:3" x14ac:dyDescent="0.2">
      <c r="A568" s="53" t="s">
        <v>679</v>
      </c>
      <c r="B568" s="53" t="s">
        <v>678</v>
      </c>
      <c r="C568" s="53" t="s">
        <v>260</v>
      </c>
    </row>
    <row r="569" spans="1:3" x14ac:dyDescent="0.2">
      <c r="A569" s="53" t="s">
        <v>28</v>
      </c>
      <c r="B569" s="53" t="s">
        <v>1781</v>
      </c>
      <c r="C569" s="53" t="s">
        <v>263</v>
      </c>
    </row>
    <row r="570" spans="1:3" x14ac:dyDescent="0.2">
      <c r="A570" s="53" t="s">
        <v>28</v>
      </c>
      <c r="B570" s="53" t="s">
        <v>331</v>
      </c>
      <c r="C570" s="53" t="s">
        <v>261</v>
      </c>
    </row>
    <row r="571" spans="1:3" x14ac:dyDescent="0.2">
      <c r="A571" s="53" t="s">
        <v>28</v>
      </c>
      <c r="B571" s="53" t="s">
        <v>1814</v>
      </c>
      <c r="C571" s="53" t="s">
        <v>263</v>
      </c>
    </row>
    <row r="572" spans="1:3" x14ac:dyDescent="0.2">
      <c r="A572" s="53" t="s">
        <v>28</v>
      </c>
      <c r="B572" s="53" t="s">
        <v>279</v>
      </c>
      <c r="C572" s="53" t="s">
        <v>263</v>
      </c>
    </row>
    <row r="573" spans="1:3" x14ac:dyDescent="0.2">
      <c r="A573" s="53" t="s">
        <v>28</v>
      </c>
      <c r="B573" s="53" t="s">
        <v>1895</v>
      </c>
      <c r="C573" s="53" t="s">
        <v>1879</v>
      </c>
    </row>
    <row r="574" spans="1:3" x14ac:dyDescent="0.2">
      <c r="A574" s="53" t="s">
        <v>28</v>
      </c>
      <c r="B574" s="53" t="s">
        <v>372</v>
      </c>
      <c r="C574" s="53" t="s">
        <v>265</v>
      </c>
    </row>
    <row r="575" spans="1:3" x14ac:dyDescent="0.2">
      <c r="A575" s="53" t="s">
        <v>28</v>
      </c>
      <c r="B575" s="53" t="s">
        <v>1900</v>
      </c>
      <c r="C575" s="53" t="s">
        <v>1879</v>
      </c>
    </row>
    <row r="576" spans="1:3" x14ac:dyDescent="0.2">
      <c r="A576" s="53" t="s">
        <v>28</v>
      </c>
      <c r="B576" s="53" t="s">
        <v>1876</v>
      </c>
      <c r="C576" s="53" t="s">
        <v>265</v>
      </c>
    </row>
    <row r="577" spans="1:3" x14ac:dyDescent="0.2">
      <c r="A577" s="53" t="s">
        <v>28</v>
      </c>
      <c r="B577" s="53" t="s">
        <v>451</v>
      </c>
      <c r="C577" s="53" t="s">
        <v>260</v>
      </c>
    </row>
    <row r="578" spans="1:3" x14ac:dyDescent="0.2">
      <c r="A578" s="53" t="s">
        <v>28</v>
      </c>
      <c r="B578" s="53" t="s">
        <v>1190</v>
      </c>
      <c r="C578" s="53" t="s">
        <v>265</v>
      </c>
    </row>
    <row r="579" spans="1:3" x14ac:dyDescent="0.2">
      <c r="A579" s="53" t="s">
        <v>28</v>
      </c>
      <c r="B579" s="53" t="s">
        <v>382</v>
      </c>
      <c r="C579" s="53" t="s">
        <v>265</v>
      </c>
    </row>
    <row r="580" spans="1:3" x14ac:dyDescent="0.2">
      <c r="A580" s="53" t="s">
        <v>28</v>
      </c>
      <c r="B580" s="53" t="s">
        <v>743</v>
      </c>
      <c r="C580" s="53" t="s">
        <v>260</v>
      </c>
    </row>
    <row r="581" spans="1:3" x14ac:dyDescent="0.2">
      <c r="A581" s="53" t="s">
        <v>28</v>
      </c>
      <c r="B581" s="53" t="s">
        <v>1758</v>
      </c>
      <c r="C581" s="53" t="s">
        <v>260</v>
      </c>
    </row>
    <row r="582" spans="1:3" x14ac:dyDescent="0.2">
      <c r="A582" s="53" t="s">
        <v>28</v>
      </c>
      <c r="B582" s="53" t="s">
        <v>1661</v>
      </c>
      <c r="C582" s="53" t="s">
        <v>260</v>
      </c>
    </row>
    <row r="583" spans="1:3" x14ac:dyDescent="0.2">
      <c r="A583" s="53" t="s">
        <v>28</v>
      </c>
      <c r="B583" s="53" t="s">
        <v>1934</v>
      </c>
      <c r="C583" s="53" t="s">
        <v>265</v>
      </c>
    </row>
    <row r="584" spans="1:3" x14ac:dyDescent="0.2">
      <c r="A584" s="53" t="s">
        <v>28</v>
      </c>
      <c r="B584" s="53" t="s">
        <v>1880</v>
      </c>
      <c r="C584" s="53" t="s">
        <v>1879</v>
      </c>
    </row>
    <row r="585" spans="1:3" x14ac:dyDescent="0.2">
      <c r="A585" s="53" t="s">
        <v>28</v>
      </c>
      <c r="B585" s="53" t="s">
        <v>1644</v>
      </c>
      <c r="C585" s="53" t="s">
        <v>263</v>
      </c>
    </row>
    <row r="586" spans="1:3" x14ac:dyDescent="0.2">
      <c r="A586" s="53" t="s">
        <v>28</v>
      </c>
      <c r="B586" s="53" t="s">
        <v>729</v>
      </c>
      <c r="C586" s="53" t="s">
        <v>263</v>
      </c>
    </row>
    <row r="587" spans="1:3" x14ac:dyDescent="0.2">
      <c r="A587" s="53" t="s">
        <v>28</v>
      </c>
      <c r="B587" s="53" t="s">
        <v>1873</v>
      </c>
      <c r="C587" s="53" t="s">
        <v>263</v>
      </c>
    </row>
    <row r="588" spans="1:3" x14ac:dyDescent="0.2">
      <c r="A588" s="53" t="s">
        <v>699</v>
      </c>
      <c r="B588" s="53" t="s">
        <v>698</v>
      </c>
      <c r="C588" s="53" t="s">
        <v>260</v>
      </c>
    </row>
    <row r="589" spans="1:3" x14ac:dyDescent="0.2">
      <c r="A589" s="53" t="s">
        <v>699</v>
      </c>
      <c r="B589" s="53" t="s">
        <v>702</v>
      </c>
      <c r="C589" s="53" t="s">
        <v>260</v>
      </c>
    </row>
    <row r="590" spans="1:3" x14ac:dyDescent="0.2">
      <c r="A590" s="53" t="s">
        <v>881</v>
      </c>
      <c r="B590" s="53" t="s">
        <v>882</v>
      </c>
      <c r="C590" s="53" t="s">
        <v>265</v>
      </c>
    </row>
    <row r="591" spans="1:3" x14ac:dyDescent="0.2">
      <c r="A591" s="53" t="s">
        <v>155</v>
      </c>
      <c r="B591" s="53" t="s">
        <v>1402</v>
      </c>
      <c r="C591" s="53" t="s">
        <v>260</v>
      </c>
    </row>
    <row r="592" spans="1:3" x14ac:dyDescent="0.2">
      <c r="A592" s="53" t="s">
        <v>155</v>
      </c>
      <c r="B592" s="53" t="s">
        <v>1403</v>
      </c>
      <c r="C592" s="53" t="s">
        <v>260</v>
      </c>
    </row>
    <row r="593" spans="1:3" x14ac:dyDescent="0.2">
      <c r="A593" s="53" t="s">
        <v>155</v>
      </c>
      <c r="B593" s="53" t="s">
        <v>154</v>
      </c>
      <c r="C593" s="53" t="s">
        <v>260</v>
      </c>
    </row>
    <row r="594" spans="1:3" x14ac:dyDescent="0.2">
      <c r="A594" s="53" t="s">
        <v>513</v>
      </c>
      <c r="B594" s="53" t="s">
        <v>690</v>
      </c>
      <c r="C594" s="53" t="s">
        <v>260</v>
      </c>
    </row>
    <row r="595" spans="1:3" x14ac:dyDescent="0.2">
      <c r="A595" s="53" t="s">
        <v>513</v>
      </c>
      <c r="B595" s="53" t="s">
        <v>512</v>
      </c>
      <c r="C595" s="53" t="s">
        <v>260</v>
      </c>
    </row>
    <row r="596" spans="1:3" x14ac:dyDescent="0.2">
      <c r="A596" s="53" t="s">
        <v>927</v>
      </c>
      <c r="B596" s="53" t="s">
        <v>928</v>
      </c>
      <c r="C596" s="53" t="s">
        <v>265</v>
      </c>
    </row>
    <row r="597" spans="1:3" x14ac:dyDescent="0.2">
      <c r="A597" s="53" t="s">
        <v>927</v>
      </c>
      <c r="B597" s="53" t="s">
        <v>1018</v>
      </c>
      <c r="C597" s="53" t="s">
        <v>265</v>
      </c>
    </row>
    <row r="598" spans="1:3" x14ac:dyDescent="0.2">
      <c r="A598" s="53" t="s">
        <v>854</v>
      </c>
      <c r="B598" s="53" t="s">
        <v>1762</v>
      </c>
      <c r="C598" s="53" t="s">
        <v>260</v>
      </c>
    </row>
    <row r="599" spans="1:3" x14ac:dyDescent="0.2">
      <c r="A599" s="53" t="s">
        <v>854</v>
      </c>
      <c r="B599" s="53" t="s">
        <v>1955</v>
      </c>
      <c r="C599" s="53" t="s">
        <v>260</v>
      </c>
    </row>
    <row r="600" spans="1:3" x14ac:dyDescent="0.2">
      <c r="A600" s="53" t="s">
        <v>714</v>
      </c>
      <c r="B600" s="53" t="s">
        <v>713</v>
      </c>
      <c r="C600" s="53" t="s">
        <v>260</v>
      </c>
    </row>
    <row r="601" spans="1:3" x14ac:dyDescent="0.2">
      <c r="A601" s="53" t="s">
        <v>1531</v>
      </c>
      <c r="B601" s="53" t="s">
        <v>1532</v>
      </c>
      <c r="C601" s="53" t="s">
        <v>260</v>
      </c>
    </row>
    <row r="602" spans="1:3" x14ac:dyDescent="0.2">
      <c r="A602" s="53" t="s">
        <v>644</v>
      </c>
      <c r="B602" s="53" t="s">
        <v>643</v>
      </c>
      <c r="C602" s="53" t="s">
        <v>260</v>
      </c>
    </row>
    <row r="603" spans="1:3" x14ac:dyDescent="0.2">
      <c r="A603" s="53" t="s">
        <v>492</v>
      </c>
      <c r="B603" s="53" t="s">
        <v>491</v>
      </c>
      <c r="C603" s="53" t="s">
        <v>260</v>
      </c>
    </row>
    <row r="604" spans="1:3" x14ac:dyDescent="0.2">
      <c r="A604" s="53" t="s">
        <v>492</v>
      </c>
      <c r="B604" s="53" t="s">
        <v>493</v>
      </c>
      <c r="C604" s="53" t="s">
        <v>260</v>
      </c>
    </row>
    <row r="605" spans="1:3" x14ac:dyDescent="0.2">
      <c r="A605" s="53" t="s">
        <v>1450</v>
      </c>
      <c r="B605" s="53" t="s">
        <v>1451</v>
      </c>
      <c r="C605" s="53" t="s">
        <v>265</v>
      </c>
    </row>
    <row r="606" spans="1:3" x14ac:dyDescent="0.2">
      <c r="A606" s="53" t="s">
        <v>1450</v>
      </c>
      <c r="B606" s="53" t="s">
        <v>1452</v>
      </c>
      <c r="C606" s="53" t="s">
        <v>265</v>
      </c>
    </row>
    <row r="607" spans="1:3" x14ac:dyDescent="0.2">
      <c r="A607" s="53" t="s">
        <v>769</v>
      </c>
      <c r="B607" s="53" t="s">
        <v>768</v>
      </c>
      <c r="C607" s="53" t="s">
        <v>260</v>
      </c>
    </row>
    <row r="608" spans="1:3" x14ac:dyDescent="0.2">
      <c r="A608" s="53" t="s">
        <v>1907</v>
      </c>
      <c r="B608" s="53" t="s">
        <v>1918</v>
      </c>
      <c r="C608" s="53" t="s">
        <v>260</v>
      </c>
    </row>
    <row r="609" spans="1:3" x14ac:dyDescent="0.2">
      <c r="A609" s="53" t="s">
        <v>1907</v>
      </c>
      <c r="B609" s="53" t="s">
        <v>1909</v>
      </c>
      <c r="C609" s="53" t="s">
        <v>260</v>
      </c>
    </row>
    <row r="610" spans="1:3" x14ac:dyDescent="0.2">
      <c r="A610" s="53" t="s">
        <v>1907</v>
      </c>
      <c r="B610" s="53" t="s">
        <v>1908</v>
      </c>
      <c r="C610" s="53" t="s">
        <v>260</v>
      </c>
    </row>
    <row r="611" spans="1:3" x14ac:dyDescent="0.2">
      <c r="A611" s="53" t="s">
        <v>1865</v>
      </c>
      <c r="B611" s="53" t="s">
        <v>1866</v>
      </c>
      <c r="C611" s="53" t="s">
        <v>260</v>
      </c>
    </row>
    <row r="612" spans="1:3" x14ac:dyDescent="0.2">
      <c r="A612" s="53" t="s">
        <v>760</v>
      </c>
      <c r="B612" s="53" t="s">
        <v>914</v>
      </c>
      <c r="C612" s="53" t="s">
        <v>265</v>
      </c>
    </row>
    <row r="613" spans="1:3" x14ac:dyDescent="0.2">
      <c r="A613" s="53" t="s">
        <v>955</v>
      </c>
      <c r="B613" s="53" t="s">
        <v>1027</v>
      </c>
      <c r="C613" s="53" t="s">
        <v>265</v>
      </c>
    </row>
    <row r="614" spans="1:3" x14ac:dyDescent="0.2">
      <c r="A614" s="53" t="s">
        <v>955</v>
      </c>
      <c r="B614" s="53" t="s">
        <v>1025</v>
      </c>
      <c r="C614" s="53" t="s">
        <v>265</v>
      </c>
    </row>
    <row r="615" spans="1:3" x14ac:dyDescent="0.2">
      <c r="A615" s="53" t="s">
        <v>955</v>
      </c>
      <c r="B615" s="53" t="s">
        <v>1026</v>
      </c>
      <c r="C615" s="53" t="s">
        <v>265</v>
      </c>
    </row>
    <row r="616" spans="1:3" x14ac:dyDescent="0.2">
      <c r="A616" s="53" t="s">
        <v>955</v>
      </c>
      <c r="B616" s="53" t="s">
        <v>956</v>
      </c>
      <c r="C616" s="53" t="s">
        <v>265</v>
      </c>
    </row>
    <row r="617" spans="1:3" x14ac:dyDescent="0.2">
      <c r="A617" s="53" t="s">
        <v>955</v>
      </c>
      <c r="B617" s="53" t="s">
        <v>967</v>
      </c>
      <c r="C617" s="53" t="s">
        <v>265</v>
      </c>
    </row>
    <row r="618" spans="1:3" x14ac:dyDescent="0.2">
      <c r="A618" s="53" t="s">
        <v>955</v>
      </c>
      <c r="B618" s="53" t="s">
        <v>1016</v>
      </c>
      <c r="C618" s="53" t="s">
        <v>265</v>
      </c>
    </row>
    <row r="619" spans="1:3" x14ac:dyDescent="0.2">
      <c r="A619" s="53" t="s">
        <v>955</v>
      </c>
      <c r="B619" s="53" t="s">
        <v>964</v>
      </c>
      <c r="C619" s="53" t="s">
        <v>265</v>
      </c>
    </row>
    <row r="620" spans="1:3" x14ac:dyDescent="0.2">
      <c r="A620" s="53" t="s">
        <v>955</v>
      </c>
      <c r="B620" s="53" t="s">
        <v>1013</v>
      </c>
      <c r="C620" s="53" t="s">
        <v>265</v>
      </c>
    </row>
    <row r="621" spans="1:3" x14ac:dyDescent="0.2">
      <c r="A621" s="53" t="s">
        <v>955</v>
      </c>
      <c r="B621" s="53" t="s">
        <v>969</v>
      </c>
      <c r="C621" s="53" t="s">
        <v>265</v>
      </c>
    </row>
    <row r="622" spans="1:3" x14ac:dyDescent="0.2">
      <c r="A622" s="53" t="s">
        <v>955</v>
      </c>
      <c r="B622" s="53" t="s">
        <v>1022</v>
      </c>
      <c r="C622" s="53" t="s">
        <v>265</v>
      </c>
    </row>
    <row r="623" spans="1:3" x14ac:dyDescent="0.2">
      <c r="A623" s="53" t="s">
        <v>955</v>
      </c>
      <c r="B623" s="53" t="s">
        <v>966</v>
      </c>
      <c r="C623" s="53" t="s">
        <v>265</v>
      </c>
    </row>
    <row r="624" spans="1:3" x14ac:dyDescent="0.2">
      <c r="A624" s="53" t="s">
        <v>955</v>
      </c>
      <c r="B624" s="53" t="s">
        <v>970</v>
      </c>
      <c r="C624" s="53" t="s">
        <v>265</v>
      </c>
    </row>
    <row r="625" spans="1:3" x14ac:dyDescent="0.2">
      <c r="A625" s="53" t="s">
        <v>955</v>
      </c>
      <c r="B625" s="53" t="s">
        <v>968</v>
      </c>
      <c r="C625" s="53" t="s">
        <v>265</v>
      </c>
    </row>
    <row r="626" spans="1:3" x14ac:dyDescent="0.2">
      <c r="A626" s="53" t="s">
        <v>955</v>
      </c>
      <c r="B626" s="53" t="s">
        <v>1023</v>
      </c>
      <c r="C626" s="53" t="s">
        <v>265</v>
      </c>
    </row>
    <row r="627" spans="1:3" x14ac:dyDescent="0.2">
      <c r="A627" s="53" t="s">
        <v>955</v>
      </c>
      <c r="B627" s="53" t="s">
        <v>1017</v>
      </c>
      <c r="C627" s="53" t="s">
        <v>265</v>
      </c>
    </row>
    <row r="628" spans="1:3" x14ac:dyDescent="0.2">
      <c r="A628" s="53" t="s">
        <v>955</v>
      </c>
      <c r="B628" s="53" t="s">
        <v>960</v>
      </c>
      <c r="C628" s="53" t="s">
        <v>265</v>
      </c>
    </row>
    <row r="629" spans="1:3" x14ac:dyDescent="0.2">
      <c r="A629" s="53" t="s">
        <v>955</v>
      </c>
      <c r="B629" s="53" t="s">
        <v>965</v>
      </c>
      <c r="C629" s="53" t="s">
        <v>265</v>
      </c>
    </row>
    <row r="630" spans="1:3" x14ac:dyDescent="0.2">
      <c r="A630" s="53" t="s">
        <v>955</v>
      </c>
      <c r="B630" s="53" t="s">
        <v>1021</v>
      </c>
      <c r="C630" s="53" t="s">
        <v>265</v>
      </c>
    </row>
    <row r="631" spans="1:3" x14ac:dyDescent="0.2">
      <c r="A631" s="53" t="s">
        <v>955</v>
      </c>
      <c r="B631" s="53" t="s">
        <v>961</v>
      </c>
      <c r="C631" s="53" t="s">
        <v>265</v>
      </c>
    </row>
    <row r="632" spans="1:3" x14ac:dyDescent="0.2">
      <c r="A632" s="53" t="s">
        <v>955</v>
      </c>
      <c r="B632" s="53" t="s">
        <v>1014</v>
      </c>
      <c r="C632" s="53" t="s">
        <v>265</v>
      </c>
    </row>
    <row r="633" spans="1:3" x14ac:dyDescent="0.2">
      <c r="A633" s="53" t="s">
        <v>955</v>
      </c>
      <c r="B633" s="53" t="s">
        <v>1015</v>
      </c>
      <c r="C633" s="53" t="s">
        <v>265</v>
      </c>
    </row>
    <row r="634" spans="1:3" x14ac:dyDescent="0.2">
      <c r="A634" s="53" t="s">
        <v>955</v>
      </c>
      <c r="B634" s="53" t="s">
        <v>962</v>
      </c>
      <c r="C634" s="53" t="s">
        <v>265</v>
      </c>
    </row>
    <row r="635" spans="1:3" x14ac:dyDescent="0.2">
      <c r="A635" s="53" t="s">
        <v>1653</v>
      </c>
      <c r="B635" s="53" t="s">
        <v>1654</v>
      </c>
      <c r="C635" s="53" t="s">
        <v>260</v>
      </c>
    </row>
    <row r="636" spans="1:3" x14ac:dyDescent="0.2">
      <c r="A636" s="53" t="s">
        <v>952</v>
      </c>
      <c r="B636" s="53" t="s">
        <v>953</v>
      </c>
      <c r="C636" s="53" t="s">
        <v>265</v>
      </c>
    </row>
    <row r="637" spans="1:3" x14ac:dyDescent="0.2">
      <c r="A637" s="53" t="s">
        <v>952</v>
      </c>
      <c r="B637" s="53" t="s">
        <v>1019</v>
      </c>
      <c r="C637" s="53" t="s">
        <v>265</v>
      </c>
    </row>
    <row r="638" spans="1:3" x14ac:dyDescent="0.2">
      <c r="A638" s="53" t="s">
        <v>952</v>
      </c>
      <c r="B638" s="53" t="s">
        <v>1020</v>
      </c>
      <c r="C638" s="53" t="s">
        <v>265</v>
      </c>
    </row>
    <row r="639" spans="1:3" x14ac:dyDescent="0.2">
      <c r="A639" s="53" t="s">
        <v>855</v>
      </c>
      <c r="B639" s="53" t="s">
        <v>1940</v>
      </c>
      <c r="C639" s="53" t="s">
        <v>260</v>
      </c>
    </row>
    <row r="640" spans="1:3" x14ac:dyDescent="0.2">
      <c r="A640" s="53" t="s">
        <v>855</v>
      </c>
      <c r="B640" s="53" t="s">
        <v>1755</v>
      </c>
      <c r="C640" s="53" t="s">
        <v>260</v>
      </c>
    </row>
    <row r="641" spans="1:3" x14ac:dyDescent="0.2">
      <c r="A641" s="53" t="s">
        <v>855</v>
      </c>
      <c r="B641" s="53" t="s">
        <v>1754</v>
      </c>
      <c r="C641" s="53" t="s">
        <v>260</v>
      </c>
    </row>
    <row r="642" spans="1:3" x14ac:dyDescent="0.2">
      <c r="A642" s="53" t="s">
        <v>855</v>
      </c>
      <c r="B642" s="53" t="s">
        <v>1752</v>
      </c>
      <c r="C642" s="53" t="s">
        <v>260</v>
      </c>
    </row>
    <row r="643" spans="1:3" x14ac:dyDescent="0.2">
      <c r="A643" s="53" t="s">
        <v>496</v>
      </c>
      <c r="B643" s="53" t="s">
        <v>1593</v>
      </c>
      <c r="C643" s="53" t="s">
        <v>260</v>
      </c>
    </row>
    <row r="644" spans="1:3" x14ac:dyDescent="0.2">
      <c r="A644" s="53" t="s">
        <v>496</v>
      </c>
      <c r="B644" s="53" t="s">
        <v>1594</v>
      </c>
      <c r="C644" s="53" t="s">
        <v>260</v>
      </c>
    </row>
    <row r="645" spans="1:3" x14ac:dyDescent="0.2">
      <c r="A645" s="53" t="s">
        <v>496</v>
      </c>
      <c r="B645" s="53" t="s">
        <v>1583</v>
      </c>
      <c r="C645" s="53" t="s">
        <v>260</v>
      </c>
    </row>
    <row r="646" spans="1:3" x14ac:dyDescent="0.2">
      <c r="A646" s="53" t="s">
        <v>496</v>
      </c>
      <c r="B646" s="53" t="s">
        <v>1584</v>
      </c>
      <c r="C646" s="53" t="s">
        <v>260</v>
      </c>
    </row>
    <row r="647" spans="1:3" x14ac:dyDescent="0.2">
      <c r="A647" s="53" t="s">
        <v>496</v>
      </c>
      <c r="B647" s="53" t="s">
        <v>1585</v>
      </c>
      <c r="C647" s="53" t="s">
        <v>260</v>
      </c>
    </row>
    <row r="648" spans="1:3" x14ac:dyDescent="0.2">
      <c r="A648" s="53" t="s">
        <v>496</v>
      </c>
      <c r="B648" s="53" t="s">
        <v>1586</v>
      </c>
      <c r="C648" s="53" t="s">
        <v>260</v>
      </c>
    </row>
    <row r="649" spans="1:3" x14ac:dyDescent="0.2">
      <c r="A649" s="53" t="s">
        <v>496</v>
      </c>
      <c r="B649" s="53" t="s">
        <v>1588</v>
      </c>
      <c r="C649" s="53" t="s">
        <v>260</v>
      </c>
    </row>
    <row r="650" spans="1:3" x14ac:dyDescent="0.2">
      <c r="A650" s="53" t="s">
        <v>496</v>
      </c>
      <c r="B650" s="53" t="s">
        <v>499</v>
      </c>
      <c r="C650" s="53" t="s">
        <v>260</v>
      </c>
    </row>
    <row r="651" spans="1:3" x14ac:dyDescent="0.2">
      <c r="A651" s="53" t="s">
        <v>496</v>
      </c>
      <c r="B651" s="53" t="s">
        <v>501</v>
      </c>
      <c r="C651" s="53" t="s">
        <v>260</v>
      </c>
    </row>
    <row r="652" spans="1:3" x14ac:dyDescent="0.2">
      <c r="A652" s="53" t="s">
        <v>496</v>
      </c>
      <c r="B652" s="53" t="s">
        <v>498</v>
      </c>
      <c r="C652" s="53" t="s">
        <v>260</v>
      </c>
    </row>
    <row r="653" spans="1:3" x14ac:dyDescent="0.2">
      <c r="A653" s="53" t="s">
        <v>496</v>
      </c>
      <c r="B653" s="53" t="s">
        <v>495</v>
      </c>
      <c r="C653" s="53" t="s">
        <v>260</v>
      </c>
    </row>
    <row r="654" spans="1:3" x14ac:dyDescent="0.2">
      <c r="A654" s="53" t="s">
        <v>496</v>
      </c>
      <c r="B654" s="53" t="s">
        <v>497</v>
      </c>
      <c r="C654" s="53" t="s">
        <v>260</v>
      </c>
    </row>
    <row r="655" spans="1:3" x14ac:dyDescent="0.2">
      <c r="A655" s="53" t="s">
        <v>496</v>
      </c>
      <c r="B655" s="53" t="s">
        <v>500</v>
      </c>
      <c r="C655" s="53" t="s">
        <v>260</v>
      </c>
    </row>
    <row r="656" spans="1:3" x14ac:dyDescent="0.2">
      <c r="A656" s="53" t="s">
        <v>1253</v>
      </c>
      <c r="B656" s="53" t="s">
        <v>1256</v>
      </c>
      <c r="C656" s="53" t="s">
        <v>260</v>
      </c>
    </row>
    <row r="657" spans="1:3" x14ac:dyDescent="0.2">
      <c r="A657" s="53" t="s">
        <v>1253</v>
      </c>
      <c r="B657" s="53" t="s">
        <v>1259</v>
      </c>
      <c r="C657" s="53" t="s">
        <v>260</v>
      </c>
    </row>
    <row r="658" spans="1:3" x14ac:dyDescent="0.2">
      <c r="A658" s="53" t="s">
        <v>1253</v>
      </c>
      <c r="B658" s="53" t="s">
        <v>1693</v>
      </c>
      <c r="C658" s="53" t="s">
        <v>260</v>
      </c>
    </row>
    <row r="659" spans="1:3" x14ac:dyDescent="0.2">
      <c r="A659" s="53" t="s">
        <v>1253</v>
      </c>
      <c r="B659" s="53" t="s">
        <v>1691</v>
      </c>
      <c r="C659" s="53" t="s">
        <v>260</v>
      </c>
    </row>
    <row r="660" spans="1:3" x14ac:dyDescent="0.2">
      <c r="A660" s="53" t="s">
        <v>1253</v>
      </c>
      <c r="B660" s="53" t="s">
        <v>1258</v>
      </c>
      <c r="C660" s="53" t="s">
        <v>260</v>
      </c>
    </row>
    <row r="661" spans="1:3" x14ac:dyDescent="0.2">
      <c r="A661" s="53" t="s">
        <v>1253</v>
      </c>
      <c r="B661" s="53" t="s">
        <v>1606</v>
      </c>
      <c r="C661" s="53" t="s">
        <v>260</v>
      </c>
    </row>
    <row r="662" spans="1:3" x14ac:dyDescent="0.2">
      <c r="A662" s="53" t="s">
        <v>1253</v>
      </c>
      <c r="B662" s="53" t="s">
        <v>1694</v>
      </c>
      <c r="C662" s="53" t="s">
        <v>260</v>
      </c>
    </row>
    <row r="663" spans="1:3" x14ac:dyDescent="0.2">
      <c r="A663" s="53" t="s">
        <v>1253</v>
      </c>
      <c r="B663" s="53" t="s">
        <v>1260</v>
      </c>
      <c r="C663" s="53" t="s">
        <v>260</v>
      </c>
    </row>
    <row r="664" spans="1:3" x14ac:dyDescent="0.2">
      <c r="A664" s="53" t="s">
        <v>1253</v>
      </c>
      <c r="B664" s="53" t="s">
        <v>1254</v>
      </c>
      <c r="C664" s="53" t="s">
        <v>260</v>
      </c>
    </row>
    <row r="665" spans="1:3" x14ac:dyDescent="0.2">
      <c r="A665" s="53" t="s">
        <v>1253</v>
      </c>
      <c r="B665" s="53" t="s">
        <v>1255</v>
      </c>
      <c r="C665" s="53" t="s">
        <v>260</v>
      </c>
    </row>
    <row r="666" spans="1:3" x14ac:dyDescent="0.2">
      <c r="A666" s="53" t="s">
        <v>1253</v>
      </c>
      <c r="B666" s="53" t="s">
        <v>1690</v>
      </c>
      <c r="C666" s="53" t="s">
        <v>260</v>
      </c>
    </row>
    <row r="667" spans="1:3" x14ac:dyDescent="0.2">
      <c r="A667" s="53" t="s">
        <v>1253</v>
      </c>
      <c r="B667" s="53" t="s">
        <v>1257</v>
      </c>
      <c r="C667" s="53" t="s">
        <v>260</v>
      </c>
    </row>
    <row r="668" spans="1:3" x14ac:dyDescent="0.2">
      <c r="A668" s="53" t="s">
        <v>1253</v>
      </c>
      <c r="B668" s="53" t="s">
        <v>1692</v>
      </c>
      <c r="C668" s="53" t="s">
        <v>260</v>
      </c>
    </row>
    <row r="669" spans="1:3" x14ac:dyDescent="0.2">
      <c r="A669" s="53" t="s">
        <v>1188</v>
      </c>
      <c r="B669" s="53" t="s">
        <v>1308</v>
      </c>
      <c r="C669" s="53" t="s">
        <v>260</v>
      </c>
    </row>
    <row r="670" spans="1:3" x14ac:dyDescent="0.2">
      <c r="A670" s="53" t="s">
        <v>1188</v>
      </c>
      <c r="B670" s="53" t="s">
        <v>1323</v>
      </c>
      <c r="C670" s="53" t="s">
        <v>265</v>
      </c>
    </row>
    <row r="671" spans="1:3" x14ac:dyDescent="0.2">
      <c r="A671" s="53" t="s">
        <v>1188</v>
      </c>
      <c r="B671" s="53" t="s">
        <v>1322</v>
      </c>
      <c r="C671" s="53" t="s">
        <v>265</v>
      </c>
    </row>
    <row r="672" spans="1:3" x14ac:dyDescent="0.2">
      <c r="A672" s="53" t="s">
        <v>1188</v>
      </c>
      <c r="B672" s="53" t="s">
        <v>1321</v>
      </c>
      <c r="C672" s="53" t="s">
        <v>265</v>
      </c>
    </row>
    <row r="673" spans="1:3" x14ac:dyDescent="0.2">
      <c r="A673" s="53" t="s">
        <v>1188</v>
      </c>
      <c r="B673" s="53" t="s">
        <v>1477</v>
      </c>
      <c r="C673" s="53" t="s">
        <v>265</v>
      </c>
    </row>
    <row r="674" spans="1:3" x14ac:dyDescent="0.2">
      <c r="A674" s="53" t="s">
        <v>1188</v>
      </c>
      <c r="B674" s="53" t="s">
        <v>1727</v>
      </c>
      <c r="C674" s="53" t="s">
        <v>265</v>
      </c>
    </row>
    <row r="675" spans="1:3" x14ac:dyDescent="0.2">
      <c r="A675" s="53" t="s">
        <v>1188</v>
      </c>
      <c r="B675" s="53" t="s">
        <v>1251</v>
      </c>
      <c r="C675" s="53" t="s">
        <v>265</v>
      </c>
    </row>
    <row r="676" spans="1:3" x14ac:dyDescent="0.2">
      <c r="A676" s="53" t="s">
        <v>1188</v>
      </c>
      <c r="B676" s="53" t="s">
        <v>1324</v>
      </c>
      <c r="C676" s="53" t="s">
        <v>265</v>
      </c>
    </row>
    <row r="677" spans="1:3" x14ac:dyDescent="0.2">
      <c r="A677" s="53" t="s">
        <v>1188</v>
      </c>
      <c r="B677" s="53" t="s">
        <v>1728</v>
      </c>
      <c r="C677" s="53" t="s">
        <v>265</v>
      </c>
    </row>
    <row r="678" spans="1:3" x14ac:dyDescent="0.2">
      <c r="A678" s="53" t="s">
        <v>1188</v>
      </c>
      <c r="B678" s="53" t="s">
        <v>1252</v>
      </c>
      <c r="C678" s="53" t="s">
        <v>265</v>
      </c>
    </row>
    <row r="679" spans="1:3" x14ac:dyDescent="0.2">
      <c r="A679" s="53" t="s">
        <v>1188</v>
      </c>
      <c r="B679" s="53" t="s">
        <v>1799</v>
      </c>
      <c r="C679" s="53" t="s">
        <v>265</v>
      </c>
    </row>
    <row r="680" spans="1:3" x14ac:dyDescent="0.2">
      <c r="A680" s="53" t="s">
        <v>1188</v>
      </c>
      <c r="B680" s="53" t="s">
        <v>1479</v>
      </c>
      <c r="C680" s="53" t="s">
        <v>265</v>
      </c>
    </row>
    <row r="681" spans="1:3" x14ac:dyDescent="0.2">
      <c r="A681" s="53" t="s">
        <v>1188</v>
      </c>
      <c r="B681" s="53" t="s">
        <v>1800</v>
      </c>
      <c r="C681" s="53" t="s">
        <v>265</v>
      </c>
    </row>
    <row r="682" spans="1:3" x14ac:dyDescent="0.2">
      <c r="A682" s="53" t="s">
        <v>1188</v>
      </c>
      <c r="B682" s="53" t="s">
        <v>1480</v>
      </c>
      <c r="C682" s="53" t="s">
        <v>265</v>
      </c>
    </row>
    <row r="683" spans="1:3" x14ac:dyDescent="0.2">
      <c r="A683" s="53" t="s">
        <v>1188</v>
      </c>
      <c r="B683" s="53" t="s">
        <v>1478</v>
      </c>
      <c r="C683" s="53" t="s">
        <v>265</v>
      </c>
    </row>
    <row r="684" spans="1:3" x14ac:dyDescent="0.2">
      <c r="A684" s="53" t="s">
        <v>1188</v>
      </c>
      <c r="B684" s="53" t="s">
        <v>1191</v>
      </c>
      <c r="C684" s="53" t="s">
        <v>265</v>
      </c>
    </row>
    <row r="685" spans="1:3" x14ac:dyDescent="0.2">
      <c r="A685" s="53" t="s">
        <v>1188</v>
      </c>
      <c r="B685" s="53" t="s">
        <v>1261</v>
      </c>
      <c r="C685" s="53" t="s">
        <v>265</v>
      </c>
    </row>
    <row r="686" spans="1:3" x14ac:dyDescent="0.2">
      <c r="A686" s="53" t="s">
        <v>1188</v>
      </c>
      <c r="B686" s="53" t="s">
        <v>1244</v>
      </c>
      <c r="C686" s="53" t="s">
        <v>265</v>
      </c>
    </row>
    <row r="687" spans="1:3" x14ac:dyDescent="0.2">
      <c r="A687" s="53" t="s">
        <v>1188</v>
      </c>
      <c r="B687" s="53" t="s">
        <v>1801</v>
      </c>
      <c r="C687" s="53" t="s">
        <v>265</v>
      </c>
    </row>
    <row r="688" spans="1:3" x14ac:dyDescent="0.2">
      <c r="A688" s="53" t="s">
        <v>1188</v>
      </c>
      <c r="B688" s="53" t="s">
        <v>1273</v>
      </c>
      <c r="C688" s="53" t="s">
        <v>265</v>
      </c>
    </row>
    <row r="689" spans="1:3" x14ac:dyDescent="0.2">
      <c r="A689" s="53" t="s">
        <v>1188</v>
      </c>
      <c r="B689" s="53" t="s">
        <v>1189</v>
      </c>
      <c r="C689" s="53" t="s">
        <v>265</v>
      </c>
    </row>
    <row r="690" spans="1:3" x14ac:dyDescent="0.2">
      <c r="A690" s="53" t="s">
        <v>1188</v>
      </c>
      <c r="B690" s="53" t="s">
        <v>1551</v>
      </c>
      <c r="C690" s="53" t="s">
        <v>265</v>
      </c>
    </row>
    <row r="691" spans="1:3" x14ac:dyDescent="0.2">
      <c r="A691" s="53" t="s">
        <v>1188</v>
      </c>
      <c r="B691" s="53" t="s">
        <v>1549</v>
      </c>
      <c r="C691" s="53" t="s">
        <v>265</v>
      </c>
    </row>
    <row r="692" spans="1:3" x14ac:dyDescent="0.2">
      <c r="A692" s="53" t="s">
        <v>1188</v>
      </c>
      <c r="B692" s="53" t="s">
        <v>1546</v>
      </c>
      <c r="C692" s="53" t="s">
        <v>265</v>
      </c>
    </row>
    <row r="693" spans="1:3" x14ac:dyDescent="0.2">
      <c r="A693" s="53" t="s">
        <v>1188</v>
      </c>
      <c r="B693" s="53" t="s">
        <v>1250</v>
      </c>
      <c r="C693" s="53" t="s">
        <v>265</v>
      </c>
    </row>
    <row r="694" spans="1:3" x14ac:dyDescent="0.2">
      <c r="A694" s="53" t="s">
        <v>1188</v>
      </c>
      <c r="B694" s="53" t="s">
        <v>1548</v>
      </c>
      <c r="C694" s="53" t="s">
        <v>265</v>
      </c>
    </row>
    <row r="695" spans="1:3" x14ac:dyDescent="0.2">
      <c r="A695" s="53" t="s">
        <v>1188</v>
      </c>
      <c r="B695" s="53" t="s">
        <v>1547</v>
      </c>
      <c r="C695" s="53" t="s">
        <v>265</v>
      </c>
    </row>
    <row r="696" spans="1:3" x14ac:dyDescent="0.2">
      <c r="A696" s="53" t="s">
        <v>1188</v>
      </c>
      <c r="B696" s="53" t="s">
        <v>1545</v>
      </c>
      <c r="C696" s="53" t="s">
        <v>265</v>
      </c>
    </row>
    <row r="697" spans="1:3" x14ac:dyDescent="0.2">
      <c r="A697" s="53" t="s">
        <v>1188</v>
      </c>
      <c r="B697" s="53" t="s">
        <v>1275</v>
      </c>
      <c r="C697" s="53" t="s">
        <v>265</v>
      </c>
    </row>
    <row r="698" spans="1:3" x14ac:dyDescent="0.2">
      <c r="A698" s="53" t="s">
        <v>1188</v>
      </c>
      <c r="B698" s="53" t="s">
        <v>1274</v>
      </c>
      <c r="C698" s="53" t="s">
        <v>265</v>
      </c>
    </row>
    <row r="699" spans="1:3" x14ac:dyDescent="0.2">
      <c r="A699" s="53" t="s">
        <v>1188</v>
      </c>
      <c r="B699" s="53" t="s">
        <v>1276</v>
      </c>
      <c r="C699" s="53" t="s">
        <v>265</v>
      </c>
    </row>
    <row r="700" spans="1:3" x14ac:dyDescent="0.2">
      <c r="A700" s="53" t="s">
        <v>1188</v>
      </c>
      <c r="B700" s="53" t="s">
        <v>1776</v>
      </c>
      <c r="C700" s="53" t="s">
        <v>265</v>
      </c>
    </row>
    <row r="701" spans="1:3" x14ac:dyDescent="0.2">
      <c r="A701" s="53" t="s">
        <v>1188</v>
      </c>
      <c r="B701" s="53" t="s">
        <v>1304</v>
      </c>
      <c r="C701" s="53" t="s">
        <v>260</v>
      </c>
    </row>
    <row r="702" spans="1:3" x14ac:dyDescent="0.2">
      <c r="A702" s="53" t="s">
        <v>1188</v>
      </c>
      <c r="B702" s="53" t="s">
        <v>1305</v>
      </c>
      <c r="C702" s="53" t="s">
        <v>260</v>
      </c>
    </row>
    <row r="703" spans="1:3" x14ac:dyDescent="0.2">
      <c r="A703" s="53" t="s">
        <v>1188</v>
      </c>
      <c r="B703" s="53" t="s">
        <v>1306</v>
      </c>
      <c r="C703" s="53" t="s">
        <v>260</v>
      </c>
    </row>
    <row r="704" spans="1:3" x14ac:dyDescent="0.2">
      <c r="A704" s="53" t="s">
        <v>1188</v>
      </c>
      <c r="B704" s="53" t="s">
        <v>1307</v>
      </c>
      <c r="C704" s="53" t="s">
        <v>260</v>
      </c>
    </row>
    <row r="705" spans="1:3" x14ac:dyDescent="0.2">
      <c r="A705" s="53" t="s">
        <v>1188</v>
      </c>
      <c r="B705" s="53" t="s">
        <v>1309</v>
      </c>
      <c r="C705" s="53" t="s">
        <v>260</v>
      </c>
    </row>
    <row r="706" spans="1:3" x14ac:dyDescent="0.2">
      <c r="A706" s="53" t="s">
        <v>1188</v>
      </c>
      <c r="B706" s="53" t="s">
        <v>1302</v>
      </c>
      <c r="C706" s="53" t="s">
        <v>260</v>
      </c>
    </row>
    <row r="707" spans="1:3" x14ac:dyDescent="0.2">
      <c r="A707" s="53" t="s">
        <v>1188</v>
      </c>
      <c r="B707" s="53" t="s">
        <v>1303</v>
      </c>
      <c r="C707" s="53" t="s">
        <v>260</v>
      </c>
    </row>
    <row r="708" spans="1:3" x14ac:dyDescent="0.2">
      <c r="A708" s="53" t="s">
        <v>1768</v>
      </c>
      <c r="B708" s="53" t="s">
        <v>1769</v>
      </c>
      <c r="C708" s="53" t="s">
        <v>260</v>
      </c>
    </row>
    <row r="709" spans="1:3" x14ac:dyDescent="0.2">
      <c r="A709" s="53" t="s">
        <v>561</v>
      </c>
      <c r="B709" s="53" t="s">
        <v>560</v>
      </c>
      <c r="C709" s="53" t="s">
        <v>260</v>
      </c>
    </row>
    <row r="710" spans="1:3" x14ac:dyDescent="0.2">
      <c r="A710" s="53" t="s">
        <v>561</v>
      </c>
      <c r="B710" s="53" t="s">
        <v>642</v>
      </c>
      <c r="C710" s="53" t="s">
        <v>260</v>
      </c>
    </row>
    <row r="711" spans="1:3" x14ac:dyDescent="0.2">
      <c r="A711" s="53" t="s">
        <v>1766</v>
      </c>
      <c r="B711" s="53" t="s">
        <v>1767</v>
      </c>
      <c r="C711" s="53" t="s">
        <v>265</v>
      </c>
    </row>
    <row r="712" spans="1:3" x14ac:dyDescent="0.2">
      <c r="A712" s="53" t="s">
        <v>381</v>
      </c>
      <c r="B712" s="53" t="s">
        <v>614</v>
      </c>
      <c r="C712" s="53" t="s">
        <v>260</v>
      </c>
    </row>
    <row r="713" spans="1:3" x14ac:dyDescent="0.2">
      <c r="A713" s="53" t="s">
        <v>381</v>
      </c>
      <c r="B713" s="53" t="s">
        <v>613</v>
      </c>
      <c r="C713" s="53" t="s">
        <v>260</v>
      </c>
    </row>
    <row r="714" spans="1:3" x14ac:dyDescent="0.2">
      <c r="A714" s="53" t="s">
        <v>381</v>
      </c>
      <c r="B714" s="53" t="s">
        <v>612</v>
      </c>
      <c r="C714" s="53" t="s">
        <v>260</v>
      </c>
    </row>
    <row r="715" spans="1:3" x14ac:dyDescent="0.2">
      <c r="A715" s="53" t="s">
        <v>877</v>
      </c>
      <c r="B715" s="53" t="s">
        <v>878</v>
      </c>
      <c r="C715" s="53" t="s">
        <v>265</v>
      </c>
    </row>
    <row r="716" spans="1:3" x14ac:dyDescent="0.2">
      <c r="A716" s="53" t="s">
        <v>877</v>
      </c>
      <c r="B716" s="53" t="s">
        <v>909</v>
      </c>
      <c r="C716" s="53" t="s">
        <v>265</v>
      </c>
    </row>
    <row r="717" spans="1:3" x14ac:dyDescent="0.2">
      <c r="A717" s="53" t="s">
        <v>1310</v>
      </c>
      <c r="B717" s="53" t="s">
        <v>1311</v>
      </c>
      <c r="C717" s="53" t="s">
        <v>260</v>
      </c>
    </row>
    <row r="718" spans="1:3" x14ac:dyDescent="0.2">
      <c r="A718" s="53" t="s">
        <v>707</v>
      </c>
      <c r="B718" s="53" t="s">
        <v>706</v>
      </c>
      <c r="C718" s="53" t="s">
        <v>260</v>
      </c>
    </row>
    <row r="719" spans="1:3" x14ac:dyDescent="0.2">
      <c r="A719" s="53" t="s">
        <v>1597</v>
      </c>
      <c r="B719" s="53" t="s">
        <v>1599</v>
      </c>
      <c r="C719" s="53" t="s">
        <v>260</v>
      </c>
    </row>
    <row r="720" spans="1:3" x14ac:dyDescent="0.2">
      <c r="A720" s="53" t="s">
        <v>1597</v>
      </c>
      <c r="B720" s="53" t="s">
        <v>1794</v>
      </c>
      <c r="C720" s="53" t="s">
        <v>260</v>
      </c>
    </row>
    <row r="721" spans="1:3" x14ac:dyDescent="0.2">
      <c r="A721" s="53" t="s">
        <v>1597</v>
      </c>
      <c r="B721" s="53" t="s">
        <v>1598</v>
      </c>
      <c r="C721" s="53" t="s">
        <v>260</v>
      </c>
    </row>
    <row r="722" spans="1:3" x14ac:dyDescent="0.2">
      <c r="A722" s="53" t="s">
        <v>1597</v>
      </c>
      <c r="B722" s="53" t="s">
        <v>1795</v>
      </c>
      <c r="C722" s="53" t="s">
        <v>260</v>
      </c>
    </row>
    <row r="723" spans="1:3" x14ac:dyDescent="0.2">
      <c r="A723" s="53" t="s">
        <v>1597</v>
      </c>
      <c r="B723" s="53" t="s">
        <v>1695</v>
      </c>
      <c r="C723" s="53" t="s">
        <v>260</v>
      </c>
    </row>
    <row r="724" spans="1:3" x14ac:dyDescent="0.2">
      <c r="A724" s="53" t="s">
        <v>1597</v>
      </c>
      <c r="B724" s="53" t="s">
        <v>1796</v>
      </c>
      <c r="C724" s="53" t="s">
        <v>260</v>
      </c>
    </row>
    <row r="725" spans="1:3" x14ac:dyDescent="0.2">
      <c r="A725" s="53" t="s">
        <v>1597</v>
      </c>
      <c r="B725" s="53" t="s">
        <v>1697</v>
      </c>
      <c r="C725" s="53" t="s">
        <v>260</v>
      </c>
    </row>
    <row r="726" spans="1:3" x14ac:dyDescent="0.2">
      <c r="A726" s="53" t="s">
        <v>1597</v>
      </c>
      <c r="B726" s="53" t="s">
        <v>1698</v>
      </c>
      <c r="C726" s="53" t="s">
        <v>260</v>
      </c>
    </row>
    <row r="727" spans="1:3" x14ac:dyDescent="0.2">
      <c r="A727" s="53" t="s">
        <v>1597</v>
      </c>
      <c r="B727" s="53" t="s">
        <v>1601</v>
      </c>
      <c r="C727" s="53" t="s">
        <v>260</v>
      </c>
    </row>
    <row r="728" spans="1:3" x14ac:dyDescent="0.2">
      <c r="A728" s="53" t="s">
        <v>1597</v>
      </c>
      <c r="B728" s="53" t="s">
        <v>1600</v>
      </c>
      <c r="C728" s="53" t="s">
        <v>260</v>
      </c>
    </row>
    <row r="729" spans="1:3" x14ac:dyDescent="0.2">
      <c r="A729" s="53" t="s">
        <v>1597</v>
      </c>
      <c r="B729" s="53" t="s">
        <v>1602</v>
      </c>
      <c r="C729" s="53" t="s">
        <v>260</v>
      </c>
    </row>
    <row r="730" spans="1:3" x14ac:dyDescent="0.2">
      <c r="A730" s="53" t="s">
        <v>1597</v>
      </c>
      <c r="B730" s="53" t="s">
        <v>1605</v>
      </c>
      <c r="C730" s="53" t="s">
        <v>260</v>
      </c>
    </row>
    <row r="731" spans="1:3" x14ac:dyDescent="0.2">
      <c r="A731" s="53" t="s">
        <v>100</v>
      </c>
      <c r="B731" s="53" t="s">
        <v>159</v>
      </c>
      <c r="C731" s="53" t="s">
        <v>260</v>
      </c>
    </row>
    <row r="732" spans="1:3" x14ac:dyDescent="0.2">
      <c r="A732" s="53" t="s">
        <v>100</v>
      </c>
      <c r="B732" s="53" t="s">
        <v>183</v>
      </c>
      <c r="C732" s="53" t="s">
        <v>260</v>
      </c>
    </row>
    <row r="733" spans="1:3" x14ac:dyDescent="0.2">
      <c r="A733" s="53" t="s">
        <v>100</v>
      </c>
      <c r="B733" s="53" t="s">
        <v>151</v>
      </c>
      <c r="C733" s="53" t="s">
        <v>260</v>
      </c>
    </row>
    <row r="734" spans="1:3" x14ac:dyDescent="0.2">
      <c r="A734" s="53" t="s">
        <v>100</v>
      </c>
      <c r="B734" s="53" t="s">
        <v>182</v>
      </c>
      <c r="C734" s="53" t="s">
        <v>260</v>
      </c>
    </row>
    <row r="735" spans="1:3" x14ac:dyDescent="0.2">
      <c r="A735" s="53" t="s">
        <v>586</v>
      </c>
      <c r="B735" s="53" t="s">
        <v>585</v>
      </c>
      <c r="C735" s="53" t="s">
        <v>260</v>
      </c>
    </row>
    <row r="736" spans="1:3" x14ac:dyDescent="0.2">
      <c r="A736" s="53" t="s">
        <v>586</v>
      </c>
      <c r="B736" s="53" t="s">
        <v>587</v>
      </c>
      <c r="C736" s="53" t="s">
        <v>260</v>
      </c>
    </row>
    <row r="737" spans="1:3" x14ac:dyDescent="0.2">
      <c r="A737" s="53" t="s">
        <v>1173</v>
      </c>
      <c r="B737" s="53" t="s">
        <v>1215</v>
      </c>
      <c r="C737" s="53" t="s">
        <v>260</v>
      </c>
    </row>
    <row r="738" spans="1:3" x14ac:dyDescent="0.2">
      <c r="A738" s="53" t="s">
        <v>1173</v>
      </c>
      <c r="B738" s="53" t="s">
        <v>1174</v>
      </c>
      <c r="C738" s="53" t="s">
        <v>260</v>
      </c>
    </row>
    <row r="739" spans="1:3" x14ac:dyDescent="0.2">
      <c r="A739" s="53" t="s">
        <v>1173</v>
      </c>
      <c r="B739" s="53" t="s">
        <v>1587</v>
      </c>
      <c r="C739" s="53" t="s">
        <v>260</v>
      </c>
    </row>
    <row r="740" spans="1:3" x14ac:dyDescent="0.2">
      <c r="A740" s="53" t="s">
        <v>1173</v>
      </c>
      <c r="B740" s="53" t="s">
        <v>1417</v>
      </c>
      <c r="C740" s="53" t="s">
        <v>260</v>
      </c>
    </row>
    <row r="741" spans="1:3" x14ac:dyDescent="0.2">
      <c r="A741" s="53" t="s">
        <v>1173</v>
      </c>
      <c r="B741" s="53" t="s">
        <v>1563</v>
      </c>
      <c r="C741" s="53" t="s">
        <v>260</v>
      </c>
    </row>
    <row r="742" spans="1:3" x14ac:dyDescent="0.2">
      <c r="A742" s="53" t="s">
        <v>1173</v>
      </c>
      <c r="B742" s="53" t="s">
        <v>1564</v>
      </c>
      <c r="C742" s="53" t="s">
        <v>260</v>
      </c>
    </row>
    <row r="743" spans="1:3" x14ac:dyDescent="0.2">
      <c r="A743" s="53" t="s">
        <v>1173</v>
      </c>
      <c r="B743" s="53" t="s">
        <v>1565</v>
      </c>
      <c r="C743" s="53" t="s">
        <v>260</v>
      </c>
    </row>
    <row r="744" spans="1:3" x14ac:dyDescent="0.2">
      <c r="A744" s="53" t="s">
        <v>1173</v>
      </c>
      <c r="B744" s="53" t="s">
        <v>1379</v>
      </c>
      <c r="C744" s="53" t="s">
        <v>260</v>
      </c>
    </row>
    <row r="745" spans="1:3" x14ac:dyDescent="0.2">
      <c r="A745" s="53" t="s">
        <v>1173</v>
      </c>
      <c r="B745" s="53" t="s">
        <v>1567</v>
      </c>
      <c r="C745" s="53" t="s">
        <v>260</v>
      </c>
    </row>
    <row r="746" spans="1:3" x14ac:dyDescent="0.2">
      <c r="A746" s="53" t="s">
        <v>1173</v>
      </c>
      <c r="B746" s="53" t="s">
        <v>1582</v>
      </c>
      <c r="C746" s="53" t="s">
        <v>260</v>
      </c>
    </row>
    <row r="747" spans="1:3" x14ac:dyDescent="0.2">
      <c r="A747" s="53" t="s">
        <v>1173</v>
      </c>
      <c r="B747" s="53" t="s">
        <v>1557</v>
      </c>
      <c r="C747" s="53" t="s">
        <v>260</v>
      </c>
    </row>
    <row r="748" spans="1:3" x14ac:dyDescent="0.2">
      <c r="A748" s="53" t="s">
        <v>1173</v>
      </c>
      <c r="B748" s="53" t="s">
        <v>1558</v>
      </c>
      <c r="C748" s="53" t="s">
        <v>260</v>
      </c>
    </row>
    <row r="749" spans="1:3" x14ac:dyDescent="0.2">
      <c r="A749" s="53" t="s">
        <v>503</v>
      </c>
      <c r="B749" s="53" t="s">
        <v>502</v>
      </c>
      <c r="C749" s="53" t="s">
        <v>260</v>
      </c>
    </row>
    <row r="750" spans="1:3" x14ac:dyDescent="0.2">
      <c r="A750" s="53" t="s">
        <v>124</v>
      </c>
      <c r="B750" s="53" t="s">
        <v>1387</v>
      </c>
      <c r="C750" s="53" t="s">
        <v>260</v>
      </c>
    </row>
    <row r="751" spans="1:3" x14ac:dyDescent="0.2">
      <c r="A751" s="53" t="s">
        <v>124</v>
      </c>
      <c r="B751" s="53" t="s">
        <v>1376</v>
      </c>
      <c r="C751" s="53" t="s">
        <v>260</v>
      </c>
    </row>
    <row r="752" spans="1:3" x14ac:dyDescent="0.2">
      <c r="A752" s="53" t="s">
        <v>124</v>
      </c>
      <c r="B752" s="53" t="s">
        <v>123</v>
      </c>
      <c r="C752" s="53" t="s">
        <v>260</v>
      </c>
    </row>
    <row r="753" spans="1:3" x14ac:dyDescent="0.2">
      <c r="A753" s="53" t="s">
        <v>124</v>
      </c>
      <c r="B753" s="53" t="s">
        <v>1377</v>
      </c>
      <c r="C753" s="53" t="s">
        <v>260</v>
      </c>
    </row>
    <row r="754" spans="1:3" x14ac:dyDescent="0.2">
      <c r="A754" s="53" t="s">
        <v>1088</v>
      </c>
      <c r="B754" s="53" t="s">
        <v>1464</v>
      </c>
      <c r="C754" s="53" t="s">
        <v>260</v>
      </c>
    </row>
    <row r="755" spans="1:3" x14ac:dyDescent="0.2">
      <c r="A755" s="53" t="s">
        <v>427</v>
      </c>
      <c r="B755" s="53" t="s">
        <v>889</v>
      </c>
      <c r="C755" s="53" t="s">
        <v>265</v>
      </c>
    </row>
    <row r="756" spans="1:3" x14ac:dyDescent="0.2">
      <c r="A756" s="53" t="s">
        <v>427</v>
      </c>
      <c r="B756" s="53" t="s">
        <v>903</v>
      </c>
      <c r="C756" s="53" t="s">
        <v>265</v>
      </c>
    </row>
    <row r="757" spans="1:3" x14ac:dyDescent="0.2">
      <c r="A757" s="53" t="s">
        <v>427</v>
      </c>
      <c r="B757" s="53" t="s">
        <v>890</v>
      </c>
      <c r="C757" s="53" t="s">
        <v>265</v>
      </c>
    </row>
    <row r="758" spans="1:3" x14ac:dyDescent="0.2">
      <c r="A758" s="53" t="s">
        <v>427</v>
      </c>
      <c r="B758" s="53" t="s">
        <v>902</v>
      </c>
      <c r="C758" s="53" t="s">
        <v>265</v>
      </c>
    </row>
    <row r="759" spans="1:3" x14ac:dyDescent="0.2">
      <c r="A759" s="53" t="s">
        <v>427</v>
      </c>
      <c r="B759" s="53" t="s">
        <v>887</v>
      </c>
      <c r="C759" s="53" t="s">
        <v>265</v>
      </c>
    </row>
    <row r="760" spans="1:3" x14ac:dyDescent="0.2">
      <c r="A760" s="53" t="s">
        <v>427</v>
      </c>
      <c r="B760" s="53" t="s">
        <v>426</v>
      </c>
      <c r="C760" s="53" t="s">
        <v>265</v>
      </c>
    </row>
    <row r="761" spans="1:3" x14ac:dyDescent="0.2">
      <c r="A761" s="53" t="s">
        <v>427</v>
      </c>
      <c r="B761" s="53" t="s">
        <v>428</v>
      </c>
      <c r="C761" s="53" t="s">
        <v>265</v>
      </c>
    </row>
    <row r="762" spans="1:3" x14ac:dyDescent="0.2">
      <c r="A762" s="53" t="s">
        <v>427</v>
      </c>
      <c r="B762" s="53" t="s">
        <v>872</v>
      </c>
      <c r="C762" s="53" t="s">
        <v>265</v>
      </c>
    </row>
    <row r="763" spans="1:3" x14ac:dyDescent="0.2">
      <c r="A763" s="53" t="s">
        <v>427</v>
      </c>
      <c r="B763" s="53" t="s">
        <v>873</v>
      </c>
      <c r="C763" s="53" t="s">
        <v>265</v>
      </c>
    </row>
    <row r="764" spans="1:3" x14ac:dyDescent="0.2">
      <c r="A764" s="53" t="s">
        <v>427</v>
      </c>
      <c r="B764" s="53" t="s">
        <v>888</v>
      </c>
      <c r="C764" s="53" t="s">
        <v>265</v>
      </c>
    </row>
    <row r="765" spans="1:3" x14ac:dyDescent="0.2">
      <c r="A765" s="53" t="s">
        <v>427</v>
      </c>
      <c r="B765" s="53" t="s">
        <v>429</v>
      </c>
      <c r="C765" s="53" t="s">
        <v>265</v>
      </c>
    </row>
    <row r="766" spans="1:3" x14ac:dyDescent="0.2">
      <c r="A766" s="53" t="s">
        <v>115</v>
      </c>
      <c r="B766" s="53" t="s">
        <v>189</v>
      </c>
      <c r="C766" s="53" t="s">
        <v>260</v>
      </c>
    </row>
    <row r="767" spans="1:3" x14ac:dyDescent="0.2">
      <c r="A767" s="53" t="s">
        <v>115</v>
      </c>
      <c r="B767" s="53" t="s">
        <v>188</v>
      </c>
      <c r="C767" s="53" t="s">
        <v>260</v>
      </c>
    </row>
    <row r="768" spans="1:3" x14ac:dyDescent="0.2">
      <c r="A768" s="53" t="s">
        <v>115</v>
      </c>
      <c r="B768" s="53" t="s">
        <v>114</v>
      </c>
      <c r="C768" s="53" t="s">
        <v>260</v>
      </c>
    </row>
    <row r="769" spans="1:3" x14ac:dyDescent="0.2">
      <c r="A769" s="53" t="s">
        <v>1651</v>
      </c>
      <c r="B769" s="53" t="s">
        <v>1652</v>
      </c>
      <c r="C769" s="53" t="s">
        <v>260</v>
      </c>
    </row>
    <row r="770" spans="1:3" x14ac:dyDescent="0.2">
      <c r="A770" s="53" t="s">
        <v>99</v>
      </c>
      <c r="B770" s="53" t="s">
        <v>1817</v>
      </c>
      <c r="C770" s="53" t="s">
        <v>260</v>
      </c>
    </row>
    <row r="771" spans="1:3" x14ac:dyDescent="0.2">
      <c r="A771" s="53" t="s">
        <v>99</v>
      </c>
      <c r="B771" s="53" t="s">
        <v>181</v>
      </c>
      <c r="C771" s="53" t="s">
        <v>260</v>
      </c>
    </row>
    <row r="772" spans="1:3" x14ac:dyDescent="0.2">
      <c r="A772" s="53" t="s">
        <v>99</v>
      </c>
      <c r="B772" s="53" t="s">
        <v>1961</v>
      </c>
      <c r="C772" s="53" t="s">
        <v>260</v>
      </c>
    </row>
    <row r="773" spans="1:3" x14ac:dyDescent="0.2">
      <c r="A773" s="53" t="s">
        <v>99</v>
      </c>
      <c r="B773" s="53" t="s">
        <v>163</v>
      </c>
      <c r="C773" s="53" t="s">
        <v>260</v>
      </c>
    </row>
    <row r="774" spans="1:3" x14ac:dyDescent="0.2">
      <c r="A774" s="53" t="s">
        <v>99</v>
      </c>
      <c r="B774" s="53" t="s">
        <v>185</v>
      </c>
      <c r="C774" s="53" t="s">
        <v>260</v>
      </c>
    </row>
    <row r="775" spans="1:3" x14ac:dyDescent="0.2">
      <c r="A775" s="53" t="s">
        <v>99</v>
      </c>
      <c r="B775" s="53" t="s">
        <v>1818</v>
      </c>
      <c r="C775" s="53" t="s">
        <v>260</v>
      </c>
    </row>
    <row r="776" spans="1:3" x14ac:dyDescent="0.2">
      <c r="A776" s="53" t="s">
        <v>99</v>
      </c>
      <c r="B776" s="53" t="s">
        <v>645</v>
      </c>
      <c r="C776" s="53" t="s">
        <v>260</v>
      </c>
    </row>
    <row r="777" spans="1:3" x14ac:dyDescent="0.2">
      <c r="A777" s="53" t="s">
        <v>99</v>
      </c>
      <c r="B777" s="53" t="s">
        <v>710</v>
      </c>
      <c r="C777" s="53" t="s">
        <v>260</v>
      </c>
    </row>
    <row r="778" spans="1:3" x14ac:dyDescent="0.2">
      <c r="A778" s="53" t="s">
        <v>99</v>
      </c>
      <c r="B778" s="53" t="s">
        <v>1813</v>
      </c>
      <c r="C778" s="53" t="s">
        <v>260</v>
      </c>
    </row>
    <row r="779" spans="1:3" x14ac:dyDescent="0.2">
      <c r="A779" s="53" t="s">
        <v>99</v>
      </c>
      <c r="B779" s="53" t="s">
        <v>1816</v>
      </c>
      <c r="C779" s="53" t="s">
        <v>260</v>
      </c>
    </row>
    <row r="780" spans="1:3" x14ac:dyDescent="0.2">
      <c r="A780" s="53" t="s">
        <v>99</v>
      </c>
      <c r="B780" s="53" t="s">
        <v>1633</v>
      </c>
      <c r="C780" s="53" t="s">
        <v>260</v>
      </c>
    </row>
    <row r="781" spans="1:3" x14ac:dyDescent="0.2">
      <c r="A781" s="53" t="s">
        <v>99</v>
      </c>
      <c r="B781" s="53" t="s">
        <v>116</v>
      </c>
      <c r="C781" s="53" t="s">
        <v>260</v>
      </c>
    </row>
    <row r="782" spans="1:3" x14ac:dyDescent="0.2">
      <c r="A782" s="53" t="s">
        <v>99</v>
      </c>
      <c r="B782" s="53" t="s">
        <v>156</v>
      </c>
      <c r="C782" s="53" t="s">
        <v>260</v>
      </c>
    </row>
    <row r="783" spans="1:3" x14ac:dyDescent="0.2">
      <c r="A783" s="53" t="s">
        <v>99</v>
      </c>
      <c r="B783" s="53" t="s">
        <v>157</v>
      </c>
      <c r="C783" s="53" t="s">
        <v>260</v>
      </c>
    </row>
    <row r="784" spans="1:3" x14ac:dyDescent="0.2">
      <c r="A784" s="53" t="s">
        <v>99</v>
      </c>
      <c r="B784" s="53" t="s">
        <v>158</v>
      </c>
      <c r="C784" s="53" t="s">
        <v>260</v>
      </c>
    </row>
    <row r="785" spans="1:3" x14ac:dyDescent="0.2">
      <c r="A785" s="53" t="s">
        <v>860</v>
      </c>
      <c r="B785" s="53" t="s">
        <v>885</v>
      </c>
      <c r="C785" s="53" t="s">
        <v>265</v>
      </c>
    </row>
    <row r="786" spans="1:3" x14ac:dyDescent="0.2">
      <c r="A786" s="53" t="s">
        <v>860</v>
      </c>
      <c r="B786" s="53" t="s">
        <v>883</v>
      </c>
      <c r="C786" s="53" t="s">
        <v>265</v>
      </c>
    </row>
    <row r="787" spans="1:3" x14ac:dyDescent="0.2">
      <c r="A787" s="53" t="s">
        <v>860</v>
      </c>
      <c r="B787" s="53" t="s">
        <v>886</v>
      </c>
      <c r="C787" s="53" t="s">
        <v>265</v>
      </c>
    </row>
    <row r="788" spans="1:3" x14ac:dyDescent="0.2">
      <c r="A788" s="53" t="s">
        <v>860</v>
      </c>
      <c r="B788" s="53" t="s">
        <v>884</v>
      </c>
      <c r="C788" s="53" t="s">
        <v>265</v>
      </c>
    </row>
    <row r="789" spans="1:3" x14ac:dyDescent="0.2">
      <c r="A789" s="53" t="s">
        <v>461</v>
      </c>
      <c r="B789" s="53" t="s">
        <v>906</v>
      </c>
      <c r="C789" s="53" t="s">
        <v>265</v>
      </c>
    </row>
    <row r="790" spans="1:3" x14ac:dyDescent="0.2">
      <c r="A790" s="53" t="s">
        <v>461</v>
      </c>
      <c r="B790" s="53" t="s">
        <v>880</v>
      </c>
      <c r="C790" s="53" t="s">
        <v>265</v>
      </c>
    </row>
    <row r="791" spans="1:3" x14ac:dyDescent="0.2">
      <c r="A791" s="53" t="s">
        <v>461</v>
      </c>
      <c r="B791" s="53" t="s">
        <v>832</v>
      </c>
      <c r="C791" s="53" t="s">
        <v>260</v>
      </c>
    </row>
    <row r="792" spans="1:3" x14ac:dyDescent="0.2">
      <c r="A792" s="53" t="s">
        <v>461</v>
      </c>
      <c r="B792" s="53" t="s">
        <v>1465</v>
      </c>
      <c r="C792" s="53" t="s">
        <v>260</v>
      </c>
    </row>
    <row r="793" spans="1:3" x14ac:dyDescent="0.2">
      <c r="A793" s="53" t="s">
        <v>461</v>
      </c>
      <c r="B793" s="53" t="s">
        <v>1912</v>
      </c>
      <c r="C793" s="53" t="s">
        <v>260</v>
      </c>
    </row>
    <row r="794" spans="1:3" x14ac:dyDescent="0.2">
      <c r="A794" s="53" t="s">
        <v>461</v>
      </c>
      <c r="B794" s="53" t="s">
        <v>564</v>
      </c>
      <c r="C794" s="53" t="s">
        <v>260</v>
      </c>
    </row>
    <row r="795" spans="1:3" x14ac:dyDescent="0.2">
      <c r="A795" s="53" t="s">
        <v>461</v>
      </c>
      <c r="B795" s="53" t="s">
        <v>1650</v>
      </c>
      <c r="C795" s="53" t="s">
        <v>260</v>
      </c>
    </row>
    <row r="796" spans="1:3" x14ac:dyDescent="0.2">
      <c r="A796" s="53" t="s">
        <v>461</v>
      </c>
      <c r="B796" s="53" t="s">
        <v>905</v>
      </c>
      <c r="C796" s="53" t="s">
        <v>265</v>
      </c>
    </row>
    <row r="797" spans="1:3" x14ac:dyDescent="0.2">
      <c r="A797" s="53" t="s">
        <v>461</v>
      </c>
      <c r="B797" s="53" t="s">
        <v>915</v>
      </c>
      <c r="C797" s="53" t="s">
        <v>265</v>
      </c>
    </row>
    <row r="798" spans="1:3" x14ac:dyDescent="0.2">
      <c r="A798" s="53" t="s">
        <v>530</v>
      </c>
      <c r="B798" s="53" t="s">
        <v>589</v>
      </c>
      <c r="C798" s="53" t="s">
        <v>260</v>
      </c>
    </row>
    <row r="799" spans="1:3" x14ac:dyDescent="0.2">
      <c r="A799" s="53" t="s">
        <v>530</v>
      </c>
      <c r="B799" s="53" t="s">
        <v>529</v>
      </c>
      <c r="C799" s="53" t="s">
        <v>260</v>
      </c>
    </row>
    <row r="800" spans="1:3" x14ac:dyDescent="0.2">
      <c r="A800" s="53" t="s">
        <v>530</v>
      </c>
      <c r="B800" s="53" t="s">
        <v>590</v>
      </c>
      <c r="C800" s="53" t="s">
        <v>260</v>
      </c>
    </row>
    <row r="801" spans="1:3" x14ac:dyDescent="0.2">
      <c r="A801" s="53" t="s">
        <v>530</v>
      </c>
      <c r="B801" s="53" t="s">
        <v>588</v>
      </c>
      <c r="C801" s="53" t="s">
        <v>260</v>
      </c>
    </row>
    <row r="802" spans="1:3" x14ac:dyDescent="0.2">
      <c r="A802" s="53" t="s">
        <v>530</v>
      </c>
      <c r="B802" s="53" t="s">
        <v>531</v>
      </c>
      <c r="C802" s="53" t="s">
        <v>260</v>
      </c>
    </row>
    <row r="803" spans="1:3" x14ac:dyDescent="0.2">
      <c r="A803" s="53" t="s">
        <v>530</v>
      </c>
      <c r="B803" s="53" t="s">
        <v>532</v>
      </c>
      <c r="C803" s="53" t="s">
        <v>260</v>
      </c>
    </row>
    <row r="804" spans="1:3" x14ac:dyDescent="0.2">
      <c r="A804" s="53" t="s">
        <v>1863</v>
      </c>
      <c r="B804" s="53" t="s">
        <v>1864</v>
      </c>
      <c r="C804" s="53" t="s">
        <v>260</v>
      </c>
    </row>
    <row r="805" spans="1:3" x14ac:dyDescent="0.2">
      <c r="A805" s="53" t="s">
        <v>85</v>
      </c>
      <c r="B805" s="53" t="s">
        <v>120</v>
      </c>
      <c r="C805" s="53" t="s">
        <v>260</v>
      </c>
    </row>
    <row r="806" spans="1:3" x14ac:dyDescent="0.2">
      <c r="A806" s="53" t="s">
        <v>85</v>
      </c>
      <c r="B806" s="53" t="s">
        <v>186</v>
      </c>
      <c r="C806" s="53" t="s">
        <v>260</v>
      </c>
    </row>
    <row r="807" spans="1:3" x14ac:dyDescent="0.2">
      <c r="A807" s="53" t="s">
        <v>85</v>
      </c>
      <c r="B807" s="53" t="s">
        <v>117</v>
      </c>
      <c r="C807" s="53" t="s">
        <v>260</v>
      </c>
    </row>
    <row r="808" spans="1:3" x14ac:dyDescent="0.2">
      <c r="A808" s="53" t="s">
        <v>85</v>
      </c>
      <c r="B808" s="53" t="s">
        <v>187</v>
      </c>
      <c r="C808" s="53" t="s">
        <v>260</v>
      </c>
    </row>
    <row r="809" spans="1:3" x14ac:dyDescent="0.2">
      <c r="A809" s="53" t="s">
        <v>85</v>
      </c>
      <c r="B809" s="53" t="s">
        <v>121</v>
      </c>
      <c r="C809" s="53" t="s">
        <v>260</v>
      </c>
    </row>
    <row r="810" spans="1:3" x14ac:dyDescent="0.2">
      <c r="A810" s="53" t="s">
        <v>1093</v>
      </c>
      <c r="B810" s="53" t="s">
        <v>1375</v>
      </c>
      <c r="C810" s="53" t="s">
        <v>260</v>
      </c>
    </row>
    <row r="811" spans="1:3" x14ac:dyDescent="0.2">
      <c r="A811" s="53" t="s">
        <v>1093</v>
      </c>
      <c r="B811" s="53" t="s">
        <v>1364</v>
      </c>
      <c r="C811" s="53" t="s">
        <v>260</v>
      </c>
    </row>
    <row r="812" spans="1:3" x14ac:dyDescent="0.2">
      <c r="A812" s="53" t="s">
        <v>1093</v>
      </c>
      <c r="B812" s="53" t="s">
        <v>1550</v>
      </c>
      <c r="C812" s="53" t="s">
        <v>265</v>
      </c>
    </row>
    <row r="813" spans="1:3" x14ac:dyDescent="0.2">
      <c r="A813" s="53" t="s">
        <v>69</v>
      </c>
      <c r="B813" s="53" t="s">
        <v>1870</v>
      </c>
      <c r="C813" s="53" t="s">
        <v>260</v>
      </c>
    </row>
    <row r="814" spans="1:3" x14ac:dyDescent="0.2">
      <c r="A814" s="53" t="s">
        <v>69</v>
      </c>
      <c r="B814" s="53" t="s">
        <v>641</v>
      </c>
      <c r="C814" s="53" t="s">
        <v>260</v>
      </c>
    </row>
    <row r="815" spans="1:3" x14ac:dyDescent="0.2">
      <c r="A815" s="53" t="s">
        <v>69</v>
      </c>
      <c r="B815" s="53" t="s">
        <v>551</v>
      </c>
      <c r="C815" s="53" t="s">
        <v>260</v>
      </c>
    </row>
    <row r="816" spans="1:3" x14ac:dyDescent="0.2">
      <c r="A816" s="53" t="s">
        <v>69</v>
      </c>
      <c r="B816" s="53" t="s">
        <v>1974</v>
      </c>
      <c r="C816" s="53" t="s">
        <v>265</v>
      </c>
    </row>
    <row r="817" spans="1:3" x14ac:dyDescent="0.2">
      <c r="A817" s="53" t="s">
        <v>69</v>
      </c>
      <c r="B817" s="53" t="s">
        <v>611</v>
      </c>
      <c r="C817" s="53" t="s">
        <v>260</v>
      </c>
    </row>
    <row r="818" spans="1:3" x14ac:dyDescent="0.2">
      <c r="A818" s="53" t="s">
        <v>69</v>
      </c>
      <c r="B818" s="53" t="s">
        <v>610</v>
      </c>
      <c r="C818" s="53" t="s">
        <v>260</v>
      </c>
    </row>
    <row r="819" spans="1:3" x14ac:dyDescent="0.2">
      <c r="A819" s="53" t="s">
        <v>69</v>
      </c>
      <c r="B819" s="53" t="s">
        <v>640</v>
      </c>
      <c r="C819" s="53" t="s">
        <v>260</v>
      </c>
    </row>
    <row r="820" spans="1:3" x14ac:dyDescent="0.2">
      <c r="A820" s="53" t="s">
        <v>69</v>
      </c>
      <c r="B820" s="53" t="s">
        <v>1881</v>
      </c>
      <c r="C820" s="53" t="s">
        <v>260</v>
      </c>
    </row>
    <row r="821" spans="1:3" x14ac:dyDescent="0.2">
      <c r="A821" s="53" t="s">
        <v>1089</v>
      </c>
      <c r="B821" s="53" t="s">
        <v>1138</v>
      </c>
      <c r="C821" s="53" t="s">
        <v>260</v>
      </c>
    </row>
    <row r="822" spans="1:3" x14ac:dyDescent="0.2">
      <c r="A822" s="53" t="s">
        <v>1089</v>
      </c>
      <c r="B822" s="53" t="s">
        <v>1139</v>
      </c>
      <c r="C822" s="53" t="s">
        <v>260</v>
      </c>
    </row>
    <row r="823" spans="1:3" x14ac:dyDescent="0.2">
      <c r="A823" s="53" t="s">
        <v>1089</v>
      </c>
      <c r="B823" s="53" t="s">
        <v>1621</v>
      </c>
      <c r="C823" s="53" t="s">
        <v>260</v>
      </c>
    </row>
    <row r="824" spans="1:3" x14ac:dyDescent="0.2">
      <c r="A824" s="53" t="s">
        <v>1089</v>
      </c>
      <c r="B824" s="53" t="s">
        <v>1622</v>
      </c>
      <c r="C824" s="53" t="s">
        <v>260</v>
      </c>
    </row>
    <row r="825" spans="1:3" x14ac:dyDescent="0.2">
      <c r="A825" s="53" t="s">
        <v>1089</v>
      </c>
      <c r="B825" s="53" t="s">
        <v>1130</v>
      </c>
      <c r="C825" s="53" t="s">
        <v>260</v>
      </c>
    </row>
    <row r="826" spans="1:3" x14ac:dyDescent="0.2">
      <c r="A826" s="53" t="s">
        <v>1089</v>
      </c>
      <c r="B826" s="53" t="s">
        <v>1131</v>
      </c>
      <c r="C826" s="53" t="s">
        <v>260</v>
      </c>
    </row>
    <row r="827" spans="1:3" x14ac:dyDescent="0.2">
      <c r="A827" s="53" t="s">
        <v>1089</v>
      </c>
      <c r="B827" s="53" t="s">
        <v>1132</v>
      </c>
      <c r="C827" s="53" t="s">
        <v>260</v>
      </c>
    </row>
    <row r="828" spans="1:3" x14ac:dyDescent="0.2">
      <c r="A828" s="53" t="s">
        <v>1089</v>
      </c>
      <c r="B828" s="53" t="s">
        <v>1628</v>
      </c>
      <c r="C828" s="53" t="s">
        <v>260</v>
      </c>
    </row>
    <row r="829" spans="1:3" x14ac:dyDescent="0.2">
      <c r="A829" s="53" t="s">
        <v>1528</v>
      </c>
      <c r="B829" s="53" t="s">
        <v>1529</v>
      </c>
      <c r="C829" s="53" t="s">
        <v>265</v>
      </c>
    </row>
    <row r="830" spans="1:3" x14ac:dyDescent="0.2">
      <c r="A830" s="53" t="s">
        <v>424</v>
      </c>
      <c r="B830" s="53" t="s">
        <v>423</v>
      </c>
      <c r="C830" s="53" t="s">
        <v>265</v>
      </c>
    </row>
    <row r="831" spans="1:3" x14ac:dyDescent="0.2">
      <c r="A831" s="53" t="s">
        <v>424</v>
      </c>
      <c r="B831" s="53" t="s">
        <v>425</v>
      </c>
      <c r="C831" s="53" t="s">
        <v>265</v>
      </c>
    </row>
    <row r="832" spans="1:3" x14ac:dyDescent="0.2">
      <c r="A832" s="53" t="s">
        <v>162</v>
      </c>
      <c r="B832" s="53" t="s">
        <v>1554</v>
      </c>
      <c r="C832" s="53" t="s">
        <v>260</v>
      </c>
    </row>
    <row r="833" spans="1:3" x14ac:dyDescent="0.2">
      <c r="A833" s="53" t="s">
        <v>162</v>
      </c>
      <c r="B833" s="53" t="s">
        <v>1591</v>
      </c>
      <c r="C833" s="53" t="s">
        <v>260</v>
      </c>
    </row>
    <row r="834" spans="1:3" x14ac:dyDescent="0.2">
      <c r="A834" s="53" t="s">
        <v>162</v>
      </c>
      <c r="B834" s="53" t="s">
        <v>1619</v>
      </c>
      <c r="C834" s="53" t="s">
        <v>260</v>
      </c>
    </row>
    <row r="835" spans="1:3" x14ac:dyDescent="0.2">
      <c r="A835" s="53" t="s">
        <v>153</v>
      </c>
      <c r="B835" s="53" t="s">
        <v>1470</v>
      </c>
      <c r="C835" s="53" t="s">
        <v>260</v>
      </c>
    </row>
    <row r="836" spans="1:3" x14ac:dyDescent="0.2">
      <c r="A836" s="53" t="s">
        <v>153</v>
      </c>
      <c r="B836" s="53" t="s">
        <v>232</v>
      </c>
      <c r="C836" s="53" t="s">
        <v>260</v>
      </c>
    </row>
    <row r="837" spans="1:3" x14ac:dyDescent="0.2">
      <c r="A837" s="53" t="s">
        <v>153</v>
      </c>
      <c r="B837" s="53" t="s">
        <v>231</v>
      </c>
      <c r="C837" s="53" t="s">
        <v>260</v>
      </c>
    </row>
    <row r="838" spans="1:3" x14ac:dyDescent="0.2">
      <c r="A838" s="53" t="s">
        <v>153</v>
      </c>
      <c r="B838" s="53" t="s">
        <v>705</v>
      </c>
      <c r="C838" s="53" t="s">
        <v>260</v>
      </c>
    </row>
    <row r="839" spans="1:3" x14ac:dyDescent="0.2">
      <c r="A839" s="53" t="s">
        <v>153</v>
      </c>
      <c r="B839" s="53" t="s">
        <v>152</v>
      </c>
      <c r="C839" s="53" t="s">
        <v>260</v>
      </c>
    </row>
    <row r="840" spans="1:3" x14ac:dyDescent="0.2">
      <c r="A840" s="53" t="s">
        <v>468</v>
      </c>
      <c r="B840" s="53" t="s">
        <v>1751</v>
      </c>
      <c r="C840" s="53" t="s">
        <v>260</v>
      </c>
    </row>
    <row r="841" spans="1:3" x14ac:dyDescent="0.2">
      <c r="A841" s="53" t="s">
        <v>468</v>
      </c>
      <c r="B841" s="53" t="s">
        <v>1469</v>
      </c>
      <c r="C841" s="53" t="s">
        <v>260</v>
      </c>
    </row>
    <row r="842" spans="1:3" x14ac:dyDescent="0.2">
      <c r="A842" s="53" t="s">
        <v>468</v>
      </c>
      <c r="B842" s="53" t="s">
        <v>1559</v>
      </c>
      <c r="C842" s="53" t="s">
        <v>260</v>
      </c>
    </row>
    <row r="843" spans="1:3" x14ac:dyDescent="0.2">
      <c r="A843" s="53" t="s">
        <v>468</v>
      </c>
      <c r="B843" s="53" t="s">
        <v>1175</v>
      </c>
      <c r="C843" s="53" t="s">
        <v>260</v>
      </c>
    </row>
    <row r="844" spans="1:3" x14ac:dyDescent="0.2">
      <c r="A844" s="53" t="s">
        <v>468</v>
      </c>
      <c r="B844" s="53" t="s">
        <v>1176</v>
      </c>
      <c r="C844" s="53" t="s">
        <v>260</v>
      </c>
    </row>
    <row r="845" spans="1:3" x14ac:dyDescent="0.2">
      <c r="A845" s="53" t="s">
        <v>468</v>
      </c>
      <c r="B845" s="53" t="s">
        <v>1177</v>
      </c>
      <c r="C845" s="53" t="s">
        <v>260</v>
      </c>
    </row>
    <row r="846" spans="1:3" x14ac:dyDescent="0.2">
      <c r="A846" s="53" t="s">
        <v>468</v>
      </c>
      <c r="B846" s="53" t="s">
        <v>1178</v>
      </c>
      <c r="C846" s="53" t="s">
        <v>260</v>
      </c>
    </row>
    <row r="847" spans="1:3" x14ac:dyDescent="0.2">
      <c r="A847" s="53" t="s">
        <v>468</v>
      </c>
      <c r="B847" s="53" t="s">
        <v>1404</v>
      </c>
      <c r="C847" s="53" t="s">
        <v>260</v>
      </c>
    </row>
    <row r="848" spans="1:3" x14ac:dyDescent="0.2">
      <c r="A848" s="53" t="s">
        <v>468</v>
      </c>
      <c r="B848" s="53" t="s">
        <v>1405</v>
      </c>
      <c r="C848" s="53" t="s">
        <v>260</v>
      </c>
    </row>
    <row r="849" spans="1:3" x14ac:dyDescent="0.2">
      <c r="A849" s="53" t="s">
        <v>468</v>
      </c>
      <c r="B849" s="53" t="s">
        <v>1406</v>
      </c>
      <c r="C849" s="53" t="s">
        <v>260</v>
      </c>
    </row>
    <row r="850" spans="1:3" x14ac:dyDescent="0.2">
      <c r="A850" s="53" t="s">
        <v>468</v>
      </c>
      <c r="B850" s="53" t="s">
        <v>1372</v>
      </c>
      <c r="C850" s="53" t="s">
        <v>260</v>
      </c>
    </row>
    <row r="851" spans="1:3" x14ac:dyDescent="0.2">
      <c r="A851" s="53" t="s">
        <v>468</v>
      </c>
      <c r="B851" s="53" t="s">
        <v>1373</v>
      </c>
      <c r="C851" s="53" t="s">
        <v>260</v>
      </c>
    </row>
    <row r="852" spans="1:3" x14ac:dyDescent="0.2">
      <c r="A852" s="53" t="s">
        <v>468</v>
      </c>
      <c r="B852" s="53" t="s">
        <v>1374</v>
      </c>
      <c r="C852" s="53" t="s">
        <v>260</v>
      </c>
    </row>
    <row r="853" spans="1:3" x14ac:dyDescent="0.2">
      <c r="A853" s="53" t="s">
        <v>468</v>
      </c>
      <c r="B853" s="53" t="s">
        <v>1179</v>
      </c>
      <c r="C853" s="53" t="s">
        <v>260</v>
      </c>
    </row>
    <row r="854" spans="1:3" x14ac:dyDescent="0.2">
      <c r="A854" s="53" t="s">
        <v>468</v>
      </c>
      <c r="B854" s="53" t="s">
        <v>1146</v>
      </c>
      <c r="C854" s="53" t="s">
        <v>260</v>
      </c>
    </row>
    <row r="855" spans="1:3" x14ac:dyDescent="0.2">
      <c r="A855" s="53" t="s">
        <v>468</v>
      </c>
      <c r="B855" s="53" t="s">
        <v>1438</v>
      </c>
      <c r="C855" s="53" t="s">
        <v>260</v>
      </c>
    </row>
    <row r="856" spans="1:3" x14ac:dyDescent="0.2">
      <c r="A856" s="53" t="s">
        <v>468</v>
      </c>
      <c r="B856" s="53" t="s">
        <v>1137</v>
      </c>
      <c r="C856" s="53" t="s">
        <v>260</v>
      </c>
    </row>
    <row r="857" spans="1:3" x14ac:dyDescent="0.2">
      <c r="A857" s="53" t="s">
        <v>468</v>
      </c>
      <c r="B857" s="53" t="s">
        <v>1147</v>
      </c>
      <c r="C857" s="53" t="s">
        <v>260</v>
      </c>
    </row>
    <row r="858" spans="1:3" x14ac:dyDescent="0.2">
      <c r="A858" s="53" t="s">
        <v>468</v>
      </c>
      <c r="B858" s="53" t="s">
        <v>1180</v>
      </c>
      <c r="C858" s="53" t="s">
        <v>260</v>
      </c>
    </row>
    <row r="859" spans="1:3" x14ac:dyDescent="0.2">
      <c r="A859" s="53" t="s">
        <v>468</v>
      </c>
      <c r="B859" s="53" t="s">
        <v>1407</v>
      </c>
      <c r="C859" s="53" t="s">
        <v>260</v>
      </c>
    </row>
    <row r="860" spans="1:3" x14ac:dyDescent="0.2">
      <c r="A860" s="53" t="s">
        <v>468</v>
      </c>
      <c r="B860" s="53" t="s">
        <v>1148</v>
      </c>
      <c r="C860" s="53" t="s">
        <v>260</v>
      </c>
    </row>
    <row r="861" spans="1:3" x14ac:dyDescent="0.2">
      <c r="A861" s="53" t="s">
        <v>468</v>
      </c>
      <c r="B861" s="53" t="s">
        <v>1741</v>
      </c>
      <c r="C861" s="53" t="s">
        <v>260</v>
      </c>
    </row>
    <row r="862" spans="1:3" x14ac:dyDescent="0.2">
      <c r="A862" s="53" t="s">
        <v>1133</v>
      </c>
      <c r="B862" s="53" t="s">
        <v>1134</v>
      </c>
      <c r="C862" s="53" t="s">
        <v>260</v>
      </c>
    </row>
    <row r="863" spans="1:3" x14ac:dyDescent="0.2">
      <c r="A863" s="53" t="s">
        <v>663</v>
      </c>
      <c r="B863" s="53" t="s">
        <v>1211</v>
      </c>
      <c r="C863" s="53" t="s">
        <v>260</v>
      </c>
    </row>
    <row r="864" spans="1:3" x14ac:dyDescent="0.2">
      <c r="A864" s="53" t="s">
        <v>663</v>
      </c>
      <c r="B864" s="53" t="s">
        <v>1212</v>
      </c>
      <c r="C864" s="53" t="s">
        <v>260</v>
      </c>
    </row>
    <row r="865" spans="1:3" x14ac:dyDescent="0.2">
      <c r="A865" s="53" t="s">
        <v>663</v>
      </c>
      <c r="B865" s="53" t="s">
        <v>1213</v>
      </c>
      <c r="C865" s="53" t="s">
        <v>260</v>
      </c>
    </row>
    <row r="866" spans="1:3" x14ac:dyDescent="0.2">
      <c r="A866" s="53" t="s">
        <v>663</v>
      </c>
      <c r="B866" s="53" t="s">
        <v>1214</v>
      </c>
      <c r="C866" s="53" t="s">
        <v>260</v>
      </c>
    </row>
    <row r="867" spans="1:3" x14ac:dyDescent="0.2">
      <c r="A867" s="53" t="s">
        <v>663</v>
      </c>
      <c r="B867" s="53" t="s">
        <v>1141</v>
      </c>
      <c r="C867" s="53" t="s">
        <v>260</v>
      </c>
    </row>
    <row r="868" spans="1:3" x14ac:dyDescent="0.2">
      <c r="A868" s="53" t="s">
        <v>663</v>
      </c>
      <c r="B868" s="53" t="s">
        <v>1142</v>
      </c>
      <c r="C868" s="53" t="s">
        <v>260</v>
      </c>
    </row>
    <row r="869" spans="1:3" x14ac:dyDescent="0.2">
      <c r="A869" s="53" t="s">
        <v>663</v>
      </c>
      <c r="B869" s="53" t="s">
        <v>1143</v>
      </c>
      <c r="C869" s="53" t="s">
        <v>260</v>
      </c>
    </row>
    <row r="870" spans="1:3" x14ac:dyDescent="0.2">
      <c r="A870" s="53" t="s">
        <v>663</v>
      </c>
      <c r="B870" s="53" t="s">
        <v>1144</v>
      </c>
      <c r="C870" s="53" t="s">
        <v>260</v>
      </c>
    </row>
    <row r="871" spans="1:3" x14ac:dyDescent="0.2">
      <c r="A871" s="53" t="s">
        <v>663</v>
      </c>
      <c r="B871" s="53" t="s">
        <v>1145</v>
      </c>
      <c r="C871" s="53" t="s">
        <v>260</v>
      </c>
    </row>
    <row r="872" spans="1:3" x14ac:dyDescent="0.2">
      <c r="A872" s="53" t="s">
        <v>663</v>
      </c>
      <c r="B872" s="53" t="s">
        <v>1135</v>
      </c>
      <c r="C872" s="53" t="s">
        <v>260</v>
      </c>
    </row>
    <row r="873" spans="1:3" x14ac:dyDescent="0.2">
      <c r="A873" s="53" t="s">
        <v>663</v>
      </c>
      <c r="B873" s="53" t="s">
        <v>1136</v>
      </c>
      <c r="C873" s="53" t="s">
        <v>260</v>
      </c>
    </row>
    <row r="874" spans="1:3" x14ac:dyDescent="0.2">
      <c r="A874" s="53" t="s">
        <v>663</v>
      </c>
      <c r="B874" s="53" t="s">
        <v>662</v>
      </c>
      <c r="C874" s="53" t="s">
        <v>260</v>
      </c>
    </row>
    <row r="875" spans="1:3" x14ac:dyDescent="0.2">
      <c r="A875" s="53" t="s">
        <v>663</v>
      </c>
      <c r="B875" s="53" t="s">
        <v>1639</v>
      </c>
      <c r="C875" s="53" t="s">
        <v>260</v>
      </c>
    </row>
    <row r="876" spans="1:3" x14ac:dyDescent="0.2">
      <c r="A876" s="53" t="s">
        <v>649</v>
      </c>
      <c r="B876" s="53" t="s">
        <v>1560</v>
      </c>
      <c r="C876" s="53" t="s">
        <v>260</v>
      </c>
    </row>
    <row r="877" spans="1:3" x14ac:dyDescent="0.2">
      <c r="A877" s="53" t="s">
        <v>649</v>
      </c>
      <c r="B877" s="53" t="s">
        <v>1561</v>
      </c>
      <c r="C877" s="53" t="s">
        <v>260</v>
      </c>
    </row>
    <row r="878" spans="1:3" x14ac:dyDescent="0.2">
      <c r="A878" s="53" t="s">
        <v>649</v>
      </c>
      <c r="B878" s="53" t="s">
        <v>1562</v>
      </c>
      <c r="C878" s="53" t="s">
        <v>260</v>
      </c>
    </row>
    <row r="879" spans="1:3" x14ac:dyDescent="0.2">
      <c r="A879" s="53" t="s">
        <v>649</v>
      </c>
      <c r="B879" s="53" t="s">
        <v>1437</v>
      </c>
      <c r="C879" s="53" t="s">
        <v>260</v>
      </c>
    </row>
    <row r="880" spans="1:3" x14ac:dyDescent="0.2">
      <c r="A880" s="53" t="s">
        <v>649</v>
      </c>
      <c r="B880" s="53" t="s">
        <v>1620</v>
      </c>
      <c r="C880" s="53" t="s">
        <v>260</v>
      </c>
    </row>
    <row r="881" spans="1:3" x14ac:dyDescent="0.2">
      <c r="A881" s="53" t="s">
        <v>649</v>
      </c>
      <c r="B881" s="53" t="s">
        <v>1595</v>
      </c>
      <c r="C881" s="53" t="s">
        <v>260</v>
      </c>
    </row>
    <row r="882" spans="1:3" x14ac:dyDescent="0.2">
      <c r="A882" s="53" t="s">
        <v>649</v>
      </c>
      <c r="B882" s="53" t="s">
        <v>1590</v>
      </c>
      <c r="C882" s="53" t="s">
        <v>260</v>
      </c>
    </row>
    <row r="883" spans="1:3" x14ac:dyDescent="0.2">
      <c r="A883" s="53" t="s">
        <v>649</v>
      </c>
      <c r="B883" s="53" t="s">
        <v>1596</v>
      </c>
      <c r="C883" s="53" t="s">
        <v>260</v>
      </c>
    </row>
    <row r="884" spans="1:3" x14ac:dyDescent="0.2">
      <c r="A884" s="53" t="s">
        <v>649</v>
      </c>
      <c r="B884" s="53" t="s">
        <v>1555</v>
      </c>
      <c r="C884" s="53" t="s">
        <v>260</v>
      </c>
    </row>
    <row r="885" spans="1:3" x14ac:dyDescent="0.2">
      <c r="A885" s="53" t="s">
        <v>649</v>
      </c>
      <c r="B885" s="53" t="s">
        <v>1610</v>
      </c>
      <c r="C885" s="53" t="s">
        <v>260</v>
      </c>
    </row>
    <row r="886" spans="1:3" x14ac:dyDescent="0.2">
      <c r="A886" s="53" t="s">
        <v>649</v>
      </c>
      <c r="B886" s="53" t="s">
        <v>1556</v>
      </c>
      <c r="C886" s="53" t="s">
        <v>260</v>
      </c>
    </row>
    <row r="887" spans="1:3" x14ac:dyDescent="0.2">
      <c r="A887" s="53" t="s">
        <v>649</v>
      </c>
      <c r="B887" s="53" t="s">
        <v>1611</v>
      </c>
      <c r="C887" s="53" t="s">
        <v>260</v>
      </c>
    </row>
    <row r="888" spans="1:3" x14ac:dyDescent="0.2">
      <c r="A888" s="53" t="s">
        <v>649</v>
      </c>
      <c r="B888" s="53" t="s">
        <v>1612</v>
      </c>
      <c r="C888" s="53" t="s">
        <v>260</v>
      </c>
    </row>
    <row r="889" spans="1:3" x14ac:dyDescent="0.2">
      <c r="A889" s="53" t="s">
        <v>649</v>
      </c>
      <c r="B889" s="53" t="s">
        <v>1613</v>
      </c>
      <c r="C889" s="53" t="s">
        <v>260</v>
      </c>
    </row>
    <row r="890" spans="1:3" x14ac:dyDescent="0.2">
      <c r="A890" s="53" t="s">
        <v>649</v>
      </c>
      <c r="B890" s="53" t="s">
        <v>1431</v>
      </c>
      <c r="C890" s="53" t="s">
        <v>260</v>
      </c>
    </row>
    <row r="891" spans="1:3" x14ac:dyDescent="0.2">
      <c r="A891" s="53" t="s">
        <v>649</v>
      </c>
      <c r="B891" s="53" t="s">
        <v>1378</v>
      </c>
      <c r="C891" s="53" t="s">
        <v>260</v>
      </c>
    </row>
    <row r="892" spans="1:3" x14ac:dyDescent="0.2">
      <c r="A892" s="53" t="s">
        <v>649</v>
      </c>
      <c r="B892" s="53" t="s">
        <v>1589</v>
      </c>
      <c r="C892" s="53" t="s">
        <v>260</v>
      </c>
    </row>
    <row r="893" spans="1:3" x14ac:dyDescent="0.2">
      <c r="A893" s="53" t="s">
        <v>649</v>
      </c>
      <c r="B893" s="53" t="s">
        <v>650</v>
      </c>
      <c r="C893" s="53" t="s">
        <v>260</v>
      </c>
    </row>
    <row r="894" spans="1:3" x14ac:dyDescent="0.2">
      <c r="A894" s="53" t="s">
        <v>649</v>
      </c>
      <c r="B894" s="53" t="s">
        <v>653</v>
      </c>
      <c r="C894" s="53" t="s">
        <v>260</v>
      </c>
    </row>
    <row r="895" spans="1:3" x14ac:dyDescent="0.2">
      <c r="A895" s="53" t="s">
        <v>649</v>
      </c>
      <c r="B895" s="53" t="s">
        <v>652</v>
      </c>
      <c r="C895" s="53" t="s">
        <v>260</v>
      </c>
    </row>
    <row r="896" spans="1:3" x14ac:dyDescent="0.2">
      <c r="A896" s="53" t="s">
        <v>649</v>
      </c>
      <c r="B896" s="53" t="s">
        <v>651</v>
      </c>
      <c r="C896" s="53" t="s">
        <v>260</v>
      </c>
    </row>
    <row r="897" spans="1:3" x14ac:dyDescent="0.2">
      <c r="A897" s="53" t="s">
        <v>649</v>
      </c>
      <c r="B897" s="53" t="s">
        <v>654</v>
      </c>
      <c r="C897" s="53" t="s">
        <v>260</v>
      </c>
    </row>
    <row r="898" spans="1:3" x14ac:dyDescent="0.2">
      <c r="A898" s="53" t="s">
        <v>649</v>
      </c>
      <c r="B898" s="53" t="s">
        <v>648</v>
      </c>
      <c r="C898" s="53" t="s">
        <v>260</v>
      </c>
    </row>
    <row r="899" spans="1:3" x14ac:dyDescent="0.2">
      <c r="A899" s="53" t="s">
        <v>1075</v>
      </c>
      <c r="B899" s="53" t="s">
        <v>1336</v>
      </c>
      <c r="C899" s="53" t="s">
        <v>260</v>
      </c>
    </row>
    <row r="900" spans="1:3" x14ac:dyDescent="0.2">
      <c r="A900" s="53" t="s">
        <v>1075</v>
      </c>
      <c r="B900" s="53" t="s">
        <v>1739</v>
      </c>
      <c r="C900" s="53" t="s">
        <v>260</v>
      </c>
    </row>
    <row r="901" spans="1:3" x14ac:dyDescent="0.2">
      <c r="A901" s="53" t="s">
        <v>1075</v>
      </c>
      <c r="B901" s="53" t="s">
        <v>1715</v>
      </c>
      <c r="C901" s="53" t="s">
        <v>260</v>
      </c>
    </row>
    <row r="902" spans="1:3" x14ac:dyDescent="0.2">
      <c r="A902" s="53" t="s">
        <v>1075</v>
      </c>
      <c r="B902" s="53" t="s">
        <v>1714</v>
      </c>
      <c r="C902" s="53" t="s">
        <v>260</v>
      </c>
    </row>
    <row r="903" spans="1:3" x14ac:dyDescent="0.2">
      <c r="A903" s="53" t="s">
        <v>1075</v>
      </c>
      <c r="B903" s="53" t="s">
        <v>1401</v>
      </c>
      <c r="C903" s="53" t="s">
        <v>260</v>
      </c>
    </row>
    <row r="904" spans="1:3" x14ac:dyDescent="0.2">
      <c r="A904" s="53" t="s">
        <v>1075</v>
      </c>
      <c r="B904" s="53" t="s">
        <v>1400</v>
      </c>
      <c r="C904" s="53" t="s">
        <v>260</v>
      </c>
    </row>
    <row r="905" spans="1:3" x14ac:dyDescent="0.2">
      <c r="A905" s="53" t="s">
        <v>1075</v>
      </c>
      <c r="B905" s="53" t="s">
        <v>1399</v>
      </c>
      <c r="C905" s="53" t="s">
        <v>260</v>
      </c>
    </row>
    <row r="906" spans="1:3" x14ac:dyDescent="0.2">
      <c r="A906" s="53" t="s">
        <v>1075</v>
      </c>
      <c r="B906" s="53" t="s">
        <v>1224</v>
      </c>
      <c r="C906" s="53" t="s">
        <v>260</v>
      </c>
    </row>
    <row r="907" spans="1:3" x14ac:dyDescent="0.2">
      <c r="A907" s="53" t="s">
        <v>1075</v>
      </c>
      <c r="B907" s="53" t="s">
        <v>1337</v>
      </c>
      <c r="C907" s="53" t="s">
        <v>260</v>
      </c>
    </row>
    <row r="908" spans="1:3" x14ac:dyDescent="0.2">
      <c r="A908" s="53" t="s">
        <v>1075</v>
      </c>
      <c r="B908" s="53" t="s">
        <v>1338</v>
      </c>
      <c r="C908" s="53" t="s">
        <v>260</v>
      </c>
    </row>
    <row r="909" spans="1:3" x14ac:dyDescent="0.2">
      <c r="A909" s="53" t="s">
        <v>1075</v>
      </c>
      <c r="B909" s="53" t="s">
        <v>1231</v>
      </c>
      <c r="C909" s="53" t="s">
        <v>260</v>
      </c>
    </row>
    <row r="910" spans="1:3" x14ac:dyDescent="0.2">
      <c r="A910" s="53" t="s">
        <v>1075</v>
      </c>
      <c r="B910" s="53" t="s">
        <v>1232</v>
      </c>
      <c r="C910" s="53" t="s">
        <v>260</v>
      </c>
    </row>
    <row r="911" spans="1:3" x14ac:dyDescent="0.2">
      <c r="A911" s="53" t="s">
        <v>1075</v>
      </c>
      <c r="B911" s="53" t="s">
        <v>1233</v>
      </c>
      <c r="C911" s="53" t="s">
        <v>260</v>
      </c>
    </row>
    <row r="912" spans="1:3" x14ac:dyDescent="0.2">
      <c r="A912" s="53" t="s">
        <v>1075</v>
      </c>
      <c r="B912" s="53" t="s">
        <v>1234</v>
      </c>
      <c r="C912" s="53" t="s">
        <v>260</v>
      </c>
    </row>
    <row r="913" spans="1:3" x14ac:dyDescent="0.2">
      <c r="A913" s="53" t="s">
        <v>1075</v>
      </c>
      <c r="B913" s="53" t="s">
        <v>1408</v>
      </c>
      <c r="C913" s="53" t="s">
        <v>260</v>
      </c>
    </row>
    <row r="914" spans="1:3" x14ac:dyDescent="0.2">
      <c r="A914" s="53" t="s">
        <v>1075</v>
      </c>
      <c r="B914" s="53" t="s">
        <v>1414</v>
      </c>
      <c r="C914" s="53" t="s">
        <v>260</v>
      </c>
    </row>
    <row r="915" spans="1:3" x14ac:dyDescent="0.2">
      <c r="A915" s="53" t="s">
        <v>1075</v>
      </c>
      <c r="B915" s="53" t="s">
        <v>1413</v>
      </c>
      <c r="C915" s="53" t="s">
        <v>260</v>
      </c>
    </row>
    <row r="916" spans="1:3" x14ac:dyDescent="0.2">
      <c r="A916" s="53" t="s">
        <v>1075</v>
      </c>
      <c r="B916" s="53" t="s">
        <v>1412</v>
      </c>
      <c r="C916" s="53" t="s">
        <v>260</v>
      </c>
    </row>
    <row r="917" spans="1:3" x14ac:dyDescent="0.2">
      <c r="A917" s="53" t="s">
        <v>1075</v>
      </c>
      <c r="B917" s="53" t="s">
        <v>1411</v>
      </c>
      <c r="C917" s="53" t="s">
        <v>260</v>
      </c>
    </row>
    <row r="918" spans="1:3" x14ac:dyDescent="0.2">
      <c r="A918" s="53" t="s">
        <v>1075</v>
      </c>
      <c r="B918" s="53" t="s">
        <v>1410</v>
      </c>
      <c r="C918" s="53" t="s">
        <v>260</v>
      </c>
    </row>
    <row r="919" spans="1:3" x14ac:dyDescent="0.2">
      <c r="A919" s="53" t="s">
        <v>1075</v>
      </c>
      <c r="B919" s="53" t="s">
        <v>1409</v>
      </c>
      <c r="C919" s="53" t="s">
        <v>260</v>
      </c>
    </row>
    <row r="920" spans="1:3" x14ac:dyDescent="0.2">
      <c r="A920" s="53" t="s">
        <v>1075</v>
      </c>
      <c r="B920" s="53" t="s">
        <v>1710</v>
      </c>
      <c r="C920" s="53" t="s">
        <v>260</v>
      </c>
    </row>
    <row r="921" spans="1:3" x14ac:dyDescent="0.2">
      <c r="A921" s="53" t="s">
        <v>1075</v>
      </c>
      <c r="B921" s="53" t="s">
        <v>1709</v>
      </c>
      <c r="C921" s="53" t="s">
        <v>260</v>
      </c>
    </row>
    <row r="922" spans="1:3" x14ac:dyDescent="0.2">
      <c r="A922" s="53" t="s">
        <v>1075</v>
      </c>
      <c r="B922" s="53" t="s">
        <v>1418</v>
      </c>
      <c r="C922" s="53" t="s">
        <v>260</v>
      </c>
    </row>
    <row r="923" spans="1:3" x14ac:dyDescent="0.2">
      <c r="A923" s="53" t="s">
        <v>1075</v>
      </c>
      <c r="B923" s="53" t="s">
        <v>1828</v>
      </c>
      <c r="C923" s="53" t="s">
        <v>260</v>
      </c>
    </row>
    <row r="924" spans="1:3" x14ac:dyDescent="0.2">
      <c r="A924" s="53" t="s">
        <v>1075</v>
      </c>
      <c r="B924" s="53" t="s">
        <v>1827</v>
      </c>
      <c r="C924" s="53" t="s">
        <v>260</v>
      </c>
    </row>
    <row r="925" spans="1:3" x14ac:dyDescent="0.2">
      <c r="A925" s="53" t="s">
        <v>1075</v>
      </c>
      <c r="B925" s="53" t="s">
        <v>1826</v>
      </c>
      <c r="C925" s="53" t="s">
        <v>260</v>
      </c>
    </row>
    <row r="926" spans="1:3" x14ac:dyDescent="0.2">
      <c r="A926" s="53" t="s">
        <v>1075</v>
      </c>
      <c r="B926" s="53" t="s">
        <v>1825</v>
      </c>
      <c r="C926" s="53" t="s">
        <v>260</v>
      </c>
    </row>
    <row r="927" spans="1:3" x14ac:dyDescent="0.2">
      <c r="A927" s="53" t="s">
        <v>1075</v>
      </c>
      <c r="B927" s="53" t="s">
        <v>1812</v>
      </c>
      <c r="C927" s="53" t="s">
        <v>260</v>
      </c>
    </row>
    <row r="928" spans="1:3" x14ac:dyDescent="0.2">
      <c r="A928" s="53" t="s">
        <v>1075</v>
      </c>
      <c r="B928" s="53" t="s">
        <v>1811</v>
      </c>
      <c r="C928" s="53" t="s">
        <v>260</v>
      </c>
    </row>
    <row r="929" spans="1:3" x14ac:dyDescent="0.2">
      <c r="A929" s="53" t="s">
        <v>1075</v>
      </c>
      <c r="B929" s="53" t="s">
        <v>1220</v>
      </c>
      <c r="C929" s="53" t="s">
        <v>260</v>
      </c>
    </row>
    <row r="930" spans="1:3" x14ac:dyDescent="0.2">
      <c r="A930" s="53" t="s">
        <v>1075</v>
      </c>
      <c r="B930" s="53" t="s">
        <v>1219</v>
      </c>
      <c r="C930" s="53" t="s">
        <v>260</v>
      </c>
    </row>
    <row r="931" spans="1:3" x14ac:dyDescent="0.2">
      <c r="A931" s="53" t="s">
        <v>1074</v>
      </c>
      <c r="B931" s="53" t="s">
        <v>1341</v>
      </c>
      <c r="C931" s="53" t="s">
        <v>260</v>
      </c>
    </row>
    <row r="932" spans="1:3" x14ac:dyDescent="0.2">
      <c r="A932" s="53" t="s">
        <v>1074</v>
      </c>
      <c r="B932" s="53" t="s">
        <v>1342</v>
      </c>
      <c r="C932" s="53" t="s">
        <v>260</v>
      </c>
    </row>
    <row r="933" spans="1:3" x14ac:dyDescent="0.2">
      <c r="A933" s="53" t="s">
        <v>1074</v>
      </c>
      <c r="B933" s="53" t="s">
        <v>1339</v>
      </c>
      <c r="C933" s="53" t="s">
        <v>260</v>
      </c>
    </row>
    <row r="934" spans="1:3" x14ac:dyDescent="0.2">
      <c r="A934" s="53" t="s">
        <v>1074</v>
      </c>
      <c r="B934" s="53" t="s">
        <v>1340</v>
      </c>
      <c r="C934" s="53" t="s">
        <v>260</v>
      </c>
    </row>
    <row r="935" spans="1:3" x14ac:dyDescent="0.2">
      <c r="A935" s="53" t="s">
        <v>1074</v>
      </c>
      <c r="B935" s="53" t="s">
        <v>1230</v>
      </c>
      <c r="C935" s="53" t="s">
        <v>260</v>
      </c>
    </row>
    <row r="936" spans="1:3" x14ac:dyDescent="0.2">
      <c r="A936" s="53" t="s">
        <v>1074</v>
      </c>
      <c r="B936" s="53" t="s">
        <v>1229</v>
      </c>
      <c r="C936" s="53" t="s">
        <v>260</v>
      </c>
    </row>
    <row r="937" spans="1:3" x14ac:dyDescent="0.2">
      <c r="A937" s="53" t="s">
        <v>1074</v>
      </c>
      <c r="B937" s="53" t="s">
        <v>1228</v>
      </c>
      <c r="C937" s="53" t="s">
        <v>260</v>
      </c>
    </row>
    <row r="938" spans="1:3" x14ac:dyDescent="0.2">
      <c r="A938" s="53" t="s">
        <v>1074</v>
      </c>
      <c r="B938" s="53" t="s">
        <v>1227</v>
      </c>
      <c r="C938" s="53" t="s">
        <v>260</v>
      </c>
    </row>
    <row r="939" spans="1:3" x14ac:dyDescent="0.2">
      <c r="A939" s="53" t="s">
        <v>1074</v>
      </c>
      <c r="B939" s="53" t="s">
        <v>1331</v>
      </c>
      <c r="C939" s="53" t="s">
        <v>260</v>
      </c>
    </row>
    <row r="940" spans="1:3" x14ac:dyDescent="0.2">
      <c r="A940" s="53" t="s">
        <v>1074</v>
      </c>
      <c r="B940" s="53" t="s">
        <v>1235</v>
      </c>
      <c r="C940" s="53" t="s">
        <v>260</v>
      </c>
    </row>
    <row r="941" spans="1:3" x14ac:dyDescent="0.2">
      <c r="A941" s="53" t="s">
        <v>1074</v>
      </c>
      <c r="B941" s="53" t="s">
        <v>1609</v>
      </c>
      <c r="C941" s="53" t="s">
        <v>260</v>
      </c>
    </row>
    <row r="942" spans="1:3" x14ac:dyDescent="0.2">
      <c r="A942" s="53" t="s">
        <v>1074</v>
      </c>
      <c r="B942" s="53" t="s">
        <v>1608</v>
      </c>
      <c r="C942" s="53" t="s">
        <v>260</v>
      </c>
    </row>
    <row r="943" spans="1:3" x14ac:dyDescent="0.2">
      <c r="A943" s="53" t="s">
        <v>1074</v>
      </c>
      <c r="B943" s="53" t="s">
        <v>1155</v>
      </c>
      <c r="C943" s="53" t="s">
        <v>260</v>
      </c>
    </row>
    <row r="944" spans="1:3" x14ac:dyDescent="0.2">
      <c r="A944" s="53" t="s">
        <v>1074</v>
      </c>
      <c r="B944" s="53" t="s">
        <v>1154</v>
      </c>
      <c r="C944" s="53" t="s">
        <v>260</v>
      </c>
    </row>
    <row r="945" spans="1:3" x14ac:dyDescent="0.2">
      <c r="A945" s="53" t="s">
        <v>1270</v>
      </c>
      <c r="B945" s="53" t="s">
        <v>1271</v>
      </c>
      <c r="C945" s="53" t="s">
        <v>265</v>
      </c>
    </row>
    <row r="946" spans="1:3" x14ac:dyDescent="0.2">
      <c r="A946" s="53" t="s">
        <v>1160</v>
      </c>
      <c r="B946" s="53" t="s">
        <v>1371</v>
      </c>
      <c r="C946" s="53" t="s">
        <v>260</v>
      </c>
    </row>
    <row r="947" spans="1:3" x14ac:dyDescent="0.2">
      <c r="A947" s="53" t="s">
        <v>1160</v>
      </c>
      <c r="B947" s="53" t="s">
        <v>1370</v>
      </c>
      <c r="C947" s="53" t="s">
        <v>260</v>
      </c>
    </row>
    <row r="948" spans="1:3" x14ac:dyDescent="0.2">
      <c r="A948" s="53" t="s">
        <v>1160</v>
      </c>
      <c r="B948" s="53" t="s">
        <v>1218</v>
      </c>
      <c r="C948" s="53" t="s">
        <v>260</v>
      </c>
    </row>
    <row r="949" spans="1:3" x14ac:dyDescent="0.2">
      <c r="A949" s="53" t="s">
        <v>1160</v>
      </c>
      <c r="B949" s="53" t="s">
        <v>1217</v>
      </c>
      <c r="C949" s="53" t="s">
        <v>260</v>
      </c>
    </row>
    <row r="950" spans="1:3" x14ac:dyDescent="0.2">
      <c r="A950" s="53" t="s">
        <v>1160</v>
      </c>
      <c r="B950" s="53" t="s">
        <v>1216</v>
      </c>
      <c r="C950" s="53" t="s">
        <v>260</v>
      </c>
    </row>
    <row r="951" spans="1:3" x14ac:dyDescent="0.2">
      <c r="A951" s="53" t="s">
        <v>1160</v>
      </c>
      <c r="B951" s="53" t="s">
        <v>1829</v>
      </c>
      <c r="C951" s="53" t="s">
        <v>260</v>
      </c>
    </row>
    <row r="952" spans="1:3" x14ac:dyDescent="0.2">
      <c r="A952" s="53" t="s">
        <v>1160</v>
      </c>
      <c r="B952" s="53" t="s">
        <v>1166</v>
      </c>
      <c r="C952" s="53" t="s">
        <v>260</v>
      </c>
    </row>
    <row r="953" spans="1:3" x14ac:dyDescent="0.2">
      <c r="A953" s="53" t="s">
        <v>1160</v>
      </c>
      <c r="B953" s="53" t="s">
        <v>1165</v>
      </c>
      <c r="C953" s="53" t="s">
        <v>260</v>
      </c>
    </row>
    <row r="954" spans="1:3" x14ac:dyDescent="0.2">
      <c r="A954" s="53" t="s">
        <v>1160</v>
      </c>
      <c r="B954" s="53" t="s">
        <v>1631</v>
      </c>
      <c r="C954" s="53" t="s">
        <v>260</v>
      </c>
    </row>
    <row r="955" spans="1:3" x14ac:dyDescent="0.2">
      <c r="A955" s="53" t="s">
        <v>1160</v>
      </c>
      <c r="B955" s="53" t="s">
        <v>1164</v>
      </c>
      <c r="C955" s="53" t="s">
        <v>260</v>
      </c>
    </row>
    <row r="956" spans="1:3" x14ac:dyDescent="0.2">
      <c r="A956" s="53" t="s">
        <v>1160</v>
      </c>
      <c r="B956" s="53" t="s">
        <v>1163</v>
      </c>
      <c r="C956" s="53" t="s">
        <v>260</v>
      </c>
    </row>
    <row r="957" spans="1:3" x14ac:dyDescent="0.2">
      <c r="A957" s="53" t="s">
        <v>1160</v>
      </c>
      <c r="B957" s="53" t="s">
        <v>1162</v>
      </c>
      <c r="C957" s="53" t="s">
        <v>260</v>
      </c>
    </row>
    <row r="958" spans="1:3" x14ac:dyDescent="0.2">
      <c r="A958" s="53" t="s">
        <v>1160</v>
      </c>
      <c r="B958" s="53" t="s">
        <v>1161</v>
      </c>
      <c r="C958" s="53" t="s">
        <v>260</v>
      </c>
    </row>
    <row r="959" spans="1:3" x14ac:dyDescent="0.2">
      <c r="A959" s="53" t="s">
        <v>1160</v>
      </c>
      <c r="B959" s="53" t="s">
        <v>1398</v>
      </c>
      <c r="C959" s="53" t="s">
        <v>260</v>
      </c>
    </row>
    <row r="960" spans="1:3" x14ac:dyDescent="0.2">
      <c r="A960" s="53" t="s">
        <v>1160</v>
      </c>
      <c r="B960" s="53" t="s">
        <v>1397</v>
      </c>
      <c r="C960" s="53" t="s">
        <v>260</v>
      </c>
    </row>
    <row r="961" spans="1:3" x14ac:dyDescent="0.2">
      <c r="A961" s="53" t="s">
        <v>1160</v>
      </c>
      <c r="B961" s="53" t="s">
        <v>1396</v>
      </c>
      <c r="C961" s="53" t="s">
        <v>260</v>
      </c>
    </row>
    <row r="962" spans="1:3" x14ac:dyDescent="0.2">
      <c r="A962" s="53" t="s">
        <v>431</v>
      </c>
      <c r="B962" s="53" t="s">
        <v>430</v>
      </c>
      <c r="C962" s="53" t="s">
        <v>265</v>
      </c>
    </row>
    <row r="963" spans="1:3" x14ac:dyDescent="0.2">
      <c r="A963" s="53" t="s">
        <v>431</v>
      </c>
      <c r="B963" s="53" t="s">
        <v>572</v>
      </c>
      <c r="C963" s="53" t="s">
        <v>260</v>
      </c>
    </row>
    <row r="964" spans="1:3" x14ac:dyDescent="0.2">
      <c r="A964" s="53" t="s">
        <v>303</v>
      </c>
      <c r="B964" s="53" t="s">
        <v>1543</v>
      </c>
      <c r="C964" s="53" t="s">
        <v>265</v>
      </c>
    </row>
    <row r="965" spans="1:3" x14ac:dyDescent="0.2">
      <c r="A965" s="53" t="s">
        <v>303</v>
      </c>
      <c r="B965" s="53" t="s">
        <v>1272</v>
      </c>
      <c r="C965" s="53" t="s">
        <v>265</v>
      </c>
    </row>
    <row r="966" spans="1:3" x14ac:dyDescent="0.2">
      <c r="A966" s="53" t="s">
        <v>303</v>
      </c>
      <c r="B966" s="53" t="s">
        <v>1887</v>
      </c>
      <c r="C966" s="53" t="s">
        <v>260</v>
      </c>
    </row>
    <row r="967" spans="1:3" x14ac:dyDescent="0.2">
      <c r="A967" s="53" t="s">
        <v>303</v>
      </c>
      <c r="B967" s="53" t="s">
        <v>1294</v>
      </c>
      <c r="C967" s="53" t="s">
        <v>265</v>
      </c>
    </row>
    <row r="968" spans="1:3" x14ac:dyDescent="0.2">
      <c r="A968" s="53" t="s">
        <v>303</v>
      </c>
      <c r="B968" s="53" t="s">
        <v>1501</v>
      </c>
      <c r="C968" s="53" t="s">
        <v>265</v>
      </c>
    </row>
    <row r="969" spans="1:3" x14ac:dyDescent="0.2">
      <c r="A969" s="53" t="s">
        <v>303</v>
      </c>
      <c r="B969" s="53" t="s">
        <v>639</v>
      </c>
      <c r="C969" s="53" t="s">
        <v>260</v>
      </c>
    </row>
    <row r="970" spans="1:3" x14ac:dyDescent="0.2">
      <c r="A970" s="53" t="s">
        <v>303</v>
      </c>
      <c r="B970" s="53" t="s">
        <v>638</v>
      </c>
      <c r="C970" s="53" t="s">
        <v>260</v>
      </c>
    </row>
    <row r="971" spans="1:3" x14ac:dyDescent="0.2">
      <c r="A971" s="53" t="s">
        <v>303</v>
      </c>
      <c r="B971" s="53" t="s">
        <v>1485</v>
      </c>
      <c r="C971" s="53" t="s">
        <v>265</v>
      </c>
    </row>
    <row r="972" spans="1:3" x14ac:dyDescent="0.2">
      <c r="A972" s="53" t="s">
        <v>303</v>
      </c>
      <c r="B972" s="53" t="s">
        <v>1301</v>
      </c>
      <c r="C972" s="53" t="s">
        <v>265</v>
      </c>
    </row>
    <row r="973" spans="1:3" x14ac:dyDescent="0.2">
      <c r="A973" s="53" t="s">
        <v>303</v>
      </c>
      <c r="B973" s="53" t="s">
        <v>1510</v>
      </c>
      <c r="C973" s="53" t="s">
        <v>265</v>
      </c>
    </row>
    <row r="974" spans="1:3" x14ac:dyDescent="0.2">
      <c r="A974" s="53" t="s">
        <v>575</v>
      </c>
      <c r="B974" s="53" t="s">
        <v>574</v>
      </c>
      <c r="C974" s="53" t="s">
        <v>260</v>
      </c>
    </row>
    <row r="975" spans="1:3" x14ac:dyDescent="0.2">
      <c r="A975" s="53" t="s">
        <v>82</v>
      </c>
      <c r="B975" s="53" t="s">
        <v>834</v>
      </c>
      <c r="C975" s="53" t="s">
        <v>260</v>
      </c>
    </row>
    <row r="976" spans="1:3" x14ac:dyDescent="0.2">
      <c r="A976" s="53" t="s">
        <v>82</v>
      </c>
      <c r="B976" s="53" t="s">
        <v>835</v>
      </c>
      <c r="C976" s="53" t="s">
        <v>260</v>
      </c>
    </row>
    <row r="977" spans="1:3" x14ac:dyDescent="0.2">
      <c r="A977" s="53" t="s">
        <v>82</v>
      </c>
      <c r="B977" s="53" t="s">
        <v>830</v>
      </c>
      <c r="C977" s="53" t="s">
        <v>260</v>
      </c>
    </row>
    <row r="978" spans="1:3" x14ac:dyDescent="0.2">
      <c r="A978" s="53" t="s">
        <v>82</v>
      </c>
      <c r="B978" s="53" t="s">
        <v>831</v>
      </c>
      <c r="C978" s="53" t="s">
        <v>260</v>
      </c>
    </row>
    <row r="979" spans="1:3" x14ac:dyDescent="0.2">
      <c r="A979" s="53" t="s">
        <v>82</v>
      </c>
      <c r="B979" s="53" t="s">
        <v>180</v>
      </c>
      <c r="C979" s="53" t="s">
        <v>260</v>
      </c>
    </row>
    <row r="980" spans="1:3" x14ac:dyDescent="0.2">
      <c r="A980" s="53" t="s">
        <v>82</v>
      </c>
      <c r="B980" s="53" t="s">
        <v>237</v>
      </c>
      <c r="C980" s="53" t="s">
        <v>260</v>
      </c>
    </row>
    <row r="981" spans="1:3" x14ac:dyDescent="0.2">
      <c r="A981" s="53" t="s">
        <v>82</v>
      </c>
      <c r="B981" s="53" t="s">
        <v>238</v>
      </c>
      <c r="C981" s="53" t="s">
        <v>260</v>
      </c>
    </row>
    <row r="982" spans="1:3" x14ac:dyDescent="0.2">
      <c r="A982" s="53" t="s">
        <v>82</v>
      </c>
      <c r="B982" s="53" t="s">
        <v>1954</v>
      </c>
      <c r="C982" s="53" t="s">
        <v>260</v>
      </c>
    </row>
    <row r="983" spans="1:3" x14ac:dyDescent="0.2">
      <c r="A983" s="53" t="s">
        <v>82</v>
      </c>
      <c r="B983" s="53" t="s">
        <v>1777</v>
      </c>
      <c r="C983" s="53" t="s">
        <v>260</v>
      </c>
    </row>
    <row r="984" spans="1:3" x14ac:dyDescent="0.2">
      <c r="A984" s="53" t="s">
        <v>1541</v>
      </c>
      <c r="B984" s="53" t="s">
        <v>1542</v>
      </c>
      <c r="C984" s="53" t="s">
        <v>265</v>
      </c>
    </row>
    <row r="985" spans="1:3" x14ac:dyDescent="0.2">
      <c r="A985" s="53" t="s">
        <v>1541</v>
      </c>
      <c r="B985" s="53" t="s">
        <v>1877</v>
      </c>
      <c r="C985" s="53" t="s">
        <v>265</v>
      </c>
    </row>
    <row r="986" spans="1:3" x14ac:dyDescent="0.2">
      <c r="A986" s="53" t="s">
        <v>1541</v>
      </c>
      <c r="B986" s="53" t="s">
        <v>1878</v>
      </c>
      <c r="C986" s="53" t="s">
        <v>265</v>
      </c>
    </row>
    <row r="987" spans="1:3" x14ac:dyDescent="0.2">
      <c r="A987" s="53" t="s">
        <v>1541</v>
      </c>
      <c r="B987" s="53" t="s">
        <v>1544</v>
      </c>
      <c r="C987" s="53" t="s">
        <v>265</v>
      </c>
    </row>
    <row r="988" spans="1:3" x14ac:dyDescent="0.2">
      <c r="A988" s="53" t="s">
        <v>929</v>
      </c>
      <c r="B988" s="53" t="s">
        <v>1001</v>
      </c>
      <c r="C988" s="53" t="s">
        <v>265</v>
      </c>
    </row>
    <row r="989" spans="1:3" x14ac:dyDescent="0.2">
      <c r="A989" s="53" t="s">
        <v>929</v>
      </c>
      <c r="B989" s="53" t="s">
        <v>933</v>
      </c>
      <c r="C989" s="53" t="s">
        <v>265</v>
      </c>
    </row>
    <row r="990" spans="1:3" x14ac:dyDescent="0.2">
      <c r="A990" s="53" t="s">
        <v>929</v>
      </c>
      <c r="B990" s="53" t="s">
        <v>931</v>
      </c>
      <c r="C990" s="53" t="s">
        <v>265</v>
      </c>
    </row>
    <row r="991" spans="1:3" x14ac:dyDescent="0.2">
      <c r="A991" s="53" t="s">
        <v>929</v>
      </c>
      <c r="B991" s="53" t="s">
        <v>932</v>
      </c>
      <c r="C991" s="53" t="s">
        <v>265</v>
      </c>
    </row>
    <row r="992" spans="1:3" x14ac:dyDescent="0.2">
      <c r="A992" s="53" t="s">
        <v>929</v>
      </c>
      <c r="B992" s="53" t="s">
        <v>930</v>
      </c>
      <c r="C992" s="53" t="s">
        <v>265</v>
      </c>
    </row>
    <row r="993" spans="1:3" x14ac:dyDescent="0.2">
      <c r="A993" s="53" t="s">
        <v>929</v>
      </c>
      <c r="B993" s="53" t="s">
        <v>998</v>
      </c>
      <c r="C993" s="53" t="s">
        <v>265</v>
      </c>
    </row>
    <row r="994" spans="1:3" x14ac:dyDescent="0.2">
      <c r="A994" s="53" t="s">
        <v>929</v>
      </c>
      <c r="B994" s="53" t="s">
        <v>1000</v>
      </c>
      <c r="C994" s="53" t="s">
        <v>265</v>
      </c>
    </row>
    <row r="995" spans="1:3" x14ac:dyDescent="0.2">
      <c r="A995" s="53" t="s">
        <v>929</v>
      </c>
      <c r="B995" s="53" t="s">
        <v>999</v>
      </c>
      <c r="C995" s="53" t="s">
        <v>265</v>
      </c>
    </row>
    <row r="996" spans="1:3" x14ac:dyDescent="0.2">
      <c r="A996" s="53" t="s">
        <v>929</v>
      </c>
      <c r="B996" s="53" t="s">
        <v>963</v>
      </c>
      <c r="C996" s="53" t="s">
        <v>265</v>
      </c>
    </row>
    <row r="997" spans="1:3" x14ac:dyDescent="0.2">
      <c r="A997" s="53" t="s">
        <v>378</v>
      </c>
      <c r="B997" s="53" t="s">
        <v>596</v>
      </c>
      <c r="C997" s="53" t="s">
        <v>260</v>
      </c>
    </row>
    <row r="998" spans="1:3" x14ac:dyDescent="0.2">
      <c r="A998" s="53" t="s">
        <v>378</v>
      </c>
      <c r="B998" s="53" t="s">
        <v>534</v>
      </c>
      <c r="C998" s="53" t="s">
        <v>260</v>
      </c>
    </row>
    <row r="999" spans="1:3" x14ac:dyDescent="0.2">
      <c r="A999" s="53" t="s">
        <v>378</v>
      </c>
      <c r="B999" s="53" t="s">
        <v>533</v>
      </c>
      <c r="C999" s="53" t="s">
        <v>260</v>
      </c>
    </row>
    <row r="1000" spans="1:3" x14ac:dyDescent="0.2">
      <c r="A1000" s="53" t="s">
        <v>378</v>
      </c>
      <c r="B1000" s="53" t="s">
        <v>591</v>
      </c>
      <c r="C1000" s="53" t="s">
        <v>260</v>
      </c>
    </row>
    <row r="1001" spans="1:3" x14ac:dyDescent="0.2">
      <c r="A1001" s="53" t="s">
        <v>378</v>
      </c>
      <c r="B1001" s="53" t="s">
        <v>597</v>
      </c>
      <c r="C1001" s="53" t="s">
        <v>260</v>
      </c>
    </row>
    <row r="1002" spans="1:3" x14ac:dyDescent="0.2">
      <c r="A1002" s="53" t="s">
        <v>378</v>
      </c>
      <c r="B1002" s="53" t="s">
        <v>573</v>
      </c>
      <c r="C1002" s="53" t="s">
        <v>260</v>
      </c>
    </row>
    <row r="1003" spans="1:3" x14ac:dyDescent="0.2">
      <c r="A1003" s="53" t="s">
        <v>378</v>
      </c>
      <c r="B1003" s="53" t="s">
        <v>593</v>
      </c>
      <c r="C1003" s="53" t="s">
        <v>260</v>
      </c>
    </row>
    <row r="1004" spans="1:3" x14ac:dyDescent="0.2">
      <c r="A1004" s="53" t="s">
        <v>378</v>
      </c>
      <c r="B1004" s="53" t="s">
        <v>594</v>
      </c>
      <c r="C1004" s="53" t="s">
        <v>260</v>
      </c>
    </row>
    <row r="1005" spans="1:3" x14ac:dyDescent="0.2">
      <c r="A1005" s="53" t="s">
        <v>378</v>
      </c>
      <c r="B1005" s="53" t="s">
        <v>592</v>
      </c>
      <c r="C1005" s="53" t="s">
        <v>260</v>
      </c>
    </row>
    <row r="1006" spans="1:3" x14ac:dyDescent="0.2">
      <c r="A1006" s="53" t="s">
        <v>378</v>
      </c>
      <c r="B1006" s="53" t="s">
        <v>595</v>
      </c>
      <c r="C1006" s="53" t="s">
        <v>260</v>
      </c>
    </row>
    <row r="1007" spans="1:3" x14ac:dyDescent="0.2">
      <c r="A1007" s="53" t="s">
        <v>1345</v>
      </c>
      <c r="B1007" s="53" t="s">
        <v>1684</v>
      </c>
      <c r="C1007" s="53" t="s">
        <v>260</v>
      </c>
    </row>
    <row r="1008" spans="1:3" x14ac:dyDescent="0.2">
      <c r="A1008" s="53" t="s">
        <v>1345</v>
      </c>
      <c r="B1008" s="53" t="s">
        <v>1685</v>
      </c>
      <c r="C1008" s="53" t="s">
        <v>260</v>
      </c>
    </row>
    <row r="1009" spans="1:3" x14ac:dyDescent="0.2">
      <c r="A1009" s="53" t="s">
        <v>1345</v>
      </c>
      <c r="B1009" s="53" t="s">
        <v>1686</v>
      </c>
      <c r="C1009" s="53" t="s">
        <v>260</v>
      </c>
    </row>
    <row r="1010" spans="1:3" x14ac:dyDescent="0.2">
      <c r="A1010" s="53" t="s">
        <v>1345</v>
      </c>
      <c r="B1010" s="53" t="s">
        <v>1687</v>
      </c>
      <c r="C1010" s="53" t="s">
        <v>260</v>
      </c>
    </row>
    <row r="1011" spans="1:3" x14ac:dyDescent="0.2">
      <c r="A1011" s="53" t="s">
        <v>1345</v>
      </c>
      <c r="B1011" s="53" t="s">
        <v>1807</v>
      </c>
      <c r="C1011" s="53" t="s">
        <v>260</v>
      </c>
    </row>
    <row r="1012" spans="1:3" x14ac:dyDescent="0.2">
      <c r="A1012" s="53" t="s">
        <v>1345</v>
      </c>
      <c r="B1012" s="53" t="s">
        <v>1346</v>
      </c>
      <c r="C1012" s="53" t="s">
        <v>260</v>
      </c>
    </row>
    <row r="1013" spans="1:3" x14ac:dyDescent="0.2">
      <c r="A1013" s="53" t="s">
        <v>1345</v>
      </c>
      <c r="B1013" s="53" t="s">
        <v>1347</v>
      </c>
      <c r="C1013" s="53" t="s">
        <v>260</v>
      </c>
    </row>
    <row r="1014" spans="1:3" x14ac:dyDescent="0.2">
      <c r="A1014" s="53" t="s">
        <v>1345</v>
      </c>
      <c r="B1014" s="53" t="s">
        <v>1348</v>
      </c>
      <c r="C1014" s="53" t="s">
        <v>260</v>
      </c>
    </row>
    <row r="1015" spans="1:3" x14ac:dyDescent="0.2">
      <c r="A1015" s="53" t="s">
        <v>1345</v>
      </c>
      <c r="B1015" s="53" t="s">
        <v>1349</v>
      </c>
      <c r="C1015" s="53" t="s">
        <v>260</v>
      </c>
    </row>
    <row r="1016" spans="1:3" x14ac:dyDescent="0.2">
      <c r="A1016" s="53" t="s">
        <v>1345</v>
      </c>
      <c r="B1016" s="53" t="s">
        <v>1350</v>
      </c>
      <c r="C1016" s="53" t="s">
        <v>260</v>
      </c>
    </row>
    <row r="1017" spans="1:3" x14ac:dyDescent="0.2">
      <c r="A1017" s="53" t="s">
        <v>1345</v>
      </c>
      <c r="B1017" s="53" t="s">
        <v>1351</v>
      </c>
      <c r="C1017" s="53" t="s">
        <v>260</v>
      </c>
    </row>
    <row r="1018" spans="1:3" x14ac:dyDescent="0.2">
      <c r="A1018" s="53" t="s">
        <v>1345</v>
      </c>
      <c r="B1018" s="53" t="s">
        <v>1356</v>
      </c>
      <c r="C1018" s="53" t="s">
        <v>260</v>
      </c>
    </row>
    <row r="1019" spans="1:3" x14ac:dyDescent="0.2">
      <c r="A1019" s="53" t="s">
        <v>1345</v>
      </c>
      <c r="B1019" s="53" t="s">
        <v>1357</v>
      </c>
      <c r="C1019" s="53" t="s">
        <v>260</v>
      </c>
    </row>
    <row r="1020" spans="1:3" x14ac:dyDescent="0.2">
      <c r="A1020" s="53" t="s">
        <v>1345</v>
      </c>
      <c r="B1020" s="53" t="s">
        <v>1362</v>
      </c>
      <c r="C1020" s="53" t="s">
        <v>260</v>
      </c>
    </row>
    <row r="1021" spans="1:3" x14ac:dyDescent="0.2">
      <c r="A1021" s="53" t="s">
        <v>1345</v>
      </c>
      <c r="B1021" s="53" t="s">
        <v>1363</v>
      </c>
      <c r="C1021" s="53" t="s">
        <v>260</v>
      </c>
    </row>
    <row r="1022" spans="1:3" x14ac:dyDescent="0.2">
      <c r="A1022" s="53" t="s">
        <v>1345</v>
      </c>
      <c r="B1022" s="53" t="s">
        <v>1707</v>
      </c>
      <c r="C1022" s="53" t="s">
        <v>260</v>
      </c>
    </row>
    <row r="1023" spans="1:3" x14ac:dyDescent="0.2">
      <c r="A1023" s="53" t="s">
        <v>1345</v>
      </c>
      <c r="B1023" s="53" t="s">
        <v>1389</v>
      </c>
      <c r="C1023" s="53" t="s">
        <v>260</v>
      </c>
    </row>
    <row r="1024" spans="1:3" x14ac:dyDescent="0.2">
      <c r="A1024" s="53" t="s">
        <v>1345</v>
      </c>
      <c r="B1024" s="53" t="s">
        <v>1390</v>
      </c>
      <c r="C1024" s="53" t="s">
        <v>260</v>
      </c>
    </row>
    <row r="1025" spans="1:3" x14ac:dyDescent="0.2">
      <c r="A1025" s="53" t="s">
        <v>1345</v>
      </c>
      <c r="B1025" s="53" t="s">
        <v>1391</v>
      </c>
      <c r="C1025" s="53" t="s">
        <v>260</v>
      </c>
    </row>
    <row r="1026" spans="1:3" x14ac:dyDescent="0.2">
      <c r="A1026" s="53" t="s">
        <v>1345</v>
      </c>
      <c r="B1026" s="53" t="s">
        <v>1392</v>
      </c>
      <c r="C1026" s="53" t="s">
        <v>260</v>
      </c>
    </row>
    <row r="1027" spans="1:3" x14ac:dyDescent="0.2">
      <c r="A1027" s="53" t="s">
        <v>1345</v>
      </c>
      <c r="B1027" s="53" t="s">
        <v>1393</v>
      </c>
      <c r="C1027" s="53" t="s">
        <v>260</v>
      </c>
    </row>
    <row r="1028" spans="1:3" x14ac:dyDescent="0.2">
      <c r="A1028" s="53" t="s">
        <v>1345</v>
      </c>
      <c r="B1028" s="53" t="s">
        <v>1352</v>
      </c>
      <c r="C1028" s="53" t="s">
        <v>260</v>
      </c>
    </row>
    <row r="1029" spans="1:3" x14ac:dyDescent="0.2">
      <c r="A1029" s="53" t="s">
        <v>1345</v>
      </c>
      <c r="B1029" s="53" t="s">
        <v>1353</v>
      </c>
      <c r="C1029" s="53" t="s">
        <v>260</v>
      </c>
    </row>
    <row r="1030" spans="1:3" x14ac:dyDescent="0.2">
      <c r="A1030" s="53" t="s">
        <v>671</v>
      </c>
      <c r="B1030" s="53" t="s">
        <v>1432</v>
      </c>
      <c r="C1030" s="53" t="s">
        <v>260</v>
      </c>
    </row>
    <row r="1031" spans="1:3" x14ac:dyDescent="0.2">
      <c r="A1031" s="53" t="s">
        <v>671</v>
      </c>
      <c r="B1031" s="53" t="s">
        <v>1433</v>
      </c>
      <c r="C1031" s="53" t="s">
        <v>260</v>
      </c>
    </row>
    <row r="1032" spans="1:3" x14ac:dyDescent="0.2">
      <c r="A1032" s="53" t="s">
        <v>671</v>
      </c>
      <c r="B1032" s="53" t="s">
        <v>1434</v>
      </c>
      <c r="C1032" s="53" t="s">
        <v>260</v>
      </c>
    </row>
    <row r="1033" spans="1:3" x14ac:dyDescent="0.2">
      <c r="A1033" s="53" t="s">
        <v>671</v>
      </c>
      <c r="B1033" s="53" t="s">
        <v>1435</v>
      </c>
      <c r="C1033" s="53" t="s">
        <v>260</v>
      </c>
    </row>
    <row r="1034" spans="1:3" x14ac:dyDescent="0.2">
      <c r="A1034" s="53" t="s">
        <v>671</v>
      </c>
      <c r="B1034" s="53" t="s">
        <v>1436</v>
      </c>
      <c r="C1034" s="53" t="s">
        <v>260</v>
      </c>
    </row>
    <row r="1035" spans="1:3" x14ac:dyDescent="0.2">
      <c r="A1035" s="53" t="s">
        <v>671</v>
      </c>
      <c r="B1035" s="53" t="s">
        <v>1425</v>
      </c>
      <c r="C1035" s="53" t="s">
        <v>260</v>
      </c>
    </row>
    <row r="1036" spans="1:3" x14ac:dyDescent="0.2">
      <c r="A1036" s="53" t="s">
        <v>671</v>
      </c>
      <c r="B1036" s="53" t="s">
        <v>1426</v>
      </c>
      <c r="C1036" s="53" t="s">
        <v>260</v>
      </c>
    </row>
    <row r="1037" spans="1:3" x14ac:dyDescent="0.2">
      <c r="A1037" s="53" t="s">
        <v>671</v>
      </c>
      <c r="B1037" s="53" t="s">
        <v>1427</v>
      </c>
      <c r="C1037" s="53" t="s">
        <v>260</v>
      </c>
    </row>
    <row r="1038" spans="1:3" x14ac:dyDescent="0.2">
      <c r="A1038" s="53" t="s">
        <v>671</v>
      </c>
      <c r="B1038" s="53" t="s">
        <v>1428</v>
      </c>
      <c r="C1038" s="53" t="s">
        <v>260</v>
      </c>
    </row>
    <row r="1039" spans="1:3" x14ac:dyDescent="0.2">
      <c r="A1039" s="53" t="s">
        <v>671</v>
      </c>
      <c r="B1039" s="53" t="s">
        <v>1429</v>
      </c>
      <c r="C1039" s="53" t="s">
        <v>260</v>
      </c>
    </row>
    <row r="1040" spans="1:3" x14ac:dyDescent="0.2">
      <c r="A1040" s="53" t="s">
        <v>671</v>
      </c>
      <c r="B1040" s="53" t="s">
        <v>1430</v>
      </c>
      <c r="C1040" s="53" t="s">
        <v>260</v>
      </c>
    </row>
    <row r="1041" spans="1:3" x14ac:dyDescent="0.2">
      <c r="A1041" s="53" t="s">
        <v>671</v>
      </c>
      <c r="B1041" s="53" t="s">
        <v>1388</v>
      </c>
      <c r="C1041" s="53" t="s">
        <v>260</v>
      </c>
    </row>
    <row r="1042" spans="1:3" x14ac:dyDescent="0.2">
      <c r="A1042" s="53" t="s">
        <v>671</v>
      </c>
      <c r="B1042" s="53" t="s">
        <v>1708</v>
      </c>
      <c r="C1042" s="53" t="s">
        <v>260</v>
      </c>
    </row>
    <row r="1043" spans="1:3" x14ac:dyDescent="0.2">
      <c r="A1043" s="53" t="s">
        <v>671</v>
      </c>
      <c r="B1043" s="53" t="s">
        <v>1421</v>
      </c>
      <c r="C1043" s="53" t="s">
        <v>260</v>
      </c>
    </row>
    <row r="1044" spans="1:3" x14ac:dyDescent="0.2">
      <c r="A1044" s="53" t="s">
        <v>671</v>
      </c>
      <c r="B1044" s="53" t="s">
        <v>1422</v>
      </c>
      <c r="C1044" s="53" t="s">
        <v>260</v>
      </c>
    </row>
    <row r="1045" spans="1:3" x14ac:dyDescent="0.2">
      <c r="A1045" s="53" t="s">
        <v>671</v>
      </c>
      <c r="B1045" s="53" t="s">
        <v>1423</v>
      </c>
      <c r="C1045" s="53" t="s">
        <v>260</v>
      </c>
    </row>
    <row r="1046" spans="1:3" x14ac:dyDescent="0.2">
      <c r="A1046" s="53" t="s">
        <v>671</v>
      </c>
      <c r="B1046" s="53" t="s">
        <v>1424</v>
      </c>
      <c r="C1046" s="53" t="s">
        <v>260</v>
      </c>
    </row>
    <row r="1047" spans="1:3" x14ac:dyDescent="0.2">
      <c r="A1047" s="53" t="s">
        <v>671</v>
      </c>
      <c r="B1047" s="53" t="s">
        <v>1592</v>
      </c>
      <c r="C1047" s="53" t="s">
        <v>260</v>
      </c>
    </row>
    <row r="1048" spans="1:3" x14ac:dyDescent="0.2">
      <c r="A1048" s="53" t="s">
        <v>671</v>
      </c>
      <c r="B1048" s="53" t="s">
        <v>1381</v>
      </c>
      <c r="C1048" s="53" t="s">
        <v>260</v>
      </c>
    </row>
    <row r="1049" spans="1:3" x14ac:dyDescent="0.2">
      <c r="A1049" s="53" t="s">
        <v>671</v>
      </c>
      <c r="B1049" s="53" t="s">
        <v>1566</v>
      </c>
      <c r="C1049" s="53" t="s">
        <v>260</v>
      </c>
    </row>
    <row r="1050" spans="1:3" x14ac:dyDescent="0.2">
      <c r="A1050" s="53" t="s">
        <v>671</v>
      </c>
      <c r="B1050" s="53" t="s">
        <v>1382</v>
      </c>
      <c r="C1050" s="53" t="s">
        <v>260</v>
      </c>
    </row>
    <row r="1051" spans="1:3" x14ac:dyDescent="0.2">
      <c r="A1051" s="53" t="s">
        <v>671</v>
      </c>
      <c r="B1051" s="53" t="s">
        <v>1383</v>
      </c>
      <c r="C1051" s="53" t="s">
        <v>260</v>
      </c>
    </row>
    <row r="1052" spans="1:3" x14ac:dyDescent="0.2">
      <c r="A1052" s="53" t="s">
        <v>671</v>
      </c>
      <c r="B1052" s="53" t="s">
        <v>1384</v>
      </c>
      <c r="C1052" s="53" t="s">
        <v>260</v>
      </c>
    </row>
    <row r="1053" spans="1:3" x14ac:dyDescent="0.2">
      <c r="A1053" s="53" t="s">
        <v>671</v>
      </c>
      <c r="B1053" s="53" t="s">
        <v>1385</v>
      </c>
      <c r="C1053" s="53" t="s">
        <v>260</v>
      </c>
    </row>
    <row r="1054" spans="1:3" x14ac:dyDescent="0.2">
      <c r="A1054" s="53" t="s">
        <v>671</v>
      </c>
      <c r="B1054" s="53" t="s">
        <v>1386</v>
      </c>
      <c r="C1054" s="53" t="s">
        <v>260</v>
      </c>
    </row>
    <row r="1055" spans="1:3" x14ac:dyDescent="0.2">
      <c r="A1055" s="53" t="s">
        <v>671</v>
      </c>
      <c r="B1055" s="53" t="s">
        <v>1815</v>
      </c>
      <c r="C1055" s="53" t="s">
        <v>260</v>
      </c>
    </row>
    <row r="1056" spans="1:3" x14ac:dyDescent="0.2">
      <c r="A1056" s="53" t="s">
        <v>671</v>
      </c>
      <c r="B1056" s="53" t="s">
        <v>670</v>
      </c>
      <c r="C1056" s="53" t="s">
        <v>260</v>
      </c>
    </row>
    <row r="1057" spans="1:3" x14ac:dyDescent="0.2">
      <c r="A1057" s="53" t="s">
        <v>709</v>
      </c>
      <c r="B1057" s="53" t="s">
        <v>708</v>
      </c>
      <c r="C1057" s="53" t="s">
        <v>260</v>
      </c>
    </row>
    <row r="1058" spans="1:3" x14ac:dyDescent="0.2">
      <c r="A1058" s="53" t="s">
        <v>1334</v>
      </c>
      <c r="B1058" s="53" t="s">
        <v>1335</v>
      </c>
      <c r="C1058" s="53" t="s">
        <v>260</v>
      </c>
    </row>
    <row r="1059" spans="1:3" x14ac:dyDescent="0.2">
      <c r="A1059" s="53" t="s">
        <v>728</v>
      </c>
      <c r="B1059" s="53" t="s">
        <v>833</v>
      </c>
      <c r="C1059" s="53" t="s">
        <v>260</v>
      </c>
    </row>
    <row r="1060" spans="1:3" x14ac:dyDescent="0.2">
      <c r="A1060" s="53" t="s">
        <v>728</v>
      </c>
      <c r="B1060" s="53" t="s">
        <v>1468</v>
      </c>
      <c r="C1060" s="53" t="s">
        <v>260</v>
      </c>
    </row>
    <row r="1061" spans="1:3" x14ac:dyDescent="0.2">
      <c r="A1061" s="53" t="s">
        <v>728</v>
      </c>
      <c r="B1061" s="53" t="s">
        <v>1913</v>
      </c>
      <c r="C1061" s="53" t="s">
        <v>260</v>
      </c>
    </row>
    <row r="1062" spans="1:3" x14ac:dyDescent="0.2">
      <c r="A1062" s="53" t="s">
        <v>728</v>
      </c>
      <c r="B1062" s="53" t="s">
        <v>1467</v>
      </c>
      <c r="C1062" s="53" t="s">
        <v>260</v>
      </c>
    </row>
    <row r="1063" spans="1:3" x14ac:dyDescent="0.2">
      <c r="A1063" s="53" t="s">
        <v>728</v>
      </c>
      <c r="B1063" s="53" t="s">
        <v>1466</v>
      </c>
      <c r="C1063" s="53" t="s">
        <v>260</v>
      </c>
    </row>
    <row r="1064" spans="1:3" x14ac:dyDescent="0.2">
      <c r="A1064" s="53" t="s">
        <v>728</v>
      </c>
      <c r="B1064" s="53" t="s">
        <v>1460</v>
      </c>
      <c r="C1064" s="53" t="s">
        <v>260</v>
      </c>
    </row>
    <row r="1065" spans="1:3" x14ac:dyDescent="0.2">
      <c r="A1065" s="53" t="s">
        <v>728</v>
      </c>
      <c r="B1065" s="53" t="s">
        <v>1471</v>
      </c>
      <c r="C1065" s="53" t="s">
        <v>260</v>
      </c>
    </row>
    <row r="1066" spans="1:3" x14ac:dyDescent="0.2">
      <c r="A1066" s="53" t="s">
        <v>728</v>
      </c>
      <c r="B1066" s="53" t="s">
        <v>1753</v>
      </c>
      <c r="C1066" s="53" t="s">
        <v>260</v>
      </c>
    </row>
    <row r="1067" spans="1:3" x14ac:dyDescent="0.2">
      <c r="A1067" s="53" t="s">
        <v>728</v>
      </c>
      <c r="B1067" s="53" t="s">
        <v>1740</v>
      </c>
      <c r="C1067" s="53" t="s">
        <v>260</v>
      </c>
    </row>
    <row r="1068" spans="1:3" x14ac:dyDescent="0.2">
      <c r="A1068" s="53" t="s">
        <v>1648</v>
      </c>
      <c r="B1068" s="53" t="s">
        <v>1649</v>
      </c>
      <c r="C1068" s="53" t="s">
        <v>260</v>
      </c>
    </row>
    <row r="1069" spans="1:3" x14ac:dyDescent="0.2">
      <c r="A1069" s="53" t="s">
        <v>1614</v>
      </c>
      <c r="B1069" s="53" t="s">
        <v>1615</v>
      </c>
      <c r="C1069" s="53" t="s">
        <v>260</v>
      </c>
    </row>
    <row r="1070" spans="1:3" x14ac:dyDescent="0.2">
      <c r="A1070" s="53" t="s">
        <v>1079</v>
      </c>
      <c r="B1070" s="53" t="s">
        <v>1886</v>
      </c>
      <c r="C1070" s="53" t="s">
        <v>260</v>
      </c>
    </row>
    <row r="1071" spans="1:3" x14ac:dyDescent="0.2">
      <c r="A1071" s="53" t="s">
        <v>1079</v>
      </c>
      <c r="B1071" s="53" t="s">
        <v>1894</v>
      </c>
      <c r="C1071" s="53" t="s">
        <v>260</v>
      </c>
    </row>
    <row r="1072" spans="1:3" x14ac:dyDescent="0.2">
      <c r="A1072" s="53" t="s">
        <v>273</v>
      </c>
      <c r="B1072" s="53" t="s">
        <v>272</v>
      </c>
      <c r="C1072" s="53" t="s">
        <v>260</v>
      </c>
    </row>
    <row r="1073" spans="1:3" x14ac:dyDescent="0.2">
      <c r="A1073" s="53" t="s">
        <v>824</v>
      </c>
      <c r="B1073" s="53" t="s">
        <v>1354</v>
      </c>
      <c r="C1073" s="53" t="s">
        <v>260</v>
      </c>
    </row>
    <row r="1074" spans="1:3" x14ac:dyDescent="0.2">
      <c r="A1074" s="53" t="s">
        <v>824</v>
      </c>
      <c r="B1074" s="53" t="s">
        <v>1355</v>
      </c>
      <c r="C1074" s="53" t="s">
        <v>260</v>
      </c>
    </row>
    <row r="1075" spans="1:3" x14ac:dyDescent="0.2">
      <c r="A1075" s="53" t="s">
        <v>824</v>
      </c>
      <c r="B1075" s="53" t="s">
        <v>1172</v>
      </c>
      <c r="C1075" s="53" t="s">
        <v>260</v>
      </c>
    </row>
    <row r="1076" spans="1:3" x14ac:dyDescent="0.2">
      <c r="A1076" s="53" t="s">
        <v>824</v>
      </c>
      <c r="B1076" s="53" t="s">
        <v>1140</v>
      </c>
      <c r="C1076" s="53" t="s">
        <v>260</v>
      </c>
    </row>
    <row r="1077" spans="1:3" x14ac:dyDescent="0.2">
      <c r="A1077" s="53" t="s">
        <v>1526</v>
      </c>
      <c r="B1077" s="53" t="s">
        <v>1527</v>
      </c>
      <c r="C1077" s="53" t="s">
        <v>265</v>
      </c>
    </row>
    <row r="1078" spans="1:3" x14ac:dyDescent="0.2">
      <c r="A1078" s="53" t="s">
        <v>1526</v>
      </c>
      <c r="B1078" s="53" t="s">
        <v>1530</v>
      </c>
      <c r="C1078" s="53" t="s">
        <v>265</v>
      </c>
    </row>
    <row r="1079" spans="1:3" x14ac:dyDescent="0.2">
      <c r="A1079" s="53" t="s">
        <v>87</v>
      </c>
      <c r="B1079" s="53" t="s">
        <v>164</v>
      </c>
      <c r="C1079" s="53" t="s">
        <v>260</v>
      </c>
    </row>
    <row r="1080" spans="1:3" x14ac:dyDescent="0.2">
      <c r="A1080" s="53" t="s">
        <v>87</v>
      </c>
      <c r="B1080" s="53" t="s">
        <v>1186</v>
      </c>
      <c r="C1080" s="53" t="s">
        <v>265</v>
      </c>
    </row>
    <row r="1081" spans="1:3" x14ac:dyDescent="0.2">
      <c r="A1081" s="53" t="s">
        <v>87</v>
      </c>
      <c r="B1081" s="53" t="s">
        <v>1187</v>
      </c>
      <c r="C1081" s="53" t="s">
        <v>265</v>
      </c>
    </row>
    <row r="1082" spans="1:3" x14ac:dyDescent="0.2">
      <c r="A1082" s="53" t="s">
        <v>511</v>
      </c>
      <c r="B1082" s="53" t="s">
        <v>1380</v>
      </c>
      <c r="C1082" s="53" t="s">
        <v>260</v>
      </c>
    </row>
    <row r="1083" spans="1:3" x14ac:dyDescent="0.2">
      <c r="A1083" s="53" t="s">
        <v>511</v>
      </c>
      <c r="B1083" s="53" t="s">
        <v>510</v>
      </c>
      <c r="C1083" s="53" t="s">
        <v>260</v>
      </c>
    </row>
    <row r="1084" spans="1:3" x14ac:dyDescent="0.2">
      <c r="A1084" s="53" t="s">
        <v>571</v>
      </c>
      <c r="B1084" s="53" t="s">
        <v>570</v>
      </c>
      <c r="C1084" s="53" t="s">
        <v>260</v>
      </c>
    </row>
    <row r="1085" spans="1:3" x14ac:dyDescent="0.2">
      <c r="A1085" s="53" t="s">
        <v>579</v>
      </c>
      <c r="B1085" s="53" t="s">
        <v>580</v>
      </c>
      <c r="C1085" s="53" t="s">
        <v>260</v>
      </c>
    </row>
    <row r="1086" spans="1:3" x14ac:dyDescent="0.2">
      <c r="A1086" s="53" t="s">
        <v>579</v>
      </c>
      <c r="B1086" s="53" t="s">
        <v>578</v>
      </c>
      <c r="C1086" s="53" t="s">
        <v>260</v>
      </c>
    </row>
    <row r="1087" spans="1:3" x14ac:dyDescent="0.2">
      <c r="A1087" s="53" t="s">
        <v>397</v>
      </c>
      <c r="B1087" s="53" t="s">
        <v>1716</v>
      </c>
      <c r="C1087" s="53" t="s">
        <v>260</v>
      </c>
    </row>
    <row r="1088" spans="1:3" x14ac:dyDescent="0.2">
      <c r="A1088" s="53" t="s">
        <v>397</v>
      </c>
      <c r="B1088" s="53" t="s">
        <v>549</v>
      </c>
      <c r="C1088" s="53" t="s">
        <v>260</v>
      </c>
    </row>
    <row r="1089" spans="1:3" x14ac:dyDescent="0.2">
      <c r="A1089" s="53" t="s">
        <v>397</v>
      </c>
      <c r="B1089" s="53" t="s">
        <v>548</v>
      </c>
      <c r="C1089" s="53" t="s">
        <v>260</v>
      </c>
    </row>
    <row r="1090" spans="1:3" x14ac:dyDescent="0.2">
      <c r="A1090" s="53" t="s">
        <v>397</v>
      </c>
      <c r="B1090" s="53" t="s">
        <v>550</v>
      </c>
      <c r="C1090" s="53" t="s">
        <v>260</v>
      </c>
    </row>
    <row r="1091" spans="1:3" x14ac:dyDescent="0.2">
      <c r="A1091" s="53" t="s">
        <v>397</v>
      </c>
      <c r="B1091" s="53" t="s">
        <v>1101</v>
      </c>
      <c r="C1091" s="53" t="s">
        <v>265</v>
      </c>
    </row>
    <row r="1092" spans="1:3" x14ac:dyDescent="0.2">
      <c r="A1092" s="53" t="s">
        <v>397</v>
      </c>
      <c r="B1092" s="53" t="s">
        <v>1839</v>
      </c>
      <c r="C1092" s="53" t="s">
        <v>265</v>
      </c>
    </row>
    <row r="1093" spans="1:3" x14ac:dyDescent="0.2">
      <c r="A1093" s="53" t="s">
        <v>397</v>
      </c>
      <c r="B1093" s="53" t="s">
        <v>563</v>
      </c>
      <c r="C1093" s="53" t="s">
        <v>260</v>
      </c>
    </row>
    <row r="1094" spans="1:3" x14ac:dyDescent="0.2">
      <c r="A1094" s="53" t="s">
        <v>397</v>
      </c>
      <c r="B1094" s="53" t="s">
        <v>562</v>
      </c>
      <c r="C1094" s="53" t="s">
        <v>260</v>
      </c>
    </row>
    <row r="1095" spans="1:3" x14ac:dyDescent="0.2">
      <c r="A1095" s="53" t="s">
        <v>397</v>
      </c>
      <c r="B1095" s="53" t="s">
        <v>559</v>
      </c>
      <c r="C1095" s="53" t="s">
        <v>260</v>
      </c>
    </row>
    <row r="1096" spans="1:3" x14ac:dyDescent="0.2">
      <c r="A1096" s="53" t="s">
        <v>397</v>
      </c>
      <c r="B1096" s="53" t="s">
        <v>554</v>
      </c>
      <c r="C1096" s="53" t="s">
        <v>260</v>
      </c>
    </row>
    <row r="1097" spans="1:3" x14ac:dyDescent="0.2">
      <c r="A1097" s="53" t="s">
        <v>86</v>
      </c>
      <c r="B1097" s="53" t="s">
        <v>184</v>
      </c>
      <c r="C1097" s="53" t="s">
        <v>260</v>
      </c>
    </row>
    <row r="1098" spans="1:3" x14ac:dyDescent="0.2">
      <c r="A1098" s="53" t="s">
        <v>704</v>
      </c>
      <c r="B1098" s="53" t="s">
        <v>703</v>
      </c>
      <c r="C1098" s="53" t="s">
        <v>260</v>
      </c>
    </row>
    <row r="1099" spans="1:3" x14ac:dyDescent="0.2">
      <c r="A1099" s="53" t="s">
        <v>1748</v>
      </c>
      <c r="B1099" s="53" t="s">
        <v>1750</v>
      </c>
      <c r="C1099" s="53" t="s">
        <v>260</v>
      </c>
    </row>
    <row r="1100" spans="1:3" x14ac:dyDescent="0.2">
      <c r="A1100" s="53" t="s">
        <v>1748</v>
      </c>
      <c r="B1100" s="53" t="s">
        <v>1749</v>
      </c>
      <c r="C1100" s="53" t="s">
        <v>260</v>
      </c>
    </row>
    <row r="1101" spans="1:3" x14ac:dyDescent="0.2">
      <c r="A1101" s="53" t="s">
        <v>667</v>
      </c>
      <c r="B1101" s="53" t="s">
        <v>666</v>
      </c>
      <c r="C1101" s="53" t="s">
        <v>260</v>
      </c>
    </row>
    <row r="1102" spans="1:3" x14ac:dyDescent="0.2">
      <c r="A1102" s="53" t="s">
        <v>667</v>
      </c>
      <c r="B1102" s="53" t="s">
        <v>1671</v>
      </c>
      <c r="C1102" s="53" t="s">
        <v>260</v>
      </c>
    </row>
    <row r="1103" spans="1:3" x14ac:dyDescent="0.2">
      <c r="A1103" s="53" t="s">
        <v>667</v>
      </c>
      <c r="B1103" s="53" t="s">
        <v>1474</v>
      </c>
      <c r="C1103" s="53" t="s">
        <v>260</v>
      </c>
    </row>
    <row r="1104" spans="1:3" x14ac:dyDescent="0.2">
      <c r="A1104" s="53" t="s">
        <v>269</v>
      </c>
      <c r="B1104" s="53" t="s">
        <v>354</v>
      </c>
      <c r="C1104" s="53" t="s">
        <v>260</v>
      </c>
    </row>
    <row r="1105" spans="1:3" x14ac:dyDescent="0.2">
      <c r="A1105" s="53" t="s">
        <v>269</v>
      </c>
      <c r="B1105" s="53" t="s">
        <v>356</v>
      </c>
      <c r="C1105" s="53" t="s">
        <v>260</v>
      </c>
    </row>
    <row r="1106" spans="1:3" x14ac:dyDescent="0.2">
      <c r="A1106" s="53" t="s">
        <v>269</v>
      </c>
      <c r="B1106" s="53" t="s">
        <v>355</v>
      </c>
      <c r="C1106" s="53" t="s">
        <v>260</v>
      </c>
    </row>
    <row r="1107" spans="1:3" x14ac:dyDescent="0.2">
      <c r="A1107" s="53" t="s">
        <v>269</v>
      </c>
      <c r="B1107" s="53" t="s">
        <v>270</v>
      </c>
      <c r="C1107" s="53" t="s">
        <v>260</v>
      </c>
    </row>
    <row r="1108" spans="1:3" x14ac:dyDescent="0.2">
      <c r="A1108" s="53" t="s">
        <v>269</v>
      </c>
      <c r="B1108" s="53" t="s">
        <v>276</v>
      </c>
      <c r="C1108" s="53" t="s">
        <v>260</v>
      </c>
    </row>
    <row r="1109" spans="1:3" x14ac:dyDescent="0.2">
      <c r="A1109" s="53" t="s">
        <v>269</v>
      </c>
      <c r="B1109" s="53" t="s">
        <v>271</v>
      </c>
      <c r="C1109" s="53" t="s">
        <v>260</v>
      </c>
    </row>
    <row r="1110" spans="1:3" x14ac:dyDescent="0.2">
      <c r="A1110" s="53" t="s">
        <v>269</v>
      </c>
      <c r="B1110" s="53" t="s">
        <v>277</v>
      </c>
      <c r="C1110" s="53" t="s">
        <v>260</v>
      </c>
    </row>
    <row r="1111" spans="1:3" x14ac:dyDescent="0.2">
      <c r="A1111" s="53" t="s">
        <v>269</v>
      </c>
      <c r="B1111" s="53" t="s">
        <v>268</v>
      </c>
      <c r="C1111" s="53" t="s">
        <v>260</v>
      </c>
    </row>
    <row r="1112" spans="1:3" x14ac:dyDescent="0.2">
      <c r="A1112" s="53" t="s">
        <v>176</v>
      </c>
      <c r="B1112" s="53" t="s">
        <v>274</v>
      </c>
      <c r="C1112" s="53" t="s">
        <v>260</v>
      </c>
    </row>
    <row r="1113" spans="1:3" x14ac:dyDescent="0.2">
      <c r="A1113" s="53" t="s">
        <v>176</v>
      </c>
      <c r="B1113" s="53" t="s">
        <v>175</v>
      </c>
      <c r="C1113" s="53" t="s">
        <v>260</v>
      </c>
    </row>
    <row r="1114" spans="1:3" x14ac:dyDescent="0.2">
      <c r="A1114" s="53" t="s">
        <v>176</v>
      </c>
      <c r="B1114" s="53" t="s">
        <v>275</v>
      </c>
      <c r="C1114" s="53" t="s">
        <v>260</v>
      </c>
    </row>
    <row r="1115" spans="1:3" x14ac:dyDescent="0.2">
      <c r="A1115" s="53" t="s">
        <v>1453</v>
      </c>
      <c r="B1115" s="53" t="s">
        <v>1454</v>
      </c>
      <c r="C1115" s="53" t="s">
        <v>265</v>
      </c>
    </row>
    <row r="1116" spans="1:3" x14ac:dyDescent="0.2">
      <c r="A1116" s="53" t="s">
        <v>1453</v>
      </c>
      <c r="B1116" s="53" t="s">
        <v>1455</v>
      </c>
      <c r="C1116" s="53" t="s">
        <v>265</v>
      </c>
    </row>
    <row r="1117" spans="1:3" x14ac:dyDescent="0.2">
      <c r="A1117" s="53" t="s">
        <v>1453</v>
      </c>
      <c r="B1117" s="53" t="s">
        <v>1456</v>
      </c>
      <c r="C1117" s="53" t="s">
        <v>265</v>
      </c>
    </row>
    <row r="1118" spans="1:3" x14ac:dyDescent="0.2">
      <c r="A1118" s="53" t="s">
        <v>1453</v>
      </c>
      <c r="B1118" s="53" t="s">
        <v>1457</v>
      </c>
      <c r="C1118" s="53" t="s">
        <v>265</v>
      </c>
    </row>
    <row r="1119" spans="1:3" x14ac:dyDescent="0.2">
      <c r="A1119" s="53" t="s">
        <v>1453</v>
      </c>
      <c r="B1119" s="53" t="s">
        <v>1458</v>
      </c>
      <c r="C1119" s="53" t="s">
        <v>265</v>
      </c>
    </row>
    <row r="1120" spans="1:3" x14ac:dyDescent="0.2">
      <c r="A1120" s="53" t="s">
        <v>1453</v>
      </c>
      <c r="B1120" s="53" t="s">
        <v>1459</v>
      </c>
      <c r="C1120" s="53" t="s">
        <v>265</v>
      </c>
    </row>
    <row r="1121" spans="1:3" x14ac:dyDescent="0.2">
      <c r="A1121" s="53" t="s">
        <v>1445</v>
      </c>
      <c r="B1121" s="53" t="s">
        <v>1446</v>
      </c>
      <c r="C1121" s="53" t="s">
        <v>265</v>
      </c>
    </row>
    <row r="1122" spans="1:3" x14ac:dyDescent="0.2">
      <c r="A1122" s="53" t="s">
        <v>907</v>
      </c>
      <c r="B1122" s="53" t="s">
        <v>908</v>
      </c>
      <c r="C1122" s="53" t="s">
        <v>265</v>
      </c>
    </row>
    <row r="1123" spans="1:3" x14ac:dyDescent="0.2">
      <c r="A1123" s="53" t="s">
        <v>907</v>
      </c>
      <c r="B1123" s="53" t="s">
        <v>939</v>
      </c>
      <c r="C1123" s="53" t="s">
        <v>265</v>
      </c>
    </row>
    <row r="1124" spans="1:3" x14ac:dyDescent="0.2">
      <c r="A1124" s="53" t="s">
        <v>875</v>
      </c>
      <c r="B1124" s="53" t="s">
        <v>876</v>
      </c>
      <c r="C1124" s="53" t="s">
        <v>265</v>
      </c>
    </row>
    <row r="1125" spans="1:3" x14ac:dyDescent="0.2">
      <c r="A1125" s="53" t="s">
        <v>875</v>
      </c>
      <c r="B1125" s="53" t="s">
        <v>954</v>
      </c>
      <c r="C1125" s="53" t="s">
        <v>265</v>
      </c>
    </row>
    <row r="1126" spans="1:3" x14ac:dyDescent="0.2">
      <c r="A1126" s="53" t="s">
        <v>875</v>
      </c>
      <c r="B1126" s="53" t="s">
        <v>899</v>
      </c>
      <c r="C1126" s="53" t="s">
        <v>265</v>
      </c>
    </row>
    <row r="1127" spans="1:3" x14ac:dyDescent="0.2">
      <c r="A1127" s="53" t="s">
        <v>875</v>
      </c>
      <c r="B1127" s="53" t="s">
        <v>891</v>
      </c>
      <c r="C1127" s="53" t="s">
        <v>265</v>
      </c>
    </row>
    <row r="1128" spans="1:3" x14ac:dyDescent="0.2">
      <c r="A1128" s="53" t="s">
        <v>875</v>
      </c>
      <c r="B1128" s="53" t="s">
        <v>897</v>
      </c>
      <c r="C1128" s="53" t="s">
        <v>265</v>
      </c>
    </row>
    <row r="1129" spans="1:3" x14ac:dyDescent="0.2">
      <c r="A1129" s="53" t="s">
        <v>875</v>
      </c>
      <c r="B1129" s="53" t="s">
        <v>1059</v>
      </c>
      <c r="C1129" s="53" t="s">
        <v>265</v>
      </c>
    </row>
    <row r="1130" spans="1:3" x14ac:dyDescent="0.2">
      <c r="A1130" s="53" t="s">
        <v>875</v>
      </c>
      <c r="B1130" s="53" t="s">
        <v>1058</v>
      </c>
      <c r="C1130" s="53" t="s">
        <v>265</v>
      </c>
    </row>
    <row r="1131" spans="1:3" x14ac:dyDescent="0.2">
      <c r="A1131" s="53" t="s">
        <v>875</v>
      </c>
      <c r="B1131" s="53" t="s">
        <v>898</v>
      </c>
      <c r="C1131" s="53" t="s">
        <v>265</v>
      </c>
    </row>
    <row r="1132" spans="1:3" x14ac:dyDescent="0.2">
      <c r="A1132" s="53" t="s">
        <v>875</v>
      </c>
      <c r="B1132" s="53" t="s">
        <v>945</v>
      </c>
      <c r="C1132" s="53" t="s">
        <v>265</v>
      </c>
    </row>
    <row r="1133" spans="1:3" x14ac:dyDescent="0.2">
      <c r="A1133" s="53" t="s">
        <v>1329</v>
      </c>
      <c r="B1133" s="53" t="s">
        <v>1330</v>
      </c>
      <c r="C1133" s="53" t="s">
        <v>260</v>
      </c>
    </row>
    <row r="1134" spans="1:3" x14ac:dyDescent="0.2">
      <c r="A1134" s="53" t="s">
        <v>1090</v>
      </c>
      <c r="B1134" s="53" t="s">
        <v>1616</v>
      </c>
      <c r="C1134" s="53" t="s">
        <v>260</v>
      </c>
    </row>
    <row r="1135" spans="1:3" x14ac:dyDescent="0.2">
      <c r="A1135" s="53" t="s">
        <v>1090</v>
      </c>
      <c r="B1135" s="53" t="s">
        <v>1617</v>
      </c>
      <c r="C1135" s="53" t="s">
        <v>260</v>
      </c>
    </row>
    <row r="1136" spans="1:3" x14ac:dyDescent="0.2">
      <c r="A1136" s="53" t="s">
        <v>1090</v>
      </c>
      <c r="B1136" s="53" t="s">
        <v>1618</v>
      </c>
      <c r="C1136" s="53" t="s">
        <v>260</v>
      </c>
    </row>
    <row r="1137" spans="1:3" x14ac:dyDescent="0.2">
      <c r="A1137" s="53" t="s">
        <v>113</v>
      </c>
      <c r="B1137" s="53" t="s">
        <v>133</v>
      </c>
      <c r="C1137" s="53" t="s">
        <v>265</v>
      </c>
    </row>
    <row r="1138" spans="1:3" x14ac:dyDescent="0.2">
      <c r="A1138" s="53" t="s">
        <v>113</v>
      </c>
      <c r="B1138" s="53" t="s">
        <v>134</v>
      </c>
      <c r="C1138" s="53" t="s">
        <v>265</v>
      </c>
    </row>
    <row r="1139" spans="1:3" x14ac:dyDescent="0.2">
      <c r="A1139" s="53" t="s">
        <v>97</v>
      </c>
      <c r="B1139" s="53" t="s">
        <v>96</v>
      </c>
      <c r="C1139" s="53" t="s">
        <v>265</v>
      </c>
    </row>
    <row r="1140" spans="1:3" x14ac:dyDescent="0.2">
      <c r="A1140" s="53" t="s">
        <v>97</v>
      </c>
      <c r="B1140" s="53" t="s">
        <v>130</v>
      </c>
      <c r="C1140" s="53" t="s">
        <v>265</v>
      </c>
    </row>
    <row r="1141" spans="1:3" x14ac:dyDescent="0.2">
      <c r="A1141" s="53" t="s">
        <v>553</v>
      </c>
      <c r="B1141" s="53" t="s">
        <v>552</v>
      </c>
      <c r="C1141" s="53" t="s">
        <v>260</v>
      </c>
    </row>
    <row r="1142" spans="1:3" x14ac:dyDescent="0.2">
      <c r="A1142" s="53" t="s">
        <v>66</v>
      </c>
      <c r="B1142" s="53" t="s">
        <v>179</v>
      </c>
      <c r="C1142" s="53" t="s">
        <v>260</v>
      </c>
    </row>
    <row r="1143" spans="1:3" x14ac:dyDescent="0.2">
      <c r="A1143" s="53" t="s">
        <v>66</v>
      </c>
      <c r="B1143" s="53" t="s">
        <v>737</v>
      </c>
      <c r="C1143" s="53" t="s">
        <v>260</v>
      </c>
    </row>
    <row r="1144" spans="1:3" x14ac:dyDescent="0.2">
      <c r="A1144" s="53" t="s">
        <v>104</v>
      </c>
      <c r="B1144" s="53" t="s">
        <v>103</v>
      </c>
      <c r="C1144" s="53" t="s">
        <v>265</v>
      </c>
    </row>
    <row r="1145" spans="1:3" x14ac:dyDescent="0.2">
      <c r="A1145" s="53" t="s">
        <v>1719</v>
      </c>
      <c r="B1145" s="53" t="s">
        <v>1720</v>
      </c>
      <c r="C1145" s="53" t="s">
        <v>265</v>
      </c>
    </row>
    <row r="1146" spans="1:3" x14ac:dyDescent="0.2">
      <c r="A1146" s="53" t="s">
        <v>1846</v>
      </c>
      <c r="B1146" s="53" t="s">
        <v>1847</v>
      </c>
      <c r="C1146" s="53" t="s">
        <v>265</v>
      </c>
    </row>
    <row r="1147" spans="1:3" x14ac:dyDescent="0.2">
      <c r="A1147" s="53" t="s">
        <v>1073</v>
      </c>
      <c r="B1147" s="53" t="s">
        <v>1209</v>
      </c>
      <c r="C1147" s="53" t="s">
        <v>265</v>
      </c>
    </row>
    <row r="1148" spans="1:3" x14ac:dyDescent="0.2">
      <c r="A1148" s="53" t="s">
        <v>1073</v>
      </c>
      <c r="B1148" s="53" t="s">
        <v>1320</v>
      </c>
      <c r="C1148" s="53" t="s">
        <v>265</v>
      </c>
    </row>
    <row r="1149" spans="1:3" x14ac:dyDescent="0.2">
      <c r="A1149" s="53" t="s">
        <v>1073</v>
      </c>
      <c r="B1149" s="53" t="s">
        <v>1277</v>
      </c>
      <c r="C1149" s="53" t="s">
        <v>265</v>
      </c>
    </row>
    <row r="1150" spans="1:3" x14ac:dyDescent="0.2">
      <c r="A1150" s="53" t="s">
        <v>1073</v>
      </c>
      <c r="B1150" s="53" t="s">
        <v>1208</v>
      </c>
      <c r="C1150" s="53" t="s">
        <v>265</v>
      </c>
    </row>
    <row r="1151" spans="1:3" x14ac:dyDescent="0.2">
      <c r="A1151" s="53" t="s">
        <v>1073</v>
      </c>
      <c r="B1151" s="53" t="s">
        <v>1239</v>
      </c>
      <c r="C1151" s="53" t="s">
        <v>265</v>
      </c>
    </row>
    <row r="1152" spans="1:3" x14ac:dyDescent="0.2">
      <c r="A1152" s="53" t="s">
        <v>1073</v>
      </c>
      <c r="B1152" s="53" t="s">
        <v>1238</v>
      </c>
      <c r="C1152" s="53" t="s">
        <v>265</v>
      </c>
    </row>
    <row r="1153" spans="1:3" x14ac:dyDescent="0.2">
      <c r="A1153" s="53" t="s">
        <v>1073</v>
      </c>
      <c r="B1153" s="53" t="s">
        <v>1245</v>
      </c>
      <c r="C1153" s="53" t="s">
        <v>265</v>
      </c>
    </row>
    <row r="1154" spans="1:3" x14ac:dyDescent="0.2">
      <c r="A1154" s="53" t="s">
        <v>1073</v>
      </c>
      <c r="B1154" s="53" t="s">
        <v>1246</v>
      </c>
      <c r="C1154" s="53" t="s">
        <v>265</v>
      </c>
    </row>
    <row r="1155" spans="1:3" x14ac:dyDescent="0.2">
      <c r="A1155" s="53" t="s">
        <v>1073</v>
      </c>
      <c r="B1155" s="53" t="s">
        <v>1326</v>
      </c>
      <c r="C1155" s="53" t="s">
        <v>265</v>
      </c>
    </row>
    <row r="1156" spans="1:3" x14ac:dyDescent="0.2">
      <c r="A1156" s="53" t="s">
        <v>1073</v>
      </c>
      <c r="B1156" s="53" t="s">
        <v>1325</v>
      </c>
      <c r="C1156" s="53" t="s">
        <v>265</v>
      </c>
    </row>
    <row r="1157" spans="1:3" x14ac:dyDescent="0.2">
      <c r="A1157" s="53" t="s">
        <v>1073</v>
      </c>
      <c r="B1157" s="53" t="s">
        <v>1201</v>
      </c>
      <c r="C1157" s="53" t="s">
        <v>265</v>
      </c>
    </row>
    <row r="1158" spans="1:3" x14ac:dyDescent="0.2">
      <c r="A1158" s="53" t="s">
        <v>1073</v>
      </c>
      <c r="B1158" s="53" t="s">
        <v>1314</v>
      </c>
      <c r="C1158" s="53" t="s">
        <v>265</v>
      </c>
    </row>
    <row r="1159" spans="1:3" x14ac:dyDescent="0.2">
      <c r="A1159" s="53" t="s">
        <v>1073</v>
      </c>
      <c r="B1159" s="53" t="s">
        <v>1207</v>
      </c>
      <c r="C1159" s="53" t="s">
        <v>265</v>
      </c>
    </row>
    <row r="1160" spans="1:3" x14ac:dyDescent="0.2">
      <c r="A1160" s="53" t="s">
        <v>1073</v>
      </c>
      <c r="B1160" s="53" t="s">
        <v>1237</v>
      </c>
      <c r="C1160" s="53" t="s">
        <v>265</v>
      </c>
    </row>
    <row r="1161" spans="1:3" x14ac:dyDescent="0.2">
      <c r="A1161" s="53" t="s">
        <v>1073</v>
      </c>
      <c r="B1161" s="53" t="s">
        <v>1319</v>
      </c>
      <c r="C1161" s="53" t="s">
        <v>265</v>
      </c>
    </row>
    <row r="1162" spans="1:3" x14ac:dyDescent="0.2">
      <c r="A1162" s="53" t="s">
        <v>1073</v>
      </c>
      <c r="B1162" s="53" t="s">
        <v>1280</v>
      </c>
      <c r="C1162" s="53" t="s">
        <v>265</v>
      </c>
    </row>
    <row r="1163" spans="1:3" x14ac:dyDescent="0.2">
      <c r="A1163" s="53" t="s">
        <v>1073</v>
      </c>
      <c r="B1163" s="53" t="s">
        <v>1279</v>
      </c>
      <c r="C1163" s="53" t="s">
        <v>265</v>
      </c>
    </row>
    <row r="1164" spans="1:3" x14ac:dyDescent="0.2">
      <c r="A1164" s="53" t="s">
        <v>1073</v>
      </c>
      <c r="B1164" s="53" t="s">
        <v>1210</v>
      </c>
      <c r="C1164" s="53" t="s">
        <v>265</v>
      </c>
    </row>
    <row r="1165" spans="1:3" x14ac:dyDescent="0.2">
      <c r="A1165" s="53" t="s">
        <v>1073</v>
      </c>
      <c r="B1165" s="53" t="s">
        <v>1281</v>
      </c>
      <c r="C1165" s="53" t="s">
        <v>265</v>
      </c>
    </row>
    <row r="1166" spans="1:3" x14ac:dyDescent="0.2">
      <c r="A1166" s="53" t="s">
        <v>1073</v>
      </c>
      <c r="B1166" s="53" t="s">
        <v>1198</v>
      </c>
      <c r="C1166" s="53" t="s">
        <v>265</v>
      </c>
    </row>
    <row r="1167" spans="1:3" x14ac:dyDescent="0.2">
      <c r="A1167" s="53" t="s">
        <v>1073</v>
      </c>
      <c r="B1167" s="53" t="s">
        <v>1278</v>
      </c>
      <c r="C1167" s="53" t="s">
        <v>265</v>
      </c>
    </row>
    <row r="1168" spans="1:3" x14ac:dyDescent="0.2">
      <c r="A1168" s="53" t="s">
        <v>1073</v>
      </c>
      <c r="B1168" s="53" t="s">
        <v>1200</v>
      </c>
      <c r="C1168" s="53" t="s">
        <v>265</v>
      </c>
    </row>
    <row r="1169" spans="1:3" x14ac:dyDescent="0.2">
      <c r="A1169" s="53" t="s">
        <v>1073</v>
      </c>
      <c r="B1169" s="53" t="s">
        <v>1199</v>
      </c>
      <c r="C1169" s="53" t="s">
        <v>265</v>
      </c>
    </row>
    <row r="1170" spans="1:3" x14ac:dyDescent="0.2">
      <c r="A1170" s="53" t="s">
        <v>1073</v>
      </c>
      <c r="B1170" s="53" t="s">
        <v>1243</v>
      </c>
      <c r="C1170" s="53" t="s">
        <v>265</v>
      </c>
    </row>
    <row r="1171" spans="1:3" x14ac:dyDescent="0.2">
      <c r="A1171" s="53" t="s">
        <v>1073</v>
      </c>
      <c r="B1171" s="53" t="s">
        <v>1242</v>
      </c>
      <c r="C1171" s="53" t="s">
        <v>265</v>
      </c>
    </row>
    <row r="1172" spans="1:3" x14ac:dyDescent="0.2">
      <c r="A1172" s="53" t="s">
        <v>1073</v>
      </c>
      <c r="B1172" s="53" t="s">
        <v>1205</v>
      </c>
      <c r="C1172" s="53" t="s">
        <v>265</v>
      </c>
    </row>
    <row r="1173" spans="1:3" x14ac:dyDescent="0.2">
      <c r="A1173" s="53" t="s">
        <v>1073</v>
      </c>
      <c r="B1173" s="53" t="s">
        <v>1206</v>
      </c>
      <c r="C1173" s="53" t="s">
        <v>265</v>
      </c>
    </row>
    <row r="1174" spans="1:3" x14ac:dyDescent="0.2">
      <c r="A1174" s="53" t="s">
        <v>1073</v>
      </c>
      <c r="B1174" s="53" t="s">
        <v>1236</v>
      </c>
      <c r="C1174" s="53" t="s">
        <v>265</v>
      </c>
    </row>
    <row r="1175" spans="1:3" x14ac:dyDescent="0.2">
      <c r="A1175" s="53" t="s">
        <v>1073</v>
      </c>
      <c r="B1175" s="53" t="s">
        <v>1248</v>
      </c>
      <c r="C1175" s="53" t="s">
        <v>265</v>
      </c>
    </row>
    <row r="1176" spans="1:3" x14ac:dyDescent="0.2">
      <c r="A1176" s="53" t="s">
        <v>1073</v>
      </c>
      <c r="B1176" s="53" t="s">
        <v>1247</v>
      </c>
      <c r="C1176" s="53" t="s">
        <v>265</v>
      </c>
    </row>
    <row r="1177" spans="1:3" x14ac:dyDescent="0.2">
      <c r="A1177" s="53" t="s">
        <v>1073</v>
      </c>
      <c r="B1177" s="53" t="s">
        <v>1249</v>
      </c>
      <c r="C1177" s="53" t="s">
        <v>265</v>
      </c>
    </row>
    <row r="1178" spans="1:3" x14ac:dyDescent="0.2">
      <c r="A1178" s="53" t="s">
        <v>1073</v>
      </c>
      <c r="B1178" s="53" t="s">
        <v>1318</v>
      </c>
      <c r="C1178" s="53" t="s">
        <v>265</v>
      </c>
    </row>
    <row r="1179" spans="1:3" x14ac:dyDescent="0.2">
      <c r="A1179" s="53" t="s">
        <v>1073</v>
      </c>
      <c r="B1179" s="53" t="s">
        <v>1316</v>
      </c>
      <c r="C1179" s="53" t="s">
        <v>265</v>
      </c>
    </row>
    <row r="1180" spans="1:3" x14ac:dyDescent="0.2">
      <c r="A1180" s="53" t="s">
        <v>1073</v>
      </c>
      <c r="B1180" s="53" t="s">
        <v>1317</v>
      </c>
      <c r="C1180" s="53" t="s">
        <v>265</v>
      </c>
    </row>
    <row r="1181" spans="1:3" x14ac:dyDescent="0.2">
      <c r="A1181" s="53" t="s">
        <v>1073</v>
      </c>
      <c r="B1181" s="53" t="s">
        <v>1315</v>
      </c>
      <c r="C1181" s="53" t="s">
        <v>265</v>
      </c>
    </row>
    <row r="1182" spans="1:3" x14ac:dyDescent="0.2">
      <c r="A1182" s="53" t="s">
        <v>436</v>
      </c>
      <c r="B1182" s="53" t="s">
        <v>435</v>
      </c>
      <c r="C1182" s="53" t="s">
        <v>265</v>
      </c>
    </row>
    <row r="1183" spans="1:3" x14ac:dyDescent="0.2">
      <c r="A1183" s="53" t="s">
        <v>436</v>
      </c>
      <c r="B1183" s="53" t="s">
        <v>437</v>
      </c>
      <c r="C1183" s="53" t="s">
        <v>265</v>
      </c>
    </row>
    <row r="1184" spans="1:3" x14ac:dyDescent="0.2">
      <c r="A1184" s="53" t="s">
        <v>731</v>
      </c>
      <c r="B1184" s="53" t="s">
        <v>979</v>
      </c>
      <c r="C1184" s="53" t="s">
        <v>265</v>
      </c>
    </row>
    <row r="1185" spans="1:3" x14ac:dyDescent="0.2">
      <c r="A1185" s="53" t="s">
        <v>731</v>
      </c>
      <c r="B1185" s="53" t="s">
        <v>978</v>
      </c>
      <c r="C1185" s="53" t="s">
        <v>265</v>
      </c>
    </row>
    <row r="1186" spans="1:3" x14ac:dyDescent="0.2">
      <c r="A1186" s="53" t="s">
        <v>119</v>
      </c>
      <c r="B1186" s="53" t="s">
        <v>161</v>
      </c>
      <c r="C1186" s="53" t="s">
        <v>260</v>
      </c>
    </row>
    <row r="1187" spans="1:3" x14ac:dyDescent="0.2">
      <c r="A1187" s="53" t="s">
        <v>119</v>
      </c>
      <c r="B1187" s="53" t="s">
        <v>160</v>
      </c>
      <c r="C1187" s="53" t="s">
        <v>260</v>
      </c>
    </row>
    <row r="1188" spans="1:3" x14ac:dyDescent="0.2">
      <c r="A1188" s="53" t="s">
        <v>119</v>
      </c>
      <c r="B1188" s="53" t="s">
        <v>118</v>
      </c>
      <c r="C1188" s="53" t="s">
        <v>260</v>
      </c>
    </row>
    <row r="1189" spans="1:3" x14ac:dyDescent="0.2">
      <c r="A1189" s="53" t="s">
        <v>119</v>
      </c>
      <c r="B1189" s="53" t="s">
        <v>122</v>
      </c>
      <c r="C1189" s="53" t="s">
        <v>260</v>
      </c>
    </row>
    <row r="1190" spans="1:3" x14ac:dyDescent="0.2">
      <c r="A1190" s="53" t="s">
        <v>1975</v>
      </c>
      <c r="B1190" s="53" t="s">
        <v>1976</v>
      </c>
      <c r="C1190" s="53" t="s">
        <v>265</v>
      </c>
    </row>
    <row r="1191" spans="1:3" x14ac:dyDescent="0.2">
      <c r="A1191" s="53" t="s">
        <v>1975</v>
      </c>
      <c r="B1191" s="53" t="s">
        <v>1981</v>
      </c>
      <c r="C1191" s="53" t="s">
        <v>265</v>
      </c>
    </row>
    <row r="1192" spans="1:3" x14ac:dyDescent="0.2">
      <c r="A1192" s="53" t="s">
        <v>723</v>
      </c>
      <c r="B1192" s="53" t="s">
        <v>742</v>
      </c>
      <c r="C1192" s="53" t="s">
        <v>265</v>
      </c>
    </row>
    <row r="1193" spans="1:3" x14ac:dyDescent="0.2">
      <c r="A1193" s="53" t="s">
        <v>234</v>
      </c>
      <c r="B1193" s="53" t="s">
        <v>235</v>
      </c>
      <c r="C1193" s="53" t="s">
        <v>260</v>
      </c>
    </row>
    <row r="1194" spans="1:3" x14ac:dyDescent="0.2">
      <c r="A1194" s="53" t="s">
        <v>234</v>
      </c>
      <c r="B1194" s="53" t="s">
        <v>233</v>
      </c>
      <c r="C1194" s="53" t="s">
        <v>260</v>
      </c>
    </row>
    <row r="1195" spans="1:3" x14ac:dyDescent="0.2">
      <c r="A1195" s="53" t="s">
        <v>309</v>
      </c>
      <c r="B1195" s="53" t="s">
        <v>317</v>
      </c>
      <c r="C1195" s="53" t="s">
        <v>260</v>
      </c>
    </row>
    <row r="1196" spans="1:3" x14ac:dyDescent="0.2">
      <c r="A1196" s="53" t="s">
        <v>309</v>
      </c>
      <c r="B1196" s="53" t="s">
        <v>308</v>
      </c>
      <c r="C1196" s="53" t="s">
        <v>260</v>
      </c>
    </row>
    <row r="1197" spans="1:3" x14ac:dyDescent="0.2">
      <c r="A1197" s="53" t="s">
        <v>309</v>
      </c>
      <c r="B1197" s="53" t="s">
        <v>310</v>
      </c>
      <c r="C1197" s="53" t="s">
        <v>260</v>
      </c>
    </row>
    <row r="1198" spans="1:3" x14ac:dyDescent="0.2">
      <c r="A1198" s="53" t="s">
        <v>309</v>
      </c>
      <c r="B1198" s="53" t="s">
        <v>311</v>
      </c>
      <c r="C1198" s="53" t="s">
        <v>260</v>
      </c>
    </row>
    <row r="1199" spans="1:3" x14ac:dyDescent="0.2">
      <c r="A1199" s="53" t="s">
        <v>1854</v>
      </c>
      <c r="B1199" s="53" t="s">
        <v>1856</v>
      </c>
      <c r="C1199" s="53" t="s">
        <v>265</v>
      </c>
    </row>
    <row r="1200" spans="1:3" x14ac:dyDescent="0.2">
      <c r="A1200" s="53" t="s">
        <v>1854</v>
      </c>
      <c r="B1200" s="53" t="s">
        <v>1855</v>
      </c>
      <c r="C1200" s="53" t="s">
        <v>265</v>
      </c>
    </row>
    <row r="1201" spans="1:3" x14ac:dyDescent="0.2">
      <c r="A1201" s="53" t="s">
        <v>515</v>
      </c>
      <c r="B1201" s="53" t="s">
        <v>975</v>
      </c>
      <c r="C1201" s="53" t="s">
        <v>265</v>
      </c>
    </row>
    <row r="1202" spans="1:3" x14ac:dyDescent="0.2">
      <c r="A1202" s="53" t="s">
        <v>515</v>
      </c>
      <c r="B1202" s="53" t="s">
        <v>974</v>
      </c>
      <c r="C1202" s="53" t="s">
        <v>265</v>
      </c>
    </row>
    <row r="1203" spans="1:3" x14ac:dyDescent="0.2">
      <c r="A1203" s="53" t="s">
        <v>515</v>
      </c>
      <c r="B1203" s="53" t="s">
        <v>516</v>
      </c>
      <c r="C1203" s="53" t="s">
        <v>260</v>
      </c>
    </row>
    <row r="1204" spans="1:3" x14ac:dyDescent="0.2">
      <c r="A1204" s="53" t="s">
        <v>515</v>
      </c>
      <c r="B1204" s="53" t="s">
        <v>1283</v>
      </c>
      <c r="C1204" s="53" t="s">
        <v>265</v>
      </c>
    </row>
    <row r="1205" spans="1:3" x14ac:dyDescent="0.2">
      <c r="A1205" s="53" t="s">
        <v>515</v>
      </c>
      <c r="B1205" s="53" t="s">
        <v>1834</v>
      </c>
      <c r="C1205" s="53" t="s">
        <v>265</v>
      </c>
    </row>
    <row r="1206" spans="1:3" x14ac:dyDescent="0.2">
      <c r="A1206" s="53" t="s">
        <v>515</v>
      </c>
      <c r="B1206" s="53" t="s">
        <v>1295</v>
      </c>
      <c r="C1206" s="53" t="s">
        <v>265</v>
      </c>
    </row>
    <row r="1207" spans="1:3" x14ac:dyDescent="0.2">
      <c r="A1207" s="53" t="s">
        <v>515</v>
      </c>
      <c r="B1207" s="53" t="s">
        <v>1282</v>
      </c>
      <c r="C1207" s="53" t="s">
        <v>265</v>
      </c>
    </row>
    <row r="1208" spans="1:3" x14ac:dyDescent="0.2">
      <c r="A1208" s="53" t="s">
        <v>515</v>
      </c>
      <c r="B1208" s="53" t="s">
        <v>514</v>
      </c>
      <c r="C1208" s="53" t="s">
        <v>260</v>
      </c>
    </row>
    <row r="1209" spans="1:3" x14ac:dyDescent="0.2">
      <c r="A1209" s="53" t="s">
        <v>415</v>
      </c>
      <c r="B1209" s="53" t="s">
        <v>414</v>
      </c>
      <c r="C1209" s="53" t="s">
        <v>265</v>
      </c>
    </row>
    <row r="1210" spans="1:3" x14ac:dyDescent="0.2">
      <c r="A1210" s="53" t="s">
        <v>782</v>
      </c>
      <c r="B1210" s="53" t="s">
        <v>947</v>
      </c>
      <c r="C1210" s="53" t="s">
        <v>265</v>
      </c>
    </row>
    <row r="1211" spans="1:3" x14ac:dyDescent="0.2">
      <c r="A1211" s="53" t="s">
        <v>782</v>
      </c>
      <c r="B1211" s="53" t="s">
        <v>946</v>
      </c>
      <c r="C1211" s="53" t="s">
        <v>265</v>
      </c>
    </row>
    <row r="1212" spans="1:3" x14ac:dyDescent="0.2">
      <c r="A1212" s="53" t="s">
        <v>911</v>
      </c>
      <c r="B1212" s="53" t="s">
        <v>1008</v>
      </c>
      <c r="C1212" s="53" t="s">
        <v>265</v>
      </c>
    </row>
    <row r="1213" spans="1:3" x14ac:dyDescent="0.2">
      <c r="A1213" s="53" t="s">
        <v>911</v>
      </c>
      <c r="B1213" s="53" t="s">
        <v>913</v>
      </c>
      <c r="C1213" s="53" t="s">
        <v>265</v>
      </c>
    </row>
    <row r="1214" spans="1:3" x14ac:dyDescent="0.2">
      <c r="A1214" s="53" t="s">
        <v>911</v>
      </c>
      <c r="B1214" s="53" t="s">
        <v>912</v>
      </c>
      <c r="C1214" s="53" t="s">
        <v>265</v>
      </c>
    </row>
    <row r="1215" spans="1:3" x14ac:dyDescent="0.2">
      <c r="A1215" s="53" t="s">
        <v>1071</v>
      </c>
      <c r="B1215" s="53" t="s">
        <v>1757</v>
      </c>
      <c r="C1215" s="53" t="s">
        <v>260</v>
      </c>
    </row>
    <row r="1216" spans="1:3" x14ac:dyDescent="0.2">
      <c r="A1216" s="53" t="s">
        <v>1071</v>
      </c>
      <c r="B1216" s="53" t="s">
        <v>1756</v>
      </c>
      <c r="C1216" s="53" t="s">
        <v>260</v>
      </c>
    </row>
    <row r="1217" spans="1:3" x14ac:dyDescent="0.2">
      <c r="A1217" s="53" t="s">
        <v>1505</v>
      </c>
      <c r="B1217" s="53" t="s">
        <v>1506</v>
      </c>
      <c r="C1217" s="53" t="s">
        <v>265</v>
      </c>
    </row>
    <row r="1218" spans="1:3" x14ac:dyDescent="0.2">
      <c r="A1218" s="53" t="s">
        <v>1102</v>
      </c>
      <c r="B1218" s="53" t="s">
        <v>1103</v>
      </c>
      <c r="C1218" s="53" t="s">
        <v>260</v>
      </c>
    </row>
    <row r="1219" spans="1:3" x14ac:dyDescent="0.2">
      <c r="A1219" s="53" t="s">
        <v>1102</v>
      </c>
      <c r="B1219" s="53" t="s">
        <v>1104</v>
      </c>
      <c r="C1219" s="53" t="s">
        <v>260</v>
      </c>
    </row>
    <row r="1220" spans="1:3" x14ac:dyDescent="0.2">
      <c r="A1220" s="53" t="s">
        <v>1102</v>
      </c>
      <c r="B1220" s="53" t="s">
        <v>1113</v>
      </c>
      <c r="C1220" s="53" t="s">
        <v>260</v>
      </c>
    </row>
    <row r="1221" spans="1:3" x14ac:dyDescent="0.2">
      <c r="A1221" s="53" t="s">
        <v>1169</v>
      </c>
      <c r="B1221" s="53" t="s">
        <v>1226</v>
      </c>
      <c r="C1221" s="53" t="s">
        <v>260</v>
      </c>
    </row>
    <row r="1222" spans="1:3" x14ac:dyDescent="0.2">
      <c r="A1222" s="53" t="s">
        <v>1169</v>
      </c>
      <c r="B1222" s="53" t="s">
        <v>1225</v>
      </c>
      <c r="C1222" s="53" t="s">
        <v>260</v>
      </c>
    </row>
    <row r="1223" spans="1:3" x14ac:dyDescent="0.2">
      <c r="A1223" s="53" t="s">
        <v>1169</v>
      </c>
      <c r="B1223" s="53" t="s">
        <v>1368</v>
      </c>
      <c r="C1223" s="53" t="s">
        <v>260</v>
      </c>
    </row>
    <row r="1224" spans="1:3" x14ac:dyDescent="0.2">
      <c r="A1224" s="53" t="s">
        <v>1169</v>
      </c>
      <c r="B1224" s="53" t="s">
        <v>1607</v>
      </c>
      <c r="C1224" s="53" t="s">
        <v>260</v>
      </c>
    </row>
    <row r="1225" spans="1:3" x14ac:dyDescent="0.2">
      <c r="A1225" s="53" t="s">
        <v>1169</v>
      </c>
      <c r="B1225" s="53" t="s">
        <v>1713</v>
      </c>
      <c r="C1225" s="53" t="s">
        <v>260</v>
      </c>
    </row>
    <row r="1226" spans="1:3" x14ac:dyDescent="0.2">
      <c r="A1226" s="53" t="s">
        <v>1169</v>
      </c>
      <c r="B1226" s="53" t="s">
        <v>1171</v>
      </c>
      <c r="C1226" s="53" t="s">
        <v>260</v>
      </c>
    </row>
    <row r="1227" spans="1:3" x14ac:dyDescent="0.2">
      <c r="A1227" s="53" t="s">
        <v>1169</v>
      </c>
      <c r="B1227" s="53" t="s">
        <v>1712</v>
      </c>
      <c r="C1227" s="53" t="s">
        <v>260</v>
      </c>
    </row>
    <row r="1228" spans="1:3" x14ac:dyDescent="0.2">
      <c r="A1228" s="53" t="s">
        <v>1169</v>
      </c>
      <c r="B1228" s="53" t="s">
        <v>1711</v>
      </c>
      <c r="C1228" s="53" t="s">
        <v>260</v>
      </c>
    </row>
    <row r="1229" spans="1:3" x14ac:dyDescent="0.2">
      <c r="A1229" s="53" t="s">
        <v>1169</v>
      </c>
      <c r="B1229" s="53" t="s">
        <v>1170</v>
      </c>
      <c r="C1229" s="53" t="s">
        <v>260</v>
      </c>
    </row>
    <row r="1230" spans="1:3" x14ac:dyDescent="0.2">
      <c r="A1230" s="53" t="s">
        <v>1169</v>
      </c>
      <c r="B1230" s="53" t="s">
        <v>1806</v>
      </c>
      <c r="C1230" s="53" t="s">
        <v>260</v>
      </c>
    </row>
    <row r="1231" spans="1:3" x14ac:dyDescent="0.2">
      <c r="A1231" s="53" t="s">
        <v>1169</v>
      </c>
      <c r="B1231" s="53" t="s">
        <v>1745</v>
      </c>
      <c r="C1231" s="53" t="s">
        <v>260</v>
      </c>
    </row>
    <row r="1232" spans="1:3" x14ac:dyDescent="0.2">
      <c r="A1232" s="53" t="s">
        <v>1169</v>
      </c>
      <c r="B1232" s="53" t="s">
        <v>1744</v>
      </c>
      <c r="C1232" s="53" t="s">
        <v>260</v>
      </c>
    </row>
    <row r="1233" spans="1:3" x14ac:dyDescent="0.2">
      <c r="A1233" s="53" t="s">
        <v>1169</v>
      </c>
      <c r="B1233" s="53" t="s">
        <v>1369</v>
      </c>
      <c r="C1233" s="53" t="s">
        <v>260</v>
      </c>
    </row>
    <row r="1234" spans="1:3" x14ac:dyDescent="0.2">
      <c r="A1234" s="53" t="s">
        <v>1169</v>
      </c>
      <c r="B1234" s="53" t="s">
        <v>1365</v>
      </c>
      <c r="C1234" s="53" t="s">
        <v>260</v>
      </c>
    </row>
    <row r="1235" spans="1:3" x14ac:dyDescent="0.2">
      <c r="A1235" s="53" t="s">
        <v>1169</v>
      </c>
      <c r="B1235" s="53" t="s">
        <v>1394</v>
      </c>
      <c r="C1235" s="53" t="s">
        <v>260</v>
      </c>
    </row>
    <row r="1236" spans="1:3" x14ac:dyDescent="0.2">
      <c r="A1236" s="53" t="s">
        <v>1169</v>
      </c>
      <c r="B1236" s="53" t="s">
        <v>1395</v>
      </c>
      <c r="C1236" s="53" t="s">
        <v>260</v>
      </c>
    </row>
    <row r="1237" spans="1:3" x14ac:dyDescent="0.2">
      <c r="A1237" s="53" t="s">
        <v>1169</v>
      </c>
      <c r="B1237" s="53" t="s">
        <v>1366</v>
      </c>
      <c r="C1237" s="53" t="s">
        <v>260</v>
      </c>
    </row>
    <row r="1238" spans="1:3" x14ac:dyDescent="0.2">
      <c r="A1238" s="53" t="s">
        <v>1169</v>
      </c>
      <c r="B1238" s="53" t="s">
        <v>1367</v>
      </c>
      <c r="C1238" s="53" t="s">
        <v>260</v>
      </c>
    </row>
    <row r="1239" spans="1:3" x14ac:dyDescent="0.2">
      <c r="A1239" s="53" t="s">
        <v>406</v>
      </c>
      <c r="B1239" s="53" t="s">
        <v>411</v>
      </c>
      <c r="C1239" s="53" t="s">
        <v>265</v>
      </c>
    </row>
    <row r="1240" spans="1:3" x14ac:dyDescent="0.2">
      <c r="A1240" s="53" t="s">
        <v>406</v>
      </c>
      <c r="B1240" s="53" t="s">
        <v>443</v>
      </c>
      <c r="C1240" s="53" t="s">
        <v>265</v>
      </c>
    </row>
    <row r="1241" spans="1:3" x14ac:dyDescent="0.2">
      <c r="A1241" s="53" t="s">
        <v>406</v>
      </c>
      <c r="B1241" s="53" t="s">
        <v>412</v>
      </c>
      <c r="C1241" s="53" t="s">
        <v>265</v>
      </c>
    </row>
    <row r="1242" spans="1:3" x14ac:dyDescent="0.2">
      <c r="A1242" s="53" t="s">
        <v>406</v>
      </c>
      <c r="B1242" s="53" t="s">
        <v>409</v>
      </c>
      <c r="C1242" s="53" t="s">
        <v>265</v>
      </c>
    </row>
    <row r="1243" spans="1:3" x14ac:dyDescent="0.2">
      <c r="A1243" s="53" t="s">
        <v>406</v>
      </c>
      <c r="B1243" s="53" t="s">
        <v>441</v>
      </c>
      <c r="C1243" s="53" t="s">
        <v>265</v>
      </c>
    </row>
    <row r="1244" spans="1:3" x14ac:dyDescent="0.2">
      <c r="A1244" s="53" t="s">
        <v>406</v>
      </c>
      <c r="B1244" s="53" t="s">
        <v>442</v>
      </c>
      <c r="C1244" s="53" t="s">
        <v>265</v>
      </c>
    </row>
    <row r="1245" spans="1:3" x14ac:dyDescent="0.2">
      <c r="A1245" s="53" t="s">
        <v>406</v>
      </c>
      <c r="B1245" s="53" t="s">
        <v>413</v>
      </c>
      <c r="C1245" s="53" t="s">
        <v>265</v>
      </c>
    </row>
    <row r="1246" spans="1:3" x14ac:dyDescent="0.2">
      <c r="A1246" s="53" t="s">
        <v>406</v>
      </c>
      <c r="B1246" s="53" t="s">
        <v>439</v>
      </c>
      <c r="C1246" s="53" t="s">
        <v>265</v>
      </c>
    </row>
    <row r="1247" spans="1:3" x14ac:dyDescent="0.2">
      <c r="A1247" s="53" t="s">
        <v>406</v>
      </c>
      <c r="B1247" s="53" t="s">
        <v>440</v>
      </c>
      <c r="C1247" s="53" t="s">
        <v>265</v>
      </c>
    </row>
    <row r="1248" spans="1:3" x14ac:dyDescent="0.2">
      <c r="A1248" s="53" t="s">
        <v>406</v>
      </c>
      <c r="B1248" s="53" t="s">
        <v>410</v>
      </c>
      <c r="C1248" s="53" t="s">
        <v>265</v>
      </c>
    </row>
    <row r="1249" spans="1:3" x14ac:dyDescent="0.2">
      <c r="A1249" s="53" t="s">
        <v>406</v>
      </c>
      <c r="B1249" s="53" t="s">
        <v>407</v>
      </c>
      <c r="C1249" s="53" t="s">
        <v>265</v>
      </c>
    </row>
    <row r="1250" spans="1:3" x14ac:dyDescent="0.2">
      <c r="A1250" s="53" t="s">
        <v>406</v>
      </c>
      <c r="B1250" s="53" t="s">
        <v>408</v>
      </c>
      <c r="C1250" s="53" t="s">
        <v>265</v>
      </c>
    </row>
    <row r="1251" spans="1:3" x14ac:dyDescent="0.2">
      <c r="A1251" s="53" t="s">
        <v>406</v>
      </c>
      <c r="B1251" s="53" t="s">
        <v>438</v>
      </c>
      <c r="C1251" s="53" t="s">
        <v>265</v>
      </c>
    </row>
    <row r="1252" spans="1:3" x14ac:dyDescent="0.2">
      <c r="A1252" s="53" t="s">
        <v>406</v>
      </c>
      <c r="B1252" s="53" t="s">
        <v>405</v>
      </c>
      <c r="C1252" s="53" t="s">
        <v>265</v>
      </c>
    </row>
    <row r="1253" spans="1:3" x14ac:dyDescent="0.2">
      <c r="A1253" s="53" t="s">
        <v>406</v>
      </c>
      <c r="B1253" s="53" t="s">
        <v>444</v>
      </c>
      <c r="C1253" s="53" t="s">
        <v>265</v>
      </c>
    </row>
    <row r="1254" spans="1:3" x14ac:dyDescent="0.2">
      <c r="A1254" s="53" t="s">
        <v>1056</v>
      </c>
      <c r="B1254" s="53" t="s">
        <v>1057</v>
      </c>
      <c r="C1254" s="53" t="s">
        <v>265</v>
      </c>
    </row>
    <row r="1255" spans="1:3" x14ac:dyDescent="0.2">
      <c r="A1255" s="53" t="s">
        <v>848</v>
      </c>
      <c r="B1255" s="53" t="s">
        <v>849</v>
      </c>
      <c r="C1255" s="53" t="s">
        <v>265</v>
      </c>
    </row>
    <row r="1256" spans="1:3" x14ac:dyDescent="0.2">
      <c r="A1256" s="53" t="s">
        <v>848</v>
      </c>
      <c r="B1256" s="53" t="s">
        <v>850</v>
      </c>
      <c r="C1256" s="53" t="s">
        <v>265</v>
      </c>
    </row>
    <row r="1257" spans="1:3" x14ac:dyDescent="0.2">
      <c r="A1257" s="53" t="s">
        <v>851</v>
      </c>
      <c r="B1257" s="53" t="s">
        <v>852</v>
      </c>
      <c r="C1257" s="53" t="s">
        <v>265</v>
      </c>
    </row>
    <row r="1258" spans="1:3" x14ac:dyDescent="0.2">
      <c r="A1258" s="53" t="s">
        <v>851</v>
      </c>
      <c r="B1258" s="53" t="s">
        <v>853</v>
      </c>
      <c r="C1258" s="53" t="s">
        <v>265</v>
      </c>
    </row>
    <row r="1259" spans="1:3" x14ac:dyDescent="0.2">
      <c r="A1259" s="53" t="s">
        <v>1167</v>
      </c>
      <c r="B1259" s="53" t="s">
        <v>1168</v>
      </c>
      <c r="C1259" s="53" t="s">
        <v>260</v>
      </c>
    </row>
    <row r="1260" spans="1:3" x14ac:dyDescent="0.2">
      <c r="A1260" s="53" t="s">
        <v>1167</v>
      </c>
      <c r="B1260" s="53" t="s">
        <v>1632</v>
      </c>
      <c r="C1260" s="53" t="s">
        <v>260</v>
      </c>
    </row>
    <row r="1261" spans="1:3" x14ac:dyDescent="0.2">
      <c r="A1261" s="53" t="s">
        <v>687</v>
      </c>
      <c r="B1261" s="53" t="s">
        <v>688</v>
      </c>
      <c r="C1261" s="53" t="s">
        <v>260</v>
      </c>
    </row>
    <row r="1262" spans="1:3" x14ac:dyDescent="0.2">
      <c r="A1262" s="53" t="s">
        <v>687</v>
      </c>
      <c r="B1262" s="53" t="s">
        <v>686</v>
      </c>
      <c r="C1262" s="53" t="s">
        <v>260</v>
      </c>
    </row>
    <row r="1263" spans="1:3" x14ac:dyDescent="0.2">
      <c r="A1263" s="53" t="s">
        <v>545</v>
      </c>
      <c r="B1263" s="53" t="s">
        <v>544</v>
      </c>
      <c r="C1263" s="53" t="s">
        <v>260</v>
      </c>
    </row>
    <row r="1264" spans="1:3" x14ac:dyDescent="0.2">
      <c r="A1264" s="53" t="s">
        <v>1181</v>
      </c>
      <c r="B1264" s="53" t="s">
        <v>1760</v>
      </c>
      <c r="C1264" s="53" t="s">
        <v>260</v>
      </c>
    </row>
    <row r="1265" spans="1:3" x14ac:dyDescent="0.2">
      <c r="A1265" s="53" t="s">
        <v>1181</v>
      </c>
      <c r="B1265" s="53" t="s">
        <v>1332</v>
      </c>
      <c r="C1265" s="53" t="s">
        <v>260</v>
      </c>
    </row>
    <row r="1266" spans="1:3" x14ac:dyDescent="0.2">
      <c r="A1266" s="53" t="s">
        <v>1181</v>
      </c>
      <c r="B1266" s="53" t="s">
        <v>1333</v>
      </c>
      <c r="C1266" s="53" t="s">
        <v>260</v>
      </c>
    </row>
    <row r="1267" spans="1:3" x14ac:dyDescent="0.2">
      <c r="A1267" s="53" t="s">
        <v>1181</v>
      </c>
      <c r="B1267" s="53" t="s">
        <v>1761</v>
      </c>
      <c r="C1267" s="53" t="s">
        <v>260</v>
      </c>
    </row>
    <row r="1268" spans="1:3" x14ac:dyDescent="0.2">
      <c r="A1268" s="53" t="s">
        <v>1181</v>
      </c>
      <c r="B1268" s="53" t="s">
        <v>1463</v>
      </c>
      <c r="C1268" s="53" t="s">
        <v>260</v>
      </c>
    </row>
    <row r="1269" spans="1:3" x14ac:dyDescent="0.2">
      <c r="A1269" s="53" t="s">
        <v>1181</v>
      </c>
      <c r="B1269" s="53" t="s">
        <v>1759</v>
      </c>
      <c r="C1269" s="53" t="s">
        <v>260</v>
      </c>
    </row>
    <row r="1270" spans="1:3" x14ac:dyDescent="0.2">
      <c r="A1270" s="53" t="s">
        <v>1181</v>
      </c>
      <c r="B1270" s="53" t="s">
        <v>1183</v>
      </c>
      <c r="C1270" s="53" t="s">
        <v>265</v>
      </c>
    </row>
    <row r="1271" spans="1:3" x14ac:dyDescent="0.2">
      <c r="A1271" s="53" t="s">
        <v>1181</v>
      </c>
      <c r="B1271" s="53" t="s">
        <v>1182</v>
      </c>
      <c r="C1271" s="53" t="s">
        <v>265</v>
      </c>
    </row>
    <row r="1272" spans="1:3" x14ac:dyDescent="0.2">
      <c r="A1272" s="53" t="s">
        <v>1181</v>
      </c>
      <c r="B1272" s="53" t="s">
        <v>1498</v>
      </c>
      <c r="C1272" s="53" t="s">
        <v>265</v>
      </c>
    </row>
    <row r="1273" spans="1:3" x14ac:dyDescent="0.2">
      <c r="A1273" s="53" t="s">
        <v>1181</v>
      </c>
      <c r="B1273" s="53" t="s">
        <v>1416</v>
      </c>
      <c r="C1273" s="53" t="s">
        <v>260</v>
      </c>
    </row>
    <row r="1274" spans="1:3" x14ac:dyDescent="0.2">
      <c r="A1274" s="53" t="s">
        <v>1181</v>
      </c>
      <c r="B1274" s="53" t="s">
        <v>1415</v>
      </c>
      <c r="C1274" s="53" t="s">
        <v>260</v>
      </c>
    </row>
    <row r="1275" spans="1:3" x14ac:dyDescent="0.2">
      <c r="A1275" s="53" t="s">
        <v>1181</v>
      </c>
      <c r="B1275" s="53" t="s">
        <v>1223</v>
      </c>
      <c r="C1275" s="53" t="s">
        <v>260</v>
      </c>
    </row>
    <row r="1276" spans="1:3" x14ac:dyDescent="0.2">
      <c r="A1276" s="53" t="s">
        <v>1181</v>
      </c>
      <c r="B1276" s="53" t="s">
        <v>1743</v>
      </c>
      <c r="C1276" s="53" t="s">
        <v>260</v>
      </c>
    </row>
    <row r="1277" spans="1:3" x14ac:dyDescent="0.2">
      <c r="A1277" s="53" t="s">
        <v>1181</v>
      </c>
      <c r="B1277" s="53" t="s">
        <v>1742</v>
      </c>
      <c r="C1277" s="53" t="s">
        <v>260</v>
      </c>
    </row>
    <row r="1278" spans="1:3" x14ac:dyDescent="0.2">
      <c r="A1278" s="53" t="s">
        <v>178</v>
      </c>
      <c r="B1278" s="53" t="s">
        <v>177</v>
      </c>
      <c r="C1278" s="53" t="s">
        <v>260</v>
      </c>
    </row>
    <row r="1279" spans="1:3" x14ac:dyDescent="0.2">
      <c r="A1279" s="53" t="s">
        <v>1184</v>
      </c>
      <c r="B1279" s="53" t="s">
        <v>1185</v>
      </c>
      <c r="C1279" s="53" t="s">
        <v>265</v>
      </c>
    </row>
    <row r="1280" spans="1:3" x14ac:dyDescent="0.2">
      <c r="A1280" s="53" t="s">
        <v>1184</v>
      </c>
      <c r="B1280" s="53" t="s">
        <v>1263</v>
      </c>
      <c r="C1280" s="53" t="s">
        <v>265</v>
      </c>
    </row>
    <row r="1281" spans="1:3" x14ac:dyDescent="0.2">
      <c r="A1281" s="53" t="s">
        <v>1184</v>
      </c>
      <c r="B1281" s="53" t="s">
        <v>1568</v>
      </c>
      <c r="C1281" s="53" t="s">
        <v>265</v>
      </c>
    </row>
    <row r="1282" spans="1:3" x14ac:dyDescent="0.2">
      <c r="A1282" s="53" t="s">
        <v>1184</v>
      </c>
      <c r="B1282" s="53" t="s">
        <v>1197</v>
      </c>
      <c r="C1282" s="53" t="s">
        <v>265</v>
      </c>
    </row>
    <row r="1283" spans="1:3" x14ac:dyDescent="0.2">
      <c r="A1283" s="53" t="s">
        <v>1184</v>
      </c>
      <c r="B1283" s="53" t="s">
        <v>1264</v>
      </c>
      <c r="C1283" s="53" t="s">
        <v>265</v>
      </c>
    </row>
    <row r="1284" spans="1:3" x14ac:dyDescent="0.2">
      <c r="A1284" s="53" t="s">
        <v>1184</v>
      </c>
      <c r="B1284" s="53" t="s">
        <v>1196</v>
      </c>
      <c r="C1284" s="53" t="s">
        <v>265</v>
      </c>
    </row>
    <row r="1285" spans="1:3" x14ac:dyDescent="0.2">
      <c r="A1285" s="53" t="s">
        <v>1184</v>
      </c>
      <c r="B1285" s="53" t="s">
        <v>1265</v>
      </c>
      <c r="C1285" s="53" t="s">
        <v>265</v>
      </c>
    </row>
    <row r="1286" spans="1:3" x14ac:dyDescent="0.2">
      <c r="A1286" s="53" t="s">
        <v>1184</v>
      </c>
      <c r="B1286" s="53" t="s">
        <v>1262</v>
      </c>
      <c r="C1286" s="53" t="s">
        <v>265</v>
      </c>
    </row>
    <row r="1287" spans="1:3" x14ac:dyDescent="0.2">
      <c r="A1287" s="53" t="s">
        <v>732</v>
      </c>
      <c r="B1287" s="53" t="s">
        <v>1956</v>
      </c>
      <c r="C1287" s="53" t="s">
        <v>260</v>
      </c>
    </row>
    <row r="1288" spans="1:3" x14ac:dyDescent="0.2">
      <c r="A1288" s="53" t="s">
        <v>786</v>
      </c>
      <c r="B1288" s="53" t="s">
        <v>817</v>
      </c>
      <c r="C1288" s="53" t="s">
        <v>265</v>
      </c>
    </row>
    <row r="1289" spans="1:3" x14ac:dyDescent="0.2">
      <c r="A1289" s="53" t="s">
        <v>786</v>
      </c>
      <c r="B1289" s="53" t="s">
        <v>816</v>
      </c>
      <c r="C1289" s="53" t="s">
        <v>265</v>
      </c>
    </row>
    <row r="1290" spans="1:3" x14ac:dyDescent="0.2">
      <c r="A1290" s="53" t="s">
        <v>786</v>
      </c>
      <c r="B1290" s="53" t="s">
        <v>787</v>
      </c>
      <c r="C1290" s="53" t="s">
        <v>265</v>
      </c>
    </row>
    <row r="1291" spans="1:3" x14ac:dyDescent="0.2">
      <c r="A1291" s="53" t="s">
        <v>786</v>
      </c>
      <c r="B1291" s="53" t="s">
        <v>818</v>
      </c>
      <c r="C1291" s="53" t="s">
        <v>265</v>
      </c>
    </row>
    <row r="1292" spans="1:3" x14ac:dyDescent="0.2">
      <c r="A1292" s="53" t="s">
        <v>786</v>
      </c>
      <c r="B1292" s="53" t="s">
        <v>813</v>
      </c>
      <c r="C1292" s="53" t="s">
        <v>265</v>
      </c>
    </row>
    <row r="1293" spans="1:3" x14ac:dyDescent="0.2">
      <c r="A1293" s="53" t="s">
        <v>786</v>
      </c>
      <c r="B1293" s="53" t="s">
        <v>785</v>
      </c>
      <c r="C1293" s="53" t="s">
        <v>265</v>
      </c>
    </row>
    <row r="1294" spans="1:3" x14ac:dyDescent="0.2">
      <c r="A1294" s="53" t="s">
        <v>786</v>
      </c>
      <c r="B1294" s="53" t="s">
        <v>1885</v>
      </c>
      <c r="C1294" s="53" t="s">
        <v>265</v>
      </c>
    </row>
    <row r="1295" spans="1:3" x14ac:dyDescent="0.2">
      <c r="A1295" s="53" t="s">
        <v>420</v>
      </c>
      <c r="B1295" s="53" t="s">
        <v>419</v>
      </c>
      <c r="C1295" s="53" t="s">
        <v>265</v>
      </c>
    </row>
    <row r="1296" spans="1:3" x14ac:dyDescent="0.2">
      <c r="A1296" s="53" t="s">
        <v>635</v>
      </c>
      <c r="B1296" s="53" t="s">
        <v>636</v>
      </c>
      <c r="C1296" s="53" t="s">
        <v>260</v>
      </c>
    </row>
    <row r="1297" spans="1:3" x14ac:dyDescent="0.2">
      <c r="A1297" s="53" t="s">
        <v>635</v>
      </c>
      <c r="B1297" s="53" t="s">
        <v>637</v>
      </c>
      <c r="C1297" s="53" t="s">
        <v>260</v>
      </c>
    </row>
    <row r="1298" spans="1:3" x14ac:dyDescent="0.2">
      <c r="A1298" s="53" t="s">
        <v>635</v>
      </c>
      <c r="B1298" s="53" t="s">
        <v>634</v>
      </c>
      <c r="C1298" s="53" t="s">
        <v>260</v>
      </c>
    </row>
    <row r="1299" spans="1:3" x14ac:dyDescent="0.2">
      <c r="A1299" s="53" t="s">
        <v>635</v>
      </c>
      <c r="B1299" s="53" t="s">
        <v>910</v>
      </c>
      <c r="C1299" s="53" t="s">
        <v>265</v>
      </c>
    </row>
    <row r="1300" spans="1:3" x14ac:dyDescent="0.2">
      <c r="A1300" s="53" t="s">
        <v>635</v>
      </c>
      <c r="B1300" s="53" t="s">
        <v>874</v>
      </c>
      <c r="C1300" s="53" t="s">
        <v>265</v>
      </c>
    </row>
    <row r="1301" spans="1:3" x14ac:dyDescent="0.2">
      <c r="A1301" s="53" t="s">
        <v>417</v>
      </c>
      <c r="B1301" s="53" t="s">
        <v>418</v>
      </c>
      <c r="C1301" s="53" t="s">
        <v>265</v>
      </c>
    </row>
    <row r="1302" spans="1:3" x14ac:dyDescent="0.2">
      <c r="A1302" s="53" t="s">
        <v>417</v>
      </c>
      <c r="B1302" s="53" t="s">
        <v>416</v>
      </c>
      <c r="C1302" s="53" t="s">
        <v>265</v>
      </c>
    </row>
    <row r="1303" spans="1:3" x14ac:dyDescent="0.2">
      <c r="A1303" s="53" t="s">
        <v>170</v>
      </c>
      <c r="B1303" s="53" t="s">
        <v>169</v>
      </c>
      <c r="C1303" s="53" t="s">
        <v>260</v>
      </c>
    </row>
    <row r="1304" spans="1:3" x14ac:dyDescent="0.2">
      <c r="A1304" s="53" t="s">
        <v>166</v>
      </c>
      <c r="B1304" s="53" t="s">
        <v>171</v>
      </c>
      <c r="C1304" s="53" t="s">
        <v>260</v>
      </c>
    </row>
    <row r="1305" spans="1:3" x14ac:dyDescent="0.2">
      <c r="A1305" s="53" t="s">
        <v>166</v>
      </c>
      <c r="B1305" s="53" t="s">
        <v>165</v>
      </c>
      <c r="C1305" s="53" t="s">
        <v>260</v>
      </c>
    </row>
    <row r="1306" spans="1:3" x14ac:dyDescent="0.2">
      <c r="A1306" s="53" t="s">
        <v>166</v>
      </c>
      <c r="B1306" s="53" t="s">
        <v>172</v>
      </c>
      <c r="C1306" s="53" t="s">
        <v>260</v>
      </c>
    </row>
    <row r="1307" spans="1:3" x14ac:dyDescent="0.2">
      <c r="A1307" s="53" t="s">
        <v>166</v>
      </c>
      <c r="B1307" s="53" t="s">
        <v>167</v>
      </c>
      <c r="C1307" s="53" t="s">
        <v>260</v>
      </c>
    </row>
    <row r="1308" spans="1:3" x14ac:dyDescent="0.2">
      <c r="A1308" s="53" t="s">
        <v>166</v>
      </c>
      <c r="B1308" s="53" t="s">
        <v>168</v>
      </c>
      <c r="C1308" s="53" t="s">
        <v>260</v>
      </c>
    </row>
    <row r="1309" spans="1:3" x14ac:dyDescent="0.2">
      <c r="A1309" s="53" t="s">
        <v>174</v>
      </c>
      <c r="B1309" s="53" t="s">
        <v>173</v>
      </c>
      <c r="C1309" s="53" t="s">
        <v>260</v>
      </c>
    </row>
    <row r="1310" spans="1:3" x14ac:dyDescent="0.2">
      <c r="A1310" s="53" t="s">
        <v>547</v>
      </c>
      <c r="B1310" s="53" t="s">
        <v>546</v>
      </c>
      <c r="C1310" s="53" t="s">
        <v>260</v>
      </c>
    </row>
    <row r="1311" spans="1:3" x14ac:dyDescent="0.2">
      <c r="A1311" s="53" t="s">
        <v>656</v>
      </c>
      <c r="B1311" s="53" t="s">
        <v>772</v>
      </c>
      <c r="C1311" s="53" t="s">
        <v>260</v>
      </c>
    </row>
    <row r="1312" spans="1:3" x14ac:dyDescent="0.2">
      <c r="A1312" s="53" t="s">
        <v>656</v>
      </c>
      <c r="B1312" s="53" t="s">
        <v>773</v>
      </c>
      <c r="C1312" s="53" t="s">
        <v>260</v>
      </c>
    </row>
    <row r="1313" spans="1:3" x14ac:dyDescent="0.2">
      <c r="A1313" s="53" t="s">
        <v>656</v>
      </c>
      <c r="B1313" s="53" t="s">
        <v>754</v>
      </c>
      <c r="C1313" s="53" t="s">
        <v>260</v>
      </c>
    </row>
    <row r="1314" spans="1:3" x14ac:dyDescent="0.2">
      <c r="A1314" s="53" t="s">
        <v>656</v>
      </c>
      <c r="B1314" s="53" t="s">
        <v>920</v>
      </c>
      <c r="C1314" s="53" t="s">
        <v>265</v>
      </c>
    </row>
    <row r="1315" spans="1:3" x14ac:dyDescent="0.2">
      <c r="A1315" s="53" t="s">
        <v>656</v>
      </c>
      <c r="B1315" s="53" t="s">
        <v>770</v>
      </c>
      <c r="C1315" s="53" t="s">
        <v>260</v>
      </c>
    </row>
    <row r="1316" spans="1:3" x14ac:dyDescent="0.2">
      <c r="A1316" s="53" t="s">
        <v>656</v>
      </c>
      <c r="B1316" s="53" t="s">
        <v>777</v>
      </c>
      <c r="C1316" s="53" t="s">
        <v>260</v>
      </c>
    </row>
    <row r="1317" spans="1:3" x14ac:dyDescent="0.2">
      <c r="A1317" s="53" t="s">
        <v>656</v>
      </c>
      <c r="B1317" s="53" t="s">
        <v>823</v>
      </c>
      <c r="C1317" s="53" t="s">
        <v>260</v>
      </c>
    </row>
    <row r="1318" spans="1:3" x14ac:dyDescent="0.2">
      <c r="A1318" s="53" t="s">
        <v>656</v>
      </c>
      <c r="B1318" s="53" t="s">
        <v>822</v>
      </c>
      <c r="C1318" s="53" t="s">
        <v>260</v>
      </c>
    </row>
    <row r="1319" spans="1:3" x14ac:dyDescent="0.2">
      <c r="A1319" s="53" t="s">
        <v>656</v>
      </c>
      <c r="B1319" s="53" t="s">
        <v>821</v>
      </c>
      <c r="C1319" s="53" t="s">
        <v>260</v>
      </c>
    </row>
    <row r="1320" spans="1:3" x14ac:dyDescent="0.2">
      <c r="A1320" s="53" t="s">
        <v>656</v>
      </c>
      <c r="B1320" s="53" t="s">
        <v>917</v>
      </c>
      <c r="C1320" s="53" t="s">
        <v>265</v>
      </c>
    </row>
    <row r="1321" spans="1:3" x14ac:dyDescent="0.2">
      <c r="A1321" s="53" t="s">
        <v>656</v>
      </c>
      <c r="B1321" s="53" t="s">
        <v>771</v>
      </c>
      <c r="C1321" s="53" t="s">
        <v>260</v>
      </c>
    </row>
    <row r="1322" spans="1:3" x14ac:dyDescent="0.2">
      <c r="A1322" s="53" t="s">
        <v>656</v>
      </c>
      <c r="B1322" s="53" t="s">
        <v>767</v>
      </c>
      <c r="C1322" s="53" t="s">
        <v>260</v>
      </c>
    </row>
    <row r="1323" spans="1:3" x14ac:dyDescent="0.2">
      <c r="A1323" s="53" t="s">
        <v>656</v>
      </c>
      <c r="B1323" s="53" t="s">
        <v>1884</v>
      </c>
      <c r="C1323" s="53" t="s">
        <v>260</v>
      </c>
    </row>
    <row r="1324" spans="1:3" x14ac:dyDescent="0.2">
      <c r="A1324" s="53" t="s">
        <v>656</v>
      </c>
      <c r="B1324" s="53" t="s">
        <v>1882</v>
      </c>
      <c r="C1324" s="53" t="s">
        <v>260</v>
      </c>
    </row>
    <row r="1325" spans="1:3" x14ac:dyDescent="0.2">
      <c r="A1325" s="53" t="s">
        <v>656</v>
      </c>
      <c r="B1325" s="53" t="s">
        <v>1883</v>
      </c>
      <c r="C1325" s="53" t="s">
        <v>260</v>
      </c>
    </row>
    <row r="1326" spans="1:3" x14ac:dyDescent="0.2">
      <c r="A1326" s="53" t="s">
        <v>536</v>
      </c>
      <c r="B1326" s="53" t="s">
        <v>977</v>
      </c>
      <c r="C1326" s="53" t="s">
        <v>265</v>
      </c>
    </row>
    <row r="1327" spans="1:3" x14ac:dyDescent="0.2">
      <c r="A1327" s="53" t="s">
        <v>536</v>
      </c>
      <c r="B1327" s="53" t="s">
        <v>617</v>
      </c>
      <c r="C1327" s="53" t="s">
        <v>260</v>
      </c>
    </row>
    <row r="1328" spans="1:3" x14ac:dyDescent="0.2">
      <c r="A1328" s="53" t="s">
        <v>536</v>
      </c>
      <c r="B1328" s="53" t="s">
        <v>535</v>
      </c>
      <c r="C1328" s="53" t="s">
        <v>260</v>
      </c>
    </row>
    <row r="1329" spans="1:3" x14ac:dyDescent="0.2">
      <c r="A1329" s="53" t="s">
        <v>536</v>
      </c>
      <c r="B1329" s="53" t="s">
        <v>565</v>
      </c>
      <c r="C1329" s="53" t="s">
        <v>260</v>
      </c>
    </row>
    <row r="1330" spans="1:3" x14ac:dyDescent="0.2">
      <c r="A1330" s="53" t="s">
        <v>536</v>
      </c>
      <c r="B1330" s="53" t="s">
        <v>615</v>
      </c>
      <c r="C1330" s="53" t="s">
        <v>260</v>
      </c>
    </row>
    <row r="1331" spans="1:3" x14ac:dyDescent="0.2">
      <c r="A1331" s="53" t="s">
        <v>536</v>
      </c>
      <c r="B1331" s="53" t="s">
        <v>616</v>
      </c>
      <c r="C1331" s="53" t="s">
        <v>260</v>
      </c>
    </row>
    <row r="1332" spans="1:3" x14ac:dyDescent="0.2">
      <c r="A1332" s="53" t="s">
        <v>536</v>
      </c>
      <c r="B1332" s="53" t="s">
        <v>904</v>
      </c>
      <c r="C1332" s="53" t="s">
        <v>265</v>
      </c>
    </row>
    <row r="1333" spans="1:3" x14ac:dyDescent="0.2">
      <c r="A1333" s="53" t="s">
        <v>536</v>
      </c>
      <c r="B1333" s="53" t="s">
        <v>568</v>
      </c>
      <c r="C1333" s="53" t="s">
        <v>260</v>
      </c>
    </row>
    <row r="1334" spans="1:3" x14ac:dyDescent="0.2">
      <c r="A1334" s="53" t="s">
        <v>536</v>
      </c>
      <c r="B1334" s="53" t="s">
        <v>567</v>
      </c>
      <c r="C1334" s="53" t="s">
        <v>260</v>
      </c>
    </row>
    <row r="1335" spans="1:3" x14ac:dyDescent="0.2">
      <c r="A1335" s="53" t="s">
        <v>536</v>
      </c>
      <c r="B1335" s="53" t="s">
        <v>569</v>
      </c>
      <c r="C1335" s="53" t="s">
        <v>260</v>
      </c>
    </row>
    <row r="1336" spans="1:3" x14ac:dyDescent="0.2">
      <c r="A1336" s="53" t="s">
        <v>536</v>
      </c>
      <c r="B1336" s="53" t="s">
        <v>566</v>
      </c>
      <c r="C1336" s="53" t="s">
        <v>260</v>
      </c>
    </row>
    <row r="1337" spans="1:3" x14ac:dyDescent="0.2">
      <c r="A1337" s="53" t="s">
        <v>536</v>
      </c>
      <c r="B1337" s="53" t="s">
        <v>1970</v>
      </c>
      <c r="C1337" s="53" t="s">
        <v>265</v>
      </c>
    </row>
    <row r="1338" spans="1:3" x14ac:dyDescent="0.2">
      <c r="A1338" s="53" t="s">
        <v>536</v>
      </c>
      <c r="B1338" s="53" t="s">
        <v>1984</v>
      </c>
      <c r="C1338" s="53" t="s">
        <v>265</v>
      </c>
    </row>
    <row r="1339" spans="1:3" x14ac:dyDescent="0.2">
      <c r="A1339" s="53" t="s">
        <v>536</v>
      </c>
      <c r="B1339" s="53" t="s">
        <v>1983</v>
      </c>
      <c r="C1339" s="53" t="s">
        <v>265</v>
      </c>
    </row>
    <row r="1340" spans="1:3" x14ac:dyDescent="0.2">
      <c r="A1340" s="53" t="s">
        <v>536</v>
      </c>
      <c r="B1340" s="53" t="s">
        <v>1982</v>
      </c>
      <c r="C1340" s="53" t="s">
        <v>265</v>
      </c>
    </row>
    <row r="1341" spans="1:3" x14ac:dyDescent="0.2">
      <c r="A1341" s="53" t="s">
        <v>536</v>
      </c>
      <c r="B1341" s="53" t="s">
        <v>976</v>
      </c>
      <c r="C1341" s="53" t="s">
        <v>265</v>
      </c>
    </row>
    <row r="1342" spans="1:3" x14ac:dyDescent="0.2">
      <c r="A1342" s="53" t="s">
        <v>469</v>
      </c>
      <c r="B1342" s="53" t="s">
        <v>1343</v>
      </c>
      <c r="C1342" s="53" t="s">
        <v>260</v>
      </c>
    </row>
    <row r="1343" spans="1:3" x14ac:dyDescent="0.2">
      <c r="A1343" s="53" t="s">
        <v>469</v>
      </c>
      <c r="B1343" s="53" t="s">
        <v>1344</v>
      </c>
      <c r="C1343" s="53" t="s">
        <v>260</v>
      </c>
    </row>
    <row r="1344" spans="1:3" x14ac:dyDescent="0.2">
      <c r="A1344" s="53" t="s">
        <v>469</v>
      </c>
      <c r="B1344" s="53" t="s">
        <v>1953</v>
      </c>
      <c r="C1344" s="53" t="s">
        <v>260</v>
      </c>
    </row>
    <row r="1345" spans="1:3" x14ac:dyDescent="0.2">
      <c r="A1345" s="53" t="s">
        <v>136</v>
      </c>
      <c r="B1345" s="53" t="s">
        <v>145</v>
      </c>
      <c r="C1345" s="53" t="s">
        <v>265</v>
      </c>
    </row>
    <row r="1346" spans="1:3" x14ac:dyDescent="0.2">
      <c r="A1346" s="53" t="s">
        <v>136</v>
      </c>
      <c r="B1346" s="53" t="s">
        <v>135</v>
      </c>
      <c r="C1346" s="53" t="s">
        <v>265</v>
      </c>
    </row>
    <row r="1347" spans="1:3" x14ac:dyDescent="0.2">
      <c r="A1347" s="53" t="s">
        <v>143</v>
      </c>
      <c r="B1347" s="53" t="s">
        <v>142</v>
      </c>
      <c r="C1347" s="53" t="s">
        <v>265</v>
      </c>
    </row>
    <row r="1348" spans="1:3" x14ac:dyDescent="0.2">
      <c r="A1348" s="53" t="s">
        <v>143</v>
      </c>
      <c r="B1348" s="53" t="s">
        <v>144</v>
      </c>
      <c r="C1348" s="53" t="s">
        <v>265</v>
      </c>
    </row>
    <row r="1349" spans="1:3" x14ac:dyDescent="0.2">
      <c r="A1349" s="53" t="s">
        <v>1149</v>
      </c>
      <c r="B1349" s="53" t="s">
        <v>1153</v>
      </c>
      <c r="C1349" s="53" t="s">
        <v>260</v>
      </c>
    </row>
    <row r="1350" spans="1:3" x14ac:dyDescent="0.2">
      <c r="A1350" s="53" t="s">
        <v>1149</v>
      </c>
      <c r="B1350" s="53" t="s">
        <v>1152</v>
      </c>
      <c r="C1350" s="53" t="s">
        <v>260</v>
      </c>
    </row>
    <row r="1351" spans="1:3" x14ac:dyDescent="0.2">
      <c r="A1351" s="53" t="s">
        <v>1149</v>
      </c>
      <c r="B1351" s="53" t="s">
        <v>1151</v>
      </c>
      <c r="C1351" s="53" t="s">
        <v>260</v>
      </c>
    </row>
    <row r="1352" spans="1:3" x14ac:dyDescent="0.2">
      <c r="A1352" s="53" t="s">
        <v>1149</v>
      </c>
      <c r="B1352" s="53" t="s">
        <v>1150</v>
      </c>
      <c r="C1352" s="53" t="s">
        <v>260</v>
      </c>
    </row>
    <row r="1353" spans="1:3" x14ac:dyDescent="0.2">
      <c r="A1353" s="53" t="s">
        <v>1149</v>
      </c>
      <c r="B1353" s="53" t="s">
        <v>1222</v>
      </c>
      <c r="C1353" s="53" t="s">
        <v>260</v>
      </c>
    </row>
    <row r="1354" spans="1:3" x14ac:dyDescent="0.2">
      <c r="A1354" s="53" t="s">
        <v>1149</v>
      </c>
      <c r="B1354" s="53" t="s">
        <v>1221</v>
      </c>
      <c r="C1354" s="53" t="s">
        <v>260</v>
      </c>
    </row>
    <row r="1355" spans="1:3" x14ac:dyDescent="0.2">
      <c r="A1355" s="53" t="s">
        <v>1149</v>
      </c>
      <c r="B1355" s="53" t="s">
        <v>1159</v>
      </c>
      <c r="C1355" s="53" t="s">
        <v>260</v>
      </c>
    </row>
    <row r="1356" spans="1:3" x14ac:dyDescent="0.2">
      <c r="A1356" s="53" t="s">
        <v>1149</v>
      </c>
      <c r="B1356" s="53" t="s">
        <v>1158</v>
      </c>
      <c r="C1356" s="53" t="s">
        <v>260</v>
      </c>
    </row>
    <row r="1357" spans="1:3" x14ac:dyDescent="0.2">
      <c r="A1357" s="53" t="s">
        <v>1149</v>
      </c>
      <c r="B1357" s="53" t="s">
        <v>1157</v>
      </c>
      <c r="C1357" s="53" t="s">
        <v>260</v>
      </c>
    </row>
    <row r="1358" spans="1:3" x14ac:dyDescent="0.2">
      <c r="A1358" s="53" t="s">
        <v>1149</v>
      </c>
      <c r="B1358" s="53" t="s">
        <v>1156</v>
      </c>
      <c r="C1358" s="53" t="s">
        <v>260</v>
      </c>
    </row>
    <row r="1359" spans="1:3" x14ac:dyDescent="0.2">
      <c r="A1359" s="53" t="s">
        <v>845</v>
      </c>
      <c r="B1359" s="53" t="s">
        <v>1007</v>
      </c>
      <c r="C1359" s="53" t="s">
        <v>265</v>
      </c>
    </row>
    <row r="1360" spans="1:3" x14ac:dyDescent="0.2">
      <c r="A1360" s="53" t="s">
        <v>845</v>
      </c>
      <c r="B1360" s="53" t="s">
        <v>1006</v>
      </c>
      <c r="C1360" s="53" t="s">
        <v>265</v>
      </c>
    </row>
    <row r="1361" spans="1:3" x14ac:dyDescent="0.2">
      <c r="A1361" s="53" t="s">
        <v>845</v>
      </c>
      <c r="B1361" s="53" t="s">
        <v>1049</v>
      </c>
      <c r="C1361" s="53" t="s">
        <v>265</v>
      </c>
    </row>
    <row r="1362" spans="1:3" x14ac:dyDescent="0.2">
      <c r="A1362" s="53" t="s">
        <v>845</v>
      </c>
      <c r="B1362" s="53" t="s">
        <v>1048</v>
      </c>
      <c r="C1362" s="53" t="s">
        <v>265</v>
      </c>
    </row>
    <row r="1363" spans="1:3" x14ac:dyDescent="0.2">
      <c r="A1363" s="53" t="s">
        <v>845</v>
      </c>
      <c r="B1363" s="53" t="s">
        <v>1050</v>
      </c>
      <c r="C1363" s="53" t="s">
        <v>265</v>
      </c>
    </row>
    <row r="1364" spans="1:3" x14ac:dyDescent="0.2">
      <c r="A1364" s="53" t="s">
        <v>845</v>
      </c>
      <c r="B1364" s="53" t="s">
        <v>1009</v>
      </c>
      <c r="C1364" s="53" t="s">
        <v>265</v>
      </c>
    </row>
    <row r="1365" spans="1:3" x14ac:dyDescent="0.2">
      <c r="A1365" s="53" t="s">
        <v>845</v>
      </c>
      <c r="B1365" s="53" t="s">
        <v>1047</v>
      </c>
      <c r="C1365" s="53" t="s">
        <v>265</v>
      </c>
    </row>
    <row r="1366" spans="1:3" x14ac:dyDescent="0.2">
      <c r="A1366" s="53" t="s">
        <v>845</v>
      </c>
      <c r="B1366" s="53" t="s">
        <v>1005</v>
      </c>
      <c r="C1366" s="53" t="s">
        <v>265</v>
      </c>
    </row>
    <row r="1367" spans="1:3" x14ac:dyDescent="0.2">
      <c r="A1367" s="53" t="s">
        <v>845</v>
      </c>
      <c r="B1367" s="53" t="s">
        <v>1004</v>
      </c>
      <c r="C1367" s="53" t="s">
        <v>265</v>
      </c>
    </row>
    <row r="1368" spans="1:3" x14ac:dyDescent="0.2">
      <c r="A1368" s="53" t="s">
        <v>845</v>
      </c>
      <c r="B1368" s="53" t="s">
        <v>1002</v>
      </c>
      <c r="C1368" s="53" t="s">
        <v>265</v>
      </c>
    </row>
    <row r="1369" spans="1:3" x14ac:dyDescent="0.2">
      <c r="A1369" s="53" t="s">
        <v>845</v>
      </c>
      <c r="B1369" s="53" t="s">
        <v>1003</v>
      </c>
      <c r="C1369" s="53" t="s">
        <v>265</v>
      </c>
    </row>
    <row r="1370" spans="1:3" x14ac:dyDescent="0.2">
      <c r="A1370" s="53" t="s">
        <v>845</v>
      </c>
      <c r="B1370" s="53" t="s">
        <v>997</v>
      </c>
      <c r="C1370" s="53" t="s">
        <v>265</v>
      </c>
    </row>
    <row r="1371" spans="1:3" x14ac:dyDescent="0.2">
      <c r="A1371" s="53" t="s">
        <v>845</v>
      </c>
      <c r="B1371" s="53" t="s">
        <v>996</v>
      </c>
      <c r="C1371" s="53" t="s">
        <v>265</v>
      </c>
    </row>
    <row r="1372" spans="1:3" x14ac:dyDescent="0.2">
      <c r="A1372" s="53" t="s">
        <v>1202</v>
      </c>
      <c r="B1372" s="53" t="s">
        <v>1486</v>
      </c>
      <c r="C1372" s="53" t="s">
        <v>265</v>
      </c>
    </row>
    <row r="1373" spans="1:3" x14ac:dyDescent="0.2">
      <c r="A1373" s="53" t="s">
        <v>1202</v>
      </c>
      <c r="B1373" s="53" t="s">
        <v>1833</v>
      </c>
      <c r="C1373" s="53" t="s">
        <v>265</v>
      </c>
    </row>
    <row r="1374" spans="1:3" x14ac:dyDescent="0.2">
      <c r="A1374" s="53" t="s">
        <v>1202</v>
      </c>
      <c r="B1374" s="53" t="s">
        <v>1511</v>
      </c>
      <c r="C1374" s="53" t="s">
        <v>265</v>
      </c>
    </row>
    <row r="1375" spans="1:3" x14ac:dyDescent="0.2">
      <c r="A1375" s="53" t="s">
        <v>1202</v>
      </c>
      <c r="B1375" s="53" t="s">
        <v>1502</v>
      </c>
      <c r="C1375" s="53" t="s">
        <v>265</v>
      </c>
    </row>
    <row r="1376" spans="1:3" x14ac:dyDescent="0.2">
      <c r="A1376" s="53" t="s">
        <v>1202</v>
      </c>
      <c r="B1376" s="53" t="s">
        <v>1503</v>
      </c>
      <c r="C1376" s="53" t="s">
        <v>265</v>
      </c>
    </row>
    <row r="1377" spans="1:3" x14ac:dyDescent="0.2">
      <c r="A1377" s="53" t="s">
        <v>1202</v>
      </c>
      <c r="B1377" s="53" t="s">
        <v>1204</v>
      </c>
      <c r="C1377" s="53" t="s">
        <v>265</v>
      </c>
    </row>
    <row r="1378" spans="1:3" x14ac:dyDescent="0.2">
      <c r="A1378" s="53" t="s">
        <v>1202</v>
      </c>
      <c r="B1378" s="53" t="s">
        <v>1284</v>
      </c>
      <c r="C1378" s="53" t="s">
        <v>265</v>
      </c>
    </row>
    <row r="1379" spans="1:3" x14ac:dyDescent="0.2">
      <c r="A1379" s="53" t="s">
        <v>1202</v>
      </c>
      <c r="B1379" s="53" t="s">
        <v>1287</v>
      </c>
      <c r="C1379" s="53" t="s">
        <v>265</v>
      </c>
    </row>
    <row r="1380" spans="1:3" x14ac:dyDescent="0.2">
      <c r="A1380" s="53" t="s">
        <v>1202</v>
      </c>
      <c r="B1380" s="53" t="s">
        <v>1203</v>
      </c>
      <c r="C1380" s="53" t="s">
        <v>265</v>
      </c>
    </row>
    <row r="1381" spans="1:3" x14ac:dyDescent="0.2">
      <c r="A1381" s="53" t="s">
        <v>1202</v>
      </c>
      <c r="B1381" s="53" t="s">
        <v>1517</v>
      </c>
      <c r="C1381" s="53" t="s">
        <v>265</v>
      </c>
    </row>
    <row r="1382" spans="1:3" x14ac:dyDescent="0.2">
      <c r="A1382" s="53" t="s">
        <v>1202</v>
      </c>
      <c r="B1382" s="53" t="s">
        <v>1830</v>
      </c>
      <c r="C1382" s="53" t="s">
        <v>265</v>
      </c>
    </row>
    <row r="1383" spans="1:3" x14ac:dyDescent="0.2">
      <c r="A1383" s="53" t="s">
        <v>1202</v>
      </c>
      <c r="B1383" s="53" t="s">
        <v>1516</v>
      </c>
      <c r="C1383" s="53" t="s">
        <v>265</v>
      </c>
    </row>
    <row r="1384" spans="1:3" x14ac:dyDescent="0.2">
      <c r="A1384" s="53" t="s">
        <v>1202</v>
      </c>
      <c r="B1384" s="53" t="s">
        <v>1286</v>
      </c>
      <c r="C1384" s="53" t="s">
        <v>265</v>
      </c>
    </row>
    <row r="1385" spans="1:3" x14ac:dyDescent="0.2">
      <c r="A1385" s="53" t="s">
        <v>1202</v>
      </c>
      <c r="B1385" s="53" t="s">
        <v>1285</v>
      </c>
      <c r="C1385" s="53" t="s">
        <v>265</v>
      </c>
    </row>
    <row r="1386" spans="1:3" x14ac:dyDescent="0.2">
      <c r="A1386" s="53" t="s">
        <v>1202</v>
      </c>
      <c r="B1386" s="53" t="s">
        <v>1484</v>
      </c>
      <c r="C1386" s="53" t="s">
        <v>265</v>
      </c>
    </row>
    <row r="1387" spans="1:3" x14ac:dyDescent="0.2">
      <c r="A1387" s="53" t="s">
        <v>1202</v>
      </c>
      <c r="B1387" s="53" t="s">
        <v>1838</v>
      </c>
      <c r="C1387" s="53" t="s">
        <v>265</v>
      </c>
    </row>
    <row r="1388" spans="1:3" x14ac:dyDescent="0.2">
      <c r="A1388" s="53" t="s">
        <v>1202</v>
      </c>
      <c r="B1388" s="53" t="s">
        <v>1837</v>
      </c>
      <c r="C1388" s="53" t="s">
        <v>265</v>
      </c>
    </row>
    <row r="1389" spans="1:3" x14ac:dyDescent="0.2">
      <c r="A1389" s="53" t="s">
        <v>1202</v>
      </c>
      <c r="B1389" s="53" t="s">
        <v>1509</v>
      </c>
      <c r="C1389" s="53" t="s">
        <v>265</v>
      </c>
    </row>
    <row r="1390" spans="1:3" x14ac:dyDescent="0.2">
      <c r="A1390" s="53" t="s">
        <v>1202</v>
      </c>
      <c r="B1390" s="53" t="s">
        <v>1504</v>
      </c>
      <c r="C1390" s="53" t="s">
        <v>265</v>
      </c>
    </row>
    <row r="1391" spans="1:3" x14ac:dyDescent="0.2">
      <c r="A1391" s="53" t="s">
        <v>1202</v>
      </c>
      <c r="B1391" s="53" t="s">
        <v>1507</v>
      </c>
      <c r="C1391" s="53" t="s">
        <v>265</v>
      </c>
    </row>
    <row r="1392" spans="1:3" x14ac:dyDescent="0.2">
      <c r="A1392" s="53" t="s">
        <v>108</v>
      </c>
      <c r="B1392" s="53" t="s">
        <v>107</v>
      </c>
      <c r="C1392" s="53" t="s">
        <v>265</v>
      </c>
    </row>
    <row r="1393" spans="1:3" x14ac:dyDescent="0.2">
      <c r="A1393" s="53" t="s">
        <v>108</v>
      </c>
      <c r="B1393" s="53" t="s">
        <v>109</v>
      </c>
      <c r="C1393" s="53" t="s">
        <v>265</v>
      </c>
    </row>
    <row r="1394" spans="1:3" x14ac:dyDescent="0.2">
      <c r="A1394" s="53" t="s">
        <v>108</v>
      </c>
      <c r="B1394" s="53" t="s">
        <v>110</v>
      </c>
      <c r="C1394" s="53" t="s">
        <v>265</v>
      </c>
    </row>
    <row r="1395" spans="1:3" x14ac:dyDescent="0.2">
      <c r="A1395" s="53" t="s">
        <v>402</v>
      </c>
      <c r="B1395" s="53" t="s">
        <v>1292</v>
      </c>
      <c r="C1395" s="53" t="s">
        <v>265</v>
      </c>
    </row>
    <row r="1396" spans="1:3" x14ac:dyDescent="0.2">
      <c r="A1396" s="53" t="s">
        <v>402</v>
      </c>
      <c r="B1396" s="53" t="s">
        <v>1293</v>
      </c>
      <c r="C1396" s="53" t="s">
        <v>265</v>
      </c>
    </row>
    <row r="1397" spans="1:3" x14ac:dyDescent="0.2">
      <c r="A1397" s="53" t="s">
        <v>402</v>
      </c>
      <c r="B1397" s="53" t="s">
        <v>1296</v>
      </c>
      <c r="C1397" s="53" t="s">
        <v>265</v>
      </c>
    </row>
    <row r="1398" spans="1:3" x14ac:dyDescent="0.2">
      <c r="A1398" s="53" t="s">
        <v>402</v>
      </c>
      <c r="B1398" s="53" t="s">
        <v>1297</v>
      </c>
      <c r="C1398" s="53" t="s">
        <v>265</v>
      </c>
    </row>
    <row r="1399" spans="1:3" x14ac:dyDescent="0.2">
      <c r="A1399" s="53" t="s">
        <v>402</v>
      </c>
      <c r="B1399" s="53" t="s">
        <v>1299</v>
      </c>
      <c r="C1399" s="53" t="s">
        <v>265</v>
      </c>
    </row>
    <row r="1400" spans="1:3" x14ac:dyDescent="0.2">
      <c r="A1400" s="53" t="s">
        <v>402</v>
      </c>
      <c r="B1400" s="53" t="s">
        <v>1298</v>
      </c>
      <c r="C1400" s="53" t="s">
        <v>265</v>
      </c>
    </row>
    <row r="1401" spans="1:3" x14ac:dyDescent="0.2">
      <c r="A1401" s="53" t="s">
        <v>402</v>
      </c>
      <c r="B1401" s="53" t="s">
        <v>509</v>
      </c>
      <c r="C1401" s="53" t="s">
        <v>260</v>
      </c>
    </row>
    <row r="1402" spans="1:3" x14ac:dyDescent="0.2">
      <c r="A1402" s="53" t="s">
        <v>402</v>
      </c>
      <c r="B1402" s="53" t="s">
        <v>689</v>
      </c>
      <c r="C1402" s="53" t="s">
        <v>260</v>
      </c>
    </row>
    <row r="1403" spans="1:3" x14ac:dyDescent="0.2">
      <c r="A1403" s="53" t="s">
        <v>402</v>
      </c>
      <c r="B1403" s="53" t="s">
        <v>1539</v>
      </c>
      <c r="C1403" s="53" t="s">
        <v>265</v>
      </c>
    </row>
    <row r="1404" spans="1:3" x14ac:dyDescent="0.2">
      <c r="A1404" s="53" t="s">
        <v>402</v>
      </c>
      <c r="B1404" s="53" t="s">
        <v>1540</v>
      </c>
      <c r="C1404" s="53" t="s">
        <v>265</v>
      </c>
    </row>
    <row r="1405" spans="1:3" x14ac:dyDescent="0.2">
      <c r="A1405" s="53" t="s">
        <v>402</v>
      </c>
      <c r="B1405" s="53" t="s">
        <v>1508</v>
      </c>
      <c r="C1405" s="53" t="s">
        <v>265</v>
      </c>
    </row>
    <row r="1406" spans="1:3" x14ac:dyDescent="0.2">
      <c r="A1406" s="53" t="s">
        <v>402</v>
      </c>
      <c r="B1406" s="53" t="s">
        <v>1836</v>
      </c>
      <c r="C1406" s="53" t="s">
        <v>265</v>
      </c>
    </row>
    <row r="1407" spans="1:3" x14ac:dyDescent="0.2">
      <c r="A1407" s="53" t="s">
        <v>1763</v>
      </c>
      <c r="B1407" s="53" t="s">
        <v>1764</v>
      </c>
      <c r="C1407" s="53" t="s">
        <v>260</v>
      </c>
    </row>
    <row r="1408" spans="1:3" x14ac:dyDescent="0.2">
      <c r="A1408" s="53" t="s">
        <v>776</v>
      </c>
      <c r="B1408" s="53" t="s">
        <v>775</v>
      </c>
      <c r="C1408" s="53" t="s">
        <v>265</v>
      </c>
    </row>
    <row r="1409" spans="1:3" x14ac:dyDescent="0.2">
      <c r="A1409" s="53" t="s">
        <v>659</v>
      </c>
      <c r="B1409" s="53" t="s">
        <v>658</v>
      </c>
      <c r="C1409" s="53" t="s">
        <v>260</v>
      </c>
    </row>
    <row r="1410" spans="1:3" x14ac:dyDescent="0.2">
      <c r="A1410" s="53" t="s">
        <v>694</v>
      </c>
      <c r="B1410" s="53" t="s">
        <v>693</v>
      </c>
      <c r="C1410" s="53" t="s">
        <v>260</v>
      </c>
    </row>
    <row r="1411" spans="1:3" x14ac:dyDescent="0.2">
      <c r="A1411" s="53" t="s">
        <v>1731</v>
      </c>
      <c r="B1411" s="53" t="s">
        <v>1732</v>
      </c>
      <c r="C1411" s="53" t="s">
        <v>260</v>
      </c>
    </row>
    <row r="1412" spans="1:3" x14ac:dyDescent="0.2">
      <c r="A1412" s="53" t="s">
        <v>774</v>
      </c>
      <c r="B1412" s="53" t="s">
        <v>922</v>
      </c>
      <c r="C1412" s="53" t="s">
        <v>265</v>
      </c>
    </row>
    <row r="1413" spans="1:3" x14ac:dyDescent="0.2">
      <c r="A1413" s="53" t="s">
        <v>774</v>
      </c>
      <c r="B1413" s="53" t="s">
        <v>1024</v>
      </c>
      <c r="C1413" s="53" t="s">
        <v>265</v>
      </c>
    </row>
    <row r="1414" spans="1:3" x14ac:dyDescent="0.2">
      <c r="A1414" s="53" t="s">
        <v>774</v>
      </c>
      <c r="B1414" s="53" t="s">
        <v>934</v>
      </c>
      <c r="C1414" s="53" t="s">
        <v>265</v>
      </c>
    </row>
    <row r="1415" spans="1:3" x14ac:dyDescent="0.2">
      <c r="A1415" s="53" t="s">
        <v>774</v>
      </c>
      <c r="B1415" s="53" t="s">
        <v>935</v>
      </c>
      <c r="C1415" s="53" t="s">
        <v>265</v>
      </c>
    </row>
    <row r="1416" spans="1:3" x14ac:dyDescent="0.2">
      <c r="A1416" s="53" t="s">
        <v>774</v>
      </c>
      <c r="B1416" s="53" t="s">
        <v>808</v>
      </c>
      <c r="C1416" s="53" t="s">
        <v>265</v>
      </c>
    </row>
    <row r="1417" spans="1:3" x14ac:dyDescent="0.2">
      <c r="A1417" s="53" t="s">
        <v>774</v>
      </c>
      <c r="B1417" s="53" t="s">
        <v>811</v>
      </c>
      <c r="C1417" s="53" t="s">
        <v>265</v>
      </c>
    </row>
    <row r="1418" spans="1:3" x14ac:dyDescent="0.2">
      <c r="A1418" s="53" t="s">
        <v>774</v>
      </c>
      <c r="B1418" s="53" t="s">
        <v>810</v>
      </c>
      <c r="C1418" s="53" t="s">
        <v>265</v>
      </c>
    </row>
    <row r="1419" spans="1:3" x14ac:dyDescent="0.2">
      <c r="A1419" s="53" t="s">
        <v>774</v>
      </c>
      <c r="B1419" s="53" t="s">
        <v>809</v>
      </c>
      <c r="C1419" s="53" t="s">
        <v>265</v>
      </c>
    </row>
    <row r="1420" spans="1:3" x14ac:dyDescent="0.2">
      <c r="A1420" s="53" t="s">
        <v>795</v>
      </c>
      <c r="B1420" s="53" t="s">
        <v>797</v>
      </c>
      <c r="C1420" s="53" t="s">
        <v>265</v>
      </c>
    </row>
    <row r="1421" spans="1:3" x14ac:dyDescent="0.2">
      <c r="A1421" s="53" t="s">
        <v>795</v>
      </c>
      <c r="B1421" s="53" t="s">
        <v>796</v>
      </c>
      <c r="C1421" s="53" t="s">
        <v>265</v>
      </c>
    </row>
    <row r="1422" spans="1:3" x14ac:dyDescent="0.2">
      <c r="A1422" s="53" t="s">
        <v>795</v>
      </c>
      <c r="B1422" s="53" t="s">
        <v>794</v>
      </c>
      <c r="C1422" s="53" t="s">
        <v>265</v>
      </c>
    </row>
    <row r="1423" spans="1:3" x14ac:dyDescent="0.2">
      <c r="A1423" s="53" t="s">
        <v>918</v>
      </c>
      <c r="B1423" s="53" t="s">
        <v>919</v>
      </c>
      <c r="C1423" s="53" t="s">
        <v>265</v>
      </c>
    </row>
    <row r="1424" spans="1:3" x14ac:dyDescent="0.2">
      <c r="A1424" s="53" t="s">
        <v>386</v>
      </c>
      <c r="B1424" s="53" t="s">
        <v>385</v>
      </c>
      <c r="C1424" s="53" t="s">
        <v>265</v>
      </c>
    </row>
    <row r="1425" spans="1:3" x14ac:dyDescent="0.2">
      <c r="A1425" s="53" t="s">
        <v>75</v>
      </c>
      <c r="B1425" s="53" t="s">
        <v>98</v>
      </c>
      <c r="C1425" s="53" t="s">
        <v>265</v>
      </c>
    </row>
    <row r="1426" spans="1:3" x14ac:dyDescent="0.2">
      <c r="A1426" s="53" t="s">
        <v>1910</v>
      </c>
      <c r="B1426" s="53" t="s">
        <v>1911</v>
      </c>
      <c r="C1426" s="53" t="s">
        <v>260</v>
      </c>
    </row>
    <row r="1427" spans="1:3" x14ac:dyDescent="0.2">
      <c r="A1427" s="53" t="s">
        <v>1705</v>
      </c>
      <c r="B1427" s="53" t="s">
        <v>1706</v>
      </c>
      <c r="C1427" s="53" t="s">
        <v>260</v>
      </c>
    </row>
    <row r="1428" spans="1:3" x14ac:dyDescent="0.2">
      <c r="A1428" s="53" t="s">
        <v>802</v>
      </c>
      <c r="B1428" s="53" t="s">
        <v>803</v>
      </c>
      <c r="C1428" s="53" t="s">
        <v>265</v>
      </c>
    </row>
    <row r="1429" spans="1:3" x14ac:dyDescent="0.2">
      <c r="A1429" s="53" t="s">
        <v>802</v>
      </c>
      <c r="B1429" s="53" t="s">
        <v>801</v>
      </c>
      <c r="C1429" s="53" t="s">
        <v>265</v>
      </c>
    </row>
    <row r="1430" spans="1:3" x14ac:dyDescent="0.2">
      <c r="A1430" s="53" t="s">
        <v>449</v>
      </c>
      <c r="B1430" s="53" t="s">
        <v>450</v>
      </c>
      <c r="C1430" s="53" t="s">
        <v>260</v>
      </c>
    </row>
    <row r="1431" spans="1:3" x14ac:dyDescent="0.2">
      <c r="A1431" s="53" t="s">
        <v>449</v>
      </c>
      <c r="B1431" s="53" t="s">
        <v>490</v>
      </c>
      <c r="C1431" s="53" t="s">
        <v>260</v>
      </c>
    </row>
    <row r="1432" spans="1:3" x14ac:dyDescent="0.2">
      <c r="A1432" s="53" t="s">
        <v>449</v>
      </c>
      <c r="B1432" s="53" t="s">
        <v>486</v>
      </c>
      <c r="C1432" s="53" t="s">
        <v>260</v>
      </c>
    </row>
    <row r="1433" spans="1:3" x14ac:dyDescent="0.2">
      <c r="A1433" s="53" t="s">
        <v>449</v>
      </c>
      <c r="B1433" s="53" t="s">
        <v>472</v>
      </c>
      <c r="C1433" s="53" t="s">
        <v>260</v>
      </c>
    </row>
    <row r="1434" spans="1:3" x14ac:dyDescent="0.2">
      <c r="A1434" s="53" t="s">
        <v>449</v>
      </c>
      <c r="B1434" s="53" t="s">
        <v>484</v>
      </c>
      <c r="C1434" s="53" t="s">
        <v>260</v>
      </c>
    </row>
    <row r="1435" spans="1:3" x14ac:dyDescent="0.2">
      <c r="A1435" s="53" t="s">
        <v>449</v>
      </c>
      <c r="B1435" s="53" t="s">
        <v>471</v>
      </c>
      <c r="C1435" s="53" t="s">
        <v>260</v>
      </c>
    </row>
    <row r="1436" spans="1:3" x14ac:dyDescent="0.2">
      <c r="A1436" s="53" t="s">
        <v>449</v>
      </c>
      <c r="B1436" s="53" t="s">
        <v>487</v>
      </c>
      <c r="C1436" s="53" t="s">
        <v>260</v>
      </c>
    </row>
    <row r="1437" spans="1:3" x14ac:dyDescent="0.2">
      <c r="A1437" s="53" t="s">
        <v>449</v>
      </c>
      <c r="B1437" s="53" t="s">
        <v>483</v>
      </c>
      <c r="C1437" s="53" t="s">
        <v>260</v>
      </c>
    </row>
    <row r="1438" spans="1:3" x14ac:dyDescent="0.2">
      <c r="A1438" s="53" t="s">
        <v>449</v>
      </c>
      <c r="B1438" s="53" t="s">
        <v>470</v>
      </c>
      <c r="C1438" s="53" t="s">
        <v>260</v>
      </c>
    </row>
    <row r="1439" spans="1:3" x14ac:dyDescent="0.2">
      <c r="A1439" s="53" t="s">
        <v>449</v>
      </c>
      <c r="B1439" s="53" t="s">
        <v>489</v>
      </c>
      <c r="C1439" s="53" t="s">
        <v>260</v>
      </c>
    </row>
    <row r="1440" spans="1:3" x14ac:dyDescent="0.2">
      <c r="A1440" s="53" t="s">
        <v>449</v>
      </c>
      <c r="B1440" s="53" t="s">
        <v>488</v>
      </c>
      <c r="C1440" s="53" t="s">
        <v>260</v>
      </c>
    </row>
    <row r="1441" spans="1:3" x14ac:dyDescent="0.2">
      <c r="A1441" s="53" t="s">
        <v>449</v>
      </c>
      <c r="B1441" s="53" t="s">
        <v>480</v>
      </c>
      <c r="C1441" s="53" t="s">
        <v>260</v>
      </c>
    </row>
    <row r="1442" spans="1:3" x14ac:dyDescent="0.2">
      <c r="A1442" s="53" t="s">
        <v>449</v>
      </c>
      <c r="B1442" s="53" t="s">
        <v>473</v>
      </c>
      <c r="C1442" s="53" t="s">
        <v>260</v>
      </c>
    </row>
    <row r="1443" spans="1:3" x14ac:dyDescent="0.2">
      <c r="A1443" s="53" t="s">
        <v>449</v>
      </c>
      <c r="B1443" s="53" t="s">
        <v>448</v>
      </c>
      <c r="C1443" s="53" t="s">
        <v>260</v>
      </c>
    </row>
    <row r="1444" spans="1:3" x14ac:dyDescent="0.2">
      <c r="A1444" s="53" t="s">
        <v>449</v>
      </c>
      <c r="B1444" s="53" t="s">
        <v>481</v>
      </c>
      <c r="C1444" s="53" t="s">
        <v>260</v>
      </c>
    </row>
    <row r="1445" spans="1:3" x14ac:dyDescent="0.2">
      <c r="A1445" s="53" t="s">
        <v>449</v>
      </c>
      <c r="B1445" s="53" t="s">
        <v>485</v>
      </c>
      <c r="C1445" s="53" t="s">
        <v>260</v>
      </c>
    </row>
    <row r="1446" spans="1:3" x14ac:dyDescent="0.2">
      <c r="A1446" s="53" t="s">
        <v>449</v>
      </c>
      <c r="B1446" s="53" t="s">
        <v>482</v>
      </c>
      <c r="C1446" s="53" t="s">
        <v>260</v>
      </c>
    </row>
    <row r="1447" spans="1:3" x14ac:dyDescent="0.2">
      <c r="A1447" s="53" t="s">
        <v>1892</v>
      </c>
      <c r="B1447" s="53" t="s">
        <v>1893</v>
      </c>
      <c r="C1447" s="53" t="s">
        <v>260</v>
      </c>
    </row>
    <row r="1448" spans="1:3" x14ac:dyDescent="0.2">
      <c r="A1448" s="53" t="s">
        <v>94</v>
      </c>
      <c r="B1448" s="53" t="s">
        <v>93</v>
      </c>
      <c r="C1448" s="53" t="s">
        <v>265</v>
      </c>
    </row>
    <row r="1449" spans="1:3" x14ac:dyDescent="0.2">
      <c r="A1449" s="53" t="s">
        <v>94</v>
      </c>
      <c r="B1449" s="53" t="s">
        <v>95</v>
      </c>
      <c r="C1449" s="53" t="s">
        <v>265</v>
      </c>
    </row>
    <row r="1450" spans="1:3" x14ac:dyDescent="0.2">
      <c r="A1450" s="53" t="s">
        <v>92</v>
      </c>
      <c r="B1450" s="53" t="s">
        <v>137</v>
      </c>
      <c r="C1450" s="53" t="s">
        <v>265</v>
      </c>
    </row>
    <row r="1451" spans="1:3" x14ac:dyDescent="0.2">
      <c r="A1451" s="53" t="s">
        <v>92</v>
      </c>
      <c r="B1451" s="53" t="s">
        <v>91</v>
      </c>
      <c r="C1451" s="53" t="s">
        <v>265</v>
      </c>
    </row>
    <row r="1452" spans="1:3" x14ac:dyDescent="0.2">
      <c r="A1452" s="53" t="s">
        <v>1487</v>
      </c>
      <c r="B1452" s="53" t="s">
        <v>1488</v>
      </c>
      <c r="C1452" s="53" t="s">
        <v>265</v>
      </c>
    </row>
    <row r="1453" spans="1:3" x14ac:dyDescent="0.2">
      <c r="A1453" s="53" t="s">
        <v>1493</v>
      </c>
      <c r="B1453" s="53" t="s">
        <v>1494</v>
      </c>
      <c r="C1453" s="53" t="s">
        <v>265</v>
      </c>
    </row>
    <row r="1454" spans="1:3" x14ac:dyDescent="0.2">
      <c r="A1454" s="53" t="s">
        <v>1493</v>
      </c>
      <c r="B1454" s="53" t="s">
        <v>1835</v>
      </c>
      <c r="C1454" s="53" t="s">
        <v>265</v>
      </c>
    </row>
    <row r="1455" spans="1:3" x14ac:dyDescent="0.2">
      <c r="A1455" s="53" t="s">
        <v>1535</v>
      </c>
      <c r="B1455" s="53" t="s">
        <v>1537</v>
      </c>
      <c r="C1455" s="53" t="s">
        <v>265</v>
      </c>
    </row>
    <row r="1456" spans="1:3" x14ac:dyDescent="0.2">
      <c r="A1456" s="53" t="s">
        <v>1535</v>
      </c>
      <c r="B1456" s="53" t="s">
        <v>1536</v>
      </c>
      <c r="C1456" s="53" t="s">
        <v>265</v>
      </c>
    </row>
    <row r="1457" spans="1:3" x14ac:dyDescent="0.2">
      <c r="A1457" s="53" t="s">
        <v>1268</v>
      </c>
      <c r="B1457" s="53" t="s">
        <v>1524</v>
      </c>
      <c r="C1457" s="53" t="s">
        <v>265</v>
      </c>
    </row>
    <row r="1458" spans="1:3" x14ac:dyDescent="0.2">
      <c r="A1458" s="53" t="s">
        <v>1268</v>
      </c>
      <c r="B1458" s="53" t="s">
        <v>1525</v>
      </c>
      <c r="C1458" s="53" t="s">
        <v>265</v>
      </c>
    </row>
    <row r="1459" spans="1:3" x14ac:dyDescent="0.2">
      <c r="A1459" s="53" t="s">
        <v>1268</v>
      </c>
      <c r="B1459" s="53" t="s">
        <v>1269</v>
      </c>
      <c r="C1459" s="53" t="s">
        <v>265</v>
      </c>
    </row>
    <row r="1460" spans="1:3" x14ac:dyDescent="0.2">
      <c r="A1460" s="53" t="s">
        <v>1268</v>
      </c>
      <c r="B1460" s="53" t="s">
        <v>1538</v>
      </c>
      <c r="C1460" s="53" t="s">
        <v>265</v>
      </c>
    </row>
    <row r="1461" spans="1:3" x14ac:dyDescent="0.2">
      <c r="A1461" s="53" t="s">
        <v>1522</v>
      </c>
      <c r="B1461" s="53" t="s">
        <v>1523</v>
      </c>
      <c r="C1461" s="53" t="s">
        <v>265</v>
      </c>
    </row>
    <row r="1462" spans="1:3" x14ac:dyDescent="0.2">
      <c r="A1462" s="53" t="s">
        <v>1518</v>
      </c>
      <c r="B1462" s="53" t="s">
        <v>1519</v>
      </c>
      <c r="C1462" s="53" t="s">
        <v>265</v>
      </c>
    </row>
    <row r="1463" spans="1:3" x14ac:dyDescent="0.2">
      <c r="A1463" s="53" t="s">
        <v>1971</v>
      </c>
      <c r="B1463" s="53" t="s">
        <v>1972</v>
      </c>
      <c r="C1463" s="53" t="s">
        <v>265</v>
      </c>
    </row>
    <row r="1464" spans="1:3" x14ac:dyDescent="0.2">
      <c r="A1464" s="53" t="s">
        <v>1971</v>
      </c>
      <c r="B1464" s="53" t="s">
        <v>1973</v>
      </c>
      <c r="C1464" s="53" t="s">
        <v>265</v>
      </c>
    </row>
    <row r="1465" spans="1:3" x14ac:dyDescent="0.2">
      <c r="A1465" s="53" t="s">
        <v>1682</v>
      </c>
      <c r="B1465" s="53" t="s">
        <v>1683</v>
      </c>
      <c r="C1465" s="53" t="s">
        <v>265</v>
      </c>
    </row>
    <row r="1466" spans="1:3" x14ac:dyDescent="0.2">
      <c r="A1466" s="53" t="s">
        <v>1672</v>
      </c>
      <c r="B1466" s="53" t="s">
        <v>1673</v>
      </c>
      <c r="C1466" s="53" t="s">
        <v>265</v>
      </c>
    </row>
    <row r="1467" spans="1:3" x14ac:dyDescent="0.2">
      <c r="A1467" s="53" t="s">
        <v>685</v>
      </c>
      <c r="B1467" s="53" t="s">
        <v>684</v>
      </c>
      <c r="C1467" s="53" t="s">
        <v>260</v>
      </c>
    </row>
    <row r="1468" spans="1:3" x14ac:dyDescent="0.2">
      <c r="A1468" s="53" t="s">
        <v>606</v>
      </c>
      <c r="B1468" s="53" t="s">
        <v>605</v>
      </c>
      <c r="C1468" s="53" t="s">
        <v>260</v>
      </c>
    </row>
    <row r="1469" spans="1:3" x14ac:dyDescent="0.2">
      <c r="A1469" s="53" t="s">
        <v>606</v>
      </c>
      <c r="B1469" s="53" t="s">
        <v>607</v>
      </c>
      <c r="C1469" s="53" t="s">
        <v>260</v>
      </c>
    </row>
    <row r="1470" spans="1:3" x14ac:dyDescent="0.2">
      <c r="A1470" s="53" t="s">
        <v>606</v>
      </c>
      <c r="B1470" s="53" t="s">
        <v>609</v>
      </c>
      <c r="C1470" s="53" t="s">
        <v>260</v>
      </c>
    </row>
    <row r="1471" spans="1:3" x14ac:dyDescent="0.2">
      <c r="A1471" s="53" t="s">
        <v>606</v>
      </c>
      <c r="B1471" s="53" t="s">
        <v>608</v>
      </c>
      <c r="C1471" s="53" t="s">
        <v>260</v>
      </c>
    </row>
    <row r="1472" spans="1:3" x14ac:dyDescent="0.2">
      <c r="A1472" s="53" t="s">
        <v>1859</v>
      </c>
      <c r="B1472" s="53" t="s">
        <v>1860</v>
      </c>
      <c r="C1472" s="53" t="s">
        <v>265</v>
      </c>
    </row>
    <row r="1473" spans="1:3" x14ac:dyDescent="0.2">
      <c r="A1473" s="53" t="s">
        <v>1857</v>
      </c>
      <c r="B1473" s="53" t="s">
        <v>1858</v>
      </c>
      <c r="C1473" s="53" t="s">
        <v>265</v>
      </c>
    </row>
    <row r="1474" spans="1:3" x14ac:dyDescent="0.2">
      <c r="A1474" s="53" t="s">
        <v>139</v>
      </c>
      <c r="B1474" s="53" t="s">
        <v>138</v>
      </c>
      <c r="C1474" s="53" t="s">
        <v>265</v>
      </c>
    </row>
    <row r="1475" spans="1:3" x14ac:dyDescent="0.2">
      <c r="A1475" s="53" t="s">
        <v>149</v>
      </c>
      <c r="B1475" s="53" t="s">
        <v>148</v>
      </c>
      <c r="C1475" s="53" t="s">
        <v>265</v>
      </c>
    </row>
    <row r="1476" spans="1:3" x14ac:dyDescent="0.2">
      <c r="A1476" s="53" t="s">
        <v>147</v>
      </c>
      <c r="B1476" s="53" t="s">
        <v>146</v>
      </c>
      <c r="C1476" s="53" t="s">
        <v>265</v>
      </c>
    </row>
    <row r="1477" spans="1:3" x14ac:dyDescent="0.2">
      <c r="A1477" s="53" t="s">
        <v>1841</v>
      </c>
      <c r="B1477" s="53" t="s">
        <v>1843</v>
      </c>
      <c r="C1477" s="53" t="s">
        <v>260</v>
      </c>
    </row>
    <row r="1478" spans="1:3" x14ac:dyDescent="0.2">
      <c r="A1478" s="53" t="s">
        <v>1841</v>
      </c>
      <c r="B1478" s="53" t="s">
        <v>1842</v>
      </c>
      <c r="C1478" s="53" t="s">
        <v>260</v>
      </c>
    </row>
    <row r="1479" spans="1:3" x14ac:dyDescent="0.2">
      <c r="A1479" s="53" t="s">
        <v>632</v>
      </c>
      <c r="B1479" s="53" t="s">
        <v>633</v>
      </c>
      <c r="C1479" s="53" t="s">
        <v>265</v>
      </c>
    </row>
    <row r="1480" spans="1:3" x14ac:dyDescent="0.2">
      <c r="A1480" s="53" t="s">
        <v>632</v>
      </c>
      <c r="B1480" s="53" t="s">
        <v>631</v>
      </c>
      <c r="C1480" s="53" t="s">
        <v>265</v>
      </c>
    </row>
    <row r="1481" spans="1:3" x14ac:dyDescent="0.2">
      <c r="A1481" s="53" t="s">
        <v>630</v>
      </c>
      <c r="B1481" s="53" t="s">
        <v>629</v>
      </c>
      <c r="C1481" s="53" t="s">
        <v>265</v>
      </c>
    </row>
    <row r="1482" spans="1:3" x14ac:dyDescent="0.2">
      <c r="A1482" s="53" t="s">
        <v>625</v>
      </c>
      <c r="B1482" s="53" t="s">
        <v>624</v>
      </c>
      <c r="C1482" s="53" t="s">
        <v>265</v>
      </c>
    </row>
    <row r="1483" spans="1:3" x14ac:dyDescent="0.2">
      <c r="A1483" s="53" t="s">
        <v>625</v>
      </c>
      <c r="B1483" s="53" t="s">
        <v>626</v>
      </c>
      <c r="C1483" s="53" t="s">
        <v>265</v>
      </c>
    </row>
    <row r="1484" spans="1:3" x14ac:dyDescent="0.2">
      <c r="A1484" s="53" t="s">
        <v>625</v>
      </c>
      <c r="B1484" s="53" t="s">
        <v>627</v>
      </c>
      <c r="C1484" s="53" t="s">
        <v>265</v>
      </c>
    </row>
    <row r="1485" spans="1:3" x14ac:dyDescent="0.2">
      <c r="A1485" s="53" t="s">
        <v>625</v>
      </c>
      <c r="B1485" s="53" t="s">
        <v>628</v>
      </c>
      <c r="C1485" s="53" t="s">
        <v>265</v>
      </c>
    </row>
    <row r="1486" spans="1:3" x14ac:dyDescent="0.2">
      <c r="A1486" s="53" t="s">
        <v>620</v>
      </c>
      <c r="B1486" s="53" t="s">
        <v>621</v>
      </c>
      <c r="C1486" s="53" t="s">
        <v>265</v>
      </c>
    </row>
    <row r="1487" spans="1:3" x14ac:dyDescent="0.2">
      <c r="A1487" s="53" t="s">
        <v>620</v>
      </c>
      <c r="B1487" s="53" t="s">
        <v>619</v>
      </c>
      <c r="C1487" s="53" t="s">
        <v>265</v>
      </c>
    </row>
    <row r="1488" spans="1:3" x14ac:dyDescent="0.2">
      <c r="A1488" s="53" t="s">
        <v>620</v>
      </c>
      <c r="B1488" s="53" t="s">
        <v>623</v>
      </c>
      <c r="C1488" s="53" t="s">
        <v>265</v>
      </c>
    </row>
    <row r="1489" spans="1:3" x14ac:dyDescent="0.2">
      <c r="A1489" s="53" t="s">
        <v>620</v>
      </c>
      <c r="B1489" s="53" t="s">
        <v>622</v>
      </c>
      <c r="C1489" s="53" t="s">
        <v>265</v>
      </c>
    </row>
    <row r="1490" spans="1:3" x14ac:dyDescent="0.2">
      <c r="A1490" s="53" t="s">
        <v>525</v>
      </c>
      <c r="B1490" s="53" t="s">
        <v>524</v>
      </c>
      <c r="C1490" s="53" t="s">
        <v>265</v>
      </c>
    </row>
    <row r="1491" spans="1:3" x14ac:dyDescent="0.2">
      <c r="A1491" s="53" t="s">
        <v>525</v>
      </c>
      <c r="B1491" s="53" t="s">
        <v>618</v>
      </c>
      <c r="C1491" s="53" t="s">
        <v>265</v>
      </c>
    </row>
    <row r="1492" spans="1:3" x14ac:dyDescent="0.2">
      <c r="A1492" s="53" t="s">
        <v>1937</v>
      </c>
      <c r="B1492" s="53" t="s">
        <v>1939</v>
      </c>
      <c r="C1492" s="53" t="s">
        <v>260</v>
      </c>
    </row>
    <row r="1493" spans="1:3" x14ac:dyDescent="0.2">
      <c r="A1493" s="53" t="s">
        <v>1937</v>
      </c>
      <c r="B1493" s="53" t="s">
        <v>1938</v>
      </c>
      <c r="C1493" s="53" t="s">
        <v>260</v>
      </c>
    </row>
    <row r="1494" spans="1:3" x14ac:dyDescent="0.2">
      <c r="A1494" s="53" t="s">
        <v>1717</v>
      </c>
      <c r="B1494" s="53" t="s">
        <v>1718</v>
      </c>
      <c r="C1494" s="53" t="s">
        <v>265</v>
      </c>
    </row>
    <row r="1495" spans="1:3" x14ac:dyDescent="0.2">
      <c r="A1495" s="53" t="s">
        <v>1674</v>
      </c>
      <c r="B1495" s="53" t="s">
        <v>1675</v>
      </c>
      <c r="C1495" s="53" t="s">
        <v>265</v>
      </c>
    </row>
    <row r="1496" spans="1:3" x14ac:dyDescent="0.2">
      <c r="A1496" s="53" t="s">
        <v>1676</v>
      </c>
      <c r="B1496" s="53" t="s">
        <v>1677</v>
      </c>
      <c r="C1496" s="53" t="s">
        <v>265</v>
      </c>
    </row>
    <row r="1497" spans="1:3" x14ac:dyDescent="0.2">
      <c r="A1497" s="53" t="s">
        <v>1678</v>
      </c>
      <c r="B1497" s="53" t="s">
        <v>1679</v>
      </c>
      <c r="C1497" s="53" t="s">
        <v>265</v>
      </c>
    </row>
    <row r="1498" spans="1:3" x14ac:dyDescent="0.2">
      <c r="A1498" s="53" t="s">
        <v>1680</v>
      </c>
      <c r="B1498" s="53" t="s">
        <v>1681</v>
      </c>
      <c r="C1498" s="53" t="s">
        <v>265</v>
      </c>
    </row>
    <row r="1499" spans="1:3" x14ac:dyDescent="0.2">
      <c r="A1499" s="53" t="s">
        <v>112</v>
      </c>
      <c r="B1499" s="53" t="s">
        <v>150</v>
      </c>
      <c r="C1499" s="53" t="s">
        <v>265</v>
      </c>
    </row>
    <row r="1500" spans="1:3" x14ac:dyDescent="0.2">
      <c r="A1500" s="53" t="s">
        <v>112</v>
      </c>
      <c r="B1500" s="53" t="s">
        <v>111</v>
      </c>
      <c r="C1500" s="53" t="s">
        <v>265</v>
      </c>
    </row>
    <row r="1501" spans="1:3" x14ac:dyDescent="0.2">
      <c r="A1501" s="53" t="s">
        <v>1489</v>
      </c>
      <c r="B1501" s="53" t="s">
        <v>1514</v>
      </c>
      <c r="C1501" s="53" t="s">
        <v>265</v>
      </c>
    </row>
    <row r="1502" spans="1:3" x14ac:dyDescent="0.2">
      <c r="A1502" s="53" t="s">
        <v>1489</v>
      </c>
      <c r="B1502" s="53" t="s">
        <v>1492</v>
      </c>
      <c r="C1502" s="53" t="s">
        <v>265</v>
      </c>
    </row>
    <row r="1503" spans="1:3" x14ac:dyDescent="0.2">
      <c r="A1503" s="53" t="s">
        <v>1489</v>
      </c>
      <c r="B1503" s="53" t="s">
        <v>1512</v>
      </c>
      <c r="C1503" s="53" t="s">
        <v>265</v>
      </c>
    </row>
    <row r="1504" spans="1:3" x14ac:dyDescent="0.2">
      <c r="A1504" s="53" t="s">
        <v>1489</v>
      </c>
      <c r="B1504" s="53" t="s">
        <v>1513</v>
      </c>
      <c r="C1504" s="53" t="s">
        <v>265</v>
      </c>
    </row>
    <row r="1505" spans="1:3" x14ac:dyDescent="0.2">
      <c r="A1505" s="53" t="s">
        <v>1489</v>
      </c>
      <c r="B1505" s="53" t="s">
        <v>1515</v>
      </c>
      <c r="C1505" s="53" t="s">
        <v>265</v>
      </c>
    </row>
    <row r="1506" spans="1:3" x14ac:dyDescent="0.2">
      <c r="A1506" s="53" t="s">
        <v>1489</v>
      </c>
      <c r="B1506" s="53" t="s">
        <v>1491</v>
      </c>
      <c r="C1506" s="53" t="s">
        <v>265</v>
      </c>
    </row>
    <row r="1507" spans="1:3" x14ac:dyDescent="0.2">
      <c r="A1507" s="53" t="s">
        <v>1489</v>
      </c>
      <c r="B1507" s="53" t="s">
        <v>1490</v>
      </c>
      <c r="C1507" s="53" t="s">
        <v>265</v>
      </c>
    </row>
    <row r="1508" spans="1:3" x14ac:dyDescent="0.2">
      <c r="A1508" s="53" t="s">
        <v>1919</v>
      </c>
      <c r="B1508" s="53" t="s">
        <v>1921</v>
      </c>
      <c r="C1508" s="53" t="s">
        <v>260</v>
      </c>
    </row>
    <row r="1509" spans="1:3" x14ac:dyDescent="0.2">
      <c r="A1509" s="53" t="s">
        <v>1919</v>
      </c>
      <c r="B1509" s="53" t="s">
        <v>1920</v>
      </c>
      <c r="C1509" s="53" t="s">
        <v>260</v>
      </c>
    </row>
    <row r="1510" spans="1:3" x14ac:dyDescent="0.2">
      <c r="A1510" s="53" t="s">
        <v>1288</v>
      </c>
      <c r="B1510" s="53" t="s">
        <v>1500</v>
      </c>
      <c r="C1510" s="53" t="s">
        <v>265</v>
      </c>
    </row>
    <row r="1511" spans="1:3" x14ac:dyDescent="0.2">
      <c r="A1511" s="53" t="s">
        <v>1288</v>
      </c>
      <c r="B1511" s="53" t="s">
        <v>1291</v>
      </c>
      <c r="C1511" s="53" t="s">
        <v>265</v>
      </c>
    </row>
    <row r="1512" spans="1:3" x14ac:dyDescent="0.2">
      <c r="A1512" s="53" t="s">
        <v>1288</v>
      </c>
      <c r="B1512" s="53" t="s">
        <v>1289</v>
      </c>
      <c r="C1512" s="53" t="s">
        <v>265</v>
      </c>
    </row>
    <row r="1513" spans="1:3" x14ac:dyDescent="0.2">
      <c r="A1513" s="53" t="s">
        <v>1288</v>
      </c>
      <c r="B1513" s="53" t="s">
        <v>1832</v>
      </c>
      <c r="C1513" s="53" t="s">
        <v>265</v>
      </c>
    </row>
    <row r="1514" spans="1:3" x14ac:dyDescent="0.2">
      <c r="A1514" s="53" t="s">
        <v>1288</v>
      </c>
      <c r="B1514" s="53" t="s">
        <v>1499</v>
      </c>
      <c r="C1514" s="53" t="s">
        <v>265</v>
      </c>
    </row>
    <row r="1515" spans="1:3" x14ac:dyDescent="0.2">
      <c r="A1515" s="53" t="s">
        <v>1288</v>
      </c>
      <c r="B1515" s="53" t="s">
        <v>1300</v>
      </c>
      <c r="C1515" s="53" t="s">
        <v>265</v>
      </c>
    </row>
    <row r="1516" spans="1:3" x14ac:dyDescent="0.2">
      <c r="A1516" s="53" t="s">
        <v>1288</v>
      </c>
      <c r="B1516" s="53" t="s">
        <v>1290</v>
      </c>
      <c r="C1516" s="53" t="s">
        <v>265</v>
      </c>
    </row>
    <row r="1517" spans="1:3" x14ac:dyDescent="0.2">
      <c r="A1517" s="53" t="s">
        <v>1288</v>
      </c>
      <c r="B1517" s="53" t="s">
        <v>1831</v>
      </c>
      <c r="C1517" s="53" t="s">
        <v>265</v>
      </c>
    </row>
    <row r="1518" spans="1:3" x14ac:dyDescent="0.2">
      <c r="A1518" s="53" t="s">
        <v>1943</v>
      </c>
      <c r="B1518" s="53" t="s">
        <v>1944</v>
      </c>
      <c r="C1518" s="53" t="s">
        <v>265</v>
      </c>
    </row>
    <row r="1519" spans="1:3" x14ac:dyDescent="0.2">
      <c r="A1519" s="53" t="s">
        <v>789</v>
      </c>
      <c r="B1519" s="53" t="s">
        <v>791</v>
      </c>
      <c r="C1519" s="53" t="s">
        <v>265</v>
      </c>
    </row>
    <row r="1520" spans="1:3" x14ac:dyDescent="0.2">
      <c r="A1520" s="53" t="s">
        <v>789</v>
      </c>
      <c r="B1520" s="53" t="s">
        <v>788</v>
      </c>
      <c r="C1520" s="53" t="s">
        <v>265</v>
      </c>
    </row>
    <row r="1521" spans="1:3" x14ac:dyDescent="0.2">
      <c r="A1521" s="53" t="s">
        <v>789</v>
      </c>
      <c r="B1521" s="53" t="s">
        <v>790</v>
      </c>
      <c r="C1521" s="53" t="s">
        <v>265</v>
      </c>
    </row>
    <row r="1522" spans="1:3" x14ac:dyDescent="0.2">
      <c r="A1522" s="53" t="s">
        <v>1659</v>
      </c>
      <c r="B1522" s="53" t="s">
        <v>1660</v>
      </c>
      <c r="C1522" s="53" t="s">
        <v>260</v>
      </c>
    </row>
    <row r="1523" spans="1:3" x14ac:dyDescent="0.2">
      <c r="A1523" s="53" t="s">
        <v>793</v>
      </c>
      <c r="B1523" s="53" t="s">
        <v>792</v>
      </c>
      <c r="C1523" s="53" t="s">
        <v>265</v>
      </c>
    </row>
    <row r="1524" spans="1:3" x14ac:dyDescent="0.2">
      <c r="A1524" s="53" t="s">
        <v>793</v>
      </c>
      <c r="B1524" s="53" t="s">
        <v>812</v>
      </c>
      <c r="C1524" s="53" t="s">
        <v>265</v>
      </c>
    </row>
    <row r="1525" spans="1:3" x14ac:dyDescent="0.2">
      <c r="A1525" s="53" t="s">
        <v>1657</v>
      </c>
      <c r="B1525" s="53" t="s">
        <v>1658</v>
      </c>
      <c r="C1525" s="53" t="s">
        <v>260</v>
      </c>
    </row>
    <row r="1526" spans="1:3" x14ac:dyDescent="0.2">
      <c r="A1526" s="53" t="s">
        <v>1520</v>
      </c>
      <c r="B1526" s="53" t="s">
        <v>1521</v>
      </c>
      <c r="C1526" s="53" t="s">
        <v>265</v>
      </c>
    </row>
    <row r="1527" spans="1:3" x14ac:dyDescent="0.2">
      <c r="A1527" s="53" t="s">
        <v>701</v>
      </c>
      <c r="B1527" s="53" t="s">
        <v>766</v>
      </c>
      <c r="C1527" s="53" t="s">
        <v>260</v>
      </c>
    </row>
    <row r="1528" spans="1:3" x14ac:dyDescent="0.2">
      <c r="A1528" s="53" t="s">
        <v>701</v>
      </c>
      <c r="B1528" s="53" t="s">
        <v>700</v>
      </c>
      <c r="C1528" s="53" t="s">
        <v>260</v>
      </c>
    </row>
    <row r="1529" spans="1:3" x14ac:dyDescent="0.2">
      <c r="A1529" s="53" t="s">
        <v>102</v>
      </c>
      <c r="B1529" s="53" t="s">
        <v>101</v>
      </c>
      <c r="C1529" s="53" t="s">
        <v>265</v>
      </c>
    </row>
    <row r="1530" spans="1:3" x14ac:dyDescent="0.2">
      <c r="A1530" s="53" t="s">
        <v>692</v>
      </c>
      <c r="B1530" s="53" t="s">
        <v>691</v>
      </c>
      <c r="C1530" s="53" t="s">
        <v>260</v>
      </c>
    </row>
    <row r="1531" spans="1:3" x14ac:dyDescent="0.2">
      <c r="A1531" s="53" t="s">
        <v>1929</v>
      </c>
      <c r="B1531" s="53" t="s">
        <v>1930</v>
      </c>
      <c r="C1531" s="53" t="s">
        <v>265</v>
      </c>
    </row>
    <row r="1532" spans="1:3" x14ac:dyDescent="0.2">
      <c r="A1532" s="53" t="s">
        <v>1929</v>
      </c>
      <c r="B1532" s="53" t="s">
        <v>1931</v>
      </c>
      <c r="C1532" s="53" t="s">
        <v>265</v>
      </c>
    </row>
    <row r="1533" spans="1:3" x14ac:dyDescent="0.2">
      <c r="A1533" s="53" t="s">
        <v>1945</v>
      </c>
      <c r="B1533" s="53" t="s">
        <v>1946</v>
      </c>
      <c r="C1533" s="53" t="s">
        <v>265</v>
      </c>
    </row>
    <row r="1534" spans="1:3" x14ac:dyDescent="0.2">
      <c r="A1534" s="53" t="s">
        <v>1447</v>
      </c>
      <c r="B1534" s="53" t="s">
        <v>1448</v>
      </c>
      <c r="C1534" s="53" t="s">
        <v>265</v>
      </c>
    </row>
    <row r="1535" spans="1:3" x14ac:dyDescent="0.2">
      <c r="A1535" s="53" t="s">
        <v>1447</v>
      </c>
      <c r="B1535" s="53" t="s">
        <v>1449</v>
      </c>
      <c r="C1535" s="53" t="s">
        <v>265</v>
      </c>
    </row>
    <row r="1536" spans="1:3" x14ac:dyDescent="0.2">
      <c r="A1536" s="53" t="s">
        <v>1771</v>
      </c>
      <c r="B1536" s="53" t="s">
        <v>1772</v>
      </c>
      <c r="C1536" s="53" t="s">
        <v>260</v>
      </c>
    </row>
    <row r="1537" spans="1:3" x14ac:dyDescent="0.2">
      <c r="A1537" s="53" t="s">
        <v>1312</v>
      </c>
      <c r="B1537" s="53" t="s">
        <v>1313</v>
      </c>
      <c r="C1537" s="53" t="s">
        <v>260</v>
      </c>
    </row>
    <row r="1538" spans="1:3" x14ac:dyDescent="0.2">
      <c r="A1538" s="53" t="s">
        <v>433</v>
      </c>
      <c r="B1538" s="53" t="s">
        <v>432</v>
      </c>
      <c r="C1538" s="53" t="s">
        <v>265</v>
      </c>
    </row>
    <row r="1539" spans="1:3" x14ac:dyDescent="0.2">
      <c r="A1539" s="53" t="s">
        <v>433</v>
      </c>
      <c r="B1539" s="53" t="s">
        <v>434</v>
      </c>
      <c r="C1539" s="53" t="s">
        <v>265</v>
      </c>
    </row>
    <row r="1540" spans="1:3" x14ac:dyDescent="0.2">
      <c r="A1540" s="53" t="s">
        <v>1580</v>
      </c>
      <c r="B1540" s="53" t="s">
        <v>1581</v>
      </c>
      <c r="C1540" s="53" t="s">
        <v>260</v>
      </c>
    </row>
    <row r="1541" spans="1:3" x14ac:dyDescent="0.2">
      <c r="A1541" s="53" t="s">
        <v>1580</v>
      </c>
      <c r="B1541" s="53" t="s">
        <v>1603</v>
      </c>
      <c r="C1541" s="53" t="s">
        <v>260</v>
      </c>
    </row>
    <row r="1542" spans="1:3" x14ac:dyDescent="0.2">
      <c r="A1542" s="53" t="s">
        <v>1580</v>
      </c>
      <c r="B1542" s="53" t="s">
        <v>1604</v>
      </c>
      <c r="C1542" s="53" t="s">
        <v>260</v>
      </c>
    </row>
    <row r="1543" spans="1:3" x14ac:dyDescent="0.2">
      <c r="A1543" s="53" t="s">
        <v>1580</v>
      </c>
      <c r="B1543" s="53" t="s">
        <v>1696</v>
      </c>
      <c r="C1543" s="53" t="s">
        <v>260</v>
      </c>
    </row>
    <row r="1544" spans="1:3" x14ac:dyDescent="0.2">
      <c r="A1544" s="53" t="s">
        <v>1797</v>
      </c>
      <c r="B1544" s="53" t="s">
        <v>1798</v>
      </c>
      <c r="C1544" s="53" t="s">
        <v>260</v>
      </c>
    </row>
    <row r="1545" spans="1:3" x14ac:dyDescent="0.2">
      <c r="A1545" s="53" t="s">
        <v>422</v>
      </c>
      <c r="B1545" s="53" t="s">
        <v>421</v>
      </c>
      <c r="C1545" s="53" t="s">
        <v>265</v>
      </c>
    </row>
    <row r="1546" spans="1:3" x14ac:dyDescent="0.2">
      <c r="A1546" s="53" t="s">
        <v>422</v>
      </c>
      <c r="B1546" s="53" t="s">
        <v>1497</v>
      </c>
      <c r="C1546" s="53" t="s">
        <v>265</v>
      </c>
    </row>
    <row r="1547" spans="1:3" x14ac:dyDescent="0.2">
      <c r="A1547" s="53" t="s">
        <v>601</v>
      </c>
      <c r="B1547" s="53" t="s">
        <v>600</v>
      </c>
      <c r="C1547" s="53" t="s">
        <v>260</v>
      </c>
    </row>
    <row r="1548" spans="1:3" x14ac:dyDescent="0.2">
      <c r="A1548" s="53" t="s">
        <v>601</v>
      </c>
      <c r="B1548" s="53" t="s">
        <v>602</v>
      </c>
      <c r="C1548" s="53" t="s">
        <v>260</v>
      </c>
    </row>
    <row r="1549" spans="1:3" x14ac:dyDescent="0.2">
      <c r="A1549" s="53" t="s">
        <v>601</v>
      </c>
      <c r="B1549" s="53" t="s">
        <v>603</v>
      </c>
      <c r="C1549" s="53" t="s">
        <v>260</v>
      </c>
    </row>
    <row r="1550" spans="1:3" x14ac:dyDescent="0.2">
      <c r="A1550" s="53" t="s">
        <v>601</v>
      </c>
      <c r="B1550" s="53" t="s">
        <v>604</v>
      </c>
      <c r="C1550" s="53" t="s">
        <v>260</v>
      </c>
    </row>
    <row r="1551" spans="1:3" x14ac:dyDescent="0.2">
      <c r="A1551" s="53" t="s">
        <v>1105</v>
      </c>
      <c r="B1551" s="53" t="s">
        <v>1120</v>
      </c>
      <c r="C1551" s="53" t="s">
        <v>260</v>
      </c>
    </row>
    <row r="1552" spans="1:3" x14ac:dyDescent="0.2">
      <c r="A1552" s="53" t="s">
        <v>1105</v>
      </c>
      <c r="B1552" s="53" t="s">
        <v>1121</v>
      </c>
      <c r="C1552" s="53" t="s">
        <v>260</v>
      </c>
    </row>
    <row r="1553" spans="1:3" x14ac:dyDescent="0.2">
      <c r="A1553" s="53" t="s">
        <v>1105</v>
      </c>
      <c r="B1553" s="53" t="s">
        <v>1106</v>
      </c>
      <c r="C1553" s="53" t="s">
        <v>260</v>
      </c>
    </row>
    <row r="1554" spans="1:3" x14ac:dyDescent="0.2">
      <c r="A1554" s="53" t="s">
        <v>1105</v>
      </c>
      <c r="B1554" s="53" t="s">
        <v>1107</v>
      </c>
      <c r="C1554" s="53" t="s">
        <v>260</v>
      </c>
    </row>
    <row r="1555" spans="1:3" x14ac:dyDescent="0.2">
      <c r="A1555" s="53" t="s">
        <v>1105</v>
      </c>
      <c r="B1555" s="53" t="s">
        <v>1108</v>
      </c>
      <c r="C1555" s="53" t="s">
        <v>260</v>
      </c>
    </row>
    <row r="1556" spans="1:3" x14ac:dyDescent="0.2">
      <c r="A1556" s="53" t="s">
        <v>1105</v>
      </c>
      <c r="B1556" s="53" t="s">
        <v>1111</v>
      </c>
      <c r="C1556" s="53" t="s">
        <v>260</v>
      </c>
    </row>
    <row r="1557" spans="1:3" x14ac:dyDescent="0.2">
      <c r="A1557" s="53" t="s">
        <v>1105</v>
      </c>
      <c r="B1557" s="53" t="s">
        <v>1112</v>
      </c>
      <c r="C1557" s="53" t="s">
        <v>260</v>
      </c>
    </row>
    <row r="1558" spans="1:3" x14ac:dyDescent="0.2">
      <c r="A1558" s="53" t="s">
        <v>753</v>
      </c>
      <c r="B1558" s="53" t="s">
        <v>752</v>
      </c>
      <c r="C1558" s="53" t="s">
        <v>260</v>
      </c>
    </row>
    <row r="1559" spans="1:3" x14ac:dyDescent="0.2">
      <c r="A1559" s="53" t="s">
        <v>750</v>
      </c>
      <c r="B1559" s="53" t="s">
        <v>749</v>
      </c>
      <c r="C1559" s="53" t="s">
        <v>260</v>
      </c>
    </row>
    <row r="1560" spans="1:3" x14ac:dyDescent="0.2">
      <c r="A1560" s="53" t="s">
        <v>867</v>
      </c>
      <c r="B1560" s="53" t="s">
        <v>948</v>
      </c>
      <c r="C1560" s="53" t="s">
        <v>265</v>
      </c>
    </row>
    <row r="1561" spans="1:3" x14ac:dyDescent="0.2">
      <c r="A1561" s="53" t="s">
        <v>867</v>
      </c>
      <c r="B1561" s="53" t="s">
        <v>1055</v>
      </c>
      <c r="C1561" s="53" t="s">
        <v>265</v>
      </c>
    </row>
    <row r="1562" spans="1:3" x14ac:dyDescent="0.2">
      <c r="A1562" s="53" t="s">
        <v>867</v>
      </c>
      <c r="B1562" s="53" t="s">
        <v>894</v>
      </c>
      <c r="C1562" s="53" t="s">
        <v>265</v>
      </c>
    </row>
    <row r="1563" spans="1:3" x14ac:dyDescent="0.2">
      <c r="A1563" s="53" t="s">
        <v>867</v>
      </c>
      <c r="B1563" s="53" t="s">
        <v>1052</v>
      </c>
      <c r="C1563" s="53" t="s">
        <v>265</v>
      </c>
    </row>
    <row r="1564" spans="1:3" x14ac:dyDescent="0.2">
      <c r="A1564" s="53" t="s">
        <v>867</v>
      </c>
      <c r="B1564" s="53" t="s">
        <v>1053</v>
      </c>
      <c r="C1564" s="53" t="s">
        <v>265</v>
      </c>
    </row>
    <row r="1565" spans="1:3" x14ac:dyDescent="0.2">
      <c r="A1565" s="53" t="s">
        <v>867</v>
      </c>
      <c r="B1565" s="53" t="s">
        <v>893</v>
      </c>
      <c r="C1565" s="53" t="s">
        <v>265</v>
      </c>
    </row>
    <row r="1566" spans="1:3" x14ac:dyDescent="0.2">
      <c r="A1566" s="53" t="s">
        <v>867</v>
      </c>
      <c r="B1566" s="53" t="s">
        <v>1054</v>
      </c>
      <c r="C1566" s="53" t="s">
        <v>265</v>
      </c>
    </row>
    <row r="1567" spans="1:3" x14ac:dyDescent="0.2">
      <c r="A1567" s="53" t="s">
        <v>867</v>
      </c>
      <c r="B1567" s="53" t="s">
        <v>892</v>
      </c>
      <c r="C1567" s="53" t="s">
        <v>265</v>
      </c>
    </row>
    <row r="1568" spans="1:3" x14ac:dyDescent="0.2">
      <c r="A1568" s="53" t="s">
        <v>867</v>
      </c>
      <c r="B1568" s="53" t="s">
        <v>1051</v>
      </c>
      <c r="C1568" s="53" t="s">
        <v>265</v>
      </c>
    </row>
    <row r="1569" spans="1:3" x14ac:dyDescent="0.2">
      <c r="A1569" s="53" t="s">
        <v>867</v>
      </c>
      <c r="B1569" s="53" t="s">
        <v>1028</v>
      </c>
      <c r="C1569" s="53" t="s">
        <v>265</v>
      </c>
    </row>
    <row r="1570" spans="1:3" x14ac:dyDescent="0.2">
      <c r="A1570" s="53" t="s">
        <v>867</v>
      </c>
      <c r="B1570" s="53" t="s">
        <v>896</v>
      </c>
      <c r="C1570" s="53" t="s">
        <v>265</v>
      </c>
    </row>
    <row r="1571" spans="1:3" x14ac:dyDescent="0.2">
      <c r="A1571" s="53" t="s">
        <v>867</v>
      </c>
      <c r="B1571" s="53" t="s">
        <v>895</v>
      </c>
      <c r="C1571" s="53" t="s">
        <v>265</v>
      </c>
    </row>
    <row r="1572" spans="1:3" x14ac:dyDescent="0.2">
      <c r="A1572" s="53" t="s">
        <v>867</v>
      </c>
      <c r="B1572" s="53" t="s">
        <v>1126</v>
      </c>
      <c r="C1572" s="53" t="s">
        <v>265</v>
      </c>
    </row>
    <row r="1573" spans="1:3" x14ac:dyDescent="0.2">
      <c r="A1573" s="53" t="s">
        <v>867</v>
      </c>
      <c r="B1573" s="53" t="s">
        <v>971</v>
      </c>
      <c r="C1573" s="53" t="s">
        <v>265</v>
      </c>
    </row>
    <row r="1574" spans="1:3" x14ac:dyDescent="0.2">
      <c r="A1574" s="53" t="s">
        <v>867</v>
      </c>
      <c r="B1574" s="53" t="s">
        <v>986</v>
      </c>
      <c r="C1574" s="53" t="s">
        <v>265</v>
      </c>
    </row>
    <row r="1575" spans="1:3" x14ac:dyDescent="0.2">
      <c r="A1575" s="53" t="s">
        <v>867</v>
      </c>
      <c r="B1575" s="53" t="s">
        <v>994</v>
      </c>
      <c r="C1575" s="53" t="s">
        <v>265</v>
      </c>
    </row>
    <row r="1576" spans="1:3" x14ac:dyDescent="0.2">
      <c r="A1576" s="53" t="s">
        <v>867</v>
      </c>
      <c r="B1576" s="53" t="s">
        <v>993</v>
      </c>
      <c r="C1576" s="53" t="s">
        <v>265</v>
      </c>
    </row>
    <row r="1577" spans="1:3" x14ac:dyDescent="0.2">
      <c r="A1577" s="53" t="s">
        <v>867</v>
      </c>
      <c r="B1577" s="53" t="s">
        <v>995</v>
      </c>
      <c r="C1577" s="53" t="s">
        <v>265</v>
      </c>
    </row>
    <row r="1578" spans="1:3" x14ac:dyDescent="0.2">
      <c r="A1578" s="53" t="s">
        <v>867</v>
      </c>
      <c r="B1578" s="53" t="s">
        <v>870</v>
      </c>
      <c r="C1578" s="53" t="s">
        <v>265</v>
      </c>
    </row>
    <row r="1579" spans="1:3" x14ac:dyDescent="0.2">
      <c r="A1579" s="53" t="s">
        <v>867</v>
      </c>
      <c r="B1579" s="53" t="s">
        <v>1064</v>
      </c>
      <c r="C1579" s="53" t="s">
        <v>265</v>
      </c>
    </row>
    <row r="1580" spans="1:3" x14ac:dyDescent="0.2">
      <c r="A1580" s="53" t="s">
        <v>867</v>
      </c>
      <c r="B1580" s="53" t="s">
        <v>992</v>
      </c>
      <c r="C1580" s="53" t="s">
        <v>265</v>
      </c>
    </row>
    <row r="1581" spans="1:3" x14ac:dyDescent="0.2">
      <c r="A1581" s="53" t="s">
        <v>867</v>
      </c>
      <c r="B1581" s="53" t="s">
        <v>871</v>
      </c>
      <c r="C1581" s="53" t="s">
        <v>265</v>
      </c>
    </row>
    <row r="1582" spans="1:3" x14ac:dyDescent="0.2">
      <c r="A1582" s="53" t="s">
        <v>867</v>
      </c>
      <c r="B1582" s="53" t="s">
        <v>869</v>
      </c>
      <c r="C1582" s="53" t="s">
        <v>265</v>
      </c>
    </row>
    <row r="1583" spans="1:3" x14ac:dyDescent="0.2">
      <c r="A1583" s="53" t="s">
        <v>867</v>
      </c>
      <c r="B1583" s="53" t="s">
        <v>984</v>
      </c>
      <c r="C1583" s="53" t="s">
        <v>265</v>
      </c>
    </row>
    <row r="1584" spans="1:3" x14ac:dyDescent="0.2">
      <c r="A1584" s="53" t="s">
        <v>867</v>
      </c>
      <c r="B1584" s="53" t="s">
        <v>983</v>
      </c>
      <c r="C1584" s="53" t="s">
        <v>265</v>
      </c>
    </row>
    <row r="1585" spans="1:3" x14ac:dyDescent="0.2">
      <c r="A1585" s="53" t="s">
        <v>867</v>
      </c>
      <c r="B1585" s="53" t="s">
        <v>982</v>
      </c>
      <c r="C1585" s="53" t="s">
        <v>265</v>
      </c>
    </row>
    <row r="1586" spans="1:3" x14ac:dyDescent="0.2">
      <c r="A1586" s="53" t="s">
        <v>867</v>
      </c>
      <c r="B1586" s="53" t="s">
        <v>981</v>
      </c>
      <c r="C1586" s="53" t="s">
        <v>265</v>
      </c>
    </row>
    <row r="1587" spans="1:3" x14ac:dyDescent="0.2">
      <c r="A1587" s="53" t="s">
        <v>867</v>
      </c>
      <c r="B1587" s="53" t="s">
        <v>1044</v>
      </c>
      <c r="C1587" s="53" t="s">
        <v>265</v>
      </c>
    </row>
    <row r="1588" spans="1:3" x14ac:dyDescent="0.2">
      <c r="A1588" s="53" t="s">
        <v>867</v>
      </c>
      <c r="B1588" s="53" t="s">
        <v>1043</v>
      </c>
      <c r="C1588" s="53" t="s">
        <v>265</v>
      </c>
    </row>
    <row r="1589" spans="1:3" x14ac:dyDescent="0.2">
      <c r="A1589" s="53" t="s">
        <v>867</v>
      </c>
      <c r="B1589" s="53" t="s">
        <v>1046</v>
      </c>
      <c r="C1589" s="53" t="s">
        <v>265</v>
      </c>
    </row>
    <row r="1590" spans="1:3" x14ac:dyDescent="0.2">
      <c r="A1590" s="53" t="s">
        <v>867</v>
      </c>
      <c r="B1590" s="53" t="s">
        <v>1045</v>
      </c>
      <c r="C1590" s="53" t="s">
        <v>265</v>
      </c>
    </row>
    <row r="1591" spans="1:3" x14ac:dyDescent="0.2">
      <c r="A1591" s="53" t="s">
        <v>867</v>
      </c>
      <c r="B1591" s="53" t="s">
        <v>1042</v>
      </c>
      <c r="C1591" s="53" t="s">
        <v>265</v>
      </c>
    </row>
    <row r="1592" spans="1:3" x14ac:dyDescent="0.2">
      <c r="A1592" s="53" t="s">
        <v>867</v>
      </c>
      <c r="B1592" s="53" t="s">
        <v>1041</v>
      </c>
      <c r="C1592" s="53" t="s">
        <v>265</v>
      </c>
    </row>
    <row r="1593" spans="1:3" x14ac:dyDescent="0.2">
      <c r="A1593" s="53" t="s">
        <v>867</v>
      </c>
      <c r="B1593" s="53" t="s">
        <v>985</v>
      </c>
      <c r="C1593" s="53" t="s">
        <v>265</v>
      </c>
    </row>
    <row r="1594" spans="1:3" x14ac:dyDescent="0.2">
      <c r="A1594" s="53" t="s">
        <v>867</v>
      </c>
      <c r="B1594" s="53" t="s">
        <v>987</v>
      </c>
      <c r="C1594" s="53" t="s">
        <v>265</v>
      </c>
    </row>
    <row r="1595" spans="1:3" x14ac:dyDescent="0.2">
      <c r="A1595" s="53" t="s">
        <v>867</v>
      </c>
      <c r="B1595" s="53" t="s">
        <v>988</v>
      </c>
      <c r="C1595" s="53" t="s">
        <v>265</v>
      </c>
    </row>
    <row r="1596" spans="1:3" x14ac:dyDescent="0.2">
      <c r="A1596" s="53" t="s">
        <v>867</v>
      </c>
      <c r="B1596" s="53" t="s">
        <v>879</v>
      </c>
      <c r="C1596" s="53" t="s">
        <v>265</v>
      </c>
    </row>
    <row r="1597" spans="1:3" x14ac:dyDescent="0.2">
      <c r="A1597" s="53" t="s">
        <v>867</v>
      </c>
      <c r="B1597" s="53" t="s">
        <v>972</v>
      </c>
      <c r="C1597" s="53" t="s">
        <v>265</v>
      </c>
    </row>
    <row r="1598" spans="1:3" x14ac:dyDescent="0.2">
      <c r="A1598" s="53" t="s">
        <v>867</v>
      </c>
      <c r="B1598" s="53" t="s">
        <v>973</v>
      </c>
      <c r="C1598" s="53" t="s">
        <v>265</v>
      </c>
    </row>
    <row r="1599" spans="1:3" x14ac:dyDescent="0.2">
      <c r="A1599" s="53" t="s">
        <v>867</v>
      </c>
      <c r="B1599" s="53" t="s">
        <v>868</v>
      </c>
      <c r="C1599" s="53" t="s">
        <v>265</v>
      </c>
    </row>
    <row r="1600" spans="1:3" x14ac:dyDescent="0.2">
      <c r="A1600" s="53" t="s">
        <v>867</v>
      </c>
      <c r="B1600" s="53" t="s">
        <v>990</v>
      </c>
      <c r="C1600" s="53" t="s">
        <v>265</v>
      </c>
    </row>
    <row r="1601" spans="1:3" x14ac:dyDescent="0.2">
      <c r="A1601" s="53" t="s">
        <v>867</v>
      </c>
      <c r="B1601" s="53" t="s">
        <v>989</v>
      </c>
      <c r="C1601" s="53" t="s">
        <v>265</v>
      </c>
    </row>
    <row r="1602" spans="1:3" x14ac:dyDescent="0.2">
      <c r="A1602" s="53" t="s">
        <v>867</v>
      </c>
      <c r="B1602" s="53" t="s">
        <v>991</v>
      </c>
      <c r="C1602" s="53" t="s">
        <v>265</v>
      </c>
    </row>
    <row r="1603" spans="1:3" x14ac:dyDescent="0.2">
      <c r="A1603" s="53" t="s">
        <v>867</v>
      </c>
      <c r="B1603" s="53" t="s">
        <v>980</v>
      </c>
      <c r="C1603" s="53" t="s">
        <v>265</v>
      </c>
    </row>
    <row r="1604" spans="1:3" x14ac:dyDescent="0.2">
      <c r="A1604" s="53" t="s">
        <v>867</v>
      </c>
      <c r="B1604" s="53" t="s">
        <v>951</v>
      </c>
      <c r="C1604" s="53" t="s">
        <v>265</v>
      </c>
    </row>
    <row r="1605" spans="1:3" x14ac:dyDescent="0.2">
      <c r="A1605" s="53" t="s">
        <v>867</v>
      </c>
      <c r="B1605" s="53" t="s">
        <v>1037</v>
      </c>
      <c r="C1605" s="53" t="s">
        <v>265</v>
      </c>
    </row>
    <row r="1606" spans="1:3" x14ac:dyDescent="0.2">
      <c r="A1606" s="53" t="s">
        <v>867</v>
      </c>
      <c r="B1606" s="53" t="s">
        <v>1010</v>
      </c>
      <c r="C1606" s="53" t="s">
        <v>265</v>
      </c>
    </row>
    <row r="1607" spans="1:3" x14ac:dyDescent="0.2">
      <c r="A1607" s="53" t="s">
        <v>867</v>
      </c>
      <c r="B1607" s="53" t="s">
        <v>1011</v>
      </c>
      <c r="C1607" s="53" t="s">
        <v>265</v>
      </c>
    </row>
    <row r="1608" spans="1:3" x14ac:dyDescent="0.2">
      <c r="A1608" s="53" t="s">
        <v>867</v>
      </c>
      <c r="B1608" s="53" t="s">
        <v>1034</v>
      </c>
      <c r="C1608" s="53" t="s">
        <v>265</v>
      </c>
    </row>
    <row r="1609" spans="1:3" x14ac:dyDescent="0.2">
      <c r="A1609" s="53" t="s">
        <v>867</v>
      </c>
      <c r="B1609" s="53" t="s">
        <v>1012</v>
      </c>
      <c r="C1609" s="53" t="s">
        <v>265</v>
      </c>
    </row>
    <row r="1610" spans="1:3" x14ac:dyDescent="0.2">
      <c r="A1610" s="53" t="s">
        <v>867</v>
      </c>
      <c r="B1610" s="53" t="s">
        <v>1063</v>
      </c>
      <c r="C1610" s="53" t="s">
        <v>265</v>
      </c>
    </row>
    <row r="1611" spans="1:3" x14ac:dyDescent="0.2">
      <c r="A1611" s="53" t="s">
        <v>867</v>
      </c>
      <c r="B1611" s="53" t="s">
        <v>1040</v>
      </c>
      <c r="C1611" s="53" t="s">
        <v>265</v>
      </c>
    </row>
    <row r="1612" spans="1:3" x14ac:dyDescent="0.2">
      <c r="A1612" s="53" t="s">
        <v>867</v>
      </c>
      <c r="B1612" s="53" t="s">
        <v>1033</v>
      </c>
      <c r="C1612" s="53" t="s">
        <v>265</v>
      </c>
    </row>
    <row r="1613" spans="1:3" x14ac:dyDescent="0.2">
      <c r="A1613" s="53" t="s">
        <v>867</v>
      </c>
      <c r="B1613" s="53" t="s">
        <v>1029</v>
      </c>
      <c r="C1613" s="53" t="s">
        <v>265</v>
      </c>
    </row>
    <row r="1614" spans="1:3" x14ac:dyDescent="0.2">
      <c r="A1614" s="53" t="s">
        <v>867</v>
      </c>
      <c r="B1614" s="53" t="s">
        <v>1032</v>
      </c>
      <c r="C1614" s="53" t="s">
        <v>265</v>
      </c>
    </row>
    <row r="1615" spans="1:3" x14ac:dyDescent="0.2">
      <c r="A1615" s="53" t="s">
        <v>867</v>
      </c>
      <c r="B1615" s="53" t="s">
        <v>1030</v>
      </c>
      <c r="C1615" s="53" t="s">
        <v>265</v>
      </c>
    </row>
    <row r="1616" spans="1:3" x14ac:dyDescent="0.2">
      <c r="A1616" s="53" t="s">
        <v>867</v>
      </c>
      <c r="B1616" s="53" t="s">
        <v>1031</v>
      </c>
      <c r="C1616" s="53" t="s">
        <v>265</v>
      </c>
    </row>
    <row r="1617" spans="1:3" x14ac:dyDescent="0.2">
      <c r="A1617" s="53" t="s">
        <v>867</v>
      </c>
      <c r="B1617" s="53" t="s">
        <v>1035</v>
      </c>
      <c r="C1617" s="53" t="s">
        <v>265</v>
      </c>
    </row>
    <row r="1618" spans="1:3" x14ac:dyDescent="0.2">
      <c r="A1618" s="53" t="s">
        <v>867</v>
      </c>
      <c r="B1618" s="53" t="s">
        <v>1036</v>
      </c>
      <c r="C1618" s="53" t="s">
        <v>265</v>
      </c>
    </row>
    <row r="1619" spans="1:3" x14ac:dyDescent="0.2">
      <c r="A1619" s="53" t="s">
        <v>867</v>
      </c>
      <c r="B1619" s="53" t="s">
        <v>1039</v>
      </c>
      <c r="C1619" s="53" t="s">
        <v>265</v>
      </c>
    </row>
    <row r="1620" spans="1:3" x14ac:dyDescent="0.2">
      <c r="A1620" s="53" t="s">
        <v>867</v>
      </c>
      <c r="B1620" s="53" t="s">
        <v>950</v>
      </c>
      <c r="C1620" s="53" t="s">
        <v>265</v>
      </c>
    </row>
    <row r="1621" spans="1:3" x14ac:dyDescent="0.2">
      <c r="A1621" s="53" t="s">
        <v>867</v>
      </c>
      <c r="B1621" s="53" t="s">
        <v>1061</v>
      </c>
      <c r="C1621" s="53" t="s">
        <v>265</v>
      </c>
    </row>
    <row r="1622" spans="1:3" x14ac:dyDescent="0.2">
      <c r="A1622" s="53" t="s">
        <v>867</v>
      </c>
      <c r="B1622" s="53" t="s">
        <v>1060</v>
      </c>
      <c r="C1622" s="53" t="s">
        <v>265</v>
      </c>
    </row>
    <row r="1623" spans="1:3" x14ac:dyDescent="0.2">
      <c r="A1623" s="53" t="s">
        <v>867</v>
      </c>
      <c r="B1623" s="53" t="s">
        <v>949</v>
      </c>
      <c r="C1623" s="53" t="s">
        <v>265</v>
      </c>
    </row>
    <row r="1624" spans="1:3" x14ac:dyDescent="0.2">
      <c r="A1624" s="53" t="s">
        <v>867</v>
      </c>
      <c r="B1624" s="53" t="s">
        <v>1038</v>
      </c>
      <c r="C1624" s="53" t="s">
        <v>265</v>
      </c>
    </row>
    <row r="1625" spans="1:3" x14ac:dyDescent="0.2">
      <c r="A1625" s="53" t="s">
        <v>867</v>
      </c>
      <c r="B1625" s="53" t="s">
        <v>1062</v>
      </c>
      <c r="C1625" s="53" t="s">
        <v>265</v>
      </c>
    </row>
    <row r="1626" spans="1:3" x14ac:dyDescent="0.2">
      <c r="A1626" s="53" t="s">
        <v>867</v>
      </c>
      <c r="B1626" s="53" t="s">
        <v>959</v>
      </c>
      <c r="C1626" s="53" t="s">
        <v>265</v>
      </c>
    </row>
    <row r="1627" spans="1:3" x14ac:dyDescent="0.2">
      <c r="A1627" s="53" t="s">
        <v>867</v>
      </c>
      <c r="B1627" s="53" t="s">
        <v>944</v>
      </c>
      <c r="C1627" s="53" t="s">
        <v>265</v>
      </c>
    </row>
    <row r="1628" spans="1:3" x14ac:dyDescent="0.2">
      <c r="A1628" s="53" t="s">
        <v>867</v>
      </c>
      <c r="B1628" s="53" t="s">
        <v>957</v>
      </c>
      <c r="C1628" s="53" t="s">
        <v>265</v>
      </c>
    </row>
    <row r="1629" spans="1:3" x14ac:dyDescent="0.2">
      <c r="A1629" s="53" t="s">
        <v>867</v>
      </c>
      <c r="B1629" s="53" t="s">
        <v>958</v>
      </c>
      <c r="C1629" s="53" t="s">
        <v>265</v>
      </c>
    </row>
    <row r="1630" spans="1:3" x14ac:dyDescent="0.2">
      <c r="A1630" s="53" t="s">
        <v>1629</v>
      </c>
      <c r="B1630" s="53" t="s">
        <v>1630</v>
      </c>
      <c r="C1630" s="53" t="s">
        <v>260</v>
      </c>
    </row>
    <row r="1631" spans="1:3" x14ac:dyDescent="0.2">
      <c r="A1631" s="53" t="s">
        <v>1634</v>
      </c>
      <c r="B1631" s="53" t="s">
        <v>1636</v>
      </c>
      <c r="C1631" s="53" t="s">
        <v>260</v>
      </c>
    </row>
    <row r="1632" spans="1:3" x14ac:dyDescent="0.2">
      <c r="A1632" s="53" t="s">
        <v>1634</v>
      </c>
      <c r="B1632" s="53" t="s">
        <v>1635</v>
      </c>
      <c r="C1632" s="53" t="s">
        <v>260</v>
      </c>
    </row>
    <row r="1633" spans="1:3" x14ac:dyDescent="0.2">
      <c r="A1633" s="53" t="s">
        <v>1637</v>
      </c>
      <c r="B1633" s="53" t="s">
        <v>1638</v>
      </c>
      <c r="C1633" s="53" t="s">
        <v>260</v>
      </c>
    </row>
    <row r="1634" spans="1:3" x14ac:dyDescent="0.2">
      <c r="A1634" s="53" t="s">
        <v>1819</v>
      </c>
      <c r="B1634" s="53" t="s">
        <v>1820</v>
      </c>
      <c r="C1634" s="53" t="s">
        <v>260</v>
      </c>
    </row>
    <row r="1635" spans="1:3" x14ac:dyDescent="0.2">
      <c r="A1635" s="53" t="s">
        <v>1623</v>
      </c>
      <c r="B1635" s="53" t="s">
        <v>1626</v>
      </c>
      <c r="C1635" s="53" t="s">
        <v>260</v>
      </c>
    </row>
    <row r="1636" spans="1:3" x14ac:dyDescent="0.2">
      <c r="A1636" s="53" t="s">
        <v>1623</v>
      </c>
      <c r="B1636" s="53" t="s">
        <v>1822</v>
      </c>
      <c r="C1636" s="53" t="s">
        <v>260</v>
      </c>
    </row>
    <row r="1637" spans="1:3" x14ac:dyDescent="0.2">
      <c r="A1637" s="53" t="s">
        <v>1623</v>
      </c>
      <c r="B1637" s="53" t="s">
        <v>1624</v>
      </c>
      <c r="C1637" s="53" t="s">
        <v>260</v>
      </c>
    </row>
    <row r="1638" spans="1:3" x14ac:dyDescent="0.2">
      <c r="A1638" s="53" t="s">
        <v>1623</v>
      </c>
      <c r="B1638" s="53" t="s">
        <v>1625</v>
      </c>
      <c r="C1638" s="53" t="s">
        <v>260</v>
      </c>
    </row>
    <row r="1639" spans="1:3" x14ac:dyDescent="0.2">
      <c r="A1639" s="53" t="s">
        <v>1623</v>
      </c>
      <c r="B1639" s="53" t="s">
        <v>1821</v>
      </c>
      <c r="C1639" s="53" t="s">
        <v>260</v>
      </c>
    </row>
    <row r="1640" spans="1:3" x14ac:dyDescent="0.2">
      <c r="A1640" s="53" t="s">
        <v>1623</v>
      </c>
      <c r="B1640" s="53" t="s">
        <v>1627</v>
      </c>
      <c r="C1640" s="53" t="s">
        <v>260</v>
      </c>
    </row>
    <row r="1641" spans="1:3" x14ac:dyDescent="0.2">
      <c r="A1641" s="53" t="s">
        <v>900</v>
      </c>
      <c r="B1641" s="53" t="s">
        <v>901</v>
      </c>
      <c r="C1641" s="53" t="s">
        <v>265</v>
      </c>
    </row>
    <row r="1642" spans="1:3" x14ac:dyDescent="0.2">
      <c r="A1642" s="53" t="s">
        <v>900</v>
      </c>
      <c r="B1642" s="53" t="s">
        <v>936</v>
      </c>
      <c r="C1642" s="53" t="s">
        <v>265</v>
      </c>
    </row>
    <row r="1643" spans="1:3" x14ac:dyDescent="0.2">
      <c r="A1643" s="53" t="s">
        <v>900</v>
      </c>
      <c r="B1643" s="53" t="s">
        <v>916</v>
      </c>
      <c r="C1643" s="53" t="s">
        <v>265</v>
      </c>
    </row>
    <row r="1644" spans="1:3" x14ac:dyDescent="0.2">
      <c r="A1644" s="53" t="s">
        <v>900</v>
      </c>
      <c r="B1644" s="53" t="s">
        <v>940</v>
      </c>
      <c r="C1644" s="53" t="s">
        <v>265</v>
      </c>
    </row>
    <row r="1645" spans="1:3" x14ac:dyDescent="0.2">
      <c r="A1645" s="53" t="s">
        <v>900</v>
      </c>
      <c r="B1645" s="53" t="s">
        <v>941</v>
      </c>
      <c r="C1645" s="53" t="s">
        <v>265</v>
      </c>
    </row>
    <row r="1646" spans="1:3" x14ac:dyDescent="0.2">
      <c r="A1646" s="53" t="s">
        <v>900</v>
      </c>
      <c r="B1646" s="53" t="s">
        <v>937</v>
      </c>
      <c r="C1646" s="53" t="s">
        <v>265</v>
      </c>
    </row>
    <row r="1647" spans="1:3" x14ac:dyDescent="0.2">
      <c r="A1647" s="53" t="s">
        <v>900</v>
      </c>
      <c r="B1647" s="53" t="s">
        <v>942</v>
      </c>
      <c r="C1647" s="53" t="s">
        <v>265</v>
      </c>
    </row>
    <row r="1648" spans="1:3" x14ac:dyDescent="0.2">
      <c r="A1648" s="53" t="s">
        <v>900</v>
      </c>
      <c r="B1648" s="53" t="s">
        <v>943</v>
      </c>
      <c r="C1648" s="53" t="s">
        <v>265</v>
      </c>
    </row>
    <row r="1649" spans="1:3" x14ac:dyDescent="0.2">
      <c r="A1649" s="53" t="s">
        <v>900</v>
      </c>
      <c r="B1649" s="53" t="s">
        <v>938</v>
      </c>
      <c r="C1649" s="53" t="s">
        <v>265</v>
      </c>
    </row>
    <row r="1650" spans="1:3" x14ac:dyDescent="0.2">
      <c r="A1650" s="53" t="s">
        <v>900</v>
      </c>
      <c r="B1650" s="53" t="s">
        <v>921</v>
      </c>
      <c r="C1650" s="53" t="s">
        <v>265</v>
      </c>
    </row>
    <row r="1651" spans="1:3" x14ac:dyDescent="0.2">
      <c r="A1651" s="53" t="s">
        <v>1327</v>
      </c>
      <c r="B1651" s="53" t="s">
        <v>1328</v>
      </c>
      <c r="C1651" s="53" t="s">
        <v>265</v>
      </c>
    </row>
    <row r="1652" spans="1:3" x14ac:dyDescent="0.2">
      <c r="A1652" s="53" t="s">
        <v>762</v>
      </c>
      <c r="B1652" s="53" t="s">
        <v>761</v>
      </c>
      <c r="C1652" s="53" t="s">
        <v>260</v>
      </c>
    </row>
    <row r="1653" spans="1:3" x14ac:dyDescent="0.2">
      <c r="A1653" s="53" t="s">
        <v>1941</v>
      </c>
      <c r="B1653" s="53" t="s">
        <v>1942</v>
      </c>
      <c r="C1653" s="53" t="s">
        <v>260</v>
      </c>
    </row>
    <row r="1654" spans="1:3" x14ac:dyDescent="0.2">
      <c r="A1654" s="53" t="s">
        <v>1957</v>
      </c>
      <c r="B1654" s="53" t="s">
        <v>1958</v>
      </c>
      <c r="C1654" s="53" t="s">
        <v>260</v>
      </c>
    </row>
    <row r="1655" spans="1:3" x14ac:dyDescent="0.2">
      <c r="A1655" s="53" t="s">
        <v>1957</v>
      </c>
      <c r="B1655" s="53" t="s">
        <v>1959</v>
      </c>
      <c r="C1655" s="53" t="s">
        <v>260</v>
      </c>
    </row>
    <row r="1656" spans="1:3" x14ac:dyDescent="0.2">
      <c r="A1656" s="53" t="s">
        <v>1081</v>
      </c>
      <c r="B1656" s="53" t="s">
        <v>1960</v>
      </c>
      <c r="C1656" s="53" t="s">
        <v>260</v>
      </c>
    </row>
    <row r="1657" spans="1:3" x14ac:dyDescent="0.2">
      <c r="A1657" s="53" t="s">
        <v>1081</v>
      </c>
      <c r="B1657" s="53" t="s">
        <v>1927</v>
      </c>
      <c r="C1657" s="53" t="s">
        <v>260</v>
      </c>
    </row>
    <row r="1658" spans="1:3" x14ac:dyDescent="0.2">
      <c r="A1658" s="53" t="s">
        <v>1935</v>
      </c>
      <c r="B1658" s="53" t="s">
        <v>1936</v>
      </c>
      <c r="C1658" s="53" t="s">
        <v>265</v>
      </c>
    </row>
    <row r="1659" spans="1:3" x14ac:dyDescent="0.2">
      <c r="A1659" s="53" t="s">
        <v>1848</v>
      </c>
      <c r="B1659" s="53" t="s">
        <v>1849</v>
      </c>
      <c r="C1659" s="53" t="s">
        <v>265</v>
      </c>
    </row>
    <row r="1660" spans="1:3" x14ac:dyDescent="0.2">
      <c r="A1660" s="53" t="s">
        <v>1439</v>
      </c>
      <c r="B1660" s="53" t="s">
        <v>1440</v>
      </c>
      <c r="C1660" s="53" t="s">
        <v>265</v>
      </c>
    </row>
    <row r="1661" spans="1:3" x14ac:dyDescent="0.2">
      <c r="A1661" s="53" t="s">
        <v>1441</v>
      </c>
      <c r="B1661" s="53" t="s">
        <v>1442</v>
      </c>
      <c r="C1661" s="53" t="s">
        <v>265</v>
      </c>
    </row>
    <row r="1662" spans="1:3" x14ac:dyDescent="0.2">
      <c r="A1662" s="53" t="s">
        <v>1443</v>
      </c>
      <c r="B1662" s="53" t="s">
        <v>1444</v>
      </c>
      <c r="C1662" s="53" t="s">
        <v>265</v>
      </c>
    </row>
    <row r="1663" spans="1:3" x14ac:dyDescent="0.2">
      <c r="A1663" s="53" t="s">
        <v>1662</v>
      </c>
      <c r="B1663" s="53" t="s">
        <v>1663</v>
      </c>
      <c r="C1663" s="53" t="s">
        <v>265</v>
      </c>
    </row>
    <row r="1664" spans="1:3" x14ac:dyDescent="0.2">
      <c r="A1664" s="53" t="s">
        <v>1664</v>
      </c>
      <c r="B1664" s="53" t="s">
        <v>1665</v>
      </c>
      <c r="C1664" s="53" t="s">
        <v>265</v>
      </c>
    </row>
    <row r="1665" spans="1:3" x14ac:dyDescent="0.2">
      <c r="A1665" s="53" t="s">
        <v>1666</v>
      </c>
      <c r="B1665" s="53" t="s">
        <v>1668</v>
      </c>
      <c r="C1665" s="53" t="s">
        <v>265</v>
      </c>
    </row>
    <row r="1666" spans="1:3" x14ac:dyDescent="0.2">
      <c r="A1666" s="53" t="s">
        <v>1666</v>
      </c>
      <c r="B1666" s="53" t="s">
        <v>1667</v>
      </c>
      <c r="C1666" s="53" t="s">
        <v>265</v>
      </c>
    </row>
    <row r="1667" spans="1:3" x14ac:dyDescent="0.2">
      <c r="A1667" s="53" t="s">
        <v>1924</v>
      </c>
      <c r="B1667" s="53" t="s">
        <v>1925</v>
      </c>
      <c r="C1667" s="53" t="s">
        <v>265</v>
      </c>
    </row>
    <row r="1668" spans="1:3" x14ac:dyDescent="0.2">
      <c r="A1668" s="53" t="s">
        <v>799</v>
      </c>
      <c r="B1668" s="53" t="s">
        <v>798</v>
      </c>
      <c r="C1668" s="53" t="s">
        <v>265</v>
      </c>
    </row>
    <row r="1669" spans="1:3" x14ac:dyDescent="0.2">
      <c r="A1669" s="53" t="s">
        <v>799</v>
      </c>
      <c r="B1669" s="53" t="s">
        <v>800</v>
      </c>
      <c r="C1669" s="53" t="s">
        <v>265</v>
      </c>
    </row>
    <row r="1670" spans="1:3" x14ac:dyDescent="0.2">
      <c r="A1670" s="53" t="s">
        <v>1655</v>
      </c>
      <c r="B1670" s="53" t="s">
        <v>1840</v>
      </c>
      <c r="C1670" s="53" t="s">
        <v>260</v>
      </c>
    </row>
    <row r="1671" spans="1:3" x14ac:dyDescent="0.2">
      <c r="A1671" s="53" t="s">
        <v>1655</v>
      </c>
      <c r="B1671" s="53" t="s">
        <v>1656</v>
      </c>
      <c r="C1671" s="53" t="s">
        <v>260</v>
      </c>
    </row>
    <row r="1672" spans="1:3" x14ac:dyDescent="0.2">
      <c r="A1672" s="53" t="s">
        <v>582</v>
      </c>
      <c r="B1672" s="53" t="s">
        <v>581</v>
      </c>
      <c r="C1672" s="53" t="s">
        <v>260</v>
      </c>
    </row>
    <row r="1673" spans="1:3" x14ac:dyDescent="0.2">
      <c r="A1673" s="53" t="s">
        <v>582</v>
      </c>
      <c r="B1673" s="53" t="s">
        <v>584</v>
      </c>
      <c r="C1673" s="53" t="s">
        <v>260</v>
      </c>
    </row>
    <row r="1674" spans="1:3" x14ac:dyDescent="0.2">
      <c r="A1674" s="53" t="s">
        <v>582</v>
      </c>
      <c r="B1674" s="53" t="s">
        <v>583</v>
      </c>
      <c r="C1674" s="53" t="s">
        <v>260</v>
      </c>
    </row>
    <row r="1675" spans="1:3" x14ac:dyDescent="0.2">
      <c r="A1675" s="53" t="s">
        <v>403</v>
      </c>
      <c r="B1675" s="53" t="s">
        <v>576</v>
      </c>
      <c r="C1675" s="53" t="s">
        <v>260</v>
      </c>
    </row>
    <row r="1676" spans="1:3" x14ac:dyDescent="0.2">
      <c r="A1676" s="53" t="s">
        <v>403</v>
      </c>
      <c r="B1676" s="53" t="s">
        <v>577</v>
      </c>
      <c r="C1676" s="53" t="s">
        <v>260</v>
      </c>
    </row>
    <row r="1677" spans="1:3" x14ac:dyDescent="0.2">
      <c r="A1677" s="53" t="s">
        <v>403</v>
      </c>
      <c r="B1677" s="53" t="s">
        <v>730</v>
      </c>
      <c r="C1677" s="53" t="s">
        <v>260</v>
      </c>
    </row>
    <row r="1678" spans="1:3" x14ac:dyDescent="0.2">
      <c r="A1678" s="53" t="s">
        <v>712</v>
      </c>
      <c r="B1678" s="53" t="s">
        <v>711</v>
      </c>
      <c r="C1678" s="53" t="s">
        <v>260</v>
      </c>
    </row>
    <row r="1679" spans="1:3" x14ac:dyDescent="0.2">
      <c r="A1679" s="53" t="s">
        <v>1844</v>
      </c>
      <c r="B1679" s="53" t="s">
        <v>1845</v>
      </c>
      <c r="C1679" s="53" t="s">
        <v>260</v>
      </c>
    </row>
    <row r="1680" spans="1:3" x14ac:dyDescent="0.2">
      <c r="A1680" s="53" t="s">
        <v>696</v>
      </c>
      <c r="B1680" s="53" t="s">
        <v>695</v>
      </c>
      <c r="C1680" s="53" t="s">
        <v>260</v>
      </c>
    </row>
    <row r="1681" spans="1:3" x14ac:dyDescent="0.2">
      <c r="A1681" s="53" t="s">
        <v>1808</v>
      </c>
      <c r="B1681" s="53" t="s">
        <v>1810</v>
      </c>
      <c r="C1681" s="53" t="s">
        <v>260</v>
      </c>
    </row>
    <row r="1682" spans="1:3" x14ac:dyDescent="0.2">
      <c r="A1682" s="53" t="s">
        <v>1808</v>
      </c>
      <c r="B1682" s="53" t="s">
        <v>1809</v>
      </c>
      <c r="C1682" s="53" t="s">
        <v>260</v>
      </c>
    </row>
    <row r="1683" spans="1:3" x14ac:dyDescent="0.2">
      <c r="A1683" s="53" t="s">
        <v>681</v>
      </c>
      <c r="B1683" s="53" t="s">
        <v>680</v>
      </c>
      <c r="C1683" s="53" t="s">
        <v>260</v>
      </c>
    </row>
    <row r="1684" spans="1:3" x14ac:dyDescent="0.2">
      <c r="A1684" s="53" t="s">
        <v>681</v>
      </c>
      <c r="B1684" s="53" t="s">
        <v>1765</v>
      </c>
      <c r="C1684" s="53" t="s">
        <v>265</v>
      </c>
    </row>
    <row r="1685" spans="1:3" x14ac:dyDescent="0.2">
      <c r="A1685" s="53" t="s">
        <v>106</v>
      </c>
      <c r="B1685" s="53" t="s">
        <v>105</v>
      </c>
      <c r="C1685" s="53" t="s">
        <v>265</v>
      </c>
    </row>
    <row r="1686" spans="1:3" x14ac:dyDescent="0.2">
      <c r="A1686" s="53" t="s">
        <v>505</v>
      </c>
      <c r="B1686" s="53" t="s">
        <v>668</v>
      </c>
      <c r="C1686" s="53" t="s">
        <v>260</v>
      </c>
    </row>
    <row r="1687" spans="1:3" x14ac:dyDescent="0.2">
      <c r="A1687" s="53" t="s">
        <v>505</v>
      </c>
      <c r="B1687" s="53" t="s">
        <v>669</v>
      </c>
      <c r="C1687" s="53" t="s">
        <v>260</v>
      </c>
    </row>
    <row r="1688" spans="1:3" x14ac:dyDescent="0.2">
      <c r="A1688" s="53" t="s">
        <v>505</v>
      </c>
      <c r="B1688" s="53" t="s">
        <v>682</v>
      </c>
      <c r="C1688" s="53" t="s">
        <v>260</v>
      </c>
    </row>
    <row r="1689" spans="1:3" x14ac:dyDescent="0.2">
      <c r="A1689" s="53" t="s">
        <v>505</v>
      </c>
      <c r="B1689" s="53" t="s">
        <v>683</v>
      </c>
      <c r="C1689" s="53" t="s">
        <v>260</v>
      </c>
    </row>
    <row r="1690" spans="1:3" x14ac:dyDescent="0.2">
      <c r="A1690" s="53" t="s">
        <v>505</v>
      </c>
      <c r="B1690" s="53" t="s">
        <v>504</v>
      </c>
      <c r="C1690" s="53" t="s">
        <v>260</v>
      </c>
    </row>
    <row r="1691" spans="1:3" x14ac:dyDescent="0.2">
      <c r="A1691" s="53" t="s">
        <v>923</v>
      </c>
      <c r="B1691" s="53" t="s">
        <v>926</v>
      </c>
      <c r="C1691" s="53" t="s">
        <v>265</v>
      </c>
    </row>
    <row r="1692" spans="1:3" x14ac:dyDescent="0.2">
      <c r="A1692" s="53" t="s">
        <v>923</v>
      </c>
      <c r="B1692" s="53" t="s">
        <v>925</v>
      </c>
      <c r="C1692" s="53" t="s">
        <v>265</v>
      </c>
    </row>
    <row r="1693" spans="1:3" x14ac:dyDescent="0.2">
      <c r="A1693" s="53" t="s">
        <v>923</v>
      </c>
      <c r="B1693" s="53" t="s">
        <v>924</v>
      </c>
      <c r="C1693" s="53" t="s">
        <v>265</v>
      </c>
    </row>
    <row r="1694" spans="1:3" x14ac:dyDescent="0.2">
      <c r="A1694" s="53" t="s">
        <v>661</v>
      </c>
      <c r="B1694" s="53" t="s">
        <v>660</v>
      </c>
      <c r="C1694" s="53" t="s">
        <v>260</v>
      </c>
    </row>
    <row r="1695" spans="1:3" x14ac:dyDescent="0.2">
      <c r="A1695" s="53" t="s">
        <v>556</v>
      </c>
      <c r="B1695" s="53" t="s">
        <v>555</v>
      </c>
      <c r="C1695" s="53" t="s">
        <v>260</v>
      </c>
    </row>
    <row r="1696" spans="1:3" x14ac:dyDescent="0.2">
      <c r="A1696" s="53" t="s">
        <v>556</v>
      </c>
      <c r="B1696" s="53" t="s">
        <v>557</v>
      </c>
      <c r="C1696" s="53" t="s">
        <v>260</v>
      </c>
    </row>
    <row r="1697" spans="1:3" x14ac:dyDescent="0.2">
      <c r="A1697" s="53" t="s">
        <v>1472</v>
      </c>
      <c r="B1697" s="53" t="s">
        <v>1473</v>
      </c>
      <c r="C1697" s="53" t="s">
        <v>260</v>
      </c>
    </row>
    <row r="1698" spans="1:3" x14ac:dyDescent="0.2">
      <c r="A1698" s="53" t="s">
        <v>727</v>
      </c>
      <c r="B1698" s="53" t="s">
        <v>726</v>
      </c>
      <c r="C1698" s="53" t="s">
        <v>265</v>
      </c>
    </row>
    <row r="1699" spans="1:3" x14ac:dyDescent="0.2">
      <c r="A1699" s="53" t="s">
        <v>1461</v>
      </c>
      <c r="B1699" s="53" t="s">
        <v>1462</v>
      </c>
      <c r="C1699" s="53" t="s">
        <v>260</v>
      </c>
    </row>
    <row r="1700" spans="1:3" x14ac:dyDescent="0.2">
      <c r="A1700" s="53" t="s">
        <v>1645</v>
      </c>
      <c r="B1700" s="53" t="s">
        <v>1646</v>
      </c>
      <c r="C1700" s="53" t="s">
        <v>260</v>
      </c>
    </row>
    <row r="1701" spans="1:3" x14ac:dyDescent="0.2">
      <c r="A1701" s="53" t="s">
        <v>1645</v>
      </c>
      <c r="B1701" s="53" t="s">
        <v>1647</v>
      </c>
      <c r="C1701" s="53" t="s">
        <v>260</v>
      </c>
    </row>
    <row r="1702" spans="1:3" x14ac:dyDescent="0.2">
      <c r="A1702" s="53" t="s">
        <v>807</v>
      </c>
      <c r="B1702" s="53" t="s">
        <v>806</v>
      </c>
      <c r="C1702" s="53" t="s">
        <v>265</v>
      </c>
    </row>
    <row r="1703" spans="1:3" x14ac:dyDescent="0.2">
      <c r="A1703" s="53" t="s">
        <v>725</v>
      </c>
      <c r="B1703" s="53" t="s">
        <v>724</v>
      </c>
      <c r="C1703" s="53" t="s">
        <v>265</v>
      </c>
    </row>
    <row r="1704" spans="1:3" x14ac:dyDescent="0.2">
      <c r="A1704" s="53" t="s">
        <v>836</v>
      </c>
      <c r="B1704" s="53" t="s">
        <v>837</v>
      </c>
      <c r="C1704" s="53" t="s">
        <v>260</v>
      </c>
    </row>
    <row r="1705" spans="1:3" x14ac:dyDescent="0.2">
      <c r="A1705" s="53" t="s">
        <v>836</v>
      </c>
      <c r="B1705" s="53" t="s">
        <v>838</v>
      </c>
      <c r="C1705" s="53" t="s">
        <v>260</v>
      </c>
    </row>
    <row r="1706" spans="1:3" x14ac:dyDescent="0.2">
      <c r="A1706" s="53" t="s">
        <v>1977</v>
      </c>
      <c r="B1706" s="53" t="s">
        <v>1978</v>
      </c>
      <c r="C1706" s="53" t="s">
        <v>265</v>
      </c>
    </row>
    <row r="1707" spans="1:3" x14ac:dyDescent="0.2">
      <c r="A1707" s="53" t="s">
        <v>1977</v>
      </c>
      <c r="B1707" s="53" t="s">
        <v>1979</v>
      </c>
      <c r="C1707" s="53" t="s">
        <v>265</v>
      </c>
    </row>
  </sheetData>
  <sortState ref="A338:D394">
    <sortCondition ref="A338:A394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2:J58"/>
  <sheetViews>
    <sheetView workbookViewId="0">
      <pane ySplit="3" topLeftCell="A4" activePane="bottomLeft" state="frozen"/>
      <selection pane="bottomLeft" activeCell="B16" sqref="B16"/>
    </sheetView>
  </sheetViews>
  <sheetFormatPr defaultRowHeight="13.2" x14ac:dyDescent="0.25"/>
  <cols>
    <col min="1" max="1" width="4.33203125" bestFit="1" customWidth="1"/>
    <col min="2" max="2" width="16.109375" bestFit="1" customWidth="1"/>
    <col min="3" max="3" width="14.33203125" style="32" bestFit="1" customWidth="1"/>
    <col min="4" max="4" width="14.33203125" style="32" customWidth="1"/>
    <col min="5" max="5" width="10.6640625" bestFit="1" customWidth="1"/>
    <col min="6" max="6" width="13.33203125" bestFit="1" customWidth="1"/>
    <col min="7" max="7" width="22.44140625" bestFit="1" customWidth="1"/>
  </cols>
  <sheetData>
    <row r="2" spans="1:10" ht="13.8" thickBot="1" x14ac:dyDescent="0.3"/>
    <row r="3" spans="1:10" ht="15" thickBot="1" x14ac:dyDescent="0.35">
      <c r="A3" s="64" t="s">
        <v>2373</v>
      </c>
      <c r="B3" s="64" t="s">
        <v>2376</v>
      </c>
      <c r="C3" s="143" t="s">
        <v>2401</v>
      </c>
      <c r="D3" s="143" t="s">
        <v>2402</v>
      </c>
      <c r="E3" s="64" t="s">
        <v>2374</v>
      </c>
      <c r="F3" s="64" t="s">
        <v>2375</v>
      </c>
      <c r="G3" s="64" t="s">
        <v>2398</v>
      </c>
    </row>
    <row r="4" spans="1:10" s="32" customFormat="1" ht="13.2" customHeight="1" x14ac:dyDescent="0.25">
      <c r="A4" s="65">
        <v>1</v>
      </c>
      <c r="B4" s="65" t="s">
        <v>2379</v>
      </c>
      <c r="C4" s="65" t="s">
        <v>337</v>
      </c>
      <c r="D4" s="32" t="s">
        <v>2403</v>
      </c>
      <c r="E4" s="65" t="s">
        <v>2377</v>
      </c>
      <c r="F4" s="66" t="s">
        <v>2378</v>
      </c>
      <c r="G4" s="167" t="s">
        <v>2399</v>
      </c>
    </row>
    <row r="5" spans="1:10" s="32" customFormat="1" x14ac:dyDescent="0.25">
      <c r="A5" s="67">
        <v>2</v>
      </c>
      <c r="B5" s="67" t="s">
        <v>2380</v>
      </c>
      <c r="C5" s="67" t="s">
        <v>342</v>
      </c>
      <c r="D5" s="32" t="s">
        <v>2403</v>
      </c>
      <c r="E5" s="67" t="s">
        <v>2377</v>
      </c>
      <c r="F5" s="66"/>
      <c r="G5" s="168"/>
    </row>
    <row r="6" spans="1:10" s="32" customFormat="1" ht="13.8" thickBot="1" x14ac:dyDescent="0.3">
      <c r="A6" s="68">
        <v>3</v>
      </c>
      <c r="B6" s="68" t="s">
        <v>2381</v>
      </c>
      <c r="C6" s="68" t="s">
        <v>445</v>
      </c>
      <c r="D6" s="32" t="s">
        <v>2403</v>
      </c>
      <c r="E6" s="68" t="s">
        <v>2377</v>
      </c>
      <c r="F6" s="69"/>
      <c r="G6" s="168"/>
    </row>
    <row r="7" spans="1:10" s="32" customFormat="1" ht="13.8" thickBot="1" x14ac:dyDescent="0.3">
      <c r="A7" s="70">
        <v>1</v>
      </c>
      <c r="B7" s="71" t="s">
        <v>2384</v>
      </c>
      <c r="C7" s="71" t="s">
        <v>280</v>
      </c>
      <c r="D7" s="79" t="s">
        <v>2407</v>
      </c>
      <c r="E7" s="71" t="s">
        <v>2382</v>
      </c>
      <c r="F7" s="150" t="s">
        <v>2383</v>
      </c>
      <c r="G7" s="168"/>
    </row>
    <row r="8" spans="1:10" s="32" customFormat="1" ht="13.8" thickBot="1" x14ac:dyDescent="0.3">
      <c r="A8" s="67">
        <v>2</v>
      </c>
      <c r="B8" s="65" t="s">
        <v>2385</v>
      </c>
      <c r="C8" s="65" t="s">
        <v>67</v>
      </c>
      <c r="D8" s="65" t="s">
        <v>2407</v>
      </c>
      <c r="E8" s="71" t="s">
        <v>2382</v>
      </c>
      <c r="F8" s="66"/>
      <c r="G8" s="168"/>
    </row>
    <row r="9" spans="1:10" s="32" customFormat="1" ht="13.8" thickBot="1" x14ac:dyDescent="0.3">
      <c r="A9" s="65">
        <v>3</v>
      </c>
      <c r="B9" s="67" t="s">
        <v>2386</v>
      </c>
      <c r="C9" s="65" t="s">
        <v>36</v>
      </c>
      <c r="D9" s="65" t="s">
        <v>2407</v>
      </c>
      <c r="E9" s="71" t="s">
        <v>2382</v>
      </c>
      <c r="F9" s="66"/>
      <c r="G9" s="168"/>
    </row>
    <row r="10" spans="1:10" s="32" customFormat="1" x14ac:dyDescent="0.25">
      <c r="A10" s="148">
        <v>4</v>
      </c>
      <c r="B10" s="149" t="s">
        <v>5371</v>
      </c>
      <c r="C10" s="75" t="s">
        <v>5369</v>
      </c>
      <c r="D10" s="75" t="s">
        <v>2407</v>
      </c>
      <c r="E10" s="70" t="s">
        <v>2382</v>
      </c>
      <c r="F10" s="66"/>
      <c r="G10" s="168"/>
      <c r="J10" s="32" t="s">
        <v>5370</v>
      </c>
    </row>
    <row r="11" spans="1:10" s="32" customFormat="1" ht="13.8" thickBot="1" x14ac:dyDescent="0.3">
      <c r="A11" s="68">
        <v>5</v>
      </c>
      <c r="B11" s="68" t="s">
        <v>2383</v>
      </c>
      <c r="C11" s="148" t="s">
        <v>5372</v>
      </c>
      <c r="D11" s="148" t="s">
        <v>2407</v>
      </c>
      <c r="E11" s="67" t="s">
        <v>2382</v>
      </c>
      <c r="F11" s="69"/>
      <c r="G11" s="168"/>
    </row>
    <row r="12" spans="1:10" s="32" customFormat="1" x14ac:dyDescent="0.25">
      <c r="A12" s="65">
        <v>1</v>
      </c>
      <c r="B12" s="65" t="s">
        <v>2389</v>
      </c>
      <c r="C12" s="71" t="s">
        <v>31</v>
      </c>
      <c r="D12" s="79" t="s">
        <v>2405</v>
      </c>
      <c r="E12" s="65" t="s">
        <v>2387</v>
      </c>
      <c r="F12" s="66" t="s">
        <v>2388</v>
      </c>
      <c r="G12" s="168"/>
    </row>
    <row r="13" spans="1:10" s="32" customFormat="1" x14ac:dyDescent="0.25">
      <c r="A13" s="65">
        <v>2</v>
      </c>
      <c r="B13" s="67" t="s">
        <v>2390</v>
      </c>
      <c r="C13" s="67" t="s">
        <v>284</v>
      </c>
      <c r="D13" s="67" t="s">
        <v>2405</v>
      </c>
      <c r="E13" s="67" t="s">
        <v>2387</v>
      </c>
      <c r="F13" s="66"/>
      <c r="G13" s="168"/>
    </row>
    <row r="14" spans="1:10" s="32" customFormat="1" x14ac:dyDescent="0.25">
      <c r="A14" s="67">
        <v>3</v>
      </c>
      <c r="B14" s="67" t="s">
        <v>2391</v>
      </c>
      <c r="C14" s="67" t="s">
        <v>68</v>
      </c>
      <c r="D14" s="67" t="s">
        <v>2405</v>
      </c>
      <c r="E14" s="67" t="s">
        <v>2387</v>
      </c>
      <c r="F14" s="66"/>
      <c r="G14" s="168"/>
    </row>
    <row r="15" spans="1:10" x14ac:dyDescent="0.25">
      <c r="A15" s="90">
        <v>4</v>
      </c>
      <c r="B15" s="92" t="s">
        <v>307</v>
      </c>
      <c r="C15" s="91" t="s">
        <v>307</v>
      </c>
      <c r="D15" s="67" t="s">
        <v>2405</v>
      </c>
      <c r="E15" s="67" t="s">
        <v>2387</v>
      </c>
      <c r="F15" s="66"/>
      <c r="G15" s="168"/>
    </row>
    <row r="16" spans="1:10" s="32" customFormat="1" x14ac:dyDescent="0.25">
      <c r="A16" s="90">
        <v>5</v>
      </c>
      <c r="B16" s="92" t="s">
        <v>5826</v>
      </c>
      <c r="C16" s="91" t="s">
        <v>5631</v>
      </c>
      <c r="D16" s="67" t="s">
        <v>2405</v>
      </c>
      <c r="E16" s="67" t="s">
        <v>2387</v>
      </c>
      <c r="F16" s="66"/>
      <c r="G16" s="168"/>
    </row>
    <row r="17" spans="1:7" s="32" customFormat="1" ht="13.8" thickBot="1" x14ac:dyDescent="0.3">
      <c r="A17" s="68">
        <v>6</v>
      </c>
      <c r="B17" s="72" t="s">
        <v>2388</v>
      </c>
      <c r="C17" s="72" t="s">
        <v>5373</v>
      </c>
      <c r="D17" s="72" t="s">
        <v>2405</v>
      </c>
      <c r="E17" s="68" t="s">
        <v>2387</v>
      </c>
      <c r="F17" s="69"/>
      <c r="G17" s="169"/>
    </row>
    <row r="18" spans="1:7" x14ac:dyDescent="0.25">
      <c r="A18" s="73">
        <v>1</v>
      </c>
      <c r="B18" s="76" t="s">
        <v>2394</v>
      </c>
      <c r="C18" s="76" t="s">
        <v>21</v>
      </c>
      <c r="D18" s="76" t="s">
        <v>2406</v>
      </c>
      <c r="E18" s="73" t="s">
        <v>2392</v>
      </c>
      <c r="F18" s="161" t="s">
        <v>2393</v>
      </c>
      <c r="G18" s="164" t="s">
        <v>2400</v>
      </c>
    </row>
    <row r="19" spans="1:7" x14ac:dyDescent="0.25">
      <c r="A19" s="74">
        <v>2</v>
      </c>
      <c r="B19" s="74" t="s">
        <v>2395</v>
      </c>
      <c r="C19" s="74" t="s">
        <v>70</v>
      </c>
      <c r="D19" s="74" t="s">
        <v>2406</v>
      </c>
      <c r="E19" s="74" t="s">
        <v>2392</v>
      </c>
      <c r="F19" s="162"/>
      <c r="G19" s="165"/>
    </row>
    <row r="20" spans="1:7" x14ac:dyDescent="0.25">
      <c r="A20" s="74">
        <v>3</v>
      </c>
      <c r="B20" s="74" t="s">
        <v>2396</v>
      </c>
      <c r="C20" s="74" t="s">
        <v>44</v>
      </c>
      <c r="D20" s="74" t="s">
        <v>2406</v>
      </c>
      <c r="E20" s="74" t="s">
        <v>2392</v>
      </c>
      <c r="F20" s="162"/>
      <c r="G20" s="165"/>
    </row>
    <row r="21" spans="1:7" x14ac:dyDescent="0.25">
      <c r="A21" s="74">
        <v>4</v>
      </c>
      <c r="B21" s="74" t="s">
        <v>2397</v>
      </c>
      <c r="C21" s="74" t="s">
        <v>290</v>
      </c>
      <c r="D21" s="74" t="s">
        <v>2406</v>
      </c>
      <c r="E21" s="74" t="s">
        <v>2392</v>
      </c>
      <c r="F21" s="162"/>
      <c r="G21" s="165"/>
    </row>
    <row r="22" spans="1:7" s="32" customFormat="1" x14ac:dyDescent="0.25">
      <c r="A22" s="67">
        <v>5</v>
      </c>
      <c r="B22" s="105" t="s">
        <v>4481</v>
      </c>
      <c r="C22" s="67" t="s">
        <v>4333</v>
      </c>
      <c r="D22" s="67" t="s">
        <v>2406</v>
      </c>
      <c r="E22" s="67" t="s">
        <v>2392</v>
      </c>
      <c r="F22" s="162"/>
      <c r="G22" s="165"/>
    </row>
    <row r="23" spans="1:7" s="32" customFormat="1" ht="13.8" thickBot="1" x14ac:dyDescent="0.3">
      <c r="A23" s="68">
        <v>6</v>
      </c>
      <c r="B23" s="77" t="s">
        <v>2393</v>
      </c>
      <c r="C23" s="72" t="s">
        <v>256</v>
      </c>
      <c r="D23" s="72" t="s">
        <v>2406</v>
      </c>
      <c r="E23" s="68" t="s">
        <v>2392</v>
      </c>
      <c r="F23" s="163"/>
      <c r="G23" s="166"/>
    </row>
    <row r="28" spans="1:7" x14ac:dyDescent="0.25">
      <c r="B28" s="58" t="s">
        <v>31</v>
      </c>
    </row>
    <row r="29" spans="1:7" x14ac:dyDescent="0.25">
      <c r="B29" s="58" t="s">
        <v>290</v>
      </c>
    </row>
    <row r="30" spans="1:7" x14ac:dyDescent="0.25">
      <c r="B30" s="58" t="s">
        <v>280</v>
      </c>
    </row>
    <row r="31" spans="1:7" x14ac:dyDescent="0.25">
      <c r="B31" s="58" t="s">
        <v>256</v>
      </c>
    </row>
    <row r="32" spans="1:7" x14ac:dyDescent="0.25">
      <c r="B32" s="58" t="s">
        <v>337</v>
      </c>
    </row>
    <row r="33" spans="2:4" x14ac:dyDescent="0.25">
      <c r="B33" s="78" t="s">
        <v>76</v>
      </c>
      <c r="C33" s="32" t="s">
        <v>76</v>
      </c>
      <c r="D33" s="32" t="s">
        <v>2405</v>
      </c>
    </row>
    <row r="34" spans="2:4" x14ac:dyDescent="0.25">
      <c r="B34" s="58" t="s">
        <v>70</v>
      </c>
    </row>
    <row r="35" spans="2:4" x14ac:dyDescent="0.25">
      <c r="B35" s="58" t="s">
        <v>342</v>
      </c>
    </row>
    <row r="36" spans="2:4" x14ac:dyDescent="0.25">
      <c r="B36" s="58" t="s">
        <v>284</v>
      </c>
    </row>
    <row r="37" spans="2:4" x14ac:dyDescent="0.25">
      <c r="B37" s="58" t="s">
        <v>44</v>
      </c>
    </row>
    <row r="38" spans="2:4" x14ac:dyDescent="0.25">
      <c r="B38" s="58" t="s">
        <v>445</v>
      </c>
    </row>
    <row r="39" spans="2:4" x14ac:dyDescent="0.25">
      <c r="B39" s="58" t="s">
        <v>67</v>
      </c>
    </row>
    <row r="40" spans="2:4" x14ac:dyDescent="0.25">
      <c r="B40" s="78" t="s">
        <v>393</v>
      </c>
      <c r="C40" s="32" t="s">
        <v>393</v>
      </c>
      <c r="D40" s="32" t="s">
        <v>2406</v>
      </c>
    </row>
    <row r="41" spans="2:4" x14ac:dyDescent="0.25">
      <c r="B41" s="58" t="s">
        <v>36</v>
      </c>
    </row>
    <row r="42" spans="2:4" x14ac:dyDescent="0.25">
      <c r="B42" s="58" t="s">
        <v>21</v>
      </c>
    </row>
    <row r="43" spans="2:4" x14ac:dyDescent="0.25">
      <c r="B43" s="58" t="s">
        <v>68</v>
      </c>
    </row>
    <row r="44" spans="2:4" x14ac:dyDescent="0.25">
      <c r="B44" s="78" t="s">
        <v>1926</v>
      </c>
      <c r="C44" s="32" t="s">
        <v>1926</v>
      </c>
      <c r="D44" s="32" t="s">
        <v>2404</v>
      </c>
    </row>
    <row r="45" spans="2:4" s="32" customFormat="1" x14ac:dyDescent="0.25">
      <c r="B45" s="78"/>
    </row>
    <row r="48" spans="2:4" x14ac:dyDescent="0.25">
      <c r="B48" s="78" t="s">
        <v>22</v>
      </c>
      <c r="C48" s="32" t="s">
        <v>22</v>
      </c>
      <c r="D48" s="32" t="s">
        <v>2404</v>
      </c>
    </row>
    <row r="49" spans="2:4" x14ac:dyDescent="0.25">
      <c r="B49" s="78" t="s">
        <v>267</v>
      </c>
      <c r="C49" s="32" t="s">
        <v>267</v>
      </c>
      <c r="D49" s="32" t="s">
        <v>2404</v>
      </c>
    </row>
    <row r="50" spans="2:4" x14ac:dyDescent="0.25">
      <c r="B50" s="78" t="s">
        <v>291</v>
      </c>
      <c r="C50" s="32" t="s">
        <v>291</v>
      </c>
      <c r="D50" s="84" t="s">
        <v>2411</v>
      </c>
    </row>
    <row r="51" spans="2:4" s="32" customFormat="1" x14ac:dyDescent="0.25">
      <c r="B51" s="78" t="s">
        <v>301</v>
      </c>
      <c r="C51" s="32" t="s">
        <v>301</v>
      </c>
      <c r="D51" s="32" t="s">
        <v>2404</v>
      </c>
    </row>
    <row r="52" spans="2:4" s="32" customFormat="1" x14ac:dyDescent="0.25">
      <c r="B52" s="78" t="s">
        <v>2540</v>
      </c>
      <c r="C52" s="32" t="s">
        <v>2540</v>
      </c>
      <c r="D52" s="32" t="s">
        <v>2404</v>
      </c>
    </row>
    <row r="53" spans="2:4" s="32" customFormat="1" x14ac:dyDescent="0.25">
      <c r="B53" s="78" t="s">
        <v>4682</v>
      </c>
      <c r="C53" s="32" t="s">
        <v>4682</v>
      </c>
      <c r="D53" s="32" t="s">
        <v>2404</v>
      </c>
    </row>
    <row r="54" spans="2:4" s="32" customFormat="1" x14ac:dyDescent="0.25">
      <c r="B54" s="78"/>
    </row>
    <row r="55" spans="2:4" s="32" customFormat="1" x14ac:dyDescent="0.25">
      <c r="B55" s="78"/>
      <c r="D55" s="84"/>
    </row>
    <row r="58" spans="2:4" x14ac:dyDescent="0.25">
      <c r="C58" s="32" t="s">
        <v>2278</v>
      </c>
      <c r="D58" s="32" t="s">
        <v>2404</v>
      </c>
    </row>
  </sheetData>
  <mergeCells count="3">
    <mergeCell ref="F18:F23"/>
    <mergeCell ref="G18:G23"/>
    <mergeCell ref="G4:G17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C000"/>
  </sheetPr>
  <dimension ref="A1:E101"/>
  <sheetViews>
    <sheetView zoomScaleNormal="100" workbookViewId="0">
      <pane ySplit="5" topLeftCell="A52" activePane="bottomLeft" state="frozen"/>
      <selection pane="bottomLeft" activeCell="A6" sqref="A6"/>
    </sheetView>
  </sheetViews>
  <sheetFormatPr defaultRowHeight="13.2" x14ac:dyDescent="0.25"/>
  <cols>
    <col min="1" max="1" width="12.33203125" bestFit="1" customWidth="1"/>
    <col min="2" max="2" width="10" bestFit="1" customWidth="1"/>
    <col min="3" max="3" width="10.109375" style="80" bestFit="1" customWidth="1"/>
    <col min="4" max="4" width="13.109375" style="35" bestFit="1" customWidth="1"/>
    <col min="5" max="5" width="11.6640625" style="35" customWidth="1"/>
  </cols>
  <sheetData>
    <row r="1" spans="1:5" x14ac:dyDescent="0.25">
      <c r="A1" s="109" t="s">
        <v>2410</v>
      </c>
    </row>
    <row r="5" spans="1:5" ht="26.4" x14ac:dyDescent="0.25">
      <c r="D5" s="85" t="s">
        <v>2408</v>
      </c>
      <c r="E5" s="86" t="s">
        <v>2409</v>
      </c>
    </row>
    <row r="6" spans="1:5" x14ac:dyDescent="0.25">
      <c r="A6" t="s">
        <v>2625</v>
      </c>
      <c r="B6" s="84" t="s">
        <v>19</v>
      </c>
      <c r="C6" s="80">
        <v>0.32</v>
      </c>
      <c r="D6" s="87">
        <f>SUMIFS(Sheet1!J:J,Sheet1!V:V,A6,Sheet1!N:N,B6)</f>
        <v>21467</v>
      </c>
      <c r="E6" s="87">
        <f>SUMIFS(Sheet1!X:X,Sheet1!V:V,A6,Sheet1!N:N,B6)</f>
        <v>5851.6096000000007</v>
      </c>
    </row>
    <row r="7" spans="1:5" s="32" customFormat="1" x14ac:dyDescent="0.25">
      <c r="A7" s="32" t="s">
        <v>2625</v>
      </c>
      <c r="B7" s="84" t="s">
        <v>17</v>
      </c>
      <c r="C7" s="80">
        <v>0.31</v>
      </c>
      <c r="D7" s="87">
        <f>SUMIFS(Sheet1!J:J,Sheet1!V:V,A7,Sheet1!N:N,B7)</f>
        <v>117290</v>
      </c>
      <c r="E7" s="87">
        <f>SUMIFS(Sheet1!X:X,Sheet1!V:V,A7,Sheet1!N:N,B7)</f>
        <v>34406.9</v>
      </c>
    </row>
    <row r="8" spans="1:5" x14ac:dyDescent="0.25">
      <c r="A8" t="s">
        <v>2626</v>
      </c>
      <c r="B8" t="s">
        <v>2403</v>
      </c>
      <c r="C8" s="80">
        <v>0.49</v>
      </c>
      <c r="D8" s="35">
        <f>SUMIFS(Sheet1!J:J,Sheet1!V:V,A8,Sheet1!AA:AA,B8)</f>
        <v>77500</v>
      </c>
      <c r="E8" s="35">
        <f>SUMIFS(Sheet1!X:X,Sheet1!V:V,A8,Sheet1!AA:AA,B8)</f>
        <v>20679.439999999999</v>
      </c>
    </row>
    <row r="9" spans="1:5" x14ac:dyDescent="0.25">
      <c r="A9" t="s">
        <v>2626</v>
      </c>
      <c r="B9" t="s">
        <v>2407</v>
      </c>
      <c r="C9" s="80">
        <v>0.49</v>
      </c>
      <c r="D9" s="35">
        <f>SUMIFS(Sheet1!J:J,Sheet1!V:V,A9,Sheet1!AA:AA,B9)</f>
        <v>24396.17</v>
      </c>
      <c r="E9" s="35">
        <f>SUMIFS(Sheet1!X:X,Sheet1!V:V,A9,Sheet1!AA:AA,B9)</f>
        <v>9757.3100000000013</v>
      </c>
    </row>
    <row r="10" spans="1:5" x14ac:dyDescent="0.25">
      <c r="A10" t="s">
        <v>2626</v>
      </c>
      <c r="B10" t="s">
        <v>2405</v>
      </c>
      <c r="C10" s="80">
        <v>0.49</v>
      </c>
      <c r="D10" s="35">
        <f>SUMIFS(Sheet1!J:J,Sheet1!V:V,A10,Sheet1!AA:AA,B10)</f>
        <v>53838.36</v>
      </c>
      <c r="E10" s="35">
        <f>SUMIFS(Sheet1!X:X,Sheet1!V:V,A10,Sheet1!AA:AA,B10)</f>
        <v>24882.796399999999</v>
      </c>
    </row>
    <row r="11" spans="1:5" x14ac:dyDescent="0.25">
      <c r="A11" t="s">
        <v>2626</v>
      </c>
      <c r="B11" t="s">
        <v>2406</v>
      </c>
      <c r="C11" s="80">
        <v>0.3</v>
      </c>
      <c r="D11" s="35">
        <f>SUMIFS(Sheet1!J:J,Sheet1!V:V,A11,Sheet1!AA:AA,B11)</f>
        <v>564809.09000000008</v>
      </c>
      <c r="E11" s="35">
        <f>SUMIFS(Sheet1!X:X,Sheet1!V:V,A11,Sheet1!AA:AA,B11)</f>
        <v>41560.275000000001</v>
      </c>
    </row>
    <row r="12" spans="1:5" s="32" customFormat="1" x14ac:dyDescent="0.25">
      <c r="A12" s="32" t="s">
        <v>2626</v>
      </c>
      <c r="B12" s="84" t="s">
        <v>2411</v>
      </c>
      <c r="C12" s="80">
        <v>0.49</v>
      </c>
      <c r="D12" s="35">
        <f>SUMIFS(Sheet1!J:J,Sheet1!V:V,A12,Sheet1!AA:AA,B12)</f>
        <v>0</v>
      </c>
      <c r="E12" s="35">
        <f>SUMIFS(Sheet1!X:X,Sheet1!V:V,A12,Sheet1!AA:AA,B12)</f>
        <v>0</v>
      </c>
    </row>
    <row r="13" spans="1:5" x14ac:dyDescent="0.25">
      <c r="A13" t="s">
        <v>2626</v>
      </c>
      <c r="B13" t="s">
        <v>2404</v>
      </c>
      <c r="C13" s="89">
        <v>0.31</v>
      </c>
      <c r="D13" s="35">
        <f>SUMIFS(Sheet1!J:J,Sheet1!V:V,A13,Sheet1!AA:AA,B13)</f>
        <v>0</v>
      </c>
      <c r="E13" s="35">
        <f>SUMIFS(Sheet1!X:X,Sheet1!V:V,A13,Sheet1!AA:AA,B13)</f>
        <v>0</v>
      </c>
    </row>
    <row r="14" spans="1:5" x14ac:dyDescent="0.25">
      <c r="A14" t="s">
        <v>2627</v>
      </c>
      <c r="B14" t="s">
        <v>2403</v>
      </c>
      <c r="C14" s="80">
        <v>0.45</v>
      </c>
      <c r="D14" s="35">
        <f>SUMIFS(Sheet1!J:J,Sheet1!V:V,A14,Sheet1!AA:AA,B14)</f>
        <v>129833</v>
      </c>
      <c r="E14" s="35">
        <f>SUMIFS(Sheet1!X:X,Sheet1!V:V,A14,Sheet1!AA:AA,B14)</f>
        <v>50115.5</v>
      </c>
    </row>
    <row r="15" spans="1:5" x14ac:dyDescent="0.25">
      <c r="A15" t="s">
        <v>2627</v>
      </c>
      <c r="B15" t="s">
        <v>2407</v>
      </c>
      <c r="C15" s="80">
        <v>0.45</v>
      </c>
      <c r="D15" s="35">
        <f>SUMIFS(Sheet1!J:J,Sheet1!V:V,A15,Sheet1!AA:AA,B15)</f>
        <v>5823.3499999999995</v>
      </c>
      <c r="E15" s="35">
        <f>SUMIFS(Sheet1!X:X,Sheet1!V:V,A15,Sheet1!AA:AA,B15)</f>
        <v>2620.5074999999997</v>
      </c>
    </row>
    <row r="16" spans="1:5" x14ac:dyDescent="0.25">
      <c r="A16" t="s">
        <v>2627</v>
      </c>
      <c r="B16" t="s">
        <v>2405</v>
      </c>
      <c r="C16" s="80">
        <v>0.45</v>
      </c>
      <c r="D16" s="35">
        <f>SUMIFS(Sheet1!J:J,Sheet1!V:V,A16,Sheet1!AA:AA,B16)</f>
        <v>5943.6</v>
      </c>
      <c r="E16" s="35">
        <f>SUMIFS(Sheet1!X:X,Sheet1!V:V,A16,Sheet1!AA:AA,B16)</f>
        <v>2674.62</v>
      </c>
    </row>
    <row r="17" spans="1:5" x14ac:dyDescent="0.25">
      <c r="A17" t="s">
        <v>2627</v>
      </c>
      <c r="B17" t="s">
        <v>2406</v>
      </c>
      <c r="C17" s="80">
        <v>0.45</v>
      </c>
      <c r="D17" s="35">
        <f>SUMIFS(Sheet1!J:J,Sheet1!V:V,A17,Sheet1!AA:AA,B17)</f>
        <v>14998.099999999999</v>
      </c>
      <c r="E17" s="35">
        <f>SUMIFS(Sheet1!X:X,Sheet1!V:V,A17,Sheet1!AA:AA,B17)</f>
        <v>5795.12</v>
      </c>
    </row>
    <row r="18" spans="1:5" s="32" customFormat="1" x14ac:dyDescent="0.25">
      <c r="A18" s="32" t="s">
        <v>2627</v>
      </c>
      <c r="B18" s="84" t="s">
        <v>2411</v>
      </c>
      <c r="C18" s="80">
        <v>0.45</v>
      </c>
      <c r="D18" s="35">
        <f>SUMIFS(Sheet1!J:J,Sheet1!V:V,A18,Sheet1!AA:AA,B18)</f>
        <v>0</v>
      </c>
      <c r="E18" s="35">
        <f>SUMIFS(Sheet1!X:X,Sheet1!V:V,A18,Sheet1!AA:AA,B18)</f>
        <v>0</v>
      </c>
    </row>
    <row r="19" spans="1:5" x14ac:dyDescent="0.25">
      <c r="A19" t="s">
        <v>2627</v>
      </c>
      <c r="B19" t="s">
        <v>2404</v>
      </c>
      <c r="C19" s="89">
        <v>0.3</v>
      </c>
      <c r="D19" s="35">
        <f>SUMIFS(Sheet1!J:J,Sheet1!V:V,A19,Sheet1!AA:AA,B19)</f>
        <v>0</v>
      </c>
      <c r="E19" s="35">
        <f>SUMIFS(Sheet1!X:X,Sheet1!V:V,A19,Sheet1!AA:AA,B19)</f>
        <v>0</v>
      </c>
    </row>
    <row r="20" spans="1:5" x14ac:dyDescent="0.25">
      <c r="A20" t="s">
        <v>2628</v>
      </c>
      <c r="B20" t="s">
        <v>2403</v>
      </c>
      <c r="C20" s="80">
        <v>0.28000000000000003</v>
      </c>
      <c r="D20" s="35">
        <f>SUMIFS(Sheet1!J:J,Sheet1!V:V,A20,Sheet1!AA:AA,B20)</f>
        <v>16200</v>
      </c>
      <c r="E20" s="35">
        <f>SUMIFS(Sheet1!X:X,Sheet1!V:V,A20,Sheet1!AA:AA,B20)</f>
        <v>3920.4</v>
      </c>
    </row>
    <row r="21" spans="1:5" x14ac:dyDescent="0.25">
      <c r="A21" t="s">
        <v>2628</v>
      </c>
      <c r="B21" t="s">
        <v>2407</v>
      </c>
      <c r="C21" s="80">
        <v>0.34</v>
      </c>
      <c r="D21" s="35">
        <f>SUMIFS(Sheet1!J:J,Sheet1!V:V,A21,Sheet1!AA:AA,B21)</f>
        <v>42900</v>
      </c>
      <c r="E21" s="35">
        <f>SUMIFS(Sheet1!X:X,Sheet1!V:V,A21,Sheet1!AA:AA,B21)</f>
        <v>10155.6</v>
      </c>
    </row>
    <row r="22" spans="1:5" x14ac:dyDescent="0.25">
      <c r="A22" t="s">
        <v>2628</v>
      </c>
      <c r="B22" t="s">
        <v>2405</v>
      </c>
      <c r="C22" s="80">
        <v>0.34</v>
      </c>
      <c r="D22" s="35">
        <f>SUMIFS(Sheet1!J:J,Sheet1!V:V,A22,Sheet1!AA:AA,B22)</f>
        <v>23140</v>
      </c>
      <c r="E22" s="35">
        <f>SUMIFS(Sheet1!X:X,Sheet1!V:V,A22,Sheet1!AA:AA,B22)</f>
        <v>6973</v>
      </c>
    </row>
    <row r="23" spans="1:5" x14ac:dyDescent="0.25">
      <c r="A23" t="s">
        <v>2628</v>
      </c>
      <c r="B23" t="s">
        <v>2406</v>
      </c>
      <c r="C23" s="80">
        <v>0.1</v>
      </c>
      <c r="D23" s="35">
        <f>SUMIFS(Sheet1!J:J,Sheet1!V:V,A23,Sheet1!AA:AA,B23)</f>
        <v>154234</v>
      </c>
      <c r="E23" s="35">
        <f>SUMIFS(Sheet1!X:X,Sheet1!V:V,A23,Sheet1!AA:AA,B23)</f>
        <v>12891.619999999999</v>
      </c>
    </row>
    <row r="24" spans="1:5" s="32" customFormat="1" x14ac:dyDescent="0.25">
      <c r="A24" s="32" t="s">
        <v>2628</v>
      </c>
      <c r="B24" s="84" t="s">
        <v>2411</v>
      </c>
      <c r="C24" s="80">
        <v>0.28000000000000003</v>
      </c>
      <c r="D24" s="35">
        <f>SUMIFS(Sheet1!J:J,Sheet1!V:V,A24,Sheet1!AA:AA,B24)</f>
        <v>0</v>
      </c>
      <c r="E24" s="35">
        <f>SUMIFS(Sheet1!X:X,Sheet1!V:V,A24,Sheet1!AA:AA,B24)</f>
        <v>0</v>
      </c>
    </row>
    <row r="25" spans="1:5" x14ac:dyDescent="0.25">
      <c r="A25" t="s">
        <v>2628</v>
      </c>
      <c r="B25" t="s">
        <v>2404</v>
      </c>
      <c r="C25" s="89">
        <v>0.18</v>
      </c>
      <c r="D25" s="35">
        <f>SUMIFS(Sheet1!J:J,Sheet1!V:V,A25,Sheet1!AA:AA,B25)</f>
        <v>0</v>
      </c>
      <c r="E25" s="35">
        <f>SUMIFS(Sheet1!X:X,Sheet1!V:V,A25,Sheet1!AA:AA,B25)</f>
        <v>0</v>
      </c>
    </row>
    <row r="26" spans="1:5" x14ac:dyDescent="0.25">
      <c r="A26" t="s">
        <v>2629</v>
      </c>
      <c r="B26" t="s">
        <v>2403</v>
      </c>
      <c r="C26" s="80">
        <v>0.2</v>
      </c>
      <c r="D26" s="35">
        <f>SUMIFS(Sheet1!J:J,Sheet1!V:V,A26,Sheet1!AA:AA,B26)</f>
        <v>23650</v>
      </c>
      <c r="E26" s="35">
        <f>SUMIFS(Sheet1!X:X,Sheet1!V:V,A26,Sheet1!AA:AA,B26)</f>
        <v>3889.58</v>
      </c>
    </row>
    <row r="27" spans="1:5" x14ac:dyDescent="0.25">
      <c r="A27" t="s">
        <v>2629</v>
      </c>
      <c r="B27" t="s">
        <v>2407</v>
      </c>
      <c r="C27" s="80">
        <v>0.23</v>
      </c>
      <c r="D27" s="35">
        <f>SUMIFS(Sheet1!J:J,Sheet1!V:V,A27,Sheet1!AA:AA,B27)</f>
        <v>31264</v>
      </c>
      <c r="E27" s="35">
        <f>SUMIFS(Sheet1!X:X,Sheet1!V:V,A27,Sheet1!AA:AA,B27)</f>
        <v>7190.72</v>
      </c>
    </row>
    <row r="28" spans="1:5" x14ac:dyDescent="0.25">
      <c r="A28" t="s">
        <v>2629</v>
      </c>
      <c r="B28" t="s">
        <v>2405</v>
      </c>
      <c r="C28" s="80">
        <v>0.23</v>
      </c>
      <c r="D28" s="35">
        <f>SUMIFS(Sheet1!J:J,Sheet1!V:V,A28,Sheet1!AA:AA,B28)</f>
        <v>285964.90000000002</v>
      </c>
      <c r="E28" s="35">
        <f>SUMIFS(Sheet1!X:X,Sheet1!V:V,A28,Sheet1!AA:AA,B28)</f>
        <v>63179.726999999999</v>
      </c>
    </row>
    <row r="29" spans="1:5" x14ac:dyDescent="0.25">
      <c r="A29" t="s">
        <v>2629</v>
      </c>
      <c r="B29" t="s">
        <v>2406</v>
      </c>
      <c r="C29" s="80">
        <v>0.18</v>
      </c>
      <c r="D29" s="35">
        <f>SUMIFS(Sheet1!J:J,Sheet1!V:V,A29,Sheet1!AA:AA,B29)</f>
        <v>104340</v>
      </c>
      <c r="E29" s="35">
        <f>SUMIFS(Sheet1!X:X,Sheet1!V:V,A29,Sheet1!AA:AA,B29)</f>
        <v>9278</v>
      </c>
    </row>
    <row r="30" spans="1:5" s="32" customFormat="1" x14ac:dyDescent="0.25">
      <c r="A30" s="32" t="s">
        <v>2629</v>
      </c>
      <c r="B30" s="84" t="s">
        <v>2411</v>
      </c>
      <c r="C30" s="93"/>
      <c r="D30" s="35">
        <f>SUMIFS(Sheet1!J:J,Sheet1!V:V,A30,Sheet1!AA:AA,B30)</f>
        <v>0</v>
      </c>
      <c r="E30" s="35">
        <f>SUMIFS(Sheet1!X:X,Sheet1!V:V,A30,Sheet1!AA:AA,B30)</f>
        <v>0</v>
      </c>
    </row>
    <row r="31" spans="1:5" x14ac:dyDescent="0.25">
      <c r="A31" t="s">
        <v>2629</v>
      </c>
      <c r="B31" t="s">
        <v>2404</v>
      </c>
      <c r="C31" s="89">
        <v>0.2</v>
      </c>
      <c r="D31" s="35">
        <f>SUMIFS(Sheet1!J:J,Sheet1!V:V,A31,Sheet1!AA:AA,B31)</f>
        <v>0</v>
      </c>
      <c r="E31" s="35">
        <f>SUMIFS(Sheet1!X:X,Sheet1!V:V,A31,Sheet1!AA:AA,B31)</f>
        <v>0</v>
      </c>
    </row>
    <row r="32" spans="1:5" x14ac:dyDescent="0.25">
      <c r="A32" t="s">
        <v>2630</v>
      </c>
      <c r="B32" t="s">
        <v>2403</v>
      </c>
      <c r="C32" s="80">
        <v>0.35</v>
      </c>
      <c r="D32" s="35">
        <f>SUMIFS(Sheet1!J:J,Sheet1!V:V,A32,Sheet1!AA:AA,B32)</f>
        <v>0</v>
      </c>
      <c r="E32" s="35">
        <f>SUMIFS(Sheet1!X:X,Sheet1!V:V,A32,Sheet1!AA:AA,B32)</f>
        <v>0</v>
      </c>
    </row>
    <row r="33" spans="1:5" x14ac:dyDescent="0.25">
      <c r="A33" t="s">
        <v>2630</v>
      </c>
      <c r="B33" t="s">
        <v>2407</v>
      </c>
      <c r="C33" s="80">
        <v>0.35</v>
      </c>
      <c r="D33" s="35">
        <f>SUMIFS(Sheet1!J:J,Sheet1!V:V,A33,Sheet1!AA:AA,B33)</f>
        <v>3100</v>
      </c>
      <c r="E33" s="35">
        <f>SUMIFS(Sheet1!X:X,Sheet1!V:V,A33,Sheet1!AA:AA,B33)</f>
        <v>1085</v>
      </c>
    </row>
    <row r="34" spans="1:5" x14ac:dyDescent="0.25">
      <c r="A34" t="s">
        <v>2630</v>
      </c>
      <c r="B34" t="s">
        <v>2405</v>
      </c>
      <c r="C34" s="80">
        <v>0.35</v>
      </c>
      <c r="D34" s="35">
        <f>SUMIFS(Sheet1!J:J,Sheet1!V:V,A34,Sheet1!AA:AA,B34)</f>
        <v>2300</v>
      </c>
      <c r="E34" s="35">
        <f>SUMIFS(Sheet1!X:X,Sheet1!V:V,A34,Sheet1!AA:AA,B34)</f>
        <v>805</v>
      </c>
    </row>
    <row r="35" spans="1:5" x14ac:dyDescent="0.25">
      <c r="A35" t="s">
        <v>2630</v>
      </c>
      <c r="B35" t="s">
        <v>2406</v>
      </c>
      <c r="C35" s="80">
        <v>0</v>
      </c>
      <c r="D35" s="35">
        <f>SUMIFS(Sheet1!J:J,Sheet1!V:V,A35,Sheet1!AA:AA,B35)</f>
        <v>0</v>
      </c>
      <c r="E35" s="35">
        <f>SUMIFS(Sheet1!X:X,Sheet1!V:V,A35,Sheet1!AA:AA,B35)</f>
        <v>0</v>
      </c>
    </row>
    <row r="36" spans="1:5" s="32" customFormat="1" x14ac:dyDescent="0.25">
      <c r="A36" s="32" t="s">
        <v>2630</v>
      </c>
      <c r="B36" s="84" t="s">
        <v>2411</v>
      </c>
      <c r="C36" s="80">
        <v>0.35</v>
      </c>
      <c r="D36" s="35">
        <f>SUMIFS(Sheet1!J:J,Sheet1!V:V,A36,Sheet1!AA:AA,B36)</f>
        <v>0</v>
      </c>
      <c r="E36" s="35">
        <f>SUMIFS(Sheet1!X:X,Sheet1!V:V,A36,Sheet1!AA:AA,B36)</f>
        <v>0</v>
      </c>
    </row>
    <row r="37" spans="1:5" x14ac:dyDescent="0.25">
      <c r="A37" t="s">
        <v>2630</v>
      </c>
      <c r="B37" t="s">
        <v>2404</v>
      </c>
      <c r="C37" s="89">
        <v>0.35</v>
      </c>
      <c r="D37" s="35">
        <f>SUMIFS(Sheet1!J:J,Sheet1!V:V,A37,Sheet1!AA:AA,B37)</f>
        <v>0</v>
      </c>
      <c r="E37" s="35">
        <f>SUMIFS(Sheet1!X:X,Sheet1!V:V,A37,Sheet1!AA:AA,B37)</f>
        <v>0</v>
      </c>
    </row>
    <row r="38" spans="1:5" x14ac:dyDescent="0.25">
      <c r="A38" t="s">
        <v>2631</v>
      </c>
      <c r="B38" t="s">
        <v>2403</v>
      </c>
      <c r="C38" s="80">
        <v>0.22</v>
      </c>
      <c r="D38" s="35">
        <f>SUMIFS(Sheet1!J:J,Sheet1!V:V,A38,Sheet1!AA:AA,B38)</f>
        <v>0</v>
      </c>
      <c r="E38" s="35">
        <f>SUMIFS(Sheet1!X:X,Sheet1!V:V,A38,Sheet1!AA:AA,B38)</f>
        <v>0</v>
      </c>
    </row>
    <row r="39" spans="1:5" x14ac:dyDescent="0.25">
      <c r="A39" t="s">
        <v>2631</v>
      </c>
      <c r="B39" t="s">
        <v>2407</v>
      </c>
      <c r="C39" s="80">
        <v>0.22</v>
      </c>
      <c r="D39" s="35">
        <f>SUMIFS(Sheet1!J:J,Sheet1!V:V,A39,Sheet1!AA:AA,B39)</f>
        <v>985.79</v>
      </c>
      <c r="E39" s="35">
        <f>SUMIFS(Sheet1!X:X,Sheet1!V:V,A39,Sheet1!AA:AA,B39)</f>
        <v>985.79</v>
      </c>
    </row>
    <row r="40" spans="1:5" x14ac:dyDescent="0.25">
      <c r="A40" t="s">
        <v>2631</v>
      </c>
      <c r="B40" t="s">
        <v>2405</v>
      </c>
      <c r="C40" s="80">
        <v>0.22</v>
      </c>
      <c r="D40" s="35">
        <f>SUMIFS(Sheet1!J:J,Sheet1!V:V,A40,Sheet1!AA:AA,B40)</f>
        <v>64110.15</v>
      </c>
      <c r="E40" s="35">
        <f>SUMIFS(Sheet1!X:X,Sheet1!V:V,A40,Sheet1!AA:AA,B40)</f>
        <v>13470.982599999999</v>
      </c>
    </row>
    <row r="41" spans="1:5" x14ac:dyDescent="0.25">
      <c r="A41" t="s">
        <v>2631</v>
      </c>
      <c r="B41" t="s">
        <v>2406</v>
      </c>
      <c r="C41" s="93">
        <v>0</v>
      </c>
      <c r="D41" s="35">
        <f>SUMIFS(Sheet1!J:J,Sheet1!V:V,A41,Sheet1!AA:AA,B41)</f>
        <v>0</v>
      </c>
      <c r="E41" s="35">
        <f>SUMIFS(Sheet1!X:X,Sheet1!V:V,A41,Sheet1!AA:AA,B41)</f>
        <v>0</v>
      </c>
    </row>
    <row r="42" spans="1:5" x14ac:dyDescent="0.25">
      <c r="A42" t="s">
        <v>2631</v>
      </c>
      <c r="B42" t="s">
        <v>2404</v>
      </c>
      <c r="C42" s="89">
        <v>0.22</v>
      </c>
      <c r="D42" s="35">
        <f>SUMIFS(Sheet1!J:J,Sheet1!V:V,A42,Sheet1!AA:AA,B42)</f>
        <v>0</v>
      </c>
      <c r="E42" s="35">
        <f>SUMIFS(Sheet1!X:X,Sheet1!V:V,A42,Sheet1!AA:AA,B42)</f>
        <v>0</v>
      </c>
    </row>
    <row r="43" spans="1:5" x14ac:dyDescent="0.25">
      <c r="A43" t="s">
        <v>2632</v>
      </c>
      <c r="B43" t="s">
        <v>2403</v>
      </c>
      <c r="D43" s="35">
        <f>SUMIFS(Sheet1!J:J,Sheet1!V:V,A43,Sheet1!AA:AA,B43)</f>
        <v>0</v>
      </c>
      <c r="E43" s="35">
        <f>SUMIFS(Sheet1!X:X,Sheet1!V:V,A43,Sheet1!AA:AA,B43)</f>
        <v>0</v>
      </c>
    </row>
    <row r="44" spans="1:5" x14ac:dyDescent="0.25">
      <c r="A44" t="s">
        <v>2632</v>
      </c>
      <c r="B44" t="s">
        <v>2407</v>
      </c>
      <c r="D44" s="35">
        <f>SUMIFS(Sheet1!J:J,Sheet1!V:V,A44,Sheet1!AA:AA,B44)</f>
        <v>0</v>
      </c>
      <c r="E44" s="35">
        <f>SUMIFS(Sheet1!X:X,Sheet1!V:V,A44,Sheet1!AA:AA,B44)</f>
        <v>0</v>
      </c>
    </row>
    <row r="45" spans="1:5" x14ac:dyDescent="0.25">
      <c r="A45" t="s">
        <v>2632</v>
      </c>
      <c r="B45" t="s">
        <v>2405</v>
      </c>
      <c r="D45" s="35">
        <f>SUMIFS(Sheet1!J:J,Sheet1!V:V,A45,Sheet1!AA:AA,B45)</f>
        <v>0</v>
      </c>
      <c r="E45" s="35">
        <f>SUMIFS(Sheet1!X:X,Sheet1!V:V,A45,Sheet1!AA:AA,B45)</f>
        <v>0</v>
      </c>
    </row>
    <row r="46" spans="1:5" x14ac:dyDescent="0.25">
      <c r="A46" t="s">
        <v>2632</v>
      </c>
      <c r="B46" t="s">
        <v>2406</v>
      </c>
      <c r="D46" s="35">
        <f>SUMIFS(Sheet1!J:J,Sheet1!V:V,A46,Sheet1!AA:AA,B46)</f>
        <v>0</v>
      </c>
      <c r="E46" s="35">
        <f>SUMIFS(Sheet1!X:X,Sheet1!V:V,A46,Sheet1!AA:AA,B46)</f>
        <v>0</v>
      </c>
    </row>
    <row r="47" spans="1:5" x14ac:dyDescent="0.25">
      <c r="A47" t="s">
        <v>2632</v>
      </c>
      <c r="B47" s="84" t="s">
        <v>2404</v>
      </c>
      <c r="D47" s="35">
        <f>SUMIFS(Sheet1!J:J,Sheet1!V:V,A47,Sheet1!AA:AA,B47)</f>
        <v>0</v>
      </c>
      <c r="E47" s="35">
        <f>SUMIFS(Sheet1!X:X,Sheet1!V:V,A47,Sheet1!AA:AA,B47)</f>
        <v>0</v>
      </c>
    </row>
    <row r="48" spans="1:5" s="32" customFormat="1" x14ac:dyDescent="0.25">
      <c r="A48" s="32" t="s">
        <v>2003</v>
      </c>
      <c r="B48" s="32" t="s">
        <v>2403</v>
      </c>
      <c r="C48" s="80"/>
      <c r="D48" s="35">
        <f>SUMIFS(Sheet1!J:J,Sheet1!V:V,A48,Sheet1!AA:AA,B48)</f>
        <v>0</v>
      </c>
      <c r="E48" s="35">
        <f>SUMIFS(Sheet1!X:X,Sheet1!V:V,A48,Sheet1!AA:AA,B48)</f>
        <v>0</v>
      </c>
    </row>
    <row r="49" spans="1:5" s="32" customFormat="1" x14ac:dyDescent="0.25">
      <c r="A49" s="32" t="s">
        <v>2003</v>
      </c>
      <c r="B49" s="32" t="s">
        <v>2407</v>
      </c>
      <c r="C49" s="80"/>
      <c r="D49" s="35">
        <f>SUMIFS(Sheet1!J:J,Sheet1!V:V,A49,Sheet1!AA:AA,B49)</f>
        <v>0</v>
      </c>
      <c r="E49" s="35">
        <f>SUMIFS(Sheet1!X:X,Sheet1!V:V,A49,Sheet1!AA:AA,B49)</f>
        <v>0</v>
      </c>
    </row>
    <row r="50" spans="1:5" s="32" customFormat="1" x14ac:dyDescent="0.25">
      <c r="A50" s="32" t="s">
        <v>2003</v>
      </c>
      <c r="B50" s="32" t="s">
        <v>2405</v>
      </c>
      <c r="C50" s="80"/>
      <c r="D50" s="35">
        <f>SUMIFS(Sheet1!J:J,Sheet1!V:V,A50,Sheet1!AA:AA,B50)</f>
        <v>0</v>
      </c>
      <c r="E50" s="35">
        <f>SUMIFS(Sheet1!X:X,Sheet1!V:V,A50,Sheet1!AA:AA,B50)</f>
        <v>0</v>
      </c>
    </row>
    <row r="51" spans="1:5" s="32" customFormat="1" x14ac:dyDescent="0.25">
      <c r="A51" s="32" t="s">
        <v>2003</v>
      </c>
      <c r="B51" s="32" t="s">
        <v>2406</v>
      </c>
      <c r="C51" s="80"/>
      <c r="D51" s="35">
        <f>SUMIFS(Sheet1!J:J,Sheet1!V:V,A51,Sheet1!AA:AA,B51)</f>
        <v>0</v>
      </c>
      <c r="E51" s="35">
        <f>SUMIFS(Sheet1!X:X,Sheet1!V:V,A51,Sheet1!AA:AA,B51)</f>
        <v>0</v>
      </c>
    </row>
    <row r="52" spans="1:5" s="32" customFormat="1" x14ac:dyDescent="0.25">
      <c r="A52" s="32" t="s">
        <v>2003</v>
      </c>
      <c r="B52" s="32" t="s">
        <v>2404</v>
      </c>
      <c r="C52" s="80"/>
      <c r="D52" s="35">
        <f>SUMIFS(Sheet1!J:J,Sheet1!V:V,A52,Sheet1!AA:AA,B52)</f>
        <v>0</v>
      </c>
      <c r="E52" s="35">
        <f>SUMIFS(Sheet1!X:X,Sheet1!V:V,A52,Sheet1!AA:AA,B52)</f>
        <v>0</v>
      </c>
    </row>
    <row r="53" spans="1:5" s="32" customFormat="1" x14ac:dyDescent="0.25">
      <c r="A53" s="32" t="s">
        <v>1069</v>
      </c>
      <c r="B53" s="32" t="s">
        <v>2403</v>
      </c>
      <c r="C53" s="80"/>
      <c r="D53" s="35">
        <f>SUMIFS(Sheet1!J:J,Sheet1!V:V,A53,Sheet1!AA:AA,B53)</f>
        <v>0</v>
      </c>
      <c r="E53" s="35">
        <f>SUMIFS(Sheet1!X:X,Sheet1!V:V,A53,Sheet1!AA:AA,B53)</f>
        <v>0</v>
      </c>
    </row>
    <row r="54" spans="1:5" s="32" customFormat="1" x14ac:dyDescent="0.25">
      <c r="A54" s="32" t="s">
        <v>1069</v>
      </c>
      <c r="B54" s="32" t="s">
        <v>2407</v>
      </c>
      <c r="C54" s="80"/>
      <c r="D54" s="35">
        <f>SUMIFS(Sheet1!J:J,Sheet1!V:V,A54,Sheet1!AA:AA,B54)</f>
        <v>0</v>
      </c>
      <c r="E54" s="35">
        <f>SUMIFS(Sheet1!X:X,Sheet1!V:V,A54,Sheet1!AA:AA,B54)</f>
        <v>0</v>
      </c>
    </row>
    <row r="55" spans="1:5" s="32" customFormat="1" x14ac:dyDescent="0.25">
      <c r="A55" s="32" t="s">
        <v>1069</v>
      </c>
      <c r="B55" s="32" t="s">
        <v>2405</v>
      </c>
      <c r="C55" s="80"/>
      <c r="D55" s="35">
        <f>SUMIFS(Sheet1!J:J,Sheet1!V:V,A55,Sheet1!AA:AA,B55)</f>
        <v>0</v>
      </c>
      <c r="E55" s="35">
        <f>SUMIFS(Sheet1!X:X,Sheet1!V:V,A55,Sheet1!AA:AA,B55)</f>
        <v>0</v>
      </c>
    </row>
    <row r="56" spans="1:5" s="32" customFormat="1" x14ac:dyDescent="0.25">
      <c r="A56" s="32" t="s">
        <v>1069</v>
      </c>
      <c r="B56" s="32" t="s">
        <v>2406</v>
      </c>
      <c r="C56" s="80"/>
      <c r="D56" s="35">
        <f>SUMIFS(Sheet1!J:J,Sheet1!V:V,A56,Sheet1!AA:AA,B56)</f>
        <v>0</v>
      </c>
      <c r="E56" s="35">
        <f>SUMIFS(Sheet1!X:X,Sheet1!V:V,A56,Sheet1!AA:AA,B56)</f>
        <v>0</v>
      </c>
    </row>
    <row r="57" spans="1:5" s="32" customFormat="1" x14ac:dyDescent="0.25">
      <c r="A57" s="32" t="s">
        <v>1069</v>
      </c>
      <c r="B57" s="32" t="s">
        <v>2404</v>
      </c>
      <c r="C57" s="80"/>
      <c r="D57" s="35">
        <f>SUMIFS(Sheet1!J:J,Sheet1!V:V,A57,Sheet1!AA:AA,B57)</f>
        <v>5387.85</v>
      </c>
      <c r="E57" s="35">
        <f>SUMIFS(Sheet1!X:X,Sheet1!V:V,A57,Sheet1!AA:AA,B57)</f>
        <v>0</v>
      </c>
    </row>
    <row r="60" spans="1:5" ht="13.8" thickBot="1" x14ac:dyDescent="0.3">
      <c r="D60" s="88">
        <f>SUM(D6:D59)</f>
        <v>1773475.3599999999</v>
      </c>
      <c r="E60" s="88">
        <f>SUM(E6:E59)</f>
        <v>332169.49809999997</v>
      </c>
    </row>
    <row r="61" spans="1:5" ht="13.8" thickTop="1" x14ac:dyDescent="0.25"/>
    <row r="62" spans="1:5" x14ac:dyDescent="0.25">
      <c r="D62" s="35">
        <f>Sheet1!J2498</f>
        <v>1773475.3600000006</v>
      </c>
      <c r="E62" s="35">
        <f>Sheet1!X2498</f>
        <v>332169.49809999991</v>
      </c>
    </row>
    <row r="63" spans="1:5" x14ac:dyDescent="0.25">
      <c r="D63" s="35">
        <f>D62-D60</f>
        <v>0</v>
      </c>
      <c r="E63" s="35">
        <f>E62-E60</f>
        <v>0</v>
      </c>
    </row>
    <row r="65" spans="1:5" s="32" customFormat="1" x14ac:dyDescent="0.25">
      <c r="A65" s="78"/>
      <c r="B65" s="78"/>
      <c r="C65" s="106"/>
      <c r="D65" s="107"/>
      <c r="E65" s="107"/>
    </row>
    <row r="66" spans="1:5" s="32" customFormat="1" x14ac:dyDescent="0.25">
      <c r="C66" s="108"/>
      <c r="D66" s="35"/>
      <c r="E66" s="35"/>
    </row>
    <row r="67" spans="1:5" s="32" customFormat="1" x14ac:dyDescent="0.25">
      <c r="A67" s="109" t="s">
        <v>4482</v>
      </c>
      <c r="C67" s="108"/>
      <c r="D67" s="35"/>
      <c r="E67" s="35"/>
    </row>
    <row r="68" spans="1:5" s="32" customFormat="1" x14ac:dyDescent="0.25">
      <c r="A68" s="109" t="s">
        <v>4483</v>
      </c>
      <c r="C68" s="108"/>
      <c r="D68" s="35"/>
      <c r="E68" s="35"/>
    </row>
    <row r="69" spans="1:5" s="32" customFormat="1" ht="26.4" x14ac:dyDescent="0.25">
      <c r="A69" s="109"/>
      <c r="C69" s="108"/>
      <c r="D69" s="85" t="s">
        <v>2408</v>
      </c>
      <c r="E69" s="86" t="s">
        <v>2409</v>
      </c>
    </row>
    <row r="70" spans="1:5" s="32" customFormat="1" x14ac:dyDescent="0.25">
      <c r="A70" s="110" t="s">
        <v>4484</v>
      </c>
      <c r="D70" s="35"/>
      <c r="E70" s="35"/>
    </row>
    <row r="71" spans="1:5" s="32" customFormat="1" x14ac:dyDescent="0.25">
      <c r="A71" s="32" t="s">
        <v>2625</v>
      </c>
      <c r="B71" s="32" t="s">
        <v>2403</v>
      </c>
      <c r="C71" s="109" t="s">
        <v>17</v>
      </c>
      <c r="D71" s="35">
        <f>SUMIFS(Sheet1!$J:$J,Sheet1!$V:$V,A71,Sheet1!$AA:$AA,B71,Sheet1!$N:$N,C71)</f>
        <v>6000</v>
      </c>
      <c r="E71" s="35">
        <f>SUMIFS(Sheet1!$X:$X,Sheet1!$V:$V,A71,Sheet1!$AA:$AA,B71,Sheet1!$N:$N,C71)</f>
        <v>1767</v>
      </c>
    </row>
    <row r="72" spans="1:5" s="32" customFormat="1" x14ac:dyDescent="0.25">
      <c r="A72" s="32" t="s">
        <v>2625</v>
      </c>
      <c r="B72" s="32" t="s">
        <v>2407</v>
      </c>
      <c r="C72" s="109" t="s">
        <v>17</v>
      </c>
      <c r="D72" s="35">
        <f>SUMIFS(Sheet1!$J:$J,Sheet1!$V:$V,A72,Sheet1!$AA:$AA,B72,Sheet1!$N:$N,C72)</f>
        <v>6880</v>
      </c>
      <c r="E72" s="35">
        <f>SUMIFS(Sheet1!$X:$X,Sheet1!$V:$V,A72,Sheet1!$AA:$AA,B72,Sheet1!$N:$N,C72)</f>
        <v>2132.8000000000002</v>
      </c>
    </row>
    <row r="73" spans="1:5" s="32" customFormat="1" x14ac:dyDescent="0.25">
      <c r="A73" s="32" t="s">
        <v>2625</v>
      </c>
      <c r="B73" s="32" t="s">
        <v>2405</v>
      </c>
      <c r="C73" s="109" t="s">
        <v>17</v>
      </c>
      <c r="D73" s="35">
        <f>SUMIFS(Sheet1!$J:$J,Sheet1!$V:$V,A73,Sheet1!$AA:$AA,B73,Sheet1!$N:$N,C73)</f>
        <v>86700</v>
      </c>
      <c r="E73" s="35">
        <f>SUMIFS(Sheet1!$X:$X,Sheet1!$V:$V,A73,Sheet1!$AA:$AA,B73,Sheet1!$N:$N,C73)</f>
        <v>25017</v>
      </c>
    </row>
    <row r="74" spans="1:5" s="32" customFormat="1" x14ac:dyDescent="0.25">
      <c r="A74" s="32" t="s">
        <v>2625</v>
      </c>
      <c r="B74" s="32" t="s">
        <v>2406</v>
      </c>
      <c r="C74" s="109" t="s">
        <v>17</v>
      </c>
      <c r="D74" s="35">
        <f>SUMIFS(Sheet1!$J:$J,Sheet1!$V:$V,A74,Sheet1!$AA:$AA,B74,Sheet1!$N:$N,C74)</f>
        <v>17710</v>
      </c>
      <c r="E74" s="35">
        <f>SUMIFS(Sheet1!$X:$X,Sheet1!$V:$V,A74,Sheet1!$AA:$AA,B74,Sheet1!$N:$N,C74)</f>
        <v>5490.1</v>
      </c>
    </row>
    <row r="75" spans="1:5" s="32" customFormat="1" x14ac:dyDescent="0.25">
      <c r="A75" s="32" t="s">
        <v>2625</v>
      </c>
      <c r="B75" s="32" t="s">
        <v>2411</v>
      </c>
      <c r="C75" s="109" t="s">
        <v>17</v>
      </c>
      <c r="D75" s="35">
        <f>SUMIFS(Sheet1!$J:$J,Sheet1!$V:$V,A75,Sheet1!$AA:$AA,B75,Sheet1!$N:$N,C75)</f>
        <v>0</v>
      </c>
      <c r="E75" s="35">
        <f>SUMIFS(Sheet1!$X:$X,Sheet1!$V:$V,A75,Sheet1!$AA:$AA,B75,Sheet1!$N:$N,C75)</f>
        <v>0</v>
      </c>
    </row>
    <row r="76" spans="1:5" s="32" customFormat="1" x14ac:dyDescent="0.25">
      <c r="A76" s="32" t="s">
        <v>2625</v>
      </c>
      <c r="B76" s="32" t="s">
        <v>2404</v>
      </c>
      <c r="C76" s="109" t="s">
        <v>17</v>
      </c>
      <c r="D76" s="35">
        <f>SUMIFS(Sheet1!$J:$J,Sheet1!$V:$V,A76,Sheet1!$AA:$AA,B76,Sheet1!$N:$N,C76)</f>
        <v>0</v>
      </c>
      <c r="E76" s="35">
        <f>SUMIFS(Sheet1!$X:$X,Sheet1!$V:$V,A76,Sheet1!$AA:$AA,B76,Sheet1!$N:$N,C76)</f>
        <v>0</v>
      </c>
    </row>
    <row r="77" spans="1:5" s="32" customFormat="1" x14ac:dyDescent="0.25">
      <c r="C77" s="108"/>
      <c r="D77" s="35"/>
      <c r="E77" s="35"/>
    </row>
    <row r="78" spans="1:5" s="32" customFormat="1" ht="13.8" thickBot="1" x14ac:dyDescent="0.3">
      <c r="C78" s="108"/>
      <c r="D78" s="88">
        <f>SUM(D71:D77)</f>
        <v>117290</v>
      </c>
      <c r="E78" s="88">
        <f>SUM(E71:E77)</f>
        <v>34406.9</v>
      </c>
    </row>
    <row r="79" spans="1:5" s="32" customFormat="1" ht="13.8" thickTop="1" x14ac:dyDescent="0.25">
      <c r="C79" s="108"/>
      <c r="D79" s="35">
        <f>D78-D7</f>
        <v>0</v>
      </c>
      <c r="E79" s="35">
        <f>E78-E7</f>
        <v>0</v>
      </c>
    </row>
    <row r="80" spans="1:5" s="32" customFormat="1" x14ac:dyDescent="0.25">
      <c r="C80" s="108"/>
      <c r="D80" s="35"/>
      <c r="E80" s="35"/>
    </row>
    <row r="81" spans="1:5" s="32" customFormat="1" x14ac:dyDescent="0.25">
      <c r="C81" s="108"/>
      <c r="D81" s="35"/>
      <c r="E81" s="35"/>
    </row>
    <row r="82" spans="1:5" s="32" customFormat="1" x14ac:dyDescent="0.25">
      <c r="A82" s="110" t="s">
        <v>4485</v>
      </c>
      <c r="C82" s="108"/>
      <c r="D82" s="35"/>
      <c r="E82" s="35"/>
    </row>
    <row r="83" spans="1:5" s="32" customFormat="1" x14ac:dyDescent="0.25">
      <c r="A83" s="111">
        <v>0.31</v>
      </c>
      <c r="B83" s="32" t="s">
        <v>2403</v>
      </c>
      <c r="C83" s="109" t="s">
        <v>4486</v>
      </c>
      <c r="D83" s="35">
        <f>SUMIFS('AX 121040 (by inv)'!$J:$J,'AX 121040 (by inv)'!$P:$P,$B83,'AX 121040 (by inv)'!$E:$E,$C83)</f>
        <v>0</v>
      </c>
      <c r="E83" s="35">
        <f>ROUND(D83*A83,2)</f>
        <v>0</v>
      </c>
    </row>
    <row r="84" spans="1:5" s="32" customFormat="1" x14ac:dyDescent="0.25">
      <c r="A84" s="111">
        <v>0.31</v>
      </c>
      <c r="B84" s="32" t="s">
        <v>2407</v>
      </c>
      <c r="C84" s="109" t="s">
        <v>4486</v>
      </c>
      <c r="D84" s="35">
        <f>SUMIFS('AX 121040 (by inv)'!$J:$J,'AX 121040 (by inv)'!$P:$P,$B84,'AX 121040 (by inv)'!$E:$E,$C84)</f>
        <v>16069.439999999999</v>
      </c>
      <c r="E84" s="35">
        <f t="shared" ref="E84:E88" si="0">ROUND(D84*A84,2)</f>
        <v>4981.53</v>
      </c>
    </row>
    <row r="85" spans="1:5" s="32" customFormat="1" x14ac:dyDescent="0.25">
      <c r="A85" s="111">
        <v>0.31</v>
      </c>
      <c r="B85" s="32" t="s">
        <v>2405</v>
      </c>
      <c r="C85" s="109" t="s">
        <v>4486</v>
      </c>
      <c r="D85" s="35">
        <f>SUMIFS('AX 121040 (by inv)'!$J:$J,'AX 121040 (by inv)'!$P:$P,$B85,'AX 121040 (by inv)'!$E:$E,$C85)</f>
        <v>0</v>
      </c>
      <c r="E85" s="35">
        <f t="shared" si="0"/>
        <v>0</v>
      </c>
    </row>
    <row r="86" spans="1:5" s="32" customFormat="1" x14ac:dyDescent="0.25">
      <c r="A86" s="111">
        <v>0.31</v>
      </c>
      <c r="B86" s="32" t="s">
        <v>2406</v>
      </c>
      <c r="C86" s="109" t="s">
        <v>4486</v>
      </c>
      <c r="D86" s="35">
        <f>SUMIFS('AX 121040 (by inv)'!$J:$J,'AX 121040 (by inv)'!$P:$P,$B86,'AX 121040 (by inv)'!$E:$E,$C86)</f>
        <v>0</v>
      </c>
      <c r="E86" s="35">
        <f t="shared" si="0"/>
        <v>0</v>
      </c>
    </row>
    <row r="87" spans="1:5" s="32" customFormat="1" x14ac:dyDescent="0.25">
      <c r="A87" s="111">
        <v>0.31</v>
      </c>
      <c r="B87" s="32" t="s">
        <v>2411</v>
      </c>
      <c r="C87" s="109" t="s">
        <v>4486</v>
      </c>
      <c r="D87" s="35">
        <f>SUMIFS('AX 121040 (by inv)'!$J:$J,'AX 121040 (by inv)'!$P:$P,$B87,'AX 121040 (by inv)'!$E:$E,$C87)</f>
        <v>0</v>
      </c>
      <c r="E87" s="35">
        <f t="shared" si="0"/>
        <v>0</v>
      </c>
    </row>
    <row r="88" spans="1:5" s="32" customFormat="1" x14ac:dyDescent="0.25">
      <c r="A88" s="111">
        <v>0.31</v>
      </c>
      <c r="B88" s="32" t="s">
        <v>2404</v>
      </c>
      <c r="C88" s="109" t="s">
        <v>4486</v>
      </c>
      <c r="D88" s="35">
        <f>SUMIFS('AX 121040 (by inv)'!$J:$J,'AX 121040 (by inv)'!$P:$P,$B88,'AX 121040 (by inv)'!$E:$E,$C88)</f>
        <v>0</v>
      </c>
      <c r="E88" s="35">
        <f t="shared" si="0"/>
        <v>0</v>
      </c>
    </row>
    <row r="89" spans="1:5" s="32" customFormat="1" x14ac:dyDescent="0.25">
      <c r="C89" s="108"/>
      <c r="D89" s="35"/>
      <c r="E89" s="35"/>
    </row>
    <row r="90" spans="1:5" s="32" customFormat="1" ht="13.8" thickBot="1" x14ac:dyDescent="0.3">
      <c r="C90" s="108"/>
      <c r="D90" s="88">
        <f>SUM(D83:D89)</f>
        <v>16069.439999999999</v>
      </c>
      <c r="E90" s="88">
        <f>SUM(E83:E89)</f>
        <v>4981.53</v>
      </c>
    </row>
    <row r="91" spans="1:5" ht="13.8" thickTop="1" x14ac:dyDescent="0.25"/>
    <row r="93" spans="1:5" s="32" customFormat="1" x14ac:dyDescent="0.25">
      <c r="A93" s="111">
        <v>0.32</v>
      </c>
      <c r="B93" s="32" t="s">
        <v>2403</v>
      </c>
      <c r="C93" s="109" t="s">
        <v>4574</v>
      </c>
      <c r="D93" s="35">
        <f>SUMIFS('AX 121040 (by inv)'!$J:$J,'AX 121040 (by inv)'!$P:$P,$B93,'AX 121040 (by inv)'!$E:$E,$C93)</f>
        <v>0</v>
      </c>
      <c r="E93" s="35">
        <f>ROUND(D93*A93,2)</f>
        <v>0</v>
      </c>
    </row>
    <row r="94" spans="1:5" s="32" customFormat="1" x14ac:dyDescent="0.25">
      <c r="A94" s="111">
        <v>0.32</v>
      </c>
      <c r="B94" s="32" t="s">
        <v>2407</v>
      </c>
      <c r="C94" s="109" t="s">
        <v>4574</v>
      </c>
      <c r="D94" s="35">
        <f>SUMIFS('AX 121040 (by inv)'!$J:$J,'AX 121040 (by inv)'!$P:$P,$B94,'AX 121040 (by inv)'!$E:$E,$C94)</f>
        <v>3964.27</v>
      </c>
      <c r="E94" s="35">
        <f t="shared" ref="E94:E98" si="1">ROUND(D94*A94,2)</f>
        <v>1268.57</v>
      </c>
    </row>
    <row r="95" spans="1:5" s="32" customFormat="1" x14ac:dyDescent="0.25">
      <c r="A95" s="111">
        <v>0.32</v>
      </c>
      <c r="B95" s="32" t="s">
        <v>2405</v>
      </c>
      <c r="C95" s="109" t="s">
        <v>4574</v>
      </c>
      <c r="D95" s="35">
        <f>SUMIFS('AX 121040 (by inv)'!$J:$J,'AX 121040 (by inv)'!$P:$P,$B95,'AX 121040 (by inv)'!$E:$E,$C95)</f>
        <v>1505</v>
      </c>
      <c r="E95" s="35">
        <f t="shared" si="1"/>
        <v>481.6</v>
      </c>
    </row>
    <row r="96" spans="1:5" s="32" customFormat="1" x14ac:dyDescent="0.25">
      <c r="A96" s="111">
        <v>0.32</v>
      </c>
      <c r="B96" s="32" t="s">
        <v>2406</v>
      </c>
      <c r="C96" s="109" t="s">
        <v>4574</v>
      </c>
      <c r="D96" s="35">
        <f>SUMIFS('AX 121040 (by inv)'!$J:$J,'AX 121040 (by inv)'!$P:$P,$B96,'AX 121040 (by inv)'!$E:$E,$C96)</f>
        <v>121440</v>
      </c>
      <c r="E96" s="35">
        <f t="shared" si="1"/>
        <v>38860.800000000003</v>
      </c>
    </row>
    <row r="97" spans="1:5" s="32" customFormat="1" x14ac:dyDescent="0.25">
      <c r="A97" s="111">
        <v>0.32</v>
      </c>
      <c r="B97" s="32" t="s">
        <v>2411</v>
      </c>
      <c r="C97" s="109" t="s">
        <v>4574</v>
      </c>
      <c r="D97" s="35">
        <f>SUMIFS('AX 121040 (by inv)'!$J:$J,'AX 121040 (by inv)'!$P:$P,$B97,'AX 121040 (by inv)'!$E:$E,$C97)</f>
        <v>0</v>
      </c>
      <c r="E97" s="35">
        <f t="shared" si="1"/>
        <v>0</v>
      </c>
    </row>
    <row r="98" spans="1:5" s="32" customFormat="1" x14ac:dyDescent="0.25">
      <c r="A98" s="111">
        <v>0.32</v>
      </c>
      <c r="B98" s="32" t="s">
        <v>2404</v>
      </c>
      <c r="C98" s="109" t="s">
        <v>4574</v>
      </c>
      <c r="D98" s="35">
        <f>SUMIFS('AX 121040 (by inv)'!$J:$J,'AX 121040 (by inv)'!$P:$P,$B98,'AX 121040 (by inv)'!$E:$E,$C98)</f>
        <v>0</v>
      </c>
      <c r="E98" s="35">
        <f t="shared" si="1"/>
        <v>0</v>
      </c>
    </row>
    <row r="99" spans="1:5" s="32" customFormat="1" x14ac:dyDescent="0.25">
      <c r="C99" s="108"/>
      <c r="D99" s="35"/>
      <c r="E99" s="35"/>
    </row>
    <row r="100" spans="1:5" s="32" customFormat="1" ht="13.8" thickBot="1" x14ac:dyDescent="0.3">
      <c r="C100" s="108"/>
      <c r="D100" s="88">
        <f>SUM(D93:D99)</f>
        <v>126909.27</v>
      </c>
      <c r="E100" s="88">
        <f>SUM(E93:E99)</f>
        <v>40610.97</v>
      </c>
    </row>
    <row r="101" spans="1:5" ht="13.8" thickTop="1" x14ac:dyDescent="0.25"/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filterMode="1"/>
  <dimension ref="A1:Q5586"/>
  <sheetViews>
    <sheetView workbookViewId="0">
      <pane ySplit="1" topLeftCell="A5560" activePane="bottomLeft" state="frozen"/>
      <selection pane="bottomLeft" activeCell="J5584" sqref="J5584:M5584"/>
    </sheetView>
  </sheetViews>
  <sheetFormatPr defaultRowHeight="13.2" x14ac:dyDescent="0.25"/>
  <cols>
    <col min="1" max="1" width="11.109375" style="112" bestFit="1" customWidth="1"/>
    <col min="5" max="5" width="16.33203125" bestFit="1" customWidth="1"/>
    <col min="6" max="6" width="12.5546875" bestFit="1" customWidth="1"/>
    <col min="10" max="10" width="13.109375" style="35" bestFit="1" customWidth="1"/>
    <col min="11" max="11" width="11.44140625" style="35" bestFit="1" customWidth="1"/>
    <col min="12" max="12" width="10.44140625" style="35" bestFit="1" customWidth="1"/>
    <col min="13" max="13" width="9.44140625" style="35" bestFit="1" customWidth="1"/>
  </cols>
  <sheetData>
    <row r="1" spans="1:17" x14ac:dyDescent="0.25">
      <c r="A1" s="32" t="s">
        <v>2004</v>
      </c>
      <c r="B1" s="32" t="s">
        <v>0</v>
      </c>
      <c r="C1" s="32" t="s">
        <v>1</v>
      </c>
      <c r="D1" s="32" t="s">
        <v>2</v>
      </c>
      <c r="E1" s="32" t="s">
        <v>3</v>
      </c>
      <c r="F1" s="32" t="s">
        <v>4</v>
      </c>
      <c r="G1" s="32" t="s">
        <v>5</v>
      </c>
      <c r="H1" s="32" t="s">
        <v>6</v>
      </c>
      <c r="I1" s="32" t="s">
        <v>7</v>
      </c>
      <c r="J1" s="35" t="s">
        <v>8</v>
      </c>
      <c r="K1" s="35" t="s">
        <v>9</v>
      </c>
      <c r="L1" s="35" t="s">
        <v>10</v>
      </c>
      <c r="M1" s="35" t="s">
        <v>11</v>
      </c>
      <c r="N1" s="32" t="s">
        <v>12</v>
      </c>
      <c r="O1" s="32" t="s">
        <v>13</v>
      </c>
      <c r="P1" s="32" t="s">
        <v>14</v>
      </c>
      <c r="Q1" s="32" t="s">
        <v>2005</v>
      </c>
    </row>
    <row r="2" spans="1:17" x14ac:dyDescent="0.25">
      <c r="A2" s="57">
        <v>42244.420461030095</v>
      </c>
      <c r="B2" s="32"/>
      <c r="C2" s="32" t="s">
        <v>336</v>
      </c>
      <c r="D2" s="32" t="s">
        <v>334</v>
      </c>
      <c r="E2" s="32" t="s">
        <v>5916</v>
      </c>
      <c r="F2" s="32" t="s">
        <v>5917</v>
      </c>
      <c r="G2" s="32" t="s">
        <v>58</v>
      </c>
      <c r="H2" s="32" t="s">
        <v>59</v>
      </c>
      <c r="I2" s="32" t="s">
        <v>2006</v>
      </c>
      <c r="J2" s="35">
        <v>0</v>
      </c>
      <c r="K2" s="35">
        <v>0</v>
      </c>
      <c r="L2" s="35">
        <v>0</v>
      </c>
      <c r="M2" s="35">
        <v>0</v>
      </c>
      <c r="N2" s="32" t="s">
        <v>19</v>
      </c>
      <c r="O2" s="32" t="s">
        <v>322</v>
      </c>
      <c r="P2" s="32">
        <v>0</v>
      </c>
      <c r="Q2" s="32"/>
    </row>
    <row r="3" spans="1:17" x14ac:dyDescent="0.25">
      <c r="A3" s="57">
        <v>42244.422361261575</v>
      </c>
      <c r="B3" s="32"/>
      <c r="C3" s="32" t="s">
        <v>739</v>
      </c>
      <c r="D3" s="32" t="s">
        <v>334</v>
      </c>
      <c r="E3" s="32" t="s">
        <v>5918</v>
      </c>
      <c r="F3" s="32" t="s">
        <v>5919</v>
      </c>
      <c r="G3" s="32" t="s">
        <v>58</v>
      </c>
      <c r="H3" s="32" t="s">
        <v>59</v>
      </c>
      <c r="I3" s="32" t="s">
        <v>2006</v>
      </c>
      <c r="J3" s="35">
        <v>0</v>
      </c>
      <c r="K3" s="35">
        <v>0</v>
      </c>
      <c r="L3" s="35">
        <v>0</v>
      </c>
      <c r="M3" s="35">
        <v>0</v>
      </c>
      <c r="N3" s="32" t="s">
        <v>19</v>
      </c>
      <c r="O3" s="32" t="s">
        <v>322</v>
      </c>
      <c r="P3" s="32">
        <v>0</v>
      </c>
      <c r="Q3" s="32"/>
    </row>
    <row r="4" spans="1:17" x14ac:dyDescent="0.25">
      <c r="A4" s="57">
        <v>42244.422794062499</v>
      </c>
      <c r="B4" s="32"/>
      <c r="C4" s="32" t="s">
        <v>655</v>
      </c>
      <c r="D4" s="32" t="s">
        <v>334</v>
      </c>
      <c r="E4" s="32" t="s">
        <v>5920</v>
      </c>
      <c r="F4" s="32" t="s">
        <v>5921</v>
      </c>
      <c r="G4" s="32" t="s">
        <v>58</v>
      </c>
      <c r="H4" s="32" t="s">
        <v>59</v>
      </c>
      <c r="I4" s="32" t="s">
        <v>2006</v>
      </c>
      <c r="J4" s="35">
        <v>0</v>
      </c>
      <c r="K4" s="35">
        <v>0</v>
      </c>
      <c r="L4" s="35">
        <v>0</v>
      </c>
      <c r="M4" s="35">
        <v>0</v>
      </c>
      <c r="N4" s="32" t="s">
        <v>19</v>
      </c>
      <c r="O4" s="32" t="s">
        <v>322</v>
      </c>
      <c r="P4" s="32">
        <v>0</v>
      </c>
      <c r="Q4" s="32"/>
    </row>
    <row r="5" spans="1:17" x14ac:dyDescent="0.25">
      <c r="A5" s="57">
        <v>42244.423408946757</v>
      </c>
      <c r="B5" s="32"/>
      <c r="C5" s="32" t="s">
        <v>655</v>
      </c>
      <c r="D5" s="32" t="s">
        <v>334</v>
      </c>
      <c r="E5" s="32" t="s">
        <v>5922</v>
      </c>
      <c r="F5" s="32" t="s">
        <v>5923</v>
      </c>
      <c r="G5" s="32" t="s">
        <v>58</v>
      </c>
      <c r="H5" s="32" t="s">
        <v>59</v>
      </c>
      <c r="I5" s="32" t="s">
        <v>2006</v>
      </c>
      <c r="J5" s="35">
        <v>0</v>
      </c>
      <c r="K5" s="35">
        <v>0</v>
      </c>
      <c r="L5" s="35">
        <v>0</v>
      </c>
      <c r="M5" s="35">
        <v>0</v>
      </c>
      <c r="N5" s="32" t="s">
        <v>19</v>
      </c>
      <c r="O5" s="32" t="s">
        <v>322</v>
      </c>
      <c r="P5" s="32">
        <v>0</v>
      </c>
      <c r="Q5" s="32"/>
    </row>
    <row r="6" spans="1:17" x14ac:dyDescent="0.25">
      <c r="A6" s="57">
        <v>42244.423821296296</v>
      </c>
      <c r="B6" s="32"/>
      <c r="C6" s="32" t="s">
        <v>655</v>
      </c>
      <c r="D6" s="32" t="s">
        <v>334</v>
      </c>
      <c r="E6" s="32" t="s">
        <v>5924</v>
      </c>
      <c r="F6" s="32" t="s">
        <v>5925</v>
      </c>
      <c r="G6" s="32" t="s">
        <v>58</v>
      </c>
      <c r="H6" s="32" t="s">
        <v>59</v>
      </c>
      <c r="I6" s="32" t="s">
        <v>2006</v>
      </c>
      <c r="J6" s="35">
        <v>0</v>
      </c>
      <c r="K6" s="35">
        <v>0</v>
      </c>
      <c r="L6" s="35">
        <v>0</v>
      </c>
      <c r="M6" s="35">
        <v>0</v>
      </c>
      <c r="N6" s="32" t="s">
        <v>19</v>
      </c>
      <c r="O6" s="32" t="s">
        <v>322</v>
      </c>
      <c r="P6" s="32">
        <v>0</v>
      </c>
      <c r="Q6" s="32"/>
    </row>
    <row r="7" spans="1:17" x14ac:dyDescent="0.25">
      <c r="A7" s="57">
        <v>42244.424412812499</v>
      </c>
      <c r="B7" s="32"/>
      <c r="C7" s="32" t="s">
        <v>2302</v>
      </c>
      <c r="D7" s="32" t="s">
        <v>334</v>
      </c>
      <c r="E7" s="32" t="s">
        <v>5926</v>
      </c>
      <c r="F7" s="32" t="s">
        <v>5927</v>
      </c>
      <c r="G7" s="32" t="s">
        <v>58</v>
      </c>
      <c r="H7" s="32" t="s">
        <v>59</v>
      </c>
      <c r="I7" s="32" t="s">
        <v>2006</v>
      </c>
      <c r="J7" s="35">
        <v>0</v>
      </c>
      <c r="K7" s="35">
        <v>0</v>
      </c>
      <c r="L7" s="35">
        <v>0</v>
      </c>
      <c r="M7" s="35">
        <v>0</v>
      </c>
      <c r="N7" s="32" t="s">
        <v>19</v>
      </c>
      <c r="O7" s="32" t="s">
        <v>322</v>
      </c>
      <c r="P7" s="32">
        <v>0</v>
      </c>
      <c r="Q7" s="32"/>
    </row>
    <row r="8" spans="1:17" x14ac:dyDescent="0.25">
      <c r="A8" s="57">
        <v>42244.569573923611</v>
      </c>
      <c r="B8" s="32"/>
      <c r="C8" s="32" t="s">
        <v>1068</v>
      </c>
      <c r="D8" s="32" t="s">
        <v>334</v>
      </c>
      <c r="E8" s="32" t="s">
        <v>5928</v>
      </c>
      <c r="F8" s="32" t="s">
        <v>5929</v>
      </c>
      <c r="G8" s="32" t="s">
        <v>58</v>
      </c>
      <c r="H8" s="32" t="s">
        <v>59</v>
      </c>
      <c r="I8" s="32" t="s">
        <v>2006</v>
      </c>
      <c r="J8" s="35">
        <v>0</v>
      </c>
      <c r="K8" s="35">
        <v>0</v>
      </c>
      <c r="L8" s="35">
        <v>0</v>
      </c>
      <c r="M8" s="35">
        <v>0</v>
      </c>
      <c r="N8" s="32" t="s">
        <v>19</v>
      </c>
      <c r="O8" s="32" t="s">
        <v>322</v>
      </c>
      <c r="P8" s="32">
        <v>0</v>
      </c>
      <c r="Q8" s="32"/>
    </row>
    <row r="9" spans="1:17" x14ac:dyDescent="0.25">
      <c r="A9" s="57">
        <v>42244.592532060182</v>
      </c>
      <c r="B9" s="32"/>
      <c r="C9" s="32" t="s">
        <v>5930</v>
      </c>
      <c r="D9" s="32" t="s">
        <v>334</v>
      </c>
      <c r="E9" s="32" t="s">
        <v>5931</v>
      </c>
      <c r="F9" s="32" t="s">
        <v>5932</v>
      </c>
      <c r="G9" s="32" t="s">
        <v>58</v>
      </c>
      <c r="H9" s="32" t="s">
        <v>59</v>
      </c>
      <c r="I9" s="32" t="s">
        <v>2006</v>
      </c>
      <c r="J9" s="35">
        <v>0</v>
      </c>
      <c r="K9" s="35">
        <v>0</v>
      </c>
      <c r="L9" s="35">
        <v>0</v>
      </c>
      <c r="M9" s="35">
        <v>0</v>
      </c>
      <c r="N9" s="32" t="s">
        <v>19</v>
      </c>
      <c r="O9" s="32" t="s">
        <v>322</v>
      </c>
      <c r="P9" s="32">
        <v>0</v>
      </c>
      <c r="Q9" s="32"/>
    </row>
    <row r="10" spans="1:17" x14ac:dyDescent="0.25">
      <c r="A10" s="57">
        <v>42244.596170219906</v>
      </c>
      <c r="B10" s="32"/>
      <c r="C10" s="32" t="s">
        <v>5930</v>
      </c>
      <c r="D10" s="32" t="s">
        <v>334</v>
      </c>
      <c r="E10" s="32" t="s">
        <v>5933</v>
      </c>
      <c r="F10" s="32" t="s">
        <v>5934</v>
      </c>
      <c r="G10" s="32" t="s">
        <v>58</v>
      </c>
      <c r="H10" s="32" t="s">
        <v>59</v>
      </c>
      <c r="I10" s="32" t="s">
        <v>2006</v>
      </c>
      <c r="J10" s="35">
        <v>0</v>
      </c>
      <c r="K10" s="35">
        <v>0</v>
      </c>
      <c r="L10" s="35">
        <v>0</v>
      </c>
      <c r="M10" s="35">
        <v>0</v>
      </c>
      <c r="N10" s="32" t="s">
        <v>19</v>
      </c>
      <c r="O10" s="32" t="s">
        <v>322</v>
      </c>
      <c r="P10" s="32">
        <v>0</v>
      </c>
      <c r="Q10" s="32"/>
    </row>
    <row r="11" spans="1:17" x14ac:dyDescent="0.25">
      <c r="A11" s="57">
        <v>42244.623120601849</v>
      </c>
      <c r="B11" s="32"/>
      <c r="C11" s="32" t="s">
        <v>336</v>
      </c>
      <c r="D11" s="32" t="s">
        <v>334</v>
      </c>
      <c r="E11" s="32" t="s">
        <v>5935</v>
      </c>
      <c r="F11" s="32" t="s">
        <v>5936</v>
      </c>
      <c r="G11" s="32" t="s">
        <v>58</v>
      </c>
      <c r="H11" s="32" t="s">
        <v>59</v>
      </c>
      <c r="I11" s="32" t="s">
        <v>2006</v>
      </c>
      <c r="J11" s="35">
        <v>0</v>
      </c>
      <c r="K11" s="35">
        <v>0</v>
      </c>
      <c r="L11" s="35">
        <v>0</v>
      </c>
      <c r="M11" s="35">
        <v>0</v>
      </c>
      <c r="N11" s="32" t="s">
        <v>19</v>
      </c>
      <c r="O11" s="32" t="s">
        <v>322</v>
      </c>
      <c r="P11" s="32">
        <v>0</v>
      </c>
      <c r="Q11" s="32"/>
    </row>
    <row r="12" spans="1:17" x14ac:dyDescent="0.25">
      <c r="A12" s="57">
        <v>42244.632548263886</v>
      </c>
      <c r="B12" s="32"/>
      <c r="C12" s="32" t="s">
        <v>454</v>
      </c>
      <c r="D12" s="32" t="s">
        <v>334</v>
      </c>
      <c r="E12" s="32" t="s">
        <v>5937</v>
      </c>
      <c r="F12" s="32" t="s">
        <v>5938</v>
      </c>
      <c r="G12" s="32" t="s">
        <v>58</v>
      </c>
      <c r="H12" s="32" t="s">
        <v>59</v>
      </c>
      <c r="I12" s="32" t="s">
        <v>2006</v>
      </c>
      <c r="J12" s="35">
        <v>0</v>
      </c>
      <c r="K12" s="35">
        <v>0</v>
      </c>
      <c r="L12" s="35">
        <v>0</v>
      </c>
      <c r="M12" s="35">
        <v>0</v>
      </c>
      <c r="N12" s="32" t="s">
        <v>19</v>
      </c>
      <c r="O12" s="32" t="s">
        <v>322</v>
      </c>
      <c r="P12" s="32">
        <v>0</v>
      </c>
      <c r="Q12" s="32"/>
    </row>
    <row r="13" spans="1:17" x14ac:dyDescent="0.25">
      <c r="A13" s="57">
        <v>42244.637226469909</v>
      </c>
      <c r="B13" s="32"/>
      <c r="C13" s="32" t="s">
        <v>655</v>
      </c>
      <c r="D13" s="32" t="s">
        <v>334</v>
      </c>
      <c r="E13" s="32" t="s">
        <v>5939</v>
      </c>
      <c r="F13" s="32" t="s">
        <v>5940</v>
      </c>
      <c r="G13" s="32" t="s">
        <v>58</v>
      </c>
      <c r="H13" s="32" t="s">
        <v>59</v>
      </c>
      <c r="I13" s="32" t="s">
        <v>2006</v>
      </c>
      <c r="J13" s="35">
        <v>0</v>
      </c>
      <c r="K13" s="35">
        <v>0</v>
      </c>
      <c r="L13" s="35">
        <v>0</v>
      </c>
      <c r="M13" s="35">
        <v>0</v>
      </c>
      <c r="N13" s="32" t="s">
        <v>19</v>
      </c>
      <c r="O13" s="32" t="s">
        <v>322</v>
      </c>
      <c r="P13" s="32">
        <v>0</v>
      </c>
      <c r="Q13" s="32"/>
    </row>
    <row r="14" spans="1:17" x14ac:dyDescent="0.25">
      <c r="A14" s="57">
        <v>42244.641889502316</v>
      </c>
      <c r="B14" s="32"/>
      <c r="C14" s="32" t="s">
        <v>655</v>
      </c>
      <c r="D14" s="32" t="s">
        <v>334</v>
      </c>
      <c r="E14" s="32" t="s">
        <v>5941</v>
      </c>
      <c r="F14" s="32" t="s">
        <v>5942</v>
      </c>
      <c r="G14" s="32" t="s">
        <v>58</v>
      </c>
      <c r="H14" s="32" t="s">
        <v>59</v>
      </c>
      <c r="I14" s="32" t="s">
        <v>2006</v>
      </c>
      <c r="J14" s="35">
        <v>0</v>
      </c>
      <c r="K14" s="35">
        <v>0</v>
      </c>
      <c r="L14" s="35">
        <v>0</v>
      </c>
      <c r="M14" s="35">
        <v>0</v>
      </c>
      <c r="N14" s="32" t="s">
        <v>19</v>
      </c>
      <c r="O14" s="32" t="s">
        <v>322</v>
      </c>
      <c r="P14" s="32">
        <v>0</v>
      </c>
      <c r="Q14" s="32"/>
    </row>
    <row r="15" spans="1:17" x14ac:dyDescent="0.25">
      <c r="A15" s="57">
        <v>42244.648600266206</v>
      </c>
      <c r="B15" s="32"/>
      <c r="C15" s="32" t="s">
        <v>345</v>
      </c>
      <c r="D15" s="32" t="s">
        <v>334</v>
      </c>
      <c r="E15" s="32" t="s">
        <v>5943</v>
      </c>
      <c r="F15" s="32" t="s">
        <v>5944</v>
      </c>
      <c r="G15" s="32" t="s">
        <v>58</v>
      </c>
      <c r="H15" s="32" t="s">
        <v>59</v>
      </c>
      <c r="I15" s="32" t="s">
        <v>2006</v>
      </c>
      <c r="J15" s="35">
        <v>0</v>
      </c>
      <c r="K15" s="35">
        <v>0</v>
      </c>
      <c r="L15" s="35">
        <v>0</v>
      </c>
      <c r="M15" s="35">
        <v>0</v>
      </c>
      <c r="N15" s="32" t="s">
        <v>19</v>
      </c>
      <c r="O15" s="32" t="s">
        <v>322</v>
      </c>
      <c r="P15" s="32">
        <v>0</v>
      </c>
      <c r="Q15" s="32"/>
    </row>
    <row r="16" spans="1:17" x14ac:dyDescent="0.25">
      <c r="A16" s="57">
        <v>42244.664304166668</v>
      </c>
      <c r="B16" s="32"/>
      <c r="C16" s="32" t="s">
        <v>345</v>
      </c>
      <c r="D16" s="32" t="s">
        <v>334</v>
      </c>
      <c r="E16" s="32" t="s">
        <v>5945</v>
      </c>
      <c r="F16" s="32" t="s">
        <v>5946</v>
      </c>
      <c r="G16" s="32" t="s">
        <v>58</v>
      </c>
      <c r="H16" s="32" t="s">
        <v>59</v>
      </c>
      <c r="I16" s="32" t="s">
        <v>2006</v>
      </c>
      <c r="J16" s="35">
        <v>0</v>
      </c>
      <c r="K16" s="35">
        <v>0</v>
      </c>
      <c r="L16" s="35">
        <v>0</v>
      </c>
      <c r="M16" s="35">
        <v>0</v>
      </c>
      <c r="N16" s="32" t="s">
        <v>19</v>
      </c>
      <c r="O16" s="32"/>
      <c r="P16" s="32">
        <v>0</v>
      </c>
      <c r="Q16" s="32"/>
    </row>
    <row r="17" spans="1:17" x14ac:dyDescent="0.25">
      <c r="A17" s="57">
        <v>42244.665047106479</v>
      </c>
      <c r="B17" s="32"/>
      <c r="C17" s="32" t="s">
        <v>736</v>
      </c>
      <c r="D17" s="32" t="s">
        <v>334</v>
      </c>
      <c r="E17" s="32" t="s">
        <v>5947</v>
      </c>
      <c r="F17" s="32" t="s">
        <v>5948</v>
      </c>
      <c r="G17" s="32" t="s">
        <v>58</v>
      </c>
      <c r="H17" s="32" t="s">
        <v>59</v>
      </c>
      <c r="I17" s="32" t="s">
        <v>2006</v>
      </c>
      <c r="J17" s="35">
        <v>0</v>
      </c>
      <c r="K17" s="35">
        <v>0</v>
      </c>
      <c r="L17" s="35">
        <v>0</v>
      </c>
      <c r="M17" s="35">
        <v>0</v>
      </c>
      <c r="N17" s="32" t="s">
        <v>19</v>
      </c>
      <c r="O17" s="32" t="s">
        <v>322</v>
      </c>
      <c r="P17" s="32">
        <v>0</v>
      </c>
      <c r="Q17" s="32"/>
    </row>
    <row r="18" spans="1:17" x14ac:dyDescent="0.25">
      <c r="A18" s="57">
        <v>42244.665794363427</v>
      </c>
      <c r="B18" s="32"/>
      <c r="C18" s="32" t="s">
        <v>5355</v>
      </c>
      <c r="D18" s="32" t="s">
        <v>323</v>
      </c>
      <c r="E18" s="32" t="s">
        <v>5949</v>
      </c>
      <c r="F18" s="32" t="s">
        <v>5950</v>
      </c>
      <c r="G18" s="32" t="s">
        <v>58</v>
      </c>
      <c r="H18" s="32" t="s">
        <v>59</v>
      </c>
      <c r="I18" s="32" t="s">
        <v>2006</v>
      </c>
      <c r="J18" s="35">
        <v>0</v>
      </c>
      <c r="K18" s="35">
        <v>0</v>
      </c>
      <c r="L18" s="35">
        <v>0</v>
      </c>
      <c r="M18" s="35">
        <v>0</v>
      </c>
      <c r="N18" s="32" t="s">
        <v>19</v>
      </c>
      <c r="O18" s="32" t="s">
        <v>322</v>
      </c>
      <c r="P18" s="32">
        <v>0</v>
      </c>
      <c r="Q18" s="32"/>
    </row>
    <row r="19" spans="1:17" x14ac:dyDescent="0.25">
      <c r="A19" s="57">
        <v>42244.666504548608</v>
      </c>
      <c r="B19" s="32"/>
      <c r="C19" s="32" t="s">
        <v>345</v>
      </c>
      <c r="D19" s="32" t="s">
        <v>334</v>
      </c>
      <c r="E19" s="32" t="s">
        <v>5951</v>
      </c>
      <c r="F19" s="32" t="s">
        <v>5952</v>
      </c>
      <c r="G19" s="32" t="s">
        <v>58</v>
      </c>
      <c r="H19" s="32" t="s">
        <v>59</v>
      </c>
      <c r="I19" s="32" t="s">
        <v>2006</v>
      </c>
      <c r="J19" s="35">
        <v>0</v>
      </c>
      <c r="K19" s="35">
        <v>0</v>
      </c>
      <c r="L19" s="35">
        <v>0</v>
      </c>
      <c r="M19" s="35">
        <v>0</v>
      </c>
      <c r="N19" s="32" t="s">
        <v>19</v>
      </c>
      <c r="O19" s="32" t="s">
        <v>322</v>
      </c>
      <c r="P19" s="32">
        <v>0</v>
      </c>
      <c r="Q19" s="32"/>
    </row>
    <row r="20" spans="1:17" x14ac:dyDescent="0.25">
      <c r="A20" s="57">
        <v>42244.667426539352</v>
      </c>
      <c r="B20" s="32"/>
      <c r="C20" s="32" t="s">
        <v>454</v>
      </c>
      <c r="D20" s="32" t="s">
        <v>334</v>
      </c>
      <c r="E20" s="32" t="s">
        <v>5953</v>
      </c>
      <c r="F20" s="32" t="s">
        <v>5954</v>
      </c>
      <c r="G20" s="32" t="s">
        <v>58</v>
      </c>
      <c r="H20" s="32" t="s">
        <v>59</v>
      </c>
      <c r="I20" s="32" t="s">
        <v>2006</v>
      </c>
      <c r="J20" s="35">
        <v>0</v>
      </c>
      <c r="K20" s="35">
        <v>0</v>
      </c>
      <c r="L20" s="35">
        <v>0</v>
      </c>
      <c r="M20" s="35">
        <v>0</v>
      </c>
      <c r="N20" s="32" t="s">
        <v>19</v>
      </c>
      <c r="O20" s="32" t="s">
        <v>322</v>
      </c>
      <c r="P20" s="32">
        <v>0</v>
      </c>
      <c r="Q20" s="32"/>
    </row>
    <row r="21" spans="1:17" x14ac:dyDescent="0.25">
      <c r="A21" s="57">
        <v>42244.667853391205</v>
      </c>
      <c r="B21" s="32"/>
      <c r="C21" s="32" t="s">
        <v>740</v>
      </c>
      <c r="D21" s="32" t="s">
        <v>334</v>
      </c>
      <c r="E21" s="32" t="s">
        <v>5955</v>
      </c>
      <c r="F21" s="32" t="s">
        <v>5956</v>
      </c>
      <c r="G21" s="32" t="s">
        <v>58</v>
      </c>
      <c r="H21" s="32" t="s">
        <v>59</v>
      </c>
      <c r="I21" s="32" t="s">
        <v>2006</v>
      </c>
      <c r="J21" s="35">
        <v>0</v>
      </c>
      <c r="K21" s="35">
        <v>0</v>
      </c>
      <c r="L21" s="35">
        <v>0</v>
      </c>
      <c r="M21" s="35">
        <v>0</v>
      </c>
      <c r="N21" s="32" t="s">
        <v>19</v>
      </c>
      <c r="O21" s="32" t="s">
        <v>322</v>
      </c>
      <c r="P21" s="32">
        <v>0</v>
      </c>
      <c r="Q21" s="32"/>
    </row>
    <row r="22" spans="1:17" x14ac:dyDescent="0.25">
      <c r="A22" s="57">
        <v>42244.668113043983</v>
      </c>
      <c r="B22" s="32"/>
      <c r="C22" s="32" t="s">
        <v>457</v>
      </c>
      <c r="D22" s="32" t="s">
        <v>334</v>
      </c>
      <c r="E22" s="32" t="s">
        <v>5957</v>
      </c>
      <c r="F22" s="32" t="s">
        <v>5958</v>
      </c>
      <c r="G22" s="32" t="s">
        <v>58</v>
      </c>
      <c r="H22" s="32" t="s">
        <v>59</v>
      </c>
      <c r="I22" s="32" t="s">
        <v>2006</v>
      </c>
      <c r="J22" s="35">
        <v>0</v>
      </c>
      <c r="K22" s="35">
        <v>0</v>
      </c>
      <c r="L22" s="35">
        <v>0</v>
      </c>
      <c r="M22" s="35">
        <v>0</v>
      </c>
      <c r="N22" s="32" t="s">
        <v>19</v>
      </c>
      <c r="O22" s="32" t="s">
        <v>322</v>
      </c>
      <c r="P22" s="32">
        <v>0</v>
      </c>
      <c r="Q22" s="32"/>
    </row>
    <row r="23" spans="1:17" x14ac:dyDescent="0.25">
      <c r="A23" s="57">
        <v>42244.668833912037</v>
      </c>
      <c r="B23" s="32"/>
      <c r="C23" s="32" t="s">
        <v>655</v>
      </c>
      <c r="D23" s="32" t="s">
        <v>334</v>
      </c>
      <c r="E23" s="32" t="s">
        <v>5959</v>
      </c>
      <c r="F23" s="32" t="s">
        <v>5960</v>
      </c>
      <c r="G23" s="32" t="s">
        <v>58</v>
      </c>
      <c r="H23" s="32" t="s">
        <v>59</v>
      </c>
      <c r="I23" s="32" t="s">
        <v>2006</v>
      </c>
      <c r="J23" s="35">
        <v>0</v>
      </c>
      <c r="K23" s="35">
        <v>0</v>
      </c>
      <c r="L23" s="35">
        <v>0</v>
      </c>
      <c r="M23" s="35">
        <v>0</v>
      </c>
      <c r="N23" s="32" t="s">
        <v>19</v>
      </c>
      <c r="O23" s="32" t="s">
        <v>322</v>
      </c>
      <c r="P23" s="32">
        <v>0</v>
      </c>
      <c r="Q23" s="32"/>
    </row>
    <row r="24" spans="1:17" x14ac:dyDescent="0.25">
      <c r="A24" s="57">
        <v>42244.671670752316</v>
      </c>
      <c r="B24" s="32"/>
      <c r="C24" s="32" t="s">
        <v>739</v>
      </c>
      <c r="D24" s="32" t="s">
        <v>334</v>
      </c>
      <c r="E24" s="32" t="s">
        <v>5961</v>
      </c>
      <c r="F24" s="32" t="s">
        <v>5962</v>
      </c>
      <c r="G24" s="32" t="s">
        <v>58</v>
      </c>
      <c r="H24" s="32" t="s">
        <v>59</v>
      </c>
      <c r="I24" s="32" t="s">
        <v>2006</v>
      </c>
      <c r="J24" s="35">
        <v>0</v>
      </c>
      <c r="K24" s="35">
        <v>0</v>
      </c>
      <c r="L24" s="35">
        <v>0</v>
      </c>
      <c r="M24" s="35">
        <v>0</v>
      </c>
      <c r="N24" s="32" t="s">
        <v>19</v>
      </c>
      <c r="O24" s="32" t="s">
        <v>322</v>
      </c>
      <c r="P24" s="32">
        <v>0</v>
      </c>
      <c r="Q24" s="32"/>
    </row>
    <row r="25" spans="1:17" x14ac:dyDescent="0.25">
      <c r="A25" s="57">
        <v>42244.672855868055</v>
      </c>
      <c r="B25" s="32"/>
      <c r="C25" s="32" t="s">
        <v>722</v>
      </c>
      <c r="D25" s="32" t="s">
        <v>334</v>
      </c>
      <c r="E25" s="32" t="s">
        <v>5963</v>
      </c>
      <c r="F25" s="32" t="s">
        <v>5964</v>
      </c>
      <c r="G25" s="32" t="s">
        <v>58</v>
      </c>
      <c r="H25" s="32" t="s">
        <v>59</v>
      </c>
      <c r="I25" s="32" t="s">
        <v>2006</v>
      </c>
      <c r="J25" s="35">
        <v>0</v>
      </c>
      <c r="K25" s="35">
        <v>0</v>
      </c>
      <c r="L25" s="35">
        <v>0</v>
      </c>
      <c r="M25" s="35">
        <v>0</v>
      </c>
      <c r="N25" s="32" t="s">
        <v>19</v>
      </c>
      <c r="O25" s="32" t="s">
        <v>322</v>
      </c>
      <c r="P25" s="32">
        <v>0</v>
      </c>
      <c r="Q25" s="32"/>
    </row>
    <row r="26" spans="1:17" x14ac:dyDescent="0.25">
      <c r="A26" s="57">
        <v>42244.683718020831</v>
      </c>
      <c r="B26" s="32"/>
      <c r="C26" s="32" t="s">
        <v>739</v>
      </c>
      <c r="D26" s="32" t="s">
        <v>334</v>
      </c>
      <c r="E26" s="32" t="s">
        <v>5965</v>
      </c>
      <c r="F26" s="32" t="s">
        <v>5966</v>
      </c>
      <c r="G26" s="32" t="s">
        <v>58</v>
      </c>
      <c r="H26" s="32" t="s">
        <v>59</v>
      </c>
      <c r="I26" s="32" t="s">
        <v>2006</v>
      </c>
      <c r="J26" s="35">
        <v>0</v>
      </c>
      <c r="K26" s="35">
        <v>0</v>
      </c>
      <c r="L26" s="35">
        <v>0</v>
      </c>
      <c r="M26" s="35">
        <v>0</v>
      </c>
      <c r="N26" s="32" t="s">
        <v>19</v>
      </c>
      <c r="O26" s="32" t="s">
        <v>322</v>
      </c>
      <c r="P26" s="32">
        <v>0</v>
      </c>
      <c r="Q26" s="32"/>
    </row>
    <row r="27" spans="1:17" x14ac:dyDescent="0.25">
      <c r="A27" s="57">
        <v>42244.726116550926</v>
      </c>
      <c r="B27" s="32"/>
      <c r="C27" s="32" t="s">
        <v>5930</v>
      </c>
      <c r="D27" s="32" t="s">
        <v>334</v>
      </c>
      <c r="E27" s="32" t="s">
        <v>5967</v>
      </c>
      <c r="F27" s="32" t="s">
        <v>5968</v>
      </c>
      <c r="G27" s="32" t="s">
        <v>58</v>
      </c>
      <c r="H27" s="32" t="s">
        <v>59</v>
      </c>
      <c r="I27" s="32" t="s">
        <v>2006</v>
      </c>
      <c r="J27" s="35">
        <v>0</v>
      </c>
      <c r="K27" s="35">
        <v>0</v>
      </c>
      <c r="L27" s="35">
        <v>0</v>
      </c>
      <c r="M27" s="35">
        <v>0</v>
      </c>
      <c r="N27" s="32" t="s">
        <v>19</v>
      </c>
      <c r="O27" s="32" t="s">
        <v>322</v>
      </c>
      <c r="P27" s="32">
        <v>0</v>
      </c>
      <c r="Q27" s="32"/>
    </row>
    <row r="28" spans="1:17" x14ac:dyDescent="0.25">
      <c r="A28" s="57">
        <v>42244.763958414354</v>
      </c>
      <c r="B28" s="32"/>
      <c r="C28" s="32" t="s">
        <v>506</v>
      </c>
      <c r="D28" s="32" t="s">
        <v>334</v>
      </c>
      <c r="E28" s="32" t="s">
        <v>5969</v>
      </c>
      <c r="F28" s="32" t="s">
        <v>5970</v>
      </c>
      <c r="G28" s="32" t="s">
        <v>58</v>
      </c>
      <c r="H28" s="32" t="s">
        <v>59</v>
      </c>
      <c r="I28" s="32" t="s">
        <v>2006</v>
      </c>
      <c r="J28" s="35">
        <v>0</v>
      </c>
      <c r="K28" s="35">
        <v>0</v>
      </c>
      <c r="L28" s="35">
        <v>0</v>
      </c>
      <c r="M28" s="35">
        <v>0</v>
      </c>
      <c r="N28" s="32" t="s">
        <v>19</v>
      </c>
      <c r="O28" s="32"/>
      <c r="P28" s="32">
        <v>0</v>
      </c>
      <c r="Q28" s="32"/>
    </row>
    <row r="29" spans="1:17" x14ac:dyDescent="0.25">
      <c r="A29" s="57">
        <v>42247.418386770834</v>
      </c>
      <c r="B29" s="32" t="s">
        <v>22</v>
      </c>
      <c r="C29" s="32" t="s">
        <v>2449</v>
      </c>
      <c r="D29" s="32" t="s">
        <v>2450</v>
      </c>
      <c r="E29" s="32" t="s">
        <v>5971</v>
      </c>
      <c r="F29" s="32" t="s">
        <v>5972</v>
      </c>
      <c r="G29" s="32" t="s">
        <v>25</v>
      </c>
      <c r="H29" s="32" t="s">
        <v>26</v>
      </c>
      <c r="I29" s="32" t="s">
        <v>2006</v>
      </c>
      <c r="J29" s="35">
        <v>0</v>
      </c>
      <c r="K29" s="35">
        <v>0</v>
      </c>
      <c r="L29" s="35">
        <v>0</v>
      </c>
      <c r="M29" s="35">
        <v>0</v>
      </c>
      <c r="N29" s="32" t="s">
        <v>19</v>
      </c>
      <c r="O29" s="32" t="s">
        <v>27</v>
      </c>
      <c r="P29" s="32">
        <v>4</v>
      </c>
      <c r="Q29" s="32"/>
    </row>
    <row r="30" spans="1:17" x14ac:dyDescent="0.25">
      <c r="A30" s="57">
        <v>42247.418386770834</v>
      </c>
      <c r="B30" s="32" t="s">
        <v>22</v>
      </c>
      <c r="C30" s="32" t="s">
        <v>2449</v>
      </c>
      <c r="D30" s="32" t="s">
        <v>2450</v>
      </c>
      <c r="E30" s="32" t="s">
        <v>5971</v>
      </c>
      <c r="F30" s="32" t="s">
        <v>5972</v>
      </c>
      <c r="G30" s="32" t="s">
        <v>25</v>
      </c>
      <c r="H30" s="32" t="s">
        <v>26</v>
      </c>
      <c r="I30" s="32" t="s">
        <v>2006</v>
      </c>
      <c r="J30" s="35">
        <v>0</v>
      </c>
      <c r="K30" s="35">
        <v>0</v>
      </c>
      <c r="L30" s="35">
        <v>0</v>
      </c>
      <c r="M30" s="35">
        <v>0</v>
      </c>
      <c r="N30" s="32" t="s">
        <v>19</v>
      </c>
      <c r="O30" s="32" t="s">
        <v>27</v>
      </c>
      <c r="P30" s="32">
        <v>4</v>
      </c>
      <c r="Q30" s="32"/>
    </row>
    <row r="31" spans="1:17" x14ac:dyDescent="0.25">
      <c r="A31" s="57">
        <v>42247.418386770834</v>
      </c>
      <c r="B31" s="32" t="s">
        <v>22</v>
      </c>
      <c r="C31" s="32" t="s">
        <v>2449</v>
      </c>
      <c r="D31" s="32" t="s">
        <v>2450</v>
      </c>
      <c r="E31" s="32" t="s">
        <v>5971</v>
      </c>
      <c r="F31" s="32" t="s">
        <v>5972</v>
      </c>
      <c r="G31" s="32" t="s">
        <v>33</v>
      </c>
      <c r="H31" s="32" t="s">
        <v>34</v>
      </c>
      <c r="I31" s="32" t="s">
        <v>2006</v>
      </c>
      <c r="J31" s="35">
        <v>0</v>
      </c>
      <c r="K31" s="35">
        <v>0</v>
      </c>
      <c r="L31" s="35">
        <v>0</v>
      </c>
      <c r="M31" s="35">
        <v>3</v>
      </c>
      <c r="N31" s="32" t="s">
        <v>19</v>
      </c>
      <c r="O31" s="32" t="s">
        <v>27</v>
      </c>
      <c r="P31" s="32">
        <v>1</v>
      </c>
      <c r="Q31" s="32"/>
    </row>
    <row r="32" spans="1:17" x14ac:dyDescent="0.25">
      <c r="A32" s="57">
        <v>42247.418386770834</v>
      </c>
      <c r="B32" s="32" t="s">
        <v>22</v>
      </c>
      <c r="C32" s="32" t="s">
        <v>2449</v>
      </c>
      <c r="D32" s="32" t="s">
        <v>2450</v>
      </c>
      <c r="E32" s="32" t="s">
        <v>5971</v>
      </c>
      <c r="F32" s="32" t="s">
        <v>5972</v>
      </c>
      <c r="G32" s="32" t="s">
        <v>35</v>
      </c>
      <c r="H32" s="32" t="s">
        <v>38</v>
      </c>
      <c r="I32" s="32" t="s">
        <v>2006</v>
      </c>
      <c r="J32" s="35">
        <v>0</v>
      </c>
      <c r="K32" s="35">
        <v>0</v>
      </c>
      <c r="L32" s="35">
        <v>0</v>
      </c>
      <c r="M32" s="35">
        <v>22.6</v>
      </c>
      <c r="N32" s="32" t="s">
        <v>19</v>
      </c>
      <c r="O32" s="32" t="s">
        <v>27</v>
      </c>
      <c r="P32" s="32">
        <v>1</v>
      </c>
      <c r="Q32" s="32"/>
    </row>
    <row r="33" spans="1:17" x14ac:dyDescent="0.25">
      <c r="A33" s="57">
        <v>42247.430295520833</v>
      </c>
      <c r="B33" s="32" t="s">
        <v>22</v>
      </c>
      <c r="C33" s="32" t="s">
        <v>5973</v>
      </c>
      <c r="D33" s="32" t="s">
        <v>5974</v>
      </c>
      <c r="E33" s="32" t="s">
        <v>5975</v>
      </c>
      <c r="F33" s="32" t="s">
        <v>5976</v>
      </c>
      <c r="G33" s="32" t="s">
        <v>329</v>
      </c>
      <c r="H33" s="32" t="s">
        <v>328</v>
      </c>
      <c r="I33" s="32" t="s">
        <v>2006</v>
      </c>
      <c r="J33" s="35">
        <v>0</v>
      </c>
      <c r="K33" s="35">
        <v>0</v>
      </c>
      <c r="L33" s="35">
        <v>0</v>
      </c>
      <c r="M33" s="35">
        <v>0</v>
      </c>
      <c r="N33" s="32" t="s">
        <v>17</v>
      </c>
      <c r="O33" s="32" t="s">
        <v>27</v>
      </c>
      <c r="P33" s="32">
        <v>0</v>
      </c>
      <c r="Q33" s="32"/>
    </row>
    <row r="34" spans="1:17" x14ac:dyDescent="0.25">
      <c r="A34" s="57">
        <v>42247.430295520833</v>
      </c>
      <c r="B34" s="32" t="s">
        <v>22</v>
      </c>
      <c r="C34" s="32" t="s">
        <v>5973</v>
      </c>
      <c r="D34" s="32" t="s">
        <v>5974</v>
      </c>
      <c r="E34" s="32" t="s">
        <v>5975</v>
      </c>
      <c r="F34" s="32" t="s">
        <v>5976</v>
      </c>
      <c r="G34" s="32" t="s">
        <v>35</v>
      </c>
      <c r="H34" s="32" t="s">
        <v>38</v>
      </c>
      <c r="I34" s="32" t="s">
        <v>2006</v>
      </c>
      <c r="J34" s="35">
        <v>0</v>
      </c>
      <c r="K34" s="35">
        <v>0</v>
      </c>
      <c r="L34" s="35">
        <v>0</v>
      </c>
      <c r="M34" s="35">
        <v>21.96</v>
      </c>
      <c r="N34" s="32" t="s">
        <v>17</v>
      </c>
      <c r="O34" s="32" t="s">
        <v>27</v>
      </c>
      <c r="P34" s="32">
        <v>1</v>
      </c>
      <c r="Q34" s="32"/>
    </row>
    <row r="35" spans="1:17" x14ac:dyDescent="0.25">
      <c r="A35" s="57">
        <v>42247.430295520833</v>
      </c>
      <c r="B35" s="32" t="s">
        <v>22</v>
      </c>
      <c r="C35" s="32" t="s">
        <v>5973</v>
      </c>
      <c r="D35" s="32" t="s">
        <v>5974</v>
      </c>
      <c r="E35" s="32" t="s">
        <v>5975</v>
      </c>
      <c r="F35" s="32" t="s">
        <v>5976</v>
      </c>
      <c r="G35" s="32" t="s">
        <v>25</v>
      </c>
      <c r="H35" s="32" t="s">
        <v>26</v>
      </c>
      <c r="I35" s="32" t="s">
        <v>2006</v>
      </c>
      <c r="J35" s="35">
        <v>0</v>
      </c>
      <c r="K35" s="35">
        <v>0</v>
      </c>
      <c r="L35" s="35">
        <v>0</v>
      </c>
      <c r="M35" s="35">
        <v>0</v>
      </c>
      <c r="N35" s="32" t="s">
        <v>17</v>
      </c>
      <c r="O35" s="32" t="s">
        <v>27</v>
      </c>
      <c r="P35" s="32">
        <v>4.5</v>
      </c>
      <c r="Q35" s="32"/>
    </row>
    <row r="36" spans="1:17" x14ac:dyDescent="0.25">
      <c r="A36" s="57">
        <v>42247.432721990743</v>
      </c>
      <c r="B36" s="32"/>
      <c r="C36" s="32" t="s">
        <v>457</v>
      </c>
      <c r="D36" s="32" t="s">
        <v>334</v>
      </c>
      <c r="E36" s="32" t="s">
        <v>5977</v>
      </c>
      <c r="F36" s="32" t="s">
        <v>5978</v>
      </c>
      <c r="G36" s="32" t="s">
        <v>58</v>
      </c>
      <c r="H36" s="32" t="s">
        <v>59</v>
      </c>
      <c r="I36" s="32" t="s">
        <v>2006</v>
      </c>
      <c r="J36" s="35">
        <v>0</v>
      </c>
      <c r="K36" s="35">
        <v>0</v>
      </c>
      <c r="L36" s="35">
        <v>0</v>
      </c>
      <c r="M36" s="35">
        <v>0</v>
      </c>
      <c r="N36" s="32" t="s">
        <v>19</v>
      </c>
      <c r="O36" s="32" t="s">
        <v>322</v>
      </c>
      <c r="P36" s="32">
        <v>0</v>
      </c>
      <c r="Q36" s="32"/>
    </row>
    <row r="37" spans="1:17" x14ac:dyDescent="0.25">
      <c r="A37" s="57">
        <v>42247.433923379627</v>
      </c>
      <c r="B37" s="32"/>
      <c r="C37" s="32" t="s">
        <v>457</v>
      </c>
      <c r="D37" s="32" t="s">
        <v>334</v>
      </c>
      <c r="E37" s="32" t="s">
        <v>5979</v>
      </c>
      <c r="F37" s="32" t="s">
        <v>5980</v>
      </c>
      <c r="G37" s="32" t="s">
        <v>58</v>
      </c>
      <c r="H37" s="32" t="s">
        <v>59</v>
      </c>
      <c r="I37" s="32" t="s">
        <v>2006</v>
      </c>
      <c r="J37" s="35">
        <v>0</v>
      </c>
      <c r="K37" s="35">
        <v>0</v>
      </c>
      <c r="L37" s="35">
        <v>0</v>
      </c>
      <c r="M37" s="35">
        <v>0</v>
      </c>
      <c r="N37" s="32" t="s">
        <v>19</v>
      </c>
      <c r="O37" s="32" t="s">
        <v>322</v>
      </c>
      <c r="P37" s="32">
        <v>0</v>
      </c>
      <c r="Q37" s="32"/>
    </row>
    <row r="38" spans="1:17" x14ac:dyDescent="0.25">
      <c r="A38" s="57">
        <v>42247.433960451388</v>
      </c>
      <c r="B38" s="32" t="s">
        <v>22</v>
      </c>
      <c r="C38" s="32" t="s">
        <v>5635</v>
      </c>
      <c r="D38" s="32" t="s">
        <v>5636</v>
      </c>
      <c r="E38" s="32" t="s">
        <v>5981</v>
      </c>
      <c r="F38" s="32" t="s">
        <v>5982</v>
      </c>
      <c r="G38" s="32" t="s">
        <v>329</v>
      </c>
      <c r="H38" s="32" t="s">
        <v>328</v>
      </c>
      <c r="I38" s="32" t="s">
        <v>2006</v>
      </c>
      <c r="J38" s="35">
        <v>0</v>
      </c>
      <c r="K38" s="35">
        <v>0</v>
      </c>
      <c r="L38" s="35">
        <v>0</v>
      </c>
      <c r="M38" s="35">
        <v>0</v>
      </c>
      <c r="N38" s="32" t="s">
        <v>17</v>
      </c>
      <c r="O38" s="32" t="s">
        <v>27</v>
      </c>
      <c r="P38" s="32">
        <v>0</v>
      </c>
      <c r="Q38" s="32"/>
    </row>
    <row r="39" spans="1:17" x14ac:dyDescent="0.25">
      <c r="A39" s="57">
        <v>42247.433960451388</v>
      </c>
      <c r="B39" s="32" t="s">
        <v>22</v>
      </c>
      <c r="C39" s="32" t="s">
        <v>5635</v>
      </c>
      <c r="D39" s="32" t="s">
        <v>5636</v>
      </c>
      <c r="E39" s="32" t="s">
        <v>5981</v>
      </c>
      <c r="F39" s="32" t="s">
        <v>5982</v>
      </c>
      <c r="G39" s="32" t="s">
        <v>25</v>
      </c>
      <c r="H39" s="32" t="s">
        <v>26</v>
      </c>
      <c r="I39" s="32" t="s">
        <v>2006</v>
      </c>
      <c r="J39" s="35">
        <v>0</v>
      </c>
      <c r="K39" s="35">
        <v>0</v>
      </c>
      <c r="L39" s="35">
        <v>336.56</v>
      </c>
      <c r="M39" s="35">
        <v>0</v>
      </c>
      <c r="N39" s="32" t="s">
        <v>17</v>
      </c>
      <c r="O39" s="32" t="s">
        <v>27</v>
      </c>
      <c r="P39" s="32">
        <v>7</v>
      </c>
      <c r="Q39" s="32"/>
    </row>
    <row r="40" spans="1:17" x14ac:dyDescent="0.25">
      <c r="A40" s="57">
        <v>42247.43655150463</v>
      </c>
      <c r="B40" s="32" t="s">
        <v>22</v>
      </c>
      <c r="C40" s="32" t="s">
        <v>5000</v>
      </c>
      <c r="D40" s="32" t="s">
        <v>5001</v>
      </c>
      <c r="E40" s="32" t="s">
        <v>5983</v>
      </c>
      <c r="F40" s="32" t="s">
        <v>5984</v>
      </c>
      <c r="G40" s="32" t="s">
        <v>25</v>
      </c>
      <c r="H40" s="32" t="s">
        <v>26</v>
      </c>
      <c r="I40" s="32" t="s">
        <v>2006</v>
      </c>
      <c r="J40" s="35">
        <v>0</v>
      </c>
      <c r="K40" s="35">
        <v>0</v>
      </c>
      <c r="L40" s="35">
        <v>0</v>
      </c>
      <c r="M40" s="35">
        <v>0</v>
      </c>
      <c r="N40" s="32" t="s">
        <v>17</v>
      </c>
      <c r="O40" s="32" t="s">
        <v>27</v>
      </c>
      <c r="P40" s="32">
        <v>3</v>
      </c>
      <c r="Q40" s="32"/>
    </row>
    <row r="41" spans="1:17" x14ac:dyDescent="0.25">
      <c r="A41" s="57">
        <v>42247.439088078703</v>
      </c>
      <c r="B41" s="32" t="s">
        <v>22</v>
      </c>
      <c r="C41" s="32" t="s">
        <v>78</v>
      </c>
      <c r="D41" s="32" t="s">
        <v>77</v>
      </c>
      <c r="E41" s="32" t="s">
        <v>5985</v>
      </c>
      <c r="F41" s="32" t="s">
        <v>5986</v>
      </c>
      <c r="G41" s="32" t="s">
        <v>25</v>
      </c>
      <c r="H41" s="32" t="s">
        <v>26</v>
      </c>
      <c r="I41" s="32" t="s">
        <v>2006</v>
      </c>
      <c r="J41" s="35">
        <v>0</v>
      </c>
      <c r="K41" s="35">
        <v>0</v>
      </c>
      <c r="L41" s="35">
        <v>0</v>
      </c>
      <c r="M41" s="35">
        <v>0</v>
      </c>
      <c r="N41" s="32" t="s">
        <v>19</v>
      </c>
      <c r="O41" s="32" t="s">
        <v>508</v>
      </c>
      <c r="P41" s="32">
        <v>1</v>
      </c>
      <c r="Q41" s="32"/>
    </row>
    <row r="42" spans="1:17" x14ac:dyDescent="0.25">
      <c r="A42" s="57">
        <v>42247.439088078703</v>
      </c>
      <c r="B42" s="32" t="s">
        <v>22</v>
      </c>
      <c r="C42" s="32" t="s">
        <v>78</v>
      </c>
      <c r="D42" s="32" t="s">
        <v>77</v>
      </c>
      <c r="E42" s="32" t="s">
        <v>5985</v>
      </c>
      <c r="F42" s="32" t="s">
        <v>5986</v>
      </c>
      <c r="G42" s="32" t="s">
        <v>2074</v>
      </c>
      <c r="H42" s="32" t="s">
        <v>2075</v>
      </c>
      <c r="I42" s="32" t="s">
        <v>2006</v>
      </c>
      <c r="J42" s="35">
        <v>0</v>
      </c>
      <c r="K42" s="35">
        <v>56.77</v>
      </c>
      <c r="L42" s="35">
        <v>0</v>
      </c>
      <c r="M42" s="35">
        <v>0</v>
      </c>
      <c r="N42" s="32" t="s">
        <v>19</v>
      </c>
      <c r="O42" s="32" t="s">
        <v>508</v>
      </c>
      <c r="P42" s="32">
        <v>1</v>
      </c>
      <c r="Q42" s="32"/>
    </row>
    <row r="43" spans="1:17" x14ac:dyDescent="0.25">
      <c r="A43" s="57">
        <v>42247.440707951391</v>
      </c>
      <c r="B43" s="32"/>
      <c r="C43" s="32" t="s">
        <v>506</v>
      </c>
      <c r="D43" s="32" t="s">
        <v>334</v>
      </c>
      <c r="E43" s="32" t="s">
        <v>5987</v>
      </c>
      <c r="F43" s="32" t="s">
        <v>5988</v>
      </c>
      <c r="G43" s="32" t="s">
        <v>58</v>
      </c>
      <c r="H43" s="32" t="s">
        <v>59</v>
      </c>
      <c r="I43" s="32" t="s">
        <v>2006</v>
      </c>
      <c r="J43" s="35">
        <v>0</v>
      </c>
      <c r="K43" s="35">
        <v>0</v>
      </c>
      <c r="L43" s="35">
        <v>0</v>
      </c>
      <c r="M43" s="35">
        <v>0</v>
      </c>
      <c r="N43" s="32" t="s">
        <v>19</v>
      </c>
      <c r="O43" s="32" t="s">
        <v>322</v>
      </c>
      <c r="P43" s="32">
        <v>0</v>
      </c>
      <c r="Q43" s="32"/>
    </row>
    <row r="44" spans="1:17" x14ac:dyDescent="0.25">
      <c r="A44" s="57">
        <v>42247.441145370372</v>
      </c>
      <c r="B44" s="32"/>
      <c r="C44" s="32" t="s">
        <v>722</v>
      </c>
      <c r="D44" s="32" t="s">
        <v>334</v>
      </c>
      <c r="E44" s="32" t="s">
        <v>5989</v>
      </c>
      <c r="F44" s="32" t="s">
        <v>5990</v>
      </c>
      <c r="G44" s="32" t="s">
        <v>58</v>
      </c>
      <c r="H44" s="32" t="s">
        <v>59</v>
      </c>
      <c r="I44" s="32" t="s">
        <v>2006</v>
      </c>
      <c r="J44" s="35">
        <v>0</v>
      </c>
      <c r="K44" s="35">
        <v>0</v>
      </c>
      <c r="L44" s="35">
        <v>0</v>
      </c>
      <c r="M44" s="35">
        <v>0</v>
      </c>
      <c r="N44" s="32" t="s">
        <v>19</v>
      </c>
      <c r="O44" s="32" t="s">
        <v>322</v>
      </c>
      <c r="P44" s="32">
        <v>0</v>
      </c>
      <c r="Q44" s="32"/>
    </row>
    <row r="45" spans="1:17" x14ac:dyDescent="0.25">
      <c r="A45" s="57">
        <v>42247.447296412036</v>
      </c>
      <c r="B45" s="32" t="s">
        <v>22</v>
      </c>
      <c r="C45" s="32" t="s">
        <v>78</v>
      </c>
      <c r="D45" s="32" t="s">
        <v>77</v>
      </c>
      <c r="E45" s="32" t="s">
        <v>5991</v>
      </c>
      <c r="F45" s="32" t="s">
        <v>5992</v>
      </c>
      <c r="G45" s="32" t="s">
        <v>25</v>
      </c>
      <c r="H45" s="32" t="s">
        <v>26</v>
      </c>
      <c r="I45" s="32" t="s">
        <v>2006</v>
      </c>
      <c r="J45" s="35">
        <v>0</v>
      </c>
      <c r="K45" s="35">
        <v>0</v>
      </c>
      <c r="L45" s="35">
        <v>0</v>
      </c>
      <c r="M45" s="35">
        <v>0</v>
      </c>
      <c r="N45" s="32" t="s">
        <v>19</v>
      </c>
      <c r="O45" s="32" t="s">
        <v>508</v>
      </c>
      <c r="P45" s="32">
        <v>1</v>
      </c>
      <c r="Q45" s="32"/>
    </row>
    <row r="46" spans="1:17" x14ac:dyDescent="0.25">
      <c r="A46" s="57">
        <v>42247.447296412036</v>
      </c>
      <c r="B46" s="32" t="s">
        <v>22</v>
      </c>
      <c r="C46" s="32" t="s">
        <v>78</v>
      </c>
      <c r="D46" s="32" t="s">
        <v>77</v>
      </c>
      <c r="E46" s="32" t="s">
        <v>5991</v>
      </c>
      <c r="F46" s="32" t="s">
        <v>5992</v>
      </c>
      <c r="G46" s="32" t="s">
        <v>361</v>
      </c>
      <c r="H46" s="32" t="s">
        <v>5993</v>
      </c>
      <c r="I46" s="32" t="s">
        <v>2006</v>
      </c>
      <c r="J46" s="35">
        <v>0</v>
      </c>
      <c r="K46" s="35">
        <v>105.87</v>
      </c>
      <c r="L46" s="35">
        <v>0</v>
      </c>
      <c r="M46" s="35">
        <v>0</v>
      </c>
      <c r="N46" s="32" t="s">
        <v>19</v>
      </c>
      <c r="O46" s="32" t="s">
        <v>508</v>
      </c>
      <c r="P46" s="32">
        <v>1</v>
      </c>
      <c r="Q46" s="32"/>
    </row>
    <row r="47" spans="1:17" x14ac:dyDescent="0.25">
      <c r="A47" s="57">
        <v>42247.447296412036</v>
      </c>
      <c r="B47" s="32" t="s">
        <v>22</v>
      </c>
      <c r="C47" s="32" t="s">
        <v>78</v>
      </c>
      <c r="D47" s="32" t="s">
        <v>77</v>
      </c>
      <c r="E47" s="32" t="s">
        <v>5991</v>
      </c>
      <c r="F47" s="32" t="s">
        <v>5992</v>
      </c>
      <c r="G47" s="32" t="s">
        <v>33</v>
      </c>
      <c r="H47" s="32" t="s">
        <v>34</v>
      </c>
      <c r="I47" s="32" t="s">
        <v>2006</v>
      </c>
      <c r="J47" s="35">
        <v>0</v>
      </c>
      <c r="K47" s="35">
        <v>0</v>
      </c>
      <c r="L47" s="35">
        <v>0</v>
      </c>
      <c r="M47" s="35">
        <v>3</v>
      </c>
      <c r="N47" s="32" t="s">
        <v>19</v>
      </c>
      <c r="O47" s="32" t="s">
        <v>508</v>
      </c>
      <c r="P47" s="32">
        <v>1</v>
      </c>
      <c r="Q47" s="32"/>
    </row>
    <row r="48" spans="1:17" x14ac:dyDescent="0.25">
      <c r="A48" s="57">
        <v>42247.447296412036</v>
      </c>
      <c r="B48" s="32" t="s">
        <v>22</v>
      </c>
      <c r="C48" s="32" t="s">
        <v>78</v>
      </c>
      <c r="D48" s="32" t="s">
        <v>77</v>
      </c>
      <c r="E48" s="32" t="s">
        <v>5991</v>
      </c>
      <c r="F48" s="32" t="s">
        <v>5992</v>
      </c>
      <c r="G48" s="32" t="s">
        <v>35</v>
      </c>
      <c r="H48" s="32" t="s">
        <v>38</v>
      </c>
      <c r="I48" s="32" t="s">
        <v>2006</v>
      </c>
      <c r="J48" s="35">
        <v>0</v>
      </c>
      <c r="K48" s="35">
        <v>0</v>
      </c>
      <c r="L48" s="35">
        <v>0</v>
      </c>
      <c r="M48" s="35">
        <v>13.1</v>
      </c>
      <c r="N48" s="32" t="s">
        <v>19</v>
      </c>
      <c r="O48" s="32" t="s">
        <v>508</v>
      </c>
      <c r="P48" s="32">
        <v>1</v>
      </c>
      <c r="Q48" s="32"/>
    </row>
    <row r="49" spans="1:17" x14ac:dyDescent="0.25">
      <c r="A49" s="57">
        <v>42247.449804282405</v>
      </c>
      <c r="B49" s="32" t="s">
        <v>22</v>
      </c>
      <c r="C49" s="32" t="s">
        <v>5994</v>
      </c>
      <c r="D49" s="32" t="s">
        <v>5995</v>
      </c>
      <c r="E49" s="32" t="s">
        <v>5996</v>
      </c>
      <c r="F49" s="32" t="s">
        <v>5997</v>
      </c>
      <c r="G49" s="32" t="s">
        <v>25</v>
      </c>
      <c r="H49" s="32" t="s">
        <v>26</v>
      </c>
      <c r="I49" s="32" t="s">
        <v>2006</v>
      </c>
      <c r="J49" s="35">
        <v>0</v>
      </c>
      <c r="K49" s="35">
        <v>0</v>
      </c>
      <c r="L49" s="35">
        <v>0</v>
      </c>
      <c r="M49" s="35">
        <v>0</v>
      </c>
      <c r="N49" s="32" t="s">
        <v>19</v>
      </c>
      <c r="O49" s="32" t="s">
        <v>24</v>
      </c>
      <c r="P49" s="32">
        <v>0.67</v>
      </c>
      <c r="Q49" s="32"/>
    </row>
    <row r="50" spans="1:17" x14ac:dyDescent="0.25">
      <c r="A50" s="57">
        <v>42247.449804282405</v>
      </c>
      <c r="B50" s="32" t="s">
        <v>22</v>
      </c>
      <c r="C50" s="32" t="s">
        <v>5994</v>
      </c>
      <c r="D50" s="32" t="s">
        <v>5995</v>
      </c>
      <c r="E50" s="32" t="s">
        <v>5996</v>
      </c>
      <c r="F50" s="32" t="s">
        <v>5997</v>
      </c>
      <c r="G50" s="32" t="s">
        <v>380</v>
      </c>
      <c r="H50" s="32" t="s">
        <v>379</v>
      </c>
      <c r="I50" s="32" t="s">
        <v>2006</v>
      </c>
      <c r="J50" s="35">
        <v>0</v>
      </c>
      <c r="K50" s="35">
        <v>0</v>
      </c>
      <c r="L50" s="35">
        <v>0</v>
      </c>
      <c r="M50" s="35">
        <v>1</v>
      </c>
      <c r="N50" s="32" t="s">
        <v>19</v>
      </c>
      <c r="O50" s="32" t="s">
        <v>24</v>
      </c>
      <c r="P50" s="32">
        <v>1</v>
      </c>
      <c r="Q50" s="32"/>
    </row>
    <row r="51" spans="1:17" x14ac:dyDescent="0.25">
      <c r="A51" s="57">
        <v>42247.449804282405</v>
      </c>
      <c r="B51" s="32" t="s">
        <v>22</v>
      </c>
      <c r="C51" s="32" t="s">
        <v>5994</v>
      </c>
      <c r="D51" s="32" t="s">
        <v>5995</v>
      </c>
      <c r="E51" s="32" t="s">
        <v>5996</v>
      </c>
      <c r="F51" s="32" t="s">
        <v>5997</v>
      </c>
      <c r="G51" s="32" t="s">
        <v>29</v>
      </c>
      <c r="H51" s="32" t="s">
        <v>30</v>
      </c>
      <c r="I51" s="32" t="s">
        <v>2006</v>
      </c>
      <c r="J51" s="35">
        <v>0</v>
      </c>
      <c r="K51" s="35">
        <v>0</v>
      </c>
      <c r="L51" s="35">
        <v>0</v>
      </c>
      <c r="M51" s="35">
        <v>4.4000000000000004</v>
      </c>
      <c r="N51" s="32" t="s">
        <v>19</v>
      </c>
      <c r="O51" s="32" t="s">
        <v>24</v>
      </c>
      <c r="P51" s="32">
        <v>1</v>
      </c>
      <c r="Q51" s="32"/>
    </row>
    <row r="52" spans="1:17" x14ac:dyDescent="0.25">
      <c r="A52" s="57">
        <v>42247.452818171296</v>
      </c>
      <c r="B52" s="32" t="s">
        <v>22</v>
      </c>
      <c r="C52" s="32" t="s">
        <v>456</v>
      </c>
      <c r="D52" s="32" t="s">
        <v>455</v>
      </c>
      <c r="E52" s="32" t="s">
        <v>5998</v>
      </c>
      <c r="F52" s="32" t="s">
        <v>5999</v>
      </c>
      <c r="G52" s="32" t="s">
        <v>25</v>
      </c>
      <c r="H52" s="32" t="s">
        <v>26</v>
      </c>
      <c r="I52" s="32" t="s">
        <v>2006</v>
      </c>
      <c r="J52" s="35">
        <v>0</v>
      </c>
      <c r="K52" s="35">
        <v>0</v>
      </c>
      <c r="L52" s="35">
        <v>0</v>
      </c>
      <c r="M52" s="35">
        <v>0</v>
      </c>
      <c r="N52" s="32" t="s">
        <v>19</v>
      </c>
      <c r="O52" s="32" t="s">
        <v>27</v>
      </c>
      <c r="P52" s="32">
        <v>0.67</v>
      </c>
      <c r="Q52" s="32"/>
    </row>
    <row r="53" spans="1:17" x14ac:dyDescent="0.25">
      <c r="A53" s="57">
        <v>42247.452818171296</v>
      </c>
      <c r="B53" s="32" t="s">
        <v>22</v>
      </c>
      <c r="C53" s="32" t="s">
        <v>456</v>
      </c>
      <c r="D53" s="32" t="s">
        <v>455</v>
      </c>
      <c r="E53" s="32" t="s">
        <v>5998</v>
      </c>
      <c r="F53" s="32" t="s">
        <v>5999</v>
      </c>
      <c r="G53" s="32" t="s">
        <v>29</v>
      </c>
      <c r="H53" s="32" t="s">
        <v>30</v>
      </c>
      <c r="I53" s="32" t="s">
        <v>2006</v>
      </c>
      <c r="J53" s="35">
        <v>0</v>
      </c>
      <c r="K53" s="35">
        <v>0</v>
      </c>
      <c r="L53" s="35">
        <v>0</v>
      </c>
      <c r="M53" s="35">
        <v>1.08</v>
      </c>
      <c r="N53" s="32" t="s">
        <v>19</v>
      </c>
      <c r="O53" s="32" t="s">
        <v>27</v>
      </c>
      <c r="P53" s="32">
        <v>1</v>
      </c>
      <c r="Q53" s="32"/>
    </row>
    <row r="54" spans="1:17" x14ac:dyDescent="0.25">
      <c r="A54" s="57">
        <v>42247.45377511574</v>
      </c>
      <c r="B54" s="32" t="s">
        <v>22</v>
      </c>
      <c r="C54" s="32" t="s">
        <v>5384</v>
      </c>
      <c r="D54" s="32" t="s">
        <v>5383</v>
      </c>
      <c r="E54" s="32" t="s">
        <v>6000</v>
      </c>
      <c r="F54" s="32" t="s">
        <v>6001</v>
      </c>
      <c r="G54" s="32" t="s">
        <v>25</v>
      </c>
      <c r="H54" s="32" t="s">
        <v>26</v>
      </c>
      <c r="I54" s="32" t="s">
        <v>2006</v>
      </c>
      <c r="J54" s="35">
        <v>0</v>
      </c>
      <c r="K54" s="35">
        <v>0</v>
      </c>
      <c r="L54" s="35">
        <v>21.24</v>
      </c>
      <c r="M54" s="35">
        <v>0</v>
      </c>
      <c r="N54" s="32" t="s">
        <v>19</v>
      </c>
      <c r="O54" s="32" t="s">
        <v>24</v>
      </c>
      <c r="P54" s="32">
        <v>1.25</v>
      </c>
      <c r="Q54" s="32"/>
    </row>
    <row r="55" spans="1:17" x14ac:dyDescent="0.25">
      <c r="A55" s="57">
        <v>42247.45377511574</v>
      </c>
      <c r="B55" s="32" t="s">
        <v>22</v>
      </c>
      <c r="C55" s="32" t="s">
        <v>5384</v>
      </c>
      <c r="D55" s="32" t="s">
        <v>5383</v>
      </c>
      <c r="E55" s="32" t="s">
        <v>6000</v>
      </c>
      <c r="F55" s="32" t="s">
        <v>6001</v>
      </c>
      <c r="G55" s="32" t="s">
        <v>35</v>
      </c>
      <c r="H55" s="32" t="s">
        <v>38</v>
      </c>
      <c r="I55" s="32" t="s">
        <v>2006</v>
      </c>
      <c r="J55" s="35">
        <v>0</v>
      </c>
      <c r="K55" s="35">
        <v>0</v>
      </c>
      <c r="L55" s="35">
        <v>0</v>
      </c>
      <c r="M55" s="35">
        <v>14</v>
      </c>
      <c r="N55" s="32" t="s">
        <v>19</v>
      </c>
      <c r="O55" s="32" t="s">
        <v>24</v>
      </c>
      <c r="P55" s="32">
        <v>1</v>
      </c>
      <c r="Q55" s="32"/>
    </row>
    <row r="56" spans="1:17" x14ac:dyDescent="0.25">
      <c r="A56" s="57">
        <v>42247.456231365744</v>
      </c>
      <c r="B56" s="32" t="s">
        <v>22</v>
      </c>
      <c r="C56" s="32" t="s">
        <v>6002</v>
      </c>
      <c r="D56" s="32" t="s">
        <v>6003</v>
      </c>
      <c r="E56" s="32" t="s">
        <v>6004</v>
      </c>
      <c r="F56" s="32" t="s">
        <v>6005</v>
      </c>
      <c r="G56" s="32" t="s">
        <v>25</v>
      </c>
      <c r="H56" s="32" t="s">
        <v>26</v>
      </c>
      <c r="I56" s="32" t="s">
        <v>2006</v>
      </c>
      <c r="J56" s="35">
        <v>0</v>
      </c>
      <c r="K56" s="35">
        <v>0</v>
      </c>
      <c r="L56" s="35">
        <v>8.49</v>
      </c>
      <c r="M56" s="35">
        <v>0</v>
      </c>
      <c r="N56" s="32" t="s">
        <v>19</v>
      </c>
      <c r="O56" s="32" t="s">
        <v>357</v>
      </c>
      <c r="P56" s="32">
        <v>0.5</v>
      </c>
      <c r="Q56" s="32"/>
    </row>
    <row r="57" spans="1:17" x14ac:dyDescent="0.25">
      <c r="A57" s="57">
        <v>42247.456231365744</v>
      </c>
      <c r="B57" s="32" t="s">
        <v>22</v>
      </c>
      <c r="C57" s="32" t="s">
        <v>6002</v>
      </c>
      <c r="D57" s="32" t="s">
        <v>6003</v>
      </c>
      <c r="E57" s="32" t="s">
        <v>6004</v>
      </c>
      <c r="F57" s="32" t="s">
        <v>6005</v>
      </c>
      <c r="G57" s="32" t="s">
        <v>25</v>
      </c>
      <c r="H57" s="32" t="s">
        <v>26</v>
      </c>
      <c r="I57" s="32" t="s">
        <v>2006</v>
      </c>
      <c r="J57" s="35">
        <v>0</v>
      </c>
      <c r="K57" s="35">
        <v>0</v>
      </c>
      <c r="L57" s="35">
        <v>8.49</v>
      </c>
      <c r="M57" s="35">
        <v>0</v>
      </c>
      <c r="N57" s="32" t="s">
        <v>19</v>
      </c>
      <c r="O57" s="32" t="s">
        <v>357</v>
      </c>
      <c r="P57" s="32">
        <v>0.5</v>
      </c>
      <c r="Q57" s="32"/>
    </row>
    <row r="58" spans="1:17" x14ac:dyDescent="0.25">
      <c r="A58" s="57">
        <v>42247.456231365744</v>
      </c>
      <c r="B58" s="32" t="s">
        <v>22</v>
      </c>
      <c r="C58" s="32" t="s">
        <v>6002</v>
      </c>
      <c r="D58" s="32" t="s">
        <v>6003</v>
      </c>
      <c r="E58" s="32" t="s">
        <v>6004</v>
      </c>
      <c r="F58" s="32" t="s">
        <v>6005</v>
      </c>
      <c r="G58" s="32" t="s">
        <v>33</v>
      </c>
      <c r="H58" s="32" t="s">
        <v>34</v>
      </c>
      <c r="I58" s="32" t="s">
        <v>2006</v>
      </c>
      <c r="J58" s="35">
        <v>0</v>
      </c>
      <c r="K58" s="35">
        <v>0</v>
      </c>
      <c r="L58" s="35">
        <v>0</v>
      </c>
      <c r="M58" s="35">
        <v>3</v>
      </c>
      <c r="N58" s="32" t="s">
        <v>19</v>
      </c>
      <c r="O58" s="32" t="s">
        <v>357</v>
      </c>
      <c r="P58" s="32">
        <v>1</v>
      </c>
      <c r="Q58" s="32"/>
    </row>
    <row r="59" spans="1:17" x14ac:dyDescent="0.25">
      <c r="A59" s="57">
        <v>42247.457644525464</v>
      </c>
      <c r="B59" s="32" t="s">
        <v>22</v>
      </c>
      <c r="C59" s="32" t="s">
        <v>456</v>
      </c>
      <c r="D59" s="32" t="s">
        <v>455</v>
      </c>
      <c r="E59" s="32" t="s">
        <v>6006</v>
      </c>
      <c r="F59" s="32" t="s">
        <v>6007</v>
      </c>
      <c r="G59" s="32" t="s">
        <v>25</v>
      </c>
      <c r="H59" s="32" t="s">
        <v>26</v>
      </c>
      <c r="I59" s="32" t="s">
        <v>2006</v>
      </c>
      <c r="J59" s="35">
        <v>0</v>
      </c>
      <c r="K59" s="35">
        <v>0</v>
      </c>
      <c r="L59" s="35">
        <v>0</v>
      </c>
      <c r="M59" s="35">
        <v>0</v>
      </c>
      <c r="N59" s="32" t="s">
        <v>19</v>
      </c>
      <c r="O59" s="32" t="s">
        <v>27</v>
      </c>
      <c r="P59" s="32">
        <v>0.75</v>
      </c>
      <c r="Q59" s="32"/>
    </row>
    <row r="60" spans="1:17" x14ac:dyDescent="0.25">
      <c r="A60" s="57">
        <v>42247.457644525464</v>
      </c>
      <c r="B60" s="32" t="s">
        <v>22</v>
      </c>
      <c r="C60" s="32" t="s">
        <v>456</v>
      </c>
      <c r="D60" s="32" t="s">
        <v>455</v>
      </c>
      <c r="E60" s="32" t="s">
        <v>6006</v>
      </c>
      <c r="F60" s="32" t="s">
        <v>6007</v>
      </c>
      <c r="G60" s="32" t="s">
        <v>29</v>
      </c>
      <c r="H60" s="32" t="s">
        <v>6008</v>
      </c>
      <c r="I60" s="32" t="s">
        <v>2006</v>
      </c>
      <c r="J60" s="35">
        <v>0</v>
      </c>
      <c r="K60" s="35">
        <v>0</v>
      </c>
      <c r="L60" s="35">
        <v>0</v>
      </c>
      <c r="M60" s="35">
        <v>0</v>
      </c>
      <c r="N60" s="32" t="s">
        <v>19</v>
      </c>
      <c r="O60" s="32" t="s">
        <v>27</v>
      </c>
      <c r="P60" s="32">
        <v>1</v>
      </c>
      <c r="Q60" s="32"/>
    </row>
    <row r="61" spans="1:17" x14ac:dyDescent="0.25">
      <c r="A61" s="57">
        <v>42247.460657175929</v>
      </c>
      <c r="B61" s="32" t="s">
        <v>22</v>
      </c>
      <c r="C61" s="32" t="s">
        <v>456</v>
      </c>
      <c r="D61" s="32" t="s">
        <v>455</v>
      </c>
      <c r="E61" s="32" t="s">
        <v>6009</v>
      </c>
      <c r="F61" s="32" t="s">
        <v>6010</v>
      </c>
      <c r="G61" s="32" t="s">
        <v>25</v>
      </c>
      <c r="H61" s="32" t="s">
        <v>26</v>
      </c>
      <c r="I61" s="32" t="s">
        <v>2006</v>
      </c>
      <c r="J61" s="35">
        <v>0</v>
      </c>
      <c r="K61" s="35">
        <v>0</v>
      </c>
      <c r="L61" s="35">
        <v>0</v>
      </c>
      <c r="M61" s="35">
        <v>0</v>
      </c>
      <c r="N61" s="32" t="s">
        <v>19</v>
      </c>
      <c r="O61" s="32" t="s">
        <v>27</v>
      </c>
      <c r="P61" s="32">
        <v>0.83</v>
      </c>
      <c r="Q61" s="32"/>
    </row>
    <row r="62" spans="1:17" x14ac:dyDescent="0.25">
      <c r="A62" s="57">
        <v>42247.460657175929</v>
      </c>
      <c r="B62" s="32" t="s">
        <v>22</v>
      </c>
      <c r="C62" s="32" t="s">
        <v>456</v>
      </c>
      <c r="D62" s="32" t="s">
        <v>455</v>
      </c>
      <c r="E62" s="32" t="s">
        <v>6009</v>
      </c>
      <c r="F62" s="32" t="s">
        <v>6010</v>
      </c>
      <c r="G62" s="32" t="s">
        <v>35</v>
      </c>
      <c r="H62" s="32" t="s">
        <v>38</v>
      </c>
      <c r="I62" s="32" t="s">
        <v>2006</v>
      </c>
      <c r="J62" s="35">
        <v>0</v>
      </c>
      <c r="K62" s="35">
        <v>0</v>
      </c>
      <c r="L62" s="35">
        <v>0</v>
      </c>
      <c r="M62" s="35">
        <v>16.399999999999999</v>
      </c>
      <c r="N62" s="32" t="s">
        <v>19</v>
      </c>
      <c r="O62" s="32" t="s">
        <v>27</v>
      </c>
      <c r="P62" s="32">
        <v>1</v>
      </c>
      <c r="Q62" s="32"/>
    </row>
    <row r="63" spans="1:17" x14ac:dyDescent="0.25">
      <c r="A63" s="57">
        <v>42247.460657175929</v>
      </c>
      <c r="B63" s="32" t="s">
        <v>22</v>
      </c>
      <c r="C63" s="32" t="s">
        <v>456</v>
      </c>
      <c r="D63" s="32" t="s">
        <v>455</v>
      </c>
      <c r="E63" s="32" t="s">
        <v>6009</v>
      </c>
      <c r="F63" s="32" t="s">
        <v>6010</v>
      </c>
      <c r="G63" s="32" t="s">
        <v>35</v>
      </c>
      <c r="H63" s="32" t="s">
        <v>38</v>
      </c>
      <c r="I63" s="32" t="s">
        <v>2006</v>
      </c>
      <c r="J63" s="35">
        <v>0</v>
      </c>
      <c r="K63" s="35">
        <v>0</v>
      </c>
      <c r="L63" s="35">
        <v>0</v>
      </c>
      <c r="M63" s="35">
        <v>10.199999999999999</v>
      </c>
      <c r="N63" s="32" t="s">
        <v>19</v>
      </c>
      <c r="O63" s="32" t="s">
        <v>27</v>
      </c>
      <c r="P63" s="32">
        <v>1</v>
      </c>
      <c r="Q63" s="32"/>
    </row>
    <row r="64" spans="1:17" x14ac:dyDescent="0.25">
      <c r="A64" s="57">
        <v>42247.468727777778</v>
      </c>
      <c r="B64" s="32" t="s">
        <v>22</v>
      </c>
      <c r="C64" s="32" t="s">
        <v>456</v>
      </c>
      <c r="D64" s="32" t="s">
        <v>455</v>
      </c>
      <c r="E64" s="32" t="s">
        <v>6011</v>
      </c>
      <c r="F64" s="32" t="s">
        <v>6012</v>
      </c>
      <c r="G64" s="32" t="s">
        <v>25</v>
      </c>
      <c r="H64" s="32" t="s">
        <v>26</v>
      </c>
      <c r="I64" s="32" t="s">
        <v>2006</v>
      </c>
      <c r="J64" s="35">
        <v>0</v>
      </c>
      <c r="K64" s="35">
        <v>0</v>
      </c>
      <c r="L64" s="35">
        <v>0</v>
      </c>
      <c r="M64" s="35">
        <v>0</v>
      </c>
      <c r="N64" s="32" t="s">
        <v>19</v>
      </c>
      <c r="O64" s="32" t="s">
        <v>27</v>
      </c>
      <c r="P64" s="32">
        <v>1</v>
      </c>
      <c r="Q64" s="32"/>
    </row>
    <row r="65" spans="1:17" x14ac:dyDescent="0.25">
      <c r="A65" s="57">
        <v>42247.468727777778</v>
      </c>
      <c r="B65" s="32" t="s">
        <v>22</v>
      </c>
      <c r="C65" s="32" t="s">
        <v>456</v>
      </c>
      <c r="D65" s="32" t="s">
        <v>455</v>
      </c>
      <c r="E65" s="32" t="s">
        <v>6011</v>
      </c>
      <c r="F65" s="32" t="s">
        <v>6012</v>
      </c>
      <c r="G65" s="32" t="s">
        <v>35</v>
      </c>
      <c r="H65" s="32" t="s">
        <v>38</v>
      </c>
      <c r="I65" s="32" t="s">
        <v>2006</v>
      </c>
      <c r="J65" s="35">
        <v>0</v>
      </c>
      <c r="K65" s="35">
        <v>0</v>
      </c>
      <c r="L65" s="35">
        <v>0</v>
      </c>
      <c r="M65" s="35">
        <v>9.4499999999999993</v>
      </c>
      <c r="N65" s="32" t="s">
        <v>19</v>
      </c>
      <c r="O65" s="32" t="s">
        <v>27</v>
      </c>
      <c r="P65" s="32">
        <v>1</v>
      </c>
      <c r="Q65" s="32"/>
    </row>
    <row r="66" spans="1:17" x14ac:dyDescent="0.25">
      <c r="A66" s="57">
        <v>42247.468727777778</v>
      </c>
      <c r="B66" s="32" t="s">
        <v>22</v>
      </c>
      <c r="C66" s="32" t="s">
        <v>456</v>
      </c>
      <c r="D66" s="32" t="s">
        <v>455</v>
      </c>
      <c r="E66" s="32" t="s">
        <v>6011</v>
      </c>
      <c r="F66" s="32" t="s">
        <v>6012</v>
      </c>
      <c r="G66" s="32" t="s">
        <v>35</v>
      </c>
      <c r="H66" s="32" t="s">
        <v>38</v>
      </c>
      <c r="I66" s="32" t="s">
        <v>2006</v>
      </c>
      <c r="J66" s="35">
        <v>0</v>
      </c>
      <c r="K66" s="35">
        <v>0</v>
      </c>
      <c r="L66" s="35">
        <v>0</v>
      </c>
      <c r="M66" s="35">
        <v>21</v>
      </c>
      <c r="N66" s="32" t="s">
        <v>19</v>
      </c>
      <c r="O66" s="32" t="s">
        <v>27</v>
      </c>
      <c r="P66" s="32">
        <v>1</v>
      </c>
      <c r="Q66" s="32"/>
    </row>
    <row r="67" spans="1:17" x14ac:dyDescent="0.25">
      <c r="A67" s="57">
        <v>42247.471017708333</v>
      </c>
      <c r="B67" s="32" t="s">
        <v>22</v>
      </c>
      <c r="C67" s="32" t="s">
        <v>78</v>
      </c>
      <c r="D67" s="32" t="s">
        <v>77</v>
      </c>
      <c r="E67" s="32" t="s">
        <v>6013</v>
      </c>
      <c r="F67" s="32" t="s">
        <v>6014</v>
      </c>
      <c r="G67" s="32" t="s">
        <v>25</v>
      </c>
      <c r="H67" s="32" t="s">
        <v>26</v>
      </c>
      <c r="I67" s="32" t="s">
        <v>2006</v>
      </c>
      <c r="J67" s="35">
        <v>0</v>
      </c>
      <c r="K67" s="35">
        <v>0</v>
      </c>
      <c r="L67" s="35">
        <v>0</v>
      </c>
      <c r="M67" s="35">
        <v>0</v>
      </c>
      <c r="N67" s="32" t="s">
        <v>19</v>
      </c>
      <c r="O67" s="32" t="s">
        <v>24</v>
      </c>
      <c r="P67" s="32">
        <v>1</v>
      </c>
      <c r="Q67" s="32"/>
    </row>
    <row r="68" spans="1:17" x14ac:dyDescent="0.25">
      <c r="A68" s="57">
        <v>42247.471017708333</v>
      </c>
      <c r="B68" s="32" t="s">
        <v>22</v>
      </c>
      <c r="C68" s="32" t="s">
        <v>78</v>
      </c>
      <c r="D68" s="32" t="s">
        <v>77</v>
      </c>
      <c r="E68" s="32" t="s">
        <v>6013</v>
      </c>
      <c r="F68" s="32" t="s">
        <v>6014</v>
      </c>
      <c r="G68" s="32" t="s">
        <v>35</v>
      </c>
      <c r="H68" s="32" t="s">
        <v>38</v>
      </c>
      <c r="I68" s="32" t="s">
        <v>2006</v>
      </c>
      <c r="J68" s="35">
        <v>0</v>
      </c>
      <c r="K68" s="35">
        <v>0</v>
      </c>
      <c r="L68" s="35">
        <v>0</v>
      </c>
      <c r="M68" s="35">
        <v>10.55</v>
      </c>
      <c r="N68" s="32" t="s">
        <v>19</v>
      </c>
      <c r="O68" s="32" t="s">
        <v>24</v>
      </c>
      <c r="P68" s="32">
        <v>1</v>
      </c>
      <c r="Q68" s="32"/>
    </row>
    <row r="69" spans="1:17" x14ac:dyDescent="0.25">
      <c r="A69" s="57">
        <v>42247.471017708333</v>
      </c>
      <c r="B69" s="32" t="s">
        <v>22</v>
      </c>
      <c r="C69" s="32" t="s">
        <v>78</v>
      </c>
      <c r="D69" s="32" t="s">
        <v>77</v>
      </c>
      <c r="E69" s="32" t="s">
        <v>6013</v>
      </c>
      <c r="F69" s="32" t="s">
        <v>6014</v>
      </c>
      <c r="G69" s="32" t="s">
        <v>33</v>
      </c>
      <c r="H69" s="32" t="s">
        <v>34</v>
      </c>
      <c r="I69" s="32" t="s">
        <v>2006</v>
      </c>
      <c r="J69" s="35">
        <v>0</v>
      </c>
      <c r="K69" s="35">
        <v>0</v>
      </c>
      <c r="L69" s="35">
        <v>0</v>
      </c>
      <c r="M69" s="35">
        <v>3</v>
      </c>
      <c r="N69" s="32" t="s">
        <v>19</v>
      </c>
      <c r="O69" s="32" t="s">
        <v>24</v>
      </c>
      <c r="P69" s="32">
        <v>1</v>
      </c>
      <c r="Q69" s="32"/>
    </row>
    <row r="70" spans="1:17" x14ac:dyDescent="0.25">
      <c r="A70" s="57">
        <v>42247.473704942131</v>
      </c>
      <c r="B70" s="32" t="s">
        <v>22</v>
      </c>
      <c r="C70" s="32" t="s">
        <v>456</v>
      </c>
      <c r="D70" s="32" t="s">
        <v>455</v>
      </c>
      <c r="E70" s="32" t="s">
        <v>6015</v>
      </c>
      <c r="F70" s="32" t="s">
        <v>6016</v>
      </c>
      <c r="G70" s="32" t="s">
        <v>25</v>
      </c>
      <c r="H70" s="32" t="s">
        <v>26</v>
      </c>
      <c r="I70" s="32" t="s">
        <v>2006</v>
      </c>
      <c r="J70" s="35">
        <v>0</v>
      </c>
      <c r="K70" s="35">
        <v>0</v>
      </c>
      <c r="L70" s="35">
        <v>0</v>
      </c>
      <c r="M70" s="35">
        <v>0</v>
      </c>
      <c r="N70" s="32" t="s">
        <v>19</v>
      </c>
      <c r="O70" s="32" t="s">
        <v>27</v>
      </c>
      <c r="P70" s="32">
        <v>1.67</v>
      </c>
      <c r="Q70" s="32"/>
    </row>
    <row r="71" spans="1:17" x14ac:dyDescent="0.25">
      <c r="A71" s="57">
        <v>42247.473704942131</v>
      </c>
      <c r="B71" s="32" t="s">
        <v>22</v>
      </c>
      <c r="C71" s="32" t="s">
        <v>456</v>
      </c>
      <c r="D71" s="32" t="s">
        <v>455</v>
      </c>
      <c r="E71" s="32" t="s">
        <v>6015</v>
      </c>
      <c r="F71" s="32" t="s">
        <v>6016</v>
      </c>
      <c r="G71" s="32" t="s">
        <v>25</v>
      </c>
      <c r="H71" s="32" t="s">
        <v>26</v>
      </c>
      <c r="I71" s="32" t="s">
        <v>2006</v>
      </c>
      <c r="J71" s="35">
        <v>0</v>
      </c>
      <c r="K71" s="35">
        <v>0</v>
      </c>
      <c r="L71" s="35">
        <v>0</v>
      </c>
      <c r="M71" s="35">
        <v>0</v>
      </c>
      <c r="N71" s="32" t="s">
        <v>19</v>
      </c>
      <c r="O71" s="32" t="s">
        <v>27</v>
      </c>
      <c r="P71" s="32">
        <v>3</v>
      </c>
      <c r="Q71" s="32"/>
    </row>
    <row r="72" spans="1:17" x14ac:dyDescent="0.25">
      <c r="A72" s="57">
        <v>42247.473704942131</v>
      </c>
      <c r="B72" s="32" t="s">
        <v>22</v>
      </c>
      <c r="C72" s="32" t="s">
        <v>456</v>
      </c>
      <c r="D72" s="32" t="s">
        <v>455</v>
      </c>
      <c r="E72" s="32" t="s">
        <v>6015</v>
      </c>
      <c r="F72" s="32" t="s">
        <v>6016</v>
      </c>
      <c r="G72" s="32" t="s">
        <v>35</v>
      </c>
      <c r="H72" s="32" t="s">
        <v>38</v>
      </c>
      <c r="I72" s="32" t="s">
        <v>2006</v>
      </c>
      <c r="J72" s="35">
        <v>0</v>
      </c>
      <c r="K72" s="35">
        <v>0</v>
      </c>
      <c r="L72" s="35">
        <v>0</v>
      </c>
      <c r="M72" s="35">
        <v>24.35</v>
      </c>
      <c r="N72" s="32" t="s">
        <v>19</v>
      </c>
      <c r="O72" s="32" t="s">
        <v>27</v>
      </c>
      <c r="P72" s="32">
        <v>1</v>
      </c>
      <c r="Q72" s="32"/>
    </row>
    <row r="73" spans="1:17" x14ac:dyDescent="0.25">
      <c r="A73" s="57">
        <v>42247.473704942131</v>
      </c>
      <c r="B73" s="32" t="s">
        <v>22</v>
      </c>
      <c r="C73" s="32" t="s">
        <v>456</v>
      </c>
      <c r="D73" s="32" t="s">
        <v>455</v>
      </c>
      <c r="E73" s="32" t="s">
        <v>6015</v>
      </c>
      <c r="F73" s="32" t="s">
        <v>6016</v>
      </c>
      <c r="G73" s="32" t="s">
        <v>35</v>
      </c>
      <c r="H73" s="32" t="s">
        <v>38</v>
      </c>
      <c r="I73" s="32" t="s">
        <v>2006</v>
      </c>
      <c r="J73" s="35">
        <v>0</v>
      </c>
      <c r="K73" s="35">
        <v>0</v>
      </c>
      <c r="L73" s="35">
        <v>0</v>
      </c>
      <c r="M73" s="35">
        <v>12.3</v>
      </c>
      <c r="N73" s="32" t="s">
        <v>19</v>
      </c>
      <c r="O73" s="32" t="s">
        <v>27</v>
      </c>
      <c r="P73" s="32">
        <v>1</v>
      </c>
      <c r="Q73" s="32"/>
    </row>
    <row r="74" spans="1:17" x14ac:dyDescent="0.25">
      <c r="A74" s="57">
        <v>42247.473704942131</v>
      </c>
      <c r="B74" s="32" t="s">
        <v>22</v>
      </c>
      <c r="C74" s="32" t="s">
        <v>456</v>
      </c>
      <c r="D74" s="32" t="s">
        <v>455</v>
      </c>
      <c r="E74" s="32" t="s">
        <v>6015</v>
      </c>
      <c r="F74" s="32" t="s">
        <v>6016</v>
      </c>
      <c r="G74" s="32" t="s">
        <v>33</v>
      </c>
      <c r="H74" s="32" t="s">
        <v>34</v>
      </c>
      <c r="I74" s="32" t="s">
        <v>2006</v>
      </c>
      <c r="J74" s="35">
        <v>0</v>
      </c>
      <c r="K74" s="35">
        <v>0</v>
      </c>
      <c r="L74" s="35">
        <v>0</v>
      </c>
      <c r="M74" s="35">
        <v>3</v>
      </c>
      <c r="N74" s="32" t="s">
        <v>19</v>
      </c>
      <c r="O74" s="32" t="s">
        <v>27</v>
      </c>
      <c r="P74" s="32">
        <v>1</v>
      </c>
      <c r="Q74" s="32"/>
    </row>
    <row r="75" spans="1:17" x14ac:dyDescent="0.25">
      <c r="A75" s="57">
        <v>42247.473704942131</v>
      </c>
      <c r="B75" s="32" t="s">
        <v>22</v>
      </c>
      <c r="C75" s="32" t="s">
        <v>456</v>
      </c>
      <c r="D75" s="32" t="s">
        <v>455</v>
      </c>
      <c r="E75" s="32" t="s">
        <v>6015</v>
      </c>
      <c r="F75" s="32" t="s">
        <v>6016</v>
      </c>
      <c r="G75" s="32" t="s">
        <v>35</v>
      </c>
      <c r="H75" s="32" t="s">
        <v>38</v>
      </c>
      <c r="I75" s="32" t="s">
        <v>2006</v>
      </c>
      <c r="J75" s="35">
        <v>0</v>
      </c>
      <c r="K75" s="35">
        <v>0</v>
      </c>
      <c r="L75" s="35">
        <v>0</v>
      </c>
      <c r="M75" s="35">
        <v>33.299999999999997</v>
      </c>
      <c r="N75" s="32" t="s">
        <v>19</v>
      </c>
      <c r="O75" s="32" t="s">
        <v>27</v>
      </c>
      <c r="P75" s="32">
        <v>1</v>
      </c>
      <c r="Q75" s="32"/>
    </row>
    <row r="76" spans="1:17" x14ac:dyDescent="0.25">
      <c r="A76" s="57">
        <v>42247.475341435187</v>
      </c>
      <c r="B76" s="32" t="s">
        <v>22</v>
      </c>
      <c r="C76" s="32" t="s">
        <v>6017</v>
      </c>
      <c r="D76" s="32" t="s">
        <v>6018</v>
      </c>
      <c r="E76" s="32" t="s">
        <v>6019</v>
      </c>
      <c r="F76" s="32" t="s">
        <v>6020</v>
      </c>
      <c r="G76" s="32" t="s">
        <v>25</v>
      </c>
      <c r="H76" s="32" t="s">
        <v>26</v>
      </c>
      <c r="I76" s="32" t="s">
        <v>2006</v>
      </c>
      <c r="J76" s="35">
        <v>0</v>
      </c>
      <c r="K76" s="35">
        <v>0</v>
      </c>
      <c r="L76" s="35">
        <v>0</v>
      </c>
      <c r="M76" s="35">
        <v>0</v>
      </c>
      <c r="N76" s="32" t="s">
        <v>19</v>
      </c>
      <c r="O76" s="32" t="s">
        <v>24</v>
      </c>
      <c r="P76" s="32">
        <v>0.5</v>
      </c>
      <c r="Q76" s="32"/>
    </row>
    <row r="77" spans="1:17" x14ac:dyDescent="0.25">
      <c r="A77" s="57">
        <v>42247.475341435187</v>
      </c>
      <c r="B77" s="32" t="s">
        <v>22</v>
      </c>
      <c r="C77" s="32" t="s">
        <v>6017</v>
      </c>
      <c r="D77" s="32" t="s">
        <v>6018</v>
      </c>
      <c r="E77" s="32" t="s">
        <v>6019</v>
      </c>
      <c r="F77" s="32" t="s">
        <v>6020</v>
      </c>
      <c r="G77" s="32" t="s">
        <v>35</v>
      </c>
      <c r="H77" s="32" t="s">
        <v>38</v>
      </c>
      <c r="I77" s="32" t="s">
        <v>2006</v>
      </c>
      <c r="J77" s="35">
        <v>0</v>
      </c>
      <c r="K77" s="35">
        <v>0</v>
      </c>
      <c r="L77" s="35">
        <v>0</v>
      </c>
      <c r="M77" s="35">
        <v>22.3</v>
      </c>
      <c r="N77" s="32" t="s">
        <v>19</v>
      </c>
      <c r="O77" s="32" t="s">
        <v>24</v>
      </c>
      <c r="P77" s="32">
        <v>1</v>
      </c>
      <c r="Q77" s="32"/>
    </row>
    <row r="78" spans="1:17" x14ac:dyDescent="0.25">
      <c r="A78" s="57">
        <v>42247.475341435187</v>
      </c>
      <c r="B78" s="32" t="s">
        <v>22</v>
      </c>
      <c r="C78" s="32" t="s">
        <v>6017</v>
      </c>
      <c r="D78" s="32" t="s">
        <v>6018</v>
      </c>
      <c r="E78" s="32" t="s">
        <v>6019</v>
      </c>
      <c r="F78" s="32" t="s">
        <v>6020</v>
      </c>
      <c r="G78" s="32" t="s">
        <v>35</v>
      </c>
      <c r="H78" s="32" t="s">
        <v>38</v>
      </c>
      <c r="I78" s="32" t="s">
        <v>2006</v>
      </c>
      <c r="J78" s="35">
        <v>0</v>
      </c>
      <c r="K78" s="35">
        <v>0</v>
      </c>
      <c r="L78" s="35">
        <v>0</v>
      </c>
      <c r="M78" s="35">
        <v>19.25</v>
      </c>
      <c r="N78" s="32" t="s">
        <v>19</v>
      </c>
      <c r="O78" s="32" t="s">
        <v>24</v>
      </c>
      <c r="P78" s="32">
        <v>1</v>
      </c>
      <c r="Q78" s="32"/>
    </row>
    <row r="79" spans="1:17" x14ac:dyDescent="0.25">
      <c r="A79" s="57">
        <v>42247.479309108799</v>
      </c>
      <c r="B79" s="32" t="s">
        <v>22</v>
      </c>
      <c r="C79" s="32" t="s">
        <v>5113</v>
      </c>
      <c r="D79" s="32" t="s">
        <v>5114</v>
      </c>
      <c r="E79" s="32" t="s">
        <v>6021</v>
      </c>
      <c r="F79" s="32" t="s">
        <v>6022</v>
      </c>
      <c r="G79" s="32" t="s">
        <v>25</v>
      </c>
      <c r="H79" s="32" t="s">
        <v>26</v>
      </c>
      <c r="I79" s="32" t="s">
        <v>2006</v>
      </c>
      <c r="J79" s="35">
        <v>0</v>
      </c>
      <c r="K79" s="35">
        <v>0</v>
      </c>
      <c r="L79" s="35">
        <v>0</v>
      </c>
      <c r="M79" s="35">
        <v>0</v>
      </c>
      <c r="N79" s="32" t="s">
        <v>19</v>
      </c>
      <c r="O79" s="32" t="s">
        <v>508</v>
      </c>
      <c r="P79" s="32">
        <v>4.25</v>
      </c>
      <c r="Q79" s="32"/>
    </row>
    <row r="80" spans="1:17" x14ac:dyDescent="0.25">
      <c r="A80" s="57">
        <v>42247.479309108799</v>
      </c>
      <c r="B80" s="32" t="s">
        <v>22</v>
      </c>
      <c r="C80" s="32" t="s">
        <v>5113</v>
      </c>
      <c r="D80" s="32" t="s">
        <v>5114</v>
      </c>
      <c r="E80" s="32" t="s">
        <v>6021</v>
      </c>
      <c r="F80" s="32" t="s">
        <v>6022</v>
      </c>
      <c r="G80" s="32" t="s">
        <v>35</v>
      </c>
      <c r="H80" s="32" t="s">
        <v>38</v>
      </c>
      <c r="I80" s="32" t="s">
        <v>2006</v>
      </c>
      <c r="J80" s="35">
        <v>0</v>
      </c>
      <c r="K80" s="35">
        <v>0</v>
      </c>
      <c r="L80" s="35">
        <v>0</v>
      </c>
      <c r="M80" s="35">
        <v>17.7</v>
      </c>
      <c r="N80" s="32" t="s">
        <v>19</v>
      </c>
      <c r="O80" s="32" t="s">
        <v>508</v>
      </c>
      <c r="P80" s="32">
        <v>1</v>
      </c>
      <c r="Q80" s="32"/>
    </row>
    <row r="81" spans="1:17" x14ac:dyDescent="0.25">
      <c r="A81" s="57">
        <v>42247.479309108799</v>
      </c>
      <c r="B81" s="32" t="s">
        <v>22</v>
      </c>
      <c r="C81" s="32" t="s">
        <v>5113</v>
      </c>
      <c r="D81" s="32" t="s">
        <v>5114</v>
      </c>
      <c r="E81" s="32" t="s">
        <v>6021</v>
      </c>
      <c r="F81" s="32" t="s">
        <v>6022</v>
      </c>
      <c r="G81" s="32" t="s">
        <v>29</v>
      </c>
      <c r="H81" s="32" t="s">
        <v>30</v>
      </c>
      <c r="I81" s="32" t="s">
        <v>2006</v>
      </c>
      <c r="J81" s="35">
        <v>0</v>
      </c>
      <c r="K81" s="35">
        <v>0</v>
      </c>
      <c r="L81" s="35">
        <v>0</v>
      </c>
      <c r="M81" s="35">
        <v>2.14</v>
      </c>
      <c r="N81" s="32" t="s">
        <v>19</v>
      </c>
      <c r="O81" s="32" t="s">
        <v>508</v>
      </c>
      <c r="P81" s="32">
        <v>1</v>
      </c>
      <c r="Q81" s="32"/>
    </row>
    <row r="82" spans="1:17" x14ac:dyDescent="0.25">
      <c r="A82" s="57">
        <v>42247.479309108799</v>
      </c>
      <c r="B82" s="32" t="s">
        <v>22</v>
      </c>
      <c r="C82" s="32" t="s">
        <v>5113</v>
      </c>
      <c r="D82" s="32" t="s">
        <v>5114</v>
      </c>
      <c r="E82" s="32" t="s">
        <v>6021</v>
      </c>
      <c r="F82" s="32" t="s">
        <v>6022</v>
      </c>
      <c r="G82" s="32" t="s">
        <v>29</v>
      </c>
      <c r="H82" s="32" t="s">
        <v>30</v>
      </c>
      <c r="I82" s="32" t="s">
        <v>2006</v>
      </c>
      <c r="J82" s="35">
        <v>0</v>
      </c>
      <c r="K82" s="35">
        <v>0</v>
      </c>
      <c r="L82" s="35">
        <v>0</v>
      </c>
      <c r="M82" s="35">
        <v>2.2000000000000002</v>
      </c>
      <c r="N82" s="32" t="s">
        <v>19</v>
      </c>
      <c r="O82" s="32" t="s">
        <v>508</v>
      </c>
      <c r="P82" s="32">
        <v>1</v>
      </c>
      <c r="Q82" s="32"/>
    </row>
    <row r="83" spans="1:17" x14ac:dyDescent="0.25">
      <c r="A83" s="57">
        <v>42247.479309108799</v>
      </c>
      <c r="B83" s="32" t="s">
        <v>22</v>
      </c>
      <c r="C83" s="32" t="s">
        <v>5113</v>
      </c>
      <c r="D83" s="32" t="s">
        <v>5114</v>
      </c>
      <c r="E83" s="32" t="s">
        <v>6021</v>
      </c>
      <c r="F83" s="32" t="s">
        <v>6022</v>
      </c>
      <c r="G83" s="32" t="s">
        <v>25</v>
      </c>
      <c r="H83" s="32" t="s">
        <v>26</v>
      </c>
      <c r="I83" s="32" t="s">
        <v>2006</v>
      </c>
      <c r="J83" s="35">
        <v>0</v>
      </c>
      <c r="K83" s="35">
        <v>0</v>
      </c>
      <c r="L83" s="35">
        <v>0</v>
      </c>
      <c r="M83" s="35">
        <v>0</v>
      </c>
      <c r="N83" s="32" t="s">
        <v>19</v>
      </c>
      <c r="O83" s="32" t="s">
        <v>508</v>
      </c>
      <c r="P83" s="32">
        <v>0.67</v>
      </c>
      <c r="Q83" s="32"/>
    </row>
    <row r="84" spans="1:17" x14ac:dyDescent="0.25">
      <c r="A84" s="57">
        <v>42247.479309108799</v>
      </c>
      <c r="B84" s="32" t="s">
        <v>22</v>
      </c>
      <c r="C84" s="32" t="s">
        <v>5113</v>
      </c>
      <c r="D84" s="32" t="s">
        <v>5114</v>
      </c>
      <c r="E84" s="32" t="s">
        <v>6021</v>
      </c>
      <c r="F84" s="32" t="s">
        <v>6022</v>
      </c>
      <c r="G84" s="32" t="s">
        <v>35</v>
      </c>
      <c r="H84" s="32" t="s">
        <v>38</v>
      </c>
      <c r="I84" s="32" t="s">
        <v>2006</v>
      </c>
      <c r="J84" s="35">
        <v>0</v>
      </c>
      <c r="K84" s="35">
        <v>0</v>
      </c>
      <c r="L84" s="35">
        <v>0</v>
      </c>
      <c r="M84" s="35">
        <v>20.3</v>
      </c>
      <c r="N84" s="32" t="s">
        <v>19</v>
      </c>
      <c r="O84" s="32" t="s">
        <v>508</v>
      </c>
      <c r="P84" s="32">
        <v>1</v>
      </c>
      <c r="Q84" s="32"/>
    </row>
    <row r="85" spans="1:17" x14ac:dyDescent="0.25">
      <c r="A85" s="57">
        <v>42247.479309108799</v>
      </c>
      <c r="B85" s="32" t="s">
        <v>22</v>
      </c>
      <c r="C85" s="32" t="s">
        <v>5113</v>
      </c>
      <c r="D85" s="32" t="s">
        <v>5114</v>
      </c>
      <c r="E85" s="32" t="s">
        <v>6021</v>
      </c>
      <c r="F85" s="32" t="s">
        <v>6022</v>
      </c>
      <c r="G85" s="32" t="s">
        <v>35</v>
      </c>
      <c r="H85" s="32" t="s">
        <v>38</v>
      </c>
      <c r="I85" s="32" t="s">
        <v>2006</v>
      </c>
      <c r="J85" s="35">
        <v>0</v>
      </c>
      <c r="K85" s="35">
        <v>0</v>
      </c>
      <c r="L85" s="35">
        <v>0</v>
      </c>
      <c r="M85" s="35">
        <v>30.6</v>
      </c>
      <c r="N85" s="32" t="s">
        <v>19</v>
      </c>
      <c r="O85" s="32" t="s">
        <v>508</v>
      </c>
      <c r="P85" s="32">
        <v>1</v>
      </c>
      <c r="Q85" s="32"/>
    </row>
    <row r="86" spans="1:17" x14ac:dyDescent="0.25">
      <c r="A86" s="57">
        <v>42247.479309108799</v>
      </c>
      <c r="B86" s="32" t="s">
        <v>22</v>
      </c>
      <c r="C86" s="32" t="s">
        <v>5113</v>
      </c>
      <c r="D86" s="32" t="s">
        <v>5114</v>
      </c>
      <c r="E86" s="32" t="s">
        <v>6021</v>
      </c>
      <c r="F86" s="32" t="s">
        <v>6022</v>
      </c>
      <c r="G86" s="32" t="s">
        <v>25</v>
      </c>
      <c r="H86" s="32" t="s">
        <v>26</v>
      </c>
      <c r="I86" s="32" t="s">
        <v>2006</v>
      </c>
      <c r="J86" s="35">
        <v>0</v>
      </c>
      <c r="K86" s="35">
        <v>0</v>
      </c>
      <c r="L86" s="35">
        <v>0</v>
      </c>
      <c r="M86" s="35">
        <v>0</v>
      </c>
      <c r="N86" s="32" t="s">
        <v>19</v>
      </c>
      <c r="O86" s="32" t="s">
        <v>508</v>
      </c>
      <c r="P86" s="32">
        <v>4.25</v>
      </c>
      <c r="Q86" s="32"/>
    </row>
    <row r="87" spans="1:17" x14ac:dyDescent="0.25">
      <c r="A87" s="57">
        <v>42247.481825613424</v>
      </c>
      <c r="B87" s="32" t="s">
        <v>22</v>
      </c>
      <c r="C87" s="32" t="s">
        <v>456</v>
      </c>
      <c r="D87" s="32" t="s">
        <v>455</v>
      </c>
      <c r="E87" s="32" t="s">
        <v>6023</v>
      </c>
      <c r="F87" s="32" t="s">
        <v>6024</v>
      </c>
      <c r="G87" s="32" t="s">
        <v>25</v>
      </c>
      <c r="H87" s="32" t="s">
        <v>26</v>
      </c>
      <c r="I87" s="32" t="s">
        <v>2006</v>
      </c>
      <c r="J87" s="35">
        <v>0</v>
      </c>
      <c r="K87" s="35">
        <v>0</v>
      </c>
      <c r="L87" s="35">
        <v>0</v>
      </c>
      <c r="M87" s="35">
        <v>0</v>
      </c>
      <c r="N87" s="32" t="s">
        <v>19</v>
      </c>
      <c r="O87" s="32" t="s">
        <v>27</v>
      </c>
      <c r="P87" s="32">
        <v>1</v>
      </c>
      <c r="Q87" s="32"/>
    </row>
    <row r="88" spans="1:17" x14ac:dyDescent="0.25">
      <c r="A88" s="57">
        <v>42247.481825613424</v>
      </c>
      <c r="B88" s="32" t="s">
        <v>22</v>
      </c>
      <c r="C88" s="32" t="s">
        <v>456</v>
      </c>
      <c r="D88" s="32" t="s">
        <v>455</v>
      </c>
      <c r="E88" s="32" t="s">
        <v>6023</v>
      </c>
      <c r="F88" s="32" t="s">
        <v>6024</v>
      </c>
      <c r="G88" s="32" t="s">
        <v>35</v>
      </c>
      <c r="H88" s="32" t="s">
        <v>38</v>
      </c>
      <c r="I88" s="32" t="s">
        <v>2006</v>
      </c>
      <c r="J88" s="35">
        <v>0</v>
      </c>
      <c r="K88" s="35">
        <v>0</v>
      </c>
      <c r="L88" s="35">
        <v>0</v>
      </c>
      <c r="M88" s="35">
        <v>31.1</v>
      </c>
      <c r="N88" s="32" t="s">
        <v>19</v>
      </c>
      <c r="O88" s="32" t="s">
        <v>27</v>
      </c>
      <c r="P88" s="32">
        <v>1</v>
      </c>
      <c r="Q88" s="32"/>
    </row>
    <row r="89" spans="1:17" x14ac:dyDescent="0.25">
      <c r="A89" s="57">
        <v>42247.481825613424</v>
      </c>
      <c r="B89" s="32" t="s">
        <v>22</v>
      </c>
      <c r="C89" s="32" t="s">
        <v>456</v>
      </c>
      <c r="D89" s="32" t="s">
        <v>455</v>
      </c>
      <c r="E89" s="32" t="s">
        <v>6023</v>
      </c>
      <c r="F89" s="32" t="s">
        <v>6024</v>
      </c>
      <c r="G89" s="32" t="s">
        <v>35</v>
      </c>
      <c r="H89" s="32" t="s">
        <v>38</v>
      </c>
      <c r="I89" s="32" t="s">
        <v>2006</v>
      </c>
      <c r="J89" s="35">
        <v>0</v>
      </c>
      <c r="K89" s="35">
        <v>0</v>
      </c>
      <c r="L89" s="35">
        <v>0</v>
      </c>
      <c r="M89" s="35">
        <v>16.8</v>
      </c>
      <c r="N89" s="32" t="s">
        <v>19</v>
      </c>
      <c r="O89" s="32" t="s">
        <v>27</v>
      </c>
      <c r="P89" s="32">
        <v>1</v>
      </c>
      <c r="Q89" s="32"/>
    </row>
    <row r="90" spans="1:17" x14ac:dyDescent="0.25">
      <c r="A90" s="57">
        <v>42247.483260682871</v>
      </c>
      <c r="B90" s="32"/>
      <c r="C90" s="32" t="s">
        <v>6025</v>
      </c>
      <c r="D90" s="32" t="s">
        <v>334</v>
      </c>
      <c r="E90" s="32" t="s">
        <v>6026</v>
      </c>
      <c r="F90" s="32" t="s">
        <v>6027</v>
      </c>
      <c r="G90" s="32" t="s">
        <v>58</v>
      </c>
      <c r="H90" s="32" t="s">
        <v>59</v>
      </c>
      <c r="I90" s="32" t="s">
        <v>2006</v>
      </c>
      <c r="J90" s="35">
        <v>0</v>
      </c>
      <c r="K90" s="35">
        <v>0</v>
      </c>
      <c r="L90" s="35">
        <v>0</v>
      </c>
      <c r="M90" s="35">
        <v>0</v>
      </c>
      <c r="N90" s="32" t="s">
        <v>19</v>
      </c>
      <c r="O90" s="32" t="s">
        <v>322</v>
      </c>
      <c r="P90" s="32">
        <v>0</v>
      </c>
      <c r="Q90" s="32"/>
    </row>
    <row r="91" spans="1:17" x14ac:dyDescent="0.25">
      <c r="A91" s="57">
        <v>42247.500745219906</v>
      </c>
      <c r="B91" s="32" t="s">
        <v>22</v>
      </c>
      <c r="C91" s="32" t="s">
        <v>4397</v>
      </c>
      <c r="D91" s="32" t="s">
        <v>4398</v>
      </c>
      <c r="E91" s="32" t="s">
        <v>6028</v>
      </c>
      <c r="F91" s="32" t="s">
        <v>6029</v>
      </c>
      <c r="G91" s="32" t="s">
        <v>25</v>
      </c>
      <c r="H91" s="32" t="s">
        <v>26</v>
      </c>
      <c r="I91" s="32" t="s">
        <v>2006</v>
      </c>
      <c r="J91" s="35">
        <v>0</v>
      </c>
      <c r="K91" s="35">
        <v>0</v>
      </c>
      <c r="L91" s="35">
        <v>0</v>
      </c>
      <c r="M91" s="35">
        <v>0</v>
      </c>
      <c r="N91" s="32" t="s">
        <v>19</v>
      </c>
      <c r="O91" s="32" t="s">
        <v>27</v>
      </c>
      <c r="P91" s="32">
        <v>1.75</v>
      </c>
      <c r="Q91" s="32"/>
    </row>
    <row r="92" spans="1:17" x14ac:dyDescent="0.25">
      <c r="A92" s="57">
        <v>42247.500745219906</v>
      </c>
      <c r="B92" s="32" t="s">
        <v>22</v>
      </c>
      <c r="C92" s="32" t="s">
        <v>4397</v>
      </c>
      <c r="D92" s="32" t="s">
        <v>4398</v>
      </c>
      <c r="E92" s="32" t="s">
        <v>6028</v>
      </c>
      <c r="F92" s="32" t="s">
        <v>6029</v>
      </c>
      <c r="G92" s="32" t="s">
        <v>33</v>
      </c>
      <c r="H92" s="32" t="s">
        <v>34</v>
      </c>
      <c r="I92" s="32" t="s">
        <v>2006</v>
      </c>
      <c r="J92" s="35">
        <v>0</v>
      </c>
      <c r="K92" s="35">
        <v>0</v>
      </c>
      <c r="L92" s="35">
        <v>0</v>
      </c>
      <c r="M92" s="35">
        <v>3</v>
      </c>
      <c r="N92" s="32" t="s">
        <v>19</v>
      </c>
      <c r="O92" s="32" t="s">
        <v>27</v>
      </c>
      <c r="P92" s="32">
        <v>1</v>
      </c>
      <c r="Q92" s="32"/>
    </row>
    <row r="93" spans="1:17" x14ac:dyDescent="0.25">
      <c r="A93" s="57">
        <v>42247.500745219906</v>
      </c>
      <c r="B93" s="32" t="s">
        <v>22</v>
      </c>
      <c r="C93" s="32" t="s">
        <v>4397</v>
      </c>
      <c r="D93" s="32" t="s">
        <v>4398</v>
      </c>
      <c r="E93" s="32" t="s">
        <v>6028</v>
      </c>
      <c r="F93" s="32" t="s">
        <v>6029</v>
      </c>
      <c r="G93" s="32" t="s">
        <v>33</v>
      </c>
      <c r="H93" s="32" t="s">
        <v>34</v>
      </c>
      <c r="I93" s="32" t="s">
        <v>2006</v>
      </c>
      <c r="J93" s="35">
        <v>0</v>
      </c>
      <c r="K93" s="35">
        <v>0</v>
      </c>
      <c r="L93" s="35">
        <v>0</v>
      </c>
      <c r="M93" s="35">
        <v>3</v>
      </c>
      <c r="N93" s="32" t="s">
        <v>19</v>
      </c>
      <c r="O93" s="32" t="s">
        <v>27</v>
      </c>
      <c r="P93" s="32">
        <v>1</v>
      </c>
      <c r="Q93" s="32"/>
    </row>
    <row r="94" spans="1:17" x14ac:dyDescent="0.25">
      <c r="A94" s="57">
        <v>42247.501342557873</v>
      </c>
      <c r="B94" s="32" t="s">
        <v>22</v>
      </c>
      <c r="C94" s="32" t="s">
        <v>4689</v>
      </c>
      <c r="D94" s="32" t="s">
        <v>4690</v>
      </c>
      <c r="E94" s="32" t="s">
        <v>6030</v>
      </c>
      <c r="F94" s="32" t="s">
        <v>6031</v>
      </c>
      <c r="G94" s="32" t="s">
        <v>25</v>
      </c>
      <c r="H94" s="32" t="s">
        <v>26</v>
      </c>
      <c r="I94" s="32" t="s">
        <v>2006</v>
      </c>
      <c r="J94" s="35">
        <v>0</v>
      </c>
      <c r="K94" s="35">
        <v>0</v>
      </c>
      <c r="L94" s="35">
        <v>0</v>
      </c>
      <c r="M94" s="35">
        <v>0</v>
      </c>
      <c r="N94" s="32" t="s">
        <v>19</v>
      </c>
      <c r="O94" s="32" t="s">
        <v>357</v>
      </c>
      <c r="P94" s="32">
        <v>3</v>
      </c>
      <c r="Q94" s="32"/>
    </row>
    <row r="95" spans="1:17" x14ac:dyDescent="0.25">
      <c r="A95" s="57">
        <v>42247.501342557873</v>
      </c>
      <c r="B95" s="32" t="s">
        <v>22</v>
      </c>
      <c r="C95" s="32" t="s">
        <v>4689</v>
      </c>
      <c r="D95" s="32" t="s">
        <v>4690</v>
      </c>
      <c r="E95" s="32" t="s">
        <v>6030</v>
      </c>
      <c r="F95" s="32" t="s">
        <v>6031</v>
      </c>
      <c r="G95" s="32" t="s">
        <v>35</v>
      </c>
      <c r="H95" s="32" t="s">
        <v>38</v>
      </c>
      <c r="I95" s="32" t="s">
        <v>2006</v>
      </c>
      <c r="J95" s="35">
        <v>0</v>
      </c>
      <c r="K95" s="35">
        <v>0</v>
      </c>
      <c r="L95" s="35">
        <v>0</v>
      </c>
      <c r="M95" s="35">
        <v>17.2</v>
      </c>
      <c r="N95" s="32" t="s">
        <v>19</v>
      </c>
      <c r="O95" s="32" t="s">
        <v>357</v>
      </c>
      <c r="P95" s="32">
        <v>1</v>
      </c>
      <c r="Q95" s="32"/>
    </row>
    <row r="96" spans="1:17" x14ac:dyDescent="0.25">
      <c r="A96" s="57">
        <v>42247.527174039351</v>
      </c>
      <c r="B96" s="32"/>
      <c r="C96" s="32" t="s">
        <v>6032</v>
      </c>
      <c r="D96" s="32" t="s">
        <v>6033</v>
      </c>
      <c r="E96" s="32" t="s">
        <v>6034</v>
      </c>
      <c r="F96" s="32" t="s">
        <v>6035</v>
      </c>
      <c r="G96" s="32" t="s">
        <v>58</v>
      </c>
      <c r="H96" s="32" t="s">
        <v>59</v>
      </c>
      <c r="I96" s="32" t="s">
        <v>2006</v>
      </c>
      <c r="J96" s="35">
        <v>0</v>
      </c>
      <c r="K96" s="35">
        <v>0</v>
      </c>
      <c r="L96" s="35">
        <v>0</v>
      </c>
      <c r="M96" s="35">
        <v>0</v>
      </c>
      <c r="N96" s="32" t="s">
        <v>19</v>
      </c>
      <c r="O96" s="32" t="s">
        <v>322</v>
      </c>
      <c r="P96" s="32">
        <v>0</v>
      </c>
      <c r="Q96" s="32"/>
    </row>
    <row r="97" spans="1:17" x14ac:dyDescent="0.25">
      <c r="A97" s="57">
        <v>42247.531878622685</v>
      </c>
      <c r="B97" s="32"/>
      <c r="C97" s="32" t="s">
        <v>464</v>
      </c>
      <c r="D97" s="32" t="s">
        <v>334</v>
      </c>
      <c r="E97" s="32" t="s">
        <v>6036</v>
      </c>
      <c r="F97" s="32" t="s">
        <v>6037</v>
      </c>
      <c r="G97" s="32" t="s">
        <v>58</v>
      </c>
      <c r="H97" s="32" t="s">
        <v>59</v>
      </c>
      <c r="I97" s="32" t="s">
        <v>2006</v>
      </c>
      <c r="J97" s="35">
        <v>0</v>
      </c>
      <c r="K97" s="35">
        <v>0</v>
      </c>
      <c r="L97" s="35">
        <v>0</v>
      </c>
      <c r="M97" s="35">
        <v>0</v>
      </c>
      <c r="N97" s="32" t="s">
        <v>19</v>
      </c>
      <c r="O97" s="32" t="s">
        <v>322</v>
      </c>
      <c r="P97" s="32">
        <v>0</v>
      </c>
      <c r="Q97" s="32"/>
    </row>
    <row r="98" spans="1:17" x14ac:dyDescent="0.25">
      <c r="A98" s="57">
        <v>42247.557080555554</v>
      </c>
      <c r="B98" s="32"/>
      <c r="C98" s="32" t="s">
        <v>375</v>
      </c>
      <c r="D98" s="32" t="s">
        <v>334</v>
      </c>
      <c r="E98" s="32" t="s">
        <v>6038</v>
      </c>
      <c r="F98" s="32" t="s">
        <v>6039</v>
      </c>
      <c r="G98" s="32" t="s">
        <v>58</v>
      </c>
      <c r="H98" s="32" t="s">
        <v>59</v>
      </c>
      <c r="I98" s="32" t="s">
        <v>2006</v>
      </c>
      <c r="J98" s="35">
        <v>0</v>
      </c>
      <c r="K98" s="35">
        <v>0</v>
      </c>
      <c r="L98" s="35">
        <v>0</v>
      </c>
      <c r="M98" s="35">
        <v>0</v>
      </c>
      <c r="N98" s="32" t="s">
        <v>19</v>
      </c>
      <c r="O98" s="32" t="s">
        <v>322</v>
      </c>
      <c r="P98" s="32">
        <v>0</v>
      </c>
      <c r="Q98" s="32"/>
    </row>
    <row r="99" spans="1:17" x14ac:dyDescent="0.25">
      <c r="A99" s="57">
        <v>42247.611660960647</v>
      </c>
      <c r="B99" s="32"/>
      <c r="C99" s="32" t="s">
        <v>345</v>
      </c>
      <c r="D99" s="32" t="s">
        <v>334</v>
      </c>
      <c r="E99" s="32" t="s">
        <v>6040</v>
      </c>
      <c r="F99" s="32" t="s">
        <v>6041</v>
      </c>
      <c r="G99" s="32" t="s">
        <v>58</v>
      </c>
      <c r="H99" s="32" t="s">
        <v>59</v>
      </c>
      <c r="I99" s="32" t="s">
        <v>2006</v>
      </c>
      <c r="J99" s="35">
        <v>0</v>
      </c>
      <c r="K99" s="35">
        <v>0</v>
      </c>
      <c r="L99" s="35">
        <v>0</v>
      </c>
      <c r="M99" s="35">
        <v>0</v>
      </c>
      <c r="N99" s="32" t="s">
        <v>19</v>
      </c>
      <c r="O99" s="32" t="s">
        <v>322</v>
      </c>
      <c r="P99" s="32">
        <v>0</v>
      </c>
      <c r="Q99" s="32"/>
    </row>
    <row r="100" spans="1:17" x14ac:dyDescent="0.25">
      <c r="A100" s="57">
        <v>42247.613450659723</v>
      </c>
      <c r="B100" s="32"/>
      <c r="C100" s="32" t="s">
        <v>345</v>
      </c>
      <c r="D100" s="32" t="s">
        <v>334</v>
      </c>
      <c r="E100" s="32" t="s">
        <v>6042</v>
      </c>
      <c r="F100" s="32" t="s">
        <v>6043</v>
      </c>
      <c r="G100" s="32" t="s">
        <v>58</v>
      </c>
      <c r="H100" s="32" t="s">
        <v>59</v>
      </c>
      <c r="I100" s="32" t="s">
        <v>2006</v>
      </c>
      <c r="J100" s="35">
        <v>0</v>
      </c>
      <c r="K100" s="35">
        <v>0</v>
      </c>
      <c r="L100" s="35">
        <v>0</v>
      </c>
      <c r="M100" s="35">
        <v>0</v>
      </c>
      <c r="N100" s="32" t="s">
        <v>19</v>
      </c>
      <c r="O100" s="32" t="s">
        <v>322</v>
      </c>
      <c r="P100" s="32">
        <v>0</v>
      </c>
      <c r="Q100" s="32"/>
    </row>
    <row r="101" spans="1:17" x14ac:dyDescent="0.25">
      <c r="A101" s="57">
        <v>42247.618926238429</v>
      </c>
      <c r="B101" s="32"/>
      <c r="C101" s="32" t="s">
        <v>345</v>
      </c>
      <c r="D101" s="32" t="s">
        <v>334</v>
      </c>
      <c r="E101" s="32" t="s">
        <v>6044</v>
      </c>
      <c r="F101" s="32" t="s">
        <v>6045</v>
      </c>
      <c r="G101" s="32" t="s">
        <v>58</v>
      </c>
      <c r="H101" s="32" t="s">
        <v>59</v>
      </c>
      <c r="I101" s="32" t="s">
        <v>2006</v>
      </c>
      <c r="J101" s="35">
        <v>0</v>
      </c>
      <c r="K101" s="35">
        <v>0</v>
      </c>
      <c r="L101" s="35">
        <v>0</v>
      </c>
      <c r="M101" s="35">
        <v>0</v>
      </c>
      <c r="N101" s="32" t="s">
        <v>19</v>
      </c>
      <c r="O101" s="32" t="s">
        <v>322</v>
      </c>
      <c r="P101" s="32">
        <v>0</v>
      </c>
      <c r="Q101" s="32"/>
    </row>
    <row r="102" spans="1:17" x14ac:dyDescent="0.25">
      <c r="A102" s="57">
        <v>42247.621146678241</v>
      </c>
      <c r="B102" s="32"/>
      <c r="C102" s="32" t="s">
        <v>506</v>
      </c>
      <c r="D102" s="32" t="s">
        <v>334</v>
      </c>
      <c r="E102" s="32" t="s">
        <v>6046</v>
      </c>
      <c r="F102" s="32" t="s">
        <v>6047</v>
      </c>
      <c r="G102" s="32" t="s">
        <v>58</v>
      </c>
      <c r="H102" s="32" t="s">
        <v>59</v>
      </c>
      <c r="I102" s="32" t="s">
        <v>2006</v>
      </c>
      <c r="J102" s="35">
        <v>0</v>
      </c>
      <c r="K102" s="35">
        <v>0</v>
      </c>
      <c r="L102" s="35">
        <v>0</v>
      </c>
      <c r="M102" s="35">
        <v>0</v>
      </c>
      <c r="N102" s="32" t="s">
        <v>19</v>
      </c>
      <c r="O102" s="32" t="s">
        <v>322</v>
      </c>
      <c r="P102" s="32">
        <v>0</v>
      </c>
      <c r="Q102" s="32"/>
    </row>
    <row r="103" spans="1:17" x14ac:dyDescent="0.25">
      <c r="A103" s="57">
        <v>42247.622988657407</v>
      </c>
      <c r="B103" s="32"/>
      <c r="C103" s="32" t="s">
        <v>736</v>
      </c>
      <c r="D103" s="32" t="s">
        <v>334</v>
      </c>
      <c r="E103" s="32" t="s">
        <v>6048</v>
      </c>
      <c r="F103" s="32" t="s">
        <v>6049</v>
      </c>
      <c r="G103" s="32" t="s">
        <v>58</v>
      </c>
      <c r="H103" s="32" t="s">
        <v>59</v>
      </c>
      <c r="I103" s="32" t="s">
        <v>2006</v>
      </c>
      <c r="J103" s="35">
        <v>0</v>
      </c>
      <c r="K103" s="35">
        <v>0</v>
      </c>
      <c r="L103" s="35">
        <v>0</v>
      </c>
      <c r="M103" s="35">
        <v>0</v>
      </c>
      <c r="N103" s="32" t="s">
        <v>19</v>
      </c>
      <c r="O103" s="32" t="s">
        <v>322</v>
      </c>
      <c r="P103" s="32">
        <v>0</v>
      </c>
      <c r="Q103" s="32"/>
    </row>
    <row r="104" spans="1:17" x14ac:dyDescent="0.25">
      <c r="A104" s="57">
        <v>42247.6245528125</v>
      </c>
      <c r="B104" s="32"/>
      <c r="C104" s="32" t="s">
        <v>345</v>
      </c>
      <c r="D104" s="32" t="s">
        <v>334</v>
      </c>
      <c r="E104" s="32" t="s">
        <v>6050</v>
      </c>
      <c r="F104" s="32" t="s">
        <v>6051</v>
      </c>
      <c r="G104" s="32" t="s">
        <v>58</v>
      </c>
      <c r="H104" s="32" t="s">
        <v>59</v>
      </c>
      <c r="I104" s="32" t="s">
        <v>2006</v>
      </c>
      <c r="J104" s="35">
        <v>0</v>
      </c>
      <c r="K104" s="35">
        <v>0</v>
      </c>
      <c r="L104" s="35">
        <v>0</v>
      </c>
      <c r="M104" s="35">
        <v>0</v>
      </c>
      <c r="N104" s="32" t="s">
        <v>19</v>
      </c>
      <c r="O104" s="32" t="s">
        <v>322</v>
      </c>
      <c r="P104" s="32">
        <v>0</v>
      </c>
      <c r="Q104" s="32"/>
    </row>
    <row r="105" spans="1:17" x14ac:dyDescent="0.25">
      <c r="A105" s="57">
        <v>42247.626108645833</v>
      </c>
      <c r="B105" s="32"/>
      <c r="C105" s="32" t="s">
        <v>345</v>
      </c>
      <c r="D105" s="32" t="s">
        <v>334</v>
      </c>
      <c r="E105" s="32" t="s">
        <v>6052</v>
      </c>
      <c r="F105" s="32" t="s">
        <v>6053</v>
      </c>
      <c r="G105" s="32" t="s">
        <v>58</v>
      </c>
      <c r="H105" s="32" t="s">
        <v>59</v>
      </c>
      <c r="I105" s="32" t="s">
        <v>2006</v>
      </c>
      <c r="J105" s="35">
        <v>0</v>
      </c>
      <c r="K105" s="35">
        <v>0</v>
      </c>
      <c r="L105" s="35">
        <v>0</v>
      </c>
      <c r="M105" s="35">
        <v>0</v>
      </c>
      <c r="N105" s="32" t="s">
        <v>19</v>
      </c>
      <c r="O105" s="32" t="s">
        <v>322</v>
      </c>
      <c r="P105" s="32">
        <v>0</v>
      </c>
      <c r="Q105" s="32"/>
    </row>
    <row r="106" spans="1:17" x14ac:dyDescent="0.25">
      <c r="A106" s="57">
        <v>42247.628793900461</v>
      </c>
      <c r="B106" s="32"/>
      <c r="C106" s="32" t="s">
        <v>457</v>
      </c>
      <c r="D106" s="32" t="s">
        <v>334</v>
      </c>
      <c r="E106" s="32" t="s">
        <v>6054</v>
      </c>
      <c r="F106" s="32" t="s">
        <v>6055</v>
      </c>
      <c r="G106" s="32" t="s">
        <v>58</v>
      </c>
      <c r="H106" s="32" t="s">
        <v>59</v>
      </c>
      <c r="I106" s="32" t="s">
        <v>2006</v>
      </c>
      <c r="J106" s="35">
        <v>0</v>
      </c>
      <c r="K106" s="35">
        <v>0</v>
      </c>
      <c r="L106" s="35">
        <v>0</v>
      </c>
      <c r="M106" s="35">
        <v>0</v>
      </c>
      <c r="N106" s="32" t="s">
        <v>19</v>
      </c>
      <c r="O106" s="32" t="s">
        <v>322</v>
      </c>
      <c r="P106" s="32">
        <v>0</v>
      </c>
      <c r="Q106" s="32"/>
    </row>
    <row r="107" spans="1:17" x14ac:dyDescent="0.25">
      <c r="A107" s="57">
        <v>42247.631429432869</v>
      </c>
      <c r="B107" s="32"/>
      <c r="C107" s="32" t="s">
        <v>655</v>
      </c>
      <c r="D107" s="32" t="s">
        <v>334</v>
      </c>
      <c r="E107" s="32" t="s">
        <v>6056</v>
      </c>
      <c r="F107" s="32" t="s">
        <v>6057</v>
      </c>
      <c r="G107" s="32" t="s">
        <v>58</v>
      </c>
      <c r="H107" s="32" t="s">
        <v>59</v>
      </c>
      <c r="I107" s="32" t="s">
        <v>2006</v>
      </c>
      <c r="J107" s="35">
        <v>0</v>
      </c>
      <c r="K107" s="35">
        <v>0</v>
      </c>
      <c r="L107" s="35">
        <v>0</v>
      </c>
      <c r="M107" s="35">
        <v>0</v>
      </c>
      <c r="N107" s="32" t="s">
        <v>19</v>
      </c>
      <c r="O107" s="32" t="s">
        <v>322</v>
      </c>
      <c r="P107" s="32">
        <v>0</v>
      </c>
      <c r="Q107" s="32"/>
    </row>
    <row r="108" spans="1:17" x14ac:dyDescent="0.25">
      <c r="A108" s="57">
        <v>42247.6461221875</v>
      </c>
      <c r="B108" s="32"/>
      <c r="C108" s="32" t="s">
        <v>396</v>
      </c>
      <c r="D108" s="32" t="s">
        <v>334</v>
      </c>
      <c r="E108" s="32" t="s">
        <v>6058</v>
      </c>
      <c r="F108" s="32" t="s">
        <v>6059</v>
      </c>
      <c r="G108" s="32" t="s">
        <v>58</v>
      </c>
      <c r="H108" s="32" t="s">
        <v>59</v>
      </c>
      <c r="I108" s="32" t="s">
        <v>2006</v>
      </c>
      <c r="J108" s="35">
        <v>0</v>
      </c>
      <c r="K108" s="35">
        <v>0</v>
      </c>
      <c r="L108" s="35">
        <v>0</v>
      </c>
      <c r="M108" s="35">
        <v>0</v>
      </c>
      <c r="N108" s="32" t="s">
        <v>19</v>
      </c>
      <c r="O108" s="32" t="s">
        <v>322</v>
      </c>
      <c r="P108" s="32">
        <v>0</v>
      </c>
      <c r="Q108" s="32"/>
    </row>
    <row r="109" spans="1:17" x14ac:dyDescent="0.25">
      <c r="A109" s="57">
        <v>42247.673728738424</v>
      </c>
      <c r="B109" s="32"/>
      <c r="C109" s="32" t="s">
        <v>5418</v>
      </c>
      <c r="D109" s="32" t="s">
        <v>323</v>
      </c>
      <c r="E109" s="32" t="s">
        <v>6060</v>
      </c>
      <c r="F109" s="32" t="s">
        <v>6061</v>
      </c>
      <c r="G109" s="32" t="s">
        <v>58</v>
      </c>
      <c r="H109" s="32" t="s">
        <v>59</v>
      </c>
      <c r="I109" s="32" t="s">
        <v>2006</v>
      </c>
      <c r="J109" s="35">
        <v>0</v>
      </c>
      <c r="K109" s="35">
        <v>0</v>
      </c>
      <c r="L109" s="35">
        <v>0</v>
      </c>
      <c r="M109" s="35">
        <v>0</v>
      </c>
      <c r="N109" s="32" t="s">
        <v>19</v>
      </c>
      <c r="O109" s="32" t="s">
        <v>322</v>
      </c>
      <c r="P109" s="32">
        <v>0</v>
      </c>
      <c r="Q109" s="32"/>
    </row>
    <row r="110" spans="1:17" x14ac:dyDescent="0.25">
      <c r="A110" s="57">
        <v>42247.68520871528</v>
      </c>
      <c r="B110" s="32"/>
      <c r="C110" s="32" t="s">
        <v>2097</v>
      </c>
      <c r="D110" s="32" t="s">
        <v>334</v>
      </c>
      <c r="E110" s="32" t="s">
        <v>6062</v>
      </c>
      <c r="F110" s="32" t="s">
        <v>6063</v>
      </c>
      <c r="G110" s="32" t="s">
        <v>58</v>
      </c>
      <c r="H110" s="32" t="s">
        <v>59</v>
      </c>
      <c r="I110" s="32" t="s">
        <v>2006</v>
      </c>
      <c r="J110" s="35">
        <v>0</v>
      </c>
      <c r="K110" s="35">
        <v>0</v>
      </c>
      <c r="L110" s="35">
        <v>0</v>
      </c>
      <c r="M110" s="35">
        <v>0</v>
      </c>
      <c r="N110" s="32" t="s">
        <v>19</v>
      </c>
      <c r="O110" s="32" t="s">
        <v>322</v>
      </c>
      <c r="P110" s="32">
        <v>0</v>
      </c>
      <c r="Q110" s="32"/>
    </row>
    <row r="111" spans="1:17" x14ac:dyDescent="0.25">
      <c r="A111" s="57">
        <v>42247.693620219907</v>
      </c>
      <c r="B111" s="32"/>
      <c r="C111" s="32" t="s">
        <v>457</v>
      </c>
      <c r="D111" s="32" t="s">
        <v>334</v>
      </c>
      <c r="E111" s="32" t="s">
        <v>6064</v>
      </c>
      <c r="F111" s="32" t="s">
        <v>6065</v>
      </c>
      <c r="G111" s="32" t="s">
        <v>58</v>
      </c>
      <c r="H111" s="32" t="s">
        <v>59</v>
      </c>
      <c r="I111" s="32" t="s">
        <v>2006</v>
      </c>
      <c r="J111" s="35">
        <v>0</v>
      </c>
      <c r="K111" s="35">
        <v>0</v>
      </c>
      <c r="L111" s="35">
        <v>0</v>
      </c>
      <c r="M111" s="35">
        <v>0</v>
      </c>
      <c r="N111" s="32" t="s">
        <v>19</v>
      </c>
      <c r="O111" s="32" t="s">
        <v>322</v>
      </c>
      <c r="P111" s="32">
        <v>0</v>
      </c>
      <c r="Q111" s="32"/>
    </row>
    <row r="112" spans="1:17" x14ac:dyDescent="0.25">
      <c r="A112" s="57">
        <v>42247.694862581018</v>
      </c>
      <c r="B112" s="32"/>
      <c r="C112" s="32" t="s">
        <v>1068</v>
      </c>
      <c r="D112" s="32" t="s">
        <v>334</v>
      </c>
      <c r="E112" s="32" t="s">
        <v>6066</v>
      </c>
      <c r="F112" s="32" t="s">
        <v>6067</v>
      </c>
      <c r="G112" s="32" t="s">
        <v>58</v>
      </c>
      <c r="H112" s="32" t="s">
        <v>59</v>
      </c>
      <c r="I112" s="32" t="s">
        <v>2006</v>
      </c>
      <c r="J112" s="35">
        <v>0</v>
      </c>
      <c r="K112" s="35">
        <v>0</v>
      </c>
      <c r="L112" s="35">
        <v>0</v>
      </c>
      <c r="M112" s="35">
        <v>0</v>
      </c>
      <c r="N112" s="32" t="s">
        <v>19</v>
      </c>
      <c r="O112" s="32" t="s">
        <v>322</v>
      </c>
      <c r="P112" s="32">
        <v>0</v>
      </c>
      <c r="Q112" s="32"/>
    </row>
    <row r="113" spans="1:17" x14ac:dyDescent="0.25">
      <c r="A113" s="57">
        <v>42247.71093927083</v>
      </c>
      <c r="B113" s="32"/>
      <c r="C113" s="32" t="s">
        <v>1068</v>
      </c>
      <c r="D113" s="32" t="s">
        <v>334</v>
      </c>
      <c r="E113" s="32" t="s">
        <v>6068</v>
      </c>
      <c r="F113" s="32" t="s">
        <v>6069</v>
      </c>
      <c r="G113" s="32" t="s">
        <v>58</v>
      </c>
      <c r="H113" s="32" t="s">
        <v>59</v>
      </c>
      <c r="I113" s="32" t="s">
        <v>2006</v>
      </c>
      <c r="J113" s="35">
        <v>0</v>
      </c>
      <c r="K113" s="35">
        <v>0</v>
      </c>
      <c r="L113" s="35">
        <v>0</v>
      </c>
      <c r="M113" s="35">
        <v>0</v>
      </c>
      <c r="N113" s="32" t="s">
        <v>19</v>
      </c>
      <c r="O113" s="32" t="s">
        <v>322</v>
      </c>
      <c r="P113" s="32">
        <v>0</v>
      </c>
      <c r="Q113" s="32"/>
    </row>
    <row r="114" spans="1:17" x14ac:dyDescent="0.25">
      <c r="A114" s="57">
        <v>42247.717705208335</v>
      </c>
      <c r="B114" s="32"/>
      <c r="C114" s="32" t="s">
        <v>464</v>
      </c>
      <c r="D114" s="32" t="s">
        <v>334</v>
      </c>
      <c r="E114" s="32" t="s">
        <v>6070</v>
      </c>
      <c r="F114" s="32" t="s">
        <v>6071</v>
      </c>
      <c r="G114" s="32" t="s">
        <v>58</v>
      </c>
      <c r="H114" s="32" t="s">
        <v>59</v>
      </c>
      <c r="I114" s="32" t="s">
        <v>2006</v>
      </c>
      <c r="J114" s="35">
        <v>0</v>
      </c>
      <c r="K114" s="35">
        <v>0</v>
      </c>
      <c r="L114" s="35">
        <v>0</v>
      </c>
      <c r="M114" s="35">
        <v>0</v>
      </c>
      <c r="N114" s="32" t="s">
        <v>19</v>
      </c>
      <c r="O114" s="32" t="s">
        <v>322</v>
      </c>
      <c r="P114" s="32">
        <v>0</v>
      </c>
      <c r="Q114" s="32"/>
    </row>
    <row r="115" spans="1:17" x14ac:dyDescent="0.25">
      <c r="A115" s="57">
        <v>42247.762094178244</v>
      </c>
      <c r="B115" s="32"/>
      <c r="C115" s="32" t="s">
        <v>464</v>
      </c>
      <c r="D115" s="32" t="s">
        <v>334</v>
      </c>
      <c r="E115" s="32" t="s">
        <v>6072</v>
      </c>
      <c r="F115" s="32" t="s">
        <v>6073</v>
      </c>
      <c r="G115" s="32" t="s">
        <v>58</v>
      </c>
      <c r="H115" s="32" t="s">
        <v>59</v>
      </c>
      <c r="I115" s="32" t="s">
        <v>2006</v>
      </c>
      <c r="J115" s="35">
        <v>0</v>
      </c>
      <c r="K115" s="35">
        <v>0</v>
      </c>
      <c r="L115" s="35">
        <v>0</v>
      </c>
      <c r="M115" s="35">
        <v>0</v>
      </c>
      <c r="N115" s="32" t="s">
        <v>19</v>
      </c>
      <c r="O115" s="32" t="s">
        <v>322</v>
      </c>
      <c r="P115" s="32">
        <v>0</v>
      </c>
      <c r="Q115" s="32"/>
    </row>
    <row r="116" spans="1:17" x14ac:dyDescent="0.25">
      <c r="A116" s="57">
        <v>42248.009588425928</v>
      </c>
      <c r="B116" s="32"/>
      <c r="C116" s="32" t="s">
        <v>736</v>
      </c>
      <c r="D116" s="32" t="s">
        <v>334</v>
      </c>
      <c r="E116" s="32" t="s">
        <v>6074</v>
      </c>
      <c r="F116" s="32" t="s">
        <v>6075</v>
      </c>
      <c r="G116" s="32" t="s">
        <v>58</v>
      </c>
      <c r="H116" s="32" t="s">
        <v>59</v>
      </c>
      <c r="I116" s="32" t="s">
        <v>2006</v>
      </c>
      <c r="J116" s="35">
        <v>0</v>
      </c>
      <c r="K116" s="35">
        <v>0</v>
      </c>
      <c r="L116" s="35">
        <v>0</v>
      </c>
      <c r="M116" s="35">
        <v>0</v>
      </c>
      <c r="N116" s="32" t="s">
        <v>19</v>
      </c>
      <c r="O116" s="32" t="s">
        <v>322</v>
      </c>
      <c r="P116" s="32">
        <v>0</v>
      </c>
      <c r="Q116" s="32"/>
    </row>
    <row r="117" spans="1:17" x14ac:dyDescent="0.25">
      <c r="A117" s="57">
        <v>42248.010131909723</v>
      </c>
      <c r="B117" s="32"/>
      <c r="C117" s="32" t="s">
        <v>404</v>
      </c>
      <c r="D117" s="32" t="s">
        <v>334</v>
      </c>
      <c r="E117" s="32" t="s">
        <v>6076</v>
      </c>
      <c r="F117" s="32" t="s">
        <v>6077</v>
      </c>
      <c r="G117" s="32" t="s">
        <v>58</v>
      </c>
      <c r="H117" s="32" t="s">
        <v>59</v>
      </c>
      <c r="I117" s="32" t="s">
        <v>2006</v>
      </c>
      <c r="J117" s="35">
        <v>0</v>
      </c>
      <c r="K117" s="35">
        <v>0</v>
      </c>
      <c r="L117" s="35">
        <v>0</v>
      </c>
      <c r="M117" s="35">
        <v>0</v>
      </c>
      <c r="N117" s="32" t="s">
        <v>19</v>
      </c>
      <c r="O117" s="32" t="s">
        <v>322</v>
      </c>
      <c r="P117" s="32">
        <v>0</v>
      </c>
      <c r="Q117" s="32"/>
    </row>
    <row r="118" spans="1:17" x14ac:dyDescent="0.25">
      <c r="A118" s="57">
        <v>42248.401750196761</v>
      </c>
      <c r="B118" s="32"/>
      <c r="C118" s="32" t="s">
        <v>5065</v>
      </c>
      <c r="D118" s="32" t="s">
        <v>5066</v>
      </c>
      <c r="E118" s="32" t="s">
        <v>6078</v>
      </c>
      <c r="F118" s="32" t="s">
        <v>6079</v>
      </c>
      <c r="G118" s="32" t="s">
        <v>58</v>
      </c>
      <c r="H118" s="32" t="s">
        <v>59</v>
      </c>
      <c r="I118" s="32" t="s">
        <v>2006</v>
      </c>
      <c r="J118" s="35">
        <v>0</v>
      </c>
      <c r="K118" s="35">
        <v>0</v>
      </c>
      <c r="L118" s="35">
        <v>0</v>
      </c>
      <c r="M118" s="35">
        <v>0</v>
      </c>
      <c r="N118" s="32" t="s">
        <v>19</v>
      </c>
      <c r="O118" s="32" t="s">
        <v>322</v>
      </c>
      <c r="P118" s="32">
        <v>0</v>
      </c>
      <c r="Q118" s="32"/>
    </row>
    <row r="119" spans="1:17" hidden="1" x14ac:dyDescent="0.25">
      <c r="A119" s="57">
        <v>42248.408294062501</v>
      </c>
      <c r="B119" s="32" t="s">
        <v>21</v>
      </c>
      <c r="C119" s="32" t="s">
        <v>2643</v>
      </c>
      <c r="D119" s="32" t="s">
        <v>2644</v>
      </c>
      <c r="E119" s="32" t="s">
        <v>2645</v>
      </c>
      <c r="F119" s="32" t="s">
        <v>8035</v>
      </c>
      <c r="G119" s="32" t="s">
        <v>2646</v>
      </c>
      <c r="H119" s="32" t="s">
        <v>2647</v>
      </c>
      <c r="I119" s="32" t="s">
        <v>4605</v>
      </c>
      <c r="J119" s="35">
        <v>60.6</v>
      </c>
      <c r="K119" s="35">
        <v>0</v>
      </c>
      <c r="L119" s="35">
        <v>0</v>
      </c>
      <c r="M119" s="35">
        <v>0</v>
      </c>
      <c r="N119" s="32" t="s">
        <v>2197</v>
      </c>
      <c r="O119" s="32" t="s">
        <v>18</v>
      </c>
      <c r="P119" s="32">
        <v>3</v>
      </c>
      <c r="Q119" s="32" t="s">
        <v>2648</v>
      </c>
    </row>
    <row r="120" spans="1:17" hidden="1" x14ac:dyDescent="0.25">
      <c r="A120" s="57">
        <v>42248.408298726848</v>
      </c>
      <c r="B120" s="32" t="s">
        <v>21</v>
      </c>
      <c r="C120" s="32" t="s">
        <v>2643</v>
      </c>
      <c r="D120" s="32" t="s">
        <v>2644</v>
      </c>
      <c r="E120" s="32" t="s">
        <v>2649</v>
      </c>
      <c r="F120" s="32" t="s">
        <v>8036</v>
      </c>
      <c r="G120" s="32" t="s">
        <v>2646</v>
      </c>
      <c r="H120" s="32" t="s">
        <v>2647</v>
      </c>
      <c r="I120" s="32" t="s">
        <v>4605</v>
      </c>
      <c r="J120" s="35">
        <v>141.4</v>
      </c>
      <c r="K120" s="35">
        <v>0</v>
      </c>
      <c r="L120" s="35">
        <v>0</v>
      </c>
      <c r="M120" s="35">
        <v>0</v>
      </c>
      <c r="N120" s="32" t="s">
        <v>2197</v>
      </c>
      <c r="O120" s="32" t="s">
        <v>18</v>
      </c>
      <c r="P120" s="32">
        <v>7</v>
      </c>
      <c r="Q120" s="32" t="s">
        <v>2650</v>
      </c>
    </row>
    <row r="121" spans="1:17" hidden="1" x14ac:dyDescent="0.25">
      <c r="A121" s="57">
        <v>42248.408300925927</v>
      </c>
      <c r="B121" s="32" t="s">
        <v>21</v>
      </c>
      <c r="C121" s="32" t="s">
        <v>2643</v>
      </c>
      <c r="D121" s="32" t="s">
        <v>2644</v>
      </c>
      <c r="E121" s="32" t="s">
        <v>2651</v>
      </c>
      <c r="F121" s="32" t="s">
        <v>8037</v>
      </c>
      <c r="G121" s="32" t="s">
        <v>2652</v>
      </c>
      <c r="H121" s="32" t="s">
        <v>2653</v>
      </c>
      <c r="I121" s="32" t="s">
        <v>4605</v>
      </c>
      <c r="J121" s="35">
        <v>35.32</v>
      </c>
      <c r="K121" s="35">
        <v>0</v>
      </c>
      <c r="L121" s="35">
        <v>0</v>
      </c>
      <c r="M121" s="35">
        <v>0</v>
      </c>
      <c r="N121" s="32" t="s">
        <v>2197</v>
      </c>
      <c r="O121" s="32" t="s">
        <v>18</v>
      </c>
      <c r="P121" s="32">
        <v>1</v>
      </c>
      <c r="Q121" s="32" t="s">
        <v>2654</v>
      </c>
    </row>
    <row r="122" spans="1:17" hidden="1" x14ac:dyDescent="0.25">
      <c r="A122" s="57">
        <v>42248.408303090277</v>
      </c>
      <c r="B122" s="32" t="s">
        <v>21</v>
      </c>
      <c r="C122" s="32" t="s">
        <v>2643</v>
      </c>
      <c r="D122" s="32" t="s">
        <v>2644</v>
      </c>
      <c r="E122" s="32" t="s">
        <v>2655</v>
      </c>
      <c r="F122" s="32" t="s">
        <v>8038</v>
      </c>
      <c r="G122" s="32" t="s">
        <v>2646</v>
      </c>
      <c r="H122" s="32" t="s">
        <v>2647</v>
      </c>
      <c r="I122" s="32" t="s">
        <v>4605</v>
      </c>
      <c r="J122" s="35">
        <v>20.2</v>
      </c>
      <c r="K122" s="35">
        <v>0</v>
      </c>
      <c r="L122" s="35">
        <v>0</v>
      </c>
      <c r="M122" s="35">
        <v>0</v>
      </c>
      <c r="N122" s="32" t="s">
        <v>2197</v>
      </c>
      <c r="O122" s="32" t="s">
        <v>18</v>
      </c>
      <c r="P122" s="32">
        <v>1</v>
      </c>
      <c r="Q122" s="32" t="s">
        <v>2656</v>
      </c>
    </row>
    <row r="123" spans="1:17" hidden="1" x14ac:dyDescent="0.25">
      <c r="A123" s="57">
        <v>42248.408306331017</v>
      </c>
      <c r="B123" s="32" t="s">
        <v>21</v>
      </c>
      <c r="C123" s="32" t="s">
        <v>2643</v>
      </c>
      <c r="D123" s="32" t="s">
        <v>2644</v>
      </c>
      <c r="E123" s="32" t="s">
        <v>2657</v>
      </c>
      <c r="F123" s="32" t="s">
        <v>8039</v>
      </c>
      <c r="G123" s="32" t="s">
        <v>2646</v>
      </c>
      <c r="H123" s="32" t="s">
        <v>2647</v>
      </c>
      <c r="I123" s="32" t="s">
        <v>4605</v>
      </c>
      <c r="J123" s="35">
        <v>202</v>
      </c>
      <c r="K123" s="35">
        <v>0</v>
      </c>
      <c r="L123" s="35">
        <v>0</v>
      </c>
      <c r="M123" s="35">
        <v>0</v>
      </c>
      <c r="N123" s="32" t="s">
        <v>2197</v>
      </c>
      <c r="O123" s="32" t="s">
        <v>18</v>
      </c>
      <c r="P123" s="32">
        <v>10</v>
      </c>
      <c r="Q123" s="32" t="s">
        <v>2658</v>
      </c>
    </row>
    <row r="124" spans="1:17" hidden="1" x14ac:dyDescent="0.25">
      <c r="A124" s="57">
        <v>42248.408308333332</v>
      </c>
      <c r="B124" s="32" t="s">
        <v>21</v>
      </c>
      <c r="C124" s="32" t="s">
        <v>2643</v>
      </c>
      <c r="D124" s="32" t="s">
        <v>2644</v>
      </c>
      <c r="E124" s="32" t="s">
        <v>2659</v>
      </c>
      <c r="F124" s="32" t="s">
        <v>8040</v>
      </c>
      <c r="G124" s="32" t="s">
        <v>2646</v>
      </c>
      <c r="H124" s="32" t="s">
        <v>2647</v>
      </c>
      <c r="I124" s="32" t="s">
        <v>4605</v>
      </c>
      <c r="J124" s="35">
        <v>242.4</v>
      </c>
      <c r="K124" s="35">
        <v>0</v>
      </c>
      <c r="L124" s="35">
        <v>0</v>
      </c>
      <c r="M124" s="35">
        <v>0</v>
      </c>
      <c r="N124" s="32" t="s">
        <v>2197</v>
      </c>
      <c r="O124" s="32" t="s">
        <v>18</v>
      </c>
      <c r="P124" s="32">
        <v>12</v>
      </c>
      <c r="Q124" s="32" t="s">
        <v>2438</v>
      </c>
    </row>
    <row r="125" spans="1:17" hidden="1" x14ac:dyDescent="0.25">
      <c r="A125" s="57">
        <v>42248.408309756946</v>
      </c>
      <c r="B125" s="32" t="s">
        <v>21</v>
      </c>
      <c r="C125" s="32" t="s">
        <v>2643</v>
      </c>
      <c r="D125" s="32" t="s">
        <v>2644</v>
      </c>
      <c r="E125" s="32" t="s">
        <v>4296</v>
      </c>
      <c r="F125" s="32" t="s">
        <v>8041</v>
      </c>
      <c r="G125" s="32" t="s">
        <v>2646</v>
      </c>
      <c r="H125" s="32" t="s">
        <v>2647</v>
      </c>
      <c r="I125" s="32" t="s">
        <v>4605</v>
      </c>
      <c r="J125" s="35">
        <v>464.6</v>
      </c>
      <c r="K125" s="35">
        <v>0</v>
      </c>
      <c r="L125" s="35">
        <v>0</v>
      </c>
      <c r="M125" s="35">
        <v>0</v>
      </c>
      <c r="N125" s="32" t="s">
        <v>2197</v>
      </c>
      <c r="O125" s="32" t="s">
        <v>18</v>
      </c>
      <c r="P125" s="32">
        <v>23</v>
      </c>
      <c r="Q125" s="32" t="s">
        <v>4297</v>
      </c>
    </row>
    <row r="126" spans="1:17" hidden="1" x14ac:dyDescent="0.25">
      <c r="A126" s="57">
        <v>42248.408311574072</v>
      </c>
      <c r="B126" s="32" t="s">
        <v>21</v>
      </c>
      <c r="C126" s="32" t="s">
        <v>2643</v>
      </c>
      <c r="D126" s="32" t="s">
        <v>2644</v>
      </c>
      <c r="E126" s="32" t="s">
        <v>4509</v>
      </c>
      <c r="F126" s="32" t="s">
        <v>8042</v>
      </c>
      <c r="G126" s="32" t="s">
        <v>2646</v>
      </c>
      <c r="H126" s="32" t="s">
        <v>2647</v>
      </c>
      <c r="I126" s="32" t="s">
        <v>4605</v>
      </c>
      <c r="J126" s="35">
        <v>242.4</v>
      </c>
      <c r="K126" s="35">
        <v>0</v>
      </c>
      <c r="L126" s="35">
        <v>0</v>
      </c>
      <c r="M126" s="35">
        <v>0</v>
      </c>
      <c r="N126" s="32" t="s">
        <v>2197</v>
      </c>
      <c r="O126" s="32" t="s">
        <v>18</v>
      </c>
      <c r="P126" s="32">
        <v>12</v>
      </c>
      <c r="Q126" s="32" t="s">
        <v>4459</v>
      </c>
    </row>
    <row r="127" spans="1:17" hidden="1" x14ac:dyDescent="0.25">
      <c r="A127" s="57">
        <v>42248.408313043983</v>
      </c>
      <c r="B127" s="32" t="s">
        <v>21</v>
      </c>
      <c r="C127" s="32" t="s">
        <v>2643</v>
      </c>
      <c r="D127" s="32" t="s">
        <v>2644</v>
      </c>
      <c r="E127" s="32" t="s">
        <v>4838</v>
      </c>
      <c r="F127" s="32" t="s">
        <v>8043</v>
      </c>
      <c r="G127" s="32" t="s">
        <v>2646</v>
      </c>
      <c r="H127" s="32" t="s">
        <v>2647</v>
      </c>
      <c r="I127" s="32" t="s">
        <v>4605</v>
      </c>
      <c r="J127" s="35">
        <v>161.6</v>
      </c>
      <c r="K127" s="35">
        <v>0</v>
      </c>
      <c r="L127" s="35">
        <v>0</v>
      </c>
      <c r="M127" s="35">
        <v>0</v>
      </c>
      <c r="N127" s="32" t="s">
        <v>2197</v>
      </c>
      <c r="O127" s="32" t="s">
        <v>18</v>
      </c>
      <c r="P127" s="32">
        <v>8</v>
      </c>
      <c r="Q127" s="32" t="s">
        <v>4839</v>
      </c>
    </row>
    <row r="128" spans="1:17" hidden="1" x14ac:dyDescent="0.25">
      <c r="A128" s="57">
        <v>42248.40831446759</v>
      </c>
      <c r="B128" s="32" t="s">
        <v>21</v>
      </c>
      <c r="C128" s="32" t="s">
        <v>2643</v>
      </c>
      <c r="D128" s="32" t="s">
        <v>2644</v>
      </c>
      <c r="E128" s="32" t="s">
        <v>5182</v>
      </c>
      <c r="F128" s="32" t="s">
        <v>8044</v>
      </c>
      <c r="G128" s="32" t="s">
        <v>2646</v>
      </c>
      <c r="H128" s="32" t="s">
        <v>2647</v>
      </c>
      <c r="I128" s="32" t="s">
        <v>4605</v>
      </c>
      <c r="J128" s="35">
        <v>686.8</v>
      </c>
      <c r="K128" s="35">
        <v>0</v>
      </c>
      <c r="L128" s="35">
        <v>0</v>
      </c>
      <c r="M128" s="35">
        <v>0</v>
      </c>
      <c r="N128" s="32" t="s">
        <v>2197</v>
      </c>
      <c r="O128" s="32" t="s">
        <v>18</v>
      </c>
      <c r="P128" s="32">
        <v>34</v>
      </c>
      <c r="Q128" s="32" t="s">
        <v>5163</v>
      </c>
    </row>
    <row r="129" spans="1:17" hidden="1" x14ac:dyDescent="0.25">
      <c r="A129" s="57">
        <v>42248.4083159375</v>
      </c>
      <c r="B129" s="32" t="s">
        <v>21</v>
      </c>
      <c r="C129" s="32" t="s">
        <v>2643</v>
      </c>
      <c r="D129" s="32" t="s">
        <v>2644</v>
      </c>
      <c r="E129" s="32" t="s">
        <v>5669</v>
      </c>
      <c r="F129" s="32" t="s">
        <v>8045</v>
      </c>
      <c r="G129" s="32" t="s">
        <v>2646</v>
      </c>
      <c r="H129" s="32" t="s">
        <v>2647</v>
      </c>
      <c r="I129" s="32" t="s">
        <v>4605</v>
      </c>
      <c r="J129" s="35">
        <v>141.4</v>
      </c>
      <c r="K129" s="35">
        <v>0</v>
      </c>
      <c r="L129" s="35">
        <v>0</v>
      </c>
      <c r="M129" s="35">
        <v>0</v>
      </c>
      <c r="N129" s="32" t="s">
        <v>2197</v>
      </c>
      <c r="O129" s="32" t="s">
        <v>18</v>
      </c>
      <c r="P129" s="32">
        <v>7</v>
      </c>
      <c r="Q129" s="32" t="s">
        <v>5670</v>
      </c>
    </row>
    <row r="130" spans="1:17" hidden="1" x14ac:dyDescent="0.25">
      <c r="A130" s="57">
        <v>42248.409780092596</v>
      </c>
      <c r="B130" s="32" t="s">
        <v>70</v>
      </c>
      <c r="C130" s="32" t="s">
        <v>2660</v>
      </c>
      <c r="D130" s="32" t="s">
        <v>2661</v>
      </c>
      <c r="E130" s="32" t="s">
        <v>2662</v>
      </c>
      <c r="F130" s="32" t="s">
        <v>8046</v>
      </c>
      <c r="G130" s="32" t="s">
        <v>2663</v>
      </c>
      <c r="H130" s="32" t="s">
        <v>2664</v>
      </c>
      <c r="I130" s="32" t="s">
        <v>4605</v>
      </c>
      <c r="J130" s="35">
        <v>775.8</v>
      </c>
      <c r="K130" s="35">
        <v>0</v>
      </c>
      <c r="L130" s="35">
        <v>0</v>
      </c>
      <c r="M130" s="35">
        <v>0</v>
      </c>
      <c r="N130" s="32" t="s">
        <v>2197</v>
      </c>
      <c r="O130" s="32" t="s">
        <v>18</v>
      </c>
      <c r="P130" s="32">
        <v>30</v>
      </c>
      <c r="Q130" s="32" t="s">
        <v>2665</v>
      </c>
    </row>
    <row r="131" spans="1:17" hidden="1" x14ac:dyDescent="0.25">
      <c r="A131" s="57">
        <v>42248.409793831015</v>
      </c>
      <c r="B131" s="32" t="s">
        <v>70</v>
      </c>
      <c r="C131" s="32" t="s">
        <v>2660</v>
      </c>
      <c r="D131" s="32" t="s">
        <v>2661</v>
      </c>
      <c r="E131" s="32" t="s">
        <v>2666</v>
      </c>
      <c r="F131" s="32" t="s">
        <v>8047</v>
      </c>
      <c r="G131" s="32" t="s">
        <v>2663</v>
      </c>
      <c r="H131" s="32" t="s">
        <v>2664</v>
      </c>
      <c r="I131" s="32" t="s">
        <v>4605</v>
      </c>
      <c r="J131" s="35">
        <v>517.20000000000005</v>
      </c>
      <c r="K131" s="35">
        <v>0</v>
      </c>
      <c r="L131" s="35">
        <v>0</v>
      </c>
      <c r="M131" s="35">
        <v>0</v>
      </c>
      <c r="N131" s="32" t="s">
        <v>2197</v>
      </c>
      <c r="O131" s="32" t="s">
        <v>18</v>
      </c>
      <c r="P131" s="32">
        <v>20</v>
      </c>
      <c r="Q131" s="32" t="s">
        <v>2667</v>
      </c>
    </row>
    <row r="132" spans="1:17" hidden="1" x14ac:dyDescent="0.25">
      <c r="A132" s="57">
        <v>42248.409796527776</v>
      </c>
      <c r="B132" s="32" t="s">
        <v>70</v>
      </c>
      <c r="C132" s="32" t="s">
        <v>2660</v>
      </c>
      <c r="D132" s="32" t="s">
        <v>2661</v>
      </c>
      <c r="E132" s="32" t="s">
        <v>2668</v>
      </c>
      <c r="F132" s="32" t="s">
        <v>8048</v>
      </c>
      <c r="G132" s="32" t="s">
        <v>2663</v>
      </c>
      <c r="H132" s="32" t="s">
        <v>2664</v>
      </c>
      <c r="I132" s="32" t="s">
        <v>4605</v>
      </c>
      <c r="J132" s="35">
        <v>129.30000000000001</v>
      </c>
      <c r="K132" s="35">
        <v>0</v>
      </c>
      <c r="L132" s="35">
        <v>0</v>
      </c>
      <c r="M132" s="35">
        <v>0</v>
      </c>
      <c r="N132" s="32" t="s">
        <v>2197</v>
      </c>
      <c r="O132" s="32" t="s">
        <v>18</v>
      </c>
      <c r="P132" s="32">
        <v>5</v>
      </c>
      <c r="Q132" s="32" t="s">
        <v>2669</v>
      </c>
    </row>
    <row r="133" spans="1:17" hidden="1" x14ac:dyDescent="0.25">
      <c r="A133" s="57">
        <v>42248.409797800923</v>
      </c>
      <c r="B133" s="32" t="s">
        <v>70</v>
      </c>
      <c r="C133" s="32" t="s">
        <v>2660</v>
      </c>
      <c r="D133" s="32" t="s">
        <v>2661</v>
      </c>
      <c r="E133" s="32" t="s">
        <v>2670</v>
      </c>
      <c r="F133" s="32" t="s">
        <v>8049</v>
      </c>
      <c r="G133" s="32" t="s">
        <v>2663</v>
      </c>
      <c r="H133" s="32" t="s">
        <v>2664</v>
      </c>
      <c r="I133" s="32" t="s">
        <v>4605</v>
      </c>
      <c r="J133" s="35">
        <v>206.88</v>
      </c>
      <c r="K133" s="35">
        <v>0</v>
      </c>
      <c r="L133" s="35">
        <v>0</v>
      </c>
      <c r="M133" s="35">
        <v>0</v>
      </c>
      <c r="N133" s="32" t="s">
        <v>2197</v>
      </c>
      <c r="O133" s="32" t="s">
        <v>18</v>
      </c>
      <c r="P133" s="32">
        <v>8</v>
      </c>
      <c r="Q133" s="32" t="s">
        <v>2671</v>
      </c>
    </row>
    <row r="134" spans="1:17" hidden="1" x14ac:dyDescent="0.25">
      <c r="A134" s="57">
        <v>42248.409799421293</v>
      </c>
      <c r="B134" s="32" t="s">
        <v>70</v>
      </c>
      <c r="C134" s="32" t="s">
        <v>2660</v>
      </c>
      <c r="D134" s="32" t="s">
        <v>2661</v>
      </c>
      <c r="E134" s="32" t="s">
        <v>2672</v>
      </c>
      <c r="F134" s="32" t="s">
        <v>8050</v>
      </c>
      <c r="G134" s="32" t="s">
        <v>2663</v>
      </c>
      <c r="H134" s="32" t="s">
        <v>2664</v>
      </c>
      <c r="I134" s="32" t="s">
        <v>4605</v>
      </c>
      <c r="J134" s="35">
        <v>155.16</v>
      </c>
      <c r="K134" s="35">
        <v>0</v>
      </c>
      <c r="L134" s="35">
        <v>0</v>
      </c>
      <c r="M134" s="35">
        <v>0</v>
      </c>
      <c r="N134" s="32" t="s">
        <v>2197</v>
      </c>
      <c r="O134" s="32" t="s">
        <v>18</v>
      </c>
      <c r="P134" s="32">
        <v>6</v>
      </c>
      <c r="Q134" s="32" t="s">
        <v>2673</v>
      </c>
    </row>
    <row r="135" spans="1:17" hidden="1" x14ac:dyDescent="0.25">
      <c r="A135" s="57">
        <v>42248.409800694448</v>
      </c>
      <c r="B135" s="32" t="s">
        <v>70</v>
      </c>
      <c r="C135" s="32" t="s">
        <v>2660</v>
      </c>
      <c r="D135" s="32" t="s">
        <v>2661</v>
      </c>
      <c r="E135" s="32" t="s">
        <v>4315</v>
      </c>
      <c r="F135" s="32" t="s">
        <v>8051</v>
      </c>
      <c r="G135" s="32" t="s">
        <v>2663</v>
      </c>
      <c r="H135" s="32" t="s">
        <v>2664</v>
      </c>
      <c r="I135" s="32" t="s">
        <v>4605</v>
      </c>
      <c r="J135" s="35">
        <v>155.16</v>
      </c>
      <c r="K135" s="35">
        <v>0</v>
      </c>
      <c r="L135" s="35">
        <v>0</v>
      </c>
      <c r="M135" s="35">
        <v>0</v>
      </c>
      <c r="N135" s="32" t="s">
        <v>2197</v>
      </c>
      <c r="O135" s="32" t="s">
        <v>18</v>
      </c>
      <c r="P135" s="32">
        <v>6</v>
      </c>
      <c r="Q135" s="32" t="s">
        <v>3551</v>
      </c>
    </row>
    <row r="136" spans="1:17" hidden="1" x14ac:dyDescent="0.25">
      <c r="A136" s="57">
        <v>42248.409801967595</v>
      </c>
      <c r="B136" s="32" t="s">
        <v>4333</v>
      </c>
      <c r="C136" s="32" t="s">
        <v>2660</v>
      </c>
      <c r="D136" s="32" t="s">
        <v>2661</v>
      </c>
      <c r="E136" s="32" t="s">
        <v>5739</v>
      </c>
      <c r="F136" s="32" t="s">
        <v>8052</v>
      </c>
      <c r="G136" s="32" t="s">
        <v>2663</v>
      </c>
      <c r="H136" s="32" t="s">
        <v>2664</v>
      </c>
      <c r="I136" s="32" t="s">
        <v>4605</v>
      </c>
      <c r="J136" s="35">
        <v>853.38</v>
      </c>
      <c r="K136" s="35">
        <v>0</v>
      </c>
      <c r="L136" s="35">
        <v>0</v>
      </c>
      <c r="M136" s="35">
        <v>0</v>
      </c>
      <c r="N136" s="32" t="s">
        <v>2197</v>
      </c>
      <c r="O136" s="32" t="s">
        <v>18</v>
      </c>
      <c r="P136" s="32">
        <v>33</v>
      </c>
      <c r="Q136" s="32" t="s">
        <v>5707</v>
      </c>
    </row>
    <row r="137" spans="1:17" hidden="1" x14ac:dyDescent="0.25">
      <c r="A137" s="57">
        <v>42248.411117476855</v>
      </c>
      <c r="B137" s="32" t="s">
        <v>70</v>
      </c>
      <c r="C137" s="32" t="s">
        <v>2674</v>
      </c>
      <c r="D137" s="32" t="s">
        <v>2675</v>
      </c>
      <c r="E137" s="32" t="s">
        <v>2676</v>
      </c>
      <c r="F137" s="32" t="s">
        <v>8053</v>
      </c>
      <c r="G137" s="32" t="s">
        <v>2663</v>
      </c>
      <c r="H137" s="32" t="s">
        <v>2664</v>
      </c>
      <c r="I137" s="32" t="s">
        <v>4605</v>
      </c>
      <c r="J137" s="35">
        <v>25.86</v>
      </c>
      <c r="K137" s="35">
        <v>0</v>
      </c>
      <c r="L137" s="35">
        <v>0</v>
      </c>
      <c r="M137" s="35">
        <v>0</v>
      </c>
      <c r="N137" s="32" t="s">
        <v>2197</v>
      </c>
      <c r="O137" s="32" t="s">
        <v>18</v>
      </c>
      <c r="P137" s="32">
        <v>1</v>
      </c>
      <c r="Q137" s="32" t="s">
        <v>2677</v>
      </c>
    </row>
    <row r="138" spans="1:17" hidden="1" x14ac:dyDescent="0.25">
      <c r="A138" s="57">
        <v>42248.411120173609</v>
      </c>
      <c r="B138" s="32" t="s">
        <v>70</v>
      </c>
      <c r="C138" s="32" t="s">
        <v>2674</v>
      </c>
      <c r="D138" s="32" t="s">
        <v>2675</v>
      </c>
      <c r="E138" s="32" t="s">
        <v>2678</v>
      </c>
      <c r="F138" s="32" t="s">
        <v>8054</v>
      </c>
      <c r="G138" s="32" t="s">
        <v>2679</v>
      </c>
      <c r="H138" s="32" t="s">
        <v>2680</v>
      </c>
      <c r="I138" s="32" t="s">
        <v>4605</v>
      </c>
      <c r="J138" s="35">
        <v>86.06</v>
      </c>
      <c r="K138" s="35">
        <v>0</v>
      </c>
      <c r="L138" s="35">
        <v>0</v>
      </c>
      <c r="M138" s="35">
        <v>0</v>
      </c>
      <c r="N138" s="32" t="s">
        <v>2197</v>
      </c>
      <c r="O138" s="32" t="s">
        <v>18</v>
      </c>
      <c r="P138" s="32">
        <v>2</v>
      </c>
      <c r="Q138" s="32" t="s">
        <v>2681</v>
      </c>
    </row>
    <row r="139" spans="1:17" hidden="1" x14ac:dyDescent="0.25">
      <c r="A139" s="57">
        <v>42248.411120173609</v>
      </c>
      <c r="B139" s="32" t="s">
        <v>70</v>
      </c>
      <c r="C139" s="32" t="s">
        <v>2674</v>
      </c>
      <c r="D139" s="32" t="s">
        <v>2675</v>
      </c>
      <c r="E139" s="32" t="s">
        <v>2678</v>
      </c>
      <c r="F139" s="32" t="s">
        <v>8054</v>
      </c>
      <c r="G139" s="32" t="s">
        <v>2682</v>
      </c>
      <c r="H139" s="32" t="s">
        <v>2683</v>
      </c>
      <c r="I139" s="32" t="s">
        <v>4605</v>
      </c>
      <c r="J139" s="35">
        <v>10.220000000000001</v>
      </c>
      <c r="K139" s="35">
        <v>0</v>
      </c>
      <c r="L139" s="35">
        <v>0</v>
      </c>
      <c r="M139" s="35">
        <v>0</v>
      </c>
      <c r="N139" s="32" t="s">
        <v>2197</v>
      </c>
      <c r="O139" s="32" t="s">
        <v>18</v>
      </c>
      <c r="P139" s="32">
        <v>2</v>
      </c>
      <c r="Q139" s="32" t="s">
        <v>2681</v>
      </c>
    </row>
    <row r="140" spans="1:17" hidden="1" x14ac:dyDescent="0.25">
      <c r="A140" s="57">
        <v>42248.41112271991</v>
      </c>
      <c r="B140" s="32" t="s">
        <v>70</v>
      </c>
      <c r="C140" s="32" t="s">
        <v>2674</v>
      </c>
      <c r="D140" s="32" t="s">
        <v>2675</v>
      </c>
      <c r="E140" s="32" t="s">
        <v>2684</v>
      </c>
      <c r="F140" s="32" t="s">
        <v>8055</v>
      </c>
      <c r="G140" s="32" t="s">
        <v>2679</v>
      </c>
      <c r="H140" s="32" t="s">
        <v>2680</v>
      </c>
      <c r="I140" s="32" t="s">
        <v>4605</v>
      </c>
      <c r="J140" s="35">
        <v>43.03</v>
      </c>
      <c r="K140" s="35">
        <v>0</v>
      </c>
      <c r="L140" s="35">
        <v>0</v>
      </c>
      <c r="M140" s="35">
        <v>0</v>
      </c>
      <c r="N140" s="32" t="s">
        <v>2197</v>
      </c>
      <c r="O140" s="32" t="s">
        <v>18</v>
      </c>
      <c r="P140" s="32">
        <v>1</v>
      </c>
      <c r="Q140" s="32" t="s">
        <v>2685</v>
      </c>
    </row>
    <row r="141" spans="1:17" hidden="1" x14ac:dyDescent="0.25">
      <c r="A141" s="57">
        <v>42248.41112271991</v>
      </c>
      <c r="B141" s="32" t="s">
        <v>70</v>
      </c>
      <c r="C141" s="32" t="s">
        <v>2674</v>
      </c>
      <c r="D141" s="32" t="s">
        <v>2675</v>
      </c>
      <c r="E141" s="32" t="s">
        <v>2684</v>
      </c>
      <c r="F141" s="32" t="s">
        <v>8055</v>
      </c>
      <c r="G141" s="32" t="s">
        <v>2682</v>
      </c>
      <c r="H141" s="32" t="s">
        <v>2683</v>
      </c>
      <c r="I141" s="32" t="s">
        <v>4605</v>
      </c>
      <c r="J141" s="35">
        <v>5.1100000000000003</v>
      </c>
      <c r="K141" s="35">
        <v>0</v>
      </c>
      <c r="L141" s="35">
        <v>0</v>
      </c>
      <c r="M141" s="35">
        <v>0</v>
      </c>
      <c r="N141" s="32" t="s">
        <v>2197</v>
      </c>
      <c r="O141" s="32" t="s">
        <v>18</v>
      </c>
      <c r="P141" s="32">
        <v>1</v>
      </c>
      <c r="Q141" s="32" t="s">
        <v>2685</v>
      </c>
    </row>
    <row r="142" spans="1:17" hidden="1" x14ac:dyDescent="0.25">
      <c r="A142" s="57">
        <v>42248.411124502316</v>
      </c>
      <c r="B142" s="32" t="s">
        <v>70</v>
      </c>
      <c r="C142" s="32" t="s">
        <v>2674</v>
      </c>
      <c r="D142" s="32" t="s">
        <v>2675</v>
      </c>
      <c r="E142" s="32" t="s">
        <v>2686</v>
      </c>
      <c r="F142" s="32" t="s">
        <v>8056</v>
      </c>
      <c r="G142" s="32" t="s">
        <v>2679</v>
      </c>
      <c r="H142" s="32" t="s">
        <v>2680</v>
      </c>
      <c r="I142" s="32" t="s">
        <v>4605</v>
      </c>
      <c r="J142" s="35">
        <v>43.03</v>
      </c>
      <c r="K142" s="35">
        <v>0</v>
      </c>
      <c r="L142" s="35">
        <v>0</v>
      </c>
      <c r="M142" s="35">
        <v>0</v>
      </c>
      <c r="N142" s="32" t="s">
        <v>2197</v>
      </c>
      <c r="O142" s="32" t="s">
        <v>18</v>
      </c>
      <c r="P142" s="32">
        <v>1</v>
      </c>
      <c r="Q142" s="32" t="s">
        <v>2250</v>
      </c>
    </row>
    <row r="143" spans="1:17" hidden="1" x14ac:dyDescent="0.25">
      <c r="A143" s="57">
        <v>42248.411124502316</v>
      </c>
      <c r="B143" s="32" t="s">
        <v>70</v>
      </c>
      <c r="C143" s="32" t="s">
        <v>2674</v>
      </c>
      <c r="D143" s="32" t="s">
        <v>2675</v>
      </c>
      <c r="E143" s="32" t="s">
        <v>2686</v>
      </c>
      <c r="F143" s="32" t="s">
        <v>8056</v>
      </c>
      <c r="G143" s="32" t="s">
        <v>2682</v>
      </c>
      <c r="H143" s="32" t="s">
        <v>2683</v>
      </c>
      <c r="I143" s="32" t="s">
        <v>4605</v>
      </c>
      <c r="J143" s="35">
        <v>5.1100000000000003</v>
      </c>
      <c r="K143" s="35">
        <v>0</v>
      </c>
      <c r="L143" s="35">
        <v>0</v>
      </c>
      <c r="M143" s="35">
        <v>0</v>
      </c>
      <c r="N143" s="32" t="s">
        <v>2197</v>
      </c>
      <c r="O143" s="32" t="s">
        <v>18</v>
      </c>
      <c r="P143" s="32">
        <v>1</v>
      </c>
      <c r="Q143" s="32" t="s">
        <v>2250</v>
      </c>
    </row>
    <row r="144" spans="1:17" hidden="1" x14ac:dyDescent="0.25">
      <c r="A144" s="57">
        <v>42248.411586574075</v>
      </c>
      <c r="B144" s="32" t="s">
        <v>70</v>
      </c>
      <c r="C144" s="32" t="s">
        <v>2687</v>
      </c>
      <c r="D144" s="32" t="s">
        <v>2688</v>
      </c>
      <c r="E144" s="32" t="s">
        <v>3620</v>
      </c>
      <c r="F144" s="32" t="s">
        <v>8057</v>
      </c>
      <c r="G144" s="32" t="s">
        <v>2821</v>
      </c>
      <c r="H144" s="32" t="s">
        <v>2822</v>
      </c>
      <c r="I144" s="32" t="s">
        <v>4605</v>
      </c>
      <c r="J144" s="35">
        <v>448.7</v>
      </c>
      <c r="K144" s="35">
        <v>0</v>
      </c>
      <c r="L144" s="35">
        <v>0</v>
      </c>
      <c r="M144" s="35">
        <v>0</v>
      </c>
      <c r="N144" s="32" t="s">
        <v>2197</v>
      </c>
      <c r="O144" s="32" t="s">
        <v>18</v>
      </c>
      <c r="P144" s="32">
        <v>10</v>
      </c>
      <c r="Q144" s="32" t="s">
        <v>3621</v>
      </c>
    </row>
    <row r="145" spans="1:17" hidden="1" x14ac:dyDescent="0.25">
      <c r="A145" s="57">
        <v>42248.411588923613</v>
      </c>
      <c r="B145" s="32" t="s">
        <v>70</v>
      </c>
      <c r="C145" s="32" t="s">
        <v>2687</v>
      </c>
      <c r="D145" s="32" t="s">
        <v>2688</v>
      </c>
      <c r="E145" s="32" t="s">
        <v>2689</v>
      </c>
      <c r="F145" s="32" t="s">
        <v>8058</v>
      </c>
      <c r="G145" s="32" t="s">
        <v>2690</v>
      </c>
      <c r="H145" s="32" t="s">
        <v>2691</v>
      </c>
      <c r="I145" s="32" t="s">
        <v>4605</v>
      </c>
      <c r="J145" s="35">
        <v>20.6</v>
      </c>
      <c r="K145" s="35">
        <v>0</v>
      </c>
      <c r="L145" s="35">
        <v>0</v>
      </c>
      <c r="M145" s="35">
        <v>0</v>
      </c>
      <c r="N145" s="32" t="s">
        <v>2197</v>
      </c>
      <c r="O145" s="32" t="s">
        <v>18</v>
      </c>
      <c r="P145" s="32">
        <v>1</v>
      </c>
      <c r="Q145" s="32" t="s">
        <v>2692</v>
      </c>
    </row>
    <row r="146" spans="1:17" hidden="1" x14ac:dyDescent="0.25">
      <c r="A146" s="57">
        <v>42248.411588923613</v>
      </c>
      <c r="B146" s="32" t="s">
        <v>70</v>
      </c>
      <c r="C146" s="32" t="s">
        <v>2687</v>
      </c>
      <c r="D146" s="32" t="s">
        <v>2688</v>
      </c>
      <c r="E146" s="32" t="s">
        <v>2689</v>
      </c>
      <c r="F146" s="32" t="s">
        <v>8058</v>
      </c>
      <c r="G146" s="32" t="s">
        <v>2693</v>
      </c>
      <c r="H146" s="32" t="s">
        <v>2694</v>
      </c>
      <c r="I146" s="32" t="s">
        <v>4605</v>
      </c>
      <c r="J146" s="35">
        <v>1.64</v>
      </c>
      <c r="K146" s="35">
        <v>0</v>
      </c>
      <c r="L146" s="35">
        <v>0</v>
      </c>
      <c r="M146" s="35">
        <v>0</v>
      </c>
      <c r="N146" s="32" t="s">
        <v>2197</v>
      </c>
      <c r="O146" s="32" t="s">
        <v>18</v>
      </c>
      <c r="P146" s="32">
        <v>1</v>
      </c>
      <c r="Q146" s="32" t="s">
        <v>2692</v>
      </c>
    </row>
    <row r="147" spans="1:17" hidden="1" x14ac:dyDescent="0.25">
      <c r="A147" s="57">
        <v>42248.411588923613</v>
      </c>
      <c r="B147" s="32" t="s">
        <v>70</v>
      </c>
      <c r="C147" s="32" t="s">
        <v>2687</v>
      </c>
      <c r="D147" s="32" t="s">
        <v>2688</v>
      </c>
      <c r="E147" s="32" t="s">
        <v>2689</v>
      </c>
      <c r="F147" s="32" t="s">
        <v>8058</v>
      </c>
      <c r="G147" s="32" t="s">
        <v>2695</v>
      </c>
      <c r="H147" s="32" t="s">
        <v>4977</v>
      </c>
      <c r="I147" s="32" t="s">
        <v>4605</v>
      </c>
      <c r="J147" s="35">
        <v>6.28</v>
      </c>
      <c r="K147" s="35">
        <v>0</v>
      </c>
      <c r="L147" s="35">
        <v>0</v>
      </c>
      <c r="M147" s="35">
        <v>0</v>
      </c>
      <c r="N147" s="32" t="s">
        <v>2197</v>
      </c>
      <c r="O147" s="32" t="s">
        <v>18</v>
      </c>
      <c r="P147" s="32">
        <v>1</v>
      </c>
      <c r="Q147" s="32" t="s">
        <v>2692</v>
      </c>
    </row>
    <row r="148" spans="1:17" hidden="1" x14ac:dyDescent="0.25">
      <c r="A148" s="57">
        <v>42248.413050034724</v>
      </c>
      <c r="B148" s="32" t="s">
        <v>70</v>
      </c>
      <c r="C148" s="32" t="s">
        <v>2696</v>
      </c>
      <c r="D148" s="32" t="s">
        <v>2697</v>
      </c>
      <c r="E148" s="32" t="s">
        <v>2698</v>
      </c>
      <c r="F148" s="32" t="s">
        <v>8059</v>
      </c>
      <c r="G148" s="32" t="s">
        <v>2652</v>
      </c>
      <c r="H148" s="32" t="s">
        <v>2653</v>
      </c>
      <c r="I148" s="32" t="s">
        <v>4605</v>
      </c>
      <c r="J148" s="35">
        <v>24.96</v>
      </c>
      <c r="K148" s="35">
        <v>0</v>
      </c>
      <c r="L148" s="35">
        <v>0</v>
      </c>
      <c r="M148" s="35">
        <v>0</v>
      </c>
      <c r="N148" s="32" t="s">
        <v>2197</v>
      </c>
      <c r="O148" s="32" t="s">
        <v>18</v>
      </c>
      <c r="P148" s="32">
        <v>1</v>
      </c>
      <c r="Q148" s="32" t="s">
        <v>2699</v>
      </c>
    </row>
    <row r="149" spans="1:17" hidden="1" x14ac:dyDescent="0.25">
      <c r="A149" s="57">
        <v>42248.413051655094</v>
      </c>
      <c r="B149" s="32" t="s">
        <v>70</v>
      </c>
      <c r="C149" s="32" t="s">
        <v>2696</v>
      </c>
      <c r="D149" s="32" t="s">
        <v>2697</v>
      </c>
      <c r="E149" s="32" t="s">
        <v>2700</v>
      </c>
      <c r="F149" s="32" t="s">
        <v>8060</v>
      </c>
      <c r="G149" s="32" t="s">
        <v>2652</v>
      </c>
      <c r="H149" s="32" t="s">
        <v>2653</v>
      </c>
      <c r="I149" s="32" t="s">
        <v>4605</v>
      </c>
      <c r="J149" s="35">
        <v>74.88</v>
      </c>
      <c r="K149" s="35">
        <v>0</v>
      </c>
      <c r="L149" s="35">
        <v>0</v>
      </c>
      <c r="M149" s="35">
        <v>0</v>
      </c>
      <c r="N149" s="32" t="s">
        <v>2197</v>
      </c>
      <c r="O149" s="32" t="s">
        <v>18</v>
      </c>
      <c r="P149" s="32">
        <v>3</v>
      </c>
      <c r="Q149" s="32" t="s">
        <v>2701</v>
      </c>
    </row>
    <row r="150" spans="1:17" hidden="1" x14ac:dyDescent="0.25">
      <c r="A150" s="57">
        <v>42248.413053090277</v>
      </c>
      <c r="B150" s="32" t="s">
        <v>70</v>
      </c>
      <c r="C150" s="32" t="s">
        <v>2696</v>
      </c>
      <c r="D150" s="32" t="s">
        <v>2697</v>
      </c>
      <c r="E150" s="32" t="s">
        <v>2702</v>
      </c>
      <c r="F150" s="32" t="s">
        <v>8061</v>
      </c>
      <c r="G150" s="32" t="s">
        <v>2652</v>
      </c>
      <c r="H150" s="32" t="s">
        <v>2653</v>
      </c>
      <c r="I150" s="32" t="s">
        <v>4605</v>
      </c>
      <c r="J150" s="35">
        <v>24.96</v>
      </c>
      <c r="K150" s="35">
        <v>0</v>
      </c>
      <c r="L150" s="35">
        <v>0</v>
      </c>
      <c r="M150" s="35">
        <v>0</v>
      </c>
      <c r="N150" s="32" t="s">
        <v>2197</v>
      </c>
      <c r="O150" s="32" t="s">
        <v>18</v>
      </c>
      <c r="P150" s="32">
        <v>1</v>
      </c>
      <c r="Q150" s="32" t="s">
        <v>2703</v>
      </c>
    </row>
    <row r="151" spans="1:17" hidden="1" x14ac:dyDescent="0.25">
      <c r="A151" s="57">
        <v>42248.413054363424</v>
      </c>
      <c r="B151" s="32" t="s">
        <v>70</v>
      </c>
      <c r="C151" s="32" t="s">
        <v>2696</v>
      </c>
      <c r="D151" s="32" t="s">
        <v>2697</v>
      </c>
      <c r="E151" s="32" t="s">
        <v>2704</v>
      </c>
      <c r="F151" s="32" t="s">
        <v>8062</v>
      </c>
      <c r="G151" s="32" t="s">
        <v>2652</v>
      </c>
      <c r="H151" s="32" t="s">
        <v>2653</v>
      </c>
      <c r="I151" s="32" t="s">
        <v>4605</v>
      </c>
      <c r="J151" s="35">
        <v>24.96</v>
      </c>
      <c r="K151" s="35">
        <v>0</v>
      </c>
      <c r="L151" s="35">
        <v>0</v>
      </c>
      <c r="M151" s="35">
        <v>0</v>
      </c>
      <c r="N151" s="32" t="s">
        <v>2197</v>
      </c>
      <c r="O151" s="32" t="s">
        <v>18</v>
      </c>
      <c r="P151" s="32">
        <v>1</v>
      </c>
      <c r="Q151" s="32" t="s">
        <v>2705</v>
      </c>
    </row>
    <row r="152" spans="1:17" hidden="1" x14ac:dyDescent="0.25">
      <c r="A152" s="57">
        <v>42248.413055636571</v>
      </c>
      <c r="B152" s="32" t="s">
        <v>70</v>
      </c>
      <c r="C152" s="32" t="s">
        <v>2696</v>
      </c>
      <c r="D152" s="32" t="s">
        <v>2697</v>
      </c>
      <c r="E152" s="32" t="s">
        <v>2706</v>
      </c>
      <c r="F152" s="32" t="s">
        <v>8063</v>
      </c>
      <c r="G152" s="32" t="s">
        <v>2663</v>
      </c>
      <c r="H152" s="32" t="s">
        <v>2664</v>
      </c>
      <c r="I152" s="32" t="s">
        <v>4605</v>
      </c>
      <c r="J152" s="35">
        <v>25.86</v>
      </c>
      <c r="K152" s="35">
        <v>0</v>
      </c>
      <c r="L152" s="35">
        <v>0</v>
      </c>
      <c r="M152" s="35">
        <v>0</v>
      </c>
      <c r="N152" s="32" t="s">
        <v>2197</v>
      </c>
      <c r="O152" s="32" t="s">
        <v>18</v>
      </c>
      <c r="P152" s="32">
        <v>1</v>
      </c>
      <c r="Q152" s="32" t="s">
        <v>2707</v>
      </c>
    </row>
    <row r="153" spans="1:17" hidden="1" x14ac:dyDescent="0.25">
      <c r="A153" s="57">
        <v>42248.413057789352</v>
      </c>
      <c r="B153" s="32" t="s">
        <v>70</v>
      </c>
      <c r="C153" s="32" t="s">
        <v>2696</v>
      </c>
      <c r="D153" s="32" t="s">
        <v>2697</v>
      </c>
      <c r="E153" s="32" t="s">
        <v>2708</v>
      </c>
      <c r="F153" s="32" t="s">
        <v>8064</v>
      </c>
      <c r="G153" s="32" t="s">
        <v>2652</v>
      </c>
      <c r="H153" s="32" t="s">
        <v>2653</v>
      </c>
      <c r="I153" s="32" t="s">
        <v>4605</v>
      </c>
      <c r="J153" s="35">
        <v>24.96</v>
      </c>
      <c r="K153" s="35">
        <v>0</v>
      </c>
      <c r="L153" s="35">
        <v>0</v>
      </c>
      <c r="M153" s="35">
        <v>0</v>
      </c>
      <c r="N153" s="32" t="s">
        <v>2197</v>
      </c>
      <c r="O153" s="32" t="s">
        <v>18</v>
      </c>
      <c r="P153" s="32">
        <v>1</v>
      </c>
      <c r="Q153" s="32" t="s">
        <v>2709</v>
      </c>
    </row>
    <row r="154" spans="1:17" hidden="1" x14ac:dyDescent="0.25">
      <c r="A154" s="57">
        <v>42248.413059409722</v>
      </c>
      <c r="B154" s="32" t="s">
        <v>70</v>
      </c>
      <c r="C154" s="32" t="s">
        <v>2696</v>
      </c>
      <c r="D154" s="32" t="s">
        <v>2697</v>
      </c>
      <c r="E154" s="32" t="s">
        <v>2710</v>
      </c>
      <c r="F154" s="32" t="s">
        <v>8065</v>
      </c>
      <c r="G154" s="32" t="s">
        <v>2652</v>
      </c>
      <c r="H154" s="32" t="s">
        <v>2653</v>
      </c>
      <c r="I154" s="32" t="s">
        <v>4605</v>
      </c>
      <c r="J154" s="35">
        <v>24.96</v>
      </c>
      <c r="K154" s="35">
        <v>0</v>
      </c>
      <c r="L154" s="35">
        <v>0</v>
      </c>
      <c r="M154" s="35">
        <v>0</v>
      </c>
      <c r="N154" s="32" t="s">
        <v>2197</v>
      </c>
      <c r="O154" s="32" t="s">
        <v>18</v>
      </c>
      <c r="P154" s="32">
        <v>1</v>
      </c>
      <c r="Q154" s="32" t="s">
        <v>2711</v>
      </c>
    </row>
    <row r="155" spans="1:17" hidden="1" x14ac:dyDescent="0.25">
      <c r="A155" s="57">
        <v>42248.413061608793</v>
      </c>
      <c r="B155" s="32" t="s">
        <v>70</v>
      </c>
      <c r="C155" s="32" t="s">
        <v>2696</v>
      </c>
      <c r="D155" s="32" t="s">
        <v>2697</v>
      </c>
      <c r="E155" s="32" t="s">
        <v>2712</v>
      </c>
      <c r="F155" s="32" t="s">
        <v>8066</v>
      </c>
      <c r="G155" s="32" t="s">
        <v>2652</v>
      </c>
      <c r="H155" s="32" t="s">
        <v>2653</v>
      </c>
      <c r="I155" s="32" t="s">
        <v>4605</v>
      </c>
      <c r="J155" s="35">
        <v>24.96</v>
      </c>
      <c r="K155" s="35">
        <v>0</v>
      </c>
      <c r="L155" s="35">
        <v>0</v>
      </c>
      <c r="M155" s="35">
        <v>0</v>
      </c>
      <c r="N155" s="32" t="s">
        <v>2197</v>
      </c>
      <c r="O155" s="32" t="s">
        <v>18</v>
      </c>
      <c r="P155" s="32">
        <v>1</v>
      </c>
      <c r="Q155" s="32" t="s">
        <v>2713</v>
      </c>
    </row>
    <row r="156" spans="1:17" hidden="1" x14ac:dyDescent="0.25">
      <c r="A156" s="57">
        <v>42248.413062847219</v>
      </c>
      <c r="B156" s="32" t="s">
        <v>70</v>
      </c>
      <c r="C156" s="32" t="s">
        <v>2696</v>
      </c>
      <c r="D156" s="32" t="s">
        <v>2697</v>
      </c>
      <c r="E156" s="32" t="s">
        <v>2714</v>
      </c>
      <c r="F156" s="32" t="s">
        <v>8067</v>
      </c>
      <c r="G156" s="32" t="s">
        <v>2652</v>
      </c>
      <c r="H156" s="32" t="s">
        <v>2653</v>
      </c>
      <c r="I156" s="32" t="s">
        <v>4605</v>
      </c>
      <c r="J156" s="35">
        <v>24.96</v>
      </c>
      <c r="K156" s="35">
        <v>0</v>
      </c>
      <c r="L156" s="35">
        <v>0</v>
      </c>
      <c r="M156" s="35">
        <v>0</v>
      </c>
      <c r="N156" s="32" t="s">
        <v>2197</v>
      </c>
      <c r="O156" s="32" t="s">
        <v>18</v>
      </c>
      <c r="P156" s="32">
        <v>1</v>
      </c>
      <c r="Q156" s="32" t="s">
        <v>2715</v>
      </c>
    </row>
    <row r="157" spans="1:17" hidden="1" x14ac:dyDescent="0.25">
      <c r="A157" s="57">
        <v>42248.413064664353</v>
      </c>
      <c r="B157" s="32" t="s">
        <v>70</v>
      </c>
      <c r="C157" s="32" t="s">
        <v>2696</v>
      </c>
      <c r="D157" s="32" t="s">
        <v>2697</v>
      </c>
      <c r="E157" s="32" t="s">
        <v>2716</v>
      </c>
      <c r="F157" s="32" t="s">
        <v>8068</v>
      </c>
      <c r="G157" s="32" t="s">
        <v>2652</v>
      </c>
      <c r="H157" s="32" t="s">
        <v>2653</v>
      </c>
      <c r="I157" s="32" t="s">
        <v>4605</v>
      </c>
      <c r="J157" s="35">
        <v>24.96</v>
      </c>
      <c r="K157" s="35">
        <v>0</v>
      </c>
      <c r="L157" s="35">
        <v>0</v>
      </c>
      <c r="M157" s="35">
        <v>0</v>
      </c>
      <c r="N157" s="32" t="s">
        <v>2197</v>
      </c>
      <c r="O157" s="32" t="s">
        <v>18</v>
      </c>
      <c r="P157" s="32">
        <v>1</v>
      </c>
      <c r="Q157" s="32" t="s">
        <v>2717</v>
      </c>
    </row>
    <row r="158" spans="1:17" hidden="1" x14ac:dyDescent="0.25">
      <c r="A158" s="57">
        <v>42248.41359059028</v>
      </c>
      <c r="B158" s="32" t="s">
        <v>70</v>
      </c>
      <c r="C158" s="32" t="s">
        <v>2696</v>
      </c>
      <c r="D158" s="32" t="s">
        <v>2697</v>
      </c>
      <c r="E158" s="32" t="s">
        <v>2718</v>
      </c>
      <c r="F158" s="32" t="s">
        <v>8069</v>
      </c>
      <c r="G158" s="32" t="s">
        <v>2652</v>
      </c>
      <c r="H158" s="32" t="s">
        <v>2653</v>
      </c>
      <c r="I158" s="32" t="s">
        <v>4605</v>
      </c>
      <c r="J158" s="35">
        <v>49.92</v>
      </c>
      <c r="K158" s="35">
        <v>0</v>
      </c>
      <c r="L158" s="35">
        <v>0</v>
      </c>
      <c r="M158" s="35">
        <v>0</v>
      </c>
      <c r="N158" s="32" t="s">
        <v>2197</v>
      </c>
      <c r="O158" s="32" t="s">
        <v>18</v>
      </c>
      <c r="P158" s="32">
        <v>2</v>
      </c>
      <c r="Q158" s="32" t="s">
        <v>2719</v>
      </c>
    </row>
    <row r="159" spans="1:17" hidden="1" x14ac:dyDescent="0.25">
      <c r="A159" s="57">
        <v>42248.413592210651</v>
      </c>
      <c r="B159" s="32" t="s">
        <v>70</v>
      </c>
      <c r="C159" s="32" t="s">
        <v>2696</v>
      </c>
      <c r="D159" s="32" t="s">
        <v>2697</v>
      </c>
      <c r="E159" s="32" t="s">
        <v>2720</v>
      </c>
      <c r="F159" s="32" t="s">
        <v>8070</v>
      </c>
      <c r="G159" s="32" t="s">
        <v>2652</v>
      </c>
      <c r="H159" s="32" t="s">
        <v>2653</v>
      </c>
      <c r="I159" s="32" t="s">
        <v>4605</v>
      </c>
      <c r="J159" s="35">
        <v>24.96</v>
      </c>
      <c r="K159" s="35">
        <v>0</v>
      </c>
      <c r="L159" s="35">
        <v>0</v>
      </c>
      <c r="M159" s="35">
        <v>0</v>
      </c>
      <c r="N159" s="32" t="s">
        <v>2197</v>
      </c>
      <c r="O159" s="32" t="s">
        <v>18</v>
      </c>
      <c r="P159" s="32">
        <v>1</v>
      </c>
      <c r="Q159" s="32" t="s">
        <v>2721</v>
      </c>
    </row>
    <row r="160" spans="1:17" hidden="1" x14ac:dyDescent="0.25">
      <c r="A160" s="57">
        <v>42248.413593483798</v>
      </c>
      <c r="B160" s="32" t="s">
        <v>70</v>
      </c>
      <c r="C160" s="32" t="s">
        <v>2696</v>
      </c>
      <c r="D160" s="32" t="s">
        <v>2697</v>
      </c>
      <c r="E160" s="32" t="s">
        <v>2722</v>
      </c>
      <c r="F160" s="32" t="s">
        <v>8071</v>
      </c>
      <c r="G160" s="32" t="s">
        <v>2652</v>
      </c>
      <c r="H160" s="32" t="s">
        <v>2653</v>
      </c>
      <c r="I160" s="32" t="s">
        <v>4605</v>
      </c>
      <c r="J160" s="35">
        <v>24.96</v>
      </c>
      <c r="K160" s="35">
        <v>0</v>
      </c>
      <c r="L160" s="35">
        <v>0</v>
      </c>
      <c r="M160" s="35">
        <v>0</v>
      </c>
      <c r="N160" s="32" t="s">
        <v>2197</v>
      </c>
      <c r="O160" s="32" t="s">
        <v>18</v>
      </c>
      <c r="P160" s="32">
        <v>1</v>
      </c>
      <c r="Q160" s="32" t="s">
        <v>2723</v>
      </c>
    </row>
    <row r="161" spans="1:17" hidden="1" x14ac:dyDescent="0.25">
      <c r="A161" s="57">
        <v>42248.413595104168</v>
      </c>
      <c r="B161" s="32" t="s">
        <v>70</v>
      </c>
      <c r="C161" s="32" t="s">
        <v>2696</v>
      </c>
      <c r="D161" s="32" t="s">
        <v>2697</v>
      </c>
      <c r="E161" s="32" t="s">
        <v>2724</v>
      </c>
      <c r="F161" s="32" t="s">
        <v>8072</v>
      </c>
      <c r="G161" s="32" t="s">
        <v>2652</v>
      </c>
      <c r="H161" s="32" t="s">
        <v>2653</v>
      </c>
      <c r="I161" s="32" t="s">
        <v>4605</v>
      </c>
      <c r="J161" s="35">
        <v>49.92</v>
      </c>
      <c r="K161" s="35">
        <v>0</v>
      </c>
      <c r="L161" s="35">
        <v>0</v>
      </c>
      <c r="M161" s="35">
        <v>0</v>
      </c>
      <c r="N161" s="32" t="s">
        <v>2197</v>
      </c>
      <c r="O161" s="32" t="s">
        <v>18</v>
      </c>
      <c r="P161" s="32">
        <v>2</v>
      </c>
      <c r="Q161" s="32" t="s">
        <v>2725</v>
      </c>
    </row>
    <row r="162" spans="1:17" hidden="1" x14ac:dyDescent="0.25">
      <c r="A162" s="57">
        <v>42248.413596724538</v>
      </c>
      <c r="B162" s="32" t="s">
        <v>70</v>
      </c>
      <c r="C162" s="32" t="s">
        <v>2696</v>
      </c>
      <c r="D162" s="32" t="s">
        <v>2697</v>
      </c>
      <c r="E162" s="32" t="s">
        <v>2726</v>
      </c>
      <c r="F162" s="32" t="s">
        <v>8073</v>
      </c>
      <c r="G162" s="32" t="s">
        <v>2652</v>
      </c>
      <c r="H162" s="32" t="s">
        <v>2653</v>
      </c>
      <c r="I162" s="32" t="s">
        <v>4605</v>
      </c>
      <c r="J162" s="35">
        <v>49.92</v>
      </c>
      <c r="K162" s="35">
        <v>0</v>
      </c>
      <c r="L162" s="35">
        <v>0</v>
      </c>
      <c r="M162" s="35">
        <v>0</v>
      </c>
      <c r="N162" s="32" t="s">
        <v>2197</v>
      </c>
      <c r="O162" s="32" t="s">
        <v>18</v>
      </c>
      <c r="P162" s="32">
        <v>2</v>
      </c>
      <c r="Q162" s="32" t="s">
        <v>2727</v>
      </c>
    </row>
    <row r="163" spans="1:17" hidden="1" x14ac:dyDescent="0.25">
      <c r="A163" s="57">
        <v>42248.413598182873</v>
      </c>
      <c r="B163" s="32" t="s">
        <v>70</v>
      </c>
      <c r="C163" s="32" t="s">
        <v>2696</v>
      </c>
      <c r="D163" s="32" t="s">
        <v>2697</v>
      </c>
      <c r="E163" s="32" t="s">
        <v>2728</v>
      </c>
      <c r="F163" s="32" t="s">
        <v>8074</v>
      </c>
      <c r="G163" s="32" t="s">
        <v>2652</v>
      </c>
      <c r="H163" s="32" t="s">
        <v>2653</v>
      </c>
      <c r="I163" s="32" t="s">
        <v>4605</v>
      </c>
      <c r="J163" s="35">
        <v>49.92</v>
      </c>
      <c r="K163" s="35">
        <v>0</v>
      </c>
      <c r="L163" s="35">
        <v>0</v>
      </c>
      <c r="M163" s="35">
        <v>0</v>
      </c>
      <c r="N163" s="32" t="s">
        <v>2197</v>
      </c>
      <c r="O163" s="32" t="s">
        <v>18</v>
      </c>
      <c r="P163" s="32">
        <v>2</v>
      </c>
      <c r="Q163" s="32" t="s">
        <v>2729</v>
      </c>
    </row>
    <row r="164" spans="1:17" hidden="1" x14ac:dyDescent="0.25">
      <c r="A164" s="57">
        <v>42248.413599803243</v>
      </c>
      <c r="B164" s="32" t="s">
        <v>70</v>
      </c>
      <c r="C164" s="32" t="s">
        <v>2696</v>
      </c>
      <c r="D164" s="32" t="s">
        <v>2697</v>
      </c>
      <c r="E164" s="32" t="s">
        <v>2730</v>
      </c>
      <c r="F164" s="32" t="s">
        <v>8075</v>
      </c>
      <c r="G164" s="32" t="s">
        <v>2652</v>
      </c>
      <c r="H164" s="32" t="s">
        <v>2653</v>
      </c>
      <c r="I164" s="32" t="s">
        <v>4605</v>
      </c>
      <c r="J164" s="35">
        <v>24.96</v>
      </c>
      <c r="K164" s="35">
        <v>0</v>
      </c>
      <c r="L164" s="35">
        <v>0</v>
      </c>
      <c r="M164" s="35">
        <v>0</v>
      </c>
      <c r="N164" s="32" t="s">
        <v>2197</v>
      </c>
      <c r="O164" s="32" t="s">
        <v>18</v>
      </c>
      <c r="P164" s="32">
        <v>1</v>
      </c>
      <c r="Q164" s="32" t="s">
        <v>2731</v>
      </c>
    </row>
    <row r="165" spans="1:17" hidden="1" x14ac:dyDescent="0.25">
      <c r="A165" s="57">
        <v>42248.41360107639</v>
      </c>
      <c r="B165" s="32" t="s">
        <v>70</v>
      </c>
      <c r="C165" s="32" t="s">
        <v>2696</v>
      </c>
      <c r="D165" s="32" t="s">
        <v>2697</v>
      </c>
      <c r="E165" s="32" t="s">
        <v>2732</v>
      </c>
      <c r="F165" s="32" t="s">
        <v>8076</v>
      </c>
      <c r="G165" s="32" t="s">
        <v>2652</v>
      </c>
      <c r="H165" s="32" t="s">
        <v>2653</v>
      </c>
      <c r="I165" s="32" t="s">
        <v>4605</v>
      </c>
      <c r="J165" s="35">
        <v>24.96</v>
      </c>
      <c r="K165" s="35">
        <v>0</v>
      </c>
      <c r="L165" s="35">
        <v>0</v>
      </c>
      <c r="M165" s="35">
        <v>0</v>
      </c>
      <c r="N165" s="32" t="s">
        <v>2197</v>
      </c>
      <c r="O165" s="32" t="s">
        <v>18</v>
      </c>
      <c r="P165" s="32">
        <v>1</v>
      </c>
      <c r="Q165" s="32" t="s">
        <v>2733</v>
      </c>
    </row>
    <row r="166" spans="1:17" hidden="1" x14ac:dyDescent="0.25">
      <c r="A166" s="57">
        <v>42248.413602511573</v>
      </c>
      <c r="B166" s="32" t="s">
        <v>70</v>
      </c>
      <c r="C166" s="32" t="s">
        <v>2696</v>
      </c>
      <c r="D166" s="32" t="s">
        <v>2697</v>
      </c>
      <c r="E166" s="32" t="s">
        <v>2734</v>
      </c>
      <c r="F166" s="32" t="s">
        <v>8077</v>
      </c>
      <c r="G166" s="32" t="s">
        <v>2652</v>
      </c>
      <c r="H166" s="32" t="s">
        <v>2653</v>
      </c>
      <c r="I166" s="32" t="s">
        <v>4605</v>
      </c>
      <c r="J166" s="35">
        <v>24.96</v>
      </c>
      <c r="K166" s="35">
        <v>0</v>
      </c>
      <c r="L166" s="35">
        <v>0</v>
      </c>
      <c r="M166" s="35">
        <v>0</v>
      </c>
      <c r="N166" s="32" t="s">
        <v>2197</v>
      </c>
      <c r="O166" s="32" t="s">
        <v>18</v>
      </c>
      <c r="P166" s="32">
        <v>1</v>
      </c>
      <c r="Q166" s="32" t="s">
        <v>2735</v>
      </c>
    </row>
    <row r="167" spans="1:17" hidden="1" x14ac:dyDescent="0.25">
      <c r="A167" s="57">
        <v>42248.41360378472</v>
      </c>
      <c r="B167" s="32" t="s">
        <v>70</v>
      </c>
      <c r="C167" s="32" t="s">
        <v>2696</v>
      </c>
      <c r="D167" s="32" t="s">
        <v>2697</v>
      </c>
      <c r="E167" s="32" t="s">
        <v>2736</v>
      </c>
      <c r="F167" s="32" t="s">
        <v>8078</v>
      </c>
      <c r="G167" s="32" t="s">
        <v>2663</v>
      </c>
      <c r="H167" s="32" t="s">
        <v>2664</v>
      </c>
      <c r="I167" s="32" t="s">
        <v>4605</v>
      </c>
      <c r="J167" s="35">
        <v>51.72</v>
      </c>
      <c r="K167" s="35">
        <v>0</v>
      </c>
      <c r="L167" s="35">
        <v>0</v>
      </c>
      <c r="M167" s="35">
        <v>0</v>
      </c>
      <c r="N167" s="32" t="s">
        <v>2197</v>
      </c>
      <c r="O167" s="32" t="s">
        <v>18</v>
      </c>
      <c r="P167" s="32">
        <v>2</v>
      </c>
      <c r="Q167" s="32" t="s">
        <v>2737</v>
      </c>
    </row>
    <row r="168" spans="1:17" hidden="1" x14ac:dyDescent="0.25">
      <c r="A168" s="57">
        <v>42248.413904895831</v>
      </c>
      <c r="B168" s="32" t="s">
        <v>70</v>
      </c>
      <c r="C168" s="32" t="s">
        <v>2696</v>
      </c>
      <c r="D168" s="32" t="s">
        <v>2697</v>
      </c>
      <c r="E168" s="32" t="s">
        <v>2738</v>
      </c>
      <c r="F168" s="32" t="s">
        <v>8079</v>
      </c>
      <c r="G168" s="32" t="s">
        <v>2652</v>
      </c>
      <c r="H168" s="32" t="s">
        <v>2653</v>
      </c>
      <c r="I168" s="32" t="s">
        <v>4605</v>
      </c>
      <c r="J168" s="35">
        <v>124.8</v>
      </c>
      <c r="K168" s="35">
        <v>0</v>
      </c>
      <c r="L168" s="35">
        <v>0</v>
      </c>
      <c r="M168" s="35">
        <v>0</v>
      </c>
      <c r="N168" s="32" t="s">
        <v>2197</v>
      </c>
      <c r="O168" s="32" t="s">
        <v>18</v>
      </c>
      <c r="P168" s="32">
        <v>5</v>
      </c>
      <c r="Q168" s="32" t="s">
        <v>2739</v>
      </c>
    </row>
    <row r="169" spans="1:17" hidden="1" x14ac:dyDescent="0.25">
      <c r="A169" s="57">
        <v>42248.413907604168</v>
      </c>
      <c r="B169" s="32" t="s">
        <v>70</v>
      </c>
      <c r="C169" s="32" t="s">
        <v>2696</v>
      </c>
      <c r="D169" s="32" t="s">
        <v>2697</v>
      </c>
      <c r="E169" s="32" t="s">
        <v>2740</v>
      </c>
      <c r="F169" s="32" t="s">
        <v>8080</v>
      </c>
      <c r="G169" s="32" t="s">
        <v>2652</v>
      </c>
      <c r="H169" s="32" t="s">
        <v>2653</v>
      </c>
      <c r="I169" s="32" t="s">
        <v>4605</v>
      </c>
      <c r="J169" s="35">
        <v>199.68</v>
      </c>
      <c r="K169" s="35">
        <v>0</v>
      </c>
      <c r="L169" s="35">
        <v>0</v>
      </c>
      <c r="M169" s="35">
        <v>0</v>
      </c>
      <c r="N169" s="32" t="s">
        <v>2197</v>
      </c>
      <c r="O169" s="32" t="s">
        <v>18</v>
      </c>
      <c r="P169" s="32">
        <v>8</v>
      </c>
      <c r="Q169" s="32" t="s">
        <v>2741</v>
      </c>
    </row>
    <row r="170" spans="1:17" hidden="1" x14ac:dyDescent="0.25">
      <c r="A170" s="57">
        <v>42248.413909409719</v>
      </c>
      <c r="B170" s="32" t="s">
        <v>70</v>
      </c>
      <c r="C170" s="32" t="s">
        <v>2696</v>
      </c>
      <c r="D170" s="32" t="s">
        <v>2697</v>
      </c>
      <c r="E170" s="32" t="s">
        <v>2742</v>
      </c>
      <c r="F170" s="32" t="s">
        <v>8081</v>
      </c>
      <c r="G170" s="32" t="s">
        <v>2663</v>
      </c>
      <c r="H170" s="32" t="s">
        <v>2664</v>
      </c>
      <c r="I170" s="32" t="s">
        <v>4605</v>
      </c>
      <c r="J170" s="35">
        <v>181.02</v>
      </c>
      <c r="K170" s="35">
        <v>0</v>
      </c>
      <c r="L170" s="35">
        <v>0</v>
      </c>
      <c r="M170" s="35">
        <v>0</v>
      </c>
      <c r="N170" s="32" t="s">
        <v>2197</v>
      </c>
      <c r="O170" s="32" t="s">
        <v>18</v>
      </c>
      <c r="P170" s="32">
        <v>7</v>
      </c>
      <c r="Q170" s="32" t="s">
        <v>2743</v>
      </c>
    </row>
    <row r="171" spans="1:17" hidden="1" x14ac:dyDescent="0.25">
      <c r="A171" s="57">
        <v>42248.413911030089</v>
      </c>
      <c r="B171" s="32" t="s">
        <v>70</v>
      </c>
      <c r="C171" s="32" t="s">
        <v>2696</v>
      </c>
      <c r="D171" s="32" t="s">
        <v>2697</v>
      </c>
      <c r="E171" s="32" t="s">
        <v>2744</v>
      </c>
      <c r="F171" s="32" t="s">
        <v>8082</v>
      </c>
      <c r="G171" s="32" t="s">
        <v>2652</v>
      </c>
      <c r="H171" s="32" t="s">
        <v>2653</v>
      </c>
      <c r="I171" s="32" t="s">
        <v>4605</v>
      </c>
      <c r="J171" s="35">
        <v>24.96</v>
      </c>
      <c r="K171" s="35">
        <v>0</v>
      </c>
      <c r="L171" s="35">
        <v>0</v>
      </c>
      <c r="M171" s="35">
        <v>0</v>
      </c>
      <c r="N171" s="32" t="s">
        <v>2197</v>
      </c>
      <c r="O171" s="32" t="s">
        <v>18</v>
      </c>
      <c r="P171" s="32">
        <v>1</v>
      </c>
      <c r="Q171" s="32" t="s">
        <v>2745</v>
      </c>
    </row>
    <row r="172" spans="1:17" hidden="1" x14ac:dyDescent="0.25">
      <c r="A172" s="57">
        <v>42248.413912696757</v>
      </c>
      <c r="B172" s="32" t="s">
        <v>70</v>
      </c>
      <c r="C172" s="32" t="s">
        <v>2696</v>
      </c>
      <c r="D172" s="32" t="s">
        <v>2697</v>
      </c>
      <c r="E172" s="32" t="s">
        <v>2746</v>
      </c>
      <c r="F172" s="32" t="s">
        <v>8083</v>
      </c>
      <c r="G172" s="32" t="s">
        <v>2652</v>
      </c>
      <c r="H172" s="32" t="s">
        <v>2653</v>
      </c>
      <c r="I172" s="32" t="s">
        <v>4605</v>
      </c>
      <c r="J172" s="35">
        <v>24.96</v>
      </c>
      <c r="K172" s="35">
        <v>0</v>
      </c>
      <c r="L172" s="35">
        <v>0</v>
      </c>
      <c r="M172" s="35">
        <v>0</v>
      </c>
      <c r="N172" s="32" t="s">
        <v>2197</v>
      </c>
      <c r="O172" s="32" t="s">
        <v>18</v>
      </c>
      <c r="P172" s="32">
        <v>1</v>
      </c>
      <c r="Q172" s="32" t="s">
        <v>2747</v>
      </c>
    </row>
    <row r="173" spans="1:17" hidden="1" x14ac:dyDescent="0.25">
      <c r="A173" s="57">
        <v>42248.413914467594</v>
      </c>
      <c r="B173" s="32" t="s">
        <v>70</v>
      </c>
      <c r="C173" s="32" t="s">
        <v>2696</v>
      </c>
      <c r="D173" s="32" t="s">
        <v>2697</v>
      </c>
      <c r="E173" s="32" t="s">
        <v>2748</v>
      </c>
      <c r="F173" s="32" t="s">
        <v>8084</v>
      </c>
      <c r="G173" s="32" t="s">
        <v>2652</v>
      </c>
      <c r="H173" s="32" t="s">
        <v>2653</v>
      </c>
      <c r="I173" s="32" t="s">
        <v>4605</v>
      </c>
      <c r="J173" s="35">
        <v>174.72</v>
      </c>
      <c r="K173" s="35">
        <v>0</v>
      </c>
      <c r="L173" s="35">
        <v>0</v>
      </c>
      <c r="M173" s="35">
        <v>0</v>
      </c>
      <c r="N173" s="32" t="s">
        <v>2197</v>
      </c>
      <c r="O173" s="32" t="s">
        <v>18</v>
      </c>
      <c r="P173" s="32">
        <v>7</v>
      </c>
      <c r="Q173" s="32" t="s">
        <v>2749</v>
      </c>
    </row>
    <row r="174" spans="1:17" hidden="1" x14ac:dyDescent="0.25">
      <c r="A174" s="57">
        <v>42248.413916122685</v>
      </c>
      <c r="B174" s="32" t="s">
        <v>70</v>
      </c>
      <c r="C174" s="32" t="s">
        <v>2696</v>
      </c>
      <c r="D174" s="32" t="s">
        <v>2697</v>
      </c>
      <c r="E174" s="32" t="s">
        <v>2750</v>
      </c>
      <c r="F174" s="32" t="s">
        <v>8085</v>
      </c>
      <c r="G174" s="32" t="s">
        <v>2652</v>
      </c>
      <c r="H174" s="32" t="s">
        <v>2653</v>
      </c>
      <c r="I174" s="32" t="s">
        <v>4605</v>
      </c>
      <c r="J174" s="35">
        <v>174.72</v>
      </c>
      <c r="K174" s="35">
        <v>0</v>
      </c>
      <c r="L174" s="35">
        <v>0</v>
      </c>
      <c r="M174" s="35">
        <v>0</v>
      </c>
      <c r="N174" s="32" t="s">
        <v>2197</v>
      </c>
      <c r="O174" s="32" t="s">
        <v>18</v>
      </c>
      <c r="P174" s="32">
        <v>7</v>
      </c>
      <c r="Q174" s="32" t="s">
        <v>2751</v>
      </c>
    </row>
    <row r="175" spans="1:17" hidden="1" x14ac:dyDescent="0.25">
      <c r="A175" s="57">
        <v>42248.413920451392</v>
      </c>
      <c r="B175" s="32" t="s">
        <v>70</v>
      </c>
      <c r="C175" s="32" t="s">
        <v>2696</v>
      </c>
      <c r="D175" s="32" t="s">
        <v>2697</v>
      </c>
      <c r="E175" s="32" t="s">
        <v>2752</v>
      </c>
      <c r="F175" s="32" t="s">
        <v>8086</v>
      </c>
      <c r="G175" s="32" t="s">
        <v>2663</v>
      </c>
      <c r="H175" s="32" t="s">
        <v>2664</v>
      </c>
      <c r="I175" s="32" t="s">
        <v>4605</v>
      </c>
      <c r="J175" s="35">
        <v>387.9</v>
      </c>
      <c r="K175" s="35">
        <v>0</v>
      </c>
      <c r="L175" s="35">
        <v>0</v>
      </c>
      <c r="M175" s="35">
        <v>0</v>
      </c>
      <c r="N175" s="32" t="s">
        <v>2197</v>
      </c>
      <c r="O175" s="32" t="s">
        <v>18</v>
      </c>
      <c r="P175" s="32">
        <v>15</v>
      </c>
      <c r="Q175" s="32" t="s">
        <v>2753</v>
      </c>
    </row>
    <row r="176" spans="1:17" hidden="1" x14ac:dyDescent="0.25">
      <c r="A176" s="57">
        <v>42248.413922071762</v>
      </c>
      <c r="B176" s="32" t="s">
        <v>70</v>
      </c>
      <c r="C176" s="32" t="s">
        <v>2696</v>
      </c>
      <c r="D176" s="32" t="s">
        <v>2697</v>
      </c>
      <c r="E176" s="32" t="s">
        <v>2754</v>
      </c>
      <c r="F176" s="32" t="s">
        <v>8087</v>
      </c>
      <c r="G176" s="32" t="s">
        <v>2652</v>
      </c>
      <c r="H176" s="32" t="s">
        <v>2653</v>
      </c>
      <c r="I176" s="32" t="s">
        <v>4605</v>
      </c>
      <c r="J176" s="35">
        <v>274.56</v>
      </c>
      <c r="K176" s="35">
        <v>0</v>
      </c>
      <c r="L176" s="35">
        <v>0</v>
      </c>
      <c r="M176" s="35">
        <v>0</v>
      </c>
      <c r="N176" s="32" t="s">
        <v>2197</v>
      </c>
      <c r="O176" s="32" t="s">
        <v>18</v>
      </c>
      <c r="P176" s="32">
        <v>11</v>
      </c>
      <c r="Q176" s="32" t="s">
        <v>2755</v>
      </c>
    </row>
    <row r="177" spans="1:17" hidden="1" x14ac:dyDescent="0.25">
      <c r="A177" s="57">
        <v>42248.41392353009</v>
      </c>
      <c r="B177" s="32" t="s">
        <v>70</v>
      </c>
      <c r="C177" s="32" t="s">
        <v>2696</v>
      </c>
      <c r="D177" s="32" t="s">
        <v>2697</v>
      </c>
      <c r="E177" s="32" t="s">
        <v>2756</v>
      </c>
      <c r="F177" s="32" t="s">
        <v>8088</v>
      </c>
      <c r="G177" s="32" t="s">
        <v>2652</v>
      </c>
      <c r="H177" s="32" t="s">
        <v>2653</v>
      </c>
      <c r="I177" s="32" t="s">
        <v>4605</v>
      </c>
      <c r="J177" s="35">
        <v>424.32</v>
      </c>
      <c r="K177" s="35">
        <v>0</v>
      </c>
      <c r="L177" s="35">
        <v>0</v>
      </c>
      <c r="M177" s="35">
        <v>0</v>
      </c>
      <c r="N177" s="32" t="s">
        <v>2197</v>
      </c>
      <c r="O177" s="32" t="s">
        <v>18</v>
      </c>
      <c r="P177" s="32">
        <v>17</v>
      </c>
      <c r="Q177" s="32" t="s">
        <v>2757</v>
      </c>
    </row>
    <row r="178" spans="1:17" hidden="1" x14ac:dyDescent="0.25">
      <c r="A178" s="57">
        <v>42248.414113043982</v>
      </c>
      <c r="B178" s="32" t="s">
        <v>70</v>
      </c>
      <c r="C178" s="32" t="s">
        <v>2696</v>
      </c>
      <c r="D178" s="32" t="s">
        <v>2697</v>
      </c>
      <c r="E178" s="32" t="s">
        <v>2758</v>
      </c>
      <c r="F178" s="32" t="s">
        <v>8089</v>
      </c>
      <c r="G178" s="32" t="s">
        <v>2652</v>
      </c>
      <c r="H178" s="32" t="s">
        <v>2653</v>
      </c>
      <c r="I178" s="32" t="s">
        <v>4605</v>
      </c>
      <c r="J178" s="35">
        <v>24.96</v>
      </c>
      <c r="K178" s="35">
        <v>0</v>
      </c>
      <c r="L178" s="35">
        <v>0</v>
      </c>
      <c r="M178" s="35">
        <v>0</v>
      </c>
      <c r="N178" s="32" t="s">
        <v>2197</v>
      </c>
      <c r="O178" s="32" t="s">
        <v>18</v>
      </c>
      <c r="P178" s="32">
        <v>1</v>
      </c>
      <c r="Q178" s="32" t="s">
        <v>2759</v>
      </c>
    </row>
    <row r="179" spans="1:17" hidden="1" x14ac:dyDescent="0.25">
      <c r="A179" s="57">
        <v>42248.414114317129</v>
      </c>
      <c r="B179" s="32" t="s">
        <v>70</v>
      </c>
      <c r="C179" s="32" t="s">
        <v>2696</v>
      </c>
      <c r="D179" s="32" t="s">
        <v>2697</v>
      </c>
      <c r="E179" s="32" t="s">
        <v>2760</v>
      </c>
      <c r="F179" s="32" t="s">
        <v>8090</v>
      </c>
      <c r="G179" s="32" t="s">
        <v>2663</v>
      </c>
      <c r="H179" s="32" t="s">
        <v>2664</v>
      </c>
      <c r="I179" s="32" t="s">
        <v>4605</v>
      </c>
      <c r="J179" s="35">
        <v>155.16</v>
      </c>
      <c r="K179" s="35">
        <v>0</v>
      </c>
      <c r="L179" s="35">
        <v>0</v>
      </c>
      <c r="M179" s="35">
        <v>0</v>
      </c>
      <c r="N179" s="32" t="s">
        <v>2197</v>
      </c>
      <c r="O179" s="32" t="s">
        <v>18</v>
      </c>
      <c r="P179" s="32">
        <v>6</v>
      </c>
      <c r="Q179" s="32" t="s">
        <v>2761</v>
      </c>
    </row>
    <row r="180" spans="1:17" hidden="1" x14ac:dyDescent="0.25">
      <c r="A180" s="57">
        <v>42248.414115590276</v>
      </c>
      <c r="B180" s="32" t="s">
        <v>70</v>
      </c>
      <c r="C180" s="32" t="s">
        <v>2696</v>
      </c>
      <c r="D180" s="32" t="s">
        <v>2697</v>
      </c>
      <c r="E180" s="32" t="s">
        <v>2762</v>
      </c>
      <c r="F180" s="32" t="s">
        <v>8091</v>
      </c>
      <c r="G180" s="32" t="s">
        <v>2652</v>
      </c>
      <c r="H180" s="32" t="s">
        <v>2653</v>
      </c>
      <c r="I180" s="32" t="s">
        <v>4605</v>
      </c>
      <c r="J180" s="35">
        <v>224.64</v>
      </c>
      <c r="K180" s="35">
        <v>0</v>
      </c>
      <c r="L180" s="35">
        <v>0</v>
      </c>
      <c r="M180" s="35">
        <v>0</v>
      </c>
      <c r="N180" s="32" t="s">
        <v>2197</v>
      </c>
      <c r="O180" s="32" t="s">
        <v>18</v>
      </c>
      <c r="P180" s="32">
        <v>9</v>
      </c>
      <c r="Q180" s="32" t="s">
        <v>2763</v>
      </c>
    </row>
    <row r="181" spans="1:17" hidden="1" x14ac:dyDescent="0.25">
      <c r="A181" s="57">
        <v>42248.414117048611</v>
      </c>
      <c r="B181" s="32" t="s">
        <v>70</v>
      </c>
      <c r="C181" s="32" t="s">
        <v>2696</v>
      </c>
      <c r="D181" s="32" t="s">
        <v>2697</v>
      </c>
      <c r="E181" s="32" t="s">
        <v>2764</v>
      </c>
      <c r="F181" s="32" t="s">
        <v>8092</v>
      </c>
      <c r="G181" s="32" t="s">
        <v>2652</v>
      </c>
      <c r="H181" s="32" t="s">
        <v>2653</v>
      </c>
      <c r="I181" s="32" t="s">
        <v>4605</v>
      </c>
      <c r="J181" s="35">
        <v>49.92</v>
      </c>
      <c r="K181" s="35">
        <v>0</v>
      </c>
      <c r="L181" s="35">
        <v>0</v>
      </c>
      <c r="M181" s="35">
        <v>0</v>
      </c>
      <c r="N181" s="32" t="s">
        <v>2197</v>
      </c>
      <c r="O181" s="32" t="s">
        <v>18</v>
      </c>
      <c r="P181" s="32">
        <v>2</v>
      </c>
      <c r="Q181" s="32" t="s">
        <v>2765</v>
      </c>
    </row>
    <row r="182" spans="1:17" hidden="1" x14ac:dyDescent="0.25">
      <c r="A182" s="57">
        <v>42248.414118136578</v>
      </c>
      <c r="B182" s="32" t="s">
        <v>70</v>
      </c>
      <c r="C182" s="32" t="s">
        <v>2696</v>
      </c>
      <c r="D182" s="32" t="s">
        <v>2697</v>
      </c>
      <c r="E182" s="32" t="s">
        <v>2766</v>
      </c>
      <c r="F182" s="32" t="s">
        <v>8093</v>
      </c>
      <c r="G182" s="32" t="s">
        <v>2652</v>
      </c>
      <c r="H182" s="32" t="s">
        <v>2653</v>
      </c>
      <c r="I182" s="32" t="s">
        <v>4605</v>
      </c>
      <c r="J182" s="35">
        <v>49.92</v>
      </c>
      <c r="K182" s="35">
        <v>0</v>
      </c>
      <c r="L182" s="35">
        <v>0</v>
      </c>
      <c r="M182" s="35">
        <v>0</v>
      </c>
      <c r="N182" s="32" t="s">
        <v>2197</v>
      </c>
      <c r="O182" s="32" t="s">
        <v>18</v>
      </c>
      <c r="P182" s="32">
        <v>2</v>
      </c>
      <c r="Q182" s="32" t="s">
        <v>2767</v>
      </c>
    </row>
    <row r="183" spans="1:17" hidden="1" x14ac:dyDescent="0.25">
      <c r="A183" s="57">
        <v>42248.414119363428</v>
      </c>
      <c r="B183" s="32" t="s">
        <v>70</v>
      </c>
      <c r="C183" s="32" t="s">
        <v>2696</v>
      </c>
      <c r="D183" s="32" t="s">
        <v>2697</v>
      </c>
      <c r="E183" s="32" t="s">
        <v>2768</v>
      </c>
      <c r="F183" s="32" t="s">
        <v>8094</v>
      </c>
      <c r="G183" s="32" t="s">
        <v>2652</v>
      </c>
      <c r="H183" s="32" t="s">
        <v>2653</v>
      </c>
      <c r="I183" s="32" t="s">
        <v>4605</v>
      </c>
      <c r="J183" s="35">
        <v>24.96</v>
      </c>
      <c r="K183" s="35">
        <v>0</v>
      </c>
      <c r="L183" s="35">
        <v>0</v>
      </c>
      <c r="M183" s="35">
        <v>0</v>
      </c>
      <c r="N183" s="32" t="s">
        <v>2197</v>
      </c>
      <c r="O183" s="32" t="s">
        <v>18</v>
      </c>
      <c r="P183" s="32">
        <v>1</v>
      </c>
      <c r="Q183" s="32" t="s">
        <v>2769</v>
      </c>
    </row>
    <row r="184" spans="1:17" hidden="1" x14ac:dyDescent="0.25">
      <c r="A184" s="57">
        <v>42248.414120636575</v>
      </c>
      <c r="B184" s="32" t="s">
        <v>70</v>
      </c>
      <c r="C184" s="32" t="s">
        <v>2696</v>
      </c>
      <c r="D184" s="32" t="s">
        <v>2697</v>
      </c>
      <c r="E184" s="32" t="s">
        <v>2770</v>
      </c>
      <c r="F184" s="32" t="s">
        <v>8095</v>
      </c>
      <c r="G184" s="32" t="s">
        <v>2652</v>
      </c>
      <c r="H184" s="32" t="s">
        <v>2653</v>
      </c>
      <c r="I184" s="32" t="s">
        <v>4605</v>
      </c>
      <c r="J184" s="35">
        <v>24.96</v>
      </c>
      <c r="K184" s="35">
        <v>0</v>
      </c>
      <c r="L184" s="35">
        <v>0</v>
      </c>
      <c r="M184" s="35">
        <v>0</v>
      </c>
      <c r="N184" s="32" t="s">
        <v>2197</v>
      </c>
      <c r="O184" s="32" t="s">
        <v>18</v>
      </c>
      <c r="P184" s="32">
        <v>1</v>
      </c>
      <c r="Q184" s="32" t="s">
        <v>2771</v>
      </c>
    </row>
    <row r="185" spans="1:17" hidden="1" x14ac:dyDescent="0.25">
      <c r="A185" s="57">
        <v>42248.414121909722</v>
      </c>
      <c r="B185" s="32" t="s">
        <v>70</v>
      </c>
      <c r="C185" s="32" t="s">
        <v>2696</v>
      </c>
      <c r="D185" s="32" t="s">
        <v>2697</v>
      </c>
      <c r="E185" s="32" t="s">
        <v>2772</v>
      </c>
      <c r="F185" s="32" t="s">
        <v>8096</v>
      </c>
      <c r="G185" s="32" t="s">
        <v>2679</v>
      </c>
      <c r="H185" s="32" t="s">
        <v>2680</v>
      </c>
      <c r="I185" s="32" t="s">
        <v>4605</v>
      </c>
      <c r="J185" s="35">
        <v>43.03</v>
      </c>
      <c r="K185" s="35">
        <v>0</v>
      </c>
      <c r="L185" s="35">
        <v>0</v>
      </c>
      <c r="M185" s="35">
        <v>0</v>
      </c>
      <c r="N185" s="32" t="s">
        <v>2197</v>
      </c>
      <c r="O185" s="32" t="s">
        <v>18</v>
      </c>
      <c r="P185" s="32">
        <v>1</v>
      </c>
      <c r="Q185" s="32" t="s">
        <v>2773</v>
      </c>
    </row>
    <row r="186" spans="1:17" hidden="1" x14ac:dyDescent="0.25">
      <c r="A186" s="57">
        <v>42248.414121909722</v>
      </c>
      <c r="B186" s="32" t="s">
        <v>70</v>
      </c>
      <c r="C186" s="32" t="s">
        <v>2696</v>
      </c>
      <c r="D186" s="32" t="s">
        <v>2697</v>
      </c>
      <c r="E186" s="32" t="s">
        <v>2772</v>
      </c>
      <c r="F186" s="32" t="s">
        <v>8096</v>
      </c>
      <c r="G186" s="32" t="s">
        <v>2774</v>
      </c>
      <c r="H186" s="32" t="s">
        <v>2775</v>
      </c>
      <c r="I186" s="32" t="s">
        <v>4605</v>
      </c>
      <c r="J186" s="35">
        <v>4.51</v>
      </c>
      <c r="K186" s="35">
        <v>0</v>
      </c>
      <c r="L186" s="35">
        <v>0</v>
      </c>
      <c r="M186" s="35">
        <v>0</v>
      </c>
      <c r="N186" s="32" t="s">
        <v>2197</v>
      </c>
      <c r="O186" s="32" t="s">
        <v>18</v>
      </c>
      <c r="P186" s="32">
        <v>1</v>
      </c>
      <c r="Q186" s="32" t="s">
        <v>2773</v>
      </c>
    </row>
    <row r="187" spans="1:17" hidden="1" x14ac:dyDescent="0.25">
      <c r="A187" s="57">
        <v>42248.414123530092</v>
      </c>
      <c r="B187" s="32" t="s">
        <v>70</v>
      </c>
      <c r="C187" s="32" t="s">
        <v>2696</v>
      </c>
      <c r="D187" s="32" t="s">
        <v>2697</v>
      </c>
      <c r="E187" s="32" t="s">
        <v>2776</v>
      </c>
      <c r="F187" s="32" t="s">
        <v>8097</v>
      </c>
      <c r="G187" s="32" t="s">
        <v>2679</v>
      </c>
      <c r="H187" s="32" t="s">
        <v>2680</v>
      </c>
      <c r="I187" s="32" t="s">
        <v>4605</v>
      </c>
      <c r="J187" s="35">
        <v>215.15</v>
      </c>
      <c r="K187" s="35">
        <v>0</v>
      </c>
      <c r="L187" s="35">
        <v>0</v>
      </c>
      <c r="M187" s="35">
        <v>0</v>
      </c>
      <c r="N187" s="32" t="s">
        <v>2197</v>
      </c>
      <c r="O187" s="32" t="s">
        <v>18</v>
      </c>
      <c r="P187" s="32">
        <v>5</v>
      </c>
      <c r="Q187" s="32" t="s">
        <v>2777</v>
      </c>
    </row>
    <row r="188" spans="1:17" hidden="1" x14ac:dyDescent="0.25">
      <c r="A188" s="57">
        <v>42248.414123530092</v>
      </c>
      <c r="B188" s="32" t="s">
        <v>70</v>
      </c>
      <c r="C188" s="32" t="s">
        <v>2696</v>
      </c>
      <c r="D188" s="32" t="s">
        <v>2697</v>
      </c>
      <c r="E188" s="32" t="s">
        <v>2776</v>
      </c>
      <c r="F188" s="32" t="s">
        <v>8097</v>
      </c>
      <c r="G188" s="32" t="s">
        <v>2774</v>
      </c>
      <c r="H188" s="32" t="s">
        <v>2775</v>
      </c>
      <c r="I188" s="32" t="s">
        <v>4605</v>
      </c>
      <c r="J188" s="35">
        <v>22.55</v>
      </c>
      <c r="K188" s="35">
        <v>0</v>
      </c>
      <c r="L188" s="35">
        <v>0</v>
      </c>
      <c r="M188" s="35">
        <v>0</v>
      </c>
      <c r="N188" s="32" t="s">
        <v>2197</v>
      </c>
      <c r="O188" s="32" t="s">
        <v>18</v>
      </c>
      <c r="P188" s="32">
        <v>5</v>
      </c>
      <c r="Q188" s="32" t="s">
        <v>2777</v>
      </c>
    </row>
    <row r="189" spans="1:17" hidden="1" x14ac:dyDescent="0.25">
      <c r="A189" s="57">
        <v>42248.414123530092</v>
      </c>
      <c r="B189" s="32" t="s">
        <v>70</v>
      </c>
      <c r="C189" s="32" t="s">
        <v>2696</v>
      </c>
      <c r="D189" s="32" t="s">
        <v>2697</v>
      </c>
      <c r="E189" s="32" t="s">
        <v>2776</v>
      </c>
      <c r="F189" s="32" t="s">
        <v>8097</v>
      </c>
      <c r="G189" s="32" t="s">
        <v>2652</v>
      </c>
      <c r="H189" s="32" t="s">
        <v>2653</v>
      </c>
      <c r="I189" s="32" t="s">
        <v>4605</v>
      </c>
      <c r="J189" s="35">
        <v>74.88</v>
      </c>
      <c r="K189" s="35">
        <v>0</v>
      </c>
      <c r="L189" s="35">
        <v>0</v>
      </c>
      <c r="M189" s="35">
        <v>0</v>
      </c>
      <c r="N189" s="32" t="s">
        <v>2197</v>
      </c>
      <c r="O189" s="32" t="s">
        <v>18</v>
      </c>
      <c r="P189" s="32">
        <v>3</v>
      </c>
      <c r="Q189" s="32" t="s">
        <v>2777</v>
      </c>
    </row>
    <row r="190" spans="1:17" hidden="1" x14ac:dyDescent="0.25">
      <c r="A190" s="57">
        <v>42248.414125150462</v>
      </c>
      <c r="B190" s="32" t="s">
        <v>70</v>
      </c>
      <c r="C190" s="32" t="s">
        <v>2696</v>
      </c>
      <c r="D190" s="32" t="s">
        <v>2697</v>
      </c>
      <c r="E190" s="32" t="s">
        <v>2778</v>
      </c>
      <c r="F190" s="32" t="s">
        <v>8098</v>
      </c>
      <c r="G190" s="32" t="s">
        <v>2652</v>
      </c>
      <c r="H190" s="32" t="s">
        <v>2653</v>
      </c>
      <c r="I190" s="32" t="s">
        <v>4605</v>
      </c>
      <c r="J190" s="35">
        <v>24.96</v>
      </c>
      <c r="K190" s="35">
        <v>0</v>
      </c>
      <c r="L190" s="35">
        <v>0</v>
      </c>
      <c r="M190" s="35">
        <v>0</v>
      </c>
      <c r="N190" s="32" t="s">
        <v>2197</v>
      </c>
      <c r="O190" s="32" t="s">
        <v>18</v>
      </c>
      <c r="P190" s="32">
        <v>1</v>
      </c>
      <c r="Q190" s="32" t="s">
        <v>2779</v>
      </c>
    </row>
    <row r="191" spans="1:17" hidden="1" x14ac:dyDescent="0.25">
      <c r="A191" s="57">
        <v>42248.414516516204</v>
      </c>
      <c r="B191" s="32" t="s">
        <v>70</v>
      </c>
      <c r="C191" s="32" t="s">
        <v>2696</v>
      </c>
      <c r="D191" s="32" t="s">
        <v>2697</v>
      </c>
      <c r="E191" s="32" t="s">
        <v>2780</v>
      </c>
      <c r="F191" s="32" t="s">
        <v>8099</v>
      </c>
      <c r="G191" s="32" t="s">
        <v>2652</v>
      </c>
      <c r="H191" s="32" t="s">
        <v>2653</v>
      </c>
      <c r="I191" s="32" t="s">
        <v>4605</v>
      </c>
      <c r="J191" s="35">
        <v>24.96</v>
      </c>
      <c r="K191" s="35">
        <v>0</v>
      </c>
      <c r="L191" s="35">
        <v>0</v>
      </c>
      <c r="M191" s="35">
        <v>0</v>
      </c>
      <c r="N191" s="32" t="s">
        <v>2197</v>
      </c>
      <c r="O191" s="32" t="s">
        <v>18</v>
      </c>
      <c r="P191" s="32">
        <v>1</v>
      </c>
      <c r="Q191" s="32" t="s">
        <v>2781</v>
      </c>
    </row>
    <row r="192" spans="1:17" hidden="1" x14ac:dyDescent="0.25">
      <c r="A192" s="57">
        <v>42248.414517789352</v>
      </c>
      <c r="B192" s="32" t="s">
        <v>70</v>
      </c>
      <c r="C192" s="32" t="s">
        <v>2696</v>
      </c>
      <c r="D192" s="32" t="s">
        <v>2697</v>
      </c>
      <c r="E192" s="32" t="s">
        <v>2782</v>
      </c>
      <c r="F192" s="32" t="s">
        <v>8100</v>
      </c>
      <c r="G192" s="32" t="s">
        <v>2679</v>
      </c>
      <c r="H192" s="32" t="s">
        <v>2680</v>
      </c>
      <c r="I192" s="32" t="s">
        <v>4605</v>
      </c>
      <c r="J192" s="35">
        <v>43.03</v>
      </c>
      <c r="K192" s="35">
        <v>0</v>
      </c>
      <c r="L192" s="35">
        <v>0</v>
      </c>
      <c r="M192" s="35">
        <v>0</v>
      </c>
      <c r="N192" s="32" t="s">
        <v>2197</v>
      </c>
      <c r="O192" s="32" t="s">
        <v>18</v>
      </c>
      <c r="P192" s="32">
        <v>1</v>
      </c>
      <c r="Q192" s="32" t="s">
        <v>2783</v>
      </c>
    </row>
    <row r="193" spans="1:17" hidden="1" x14ac:dyDescent="0.25">
      <c r="A193" s="57">
        <v>42248.414517789352</v>
      </c>
      <c r="B193" s="32" t="s">
        <v>70</v>
      </c>
      <c r="C193" s="32" t="s">
        <v>2696</v>
      </c>
      <c r="D193" s="32" t="s">
        <v>2697</v>
      </c>
      <c r="E193" s="32" t="s">
        <v>2782</v>
      </c>
      <c r="F193" s="32" t="s">
        <v>8100</v>
      </c>
      <c r="G193" s="32" t="s">
        <v>2774</v>
      </c>
      <c r="H193" s="32" t="s">
        <v>2775</v>
      </c>
      <c r="I193" s="32" t="s">
        <v>4605</v>
      </c>
      <c r="J193" s="35">
        <v>4.51</v>
      </c>
      <c r="K193" s="35">
        <v>0</v>
      </c>
      <c r="L193" s="35">
        <v>0</v>
      </c>
      <c r="M193" s="35">
        <v>0</v>
      </c>
      <c r="N193" s="32" t="s">
        <v>2197</v>
      </c>
      <c r="O193" s="32" t="s">
        <v>18</v>
      </c>
      <c r="P193" s="32">
        <v>1</v>
      </c>
      <c r="Q193" s="32" t="s">
        <v>2783</v>
      </c>
    </row>
    <row r="194" spans="1:17" hidden="1" x14ac:dyDescent="0.25">
      <c r="A194" s="57">
        <v>42248.414519247686</v>
      </c>
      <c r="B194" s="32" t="s">
        <v>70</v>
      </c>
      <c r="C194" s="32" t="s">
        <v>2696</v>
      </c>
      <c r="D194" s="32" t="s">
        <v>2697</v>
      </c>
      <c r="E194" s="32" t="s">
        <v>2784</v>
      </c>
      <c r="F194" s="32" t="s">
        <v>8101</v>
      </c>
      <c r="G194" s="32" t="s">
        <v>2785</v>
      </c>
      <c r="H194" s="32" t="s">
        <v>2786</v>
      </c>
      <c r="I194" s="32" t="s">
        <v>4605</v>
      </c>
      <c r="J194" s="35">
        <v>50.88</v>
      </c>
      <c r="K194" s="35">
        <v>0</v>
      </c>
      <c r="L194" s="35">
        <v>0</v>
      </c>
      <c r="M194" s="35">
        <v>0</v>
      </c>
      <c r="N194" s="32" t="s">
        <v>2197</v>
      </c>
      <c r="O194" s="32" t="s">
        <v>18</v>
      </c>
      <c r="P194" s="32">
        <v>1</v>
      </c>
      <c r="Q194" s="32" t="s">
        <v>2787</v>
      </c>
    </row>
    <row r="195" spans="1:17" hidden="1" x14ac:dyDescent="0.25">
      <c r="A195" s="57">
        <v>42248.414520520833</v>
      </c>
      <c r="B195" s="32" t="s">
        <v>70</v>
      </c>
      <c r="C195" s="32" t="s">
        <v>2696</v>
      </c>
      <c r="D195" s="32" t="s">
        <v>2697</v>
      </c>
      <c r="E195" s="32" t="s">
        <v>2788</v>
      </c>
      <c r="F195" s="32" t="s">
        <v>8102</v>
      </c>
      <c r="G195" s="32" t="s">
        <v>2652</v>
      </c>
      <c r="H195" s="32" t="s">
        <v>2653</v>
      </c>
      <c r="I195" s="32" t="s">
        <v>4605</v>
      </c>
      <c r="J195" s="35">
        <v>24.96</v>
      </c>
      <c r="K195" s="35">
        <v>0</v>
      </c>
      <c r="L195" s="35">
        <v>0</v>
      </c>
      <c r="M195" s="35">
        <v>0</v>
      </c>
      <c r="N195" s="32" t="s">
        <v>2197</v>
      </c>
      <c r="O195" s="32" t="s">
        <v>18</v>
      </c>
      <c r="P195" s="32">
        <v>1</v>
      </c>
      <c r="Q195" s="32" t="s">
        <v>2789</v>
      </c>
    </row>
    <row r="196" spans="1:17" hidden="1" x14ac:dyDescent="0.25">
      <c r="A196" s="57">
        <v>42248.41452175926</v>
      </c>
      <c r="B196" s="32" t="s">
        <v>70</v>
      </c>
      <c r="C196" s="32" t="s">
        <v>2696</v>
      </c>
      <c r="D196" s="32" t="s">
        <v>2697</v>
      </c>
      <c r="E196" s="32" t="s">
        <v>2790</v>
      </c>
      <c r="F196" s="32" t="s">
        <v>8103</v>
      </c>
      <c r="G196" s="32" t="s">
        <v>2663</v>
      </c>
      <c r="H196" s="32" t="s">
        <v>2664</v>
      </c>
      <c r="I196" s="32" t="s">
        <v>4605</v>
      </c>
      <c r="J196" s="35">
        <v>25.86</v>
      </c>
      <c r="K196" s="35">
        <v>0</v>
      </c>
      <c r="L196" s="35">
        <v>0</v>
      </c>
      <c r="M196" s="35">
        <v>0</v>
      </c>
      <c r="N196" s="32" t="s">
        <v>2197</v>
      </c>
      <c r="O196" s="32" t="s">
        <v>18</v>
      </c>
      <c r="P196" s="32">
        <v>1</v>
      </c>
      <c r="Q196" s="32" t="s">
        <v>2791</v>
      </c>
    </row>
    <row r="197" spans="1:17" hidden="1" x14ac:dyDescent="0.25">
      <c r="A197" s="57">
        <v>42248.414523032407</v>
      </c>
      <c r="B197" s="32" t="s">
        <v>70</v>
      </c>
      <c r="C197" s="32" t="s">
        <v>2696</v>
      </c>
      <c r="D197" s="32" t="s">
        <v>2697</v>
      </c>
      <c r="E197" s="32" t="s">
        <v>2792</v>
      </c>
      <c r="F197" s="32" t="s">
        <v>8104</v>
      </c>
      <c r="G197" s="32" t="s">
        <v>2652</v>
      </c>
      <c r="H197" s="32" t="s">
        <v>2653</v>
      </c>
      <c r="I197" s="32" t="s">
        <v>4605</v>
      </c>
      <c r="J197" s="35">
        <v>24.96</v>
      </c>
      <c r="K197" s="35">
        <v>0</v>
      </c>
      <c r="L197" s="35">
        <v>0</v>
      </c>
      <c r="M197" s="35">
        <v>0</v>
      </c>
      <c r="N197" s="32" t="s">
        <v>2197</v>
      </c>
      <c r="O197" s="32" t="s">
        <v>18</v>
      </c>
      <c r="P197" s="32">
        <v>1</v>
      </c>
      <c r="Q197" s="32" t="s">
        <v>2793</v>
      </c>
    </row>
    <row r="198" spans="1:17" hidden="1" x14ac:dyDescent="0.25">
      <c r="A198" s="57">
        <v>42248.414524502317</v>
      </c>
      <c r="B198" s="32" t="s">
        <v>70</v>
      </c>
      <c r="C198" s="32" t="s">
        <v>2696</v>
      </c>
      <c r="D198" s="32" t="s">
        <v>2697</v>
      </c>
      <c r="E198" s="32" t="s">
        <v>2794</v>
      </c>
      <c r="F198" s="32" t="s">
        <v>8105</v>
      </c>
      <c r="G198" s="32" t="s">
        <v>2652</v>
      </c>
      <c r="H198" s="32" t="s">
        <v>2653</v>
      </c>
      <c r="I198" s="32" t="s">
        <v>4605</v>
      </c>
      <c r="J198" s="35">
        <v>424.32</v>
      </c>
      <c r="K198" s="35">
        <v>0</v>
      </c>
      <c r="L198" s="35">
        <v>0</v>
      </c>
      <c r="M198" s="35">
        <v>0</v>
      </c>
      <c r="N198" s="32" t="s">
        <v>2197</v>
      </c>
      <c r="O198" s="32" t="s">
        <v>18</v>
      </c>
      <c r="P198" s="32">
        <v>17</v>
      </c>
      <c r="Q198" s="32" t="s">
        <v>2795</v>
      </c>
    </row>
    <row r="199" spans="1:17" hidden="1" x14ac:dyDescent="0.25">
      <c r="A199" s="57">
        <v>42248.414525775464</v>
      </c>
      <c r="B199" s="32" t="s">
        <v>70</v>
      </c>
      <c r="C199" s="32" t="s">
        <v>2696</v>
      </c>
      <c r="D199" s="32" t="s">
        <v>2697</v>
      </c>
      <c r="E199" s="32" t="s">
        <v>2796</v>
      </c>
      <c r="F199" s="32" t="s">
        <v>8106</v>
      </c>
      <c r="G199" s="32" t="s">
        <v>2679</v>
      </c>
      <c r="H199" s="32" t="s">
        <v>2680</v>
      </c>
      <c r="I199" s="32" t="s">
        <v>4605</v>
      </c>
      <c r="J199" s="35">
        <v>129.09</v>
      </c>
      <c r="K199" s="35">
        <v>0</v>
      </c>
      <c r="L199" s="35">
        <v>0</v>
      </c>
      <c r="M199" s="35">
        <v>0</v>
      </c>
      <c r="N199" s="32" t="s">
        <v>2197</v>
      </c>
      <c r="O199" s="32" t="s">
        <v>18</v>
      </c>
      <c r="P199" s="32">
        <v>3</v>
      </c>
      <c r="Q199" s="32" t="s">
        <v>2797</v>
      </c>
    </row>
    <row r="200" spans="1:17" hidden="1" x14ac:dyDescent="0.25">
      <c r="A200" s="57">
        <v>42248.414525775464</v>
      </c>
      <c r="B200" s="32" t="s">
        <v>70</v>
      </c>
      <c r="C200" s="32" t="s">
        <v>2696</v>
      </c>
      <c r="D200" s="32" t="s">
        <v>2697</v>
      </c>
      <c r="E200" s="32" t="s">
        <v>2796</v>
      </c>
      <c r="F200" s="32" t="s">
        <v>8106</v>
      </c>
      <c r="G200" s="32" t="s">
        <v>2774</v>
      </c>
      <c r="H200" s="32" t="s">
        <v>2775</v>
      </c>
      <c r="I200" s="32" t="s">
        <v>4605</v>
      </c>
      <c r="J200" s="35">
        <v>4.51</v>
      </c>
      <c r="K200" s="35">
        <v>0</v>
      </c>
      <c r="L200" s="35">
        <v>0</v>
      </c>
      <c r="M200" s="35">
        <v>0</v>
      </c>
      <c r="N200" s="32" t="s">
        <v>2197</v>
      </c>
      <c r="O200" s="32" t="s">
        <v>18</v>
      </c>
      <c r="P200" s="32">
        <v>1</v>
      </c>
      <c r="Q200" s="32" t="s">
        <v>2797</v>
      </c>
    </row>
    <row r="201" spans="1:17" hidden="1" x14ac:dyDescent="0.25">
      <c r="A201" s="57">
        <v>42248.414527199071</v>
      </c>
      <c r="B201" s="32" t="s">
        <v>70</v>
      </c>
      <c r="C201" s="32" t="s">
        <v>2696</v>
      </c>
      <c r="D201" s="32" t="s">
        <v>2697</v>
      </c>
      <c r="E201" s="32" t="s">
        <v>2798</v>
      </c>
      <c r="F201" s="32" t="s">
        <v>8107</v>
      </c>
      <c r="G201" s="32" t="s">
        <v>2652</v>
      </c>
      <c r="H201" s="32" t="s">
        <v>2653</v>
      </c>
      <c r="I201" s="32" t="s">
        <v>4605</v>
      </c>
      <c r="J201" s="35">
        <v>99.84</v>
      </c>
      <c r="K201" s="35">
        <v>0</v>
      </c>
      <c r="L201" s="35">
        <v>0</v>
      </c>
      <c r="M201" s="35">
        <v>0</v>
      </c>
      <c r="N201" s="32" t="s">
        <v>2197</v>
      </c>
      <c r="O201" s="32" t="s">
        <v>18</v>
      </c>
      <c r="P201" s="32">
        <v>4</v>
      </c>
      <c r="Q201" s="32" t="s">
        <v>2799</v>
      </c>
    </row>
    <row r="202" spans="1:17" hidden="1" x14ac:dyDescent="0.25">
      <c r="A202" s="57">
        <v>42248.414529016205</v>
      </c>
      <c r="B202" s="32" t="s">
        <v>70</v>
      </c>
      <c r="C202" s="32" t="s">
        <v>2696</v>
      </c>
      <c r="D202" s="32" t="s">
        <v>2697</v>
      </c>
      <c r="E202" s="32" t="s">
        <v>2800</v>
      </c>
      <c r="F202" s="32" t="s">
        <v>8108</v>
      </c>
      <c r="G202" s="32" t="s">
        <v>2652</v>
      </c>
      <c r="H202" s="32" t="s">
        <v>2653</v>
      </c>
      <c r="I202" s="32" t="s">
        <v>4605</v>
      </c>
      <c r="J202" s="35">
        <v>24.96</v>
      </c>
      <c r="K202" s="35">
        <v>0</v>
      </c>
      <c r="L202" s="35">
        <v>0</v>
      </c>
      <c r="M202" s="35">
        <v>0</v>
      </c>
      <c r="N202" s="32" t="s">
        <v>2197</v>
      </c>
      <c r="O202" s="32" t="s">
        <v>18</v>
      </c>
      <c r="P202" s="32">
        <v>1</v>
      </c>
      <c r="Q202" s="32" t="s">
        <v>2801</v>
      </c>
    </row>
    <row r="203" spans="1:17" hidden="1" x14ac:dyDescent="0.25">
      <c r="A203" s="57">
        <v>42248.415078240738</v>
      </c>
      <c r="B203" s="32" t="s">
        <v>70</v>
      </c>
      <c r="C203" s="32" t="s">
        <v>2696</v>
      </c>
      <c r="D203" s="32" t="s">
        <v>2697</v>
      </c>
      <c r="E203" s="32" t="s">
        <v>2802</v>
      </c>
      <c r="F203" s="32" t="s">
        <v>8109</v>
      </c>
      <c r="G203" s="32" t="s">
        <v>2803</v>
      </c>
      <c r="H203" s="32" t="s">
        <v>2804</v>
      </c>
      <c r="I203" s="32" t="s">
        <v>4605</v>
      </c>
      <c r="J203" s="35">
        <v>32.520000000000003</v>
      </c>
      <c r="K203" s="35">
        <v>0</v>
      </c>
      <c r="L203" s="35">
        <v>0</v>
      </c>
      <c r="M203" s="35">
        <v>0</v>
      </c>
      <c r="N203" s="32" t="s">
        <v>2197</v>
      </c>
      <c r="O203" s="32" t="s">
        <v>18</v>
      </c>
      <c r="P203" s="32">
        <v>1</v>
      </c>
      <c r="Q203" s="32" t="s">
        <v>2805</v>
      </c>
    </row>
    <row r="204" spans="1:17" hidden="1" x14ac:dyDescent="0.25">
      <c r="A204" s="57">
        <v>42248.415078240738</v>
      </c>
      <c r="B204" s="32" t="s">
        <v>70</v>
      </c>
      <c r="C204" s="32" t="s">
        <v>2696</v>
      </c>
      <c r="D204" s="32" t="s">
        <v>2697</v>
      </c>
      <c r="E204" s="32" t="s">
        <v>2802</v>
      </c>
      <c r="F204" s="32" t="s">
        <v>8109</v>
      </c>
      <c r="G204" s="32" t="s">
        <v>2806</v>
      </c>
      <c r="H204" s="32" t="s">
        <v>2807</v>
      </c>
      <c r="I204" s="32" t="s">
        <v>4605</v>
      </c>
      <c r="J204" s="35">
        <v>1.5</v>
      </c>
      <c r="K204" s="35">
        <v>0</v>
      </c>
      <c r="L204" s="35">
        <v>0</v>
      </c>
      <c r="M204" s="35">
        <v>0</v>
      </c>
      <c r="N204" s="32" t="s">
        <v>2197</v>
      </c>
      <c r="O204" s="32" t="s">
        <v>18</v>
      </c>
      <c r="P204" s="32">
        <v>1</v>
      </c>
      <c r="Q204" s="32" t="s">
        <v>2805</v>
      </c>
    </row>
    <row r="205" spans="1:17" hidden="1" x14ac:dyDescent="0.25">
      <c r="A205" s="57">
        <v>42248.415079861108</v>
      </c>
      <c r="B205" s="32" t="s">
        <v>70</v>
      </c>
      <c r="C205" s="32" t="s">
        <v>2696</v>
      </c>
      <c r="D205" s="32" t="s">
        <v>2697</v>
      </c>
      <c r="E205" s="32" t="s">
        <v>2808</v>
      </c>
      <c r="F205" s="32" t="s">
        <v>8110</v>
      </c>
      <c r="G205" s="32" t="s">
        <v>2809</v>
      </c>
      <c r="H205" s="32" t="s">
        <v>2810</v>
      </c>
      <c r="I205" s="32" t="s">
        <v>4605</v>
      </c>
      <c r="J205" s="35">
        <v>5.38</v>
      </c>
      <c r="K205" s="35">
        <v>0</v>
      </c>
      <c r="L205" s="35">
        <v>0</v>
      </c>
      <c r="M205" s="35">
        <v>0</v>
      </c>
      <c r="N205" s="32" t="s">
        <v>2197</v>
      </c>
      <c r="O205" s="32" t="s">
        <v>18</v>
      </c>
      <c r="P205" s="32">
        <v>1</v>
      </c>
      <c r="Q205" s="32" t="s">
        <v>2811</v>
      </c>
    </row>
    <row r="206" spans="1:17" hidden="1" x14ac:dyDescent="0.25">
      <c r="A206" s="57">
        <v>42248.415079861108</v>
      </c>
      <c r="B206" s="32" t="s">
        <v>70</v>
      </c>
      <c r="C206" s="32" t="s">
        <v>2696</v>
      </c>
      <c r="D206" s="32" t="s">
        <v>2697</v>
      </c>
      <c r="E206" s="32" t="s">
        <v>2808</v>
      </c>
      <c r="F206" s="32" t="s">
        <v>8110</v>
      </c>
      <c r="G206" s="32" t="s">
        <v>2652</v>
      </c>
      <c r="H206" s="32" t="s">
        <v>2653</v>
      </c>
      <c r="I206" s="32" t="s">
        <v>4605</v>
      </c>
      <c r="J206" s="35">
        <v>24.96</v>
      </c>
      <c r="K206" s="35">
        <v>0</v>
      </c>
      <c r="L206" s="35">
        <v>0</v>
      </c>
      <c r="M206" s="35">
        <v>0</v>
      </c>
      <c r="N206" s="32" t="s">
        <v>2197</v>
      </c>
      <c r="O206" s="32" t="s">
        <v>18</v>
      </c>
      <c r="P206" s="32">
        <v>1</v>
      </c>
      <c r="Q206" s="32" t="s">
        <v>2811</v>
      </c>
    </row>
    <row r="207" spans="1:17" hidden="1" x14ac:dyDescent="0.25">
      <c r="A207" s="57">
        <v>42248.415081678242</v>
      </c>
      <c r="B207" s="32" t="s">
        <v>70</v>
      </c>
      <c r="C207" s="32" t="s">
        <v>2696</v>
      </c>
      <c r="D207" s="32" t="s">
        <v>2697</v>
      </c>
      <c r="E207" s="32" t="s">
        <v>2812</v>
      </c>
      <c r="F207" s="32" t="s">
        <v>8111</v>
      </c>
      <c r="G207" s="32" t="s">
        <v>2652</v>
      </c>
      <c r="H207" s="32" t="s">
        <v>2653</v>
      </c>
      <c r="I207" s="32" t="s">
        <v>4605</v>
      </c>
      <c r="J207" s="35">
        <v>24.96</v>
      </c>
      <c r="K207" s="35">
        <v>0</v>
      </c>
      <c r="L207" s="35">
        <v>0</v>
      </c>
      <c r="M207" s="35">
        <v>0</v>
      </c>
      <c r="N207" s="32" t="s">
        <v>2197</v>
      </c>
      <c r="O207" s="32" t="s">
        <v>18</v>
      </c>
      <c r="P207" s="32">
        <v>1</v>
      </c>
      <c r="Q207" s="32" t="s">
        <v>2813</v>
      </c>
    </row>
    <row r="208" spans="1:17" hidden="1" x14ac:dyDescent="0.25">
      <c r="A208" s="57">
        <v>42248.415083136577</v>
      </c>
      <c r="B208" s="32" t="s">
        <v>70</v>
      </c>
      <c r="C208" s="32" t="s">
        <v>2696</v>
      </c>
      <c r="D208" s="32" t="s">
        <v>2697</v>
      </c>
      <c r="E208" s="32" t="s">
        <v>2814</v>
      </c>
      <c r="F208" s="32" t="s">
        <v>8112</v>
      </c>
      <c r="G208" s="32" t="s">
        <v>2652</v>
      </c>
      <c r="H208" s="32" t="s">
        <v>2653</v>
      </c>
      <c r="I208" s="32" t="s">
        <v>4605</v>
      </c>
      <c r="J208" s="35">
        <v>24.96</v>
      </c>
      <c r="K208" s="35">
        <v>0</v>
      </c>
      <c r="L208" s="35">
        <v>0</v>
      </c>
      <c r="M208" s="35">
        <v>0</v>
      </c>
      <c r="N208" s="32" t="s">
        <v>2197</v>
      </c>
      <c r="O208" s="32" t="s">
        <v>18</v>
      </c>
      <c r="P208" s="32">
        <v>1</v>
      </c>
      <c r="Q208" s="32" t="s">
        <v>2815</v>
      </c>
    </row>
    <row r="209" spans="1:17" hidden="1" x14ac:dyDescent="0.25">
      <c r="A209" s="57">
        <v>42248.41508457176</v>
      </c>
      <c r="B209" s="32" t="s">
        <v>70</v>
      </c>
      <c r="C209" s="32" t="s">
        <v>2696</v>
      </c>
      <c r="D209" s="32" t="s">
        <v>2697</v>
      </c>
      <c r="E209" s="32" t="s">
        <v>2816</v>
      </c>
      <c r="F209" s="32" t="s">
        <v>8113</v>
      </c>
      <c r="G209" s="32" t="s">
        <v>2809</v>
      </c>
      <c r="H209" s="32" t="s">
        <v>2810</v>
      </c>
      <c r="I209" s="32" t="s">
        <v>4605</v>
      </c>
      <c r="J209" s="35">
        <v>21.52</v>
      </c>
      <c r="K209" s="35">
        <v>0</v>
      </c>
      <c r="L209" s="35">
        <v>0</v>
      </c>
      <c r="M209" s="35">
        <v>0</v>
      </c>
      <c r="N209" s="32" t="s">
        <v>2197</v>
      </c>
      <c r="O209" s="32" t="s">
        <v>18</v>
      </c>
      <c r="P209" s="32">
        <v>4</v>
      </c>
      <c r="Q209" s="32" t="s">
        <v>2817</v>
      </c>
    </row>
    <row r="210" spans="1:17" hidden="1" x14ac:dyDescent="0.25">
      <c r="A210" s="57">
        <v>42248.41508457176</v>
      </c>
      <c r="B210" s="32" t="s">
        <v>70</v>
      </c>
      <c r="C210" s="32" t="s">
        <v>2696</v>
      </c>
      <c r="D210" s="32" t="s">
        <v>2697</v>
      </c>
      <c r="E210" s="32" t="s">
        <v>2816</v>
      </c>
      <c r="F210" s="32" t="s">
        <v>8113</v>
      </c>
      <c r="G210" s="32" t="s">
        <v>2652</v>
      </c>
      <c r="H210" s="32" t="s">
        <v>2653</v>
      </c>
      <c r="I210" s="32" t="s">
        <v>4605</v>
      </c>
      <c r="J210" s="35">
        <v>99.84</v>
      </c>
      <c r="K210" s="35">
        <v>0</v>
      </c>
      <c r="L210" s="35">
        <v>0</v>
      </c>
      <c r="M210" s="35">
        <v>0</v>
      </c>
      <c r="N210" s="32" t="s">
        <v>2197</v>
      </c>
      <c r="O210" s="32" t="s">
        <v>18</v>
      </c>
      <c r="P210" s="32">
        <v>4</v>
      </c>
      <c r="Q210" s="32" t="s">
        <v>2817</v>
      </c>
    </row>
    <row r="211" spans="1:17" hidden="1" x14ac:dyDescent="0.25">
      <c r="A211" s="57">
        <v>42248.41508619213</v>
      </c>
      <c r="B211" s="32" t="s">
        <v>70</v>
      </c>
      <c r="C211" s="32" t="s">
        <v>2696</v>
      </c>
      <c r="D211" s="32" t="s">
        <v>2697</v>
      </c>
      <c r="E211" s="32" t="s">
        <v>2818</v>
      </c>
      <c r="F211" s="32" t="s">
        <v>8114</v>
      </c>
      <c r="G211" s="32" t="s">
        <v>2652</v>
      </c>
      <c r="H211" s="32" t="s">
        <v>2653</v>
      </c>
      <c r="I211" s="32" t="s">
        <v>4605</v>
      </c>
      <c r="J211" s="35">
        <v>299.52</v>
      </c>
      <c r="K211" s="35">
        <v>0</v>
      </c>
      <c r="L211" s="35">
        <v>0</v>
      </c>
      <c r="M211" s="35">
        <v>0</v>
      </c>
      <c r="N211" s="32" t="s">
        <v>2197</v>
      </c>
      <c r="O211" s="32" t="s">
        <v>18</v>
      </c>
      <c r="P211" s="32">
        <v>12</v>
      </c>
      <c r="Q211" s="32" t="s">
        <v>2819</v>
      </c>
    </row>
    <row r="212" spans="1:17" hidden="1" x14ac:dyDescent="0.25">
      <c r="A212" s="57">
        <v>42248.415087650465</v>
      </c>
      <c r="B212" s="32" t="s">
        <v>70</v>
      </c>
      <c r="C212" s="32" t="s">
        <v>2696</v>
      </c>
      <c r="D212" s="32" t="s">
        <v>2697</v>
      </c>
      <c r="E212" s="32" t="s">
        <v>2820</v>
      </c>
      <c r="F212" s="32" t="s">
        <v>8115</v>
      </c>
      <c r="G212" s="32" t="s">
        <v>2821</v>
      </c>
      <c r="H212" s="32" t="s">
        <v>2822</v>
      </c>
      <c r="I212" s="32" t="s">
        <v>4605</v>
      </c>
      <c r="J212" s="35">
        <v>89.74</v>
      </c>
      <c r="K212" s="35">
        <v>0</v>
      </c>
      <c r="L212" s="35">
        <v>0</v>
      </c>
      <c r="M212" s="35">
        <v>0</v>
      </c>
      <c r="N212" s="32" t="s">
        <v>2197</v>
      </c>
      <c r="O212" s="32" t="s">
        <v>18</v>
      </c>
      <c r="P212" s="32">
        <v>2</v>
      </c>
      <c r="Q212" s="32" t="s">
        <v>2823</v>
      </c>
    </row>
    <row r="213" spans="1:17" hidden="1" x14ac:dyDescent="0.25">
      <c r="A213" s="57">
        <v>42248.415089270835</v>
      </c>
      <c r="B213" s="32" t="s">
        <v>70</v>
      </c>
      <c r="C213" s="32" t="s">
        <v>2696</v>
      </c>
      <c r="D213" s="32" t="s">
        <v>2697</v>
      </c>
      <c r="E213" s="32" t="s">
        <v>2824</v>
      </c>
      <c r="F213" s="32" t="s">
        <v>8116</v>
      </c>
      <c r="G213" s="32" t="s">
        <v>2809</v>
      </c>
      <c r="H213" s="32" t="s">
        <v>2810</v>
      </c>
      <c r="I213" s="32" t="s">
        <v>4605</v>
      </c>
      <c r="J213" s="35">
        <v>5.38</v>
      </c>
      <c r="K213" s="35">
        <v>0</v>
      </c>
      <c r="L213" s="35">
        <v>0</v>
      </c>
      <c r="M213" s="35">
        <v>0</v>
      </c>
      <c r="N213" s="32" t="s">
        <v>2197</v>
      </c>
      <c r="O213" s="32" t="s">
        <v>18</v>
      </c>
      <c r="P213" s="32">
        <v>1</v>
      </c>
      <c r="Q213" s="32" t="s">
        <v>2825</v>
      </c>
    </row>
    <row r="214" spans="1:17" hidden="1" x14ac:dyDescent="0.25">
      <c r="A214" s="57">
        <v>42248.415089270835</v>
      </c>
      <c r="B214" s="32" t="s">
        <v>70</v>
      </c>
      <c r="C214" s="32" t="s">
        <v>2696</v>
      </c>
      <c r="D214" s="32" t="s">
        <v>2697</v>
      </c>
      <c r="E214" s="32" t="s">
        <v>2824</v>
      </c>
      <c r="F214" s="32" t="s">
        <v>8116</v>
      </c>
      <c r="G214" s="32" t="s">
        <v>2652</v>
      </c>
      <c r="H214" s="32" t="s">
        <v>2653</v>
      </c>
      <c r="I214" s="32" t="s">
        <v>4605</v>
      </c>
      <c r="J214" s="35">
        <v>24.96</v>
      </c>
      <c r="K214" s="35">
        <v>0</v>
      </c>
      <c r="L214" s="35">
        <v>0</v>
      </c>
      <c r="M214" s="35">
        <v>0</v>
      </c>
      <c r="N214" s="32" t="s">
        <v>2197</v>
      </c>
      <c r="O214" s="32" t="s">
        <v>18</v>
      </c>
      <c r="P214" s="32">
        <v>1</v>
      </c>
      <c r="Q214" s="32" t="s">
        <v>2825</v>
      </c>
    </row>
    <row r="215" spans="1:17" hidden="1" x14ac:dyDescent="0.25">
      <c r="A215" s="57">
        <v>42248.415090740738</v>
      </c>
      <c r="B215" s="32" t="s">
        <v>70</v>
      </c>
      <c r="C215" s="32" t="s">
        <v>2696</v>
      </c>
      <c r="D215" s="32" t="s">
        <v>2697</v>
      </c>
      <c r="E215" s="32" t="s">
        <v>2826</v>
      </c>
      <c r="F215" s="32" t="s">
        <v>8117</v>
      </c>
      <c r="G215" s="32" t="s">
        <v>2809</v>
      </c>
      <c r="H215" s="32" t="s">
        <v>2810</v>
      </c>
      <c r="I215" s="32" t="s">
        <v>4605</v>
      </c>
      <c r="J215" s="35">
        <v>5.38</v>
      </c>
      <c r="K215" s="35">
        <v>0</v>
      </c>
      <c r="L215" s="35">
        <v>0</v>
      </c>
      <c r="M215" s="35">
        <v>0</v>
      </c>
      <c r="N215" s="32" t="s">
        <v>2197</v>
      </c>
      <c r="O215" s="32" t="s">
        <v>18</v>
      </c>
      <c r="P215" s="32">
        <v>1</v>
      </c>
      <c r="Q215" s="32" t="s">
        <v>2827</v>
      </c>
    </row>
    <row r="216" spans="1:17" hidden="1" x14ac:dyDescent="0.25">
      <c r="A216" s="57">
        <v>42248.415090740738</v>
      </c>
      <c r="B216" s="32" t="s">
        <v>70</v>
      </c>
      <c r="C216" s="32" t="s">
        <v>2696</v>
      </c>
      <c r="D216" s="32" t="s">
        <v>2697</v>
      </c>
      <c r="E216" s="32" t="s">
        <v>2826</v>
      </c>
      <c r="F216" s="32" t="s">
        <v>8117</v>
      </c>
      <c r="G216" s="32" t="s">
        <v>2652</v>
      </c>
      <c r="H216" s="32" t="s">
        <v>2653</v>
      </c>
      <c r="I216" s="32" t="s">
        <v>4605</v>
      </c>
      <c r="J216" s="35">
        <v>24.96</v>
      </c>
      <c r="K216" s="35">
        <v>0</v>
      </c>
      <c r="L216" s="35">
        <v>0</v>
      </c>
      <c r="M216" s="35">
        <v>0</v>
      </c>
      <c r="N216" s="32" t="s">
        <v>2197</v>
      </c>
      <c r="O216" s="32" t="s">
        <v>18</v>
      </c>
      <c r="P216" s="32">
        <v>1</v>
      </c>
      <c r="Q216" s="32" t="s">
        <v>2827</v>
      </c>
    </row>
    <row r="217" spans="1:17" hidden="1" x14ac:dyDescent="0.25">
      <c r="A217" s="57">
        <v>42248.415092164352</v>
      </c>
      <c r="B217" s="32" t="s">
        <v>70</v>
      </c>
      <c r="C217" s="32" t="s">
        <v>2696</v>
      </c>
      <c r="D217" s="32" t="s">
        <v>2697</v>
      </c>
      <c r="E217" s="32" t="s">
        <v>2828</v>
      </c>
      <c r="F217" s="32" t="s">
        <v>8118</v>
      </c>
      <c r="G217" s="32" t="s">
        <v>2652</v>
      </c>
      <c r="H217" s="32" t="s">
        <v>2653</v>
      </c>
      <c r="I217" s="32" t="s">
        <v>4605</v>
      </c>
      <c r="J217" s="35">
        <v>24.96</v>
      </c>
      <c r="K217" s="35">
        <v>0</v>
      </c>
      <c r="L217" s="35">
        <v>0</v>
      </c>
      <c r="M217" s="35">
        <v>0</v>
      </c>
      <c r="N217" s="32" t="s">
        <v>2197</v>
      </c>
      <c r="O217" s="32" t="s">
        <v>18</v>
      </c>
      <c r="P217" s="32">
        <v>1</v>
      </c>
      <c r="Q217" s="32" t="s">
        <v>2829</v>
      </c>
    </row>
    <row r="218" spans="1:17" hidden="1" x14ac:dyDescent="0.25">
      <c r="A218" s="57">
        <v>42248.41552855324</v>
      </c>
      <c r="B218" s="32" t="s">
        <v>70</v>
      </c>
      <c r="C218" s="32" t="s">
        <v>2696</v>
      </c>
      <c r="D218" s="32" t="s">
        <v>2697</v>
      </c>
      <c r="E218" s="32" t="s">
        <v>2830</v>
      </c>
      <c r="F218" s="32" t="s">
        <v>8119</v>
      </c>
      <c r="G218" s="32" t="s">
        <v>2679</v>
      </c>
      <c r="H218" s="32" t="s">
        <v>2680</v>
      </c>
      <c r="I218" s="32" t="s">
        <v>4605</v>
      </c>
      <c r="J218" s="35">
        <v>43.03</v>
      </c>
      <c r="K218" s="35">
        <v>0</v>
      </c>
      <c r="L218" s="35">
        <v>0</v>
      </c>
      <c r="M218" s="35">
        <v>0</v>
      </c>
      <c r="N218" s="32" t="s">
        <v>2197</v>
      </c>
      <c r="O218" s="32" t="s">
        <v>18</v>
      </c>
      <c r="P218" s="32">
        <v>1</v>
      </c>
      <c r="Q218" s="32" t="s">
        <v>2831</v>
      </c>
    </row>
    <row r="219" spans="1:17" hidden="1" x14ac:dyDescent="0.25">
      <c r="A219" s="57">
        <v>42248.41552855324</v>
      </c>
      <c r="B219" s="32" t="s">
        <v>70</v>
      </c>
      <c r="C219" s="32" t="s">
        <v>2696</v>
      </c>
      <c r="D219" s="32" t="s">
        <v>2697</v>
      </c>
      <c r="E219" s="32" t="s">
        <v>2830</v>
      </c>
      <c r="F219" s="32" t="s">
        <v>8119</v>
      </c>
      <c r="G219" s="32" t="s">
        <v>2774</v>
      </c>
      <c r="H219" s="32" t="s">
        <v>2775</v>
      </c>
      <c r="I219" s="32" t="s">
        <v>4605</v>
      </c>
      <c r="J219" s="35">
        <v>4.51</v>
      </c>
      <c r="K219" s="35">
        <v>0</v>
      </c>
      <c r="L219" s="35">
        <v>0</v>
      </c>
      <c r="M219" s="35">
        <v>0</v>
      </c>
      <c r="N219" s="32" t="s">
        <v>2197</v>
      </c>
      <c r="O219" s="32" t="s">
        <v>18</v>
      </c>
      <c r="P219" s="32">
        <v>1</v>
      </c>
      <c r="Q219" s="32" t="s">
        <v>2831</v>
      </c>
    </row>
    <row r="220" spans="1:17" hidden="1" x14ac:dyDescent="0.25">
      <c r="A220" s="57">
        <v>42248.415530208331</v>
      </c>
      <c r="B220" s="32" t="s">
        <v>70</v>
      </c>
      <c r="C220" s="32" t="s">
        <v>2696</v>
      </c>
      <c r="D220" s="32" t="s">
        <v>2697</v>
      </c>
      <c r="E220" s="32" t="s">
        <v>2832</v>
      </c>
      <c r="F220" s="32" t="s">
        <v>8120</v>
      </c>
      <c r="G220" s="32" t="s">
        <v>2663</v>
      </c>
      <c r="H220" s="32" t="s">
        <v>2664</v>
      </c>
      <c r="I220" s="32" t="s">
        <v>4605</v>
      </c>
      <c r="J220" s="35">
        <v>51.72</v>
      </c>
      <c r="K220" s="35">
        <v>0</v>
      </c>
      <c r="L220" s="35">
        <v>0</v>
      </c>
      <c r="M220" s="35">
        <v>0</v>
      </c>
      <c r="N220" s="32" t="s">
        <v>2197</v>
      </c>
      <c r="O220" s="32" t="s">
        <v>18</v>
      </c>
      <c r="P220" s="32">
        <v>2</v>
      </c>
      <c r="Q220" s="32" t="s">
        <v>2833</v>
      </c>
    </row>
    <row r="221" spans="1:17" hidden="1" x14ac:dyDescent="0.25">
      <c r="A221" s="57">
        <v>42248.415531284722</v>
      </c>
      <c r="B221" s="32" t="s">
        <v>70</v>
      </c>
      <c r="C221" s="32" t="s">
        <v>2696</v>
      </c>
      <c r="D221" s="32" t="s">
        <v>2697</v>
      </c>
      <c r="E221" s="32" t="s">
        <v>2834</v>
      </c>
      <c r="F221" s="32" t="s">
        <v>8121</v>
      </c>
      <c r="G221" s="32" t="s">
        <v>2663</v>
      </c>
      <c r="H221" s="32" t="s">
        <v>2664</v>
      </c>
      <c r="I221" s="32" t="s">
        <v>4605</v>
      </c>
      <c r="J221" s="35">
        <v>25.86</v>
      </c>
      <c r="K221" s="35">
        <v>0</v>
      </c>
      <c r="L221" s="35">
        <v>0</v>
      </c>
      <c r="M221" s="35">
        <v>0</v>
      </c>
      <c r="N221" s="32" t="s">
        <v>2197</v>
      </c>
      <c r="O221" s="32" t="s">
        <v>18</v>
      </c>
      <c r="P221" s="32">
        <v>1</v>
      </c>
      <c r="Q221" s="32" t="s">
        <v>2835</v>
      </c>
    </row>
    <row r="222" spans="1:17" hidden="1" x14ac:dyDescent="0.25">
      <c r="A222" s="57">
        <v>42248.415532557869</v>
      </c>
      <c r="B222" s="32" t="s">
        <v>70</v>
      </c>
      <c r="C222" s="32" t="s">
        <v>2696</v>
      </c>
      <c r="D222" s="32" t="s">
        <v>2697</v>
      </c>
      <c r="E222" s="32" t="s">
        <v>2836</v>
      </c>
      <c r="F222" s="32" t="s">
        <v>8122</v>
      </c>
      <c r="G222" s="32" t="s">
        <v>2652</v>
      </c>
      <c r="H222" s="32" t="s">
        <v>2653</v>
      </c>
      <c r="I222" s="32" t="s">
        <v>4605</v>
      </c>
      <c r="J222" s="35">
        <v>24.96</v>
      </c>
      <c r="K222" s="35">
        <v>0</v>
      </c>
      <c r="L222" s="35">
        <v>0</v>
      </c>
      <c r="M222" s="35">
        <v>0</v>
      </c>
      <c r="N222" s="32" t="s">
        <v>2197</v>
      </c>
      <c r="O222" s="32" t="s">
        <v>18</v>
      </c>
      <c r="P222" s="32">
        <v>1</v>
      </c>
      <c r="Q222" s="32" t="s">
        <v>2837</v>
      </c>
    </row>
    <row r="223" spans="1:17" hidden="1" x14ac:dyDescent="0.25">
      <c r="A223" s="57">
        <v>42248.415533796295</v>
      </c>
      <c r="B223" s="32" t="s">
        <v>70</v>
      </c>
      <c r="C223" s="32" t="s">
        <v>2696</v>
      </c>
      <c r="D223" s="32" t="s">
        <v>2697</v>
      </c>
      <c r="E223" s="32" t="s">
        <v>2838</v>
      </c>
      <c r="F223" s="32" t="s">
        <v>8123</v>
      </c>
      <c r="G223" s="32" t="s">
        <v>2809</v>
      </c>
      <c r="H223" s="32" t="s">
        <v>2810</v>
      </c>
      <c r="I223" s="32" t="s">
        <v>4605</v>
      </c>
      <c r="J223" s="35">
        <v>5.38</v>
      </c>
      <c r="K223" s="35">
        <v>0</v>
      </c>
      <c r="L223" s="35">
        <v>0</v>
      </c>
      <c r="M223" s="35">
        <v>0</v>
      </c>
      <c r="N223" s="32" t="s">
        <v>2197</v>
      </c>
      <c r="O223" s="32" t="s">
        <v>18</v>
      </c>
      <c r="P223" s="32">
        <v>1</v>
      </c>
      <c r="Q223" s="32" t="s">
        <v>2839</v>
      </c>
    </row>
    <row r="224" spans="1:17" hidden="1" x14ac:dyDescent="0.25">
      <c r="A224" s="57">
        <v>42248.415533796295</v>
      </c>
      <c r="B224" s="32" t="s">
        <v>70</v>
      </c>
      <c r="C224" s="32" t="s">
        <v>2696</v>
      </c>
      <c r="D224" s="32" t="s">
        <v>2697</v>
      </c>
      <c r="E224" s="32" t="s">
        <v>2838</v>
      </c>
      <c r="F224" s="32" t="s">
        <v>8123</v>
      </c>
      <c r="G224" s="32" t="s">
        <v>2652</v>
      </c>
      <c r="H224" s="32" t="s">
        <v>2653</v>
      </c>
      <c r="I224" s="32" t="s">
        <v>4605</v>
      </c>
      <c r="J224" s="35">
        <v>24.96</v>
      </c>
      <c r="K224" s="35">
        <v>0</v>
      </c>
      <c r="L224" s="35">
        <v>0</v>
      </c>
      <c r="M224" s="35">
        <v>0</v>
      </c>
      <c r="N224" s="32" t="s">
        <v>2197</v>
      </c>
      <c r="O224" s="32" t="s">
        <v>18</v>
      </c>
      <c r="P224" s="32">
        <v>1</v>
      </c>
      <c r="Q224" s="32" t="s">
        <v>2839</v>
      </c>
    </row>
    <row r="225" spans="1:17" hidden="1" x14ac:dyDescent="0.25">
      <c r="A225" s="57">
        <v>42248.415535451386</v>
      </c>
      <c r="B225" s="32" t="s">
        <v>70</v>
      </c>
      <c r="C225" s="32" t="s">
        <v>2696</v>
      </c>
      <c r="D225" s="32" t="s">
        <v>2697</v>
      </c>
      <c r="E225" s="32" t="s">
        <v>2840</v>
      </c>
      <c r="F225" s="32" t="s">
        <v>8124</v>
      </c>
      <c r="G225" s="32" t="s">
        <v>2652</v>
      </c>
      <c r="H225" s="32" t="s">
        <v>2653</v>
      </c>
      <c r="I225" s="32" t="s">
        <v>4605</v>
      </c>
      <c r="J225" s="35">
        <v>324.48</v>
      </c>
      <c r="K225" s="35">
        <v>0</v>
      </c>
      <c r="L225" s="35">
        <v>0</v>
      </c>
      <c r="M225" s="35">
        <v>0</v>
      </c>
      <c r="N225" s="32" t="s">
        <v>2197</v>
      </c>
      <c r="O225" s="32" t="s">
        <v>18</v>
      </c>
      <c r="P225" s="32">
        <v>13</v>
      </c>
      <c r="Q225" s="32" t="s">
        <v>2841</v>
      </c>
    </row>
    <row r="226" spans="1:17" hidden="1" x14ac:dyDescent="0.25">
      <c r="A226" s="57">
        <v>42248.415536689812</v>
      </c>
      <c r="B226" s="32" t="s">
        <v>70</v>
      </c>
      <c r="C226" s="32" t="s">
        <v>2696</v>
      </c>
      <c r="D226" s="32" t="s">
        <v>2697</v>
      </c>
      <c r="E226" s="32" t="s">
        <v>2842</v>
      </c>
      <c r="F226" s="32" t="s">
        <v>8125</v>
      </c>
      <c r="G226" s="32" t="s">
        <v>2679</v>
      </c>
      <c r="H226" s="32" t="s">
        <v>2680</v>
      </c>
      <c r="I226" s="32" t="s">
        <v>4605</v>
      </c>
      <c r="J226" s="35">
        <v>43.03</v>
      </c>
      <c r="K226" s="35">
        <v>0</v>
      </c>
      <c r="L226" s="35">
        <v>0</v>
      </c>
      <c r="M226" s="35">
        <v>0</v>
      </c>
      <c r="N226" s="32" t="s">
        <v>2197</v>
      </c>
      <c r="O226" s="32" t="s">
        <v>18</v>
      </c>
      <c r="P226" s="32">
        <v>1</v>
      </c>
      <c r="Q226" s="32" t="s">
        <v>2843</v>
      </c>
    </row>
    <row r="227" spans="1:17" hidden="1" x14ac:dyDescent="0.25">
      <c r="A227" s="57">
        <v>42248.415536689812</v>
      </c>
      <c r="B227" s="32" t="s">
        <v>70</v>
      </c>
      <c r="C227" s="32" t="s">
        <v>2696</v>
      </c>
      <c r="D227" s="32" t="s">
        <v>2697</v>
      </c>
      <c r="E227" s="32" t="s">
        <v>2842</v>
      </c>
      <c r="F227" s="32" t="s">
        <v>8125</v>
      </c>
      <c r="G227" s="32" t="s">
        <v>2774</v>
      </c>
      <c r="H227" s="32" t="s">
        <v>2775</v>
      </c>
      <c r="I227" s="32" t="s">
        <v>4605</v>
      </c>
      <c r="J227" s="35">
        <v>4.51</v>
      </c>
      <c r="K227" s="35">
        <v>0</v>
      </c>
      <c r="L227" s="35">
        <v>0</v>
      </c>
      <c r="M227" s="35">
        <v>0</v>
      </c>
      <c r="N227" s="32" t="s">
        <v>2197</v>
      </c>
      <c r="O227" s="32" t="s">
        <v>18</v>
      </c>
      <c r="P227" s="32">
        <v>1</v>
      </c>
      <c r="Q227" s="32" t="s">
        <v>2843</v>
      </c>
    </row>
    <row r="228" spans="1:17" hidden="1" x14ac:dyDescent="0.25">
      <c r="A228" s="57">
        <v>42248.415538159723</v>
      </c>
      <c r="B228" s="32" t="s">
        <v>70</v>
      </c>
      <c r="C228" s="32" t="s">
        <v>2696</v>
      </c>
      <c r="D228" s="32" t="s">
        <v>2697</v>
      </c>
      <c r="E228" s="32" t="s">
        <v>2844</v>
      </c>
      <c r="F228" s="32" t="s">
        <v>8126</v>
      </c>
      <c r="G228" s="32" t="s">
        <v>2652</v>
      </c>
      <c r="H228" s="32" t="s">
        <v>2653</v>
      </c>
      <c r="I228" s="32" t="s">
        <v>4605</v>
      </c>
      <c r="J228" s="35">
        <v>49.92</v>
      </c>
      <c r="K228" s="35">
        <v>0</v>
      </c>
      <c r="L228" s="35">
        <v>0</v>
      </c>
      <c r="M228" s="35">
        <v>0</v>
      </c>
      <c r="N228" s="32" t="s">
        <v>2197</v>
      </c>
      <c r="O228" s="32" t="s">
        <v>18</v>
      </c>
      <c r="P228" s="32">
        <v>2</v>
      </c>
      <c r="Q228" s="32" t="s">
        <v>2845</v>
      </c>
    </row>
    <row r="229" spans="1:17" hidden="1" x14ac:dyDescent="0.25">
      <c r="A229" s="57">
        <v>42248.41553943287</v>
      </c>
      <c r="B229" s="32" t="s">
        <v>70</v>
      </c>
      <c r="C229" s="32" t="s">
        <v>2696</v>
      </c>
      <c r="D229" s="32" t="s">
        <v>2697</v>
      </c>
      <c r="E229" s="32" t="s">
        <v>2846</v>
      </c>
      <c r="F229" s="32" t="s">
        <v>8127</v>
      </c>
      <c r="G229" s="32" t="s">
        <v>2652</v>
      </c>
      <c r="H229" s="32" t="s">
        <v>2653</v>
      </c>
      <c r="I229" s="32" t="s">
        <v>4605</v>
      </c>
      <c r="J229" s="35">
        <v>174.72</v>
      </c>
      <c r="K229" s="35">
        <v>0</v>
      </c>
      <c r="L229" s="35">
        <v>0</v>
      </c>
      <c r="M229" s="35">
        <v>0</v>
      </c>
      <c r="N229" s="32" t="s">
        <v>2197</v>
      </c>
      <c r="O229" s="32" t="s">
        <v>18</v>
      </c>
      <c r="P229" s="32">
        <v>7</v>
      </c>
      <c r="Q229" s="32" t="s">
        <v>2847</v>
      </c>
    </row>
    <row r="230" spans="1:17" hidden="1" x14ac:dyDescent="0.25">
      <c r="A230" s="57">
        <v>42248.41554065972</v>
      </c>
      <c r="B230" s="32" t="s">
        <v>70</v>
      </c>
      <c r="C230" s="32" t="s">
        <v>2696</v>
      </c>
      <c r="D230" s="32" t="s">
        <v>2697</v>
      </c>
      <c r="E230" s="32" t="s">
        <v>2848</v>
      </c>
      <c r="F230" s="32" t="s">
        <v>8128</v>
      </c>
      <c r="G230" s="32" t="s">
        <v>2652</v>
      </c>
      <c r="H230" s="32" t="s">
        <v>2653</v>
      </c>
      <c r="I230" s="32" t="s">
        <v>4605</v>
      </c>
      <c r="J230" s="35">
        <v>24.96</v>
      </c>
      <c r="K230" s="35">
        <v>0</v>
      </c>
      <c r="L230" s="35">
        <v>0</v>
      </c>
      <c r="M230" s="35">
        <v>0</v>
      </c>
      <c r="N230" s="32" t="s">
        <v>2197</v>
      </c>
      <c r="O230" s="32" t="s">
        <v>18</v>
      </c>
      <c r="P230" s="32">
        <v>1</v>
      </c>
      <c r="Q230" s="32" t="s">
        <v>2849</v>
      </c>
    </row>
    <row r="231" spans="1:17" hidden="1" x14ac:dyDescent="0.25">
      <c r="A231" s="57">
        <v>42248.415819016205</v>
      </c>
      <c r="B231" s="32" t="s">
        <v>70</v>
      </c>
      <c r="C231" s="32" t="s">
        <v>2696</v>
      </c>
      <c r="D231" s="32" t="s">
        <v>2697</v>
      </c>
      <c r="E231" s="32" t="s">
        <v>2850</v>
      </c>
      <c r="F231" s="32" t="s">
        <v>8129</v>
      </c>
      <c r="G231" s="32" t="s">
        <v>2663</v>
      </c>
      <c r="H231" s="32" t="s">
        <v>2664</v>
      </c>
      <c r="I231" s="32" t="s">
        <v>4605</v>
      </c>
      <c r="J231" s="35">
        <v>25.86</v>
      </c>
      <c r="K231" s="35">
        <v>0</v>
      </c>
      <c r="L231" s="35">
        <v>0</v>
      </c>
      <c r="M231" s="35">
        <v>0</v>
      </c>
      <c r="N231" s="32" t="s">
        <v>2197</v>
      </c>
      <c r="O231" s="32" t="s">
        <v>18</v>
      </c>
      <c r="P231" s="32">
        <v>1</v>
      </c>
      <c r="Q231" s="32" t="s">
        <v>2851</v>
      </c>
    </row>
    <row r="232" spans="1:17" hidden="1" x14ac:dyDescent="0.25">
      <c r="A232" s="57">
        <v>42248.415820289352</v>
      </c>
      <c r="B232" s="32" t="s">
        <v>70</v>
      </c>
      <c r="C232" s="32" t="s">
        <v>2696</v>
      </c>
      <c r="D232" s="32" t="s">
        <v>2697</v>
      </c>
      <c r="E232" s="32" t="s">
        <v>2852</v>
      </c>
      <c r="F232" s="32" t="s">
        <v>8130</v>
      </c>
      <c r="G232" s="32" t="s">
        <v>2809</v>
      </c>
      <c r="H232" s="32" t="s">
        <v>2810</v>
      </c>
      <c r="I232" s="32" t="s">
        <v>4605</v>
      </c>
      <c r="J232" s="35">
        <v>5.38</v>
      </c>
      <c r="K232" s="35">
        <v>0</v>
      </c>
      <c r="L232" s="35">
        <v>0</v>
      </c>
      <c r="M232" s="35">
        <v>0</v>
      </c>
      <c r="N232" s="32" t="s">
        <v>2197</v>
      </c>
      <c r="O232" s="32" t="s">
        <v>18</v>
      </c>
      <c r="P232" s="32">
        <v>1</v>
      </c>
      <c r="Q232" s="32" t="s">
        <v>2853</v>
      </c>
    </row>
    <row r="233" spans="1:17" hidden="1" x14ac:dyDescent="0.25">
      <c r="A233" s="57">
        <v>42248.415820289352</v>
      </c>
      <c r="B233" s="32" t="s">
        <v>70</v>
      </c>
      <c r="C233" s="32" t="s">
        <v>2696</v>
      </c>
      <c r="D233" s="32" t="s">
        <v>2697</v>
      </c>
      <c r="E233" s="32" t="s">
        <v>2852</v>
      </c>
      <c r="F233" s="32" t="s">
        <v>8130</v>
      </c>
      <c r="G233" s="32" t="s">
        <v>2652</v>
      </c>
      <c r="H233" s="32" t="s">
        <v>2653</v>
      </c>
      <c r="I233" s="32" t="s">
        <v>4605</v>
      </c>
      <c r="J233" s="35">
        <v>24.96</v>
      </c>
      <c r="K233" s="35">
        <v>0</v>
      </c>
      <c r="L233" s="35">
        <v>0</v>
      </c>
      <c r="M233" s="35">
        <v>0</v>
      </c>
      <c r="N233" s="32" t="s">
        <v>2197</v>
      </c>
      <c r="O233" s="32" t="s">
        <v>18</v>
      </c>
      <c r="P233" s="32">
        <v>1</v>
      </c>
      <c r="Q233" s="32" t="s">
        <v>2853</v>
      </c>
    </row>
    <row r="234" spans="1:17" hidden="1" x14ac:dyDescent="0.25">
      <c r="A234" s="57">
        <v>42248.415821724535</v>
      </c>
      <c r="B234" s="32" t="s">
        <v>70</v>
      </c>
      <c r="C234" s="32" t="s">
        <v>2696</v>
      </c>
      <c r="D234" s="32" t="s">
        <v>2697</v>
      </c>
      <c r="E234" s="32" t="s">
        <v>2854</v>
      </c>
      <c r="F234" s="32" t="s">
        <v>8131</v>
      </c>
      <c r="G234" s="32" t="s">
        <v>2803</v>
      </c>
      <c r="H234" s="32" t="s">
        <v>2804</v>
      </c>
      <c r="I234" s="32" t="s">
        <v>4605</v>
      </c>
      <c r="J234" s="35">
        <v>32.520000000000003</v>
      </c>
      <c r="K234" s="35">
        <v>0</v>
      </c>
      <c r="L234" s="35">
        <v>0</v>
      </c>
      <c r="M234" s="35">
        <v>0</v>
      </c>
      <c r="N234" s="32" t="s">
        <v>2197</v>
      </c>
      <c r="O234" s="32" t="s">
        <v>18</v>
      </c>
      <c r="P234" s="32">
        <v>1</v>
      </c>
      <c r="Q234" s="32" t="s">
        <v>2855</v>
      </c>
    </row>
    <row r="235" spans="1:17" hidden="1" x14ac:dyDescent="0.25">
      <c r="A235" s="57">
        <v>42248.415821724535</v>
      </c>
      <c r="B235" s="32" t="s">
        <v>70</v>
      </c>
      <c r="C235" s="32" t="s">
        <v>2696</v>
      </c>
      <c r="D235" s="32" t="s">
        <v>2697</v>
      </c>
      <c r="E235" s="32" t="s">
        <v>2854</v>
      </c>
      <c r="F235" s="32" t="s">
        <v>8131</v>
      </c>
      <c r="G235" s="32" t="s">
        <v>2806</v>
      </c>
      <c r="H235" s="32" t="s">
        <v>2807</v>
      </c>
      <c r="I235" s="32" t="s">
        <v>4605</v>
      </c>
      <c r="J235" s="35">
        <v>1.5</v>
      </c>
      <c r="K235" s="35">
        <v>0</v>
      </c>
      <c r="L235" s="35">
        <v>0</v>
      </c>
      <c r="M235" s="35">
        <v>0</v>
      </c>
      <c r="N235" s="32" t="s">
        <v>2197</v>
      </c>
      <c r="O235" s="32" t="s">
        <v>18</v>
      </c>
      <c r="P235" s="32">
        <v>1</v>
      </c>
      <c r="Q235" s="32" t="s">
        <v>2855</v>
      </c>
    </row>
    <row r="236" spans="1:17" hidden="1" x14ac:dyDescent="0.25">
      <c r="A236" s="57">
        <v>42248.41582318287</v>
      </c>
      <c r="B236" s="32" t="s">
        <v>70</v>
      </c>
      <c r="C236" s="32" t="s">
        <v>2696</v>
      </c>
      <c r="D236" s="32" t="s">
        <v>2697</v>
      </c>
      <c r="E236" s="32" t="s">
        <v>2856</v>
      </c>
      <c r="F236" s="32" t="s">
        <v>8132</v>
      </c>
      <c r="G236" s="32" t="s">
        <v>2663</v>
      </c>
      <c r="H236" s="32" t="s">
        <v>2664</v>
      </c>
      <c r="I236" s="32" t="s">
        <v>4605</v>
      </c>
      <c r="J236" s="35">
        <v>155.16</v>
      </c>
      <c r="K236" s="35">
        <v>0</v>
      </c>
      <c r="L236" s="35">
        <v>0</v>
      </c>
      <c r="M236" s="35">
        <v>0</v>
      </c>
      <c r="N236" s="32" t="s">
        <v>2197</v>
      </c>
      <c r="O236" s="32" t="s">
        <v>18</v>
      </c>
      <c r="P236" s="32">
        <v>6</v>
      </c>
      <c r="Q236" s="32" t="s">
        <v>2857</v>
      </c>
    </row>
    <row r="237" spans="1:17" hidden="1" x14ac:dyDescent="0.25">
      <c r="A237" s="57">
        <v>42248.41582318287</v>
      </c>
      <c r="B237" s="32" t="s">
        <v>70</v>
      </c>
      <c r="C237" s="32" t="s">
        <v>2696</v>
      </c>
      <c r="D237" s="32" t="s">
        <v>2697</v>
      </c>
      <c r="E237" s="32" t="s">
        <v>2856</v>
      </c>
      <c r="F237" s="32" t="s">
        <v>8132</v>
      </c>
      <c r="G237" s="32" t="s">
        <v>2809</v>
      </c>
      <c r="H237" s="32" t="s">
        <v>2810</v>
      </c>
      <c r="I237" s="32" t="s">
        <v>4605</v>
      </c>
      <c r="J237" s="35">
        <v>32.28</v>
      </c>
      <c r="K237" s="35">
        <v>0</v>
      </c>
      <c r="L237" s="35">
        <v>0</v>
      </c>
      <c r="M237" s="35">
        <v>0</v>
      </c>
      <c r="N237" s="32" t="s">
        <v>2197</v>
      </c>
      <c r="O237" s="32" t="s">
        <v>18</v>
      </c>
      <c r="P237" s="32">
        <v>6</v>
      </c>
      <c r="Q237" s="32" t="s">
        <v>2857</v>
      </c>
    </row>
    <row r="238" spans="1:17" hidden="1" x14ac:dyDescent="0.25">
      <c r="A238" s="57">
        <v>42248.415824618052</v>
      </c>
      <c r="B238" s="32" t="s">
        <v>70</v>
      </c>
      <c r="C238" s="32" t="s">
        <v>2696</v>
      </c>
      <c r="D238" s="32" t="s">
        <v>2697</v>
      </c>
      <c r="E238" s="32" t="s">
        <v>2858</v>
      </c>
      <c r="F238" s="32" t="s">
        <v>8133</v>
      </c>
      <c r="G238" s="32" t="s">
        <v>2809</v>
      </c>
      <c r="H238" s="32" t="s">
        <v>2810</v>
      </c>
      <c r="I238" s="32" t="s">
        <v>4605</v>
      </c>
      <c r="J238" s="35">
        <v>5.38</v>
      </c>
      <c r="K238" s="35">
        <v>0</v>
      </c>
      <c r="L238" s="35">
        <v>0</v>
      </c>
      <c r="M238" s="35">
        <v>0</v>
      </c>
      <c r="N238" s="32" t="s">
        <v>2197</v>
      </c>
      <c r="O238" s="32" t="s">
        <v>18</v>
      </c>
      <c r="P238" s="32">
        <v>1</v>
      </c>
      <c r="Q238" s="32" t="s">
        <v>2859</v>
      </c>
    </row>
    <row r="239" spans="1:17" hidden="1" x14ac:dyDescent="0.25">
      <c r="A239" s="57">
        <v>42248.415824618052</v>
      </c>
      <c r="B239" s="32" t="s">
        <v>70</v>
      </c>
      <c r="C239" s="32" t="s">
        <v>2696</v>
      </c>
      <c r="D239" s="32" t="s">
        <v>2697</v>
      </c>
      <c r="E239" s="32" t="s">
        <v>2858</v>
      </c>
      <c r="F239" s="32" t="s">
        <v>8133</v>
      </c>
      <c r="G239" s="32" t="s">
        <v>2652</v>
      </c>
      <c r="H239" s="32" t="s">
        <v>2653</v>
      </c>
      <c r="I239" s="32" t="s">
        <v>4605</v>
      </c>
      <c r="J239" s="35">
        <v>24.96</v>
      </c>
      <c r="K239" s="35">
        <v>0</v>
      </c>
      <c r="L239" s="35">
        <v>0</v>
      </c>
      <c r="M239" s="35">
        <v>0</v>
      </c>
      <c r="N239" s="32" t="s">
        <v>2197</v>
      </c>
      <c r="O239" s="32" t="s">
        <v>18</v>
      </c>
      <c r="P239" s="32">
        <v>1</v>
      </c>
      <c r="Q239" s="32" t="s">
        <v>2859</v>
      </c>
    </row>
    <row r="240" spans="1:17" hidden="1" x14ac:dyDescent="0.25">
      <c r="A240" s="57">
        <v>42248.415826076387</v>
      </c>
      <c r="B240" s="32" t="s">
        <v>70</v>
      </c>
      <c r="C240" s="32" t="s">
        <v>2696</v>
      </c>
      <c r="D240" s="32" t="s">
        <v>2697</v>
      </c>
      <c r="E240" s="32" t="s">
        <v>2860</v>
      </c>
      <c r="F240" s="32" t="s">
        <v>8134</v>
      </c>
      <c r="G240" s="32" t="s">
        <v>2809</v>
      </c>
      <c r="H240" s="32" t="s">
        <v>2810</v>
      </c>
      <c r="I240" s="32" t="s">
        <v>4605</v>
      </c>
      <c r="J240" s="35">
        <v>5.38</v>
      </c>
      <c r="K240" s="35">
        <v>0</v>
      </c>
      <c r="L240" s="35">
        <v>0</v>
      </c>
      <c r="M240" s="35">
        <v>0</v>
      </c>
      <c r="N240" s="32" t="s">
        <v>2197</v>
      </c>
      <c r="O240" s="32" t="s">
        <v>18</v>
      </c>
      <c r="P240" s="32">
        <v>1</v>
      </c>
      <c r="Q240" s="32" t="s">
        <v>2861</v>
      </c>
    </row>
    <row r="241" spans="1:17" hidden="1" x14ac:dyDescent="0.25">
      <c r="A241" s="57">
        <v>42248.415826076387</v>
      </c>
      <c r="B241" s="32" t="s">
        <v>70</v>
      </c>
      <c r="C241" s="32" t="s">
        <v>2696</v>
      </c>
      <c r="D241" s="32" t="s">
        <v>2697</v>
      </c>
      <c r="E241" s="32" t="s">
        <v>2860</v>
      </c>
      <c r="F241" s="32" t="s">
        <v>8134</v>
      </c>
      <c r="G241" s="32" t="s">
        <v>2652</v>
      </c>
      <c r="H241" s="32" t="s">
        <v>2653</v>
      </c>
      <c r="I241" s="32" t="s">
        <v>4605</v>
      </c>
      <c r="J241" s="35">
        <v>24.96</v>
      </c>
      <c r="K241" s="35">
        <v>0</v>
      </c>
      <c r="L241" s="35">
        <v>0</v>
      </c>
      <c r="M241" s="35">
        <v>0</v>
      </c>
      <c r="N241" s="32" t="s">
        <v>2197</v>
      </c>
      <c r="O241" s="32" t="s">
        <v>18</v>
      </c>
      <c r="P241" s="32">
        <v>1</v>
      </c>
      <c r="Q241" s="32" t="s">
        <v>2861</v>
      </c>
    </row>
    <row r="242" spans="1:17" hidden="1" x14ac:dyDescent="0.25">
      <c r="A242" s="57">
        <v>42248.415826076387</v>
      </c>
      <c r="B242" s="32" t="s">
        <v>70</v>
      </c>
      <c r="C242" s="32" t="s">
        <v>2696</v>
      </c>
      <c r="D242" s="32" t="s">
        <v>2697</v>
      </c>
      <c r="E242" s="32" t="s">
        <v>2860</v>
      </c>
      <c r="F242" s="32" t="s">
        <v>8134</v>
      </c>
      <c r="G242" s="32" t="s">
        <v>2774</v>
      </c>
      <c r="H242" s="32" t="s">
        <v>2775</v>
      </c>
      <c r="I242" s="32" t="s">
        <v>4605</v>
      </c>
      <c r="J242" s="35">
        <v>4.51</v>
      </c>
      <c r="K242" s="35">
        <v>0</v>
      </c>
      <c r="L242" s="35">
        <v>0</v>
      </c>
      <c r="M242" s="35">
        <v>0</v>
      </c>
      <c r="N242" s="32" t="s">
        <v>2197</v>
      </c>
      <c r="O242" s="32" t="s">
        <v>18</v>
      </c>
      <c r="P242" s="32">
        <v>1</v>
      </c>
      <c r="Q242" s="32" t="s">
        <v>2861</v>
      </c>
    </row>
    <row r="243" spans="1:17" hidden="1" x14ac:dyDescent="0.25">
      <c r="A243" s="57">
        <v>42248.415826076387</v>
      </c>
      <c r="B243" s="32" t="s">
        <v>70</v>
      </c>
      <c r="C243" s="32" t="s">
        <v>2696</v>
      </c>
      <c r="D243" s="32" t="s">
        <v>2697</v>
      </c>
      <c r="E243" s="32" t="s">
        <v>2860</v>
      </c>
      <c r="F243" s="32" t="s">
        <v>8134</v>
      </c>
      <c r="G243" s="32" t="s">
        <v>2785</v>
      </c>
      <c r="H243" s="32" t="s">
        <v>2786</v>
      </c>
      <c r="I243" s="32" t="s">
        <v>4605</v>
      </c>
      <c r="J243" s="35">
        <v>50.88</v>
      </c>
      <c r="K243" s="35">
        <v>0</v>
      </c>
      <c r="L243" s="35">
        <v>0</v>
      </c>
      <c r="M243" s="35">
        <v>0</v>
      </c>
      <c r="N243" s="32" t="s">
        <v>2197</v>
      </c>
      <c r="O243" s="32" t="s">
        <v>18</v>
      </c>
      <c r="P243" s="32">
        <v>1</v>
      </c>
      <c r="Q243" s="32" t="s">
        <v>2861</v>
      </c>
    </row>
    <row r="244" spans="1:17" hidden="1" x14ac:dyDescent="0.25">
      <c r="A244" s="57">
        <v>42248.415826076387</v>
      </c>
      <c r="B244" s="32" t="s">
        <v>70</v>
      </c>
      <c r="C244" s="32" t="s">
        <v>2696</v>
      </c>
      <c r="D244" s="32" t="s">
        <v>2697</v>
      </c>
      <c r="E244" s="32" t="s">
        <v>2860</v>
      </c>
      <c r="F244" s="32" t="s">
        <v>8134</v>
      </c>
      <c r="G244" s="32" t="s">
        <v>2803</v>
      </c>
      <c r="H244" s="32" t="s">
        <v>2804</v>
      </c>
      <c r="I244" s="32" t="s">
        <v>4605</v>
      </c>
      <c r="J244" s="35">
        <v>32.520000000000003</v>
      </c>
      <c r="K244" s="35">
        <v>0</v>
      </c>
      <c r="L244" s="35">
        <v>0</v>
      </c>
      <c r="M244" s="35">
        <v>0</v>
      </c>
      <c r="N244" s="32" t="s">
        <v>2197</v>
      </c>
      <c r="O244" s="32" t="s">
        <v>18</v>
      </c>
      <c r="P244" s="32">
        <v>1</v>
      </c>
      <c r="Q244" s="32" t="s">
        <v>2861</v>
      </c>
    </row>
    <row r="245" spans="1:17" hidden="1" x14ac:dyDescent="0.25">
      <c r="A245" s="57">
        <v>42248.415826076387</v>
      </c>
      <c r="B245" s="32" t="s">
        <v>70</v>
      </c>
      <c r="C245" s="32" t="s">
        <v>2696</v>
      </c>
      <c r="D245" s="32" t="s">
        <v>2697</v>
      </c>
      <c r="E245" s="32" t="s">
        <v>2860</v>
      </c>
      <c r="F245" s="32" t="s">
        <v>8134</v>
      </c>
      <c r="G245" s="32" t="s">
        <v>2806</v>
      </c>
      <c r="H245" s="32" t="s">
        <v>2807</v>
      </c>
      <c r="I245" s="32" t="s">
        <v>4605</v>
      </c>
      <c r="J245" s="35">
        <v>1.5</v>
      </c>
      <c r="K245" s="35">
        <v>0</v>
      </c>
      <c r="L245" s="35">
        <v>0</v>
      </c>
      <c r="M245" s="35">
        <v>0</v>
      </c>
      <c r="N245" s="32" t="s">
        <v>2197</v>
      </c>
      <c r="O245" s="32" t="s">
        <v>18</v>
      </c>
      <c r="P245" s="32">
        <v>1</v>
      </c>
      <c r="Q245" s="32" t="s">
        <v>2861</v>
      </c>
    </row>
    <row r="246" spans="1:17" hidden="1" x14ac:dyDescent="0.25">
      <c r="A246" s="57">
        <v>42248.415828391204</v>
      </c>
      <c r="B246" s="32" t="s">
        <v>70</v>
      </c>
      <c r="C246" s="32" t="s">
        <v>2696</v>
      </c>
      <c r="D246" s="32" t="s">
        <v>2697</v>
      </c>
      <c r="E246" s="32" t="s">
        <v>2862</v>
      </c>
      <c r="F246" s="32" t="s">
        <v>8135</v>
      </c>
      <c r="G246" s="32" t="s">
        <v>2809</v>
      </c>
      <c r="H246" s="32" t="s">
        <v>2810</v>
      </c>
      <c r="I246" s="32" t="s">
        <v>4605</v>
      </c>
      <c r="J246" s="35">
        <v>236.72</v>
      </c>
      <c r="K246" s="35">
        <v>0</v>
      </c>
      <c r="L246" s="35">
        <v>0</v>
      </c>
      <c r="M246" s="35">
        <v>0</v>
      </c>
      <c r="N246" s="32" t="s">
        <v>2197</v>
      </c>
      <c r="O246" s="32" t="s">
        <v>18</v>
      </c>
      <c r="P246" s="32">
        <v>44</v>
      </c>
      <c r="Q246" s="32" t="s">
        <v>2863</v>
      </c>
    </row>
    <row r="247" spans="1:17" hidden="1" x14ac:dyDescent="0.25">
      <c r="A247" s="57">
        <v>42248.415828391204</v>
      </c>
      <c r="B247" s="32" t="s">
        <v>70</v>
      </c>
      <c r="C247" s="32" t="s">
        <v>2696</v>
      </c>
      <c r="D247" s="32" t="s">
        <v>2697</v>
      </c>
      <c r="E247" s="32" t="s">
        <v>2862</v>
      </c>
      <c r="F247" s="32" t="s">
        <v>8135</v>
      </c>
      <c r="G247" s="32" t="s">
        <v>2652</v>
      </c>
      <c r="H247" s="32" t="s">
        <v>2653</v>
      </c>
      <c r="I247" s="32" t="s">
        <v>4605</v>
      </c>
      <c r="J247" s="35">
        <v>1098.24</v>
      </c>
      <c r="K247" s="35">
        <v>0</v>
      </c>
      <c r="L247" s="35">
        <v>0</v>
      </c>
      <c r="M247" s="35">
        <v>0</v>
      </c>
      <c r="N247" s="32" t="s">
        <v>2197</v>
      </c>
      <c r="O247" s="32" t="s">
        <v>18</v>
      </c>
      <c r="P247" s="32">
        <v>44</v>
      </c>
      <c r="Q247" s="32" t="s">
        <v>2863</v>
      </c>
    </row>
    <row r="248" spans="1:17" hidden="1" x14ac:dyDescent="0.25">
      <c r="A248" s="57">
        <v>42248.415830057871</v>
      </c>
      <c r="B248" s="32" t="s">
        <v>70</v>
      </c>
      <c r="C248" s="32" t="s">
        <v>2696</v>
      </c>
      <c r="D248" s="32" t="s">
        <v>2697</v>
      </c>
      <c r="E248" s="32" t="s">
        <v>2864</v>
      </c>
      <c r="F248" s="32" t="s">
        <v>8136</v>
      </c>
      <c r="G248" s="32" t="s">
        <v>2809</v>
      </c>
      <c r="H248" s="32" t="s">
        <v>2810</v>
      </c>
      <c r="I248" s="32" t="s">
        <v>4605</v>
      </c>
      <c r="J248" s="35">
        <v>5.38</v>
      </c>
      <c r="K248" s="35">
        <v>0</v>
      </c>
      <c r="L248" s="35">
        <v>0</v>
      </c>
      <c r="M248" s="35">
        <v>0</v>
      </c>
      <c r="N248" s="32" t="s">
        <v>2197</v>
      </c>
      <c r="O248" s="32" t="s">
        <v>18</v>
      </c>
      <c r="P248" s="32">
        <v>1</v>
      </c>
      <c r="Q248" s="32" t="s">
        <v>2865</v>
      </c>
    </row>
    <row r="249" spans="1:17" hidden="1" x14ac:dyDescent="0.25">
      <c r="A249" s="57">
        <v>42248.415830057871</v>
      </c>
      <c r="B249" s="32" t="s">
        <v>70</v>
      </c>
      <c r="C249" s="32" t="s">
        <v>2696</v>
      </c>
      <c r="D249" s="32" t="s">
        <v>2697</v>
      </c>
      <c r="E249" s="32" t="s">
        <v>2864</v>
      </c>
      <c r="F249" s="32" t="s">
        <v>8136</v>
      </c>
      <c r="G249" s="32" t="s">
        <v>2652</v>
      </c>
      <c r="H249" s="32" t="s">
        <v>2653</v>
      </c>
      <c r="I249" s="32" t="s">
        <v>4605</v>
      </c>
      <c r="J249" s="35">
        <v>24.96</v>
      </c>
      <c r="K249" s="35">
        <v>0</v>
      </c>
      <c r="L249" s="35">
        <v>0</v>
      </c>
      <c r="M249" s="35">
        <v>0</v>
      </c>
      <c r="N249" s="32" t="s">
        <v>2197</v>
      </c>
      <c r="O249" s="32" t="s">
        <v>18</v>
      </c>
      <c r="P249" s="32">
        <v>1</v>
      </c>
      <c r="Q249" s="32" t="s">
        <v>2865</v>
      </c>
    </row>
    <row r="250" spans="1:17" hidden="1" x14ac:dyDescent="0.25">
      <c r="A250" s="57">
        <v>42248.415831481485</v>
      </c>
      <c r="B250" s="32" t="s">
        <v>70</v>
      </c>
      <c r="C250" s="32" t="s">
        <v>2696</v>
      </c>
      <c r="D250" s="32" t="s">
        <v>2697</v>
      </c>
      <c r="E250" s="32" t="s">
        <v>2866</v>
      </c>
      <c r="F250" s="32" t="s">
        <v>8137</v>
      </c>
      <c r="G250" s="32" t="s">
        <v>2809</v>
      </c>
      <c r="H250" s="32" t="s">
        <v>2810</v>
      </c>
      <c r="I250" s="32" t="s">
        <v>4605</v>
      </c>
      <c r="J250" s="35">
        <v>5.38</v>
      </c>
      <c r="K250" s="35">
        <v>0</v>
      </c>
      <c r="L250" s="35">
        <v>0</v>
      </c>
      <c r="M250" s="35">
        <v>0</v>
      </c>
      <c r="N250" s="32" t="s">
        <v>2197</v>
      </c>
      <c r="O250" s="32" t="s">
        <v>18</v>
      </c>
      <c r="P250" s="32">
        <v>1</v>
      </c>
      <c r="Q250" s="32" t="s">
        <v>2867</v>
      </c>
    </row>
    <row r="251" spans="1:17" hidden="1" x14ac:dyDescent="0.25">
      <c r="A251" s="57">
        <v>42248.415831481485</v>
      </c>
      <c r="B251" s="32" t="s">
        <v>70</v>
      </c>
      <c r="C251" s="32" t="s">
        <v>2696</v>
      </c>
      <c r="D251" s="32" t="s">
        <v>2697</v>
      </c>
      <c r="E251" s="32" t="s">
        <v>2866</v>
      </c>
      <c r="F251" s="32" t="s">
        <v>8137</v>
      </c>
      <c r="G251" s="32" t="s">
        <v>2652</v>
      </c>
      <c r="H251" s="32" t="s">
        <v>2653</v>
      </c>
      <c r="I251" s="32" t="s">
        <v>4605</v>
      </c>
      <c r="J251" s="35">
        <v>24.96</v>
      </c>
      <c r="K251" s="35">
        <v>0</v>
      </c>
      <c r="L251" s="35">
        <v>0</v>
      </c>
      <c r="M251" s="35">
        <v>0</v>
      </c>
      <c r="N251" s="32" t="s">
        <v>2197</v>
      </c>
      <c r="O251" s="32" t="s">
        <v>18</v>
      </c>
      <c r="P251" s="32">
        <v>1</v>
      </c>
      <c r="Q251" s="32" t="s">
        <v>2867</v>
      </c>
    </row>
    <row r="252" spans="1:17" hidden="1" x14ac:dyDescent="0.25">
      <c r="A252" s="57">
        <v>42248.415833298612</v>
      </c>
      <c r="B252" s="32" t="s">
        <v>70</v>
      </c>
      <c r="C252" s="32" t="s">
        <v>2696</v>
      </c>
      <c r="D252" s="32" t="s">
        <v>2697</v>
      </c>
      <c r="E252" s="32" t="s">
        <v>2868</v>
      </c>
      <c r="F252" s="32" t="s">
        <v>8138</v>
      </c>
      <c r="G252" s="32" t="s">
        <v>2809</v>
      </c>
      <c r="H252" s="32" t="s">
        <v>2810</v>
      </c>
      <c r="I252" s="32" t="s">
        <v>4605</v>
      </c>
      <c r="J252" s="35">
        <v>69.94</v>
      </c>
      <c r="K252" s="35">
        <v>0</v>
      </c>
      <c r="L252" s="35">
        <v>0</v>
      </c>
      <c r="M252" s="35">
        <v>0</v>
      </c>
      <c r="N252" s="32" t="s">
        <v>2197</v>
      </c>
      <c r="O252" s="32" t="s">
        <v>18</v>
      </c>
      <c r="P252" s="32">
        <v>13</v>
      </c>
      <c r="Q252" s="32" t="s">
        <v>2869</v>
      </c>
    </row>
    <row r="253" spans="1:17" hidden="1" x14ac:dyDescent="0.25">
      <c r="A253" s="57">
        <v>42248.415833298612</v>
      </c>
      <c r="B253" s="32" t="s">
        <v>70</v>
      </c>
      <c r="C253" s="32" t="s">
        <v>2696</v>
      </c>
      <c r="D253" s="32" t="s">
        <v>2697</v>
      </c>
      <c r="E253" s="32" t="s">
        <v>2868</v>
      </c>
      <c r="F253" s="32" t="s">
        <v>8138</v>
      </c>
      <c r="G253" s="32" t="s">
        <v>2652</v>
      </c>
      <c r="H253" s="32" t="s">
        <v>2653</v>
      </c>
      <c r="I253" s="32" t="s">
        <v>4605</v>
      </c>
      <c r="J253" s="35">
        <v>324.48</v>
      </c>
      <c r="K253" s="35">
        <v>0</v>
      </c>
      <c r="L253" s="35">
        <v>0</v>
      </c>
      <c r="M253" s="35">
        <v>0</v>
      </c>
      <c r="N253" s="32" t="s">
        <v>2197</v>
      </c>
      <c r="O253" s="32" t="s">
        <v>18</v>
      </c>
      <c r="P253" s="32">
        <v>13</v>
      </c>
      <c r="Q253" s="32" t="s">
        <v>2869</v>
      </c>
    </row>
    <row r="254" spans="1:17" hidden="1" x14ac:dyDescent="0.25">
      <c r="A254" s="57">
        <v>42248.416022997684</v>
      </c>
      <c r="B254" s="32" t="s">
        <v>70</v>
      </c>
      <c r="C254" s="32" t="s">
        <v>2696</v>
      </c>
      <c r="D254" s="32" t="s">
        <v>2697</v>
      </c>
      <c r="E254" s="32" t="s">
        <v>2870</v>
      </c>
      <c r="F254" s="32" t="s">
        <v>8139</v>
      </c>
      <c r="G254" s="32" t="s">
        <v>2809</v>
      </c>
      <c r="H254" s="32" t="s">
        <v>2810</v>
      </c>
      <c r="I254" s="32" t="s">
        <v>4605</v>
      </c>
      <c r="J254" s="35">
        <v>5.38</v>
      </c>
      <c r="K254" s="35">
        <v>0</v>
      </c>
      <c r="L254" s="35">
        <v>0</v>
      </c>
      <c r="M254" s="35">
        <v>0</v>
      </c>
      <c r="N254" s="32" t="s">
        <v>2197</v>
      </c>
      <c r="O254" s="32" t="s">
        <v>18</v>
      </c>
      <c r="P254" s="32">
        <v>1</v>
      </c>
      <c r="Q254" s="32" t="s">
        <v>2871</v>
      </c>
    </row>
    <row r="255" spans="1:17" hidden="1" x14ac:dyDescent="0.25">
      <c r="A255" s="57">
        <v>42248.416022997684</v>
      </c>
      <c r="B255" s="32" t="s">
        <v>70</v>
      </c>
      <c r="C255" s="32" t="s">
        <v>2696</v>
      </c>
      <c r="D255" s="32" t="s">
        <v>2697</v>
      </c>
      <c r="E255" s="32" t="s">
        <v>2870</v>
      </c>
      <c r="F255" s="32" t="s">
        <v>8139</v>
      </c>
      <c r="G255" s="32" t="s">
        <v>2652</v>
      </c>
      <c r="H255" s="32" t="s">
        <v>2653</v>
      </c>
      <c r="I255" s="32" t="s">
        <v>4605</v>
      </c>
      <c r="J255" s="35">
        <v>24.96</v>
      </c>
      <c r="K255" s="35">
        <v>0</v>
      </c>
      <c r="L255" s="35">
        <v>0</v>
      </c>
      <c r="M255" s="35">
        <v>0</v>
      </c>
      <c r="N255" s="32" t="s">
        <v>2197</v>
      </c>
      <c r="O255" s="32" t="s">
        <v>18</v>
      </c>
      <c r="P255" s="32">
        <v>1</v>
      </c>
      <c r="Q255" s="32" t="s">
        <v>2871</v>
      </c>
    </row>
    <row r="256" spans="1:17" hidden="1" x14ac:dyDescent="0.25">
      <c r="A256" s="57">
        <v>42248.416024803242</v>
      </c>
      <c r="B256" s="32" t="s">
        <v>70</v>
      </c>
      <c r="C256" s="32" t="s">
        <v>2696</v>
      </c>
      <c r="D256" s="32" t="s">
        <v>2697</v>
      </c>
      <c r="E256" s="32" t="s">
        <v>2872</v>
      </c>
      <c r="F256" s="32" t="s">
        <v>8140</v>
      </c>
      <c r="G256" s="32" t="s">
        <v>2809</v>
      </c>
      <c r="H256" s="32" t="s">
        <v>2810</v>
      </c>
      <c r="I256" s="32" t="s">
        <v>4605</v>
      </c>
      <c r="J256" s="35">
        <v>5.38</v>
      </c>
      <c r="K256" s="35">
        <v>0</v>
      </c>
      <c r="L256" s="35">
        <v>0</v>
      </c>
      <c r="M256" s="35">
        <v>0</v>
      </c>
      <c r="N256" s="32" t="s">
        <v>2197</v>
      </c>
      <c r="O256" s="32" t="s">
        <v>18</v>
      </c>
      <c r="P256" s="32">
        <v>1</v>
      </c>
      <c r="Q256" s="32" t="s">
        <v>2873</v>
      </c>
    </row>
    <row r="257" spans="1:17" hidden="1" x14ac:dyDescent="0.25">
      <c r="A257" s="57">
        <v>42248.416024803242</v>
      </c>
      <c r="B257" s="32" t="s">
        <v>70</v>
      </c>
      <c r="C257" s="32" t="s">
        <v>2696</v>
      </c>
      <c r="D257" s="32" t="s">
        <v>2697</v>
      </c>
      <c r="E257" s="32" t="s">
        <v>2872</v>
      </c>
      <c r="F257" s="32" t="s">
        <v>8140</v>
      </c>
      <c r="G257" s="32" t="s">
        <v>2652</v>
      </c>
      <c r="H257" s="32" t="s">
        <v>2653</v>
      </c>
      <c r="I257" s="32" t="s">
        <v>4605</v>
      </c>
      <c r="J257" s="35">
        <v>24.96</v>
      </c>
      <c r="K257" s="35">
        <v>0</v>
      </c>
      <c r="L257" s="35">
        <v>0</v>
      </c>
      <c r="M257" s="35">
        <v>0</v>
      </c>
      <c r="N257" s="32" t="s">
        <v>2197</v>
      </c>
      <c r="O257" s="32" t="s">
        <v>18</v>
      </c>
      <c r="P257" s="32">
        <v>1</v>
      </c>
      <c r="Q257" s="32" t="s">
        <v>2873</v>
      </c>
    </row>
    <row r="258" spans="1:17" hidden="1" x14ac:dyDescent="0.25">
      <c r="A258" s="57">
        <v>42248.416027546293</v>
      </c>
      <c r="B258" s="32" t="s">
        <v>70</v>
      </c>
      <c r="C258" s="32" t="s">
        <v>2696</v>
      </c>
      <c r="D258" s="32" t="s">
        <v>2697</v>
      </c>
      <c r="E258" s="32" t="s">
        <v>2874</v>
      </c>
      <c r="F258" s="32" t="s">
        <v>8141</v>
      </c>
      <c r="G258" s="32" t="s">
        <v>2809</v>
      </c>
      <c r="H258" s="32" t="s">
        <v>2810</v>
      </c>
      <c r="I258" s="32" t="s">
        <v>4605</v>
      </c>
      <c r="J258" s="35">
        <v>5.38</v>
      </c>
      <c r="K258" s="35">
        <v>0</v>
      </c>
      <c r="L258" s="35">
        <v>0</v>
      </c>
      <c r="M258" s="35">
        <v>0</v>
      </c>
      <c r="N258" s="32" t="s">
        <v>2197</v>
      </c>
      <c r="O258" s="32" t="s">
        <v>18</v>
      </c>
      <c r="P258" s="32">
        <v>1</v>
      </c>
      <c r="Q258" s="32" t="s">
        <v>2875</v>
      </c>
    </row>
    <row r="259" spans="1:17" hidden="1" x14ac:dyDescent="0.25">
      <c r="A259" s="57">
        <v>42248.416027546293</v>
      </c>
      <c r="B259" s="32" t="s">
        <v>70</v>
      </c>
      <c r="C259" s="32" t="s">
        <v>2696</v>
      </c>
      <c r="D259" s="32" t="s">
        <v>2697</v>
      </c>
      <c r="E259" s="32" t="s">
        <v>2874</v>
      </c>
      <c r="F259" s="32" t="s">
        <v>8141</v>
      </c>
      <c r="G259" s="32" t="s">
        <v>2652</v>
      </c>
      <c r="H259" s="32" t="s">
        <v>2653</v>
      </c>
      <c r="I259" s="32" t="s">
        <v>4605</v>
      </c>
      <c r="J259" s="35">
        <v>24.96</v>
      </c>
      <c r="K259" s="35">
        <v>0</v>
      </c>
      <c r="L259" s="35">
        <v>0</v>
      </c>
      <c r="M259" s="35">
        <v>0</v>
      </c>
      <c r="N259" s="32" t="s">
        <v>2197</v>
      </c>
      <c r="O259" s="32" t="s">
        <v>18</v>
      </c>
      <c r="P259" s="32">
        <v>1</v>
      </c>
      <c r="Q259" s="32" t="s">
        <v>2875</v>
      </c>
    </row>
    <row r="260" spans="1:17" hidden="1" x14ac:dyDescent="0.25">
      <c r="A260" s="57">
        <v>42248.416028969907</v>
      </c>
      <c r="B260" s="32" t="s">
        <v>70</v>
      </c>
      <c r="C260" s="32" t="s">
        <v>2696</v>
      </c>
      <c r="D260" s="32" t="s">
        <v>2697</v>
      </c>
      <c r="E260" s="32" t="s">
        <v>2876</v>
      </c>
      <c r="F260" s="32" t="s">
        <v>8142</v>
      </c>
      <c r="G260" s="32" t="s">
        <v>2809</v>
      </c>
      <c r="H260" s="32" t="s">
        <v>2810</v>
      </c>
      <c r="I260" s="32" t="s">
        <v>4605</v>
      </c>
      <c r="J260" s="35">
        <v>5.38</v>
      </c>
      <c r="K260" s="35">
        <v>0</v>
      </c>
      <c r="L260" s="35">
        <v>0</v>
      </c>
      <c r="M260" s="35">
        <v>0</v>
      </c>
      <c r="N260" s="32" t="s">
        <v>2197</v>
      </c>
      <c r="O260" s="32" t="s">
        <v>18</v>
      </c>
      <c r="P260" s="32">
        <v>1</v>
      </c>
      <c r="Q260" s="32" t="s">
        <v>2877</v>
      </c>
    </row>
    <row r="261" spans="1:17" hidden="1" x14ac:dyDescent="0.25">
      <c r="A261" s="57">
        <v>42248.416028969907</v>
      </c>
      <c r="B261" s="32" t="s">
        <v>70</v>
      </c>
      <c r="C261" s="32" t="s">
        <v>2696</v>
      </c>
      <c r="D261" s="32" t="s">
        <v>2697</v>
      </c>
      <c r="E261" s="32" t="s">
        <v>2876</v>
      </c>
      <c r="F261" s="32" t="s">
        <v>8142</v>
      </c>
      <c r="G261" s="32" t="s">
        <v>2652</v>
      </c>
      <c r="H261" s="32" t="s">
        <v>2653</v>
      </c>
      <c r="I261" s="32" t="s">
        <v>4605</v>
      </c>
      <c r="J261" s="35">
        <v>24.96</v>
      </c>
      <c r="K261" s="35">
        <v>0</v>
      </c>
      <c r="L261" s="35">
        <v>0</v>
      </c>
      <c r="M261" s="35">
        <v>0</v>
      </c>
      <c r="N261" s="32" t="s">
        <v>2197</v>
      </c>
      <c r="O261" s="32" t="s">
        <v>18</v>
      </c>
      <c r="P261" s="32">
        <v>1</v>
      </c>
      <c r="Q261" s="32" t="s">
        <v>2877</v>
      </c>
    </row>
    <row r="262" spans="1:17" hidden="1" x14ac:dyDescent="0.25">
      <c r="A262" s="57">
        <v>42248.416030439817</v>
      </c>
      <c r="B262" s="32" t="s">
        <v>70</v>
      </c>
      <c r="C262" s="32" t="s">
        <v>2696</v>
      </c>
      <c r="D262" s="32" t="s">
        <v>2697</v>
      </c>
      <c r="E262" s="32" t="s">
        <v>2878</v>
      </c>
      <c r="F262" s="32" t="s">
        <v>8143</v>
      </c>
      <c r="G262" s="32" t="s">
        <v>2809</v>
      </c>
      <c r="H262" s="32" t="s">
        <v>2810</v>
      </c>
      <c r="I262" s="32" t="s">
        <v>4605</v>
      </c>
      <c r="J262" s="35">
        <v>5.38</v>
      </c>
      <c r="K262" s="35">
        <v>0</v>
      </c>
      <c r="L262" s="35">
        <v>0</v>
      </c>
      <c r="M262" s="35">
        <v>0</v>
      </c>
      <c r="N262" s="32" t="s">
        <v>2197</v>
      </c>
      <c r="O262" s="32" t="s">
        <v>18</v>
      </c>
      <c r="P262" s="32">
        <v>1</v>
      </c>
      <c r="Q262" s="32" t="s">
        <v>2879</v>
      </c>
    </row>
    <row r="263" spans="1:17" hidden="1" x14ac:dyDescent="0.25">
      <c r="A263" s="57">
        <v>42248.416030439817</v>
      </c>
      <c r="B263" s="32" t="s">
        <v>70</v>
      </c>
      <c r="C263" s="32" t="s">
        <v>2696</v>
      </c>
      <c r="D263" s="32" t="s">
        <v>2697</v>
      </c>
      <c r="E263" s="32" t="s">
        <v>2878</v>
      </c>
      <c r="F263" s="32" t="s">
        <v>8143</v>
      </c>
      <c r="G263" s="32" t="s">
        <v>2652</v>
      </c>
      <c r="H263" s="32" t="s">
        <v>2653</v>
      </c>
      <c r="I263" s="32" t="s">
        <v>4605</v>
      </c>
      <c r="J263" s="35">
        <v>24.96</v>
      </c>
      <c r="K263" s="35">
        <v>0</v>
      </c>
      <c r="L263" s="35">
        <v>0</v>
      </c>
      <c r="M263" s="35">
        <v>0</v>
      </c>
      <c r="N263" s="32" t="s">
        <v>2197</v>
      </c>
      <c r="O263" s="32" t="s">
        <v>18</v>
      </c>
      <c r="P263" s="32">
        <v>1</v>
      </c>
      <c r="Q263" s="32" t="s">
        <v>2879</v>
      </c>
    </row>
    <row r="264" spans="1:17" hidden="1" x14ac:dyDescent="0.25">
      <c r="A264" s="57">
        <v>42248.416032407411</v>
      </c>
      <c r="B264" s="32" t="s">
        <v>70</v>
      </c>
      <c r="C264" s="32" t="s">
        <v>2696</v>
      </c>
      <c r="D264" s="32" t="s">
        <v>2697</v>
      </c>
      <c r="E264" s="32" t="s">
        <v>2880</v>
      </c>
      <c r="F264" s="32" t="s">
        <v>8144</v>
      </c>
      <c r="G264" s="32" t="s">
        <v>2774</v>
      </c>
      <c r="H264" s="32" t="s">
        <v>2775</v>
      </c>
      <c r="I264" s="32" t="s">
        <v>4605</v>
      </c>
      <c r="J264" s="35">
        <v>4.51</v>
      </c>
      <c r="K264" s="35">
        <v>0</v>
      </c>
      <c r="L264" s="35">
        <v>0</v>
      </c>
      <c r="M264" s="35">
        <v>0</v>
      </c>
      <c r="N264" s="32" t="s">
        <v>2197</v>
      </c>
      <c r="O264" s="32" t="s">
        <v>18</v>
      </c>
      <c r="P264" s="32">
        <v>1</v>
      </c>
      <c r="Q264" s="32" t="s">
        <v>2881</v>
      </c>
    </row>
    <row r="265" spans="1:17" hidden="1" x14ac:dyDescent="0.25">
      <c r="A265" s="57">
        <v>42248.416032407411</v>
      </c>
      <c r="B265" s="32" t="s">
        <v>70</v>
      </c>
      <c r="C265" s="32" t="s">
        <v>2696</v>
      </c>
      <c r="D265" s="32" t="s">
        <v>2697</v>
      </c>
      <c r="E265" s="32" t="s">
        <v>2880</v>
      </c>
      <c r="F265" s="32" t="s">
        <v>8144</v>
      </c>
      <c r="G265" s="32" t="s">
        <v>2679</v>
      </c>
      <c r="H265" s="32" t="s">
        <v>2680</v>
      </c>
      <c r="I265" s="32" t="s">
        <v>4605</v>
      </c>
      <c r="J265" s="35">
        <v>43.03</v>
      </c>
      <c r="K265" s="35">
        <v>0</v>
      </c>
      <c r="L265" s="35">
        <v>0</v>
      </c>
      <c r="M265" s="35">
        <v>0</v>
      </c>
      <c r="N265" s="32" t="s">
        <v>2197</v>
      </c>
      <c r="O265" s="32" t="s">
        <v>18</v>
      </c>
      <c r="P265" s="32">
        <v>1</v>
      </c>
      <c r="Q265" s="32" t="s">
        <v>2881</v>
      </c>
    </row>
    <row r="266" spans="1:17" hidden="1" x14ac:dyDescent="0.25">
      <c r="A266" s="57">
        <v>42248.416033877314</v>
      </c>
      <c r="B266" s="32" t="s">
        <v>70</v>
      </c>
      <c r="C266" s="32" t="s">
        <v>2696</v>
      </c>
      <c r="D266" s="32" t="s">
        <v>2697</v>
      </c>
      <c r="E266" s="32" t="s">
        <v>2882</v>
      </c>
      <c r="F266" s="32" t="s">
        <v>8145</v>
      </c>
      <c r="G266" s="32" t="s">
        <v>2679</v>
      </c>
      <c r="H266" s="32" t="s">
        <v>2680</v>
      </c>
      <c r="I266" s="32" t="s">
        <v>4605</v>
      </c>
      <c r="J266" s="35">
        <v>43.03</v>
      </c>
      <c r="K266" s="35">
        <v>0</v>
      </c>
      <c r="L266" s="35">
        <v>0</v>
      </c>
      <c r="M266" s="35">
        <v>0</v>
      </c>
      <c r="N266" s="32" t="s">
        <v>2197</v>
      </c>
      <c r="O266" s="32" t="s">
        <v>18</v>
      </c>
      <c r="P266" s="32">
        <v>1</v>
      </c>
      <c r="Q266" s="32" t="s">
        <v>2883</v>
      </c>
    </row>
    <row r="267" spans="1:17" hidden="1" x14ac:dyDescent="0.25">
      <c r="A267" s="57">
        <v>42248.416035104165</v>
      </c>
      <c r="B267" s="32" t="s">
        <v>70</v>
      </c>
      <c r="C267" s="32" t="s">
        <v>2696</v>
      </c>
      <c r="D267" s="32" t="s">
        <v>2697</v>
      </c>
      <c r="E267" s="32" t="s">
        <v>2884</v>
      </c>
      <c r="F267" s="32" t="s">
        <v>8146</v>
      </c>
      <c r="G267" s="32" t="s">
        <v>2809</v>
      </c>
      <c r="H267" s="32" t="s">
        <v>2810</v>
      </c>
      <c r="I267" s="32" t="s">
        <v>4605</v>
      </c>
      <c r="J267" s="35">
        <v>10.76</v>
      </c>
      <c r="K267" s="35">
        <v>0</v>
      </c>
      <c r="L267" s="35">
        <v>0</v>
      </c>
      <c r="M267" s="35">
        <v>0</v>
      </c>
      <c r="N267" s="32" t="s">
        <v>2197</v>
      </c>
      <c r="O267" s="32" t="s">
        <v>18</v>
      </c>
      <c r="P267" s="32">
        <v>2</v>
      </c>
      <c r="Q267" s="32" t="s">
        <v>2885</v>
      </c>
    </row>
    <row r="268" spans="1:17" hidden="1" x14ac:dyDescent="0.25">
      <c r="A268" s="57">
        <v>42248.416035104165</v>
      </c>
      <c r="B268" s="32" t="s">
        <v>70</v>
      </c>
      <c r="C268" s="32" t="s">
        <v>2696</v>
      </c>
      <c r="D268" s="32" t="s">
        <v>2697</v>
      </c>
      <c r="E268" s="32" t="s">
        <v>2884</v>
      </c>
      <c r="F268" s="32" t="s">
        <v>8146</v>
      </c>
      <c r="G268" s="32" t="s">
        <v>2652</v>
      </c>
      <c r="H268" s="32" t="s">
        <v>2653</v>
      </c>
      <c r="I268" s="32" t="s">
        <v>4605</v>
      </c>
      <c r="J268" s="35">
        <v>49.92</v>
      </c>
      <c r="K268" s="35">
        <v>0</v>
      </c>
      <c r="L268" s="35">
        <v>0</v>
      </c>
      <c r="M268" s="35">
        <v>0</v>
      </c>
      <c r="N268" s="32" t="s">
        <v>2197</v>
      </c>
      <c r="O268" s="32" t="s">
        <v>18</v>
      </c>
      <c r="P268" s="32">
        <v>2</v>
      </c>
      <c r="Q268" s="32" t="s">
        <v>2885</v>
      </c>
    </row>
    <row r="269" spans="1:17" hidden="1" x14ac:dyDescent="0.25">
      <c r="A269" s="57">
        <v>42248.416036574075</v>
      </c>
      <c r="B269" s="32" t="s">
        <v>70</v>
      </c>
      <c r="C269" s="32" t="s">
        <v>2696</v>
      </c>
      <c r="D269" s="32" t="s">
        <v>2697</v>
      </c>
      <c r="E269" s="32" t="s">
        <v>2886</v>
      </c>
      <c r="F269" s="32" t="s">
        <v>8147</v>
      </c>
      <c r="G269" s="32" t="s">
        <v>2809</v>
      </c>
      <c r="H269" s="32" t="s">
        <v>2810</v>
      </c>
      <c r="I269" s="32" t="s">
        <v>4605</v>
      </c>
      <c r="J269" s="35">
        <v>10.76</v>
      </c>
      <c r="K269" s="35">
        <v>0</v>
      </c>
      <c r="L269" s="35">
        <v>0</v>
      </c>
      <c r="M269" s="35">
        <v>0</v>
      </c>
      <c r="N269" s="32" t="s">
        <v>2197</v>
      </c>
      <c r="O269" s="32" t="s">
        <v>18</v>
      </c>
      <c r="P269" s="32">
        <v>2</v>
      </c>
      <c r="Q269" s="32" t="s">
        <v>2887</v>
      </c>
    </row>
    <row r="270" spans="1:17" hidden="1" x14ac:dyDescent="0.25">
      <c r="A270" s="57">
        <v>42248.416036574075</v>
      </c>
      <c r="B270" s="32" t="s">
        <v>70</v>
      </c>
      <c r="C270" s="32" t="s">
        <v>2696</v>
      </c>
      <c r="D270" s="32" t="s">
        <v>2697</v>
      </c>
      <c r="E270" s="32" t="s">
        <v>2886</v>
      </c>
      <c r="F270" s="32" t="s">
        <v>8147</v>
      </c>
      <c r="G270" s="32" t="s">
        <v>2652</v>
      </c>
      <c r="H270" s="32" t="s">
        <v>2653</v>
      </c>
      <c r="I270" s="32" t="s">
        <v>4605</v>
      </c>
      <c r="J270" s="35">
        <v>49.92</v>
      </c>
      <c r="K270" s="35">
        <v>0</v>
      </c>
      <c r="L270" s="35">
        <v>0</v>
      </c>
      <c r="M270" s="35">
        <v>0</v>
      </c>
      <c r="N270" s="32" t="s">
        <v>2197</v>
      </c>
      <c r="O270" s="32" t="s">
        <v>18</v>
      </c>
      <c r="P270" s="32">
        <v>2</v>
      </c>
      <c r="Q270" s="32" t="s">
        <v>2887</v>
      </c>
    </row>
    <row r="271" spans="1:17" hidden="1" x14ac:dyDescent="0.25">
      <c r="A271" s="57">
        <v>42248.416038194446</v>
      </c>
      <c r="B271" s="32" t="s">
        <v>70</v>
      </c>
      <c r="C271" s="32" t="s">
        <v>2696</v>
      </c>
      <c r="D271" s="32" t="s">
        <v>2697</v>
      </c>
      <c r="E271" s="32" t="s">
        <v>2888</v>
      </c>
      <c r="F271" s="32" t="s">
        <v>8148</v>
      </c>
      <c r="G271" s="32" t="s">
        <v>2809</v>
      </c>
      <c r="H271" s="32" t="s">
        <v>2810</v>
      </c>
      <c r="I271" s="32" t="s">
        <v>4605</v>
      </c>
      <c r="J271" s="35">
        <v>5.38</v>
      </c>
      <c r="K271" s="35">
        <v>0</v>
      </c>
      <c r="L271" s="35">
        <v>0</v>
      </c>
      <c r="M271" s="35">
        <v>0</v>
      </c>
      <c r="N271" s="32" t="s">
        <v>2197</v>
      </c>
      <c r="O271" s="32" t="s">
        <v>18</v>
      </c>
      <c r="P271" s="32">
        <v>1</v>
      </c>
      <c r="Q271" s="32" t="s">
        <v>2889</v>
      </c>
    </row>
    <row r="272" spans="1:17" hidden="1" x14ac:dyDescent="0.25">
      <c r="A272" s="57">
        <v>42248.416038194446</v>
      </c>
      <c r="B272" s="32" t="s">
        <v>70</v>
      </c>
      <c r="C272" s="32" t="s">
        <v>2696</v>
      </c>
      <c r="D272" s="32" t="s">
        <v>2697</v>
      </c>
      <c r="E272" s="32" t="s">
        <v>2888</v>
      </c>
      <c r="F272" s="32" t="s">
        <v>8148</v>
      </c>
      <c r="G272" s="32" t="s">
        <v>2652</v>
      </c>
      <c r="H272" s="32" t="s">
        <v>2653</v>
      </c>
      <c r="I272" s="32" t="s">
        <v>4605</v>
      </c>
      <c r="J272" s="35">
        <v>24.96</v>
      </c>
      <c r="K272" s="35">
        <v>0</v>
      </c>
      <c r="L272" s="35">
        <v>0</v>
      </c>
      <c r="M272" s="35">
        <v>0</v>
      </c>
      <c r="N272" s="32" t="s">
        <v>2197</v>
      </c>
      <c r="O272" s="32" t="s">
        <v>18</v>
      </c>
      <c r="P272" s="32">
        <v>1</v>
      </c>
      <c r="Q272" s="32" t="s">
        <v>2889</v>
      </c>
    </row>
    <row r="273" spans="1:17" hidden="1" x14ac:dyDescent="0.25">
      <c r="A273" s="57">
        <v>42248.416309293978</v>
      </c>
      <c r="B273" s="32" t="s">
        <v>70</v>
      </c>
      <c r="C273" s="32" t="s">
        <v>2696</v>
      </c>
      <c r="D273" s="32" t="s">
        <v>2697</v>
      </c>
      <c r="E273" s="32" t="s">
        <v>2890</v>
      </c>
      <c r="F273" s="32" t="s">
        <v>8149</v>
      </c>
      <c r="G273" s="32" t="s">
        <v>2809</v>
      </c>
      <c r="H273" s="32" t="s">
        <v>2810</v>
      </c>
      <c r="I273" s="32" t="s">
        <v>4605</v>
      </c>
      <c r="J273" s="35">
        <v>5.38</v>
      </c>
      <c r="K273" s="35">
        <v>0</v>
      </c>
      <c r="L273" s="35">
        <v>0</v>
      </c>
      <c r="M273" s="35">
        <v>0</v>
      </c>
      <c r="N273" s="32" t="s">
        <v>2197</v>
      </c>
      <c r="O273" s="32" t="s">
        <v>18</v>
      </c>
      <c r="P273" s="32">
        <v>1</v>
      </c>
      <c r="Q273" s="32" t="s">
        <v>2891</v>
      </c>
    </row>
    <row r="274" spans="1:17" hidden="1" x14ac:dyDescent="0.25">
      <c r="A274" s="57">
        <v>42248.416309293978</v>
      </c>
      <c r="B274" s="32" t="s">
        <v>70</v>
      </c>
      <c r="C274" s="32" t="s">
        <v>2696</v>
      </c>
      <c r="D274" s="32" t="s">
        <v>2697</v>
      </c>
      <c r="E274" s="32" t="s">
        <v>2890</v>
      </c>
      <c r="F274" s="32" t="s">
        <v>8149</v>
      </c>
      <c r="G274" s="32" t="s">
        <v>2652</v>
      </c>
      <c r="H274" s="32" t="s">
        <v>2653</v>
      </c>
      <c r="I274" s="32" t="s">
        <v>4605</v>
      </c>
      <c r="J274" s="35">
        <v>24.96</v>
      </c>
      <c r="K274" s="35">
        <v>0</v>
      </c>
      <c r="L274" s="35">
        <v>0</v>
      </c>
      <c r="M274" s="35">
        <v>0</v>
      </c>
      <c r="N274" s="32" t="s">
        <v>2197</v>
      </c>
      <c r="O274" s="32" t="s">
        <v>18</v>
      </c>
      <c r="P274" s="32">
        <v>1</v>
      </c>
      <c r="Q274" s="32" t="s">
        <v>2891</v>
      </c>
    </row>
    <row r="275" spans="1:17" hidden="1" x14ac:dyDescent="0.25">
      <c r="A275" s="57">
        <v>42248.416310729168</v>
      </c>
      <c r="B275" s="32" t="s">
        <v>70</v>
      </c>
      <c r="C275" s="32" t="s">
        <v>2696</v>
      </c>
      <c r="D275" s="32" t="s">
        <v>2697</v>
      </c>
      <c r="E275" s="32" t="s">
        <v>2892</v>
      </c>
      <c r="F275" s="32" t="s">
        <v>8150</v>
      </c>
      <c r="G275" s="32" t="s">
        <v>2809</v>
      </c>
      <c r="H275" s="32" t="s">
        <v>2810</v>
      </c>
      <c r="I275" s="32" t="s">
        <v>4605</v>
      </c>
      <c r="J275" s="35">
        <v>166.78</v>
      </c>
      <c r="K275" s="35">
        <v>0</v>
      </c>
      <c r="L275" s="35">
        <v>0</v>
      </c>
      <c r="M275" s="35">
        <v>0</v>
      </c>
      <c r="N275" s="32" t="s">
        <v>2197</v>
      </c>
      <c r="O275" s="32" t="s">
        <v>18</v>
      </c>
      <c r="P275" s="32">
        <v>31</v>
      </c>
      <c r="Q275" s="32" t="s">
        <v>2893</v>
      </c>
    </row>
    <row r="276" spans="1:17" hidden="1" x14ac:dyDescent="0.25">
      <c r="A276" s="57">
        <v>42248.416310729168</v>
      </c>
      <c r="B276" s="32" t="s">
        <v>70</v>
      </c>
      <c r="C276" s="32" t="s">
        <v>2696</v>
      </c>
      <c r="D276" s="32" t="s">
        <v>2697</v>
      </c>
      <c r="E276" s="32" t="s">
        <v>2892</v>
      </c>
      <c r="F276" s="32" t="s">
        <v>8150</v>
      </c>
      <c r="G276" s="32" t="s">
        <v>2652</v>
      </c>
      <c r="H276" s="32" t="s">
        <v>2653</v>
      </c>
      <c r="I276" s="32" t="s">
        <v>4605</v>
      </c>
      <c r="J276" s="35">
        <v>773.76</v>
      </c>
      <c r="K276" s="35">
        <v>0</v>
      </c>
      <c r="L276" s="35">
        <v>0</v>
      </c>
      <c r="M276" s="35">
        <v>0</v>
      </c>
      <c r="N276" s="32" t="s">
        <v>2197</v>
      </c>
      <c r="O276" s="32" t="s">
        <v>18</v>
      </c>
      <c r="P276" s="32">
        <v>31</v>
      </c>
      <c r="Q276" s="32" t="s">
        <v>2893</v>
      </c>
    </row>
    <row r="277" spans="1:17" hidden="1" x14ac:dyDescent="0.25">
      <c r="A277" s="57">
        <v>42248.416312384259</v>
      </c>
      <c r="B277" s="32" t="s">
        <v>70</v>
      </c>
      <c r="C277" s="32" t="s">
        <v>2696</v>
      </c>
      <c r="D277" s="32" t="s">
        <v>2697</v>
      </c>
      <c r="E277" s="32" t="s">
        <v>2894</v>
      </c>
      <c r="F277" s="32" t="s">
        <v>8151</v>
      </c>
      <c r="G277" s="32" t="s">
        <v>2809</v>
      </c>
      <c r="H277" s="32" t="s">
        <v>2810</v>
      </c>
      <c r="I277" s="32" t="s">
        <v>4605</v>
      </c>
      <c r="J277" s="35">
        <v>5.38</v>
      </c>
      <c r="K277" s="35">
        <v>0</v>
      </c>
      <c r="L277" s="35">
        <v>0</v>
      </c>
      <c r="M277" s="35">
        <v>0</v>
      </c>
      <c r="N277" s="32" t="s">
        <v>2197</v>
      </c>
      <c r="O277" s="32" t="s">
        <v>18</v>
      </c>
      <c r="P277" s="32">
        <v>1</v>
      </c>
      <c r="Q277" s="32" t="s">
        <v>2895</v>
      </c>
    </row>
    <row r="278" spans="1:17" hidden="1" x14ac:dyDescent="0.25">
      <c r="A278" s="57">
        <v>42248.416312384259</v>
      </c>
      <c r="B278" s="32" t="s">
        <v>70</v>
      </c>
      <c r="C278" s="32" t="s">
        <v>2696</v>
      </c>
      <c r="D278" s="32" t="s">
        <v>2697</v>
      </c>
      <c r="E278" s="32" t="s">
        <v>2894</v>
      </c>
      <c r="F278" s="32" t="s">
        <v>8151</v>
      </c>
      <c r="G278" s="32" t="s">
        <v>2652</v>
      </c>
      <c r="H278" s="32" t="s">
        <v>2653</v>
      </c>
      <c r="I278" s="32" t="s">
        <v>4605</v>
      </c>
      <c r="J278" s="35">
        <v>24.96</v>
      </c>
      <c r="K278" s="35">
        <v>0</v>
      </c>
      <c r="L278" s="35">
        <v>0</v>
      </c>
      <c r="M278" s="35">
        <v>0</v>
      </c>
      <c r="N278" s="32" t="s">
        <v>2197</v>
      </c>
      <c r="O278" s="32" t="s">
        <v>18</v>
      </c>
      <c r="P278" s="32">
        <v>1</v>
      </c>
      <c r="Q278" s="32" t="s">
        <v>2895</v>
      </c>
    </row>
    <row r="279" spans="1:17" hidden="1" x14ac:dyDescent="0.25">
      <c r="A279" s="57">
        <v>42248.416312384259</v>
      </c>
      <c r="B279" s="32" t="s">
        <v>70</v>
      </c>
      <c r="C279" s="32" t="s">
        <v>2696</v>
      </c>
      <c r="D279" s="32" t="s">
        <v>2697</v>
      </c>
      <c r="E279" s="32" t="s">
        <v>2894</v>
      </c>
      <c r="F279" s="32" t="s">
        <v>8151</v>
      </c>
      <c r="G279" s="32" t="s">
        <v>2679</v>
      </c>
      <c r="H279" s="32" t="s">
        <v>2680</v>
      </c>
      <c r="I279" s="32" t="s">
        <v>4605</v>
      </c>
      <c r="J279" s="35">
        <v>86.06</v>
      </c>
      <c r="K279" s="35">
        <v>0</v>
      </c>
      <c r="L279" s="35">
        <v>0</v>
      </c>
      <c r="M279" s="35">
        <v>0</v>
      </c>
      <c r="N279" s="32" t="s">
        <v>2197</v>
      </c>
      <c r="O279" s="32" t="s">
        <v>18</v>
      </c>
      <c r="P279" s="32">
        <v>2</v>
      </c>
      <c r="Q279" s="32" t="s">
        <v>2895</v>
      </c>
    </row>
    <row r="280" spans="1:17" hidden="1" x14ac:dyDescent="0.25">
      <c r="A280" s="57">
        <v>42248.416312384259</v>
      </c>
      <c r="B280" s="32" t="s">
        <v>70</v>
      </c>
      <c r="C280" s="32" t="s">
        <v>2696</v>
      </c>
      <c r="D280" s="32" t="s">
        <v>2697</v>
      </c>
      <c r="E280" s="32" t="s">
        <v>2894</v>
      </c>
      <c r="F280" s="32" t="s">
        <v>8151</v>
      </c>
      <c r="G280" s="32" t="s">
        <v>2774</v>
      </c>
      <c r="H280" s="32" t="s">
        <v>2775</v>
      </c>
      <c r="I280" s="32" t="s">
        <v>4605</v>
      </c>
      <c r="J280" s="35">
        <v>9.02</v>
      </c>
      <c r="K280" s="35">
        <v>0</v>
      </c>
      <c r="L280" s="35">
        <v>0</v>
      </c>
      <c r="M280" s="35">
        <v>0</v>
      </c>
      <c r="N280" s="32" t="s">
        <v>2197</v>
      </c>
      <c r="O280" s="32" t="s">
        <v>18</v>
      </c>
      <c r="P280" s="32">
        <v>2</v>
      </c>
      <c r="Q280" s="32" t="s">
        <v>2895</v>
      </c>
    </row>
    <row r="281" spans="1:17" hidden="1" x14ac:dyDescent="0.25">
      <c r="A281" s="57">
        <v>42248.416314155096</v>
      </c>
      <c r="B281" s="32" t="s">
        <v>70</v>
      </c>
      <c r="C281" s="32" t="s">
        <v>2696</v>
      </c>
      <c r="D281" s="32" t="s">
        <v>2697</v>
      </c>
      <c r="E281" s="32" t="s">
        <v>2896</v>
      </c>
      <c r="F281" s="32" t="s">
        <v>8152</v>
      </c>
      <c r="G281" s="32" t="s">
        <v>2663</v>
      </c>
      <c r="H281" s="32" t="s">
        <v>2664</v>
      </c>
      <c r="I281" s="32" t="s">
        <v>4605</v>
      </c>
      <c r="J281" s="35">
        <v>77.58</v>
      </c>
      <c r="K281" s="35">
        <v>0</v>
      </c>
      <c r="L281" s="35">
        <v>0</v>
      </c>
      <c r="M281" s="35">
        <v>0</v>
      </c>
      <c r="N281" s="32" t="s">
        <v>2197</v>
      </c>
      <c r="O281" s="32" t="s">
        <v>18</v>
      </c>
      <c r="P281" s="32">
        <v>3</v>
      </c>
      <c r="Q281" s="32" t="s">
        <v>2897</v>
      </c>
    </row>
    <row r="282" spans="1:17" hidden="1" x14ac:dyDescent="0.25">
      <c r="A282" s="57">
        <v>42248.416314155096</v>
      </c>
      <c r="B282" s="32" t="s">
        <v>70</v>
      </c>
      <c r="C282" s="32" t="s">
        <v>2696</v>
      </c>
      <c r="D282" s="32" t="s">
        <v>2697</v>
      </c>
      <c r="E282" s="32" t="s">
        <v>2896</v>
      </c>
      <c r="F282" s="32" t="s">
        <v>8152</v>
      </c>
      <c r="G282" s="32" t="s">
        <v>2809</v>
      </c>
      <c r="H282" s="32" t="s">
        <v>2810</v>
      </c>
      <c r="I282" s="32" t="s">
        <v>4605</v>
      </c>
      <c r="J282" s="35">
        <v>16.14</v>
      </c>
      <c r="K282" s="35">
        <v>0</v>
      </c>
      <c r="L282" s="35">
        <v>0</v>
      </c>
      <c r="M282" s="35">
        <v>0</v>
      </c>
      <c r="N282" s="32" t="s">
        <v>2197</v>
      </c>
      <c r="O282" s="32" t="s">
        <v>18</v>
      </c>
      <c r="P282" s="32">
        <v>3</v>
      </c>
      <c r="Q282" s="32" t="s">
        <v>2897</v>
      </c>
    </row>
    <row r="283" spans="1:17" hidden="1" x14ac:dyDescent="0.25">
      <c r="A283" s="57">
        <v>42248.416315625</v>
      </c>
      <c r="B283" s="32" t="s">
        <v>70</v>
      </c>
      <c r="C283" s="32" t="s">
        <v>2696</v>
      </c>
      <c r="D283" s="32" t="s">
        <v>2697</v>
      </c>
      <c r="E283" s="32" t="s">
        <v>2898</v>
      </c>
      <c r="F283" s="32" t="s">
        <v>8153</v>
      </c>
      <c r="G283" s="32" t="s">
        <v>2663</v>
      </c>
      <c r="H283" s="32" t="s">
        <v>2664</v>
      </c>
      <c r="I283" s="32" t="s">
        <v>4605</v>
      </c>
      <c r="J283" s="35">
        <v>25.86</v>
      </c>
      <c r="K283" s="35">
        <v>0</v>
      </c>
      <c r="L283" s="35">
        <v>0</v>
      </c>
      <c r="M283" s="35">
        <v>0</v>
      </c>
      <c r="N283" s="32" t="s">
        <v>2197</v>
      </c>
      <c r="O283" s="32" t="s">
        <v>18</v>
      </c>
      <c r="P283" s="32">
        <v>1</v>
      </c>
      <c r="Q283" s="32" t="s">
        <v>2899</v>
      </c>
    </row>
    <row r="284" spans="1:17" hidden="1" x14ac:dyDescent="0.25">
      <c r="A284" s="57">
        <v>42248.416315625</v>
      </c>
      <c r="B284" s="32" t="s">
        <v>70</v>
      </c>
      <c r="C284" s="32" t="s">
        <v>2696</v>
      </c>
      <c r="D284" s="32" t="s">
        <v>2697</v>
      </c>
      <c r="E284" s="32" t="s">
        <v>2898</v>
      </c>
      <c r="F284" s="32" t="s">
        <v>8153</v>
      </c>
      <c r="G284" s="32" t="s">
        <v>2809</v>
      </c>
      <c r="H284" s="32" t="s">
        <v>2810</v>
      </c>
      <c r="I284" s="32" t="s">
        <v>4605</v>
      </c>
      <c r="J284" s="35">
        <v>5.38</v>
      </c>
      <c r="K284" s="35">
        <v>0</v>
      </c>
      <c r="L284" s="35">
        <v>0</v>
      </c>
      <c r="M284" s="35">
        <v>0</v>
      </c>
      <c r="N284" s="32" t="s">
        <v>2197</v>
      </c>
      <c r="O284" s="32" t="s">
        <v>18</v>
      </c>
      <c r="P284" s="32">
        <v>1</v>
      </c>
      <c r="Q284" s="32" t="s">
        <v>2899</v>
      </c>
    </row>
    <row r="285" spans="1:17" hidden="1" x14ac:dyDescent="0.25">
      <c r="A285" s="57">
        <v>42248.416317048614</v>
      </c>
      <c r="B285" s="32" t="s">
        <v>70</v>
      </c>
      <c r="C285" s="32" t="s">
        <v>2696</v>
      </c>
      <c r="D285" s="32" t="s">
        <v>2697</v>
      </c>
      <c r="E285" s="32" t="s">
        <v>2900</v>
      </c>
      <c r="F285" s="32" t="s">
        <v>8154</v>
      </c>
      <c r="G285" s="32" t="s">
        <v>2679</v>
      </c>
      <c r="H285" s="32" t="s">
        <v>2680</v>
      </c>
      <c r="I285" s="32" t="s">
        <v>4605</v>
      </c>
      <c r="J285" s="35">
        <v>43.03</v>
      </c>
      <c r="K285" s="35">
        <v>0</v>
      </c>
      <c r="L285" s="35">
        <v>0</v>
      </c>
      <c r="M285" s="35">
        <v>0</v>
      </c>
      <c r="N285" s="32" t="s">
        <v>2197</v>
      </c>
      <c r="O285" s="32" t="s">
        <v>18</v>
      </c>
      <c r="P285" s="32">
        <v>1</v>
      </c>
      <c r="Q285" s="32" t="s">
        <v>2901</v>
      </c>
    </row>
    <row r="286" spans="1:17" hidden="1" x14ac:dyDescent="0.25">
      <c r="A286" s="57">
        <v>42248.416317048614</v>
      </c>
      <c r="B286" s="32" t="s">
        <v>70</v>
      </c>
      <c r="C286" s="32" t="s">
        <v>2696</v>
      </c>
      <c r="D286" s="32" t="s">
        <v>2697</v>
      </c>
      <c r="E286" s="32" t="s">
        <v>2900</v>
      </c>
      <c r="F286" s="32" t="s">
        <v>8154</v>
      </c>
      <c r="G286" s="32" t="s">
        <v>2774</v>
      </c>
      <c r="H286" s="32" t="s">
        <v>2775</v>
      </c>
      <c r="I286" s="32" t="s">
        <v>4605</v>
      </c>
      <c r="J286" s="35">
        <v>4.51</v>
      </c>
      <c r="K286" s="35">
        <v>0</v>
      </c>
      <c r="L286" s="35">
        <v>0</v>
      </c>
      <c r="M286" s="35">
        <v>0</v>
      </c>
      <c r="N286" s="32" t="s">
        <v>2197</v>
      </c>
      <c r="O286" s="32" t="s">
        <v>18</v>
      </c>
      <c r="P286" s="32">
        <v>1</v>
      </c>
      <c r="Q286" s="32" t="s">
        <v>2901</v>
      </c>
    </row>
    <row r="287" spans="1:17" hidden="1" x14ac:dyDescent="0.25">
      <c r="A287" s="57">
        <v>42248.416318518517</v>
      </c>
      <c r="B287" s="32" t="s">
        <v>70</v>
      </c>
      <c r="C287" s="32" t="s">
        <v>2696</v>
      </c>
      <c r="D287" s="32" t="s">
        <v>2697</v>
      </c>
      <c r="E287" s="32" t="s">
        <v>2902</v>
      </c>
      <c r="F287" s="32" t="s">
        <v>8155</v>
      </c>
      <c r="G287" s="32" t="s">
        <v>2809</v>
      </c>
      <c r="H287" s="32" t="s">
        <v>2810</v>
      </c>
      <c r="I287" s="32" t="s">
        <v>4605</v>
      </c>
      <c r="J287" s="35">
        <v>5.38</v>
      </c>
      <c r="K287" s="35">
        <v>0</v>
      </c>
      <c r="L287" s="35">
        <v>0</v>
      </c>
      <c r="M287" s="35">
        <v>0</v>
      </c>
      <c r="N287" s="32" t="s">
        <v>2197</v>
      </c>
      <c r="O287" s="32" t="s">
        <v>18</v>
      </c>
      <c r="P287" s="32">
        <v>1</v>
      </c>
      <c r="Q287" s="32" t="s">
        <v>2903</v>
      </c>
    </row>
    <row r="288" spans="1:17" hidden="1" x14ac:dyDescent="0.25">
      <c r="A288" s="57">
        <v>42248.416318518517</v>
      </c>
      <c r="B288" s="32" t="s">
        <v>70</v>
      </c>
      <c r="C288" s="32" t="s">
        <v>2696</v>
      </c>
      <c r="D288" s="32" t="s">
        <v>2697</v>
      </c>
      <c r="E288" s="32" t="s">
        <v>2902</v>
      </c>
      <c r="F288" s="32" t="s">
        <v>8155</v>
      </c>
      <c r="G288" s="32" t="s">
        <v>2652</v>
      </c>
      <c r="H288" s="32" t="s">
        <v>2653</v>
      </c>
      <c r="I288" s="32" t="s">
        <v>4605</v>
      </c>
      <c r="J288" s="35">
        <v>24.96</v>
      </c>
      <c r="K288" s="35">
        <v>0</v>
      </c>
      <c r="L288" s="35">
        <v>0</v>
      </c>
      <c r="M288" s="35">
        <v>0</v>
      </c>
      <c r="N288" s="32" t="s">
        <v>2197</v>
      </c>
      <c r="O288" s="32" t="s">
        <v>18</v>
      </c>
      <c r="P288" s="32">
        <v>1</v>
      </c>
      <c r="Q288" s="32" t="s">
        <v>2903</v>
      </c>
    </row>
    <row r="289" spans="1:17" hidden="1" x14ac:dyDescent="0.25">
      <c r="A289" s="57">
        <v>42248.416322685189</v>
      </c>
      <c r="B289" s="32" t="s">
        <v>70</v>
      </c>
      <c r="C289" s="32" t="s">
        <v>2696</v>
      </c>
      <c r="D289" s="32" t="s">
        <v>2697</v>
      </c>
      <c r="E289" s="32" t="s">
        <v>2904</v>
      </c>
      <c r="F289" s="32" t="s">
        <v>8156</v>
      </c>
      <c r="G289" s="32" t="s">
        <v>2809</v>
      </c>
      <c r="H289" s="32" t="s">
        <v>2810</v>
      </c>
      <c r="I289" s="32" t="s">
        <v>4605</v>
      </c>
      <c r="J289" s="35">
        <v>5.38</v>
      </c>
      <c r="K289" s="35">
        <v>0</v>
      </c>
      <c r="L289" s="35">
        <v>0</v>
      </c>
      <c r="M289" s="35">
        <v>0</v>
      </c>
      <c r="N289" s="32" t="s">
        <v>2197</v>
      </c>
      <c r="O289" s="32" t="s">
        <v>18</v>
      </c>
      <c r="P289" s="32">
        <v>1</v>
      </c>
      <c r="Q289" s="32" t="s">
        <v>2905</v>
      </c>
    </row>
    <row r="290" spans="1:17" hidden="1" x14ac:dyDescent="0.25">
      <c r="A290" s="57">
        <v>42248.416322685189</v>
      </c>
      <c r="B290" s="32" t="s">
        <v>70</v>
      </c>
      <c r="C290" s="32" t="s">
        <v>2696</v>
      </c>
      <c r="D290" s="32" t="s">
        <v>2697</v>
      </c>
      <c r="E290" s="32" t="s">
        <v>2904</v>
      </c>
      <c r="F290" s="32" t="s">
        <v>8156</v>
      </c>
      <c r="G290" s="32" t="s">
        <v>2652</v>
      </c>
      <c r="H290" s="32" t="s">
        <v>2653</v>
      </c>
      <c r="I290" s="32" t="s">
        <v>4605</v>
      </c>
      <c r="J290" s="35">
        <v>24.96</v>
      </c>
      <c r="K290" s="35">
        <v>0</v>
      </c>
      <c r="L290" s="35">
        <v>0</v>
      </c>
      <c r="M290" s="35">
        <v>0</v>
      </c>
      <c r="N290" s="32" t="s">
        <v>2197</v>
      </c>
      <c r="O290" s="32" t="s">
        <v>18</v>
      </c>
      <c r="P290" s="32">
        <v>1</v>
      </c>
      <c r="Q290" s="32" t="s">
        <v>2905</v>
      </c>
    </row>
    <row r="291" spans="1:17" hidden="1" x14ac:dyDescent="0.25">
      <c r="A291" s="57">
        <v>42248.416324108795</v>
      </c>
      <c r="B291" s="32" t="s">
        <v>70</v>
      </c>
      <c r="C291" s="32" t="s">
        <v>2696</v>
      </c>
      <c r="D291" s="32" t="s">
        <v>2697</v>
      </c>
      <c r="E291" s="32" t="s">
        <v>2906</v>
      </c>
      <c r="F291" s="32" t="s">
        <v>8157</v>
      </c>
      <c r="G291" s="32" t="s">
        <v>2809</v>
      </c>
      <c r="H291" s="32" t="s">
        <v>2810</v>
      </c>
      <c r="I291" s="32" t="s">
        <v>4605</v>
      </c>
      <c r="J291" s="35">
        <v>5.38</v>
      </c>
      <c r="K291" s="35">
        <v>0</v>
      </c>
      <c r="L291" s="35">
        <v>0</v>
      </c>
      <c r="M291" s="35">
        <v>0</v>
      </c>
      <c r="N291" s="32" t="s">
        <v>2197</v>
      </c>
      <c r="O291" s="32" t="s">
        <v>18</v>
      </c>
      <c r="P291" s="32">
        <v>1</v>
      </c>
      <c r="Q291" s="32" t="s">
        <v>2907</v>
      </c>
    </row>
    <row r="292" spans="1:17" hidden="1" x14ac:dyDescent="0.25">
      <c r="A292" s="57">
        <v>42248.416324108795</v>
      </c>
      <c r="B292" s="32" t="s">
        <v>70</v>
      </c>
      <c r="C292" s="32" t="s">
        <v>2696</v>
      </c>
      <c r="D292" s="32" t="s">
        <v>2697</v>
      </c>
      <c r="E292" s="32" t="s">
        <v>2906</v>
      </c>
      <c r="F292" s="32" t="s">
        <v>8157</v>
      </c>
      <c r="G292" s="32" t="s">
        <v>2652</v>
      </c>
      <c r="H292" s="32" t="s">
        <v>2653</v>
      </c>
      <c r="I292" s="32" t="s">
        <v>4605</v>
      </c>
      <c r="J292" s="35">
        <v>24.96</v>
      </c>
      <c r="K292" s="35">
        <v>0</v>
      </c>
      <c r="L292" s="35">
        <v>0</v>
      </c>
      <c r="M292" s="35">
        <v>0</v>
      </c>
      <c r="N292" s="32" t="s">
        <v>2197</v>
      </c>
      <c r="O292" s="32" t="s">
        <v>18</v>
      </c>
      <c r="P292" s="32">
        <v>1</v>
      </c>
      <c r="Q292" s="32" t="s">
        <v>2907</v>
      </c>
    </row>
    <row r="293" spans="1:17" hidden="1" x14ac:dyDescent="0.25">
      <c r="A293" s="57">
        <v>42248.416325578706</v>
      </c>
      <c r="B293" s="32" t="s">
        <v>70</v>
      </c>
      <c r="C293" s="32" t="s">
        <v>2696</v>
      </c>
      <c r="D293" s="32" t="s">
        <v>2697</v>
      </c>
      <c r="E293" s="32" t="s">
        <v>2908</v>
      </c>
      <c r="F293" s="32" t="s">
        <v>8158</v>
      </c>
      <c r="G293" s="32" t="s">
        <v>2809</v>
      </c>
      <c r="H293" s="32" t="s">
        <v>2810</v>
      </c>
      <c r="I293" s="32" t="s">
        <v>4605</v>
      </c>
      <c r="J293" s="35">
        <v>10.76</v>
      </c>
      <c r="K293" s="35">
        <v>0</v>
      </c>
      <c r="L293" s="35">
        <v>0</v>
      </c>
      <c r="M293" s="35">
        <v>0</v>
      </c>
      <c r="N293" s="32" t="s">
        <v>2197</v>
      </c>
      <c r="O293" s="32" t="s">
        <v>18</v>
      </c>
      <c r="P293" s="32">
        <v>2</v>
      </c>
      <c r="Q293" s="32" t="s">
        <v>2909</v>
      </c>
    </row>
    <row r="294" spans="1:17" hidden="1" x14ac:dyDescent="0.25">
      <c r="A294" s="57">
        <v>42248.416325578706</v>
      </c>
      <c r="B294" s="32" t="s">
        <v>70</v>
      </c>
      <c r="C294" s="32" t="s">
        <v>2696</v>
      </c>
      <c r="D294" s="32" t="s">
        <v>2697</v>
      </c>
      <c r="E294" s="32" t="s">
        <v>2908</v>
      </c>
      <c r="F294" s="32" t="s">
        <v>8158</v>
      </c>
      <c r="G294" s="32" t="s">
        <v>2652</v>
      </c>
      <c r="H294" s="32" t="s">
        <v>2653</v>
      </c>
      <c r="I294" s="32" t="s">
        <v>4605</v>
      </c>
      <c r="J294" s="35">
        <v>49.92</v>
      </c>
      <c r="K294" s="35">
        <v>0</v>
      </c>
      <c r="L294" s="35">
        <v>0</v>
      </c>
      <c r="M294" s="35">
        <v>0</v>
      </c>
      <c r="N294" s="32" t="s">
        <v>2197</v>
      </c>
      <c r="O294" s="32" t="s">
        <v>18</v>
      </c>
      <c r="P294" s="32">
        <v>2</v>
      </c>
      <c r="Q294" s="32" t="s">
        <v>2909</v>
      </c>
    </row>
    <row r="295" spans="1:17" hidden="1" x14ac:dyDescent="0.25">
      <c r="A295" s="57">
        <v>42248.416776238424</v>
      </c>
      <c r="B295" s="32" t="s">
        <v>70</v>
      </c>
      <c r="C295" s="32" t="s">
        <v>2696</v>
      </c>
      <c r="D295" s="32" t="s">
        <v>2697</v>
      </c>
      <c r="E295" s="32" t="s">
        <v>2910</v>
      </c>
      <c r="F295" s="32" t="s">
        <v>8159</v>
      </c>
      <c r="G295" s="32" t="s">
        <v>2809</v>
      </c>
      <c r="H295" s="32" t="s">
        <v>2810</v>
      </c>
      <c r="I295" s="32" t="s">
        <v>4605</v>
      </c>
      <c r="J295" s="35">
        <v>5.38</v>
      </c>
      <c r="K295" s="35">
        <v>0</v>
      </c>
      <c r="L295" s="35">
        <v>0</v>
      </c>
      <c r="M295" s="35">
        <v>0</v>
      </c>
      <c r="N295" s="32" t="s">
        <v>2197</v>
      </c>
      <c r="O295" s="32" t="s">
        <v>18</v>
      </c>
      <c r="P295" s="32">
        <v>1</v>
      </c>
      <c r="Q295" s="32" t="s">
        <v>2911</v>
      </c>
    </row>
    <row r="296" spans="1:17" hidden="1" x14ac:dyDescent="0.25">
      <c r="A296" s="57">
        <v>42248.416776238424</v>
      </c>
      <c r="B296" s="32" t="s">
        <v>70</v>
      </c>
      <c r="C296" s="32" t="s">
        <v>2696</v>
      </c>
      <c r="D296" s="32" t="s">
        <v>2697</v>
      </c>
      <c r="E296" s="32" t="s">
        <v>2910</v>
      </c>
      <c r="F296" s="32" t="s">
        <v>8159</v>
      </c>
      <c r="G296" s="32" t="s">
        <v>2652</v>
      </c>
      <c r="H296" s="32" t="s">
        <v>2653</v>
      </c>
      <c r="I296" s="32" t="s">
        <v>4605</v>
      </c>
      <c r="J296" s="35">
        <v>24.96</v>
      </c>
      <c r="K296" s="35">
        <v>0</v>
      </c>
      <c r="L296" s="35">
        <v>0</v>
      </c>
      <c r="M296" s="35">
        <v>0</v>
      </c>
      <c r="N296" s="32" t="s">
        <v>2197</v>
      </c>
      <c r="O296" s="32" t="s">
        <v>18</v>
      </c>
      <c r="P296" s="32">
        <v>1</v>
      </c>
      <c r="Q296" s="32" t="s">
        <v>2911</v>
      </c>
    </row>
    <row r="297" spans="1:17" hidden="1" x14ac:dyDescent="0.25">
      <c r="A297" s="57">
        <v>42248.416777858794</v>
      </c>
      <c r="B297" s="32" t="s">
        <v>70</v>
      </c>
      <c r="C297" s="32" t="s">
        <v>2696</v>
      </c>
      <c r="D297" s="32" t="s">
        <v>2697</v>
      </c>
      <c r="E297" s="32" t="s">
        <v>2912</v>
      </c>
      <c r="F297" s="32" t="s">
        <v>8160</v>
      </c>
      <c r="G297" s="32" t="s">
        <v>2652</v>
      </c>
      <c r="H297" s="32" t="s">
        <v>2653</v>
      </c>
      <c r="I297" s="32" t="s">
        <v>4605</v>
      </c>
      <c r="J297" s="35">
        <v>124.8</v>
      </c>
      <c r="K297" s="35">
        <v>0</v>
      </c>
      <c r="L297" s="35">
        <v>0</v>
      </c>
      <c r="M297" s="35">
        <v>0</v>
      </c>
      <c r="N297" s="32" t="s">
        <v>2197</v>
      </c>
      <c r="O297" s="32" t="s">
        <v>18</v>
      </c>
      <c r="P297" s="32">
        <v>5</v>
      </c>
      <c r="Q297" s="32" t="s">
        <v>2913</v>
      </c>
    </row>
    <row r="298" spans="1:17" hidden="1" x14ac:dyDescent="0.25">
      <c r="A298" s="57">
        <v>42248.416779317129</v>
      </c>
      <c r="B298" s="32" t="s">
        <v>70</v>
      </c>
      <c r="C298" s="32" t="s">
        <v>2696</v>
      </c>
      <c r="D298" s="32" t="s">
        <v>2697</v>
      </c>
      <c r="E298" s="32" t="s">
        <v>2914</v>
      </c>
      <c r="F298" s="32" t="s">
        <v>8161</v>
      </c>
      <c r="G298" s="32" t="s">
        <v>2679</v>
      </c>
      <c r="H298" s="32" t="s">
        <v>2680</v>
      </c>
      <c r="I298" s="32" t="s">
        <v>4605</v>
      </c>
      <c r="J298" s="35">
        <v>43.03</v>
      </c>
      <c r="K298" s="35">
        <v>0</v>
      </c>
      <c r="L298" s="35">
        <v>0</v>
      </c>
      <c r="M298" s="35">
        <v>0</v>
      </c>
      <c r="N298" s="32" t="s">
        <v>2197</v>
      </c>
      <c r="O298" s="32" t="s">
        <v>18</v>
      </c>
      <c r="P298" s="32">
        <v>1</v>
      </c>
      <c r="Q298" s="32" t="s">
        <v>2915</v>
      </c>
    </row>
    <row r="299" spans="1:17" hidden="1" x14ac:dyDescent="0.25">
      <c r="A299" s="57">
        <v>42248.416779317129</v>
      </c>
      <c r="B299" s="32" t="s">
        <v>70</v>
      </c>
      <c r="C299" s="32" t="s">
        <v>2696</v>
      </c>
      <c r="D299" s="32" t="s">
        <v>2697</v>
      </c>
      <c r="E299" s="32" t="s">
        <v>2914</v>
      </c>
      <c r="F299" s="32" t="s">
        <v>8161</v>
      </c>
      <c r="G299" s="32" t="s">
        <v>2774</v>
      </c>
      <c r="H299" s="32" t="s">
        <v>2775</v>
      </c>
      <c r="I299" s="32" t="s">
        <v>4605</v>
      </c>
      <c r="J299" s="35">
        <v>4.51</v>
      </c>
      <c r="K299" s="35">
        <v>0</v>
      </c>
      <c r="L299" s="35">
        <v>0</v>
      </c>
      <c r="M299" s="35">
        <v>0</v>
      </c>
      <c r="N299" s="32" t="s">
        <v>2197</v>
      </c>
      <c r="O299" s="32" t="s">
        <v>18</v>
      </c>
      <c r="P299" s="32">
        <v>1</v>
      </c>
      <c r="Q299" s="32" t="s">
        <v>2915</v>
      </c>
    </row>
    <row r="300" spans="1:17" hidden="1" x14ac:dyDescent="0.25">
      <c r="A300" s="57">
        <v>42248.416780937499</v>
      </c>
      <c r="B300" s="32" t="s">
        <v>70</v>
      </c>
      <c r="C300" s="32" t="s">
        <v>2696</v>
      </c>
      <c r="D300" s="32" t="s">
        <v>2697</v>
      </c>
      <c r="E300" s="32" t="s">
        <v>2916</v>
      </c>
      <c r="F300" s="32" t="s">
        <v>8162</v>
      </c>
      <c r="G300" s="32" t="s">
        <v>2809</v>
      </c>
      <c r="H300" s="32" t="s">
        <v>2810</v>
      </c>
      <c r="I300" s="32" t="s">
        <v>4605</v>
      </c>
      <c r="J300" s="35">
        <v>5.38</v>
      </c>
      <c r="K300" s="35">
        <v>0</v>
      </c>
      <c r="L300" s="35">
        <v>0</v>
      </c>
      <c r="M300" s="35">
        <v>0</v>
      </c>
      <c r="N300" s="32" t="s">
        <v>2197</v>
      </c>
      <c r="O300" s="32" t="s">
        <v>18</v>
      </c>
      <c r="P300" s="32">
        <v>1</v>
      </c>
      <c r="Q300" s="32" t="s">
        <v>2917</v>
      </c>
    </row>
    <row r="301" spans="1:17" hidden="1" x14ac:dyDescent="0.25">
      <c r="A301" s="57">
        <v>42248.416780937499</v>
      </c>
      <c r="B301" s="32" t="s">
        <v>70</v>
      </c>
      <c r="C301" s="32" t="s">
        <v>2696</v>
      </c>
      <c r="D301" s="32" t="s">
        <v>2697</v>
      </c>
      <c r="E301" s="32" t="s">
        <v>2916</v>
      </c>
      <c r="F301" s="32" t="s">
        <v>8162</v>
      </c>
      <c r="G301" s="32" t="s">
        <v>2652</v>
      </c>
      <c r="H301" s="32" t="s">
        <v>2653</v>
      </c>
      <c r="I301" s="32" t="s">
        <v>4605</v>
      </c>
      <c r="J301" s="35">
        <v>24.96</v>
      </c>
      <c r="K301" s="35">
        <v>0</v>
      </c>
      <c r="L301" s="35">
        <v>0</v>
      </c>
      <c r="M301" s="35">
        <v>0</v>
      </c>
      <c r="N301" s="32" t="s">
        <v>2197</v>
      </c>
      <c r="O301" s="32" t="s">
        <v>18</v>
      </c>
      <c r="P301" s="32">
        <v>1</v>
      </c>
      <c r="Q301" s="32" t="s">
        <v>2917</v>
      </c>
    </row>
    <row r="302" spans="1:17" hidden="1" x14ac:dyDescent="0.25">
      <c r="A302" s="57">
        <v>42248.41678255787</v>
      </c>
      <c r="B302" s="32" t="s">
        <v>70</v>
      </c>
      <c r="C302" s="32" t="s">
        <v>2696</v>
      </c>
      <c r="D302" s="32" t="s">
        <v>2697</v>
      </c>
      <c r="E302" s="32" t="s">
        <v>2918</v>
      </c>
      <c r="F302" s="32" t="s">
        <v>8163</v>
      </c>
      <c r="G302" s="32" t="s">
        <v>2652</v>
      </c>
      <c r="H302" s="32" t="s">
        <v>2653</v>
      </c>
      <c r="I302" s="32" t="s">
        <v>4605</v>
      </c>
      <c r="J302" s="35">
        <v>24.96</v>
      </c>
      <c r="K302" s="35">
        <v>0</v>
      </c>
      <c r="L302" s="35">
        <v>0</v>
      </c>
      <c r="M302" s="35">
        <v>0</v>
      </c>
      <c r="N302" s="32" t="s">
        <v>2197</v>
      </c>
      <c r="O302" s="32" t="s">
        <v>18</v>
      </c>
      <c r="P302" s="32">
        <v>1</v>
      </c>
      <c r="Q302" s="32" t="s">
        <v>2919</v>
      </c>
    </row>
    <row r="303" spans="1:17" hidden="1" x14ac:dyDescent="0.25">
      <c r="A303" s="57">
        <v>42248.416783831017</v>
      </c>
      <c r="B303" s="32" t="s">
        <v>70</v>
      </c>
      <c r="C303" s="32" t="s">
        <v>2696</v>
      </c>
      <c r="D303" s="32" t="s">
        <v>2697</v>
      </c>
      <c r="E303" s="32" t="s">
        <v>2920</v>
      </c>
      <c r="F303" s="32" t="s">
        <v>8164</v>
      </c>
      <c r="G303" s="32" t="s">
        <v>2652</v>
      </c>
      <c r="H303" s="32" t="s">
        <v>2653</v>
      </c>
      <c r="I303" s="32" t="s">
        <v>4605</v>
      </c>
      <c r="J303" s="35">
        <v>24.96</v>
      </c>
      <c r="K303" s="35">
        <v>0</v>
      </c>
      <c r="L303" s="35">
        <v>0</v>
      </c>
      <c r="M303" s="35">
        <v>0</v>
      </c>
      <c r="N303" s="32" t="s">
        <v>2197</v>
      </c>
      <c r="O303" s="32" t="s">
        <v>18</v>
      </c>
      <c r="P303" s="32">
        <v>1</v>
      </c>
      <c r="Q303" s="32" t="s">
        <v>2921</v>
      </c>
    </row>
    <row r="304" spans="1:17" hidden="1" x14ac:dyDescent="0.25">
      <c r="A304" s="57">
        <v>42248.416785104164</v>
      </c>
      <c r="B304" s="32" t="s">
        <v>70</v>
      </c>
      <c r="C304" s="32" t="s">
        <v>2696</v>
      </c>
      <c r="D304" s="32" t="s">
        <v>2697</v>
      </c>
      <c r="E304" s="32" t="s">
        <v>2922</v>
      </c>
      <c r="F304" s="32" t="s">
        <v>8165</v>
      </c>
      <c r="G304" s="32" t="s">
        <v>2652</v>
      </c>
      <c r="H304" s="32" t="s">
        <v>2653</v>
      </c>
      <c r="I304" s="32" t="s">
        <v>4605</v>
      </c>
      <c r="J304" s="35">
        <v>449.28</v>
      </c>
      <c r="K304" s="35">
        <v>0</v>
      </c>
      <c r="L304" s="35">
        <v>0</v>
      </c>
      <c r="M304" s="35">
        <v>0</v>
      </c>
      <c r="N304" s="32" t="s">
        <v>2197</v>
      </c>
      <c r="O304" s="32" t="s">
        <v>18</v>
      </c>
      <c r="P304" s="32">
        <v>18</v>
      </c>
      <c r="Q304" s="32" t="s">
        <v>2923</v>
      </c>
    </row>
    <row r="305" spans="1:17" hidden="1" x14ac:dyDescent="0.25">
      <c r="A305" s="57">
        <v>42248.416786539354</v>
      </c>
      <c r="B305" s="32" t="s">
        <v>70</v>
      </c>
      <c r="C305" s="32" t="s">
        <v>2696</v>
      </c>
      <c r="D305" s="32" t="s">
        <v>2697</v>
      </c>
      <c r="E305" s="32" t="s">
        <v>2924</v>
      </c>
      <c r="F305" s="32" t="s">
        <v>8166</v>
      </c>
      <c r="G305" s="32" t="s">
        <v>2652</v>
      </c>
      <c r="H305" s="32" t="s">
        <v>2653</v>
      </c>
      <c r="I305" s="32" t="s">
        <v>4605</v>
      </c>
      <c r="J305" s="35">
        <v>24.96</v>
      </c>
      <c r="K305" s="35">
        <v>0</v>
      </c>
      <c r="L305" s="35">
        <v>0</v>
      </c>
      <c r="M305" s="35">
        <v>0</v>
      </c>
      <c r="N305" s="32" t="s">
        <v>2197</v>
      </c>
      <c r="O305" s="32" t="s">
        <v>18</v>
      </c>
      <c r="P305" s="32">
        <v>1</v>
      </c>
      <c r="Q305" s="32" t="s">
        <v>2925</v>
      </c>
    </row>
    <row r="306" spans="1:17" hidden="1" x14ac:dyDescent="0.25">
      <c r="A306" s="57">
        <v>42248.416787812501</v>
      </c>
      <c r="B306" s="32" t="s">
        <v>70</v>
      </c>
      <c r="C306" s="32" t="s">
        <v>2696</v>
      </c>
      <c r="D306" s="32" t="s">
        <v>2697</v>
      </c>
      <c r="E306" s="32" t="s">
        <v>2926</v>
      </c>
      <c r="F306" s="32" t="s">
        <v>8167</v>
      </c>
      <c r="G306" s="32" t="s">
        <v>2652</v>
      </c>
      <c r="H306" s="32" t="s">
        <v>2653</v>
      </c>
      <c r="I306" s="32" t="s">
        <v>4605</v>
      </c>
      <c r="J306" s="35">
        <v>24.96</v>
      </c>
      <c r="K306" s="35">
        <v>0</v>
      </c>
      <c r="L306" s="35">
        <v>0</v>
      </c>
      <c r="M306" s="35">
        <v>0</v>
      </c>
      <c r="N306" s="32" t="s">
        <v>2197</v>
      </c>
      <c r="O306" s="32" t="s">
        <v>18</v>
      </c>
      <c r="P306" s="32">
        <v>1</v>
      </c>
      <c r="Q306" s="32" t="s">
        <v>2927</v>
      </c>
    </row>
    <row r="307" spans="1:17" hidden="1" x14ac:dyDescent="0.25">
      <c r="A307" s="57">
        <v>42248.416789270836</v>
      </c>
      <c r="B307" s="32" t="s">
        <v>70</v>
      </c>
      <c r="C307" s="32" t="s">
        <v>2696</v>
      </c>
      <c r="D307" s="32" t="s">
        <v>2697</v>
      </c>
      <c r="E307" s="32" t="s">
        <v>2928</v>
      </c>
      <c r="F307" s="32" t="s">
        <v>8168</v>
      </c>
      <c r="G307" s="32" t="s">
        <v>2652</v>
      </c>
      <c r="H307" s="32" t="s">
        <v>2653</v>
      </c>
      <c r="I307" s="32" t="s">
        <v>4605</v>
      </c>
      <c r="J307" s="35">
        <v>24.96</v>
      </c>
      <c r="K307" s="35">
        <v>0</v>
      </c>
      <c r="L307" s="35">
        <v>0</v>
      </c>
      <c r="M307" s="35">
        <v>0</v>
      </c>
      <c r="N307" s="32" t="s">
        <v>2197</v>
      </c>
      <c r="O307" s="32" t="s">
        <v>18</v>
      </c>
      <c r="P307" s="32">
        <v>1</v>
      </c>
      <c r="Q307" s="32" t="s">
        <v>2929</v>
      </c>
    </row>
    <row r="308" spans="1:17" hidden="1" x14ac:dyDescent="0.25">
      <c r="A308" s="57">
        <v>42248.416981516202</v>
      </c>
      <c r="B308" s="32" t="s">
        <v>70</v>
      </c>
      <c r="C308" s="32" t="s">
        <v>2696</v>
      </c>
      <c r="D308" s="32" t="s">
        <v>2697</v>
      </c>
      <c r="E308" s="32" t="s">
        <v>2930</v>
      </c>
      <c r="F308" s="32" t="s">
        <v>8169</v>
      </c>
      <c r="G308" s="32" t="s">
        <v>2652</v>
      </c>
      <c r="H308" s="32" t="s">
        <v>2653</v>
      </c>
      <c r="I308" s="32" t="s">
        <v>4605</v>
      </c>
      <c r="J308" s="35">
        <v>24.96</v>
      </c>
      <c r="K308" s="35">
        <v>0</v>
      </c>
      <c r="L308" s="35">
        <v>0</v>
      </c>
      <c r="M308" s="35">
        <v>0</v>
      </c>
      <c r="N308" s="32" t="s">
        <v>2197</v>
      </c>
      <c r="O308" s="32" t="s">
        <v>18</v>
      </c>
      <c r="P308" s="32">
        <v>1</v>
      </c>
      <c r="Q308" s="32" t="s">
        <v>2931</v>
      </c>
    </row>
    <row r="309" spans="1:17" hidden="1" x14ac:dyDescent="0.25">
      <c r="A309" s="57">
        <v>42248.416983333336</v>
      </c>
      <c r="B309" s="32" t="s">
        <v>70</v>
      </c>
      <c r="C309" s="32" t="s">
        <v>2696</v>
      </c>
      <c r="D309" s="32" t="s">
        <v>2697</v>
      </c>
      <c r="E309" s="32" t="s">
        <v>2932</v>
      </c>
      <c r="F309" s="32" t="s">
        <v>8170</v>
      </c>
      <c r="G309" s="32" t="s">
        <v>2652</v>
      </c>
      <c r="H309" s="32" t="s">
        <v>2653</v>
      </c>
      <c r="I309" s="32" t="s">
        <v>4605</v>
      </c>
      <c r="J309" s="35">
        <v>24.96</v>
      </c>
      <c r="K309" s="35">
        <v>0</v>
      </c>
      <c r="L309" s="35">
        <v>0</v>
      </c>
      <c r="M309" s="35">
        <v>0</v>
      </c>
      <c r="N309" s="32" t="s">
        <v>2197</v>
      </c>
      <c r="O309" s="32" t="s">
        <v>18</v>
      </c>
      <c r="P309" s="32">
        <v>1</v>
      </c>
      <c r="Q309" s="32" t="s">
        <v>2933</v>
      </c>
    </row>
    <row r="310" spans="1:17" hidden="1" x14ac:dyDescent="0.25">
      <c r="A310" s="57">
        <v>42248.416984571762</v>
      </c>
      <c r="B310" s="32" t="s">
        <v>70</v>
      </c>
      <c r="C310" s="32" t="s">
        <v>2696</v>
      </c>
      <c r="D310" s="32" t="s">
        <v>2697</v>
      </c>
      <c r="E310" s="32" t="s">
        <v>2934</v>
      </c>
      <c r="F310" s="32" t="s">
        <v>8171</v>
      </c>
      <c r="G310" s="32" t="s">
        <v>2652</v>
      </c>
      <c r="H310" s="32" t="s">
        <v>2653</v>
      </c>
      <c r="I310" s="32" t="s">
        <v>4605</v>
      </c>
      <c r="J310" s="35">
        <v>24.96</v>
      </c>
      <c r="K310" s="35">
        <v>0</v>
      </c>
      <c r="L310" s="35">
        <v>0</v>
      </c>
      <c r="M310" s="35">
        <v>0</v>
      </c>
      <c r="N310" s="32" t="s">
        <v>2197</v>
      </c>
      <c r="O310" s="32" t="s">
        <v>18</v>
      </c>
      <c r="P310" s="32">
        <v>1</v>
      </c>
      <c r="Q310" s="32" t="s">
        <v>2935</v>
      </c>
    </row>
    <row r="311" spans="1:17" hidden="1" x14ac:dyDescent="0.25">
      <c r="A311" s="57">
        <v>42248.41698603009</v>
      </c>
      <c r="B311" s="32" t="s">
        <v>70</v>
      </c>
      <c r="C311" s="32" t="s">
        <v>2696</v>
      </c>
      <c r="D311" s="32" t="s">
        <v>2697</v>
      </c>
      <c r="E311" s="32" t="s">
        <v>2936</v>
      </c>
      <c r="F311" s="32" t="s">
        <v>8172</v>
      </c>
      <c r="G311" s="32" t="s">
        <v>2663</v>
      </c>
      <c r="H311" s="32" t="s">
        <v>2664</v>
      </c>
      <c r="I311" s="32" t="s">
        <v>4605</v>
      </c>
      <c r="J311" s="35">
        <v>25.86</v>
      </c>
      <c r="K311" s="35">
        <v>0</v>
      </c>
      <c r="L311" s="35">
        <v>0</v>
      </c>
      <c r="M311" s="35">
        <v>0</v>
      </c>
      <c r="N311" s="32" t="s">
        <v>2197</v>
      </c>
      <c r="O311" s="32" t="s">
        <v>18</v>
      </c>
      <c r="P311" s="32">
        <v>1</v>
      </c>
      <c r="Q311" s="32" t="s">
        <v>2937</v>
      </c>
    </row>
    <row r="312" spans="1:17" hidden="1" x14ac:dyDescent="0.25">
      <c r="A312" s="57">
        <v>42248.416987303244</v>
      </c>
      <c r="B312" s="32" t="s">
        <v>70</v>
      </c>
      <c r="C312" s="32" t="s">
        <v>2696</v>
      </c>
      <c r="D312" s="32" t="s">
        <v>2697</v>
      </c>
      <c r="E312" s="32" t="s">
        <v>2938</v>
      </c>
      <c r="F312" s="32" t="s">
        <v>8173</v>
      </c>
      <c r="G312" s="32" t="s">
        <v>2679</v>
      </c>
      <c r="H312" s="32" t="s">
        <v>2680</v>
      </c>
      <c r="I312" s="32" t="s">
        <v>4605</v>
      </c>
      <c r="J312" s="35">
        <v>172.12</v>
      </c>
      <c r="K312" s="35">
        <v>0</v>
      </c>
      <c r="L312" s="35">
        <v>0</v>
      </c>
      <c r="M312" s="35">
        <v>0</v>
      </c>
      <c r="N312" s="32" t="s">
        <v>2197</v>
      </c>
      <c r="O312" s="32" t="s">
        <v>18</v>
      </c>
      <c r="P312" s="32">
        <v>4</v>
      </c>
      <c r="Q312" s="32" t="s">
        <v>2939</v>
      </c>
    </row>
    <row r="313" spans="1:17" hidden="1" x14ac:dyDescent="0.25">
      <c r="A313" s="57">
        <v>42248.416987303244</v>
      </c>
      <c r="B313" s="32" t="s">
        <v>70</v>
      </c>
      <c r="C313" s="32" t="s">
        <v>2696</v>
      </c>
      <c r="D313" s="32" t="s">
        <v>2697</v>
      </c>
      <c r="E313" s="32" t="s">
        <v>2938</v>
      </c>
      <c r="F313" s="32" t="s">
        <v>8173</v>
      </c>
      <c r="G313" s="32" t="s">
        <v>2774</v>
      </c>
      <c r="H313" s="32" t="s">
        <v>2775</v>
      </c>
      <c r="I313" s="32" t="s">
        <v>4605</v>
      </c>
      <c r="J313" s="35">
        <v>18.04</v>
      </c>
      <c r="K313" s="35">
        <v>0</v>
      </c>
      <c r="L313" s="35">
        <v>0</v>
      </c>
      <c r="M313" s="35">
        <v>0</v>
      </c>
      <c r="N313" s="32" t="s">
        <v>2197</v>
      </c>
      <c r="O313" s="32" t="s">
        <v>18</v>
      </c>
      <c r="P313" s="32">
        <v>4</v>
      </c>
      <c r="Q313" s="32" t="s">
        <v>2939</v>
      </c>
    </row>
    <row r="314" spans="1:17" hidden="1" x14ac:dyDescent="0.25">
      <c r="A314" s="57">
        <v>42248.416988923615</v>
      </c>
      <c r="B314" s="32" t="s">
        <v>70</v>
      </c>
      <c r="C314" s="32" t="s">
        <v>2696</v>
      </c>
      <c r="D314" s="32" t="s">
        <v>2697</v>
      </c>
      <c r="E314" s="32" t="s">
        <v>2940</v>
      </c>
      <c r="F314" s="32" t="s">
        <v>8174</v>
      </c>
      <c r="G314" s="32" t="s">
        <v>2663</v>
      </c>
      <c r="H314" s="32" t="s">
        <v>2664</v>
      </c>
      <c r="I314" s="32" t="s">
        <v>4605</v>
      </c>
      <c r="J314" s="35">
        <v>25.86</v>
      </c>
      <c r="K314" s="35">
        <v>0</v>
      </c>
      <c r="L314" s="35">
        <v>0</v>
      </c>
      <c r="M314" s="35">
        <v>0</v>
      </c>
      <c r="N314" s="32" t="s">
        <v>2197</v>
      </c>
      <c r="O314" s="32" t="s">
        <v>18</v>
      </c>
      <c r="P314" s="32">
        <v>1</v>
      </c>
      <c r="Q314" s="32" t="s">
        <v>2941</v>
      </c>
    </row>
    <row r="315" spans="1:17" hidden="1" x14ac:dyDescent="0.25">
      <c r="A315" s="57">
        <v>42248.416992164355</v>
      </c>
      <c r="B315" s="32" t="s">
        <v>70</v>
      </c>
      <c r="C315" s="32" t="s">
        <v>2696</v>
      </c>
      <c r="D315" s="32" t="s">
        <v>2697</v>
      </c>
      <c r="E315" s="32" t="s">
        <v>2942</v>
      </c>
      <c r="F315" s="32" t="s">
        <v>8175</v>
      </c>
      <c r="G315" s="32" t="s">
        <v>2652</v>
      </c>
      <c r="H315" s="32" t="s">
        <v>2653</v>
      </c>
      <c r="I315" s="32" t="s">
        <v>4605</v>
      </c>
      <c r="J315" s="35">
        <v>24.96</v>
      </c>
      <c r="K315" s="35">
        <v>0</v>
      </c>
      <c r="L315" s="35">
        <v>0</v>
      </c>
      <c r="M315" s="35">
        <v>0</v>
      </c>
      <c r="N315" s="32" t="s">
        <v>2197</v>
      </c>
      <c r="O315" s="32" t="s">
        <v>18</v>
      </c>
      <c r="P315" s="32">
        <v>1</v>
      </c>
      <c r="Q315" s="32" t="s">
        <v>2943</v>
      </c>
    </row>
    <row r="316" spans="1:17" hidden="1" x14ac:dyDescent="0.25">
      <c r="A316" s="57">
        <v>42248.416993437502</v>
      </c>
      <c r="B316" s="32" t="s">
        <v>70</v>
      </c>
      <c r="C316" s="32" t="s">
        <v>2696</v>
      </c>
      <c r="D316" s="32" t="s">
        <v>2697</v>
      </c>
      <c r="E316" s="32" t="s">
        <v>2944</v>
      </c>
      <c r="F316" s="32" t="s">
        <v>8176</v>
      </c>
      <c r="G316" s="32" t="s">
        <v>2652</v>
      </c>
      <c r="H316" s="32" t="s">
        <v>2653</v>
      </c>
      <c r="I316" s="32" t="s">
        <v>4605</v>
      </c>
      <c r="J316" s="35">
        <v>24.96</v>
      </c>
      <c r="K316" s="35">
        <v>0</v>
      </c>
      <c r="L316" s="35">
        <v>0</v>
      </c>
      <c r="M316" s="35">
        <v>0</v>
      </c>
      <c r="N316" s="32" t="s">
        <v>2197</v>
      </c>
      <c r="O316" s="32" t="s">
        <v>18</v>
      </c>
      <c r="P316" s="32">
        <v>1</v>
      </c>
      <c r="Q316" s="32" t="s">
        <v>2945</v>
      </c>
    </row>
    <row r="317" spans="1:17" hidden="1" x14ac:dyDescent="0.25">
      <c r="A317" s="57">
        <v>42248.416994907406</v>
      </c>
      <c r="B317" s="32" t="s">
        <v>70</v>
      </c>
      <c r="C317" s="32" t="s">
        <v>2696</v>
      </c>
      <c r="D317" s="32" t="s">
        <v>2697</v>
      </c>
      <c r="E317" s="32" t="s">
        <v>2946</v>
      </c>
      <c r="F317" s="32" t="s">
        <v>8177</v>
      </c>
      <c r="G317" s="32" t="s">
        <v>2652</v>
      </c>
      <c r="H317" s="32" t="s">
        <v>2653</v>
      </c>
      <c r="I317" s="32" t="s">
        <v>4605</v>
      </c>
      <c r="J317" s="35">
        <v>2271.36</v>
      </c>
      <c r="K317" s="35">
        <v>0</v>
      </c>
      <c r="L317" s="35">
        <v>0</v>
      </c>
      <c r="M317" s="35">
        <v>0</v>
      </c>
      <c r="N317" s="32" t="s">
        <v>2197</v>
      </c>
      <c r="O317" s="32" t="s">
        <v>18</v>
      </c>
      <c r="P317" s="32">
        <v>91</v>
      </c>
      <c r="Q317" s="32" t="s">
        <v>2947</v>
      </c>
    </row>
    <row r="318" spans="1:17" hidden="1" x14ac:dyDescent="0.25">
      <c r="A318" s="57">
        <v>42248.41699633102</v>
      </c>
      <c r="B318" s="32" t="s">
        <v>70</v>
      </c>
      <c r="C318" s="32" t="s">
        <v>2696</v>
      </c>
      <c r="D318" s="32" t="s">
        <v>2697</v>
      </c>
      <c r="E318" s="32" t="s">
        <v>2948</v>
      </c>
      <c r="F318" s="32" t="s">
        <v>8178</v>
      </c>
      <c r="G318" s="32" t="s">
        <v>2652</v>
      </c>
      <c r="H318" s="32" t="s">
        <v>2653</v>
      </c>
      <c r="I318" s="32" t="s">
        <v>4605</v>
      </c>
      <c r="J318" s="35">
        <v>49.92</v>
      </c>
      <c r="K318" s="35">
        <v>0</v>
      </c>
      <c r="L318" s="35">
        <v>0</v>
      </c>
      <c r="M318" s="35">
        <v>0</v>
      </c>
      <c r="N318" s="32" t="s">
        <v>2197</v>
      </c>
      <c r="O318" s="32" t="s">
        <v>18</v>
      </c>
      <c r="P318" s="32">
        <v>2</v>
      </c>
      <c r="Q318" s="32" t="s">
        <v>2949</v>
      </c>
    </row>
    <row r="319" spans="1:17" hidden="1" x14ac:dyDescent="0.25">
      <c r="A319" s="57">
        <v>42248.417218784722</v>
      </c>
      <c r="B319" s="32" t="s">
        <v>70</v>
      </c>
      <c r="C319" s="32" t="s">
        <v>2696</v>
      </c>
      <c r="D319" s="32" t="s">
        <v>2697</v>
      </c>
      <c r="E319" s="32" t="s">
        <v>2950</v>
      </c>
      <c r="F319" s="32" t="s">
        <v>8179</v>
      </c>
      <c r="G319" s="32" t="s">
        <v>2652</v>
      </c>
      <c r="H319" s="32" t="s">
        <v>2653</v>
      </c>
      <c r="I319" s="32" t="s">
        <v>4605</v>
      </c>
      <c r="J319" s="35">
        <v>24.96</v>
      </c>
      <c r="K319" s="35">
        <v>0</v>
      </c>
      <c r="L319" s="35">
        <v>0</v>
      </c>
      <c r="M319" s="35">
        <v>0</v>
      </c>
      <c r="N319" s="32" t="s">
        <v>2197</v>
      </c>
      <c r="O319" s="32" t="s">
        <v>18</v>
      </c>
      <c r="P319" s="32">
        <v>1</v>
      </c>
      <c r="Q319" s="32" t="s">
        <v>2951</v>
      </c>
    </row>
    <row r="320" spans="1:17" hidden="1" x14ac:dyDescent="0.25">
      <c r="A320" s="57">
        <v>42248.417220219904</v>
      </c>
      <c r="B320" s="32" t="s">
        <v>70</v>
      </c>
      <c r="C320" s="32" t="s">
        <v>2696</v>
      </c>
      <c r="D320" s="32" t="s">
        <v>2697</v>
      </c>
      <c r="E320" s="32" t="s">
        <v>2952</v>
      </c>
      <c r="F320" s="32" t="s">
        <v>8180</v>
      </c>
      <c r="G320" s="32" t="s">
        <v>2652</v>
      </c>
      <c r="H320" s="32" t="s">
        <v>2653</v>
      </c>
      <c r="I320" s="32" t="s">
        <v>4605</v>
      </c>
      <c r="J320" s="35">
        <v>24.96</v>
      </c>
      <c r="K320" s="35">
        <v>0</v>
      </c>
      <c r="L320" s="35">
        <v>0</v>
      </c>
      <c r="M320" s="35">
        <v>0</v>
      </c>
      <c r="N320" s="32" t="s">
        <v>2197</v>
      </c>
      <c r="O320" s="32" t="s">
        <v>18</v>
      </c>
      <c r="P320" s="32">
        <v>1</v>
      </c>
      <c r="Q320" s="32" t="s">
        <v>2953</v>
      </c>
    </row>
    <row r="321" spans="1:17" hidden="1" x14ac:dyDescent="0.25">
      <c r="A321" s="57">
        <v>42248.417225462967</v>
      </c>
      <c r="B321" s="32" t="s">
        <v>70</v>
      </c>
      <c r="C321" s="32" t="s">
        <v>2696</v>
      </c>
      <c r="D321" s="32" t="s">
        <v>2697</v>
      </c>
      <c r="E321" s="32" t="s">
        <v>2954</v>
      </c>
      <c r="F321" s="32" t="s">
        <v>8181</v>
      </c>
      <c r="G321" s="32" t="s">
        <v>2679</v>
      </c>
      <c r="H321" s="32" t="s">
        <v>2680</v>
      </c>
      <c r="I321" s="32" t="s">
        <v>4605</v>
      </c>
      <c r="J321" s="35">
        <v>86.06</v>
      </c>
      <c r="K321" s="35">
        <v>0</v>
      </c>
      <c r="L321" s="35">
        <v>0</v>
      </c>
      <c r="M321" s="35">
        <v>0</v>
      </c>
      <c r="N321" s="32" t="s">
        <v>2197</v>
      </c>
      <c r="O321" s="32" t="s">
        <v>18</v>
      </c>
      <c r="P321" s="32">
        <v>2</v>
      </c>
      <c r="Q321" s="32" t="s">
        <v>2955</v>
      </c>
    </row>
    <row r="322" spans="1:17" hidden="1" x14ac:dyDescent="0.25">
      <c r="A322" s="57">
        <v>42248.417225462967</v>
      </c>
      <c r="B322" s="32" t="s">
        <v>70</v>
      </c>
      <c r="C322" s="32" t="s">
        <v>2696</v>
      </c>
      <c r="D322" s="32" t="s">
        <v>2697</v>
      </c>
      <c r="E322" s="32" t="s">
        <v>2954</v>
      </c>
      <c r="F322" s="32" t="s">
        <v>8181</v>
      </c>
      <c r="G322" s="32" t="s">
        <v>2774</v>
      </c>
      <c r="H322" s="32" t="s">
        <v>2775</v>
      </c>
      <c r="I322" s="32" t="s">
        <v>4605</v>
      </c>
      <c r="J322" s="35">
        <v>9.02</v>
      </c>
      <c r="K322" s="35">
        <v>0</v>
      </c>
      <c r="L322" s="35">
        <v>0</v>
      </c>
      <c r="M322" s="35">
        <v>0</v>
      </c>
      <c r="N322" s="32" t="s">
        <v>2197</v>
      </c>
      <c r="O322" s="32" t="s">
        <v>18</v>
      </c>
      <c r="P322" s="32">
        <v>2</v>
      </c>
      <c r="Q322" s="32" t="s">
        <v>2955</v>
      </c>
    </row>
    <row r="323" spans="1:17" hidden="1" x14ac:dyDescent="0.25">
      <c r="A323" s="57">
        <v>42248.417227812497</v>
      </c>
      <c r="B323" s="32" t="s">
        <v>70</v>
      </c>
      <c r="C323" s="32" t="s">
        <v>2696</v>
      </c>
      <c r="D323" s="32" t="s">
        <v>2697</v>
      </c>
      <c r="E323" s="32" t="s">
        <v>2956</v>
      </c>
      <c r="F323" s="32" t="s">
        <v>8182</v>
      </c>
      <c r="G323" s="32" t="s">
        <v>2690</v>
      </c>
      <c r="H323" s="32" t="s">
        <v>2691</v>
      </c>
      <c r="I323" s="32" t="s">
        <v>4605</v>
      </c>
      <c r="J323" s="35">
        <v>61.8</v>
      </c>
      <c r="K323" s="35">
        <v>0</v>
      </c>
      <c r="L323" s="35">
        <v>0</v>
      </c>
      <c r="M323" s="35">
        <v>0</v>
      </c>
      <c r="N323" s="32" t="s">
        <v>2197</v>
      </c>
      <c r="O323" s="32" t="s">
        <v>18</v>
      </c>
      <c r="P323" s="32">
        <v>3</v>
      </c>
      <c r="Q323" s="32" t="s">
        <v>2957</v>
      </c>
    </row>
    <row r="324" spans="1:17" hidden="1" x14ac:dyDescent="0.25">
      <c r="A324" s="57">
        <v>42248.417227812497</v>
      </c>
      <c r="B324" s="32" t="s">
        <v>70</v>
      </c>
      <c r="C324" s="32" t="s">
        <v>2696</v>
      </c>
      <c r="D324" s="32" t="s">
        <v>2697</v>
      </c>
      <c r="E324" s="32" t="s">
        <v>2956</v>
      </c>
      <c r="F324" s="32" t="s">
        <v>8182</v>
      </c>
      <c r="G324" s="32" t="s">
        <v>2958</v>
      </c>
      <c r="H324" s="32" t="s">
        <v>2959</v>
      </c>
      <c r="I324" s="32" t="s">
        <v>4605</v>
      </c>
      <c r="J324" s="35">
        <v>12.99</v>
      </c>
      <c r="K324" s="35">
        <v>0</v>
      </c>
      <c r="L324" s="35">
        <v>0</v>
      </c>
      <c r="M324" s="35">
        <v>0</v>
      </c>
      <c r="N324" s="32" t="s">
        <v>2197</v>
      </c>
      <c r="O324" s="32" t="s">
        <v>18</v>
      </c>
      <c r="P324" s="32">
        <v>3</v>
      </c>
      <c r="Q324" s="32" t="s">
        <v>2957</v>
      </c>
    </row>
    <row r="325" spans="1:17" hidden="1" x14ac:dyDescent="0.25">
      <c r="A325" s="57">
        <v>42248.417227812497</v>
      </c>
      <c r="B325" s="32" t="s">
        <v>70</v>
      </c>
      <c r="C325" s="32" t="s">
        <v>2696</v>
      </c>
      <c r="D325" s="32" t="s">
        <v>2697</v>
      </c>
      <c r="E325" s="32" t="s">
        <v>2956</v>
      </c>
      <c r="F325" s="32" t="s">
        <v>8182</v>
      </c>
      <c r="G325" s="32" t="s">
        <v>2960</v>
      </c>
      <c r="H325" s="32" t="s">
        <v>2961</v>
      </c>
      <c r="I325" s="32" t="s">
        <v>4605</v>
      </c>
      <c r="J325" s="35">
        <v>8.9700000000000006</v>
      </c>
      <c r="K325" s="35">
        <v>0</v>
      </c>
      <c r="L325" s="35">
        <v>0</v>
      </c>
      <c r="M325" s="35">
        <v>0</v>
      </c>
      <c r="N325" s="32" t="s">
        <v>2197</v>
      </c>
      <c r="O325" s="32" t="s">
        <v>18</v>
      </c>
      <c r="P325" s="32">
        <v>3</v>
      </c>
      <c r="Q325" s="32" t="s">
        <v>2957</v>
      </c>
    </row>
    <row r="326" spans="1:17" hidden="1" x14ac:dyDescent="0.25">
      <c r="A326" s="57">
        <v>42248.417227812497</v>
      </c>
      <c r="B326" s="32" t="s">
        <v>70</v>
      </c>
      <c r="C326" s="32" t="s">
        <v>2696</v>
      </c>
      <c r="D326" s="32" t="s">
        <v>2697</v>
      </c>
      <c r="E326" s="32" t="s">
        <v>2956</v>
      </c>
      <c r="F326" s="32" t="s">
        <v>8182</v>
      </c>
      <c r="G326" s="32" t="s">
        <v>2962</v>
      </c>
      <c r="H326" s="32" t="s">
        <v>2963</v>
      </c>
      <c r="I326" s="32" t="s">
        <v>4605</v>
      </c>
      <c r="J326" s="35">
        <v>15.24</v>
      </c>
      <c r="K326" s="35">
        <v>0</v>
      </c>
      <c r="L326" s="35">
        <v>0</v>
      </c>
      <c r="M326" s="35">
        <v>0</v>
      </c>
      <c r="N326" s="32" t="s">
        <v>2197</v>
      </c>
      <c r="O326" s="32" t="s">
        <v>18</v>
      </c>
      <c r="P326" s="32">
        <v>3</v>
      </c>
      <c r="Q326" s="32" t="s">
        <v>2957</v>
      </c>
    </row>
    <row r="327" spans="1:17" hidden="1" x14ac:dyDescent="0.25">
      <c r="A327" s="57">
        <v>42248.417230011575</v>
      </c>
      <c r="B327" s="32" t="s">
        <v>70</v>
      </c>
      <c r="C327" s="32" t="s">
        <v>2696</v>
      </c>
      <c r="D327" s="32" t="s">
        <v>2697</v>
      </c>
      <c r="E327" s="32" t="s">
        <v>2964</v>
      </c>
      <c r="F327" s="32" t="s">
        <v>8183</v>
      </c>
      <c r="G327" s="32" t="s">
        <v>2652</v>
      </c>
      <c r="H327" s="32" t="s">
        <v>2653</v>
      </c>
      <c r="I327" s="32" t="s">
        <v>4605</v>
      </c>
      <c r="J327" s="35">
        <v>74.88</v>
      </c>
      <c r="K327" s="35">
        <v>0</v>
      </c>
      <c r="L327" s="35">
        <v>0</v>
      </c>
      <c r="M327" s="35">
        <v>0</v>
      </c>
      <c r="N327" s="32" t="s">
        <v>2197</v>
      </c>
      <c r="O327" s="32" t="s">
        <v>18</v>
      </c>
      <c r="P327" s="32">
        <v>3</v>
      </c>
      <c r="Q327" s="32" t="s">
        <v>2965</v>
      </c>
    </row>
    <row r="328" spans="1:17" hidden="1" x14ac:dyDescent="0.25">
      <c r="A328" s="57">
        <v>42248.417231631945</v>
      </c>
      <c r="B328" s="32" t="s">
        <v>70</v>
      </c>
      <c r="C328" s="32" t="s">
        <v>2696</v>
      </c>
      <c r="D328" s="32" t="s">
        <v>2697</v>
      </c>
      <c r="E328" s="32" t="s">
        <v>2966</v>
      </c>
      <c r="F328" s="32" t="s">
        <v>8184</v>
      </c>
      <c r="G328" s="32" t="s">
        <v>2652</v>
      </c>
      <c r="H328" s="32" t="s">
        <v>2653</v>
      </c>
      <c r="I328" s="32" t="s">
        <v>4605</v>
      </c>
      <c r="J328" s="35">
        <v>49.92</v>
      </c>
      <c r="K328" s="35">
        <v>0</v>
      </c>
      <c r="L328" s="35">
        <v>0</v>
      </c>
      <c r="M328" s="35">
        <v>0</v>
      </c>
      <c r="N328" s="32" t="s">
        <v>2197</v>
      </c>
      <c r="O328" s="32" t="s">
        <v>18</v>
      </c>
      <c r="P328" s="32">
        <v>2</v>
      </c>
      <c r="Q328" s="32" t="s">
        <v>2967</v>
      </c>
    </row>
    <row r="329" spans="1:17" hidden="1" x14ac:dyDescent="0.25">
      <c r="A329" s="57">
        <v>42248.417233993052</v>
      </c>
      <c r="B329" s="32" t="s">
        <v>70</v>
      </c>
      <c r="C329" s="32" t="s">
        <v>2696</v>
      </c>
      <c r="D329" s="32" t="s">
        <v>2697</v>
      </c>
      <c r="E329" s="32" t="s">
        <v>2968</v>
      </c>
      <c r="F329" s="32" t="s">
        <v>8185</v>
      </c>
      <c r="G329" s="32" t="s">
        <v>2652</v>
      </c>
      <c r="H329" s="32" t="s">
        <v>2653</v>
      </c>
      <c r="I329" s="32" t="s">
        <v>4605</v>
      </c>
      <c r="J329" s="35">
        <v>24.96</v>
      </c>
      <c r="K329" s="35">
        <v>0</v>
      </c>
      <c r="L329" s="35">
        <v>0</v>
      </c>
      <c r="M329" s="35">
        <v>0</v>
      </c>
      <c r="N329" s="32" t="s">
        <v>2197</v>
      </c>
      <c r="O329" s="32" t="s">
        <v>18</v>
      </c>
      <c r="P329" s="32">
        <v>1</v>
      </c>
      <c r="Q329" s="32" t="s">
        <v>2969</v>
      </c>
    </row>
    <row r="330" spans="1:17" hidden="1" x14ac:dyDescent="0.25">
      <c r="A330" s="57">
        <v>42248.417235219909</v>
      </c>
      <c r="B330" s="32" t="s">
        <v>70</v>
      </c>
      <c r="C330" s="32" t="s">
        <v>2696</v>
      </c>
      <c r="D330" s="32" t="s">
        <v>2697</v>
      </c>
      <c r="E330" s="32" t="s">
        <v>2970</v>
      </c>
      <c r="F330" s="32" t="s">
        <v>8186</v>
      </c>
      <c r="G330" s="32" t="s">
        <v>2652</v>
      </c>
      <c r="H330" s="32" t="s">
        <v>2653</v>
      </c>
      <c r="I330" s="32" t="s">
        <v>4605</v>
      </c>
      <c r="J330" s="35">
        <v>24.96</v>
      </c>
      <c r="K330" s="35">
        <v>0</v>
      </c>
      <c r="L330" s="35">
        <v>0</v>
      </c>
      <c r="M330" s="35">
        <v>0</v>
      </c>
      <c r="N330" s="32" t="s">
        <v>2197</v>
      </c>
      <c r="O330" s="32" t="s">
        <v>18</v>
      </c>
      <c r="P330" s="32">
        <v>1</v>
      </c>
      <c r="Q330" s="32" t="s">
        <v>2971</v>
      </c>
    </row>
    <row r="331" spans="1:17" hidden="1" x14ac:dyDescent="0.25">
      <c r="A331" s="57">
        <v>42248.417236689813</v>
      </c>
      <c r="B331" s="32" t="s">
        <v>70</v>
      </c>
      <c r="C331" s="32" t="s">
        <v>2696</v>
      </c>
      <c r="D331" s="32" t="s">
        <v>2697</v>
      </c>
      <c r="E331" s="32" t="s">
        <v>2972</v>
      </c>
      <c r="F331" s="32" t="s">
        <v>8187</v>
      </c>
      <c r="G331" s="32" t="s">
        <v>2652</v>
      </c>
      <c r="H331" s="32" t="s">
        <v>2653</v>
      </c>
      <c r="I331" s="32" t="s">
        <v>4605</v>
      </c>
      <c r="J331" s="35">
        <v>374.4</v>
      </c>
      <c r="K331" s="35">
        <v>0</v>
      </c>
      <c r="L331" s="35">
        <v>0</v>
      </c>
      <c r="M331" s="35">
        <v>0</v>
      </c>
      <c r="N331" s="32" t="s">
        <v>2197</v>
      </c>
      <c r="O331" s="32" t="s">
        <v>18</v>
      </c>
      <c r="P331" s="32">
        <v>15</v>
      </c>
      <c r="Q331" s="32" t="s">
        <v>2973</v>
      </c>
    </row>
    <row r="332" spans="1:17" hidden="1" x14ac:dyDescent="0.25">
      <c r="A332" s="57">
        <v>42248.417238113427</v>
      </c>
      <c r="B332" s="32" t="s">
        <v>70</v>
      </c>
      <c r="C332" s="32" t="s">
        <v>2696</v>
      </c>
      <c r="D332" s="32" t="s">
        <v>2697</v>
      </c>
      <c r="E332" s="32" t="s">
        <v>2974</v>
      </c>
      <c r="F332" s="32" t="s">
        <v>8188</v>
      </c>
      <c r="G332" s="32" t="s">
        <v>2652</v>
      </c>
      <c r="H332" s="32" t="s">
        <v>2653</v>
      </c>
      <c r="I332" s="32" t="s">
        <v>4605</v>
      </c>
      <c r="J332" s="35">
        <v>374.4</v>
      </c>
      <c r="K332" s="35">
        <v>0</v>
      </c>
      <c r="L332" s="35">
        <v>0</v>
      </c>
      <c r="M332" s="35">
        <v>0</v>
      </c>
      <c r="N332" s="32" t="s">
        <v>2197</v>
      </c>
      <c r="O332" s="32" t="s">
        <v>18</v>
      </c>
      <c r="P332" s="32">
        <v>15</v>
      </c>
      <c r="Q332" s="32" t="s">
        <v>2975</v>
      </c>
    </row>
    <row r="333" spans="1:17" hidden="1" x14ac:dyDescent="0.25">
      <c r="A333" s="57">
        <v>42248.41741898148</v>
      </c>
      <c r="B333" s="32" t="s">
        <v>70</v>
      </c>
      <c r="C333" s="32" t="s">
        <v>2696</v>
      </c>
      <c r="D333" s="32" t="s">
        <v>2697</v>
      </c>
      <c r="E333" s="32" t="s">
        <v>2979</v>
      </c>
      <c r="F333" s="32" t="s">
        <v>8189</v>
      </c>
      <c r="G333" s="32" t="s">
        <v>2652</v>
      </c>
      <c r="H333" s="32" t="s">
        <v>2653</v>
      </c>
      <c r="I333" s="32" t="s">
        <v>4605</v>
      </c>
      <c r="J333" s="35">
        <v>24.96</v>
      </c>
      <c r="K333" s="35">
        <v>0</v>
      </c>
      <c r="L333" s="35">
        <v>0</v>
      </c>
      <c r="M333" s="35">
        <v>0</v>
      </c>
      <c r="N333" s="32" t="s">
        <v>2197</v>
      </c>
      <c r="O333" s="32" t="s">
        <v>18</v>
      </c>
      <c r="P333" s="32">
        <v>1</v>
      </c>
      <c r="Q333" s="32" t="s">
        <v>2980</v>
      </c>
    </row>
    <row r="334" spans="1:17" hidden="1" x14ac:dyDescent="0.25">
      <c r="A334" s="57">
        <v>42248.417420451391</v>
      </c>
      <c r="B334" s="32" t="s">
        <v>70</v>
      </c>
      <c r="C334" s="32" t="s">
        <v>2696</v>
      </c>
      <c r="D334" s="32" t="s">
        <v>2697</v>
      </c>
      <c r="E334" s="32" t="s">
        <v>2981</v>
      </c>
      <c r="F334" s="32" t="s">
        <v>8190</v>
      </c>
      <c r="G334" s="32" t="s">
        <v>2652</v>
      </c>
      <c r="H334" s="32" t="s">
        <v>2653</v>
      </c>
      <c r="I334" s="32" t="s">
        <v>4605</v>
      </c>
      <c r="J334" s="35">
        <v>99.84</v>
      </c>
      <c r="K334" s="35">
        <v>0</v>
      </c>
      <c r="L334" s="35">
        <v>0</v>
      </c>
      <c r="M334" s="35">
        <v>0</v>
      </c>
      <c r="N334" s="32" t="s">
        <v>2197</v>
      </c>
      <c r="O334" s="32" t="s">
        <v>18</v>
      </c>
      <c r="P334" s="32">
        <v>4</v>
      </c>
      <c r="Q334" s="32" t="s">
        <v>2982</v>
      </c>
    </row>
    <row r="335" spans="1:17" hidden="1" x14ac:dyDescent="0.25">
      <c r="A335" s="57">
        <v>42248.417421678241</v>
      </c>
      <c r="B335" s="32" t="s">
        <v>70</v>
      </c>
      <c r="C335" s="32" t="s">
        <v>2696</v>
      </c>
      <c r="D335" s="32" t="s">
        <v>2697</v>
      </c>
      <c r="E335" s="32" t="s">
        <v>2983</v>
      </c>
      <c r="F335" s="32" t="s">
        <v>8191</v>
      </c>
      <c r="G335" s="32" t="s">
        <v>2652</v>
      </c>
      <c r="H335" s="32" t="s">
        <v>2653</v>
      </c>
      <c r="I335" s="32" t="s">
        <v>4605</v>
      </c>
      <c r="J335" s="35">
        <v>24.96</v>
      </c>
      <c r="K335" s="35">
        <v>0</v>
      </c>
      <c r="L335" s="35">
        <v>0</v>
      </c>
      <c r="M335" s="35">
        <v>0</v>
      </c>
      <c r="N335" s="32" t="s">
        <v>2197</v>
      </c>
      <c r="O335" s="32" t="s">
        <v>18</v>
      </c>
      <c r="P335" s="32">
        <v>1</v>
      </c>
      <c r="Q335" s="32" t="s">
        <v>2984</v>
      </c>
    </row>
    <row r="336" spans="1:17" hidden="1" x14ac:dyDescent="0.25">
      <c r="A336" s="57">
        <v>42248.417422951388</v>
      </c>
      <c r="B336" s="32" t="s">
        <v>70</v>
      </c>
      <c r="C336" s="32" t="s">
        <v>2696</v>
      </c>
      <c r="D336" s="32" t="s">
        <v>2697</v>
      </c>
      <c r="E336" s="32" t="s">
        <v>2985</v>
      </c>
      <c r="F336" s="32" t="s">
        <v>8192</v>
      </c>
      <c r="G336" s="32" t="s">
        <v>2652</v>
      </c>
      <c r="H336" s="32" t="s">
        <v>2653</v>
      </c>
      <c r="I336" s="32" t="s">
        <v>4605</v>
      </c>
      <c r="J336" s="35">
        <v>374.4</v>
      </c>
      <c r="K336" s="35">
        <v>0</v>
      </c>
      <c r="L336" s="35">
        <v>0</v>
      </c>
      <c r="M336" s="35">
        <v>0</v>
      </c>
      <c r="N336" s="32" t="s">
        <v>2197</v>
      </c>
      <c r="O336" s="32" t="s">
        <v>18</v>
      </c>
      <c r="P336" s="32">
        <v>15</v>
      </c>
      <c r="Q336" s="32" t="s">
        <v>2986</v>
      </c>
    </row>
    <row r="337" spans="1:17" hidden="1" x14ac:dyDescent="0.25">
      <c r="A337" s="57">
        <v>42248.417424224535</v>
      </c>
      <c r="B337" s="32" t="s">
        <v>70</v>
      </c>
      <c r="C337" s="32" t="s">
        <v>2696</v>
      </c>
      <c r="D337" s="32" t="s">
        <v>2697</v>
      </c>
      <c r="E337" s="32" t="s">
        <v>2987</v>
      </c>
      <c r="F337" s="32" t="s">
        <v>8193</v>
      </c>
      <c r="G337" s="32" t="s">
        <v>2652</v>
      </c>
      <c r="H337" s="32" t="s">
        <v>2653</v>
      </c>
      <c r="I337" s="32" t="s">
        <v>4605</v>
      </c>
      <c r="J337" s="35">
        <v>274.56</v>
      </c>
      <c r="K337" s="35">
        <v>0</v>
      </c>
      <c r="L337" s="35">
        <v>0</v>
      </c>
      <c r="M337" s="35">
        <v>0</v>
      </c>
      <c r="N337" s="32" t="s">
        <v>2197</v>
      </c>
      <c r="O337" s="32" t="s">
        <v>18</v>
      </c>
      <c r="P337" s="32">
        <v>11</v>
      </c>
      <c r="Q337" s="32" t="s">
        <v>2988</v>
      </c>
    </row>
    <row r="338" spans="1:17" hidden="1" x14ac:dyDescent="0.25">
      <c r="A338" s="57">
        <v>42248.417426238426</v>
      </c>
      <c r="B338" s="32" t="s">
        <v>70</v>
      </c>
      <c r="C338" s="32" t="s">
        <v>2696</v>
      </c>
      <c r="D338" s="32" t="s">
        <v>2697</v>
      </c>
      <c r="E338" s="32" t="s">
        <v>2976</v>
      </c>
      <c r="F338" s="32" t="s">
        <v>8194</v>
      </c>
      <c r="G338" s="32" t="s">
        <v>2679</v>
      </c>
      <c r="H338" s="32" t="s">
        <v>2680</v>
      </c>
      <c r="I338" s="32" t="s">
        <v>4605</v>
      </c>
      <c r="J338" s="35">
        <v>43.03</v>
      </c>
      <c r="K338" s="35">
        <v>0</v>
      </c>
      <c r="L338" s="35">
        <v>0</v>
      </c>
      <c r="M338" s="35">
        <v>0</v>
      </c>
      <c r="N338" s="32" t="s">
        <v>2197</v>
      </c>
      <c r="O338" s="32" t="s">
        <v>18</v>
      </c>
      <c r="P338" s="32">
        <v>1</v>
      </c>
      <c r="Q338" s="32" t="s">
        <v>2977</v>
      </c>
    </row>
    <row r="339" spans="1:17" hidden="1" x14ac:dyDescent="0.25">
      <c r="A339" s="57">
        <v>42248.417426238426</v>
      </c>
      <c r="B339" s="32" t="s">
        <v>70</v>
      </c>
      <c r="C339" s="32" t="s">
        <v>2696</v>
      </c>
      <c r="D339" s="32" t="s">
        <v>2697</v>
      </c>
      <c r="E339" s="32" t="s">
        <v>2976</v>
      </c>
      <c r="F339" s="32" t="s">
        <v>8194</v>
      </c>
      <c r="G339" s="32" t="s">
        <v>2774</v>
      </c>
      <c r="H339" s="32" t="s">
        <v>2775</v>
      </c>
      <c r="I339" s="32" t="s">
        <v>4605</v>
      </c>
      <c r="J339" s="35">
        <v>4.51</v>
      </c>
      <c r="K339" s="35">
        <v>0</v>
      </c>
      <c r="L339" s="35">
        <v>0</v>
      </c>
      <c r="M339" s="35">
        <v>0</v>
      </c>
      <c r="N339" s="32" t="s">
        <v>2197</v>
      </c>
      <c r="O339" s="32" t="s">
        <v>18</v>
      </c>
      <c r="P339" s="32">
        <v>1</v>
      </c>
      <c r="Q339" s="32" t="s">
        <v>2977</v>
      </c>
    </row>
    <row r="340" spans="1:17" hidden="1" x14ac:dyDescent="0.25">
      <c r="A340" s="57">
        <v>42248.417428009256</v>
      </c>
      <c r="B340" s="32" t="s">
        <v>70</v>
      </c>
      <c r="C340" s="32" t="s">
        <v>2696</v>
      </c>
      <c r="D340" s="32" t="s">
        <v>2697</v>
      </c>
      <c r="E340" s="32" t="s">
        <v>2978</v>
      </c>
      <c r="F340" s="32" t="s">
        <v>8195</v>
      </c>
      <c r="G340" s="32" t="s">
        <v>2652</v>
      </c>
      <c r="H340" s="32" t="s">
        <v>2653</v>
      </c>
      <c r="I340" s="32" t="s">
        <v>4605</v>
      </c>
      <c r="J340" s="35">
        <v>24.96</v>
      </c>
      <c r="K340" s="35">
        <v>0</v>
      </c>
      <c r="L340" s="35">
        <v>0</v>
      </c>
      <c r="M340" s="35">
        <v>0</v>
      </c>
      <c r="N340" s="32" t="s">
        <v>2197</v>
      </c>
      <c r="O340" s="32" t="s">
        <v>18</v>
      </c>
      <c r="P340" s="32">
        <v>1</v>
      </c>
      <c r="Q340" s="32" t="s">
        <v>2211</v>
      </c>
    </row>
    <row r="341" spans="1:17" hidden="1" x14ac:dyDescent="0.25">
      <c r="A341" s="57">
        <v>42248.417429479166</v>
      </c>
      <c r="B341" s="32" t="s">
        <v>70</v>
      </c>
      <c r="C341" s="32" t="s">
        <v>2696</v>
      </c>
      <c r="D341" s="32" t="s">
        <v>2697</v>
      </c>
      <c r="E341" s="32" t="s">
        <v>2989</v>
      </c>
      <c r="F341" s="32" t="s">
        <v>8196</v>
      </c>
      <c r="G341" s="32" t="s">
        <v>2652</v>
      </c>
      <c r="H341" s="32" t="s">
        <v>2653</v>
      </c>
      <c r="I341" s="32" t="s">
        <v>4605</v>
      </c>
      <c r="J341" s="35">
        <v>149.76</v>
      </c>
      <c r="K341" s="35">
        <v>0</v>
      </c>
      <c r="L341" s="35">
        <v>0</v>
      </c>
      <c r="M341" s="35">
        <v>0</v>
      </c>
      <c r="N341" s="32" t="s">
        <v>2197</v>
      </c>
      <c r="O341" s="32" t="s">
        <v>18</v>
      </c>
      <c r="P341" s="32">
        <v>6</v>
      </c>
      <c r="Q341" s="32" t="s">
        <v>2183</v>
      </c>
    </row>
    <row r="342" spans="1:17" hidden="1" x14ac:dyDescent="0.25">
      <c r="A342" s="57">
        <v>42248.417431099537</v>
      </c>
      <c r="B342" s="32" t="s">
        <v>70</v>
      </c>
      <c r="C342" s="32" t="s">
        <v>2696</v>
      </c>
      <c r="D342" s="32" t="s">
        <v>2697</v>
      </c>
      <c r="E342" s="32" t="s">
        <v>2990</v>
      </c>
      <c r="F342" s="32" t="s">
        <v>8197</v>
      </c>
      <c r="G342" s="32" t="s">
        <v>2652</v>
      </c>
      <c r="H342" s="32" t="s">
        <v>2653</v>
      </c>
      <c r="I342" s="32" t="s">
        <v>4605</v>
      </c>
      <c r="J342" s="35">
        <v>24.96</v>
      </c>
      <c r="K342" s="35">
        <v>0</v>
      </c>
      <c r="L342" s="35">
        <v>0</v>
      </c>
      <c r="M342" s="35">
        <v>0</v>
      </c>
      <c r="N342" s="32" t="s">
        <v>2197</v>
      </c>
      <c r="O342" s="32" t="s">
        <v>18</v>
      </c>
      <c r="P342" s="32">
        <v>1</v>
      </c>
      <c r="Q342" s="32" t="s">
        <v>2184</v>
      </c>
    </row>
    <row r="343" spans="1:17" hidden="1" x14ac:dyDescent="0.25">
      <c r="A343" s="57">
        <v>42248.417432557872</v>
      </c>
      <c r="B343" s="32" t="s">
        <v>70</v>
      </c>
      <c r="C343" s="32" t="s">
        <v>2696</v>
      </c>
      <c r="D343" s="32" t="s">
        <v>2697</v>
      </c>
      <c r="E343" s="32" t="s">
        <v>2991</v>
      </c>
      <c r="F343" s="32" t="s">
        <v>8198</v>
      </c>
      <c r="G343" s="32" t="s">
        <v>2663</v>
      </c>
      <c r="H343" s="32" t="s">
        <v>2664</v>
      </c>
      <c r="I343" s="32" t="s">
        <v>4605</v>
      </c>
      <c r="J343" s="35">
        <v>51.72</v>
      </c>
      <c r="K343" s="35">
        <v>0</v>
      </c>
      <c r="L343" s="35">
        <v>0</v>
      </c>
      <c r="M343" s="35">
        <v>0</v>
      </c>
      <c r="N343" s="32" t="s">
        <v>2197</v>
      </c>
      <c r="O343" s="32" t="s">
        <v>18</v>
      </c>
      <c r="P343" s="32">
        <v>2</v>
      </c>
      <c r="Q343" s="32" t="s">
        <v>2246</v>
      </c>
    </row>
    <row r="344" spans="1:17" hidden="1" x14ac:dyDescent="0.25">
      <c r="A344" s="57">
        <v>42248.417613229169</v>
      </c>
      <c r="B344" s="32" t="s">
        <v>70</v>
      </c>
      <c r="C344" s="32" t="s">
        <v>2696</v>
      </c>
      <c r="D344" s="32" t="s">
        <v>2697</v>
      </c>
      <c r="E344" s="32" t="s">
        <v>2992</v>
      </c>
      <c r="F344" s="32" t="s">
        <v>8199</v>
      </c>
      <c r="G344" s="32" t="s">
        <v>2679</v>
      </c>
      <c r="H344" s="32" t="s">
        <v>2680</v>
      </c>
      <c r="I344" s="32" t="s">
        <v>4605</v>
      </c>
      <c r="J344" s="35">
        <v>43.03</v>
      </c>
      <c r="K344" s="35">
        <v>0</v>
      </c>
      <c r="L344" s="35">
        <v>0</v>
      </c>
      <c r="M344" s="35">
        <v>0</v>
      </c>
      <c r="N344" s="32" t="s">
        <v>2197</v>
      </c>
      <c r="O344" s="32" t="s">
        <v>18</v>
      </c>
      <c r="P344" s="32">
        <v>1</v>
      </c>
      <c r="Q344" s="32" t="s">
        <v>2344</v>
      </c>
    </row>
    <row r="345" spans="1:17" hidden="1" x14ac:dyDescent="0.25">
      <c r="A345" s="57">
        <v>42248.417613229169</v>
      </c>
      <c r="B345" s="32" t="s">
        <v>70</v>
      </c>
      <c r="C345" s="32" t="s">
        <v>2696</v>
      </c>
      <c r="D345" s="32" t="s">
        <v>2697</v>
      </c>
      <c r="E345" s="32" t="s">
        <v>2992</v>
      </c>
      <c r="F345" s="32" t="s">
        <v>8199</v>
      </c>
      <c r="G345" s="32" t="s">
        <v>2774</v>
      </c>
      <c r="H345" s="32" t="s">
        <v>2775</v>
      </c>
      <c r="I345" s="32" t="s">
        <v>4605</v>
      </c>
      <c r="J345" s="35">
        <v>4.51</v>
      </c>
      <c r="K345" s="35">
        <v>0</v>
      </c>
      <c r="L345" s="35">
        <v>0</v>
      </c>
      <c r="M345" s="35">
        <v>0</v>
      </c>
      <c r="N345" s="32" t="s">
        <v>2197</v>
      </c>
      <c r="O345" s="32" t="s">
        <v>18</v>
      </c>
      <c r="P345" s="32">
        <v>1</v>
      </c>
      <c r="Q345" s="32" t="s">
        <v>2344</v>
      </c>
    </row>
    <row r="346" spans="1:17" hidden="1" x14ac:dyDescent="0.25">
      <c r="A346" s="57">
        <v>42248.417614664351</v>
      </c>
      <c r="B346" s="32" t="s">
        <v>4333</v>
      </c>
      <c r="C346" s="32" t="s">
        <v>2696</v>
      </c>
      <c r="D346" s="32" t="s">
        <v>2697</v>
      </c>
      <c r="E346" s="32" t="s">
        <v>4760</v>
      </c>
      <c r="F346" s="32" t="s">
        <v>8200</v>
      </c>
      <c r="G346" s="32" t="s">
        <v>2960</v>
      </c>
      <c r="H346" s="32" t="s">
        <v>2961</v>
      </c>
      <c r="I346" s="32" t="s">
        <v>4605</v>
      </c>
      <c r="J346" s="35">
        <v>2.99</v>
      </c>
      <c r="K346" s="35">
        <v>0</v>
      </c>
      <c r="L346" s="35">
        <v>0</v>
      </c>
      <c r="M346" s="35">
        <v>0</v>
      </c>
      <c r="N346" s="32" t="s">
        <v>2197</v>
      </c>
      <c r="O346" s="32" t="s">
        <v>18</v>
      </c>
      <c r="P346" s="32">
        <v>1</v>
      </c>
      <c r="Q346" s="32" t="s">
        <v>4761</v>
      </c>
    </row>
    <row r="347" spans="1:17" hidden="1" x14ac:dyDescent="0.25">
      <c r="A347" s="57">
        <v>42248.417614664351</v>
      </c>
      <c r="B347" s="32" t="s">
        <v>4333</v>
      </c>
      <c r="C347" s="32" t="s">
        <v>2696</v>
      </c>
      <c r="D347" s="32" t="s">
        <v>2697</v>
      </c>
      <c r="E347" s="32" t="s">
        <v>4760</v>
      </c>
      <c r="F347" s="32" t="s">
        <v>8200</v>
      </c>
      <c r="G347" s="32" t="s">
        <v>2962</v>
      </c>
      <c r="H347" s="32" t="s">
        <v>2963</v>
      </c>
      <c r="I347" s="32" t="s">
        <v>4605</v>
      </c>
      <c r="J347" s="35">
        <v>5.08</v>
      </c>
      <c r="K347" s="35">
        <v>0</v>
      </c>
      <c r="L347" s="35">
        <v>0</v>
      </c>
      <c r="M347" s="35">
        <v>0</v>
      </c>
      <c r="N347" s="32" t="s">
        <v>2197</v>
      </c>
      <c r="O347" s="32" t="s">
        <v>18</v>
      </c>
      <c r="P347" s="32">
        <v>1</v>
      </c>
      <c r="Q347" s="32" t="s">
        <v>4761</v>
      </c>
    </row>
    <row r="348" spans="1:17" hidden="1" x14ac:dyDescent="0.25">
      <c r="A348" s="57">
        <v>42248.417614664351</v>
      </c>
      <c r="B348" s="32" t="s">
        <v>4333</v>
      </c>
      <c r="C348" s="32" t="s">
        <v>2696</v>
      </c>
      <c r="D348" s="32" t="s">
        <v>2697</v>
      </c>
      <c r="E348" s="32" t="s">
        <v>4760</v>
      </c>
      <c r="F348" s="32" t="s">
        <v>8200</v>
      </c>
      <c r="G348" s="32" t="s">
        <v>3237</v>
      </c>
      <c r="H348" s="32" t="s">
        <v>3238</v>
      </c>
      <c r="I348" s="32" t="s">
        <v>4605</v>
      </c>
      <c r="J348" s="35">
        <v>20.6</v>
      </c>
      <c r="K348" s="35">
        <v>0</v>
      </c>
      <c r="L348" s="35">
        <v>0</v>
      </c>
      <c r="M348" s="35">
        <v>0</v>
      </c>
      <c r="N348" s="32" t="s">
        <v>2197</v>
      </c>
      <c r="O348" s="32" t="s">
        <v>18</v>
      </c>
      <c r="P348" s="32">
        <v>1</v>
      </c>
      <c r="Q348" s="32" t="s">
        <v>4761</v>
      </c>
    </row>
    <row r="349" spans="1:17" hidden="1" x14ac:dyDescent="0.25">
      <c r="A349" s="57">
        <v>42248.417614664351</v>
      </c>
      <c r="B349" s="32" t="s">
        <v>4333</v>
      </c>
      <c r="C349" s="32" t="s">
        <v>2696</v>
      </c>
      <c r="D349" s="32" t="s">
        <v>2697</v>
      </c>
      <c r="E349" s="32" t="s">
        <v>4760</v>
      </c>
      <c r="F349" s="32" t="s">
        <v>8200</v>
      </c>
      <c r="G349" s="32" t="s">
        <v>4762</v>
      </c>
      <c r="H349" s="32" t="s">
        <v>4763</v>
      </c>
      <c r="I349" s="32" t="s">
        <v>4605</v>
      </c>
      <c r="J349" s="35">
        <v>4.33</v>
      </c>
      <c r="K349" s="35">
        <v>0</v>
      </c>
      <c r="L349" s="35">
        <v>0</v>
      </c>
      <c r="M349" s="35">
        <v>0</v>
      </c>
      <c r="N349" s="32" t="s">
        <v>2197</v>
      </c>
      <c r="O349" s="32" t="s">
        <v>18</v>
      </c>
      <c r="P349" s="32">
        <v>1</v>
      </c>
      <c r="Q349" s="32" t="s">
        <v>4761</v>
      </c>
    </row>
    <row r="350" spans="1:17" hidden="1" x14ac:dyDescent="0.25">
      <c r="A350" s="57">
        <v>42248.417617013889</v>
      </c>
      <c r="B350" s="32" t="s">
        <v>70</v>
      </c>
      <c r="C350" s="32" t="s">
        <v>2696</v>
      </c>
      <c r="D350" s="32" t="s">
        <v>2697</v>
      </c>
      <c r="E350" s="32" t="s">
        <v>2993</v>
      </c>
      <c r="F350" s="32" t="s">
        <v>8201</v>
      </c>
      <c r="G350" s="32" t="s">
        <v>2652</v>
      </c>
      <c r="H350" s="32" t="s">
        <v>2653</v>
      </c>
      <c r="I350" s="32" t="s">
        <v>4605</v>
      </c>
      <c r="J350" s="35">
        <v>24.96</v>
      </c>
      <c r="K350" s="35">
        <v>0</v>
      </c>
      <c r="L350" s="35">
        <v>0</v>
      </c>
      <c r="M350" s="35">
        <v>0</v>
      </c>
      <c r="N350" s="32" t="s">
        <v>2197</v>
      </c>
      <c r="O350" s="32" t="s">
        <v>18</v>
      </c>
      <c r="P350" s="32">
        <v>1</v>
      </c>
      <c r="Q350" s="32" t="s">
        <v>2371</v>
      </c>
    </row>
    <row r="351" spans="1:17" hidden="1" x14ac:dyDescent="0.25">
      <c r="A351" s="57">
        <v>42248.417617013889</v>
      </c>
      <c r="B351" s="32" t="s">
        <v>70</v>
      </c>
      <c r="C351" s="32" t="s">
        <v>2696</v>
      </c>
      <c r="D351" s="32" t="s">
        <v>2697</v>
      </c>
      <c r="E351" s="32" t="s">
        <v>2993</v>
      </c>
      <c r="F351" s="32" t="s">
        <v>8201</v>
      </c>
      <c r="G351" s="32" t="s">
        <v>2994</v>
      </c>
      <c r="H351" s="32" t="s">
        <v>2995</v>
      </c>
      <c r="I351" s="32" t="s">
        <v>4605</v>
      </c>
      <c r="J351" s="35">
        <v>3.59</v>
      </c>
      <c r="K351" s="35">
        <v>0</v>
      </c>
      <c r="L351" s="35">
        <v>0</v>
      </c>
      <c r="M351" s="35">
        <v>0</v>
      </c>
      <c r="N351" s="32" t="s">
        <v>2197</v>
      </c>
      <c r="O351" s="32" t="s">
        <v>18</v>
      </c>
      <c r="P351" s="32">
        <v>1</v>
      </c>
      <c r="Q351" s="32" t="s">
        <v>2371</v>
      </c>
    </row>
    <row r="352" spans="1:17" hidden="1" x14ac:dyDescent="0.25">
      <c r="A352" s="57">
        <v>42248.4176184838</v>
      </c>
      <c r="B352" s="32" t="s">
        <v>70</v>
      </c>
      <c r="C352" s="32" t="s">
        <v>2696</v>
      </c>
      <c r="D352" s="32" t="s">
        <v>2697</v>
      </c>
      <c r="E352" s="32" t="s">
        <v>4281</v>
      </c>
      <c r="F352" s="32" t="s">
        <v>8202</v>
      </c>
      <c r="G352" s="32" t="s">
        <v>2652</v>
      </c>
      <c r="H352" s="32" t="s">
        <v>2653</v>
      </c>
      <c r="I352" s="32" t="s">
        <v>4605</v>
      </c>
      <c r="J352" s="35">
        <v>224.64</v>
      </c>
      <c r="K352" s="35">
        <v>0</v>
      </c>
      <c r="L352" s="35">
        <v>0</v>
      </c>
      <c r="M352" s="35">
        <v>0</v>
      </c>
      <c r="N352" s="32" t="s">
        <v>2197</v>
      </c>
      <c r="O352" s="32" t="s">
        <v>18</v>
      </c>
      <c r="P352" s="32">
        <v>9</v>
      </c>
      <c r="Q352" s="32" t="s">
        <v>2516</v>
      </c>
    </row>
    <row r="353" spans="1:17" hidden="1" x14ac:dyDescent="0.25">
      <c r="A353" s="57">
        <v>42248.41761971065</v>
      </c>
      <c r="B353" s="32" t="s">
        <v>70</v>
      </c>
      <c r="C353" s="32" t="s">
        <v>2696</v>
      </c>
      <c r="D353" s="32" t="s">
        <v>2697</v>
      </c>
      <c r="E353" s="32" t="s">
        <v>4282</v>
      </c>
      <c r="F353" s="32" t="s">
        <v>8203</v>
      </c>
      <c r="G353" s="32" t="s">
        <v>2652</v>
      </c>
      <c r="H353" s="32" t="s">
        <v>2653</v>
      </c>
      <c r="I353" s="32" t="s">
        <v>4605</v>
      </c>
      <c r="J353" s="35">
        <v>49.92</v>
      </c>
      <c r="K353" s="35">
        <v>0</v>
      </c>
      <c r="L353" s="35">
        <v>0</v>
      </c>
      <c r="M353" s="35">
        <v>0</v>
      </c>
      <c r="N353" s="32" t="s">
        <v>2197</v>
      </c>
      <c r="O353" s="32" t="s">
        <v>18</v>
      </c>
      <c r="P353" s="32">
        <v>2</v>
      </c>
      <c r="Q353" s="32" t="s">
        <v>2517</v>
      </c>
    </row>
    <row r="354" spans="1:17" hidden="1" x14ac:dyDescent="0.25">
      <c r="A354" s="57">
        <v>42248.417622256944</v>
      </c>
      <c r="B354" s="32" t="s">
        <v>70</v>
      </c>
      <c r="C354" s="32" t="s">
        <v>2696</v>
      </c>
      <c r="D354" s="32" t="s">
        <v>2697</v>
      </c>
      <c r="E354" s="32" t="s">
        <v>4283</v>
      </c>
      <c r="F354" s="32" t="s">
        <v>8204</v>
      </c>
      <c r="G354" s="32" t="s">
        <v>2652</v>
      </c>
      <c r="H354" s="32" t="s">
        <v>2653</v>
      </c>
      <c r="I354" s="32" t="s">
        <v>4605</v>
      </c>
      <c r="J354" s="35">
        <v>474.24</v>
      </c>
      <c r="K354" s="35">
        <v>0</v>
      </c>
      <c r="L354" s="35">
        <v>0</v>
      </c>
      <c r="M354" s="35">
        <v>0</v>
      </c>
      <c r="N354" s="32" t="s">
        <v>2197</v>
      </c>
      <c r="O354" s="32" t="s">
        <v>18</v>
      </c>
      <c r="P354" s="32">
        <v>19</v>
      </c>
      <c r="Q354" s="32" t="s">
        <v>3544</v>
      </c>
    </row>
    <row r="355" spans="1:17" hidden="1" x14ac:dyDescent="0.25">
      <c r="A355" s="57">
        <v>42248.417623692127</v>
      </c>
      <c r="B355" s="32" t="s">
        <v>70</v>
      </c>
      <c r="C355" s="32" t="s">
        <v>2696</v>
      </c>
      <c r="D355" s="32" t="s">
        <v>2697</v>
      </c>
      <c r="E355" s="32" t="s">
        <v>4284</v>
      </c>
      <c r="F355" s="32" t="s">
        <v>8205</v>
      </c>
      <c r="G355" s="32" t="s">
        <v>2652</v>
      </c>
      <c r="H355" s="32" t="s">
        <v>2653</v>
      </c>
      <c r="I355" s="32" t="s">
        <v>4605</v>
      </c>
      <c r="J355" s="35">
        <v>49.92</v>
      </c>
      <c r="K355" s="35">
        <v>0</v>
      </c>
      <c r="L355" s="35">
        <v>0</v>
      </c>
      <c r="M355" s="35">
        <v>0</v>
      </c>
      <c r="N355" s="32" t="s">
        <v>2197</v>
      </c>
      <c r="O355" s="32" t="s">
        <v>18</v>
      </c>
      <c r="P355" s="32">
        <v>2</v>
      </c>
      <c r="Q355" s="32" t="s">
        <v>4626</v>
      </c>
    </row>
    <row r="356" spans="1:17" hidden="1" x14ac:dyDescent="0.25">
      <c r="A356" s="57">
        <v>42248.417625150461</v>
      </c>
      <c r="B356" s="32" t="s">
        <v>70</v>
      </c>
      <c r="C356" s="32" t="s">
        <v>2696</v>
      </c>
      <c r="D356" s="32" t="s">
        <v>2697</v>
      </c>
      <c r="E356" s="32" t="s">
        <v>4269</v>
      </c>
      <c r="F356" s="32" t="s">
        <v>8206</v>
      </c>
      <c r="G356" s="32" t="s">
        <v>3247</v>
      </c>
      <c r="H356" s="32" t="s">
        <v>3248</v>
      </c>
      <c r="I356" s="32" t="s">
        <v>4605</v>
      </c>
      <c r="J356" s="35">
        <v>50.88</v>
      </c>
      <c r="K356" s="35">
        <v>0</v>
      </c>
      <c r="L356" s="35">
        <v>0</v>
      </c>
      <c r="M356" s="35">
        <v>0</v>
      </c>
      <c r="N356" s="32" t="s">
        <v>2197</v>
      </c>
      <c r="O356" s="32" t="s">
        <v>18</v>
      </c>
      <c r="P356" s="32">
        <v>1</v>
      </c>
      <c r="Q356" s="32" t="s">
        <v>2554</v>
      </c>
    </row>
    <row r="357" spans="1:17" hidden="1" x14ac:dyDescent="0.25">
      <c r="A357" s="57">
        <v>42248.417626423608</v>
      </c>
      <c r="B357" s="32" t="s">
        <v>70</v>
      </c>
      <c r="C357" s="32" t="s">
        <v>2696</v>
      </c>
      <c r="D357" s="32" t="s">
        <v>2697</v>
      </c>
      <c r="E357" s="32" t="s">
        <v>4304</v>
      </c>
      <c r="F357" s="32" t="s">
        <v>8207</v>
      </c>
      <c r="G357" s="32" t="s">
        <v>2679</v>
      </c>
      <c r="H357" s="32" t="s">
        <v>2680</v>
      </c>
      <c r="I357" s="32" t="s">
        <v>4605</v>
      </c>
      <c r="J357" s="35">
        <v>172.12</v>
      </c>
      <c r="K357" s="35">
        <v>0</v>
      </c>
      <c r="L357" s="35">
        <v>0</v>
      </c>
      <c r="M357" s="35">
        <v>0</v>
      </c>
      <c r="N357" s="32" t="s">
        <v>2197</v>
      </c>
      <c r="O357" s="32" t="s">
        <v>18</v>
      </c>
      <c r="P357" s="32">
        <v>4</v>
      </c>
      <c r="Q357" s="32" t="s">
        <v>4305</v>
      </c>
    </row>
    <row r="358" spans="1:17" hidden="1" x14ac:dyDescent="0.25">
      <c r="A358" s="57">
        <v>42248.417626423608</v>
      </c>
      <c r="B358" s="32" t="s">
        <v>70</v>
      </c>
      <c r="C358" s="32" t="s">
        <v>2696</v>
      </c>
      <c r="D358" s="32" t="s">
        <v>2697</v>
      </c>
      <c r="E358" s="32" t="s">
        <v>4304</v>
      </c>
      <c r="F358" s="32" t="s">
        <v>8207</v>
      </c>
      <c r="G358" s="32" t="s">
        <v>2774</v>
      </c>
      <c r="H358" s="32" t="s">
        <v>2775</v>
      </c>
      <c r="I358" s="32" t="s">
        <v>4605</v>
      </c>
      <c r="J358" s="35">
        <v>18.04</v>
      </c>
      <c r="K358" s="35">
        <v>0</v>
      </c>
      <c r="L358" s="35">
        <v>0</v>
      </c>
      <c r="M358" s="35">
        <v>0</v>
      </c>
      <c r="N358" s="32" t="s">
        <v>2197</v>
      </c>
      <c r="O358" s="32" t="s">
        <v>18</v>
      </c>
      <c r="P358" s="32">
        <v>4</v>
      </c>
      <c r="Q358" s="32" t="s">
        <v>4305</v>
      </c>
    </row>
    <row r="359" spans="1:17" hidden="1" x14ac:dyDescent="0.25">
      <c r="A359" s="57">
        <v>42248.417627858798</v>
      </c>
      <c r="B359" s="32" t="s">
        <v>70</v>
      </c>
      <c r="C359" s="32" t="s">
        <v>2696</v>
      </c>
      <c r="D359" s="32" t="s">
        <v>2697</v>
      </c>
      <c r="E359" s="32" t="s">
        <v>4314</v>
      </c>
      <c r="F359" s="32" t="s">
        <v>8208</v>
      </c>
      <c r="G359" s="32" t="s">
        <v>2652</v>
      </c>
      <c r="H359" s="32" t="s">
        <v>2653</v>
      </c>
      <c r="I359" s="32" t="s">
        <v>4605</v>
      </c>
      <c r="J359" s="35">
        <v>99.84</v>
      </c>
      <c r="K359" s="35">
        <v>0</v>
      </c>
      <c r="L359" s="35">
        <v>0</v>
      </c>
      <c r="M359" s="35">
        <v>0</v>
      </c>
      <c r="N359" s="32" t="s">
        <v>2197</v>
      </c>
      <c r="O359" s="32" t="s">
        <v>18</v>
      </c>
      <c r="P359" s="32">
        <v>4</v>
      </c>
      <c r="Q359" s="32" t="s">
        <v>2570</v>
      </c>
    </row>
    <row r="360" spans="1:17" hidden="1" x14ac:dyDescent="0.25">
      <c r="A360" s="57">
        <v>42248.4181340625</v>
      </c>
      <c r="B360" s="32" t="s">
        <v>70</v>
      </c>
      <c r="C360" s="32" t="s">
        <v>2696</v>
      </c>
      <c r="D360" s="32" t="s">
        <v>2697</v>
      </c>
      <c r="E360" s="32" t="s">
        <v>4503</v>
      </c>
      <c r="F360" s="32" t="s">
        <v>8209</v>
      </c>
      <c r="G360" s="32" t="s">
        <v>2652</v>
      </c>
      <c r="H360" s="32" t="s">
        <v>2653</v>
      </c>
      <c r="I360" s="32" t="s">
        <v>4605</v>
      </c>
      <c r="J360" s="35">
        <v>224.64</v>
      </c>
      <c r="K360" s="35">
        <v>0</v>
      </c>
      <c r="L360" s="35">
        <v>0</v>
      </c>
      <c r="M360" s="35">
        <v>0</v>
      </c>
      <c r="N360" s="32" t="s">
        <v>2197</v>
      </c>
      <c r="O360" s="32" t="s">
        <v>18</v>
      </c>
      <c r="P360" s="32">
        <v>9</v>
      </c>
      <c r="Q360" s="32" t="s">
        <v>3536</v>
      </c>
    </row>
    <row r="361" spans="1:17" hidden="1" x14ac:dyDescent="0.25">
      <c r="A361" s="57">
        <v>42248.418136608794</v>
      </c>
      <c r="B361" s="32" t="s">
        <v>70</v>
      </c>
      <c r="C361" s="32" t="s">
        <v>2696</v>
      </c>
      <c r="D361" s="32" t="s">
        <v>2697</v>
      </c>
      <c r="E361" s="32" t="s">
        <v>4696</v>
      </c>
      <c r="F361" s="32" t="s">
        <v>8210</v>
      </c>
      <c r="G361" s="32" t="s">
        <v>2652</v>
      </c>
      <c r="H361" s="32" t="s">
        <v>2653</v>
      </c>
      <c r="I361" s="32" t="s">
        <v>4605</v>
      </c>
      <c r="J361" s="35">
        <v>1148.1600000000001</v>
      </c>
      <c r="K361" s="35">
        <v>0</v>
      </c>
      <c r="L361" s="35">
        <v>0</v>
      </c>
      <c r="M361" s="35">
        <v>0</v>
      </c>
      <c r="N361" s="32" t="s">
        <v>2197</v>
      </c>
      <c r="O361" s="32" t="s">
        <v>18</v>
      </c>
      <c r="P361" s="32">
        <v>46</v>
      </c>
      <c r="Q361" s="32" t="s">
        <v>4331</v>
      </c>
    </row>
    <row r="362" spans="1:17" hidden="1" x14ac:dyDescent="0.25">
      <c r="A362" s="57">
        <v>42248.418138229164</v>
      </c>
      <c r="B362" s="32" t="s">
        <v>70</v>
      </c>
      <c r="C362" s="32" t="s">
        <v>2696</v>
      </c>
      <c r="D362" s="32" t="s">
        <v>2697</v>
      </c>
      <c r="E362" s="32" t="s">
        <v>4505</v>
      </c>
      <c r="F362" s="32" t="s">
        <v>8211</v>
      </c>
      <c r="G362" s="32" t="s">
        <v>2652</v>
      </c>
      <c r="H362" s="32" t="s">
        <v>2653</v>
      </c>
      <c r="I362" s="32" t="s">
        <v>4605</v>
      </c>
      <c r="J362" s="35">
        <v>24.96</v>
      </c>
      <c r="K362" s="35">
        <v>0</v>
      </c>
      <c r="L362" s="35">
        <v>0</v>
      </c>
      <c r="M362" s="35">
        <v>0</v>
      </c>
      <c r="N362" s="32" t="s">
        <v>2197</v>
      </c>
      <c r="O362" s="32" t="s">
        <v>18</v>
      </c>
      <c r="P362" s="32">
        <v>1</v>
      </c>
      <c r="Q362" s="32" t="s">
        <v>4363</v>
      </c>
    </row>
    <row r="363" spans="1:17" hidden="1" x14ac:dyDescent="0.25">
      <c r="A363" s="57">
        <v>42248.418139849535</v>
      </c>
      <c r="B363" s="32" t="s">
        <v>70</v>
      </c>
      <c r="C363" s="32" t="s">
        <v>2696</v>
      </c>
      <c r="D363" s="32" t="s">
        <v>2697</v>
      </c>
      <c r="E363" s="32" t="s">
        <v>4419</v>
      </c>
      <c r="F363" s="32" t="s">
        <v>8212</v>
      </c>
      <c r="G363" s="32" t="s">
        <v>2652</v>
      </c>
      <c r="H363" s="32" t="s">
        <v>2653</v>
      </c>
      <c r="I363" s="32" t="s">
        <v>4605</v>
      </c>
      <c r="J363" s="35">
        <v>124.8</v>
      </c>
      <c r="K363" s="35">
        <v>0</v>
      </c>
      <c r="L363" s="35">
        <v>0</v>
      </c>
      <c r="M363" s="35">
        <v>0</v>
      </c>
      <c r="N363" s="32" t="s">
        <v>2197</v>
      </c>
      <c r="O363" s="32" t="s">
        <v>18</v>
      </c>
      <c r="P363" s="32">
        <v>5</v>
      </c>
      <c r="Q363" s="32" t="s">
        <v>3535</v>
      </c>
    </row>
    <row r="364" spans="1:17" hidden="1" x14ac:dyDescent="0.25">
      <c r="A364" s="57">
        <v>42248.418142557872</v>
      </c>
      <c r="B364" s="32" t="s">
        <v>70</v>
      </c>
      <c r="C364" s="32" t="s">
        <v>2696</v>
      </c>
      <c r="D364" s="32" t="s">
        <v>2697</v>
      </c>
      <c r="E364" s="32" t="s">
        <v>4319</v>
      </c>
      <c r="F364" s="32" t="s">
        <v>8213</v>
      </c>
      <c r="G364" s="32" t="s">
        <v>2679</v>
      </c>
      <c r="H364" s="32" t="s">
        <v>2680</v>
      </c>
      <c r="I364" s="32" t="s">
        <v>4605</v>
      </c>
      <c r="J364" s="35">
        <v>86.06</v>
      </c>
      <c r="K364" s="35">
        <v>0</v>
      </c>
      <c r="L364" s="35">
        <v>0</v>
      </c>
      <c r="M364" s="35">
        <v>0</v>
      </c>
      <c r="N364" s="32" t="s">
        <v>2197</v>
      </c>
      <c r="O364" s="32" t="s">
        <v>18</v>
      </c>
      <c r="P364" s="32">
        <v>2</v>
      </c>
      <c r="Q364" s="32" t="s">
        <v>4320</v>
      </c>
    </row>
    <row r="365" spans="1:17" hidden="1" x14ac:dyDescent="0.25">
      <c r="A365" s="57">
        <v>42248.418142557872</v>
      </c>
      <c r="B365" s="32" t="s">
        <v>70</v>
      </c>
      <c r="C365" s="32" t="s">
        <v>2696</v>
      </c>
      <c r="D365" s="32" t="s">
        <v>2697</v>
      </c>
      <c r="E365" s="32" t="s">
        <v>4319</v>
      </c>
      <c r="F365" s="32" t="s">
        <v>8213</v>
      </c>
      <c r="G365" s="32" t="s">
        <v>2774</v>
      </c>
      <c r="H365" s="32" t="s">
        <v>2775</v>
      </c>
      <c r="I365" s="32" t="s">
        <v>4605</v>
      </c>
      <c r="J365" s="35">
        <v>9.02</v>
      </c>
      <c r="K365" s="35">
        <v>0</v>
      </c>
      <c r="L365" s="35">
        <v>0</v>
      </c>
      <c r="M365" s="35">
        <v>0</v>
      </c>
      <c r="N365" s="32" t="s">
        <v>2197</v>
      </c>
      <c r="O365" s="32" t="s">
        <v>18</v>
      </c>
      <c r="P365" s="32">
        <v>2</v>
      </c>
      <c r="Q365" s="32" t="s">
        <v>4320</v>
      </c>
    </row>
    <row r="366" spans="1:17" hidden="1" x14ac:dyDescent="0.25">
      <c r="A366" s="57">
        <v>42248.418144756943</v>
      </c>
      <c r="B366" s="32" t="s">
        <v>4333</v>
      </c>
      <c r="C366" s="32" t="s">
        <v>2696</v>
      </c>
      <c r="D366" s="32" t="s">
        <v>2697</v>
      </c>
      <c r="E366" s="32" t="s">
        <v>4713</v>
      </c>
      <c r="F366" s="32" t="s">
        <v>8214</v>
      </c>
      <c r="G366" s="32" t="s">
        <v>2652</v>
      </c>
      <c r="H366" s="32" t="s">
        <v>2653</v>
      </c>
      <c r="I366" s="32" t="s">
        <v>4605</v>
      </c>
      <c r="J366" s="35">
        <v>174.72</v>
      </c>
      <c r="K366" s="35">
        <v>0</v>
      </c>
      <c r="L366" s="35">
        <v>0</v>
      </c>
      <c r="M366" s="35">
        <v>0</v>
      </c>
      <c r="N366" s="32" t="s">
        <v>2197</v>
      </c>
      <c r="O366" s="32" t="s">
        <v>18</v>
      </c>
      <c r="P366" s="32">
        <v>7</v>
      </c>
      <c r="Q366" s="32" t="s">
        <v>4404</v>
      </c>
    </row>
    <row r="367" spans="1:17" hidden="1" x14ac:dyDescent="0.25">
      <c r="A367" s="57">
        <v>42248.41814765046</v>
      </c>
      <c r="B367" s="32" t="s">
        <v>4333</v>
      </c>
      <c r="C367" s="32" t="s">
        <v>2696</v>
      </c>
      <c r="D367" s="32" t="s">
        <v>2697</v>
      </c>
      <c r="E367" s="32" t="s">
        <v>4714</v>
      </c>
      <c r="F367" s="32" t="s">
        <v>8215</v>
      </c>
      <c r="G367" s="32" t="s">
        <v>2652</v>
      </c>
      <c r="H367" s="32" t="s">
        <v>2653</v>
      </c>
      <c r="I367" s="32" t="s">
        <v>4605</v>
      </c>
      <c r="J367" s="35">
        <v>24.96</v>
      </c>
      <c r="K367" s="35">
        <v>0</v>
      </c>
      <c r="L367" s="35">
        <v>0</v>
      </c>
      <c r="M367" s="35">
        <v>0</v>
      </c>
      <c r="N367" s="32" t="s">
        <v>2197</v>
      </c>
      <c r="O367" s="32" t="s">
        <v>18</v>
      </c>
      <c r="P367" s="32">
        <v>1</v>
      </c>
      <c r="Q367" s="32" t="s">
        <v>4403</v>
      </c>
    </row>
    <row r="368" spans="1:17" hidden="1" x14ac:dyDescent="0.25">
      <c r="A368" s="57">
        <v>42248.418150543985</v>
      </c>
      <c r="B368" s="32" t="s">
        <v>4333</v>
      </c>
      <c r="C368" s="32" t="s">
        <v>2696</v>
      </c>
      <c r="D368" s="32" t="s">
        <v>2697</v>
      </c>
      <c r="E368" s="32" t="s">
        <v>4715</v>
      </c>
      <c r="F368" s="32" t="s">
        <v>8216</v>
      </c>
      <c r="G368" s="32" t="s">
        <v>2652</v>
      </c>
      <c r="H368" s="32" t="s">
        <v>2653</v>
      </c>
      <c r="I368" s="32" t="s">
        <v>4605</v>
      </c>
      <c r="J368" s="35">
        <v>24.96</v>
      </c>
      <c r="K368" s="35">
        <v>0</v>
      </c>
      <c r="L368" s="35">
        <v>0</v>
      </c>
      <c r="M368" s="35">
        <v>0</v>
      </c>
      <c r="N368" s="32" t="s">
        <v>2197</v>
      </c>
      <c r="O368" s="32" t="s">
        <v>18</v>
      </c>
      <c r="P368" s="32">
        <v>1</v>
      </c>
      <c r="Q368" s="32" t="s">
        <v>4402</v>
      </c>
    </row>
    <row r="369" spans="1:17" hidden="1" x14ac:dyDescent="0.25">
      <c r="A369" s="57">
        <v>42248.418155590276</v>
      </c>
      <c r="B369" s="32" t="s">
        <v>4333</v>
      </c>
      <c r="C369" s="32" t="s">
        <v>2696</v>
      </c>
      <c r="D369" s="32" t="s">
        <v>2697</v>
      </c>
      <c r="E369" s="32" t="s">
        <v>4738</v>
      </c>
      <c r="F369" s="32" t="s">
        <v>8217</v>
      </c>
      <c r="G369" s="32" t="s">
        <v>3154</v>
      </c>
      <c r="H369" s="32" t="s">
        <v>3155</v>
      </c>
      <c r="I369" s="32" t="s">
        <v>4605</v>
      </c>
      <c r="J369" s="35">
        <v>144.36000000000001</v>
      </c>
      <c r="K369" s="35">
        <v>0</v>
      </c>
      <c r="L369" s="35">
        <v>0</v>
      </c>
      <c r="M369" s="35">
        <v>0</v>
      </c>
      <c r="N369" s="32" t="s">
        <v>2197</v>
      </c>
      <c r="O369" s="32" t="s">
        <v>18</v>
      </c>
      <c r="P369" s="32">
        <v>4</v>
      </c>
      <c r="Q369" s="32" t="s">
        <v>4594</v>
      </c>
    </row>
    <row r="370" spans="1:17" hidden="1" x14ac:dyDescent="0.25">
      <c r="A370" s="57">
        <v>42248.418155590276</v>
      </c>
      <c r="B370" s="32" t="s">
        <v>4333</v>
      </c>
      <c r="C370" s="32" t="s">
        <v>2696</v>
      </c>
      <c r="D370" s="32" t="s">
        <v>2697</v>
      </c>
      <c r="E370" s="32" t="s">
        <v>4738</v>
      </c>
      <c r="F370" s="32" t="s">
        <v>8217</v>
      </c>
      <c r="G370" s="32" t="s">
        <v>3230</v>
      </c>
      <c r="H370" s="32" t="s">
        <v>3231</v>
      </c>
      <c r="I370" s="32" t="s">
        <v>4605</v>
      </c>
      <c r="J370" s="35">
        <v>6</v>
      </c>
      <c r="K370" s="35">
        <v>0</v>
      </c>
      <c r="L370" s="35">
        <v>0</v>
      </c>
      <c r="M370" s="35">
        <v>0</v>
      </c>
      <c r="N370" s="32" t="s">
        <v>2197</v>
      </c>
      <c r="O370" s="32" t="s">
        <v>18</v>
      </c>
      <c r="P370" s="32">
        <v>4</v>
      </c>
      <c r="Q370" s="32" t="s">
        <v>4594</v>
      </c>
    </row>
    <row r="371" spans="1:17" hidden="1" x14ac:dyDescent="0.25">
      <c r="A371" s="57">
        <v>42248.418155590276</v>
      </c>
      <c r="B371" s="32" t="s">
        <v>4333</v>
      </c>
      <c r="C371" s="32" t="s">
        <v>2696</v>
      </c>
      <c r="D371" s="32" t="s">
        <v>2697</v>
      </c>
      <c r="E371" s="32" t="s">
        <v>4738</v>
      </c>
      <c r="F371" s="32" t="s">
        <v>8217</v>
      </c>
      <c r="G371" s="32" t="s">
        <v>4739</v>
      </c>
      <c r="H371" s="32" t="s">
        <v>4740</v>
      </c>
      <c r="I371" s="32" t="s">
        <v>4605</v>
      </c>
      <c r="J371" s="35">
        <v>15.64</v>
      </c>
      <c r="K371" s="35">
        <v>0</v>
      </c>
      <c r="L371" s="35">
        <v>0</v>
      </c>
      <c r="M371" s="35">
        <v>0</v>
      </c>
      <c r="N371" s="32" t="s">
        <v>2197</v>
      </c>
      <c r="O371" s="32" t="s">
        <v>18</v>
      </c>
      <c r="P371" s="32">
        <v>4</v>
      </c>
      <c r="Q371" s="32" t="s">
        <v>4594</v>
      </c>
    </row>
    <row r="372" spans="1:17" hidden="1" x14ac:dyDescent="0.25">
      <c r="A372" s="57">
        <v>42248.418155590276</v>
      </c>
      <c r="B372" s="32" t="s">
        <v>4333</v>
      </c>
      <c r="C372" s="32" t="s">
        <v>2696</v>
      </c>
      <c r="D372" s="32" t="s">
        <v>2697</v>
      </c>
      <c r="E372" s="32" t="s">
        <v>4738</v>
      </c>
      <c r="F372" s="32" t="s">
        <v>8217</v>
      </c>
      <c r="G372" s="32" t="s">
        <v>2682</v>
      </c>
      <c r="H372" s="32" t="s">
        <v>2683</v>
      </c>
      <c r="I372" s="32" t="s">
        <v>4605</v>
      </c>
      <c r="J372" s="35">
        <v>20.440000000000001</v>
      </c>
      <c r="K372" s="35">
        <v>0</v>
      </c>
      <c r="L372" s="35">
        <v>0</v>
      </c>
      <c r="M372" s="35">
        <v>0</v>
      </c>
      <c r="N372" s="32" t="s">
        <v>2197</v>
      </c>
      <c r="O372" s="32" t="s">
        <v>18</v>
      </c>
      <c r="P372" s="32">
        <v>4</v>
      </c>
      <c r="Q372" s="32" t="s">
        <v>4594</v>
      </c>
    </row>
    <row r="373" spans="1:17" hidden="1" x14ac:dyDescent="0.25">
      <c r="A373" s="57">
        <v>42248.418158101849</v>
      </c>
      <c r="B373" s="32" t="s">
        <v>4333</v>
      </c>
      <c r="C373" s="32" t="s">
        <v>2696</v>
      </c>
      <c r="D373" s="32" t="s">
        <v>2697</v>
      </c>
      <c r="E373" s="32" t="s">
        <v>4844</v>
      </c>
      <c r="F373" s="32" t="s">
        <v>8218</v>
      </c>
      <c r="G373" s="32" t="s">
        <v>2652</v>
      </c>
      <c r="H373" s="32" t="s">
        <v>2653</v>
      </c>
      <c r="I373" s="32" t="s">
        <v>4605</v>
      </c>
      <c r="J373" s="35">
        <v>49.92</v>
      </c>
      <c r="K373" s="35">
        <v>0</v>
      </c>
      <c r="L373" s="35">
        <v>0</v>
      </c>
      <c r="M373" s="35">
        <v>0</v>
      </c>
      <c r="N373" s="32" t="s">
        <v>2197</v>
      </c>
      <c r="O373" s="32" t="s">
        <v>18</v>
      </c>
      <c r="P373" s="32">
        <v>2</v>
      </c>
      <c r="Q373" s="32" t="s">
        <v>4685</v>
      </c>
    </row>
    <row r="374" spans="1:17" hidden="1" x14ac:dyDescent="0.25">
      <c r="A374" s="57">
        <v>42248.418491238423</v>
      </c>
      <c r="B374" s="32" t="s">
        <v>4333</v>
      </c>
      <c r="C374" s="32" t="s">
        <v>2696</v>
      </c>
      <c r="D374" s="32" t="s">
        <v>2697</v>
      </c>
      <c r="E374" s="32" t="s">
        <v>4737</v>
      </c>
      <c r="F374" s="32" t="s">
        <v>8219</v>
      </c>
      <c r="G374" s="32" t="s">
        <v>2652</v>
      </c>
      <c r="H374" s="32" t="s">
        <v>2653</v>
      </c>
      <c r="I374" s="32" t="s">
        <v>4605</v>
      </c>
      <c r="J374" s="35">
        <v>24.96</v>
      </c>
      <c r="K374" s="35">
        <v>0</v>
      </c>
      <c r="L374" s="35">
        <v>0</v>
      </c>
      <c r="M374" s="35">
        <v>0</v>
      </c>
      <c r="N374" s="32" t="s">
        <v>2197</v>
      </c>
      <c r="O374" s="32" t="s">
        <v>18</v>
      </c>
      <c r="P374" s="32">
        <v>1</v>
      </c>
      <c r="Q374" s="32" t="s">
        <v>4603</v>
      </c>
    </row>
    <row r="375" spans="1:17" hidden="1" x14ac:dyDescent="0.25">
      <c r="A375" s="57">
        <v>42248.418492511577</v>
      </c>
      <c r="B375" s="32" t="s">
        <v>4333</v>
      </c>
      <c r="C375" s="32" t="s">
        <v>2696</v>
      </c>
      <c r="D375" s="32" t="s">
        <v>2697</v>
      </c>
      <c r="E375" s="32" t="s">
        <v>5087</v>
      </c>
      <c r="F375" s="32" t="s">
        <v>8220</v>
      </c>
      <c r="G375" s="32" t="s">
        <v>2652</v>
      </c>
      <c r="H375" s="32" t="s">
        <v>2653</v>
      </c>
      <c r="I375" s="32" t="s">
        <v>4605</v>
      </c>
      <c r="J375" s="35">
        <v>49.92</v>
      </c>
      <c r="K375" s="35">
        <v>0</v>
      </c>
      <c r="L375" s="35">
        <v>0</v>
      </c>
      <c r="M375" s="35">
        <v>0</v>
      </c>
      <c r="N375" s="32" t="s">
        <v>2197</v>
      </c>
      <c r="O375" s="32" t="s">
        <v>18</v>
      </c>
      <c r="P375" s="32">
        <v>2</v>
      </c>
      <c r="Q375" s="32" t="s">
        <v>4727</v>
      </c>
    </row>
    <row r="376" spans="1:17" hidden="1" x14ac:dyDescent="0.25">
      <c r="A376" s="57">
        <v>42248.418493784724</v>
      </c>
      <c r="B376" s="32" t="s">
        <v>4333</v>
      </c>
      <c r="C376" s="32" t="s">
        <v>2696</v>
      </c>
      <c r="D376" s="32" t="s">
        <v>2697</v>
      </c>
      <c r="E376" s="32" t="s">
        <v>4814</v>
      </c>
      <c r="F376" s="32" t="s">
        <v>8221</v>
      </c>
      <c r="G376" s="32" t="s">
        <v>2652</v>
      </c>
      <c r="H376" s="32" t="s">
        <v>2653</v>
      </c>
      <c r="I376" s="32" t="s">
        <v>4605</v>
      </c>
      <c r="J376" s="35">
        <v>199.68</v>
      </c>
      <c r="K376" s="35">
        <v>0</v>
      </c>
      <c r="L376" s="35">
        <v>0</v>
      </c>
      <c r="M376" s="35">
        <v>0</v>
      </c>
      <c r="N376" s="32" t="s">
        <v>2197</v>
      </c>
      <c r="O376" s="32" t="s">
        <v>18</v>
      </c>
      <c r="P376" s="32">
        <v>8</v>
      </c>
      <c r="Q376" s="32" t="s">
        <v>4686</v>
      </c>
    </row>
    <row r="377" spans="1:17" hidden="1" x14ac:dyDescent="0.25">
      <c r="A377" s="57">
        <v>42248.418495219907</v>
      </c>
      <c r="B377" s="32" t="s">
        <v>70</v>
      </c>
      <c r="C377" s="32" t="s">
        <v>2696</v>
      </c>
      <c r="D377" s="32" t="s">
        <v>2697</v>
      </c>
      <c r="E377" s="32" t="s">
        <v>5088</v>
      </c>
      <c r="F377" s="32" t="s">
        <v>8222</v>
      </c>
      <c r="G377" s="32" t="s">
        <v>2652</v>
      </c>
      <c r="H377" s="32" t="s">
        <v>2653</v>
      </c>
      <c r="I377" s="32" t="s">
        <v>4605</v>
      </c>
      <c r="J377" s="35">
        <v>24.96</v>
      </c>
      <c r="K377" s="35">
        <v>0</v>
      </c>
      <c r="L377" s="35">
        <v>0</v>
      </c>
      <c r="M377" s="35">
        <v>0</v>
      </c>
      <c r="N377" s="32" t="s">
        <v>2197</v>
      </c>
      <c r="O377" s="32" t="s">
        <v>18</v>
      </c>
      <c r="P377" s="32">
        <v>1</v>
      </c>
      <c r="Q377" s="32" t="s">
        <v>4725</v>
      </c>
    </row>
    <row r="378" spans="1:17" hidden="1" x14ac:dyDescent="0.25">
      <c r="A378" s="57">
        <v>42248.418496493054</v>
      </c>
      <c r="B378" s="32" t="s">
        <v>70</v>
      </c>
      <c r="C378" s="32" t="s">
        <v>2696</v>
      </c>
      <c r="D378" s="32" t="s">
        <v>2697</v>
      </c>
      <c r="E378" s="32" t="s">
        <v>5172</v>
      </c>
      <c r="F378" s="32" t="s">
        <v>8223</v>
      </c>
      <c r="G378" s="32" t="s">
        <v>2652</v>
      </c>
      <c r="H378" s="32" t="s">
        <v>2653</v>
      </c>
      <c r="I378" s="32" t="s">
        <v>4605</v>
      </c>
      <c r="J378" s="35">
        <v>24.96</v>
      </c>
      <c r="K378" s="35">
        <v>0</v>
      </c>
      <c r="L378" s="35">
        <v>0</v>
      </c>
      <c r="M378" s="35">
        <v>0</v>
      </c>
      <c r="N378" s="32" t="s">
        <v>2197</v>
      </c>
      <c r="O378" s="32" t="s">
        <v>18</v>
      </c>
      <c r="P378" s="32">
        <v>1</v>
      </c>
      <c r="Q378" s="32" t="s">
        <v>4986</v>
      </c>
    </row>
    <row r="379" spans="1:17" hidden="1" x14ac:dyDescent="0.25">
      <c r="A379" s="57">
        <v>42248.418497569444</v>
      </c>
      <c r="B379" s="32" t="s">
        <v>4333</v>
      </c>
      <c r="C379" s="32" t="s">
        <v>2696</v>
      </c>
      <c r="D379" s="32" t="s">
        <v>2697</v>
      </c>
      <c r="E379" s="32" t="s">
        <v>5103</v>
      </c>
      <c r="F379" s="32" t="s">
        <v>8224</v>
      </c>
      <c r="G379" s="32" t="s">
        <v>2652</v>
      </c>
      <c r="H379" s="32" t="s">
        <v>2653</v>
      </c>
      <c r="I379" s="32" t="s">
        <v>4605</v>
      </c>
      <c r="J379" s="35">
        <v>24.96</v>
      </c>
      <c r="K379" s="35">
        <v>0</v>
      </c>
      <c r="L379" s="35">
        <v>0</v>
      </c>
      <c r="M379" s="35">
        <v>0</v>
      </c>
      <c r="N379" s="32" t="s">
        <v>2197</v>
      </c>
      <c r="O379" s="32" t="s">
        <v>18</v>
      </c>
      <c r="P379" s="32">
        <v>1</v>
      </c>
      <c r="Q379" s="32" t="s">
        <v>4791</v>
      </c>
    </row>
    <row r="380" spans="1:17" hidden="1" x14ac:dyDescent="0.25">
      <c r="A380" s="57">
        <v>42248.418498842591</v>
      </c>
      <c r="B380" s="32" t="s">
        <v>4333</v>
      </c>
      <c r="C380" s="32" t="s">
        <v>2696</v>
      </c>
      <c r="D380" s="32" t="s">
        <v>2697</v>
      </c>
      <c r="E380" s="32" t="s">
        <v>5174</v>
      </c>
      <c r="F380" s="32" t="s">
        <v>8225</v>
      </c>
      <c r="G380" s="32" t="s">
        <v>2652</v>
      </c>
      <c r="H380" s="32" t="s">
        <v>2653</v>
      </c>
      <c r="I380" s="32" t="s">
        <v>4605</v>
      </c>
      <c r="J380" s="35">
        <v>149.76</v>
      </c>
      <c r="K380" s="35">
        <v>0</v>
      </c>
      <c r="L380" s="35">
        <v>0</v>
      </c>
      <c r="M380" s="35">
        <v>0</v>
      </c>
      <c r="N380" s="32" t="s">
        <v>2197</v>
      </c>
      <c r="O380" s="32" t="s">
        <v>18</v>
      </c>
      <c r="P380" s="32">
        <v>6</v>
      </c>
      <c r="Q380" s="32" t="s">
        <v>4984</v>
      </c>
    </row>
    <row r="381" spans="1:17" hidden="1" x14ac:dyDescent="0.25">
      <c r="A381" s="57">
        <v>42248.418500115738</v>
      </c>
      <c r="B381" s="32" t="s">
        <v>4333</v>
      </c>
      <c r="C381" s="32" t="s">
        <v>2696</v>
      </c>
      <c r="D381" s="32" t="s">
        <v>2697</v>
      </c>
      <c r="E381" s="32" t="s">
        <v>5176</v>
      </c>
      <c r="F381" s="32" t="s">
        <v>8226</v>
      </c>
      <c r="G381" s="32" t="s">
        <v>2652</v>
      </c>
      <c r="H381" s="32" t="s">
        <v>2653</v>
      </c>
      <c r="I381" s="32" t="s">
        <v>4605</v>
      </c>
      <c r="J381" s="35">
        <v>299.52</v>
      </c>
      <c r="K381" s="35">
        <v>0</v>
      </c>
      <c r="L381" s="35">
        <v>0</v>
      </c>
      <c r="M381" s="35">
        <v>0</v>
      </c>
      <c r="N381" s="32" t="s">
        <v>2197</v>
      </c>
      <c r="O381" s="32" t="s">
        <v>18</v>
      </c>
      <c r="P381" s="32">
        <v>12</v>
      </c>
      <c r="Q381" s="32" t="s">
        <v>4985</v>
      </c>
    </row>
    <row r="382" spans="1:17" hidden="1" x14ac:dyDescent="0.25">
      <c r="A382" s="57">
        <v>42248.418501354165</v>
      </c>
      <c r="B382" s="32" t="s">
        <v>4333</v>
      </c>
      <c r="C382" s="32" t="s">
        <v>2696</v>
      </c>
      <c r="D382" s="32" t="s">
        <v>2697</v>
      </c>
      <c r="E382" s="32" t="s">
        <v>5216</v>
      </c>
      <c r="F382" s="32" t="s">
        <v>8227</v>
      </c>
      <c r="G382" s="32" t="s">
        <v>2652</v>
      </c>
      <c r="H382" s="32" t="s">
        <v>2653</v>
      </c>
      <c r="I382" s="32" t="s">
        <v>4605</v>
      </c>
      <c r="J382" s="35">
        <v>2246.4</v>
      </c>
      <c r="K382" s="35">
        <v>0</v>
      </c>
      <c r="L382" s="35">
        <v>0</v>
      </c>
      <c r="M382" s="35">
        <v>0</v>
      </c>
      <c r="N382" s="32" t="s">
        <v>2197</v>
      </c>
      <c r="O382" s="32" t="s">
        <v>18</v>
      </c>
      <c r="P382" s="32">
        <v>90</v>
      </c>
      <c r="Q382" s="32" t="s">
        <v>5050</v>
      </c>
    </row>
    <row r="383" spans="1:17" hidden="1" x14ac:dyDescent="0.25">
      <c r="A383" s="57">
        <v>42248.418502627312</v>
      </c>
      <c r="B383" s="32" t="s">
        <v>4333</v>
      </c>
      <c r="C383" s="32" t="s">
        <v>2696</v>
      </c>
      <c r="D383" s="32" t="s">
        <v>2697</v>
      </c>
      <c r="E383" s="32" t="s">
        <v>5436</v>
      </c>
      <c r="F383" s="32" t="s">
        <v>8228</v>
      </c>
      <c r="G383" s="32" t="s">
        <v>2652</v>
      </c>
      <c r="H383" s="32" t="s">
        <v>2653</v>
      </c>
      <c r="I383" s="32" t="s">
        <v>4605</v>
      </c>
      <c r="J383" s="35">
        <v>124.8</v>
      </c>
      <c r="K383" s="35">
        <v>0</v>
      </c>
      <c r="L383" s="35">
        <v>0</v>
      </c>
      <c r="M383" s="35">
        <v>0</v>
      </c>
      <c r="N383" s="32" t="s">
        <v>2197</v>
      </c>
      <c r="O383" s="32" t="s">
        <v>18</v>
      </c>
      <c r="P383" s="32">
        <v>5</v>
      </c>
      <c r="Q383" s="32" t="s">
        <v>5320</v>
      </c>
    </row>
    <row r="384" spans="1:17" hidden="1" x14ac:dyDescent="0.25">
      <c r="A384" s="57">
        <v>42248.418693981483</v>
      </c>
      <c r="B384" s="32" t="s">
        <v>70</v>
      </c>
      <c r="C384" s="32" t="s">
        <v>2696</v>
      </c>
      <c r="D384" s="32" t="s">
        <v>2697</v>
      </c>
      <c r="E384" s="32" t="s">
        <v>5437</v>
      </c>
      <c r="F384" s="32" t="s">
        <v>8229</v>
      </c>
      <c r="G384" s="32" t="s">
        <v>2652</v>
      </c>
      <c r="H384" s="32" t="s">
        <v>2653</v>
      </c>
      <c r="I384" s="32" t="s">
        <v>4605</v>
      </c>
      <c r="J384" s="35">
        <v>124.8</v>
      </c>
      <c r="K384" s="35">
        <v>0</v>
      </c>
      <c r="L384" s="35">
        <v>0</v>
      </c>
      <c r="M384" s="35">
        <v>0</v>
      </c>
      <c r="N384" s="32" t="s">
        <v>2197</v>
      </c>
      <c r="O384" s="32" t="s">
        <v>18</v>
      </c>
      <c r="P384" s="32">
        <v>5</v>
      </c>
      <c r="Q384" s="32" t="s">
        <v>5157</v>
      </c>
    </row>
    <row r="385" spans="1:17" hidden="1" x14ac:dyDescent="0.25">
      <c r="A385" s="57">
        <v>42248.41869525463</v>
      </c>
      <c r="B385" s="32" t="s">
        <v>4333</v>
      </c>
      <c r="C385" s="32" t="s">
        <v>2696</v>
      </c>
      <c r="D385" s="32" t="s">
        <v>2697</v>
      </c>
      <c r="E385" s="32" t="s">
        <v>5461</v>
      </c>
      <c r="F385" s="32" t="s">
        <v>8230</v>
      </c>
      <c r="G385" s="32" t="s">
        <v>5308</v>
      </c>
      <c r="H385" s="32" t="s">
        <v>5309</v>
      </c>
      <c r="I385" s="32" t="s">
        <v>4605</v>
      </c>
      <c r="J385" s="35">
        <v>43.03</v>
      </c>
      <c r="K385" s="35">
        <v>0</v>
      </c>
      <c r="L385" s="35">
        <v>0</v>
      </c>
      <c r="M385" s="35">
        <v>0</v>
      </c>
      <c r="N385" s="32" t="s">
        <v>2197</v>
      </c>
      <c r="O385" s="32" t="s">
        <v>18</v>
      </c>
      <c r="P385" s="32">
        <v>1</v>
      </c>
      <c r="Q385" s="32" t="s">
        <v>5284</v>
      </c>
    </row>
    <row r="386" spans="1:17" hidden="1" x14ac:dyDescent="0.25">
      <c r="A386" s="57">
        <v>42248.418697604167</v>
      </c>
      <c r="B386" s="32" t="s">
        <v>4333</v>
      </c>
      <c r="C386" s="32" t="s">
        <v>2696</v>
      </c>
      <c r="D386" s="32" t="s">
        <v>2697</v>
      </c>
      <c r="E386" s="32" t="s">
        <v>5462</v>
      </c>
      <c r="F386" s="32" t="s">
        <v>8231</v>
      </c>
      <c r="G386" s="32" t="s">
        <v>5308</v>
      </c>
      <c r="H386" s="32" t="s">
        <v>5309</v>
      </c>
      <c r="I386" s="32" t="s">
        <v>4605</v>
      </c>
      <c r="J386" s="35">
        <v>129.09</v>
      </c>
      <c r="K386" s="35">
        <v>0</v>
      </c>
      <c r="L386" s="35">
        <v>0</v>
      </c>
      <c r="M386" s="35">
        <v>0</v>
      </c>
      <c r="N386" s="32" t="s">
        <v>2197</v>
      </c>
      <c r="O386" s="32" t="s">
        <v>18</v>
      </c>
      <c r="P386" s="32">
        <v>3</v>
      </c>
      <c r="Q386" s="32" t="s">
        <v>5285</v>
      </c>
    </row>
    <row r="387" spans="1:17" hidden="1" x14ac:dyDescent="0.25">
      <c r="A387" s="57">
        <v>42248.418697604167</v>
      </c>
      <c r="B387" s="32" t="s">
        <v>4333</v>
      </c>
      <c r="C387" s="32" t="s">
        <v>2696</v>
      </c>
      <c r="D387" s="32" t="s">
        <v>2697</v>
      </c>
      <c r="E387" s="32" t="s">
        <v>5462</v>
      </c>
      <c r="F387" s="32" t="s">
        <v>8231</v>
      </c>
      <c r="G387" s="32" t="s">
        <v>2774</v>
      </c>
      <c r="H387" s="32" t="s">
        <v>2775</v>
      </c>
      <c r="I387" s="32" t="s">
        <v>4605</v>
      </c>
      <c r="J387" s="35">
        <v>13.53</v>
      </c>
      <c r="K387" s="35">
        <v>0</v>
      </c>
      <c r="L387" s="35">
        <v>0</v>
      </c>
      <c r="M387" s="35">
        <v>0</v>
      </c>
      <c r="N387" s="32" t="s">
        <v>2197</v>
      </c>
      <c r="O387" s="32" t="s">
        <v>18</v>
      </c>
      <c r="P387" s="32">
        <v>3</v>
      </c>
      <c r="Q387" s="32" t="s">
        <v>5285</v>
      </c>
    </row>
    <row r="388" spans="1:17" hidden="1" x14ac:dyDescent="0.25">
      <c r="A388" s="57">
        <v>42248.41869903935</v>
      </c>
      <c r="B388" s="32" t="s">
        <v>4333</v>
      </c>
      <c r="C388" s="32" t="s">
        <v>2696</v>
      </c>
      <c r="D388" s="32" t="s">
        <v>2697</v>
      </c>
      <c r="E388" s="32" t="s">
        <v>5444</v>
      </c>
      <c r="F388" s="32" t="s">
        <v>8232</v>
      </c>
      <c r="G388" s="32" t="s">
        <v>2652</v>
      </c>
      <c r="H388" s="32" t="s">
        <v>2653</v>
      </c>
      <c r="I388" s="32" t="s">
        <v>4605</v>
      </c>
      <c r="J388" s="35">
        <v>174.72</v>
      </c>
      <c r="K388" s="35">
        <v>0</v>
      </c>
      <c r="L388" s="35">
        <v>0</v>
      </c>
      <c r="M388" s="35">
        <v>0</v>
      </c>
      <c r="N388" s="32" t="s">
        <v>2197</v>
      </c>
      <c r="O388" s="32" t="s">
        <v>18</v>
      </c>
      <c r="P388" s="32">
        <v>7</v>
      </c>
      <c r="Q388" s="32" t="s">
        <v>5158</v>
      </c>
    </row>
    <row r="389" spans="1:17" hidden="1" x14ac:dyDescent="0.25">
      <c r="A389" s="57">
        <v>42248.418700312497</v>
      </c>
      <c r="B389" s="32" t="s">
        <v>70</v>
      </c>
      <c r="C389" s="32" t="s">
        <v>2696</v>
      </c>
      <c r="D389" s="32" t="s">
        <v>2697</v>
      </c>
      <c r="E389" s="32" t="s">
        <v>5439</v>
      </c>
      <c r="F389" s="32" t="s">
        <v>8233</v>
      </c>
      <c r="G389" s="32" t="s">
        <v>2652</v>
      </c>
      <c r="H389" s="32" t="s">
        <v>2653</v>
      </c>
      <c r="I389" s="32" t="s">
        <v>4605</v>
      </c>
      <c r="J389" s="35">
        <v>24.96</v>
      </c>
      <c r="K389" s="35">
        <v>0</v>
      </c>
      <c r="L389" s="35">
        <v>0</v>
      </c>
      <c r="M389" s="35">
        <v>0</v>
      </c>
      <c r="N389" s="32" t="s">
        <v>2197</v>
      </c>
      <c r="O389" s="32" t="s">
        <v>18</v>
      </c>
      <c r="P389" s="32">
        <v>1</v>
      </c>
      <c r="Q389" s="32" t="s">
        <v>5440</v>
      </c>
    </row>
    <row r="390" spans="1:17" hidden="1" x14ac:dyDescent="0.25">
      <c r="A390" s="57">
        <v>42248.418702118055</v>
      </c>
      <c r="B390" s="32" t="s">
        <v>4333</v>
      </c>
      <c r="C390" s="32" t="s">
        <v>2696</v>
      </c>
      <c r="D390" s="32" t="s">
        <v>2697</v>
      </c>
      <c r="E390" s="32" t="s">
        <v>5472</v>
      </c>
      <c r="F390" s="32" t="s">
        <v>8234</v>
      </c>
      <c r="G390" s="32" t="s">
        <v>3040</v>
      </c>
      <c r="H390" s="32" t="s">
        <v>3041</v>
      </c>
      <c r="I390" s="32" t="s">
        <v>4605</v>
      </c>
      <c r="J390" s="35">
        <v>641.29999999999995</v>
      </c>
      <c r="K390" s="35">
        <v>0</v>
      </c>
      <c r="L390" s="35">
        <v>0</v>
      </c>
      <c r="M390" s="35">
        <v>0</v>
      </c>
      <c r="N390" s="32" t="s">
        <v>2197</v>
      </c>
      <c r="O390" s="32" t="s">
        <v>18</v>
      </c>
      <c r="P390" s="32">
        <v>22</v>
      </c>
      <c r="Q390" s="32" t="s">
        <v>5298</v>
      </c>
    </row>
    <row r="391" spans="1:17" hidden="1" x14ac:dyDescent="0.25">
      <c r="A391" s="57">
        <v>42248.418703391202</v>
      </c>
      <c r="B391" s="32" t="s">
        <v>4333</v>
      </c>
      <c r="C391" s="32" t="s">
        <v>2696</v>
      </c>
      <c r="D391" s="32" t="s">
        <v>2697</v>
      </c>
      <c r="E391" s="32" t="s">
        <v>5438</v>
      </c>
      <c r="F391" s="32" t="s">
        <v>8235</v>
      </c>
      <c r="G391" s="32" t="s">
        <v>2663</v>
      </c>
      <c r="H391" s="32" t="s">
        <v>2664</v>
      </c>
      <c r="I391" s="32" t="s">
        <v>4605</v>
      </c>
      <c r="J391" s="35">
        <v>181.02</v>
      </c>
      <c r="K391" s="35">
        <v>0</v>
      </c>
      <c r="L391" s="35">
        <v>0</v>
      </c>
      <c r="M391" s="35">
        <v>0</v>
      </c>
      <c r="N391" s="32" t="s">
        <v>2197</v>
      </c>
      <c r="O391" s="32" t="s">
        <v>18</v>
      </c>
      <c r="P391" s="32">
        <v>7</v>
      </c>
      <c r="Q391" s="32" t="s">
        <v>5299</v>
      </c>
    </row>
    <row r="392" spans="1:17" hidden="1" x14ac:dyDescent="0.25">
      <c r="A392" s="57">
        <v>42248.418704629628</v>
      </c>
      <c r="B392" s="32" t="s">
        <v>4333</v>
      </c>
      <c r="C392" s="32" t="s">
        <v>2696</v>
      </c>
      <c r="D392" s="32" t="s">
        <v>2697</v>
      </c>
      <c r="E392" s="32" t="s">
        <v>5441</v>
      </c>
      <c r="F392" s="32" t="s">
        <v>8236</v>
      </c>
      <c r="G392" s="32" t="s">
        <v>2652</v>
      </c>
      <c r="H392" s="32" t="s">
        <v>2653</v>
      </c>
      <c r="I392" s="32" t="s">
        <v>4605</v>
      </c>
      <c r="J392" s="35">
        <v>24.96</v>
      </c>
      <c r="K392" s="35">
        <v>0</v>
      </c>
      <c r="L392" s="35">
        <v>0</v>
      </c>
      <c r="M392" s="35">
        <v>0</v>
      </c>
      <c r="N392" s="32" t="s">
        <v>2197</v>
      </c>
      <c r="O392" s="32" t="s">
        <v>18</v>
      </c>
      <c r="P392" s="32">
        <v>1</v>
      </c>
      <c r="Q392" s="32" t="s">
        <v>5301</v>
      </c>
    </row>
    <row r="393" spans="1:17" hidden="1" x14ac:dyDescent="0.25">
      <c r="A393" s="57">
        <v>42248.418706099539</v>
      </c>
      <c r="B393" s="32" t="s">
        <v>70</v>
      </c>
      <c r="C393" s="32" t="s">
        <v>2696</v>
      </c>
      <c r="D393" s="32" t="s">
        <v>2697</v>
      </c>
      <c r="E393" s="32" t="s">
        <v>5442</v>
      </c>
      <c r="F393" s="32" t="s">
        <v>8237</v>
      </c>
      <c r="G393" s="32" t="s">
        <v>2652</v>
      </c>
      <c r="H393" s="32" t="s">
        <v>2653</v>
      </c>
      <c r="I393" s="32" t="s">
        <v>4605</v>
      </c>
      <c r="J393" s="35">
        <v>49.92</v>
      </c>
      <c r="K393" s="35">
        <v>0</v>
      </c>
      <c r="L393" s="35">
        <v>0</v>
      </c>
      <c r="M393" s="35">
        <v>0</v>
      </c>
      <c r="N393" s="32" t="s">
        <v>2197</v>
      </c>
      <c r="O393" s="32" t="s">
        <v>18</v>
      </c>
      <c r="P393" s="32">
        <v>2</v>
      </c>
      <c r="Q393" s="32" t="s">
        <v>5304</v>
      </c>
    </row>
    <row r="394" spans="1:17" hidden="1" x14ac:dyDescent="0.25">
      <c r="A394" s="57">
        <v>42248.418707372686</v>
      </c>
      <c r="B394" s="32" t="s">
        <v>70</v>
      </c>
      <c r="C394" s="32" t="s">
        <v>2696</v>
      </c>
      <c r="D394" s="32" t="s">
        <v>2697</v>
      </c>
      <c r="E394" s="32" t="s">
        <v>5443</v>
      </c>
      <c r="F394" s="32" t="s">
        <v>8238</v>
      </c>
      <c r="G394" s="32" t="s">
        <v>2652</v>
      </c>
      <c r="H394" s="32" t="s">
        <v>2653</v>
      </c>
      <c r="I394" s="32" t="s">
        <v>4605</v>
      </c>
      <c r="J394" s="35">
        <v>24.96</v>
      </c>
      <c r="K394" s="35">
        <v>0</v>
      </c>
      <c r="L394" s="35">
        <v>0</v>
      </c>
      <c r="M394" s="35">
        <v>0</v>
      </c>
      <c r="N394" s="32" t="s">
        <v>2197</v>
      </c>
      <c r="O394" s="32" t="s">
        <v>18</v>
      </c>
      <c r="P394" s="32">
        <v>1</v>
      </c>
      <c r="Q394" s="32" t="s">
        <v>5303</v>
      </c>
    </row>
    <row r="395" spans="1:17" hidden="1" x14ac:dyDescent="0.25">
      <c r="A395" s="57">
        <v>42248.418788194445</v>
      </c>
      <c r="B395" s="32" t="s">
        <v>4333</v>
      </c>
      <c r="C395" s="32" t="s">
        <v>2696</v>
      </c>
      <c r="D395" s="32" t="s">
        <v>2697</v>
      </c>
      <c r="E395" s="32" t="s">
        <v>5449</v>
      </c>
      <c r="F395" s="32" t="s">
        <v>8239</v>
      </c>
      <c r="G395" s="32" t="s">
        <v>2652</v>
      </c>
      <c r="H395" s="32" t="s">
        <v>2653</v>
      </c>
      <c r="I395" s="32" t="s">
        <v>4605</v>
      </c>
      <c r="J395" s="35">
        <v>174.72</v>
      </c>
      <c r="K395" s="35">
        <v>0</v>
      </c>
      <c r="L395" s="35">
        <v>0</v>
      </c>
      <c r="M395" s="35">
        <v>0</v>
      </c>
      <c r="N395" s="32" t="s">
        <v>2197</v>
      </c>
      <c r="O395" s="32" t="s">
        <v>18</v>
      </c>
      <c r="P395" s="32">
        <v>7</v>
      </c>
      <c r="Q395" s="32" t="s">
        <v>5297</v>
      </c>
    </row>
    <row r="396" spans="1:17" hidden="1" x14ac:dyDescent="0.25">
      <c r="A396" s="57">
        <v>42248.418789467592</v>
      </c>
      <c r="B396" s="32" t="s">
        <v>4333</v>
      </c>
      <c r="C396" s="32" t="s">
        <v>2696</v>
      </c>
      <c r="D396" s="32" t="s">
        <v>2697</v>
      </c>
      <c r="E396" s="32" t="s">
        <v>5473</v>
      </c>
      <c r="F396" s="32" t="s">
        <v>8240</v>
      </c>
      <c r="G396" s="32" t="s">
        <v>2652</v>
      </c>
      <c r="H396" s="32" t="s">
        <v>2653</v>
      </c>
      <c r="I396" s="32" t="s">
        <v>4605</v>
      </c>
      <c r="J396" s="35">
        <v>324.48</v>
      </c>
      <c r="K396" s="35">
        <v>0</v>
      </c>
      <c r="L396" s="35">
        <v>0</v>
      </c>
      <c r="M396" s="35">
        <v>0</v>
      </c>
      <c r="N396" s="32" t="s">
        <v>2197</v>
      </c>
      <c r="O396" s="32" t="s">
        <v>18</v>
      </c>
      <c r="P396" s="32">
        <v>13</v>
      </c>
      <c r="Q396" s="32" t="s">
        <v>5324</v>
      </c>
    </row>
    <row r="397" spans="1:17" hidden="1" x14ac:dyDescent="0.25">
      <c r="A397" s="57">
        <v>42248.418790740739</v>
      </c>
      <c r="B397" s="32" t="s">
        <v>4333</v>
      </c>
      <c r="C397" s="32" t="s">
        <v>2696</v>
      </c>
      <c r="D397" s="32" t="s">
        <v>2697</v>
      </c>
      <c r="E397" s="32" t="s">
        <v>5450</v>
      </c>
      <c r="F397" s="32" t="s">
        <v>8241</v>
      </c>
      <c r="G397" s="32" t="s">
        <v>2652</v>
      </c>
      <c r="H397" s="32" t="s">
        <v>2653</v>
      </c>
      <c r="I397" s="32" t="s">
        <v>4605</v>
      </c>
      <c r="J397" s="35">
        <v>374.4</v>
      </c>
      <c r="K397" s="35">
        <v>0</v>
      </c>
      <c r="L397" s="35">
        <v>0</v>
      </c>
      <c r="M397" s="35">
        <v>0</v>
      </c>
      <c r="N397" s="32" t="s">
        <v>2197</v>
      </c>
      <c r="O397" s="32" t="s">
        <v>18</v>
      </c>
      <c r="P397" s="32">
        <v>15</v>
      </c>
      <c r="Q397" s="32" t="s">
        <v>5322</v>
      </c>
    </row>
    <row r="398" spans="1:17" hidden="1" x14ac:dyDescent="0.25">
      <c r="A398" s="57">
        <v>42248.418791979166</v>
      </c>
      <c r="B398" s="32" t="s">
        <v>4333</v>
      </c>
      <c r="C398" s="32" t="s">
        <v>2696</v>
      </c>
      <c r="D398" s="32" t="s">
        <v>2697</v>
      </c>
      <c r="E398" s="32" t="s">
        <v>5474</v>
      </c>
      <c r="F398" s="32" t="s">
        <v>8242</v>
      </c>
      <c r="G398" s="32" t="s">
        <v>2652</v>
      </c>
      <c r="H398" s="32" t="s">
        <v>2653</v>
      </c>
      <c r="I398" s="32" t="s">
        <v>4605</v>
      </c>
      <c r="J398" s="35">
        <v>274.56</v>
      </c>
      <c r="K398" s="35">
        <v>0</v>
      </c>
      <c r="L398" s="35">
        <v>0</v>
      </c>
      <c r="M398" s="35">
        <v>0</v>
      </c>
      <c r="N398" s="32" t="s">
        <v>2197</v>
      </c>
      <c r="O398" s="32" t="s">
        <v>18</v>
      </c>
      <c r="P398" s="32">
        <v>11</v>
      </c>
      <c r="Q398" s="32" t="s">
        <v>5325</v>
      </c>
    </row>
    <row r="399" spans="1:17" hidden="1" x14ac:dyDescent="0.25">
      <c r="A399" s="57">
        <v>42248.41879398148</v>
      </c>
      <c r="B399" s="32" t="s">
        <v>4333</v>
      </c>
      <c r="C399" s="32" t="s">
        <v>2696</v>
      </c>
      <c r="D399" s="32" t="s">
        <v>2697</v>
      </c>
      <c r="E399" s="32" t="s">
        <v>5451</v>
      </c>
      <c r="F399" s="32" t="s">
        <v>8243</v>
      </c>
      <c r="G399" s="32" t="s">
        <v>2652</v>
      </c>
      <c r="H399" s="32" t="s">
        <v>2653</v>
      </c>
      <c r="I399" s="32" t="s">
        <v>4605</v>
      </c>
      <c r="J399" s="35">
        <v>99.84</v>
      </c>
      <c r="K399" s="35">
        <v>0</v>
      </c>
      <c r="L399" s="35">
        <v>0</v>
      </c>
      <c r="M399" s="35">
        <v>0</v>
      </c>
      <c r="N399" s="32" t="s">
        <v>2197</v>
      </c>
      <c r="O399" s="32" t="s">
        <v>18</v>
      </c>
      <c r="P399" s="32">
        <v>4</v>
      </c>
      <c r="Q399" s="32" t="s">
        <v>5300</v>
      </c>
    </row>
    <row r="400" spans="1:17" hidden="1" x14ac:dyDescent="0.25">
      <c r="A400" s="57">
        <v>42248.418795057871</v>
      </c>
      <c r="B400" s="32" t="s">
        <v>4333</v>
      </c>
      <c r="C400" s="32" t="s">
        <v>2696</v>
      </c>
      <c r="D400" s="32" t="s">
        <v>2697</v>
      </c>
      <c r="E400" s="32" t="s">
        <v>5475</v>
      </c>
      <c r="F400" s="32" t="s">
        <v>8244</v>
      </c>
      <c r="G400" s="32" t="s">
        <v>2652</v>
      </c>
      <c r="H400" s="32" t="s">
        <v>2653</v>
      </c>
      <c r="I400" s="32" t="s">
        <v>4605</v>
      </c>
      <c r="J400" s="35">
        <v>49.92</v>
      </c>
      <c r="K400" s="35">
        <v>0</v>
      </c>
      <c r="L400" s="35">
        <v>0</v>
      </c>
      <c r="M400" s="35">
        <v>0</v>
      </c>
      <c r="N400" s="32" t="s">
        <v>2197</v>
      </c>
      <c r="O400" s="32" t="s">
        <v>18</v>
      </c>
      <c r="P400" s="32">
        <v>2</v>
      </c>
      <c r="Q400" s="32" t="s">
        <v>5296</v>
      </c>
    </row>
    <row r="401" spans="1:17" hidden="1" x14ac:dyDescent="0.25">
      <c r="A401" s="57">
        <v>42248.418796331018</v>
      </c>
      <c r="B401" s="32" t="s">
        <v>4333</v>
      </c>
      <c r="C401" s="32" t="s">
        <v>2696</v>
      </c>
      <c r="D401" s="32" t="s">
        <v>2697</v>
      </c>
      <c r="E401" s="32" t="s">
        <v>5512</v>
      </c>
      <c r="F401" s="32" t="s">
        <v>8245</v>
      </c>
      <c r="G401" s="32" t="s">
        <v>5308</v>
      </c>
      <c r="H401" s="32" t="s">
        <v>5309</v>
      </c>
      <c r="I401" s="32" t="s">
        <v>4605</v>
      </c>
      <c r="J401" s="35">
        <v>43.03</v>
      </c>
      <c r="K401" s="35">
        <v>0</v>
      </c>
      <c r="L401" s="35">
        <v>0</v>
      </c>
      <c r="M401" s="35">
        <v>0</v>
      </c>
      <c r="N401" s="32" t="s">
        <v>2197</v>
      </c>
      <c r="O401" s="32" t="s">
        <v>18</v>
      </c>
      <c r="P401" s="32">
        <v>1</v>
      </c>
      <c r="Q401" s="32" t="s">
        <v>5404</v>
      </c>
    </row>
    <row r="402" spans="1:17" hidden="1" x14ac:dyDescent="0.25">
      <c r="A402" s="57">
        <v>42248.4187977662</v>
      </c>
      <c r="B402" s="32" t="s">
        <v>4333</v>
      </c>
      <c r="C402" s="32" t="s">
        <v>2696</v>
      </c>
      <c r="D402" s="32" t="s">
        <v>2697</v>
      </c>
      <c r="E402" s="32" t="s">
        <v>5465</v>
      </c>
      <c r="F402" s="32" t="s">
        <v>8246</v>
      </c>
      <c r="G402" s="32" t="s">
        <v>2663</v>
      </c>
      <c r="H402" s="32" t="s">
        <v>2664</v>
      </c>
      <c r="I402" s="32" t="s">
        <v>4605</v>
      </c>
      <c r="J402" s="35">
        <v>25.86</v>
      </c>
      <c r="K402" s="35">
        <v>0</v>
      </c>
      <c r="L402" s="35">
        <v>0</v>
      </c>
      <c r="M402" s="35">
        <v>0</v>
      </c>
      <c r="N402" s="32" t="s">
        <v>2197</v>
      </c>
      <c r="O402" s="32" t="s">
        <v>18</v>
      </c>
      <c r="P402" s="32">
        <v>1</v>
      </c>
      <c r="Q402" s="32" t="s">
        <v>5295</v>
      </c>
    </row>
    <row r="403" spans="1:17" hidden="1" x14ac:dyDescent="0.25">
      <c r="A403" s="57">
        <v>42248.418799039355</v>
      </c>
      <c r="B403" s="32" t="s">
        <v>4333</v>
      </c>
      <c r="C403" s="32" t="s">
        <v>2696</v>
      </c>
      <c r="D403" s="32" t="s">
        <v>2697</v>
      </c>
      <c r="E403" s="32" t="s">
        <v>5468</v>
      </c>
      <c r="F403" s="32" t="s">
        <v>8247</v>
      </c>
      <c r="G403" s="32" t="s">
        <v>2652</v>
      </c>
      <c r="H403" s="32" t="s">
        <v>2653</v>
      </c>
      <c r="I403" s="32" t="s">
        <v>4605</v>
      </c>
      <c r="J403" s="35">
        <v>49.92</v>
      </c>
      <c r="K403" s="35">
        <v>0</v>
      </c>
      <c r="L403" s="35">
        <v>0</v>
      </c>
      <c r="M403" s="35">
        <v>0</v>
      </c>
      <c r="N403" s="32" t="s">
        <v>2197</v>
      </c>
      <c r="O403" s="32" t="s">
        <v>18</v>
      </c>
      <c r="P403" s="32">
        <v>2</v>
      </c>
      <c r="Q403" s="32" t="s">
        <v>5313</v>
      </c>
    </row>
    <row r="404" spans="1:17" hidden="1" x14ac:dyDescent="0.25">
      <c r="A404" s="57">
        <v>42248.418800497682</v>
      </c>
      <c r="B404" s="32" t="s">
        <v>4333</v>
      </c>
      <c r="C404" s="32" t="s">
        <v>2696</v>
      </c>
      <c r="D404" s="32" t="s">
        <v>2697</v>
      </c>
      <c r="E404" s="32" t="s">
        <v>5469</v>
      </c>
      <c r="F404" s="32" t="s">
        <v>8248</v>
      </c>
      <c r="G404" s="32" t="s">
        <v>2663</v>
      </c>
      <c r="H404" s="32" t="s">
        <v>2664</v>
      </c>
      <c r="I404" s="32" t="s">
        <v>4605</v>
      </c>
      <c r="J404" s="35">
        <v>51.72</v>
      </c>
      <c r="K404" s="35">
        <v>0</v>
      </c>
      <c r="L404" s="35">
        <v>0</v>
      </c>
      <c r="M404" s="35">
        <v>0</v>
      </c>
      <c r="N404" s="32" t="s">
        <v>2197</v>
      </c>
      <c r="O404" s="32" t="s">
        <v>18</v>
      </c>
      <c r="P404" s="32">
        <v>2</v>
      </c>
      <c r="Q404" s="32" t="s">
        <v>5315</v>
      </c>
    </row>
    <row r="405" spans="1:17" hidden="1" x14ac:dyDescent="0.25">
      <c r="A405" s="57">
        <v>42248.418801585649</v>
      </c>
      <c r="B405" s="32" t="s">
        <v>4333</v>
      </c>
      <c r="C405" s="32" t="s">
        <v>2696</v>
      </c>
      <c r="D405" s="32" t="s">
        <v>2697</v>
      </c>
      <c r="E405" s="32" t="s">
        <v>5470</v>
      </c>
      <c r="F405" s="32" t="s">
        <v>8249</v>
      </c>
      <c r="G405" s="32" t="s">
        <v>2652</v>
      </c>
      <c r="H405" s="32" t="s">
        <v>2653</v>
      </c>
      <c r="I405" s="32" t="s">
        <v>4605</v>
      </c>
      <c r="J405" s="35">
        <v>24.96</v>
      </c>
      <c r="K405" s="35">
        <v>0</v>
      </c>
      <c r="L405" s="35">
        <v>0</v>
      </c>
      <c r="M405" s="35">
        <v>0</v>
      </c>
      <c r="N405" s="32" t="s">
        <v>2197</v>
      </c>
      <c r="O405" s="32" t="s">
        <v>18</v>
      </c>
      <c r="P405" s="32">
        <v>1</v>
      </c>
      <c r="Q405" s="32" t="s">
        <v>5305</v>
      </c>
    </row>
    <row r="406" spans="1:17" hidden="1" x14ac:dyDescent="0.25">
      <c r="A406" s="57">
        <v>42248.418802858796</v>
      </c>
      <c r="B406" s="32" t="s">
        <v>4333</v>
      </c>
      <c r="C406" s="32" t="s">
        <v>2696</v>
      </c>
      <c r="D406" s="32" t="s">
        <v>2697</v>
      </c>
      <c r="E406" s="32" t="s">
        <v>5652</v>
      </c>
      <c r="F406" s="32" t="s">
        <v>8250</v>
      </c>
      <c r="G406" s="32" t="s">
        <v>2652</v>
      </c>
      <c r="H406" s="32" t="s">
        <v>2653</v>
      </c>
      <c r="I406" s="32" t="s">
        <v>4605</v>
      </c>
      <c r="J406" s="35">
        <v>24.96</v>
      </c>
      <c r="K406" s="35">
        <v>0</v>
      </c>
      <c r="L406" s="35">
        <v>0</v>
      </c>
      <c r="M406" s="35">
        <v>0</v>
      </c>
      <c r="N406" s="32" t="s">
        <v>2197</v>
      </c>
      <c r="O406" s="32" t="s">
        <v>18</v>
      </c>
      <c r="P406" s="32">
        <v>1</v>
      </c>
      <c r="Q406" s="32" t="s">
        <v>5653</v>
      </c>
    </row>
    <row r="407" spans="1:17" hidden="1" x14ac:dyDescent="0.25">
      <c r="A407" s="57">
        <v>42248.442365891206</v>
      </c>
      <c r="B407" s="32" t="s">
        <v>21</v>
      </c>
      <c r="C407" s="32" t="s">
        <v>2996</v>
      </c>
      <c r="D407" s="32" t="s">
        <v>2997</v>
      </c>
      <c r="E407" s="32" t="s">
        <v>2998</v>
      </c>
      <c r="F407" s="32" t="s">
        <v>8251</v>
      </c>
      <c r="G407" s="32" t="s">
        <v>2679</v>
      </c>
      <c r="H407" s="32" t="s">
        <v>2680</v>
      </c>
      <c r="I407" s="32" t="s">
        <v>4605</v>
      </c>
      <c r="J407" s="35">
        <v>2151.5</v>
      </c>
      <c r="K407" s="35">
        <v>0</v>
      </c>
      <c r="L407" s="35">
        <v>0</v>
      </c>
      <c r="M407" s="35">
        <v>0</v>
      </c>
      <c r="N407" s="32" t="s">
        <v>2197</v>
      </c>
      <c r="O407" s="32" t="s">
        <v>18</v>
      </c>
      <c r="P407" s="32">
        <v>50</v>
      </c>
      <c r="Q407" s="32" t="s">
        <v>2999</v>
      </c>
    </row>
    <row r="408" spans="1:17" hidden="1" x14ac:dyDescent="0.25">
      <c r="A408" s="57">
        <v>42248.442365891206</v>
      </c>
      <c r="B408" s="32" t="s">
        <v>21</v>
      </c>
      <c r="C408" s="32" t="s">
        <v>2996</v>
      </c>
      <c r="D408" s="32" t="s">
        <v>2997</v>
      </c>
      <c r="E408" s="32" t="s">
        <v>2998</v>
      </c>
      <c r="F408" s="32" t="s">
        <v>8251</v>
      </c>
      <c r="G408" s="32" t="s">
        <v>3000</v>
      </c>
      <c r="H408" s="32" t="s">
        <v>3001</v>
      </c>
      <c r="I408" s="32" t="s">
        <v>4605</v>
      </c>
      <c r="J408" s="35">
        <v>523</v>
      </c>
      <c r="K408" s="35">
        <v>0</v>
      </c>
      <c r="L408" s="35">
        <v>0</v>
      </c>
      <c r="M408" s="35">
        <v>0</v>
      </c>
      <c r="N408" s="32" t="s">
        <v>2197</v>
      </c>
      <c r="O408" s="32" t="s">
        <v>18</v>
      </c>
      <c r="P408" s="32">
        <v>100</v>
      </c>
      <c r="Q408" s="32" t="s">
        <v>2999</v>
      </c>
    </row>
    <row r="409" spans="1:17" hidden="1" x14ac:dyDescent="0.25">
      <c r="A409" s="57">
        <v>42248.442365891206</v>
      </c>
      <c r="B409" s="32" t="s">
        <v>21</v>
      </c>
      <c r="C409" s="32" t="s">
        <v>2996</v>
      </c>
      <c r="D409" s="32" t="s">
        <v>2997</v>
      </c>
      <c r="E409" s="32" t="s">
        <v>2998</v>
      </c>
      <c r="F409" s="32" t="s">
        <v>8251</v>
      </c>
      <c r="G409" s="32" t="s">
        <v>3002</v>
      </c>
      <c r="H409" s="32" t="s">
        <v>3003</v>
      </c>
      <c r="I409" s="32" t="s">
        <v>4605</v>
      </c>
      <c r="J409" s="35">
        <v>506.5</v>
      </c>
      <c r="K409" s="35">
        <v>0</v>
      </c>
      <c r="L409" s="35">
        <v>0</v>
      </c>
      <c r="M409" s="35">
        <v>0</v>
      </c>
      <c r="N409" s="32" t="s">
        <v>2197</v>
      </c>
      <c r="O409" s="32" t="s">
        <v>18</v>
      </c>
      <c r="P409" s="32">
        <v>50</v>
      </c>
      <c r="Q409" s="32" t="s">
        <v>2999</v>
      </c>
    </row>
    <row r="410" spans="1:17" hidden="1" x14ac:dyDescent="0.25">
      <c r="A410" s="57">
        <v>42248.442365891206</v>
      </c>
      <c r="B410" s="32" t="s">
        <v>21</v>
      </c>
      <c r="C410" s="32" t="s">
        <v>2996</v>
      </c>
      <c r="D410" s="32" t="s">
        <v>2997</v>
      </c>
      <c r="E410" s="32" t="s">
        <v>2998</v>
      </c>
      <c r="F410" s="32" t="s">
        <v>8251</v>
      </c>
      <c r="G410" s="32" t="s">
        <v>2690</v>
      </c>
      <c r="H410" s="32" t="s">
        <v>2691</v>
      </c>
      <c r="I410" s="32" t="s">
        <v>4605</v>
      </c>
      <c r="J410" s="35">
        <v>1030</v>
      </c>
      <c r="K410" s="35">
        <v>0</v>
      </c>
      <c r="L410" s="35">
        <v>0</v>
      </c>
      <c r="M410" s="35">
        <v>0</v>
      </c>
      <c r="N410" s="32" t="s">
        <v>2197</v>
      </c>
      <c r="O410" s="32" t="s">
        <v>18</v>
      </c>
      <c r="P410" s="32">
        <v>50</v>
      </c>
      <c r="Q410" s="32" t="s">
        <v>2999</v>
      </c>
    </row>
    <row r="411" spans="1:17" hidden="1" x14ac:dyDescent="0.25">
      <c r="A411" s="57">
        <v>42248.442368090276</v>
      </c>
      <c r="B411" s="32" t="s">
        <v>21</v>
      </c>
      <c r="C411" s="32" t="s">
        <v>2996</v>
      </c>
      <c r="D411" s="32" t="s">
        <v>2997</v>
      </c>
      <c r="E411" s="32" t="s">
        <v>3004</v>
      </c>
      <c r="F411" s="32" t="s">
        <v>8252</v>
      </c>
      <c r="G411" s="32" t="s">
        <v>2679</v>
      </c>
      <c r="H411" s="32" t="s">
        <v>2680</v>
      </c>
      <c r="I411" s="32" t="s">
        <v>4605</v>
      </c>
      <c r="J411" s="35">
        <v>1290.9000000000001</v>
      </c>
      <c r="K411" s="35">
        <v>0</v>
      </c>
      <c r="L411" s="35">
        <v>0</v>
      </c>
      <c r="M411" s="35">
        <v>0</v>
      </c>
      <c r="N411" s="32" t="s">
        <v>2197</v>
      </c>
      <c r="O411" s="32" t="s">
        <v>18</v>
      </c>
      <c r="P411" s="32">
        <v>30</v>
      </c>
      <c r="Q411" s="32" t="s">
        <v>3005</v>
      </c>
    </row>
    <row r="412" spans="1:17" hidden="1" x14ac:dyDescent="0.25">
      <c r="A412" s="57">
        <v>42248.442368090276</v>
      </c>
      <c r="B412" s="32" t="s">
        <v>21</v>
      </c>
      <c r="C412" s="32" t="s">
        <v>2996</v>
      </c>
      <c r="D412" s="32" t="s">
        <v>2997</v>
      </c>
      <c r="E412" s="32" t="s">
        <v>3004</v>
      </c>
      <c r="F412" s="32" t="s">
        <v>8252</v>
      </c>
      <c r="G412" s="32" t="s">
        <v>3000</v>
      </c>
      <c r="H412" s="32" t="s">
        <v>3001</v>
      </c>
      <c r="I412" s="32" t="s">
        <v>4605</v>
      </c>
      <c r="J412" s="35">
        <v>156.9</v>
      </c>
      <c r="K412" s="35">
        <v>0</v>
      </c>
      <c r="L412" s="35">
        <v>0</v>
      </c>
      <c r="M412" s="35">
        <v>0</v>
      </c>
      <c r="N412" s="32" t="s">
        <v>2197</v>
      </c>
      <c r="O412" s="32" t="s">
        <v>18</v>
      </c>
      <c r="P412" s="32">
        <v>30</v>
      </c>
      <c r="Q412" s="32" t="s">
        <v>3005</v>
      </c>
    </row>
    <row r="413" spans="1:17" hidden="1" x14ac:dyDescent="0.25">
      <c r="A413" s="57">
        <v>42248.442368090276</v>
      </c>
      <c r="B413" s="32" t="s">
        <v>21</v>
      </c>
      <c r="C413" s="32" t="s">
        <v>2996</v>
      </c>
      <c r="D413" s="32" t="s">
        <v>2997</v>
      </c>
      <c r="E413" s="32" t="s">
        <v>3004</v>
      </c>
      <c r="F413" s="32" t="s">
        <v>8252</v>
      </c>
      <c r="G413" s="32" t="s">
        <v>3002</v>
      </c>
      <c r="H413" s="32" t="s">
        <v>3003</v>
      </c>
      <c r="I413" s="32" t="s">
        <v>4605</v>
      </c>
      <c r="J413" s="35">
        <v>303.89999999999998</v>
      </c>
      <c r="K413" s="35">
        <v>0</v>
      </c>
      <c r="L413" s="35">
        <v>0</v>
      </c>
      <c r="M413" s="35">
        <v>0</v>
      </c>
      <c r="N413" s="32" t="s">
        <v>2197</v>
      </c>
      <c r="O413" s="32" t="s">
        <v>18</v>
      </c>
      <c r="P413" s="32">
        <v>30</v>
      </c>
      <c r="Q413" s="32" t="s">
        <v>3005</v>
      </c>
    </row>
    <row r="414" spans="1:17" hidden="1" x14ac:dyDescent="0.25">
      <c r="A414" s="57">
        <v>42248.442369710647</v>
      </c>
      <c r="B414" s="32" t="s">
        <v>21</v>
      </c>
      <c r="C414" s="32" t="s">
        <v>2996</v>
      </c>
      <c r="D414" s="32" t="s">
        <v>2997</v>
      </c>
      <c r="E414" s="32" t="s">
        <v>3006</v>
      </c>
      <c r="F414" s="32" t="s">
        <v>8253</v>
      </c>
      <c r="G414" s="32" t="s">
        <v>3000</v>
      </c>
      <c r="H414" s="32" t="s">
        <v>3001</v>
      </c>
      <c r="I414" s="32" t="s">
        <v>4605</v>
      </c>
      <c r="J414" s="35">
        <v>156.9</v>
      </c>
      <c r="K414" s="35">
        <v>0</v>
      </c>
      <c r="L414" s="35">
        <v>0</v>
      </c>
      <c r="M414" s="35">
        <v>0</v>
      </c>
      <c r="N414" s="32" t="s">
        <v>2197</v>
      </c>
      <c r="O414" s="32" t="s">
        <v>18</v>
      </c>
      <c r="P414" s="32">
        <v>30</v>
      </c>
      <c r="Q414" s="32" t="s">
        <v>3007</v>
      </c>
    </row>
    <row r="415" spans="1:17" hidden="1" x14ac:dyDescent="0.25">
      <c r="A415" s="57">
        <v>42248.442369710647</v>
      </c>
      <c r="B415" s="32" t="s">
        <v>21</v>
      </c>
      <c r="C415" s="32" t="s">
        <v>2996</v>
      </c>
      <c r="D415" s="32" t="s">
        <v>2997</v>
      </c>
      <c r="E415" s="32" t="s">
        <v>3006</v>
      </c>
      <c r="F415" s="32" t="s">
        <v>8253</v>
      </c>
      <c r="G415" s="32" t="s">
        <v>3000</v>
      </c>
      <c r="H415" s="32" t="s">
        <v>3001</v>
      </c>
      <c r="I415" s="32" t="s">
        <v>4605</v>
      </c>
      <c r="J415" s="35">
        <v>52.3</v>
      </c>
      <c r="K415" s="35">
        <v>0</v>
      </c>
      <c r="L415" s="35">
        <v>0</v>
      </c>
      <c r="M415" s="35">
        <v>0</v>
      </c>
      <c r="N415" s="32" t="s">
        <v>2197</v>
      </c>
      <c r="O415" s="32" t="s">
        <v>18</v>
      </c>
      <c r="P415" s="32">
        <v>10</v>
      </c>
      <c r="Q415" s="32" t="s">
        <v>3007</v>
      </c>
    </row>
    <row r="416" spans="1:17" hidden="1" x14ac:dyDescent="0.25">
      <c r="A416" s="57">
        <v>42248.442369710647</v>
      </c>
      <c r="B416" s="32" t="s">
        <v>21</v>
      </c>
      <c r="C416" s="32" t="s">
        <v>2996</v>
      </c>
      <c r="D416" s="32" t="s">
        <v>2997</v>
      </c>
      <c r="E416" s="32" t="s">
        <v>3006</v>
      </c>
      <c r="F416" s="32" t="s">
        <v>8253</v>
      </c>
      <c r="G416" s="32" t="s">
        <v>2690</v>
      </c>
      <c r="H416" s="32" t="s">
        <v>2691</v>
      </c>
      <c r="I416" s="32" t="s">
        <v>4605</v>
      </c>
      <c r="J416" s="35">
        <v>206</v>
      </c>
      <c r="K416" s="35">
        <v>0</v>
      </c>
      <c r="L416" s="35">
        <v>0</v>
      </c>
      <c r="M416" s="35">
        <v>0</v>
      </c>
      <c r="N416" s="32" t="s">
        <v>2197</v>
      </c>
      <c r="O416" s="32" t="s">
        <v>18</v>
      </c>
      <c r="P416" s="32">
        <v>10</v>
      </c>
      <c r="Q416" s="32" t="s">
        <v>3007</v>
      </c>
    </row>
    <row r="417" spans="1:17" hidden="1" x14ac:dyDescent="0.25">
      <c r="A417" s="57">
        <v>42248.442369710647</v>
      </c>
      <c r="B417" s="32" t="s">
        <v>21</v>
      </c>
      <c r="C417" s="32" t="s">
        <v>2996</v>
      </c>
      <c r="D417" s="32" t="s">
        <v>2997</v>
      </c>
      <c r="E417" s="32" t="s">
        <v>3006</v>
      </c>
      <c r="F417" s="32" t="s">
        <v>8253</v>
      </c>
      <c r="G417" s="32" t="s">
        <v>3008</v>
      </c>
      <c r="H417" s="32" t="s">
        <v>3009</v>
      </c>
      <c r="I417" s="32" t="s">
        <v>4605</v>
      </c>
      <c r="J417" s="35">
        <v>1290.9000000000001</v>
      </c>
      <c r="K417" s="35">
        <v>0</v>
      </c>
      <c r="L417" s="35">
        <v>0</v>
      </c>
      <c r="M417" s="35">
        <v>0</v>
      </c>
      <c r="N417" s="32" t="s">
        <v>2197</v>
      </c>
      <c r="O417" s="32" t="s">
        <v>18</v>
      </c>
      <c r="P417" s="32">
        <v>30</v>
      </c>
      <c r="Q417" s="32" t="s">
        <v>3007</v>
      </c>
    </row>
    <row r="418" spans="1:17" hidden="1" x14ac:dyDescent="0.25">
      <c r="A418" s="57">
        <v>42248.442369710647</v>
      </c>
      <c r="B418" s="32" t="s">
        <v>21</v>
      </c>
      <c r="C418" s="32" t="s">
        <v>2996</v>
      </c>
      <c r="D418" s="32" t="s">
        <v>2997</v>
      </c>
      <c r="E418" s="32" t="s">
        <v>3006</v>
      </c>
      <c r="F418" s="32" t="s">
        <v>8253</v>
      </c>
      <c r="G418" s="32" t="s">
        <v>3002</v>
      </c>
      <c r="H418" s="32" t="s">
        <v>3003</v>
      </c>
      <c r="I418" s="32" t="s">
        <v>4605</v>
      </c>
      <c r="J418" s="35">
        <v>303.89999999999998</v>
      </c>
      <c r="K418" s="35">
        <v>0</v>
      </c>
      <c r="L418" s="35">
        <v>0</v>
      </c>
      <c r="M418" s="35">
        <v>0</v>
      </c>
      <c r="N418" s="32" t="s">
        <v>2197</v>
      </c>
      <c r="O418" s="32" t="s">
        <v>18</v>
      </c>
      <c r="P418" s="32">
        <v>30</v>
      </c>
      <c r="Q418" s="32" t="s">
        <v>3007</v>
      </c>
    </row>
    <row r="419" spans="1:17" hidden="1" x14ac:dyDescent="0.25">
      <c r="A419" s="57">
        <v>42248.44237167824</v>
      </c>
      <c r="B419" s="32" t="s">
        <v>21</v>
      </c>
      <c r="C419" s="32" t="s">
        <v>2996</v>
      </c>
      <c r="D419" s="32" t="s">
        <v>2997</v>
      </c>
      <c r="E419" s="32" t="s">
        <v>3010</v>
      </c>
      <c r="F419" s="32" t="s">
        <v>8254</v>
      </c>
      <c r="G419" s="32" t="s">
        <v>3000</v>
      </c>
      <c r="H419" s="32" t="s">
        <v>3001</v>
      </c>
      <c r="I419" s="32" t="s">
        <v>4605</v>
      </c>
      <c r="J419" s="35">
        <v>156.9</v>
      </c>
      <c r="K419" s="35">
        <v>0</v>
      </c>
      <c r="L419" s="35">
        <v>0</v>
      </c>
      <c r="M419" s="35">
        <v>0</v>
      </c>
      <c r="N419" s="32" t="s">
        <v>2197</v>
      </c>
      <c r="O419" s="32" t="s">
        <v>18</v>
      </c>
      <c r="P419" s="32">
        <v>30</v>
      </c>
      <c r="Q419" s="32" t="s">
        <v>3011</v>
      </c>
    </row>
    <row r="420" spans="1:17" hidden="1" x14ac:dyDescent="0.25">
      <c r="A420" s="57">
        <v>42248.44237167824</v>
      </c>
      <c r="B420" s="32" t="s">
        <v>21</v>
      </c>
      <c r="C420" s="32" t="s">
        <v>2996</v>
      </c>
      <c r="D420" s="32" t="s">
        <v>2997</v>
      </c>
      <c r="E420" s="32" t="s">
        <v>3010</v>
      </c>
      <c r="F420" s="32" t="s">
        <v>8254</v>
      </c>
      <c r="G420" s="32" t="s">
        <v>2690</v>
      </c>
      <c r="H420" s="32" t="s">
        <v>2691</v>
      </c>
      <c r="I420" s="32" t="s">
        <v>4605</v>
      </c>
      <c r="J420" s="35">
        <v>618</v>
      </c>
      <c r="K420" s="35">
        <v>0</v>
      </c>
      <c r="L420" s="35">
        <v>0</v>
      </c>
      <c r="M420" s="35">
        <v>0</v>
      </c>
      <c r="N420" s="32" t="s">
        <v>2197</v>
      </c>
      <c r="O420" s="32" t="s">
        <v>18</v>
      </c>
      <c r="P420" s="32">
        <v>30</v>
      </c>
      <c r="Q420" s="32" t="s">
        <v>3011</v>
      </c>
    </row>
    <row r="421" spans="1:17" hidden="1" x14ac:dyDescent="0.25">
      <c r="A421" s="57">
        <v>42248.442373148151</v>
      </c>
      <c r="B421" s="32" t="s">
        <v>21</v>
      </c>
      <c r="C421" s="32" t="s">
        <v>2996</v>
      </c>
      <c r="D421" s="32" t="s">
        <v>2997</v>
      </c>
      <c r="E421" s="32" t="s">
        <v>3012</v>
      </c>
      <c r="F421" s="32" t="s">
        <v>8255</v>
      </c>
      <c r="G421" s="32" t="s">
        <v>2679</v>
      </c>
      <c r="H421" s="32" t="s">
        <v>2680</v>
      </c>
      <c r="I421" s="32" t="s">
        <v>4605</v>
      </c>
      <c r="J421" s="35">
        <v>3012.1</v>
      </c>
      <c r="K421" s="35">
        <v>0</v>
      </c>
      <c r="L421" s="35">
        <v>0</v>
      </c>
      <c r="M421" s="35">
        <v>0</v>
      </c>
      <c r="N421" s="32" t="s">
        <v>2197</v>
      </c>
      <c r="O421" s="32" t="s">
        <v>18</v>
      </c>
      <c r="P421" s="32">
        <v>70</v>
      </c>
      <c r="Q421" s="32" t="s">
        <v>3013</v>
      </c>
    </row>
    <row r="422" spans="1:17" hidden="1" x14ac:dyDescent="0.25">
      <c r="A422" s="57">
        <v>42248.442373148151</v>
      </c>
      <c r="B422" s="32" t="s">
        <v>21</v>
      </c>
      <c r="C422" s="32" t="s">
        <v>2996</v>
      </c>
      <c r="D422" s="32" t="s">
        <v>2997</v>
      </c>
      <c r="E422" s="32" t="s">
        <v>3012</v>
      </c>
      <c r="F422" s="32" t="s">
        <v>8255</v>
      </c>
      <c r="G422" s="32" t="s">
        <v>3000</v>
      </c>
      <c r="H422" s="32" t="s">
        <v>3001</v>
      </c>
      <c r="I422" s="32" t="s">
        <v>4605</v>
      </c>
      <c r="J422" s="35">
        <v>810.65</v>
      </c>
      <c r="K422" s="35">
        <v>0</v>
      </c>
      <c r="L422" s="35">
        <v>0</v>
      </c>
      <c r="M422" s="35">
        <v>0</v>
      </c>
      <c r="N422" s="32" t="s">
        <v>2197</v>
      </c>
      <c r="O422" s="32" t="s">
        <v>18</v>
      </c>
      <c r="P422" s="32">
        <v>155</v>
      </c>
      <c r="Q422" s="32" t="s">
        <v>3013</v>
      </c>
    </row>
    <row r="423" spans="1:17" hidden="1" x14ac:dyDescent="0.25">
      <c r="A423" s="57">
        <v>42248.442373148151</v>
      </c>
      <c r="B423" s="32" t="s">
        <v>21</v>
      </c>
      <c r="C423" s="32" t="s">
        <v>2996</v>
      </c>
      <c r="D423" s="32" t="s">
        <v>2997</v>
      </c>
      <c r="E423" s="32" t="s">
        <v>3012</v>
      </c>
      <c r="F423" s="32" t="s">
        <v>8255</v>
      </c>
      <c r="G423" s="32" t="s">
        <v>3002</v>
      </c>
      <c r="H423" s="32" t="s">
        <v>3003</v>
      </c>
      <c r="I423" s="32" t="s">
        <v>4605</v>
      </c>
      <c r="J423" s="35">
        <v>709.1</v>
      </c>
      <c r="K423" s="35">
        <v>0</v>
      </c>
      <c r="L423" s="35">
        <v>0</v>
      </c>
      <c r="M423" s="35">
        <v>0</v>
      </c>
      <c r="N423" s="32" t="s">
        <v>2197</v>
      </c>
      <c r="O423" s="32" t="s">
        <v>18</v>
      </c>
      <c r="P423" s="32">
        <v>70</v>
      </c>
      <c r="Q423" s="32" t="s">
        <v>3013</v>
      </c>
    </row>
    <row r="424" spans="1:17" hidden="1" x14ac:dyDescent="0.25">
      <c r="A424" s="57">
        <v>42248.442373148151</v>
      </c>
      <c r="B424" s="32" t="s">
        <v>21</v>
      </c>
      <c r="C424" s="32" t="s">
        <v>2996</v>
      </c>
      <c r="D424" s="32" t="s">
        <v>2997</v>
      </c>
      <c r="E424" s="32" t="s">
        <v>3012</v>
      </c>
      <c r="F424" s="32" t="s">
        <v>8255</v>
      </c>
      <c r="G424" s="32" t="s">
        <v>2690</v>
      </c>
      <c r="H424" s="32" t="s">
        <v>2691</v>
      </c>
      <c r="I424" s="32" t="s">
        <v>4605</v>
      </c>
      <c r="J424" s="35">
        <v>1771.6</v>
      </c>
      <c r="K424" s="35">
        <v>0</v>
      </c>
      <c r="L424" s="35">
        <v>0</v>
      </c>
      <c r="M424" s="35">
        <v>0</v>
      </c>
      <c r="N424" s="32" t="s">
        <v>2197</v>
      </c>
      <c r="O424" s="32" t="s">
        <v>18</v>
      </c>
      <c r="P424" s="32">
        <v>86</v>
      </c>
      <c r="Q424" s="32" t="s">
        <v>3013</v>
      </c>
    </row>
    <row r="425" spans="1:17" hidden="1" x14ac:dyDescent="0.25">
      <c r="A425" s="57">
        <v>42248.442373148151</v>
      </c>
      <c r="B425" s="32" t="s">
        <v>21</v>
      </c>
      <c r="C425" s="32" t="s">
        <v>2996</v>
      </c>
      <c r="D425" s="32" t="s">
        <v>2997</v>
      </c>
      <c r="E425" s="32" t="s">
        <v>3012</v>
      </c>
      <c r="F425" s="32" t="s">
        <v>8255</v>
      </c>
      <c r="G425" s="32" t="s">
        <v>3014</v>
      </c>
      <c r="H425" s="32" t="s">
        <v>3015</v>
      </c>
      <c r="I425" s="32" t="s">
        <v>4605</v>
      </c>
      <c r="J425" s="35">
        <v>7.17</v>
      </c>
      <c r="K425" s="35">
        <v>0</v>
      </c>
      <c r="L425" s="35">
        <v>0</v>
      </c>
      <c r="M425" s="35">
        <v>0</v>
      </c>
      <c r="N425" s="32" t="s">
        <v>2197</v>
      </c>
      <c r="O425" s="32" t="s">
        <v>18</v>
      </c>
      <c r="P425" s="32">
        <v>1</v>
      </c>
      <c r="Q425" s="32" t="s">
        <v>3013</v>
      </c>
    </row>
    <row r="426" spans="1:17" hidden="1" x14ac:dyDescent="0.25">
      <c r="A426" s="57">
        <v>42248.442375312501</v>
      </c>
      <c r="B426" s="32" t="s">
        <v>21</v>
      </c>
      <c r="C426" s="32" t="s">
        <v>2996</v>
      </c>
      <c r="D426" s="32" t="s">
        <v>2997</v>
      </c>
      <c r="E426" s="32" t="s">
        <v>3016</v>
      </c>
      <c r="F426" s="32" t="s">
        <v>8256</v>
      </c>
      <c r="G426" s="32" t="s">
        <v>3000</v>
      </c>
      <c r="H426" s="32" t="s">
        <v>3001</v>
      </c>
      <c r="I426" s="32" t="s">
        <v>4605</v>
      </c>
      <c r="J426" s="35">
        <v>151.66999999999999</v>
      </c>
      <c r="K426" s="35">
        <v>0</v>
      </c>
      <c r="L426" s="35">
        <v>0</v>
      </c>
      <c r="M426" s="35">
        <v>0</v>
      </c>
      <c r="N426" s="32" t="s">
        <v>2197</v>
      </c>
      <c r="O426" s="32" t="s">
        <v>18</v>
      </c>
      <c r="P426" s="32">
        <v>29</v>
      </c>
      <c r="Q426" s="32" t="s">
        <v>3017</v>
      </c>
    </row>
    <row r="427" spans="1:17" hidden="1" x14ac:dyDescent="0.25">
      <c r="A427" s="57">
        <v>42248.442375312501</v>
      </c>
      <c r="B427" s="32" t="s">
        <v>21</v>
      </c>
      <c r="C427" s="32" t="s">
        <v>2996</v>
      </c>
      <c r="D427" s="32" t="s">
        <v>2997</v>
      </c>
      <c r="E427" s="32" t="s">
        <v>3016</v>
      </c>
      <c r="F427" s="32" t="s">
        <v>8256</v>
      </c>
      <c r="G427" s="32" t="s">
        <v>3000</v>
      </c>
      <c r="H427" s="32" t="s">
        <v>3001</v>
      </c>
      <c r="I427" s="32" t="s">
        <v>4605</v>
      </c>
      <c r="J427" s="35">
        <v>198.74</v>
      </c>
      <c r="K427" s="35">
        <v>0</v>
      </c>
      <c r="L427" s="35">
        <v>0</v>
      </c>
      <c r="M427" s="35">
        <v>0</v>
      </c>
      <c r="N427" s="32" t="s">
        <v>2197</v>
      </c>
      <c r="O427" s="32" t="s">
        <v>18</v>
      </c>
      <c r="P427" s="32">
        <v>38</v>
      </c>
      <c r="Q427" s="32" t="s">
        <v>3017</v>
      </c>
    </row>
    <row r="428" spans="1:17" hidden="1" x14ac:dyDescent="0.25">
      <c r="A428" s="57">
        <v>42248.442375312501</v>
      </c>
      <c r="B428" s="32" t="s">
        <v>21</v>
      </c>
      <c r="C428" s="32" t="s">
        <v>2996</v>
      </c>
      <c r="D428" s="32" t="s">
        <v>2997</v>
      </c>
      <c r="E428" s="32" t="s">
        <v>3016</v>
      </c>
      <c r="F428" s="32" t="s">
        <v>8256</v>
      </c>
      <c r="G428" s="32" t="s">
        <v>3014</v>
      </c>
      <c r="H428" s="32" t="s">
        <v>3015</v>
      </c>
      <c r="I428" s="32" t="s">
        <v>4605</v>
      </c>
      <c r="J428" s="35">
        <v>21.51</v>
      </c>
      <c r="K428" s="35">
        <v>0</v>
      </c>
      <c r="L428" s="35">
        <v>0</v>
      </c>
      <c r="M428" s="35">
        <v>0</v>
      </c>
      <c r="N428" s="32" t="s">
        <v>2197</v>
      </c>
      <c r="O428" s="32" t="s">
        <v>18</v>
      </c>
      <c r="P428" s="32">
        <v>3</v>
      </c>
      <c r="Q428" s="32" t="s">
        <v>3017</v>
      </c>
    </row>
    <row r="429" spans="1:17" hidden="1" x14ac:dyDescent="0.25">
      <c r="A429" s="57">
        <v>42248.442375312501</v>
      </c>
      <c r="B429" s="32" t="s">
        <v>21</v>
      </c>
      <c r="C429" s="32" t="s">
        <v>2996</v>
      </c>
      <c r="D429" s="32" t="s">
        <v>2997</v>
      </c>
      <c r="E429" s="32" t="s">
        <v>3016</v>
      </c>
      <c r="F429" s="32" t="s">
        <v>8256</v>
      </c>
      <c r="G429" s="32" t="s">
        <v>3014</v>
      </c>
      <c r="H429" s="32" t="s">
        <v>3015</v>
      </c>
      <c r="I429" s="32" t="s">
        <v>4605</v>
      </c>
      <c r="J429" s="35">
        <v>86.04</v>
      </c>
      <c r="K429" s="35">
        <v>0</v>
      </c>
      <c r="L429" s="35">
        <v>0</v>
      </c>
      <c r="M429" s="35">
        <v>0</v>
      </c>
      <c r="N429" s="32" t="s">
        <v>2197</v>
      </c>
      <c r="O429" s="32" t="s">
        <v>18</v>
      </c>
      <c r="P429" s="32">
        <v>12</v>
      </c>
      <c r="Q429" s="32" t="s">
        <v>3017</v>
      </c>
    </row>
    <row r="430" spans="1:17" hidden="1" x14ac:dyDescent="0.25">
      <c r="A430" s="57">
        <v>42248.442375312501</v>
      </c>
      <c r="B430" s="32" t="s">
        <v>21</v>
      </c>
      <c r="C430" s="32" t="s">
        <v>2996</v>
      </c>
      <c r="D430" s="32" t="s">
        <v>2997</v>
      </c>
      <c r="E430" s="32" t="s">
        <v>3016</v>
      </c>
      <c r="F430" s="32" t="s">
        <v>8256</v>
      </c>
      <c r="G430" s="32" t="s">
        <v>2690</v>
      </c>
      <c r="H430" s="32" t="s">
        <v>2691</v>
      </c>
      <c r="I430" s="32" t="s">
        <v>4605</v>
      </c>
      <c r="J430" s="35">
        <v>618</v>
      </c>
      <c r="K430" s="35">
        <v>0</v>
      </c>
      <c r="L430" s="35">
        <v>0</v>
      </c>
      <c r="M430" s="35">
        <v>0</v>
      </c>
      <c r="N430" s="32" t="s">
        <v>2197</v>
      </c>
      <c r="O430" s="32" t="s">
        <v>18</v>
      </c>
      <c r="P430" s="32">
        <v>30</v>
      </c>
      <c r="Q430" s="32" t="s">
        <v>3017</v>
      </c>
    </row>
    <row r="431" spans="1:17" hidden="1" x14ac:dyDescent="0.25">
      <c r="A431" s="57">
        <v>42248.442375312501</v>
      </c>
      <c r="B431" s="32" t="s">
        <v>21</v>
      </c>
      <c r="C431" s="32" t="s">
        <v>2996</v>
      </c>
      <c r="D431" s="32" t="s">
        <v>2997</v>
      </c>
      <c r="E431" s="32" t="s">
        <v>3016</v>
      </c>
      <c r="F431" s="32" t="s">
        <v>8256</v>
      </c>
      <c r="G431" s="32" t="s">
        <v>3002</v>
      </c>
      <c r="H431" s="32" t="s">
        <v>3003</v>
      </c>
      <c r="I431" s="32" t="s">
        <v>4605</v>
      </c>
      <c r="J431" s="35">
        <v>506.5</v>
      </c>
      <c r="K431" s="35">
        <v>0</v>
      </c>
      <c r="L431" s="35">
        <v>0</v>
      </c>
      <c r="M431" s="35">
        <v>0</v>
      </c>
      <c r="N431" s="32" t="s">
        <v>2197</v>
      </c>
      <c r="O431" s="32" t="s">
        <v>18</v>
      </c>
      <c r="P431" s="32">
        <v>50</v>
      </c>
      <c r="Q431" s="32" t="s">
        <v>3017</v>
      </c>
    </row>
    <row r="432" spans="1:17" hidden="1" x14ac:dyDescent="0.25">
      <c r="A432" s="57">
        <v>42248.442375312501</v>
      </c>
      <c r="B432" s="32" t="s">
        <v>21</v>
      </c>
      <c r="C432" s="32" t="s">
        <v>2996</v>
      </c>
      <c r="D432" s="32" t="s">
        <v>2997</v>
      </c>
      <c r="E432" s="32" t="s">
        <v>3016</v>
      </c>
      <c r="F432" s="32" t="s">
        <v>8256</v>
      </c>
      <c r="G432" s="32" t="s">
        <v>2679</v>
      </c>
      <c r="H432" s="32" t="s">
        <v>2680</v>
      </c>
      <c r="I432" s="32" t="s">
        <v>4605</v>
      </c>
      <c r="J432" s="35">
        <v>2151.5</v>
      </c>
      <c r="K432" s="35">
        <v>0</v>
      </c>
      <c r="L432" s="35">
        <v>0</v>
      </c>
      <c r="M432" s="35">
        <v>0</v>
      </c>
      <c r="N432" s="32" t="s">
        <v>2197</v>
      </c>
      <c r="O432" s="32" t="s">
        <v>18</v>
      </c>
      <c r="P432" s="32">
        <v>50</v>
      </c>
      <c r="Q432" s="32" t="s">
        <v>3017</v>
      </c>
    </row>
    <row r="433" spans="1:17" hidden="1" x14ac:dyDescent="0.25">
      <c r="A433" s="57">
        <v>42248.442377662039</v>
      </c>
      <c r="B433" s="32" t="s">
        <v>21</v>
      </c>
      <c r="C433" s="32" t="s">
        <v>2996</v>
      </c>
      <c r="D433" s="32" t="s">
        <v>2997</v>
      </c>
      <c r="E433" s="32" t="s">
        <v>3018</v>
      </c>
      <c r="F433" s="32" t="s">
        <v>8257</v>
      </c>
      <c r="G433" s="32" t="s">
        <v>3000</v>
      </c>
      <c r="H433" s="32" t="s">
        <v>3001</v>
      </c>
      <c r="I433" s="32" t="s">
        <v>4605</v>
      </c>
      <c r="J433" s="35">
        <v>261.5</v>
      </c>
      <c r="K433" s="35">
        <v>0</v>
      </c>
      <c r="L433" s="35">
        <v>0</v>
      </c>
      <c r="M433" s="35">
        <v>0</v>
      </c>
      <c r="N433" s="32" t="s">
        <v>2197</v>
      </c>
      <c r="O433" s="32" t="s">
        <v>18</v>
      </c>
      <c r="P433" s="32">
        <v>50</v>
      </c>
      <c r="Q433" s="32" t="s">
        <v>3019</v>
      </c>
    </row>
    <row r="434" spans="1:17" hidden="1" x14ac:dyDescent="0.25">
      <c r="A434" s="57">
        <v>42248.442377662039</v>
      </c>
      <c r="B434" s="32" t="s">
        <v>21</v>
      </c>
      <c r="C434" s="32" t="s">
        <v>2996</v>
      </c>
      <c r="D434" s="32" t="s">
        <v>2997</v>
      </c>
      <c r="E434" s="32" t="s">
        <v>3018</v>
      </c>
      <c r="F434" s="32" t="s">
        <v>8257</v>
      </c>
      <c r="G434" s="32" t="s">
        <v>3000</v>
      </c>
      <c r="H434" s="32" t="s">
        <v>3001</v>
      </c>
      <c r="I434" s="32" t="s">
        <v>4605</v>
      </c>
      <c r="J434" s="35">
        <v>418.4</v>
      </c>
      <c r="K434" s="35">
        <v>0</v>
      </c>
      <c r="L434" s="35">
        <v>0</v>
      </c>
      <c r="M434" s="35">
        <v>0</v>
      </c>
      <c r="N434" s="32" t="s">
        <v>2197</v>
      </c>
      <c r="O434" s="32" t="s">
        <v>18</v>
      </c>
      <c r="P434" s="32">
        <v>80</v>
      </c>
      <c r="Q434" s="32" t="s">
        <v>3019</v>
      </c>
    </row>
    <row r="435" spans="1:17" hidden="1" x14ac:dyDescent="0.25">
      <c r="A435" s="57">
        <v>42248.442377662039</v>
      </c>
      <c r="B435" s="32" t="s">
        <v>21</v>
      </c>
      <c r="C435" s="32" t="s">
        <v>2996</v>
      </c>
      <c r="D435" s="32" t="s">
        <v>2997</v>
      </c>
      <c r="E435" s="32" t="s">
        <v>3018</v>
      </c>
      <c r="F435" s="32" t="s">
        <v>8257</v>
      </c>
      <c r="G435" s="32" t="s">
        <v>2690</v>
      </c>
      <c r="H435" s="32" t="s">
        <v>2691</v>
      </c>
      <c r="I435" s="32" t="s">
        <v>4605</v>
      </c>
      <c r="J435" s="35">
        <v>1648</v>
      </c>
      <c r="K435" s="35">
        <v>0</v>
      </c>
      <c r="L435" s="35">
        <v>0</v>
      </c>
      <c r="M435" s="35">
        <v>0</v>
      </c>
      <c r="N435" s="32" t="s">
        <v>2197</v>
      </c>
      <c r="O435" s="32" t="s">
        <v>18</v>
      </c>
      <c r="P435" s="32">
        <v>80</v>
      </c>
      <c r="Q435" s="32" t="s">
        <v>3019</v>
      </c>
    </row>
    <row r="436" spans="1:17" hidden="1" x14ac:dyDescent="0.25">
      <c r="A436" s="57">
        <v>42248.442377662039</v>
      </c>
      <c r="B436" s="32" t="s">
        <v>21</v>
      </c>
      <c r="C436" s="32" t="s">
        <v>2996</v>
      </c>
      <c r="D436" s="32" t="s">
        <v>2997</v>
      </c>
      <c r="E436" s="32" t="s">
        <v>3018</v>
      </c>
      <c r="F436" s="32" t="s">
        <v>8257</v>
      </c>
      <c r="G436" s="32" t="s">
        <v>3002</v>
      </c>
      <c r="H436" s="32" t="s">
        <v>3003</v>
      </c>
      <c r="I436" s="32" t="s">
        <v>4605</v>
      </c>
      <c r="J436" s="35">
        <v>506.5</v>
      </c>
      <c r="K436" s="35">
        <v>0</v>
      </c>
      <c r="L436" s="35">
        <v>0</v>
      </c>
      <c r="M436" s="35">
        <v>0</v>
      </c>
      <c r="N436" s="32" t="s">
        <v>2197</v>
      </c>
      <c r="O436" s="32" t="s">
        <v>18</v>
      </c>
      <c r="P436" s="32">
        <v>50</v>
      </c>
      <c r="Q436" s="32" t="s">
        <v>3019</v>
      </c>
    </row>
    <row r="437" spans="1:17" hidden="1" x14ac:dyDescent="0.25">
      <c r="A437" s="57">
        <v>42248.442377662039</v>
      </c>
      <c r="B437" s="32" t="s">
        <v>21</v>
      </c>
      <c r="C437" s="32" t="s">
        <v>2996</v>
      </c>
      <c r="D437" s="32" t="s">
        <v>2997</v>
      </c>
      <c r="E437" s="32" t="s">
        <v>3018</v>
      </c>
      <c r="F437" s="32" t="s">
        <v>8257</v>
      </c>
      <c r="G437" s="32" t="s">
        <v>2679</v>
      </c>
      <c r="H437" s="32" t="s">
        <v>2680</v>
      </c>
      <c r="I437" s="32" t="s">
        <v>4605</v>
      </c>
      <c r="J437" s="35">
        <v>2151.5</v>
      </c>
      <c r="K437" s="35">
        <v>0</v>
      </c>
      <c r="L437" s="35">
        <v>0</v>
      </c>
      <c r="M437" s="35">
        <v>0</v>
      </c>
      <c r="N437" s="32" t="s">
        <v>2197</v>
      </c>
      <c r="O437" s="32" t="s">
        <v>18</v>
      </c>
      <c r="P437" s="32">
        <v>50</v>
      </c>
      <c r="Q437" s="32" t="s">
        <v>3019</v>
      </c>
    </row>
    <row r="438" spans="1:17" hidden="1" x14ac:dyDescent="0.25">
      <c r="A438" s="57">
        <v>42248.442380011576</v>
      </c>
      <c r="B438" s="32" t="s">
        <v>21</v>
      </c>
      <c r="C438" s="32" t="s">
        <v>2996</v>
      </c>
      <c r="D438" s="32" t="s">
        <v>2997</v>
      </c>
      <c r="E438" s="32" t="s">
        <v>3020</v>
      </c>
      <c r="F438" s="32" t="s">
        <v>8258</v>
      </c>
      <c r="G438" s="32" t="s">
        <v>3000</v>
      </c>
      <c r="H438" s="32" t="s">
        <v>3001</v>
      </c>
      <c r="I438" s="32" t="s">
        <v>4605</v>
      </c>
      <c r="J438" s="35">
        <v>104.6</v>
      </c>
      <c r="K438" s="35">
        <v>0</v>
      </c>
      <c r="L438" s="35">
        <v>0</v>
      </c>
      <c r="M438" s="35">
        <v>0</v>
      </c>
      <c r="N438" s="32" t="s">
        <v>2197</v>
      </c>
      <c r="O438" s="32" t="s">
        <v>18</v>
      </c>
      <c r="P438" s="32">
        <v>20</v>
      </c>
      <c r="Q438" s="32" t="s">
        <v>3021</v>
      </c>
    </row>
    <row r="439" spans="1:17" hidden="1" x14ac:dyDescent="0.25">
      <c r="A439" s="57">
        <v>42248.442380011576</v>
      </c>
      <c r="B439" s="32" t="s">
        <v>21</v>
      </c>
      <c r="C439" s="32" t="s">
        <v>2996</v>
      </c>
      <c r="D439" s="32" t="s">
        <v>2997</v>
      </c>
      <c r="E439" s="32" t="s">
        <v>3020</v>
      </c>
      <c r="F439" s="32" t="s">
        <v>8258</v>
      </c>
      <c r="G439" s="32" t="s">
        <v>3002</v>
      </c>
      <c r="H439" s="32" t="s">
        <v>3003</v>
      </c>
      <c r="I439" s="32" t="s">
        <v>4605</v>
      </c>
      <c r="J439" s="35">
        <v>202.6</v>
      </c>
      <c r="K439" s="35">
        <v>0</v>
      </c>
      <c r="L439" s="35">
        <v>0</v>
      </c>
      <c r="M439" s="35">
        <v>0</v>
      </c>
      <c r="N439" s="32" t="s">
        <v>2197</v>
      </c>
      <c r="O439" s="32" t="s">
        <v>18</v>
      </c>
      <c r="P439" s="32">
        <v>20</v>
      </c>
      <c r="Q439" s="32" t="s">
        <v>3021</v>
      </c>
    </row>
    <row r="440" spans="1:17" hidden="1" x14ac:dyDescent="0.25">
      <c r="A440" s="57">
        <v>42248.442380011576</v>
      </c>
      <c r="B440" s="32" t="s">
        <v>21</v>
      </c>
      <c r="C440" s="32" t="s">
        <v>2996</v>
      </c>
      <c r="D440" s="32" t="s">
        <v>2997</v>
      </c>
      <c r="E440" s="32" t="s">
        <v>3020</v>
      </c>
      <c r="F440" s="32" t="s">
        <v>8258</v>
      </c>
      <c r="G440" s="32" t="s">
        <v>2679</v>
      </c>
      <c r="H440" s="32" t="s">
        <v>2680</v>
      </c>
      <c r="I440" s="32" t="s">
        <v>4605</v>
      </c>
      <c r="J440" s="35">
        <v>860.6</v>
      </c>
      <c r="K440" s="35">
        <v>0</v>
      </c>
      <c r="L440" s="35">
        <v>0</v>
      </c>
      <c r="M440" s="35">
        <v>0</v>
      </c>
      <c r="N440" s="32" t="s">
        <v>2197</v>
      </c>
      <c r="O440" s="32" t="s">
        <v>18</v>
      </c>
      <c r="P440" s="32">
        <v>20</v>
      </c>
      <c r="Q440" s="32" t="s">
        <v>3021</v>
      </c>
    </row>
    <row r="441" spans="1:17" hidden="1" x14ac:dyDescent="0.25">
      <c r="A441" s="57">
        <v>42248.442381631947</v>
      </c>
      <c r="B441" s="32" t="s">
        <v>21</v>
      </c>
      <c r="C441" s="32" t="s">
        <v>2996</v>
      </c>
      <c r="D441" s="32" t="s">
        <v>2997</v>
      </c>
      <c r="E441" s="32" t="s">
        <v>3022</v>
      </c>
      <c r="F441" s="32" t="s">
        <v>8259</v>
      </c>
      <c r="G441" s="32" t="s">
        <v>2679</v>
      </c>
      <c r="H441" s="32" t="s">
        <v>2680</v>
      </c>
      <c r="I441" s="32" t="s">
        <v>4605</v>
      </c>
      <c r="J441" s="35">
        <v>2839.98</v>
      </c>
      <c r="K441" s="35">
        <v>0</v>
      </c>
      <c r="L441" s="35">
        <v>0</v>
      </c>
      <c r="M441" s="35">
        <v>0</v>
      </c>
      <c r="N441" s="32" t="s">
        <v>2197</v>
      </c>
      <c r="O441" s="32" t="s">
        <v>18</v>
      </c>
      <c r="P441" s="32">
        <v>66</v>
      </c>
      <c r="Q441" s="32" t="s">
        <v>3023</v>
      </c>
    </row>
    <row r="442" spans="1:17" hidden="1" x14ac:dyDescent="0.25">
      <c r="A442" s="57">
        <v>42248.442381631947</v>
      </c>
      <c r="B442" s="32" t="s">
        <v>21</v>
      </c>
      <c r="C442" s="32" t="s">
        <v>2996</v>
      </c>
      <c r="D442" s="32" t="s">
        <v>2997</v>
      </c>
      <c r="E442" s="32" t="s">
        <v>3022</v>
      </c>
      <c r="F442" s="32" t="s">
        <v>8259</v>
      </c>
      <c r="G442" s="32" t="s">
        <v>3000</v>
      </c>
      <c r="H442" s="32" t="s">
        <v>3001</v>
      </c>
      <c r="I442" s="32" t="s">
        <v>4605</v>
      </c>
      <c r="J442" s="35">
        <v>339.95</v>
      </c>
      <c r="K442" s="35">
        <v>0</v>
      </c>
      <c r="L442" s="35">
        <v>0</v>
      </c>
      <c r="M442" s="35">
        <v>0</v>
      </c>
      <c r="N442" s="32" t="s">
        <v>2197</v>
      </c>
      <c r="O442" s="32" t="s">
        <v>18</v>
      </c>
      <c r="P442" s="32">
        <v>65</v>
      </c>
      <c r="Q442" s="32" t="s">
        <v>3023</v>
      </c>
    </row>
    <row r="443" spans="1:17" hidden="1" x14ac:dyDescent="0.25">
      <c r="A443" s="57">
        <v>42248.442381631947</v>
      </c>
      <c r="B443" s="32" t="s">
        <v>21</v>
      </c>
      <c r="C443" s="32" t="s">
        <v>2996</v>
      </c>
      <c r="D443" s="32" t="s">
        <v>2997</v>
      </c>
      <c r="E443" s="32" t="s">
        <v>3022</v>
      </c>
      <c r="F443" s="32" t="s">
        <v>8259</v>
      </c>
      <c r="G443" s="32" t="s">
        <v>3002</v>
      </c>
      <c r="H443" s="32" t="s">
        <v>3003</v>
      </c>
      <c r="I443" s="32" t="s">
        <v>4605</v>
      </c>
      <c r="J443" s="35">
        <v>668.58</v>
      </c>
      <c r="K443" s="35">
        <v>0</v>
      </c>
      <c r="L443" s="35">
        <v>0</v>
      </c>
      <c r="M443" s="35">
        <v>0</v>
      </c>
      <c r="N443" s="32" t="s">
        <v>2197</v>
      </c>
      <c r="O443" s="32" t="s">
        <v>18</v>
      </c>
      <c r="P443" s="32">
        <v>66</v>
      </c>
      <c r="Q443" s="32" t="s">
        <v>3023</v>
      </c>
    </row>
    <row r="444" spans="1:17" hidden="1" x14ac:dyDescent="0.25">
      <c r="A444" s="57">
        <v>42248.442381631947</v>
      </c>
      <c r="B444" s="32" t="s">
        <v>21</v>
      </c>
      <c r="C444" s="32" t="s">
        <v>2996</v>
      </c>
      <c r="D444" s="32" t="s">
        <v>2997</v>
      </c>
      <c r="E444" s="32" t="s">
        <v>3022</v>
      </c>
      <c r="F444" s="32" t="s">
        <v>8259</v>
      </c>
      <c r="G444" s="32" t="s">
        <v>2690</v>
      </c>
      <c r="H444" s="32" t="s">
        <v>2691</v>
      </c>
      <c r="I444" s="32" t="s">
        <v>4605</v>
      </c>
      <c r="J444" s="35">
        <v>5768</v>
      </c>
      <c r="K444" s="35">
        <v>0</v>
      </c>
      <c r="L444" s="35">
        <v>0</v>
      </c>
      <c r="M444" s="35">
        <v>0</v>
      </c>
      <c r="N444" s="32" t="s">
        <v>2197</v>
      </c>
      <c r="O444" s="32" t="s">
        <v>18</v>
      </c>
      <c r="P444" s="32">
        <v>280</v>
      </c>
      <c r="Q444" s="32" t="s">
        <v>3023</v>
      </c>
    </row>
    <row r="445" spans="1:17" hidden="1" x14ac:dyDescent="0.25">
      <c r="A445" s="57">
        <v>42248.442381631947</v>
      </c>
      <c r="B445" s="32" t="s">
        <v>21</v>
      </c>
      <c r="C445" s="32" t="s">
        <v>2996</v>
      </c>
      <c r="D445" s="32" t="s">
        <v>2997</v>
      </c>
      <c r="E445" s="32" t="s">
        <v>3022</v>
      </c>
      <c r="F445" s="32" t="s">
        <v>8259</v>
      </c>
      <c r="G445" s="32" t="s">
        <v>3014</v>
      </c>
      <c r="H445" s="32" t="s">
        <v>3015</v>
      </c>
      <c r="I445" s="32" t="s">
        <v>4605</v>
      </c>
      <c r="J445" s="35">
        <v>7.17</v>
      </c>
      <c r="K445" s="35">
        <v>0</v>
      </c>
      <c r="L445" s="35">
        <v>0</v>
      </c>
      <c r="M445" s="35">
        <v>0</v>
      </c>
      <c r="N445" s="32" t="s">
        <v>2197</v>
      </c>
      <c r="O445" s="32" t="s">
        <v>18</v>
      </c>
      <c r="P445" s="32">
        <v>1</v>
      </c>
      <c r="Q445" s="32" t="s">
        <v>3023</v>
      </c>
    </row>
    <row r="446" spans="1:17" hidden="1" x14ac:dyDescent="0.25">
      <c r="A446" s="57">
        <v>42248.442381631947</v>
      </c>
      <c r="B446" s="32" t="s">
        <v>21</v>
      </c>
      <c r="C446" s="32" t="s">
        <v>2996</v>
      </c>
      <c r="D446" s="32" t="s">
        <v>2997</v>
      </c>
      <c r="E446" s="32" t="s">
        <v>3022</v>
      </c>
      <c r="F446" s="32" t="s">
        <v>8259</v>
      </c>
      <c r="G446" s="32" t="s">
        <v>3000</v>
      </c>
      <c r="H446" s="32" t="s">
        <v>3001</v>
      </c>
      <c r="I446" s="32" t="s">
        <v>4605</v>
      </c>
      <c r="J446" s="35">
        <v>1464.4</v>
      </c>
      <c r="K446" s="35">
        <v>0</v>
      </c>
      <c r="L446" s="35">
        <v>0</v>
      </c>
      <c r="M446" s="35">
        <v>0</v>
      </c>
      <c r="N446" s="32" t="s">
        <v>2197</v>
      </c>
      <c r="O446" s="32" t="s">
        <v>18</v>
      </c>
      <c r="P446" s="32">
        <v>280</v>
      </c>
      <c r="Q446" s="32" t="s">
        <v>3023</v>
      </c>
    </row>
    <row r="447" spans="1:17" hidden="1" x14ac:dyDescent="0.25">
      <c r="A447" s="57">
        <v>42248.442384525464</v>
      </c>
      <c r="B447" s="32" t="s">
        <v>21</v>
      </c>
      <c r="C447" s="32" t="s">
        <v>2996</v>
      </c>
      <c r="D447" s="32" t="s">
        <v>2997</v>
      </c>
      <c r="E447" s="32" t="s">
        <v>3024</v>
      </c>
      <c r="F447" s="32" t="s">
        <v>8260</v>
      </c>
      <c r="G447" s="32" t="s">
        <v>2679</v>
      </c>
      <c r="H447" s="32" t="s">
        <v>2680</v>
      </c>
      <c r="I447" s="32" t="s">
        <v>4605</v>
      </c>
      <c r="J447" s="35">
        <v>1290.9000000000001</v>
      </c>
      <c r="K447" s="35">
        <v>0</v>
      </c>
      <c r="L447" s="35">
        <v>0</v>
      </c>
      <c r="M447" s="35">
        <v>0</v>
      </c>
      <c r="N447" s="32" t="s">
        <v>2197</v>
      </c>
      <c r="O447" s="32" t="s">
        <v>18</v>
      </c>
      <c r="P447" s="32">
        <v>30</v>
      </c>
      <c r="Q447" s="32" t="s">
        <v>3025</v>
      </c>
    </row>
    <row r="448" spans="1:17" hidden="1" x14ac:dyDescent="0.25">
      <c r="A448" s="57">
        <v>42248.442384525464</v>
      </c>
      <c r="B448" s="32" t="s">
        <v>21</v>
      </c>
      <c r="C448" s="32" t="s">
        <v>2996</v>
      </c>
      <c r="D448" s="32" t="s">
        <v>2997</v>
      </c>
      <c r="E448" s="32" t="s">
        <v>3024</v>
      </c>
      <c r="F448" s="32" t="s">
        <v>8260</v>
      </c>
      <c r="G448" s="32" t="s">
        <v>3000</v>
      </c>
      <c r="H448" s="32" t="s">
        <v>3001</v>
      </c>
      <c r="I448" s="32" t="s">
        <v>4605</v>
      </c>
      <c r="J448" s="35">
        <v>156.9</v>
      </c>
      <c r="K448" s="35">
        <v>0</v>
      </c>
      <c r="L448" s="35">
        <v>0</v>
      </c>
      <c r="M448" s="35">
        <v>0</v>
      </c>
      <c r="N448" s="32" t="s">
        <v>2197</v>
      </c>
      <c r="O448" s="32" t="s">
        <v>18</v>
      </c>
      <c r="P448" s="32">
        <v>30</v>
      </c>
      <c r="Q448" s="32" t="s">
        <v>3025</v>
      </c>
    </row>
    <row r="449" spans="1:17" hidden="1" x14ac:dyDescent="0.25">
      <c r="A449" s="57">
        <v>42248.442384525464</v>
      </c>
      <c r="B449" s="32" t="s">
        <v>21</v>
      </c>
      <c r="C449" s="32" t="s">
        <v>2996</v>
      </c>
      <c r="D449" s="32" t="s">
        <v>2997</v>
      </c>
      <c r="E449" s="32" t="s">
        <v>3024</v>
      </c>
      <c r="F449" s="32" t="s">
        <v>8260</v>
      </c>
      <c r="G449" s="32" t="s">
        <v>3002</v>
      </c>
      <c r="H449" s="32" t="s">
        <v>3003</v>
      </c>
      <c r="I449" s="32" t="s">
        <v>4605</v>
      </c>
      <c r="J449" s="35">
        <v>303.89999999999998</v>
      </c>
      <c r="K449" s="35">
        <v>0</v>
      </c>
      <c r="L449" s="35">
        <v>0</v>
      </c>
      <c r="M449" s="35">
        <v>0</v>
      </c>
      <c r="N449" s="32" t="s">
        <v>2197</v>
      </c>
      <c r="O449" s="32" t="s">
        <v>18</v>
      </c>
      <c r="P449" s="32">
        <v>30</v>
      </c>
      <c r="Q449" s="32" t="s">
        <v>3025</v>
      </c>
    </row>
    <row r="450" spans="1:17" hidden="1" x14ac:dyDescent="0.25">
      <c r="A450" s="57">
        <v>42248.442384525464</v>
      </c>
      <c r="B450" s="32" t="s">
        <v>21</v>
      </c>
      <c r="C450" s="32" t="s">
        <v>2996</v>
      </c>
      <c r="D450" s="32" t="s">
        <v>2997</v>
      </c>
      <c r="E450" s="32" t="s">
        <v>3024</v>
      </c>
      <c r="F450" s="32" t="s">
        <v>8260</v>
      </c>
      <c r="G450" s="32" t="s">
        <v>2690</v>
      </c>
      <c r="H450" s="32" t="s">
        <v>2691</v>
      </c>
      <c r="I450" s="32" t="s">
        <v>4605</v>
      </c>
      <c r="J450" s="35">
        <v>1030</v>
      </c>
      <c r="K450" s="35">
        <v>0</v>
      </c>
      <c r="L450" s="35">
        <v>0</v>
      </c>
      <c r="M450" s="35">
        <v>0</v>
      </c>
      <c r="N450" s="32" t="s">
        <v>2197</v>
      </c>
      <c r="O450" s="32" t="s">
        <v>18</v>
      </c>
      <c r="P450" s="32">
        <v>50</v>
      </c>
      <c r="Q450" s="32" t="s">
        <v>3025</v>
      </c>
    </row>
    <row r="451" spans="1:17" hidden="1" x14ac:dyDescent="0.25">
      <c r="A451" s="57">
        <v>42248.442384525464</v>
      </c>
      <c r="B451" s="32" t="s">
        <v>21</v>
      </c>
      <c r="C451" s="32" t="s">
        <v>2996</v>
      </c>
      <c r="D451" s="32" t="s">
        <v>2997</v>
      </c>
      <c r="E451" s="32" t="s">
        <v>3024</v>
      </c>
      <c r="F451" s="32" t="s">
        <v>8260</v>
      </c>
      <c r="G451" s="32" t="s">
        <v>3000</v>
      </c>
      <c r="H451" s="32" t="s">
        <v>3001</v>
      </c>
      <c r="I451" s="32" t="s">
        <v>4605</v>
      </c>
      <c r="J451" s="35">
        <v>261.5</v>
      </c>
      <c r="K451" s="35">
        <v>0</v>
      </c>
      <c r="L451" s="35">
        <v>0</v>
      </c>
      <c r="M451" s="35">
        <v>0</v>
      </c>
      <c r="N451" s="32" t="s">
        <v>2197</v>
      </c>
      <c r="O451" s="32" t="s">
        <v>18</v>
      </c>
      <c r="P451" s="32">
        <v>50</v>
      </c>
      <c r="Q451" s="32" t="s">
        <v>3025</v>
      </c>
    </row>
    <row r="452" spans="1:17" hidden="1" x14ac:dyDescent="0.25">
      <c r="A452" s="57">
        <v>42248.442386539355</v>
      </c>
      <c r="B452" s="32" t="s">
        <v>21</v>
      </c>
      <c r="C452" s="32" t="s">
        <v>2996</v>
      </c>
      <c r="D452" s="32" t="s">
        <v>2997</v>
      </c>
      <c r="E452" s="32" t="s">
        <v>3026</v>
      </c>
      <c r="F452" s="32" t="s">
        <v>8261</v>
      </c>
      <c r="G452" s="32" t="s">
        <v>2679</v>
      </c>
      <c r="H452" s="32" t="s">
        <v>2680</v>
      </c>
      <c r="I452" s="32" t="s">
        <v>4605</v>
      </c>
      <c r="J452" s="35">
        <v>43.03</v>
      </c>
      <c r="K452" s="35">
        <v>0</v>
      </c>
      <c r="L452" s="35">
        <v>0</v>
      </c>
      <c r="M452" s="35">
        <v>0</v>
      </c>
      <c r="N452" s="32" t="s">
        <v>2197</v>
      </c>
      <c r="O452" s="32" t="s">
        <v>18</v>
      </c>
      <c r="P452" s="32">
        <v>1</v>
      </c>
      <c r="Q452" s="32" t="s">
        <v>3027</v>
      </c>
    </row>
    <row r="453" spans="1:17" hidden="1" x14ac:dyDescent="0.25">
      <c r="A453" s="57">
        <v>42248.442386539355</v>
      </c>
      <c r="B453" s="32" t="s">
        <v>21</v>
      </c>
      <c r="C453" s="32" t="s">
        <v>2996</v>
      </c>
      <c r="D453" s="32" t="s">
        <v>2997</v>
      </c>
      <c r="E453" s="32" t="s">
        <v>3026</v>
      </c>
      <c r="F453" s="32" t="s">
        <v>8261</v>
      </c>
      <c r="G453" s="32" t="s">
        <v>3014</v>
      </c>
      <c r="H453" s="32" t="s">
        <v>3015</v>
      </c>
      <c r="I453" s="32" t="s">
        <v>4605</v>
      </c>
      <c r="J453" s="35">
        <v>7.17</v>
      </c>
      <c r="K453" s="35">
        <v>0</v>
      </c>
      <c r="L453" s="35">
        <v>0</v>
      </c>
      <c r="M453" s="35">
        <v>0</v>
      </c>
      <c r="N453" s="32" t="s">
        <v>2197</v>
      </c>
      <c r="O453" s="32" t="s">
        <v>18</v>
      </c>
      <c r="P453" s="32">
        <v>1</v>
      </c>
      <c r="Q453" s="32" t="s">
        <v>3027</v>
      </c>
    </row>
    <row r="454" spans="1:17" hidden="1" x14ac:dyDescent="0.25">
      <c r="A454" s="57">
        <v>42248.442386539355</v>
      </c>
      <c r="B454" s="32" t="s">
        <v>21</v>
      </c>
      <c r="C454" s="32" t="s">
        <v>2996</v>
      </c>
      <c r="D454" s="32" t="s">
        <v>2997</v>
      </c>
      <c r="E454" s="32" t="s">
        <v>3026</v>
      </c>
      <c r="F454" s="32" t="s">
        <v>8261</v>
      </c>
      <c r="G454" s="32" t="s">
        <v>3002</v>
      </c>
      <c r="H454" s="32" t="s">
        <v>3003</v>
      </c>
      <c r="I454" s="32" t="s">
        <v>4605</v>
      </c>
      <c r="J454" s="35">
        <v>10.130000000000001</v>
      </c>
      <c r="K454" s="35">
        <v>0</v>
      </c>
      <c r="L454" s="35">
        <v>0</v>
      </c>
      <c r="M454" s="35">
        <v>0</v>
      </c>
      <c r="N454" s="32" t="s">
        <v>2197</v>
      </c>
      <c r="O454" s="32" t="s">
        <v>18</v>
      </c>
      <c r="P454" s="32">
        <v>1</v>
      </c>
      <c r="Q454" s="32" t="s">
        <v>3027</v>
      </c>
    </row>
    <row r="455" spans="1:17" hidden="1" x14ac:dyDescent="0.25">
      <c r="A455" s="57">
        <v>42248.442388692129</v>
      </c>
      <c r="B455" s="32" t="s">
        <v>21</v>
      </c>
      <c r="C455" s="32" t="s">
        <v>2996</v>
      </c>
      <c r="D455" s="32" t="s">
        <v>2997</v>
      </c>
      <c r="E455" s="32" t="s">
        <v>3028</v>
      </c>
      <c r="F455" s="32" t="s">
        <v>8262</v>
      </c>
      <c r="G455" s="32" t="s">
        <v>2679</v>
      </c>
      <c r="H455" s="32" t="s">
        <v>2680</v>
      </c>
      <c r="I455" s="32" t="s">
        <v>4605</v>
      </c>
      <c r="J455" s="35">
        <v>2151.5</v>
      </c>
      <c r="K455" s="35">
        <v>0</v>
      </c>
      <c r="L455" s="35">
        <v>0</v>
      </c>
      <c r="M455" s="35">
        <v>0</v>
      </c>
      <c r="N455" s="32" t="s">
        <v>2197</v>
      </c>
      <c r="O455" s="32" t="s">
        <v>18</v>
      </c>
      <c r="P455" s="32">
        <v>50</v>
      </c>
      <c r="Q455" s="32" t="s">
        <v>3029</v>
      </c>
    </row>
    <row r="456" spans="1:17" hidden="1" x14ac:dyDescent="0.25">
      <c r="A456" s="57">
        <v>42248.442388692129</v>
      </c>
      <c r="B456" s="32" t="s">
        <v>21</v>
      </c>
      <c r="C456" s="32" t="s">
        <v>2996</v>
      </c>
      <c r="D456" s="32" t="s">
        <v>2997</v>
      </c>
      <c r="E456" s="32" t="s">
        <v>3028</v>
      </c>
      <c r="F456" s="32" t="s">
        <v>8262</v>
      </c>
      <c r="G456" s="32" t="s">
        <v>3000</v>
      </c>
      <c r="H456" s="32" t="s">
        <v>3001</v>
      </c>
      <c r="I456" s="32" t="s">
        <v>4605</v>
      </c>
      <c r="J456" s="35">
        <v>261.5</v>
      </c>
      <c r="K456" s="35">
        <v>0</v>
      </c>
      <c r="L456" s="35">
        <v>0</v>
      </c>
      <c r="M456" s="35">
        <v>0</v>
      </c>
      <c r="N456" s="32" t="s">
        <v>2197</v>
      </c>
      <c r="O456" s="32" t="s">
        <v>18</v>
      </c>
      <c r="P456" s="32">
        <v>50</v>
      </c>
      <c r="Q456" s="32" t="s">
        <v>3029</v>
      </c>
    </row>
    <row r="457" spans="1:17" hidden="1" x14ac:dyDescent="0.25">
      <c r="A457" s="57">
        <v>42248.442388692129</v>
      </c>
      <c r="B457" s="32" t="s">
        <v>21</v>
      </c>
      <c r="C457" s="32" t="s">
        <v>2996</v>
      </c>
      <c r="D457" s="32" t="s">
        <v>2997</v>
      </c>
      <c r="E457" s="32" t="s">
        <v>3028</v>
      </c>
      <c r="F457" s="32" t="s">
        <v>8262</v>
      </c>
      <c r="G457" s="32" t="s">
        <v>3002</v>
      </c>
      <c r="H457" s="32" t="s">
        <v>3003</v>
      </c>
      <c r="I457" s="32" t="s">
        <v>4605</v>
      </c>
      <c r="J457" s="35">
        <v>506.5</v>
      </c>
      <c r="K457" s="35">
        <v>0</v>
      </c>
      <c r="L457" s="35">
        <v>0</v>
      </c>
      <c r="M457" s="35">
        <v>0</v>
      </c>
      <c r="N457" s="32" t="s">
        <v>2197</v>
      </c>
      <c r="O457" s="32" t="s">
        <v>18</v>
      </c>
      <c r="P457" s="32">
        <v>50</v>
      </c>
      <c r="Q457" s="32" t="s">
        <v>3029</v>
      </c>
    </row>
    <row r="458" spans="1:17" hidden="1" x14ac:dyDescent="0.25">
      <c r="A458" s="57">
        <v>42248.442390312499</v>
      </c>
      <c r="B458" s="32" t="s">
        <v>21</v>
      </c>
      <c r="C458" s="32" t="s">
        <v>2996</v>
      </c>
      <c r="D458" s="32" t="s">
        <v>2997</v>
      </c>
      <c r="E458" s="32" t="s">
        <v>3030</v>
      </c>
      <c r="F458" s="32" t="s">
        <v>8263</v>
      </c>
      <c r="G458" s="32" t="s">
        <v>2679</v>
      </c>
      <c r="H458" s="32" t="s">
        <v>2680</v>
      </c>
      <c r="I458" s="32" t="s">
        <v>4605</v>
      </c>
      <c r="J458" s="35">
        <v>215.15</v>
      </c>
      <c r="K458" s="35">
        <v>0</v>
      </c>
      <c r="L458" s="35">
        <v>0</v>
      </c>
      <c r="M458" s="35">
        <v>0</v>
      </c>
      <c r="N458" s="32" t="s">
        <v>2197</v>
      </c>
      <c r="O458" s="32" t="s">
        <v>18</v>
      </c>
      <c r="P458" s="32">
        <v>5</v>
      </c>
      <c r="Q458" s="32" t="s">
        <v>2264</v>
      </c>
    </row>
    <row r="459" spans="1:17" hidden="1" x14ac:dyDescent="0.25">
      <c r="A459" s="57">
        <v>42248.442390312499</v>
      </c>
      <c r="B459" s="32" t="s">
        <v>21</v>
      </c>
      <c r="C459" s="32" t="s">
        <v>2996</v>
      </c>
      <c r="D459" s="32" t="s">
        <v>2997</v>
      </c>
      <c r="E459" s="32" t="s">
        <v>3030</v>
      </c>
      <c r="F459" s="32" t="s">
        <v>8263</v>
      </c>
      <c r="G459" s="32" t="s">
        <v>3000</v>
      </c>
      <c r="H459" s="32" t="s">
        <v>3001</v>
      </c>
      <c r="I459" s="32" t="s">
        <v>4605</v>
      </c>
      <c r="J459" s="35">
        <v>26.15</v>
      </c>
      <c r="K459" s="35">
        <v>0</v>
      </c>
      <c r="L459" s="35">
        <v>0</v>
      </c>
      <c r="M459" s="35">
        <v>0</v>
      </c>
      <c r="N459" s="32" t="s">
        <v>2197</v>
      </c>
      <c r="O459" s="32" t="s">
        <v>18</v>
      </c>
      <c r="P459" s="32">
        <v>5</v>
      </c>
      <c r="Q459" s="32" t="s">
        <v>2264</v>
      </c>
    </row>
    <row r="460" spans="1:17" hidden="1" x14ac:dyDescent="0.25">
      <c r="A460" s="57">
        <v>42248.442390312499</v>
      </c>
      <c r="B460" s="32" t="s">
        <v>21</v>
      </c>
      <c r="C460" s="32" t="s">
        <v>2996</v>
      </c>
      <c r="D460" s="32" t="s">
        <v>2997</v>
      </c>
      <c r="E460" s="32" t="s">
        <v>3030</v>
      </c>
      <c r="F460" s="32" t="s">
        <v>8263</v>
      </c>
      <c r="G460" s="32" t="s">
        <v>3002</v>
      </c>
      <c r="H460" s="32" t="s">
        <v>3003</v>
      </c>
      <c r="I460" s="32" t="s">
        <v>4605</v>
      </c>
      <c r="J460" s="35">
        <v>50.65</v>
      </c>
      <c r="K460" s="35">
        <v>0</v>
      </c>
      <c r="L460" s="35">
        <v>0</v>
      </c>
      <c r="M460" s="35">
        <v>0</v>
      </c>
      <c r="N460" s="32" t="s">
        <v>2197</v>
      </c>
      <c r="O460" s="32" t="s">
        <v>18</v>
      </c>
      <c r="P460" s="32">
        <v>5</v>
      </c>
      <c r="Q460" s="32" t="s">
        <v>2264</v>
      </c>
    </row>
    <row r="461" spans="1:17" hidden="1" x14ac:dyDescent="0.25">
      <c r="A461" s="57">
        <v>42248.442390312499</v>
      </c>
      <c r="B461" s="32" t="s">
        <v>21</v>
      </c>
      <c r="C461" s="32" t="s">
        <v>2996</v>
      </c>
      <c r="D461" s="32" t="s">
        <v>2997</v>
      </c>
      <c r="E461" s="32" t="s">
        <v>3030</v>
      </c>
      <c r="F461" s="32" t="s">
        <v>8263</v>
      </c>
      <c r="G461" s="32" t="s">
        <v>2690</v>
      </c>
      <c r="H461" s="32" t="s">
        <v>2691</v>
      </c>
      <c r="I461" s="32" t="s">
        <v>4605</v>
      </c>
      <c r="J461" s="35">
        <v>906.4</v>
      </c>
      <c r="K461" s="35">
        <v>0</v>
      </c>
      <c r="L461" s="35">
        <v>0</v>
      </c>
      <c r="M461" s="35">
        <v>0</v>
      </c>
      <c r="N461" s="32" t="s">
        <v>2197</v>
      </c>
      <c r="O461" s="32" t="s">
        <v>18</v>
      </c>
      <c r="P461" s="32">
        <v>44</v>
      </c>
      <c r="Q461" s="32" t="s">
        <v>2264</v>
      </c>
    </row>
    <row r="462" spans="1:17" hidden="1" x14ac:dyDescent="0.25">
      <c r="A462" s="57">
        <v>42248.442390312499</v>
      </c>
      <c r="B462" s="32" t="s">
        <v>21</v>
      </c>
      <c r="C462" s="32" t="s">
        <v>2996</v>
      </c>
      <c r="D462" s="32" t="s">
        <v>2997</v>
      </c>
      <c r="E462" s="32" t="s">
        <v>3030</v>
      </c>
      <c r="F462" s="32" t="s">
        <v>8263</v>
      </c>
      <c r="G462" s="32" t="s">
        <v>3000</v>
      </c>
      <c r="H462" s="32" t="s">
        <v>3001</v>
      </c>
      <c r="I462" s="32" t="s">
        <v>4605</v>
      </c>
      <c r="J462" s="35">
        <v>230.12</v>
      </c>
      <c r="K462" s="35">
        <v>0</v>
      </c>
      <c r="L462" s="35">
        <v>0</v>
      </c>
      <c r="M462" s="35">
        <v>0</v>
      </c>
      <c r="N462" s="32" t="s">
        <v>2197</v>
      </c>
      <c r="O462" s="32" t="s">
        <v>18</v>
      </c>
      <c r="P462" s="32">
        <v>44</v>
      </c>
      <c r="Q462" s="32" t="s">
        <v>2264</v>
      </c>
    </row>
    <row r="463" spans="1:17" hidden="1" x14ac:dyDescent="0.25">
      <c r="A463" s="57">
        <v>42248.442392326389</v>
      </c>
      <c r="B463" s="32" t="s">
        <v>21</v>
      </c>
      <c r="C463" s="32" t="s">
        <v>2996</v>
      </c>
      <c r="D463" s="32" t="s">
        <v>2997</v>
      </c>
      <c r="E463" s="32" t="s">
        <v>5076</v>
      </c>
      <c r="F463" s="32" t="s">
        <v>8264</v>
      </c>
      <c r="G463" s="32" t="s">
        <v>2679</v>
      </c>
      <c r="H463" s="32" t="s">
        <v>2680</v>
      </c>
      <c r="I463" s="32" t="s">
        <v>4605</v>
      </c>
      <c r="J463" s="35">
        <v>15964.13</v>
      </c>
      <c r="K463" s="35">
        <v>0</v>
      </c>
      <c r="L463" s="35">
        <v>0</v>
      </c>
      <c r="M463" s="35">
        <v>0</v>
      </c>
      <c r="N463" s="32" t="s">
        <v>2197</v>
      </c>
      <c r="O463" s="32" t="s">
        <v>18</v>
      </c>
      <c r="P463" s="32">
        <v>371</v>
      </c>
      <c r="Q463" s="32" t="s">
        <v>4381</v>
      </c>
    </row>
    <row r="464" spans="1:17" hidden="1" x14ac:dyDescent="0.25">
      <c r="A464" s="57">
        <v>42248.442392326389</v>
      </c>
      <c r="B464" s="32" t="s">
        <v>21</v>
      </c>
      <c r="C464" s="32" t="s">
        <v>2996</v>
      </c>
      <c r="D464" s="32" t="s">
        <v>2997</v>
      </c>
      <c r="E464" s="32" t="s">
        <v>5076</v>
      </c>
      <c r="F464" s="32" t="s">
        <v>8264</v>
      </c>
      <c r="G464" s="32" t="s">
        <v>3000</v>
      </c>
      <c r="H464" s="32" t="s">
        <v>3001</v>
      </c>
      <c r="I464" s="32" t="s">
        <v>4605</v>
      </c>
      <c r="J464" s="35">
        <v>4048.02</v>
      </c>
      <c r="K464" s="35">
        <v>0</v>
      </c>
      <c r="L464" s="35">
        <v>0</v>
      </c>
      <c r="M464" s="35">
        <v>0</v>
      </c>
      <c r="N464" s="32" t="s">
        <v>2197</v>
      </c>
      <c r="O464" s="32" t="s">
        <v>18</v>
      </c>
      <c r="P464" s="32">
        <v>774</v>
      </c>
      <c r="Q464" s="32" t="s">
        <v>4381</v>
      </c>
    </row>
    <row r="465" spans="1:17" hidden="1" x14ac:dyDescent="0.25">
      <c r="A465" s="57">
        <v>42248.442392326389</v>
      </c>
      <c r="B465" s="32" t="s">
        <v>21</v>
      </c>
      <c r="C465" s="32" t="s">
        <v>2996</v>
      </c>
      <c r="D465" s="32" t="s">
        <v>2997</v>
      </c>
      <c r="E465" s="32" t="s">
        <v>5076</v>
      </c>
      <c r="F465" s="32" t="s">
        <v>8264</v>
      </c>
      <c r="G465" s="32" t="s">
        <v>3002</v>
      </c>
      <c r="H465" s="32" t="s">
        <v>3003</v>
      </c>
      <c r="I465" s="32" t="s">
        <v>4605</v>
      </c>
      <c r="J465" s="35">
        <v>3758.23</v>
      </c>
      <c r="K465" s="35">
        <v>0</v>
      </c>
      <c r="L465" s="35">
        <v>0</v>
      </c>
      <c r="M465" s="35">
        <v>0</v>
      </c>
      <c r="N465" s="32" t="s">
        <v>2197</v>
      </c>
      <c r="O465" s="32" t="s">
        <v>18</v>
      </c>
      <c r="P465" s="32">
        <v>371</v>
      </c>
      <c r="Q465" s="32" t="s">
        <v>4381</v>
      </c>
    </row>
    <row r="466" spans="1:17" hidden="1" x14ac:dyDescent="0.25">
      <c r="A466" s="57">
        <v>42248.442392326389</v>
      </c>
      <c r="B466" s="32" t="s">
        <v>21</v>
      </c>
      <c r="C466" s="32" t="s">
        <v>2996</v>
      </c>
      <c r="D466" s="32" t="s">
        <v>2997</v>
      </c>
      <c r="E466" s="32" t="s">
        <v>5076</v>
      </c>
      <c r="F466" s="32" t="s">
        <v>8264</v>
      </c>
      <c r="G466" s="32" t="s">
        <v>3237</v>
      </c>
      <c r="H466" s="32" t="s">
        <v>3238</v>
      </c>
      <c r="I466" s="32" t="s">
        <v>4605</v>
      </c>
      <c r="J466" s="35">
        <v>8487.2000000000007</v>
      </c>
      <c r="K466" s="35">
        <v>0</v>
      </c>
      <c r="L466" s="35">
        <v>0</v>
      </c>
      <c r="M466" s="35">
        <v>0</v>
      </c>
      <c r="N466" s="32" t="s">
        <v>2197</v>
      </c>
      <c r="O466" s="32" t="s">
        <v>18</v>
      </c>
      <c r="P466" s="32">
        <v>412</v>
      </c>
      <c r="Q466" s="32" t="s">
        <v>4381</v>
      </c>
    </row>
    <row r="467" spans="1:17" hidden="1" x14ac:dyDescent="0.25">
      <c r="A467" s="57">
        <v>42248.442394131947</v>
      </c>
      <c r="B467" s="32" t="s">
        <v>21</v>
      </c>
      <c r="C467" s="32" t="s">
        <v>2996</v>
      </c>
      <c r="D467" s="32" t="s">
        <v>2997</v>
      </c>
      <c r="E467" s="32" t="s">
        <v>3031</v>
      </c>
      <c r="F467" s="32" t="s">
        <v>8265</v>
      </c>
      <c r="G467" s="32" t="s">
        <v>3014</v>
      </c>
      <c r="H467" s="32" t="s">
        <v>3015</v>
      </c>
      <c r="I467" s="32" t="s">
        <v>4605</v>
      </c>
      <c r="J467" s="35">
        <v>64.53</v>
      </c>
      <c r="K467" s="35">
        <v>0</v>
      </c>
      <c r="L467" s="35">
        <v>0</v>
      </c>
      <c r="M467" s="35">
        <v>0</v>
      </c>
      <c r="N467" s="32" t="s">
        <v>2197</v>
      </c>
      <c r="O467" s="32" t="s">
        <v>18</v>
      </c>
      <c r="P467" s="32">
        <v>9</v>
      </c>
      <c r="Q467" s="32" t="s">
        <v>3032</v>
      </c>
    </row>
    <row r="468" spans="1:17" hidden="1" x14ac:dyDescent="0.25">
      <c r="A468" s="57">
        <v>42248.442395405094</v>
      </c>
      <c r="B468" s="32" t="s">
        <v>21</v>
      </c>
      <c r="C468" s="32" t="s">
        <v>2996</v>
      </c>
      <c r="D468" s="32" t="s">
        <v>2997</v>
      </c>
      <c r="E468" s="32" t="s">
        <v>4422</v>
      </c>
      <c r="F468" s="32" t="s">
        <v>8266</v>
      </c>
      <c r="G468" s="32" t="s">
        <v>3237</v>
      </c>
      <c r="H468" s="32" t="s">
        <v>3238</v>
      </c>
      <c r="I468" s="32" t="s">
        <v>4605</v>
      </c>
      <c r="J468" s="35">
        <v>329.6</v>
      </c>
      <c r="K468" s="35">
        <v>0</v>
      </c>
      <c r="L468" s="35">
        <v>0</v>
      </c>
      <c r="M468" s="35">
        <v>0</v>
      </c>
      <c r="N468" s="32" t="s">
        <v>2197</v>
      </c>
      <c r="O468" s="32" t="s">
        <v>18</v>
      </c>
      <c r="P468" s="32">
        <v>16</v>
      </c>
      <c r="Q468" s="32" t="s">
        <v>4367</v>
      </c>
    </row>
    <row r="469" spans="1:17" hidden="1" x14ac:dyDescent="0.25">
      <c r="A469" s="57">
        <v>42248.442395405094</v>
      </c>
      <c r="B469" s="32" t="s">
        <v>21</v>
      </c>
      <c r="C469" s="32" t="s">
        <v>2996</v>
      </c>
      <c r="D469" s="32" t="s">
        <v>2997</v>
      </c>
      <c r="E469" s="32" t="s">
        <v>4422</v>
      </c>
      <c r="F469" s="32" t="s">
        <v>8266</v>
      </c>
      <c r="G469" s="32" t="s">
        <v>3000</v>
      </c>
      <c r="H469" s="32" t="s">
        <v>3001</v>
      </c>
      <c r="I469" s="32" t="s">
        <v>4605</v>
      </c>
      <c r="J469" s="35">
        <v>83.68</v>
      </c>
      <c r="K469" s="35">
        <v>0</v>
      </c>
      <c r="L469" s="35">
        <v>0</v>
      </c>
      <c r="M469" s="35">
        <v>0</v>
      </c>
      <c r="N469" s="32" t="s">
        <v>2197</v>
      </c>
      <c r="O469" s="32" t="s">
        <v>18</v>
      </c>
      <c r="P469" s="32">
        <v>16</v>
      </c>
      <c r="Q469" s="32" t="s">
        <v>4367</v>
      </c>
    </row>
    <row r="470" spans="1:17" hidden="1" x14ac:dyDescent="0.25">
      <c r="A470" s="57">
        <v>42248.442843715275</v>
      </c>
      <c r="B470" s="32" t="s">
        <v>21</v>
      </c>
      <c r="C470" s="32" t="s">
        <v>3033</v>
      </c>
      <c r="D470" s="32" t="s">
        <v>3034</v>
      </c>
      <c r="E470" s="32" t="s">
        <v>4627</v>
      </c>
      <c r="F470" s="32" t="s">
        <v>8267</v>
      </c>
      <c r="G470" s="32" t="s">
        <v>3036</v>
      </c>
      <c r="H470" s="32" t="s">
        <v>3037</v>
      </c>
      <c r="I470" s="32" t="s">
        <v>4605</v>
      </c>
      <c r="J470" s="35">
        <v>6.88</v>
      </c>
      <c r="K470" s="35">
        <v>0</v>
      </c>
      <c r="L470" s="35">
        <v>0</v>
      </c>
      <c r="M470" s="35">
        <v>0</v>
      </c>
      <c r="N470" s="32" t="s">
        <v>2197</v>
      </c>
      <c r="O470" s="32" t="s">
        <v>18</v>
      </c>
      <c r="P470" s="32">
        <v>1</v>
      </c>
      <c r="Q470" s="32" t="s">
        <v>4628</v>
      </c>
    </row>
    <row r="471" spans="1:17" hidden="1" x14ac:dyDescent="0.25">
      <c r="A471" s="57">
        <v>42248.442843715275</v>
      </c>
      <c r="B471" s="32" t="s">
        <v>21</v>
      </c>
      <c r="C471" s="32" t="s">
        <v>3033</v>
      </c>
      <c r="D471" s="32" t="s">
        <v>3034</v>
      </c>
      <c r="E471" s="32" t="s">
        <v>4627</v>
      </c>
      <c r="F471" s="32" t="s">
        <v>8267</v>
      </c>
      <c r="G471" s="32" t="s">
        <v>2690</v>
      </c>
      <c r="H471" s="32" t="s">
        <v>2691</v>
      </c>
      <c r="I471" s="32" t="s">
        <v>4605</v>
      </c>
      <c r="J471" s="35">
        <v>20.6</v>
      </c>
      <c r="K471" s="35">
        <v>0</v>
      </c>
      <c r="L471" s="35">
        <v>0</v>
      </c>
      <c r="M471" s="35">
        <v>0</v>
      </c>
      <c r="N471" s="32" t="s">
        <v>2197</v>
      </c>
      <c r="O471" s="32" t="s">
        <v>18</v>
      </c>
      <c r="P471" s="32">
        <v>1</v>
      </c>
      <c r="Q471" s="32" t="s">
        <v>4628</v>
      </c>
    </row>
    <row r="472" spans="1:17" hidden="1" x14ac:dyDescent="0.25">
      <c r="A472" s="57">
        <v>42248.442845868056</v>
      </c>
      <c r="B472" s="32" t="s">
        <v>21</v>
      </c>
      <c r="C472" s="32" t="s">
        <v>3033</v>
      </c>
      <c r="D472" s="32" t="s">
        <v>3034</v>
      </c>
      <c r="E472" s="32" t="s">
        <v>3035</v>
      </c>
      <c r="F472" s="32" t="s">
        <v>8268</v>
      </c>
      <c r="G472" s="32" t="s">
        <v>3036</v>
      </c>
      <c r="H472" s="32" t="s">
        <v>3037</v>
      </c>
      <c r="I472" s="32" t="s">
        <v>4605</v>
      </c>
      <c r="J472" s="35">
        <v>6.88</v>
      </c>
      <c r="K472" s="35">
        <v>0</v>
      </c>
      <c r="L472" s="35">
        <v>0</v>
      </c>
      <c r="M472" s="35">
        <v>0</v>
      </c>
      <c r="N472" s="32" t="s">
        <v>2197</v>
      </c>
      <c r="O472" s="32" t="s">
        <v>18</v>
      </c>
      <c r="P472" s="32">
        <v>1</v>
      </c>
      <c r="Q472" s="32" t="s">
        <v>3038</v>
      </c>
    </row>
    <row r="473" spans="1:17" hidden="1" x14ac:dyDescent="0.25">
      <c r="A473" s="57">
        <v>42248.442845868056</v>
      </c>
      <c r="B473" s="32" t="s">
        <v>21</v>
      </c>
      <c r="C473" s="32" t="s">
        <v>3033</v>
      </c>
      <c r="D473" s="32" t="s">
        <v>3034</v>
      </c>
      <c r="E473" s="32" t="s">
        <v>3035</v>
      </c>
      <c r="F473" s="32" t="s">
        <v>8268</v>
      </c>
      <c r="G473" s="32" t="s">
        <v>2690</v>
      </c>
      <c r="H473" s="32" t="s">
        <v>2691</v>
      </c>
      <c r="I473" s="32" t="s">
        <v>4605</v>
      </c>
      <c r="J473" s="35">
        <v>20.6</v>
      </c>
      <c r="K473" s="35">
        <v>0</v>
      </c>
      <c r="L473" s="35">
        <v>0</v>
      </c>
      <c r="M473" s="35">
        <v>0</v>
      </c>
      <c r="N473" s="32" t="s">
        <v>2197</v>
      </c>
      <c r="O473" s="32" t="s">
        <v>18</v>
      </c>
      <c r="P473" s="32">
        <v>1</v>
      </c>
      <c r="Q473" s="32" t="s">
        <v>3038</v>
      </c>
    </row>
    <row r="474" spans="1:17" hidden="1" x14ac:dyDescent="0.25">
      <c r="A474" s="57">
        <v>42248.44284822917</v>
      </c>
      <c r="B474" s="32" t="s">
        <v>21</v>
      </c>
      <c r="C474" s="32" t="s">
        <v>3033</v>
      </c>
      <c r="D474" s="32" t="s">
        <v>3034</v>
      </c>
      <c r="E474" s="32" t="s">
        <v>3039</v>
      </c>
      <c r="F474" s="32" t="s">
        <v>8269</v>
      </c>
      <c r="G474" s="32" t="s">
        <v>3040</v>
      </c>
      <c r="H474" s="32" t="s">
        <v>3041</v>
      </c>
      <c r="I474" s="32" t="s">
        <v>4605</v>
      </c>
      <c r="J474" s="35">
        <v>29.15</v>
      </c>
      <c r="K474" s="35">
        <v>0</v>
      </c>
      <c r="L474" s="35">
        <v>0</v>
      </c>
      <c r="M474" s="35">
        <v>0</v>
      </c>
      <c r="N474" s="32" t="s">
        <v>2197</v>
      </c>
      <c r="O474" s="32" t="s">
        <v>18</v>
      </c>
      <c r="P474" s="32">
        <v>1</v>
      </c>
      <c r="Q474" s="32" t="s">
        <v>3042</v>
      </c>
    </row>
    <row r="475" spans="1:17" hidden="1" x14ac:dyDescent="0.25">
      <c r="A475" s="57">
        <v>42248.442850578707</v>
      </c>
      <c r="B475" s="32" t="s">
        <v>21</v>
      </c>
      <c r="C475" s="32" t="s">
        <v>3033</v>
      </c>
      <c r="D475" s="32" t="s">
        <v>3034</v>
      </c>
      <c r="E475" s="32" t="s">
        <v>3043</v>
      </c>
      <c r="F475" s="32" t="s">
        <v>8270</v>
      </c>
      <c r="G475" s="32" t="s">
        <v>2695</v>
      </c>
      <c r="H475" s="32" t="s">
        <v>4977</v>
      </c>
      <c r="I475" s="32" t="s">
        <v>4605</v>
      </c>
      <c r="J475" s="35">
        <v>18.84</v>
      </c>
      <c r="K475" s="35">
        <v>0</v>
      </c>
      <c r="L475" s="35">
        <v>0</v>
      </c>
      <c r="M475" s="35">
        <v>0</v>
      </c>
      <c r="N475" s="32" t="s">
        <v>2197</v>
      </c>
      <c r="O475" s="32" t="s">
        <v>18</v>
      </c>
      <c r="P475" s="32">
        <v>3</v>
      </c>
      <c r="Q475" s="32" t="s">
        <v>3044</v>
      </c>
    </row>
    <row r="476" spans="1:17" hidden="1" x14ac:dyDescent="0.25">
      <c r="A476" s="57">
        <v>42248.442850578707</v>
      </c>
      <c r="B476" s="32" t="s">
        <v>21</v>
      </c>
      <c r="C476" s="32" t="s">
        <v>3033</v>
      </c>
      <c r="D476" s="32" t="s">
        <v>3034</v>
      </c>
      <c r="E476" s="32" t="s">
        <v>3043</v>
      </c>
      <c r="F476" s="32" t="s">
        <v>8270</v>
      </c>
      <c r="G476" s="32" t="s">
        <v>2962</v>
      </c>
      <c r="H476" s="32" t="s">
        <v>2963</v>
      </c>
      <c r="I476" s="32" t="s">
        <v>4605</v>
      </c>
      <c r="J476" s="35">
        <v>30.48</v>
      </c>
      <c r="K476" s="35">
        <v>0</v>
      </c>
      <c r="L476" s="35">
        <v>0</v>
      </c>
      <c r="M476" s="35">
        <v>0</v>
      </c>
      <c r="N476" s="32" t="s">
        <v>2197</v>
      </c>
      <c r="O476" s="32" t="s">
        <v>18</v>
      </c>
      <c r="P476" s="32">
        <v>6</v>
      </c>
      <c r="Q476" s="32" t="s">
        <v>3044</v>
      </c>
    </row>
    <row r="477" spans="1:17" hidden="1" x14ac:dyDescent="0.25">
      <c r="A477" s="57">
        <v>42248.442850578707</v>
      </c>
      <c r="B477" s="32" t="s">
        <v>21</v>
      </c>
      <c r="C477" s="32" t="s">
        <v>3033</v>
      </c>
      <c r="D477" s="32" t="s">
        <v>3034</v>
      </c>
      <c r="E477" s="32" t="s">
        <v>3043</v>
      </c>
      <c r="F477" s="32" t="s">
        <v>8270</v>
      </c>
      <c r="G477" s="32" t="s">
        <v>2690</v>
      </c>
      <c r="H477" s="32" t="s">
        <v>2691</v>
      </c>
      <c r="I477" s="32" t="s">
        <v>4605</v>
      </c>
      <c r="J477" s="35">
        <v>123.6</v>
      </c>
      <c r="K477" s="35">
        <v>0</v>
      </c>
      <c r="L477" s="35">
        <v>0</v>
      </c>
      <c r="M477" s="35">
        <v>0</v>
      </c>
      <c r="N477" s="32" t="s">
        <v>2197</v>
      </c>
      <c r="O477" s="32" t="s">
        <v>18</v>
      </c>
      <c r="P477" s="32">
        <v>6</v>
      </c>
      <c r="Q477" s="32" t="s">
        <v>3044</v>
      </c>
    </row>
    <row r="478" spans="1:17" hidden="1" x14ac:dyDescent="0.25">
      <c r="A478" s="57">
        <v>42248.442850578707</v>
      </c>
      <c r="B478" s="32" t="s">
        <v>21</v>
      </c>
      <c r="C478" s="32" t="s">
        <v>3033</v>
      </c>
      <c r="D478" s="32" t="s">
        <v>3034</v>
      </c>
      <c r="E478" s="32" t="s">
        <v>3043</v>
      </c>
      <c r="F478" s="32" t="s">
        <v>8270</v>
      </c>
      <c r="G478" s="32" t="s">
        <v>2958</v>
      </c>
      <c r="H478" s="32" t="s">
        <v>2959</v>
      </c>
      <c r="I478" s="32" t="s">
        <v>4605</v>
      </c>
      <c r="J478" s="35">
        <v>25.98</v>
      </c>
      <c r="K478" s="35">
        <v>0</v>
      </c>
      <c r="L478" s="35">
        <v>0</v>
      </c>
      <c r="M478" s="35">
        <v>0</v>
      </c>
      <c r="N478" s="32" t="s">
        <v>2197</v>
      </c>
      <c r="O478" s="32" t="s">
        <v>18</v>
      </c>
      <c r="P478" s="32">
        <v>6</v>
      </c>
      <c r="Q478" s="32" t="s">
        <v>3044</v>
      </c>
    </row>
    <row r="479" spans="1:17" hidden="1" x14ac:dyDescent="0.25">
      <c r="A479" s="57">
        <v>42248.442850578707</v>
      </c>
      <c r="B479" s="32" t="s">
        <v>21</v>
      </c>
      <c r="C479" s="32" t="s">
        <v>3033</v>
      </c>
      <c r="D479" s="32" t="s">
        <v>3034</v>
      </c>
      <c r="E479" s="32" t="s">
        <v>3043</v>
      </c>
      <c r="F479" s="32" t="s">
        <v>8270</v>
      </c>
      <c r="G479" s="32" t="s">
        <v>3045</v>
      </c>
      <c r="H479" s="32" t="s">
        <v>3046</v>
      </c>
      <c r="I479" s="32" t="s">
        <v>4605</v>
      </c>
      <c r="J479" s="35">
        <v>21.54</v>
      </c>
      <c r="K479" s="35">
        <v>0</v>
      </c>
      <c r="L479" s="35">
        <v>0</v>
      </c>
      <c r="M479" s="35">
        <v>0</v>
      </c>
      <c r="N479" s="32" t="s">
        <v>2197</v>
      </c>
      <c r="O479" s="32" t="s">
        <v>18</v>
      </c>
      <c r="P479" s="32">
        <v>6</v>
      </c>
      <c r="Q479" s="32" t="s">
        <v>3044</v>
      </c>
    </row>
    <row r="480" spans="1:17" hidden="1" x14ac:dyDescent="0.25">
      <c r="A480" s="57">
        <v>42248.442853854169</v>
      </c>
      <c r="B480" s="32" t="s">
        <v>21</v>
      </c>
      <c r="C480" s="32" t="s">
        <v>3033</v>
      </c>
      <c r="D480" s="32" t="s">
        <v>3034</v>
      </c>
      <c r="E480" s="32" t="s">
        <v>3047</v>
      </c>
      <c r="F480" s="32" t="s">
        <v>8271</v>
      </c>
      <c r="G480" s="32" t="s">
        <v>2682</v>
      </c>
      <c r="H480" s="32" t="s">
        <v>2683</v>
      </c>
      <c r="I480" s="32" t="s">
        <v>4605</v>
      </c>
      <c r="J480" s="35">
        <v>10.220000000000001</v>
      </c>
      <c r="K480" s="35">
        <v>0</v>
      </c>
      <c r="L480" s="35">
        <v>0</v>
      </c>
      <c r="M480" s="35">
        <v>0</v>
      </c>
      <c r="N480" s="32" t="s">
        <v>2197</v>
      </c>
      <c r="O480" s="32" t="s">
        <v>18</v>
      </c>
      <c r="P480" s="32">
        <v>2</v>
      </c>
      <c r="Q480" s="32" t="s">
        <v>3048</v>
      </c>
    </row>
    <row r="481" spans="1:17" hidden="1" x14ac:dyDescent="0.25">
      <c r="A481" s="57">
        <v>42248.442853854169</v>
      </c>
      <c r="B481" s="32" t="s">
        <v>21</v>
      </c>
      <c r="C481" s="32" t="s">
        <v>3033</v>
      </c>
      <c r="D481" s="32" t="s">
        <v>3034</v>
      </c>
      <c r="E481" s="32" t="s">
        <v>3047</v>
      </c>
      <c r="F481" s="32" t="s">
        <v>8271</v>
      </c>
      <c r="G481" s="32" t="s">
        <v>3049</v>
      </c>
      <c r="H481" s="32" t="s">
        <v>3050</v>
      </c>
      <c r="I481" s="32" t="s">
        <v>4605</v>
      </c>
      <c r="J481" s="35">
        <v>65.040000000000006</v>
      </c>
      <c r="K481" s="35">
        <v>0</v>
      </c>
      <c r="L481" s="35">
        <v>0</v>
      </c>
      <c r="M481" s="35">
        <v>0</v>
      </c>
      <c r="N481" s="32" t="s">
        <v>2197</v>
      </c>
      <c r="O481" s="32" t="s">
        <v>18</v>
      </c>
      <c r="P481" s="32">
        <v>2</v>
      </c>
      <c r="Q481" s="32" t="s">
        <v>3048</v>
      </c>
    </row>
    <row r="482" spans="1:17" hidden="1" x14ac:dyDescent="0.25">
      <c r="A482" s="57">
        <v>42248.442856215275</v>
      </c>
      <c r="B482" s="32" t="s">
        <v>21</v>
      </c>
      <c r="C482" s="32" t="s">
        <v>3033</v>
      </c>
      <c r="D482" s="32" t="s">
        <v>3034</v>
      </c>
      <c r="E482" s="32" t="s">
        <v>3051</v>
      </c>
      <c r="F482" s="32" t="s">
        <v>8272</v>
      </c>
      <c r="G482" s="32" t="s">
        <v>3040</v>
      </c>
      <c r="H482" s="32" t="s">
        <v>3041</v>
      </c>
      <c r="I482" s="32" t="s">
        <v>4605</v>
      </c>
      <c r="J482" s="35">
        <v>408.1</v>
      </c>
      <c r="K482" s="35">
        <v>0</v>
      </c>
      <c r="L482" s="35">
        <v>0</v>
      </c>
      <c r="M482" s="35">
        <v>0</v>
      </c>
      <c r="N482" s="32" t="s">
        <v>2197</v>
      </c>
      <c r="O482" s="32" t="s">
        <v>18</v>
      </c>
      <c r="P482" s="32">
        <v>14</v>
      </c>
      <c r="Q482" s="32" t="s">
        <v>3052</v>
      </c>
    </row>
    <row r="483" spans="1:17" hidden="1" x14ac:dyDescent="0.25">
      <c r="A483" s="57">
        <v>42248.442857835646</v>
      </c>
      <c r="B483" s="32" t="s">
        <v>21</v>
      </c>
      <c r="C483" s="32" t="s">
        <v>3033</v>
      </c>
      <c r="D483" s="32" t="s">
        <v>3034</v>
      </c>
      <c r="E483" s="32" t="s">
        <v>3053</v>
      </c>
      <c r="F483" s="32" t="s">
        <v>8273</v>
      </c>
      <c r="G483" s="32" t="s">
        <v>3040</v>
      </c>
      <c r="H483" s="32" t="s">
        <v>3041</v>
      </c>
      <c r="I483" s="32" t="s">
        <v>4605</v>
      </c>
      <c r="J483" s="35">
        <v>58.3</v>
      </c>
      <c r="K483" s="35">
        <v>0</v>
      </c>
      <c r="L483" s="35">
        <v>0</v>
      </c>
      <c r="M483" s="35">
        <v>0</v>
      </c>
      <c r="N483" s="32" t="s">
        <v>2197</v>
      </c>
      <c r="O483" s="32" t="s">
        <v>18</v>
      </c>
      <c r="P483" s="32">
        <v>2</v>
      </c>
      <c r="Q483" s="32" t="s">
        <v>3054</v>
      </c>
    </row>
    <row r="484" spans="1:17" hidden="1" x14ac:dyDescent="0.25">
      <c r="A484" s="57">
        <v>42248.442857835646</v>
      </c>
      <c r="B484" s="32" t="s">
        <v>21</v>
      </c>
      <c r="C484" s="32" t="s">
        <v>3033</v>
      </c>
      <c r="D484" s="32" t="s">
        <v>3034</v>
      </c>
      <c r="E484" s="32" t="s">
        <v>3053</v>
      </c>
      <c r="F484" s="32" t="s">
        <v>8273</v>
      </c>
      <c r="G484" s="32" t="s">
        <v>3040</v>
      </c>
      <c r="H484" s="32" t="s">
        <v>3041</v>
      </c>
      <c r="I484" s="32" t="s">
        <v>4605</v>
      </c>
      <c r="J484" s="35">
        <v>320.64999999999998</v>
      </c>
      <c r="K484" s="35">
        <v>0</v>
      </c>
      <c r="L484" s="35">
        <v>0</v>
      </c>
      <c r="M484" s="35">
        <v>0</v>
      </c>
      <c r="N484" s="32" t="s">
        <v>2197</v>
      </c>
      <c r="O484" s="32" t="s">
        <v>18</v>
      </c>
      <c r="P484" s="32">
        <v>11</v>
      </c>
      <c r="Q484" s="32" t="s">
        <v>3054</v>
      </c>
    </row>
    <row r="485" spans="1:17" hidden="1" x14ac:dyDescent="0.25">
      <c r="A485" s="57">
        <v>42248.442857835646</v>
      </c>
      <c r="B485" s="32" t="s">
        <v>21</v>
      </c>
      <c r="C485" s="32" t="s">
        <v>3033</v>
      </c>
      <c r="D485" s="32" t="s">
        <v>3034</v>
      </c>
      <c r="E485" s="32" t="s">
        <v>3053</v>
      </c>
      <c r="F485" s="32" t="s">
        <v>8273</v>
      </c>
      <c r="G485" s="32" t="s">
        <v>3040</v>
      </c>
      <c r="H485" s="32" t="s">
        <v>3041</v>
      </c>
      <c r="I485" s="32" t="s">
        <v>4605</v>
      </c>
      <c r="J485" s="35">
        <v>320.64999999999998</v>
      </c>
      <c r="K485" s="35">
        <v>0</v>
      </c>
      <c r="L485" s="35">
        <v>0</v>
      </c>
      <c r="M485" s="35">
        <v>0</v>
      </c>
      <c r="N485" s="32" t="s">
        <v>2197</v>
      </c>
      <c r="O485" s="32" t="s">
        <v>18</v>
      </c>
      <c r="P485" s="32">
        <v>11</v>
      </c>
      <c r="Q485" s="32" t="s">
        <v>3054</v>
      </c>
    </row>
    <row r="486" spans="1:17" hidden="1" x14ac:dyDescent="0.25">
      <c r="A486" s="57">
        <v>42248.442859988427</v>
      </c>
      <c r="B486" s="32" t="s">
        <v>21</v>
      </c>
      <c r="C486" s="32" t="s">
        <v>3033</v>
      </c>
      <c r="D486" s="32" t="s">
        <v>3034</v>
      </c>
      <c r="E486" s="32" t="s">
        <v>4698</v>
      </c>
      <c r="F486" s="32" t="s">
        <v>8274</v>
      </c>
      <c r="G486" s="32" t="s">
        <v>2663</v>
      </c>
      <c r="H486" s="32" t="s">
        <v>2664</v>
      </c>
      <c r="I486" s="32" t="s">
        <v>4605</v>
      </c>
      <c r="J486" s="35">
        <v>155.05000000000001</v>
      </c>
      <c r="K486" s="35">
        <v>0</v>
      </c>
      <c r="L486" s="35">
        <v>0</v>
      </c>
      <c r="M486" s="35">
        <v>0</v>
      </c>
      <c r="N486" s="32" t="s">
        <v>2197</v>
      </c>
      <c r="O486" s="32" t="s">
        <v>18</v>
      </c>
      <c r="P486" s="32">
        <v>7</v>
      </c>
      <c r="Q486" s="32" t="s">
        <v>4599</v>
      </c>
    </row>
    <row r="487" spans="1:17" hidden="1" x14ac:dyDescent="0.25">
      <c r="A487" s="57">
        <v>42248.442859988427</v>
      </c>
      <c r="B487" s="32" t="s">
        <v>21</v>
      </c>
      <c r="C487" s="32" t="s">
        <v>3033</v>
      </c>
      <c r="D487" s="32" t="s">
        <v>3034</v>
      </c>
      <c r="E487" s="32" t="s">
        <v>4698</v>
      </c>
      <c r="F487" s="32" t="s">
        <v>8274</v>
      </c>
      <c r="G487" s="32" t="s">
        <v>3095</v>
      </c>
      <c r="H487" s="32" t="s">
        <v>4978</v>
      </c>
      <c r="I487" s="32" t="s">
        <v>4605</v>
      </c>
      <c r="J487" s="35">
        <v>64.819999999999993</v>
      </c>
      <c r="K487" s="35">
        <v>0</v>
      </c>
      <c r="L487" s="35">
        <v>0</v>
      </c>
      <c r="M487" s="35">
        <v>0</v>
      </c>
      <c r="N487" s="32" t="s">
        <v>2197</v>
      </c>
      <c r="O487" s="32" t="s">
        <v>18</v>
      </c>
      <c r="P487" s="32">
        <v>7</v>
      </c>
      <c r="Q487" s="32" t="s">
        <v>4599</v>
      </c>
    </row>
    <row r="488" spans="1:17" hidden="1" x14ac:dyDescent="0.25">
      <c r="A488" s="57">
        <v>42248.447011377313</v>
      </c>
      <c r="B488" s="32" t="s">
        <v>21</v>
      </c>
      <c r="C488" s="32" t="s">
        <v>3055</v>
      </c>
      <c r="D488" s="32" t="s">
        <v>3056</v>
      </c>
      <c r="E488" s="32" t="s">
        <v>3057</v>
      </c>
      <c r="F488" s="32" t="s">
        <v>8275</v>
      </c>
      <c r="G488" s="32" t="s">
        <v>2646</v>
      </c>
      <c r="H488" s="32" t="s">
        <v>2647</v>
      </c>
      <c r="I488" s="32" t="s">
        <v>4605</v>
      </c>
      <c r="J488" s="35">
        <v>23.47</v>
      </c>
      <c r="K488" s="35">
        <v>0</v>
      </c>
      <c r="L488" s="35">
        <v>0</v>
      </c>
      <c r="M488" s="35">
        <v>0</v>
      </c>
      <c r="N488" s="32" t="s">
        <v>2197</v>
      </c>
      <c r="O488" s="32" t="s">
        <v>18</v>
      </c>
      <c r="P488" s="32">
        <v>1</v>
      </c>
      <c r="Q488" s="32" t="s">
        <v>3058</v>
      </c>
    </row>
    <row r="489" spans="1:17" hidden="1" x14ac:dyDescent="0.25">
      <c r="A489" s="57">
        <v>42248.447013194447</v>
      </c>
      <c r="B489" s="32" t="s">
        <v>21</v>
      </c>
      <c r="C489" s="32" t="s">
        <v>3055</v>
      </c>
      <c r="D489" s="32" t="s">
        <v>3056</v>
      </c>
      <c r="E489" s="32" t="s">
        <v>3059</v>
      </c>
      <c r="F489" s="32" t="s">
        <v>8276</v>
      </c>
      <c r="G489" s="32" t="s">
        <v>2646</v>
      </c>
      <c r="H489" s="32" t="s">
        <v>2647</v>
      </c>
      <c r="I489" s="32" t="s">
        <v>4605</v>
      </c>
      <c r="J489" s="35">
        <v>164.29</v>
      </c>
      <c r="K489" s="35">
        <v>0</v>
      </c>
      <c r="L489" s="35">
        <v>0</v>
      </c>
      <c r="M489" s="35">
        <v>0</v>
      </c>
      <c r="N489" s="32" t="s">
        <v>2197</v>
      </c>
      <c r="O489" s="32" t="s">
        <v>18</v>
      </c>
      <c r="P489" s="32">
        <v>7</v>
      </c>
      <c r="Q489" s="32" t="s">
        <v>3060</v>
      </c>
    </row>
    <row r="490" spans="1:17" hidden="1" x14ac:dyDescent="0.25">
      <c r="A490" s="57">
        <v>42248.447014467594</v>
      </c>
      <c r="B490" s="32" t="s">
        <v>21</v>
      </c>
      <c r="C490" s="32" t="s">
        <v>3055</v>
      </c>
      <c r="D490" s="32" t="s">
        <v>3056</v>
      </c>
      <c r="E490" s="32" t="s">
        <v>3061</v>
      </c>
      <c r="F490" s="32" t="s">
        <v>8277</v>
      </c>
      <c r="G490" s="32" t="s">
        <v>2803</v>
      </c>
      <c r="H490" s="32" t="s">
        <v>2804</v>
      </c>
      <c r="I490" s="32" t="s">
        <v>4605</v>
      </c>
      <c r="J490" s="35">
        <v>520.32000000000005</v>
      </c>
      <c r="K490" s="35">
        <v>0</v>
      </c>
      <c r="L490" s="35">
        <v>0</v>
      </c>
      <c r="M490" s="35">
        <v>0</v>
      </c>
      <c r="N490" s="32" t="s">
        <v>2197</v>
      </c>
      <c r="O490" s="32" t="s">
        <v>18</v>
      </c>
      <c r="P490" s="32">
        <v>16</v>
      </c>
      <c r="Q490" s="32" t="s">
        <v>3062</v>
      </c>
    </row>
    <row r="491" spans="1:17" hidden="1" x14ac:dyDescent="0.25">
      <c r="A491" s="57">
        <v>42248.447014467594</v>
      </c>
      <c r="B491" s="32" t="s">
        <v>21</v>
      </c>
      <c r="C491" s="32" t="s">
        <v>3055</v>
      </c>
      <c r="D491" s="32" t="s">
        <v>3056</v>
      </c>
      <c r="E491" s="32" t="s">
        <v>3061</v>
      </c>
      <c r="F491" s="32" t="s">
        <v>8277</v>
      </c>
      <c r="G491" s="32" t="s">
        <v>2774</v>
      </c>
      <c r="H491" s="32" t="s">
        <v>2775</v>
      </c>
      <c r="I491" s="32" t="s">
        <v>4605</v>
      </c>
      <c r="J491" s="35">
        <v>72.16</v>
      </c>
      <c r="K491" s="35">
        <v>0</v>
      </c>
      <c r="L491" s="35">
        <v>0</v>
      </c>
      <c r="M491" s="35">
        <v>0</v>
      </c>
      <c r="N491" s="32" t="s">
        <v>2197</v>
      </c>
      <c r="O491" s="32" t="s">
        <v>18</v>
      </c>
      <c r="P491" s="32">
        <v>16</v>
      </c>
      <c r="Q491" s="32" t="s">
        <v>3062</v>
      </c>
    </row>
    <row r="492" spans="1:17" hidden="1" x14ac:dyDescent="0.25">
      <c r="A492" s="57">
        <v>42248.447016087965</v>
      </c>
      <c r="B492" s="32" t="s">
        <v>21</v>
      </c>
      <c r="C492" s="32" t="s">
        <v>3055</v>
      </c>
      <c r="D492" s="32" t="s">
        <v>3056</v>
      </c>
      <c r="E492" s="32" t="s">
        <v>3063</v>
      </c>
      <c r="F492" s="32" t="s">
        <v>8278</v>
      </c>
      <c r="G492" s="32" t="s">
        <v>3064</v>
      </c>
      <c r="H492" s="32" t="s">
        <v>3065</v>
      </c>
      <c r="I492" s="32" t="s">
        <v>4605</v>
      </c>
      <c r="J492" s="35">
        <v>49.37</v>
      </c>
      <c r="K492" s="35">
        <v>0</v>
      </c>
      <c r="L492" s="35">
        <v>0</v>
      </c>
      <c r="M492" s="35">
        <v>0</v>
      </c>
      <c r="N492" s="32" t="s">
        <v>2197</v>
      </c>
      <c r="O492" s="32" t="s">
        <v>18</v>
      </c>
      <c r="P492" s="32">
        <v>1</v>
      </c>
      <c r="Q492" s="32" t="s">
        <v>3066</v>
      </c>
    </row>
    <row r="493" spans="1:17" hidden="1" x14ac:dyDescent="0.25">
      <c r="A493" s="57">
        <v>42248.447017708335</v>
      </c>
      <c r="B493" s="32" t="s">
        <v>21</v>
      </c>
      <c r="C493" s="32" t="s">
        <v>3055</v>
      </c>
      <c r="D493" s="32" t="s">
        <v>3056</v>
      </c>
      <c r="E493" s="32" t="s">
        <v>3067</v>
      </c>
      <c r="F493" s="32" t="s">
        <v>8279</v>
      </c>
      <c r="G493" s="32" t="s">
        <v>3064</v>
      </c>
      <c r="H493" s="32" t="s">
        <v>3065</v>
      </c>
      <c r="I493" s="32" t="s">
        <v>4605</v>
      </c>
      <c r="J493" s="35">
        <v>148.11000000000001</v>
      </c>
      <c r="K493" s="35">
        <v>0</v>
      </c>
      <c r="L493" s="35">
        <v>0</v>
      </c>
      <c r="M493" s="35">
        <v>0</v>
      </c>
      <c r="N493" s="32" t="s">
        <v>2197</v>
      </c>
      <c r="O493" s="32" t="s">
        <v>18</v>
      </c>
      <c r="P493" s="32">
        <v>3</v>
      </c>
      <c r="Q493" s="32" t="s">
        <v>3068</v>
      </c>
    </row>
    <row r="494" spans="1:17" hidden="1" x14ac:dyDescent="0.25">
      <c r="A494" s="57">
        <v>42248.447018981482</v>
      </c>
      <c r="B494" s="32" t="s">
        <v>21</v>
      </c>
      <c r="C494" s="32" t="s">
        <v>3055</v>
      </c>
      <c r="D494" s="32" t="s">
        <v>3056</v>
      </c>
      <c r="E494" s="32" t="s">
        <v>3069</v>
      </c>
      <c r="F494" s="32" t="s">
        <v>8280</v>
      </c>
      <c r="G494" s="32" t="s">
        <v>2652</v>
      </c>
      <c r="H494" s="32" t="s">
        <v>2653</v>
      </c>
      <c r="I494" s="32" t="s">
        <v>4605</v>
      </c>
      <c r="J494" s="35">
        <v>24.96</v>
      </c>
      <c r="K494" s="35">
        <v>0</v>
      </c>
      <c r="L494" s="35">
        <v>0</v>
      </c>
      <c r="M494" s="35">
        <v>0</v>
      </c>
      <c r="N494" s="32" t="s">
        <v>2197</v>
      </c>
      <c r="O494" s="32" t="s">
        <v>18</v>
      </c>
      <c r="P494" s="32">
        <v>1</v>
      </c>
      <c r="Q494" s="32" t="s">
        <v>3070</v>
      </c>
    </row>
    <row r="495" spans="1:17" hidden="1" x14ac:dyDescent="0.25">
      <c r="A495" s="57">
        <v>42248.447018981482</v>
      </c>
      <c r="B495" s="32" t="s">
        <v>21</v>
      </c>
      <c r="C495" s="32" t="s">
        <v>3055</v>
      </c>
      <c r="D495" s="32" t="s">
        <v>3056</v>
      </c>
      <c r="E495" s="32" t="s">
        <v>3069</v>
      </c>
      <c r="F495" s="32" t="s">
        <v>8280</v>
      </c>
      <c r="G495" s="32" t="s">
        <v>3040</v>
      </c>
      <c r="H495" s="32" t="s">
        <v>3041</v>
      </c>
      <c r="I495" s="32" t="s">
        <v>4605</v>
      </c>
      <c r="J495" s="35">
        <v>29.15</v>
      </c>
      <c r="K495" s="35">
        <v>0</v>
      </c>
      <c r="L495" s="35">
        <v>0</v>
      </c>
      <c r="M495" s="35">
        <v>0</v>
      </c>
      <c r="N495" s="32" t="s">
        <v>2197</v>
      </c>
      <c r="O495" s="32" t="s">
        <v>18</v>
      </c>
      <c r="P495" s="32">
        <v>1</v>
      </c>
      <c r="Q495" s="32" t="s">
        <v>3070</v>
      </c>
    </row>
    <row r="496" spans="1:17" hidden="1" x14ac:dyDescent="0.25">
      <c r="A496" s="57">
        <v>42248.447020451385</v>
      </c>
      <c r="B496" s="32" t="s">
        <v>21</v>
      </c>
      <c r="C496" s="32" t="s">
        <v>3055</v>
      </c>
      <c r="D496" s="32" t="s">
        <v>3056</v>
      </c>
      <c r="E496" s="32" t="s">
        <v>5101</v>
      </c>
      <c r="F496" s="32" t="s">
        <v>8281</v>
      </c>
      <c r="G496" s="32" t="s">
        <v>4061</v>
      </c>
      <c r="H496" s="32" t="s">
        <v>4062</v>
      </c>
      <c r="I496" s="32" t="s">
        <v>4605</v>
      </c>
      <c r="J496" s="35">
        <v>49.37</v>
      </c>
      <c r="K496" s="35">
        <v>0</v>
      </c>
      <c r="L496" s="35">
        <v>0</v>
      </c>
      <c r="M496" s="35">
        <v>0</v>
      </c>
      <c r="N496" s="32" t="s">
        <v>2197</v>
      </c>
      <c r="O496" s="32" t="s">
        <v>18</v>
      </c>
      <c r="P496" s="32">
        <v>1</v>
      </c>
      <c r="Q496" s="32" t="s">
        <v>5102</v>
      </c>
    </row>
    <row r="497" spans="1:17" hidden="1" x14ac:dyDescent="0.25">
      <c r="A497" s="57">
        <v>42248.453417627316</v>
      </c>
      <c r="B497" s="32" t="s">
        <v>21</v>
      </c>
      <c r="C497" s="32" t="s">
        <v>3071</v>
      </c>
      <c r="D497" s="32" t="s">
        <v>2431</v>
      </c>
      <c r="E497" s="32" t="s">
        <v>3072</v>
      </c>
      <c r="F497" s="32" t="s">
        <v>8282</v>
      </c>
      <c r="G497" s="32" t="s">
        <v>2663</v>
      </c>
      <c r="H497" s="32" t="s">
        <v>2664</v>
      </c>
      <c r="I497" s="32" t="s">
        <v>4605</v>
      </c>
      <c r="J497" s="35">
        <v>1396.44</v>
      </c>
      <c r="K497" s="35">
        <v>0</v>
      </c>
      <c r="L497" s="35">
        <v>0</v>
      </c>
      <c r="M497" s="35">
        <v>0</v>
      </c>
      <c r="N497" s="32" t="s">
        <v>2197</v>
      </c>
      <c r="O497" s="32" t="s">
        <v>18</v>
      </c>
      <c r="P497" s="32">
        <v>54</v>
      </c>
      <c r="Q497" s="32" t="s">
        <v>3073</v>
      </c>
    </row>
    <row r="498" spans="1:17" hidden="1" x14ac:dyDescent="0.25">
      <c r="A498" s="57">
        <v>42248.453421412036</v>
      </c>
      <c r="B498" s="32" t="s">
        <v>21</v>
      </c>
      <c r="C498" s="32" t="s">
        <v>3071</v>
      </c>
      <c r="D498" s="32" t="s">
        <v>2431</v>
      </c>
      <c r="E498" s="32" t="s">
        <v>3074</v>
      </c>
      <c r="F498" s="32" t="s">
        <v>8283</v>
      </c>
      <c r="G498" s="32" t="s">
        <v>2663</v>
      </c>
      <c r="H498" s="32" t="s">
        <v>2664</v>
      </c>
      <c r="I498" s="32" t="s">
        <v>4605</v>
      </c>
      <c r="J498" s="35">
        <v>3491.1</v>
      </c>
      <c r="K498" s="35">
        <v>0</v>
      </c>
      <c r="L498" s="35">
        <v>0</v>
      </c>
      <c r="M498" s="35">
        <v>0</v>
      </c>
      <c r="N498" s="32" t="s">
        <v>2197</v>
      </c>
      <c r="O498" s="32" t="s">
        <v>18</v>
      </c>
      <c r="P498" s="32">
        <v>135</v>
      </c>
      <c r="Q498" s="32" t="s">
        <v>3075</v>
      </c>
    </row>
    <row r="499" spans="1:17" hidden="1" x14ac:dyDescent="0.25">
      <c r="A499" s="57">
        <v>42248.453424305553</v>
      </c>
      <c r="B499" s="32" t="s">
        <v>21</v>
      </c>
      <c r="C499" s="32" t="s">
        <v>3071</v>
      </c>
      <c r="D499" s="32" t="s">
        <v>2431</v>
      </c>
      <c r="E499" s="32" t="s">
        <v>3076</v>
      </c>
      <c r="F499" s="32" t="s">
        <v>8284</v>
      </c>
      <c r="G499" s="32" t="s">
        <v>2663</v>
      </c>
      <c r="H499" s="32" t="s">
        <v>2664</v>
      </c>
      <c r="I499" s="32" t="s">
        <v>4605</v>
      </c>
      <c r="J499" s="35">
        <v>1551.6</v>
      </c>
      <c r="K499" s="35">
        <v>0</v>
      </c>
      <c r="L499" s="35">
        <v>0</v>
      </c>
      <c r="M499" s="35">
        <v>0</v>
      </c>
      <c r="N499" s="32" t="s">
        <v>2197</v>
      </c>
      <c r="O499" s="32" t="s">
        <v>18</v>
      </c>
      <c r="P499" s="32">
        <v>60</v>
      </c>
      <c r="Q499" s="32" t="s">
        <v>3077</v>
      </c>
    </row>
    <row r="500" spans="1:17" hidden="1" x14ac:dyDescent="0.25">
      <c r="A500" s="57">
        <v>42248.453427395834</v>
      </c>
      <c r="B500" s="32" t="s">
        <v>21</v>
      </c>
      <c r="C500" s="32" t="s">
        <v>3071</v>
      </c>
      <c r="D500" s="32" t="s">
        <v>2431</v>
      </c>
      <c r="E500" s="32" t="s">
        <v>3078</v>
      </c>
      <c r="F500" s="32" t="s">
        <v>8285</v>
      </c>
      <c r="G500" s="32" t="s">
        <v>3079</v>
      </c>
      <c r="H500" s="32" t="s">
        <v>3080</v>
      </c>
      <c r="I500" s="32" t="s">
        <v>4605</v>
      </c>
      <c r="J500" s="35">
        <v>7.82</v>
      </c>
      <c r="K500" s="35">
        <v>0</v>
      </c>
      <c r="L500" s="35">
        <v>0</v>
      </c>
      <c r="M500" s="35">
        <v>0</v>
      </c>
      <c r="N500" s="32" t="s">
        <v>2197</v>
      </c>
      <c r="O500" s="32" t="s">
        <v>18</v>
      </c>
      <c r="P500" s="32">
        <v>2</v>
      </c>
      <c r="Q500" s="32" t="s">
        <v>3081</v>
      </c>
    </row>
    <row r="501" spans="1:17" hidden="1" x14ac:dyDescent="0.25">
      <c r="A501" s="57">
        <v>42248.453427395834</v>
      </c>
      <c r="B501" s="32" t="s">
        <v>21</v>
      </c>
      <c r="C501" s="32" t="s">
        <v>3071</v>
      </c>
      <c r="D501" s="32" t="s">
        <v>2431</v>
      </c>
      <c r="E501" s="32" t="s">
        <v>3078</v>
      </c>
      <c r="F501" s="32" t="s">
        <v>8285</v>
      </c>
      <c r="G501" s="32" t="s">
        <v>3002</v>
      </c>
      <c r="H501" s="32" t="s">
        <v>3003</v>
      </c>
      <c r="I501" s="32" t="s">
        <v>4605</v>
      </c>
      <c r="J501" s="35">
        <v>20.260000000000002</v>
      </c>
      <c r="K501" s="35">
        <v>0</v>
      </c>
      <c r="L501" s="35">
        <v>0</v>
      </c>
      <c r="M501" s="35">
        <v>0</v>
      </c>
      <c r="N501" s="32" t="s">
        <v>2197</v>
      </c>
      <c r="O501" s="32" t="s">
        <v>18</v>
      </c>
      <c r="P501" s="32">
        <v>2</v>
      </c>
      <c r="Q501" s="32" t="s">
        <v>3081</v>
      </c>
    </row>
    <row r="502" spans="1:17" hidden="1" x14ac:dyDescent="0.25">
      <c r="A502" s="57">
        <v>42248.453427395834</v>
      </c>
      <c r="B502" s="32" t="s">
        <v>21</v>
      </c>
      <c r="C502" s="32" t="s">
        <v>3071</v>
      </c>
      <c r="D502" s="32" t="s">
        <v>2431</v>
      </c>
      <c r="E502" s="32" t="s">
        <v>3078</v>
      </c>
      <c r="F502" s="32" t="s">
        <v>8285</v>
      </c>
      <c r="G502" s="32" t="s">
        <v>2679</v>
      </c>
      <c r="H502" s="32" t="s">
        <v>2680</v>
      </c>
      <c r="I502" s="32" t="s">
        <v>4605</v>
      </c>
      <c r="J502" s="35">
        <v>86.06</v>
      </c>
      <c r="K502" s="35">
        <v>0</v>
      </c>
      <c r="L502" s="35">
        <v>0</v>
      </c>
      <c r="M502" s="35">
        <v>0</v>
      </c>
      <c r="N502" s="32" t="s">
        <v>2197</v>
      </c>
      <c r="O502" s="32" t="s">
        <v>18</v>
      </c>
      <c r="P502" s="32">
        <v>2</v>
      </c>
      <c r="Q502" s="32" t="s">
        <v>3081</v>
      </c>
    </row>
    <row r="503" spans="1:17" hidden="1" x14ac:dyDescent="0.25">
      <c r="A503" s="57">
        <v>42248.453431747686</v>
      </c>
      <c r="B503" s="32" t="s">
        <v>21</v>
      </c>
      <c r="C503" s="32" t="s">
        <v>3071</v>
      </c>
      <c r="D503" s="32" t="s">
        <v>2431</v>
      </c>
      <c r="E503" s="32" t="s">
        <v>3082</v>
      </c>
      <c r="F503" s="32" t="s">
        <v>8286</v>
      </c>
      <c r="G503" s="32" t="s">
        <v>2663</v>
      </c>
      <c r="H503" s="32" t="s">
        <v>2664</v>
      </c>
      <c r="I503" s="32" t="s">
        <v>4605</v>
      </c>
      <c r="J503" s="35">
        <v>1680.9</v>
      </c>
      <c r="K503" s="35">
        <v>0</v>
      </c>
      <c r="L503" s="35">
        <v>0</v>
      </c>
      <c r="M503" s="35">
        <v>0</v>
      </c>
      <c r="N503" s="32" t="s">
        <v>2197</v>
      </c>
      <c r="O503" s="32" t="s">
        <v>18</v>
      </c>
      <c r="P503" s="32">
        <v>65</v>
      </c>
      <c r="Q503" s="32" t="s">
        <v>3083</v>
      </c>
    </row>
    <row r="504" spans="1:17" hidden="1" x14ac:dyDescent="0.25">
      <c r="A504" s="57">
        <v>42248.453434456016</v>
      </c>
      <c r="B504" s="32" t="s">
        <v>21</v>
      </c>
      <c r="C504" s="32" t="s">
        <v>3071</v>
      </c>
      <c r="D504" s="32" t="s">
        <v>2431</v>
      </c>
      <c r="E504" s="32" t="s">
        <v>3084</v>
      </c>
      <c r="F504" s="32" t="s">
        <v>8287</v>
      </c>
      <c r="G504" s="32" t="s">
        <v>2821</v>
      </c>
      <c r="H504" s="32" t="s">
        <v>2822</v>
      </c>
      <c r="I504" s="32" t="s">
        <v>4605</v>
      </c>
      <c r="J504" s="35">
        <v>89.74</v>
      </c>
      <c r="K504" s="35">
        <v>0</v>
      </c>
      <c r="L504" s="35">
        <v>0</v>
      </c>
      <c r="M504" s="35">
        <v>0</v>
      </c>
      <c r="N504" s="32" t="s">
        <v>2197</v>
      </c>
      <c r="O504" s="32" t="s">
        <v>18</v>
      </c>
      <c r="P504" s="32">
        <v>2</v>
      </c>
      <c r="Q504" s="32" t="s">
        <v>3085</v>
      </c>
    </row>
    <row r="505" spans="1:17" hidden="1" x14ac:dyDescent="0.25">
      <c r="A505" s="57">
        <v>42248.453434456016</v>
      </c>
      <c r="B505" s="32" t="s">
        <v>21</v>
      </c>
      <c r="C505" s="32" t="s">
        <v>3071</v>
      </c>
      <c r="D505" s="32" t="s">
        <v>2431</v>
      </c>
      <c r="E505" s="32" t="s">
        <v>3084</v>
      </c>
      <c r="F505" s="32" t="s">
        <v>8287</v>
      </c>
      <c r="G505" s="32" t="s">
        <v>3086</v>
      </c>
      <c r="H505" s="32" t="s">
        <v>4718</v>
      </c>
      <c r="I505" s="32" t="s">
        <v>4605</v>
      </c>
      <c r="J505" s="35">
        <v>21.64</v>
      </c>
      <c r="K505" s="35">
        <v>0</v>
      </c>
      <c r="L505" s="35">
        <v>0</v>
      </c>
      <c r="M505" s="35">
        <v>0</v>
      </c>
      <c r="N505" s="32" t="s">
        <v>2197</v>
      </c>
      <c r="O505" s="32" t="s">
        <v>18</v>
      </c>
      <c r="P505" s="32">
        <v>2</v>
      </c>
      <c r="Q505" s="32" t="s">
        <v>3085</v>
      </c>
    </row>
    <row r="506" spans="1:17" hidden="1" x14ac:dyDescent="0.25">
      <c r="A506" s="57">
        <v>42248.453434456016</v>
      </c>
      <c r="B506" s="32" t="s">
        <v>21</v>
      </c>
      <c r="C506" s="32" t="s">
        <v>3071</v>
      </c>
      <c r="D506" s="32" t="s">
        <v>2431</v>
      </c>
      <c r="E506" s="32" t="s">
        <v>3084</v>
      </c>
      <c r="F506" s="32" t="s">
        <v>8287</v>
      </c>
      <c r="G506" s="32" t="s">
        <v>3087</v>
      </c>
      <c r="H506" s="32" t="s">
        <v>3088</v>
      </c>
      <c r="I506" s="32" t="s">
        <v>4605</v>
      </c>
      <c r="J506" s="35">
        <v>20.14</v>
      </c>
      <c r="K506" s="35">
        <v>0</v>
      </c>
      <c r="L506" s="35">
        <v>0</v>
      </c>
      <c r="M506" s="35">
        <v>0</v>
      </c>
      <c r="N506" s="32" t="s">
        <v>2197</v>
      </c>
      <c r="O506" s="32" t="s">
        <v>18</v>
      </c>
      <c r="P506" s="32">
        <v>2</v>
      </c>
      <c r="Q506" s="32" t="s">
        <v>3085</v>
      </c>
    </row>
    <row r="507" spans="1:17" hidden="1" x14ac:dyDescent="0.25">
      <c r="A507" s="57">
        <v>42248.453434456016</v>
      </c>
      <c r="B507" s="32" t="s">
        <v>21</v>
      </c>
      <c r="C507" s="32" t="s">
        <v>3071</v>
      </c>
      <c r="D507" s="32" t="s">
        <v>2431</v>
      </c>
      <c r="E507" s="32" t="s">
        <v>3084</v>
      </c>
      <c r="F507" s="32" t="s">
        <v>8287</v>
      </c>
      <c r="G507" s="32" t="s">
        <v>3089</v>
      </c>
      <c r="H507" s="32" t="s">
        <v>3090</v>
      </c>
      <c r="I507" s="32" t="s">
        <v>4605</v>
      </c>
      <c r="J507" s="35">
        <v>9.6199999999999992</v>
      </c>
      <c r="K507" s="35">
        <v>0</v>
      </c>
      <c r="L507" s="35">
        <v>0</v>
      </c>
      <c r="M507" s="35">
        <v>0</v>
      </c>
      <c r="N507" s="32" t="s">
        <v>2197</v>
      </c>
      <c r="O507" s="32" t="s">
        <v>18</v>
      </c>
      <c r="P507" s="32">
        <v>2</v>
      </c>
      <c r="Q507" s="32" t="s">
        <v>3085</v>
      </c>
    </row>
    <row r="508" spans="1:17" hidden="1" x14ac:dyDescent="0.25">
      <c r="A508" s="57">
        <v>42248.453434456016</v>
      </c>
      <c r="B508" s="32" t="s">
        <v>21</v>
      </c>
      <c r="C508" s="32" t="s">
        <v>3071</v>
      </c>
      <c r="D508" s="32" t="s">
        <v>2431</v>
      </c>
      <c r="E508" s="32" t="s">
        <v>3084</v>
      </c>
      <c r="F508" s="32" t="s">
        <v>8287</v>
      </c>
      <c r="G508" s="32" t="s">
        <v>3091</v>
      </c>
      <c r="H508" s="32" t="s">
        <v>3092</v>
      </c>
      <c r="I508" s="32" t="s">
        <v>4605</v>
      </c>
      <c r="J508" s="35">
        <v>5.4</v>
      </c>
      <c r="K508" s="35">
        <v>0</v>
      </c>
      <c r="L508" s="35">
        <v>0</v>
      </c>
      <c r="M508" s="35">
        <v>0</v>
      </c>
      <c r="N508" s="32" t="s">
        <v>2197</v>
      </c>
      <c r="O508" s="32" t="s">
        <v>18</v>
      </c>
      <c r="P508" s="32">
        <v>2</v>
      </c>
      <c r="Q508" s="32" t="s">
        <v>3085</v>
      </c>
    </row>
    <row r="509" spans="1:17" hidden="1" x14ac:dyDescent="0.25">
      <c r="A509" s="57">
        <v>42248.453438078701</v>
      </c>
      <c r="B509" s="32" t="s">
        <v>21</v>
      </c>
      <c r="C509" s="32" t="s">
        <v>3071</v>
      </c>
      <c r="D509" s="32" t="s">
        <v>2431</v>
      </c>
      <c r="E509" s="32" t="s">
        <v>3093</v>
      </c>
      <c r="F509" s="32" t="s">
        <v>8288</v>
      </c>
      <c r="G509" s="32" t="s">
        <v>3040</v>
      </c>
      <c r="H509" s="32" t="s">
        <v>3041</v>
      </c>
      <c r="I509" s="32" t="s">
        <v>4605</v>
      </c>
      <c r="J509" s="35">
        <v>58.3</v>
      </c>
      <c r="K509" s="35">
        <v>0</v>
      </c>
      <c r="L509" s="35">
        <v>0</v>
      </c>
      <c r="M509" s="35">
        <v>0</v>
      </c>
      <c r="N509" s="32" t="s">
        <v>2197</v>
      </c>
      <c r="O509" s="32" t="s">
        <v>18</v>
      </c>
      <c r="P509" s="32">
        <v>2</v>
      </c>
      <c r="Q509" s="32" t="s">
        <v>3094</v>
      </c>
    </row>
    <row r="510" spans="1:17" hidden="1" x14ac:dyDescent="0.25">
      <c r="A510" s="57">
        <v>42248.453438078701</v>
      </c>
      <c r="B510" s="32" t="s">
        <v>21</v>
      </c>
      <c r="C510" s="32" t="s">
        <v>3071</v>
      </c>
      <c r="D510" s="32" t="s">
        <v>2431</v>
      </c>
      <c r="E510" s="32" t="s">
        <v>3093</v>
      </c>
      <c r="F510" s="32" t="s">
        <v>8288</v>
      </c>
      <c r="G510" s="32" t="s">
        <v>3095</v>
      </c>
      <c r="H510" s="32" t="s">
        <v>4978</v>
      </c>
      <c r="I510" s="32" t="s">
        <v>4605</v>
      </c>
      <c r="J510" s="35">
        <v>22.72</v>
      </c>
      <c r="K510" s="35">
        <v>0</v>
      </c>
      <c r="L510" s="35">
        <v>0</v>
      </c>
      <c r="M510" s="35">
        <v>0</v>
      </c>
      <c r="N510" s="32" t="s">
        <v>2197</v>
      </c>
      <c r="O510" s="32" t="s">
        <v>18</v>
      </c>
      <c r="P510" s="32">
        <v>2</v>
      </c>
      <c r="Q510" s="32" t="s">
        <v>3094</v>
      </c>
    </row>
    <row r="511" spans="1:17" hidden="1" x14ac:dyDescent="0.25">
      <c r="A511" s="57">
        <v>42248.453438078701</v>
      </c>
      <c r="B511" s="32" t="s">
        <v>21</v>
      </c>
      <c r="C511" s="32" t="s">
        <v>3071</v>
      </c>
      <c r="D511" s="32" t="s">
        <v>2431</v>
      </c>
      <c r="E511" s="32" t="s">
        <v>3093</v>
      </c>
      <c r="F511" s="32" t="s">
        <v>8288</v>
      </c>
      <c r="G511" s="32" t="s">
        <v>3096</v>
      </c>
      <c r="H511" s="32" t="s">
        <v>3097</v>
      </c>
      <c r="I511" s="32" t="s">
        <v>4605</v>
      </c>
      <c r="J511" s="35">
        <v>4.78</v>
      </c>
      <c r="K511" s="35">
        <v>0</v>
      </c>
      <c r="L511" s="35">
        <v>0</v>
      </c>
      <c r="M511" s="35">
        <v>0</v>
      </c>
      <c r="N511" s="32" t="s">
        <v>2197</v>
      </c>
      <c r="O511" s="32" t="s">
        <v>18</v>
      </c>
      <c r="P511" s="32">
        <v>2</v>
      </c>
      <c r="Q511" s="32" t="s">
        <v>3094</v>
      </c>
    </row>
    <row r="512" spans="1:17" hidden="1" x14ac:dyDescent="0.25">
      <c r="A512" s="57">
        <v>42248.453441319441</v>
      </c>
      <c r="B512" s="32" t="s">
        <v>21</v>
      </c>
      <c r="C512" s="32" t="s">
        <v>3071</v>
      </c>
      <c r="D512" s="32" t="s">
        <v>2431</v>
      </c>
      <c r="E512" s="32" t="s">
        <v>3098</v>
      </c>
      <c r="F512" s="32" t="s">
        <v>8289</v>
      </c>
      <c r="G512" s="32" t="s">
        <v>2679</v>
      </c>
      <c r="H512" s="32" t="s">
        <v>2680</v>
      </c>
      <c r="I512" s="32" t="s">
        <v>4605</v>
      </c>
      <c r="J512" s="35">
        <v>215.15</v>
      </c>
      <c r="K512" s="35">
        <v>0</v>
      </c>
      <c r="L512" s="35">
        <v>0</v>
      </c>
      <c r="M512" s="35">
        <v>0</v>
      </c>
      <c r="N512" s="32" t="s">
        <v>2197</v>
      </c>
      <c r="O512" s="32" t="s">
        <v>18</v>
      </c>
      <c r="P512" s="32">
        <v>5</v>
      </c>
      <c r="Q512" s="32" t="s">
        <v>2259</v>
      </c>
    </row>
    <row r="513" spans="1:17" hidden="1" x14ac:dyDescent="0.25">
      <c r="A513" s="57">
        <v>42248.453441319441</v>
      </c>
      <c r="B513" s="32" t="s">
        <v>21</v>
      </c>
      <c r="C513" s="32" t="s">
        <v>3071</v>
      </c>
      <c r="D513" s="32" t="s">
        <v>2431</v>
      </c>
      <c r="E513" s="32" t="s">
        <v>3098</v>
      </c>
      <c r="F513" s="32" t="s">
        <v>8289</v>
      </c>
      <c r="G513" s="32" t="s">
        <v>3079</v>
      </c>
      <c r="H513" s="32" t="s">
        <v>3080</v>
      </c>
      <c r="I513" s="32" t="s">
        <v>4605</v>
      </c>
      <c r="J513" s="35">
        <v>19.55</v>
      </c>
      <c r="K513" s="35">
        <v>0</v>
      </c>
      <c r="L513" s="35">
        <v>0</v>
      </c>
      <c r="M513" s="35">
        <v>0</v>
      </c>
      <c r="N513" s="32" t="s">
        <v>2197</v>
      </c>
      <c r="O513" s="32" t="s">
        <v>18</v>
      </c>
      <c r="P513" s="32">
        <v>5</v>
      </c>
      <c r="Q513" s="32" t="s">
        <v>2259</v>
      </c>
    </row>
    <row r="514" spans="1:17" hidden="1" x14ac:dyDescent="0.25">
      <c r="A514" s="57">
        <v>42248.453441319441</v>
      </c>
      <c r="B514" s="32" t="s">
        <v>21</v>
      </c>
      <c r="C514" s="32" t="s">
        <v>3071</v>
      </c>
      <c r="D514" s="32" t="s">
        <v>2431</v>
      </c>
      <c r="E514" s="32" t="s">
        <v>3098</v>
      </c>
      <c r="F514" s="32" t="s">
        <v>8289</v>
      </c>
      <c r="G514" s="32" t="s">
        <v>3002</v>
      </c>
      <c r="H514" s="32" t="s">
        <v>3003</v>
      </c>
      <c r="I514" s="32" t="s">
        <v>4605</v>
      </c>
      <c r="J514" s="35">
        <v>50.65</v>
      </c>
      <c r="K514" s="35">
        <v>0</v>
      </c>
      <c r="L514" s="35">
        <v>0</v>
      </c>
      <c r="M514" s="35">
        <v>0</v>
      </c>
      <c r="N514" s="32" t="s">
        <v>2197</v>
      </c>
      <c r="O514" s="32" t="s">
        <v>18</v>
      </c>
      <c r="P514" s="32">
        <v>5</v>
      </c>
      <c r="Q514" s="32" t="s">
        <v>2259</v>
      </c>
    </row>
    <row r="515" spans="1:17" hidden="1" x14ac:dyDescent="0.25">
      <c r="A515" s="57">
        <v>42248.453445486113</v>
      </c>
      <c r="B515" s="32" t="s">
        <v>21</v>
      </c>
      <c r="C515" s="32" t="s">
        <v>3071</v>
      </c>
      <c r="D515" s="32" t="s">
        <v>2431</v>
      </c>
      <c r="E515" s="32" t="s">
        <v>5097</v>
      </c>
      <c r="F515" s="32" t="s">
        <v>8290</v>
      </c>
      <c r="G515" s="32" t="s">
        <v>2663</v>
      </c>
      <c r="H515" s="32" t="s">
        <v>2664</v>
      </c>
      <c r="I515" s="32" t="s">
        <v>4605</v>
      </c>
      <c r="J515" s="35">
        <v>517.20000000000005</v>
      </c>
      <c r="K515" s="35">
        <v>0</v>
      </c>
      <c r="L515" s="35">
        <v>0</v>
      </c>
      <c r="M515" s="35">
        <v>0</v>
      </c>
      <c r="N515" s="32" t="s">
        <v>2197</v>
      </c>
      <c r="O515" s="32" t="s">
        <v>18</v>
      </c>
      <c r="P515" s="32">
        <v>20</v>
      </c>
      <c r="Q515" s="32" t="s">
        <v>5008</v>
      </c>
    </row>
    <row r="516" spans="1:17" hidden="1" x14ac:dyDescent="0.25">
      <c r="A516" s="57">
        <v>42248.453447835651</v>
      </c>
      <c r="B516" s="32" t="s">
        <v>21</v>
      </c>
      <c r="C516" s="32" t="s">
        <v>3071</v>
      </c>
      <c r="D516" s="32" t="s">
        <v>2431</v>
      </c>
      <c r="E516" s="32" t="s">
        <v>5098</v>
      </c>
      <c r="F516" s="32" t="s">
        <v>8291</v>
      </c>
      <c r="G516" s="32" t="s">
        <v>2663</v>
      </c>
      <c r="H516" s="32" t="s">
        <v>2664</v>
      </c>
      <c r="I516" s="32" t="s">
        <v>4605</v>
      </c>
      <c r="J516" s="35">
        <v>3465.24</v>
      </c>
      <c r="K516" s="35">
        <v>0</v>
      </c>
      <c r="L516" s="35">
        <v>0</v>
      </c>
      <c r="M516" s="35">
        <v>0</v>
      </c>
      <c r="N516" s="32" t="s">
        <v>2197</v>
      </c>
      <c r="O516" s="32" t="s">
        <v>18</v>
      </c>
      <c r="P516" s="32">
        <v>134</v>
      </c>
      <c r="Q516" s="32" t="s">
        <v>5099</v>
      </c>
    </row>
    <row r="517" spans="1:17" hidden="1" x14ac:dyDescent="0.25">
      <c r="A517" s="57">
        <v>42248.454958993054</v>
      </c>
      <c r="B517" s="32" t="s">
        <v>21</v>
      </c>
      <c r="C517" s="32" t="s">
        <v>3099</v>
      </c>
      <c r="D517" s="32" t="s">
        <v>3100</v>
      </c>
      <c r="E517" s="32" t="s">
        <v>3101</v>
      </c>
      <c r="F517" s="32" t="s">
        <v>8292</v>
      </c>
      <c r="G517" s="32" t="s">
        <v>3102</v>
      </c>
      <c r="H517" s="32" t="s">
        <v>3103</v>
      </c>
      <c r="I517" s="32" t="s">
        <v>4605</v>
      </c>
      <c r="J517" s="35">
        <v>5508</v>
      </c>
      <c r="K517" s="35">
        <v>0</v>
      </c>
      <c r="L517" s="35">
        <v>0</v>
      </c>
      <c r="M517" s="35">
        <v>0</v>
      </c>
      <c r="N517" s="32" t="s">
        <v>2197</v>
      </c>
      <c r="O517" s="32" t="s">
        <v>18</v>
      </c>
      <c r="P517" s="32">
        <v>100</v>
      </c>
      <c r="Q517" s="32" t="s">
        <v>3104</v>
      </c>
    </row>
    <row r="518" spans="1:17" hidden="1" x14ac:dyDescent="0.25">
      <c r="A518" s="57">
        <v>42248.454958993054</v>
      </c>
      <c r="B518" s="32" t="s">
        <v>21</v>
      </c>
      <c r="C518" s="32" t="s">
        <v>3099</v>
      </c>
      <c r="D518" s="32" t="s">
        <v>3100</v>
      </c>
      <c r="E518" s="32" t="s">
        <v>3101</v>
      </c>
      <c r="F518" s="32" t="s">
        <v>8292</v>
      </c>
      <c r="G518" s="32" t="s">
        <v>3086</v>
      </c>
      <c r="H518" s="32" t="s">
        <v>4718</v>
      </c>
      <c r="I518" s="32" t="s">
        <v>4605</v>
      </c>
      <c r="J518" s="35">
        <v>1082</v>
      </c>
      <c r="K518" s="35">
        <v>0</v>
      </c>
      <c r="L518" s="35">
        <v>0</v>
      </c>
      <c r="M518" s="35">
        <v>0</v>
      </c>
      <c r="N518" s="32" t="s">
        <v>2197</v>
      </c>
      <c r="O518" s="32" t="s">
        <v>18</v>
      </c>
      <c r="P518" s="32">
        <v>100</v>
      </c>
      <c r="Q518" s="32" t="s">
        <v>3104</v>
      </c>
    </row>
    <row r="519" spans="1:17" hidden="1" x14ac:dyDescent="0.25">
      <c r="A519" s="57">
        <v>42248.454958993054</v>
      </c>
      <c r="B519" s="32" t="s">
        <v>21</v>
      </c>
      <c r="C519" s="32" t="s">
        <v>3099</v>
      </c>
      <c r="D519" s="32" t="s">
        <v>3100</v>
      </c>
      <c r="E519" s="32" t="s">
        <v>3101</v>
      </c>
      <c r="F519" s="32" t="s">
        <v>8292</v>
      </c>
      <c r="G519" s="32" t="s">
        <v>3087</v>
      </c>
      <c r="H519" s="32" t="s">
        <v>3088</v>
      </c>
      <c r="I519" s="32" t="s">
        <v>4605</v>
      </c>
      <c r="J519" s="35">
        <v>1007</v>
      </c>
      <c r="K519" s="35">
        <v>0</v>
      </c>
      <c r="L519" s="35">
        <v>0</v>
      </c>
      <c r="M519" s="35">
        <v>0</v>
      </c>
      <c r="N519" s="32" t="s">
        <v>2197</v>
      </c>
      <c r="O519" s="32" t="s">
        <v>18</v>
      </c>
      <c r="P519" s="32">
        <v>100</v>
      </c>
      <c r="Q519" s="32" t="s">
        <v>3104</v>
      </c>
    </row>
    <row r="520" spans="1:17" hidden="1" x14ac:dyDescent="0.25">
      <c r="A520" s="57">
        <v>42248.454958993054</v>
      </c>
      <c r="B520" s="32" t="s">
        <v>21</v>
      </c>
      <c r="C520" s="32" t="s">
        <v>3099</v>
      </c>
      <c r="D520" s="32" t="s">
        <v>3100</v>
      </c>
      <c r="E520" s="32" t="s">
        <v>3101</v>
      </c>
      <c r="F520" s="32" t="s">
        <v>8292</v>
      </c>
      <c r="G520" s="32" t="s">
        <v>3089</v>
      </c>
      <c r="H520" s="32" t="s">
        <v>3090</v>
      </c>
      <c r="I520" s="32" t="s">
        <v>4605</v>
      </c>
      <c r="J520" s="35">
        <v>481</v>
      </c>
      <c r="K520" s="35">
        <v>0</v>
      </c>
      <c r="L520" s="35">
        <v>0</v>
      </c>
      <c r="M520" s="35">
        <v>0</v>
      </c>
      <c r="N520" s="32" t="s">
        <v>2197</v>
      </c>
      <c r="O520" s="32" t="s">
        <v>18</v>
      </c>
      <c r="P520" s="32">
        <v>100</v>
      </c>
      <c r="Q520" s="32" t="s">
        <v>3104</v>
      </c>
    </row>
    <row r="521" spans="1:17" hidden="1" x14ac:dyDescent="0.25">
      <c r="A521" s="57">
        <v>42248.454958993054</v>
      </c>
      <c r="B521" s="32" t="s">
        <v>21</v>
      </c>
      <c r="C521" s="32" t="s">
        <v>3099</v>
      </c>
      <c r="D521" s="32" t="s">
        <v>3100</v>
      </c>
      <c r="E521" s="32" t="s">
        <v>3101</v>
      </c>
      <c r="F521" s="32" t="s">
        <v>8292</v>
      </c>
      <c r="G521" s="32" t="s">
        <v>3091</v>
      </c>
      <c r="H521" s="32" t="s">
        <v>3092</v>
      </c>
      <c r="I521" s="32" t="s">
        <v>4605</v>
      </c>
      <c r="J521" s="35">
        <v>270</v>
      </c>
      <c r="K521" s="35">
        <v>0</v>
      </c>
      <c r="L521" s="35">
        <v>0</v>
      </c>
      <c r="M521" s="35">
        <v>0</v>
      </c>
      <c r="N521" s="32" t="s">
        <v>2197</v>
      </c>
      <c r="O521" s="32" t="s">
        <v>18</v>
      </c>
      <c r="P521" s="32">
        <v>100</v>
      </c>
      <c r="Q521" s="32" t="s">
        <v>3104</v>
      </c>
    </row>
    <row r="522" spans="1:17" hidden="1" x14ac:dyDescent="0.25">
      <c r="A522" s="57">
        <v>42248.454961539355</v>
      </c>
      <c r="B522" s="32" t="s">
        <v>21</v>
      </c>
      <c r="C522" s="32" t="s">
        <v>3099</v>
      </c>
      <c r="D522" s="32" t="s">
        <v>3100</v>
      </c>
      <c r="E522" s="32" t="s">
        <v>3105</v>
      </c>
      <c r="F522" s="32" t="s">
        <v>8293</v>
      </c>
      <c r="G522" s="32" t="s">
        <v>3040</v>
      </c>
      <c r="H522" s="32" t="s">
        <v>3041</v>
      </c>
      <c r="I522" s="32" t="s">
        <v>4605</v>
      </c>
      <c r="J522" s="35">
        <v>29.15</v>
      </c>
      <c r="K522" s="35">
        <v>0</v>
      </c>
      <c r="L522" s="35">
        <v>0</v>
      </c>
      <c r="M522" s="35">
        <v>0</v>
      </c>
      <c r="N522" s="32" t="s">
        <v>2197</v>
      </c>
      <c r="O522" s="32" t="s">
        <v>18</v>
      </c>
      <c r="P522" s="32">
        <v>1</v>
      </c>
      <c r="Q522" s="32" t="s">
        <v>3106</v>
      </c>
    </row>
    <row r="523" spans="1:17" hidden="1" x14ac:dyDescent="0.25">
      <c r="A523" s="57">
        <v>42248.454961539355</v>
      </c>
      <c r="B523" s="32" t="s">
        <v>21</v>
      </c>
      <c r="C523" s="32" t="s">
        <v>3099</v>
      </c>
      <c r="D523" s="32" t="s">
        <v>3100</v>
      </c>
      <c r="E523" s="32" t="s">
        <v>3105</v>
      </c>
      <c r="F523" s="32" t="s">
        <v>8293</v>
      </c>
      <c r="G523" s="32" t="s">
        <v>3095</v>
      </c>
      <c r="H523" s="32" t="s">
        <v>4978</v>
      </c>
      <c r="I523" s="32" t="s">
        <v>4605</v>
      </c>
      <c r="J523" s="35">
        <v>11.36</v>
      </c>
      <c r="K523" s="35">
        <v>0</v>
      </c>
      <c r="L523" s="35">
        <v>0</v>
      </c>
      <c r="M523" s="35">
        <v>0</v>
      </c>
      <c r="N523" s="32" t="s">
        <v>2197</v>
      </c>
      <c r="O523" s="32" t="s">
        <v>18</v>
      </c>
      <c r="P523" s="32">
        <v>1</v>
      </c>
      <c r="Q523" s="32" t="s">
        <v>3106</v>
      </c>
    </row>
    <row r="524" spans="1:17" hidden="1" x14ac:dyDescent="0.25">
      <c r="A524" s="57">
        <v>42248.454961539355</v>
      </c>
      <c r="B524" s="32" t="s">
        <v>21</v>
      </c>
      <c r="C524" s="32" t="s">
        <v>3099</v>
      </c>
      <c r="D524" s="32" t="s">
        <v>3100</v>
      </c>
      <c r="E524" s="32" t="s">
        <v>3105</v>
      </c>
      <c r="F524" s="32" t="s">
        <v>8293</v>
      </c>
      <c r="G524" s="32" t="s">
        <v>3107</v>
      </c>
      <c r="H524" s="32" t="s">
        <v>3108</v>
      </c>
      <c r="I524" s="32" t="s">
        <v>4605</v>
      </c>
      <c r="J524" s="35">
        <v>4.33</v>
      </c>
      <c r="K524" s="35">
        <v>0</v>
      </c>
      <c r="L524" s="35">
        <v>0</v>
      </c>
      <c r="M524" s="35">
        <v>0</v>
      </c>
      <c r="N524" s="32" t="s">
        <v>2197</v>
      </c>
      <c r="O524" s="32" t="s">
        <v>18</v>
      </c>
      <c r="P524" s="32">
        <v>1</v>
      </c>
      <c r="Q524" s="32" t="s">
        <v>3106</v>
      </c>
    </row>
    <row r="525" spans="1:17" hidden="1" x14ac:dyDescent="0.25">
      <c r="A525" s="57">
        <v>42248.454961539355</v>
      </c>
      <c r="B525" s="32" t="s">
        <v>21</v>
      </c>
      <c r="C525" s="32" t="s">
        <v>3099</v>
      </c>
      <c r="D525" s="32" t="s">
        <v>3100</v>
      </c>
      <c r="E525" s="32" t="s">
        <v>3105</v>
      </c>
      <c r="F525" s="32" t="s">
        <v>8293</v>
      </c>
      <c r="G525" s="32" t="s">
        <v>3102</v>
      </c>
      <c r="H525" s="32" t="s">
        <v>3103</v>
      </c>
      <c r="I525" s="32" t="s">
        <v>4605</v>
      </c>
      <c r="J525" s="35">
        <v>4406.3999999999996</v>
      </c>
      <c r="K525" s="35">
        <v>0</v>
      </c>
      <c r="L525" s="35">
        <v>0</v>
      </c>
      <c r="M525" s="35">
        <v>0</v>
      </c>
      <c r="N525" s="32" t="s">
        <v>2197</v>
      </c>
      <c r="O525" s="32" t="s">
        <v>18</v>
      </c>
      <c r="P525" s="32">
        <v>80</v>
      </c>
      <c r="Q525" s="32" t="s">
        <v>3106</v>
      </c>
    </row>
    <row r="526" spans="1:17" hidden="1" x14ac:dyDescent="0.25">
      <c r="A526" s="57">
        <v>42248.454961539355</v>
      </c>
      <c r="B526" s="32" t="s">
        <v>21</v>
      </c>
      <c r="C526" s="32" t="s">
        <v>3099</v>
      </c>
      <c r="D526" s="32" t="s">
        <v>3100</v>
      </c>
      <c r="E526" s="32" t="s">
        <v>3105</v>
      </c>
      <c r="F526" s="32" t="s">
        <v>8293</v>
      </c>
      <c r="G526" s="32" t="s">
        <v>3086</v>
      </c>
      <c r="H526" s="32" t="s">
        <v>4718</v>
      </c>
      <c r="I526" s="32" t="s">
        <v>4605</v>
      </c>
      <c r="J526" s="35">
        <v>865.6</v>
      </c>
      <c r="K526" s="35">
        <v>0</v>
      </c>
      <c r="L526" s="35">
        <v>0</v>
      </c>
      <c r="M526" s="35">
        <v>0</v>
      </c>
      <c r="N526" s="32" t="s">
        <v>2197</v>
      </c>
      <c r="O526" s="32" t="s">
        <v>18</v>
      </c>
      <c r="P526" s="32">
        <v>80</v>
      </c>
      <c r="Q526" s="32" t="s">
        <v>3106</v>
      </c>
    </row>
    <row r="527" spans="1:17" hidden="1" x14ac:dyDescent="0.25">
      <c r="A527" s="57">
        <v>42248.454961539355</v>
      </c>
      <c r="B527" s="32" t="s">
        <v>21</v>
      </c>
      <c r="C527" s="32" t="s">
        <v>3099</v>
      </c>
      <c r="D527" s="32" t="s">
        <v>3100</v>
      </c>
      <c r="E527" s="32" t="s">
        <v>3105</v>
      </c>
      <c r="F527" s="32" t="s">
        <v>8293</v>
      </c>
      <c r="G527" s="32" t="s">
        <v>3089</v>
      </c>
      <c r="H527" s="32" t="s">
        <v>3090</v>
      </c>
      <c r="I527" s="32" t="s">
        <v>4605</v>
      </c>
      <c r="J527" s="35">
        <v>384.8</v>
      </c>
      <c r="K527" s="35">
        <v>0</v>
      </c>
      <c r="L527" s="35">
        <v>0</v>
      </c>
      <c r="M527" s="35">
        <v>0</v>
      </c>
      <c r="N527" s="32" t="s">
        <v>2197</v>
      </c>
      <c r="O527" s="32" t="s">
        <v>18</v>
      </c>
      <c r="P527" s="32">
        <v>80</v>
      </c>
      <c r="Q527" s="32" t="s">
        <v>3106</v>
      </c>
    </row>
    <row r="528" spans="1:17" hidden="1" x14ac:dyDescent="0.25">
      <c r="A528" s="57">
        <v>42248.454961539355</v>
      </c>
      <c r="B528" s="32" t="s">
        <v>21</v>
      </c>
      <c r="C528" s="32" t="s">
        <v>3099</v>
      </c>
      <c r="D528" s="32" t="s">
        <v>3100</v>
      </c>
      <c r="E528" s="32" t="s">
        <v>3105</v>
      </c>
      <c r="F528" s="32" t="s">
        <v>8293</v>
      </c>
      <c r="G528" s="32" t="s">
        <v>3091</v>
      </c>
      <c r="H528" s="32" t="s">
        <v>3092</v>
      </c>
      <c r="I528" s="32" t="s">
        <v>4605</v>
      </c>
      <c r="J528" s="35">
        <v>216</v>
      </c>
      <c r="K528" s="35">
        <v>0</v>
      </c>
      <c r="L528" s="35">
        <v>0</v>
      </c>
      <c r="M528" s="35">
        <v>0</v>
      </c>
      <c r="N528" s="32" t="s">
        <v>2197</v>
      </c>
      <c r="O528" s="32" t="s">
        <v>18</v>
      </c>
      <c r="P528" s="32">
        <v>80</v>
      </c>
      <c r="Q528" s="32" t="s">
        <v>3106</v>
      </c>
    </row>
    <row r="529" spans="1:17" hidden="1" x14ac:dyDescent="0.25">
      <c r="A529" s="57">
        <v>42248.454961539355</v>
      </c>
      <c r="B529" s="32" t="s">
        <v>21</v>
      </c>
      <c r="C529" s="32" t="s">
        <v>3099</v>
      </c>
      <c r="D529" s="32" t="s">
        <v>3100</v>
      </c>
      <c r="E529" s="32" t="s">
        <v>3105</v>
      </c>
      <c r="F529" s="32" t="s">
        <v>8293</v>
      </c>
      <c r="G529" s="32" t="s">
        <v>3109</v>
      </c>
      <c r="H529" s="32" t="s">
        <v>3110</v>
      </c>
      <c r="I529" s="32" t="s">
        <v>4605</v>
      </c>
      <c r="J529" s="35">
        <v>6.91</v>
      </c>
      <c r="K529" s="35">
        <v>0</v>
      </c>
      <c r="L529" s="35">
        <v>0</v>
      </c>
      <c r="M529" s="35">
        <v>0</v>
      </c>
      <c r="N529" s="32" t="s">
        <v>2197</v>
      </c>
      <c r="O529" s="32" t="s">
        <v>18</v>
      </c>
      <c r="P529" s="32">
        <v>1</v>
      </c>
      <c r="Q529" s="32" t="s">
        <v>3106</v>
      </c>
    </row>
    <row r="530" spans="1:17" hidden="1" x14ac:dyDescent="0.25">
      <c r="A530" s="57">
        <v>42248.454961539355</v>
      </c>
      <c r="B530" s="32" t="s">
        <v>21</v>
      </c>
      <c r="C530" s="32" t="s">
        <v>3099</v>
      </c>
      <c r="D530" s="32" t="s">
        <v>3100</v>
      </c>
      <c r="E530" s="32" t="s">
        <v>3105</v>
      </c>
      <c r="F530" s="32" t="s">
        <v>8293</v>
      </c>
      <c r="G530" s="32" t="s">
        <v>3087</v>
      </c>
      <c r="H530" s="32" t="s">
        <v>3088</v>
      </c>
      <c r="I530" s="32" t="s">
        <v>4605</v>
      </c>
      <c r="J530" s="35">
        <v>805.6</v>
      </c>
      <c r="K530" s="35">
        <v>0</v>
      </c>
      <c r="L530" s="35">
        <v>0</v>
      </c>
      <c r="M530" s="35">
        <v>0</v>
      </c>
      <c r="N530" s="32" t="s">
        <v>2197</v>
      </c>
      <c r="O530" s="32" t="s">
        <v>18</v>
      </c>
      <c r="P530" s="32">
        <v>80</v>
      </c>
      <c r="Q530" s="32" t="s">
        <v>3106</v>
      </c>
    </row>
    <row r="531" spans="1:17" hidden="1" x14ac:dyDescent="0.25">
      <c r="A531" s="57">
        <v>42248.454964618053</v>
      </c>
      <c r="B531" s="32" t="s">
        <v>21</v>
      </c>
      <c r="C531" s="32" t="s">
        <v>3099</v>
      </c>
      <c r="D531" s="32" t="s">
        <v>3100</v>
      </c>
      <c r="E531" s="32" t="s">
        <v>3111</v>
      </c>
      <c r="F531" s="32" t="s">
        <v>8294</v>
      </c>
      <c r="G531" s="32" t="s">
        <v>3102</v>
      </c>
      <c r="H531" s="32" t="s">
        <v>3103</v>
      </c>
      <c r="I531" s="32" t="s">
        <v>4605</v>
      </c>
      <c r="J531" s="35">
        <v>17074.8</v>
      </c>
      <c r="K531" s="35">
        <v>0</v>
      </c>
      <c r="L531" s="35">
        <v>0</v>
      </c>
      <c r="M531" s="35">
        <v>0</v>
      </c>
      <c r="N531" s="32" t="s">
        <v>2197</v>
      </c>
      <c r="O531" s="32" t="s">
        <v>18</v>
      </c>
      <c r="P531" s="32">
        <v>310</v>
      </c>
      <c r="Q531" s="32" t="s">
        <v>3112</v>
      </c>
    </row>
    <row r="532" spans="1:17" hidden="1" x14ac:dyDescent="0.25">
      <c r="A532" s="57">
        <v>42248.454964618053</v>
      </c>
      <c r="B532" s="32" t="s">
        <v>21</v>
      </c>
      <c r="C532" s="32" t="s">
        <v>3099</v>
      </c>
      <c r="D532" s="32" t="s">
        <v>3100</v>
      </c>
      <c r="E532" s="32" t="s">
        <v>3111</v>
      </c>
      <c r="F532" s="32" t="s">
        <v>8294</v>
      </c>
      <c r="G532" s="32" t="s">
        <v>3086</v>
      </c>
      <c r="H532" s="32" t="s">
        <v>4718</v>
      </c>
      <c r="I532" s="32" t="s">
        <v>4605</v>
      </c>
      <c r="J532" s="35">
        <v>3354.2</v>
      </c>
      <c r="K532" s="35">
        <v>0</v>
      </c>
      <c r="L532" s="35">
        <v>0</v>
      </c>
      <c r="M532" s="35">
        <v>0</v>
      </c>
      <c r="N532" s="32" t="s">
        <v>2197</v>
      </c>
      <c r="O532" s="32" t="s">
        <v>18</v>
      </c>
      <c r="P532" s="32">
        <v>310</v>
      </c>
      <c r="Q532" s="32" t="s">
        <v>3112</v>
      </c>
    </row>
    <row r="533" spans="1:17" hidden="1" x14ac:dyDescent="0.25">
      <c r="A533" s="57">
        <v>42248.454964618053</v>
      </c>
      <c r="B533" s="32" t="s">
        <v>21</v>
      </c>
      <c r="C533" s="32" t="s">
        <v>3099</v>
      </c>
      <c r="D533" s="32" t="s">
        <v>3100</v>
      </c>
      <c r="E533" s="32" t="s">
        <v>3111</v>
      </c>
      <c r="F533" s="32" t="s">
        <v>8294</v>
      </c>
      <c r="G533" s="32" t="s">
        <v>3089</v>
      </c>
      <c r="H533" s="32" t="s">
        <v>3090</v>
      </c>
      <c r="I533" s="32" t="s">
        <v>4605</v>
      </c>
      <c r="J533" s="35">
        <v>1491.1</v>
      </c>
      <c r="K533" s="35">
        <v>0</v>
      </c>
      <c r="L533" s="35">
        <v>0</v>
      </c>
      <c r="M533" s="35">
        <v>0</v>
      </c>
      <c r="N533" s="32" t="s">
        <v>2197</v>
      </c>
      <c r="O533" s="32" t="s">
        <v>18</v>
      </c>
      <c r="P533" s="32">
        <v>310</v>
      </c>
      <c r="Q533" s="32" t="s">
        <v>3112</v>
      </c>
    </row>
    <row r="534" spans="1:17" hidden="1" x14ac:dyDescent="0.25">
      <c r="A534" s="57">
        <v>42248.454964618053</v>
      </c>
      <c r="B534" s="32" t="s">
        <v>21</v>
      </c>
      <c r="C534" s="32" t="s">
        <v>3099</v>
      </c>
      <c r="D534" s="32" t="s">
        <v>3100</v>
      </c>
      <c r="E534" s="32" t="s">
        <v>3111</v>
      </c>
      <c r="F534" s="32" t="s">
        <v>8294</v>
      </c>
      <c r="G534" s="32" t="s">
        <v>3091</v>
      </c>
      <c r="H534" s="32" t="s">
        <v>3092</v>
      </c>
      <c r="I534" s="32" t="s">
        <v>4605</v>
      </c>
      <c r="J534" s="35">
        <v>837</v>
      </c>
      <c r="K534" s="35">
        <v>0</v>
      </c>
      <c r="L534" s="35">
        <v>0</v>
      </c>
      <c r="M534" s="35">
        <v>0</v>
      </c>
      <c r="N534" s="32" t="s">
        <v>2197</v>
      </c>
      <c r="O534" s="32" t="s">
        <v>18</v>
      </c>
      <c r="P534" s="32">
        <v>310</v>
      </c>
      <c r="Q534" s="32" t="s">
        <v>3112</v>
      </c>
    </row>
    <row r="535" spans="1:17" hidden="1" x14ac:dyDescent="0.25">
      <c r="A535" s="57">
        <v>42248.454964618053</v>
      </c>
      <c r="B535" s="32" t="s">
        <v>21</v>
      </c>
      <c r="C535" s="32" t="s">
        <v>3099</v>
      </c>
      <c r="D535" s="32" t="s">
        <v>3100</v>
      </c>
      <c r="E535" s="32" t="s">
        <v>3111</v>
      </c>
      <c r="F535" s="32" t="s">
        <v>8294</v>
      </c>
      <c r="G535" s="32" t="s">
        <v>3087</v>
      </c>
      <c r="H535" s="32" t="s">
        <v>3088</v>
      </c>
      <c r="I535" s="32" t="s">
        <v>4605</v>
      </c>
      <c r="J535" s="35">
        <v>3121.7</v>
      </c>
      <c r="K535" s="35">
        <v>0</v>
      </c>
      <c r="L535" s="35">
        <v>0</v>
      </c>
      <c r="M535" s="35">
        <v>0</v>
      </c>
      <c r="N535" s="32" t="s">
        <v>2197</v>
      </c>
      <c r="O535" s="32" t="s">
        <v>18</v>
      </c>
      <c r="P535" s="32">
        <v>310</v>
      </c>
      <c r="Q535" s="32" t="s">
        <v>3112</v>
      </c>
    </row>
    <row r="536" spans="1:17" hidden="1" x14ac:dyDescent="0.25">
      <c r="A536" s="57">
        <v>42248.454966585647</v>
      </c>
      <c r="B536" s="32" t="s">
        <v>21</v>
      </c>
      <c r="C536" s="32" t="s">
        <v>3099</v>
      </c>
      <c r="D536" s="32" t="s">
        <v>3100</v>
      </c>
      <c r="E536" s="32" t="s">
        <v>3113</v>
      </c>
      <c r="F536" s="32" t="s">
        <v>8295</v>
      </c>
      <c r="G536" s="32" t="s">
        <v>3102</v>
      </c>
      <c r="H536" s="32" t="s">
        <v>3103</v>
      </c>
      <c r="I536" s="32" t="s">
        <v>4605</v>
      </c>
      <c r="J536" s="35">
        <v>16524</v>
      </c>
      <c r="K536" s="35">
        <v>0</v>
      </c>
      <c r="L536" s="35">
        <v>0</v>
      </c>
      <c r="M536" s="35">
        <v>0</v>
      </c>
      <c r="N536" s="32" t="s">
        <v>2197</v>
      </c>
      <c r="O536" s="32" t="s">
        <v>18</v>
      </c>
      <c r="P536" s="32">
        <v>300</v>
      </c>
      <c r="Q536" s="32" t="s">
        <v>3114</v>
      </c>
    </row>
    <row r="537" spans="1:17" hidden="1" x14ac:dyDescent="0.25">
      <c r="A537" s="57">
        <v>42248.454966585647</v>
      </c>
      <c r="B537" s="32" t="s">
        <v>21</v>
      </c>
      <c r="C537" s="32" t="s">
        <v>3099</v>
      </c>
      <c r="D537" s="32" t="s">
        <v>3100</v>
      </c>
      <c r="E537" s="32" t="s">
        <v>3113</v>
      </c>
      <c r="F537" s="32" t="s">
        <v>8295</v>
      </c>
      <c r="G537" s="32" t="s">
        <v>3086</v>
      </c>
      <c r="H537" s="32" t="s">
        <v>4718</v>
      </c>
      <c r="I537" s="32" t="s">
        <v>4605</v>
      </c>
      <c r="J537" s="35">
        <v>3246</v>
      </c>
      <c r="K537" s="35">
        <v>0</v>
      </c>
      <c r="L537" s="35">
        <v>0</v>
      </c>
      <c r="M537" s="35">
        <v>0</v>
      </c>
      <c r="N537" s="32" t="s">
        <v>2197</v>
      </c>
      <c r="O537" s="32" t="s">
        <v>18</v>
      </c>
      <c r="P537" s="32">
        <v>300</v>
      </c>
      <c r="Q537" s="32" t="s">
        <v>3114</v>
      </c>
    </row>
    <row r="538" spans="1:17" hidden="1" x14ac:dyDescent="0.25">
      <c r="A538" s="57">
        <v>42248.454966585647</v>
      </c>
      <c r="B538" s="32" t="s">
        <v>21</v>
      </c>
      <c r="C538" s="32" t="s">
        <v>3099</v>
      </c>
      <c r="D538" s="32" t="s">
        <v>3100</v>
      </c>
      <c r="E538" s="32" t="s">
        <v>3113</v>
      </c>
      <c r="F538" s="32" t="s">
        <v>8295</v>
      </c>
      <c r="G538" s="32" t="s">
        <v>3087</v>
      </c>
      <c r="H538" s="32" t="s">
        <v>3088</v>
      </c>
      <c r="I538" s="32" t="s">
        <v>4605</v>
      </c>
      <c r="J538" s="35">
        <v>3021</v>
      </c>
      <c r="K538" s="35">
        <v>0</v>
      </c>
      <c r="L538" s="35">
        <v>0</v>
      </c>
      <c r="M538" s="35">
        <v>0</v>
      </c>
      <c r="N538" s="32" t="s">
        <v>2197</v>
      </c>
      <c r="O538" s="32" t="s">
        <v>18</v>
      </c>
      <c r="P538" s="32">
        <v>300</v>
      </c>
      <c r="Q538" s="32" t="s">
        <v>3114</v>
      </c>
    </row>
    <row r="539" spans="1:17" hidden="1" x14ac:dyDescent="0.25">
      <c r="A539" s="57">
        <v>42248.454966585647</v>
      </c>
      <c r="B539" s="32" t="s">
        <v>21</v>
      </c>
      <c r="C539" s="32" t="s">
        <v>3099</v>
      </c>
      <c r="D539" s="32" t="s">
        <v>3100</v>
      </c>
      <c r="E539" s="32" t="s">
        <v>3113</v>
      </c>
      <c r="F539" s="32" t="s">
        <v>8295</v>
      </c>
      <c r="G539" s="32" t="s">
        <v>3089</v>
      </c>
      <c r="H539" s="32" t="s">
        <v>3090</v>
      </c>
      <c r="I539" s="32" t="s">
        <v>4605</v>
      </c>
      <c r="J539" s="35">
        <v>1443</v>
      </c>
      <c r="K539" s="35">
        <v>0</v>
      </c>
      <c r="L539" s="35">
        <v>0</v>
      </c>
      <c r="M539" s="35">
        <v>0</v>
      </c>
      <c r="N539" s="32" t="s">
        <v>2197</v>
      </c>
      <c r="O539" s="32" t="s">
        <v>18</v>
      </c>
      <c r="P539" s="32">
        <v>300</v>
      </c>
      <c r="Q539" s="32" t="s">
        <v>3114</v>
      </c>
    </row>
    <row r="540" spans="1:17" hidden="1" x14ac:dyDescent="0.25">
      <c r="A540" s="57">
        <v>42248.454966585647</v>
      </c>
      <c r="B540" s="32" t="s">
        <v>21</v>
      </c>
      <c r="C540" s="32" t="s">
        <v>3099</v>
      </c>
      <c r="D540" s="32" t="s">
        <v>3100</v>
      </c>
      <c r="E540" s="32" t="s">
        <v>3113</v>
      </c>
      <c r="F540" s="32" t="s">
        <v>8295</v>
      </c>
      <c r="G540" s="32" t="s">
        <v>3091</v>
      </c>
      <c r="H540" s="32" t="s">
        <v>3092</v>
      </c>
      <c r="I540" s="32" t="s">
        <v>4605</v>
      </c>
      <c r="J540" s="35">
        <v>810</v>
      </c>
      <c r="K540" s="35">
        <v>0</v>
      </c>
      <c r="L540" s="35">
        <v>0</v>
      </c>
      <c r="M540" s="35">
        <v>0</v>
      </c>
      <c r="N540" s="32" t="s">
        <v>2197</v>
      </c>
      <c r="O540" s="32" t="s">
        <v>18</v>
      </c>
      <c r="P540" s="32">
        <v>300</v>
      </c>
      <c r="Q540" s="32" t="s">
        <v>3114</v>
      </c>
    </row>
    <row r="541" spans="1:17" hidden="1" x14ac:dyDescent="0.25">
      <c r="A541" s="57">
        <v>42248.454968784725</v>
      </c>
      <c r="B541" s="32" t="s">
        <v>21</v>
      </c>
      <c r="C541" s="32" t="s">
        <v>3099</v>
      </c>
      <c r="D541" s="32" t="s">
        <v>3100</v>
      </c>
      <c r="E541" s="32" t="s">
        <v>3115</v>
      </c>
      <c r="F541" s="32" t="s">
        <v>8296</v>
      </c>
      <c r="G541" s="32" t="s">
        <v>3040</v>
      </c>
      <c r="H541" s="32" t="s">
        <v>3041</v>
      </c>
      <c r="I541" s="32" t="s">
        <v>4605</v>
      </c>
      <c r="J541" s="35">
        <v>29.15</v>
      </c>
      <c r="K541" s="35">
        <v>0</v>
      </c>
      <c r="L541" s="35">
        <v>0</v>
      </c>
      <c r="M541" s="35">
        <v>0</v>
      </c>
      <c r="N541" s="32" t="s">
        <v>2197</v>
      </c>
      <c r="O541" s="32" t="s">
        <v>18</v>
      </c>
      <c r="P541" s="32">
        <v>1</v>
      </c>
      <c r="Q541" s="32" t="s">
        <v>3116</v>
      </c>
    </row>
    <row r="542" spans="1:17" hidden="1" x14ac:dyDescent="0.25">
      <c r="A542" s="57">
        <v>42248.454968784725</v>
      </c>
      <c r="B542" s="32" t="s">
        <v>21</v>
      </c>
      <c r="C542" s="32" t="s">
        <v>3099</v>
      </c>
      <c r="D542" s="32" t="s">
        <v>3100</v>
      </c>
      <c r="E542" s="32" t="s">
        <v>3115</v>
      </c>
      <c r="F542" s="32" t="s">
        <v>8296</v>
      </c>
      <c r="G542" s="32" t="s">
        <v>3117</v>
      </c>
      <c r="H542" s="32" t="s">
        <v>3118</v>
      </c>
      <c r="I542" s="32" t="s">
        <v>4605</v>
      </c>
      <c r="J542" s="35">
        <v>22.72</v>
      </c>
      <c r="K542" s="35">
        <v>0</v>
      </c>
      <c r="L542" s="35">
        <v>0</v>
      </c>
      <c r="M542" s="35">
        <v>0</v>
      </c>
      <c r="N542" s="32" t="s">
        <v>2197</v>
      </c>
      <c r="O542" s="32" t="s">
        <v>18</v>
      </c>
      <c r="P542" s="32">
        <v>1</v>
      </c>
      <c r="Q542" s="32" t="s">
        <v>3116</v>
      </c>
    </row>
    <row r="543" spans="1:17" hidden="1" x14ac:dyDescent="0.25">
      <c r="A543" s="57">
        <v>42248.454968784725</v>
      </c>
      <c r="B543" s="32" t="s">
        <v>21</v>
      </c>
      <c r="C543" s="32" t="s">
        <v>3099</v>
      </c>
      <c r="D543" s="32" t="s">
        <v>3100</v>
      </c>
      <c r="E543" s="32" t="s">
        <v>3115</v>
      </c>
      <c r="F543" s="32" t="s">
        <v>8296</v>
      </c>
      <c r="G543" s="32" t="s">
        <v>2994</v>
      </c>
      <c r="H543" s="32" t="s">
        <v>2995</v>
      </c>
      <c r="I543" s="32" t="s">
        <v>4605</v>
      </c>
      <c r="J543" s="35">
        <v>3.59</v>
      </c>
      <c r="K543" s="35">
        <v>0</v>
      </c>
      <c r="L543" s="35">
        <v>0</v>
      </c>
      <c r="M543" s="35">
        <v>0</v>
      </c>
      <c r="N543" s="32" t="s">
        <v>2197</v>
      </c>
      <c r="O543" s="32" t="s">
        <v>18</v>
      </c>
      <c r="P543" s="32">
        <v>1</v>
      </c>
      <c r="Q543" s="32" t="s">
        <v>3116</v>
      </c>
    </row>
    <row r="544" spans="1:17" hidden="1" x14ac:dyDescent="0.25">
      <c r="A544" s="57">
        <v>42248.454968784725</v>
      </c>
      <c r="B544" s="32" t="s">
        <v>21</v>
      </c>
      <c r="C544" s="32" t="s">
        <v>3099</v>
      </c>
      <c r="D544" s="32" t="s">
        <v>3100</v>
      </c>
      <c r="E544" s="32" t="s">
        <v>3115</v>
      </c>
      <c r="F544" s="32" t="s">
        <v>8296</v>
      </c>
      <c r="G544" s="32" t="s">
        <v>3107</v>
      </c>
      <c r="H544" s="32" t="s">
        <v>3108</v>
      </c>
      <c r="I544" s="32" t="s">
        <v>4605</v>
      </c>
      <c r="J544" s="35">
        <v>4.33</v>
      </c>
      <c r="K544" s="35">
        <v>0</v>
      </c>
      <c r="L544" s="35">
        <v>0</v>
      </c>
      <c r="M544" s="35">
        <v>0</v>
      </c>
      <c r="N544" s="32" t="s">
        <v>2197</v>
      </c>
      <c r="O544" s="32" t="s">
        <v>18</v>
      </c>
      <c r="P544" s="32">
        <v>1</v>
      </c>
      <c r="Q544" s="32" t="s">
        <v>3116</v>
      </c>
    </row>
    <row r="545" spans="1:17" hidden="1" x14ac:dyDescent="0.25">
      <c r="A545" s="57">
        <v>42248.454968784725</v>
      </c>
      <c r="B545" s="32" t="s">
        <v>21</v>
      </c>
      <c r="C545" s="32" t="s">
        <v>3099</v>
      </c>
      <c r="D545" s="32" t="s">
        <v>3100</v>
      </c>
      <c r="E545" s="32" t="s">
        <v>3115</v>
      </c>
      <c r="F545" s="32" t="s">
        <v>8296</v>
      </c>
      <c r="G545" s="32" t="s">
        <v>3008</v>
      </c>
      <c r="H545" s="32" t="s">
        <v>3009</v>
      </c>
      <c r="I545" s="32" t="s">
        <v>4605</v>
      </c>
      <c r="J545" s="35">
        <v>43.03</v>
      </c>
      <c r="K545" s="35">
        <v>0</v>
      </c>
      <c r="L545" s="35">
        <v>0</v>
      </c>
      <c r="M545" s="35">
        <v>0</v>
      </c>
      <c r="N545" s="32" t="s">
        <v>2197</v>
      </c>
      <c r="O545" s="32" t="s">
        <v>18</v>
      </c>
      <c r="P545" s="32">
        <v>1</v>
      </c>
      <c r="Q545" s="32" t="s">
        <v>3116</v>
      </c>
    </row>
    <row r="546" spans="1:17" hidden="1" x14ac:dyDescent="0.25">
      <c r="A546" s="57">
        <v>42248.454968784725</v>
      </c>
      <c r="B546" s="32" t="s">
        <v>21</v>
      </c>
      <c r="C546" s="32" t="s">
        <v>3099</v>
      </c>
      <c r="D546" s="32" t="s">
        <v>3100</v>
      </c>
      <c r="E546" s="32" t="s">
        <v>3115</v>
      </c>
      <c r="F546" s="32" t="s">
        <v>8296</v>
      </c>
      <c r="G546" s="32" t="s">
        <v>3079</v>
      </c>
      <c r="H546" s="32" t="s">
        <v>3080</v>
      </c>
      <c r="I546" s="32" t="s">
        <v>4605</v>
      </c>
      <c r="J546" s="35">
        <v>3.91</v>
      </c>
      <c r="K546" s="35">
        <v>0</v>
      </c>
      <c r="L546" s="35">
        <v>0</v>
      </c>
      <c r="M546" s="35">
        <v>0</v>
      </c>
      <c r="N546" s="32" t="s">
        <v>2197</v>
      </c>
      <c r="O546" s="32" t="s">
        <v>18</v>
      </c>
      <c r="P546" s="32">
        <v>1</v>
      </c>
      <c r="Q546" s="32" t="s">
        <v>3116</v>
      </c>
    </row>
    <row r="547" spans="1:17" hidden="1" x14ac:dyDescent="0.25">
      <c r="A547" s="57">
        <v>42248.454968784725</v>
      </c>
      <c r="B547" s="32" t="s">
        <v>21</v>
      </c>
      <c r="C547" s="32" t="s">
        <v>3099</v>
      </c>
      <c r="D547" s="32" t="s">
        <v>3100</v>
      </c>
      <c r="E547" s="32" t="s">
        <v>3115</v>
      </c>
      <c r="F547" s="32" t="s">
        <v>8296</v>
      </c>
      <c r="G547" s="32" t="s">
        <v>3002</v>
      </c>
      <c r="H547" s="32" t="s">
        <v>3003</v>
      </c>
      <c r="I547" s="32" t="s">
        <v>4605</v>
      </c>
      <c r="J547" s="35">
        <v>10.130000000000001</v>
      </c>
      <c r="K547" s="35">
        <v>0</v>
      </c>
      <c r="L547" s="35">
        <v>0</v>
      </c>
      <c r="M547" s="35">
        <v>0</v>
      </c>
      <c r="N547" s="32" t="s">
        <v>2197</v>
      </c>
      <c r="O547" s="32" t="s">
        <v>18</v>
      </c>
      <c r="P547" s="32">
        <v>1</v>
      </c>
      <c r="Q547" s="32" t="s">
        <v>3116</v>
      </c>
    </row>
    <row r="548" spans="1:17" hidden="1" x14ac:dyDescent="0.25">
      <c r="A548" s="57">
        <v>42248.454968784725</v>
      </c>
      <c r="B548" s="32" t="s">
        <v>21</v>
      </c>
      <c r="C548" s="32" t="s">
        <v>3099</v>
      </c>
      <c r="D548" s="32" t="s">
        <v>3100</v>
      </c>
      <c r="E548" s="32" t="s">
        <v>3115</v>
      </c>
      <c r="F548" s="32" t="s">
        <v>8296</v>
      </c>
      <c r="G548" s="32" t="s">
        <v>3102</v>
      </c>
      <c r="H548" s="32" t="s">
        <v>3103</v>
      </c>
      <c r="I548" s="32" t="s">
        <v>4605</v>
      </c>
      <c r="J548" s="35">
        <v>2643.84</v>
      </c>
      <c r="K548" s="35">
        <v>0</v>
      </c>
      <c r="L548" s="35">
        <v>0</v>
      </c>
      <c r="M548" s="35">
        <v>0</v>
      </c>
      <c r="N548" s="32" t="s">
        <v>2197</v>
      </c>
      <c r="O548" s="32" t="s">
        <v>18</v>
      </c>
      <c r="P548" s="32">
        <v>48</v>
      </c>
      <c r="Q548" s="32" t="s">
        <v>3116</v>
      </c>
    </row>
    <row r="549" spans="1:17" hidden="1" x14ac:dyDescent="0.25">
      <c r="A549" s="57">
        <v>42248.454968784725</v>
      </c>
      <c r="B549" s="32" t="s">
        <v>21</v>
      </c>
      <c r="C549" s="32" t="s">
        <v>3099</v>
      </c>
      <c r="D549" s="32" t="s">
        <v>3100</v>
      </c>
      <c r="E549" s="32" t="s">
        <v>3115</v>
      </c>
      <c r="F549" s="32" t="s">
        <v>8296</v>
      </c>
      <c r="G549" s="32" t="s">
        <v>3086</v>
      </c>
      <c r="H549" s="32" t="s">
        <v>4718</v>
      </c>
      <c r="I549" s="32" t="s">
        <v>4605</v>
      </c>
      <c r="J549" s="35">
        <v>519.36</v>
      </c>
      <c r="K549" s="35">
        <v>0</v>
      </c>
      <c r="L549" s="35">
        <v>0</v>
      </c>
      <c r="M549" s="35">
        <v>0</v>
      </c>
      <c r="N549" s="32" t="s">
        <v>2197</v>
      </c>
      <c r="O549" s="32" t="s">
        <v>18</v>
      </c>
      <c r="P549" s="32">
        <v>48</v>
      </c>
      <c r="Q549" s="32" t="s">
        <v>3116</v>
      </c>
    </row>
    <row r="550" spans="1:17" hidden="1" x14ac:dyDescent="0.25">
      <c r="A550" s="57">
        <v>42248.454971840278</v>
      </c>
      <c r="B550" s="32" t="s">
        <v>21</v>
      </c>
      <c r="C550" s="32" t="s">
        <v>3099</v>
      </c>
      <c r="D550" s="32" t="s">
        <v>3100</v>
      </c>
      <c r="E550" s="32" t="s">
        <v>3119</v>
      </c>
      <c r="F550" s="32" t="s">
        <v>8297</v>
      </c>
      <c r="G550" s="32" t="s">
        <v>3102</v>
      </c>
      <c r="H550" s="32" t="s">
        <v>3103</v>
      </c>
      <c r="I550" s="32" t="s">
        <v>4605</v>
      </c>
      <c r="J550" s="35">
        <v>2754</v>
      </c>
      <c r="K550" s="35">
        <v>0</v>
      </c>
      <c r="L550" s="35">
        <v>0</v>
      </c>
      <c r="M550" s="35">
        <v>0</v>
      </c>
      <c r="N550" s="32" t="s">
        <v>2197</v>
      </c>
      <c r="O550" s="32" t="s">
        <v>18</v>
      </c>
      <c r="P550" s="32">
        <v>50</v>
      </c>
      <c r="Q550" s="32" t="s">
        <v>3120</v>
      </c>
    </row>
    <row r="551" spans="1:17" hidden="1" x14ac:dyDescent="0.25">
      <c r="A551" s="57">
        <v>42248.454971840278</v>
      </c>
      <c r="B551" s="32" t="s">
        <v>21</v>
      </c>
      <c r="C551" s="32" t="s">
        <v>3099</v>
      </c>
      <c r="D551" s="32" t="s">
        <v>3100</v>
      </c>
      <c r="E551" s="32" t="s">
        <v>3119</v>
      </c>
      <c r="F551" s="32" t="s">
        <v>8297</v>
      </c>
      <c r="G551" s="32" t="s">
        <v>3086</v>
      </c>
      <c r="H551" s="32" t="s">
        <v>4718</v>
      </c>
      <c r="I551" s="32" t="s">
        <v>4605</v>
      </c>
      <c r="J551" s="35">
        <v>541</v>
      </c>
      <c r="K551" s="35">
        <v>0</v>
      </c>
      <c r="L551" s="35">
        <v>0</v>
      </c>
      <c r="M551" s="35">
        <v>0</v>
      </c>
      <c r="N551" s="32" t="s">
        <v>2197</v>
      </c>
      <c r="O551" s="32" t="s">
        <v>18</v>
      </c>
      <c r="P551" s="32">
        <v>50</v>
      </c>
      <c r="Q551" s="32" t="s">
        <v>3120</v>
      </c>
    </row>
    <row r="552" spans="1:17" hidden="1" x14ac:dyDescent="0.25">
      <c r="A552" s="57">
        <v>42248.454971840278</v>
      </c>
      <c r="B552" s="32" t="s">
        <v>21</v>
      </c>
      <c r="C552" s="32" t="s">
        <v>3099</v>
      </c>
      <c r="D552" s="32" t="s">
        <v>3100</v>
      </c>
      <c r="E552" s="32" t="s">
        <v>3119</v>
      </c>
      <c r="F552" s="32" t="s">
        <v>8297</v>
      </c>
      <c r="G552" s="32" t="s">
        <v>3087</v>
      </c>
      <c r="H552" s="32" t="s">
        <v>3088</v>
      </c>
      <c r="I552" s="32" t="s">
        <v>4605</v>
      </c>
      <c r="J552" s="35">
        <v>503.5</v>
      </c>
      <c r="K552" s="35">
        <v>0</v>
      </c>
      <c r="L552" s="35">
        <v>0</v>
      </c>
      <c r="M552" s="35">
        <v>0</v>
      </c>
      <c r="N552" s="32" t="s">
        <v>2197</v>
      </c>
      <c r="O552" s="32" t="s">
        <v>18</v>
      </c>
      <c r="P552" s="32">
        <v>50</v>
      </c>
      <c r="Q552" s="32" t="s">
        <v>3120</v>
      </c>
    </row>
    <row r="553" spans="1:17" hidden="1" x14ac:dyDescent="0.25">
      <c r="A553" s="57">
        <v>42248.454971840278</v>
      </c>
      <c r="B553" s="32" t="s">
        <v>21</v>
      </c>
      <c r="C553" s="32" t="s">
        <v>3099</v>
      </c>
      <c r="D553" s="32" t="s">
        <v>3100</v>
      </c>
      <c r="E553" s="32" t="s">
        <v>3119</v>
      </c>
      <c r="F553" s="32" t="s">
        <v>8297</v>
      </c>
      <c r="G553" s="32" t="s">
        <v>3089</v>
      </c>
      <c r="H553" s="32" t="s">
        <v>3090</v>
      </c>
      <c r="I553" s="32" t="s">
        <v>4605</v>
      </c>
      <c r="J553" s="35">
        <v>240.5</v>
      </c>
      <c r="K553" s="35">
        <v>0</v>
      </c>
      <c r="L553" s="35">
        <v>0</v>
      </c>
      <c r="M553" s="35">
        <v>0</v>
      </c>
      <c r="N553" s="32" t="s">
        <v>2197</v>
      </c>
      <c r="O553" s="32" t="s">
        <v>18</v>
      </c>
      <c r="P553" s="32">
        <v>50</v>
      </c>
      <c r="Q553" s="32" t="s">
        <v>3120</v>
      </c>
    </row>
    <row r="554" spans="1:17" hidden="1" x14ac:dyDescent="0.25">
      <c r="A554" s="57">
        <v>42248.454971840278</v>
      </c>
      <c r="B554" s="32" t="s">
        <v>21</v>
      </c>
      <c r="C554" s="32" t="s">
        <v>3099</v>
      </c>
      <c r="D554" s="32" t="s">
        <v>3100</v>
      </c>
      <c r="E554" s="32" t="s">
        <v>3119</v>
      </c>
      <c r="F554" s="32" t="s">
        <v>8297</v>
      </c>
      <c r="G554" s="32" t="s">
        <v>3091</v>
      </c>
      <c r="H554" s="32" t="s">
        <v>3092</v>
      </c>
      <c r="I554" s="32" t="s">
        <v>4605</v>
      </c>
      <c r="J554" s="35">
        <v>135</v>
      </c>
      <c r="K554" s="35">
        <v>0</v>
      </c>
      <c r="L554" s="35">
        <v>0</v>
      </c>
      <c r="M554" s="35">
        <v>0</v>
      </c>
      <c r="N554" s="32" t="s">
        <v>2197</v>
      </c>
      <c r="O554" s="32" t="s">
        <v>18</v>
      </c>
      <c r="P554" s="32">
        <v>50</v>
      </c>
      <c r="Q554" s="32" t="s">
        <v>3120</v>
      </c>
    </row>
    <row r="555" spans="1:17" hidden="1" x14ac:dyDescent="0.25">
      <c r="A555" s="57">
        <v>42248.454974039349</v>
      </c>
      <c r="B555" s="32" t="s">
        <v>21</v>
      </c>
      <c r="C555" s="32" t="s">
        <v>3099</v>
      </c>
      <c r="D555" s="32" t="s">
        <v>3100</v>
      </c>
      <c r="E555" s="32" t="s">
        <v>3121</v>
      </c>
      <c r="F555" s="32" t="s">
        <v>8298</v>
      </c>
      <c r="G555" s="32" t="s">
        <v>3122</v>
      </c>
      <c r="H555" s="32" t="s">
        <v>3123</v>
      </c>
      <c r="I555" s="32" t="s">
        <v>4605</v>
      </c>
      <c r="J555" s="35">
        <v>8262</v>
      </c>
      <c r="K555" s="35">
        <v>0</v>
      </c>
      <c r="L555" s="35">
        <v>0</v>
      </c>
      <c r="M555" s="35">
        <v>0</v>
      </c>
      <c r="N555" s="32" t="s">
        <v>2197</v>
      </c>
      <c r="O555" s="32" t="s">
        <v>18</v>
      </c>
      <c r="P555" s="32">
        <v>150</v>
      </c>
      <c r="Q555" s="32" t="s">
        <v>2182</v>
      </c>
    </row>
    <row r="556" spans="1:17" hidden="1" x14ac:dyDescent="0.25">
      <c r="A556" s="57">
        <v>42248.454974039349</v>
      </c>
      <c r="B556" s="32" t="s">
        <v>21</v>
      </c>
      <c r="C556" s="32" t="s">
        <v>3099</v>
      </c>
      <c r="D556" s="32" t="s">
        <v>3100</v>
      </c>
      <c r="E556" s="32" t="s">
        <v>3121</v>
      </c>
      <c r="F556" s="32" t="s">
        <v>8298</v>
      </c>
      <c r="G556" s="32" t="s">
        <v>3086</v>
      </c>
      <c r="H556" s="32" t="s">
        <v>4718</v>
      </c>
      <c r="I556" s="32" t="s">
        <v>4605</v>
      </c>
      <c r="J556" s="35">
        <v>1623</v>
      </c>
      <c r="K556" s="35">
        <v>0</v>
      </c>
      <c r="L556" s="35">
        <v>0</v>
      </c>
      <c r="M556" s="35">
        <v>0</v>
      </c>
      <c r="N556" s="32" t="s">
        <v>2197</v>
      </c>
      <c r="O556" s="32" t="s">
        <v>18</v>
      </c>
      <c r="P556" s="32">
        <v>150</v>
      </c>
      <c r="Q556" s="32" t="s">
        <v>2182</v>
      </c>
    </row>
    <row r="557" spans="1:17" hidden="1" x14ac:dyDescent="0.25">
      <c r="A557" s="57">
        <v>42248.454974039349</v>
      </c>
      <c r="B557" s="32" t="s">
        <v>21</v>
      </c>
      <c r="C557" s="32" t="s">
        <v>3099</v>
      </c>
      <c r="D557" s="32" t="s">
        <v>3100</v>
      </c>
      <c r="E557" s="32" t="s">
        <v>3121</v>
      </c>
      <c r="F557" s="32" t="s">
        <v>8298</v>
      </c>
      <c r="G557" s="32" t="s">
        <v>3087</v>
      </c>
      <c r="H557" s="32" t="s">
        <v>3088</v>
      </c>
      <c r="I557" s="32" t="s">
        <v>4605</v>
      </c>
      <c r="J557" s="35">
        <v>1510.5</v>
      </c>
      <c r="K557" s="35">
        <v>0</v>
      </c>
      <c r="L557" s="35">
        <v>0</v>
      </c>
      <c r="M557" s="35">
        <v>0</v>
      </c>
      <c r="N557" s="32" t="s">
        <v>2197</v>
      </c>
      <c r="O557" s="32" t="s">
        <v>18</v>
      </c>
      <c r="P557" s="32">
        <v>150</v>
      </c>
      <c r="Q557" s="32" t="s">
        <v>2182</v>
      </c>
    </row>
    <row r="558" spans="1:17" hidden="1" x14ac:dyDescent="0.25">
      <c r="A558" s="57">
        <v>42248.454974039349</v>
      </c>
      <c r="B558" s="32" t="s">
        <v>21</v>
      </c>
      <c r="C558" s="32" t="s">
        <v>3099</v>
      </c>
      <c r="D558" s="32" t="s">
        <v>3100</v>
      </c>
      <c r="E558" s="32" t="s">
        <v>3121</v>
      </c>
      <c r="F558" s="32" t="s">
        <v>8298</v>
      </c>
      <c r="G558" s="32" t="s">
        <v>3124</v>
      </c>
      <c r="H558" s="32" t="s">
        <v>3125</v>
      </c>
      <c r="I558" s="32" t="s">
        <v>4605</v>
      </c>
      <c r="J558" s="35">
        <v>586.5</v>
      </c>
      <c r="K558" s="35">
        <v>0</v>
      </c>
      <c r="L558" s="35">
        <v>0</v>
      </c>
      <c r="M558" s="35">
        <v>0</v>
      </c>
      <c r="N558" s="32" t="s">
        <v>2197</v>
      </c>
      <c r="O558" s="32" t="s">
        <v>18</v>
      </c>
      <c r="P558" s="32">
        <v>150</v>
      </c>
      <c r="Q558" s="32" t="s">
        <v>2182</v>
      </c>
    </row>
    <row r="559" spans="1:17" hidden="1" x14ac:dyDescent="0.25">
      <c r="A559" s="57">
        <v>42248.454974039349</v>
      </c>
      <c r="B559" s="32" t="s">
        <v>21</v>
      </c>
      <c r="C559" s="32" t="s">
        <v>3099</v>
      </c>
      <c r="D559" s="32" t="s">
        <v>3100</v>
      </c>
      <c r="E559" s="32" t="s">
        <v>3121</v>
      </c>
      <c r="F559" s="32" t="s">
        <v>8298</v>
      </c>
      <c r="G559" s="32" t="s">
        <v>3089</v>
      </c>
      <c r="H559" s="32" t="s">
        <v>3090</v>
      </c>
      <c r="I559" s="32" t="s">
        <v>4605</v>
      </c>
      <c r="J559" s="35">
        <v>721.5</v>
      </c>
      <c r="K559" s="35">
        <v>0</v>
      </c>
      <c r="L559" s="35">
        <v>0</v>
      </c>
      <c r="M559" s="35">
        <v>0</v>
      </c>
      <c r="N559" s="32" t="s">
        <v>2197</v>
      </c>
      <c r="O559" s="32" t="s">
        <v>18</v>
      </c>
      <c r="P559" s="32">
        <v>150</v>
      </c>
      <c r="Q559" s="32" t="s">
        <v>2182</v>
      </c>
    </row>
    <row r="560" spans="1:17" hidden="1" x14ac:dyDescent="0.25">
      <c r="A560" s="57">
        <v>42248.454974039349</v>
      </c>
      <c r="B560" s="32" t="s">
        <v>21</v>
      </c>
      <c r="C560" s="32" t="s">
        <v>3099</v>
      </c>
      <c r="D560" s="32" t="s">
        <v>3100</v>
      </c>
      <c r="E560" s="32" t="s">
        <v>3121</v>
      </c>
      <c r="F560" s="32" t="s">
        <v>8298</v>
      </c>
      <c r="G560" s="32" t="s">
        <v>3091</v>
      </c>
      <c r="H560" s="32" t="s">
        <v>3092</v>
      </c>
      <c r="I560" s="32" t="s">
        <v>4605</v>
      </c>
      <c r="J560" s="35">
        <v>405</v>
      </c>
      <c r="K560" s="35">
        <v>0</v>
      </c>
      <c r="L560" s="35">
        <v>0</v>
      </c>
      <c r="M560" s="35">
        <v>0</v>
      </c>
      <c r="N560" s="32" t="s">
        <v>2197</v>
      </c>
      <c r="O560" s="32" t="s">
        <v>18</v>
      </c>
      <c r="P560" s="32">
        <v>150</v>
      </c>
      <c r="Q560" s="32" t="s">
        <v>2182</v>
      </c>
    </row>
    <row r="561" spans="1:17" hidden="1" x14ac:dyDescent="0.25">
      <c r="A561" s="57">
        <v>42248.454976388886</v>
      </c>
      <c r="B561" s="32" t="s">
        <v>21</v>
      </c>
      <c r="C561" s="32" t="s">
        <v>3099</v>
      </c>
      <c r="D561" s="32" t="s">
        <v>3100</v>
      </c>
      <c r="E561" s="32" t="s">
        <v>4812</v>
      </c>
      <c r="F561" s="32" t="s">
        <v>8299</v>
      </c>
      <c r="G561" s="32" t="s">
        <v>3122</v>
      </c>
      <c r="H561" s="32" t="s">
        <v>3123</v>
      </c>
      <c r="I561" s="32" t="s">
        <v>4605</v>
      </c>
      <c r="J561" s="35">
        <v>2313.36</v>
      </c>
      <c r="K561" s="35">
        <v>0</v>
      </c>
      <c r="L561" s="35">
        <v>0</v>
      </c>
      <c r="M561" s="35">
        <v>0</v>
      </c>
      <c r="N561" s="32" t="s">
        <v>2197</v>
      </c>
      <c r="O561" s="32" t="s">
        <v>18</v>
      </c>
      <c r="P561" s="32">
        <v>42</v>
      </c>
      <c r="Q561" s="32" t="s">
        <v>4813</v>
      </c>
    </row>
    <row r="562" spans="1:17" hidden="1" x14ac:dyDescent="0.25">
      <c r="A562" s="57">
        <v>42248.454976388886</v>
      </c>
      <c r="B562" s="32" t="s">
        <v>21</v>
      </c>
      <c r="C562" s="32" t="s">
        <v>3099</v>
      </c>
      <c r="D562" s="32" t="s">
        <v>3100</v>
      </c>
      <c r="E562" s="32" t="s">
        <v>4812</v>
      </c>
      <c r="F562" s="32" t="s">
        <v>8299</v>
      </c>
      <c r="G562" s="32" t="s">
        <v>3086</v>
      </c>
      <c r="H562" s="32" t="s">
        <v>4718</v>
      </c>
      <c r="I562" s="32" t="s">
        <v>4605</v>
      </c>
      <c r="J562" s="35">
        <v>454.44</v>
      </c>
      <c r="K562" s="35">
        <v>0</v>
      </c>
      <c r="L562" s="35">
        <v>0</v>
      </c>
      <c r="M562" s="35">
        <v>0</v>
      </c>
      <c r="N562" s="32" t="s">
        <v>2197</v>
      </c>
      <c r="O562" s="32" t="s">
        <v>18</v>
      </c>
      <c r="P562" s="32">
        <v>42</v>
      </c>
      <c r="Q562" s="32" t="s">
        <v>4813</v>
      </c>
    </row>
    <row r="563" spans="1:17" hidden="1" x14ac:dyDescent="0.25">
      <c r="A563" s="57">
        <v>42248.454976388886</v>
      </c>
      <c r="B563" s="32" t="s">
        <v>21</v>
      </c>
      <c r="C563" s="32" t="s">
        <v>3099</v>
      </c>
      <c r="D563" s="32" t="s">
        <v>3100</v>
      </c>
      <c r="E563" s="32" t="s">
        <v>4812</v>
      </c>
      <c r="F563" s="32" t="s">
        <v>8299</v>
      </c>
      <c r="G563" s="32" t="s">
        <v>3087</v>
      </c>
      <c r="H563" s="32" t="s">
        <v>3088</v>
      </c>
      <c r="I563" s="32" t="s">
        <v>4605</v>
      </c>
      <c r="J563" s="35">
        <v>422.94</v>
      </c>
      <c r="K563" s="35">
        <v>0</v>
      </c>
      <c r="L563" s="35">
        <v>0</v>
      </c>
      <c r="M563" s="35">
        <v>0</v>
      </c>
      <c r="N563" s="32" t="s">
        <v>2197</v>
      </c>
      <c r="O563" s="32" t="s">
        <v>18</v>
      </c>
      <c r="P563" s="32">
        <v>42</v>
      </c>
      <c r="Q563" s="32" t="s">
        <v>4813</v>
      </c>
    </row>
    <row r="564" spans="1:17" hidden="1" x14ac:dyDescent="0.25">
      <c r="A564" s="57">
        <v>42248.454976388886</v>
      </c>
      <c r="B564" s="32" t="s">
        <v>21</v>
      </c>
      <c r="C564" s="32" t="s">
        <v>3099</v>
      </c>
      <c r="D564" s="32" t="s">
        <v>3100</v>
      </c>
      <c r="E564" s="32" t="s">
        <v>4812</v>
      </c>
      <c r="F564" s="32" t="s">
        <v>8299</v>
      </c>
      <c r="G564" s="32" t="s">
        <v>3124</v>
      </c>
      <c r="H564" s="32" t="s">
        <v>3125</v>
      </c>
      <c r="I564" s="32" t="s">
        <v>4605</v>
      </c>
      <c r="J564" s="35">
        <v>164.22</v>
      </c>
      <c r="K564" s="35">
        <v>0</v>
      </c>
      <c r="L564" s="35">
        <v>0</v>
      </c>
      <c r="M564" s="35">
        <v>0</v>
      </c>
      <c r="N564" s="32" t="s">
        <v>2197</v>
      </c>
      <c r="O564" s="32" t="s">
        <v>18</v>
      </c>
      <c r="P564" s="32">
        <v>42</v>
      </c>
      <c r="Q564" s="32" t="s">
        <v>4813</v>
      </c>
    </row>
    <row r="565" spans="1:17" hidden="1" x14ac:dyDescent="0.25">
      <c r="A565" s="57">
        <v>42248.454976388886</v>
      </c>
      <c r="B565" s="32" t="s">
        <v>21</v>
      </c>
      <c r="C565" s="32" t="s">
        <v>3099</v>
      </c>
      <c r="D565" s="32" t="s">
        <v>3100</v>
      </c>
      <c r="E565" s="32" t="s">
        <v>4812</v>
      </c>
      <c r="F565" s="32" t="s">
        <v>8299</v>
      </c>
      <c r="G565" s="32" t="s">
        <v>3089</v>
      </c>
      <c r="H565" s="32" t="s">
        <v>3090</v>
      </c>
      <c r="I565" s="32" t="s">
        <v>4605</v>
      </c>
      <c r="J565" s="35">
        <v>202.02</v>
      </c>
      <c r="K565" s="35">
        <v>0</v>
      </c>
      <c r="L565" s="35">
        <v>0</v>
      </c>
      <c r="M565" s="35">
        <v>0</v>
      </c>
      <c r="N565" s="32" t="s">
        <v>2197</v>
      </c>
      <c r="O565" s="32" t="s">
        <v>18</v>
      </c>
      <c r="P565" s="32">
        <v>42</v>
      </c>
      <c r="Q565" s="32" t="s">
        <v>4813</v>
      </c>
    </row>
    <row r="566" spans="1:17" hidden="1" x14ac:dyDescent="0.25">
      <c r="A566" s="57">
        <v>42248.45497890046</v>
      </c>
      <c r="B566" s="32" t="s">
        <v>21</v>
      </c>
      <c r="C566" s="32" t="s">
        <v>3099</v>
      </c>
      <c r="D566" s="32" t="s">
        <v>3100</v>
      </c>
      <c r="E566" s="32" t="s">
        <v>5090</v>
      </c>
      <c r="F566" s="32" t="s">
        <v>8300</v>
      </c>
      <c r="G566" s="32" t="s">
        <v>3122</v>
      </c>
      <c r="H566" s="32" t="s">
        <v>3123</v>
      </c>
      <c r="I566" s="32" t="s">
        <v>4605</v>
      </c>
      <c r="J566" s="35">
        <v>1101.5999999999999</v>
      </c>
      <c r="K566" s="35">
        <v>0</v>
      </c>
      <c r="L566" s="35">
        <v>0</v>
      </c>
      <c r="M566" s="35">
        <v>0</v>
      </c>
      <c r="N566" s="32" t="s">
        <v>2197</v>
      </c>
      <c r="O566" s="32" t="s">
        <v>18</v>
      </c>
      <c r="P566" s="32">
        <v>20</v>
      </c>
      <c r="Q566" s="32" t="s">
        <v>5013</v>
      </c>
    </row>
    <row r="567" spans="1:17" hidden="1" x14ac:dyDescent="0.25">
      <c r="A567" s="57">
        <v>42248.45497890046</v>
      </c>
      <c r="B567" s="32" t="s">
        <v>21</v>
      </c>
      <c r="C567" s="32" t="s">
        <v>3099</v>
      </c>
      <c r="D567" s="32" t="s">
        <v>3100</v>
      </c>
      <c r="E567" s="32" t="s">
        <v>5090</v>
      </c>
      <c r="F567" s="32" t="s">
        <v>8300</v>
      </c>
      <c r="G567" s="32" t="s">
        <v>3086</v>
      </c>
      <c r="H567" s="32" t="s">
        <v>4718</v>
      </c>
      <c r="I567" s="32" t="s">
        <v>4605</v>
      </c>
      <c r="J567" s="35">
        <v>216.4</v>
      </c>
      <c r="K567" s="35">
        <v>0</v>
      </c>
      <c r="L567" s="35">
        <v>0</v>
      </c>
      <c r="M567" s="35">
        <v>0</v>
      </c>
      <c r="N567" s="32" t="s">
        <v>2197</v>
      </c>
      <c r="O567" s="32" t="s">
        <v>18</v>
      </c>
      <c r="P567" s="32">
        <v>20</v>
      </c>
      <c r="Q567" s="32" t="s">
        <v>5013</v>
      </c>
    </row>
    <row r="568" spans="1:17" hidden="1" x14ac:dyDescent="0.25">
      <c r="A568" s="57">
        <v>42248.45497890046</v>
      </c>
      <c r="B568" s="32" t="s">
        <v>21</v>
      </c>
      <c r="C568" s="32" t="s">
        <v>3099</v>
      </c>
      <c r="D568" s="32" t="s">
        <v>3100</v>
      </c>
      <c r="E568" s="32" t="s">
        <v>5090</v>
      </c>
      <c r="F568" s="32" t="s">
        <v>8300</v>
      </c>
      <c r="G568" s="32" t="s">
        <v>3087</v>
      </c>
      <c r="H568" s="32" t="s">
        <v>3088</v>
      </c>
      <c r="I568" s="32" t="s">
        <v>4605</v>
      </c>
      <c r="J568" s="35">
        <v>201.4</v>
      </c>
      <c r="K568" s="35">
        <v>0</v>
      </c>
      <c r="L568" s="35">
        <v>0</v>
      </c>
      <c r="M568" s="35">
        <v>0</v>
      </c>
      <c r="N568" s="32" t="s">
        <v>2197</v>
      </c>
      <c r="O568" s="32" t="s">
        <v>18</v>
      </c>
      <c r="P568" s="32">
        <v>20</v>
      </c>
      <c r="Q568" s="32" t="s">
        <v>5013</v>
      </c>
    </row>
    <row r="569" spans="1:17" hidden="1" x14ac:dyDescent="0.25">
      <c r="A569" s="57">
        <v>42248.45497890046</v>
      </c>
      <c r="B569" s="32" t="s">
        <v>21</v>
      </c>
      <c r="C569" s="32" t="s">
        <v>3099</v>
      </c>
      <c r="D569" s="32" t="s">
        <v>3100</v>
      </c>
      <c r="E569" s="32" t="s">
        <v>5090</v>
      </c>
      <c r="F569" s="32" t="s">
        <v>8300</v>
      </c>
      <c r="G569" s="32" t="s">
        <v>3124</v>
      </c>
      <c r="H569" s="32" t="s">
        <v>3125</v>
      </c>
      <c r="I569" s="32" t="s">
        <v>4605</v>
      </c>
      <c r="J569" s="35">
        <v>78.2</v>
      </c>
      <c r="K569" s="35">
        <v>0</v>
      </c>
      <c r="L569" s="35">
        <v>0</v>
      </c>
      <c r="M569" s="35">
        <v>0</v>
      </c>
      <c r="N569" s="32" t="s">
        <v>2197</v>
      </c>
      <c r="O569" s="32" t="s">
        <v>18</v>
      </c>
      <c r="P569" s="32">
        <v>20</v>
      </c>
      <c r="Q569" s="32" t="s">
        <v>5013</v>
      </c>
    </row>
    <row r="570" spans="1:17" hidden="1" x14ac:dyDescent="0.25">
      <c r="A570" s="57">
        <v>42248.45497890046</v>
      </c>
      <c r="B570" s="32" t="s">
        <v>21</v>
      </c>
      <c r="C570" s="32" t="s">
        <v>3099</v>
      </c>
      <c r="D570" s="32" t="s">
        <v>3100</v>
      </c>
      <c r="E570" s="32" t="s">
        <v>5090</v>
      </c>
      <c r="F570" s="32" t="s">
        <v>8300</v>
      </c>
      <c r="G570" s="32" t="s">
        <v>3089</v>
      </c>
      <c r="H570" s="32" t="s">
        <v>3090</v>
      </c>
      <c r="I570" s="32" t="s">
        <v>4605</v>
      </c>
      <c r="J570" s="35">
        <v>96.2</v>
      </c>
      <c r="K570" s="35">
        <v>0</v>
      </c>
      <c r="L570" s="35">
        <v>0</v>
      </c>
      <c r="M570" s="35">
        <v>0</v>
      </c>
      <c r="N570" s="32" t="s">
        <v>2197</v>
      </c>
      <c r="O570" s="32" t="s">
        <v>18</v>
      </c>
      <c r="P570" s="32">
        <v>20</v>
      </c>
      <c r="Q570" s="32" t="s">
        <v>5013</v>
      </c>
    </row>
    <row r="571" spans="1:17" hidden="1" x14ac:dyDescent="0.25">
      <c r="A571" s="57">
        <v>42248.454981446761</v>
      </c>
      <c r="B571" s="32" t="s">
        <v>21</v>
      </c>
      <c r="C571" s="32" t="s">
        <v>3099</v>
      </c>
      <c r="D571" s="32" t="s">
        <v>3100</v>
      </c>
      <c r="E571" s="32" t="s">
        <v>5658</v>
      </c>
      <c r="F571" s="32" t="s">
        <v>8301</v>
      </c>
      <c r="G571" s="32" t="s">
        <v>3122</v>
      </c>
      <c r="H571" s="32" t="s">
        <v>3123</v>
      </c>
      <c r="I571" s="32" t="s">
        <v>4605</v>
      </c>
      <c r="J571" s="35">
        <v>3304.8</v>
      </c>
      <c r="K571" s="35">
        <v>0</v>
      </c>
      <c r="L571" s="35">
        <v>0</v>
      </c>
      <c r="M571" s="35">
        <v>0</v>
      </c>
      <c r="N571" s="32" t="s">
        <v>2197</v>
      </c>
      <c r="O571" s="32" t="s">
        <v>18</v>
      </c>
      <c r="P571" s="32">
        <v>60</v>
      </c>
      <c r="Q571" s="32" t="s">
        <v>5659</v>
      </c>
    </row>
    <row r="572" spans="1:17" hidden="1" x14ac:dyDescent="0.25">
      <c r="A572" s="57">
        <v>42248.454981446761</v>
      </c>
      <c r="B572" s="32" t="s">
        <v>21</v>
      </c>
      <c r="C572" s="32" t="s">
        <v>3099</v>
      </c>
      <c r="D572" s="32" t="s">
        <v>3100</v>
      </c>
      <c r="E572" s="32" t="s">
        <v>5658</v>
      </c>
      <c r="F572" s="32" t="s">
        <v>8301</v>
      </c>
      <c r="G572" s="32" t="s">
        <v>3086</v>
      </c>
      <c r="H572" s="32" t="s">
        <v>4718</v>
      </c>
      <c r="I572" s="32" t="s">
        <v>4605</v>
      </c>
      <c r="J572" s="35">
        <v>649.20000000000005</v>
      </c>
      <c r="K572" s="35">
        <v>0</v>
      </c>
      <c r="L572" s="35">
        <v>0</v>
      </c>
      <c r="M572" s="35">
        <v>0</v>
      </c>
      <c r="N572" s="32" t="s">
        <v>2197</v>
      </c>
      <c r="O572" s="32" t="s">
        <v>18</v>
      </c>
      <c r="P572" s="32">
        <v>60</v>
      </c>
      <c r="Q572" s="32" t="s">
        <v>5659</v>
      </c>
    </row>
    <row r="573" spans="1:17" hidden="1" x14ac:dyDescent="0.25">
      <c r="A573" s="57">
        <v>42248.454981446761</v>
      </c>
      <c r="B573" s="32" t="s">
        <v>21</v>
      </c>
      <c r="C573" s="32" t="s">
        <v>3099</v>
      </c>
      <c r="D573" s="32" t="s">
        <v>3100</v>
      </c>
      <c r="E573" s="32" t="s">
        <v>5658</v>
      </c>
      <c r="F573" s="32" t="s">
        <v>8301</v>
      </c>
      <c r="G573" s="32" t="s">
        <v>3087</v>
      </c>
      <c r="H573" s="32" t="s">
        <v>3088</v>
      </c>
      <c r="I573" s="32" t="s">
        <v>4605</v>
      </c>
      <c r="J573" s="35">
        <v>604.20000000000005</v>
      </c>
      <c r="K573" s="35">
        <v>0</v>
      </c>
      <c r="L573" s="35">
        <v>0</v>
      </c>
      <c r="M573" s="35">
        <v>0</v>
      </c>
      <c r="N573" s="32" t="s">
        <v>2197</v>
      </c>
      <c r="O573" s="32" t="s">
        <v>18</v>
      </c>
      <c r="P573" s="32">
        <v>60</v>
      </c>
      <c r="Q573" s="32" t="s">
        <v>5659</v>
      </c>
    </row>
    <row r="574" spans="1:17" hidden="1" x14ac:dyDescent="0.25">
      <c r="A574" s="57">
        <v>42248.454981446761</v>
      </c>
      <c r="B574" s="32" t="s">
        <v>21</v>
      </c>
      <c r="C574" s="32" t="s">
        <v>3099</v>
      </c>
      <c r="D574" s="32" t="s">
        <v>3100</v>
      </c>
      <c r="E574" s="32" t="s">
        <v>5658</v>
      </c>
      <c r="F574" s="32" t="s">
        <v>8301</v>
      </c>
      <c r="G574" s="32" t="s">
        <v>3089</v>
      </c>
      <c r="H574" s="32" t="s">
        <v>3090</v>
      </c>
      <c r="I574" s="32" t="s">
        <v>4605</v>
      </c>
      <c r="J574" s="35">
        <v>288.60000000000002</v>
      </c>
      <c r="K574" s="35">
        <v>0</v>
      </c>
      <c r="L574" s="35">
        <v>0</v>
      </c>
      <c r="M574" s="35">
        <v>0</v>
      </c>
      <c r="N574" s="32" t="s">
        <v>2197</v>
      </c>
      <c r="O574" s="32" t="s">
        <v>18</v>
      </c>
      <c r="P574" s="32">
        <v>60</v>
      </c>
      <c r="Q574" s="32" t="s">
        <v>5659</v>
      </c>
    </row>
    <row r="575" spans="1:17" hidden="1" x14ac:dyDescent="0.25">
      <c r="A575" s="57">
        <v>42248.454981446761</v>
      </c>
      <c r="B575" s="32" t="s">
        <v>21</v>
      </c>
      <c r="C575" s="32" t="s">
        <v>3099</v>
      </c>
      <c r="D575" s="32" t="s">
        <v>3100</v>
      </c>
      <c r="E575" s="32" t="s">
        <v>5658</v>
      </c>
      <c r="F575" s="32" t="s">
        <v>8301</v>
      </c>
      <c r="G575" s="32" t="s">
        <v>3124</v>
      </c>
      <c r="H575" s="32" t="s">
        <v>3125</v>
      </c>
      <c r="I575" s="32" t="s">
        <v>4605</v>
      </c>
      <c r="J575" s="35">
        <v>234.6</v>
      </c>
      <c r="K575" s="35">
        <v>0</v>
      </c>
      <c r="L575" s="35">
        <v>0</v>
      </c>
      <c r="M575" s="35">
        <v>0</v>
      </c>
      <c r="N575" s="32" t="s">
        <v>2197</v>
      </c>
      <c r="O575" s="32" t="s">
        <v>18</v>
      </c>
      <c r="P575" s="32">
        <v>60</v>
      </c>
      <c r="Q575" s="32" t="s">
        <v>5659</v>
      </c>
    </row>
    <row r="576" spans="1:17" hidden="1" x14ac:dyDescent="0.25">
      <c r="A576" s="57">
        <v>42248.454981446761</v>
      </c>
      <c r="B576" s="32" t="s">
        <v>21</v>
      </c>
      <c r="C576" s="32" t="s">
        <v>3099</v>
      </c>
      <c r="D576" s="32" t="s">
        <v>3100</v>
      </c>
      <c r="E576" s="32" t="s">
        <v>5658</v>
      </c>
      <c r="F576" s="32" t="s">
        <v>8301</v>
      </c>
      <c r="G576" s="32" t="s">
        <v>3040</v>
      </c>
      <c r="H576" s="32" t="s">
        <v>3041</v>
      </c>
      <c r="I576" s="32" t="s">
        <v>4605</v>
      </c>
      <c r="J576" s="35">
        <v>204.05</v>
      </c>
      <c r="K576" s="35">
        <v>0</v>
      </c>
      <c r="L576" s="35">
        <v>0</v>
      </c>
      <c r="M576" s="35">
        <v>0</v>
      </c>
      <c r="N576" s="32" t="s">
        <v>2197</v>
      </c>
      <c r="O576" s="32" t="s">
        <v>18</v>
      </c>
      <c r="P576" s="32">
        <v>7</v>
      </c>
      <c r="Q576" s="32" t="s">
        <v>5659</v>
      </c>
    </row>
    <row r="577" spans="1:17" hidden="1" x14ac:dyDescent="0.25">
      <c r="A577" s="57">
        <v>42248.454981446761</v>
      </c>
      <c r="B577" s="32" t="s">
        <v>21</v>
      </c>
      <c r="C577" s="32" t="s">
        <v>3099</v>
      </c>
      <c r="D577" s="32" t="s">
        <v>3100</v>
      </c>
      <c r="E577" s="32" t="s">
        <v>5658</v>
      </c>
      <c r="F577" s="32" t="s">
        <v>8301</v>
      </c>
      <c r="G577" s="32" t="s">
        <v>3095</v>
      </c>
      <c r="H577" s="32" t="s">
        <v>4978</v>
      </c>
      <c r="I577" s="32" t="s">
        <v>4605</v>
      </c>
      <c r="J577" s="35">
        <v>79.52</v>
      </c>
      <c r="K577" s="35">
        <v>0</v>
      </c>
      <c r="L577" s="35">
        <v>0</v>
      </c>
      <c r="M577" s="35">
        <v>0</v>
      </c>
      <c r="N577" s="32" t="s">
        <v>2197</v>
      </c>
      <c r="O577" s="32" t="s">
        <v>18</v>
      </c>
      <c r="P577" s="32">
        <v>7</v>
      </c>
      <c r="Q577" s="32" t="s">
        <v>5659</v>
      </c>
    </row>
    <row r="578" spans="1:17" hidden="1" x14ac:dyDescent="0.25">
      <c r="A578" s="57">
        <v>42248.454981446761</v>
      </c>
      <c r="B578" s="32" t="s">
        <v>21</v>
      </c>
      <c r="C578" s="32" t="s">
        <v>3099</v>
      </c>
      <c r="D578" s="32" t="s">
        <v>3100</v>
      </c>
      <c r="E578" s="32" t="s">
        <v>5658</v>
      </c>
      <c r="F578" s="32" t="s">
        <v>8301</v>
      </c>
      <c r="G578" s="32" t="s">
        <v>3096</v>
      </c>
      <c r="H578" s="32" t="s">
        <v>3097</v>
      </c>
      <c r="I578" s="32" t="s">
        <v>4605</v>
      </c>
      <c r="J578" s="35">
        <v>16.73</v>
      </c>
      <c r="K578" s="35">
        <v>0</v>
      </c>
      <c r="L578" s="35">
        <v>0</v>
      </c>
      <c r="M578" s="35">
        <v>0</v>
      </c>
      <c r="N578" s="32" t="s">
        <v>2197</v>
      </c>
      <c r="O578" s="32" t="s">
        <v>18</v>
      </c>
      <c r="P578" s="32">
        <v>7</v>
      </c>
      <c r="Q578" s="32" t="s">
        <v>5659</v>
      </c>
    </row>
    <row r="579" spans="1:17" hidden="1" x14ac:dyDescent="0.25">
      <c r="A579" s="57">
        <v>42248.454981446761</v>
      </c>
      <c r="B579" s="32" t="s">
        <v>21</v>
      </c>
      <c r="C579" s="32" t="s">
        <v>3099</v>
      </c>
      <c r="D579" s="32" t="s">
        <v>3100</v>
      </c>
      <c r="E579" s="32" t="s">
        <v>5658</v>
      </c>
      <c r="F579" s="32" t="s">
        <v>8301</v>
      </c>
      <c r="G579" s="32" t="s">
        <v>3107</v>
      </c>
      <c r="H579" s="32" t="s">
        <v>3108</v>
      </c>
      <c r="I579" s="32" t="s">
        <v>4605</v>
      </c>
      <c r="J579" s="35">
        <v>30.31</v>
      </c>
      <c r="K579" s="35">
        <v>0</v>
      </c>
      <c r="L579" s="35">
        <v>0</v>
      </c>
      <c r="M579" s="35">
        <v>0</v>
      </c>
      <c r="N579" s="32" t="s">
        <v>2197</v>
      </c>
      <c r="O579" s="32" t="s">
        <v>18</v>
      </c>
      <c r="P579" s="32">
        <v>7</v>
      </c>
      <c r="Q579" s="32" t="s">
        <v>5659</v>
      </c>
    </row>
    <row r="580" spans="1:17" hidden="1" x14ac:dyDescent="0.25">
      <c r="A580" s="57">
        <v>42248.455490162036</v>
      </c>
      <c r="B580" s="32" t="s">
        <v>21</v>
      </c>
      <c r="C580" s="32" t="s">
        <v>3126</v>
      </c>
      <c r="D580" s="32" t="s">
        <v>306</v>
      </c>
      <c r="E580" s="32" t="s">
        <v>3127</v>
      </c>
      <c r="F580" s="32" t="s">
        <v>8302</v>
      </c>
      <c r="G580" s="32" t="s">
        <v>3109</v>
      </c>
      <c r="H580" s="32" t="s">
        <v>3110</v>
      </c>
      <c r="I580" s="32" t="s">
        <v>4605</v>
      </c>
      <c r="J580" s="35">
        <v>41.46</v>
      </c>
      <c r="K580" s="35">
        <v>0</v>
      </c>
      <c r="L580" s="35">
        <v>0</v>
      </c>
      <c r="M580" s="35">
        <v>0</v>
      </c>
      <c r="N580" s="32" t="s">
        <v>2197</v>
      </c>
      <c r="O580" s="32" t="s">
        <v>18</v>
      </c>
      <c r="P580" s="32">
        <v>6</v>
      </c>
      <c r="Q580" s="32" t="s">
        <v>3128</v>
      </c>
    </row>
    <row r="581" spans="1:17" hidden="1" x14ac:dyDescent="0.25">
      <c r="A581" s="57">
        <v>42248.455490162036</v>
      </c>
      <c r="B581" s="32" t="s">
        <v>21</v>
      </c>
      <c r="C581" s="32" t="s">
        <v>3126</v>
      </c>
      <c r="D581" s="32" t="s">
        <v>306</v>
      </c>
      <c r="E581" s="32" t="s">
        <v>3127</v>
      </c>
      <c r="F581" s="32" t="s">
        <v>8302</v>
      </c>
      <c r="G581" s="32" t="s">
        <v>2803</v>
      </c>
      <c r="H581" s="32" t="s">
        <v>2804</v>
      </c>
      <c r="I581" s="32" t="s">
        <v>4605</v>
      </c>
      <c r="J581" s="35">
        <v>195.12</v>
      </c>
      <c r="K581" s="35">
        <v>0</v>
      </c>
      <c r="L581" s="35">
        <v>0</v>
      </c>
      <c r="M581" s="35">
        <v>0</v>
      </c>
      <c r="N581" s="32" t="s">
        <v>2197</v>
      </c>
      <c r="O581" s="32" t="s">
        <v>18</v>
      </c>
      <c r="P581" s="32">
        <v>6</v>
      </c>
      <c r="Q581" s="32" t="s">
        <v>3128</v>
      </c>
    </row>
    <row r="582" spans="1:17" hidden="1" x14ac:dyDescent="0.25">
      <c r="A582" s="57">
        <v>42248.455491631947</v>
      </c>
      <c r="B582" s="32" t="s">
        <v>21</v>
      </c>
      <c r="C582" s="32" t="s">
        <v>3126</v>
      </c>
      <c r="D582" s="32" t="s">
        <v>306</v>
      </c>
      <c r="E582" s="32" t="s">
        <v>3129</v>
      </c>
      <c r="F582" s="32" t="s">
        <v>8303</v>
      </c>
      <c r="G582" s="32" t="s">
        <v>3049</v>
      </c>
      <c r="H582" s="32" t="s">
        <v>3050</v>
      </c>
      <c r="I582" s="32" t="s">
        <v>4605</v>
      </c>
      <c r="J582" s="35">
        <v>7479.6</v>
      </c>
      <c r="K582" s="35">
        <v>0</v>
      </c>
      <c r="L582" s="35">
        <v>0</v>
      </c>
      <c r="M582" s="35">
        <v>0</v>
      </c>
      <c r="N582" s="32" t="s">
        <v>2197</v>
      </c>
      <c r="O582" s="32" t="s">
        <v>18</v>
      </c>
      <c r="P582" s="32">
        <v>230</v>
      </c>
      <c r="Q582" s="32" t="s">
        <v>3130</v>
      </c>
    </row>
    <row r="583" spans="1:17" hidden="1" x14ac:dyDescent="0.25">
      <c r="A583" s="57">
        <v>42248.455491631947</v>
      </c>
      <c r="B583" s="32" t="s">
        <v>21</v>
      </c>
      <c r="C583" s="32" t="s">
        <v>3126</v>
      </c>
      <c r="D583" s="32" t="s">
        <v>306</v>
      </c>
      <c r="E583" s="32" t="s">
        <v>3129</v>
      </c>
      <c r="F583" s="32" t="s">
        <v>8303</v>
      </c>
      <c r="G583" s="32" t="s">
        <v>2682</v>
      </c>
      <c r="H583" s="32" t="s">
        <v>2683</v>
      </c>
      <c r="I583" s="32" t="s">
        <v>4605</v>
      </c>
      <c r="J583" s="35">
        <v>889.14</v>
      </c>
      <c r="K583" s="35">
        <v>0</v>
      </c>
      <c r="L583" s="35">
        <v>0</v>
      </c>
      <c r="M583" s="35">
        <v>0</v>
      </c>
      <c r="N583" s="32" t="s">
        <v>2197</v>
      </c>
      <c r="O583" s="32" t="s">
        <v>18</v>
      </c>
      <c r="P583" s="32">
        <v>174</v>
      </c>
      <c r="Q583" s="32" t="s">
        <v>3130</v>
      </c>
    </row>
    <row r="584" spans="1:17" hidden="1" x14ac:dyDescent="0.25">
      <c r="A584" s="57">
        <v>42248.455491631947</v>
      </c>
      <c r="B584" s="32" t="s">
        <v>21</v>
      </c>
      <c r="C584" s="32" t="s">
        <v>3126</v>
      </c>
      <c r="D584" s="32" t="s">
        <v>306</v>
      </c>
      <c r="E584" s="32" t="s">
        <v>3129</v>
      </c>
      <c r="F584" s="32" t="s">
        <v>8303</v>
      </c>
      <c r="G584" s="32" t="s">
        <v>3131</v>
      </c>
      <c r="H584" s="32" t="s">
        <v>3132</v>
      </c>
      <c r="I584" s="32" t="s">
        <v>4605</v>
      </c>
      <c r="J584" s="35">
        <v>319.76</v>
      </c>
      <c r="K584" s="35">
        <v>0</v>
      </c>
      <c r="L584" s="35">
        <v>0</v>
      </c>
      <c r="M584" s="35">
        <v>0</v>
      </c>
      <c r="N584" s="32" t="s">
        <v>2197</v>
      </c>
      <c r="O584" s="32" t="s">
        <v>18</v>
      </c>
      <c r="P584" s="32">
        <v>56</v>
      </c>
      <c r="Q584" s="32" t="s">
        <v>3130</v>
      </c>
    </row>
    <row r="585" spans="1:17" hidden="1" x14ac:dyDescent="0.25">
      <c r="A585" s="57">
        <v>42248.455493402776</v>
      </c>
      <c r="B585" s="32" t="s">
        <v>21</v>
      </c>
      <c r="C585" s="32" t="s">
        <v>3126</v>
      </c>
      <c r="D585" s="32" t="s">
        <v>306</v>
      </c>
      <c r="E585" s="32" t="s">
        <v>3133</v>
      </c>
      <c r="F585" s="32" t="s">
        <v>8304</v>
      </c>
      <c r="G585" s="32" t="s">
        <v>3049</v>
      </c>
      <c r="H585" s="32" t="s">
        <v>3050</v>
      </c>
      <c r="I585" s="32" t="s">
        <v>4605</v>
      </c>
      <c r="J585" s="35">
        <v>975.6</v>
      </c>
      <c r="K585" s="35">
        <v>0</v>
      </c>
      <c r="L585" s="35">
        <v>0</v>
      </c>
      <c r="M585" s="35">
        <v>0</v>
      </c>
      <c r="N585" s="32" t="s">
        <v>2197</v>
      </c>
      <c r="O585" s="32" t="s">
        <v>18</v>
      </c>
      <c r="P585" s="32">
        <v>30</v>
      </c>
      <c r="Q585" s="32" t="s">
        <v>3134</v>
      </c>
    </row>
    <row r="586" spans="1:17" hidden="1" x14ac:dyDescent="0.25">
      <c r="A586" s="57">
        <v>42248.455493402776</v>
      </c>
      <c r="B586" s="32" t="s">
        <v>21</v>
      </c>
      <c r="C586" s="32" t="s">
        <v>3126</v>
      </c>
      <c r="D586" s="32" t="s">
        <v>306</v>
      </c>
      <c r="E586" s="32" t="s">
        <v>3133</v>
      </c>
      <c r="F586" s="32" t="s">
        <v>8304</v>
      </c>
      <c r="G586" s="32" t="s">
        <v>2682</v>
      </c>
      <c r="H586" s="32" t="s">
        <v>2683</v>
      </c>
      <c r="I586" s="32" t="s">
        <v>4605</v>
      </c>
      <c r="J586" s="35">
        <v>61.32</v>
      </c>
      <c r="K586" s="35">
        <v>0</v>
      </c>
      <c r="L586" s="35">
        <v>0</v>
      </c>
      <c r="M586" s="35">
        <v>0</v>
      </c>
      <c r="N586" s="32" t="s">
        <v>2197</v>
      </c>
      <c r="O586" s="32" t="s">
        <v>18</v>
      </c>
      <c r="P586" s="32">
        <v>12</v>
      </c>
      <c r="Q586" s="32" t="s">
        <v>3134</v>
      </c>
    </row>
    <row r="587" spans="1:17" hidden="1" x14ac:dyDescent="0.25">
      <c r="A587" s="57">
        <v>42248.455493402776</v>
      </c>
      <c r="B587" s="32" t="s">
        <v>21</v>
      </c>
      <c r="C587" s="32" t="s">
        <v>3126</v>
      </c>
      <c r="D587" s="32" t="s">
        <v>306</v>
      </c>
      <c r="E587" s="32" t="s">
        <v>3133</v>
      </c>
      <c r="F587" s="32" t="s">
        <v>8304</v>
      </c>
      <c r="G587" s="32" t="s">
        <v>3131</v>
      </c>
      <c r="H587" s="32" t="s">
        <v>3132</v>
      </c>
      <c r="I587" s="32" t="s">
        <v>4605</v>
      </c>
      <c r="J587" s="35">
        <v>102.78</v>
      </c>
      <c r="K587" s="35">
        <v>0</v>
      </c>
      <c r="L587" s="35">
        <v>0</v>
      </c>
      <c r="M587" s="35">
        <v>0</v>
      </c>
      <c r="N587" s="32" t="s">
        <v>2197</v>
      </c>
      <c r="O587" s="32" t="s">
        <v>18</v>
      </c>
      <c r="P587" s="32">
        <v>18</v>
      </c>
      <c r="Q587" s="32" t="s">
        <v>3134</v>
      </c>
    </row>
    <row r="588" spans="1:17" hidden="1" x14ac:dyDescent="0.25">
      <c r="A588" s="57">
        <v>42248.455495219911</v>
      </c>
      <c r="B588" s="32" t="s">
        <v>21</v>
      </c>
      <c r="C588" s="32" t="s">
        <v>3126</v>
      </c>
      <c r="D588" s="32" t="s">
        <v>306</v>
      </c>
      <c r="E588" s="32" t="s">
        <v>3135</v>
      </c>
      <c r="F588" s="32" t="s">
        <v>8305</v>
      </c>
      <c r="G588" s="32" t="s">
        <v>3049</v>
      </c>
      <c r="H588" s="32" t="s">
        <v>3050</v>
      </c>
      <c r="I588" s="32" t="s">
        <v>4605</v>
      </c>
      <c r="J588" s="35">
        <v>3252</v>
      </c>
      <c r="K588" s="35">
        <v>0</v>
      </c>
      <c r="L588" s="35">
        <v>0</v>
      </c>
      <c r="M588" s="35">
        <v>0</v>
      </c>
      <c r="N588" s="32" t="s">
        <v>2197</v>
      </c>
      <c r="O588" s="32" t="s">
        <v>18</v>
      </c>
      <c r="P588" s="32">
        <v>100</v>
      </c>
      <c r="Q588" s="32" t="s">
        <v>3136</v>
      </c>
    </row>
    <row r="589" spans="1:17" hidden="1" x14ac:dyDescent="0.25">
      <c r="A589" s="57">
        <v>42248.455495219911</v>
      </c>
      <c r="B589" s="32" t="s">
        <v>21</v>
      </c>
      <c r="C589" s="32" t="s">
        <v>3126</v>
      </c>
      <c r="D589" s="32" t="s">
        <v>306</v>
      </c>
      <c r="E589" s="32" t="s">
        <v>3135</v>
      </c>
      <c r="F589" s="32" t="s">
        <v>8305</v>
      </c>
      <c r="G589" s="32" t="s">
        <v>2682</v>
      </c>
      <c r="H589" s="32" t="s">
        <v>2683</v>
      </c>
      <c r="I589" s="32" t="s">
        <v>4605</v>
      </c>
      <c r="J589" s="35">
        <v>511</v>
      </c>
      <c r="K589" s="35">
        <v>0</v>
      </c>
      <c r="L589" s="35">
        <v>0</v>
      </c>
      <c r="M589" s="35">
        <v>0</v>
      </c>
      <c r="N589" s="32" t="s">
        <v>2197</v>
      </c>
      <c r="O589" s="32" t="s">
        <v>18</v>
      </c>
      <c r="P589" s="32">
        <v>100</v>
      </c>
      <c r="Q589" s="32" t="s">
        <v>3136</v>
      </c>
    </row>
    <row r="590" spans="1:17" hidden="1" x14ac:dyDescent="0.25">
      <c r="A590" s="57">
        <v>42248.455496678238</v>
      </c>
      <c r="B590" s="32" t="s">
        <v>21</v>
      </c>
      <c r="C590" s="32" t="s">
        <v>3126</v>
      </c>
      <c r="D590" s="32" t="s">
        <v>306</v>
      </c>
      <c r="E590" s="32" t="s">
        <v>4711</v>
      </c>
      <c r="F590" s="32" t="s">
        <v>8306</v>
      </c>
      <c r="G590" s="32" t="s">
        <v>3049</v>
      </c>
      <c r="H590" s="32" t="s">
        <v>3050</v>
      </c>
      <c r="I590" s="32" t="s">
        <v>4605</v>
      </c>
      <c r="J590" s="35">
        <v>3252</v>
      </c>
      <c r="K590" s="35">
        <v>0</v>
      </c>
      <c r="L590" s="35">
        <v>0</v>
      </c>
      <c r="M590" s="35">
        <v>0</v>
      </c>
      <c r="N590" s="32" t="s">
        <v>2197</v>
      </c>
      <c r="O590" s="32" t="s">
        <v>18</v>
      </c>
      <c r="P590" s="32">
        <v>100</v>
      </c>
      <c r="Q590" s="32" t="s">
        <v>4597</v>
      </c>
    </row>
    <row r="591" spans="1:17" hidden="1" x14ac:dyDescent="0.25">
      <c r="A591" s="57">
        <v>42248.455496678238</v>
      </c>
      <c r="B591" s="32" t="s">
        <v>21</v>
      </c>
      <c r="C591" s="32" t="s">
        <v>3126</v>
      </c>
      <c r="D591" s="32" t="s">
        <v>306</v>
      </c>
      <c r="E591" s="32" t="s">
        <v>4711</v>
      </c>
      <c r="F591" s="32" t="s">
        <v>8306</v>
      </c>
      <c r="G591" s="32" t="s">
        <v>2682</v>
      </c>
      <c r="H591" s="32" t="s">
        <v>2683</v>
      </c>
      <c r="I591" s="32" t="s">
        <v>4605</v>
      </c>
      <c r="J591" s="35">
        <v>511</v>
      </c>
      <c r="K591" s="35">
        <v>0</v>
      </c>
      <c r="L591" s="35">
        <v>0</v>
      </c>
      <c r="M591" s="35">
        <v>0</v>
      </c>
      <c r="N591" s="32" t="s">
        <v>2197</v>
      </c>
      <c r="O591" s="32" t="s">
        <v>18</v>
      </c>
      <c r="P591" s="32">
        <v>100</v>
      </c>
      <c r="Q591" s="32" t="s">
        <v>4597</v>
      </c>
    </row>
    <row r="592" spans="1:17" hidden="1" x14ac:dyDescent="0.25">
      <c r="A592" s="57">
        <v>42248.456350266206</v>
      </c>
      <c r="B592" s="32" t="s">
        <v>21</v>
      </c>
      <c r="C592" s="32" t="s">
        <v>3137</v>
      </c>
      <c r="D592" s="32" t="s">
        <v>3138</v>
      </c>
      <c r="E592" s="32" t="s">
        <v>3139</v>
      </c>
      <c r="F592" s="32" t="s">
        <v>8307</v>
      </c>
      <c r="G592" s="32" t="s">
        <v>2679</v>
      </c>
      <c r="H592" s="32" t="s">
        <v>2680</v>
      </c>
      <c r="I592" s="32" t="s">
        <v>4605</v>
      </c>
      <c r="J592" s="35">
        <v>487.44</v>
      </c>
      <c r="K592" s="35">
        <v>0</v>
      </c>
      <c r="L592" s="35">
        <v>0</v>
      </c>
      <c r="M592" s="35">
        <v>0</v>
      </c>
      <c r="N592" s="32" t="s">
        <v>2197</v>
      </c>
      <c r="O592" s="32" t="s">
        <v>18</v>
      </c>
      <c r="P592" s="32">
        <v>8</v>
      </c>
      <c r="Q592" s="32" t="s">
        <v>3140</v>
      </c>
    </row>
    <row r="593" spans="1:17" hidden="1" x14ac:dyDescent="0.25">
      <c r="A593" s="57">
        <v>42248.456350266206</v>
      </c>
      <c r="B593" s="32" t="s">
        <v>21</v>
      </c>
      <c r="C593" s="32" t="s">
        <v>3137</v>
      </c>
      <c r="D593" s="32" t="s">
        <v>3138</v>
      </c>
      <c r="E593" s="32" t="s">
        <v>3139</v>
      </c>
      <c r="F593" s="32" t="s">
        <v>8307</v>
      </c>
      <c r="G593" s="32" t="s">
        <v>3079</v>
      </c>
      <c r="H593" s="32" t="s">
        <v>3080</v>
      </c>
      <c r="I593" s="32" t="s">
        <v>4605</v>
      </c>
      <c r="J593" s="35">
        <v>44.24</v>
      </c>
      <c r="K593" s="35">
        <v>0</v>
      </c>
      <c r="L593" s="35">
        <v>0</v>
      </c>
      <c r="M593" s="35">
        <v>0</v>
      </c>
      <c r="N593" s="32" t="s">
        <v>2197</v>
      </c>
      <c r="O593" s="32" t="s">
        <v>18</v>
      </c>
      <c r="P593" s="32">
        <v>8</v>
      </c>
      <c r="Q593" s="32" t="s">
        <v>3140</v>
      </c>
    </row>
    <row r="594" spans="1:17" hidden="1" x14ac:dyDescent="0.25">
      <c r="A594" s="57">
        <v>42248.456350266206</v>
      </c>
      <c r="B594" s="32" t="s">
        <v>21</v>
      </c>
      <c r="C594" s="32" t="s">
        <v>3137</v>
      </c>
      <c r="D594" s="32" t="s">
        <v>3138</v>
      </c>
      <c r="E594" s="32" t="s">
        <v>3139</v>
      </c>
      <c r="F594" s="32" t="s">
        <v>8307</v>
      </c>
      <c r="G594" s="32" t="s">
        <v>3002</v>
      </c>
      <c r="H594" s="32" t="s">
        <v>3003</v>
      </c>
      <c r="I594" s="32" t="s">
        <v>4605</v>
      </c>
      <c r="J594" s="35">
        <v>114.72</v>
      </c>
      <c r="K594" s="35">
        <v>0</v>
      </c>
      <c r="L594" s="35">
        <v>0</v>
      </c>
      <c r="M594" s="35">
        <v>0</v>
      </c>
      <c r="N594" s="32" t="s">
        <v>2197</v>
      </c>
      <c r="O594" s="32" t="s">
        <v>18</v>
      </c>
      <c r="P594" s="32">
        <v>8</v>
      </c>
      <c r="Q594" s="32" t="s">
        <v>3140</v>
      </c>
    </row>
    <row r="595" spans="1:17" hidden="1" x14ac:dyDescent="0.25">
      <c r="A595" s="57">
        <v>42248.456352083333</v>
      </c>
      <c r="B595" s="32" t="s">
        <v>21</v>
      </c>
      <c r="C595" s="32" t="s">
        <v>3137</v>
      </c>
      <c r="D595" s="32" t="s">
        <v>3138</v>
      </c>
      <c r="E595" s="32" t="s">
        <v>3141</v>
      </c>
      <c r="F595" s="32" t="s">
        <v>8308</v>
      </c>
      <c r="G595" s="32" t="s">
        <v>3008</v>
      </c>
      <c r="H595" s="32" t="s">
        <v>3009</v>
      </c>
      <c r="I595" s="32" t="s">
        <v>4605</v>
      </c>
      <c r="J595" s="35">
        <v>304.64999999999998</v>
      </c>
      <c r="K595" s="35">
        <v>0</v>
      </c>
      <c r="L595" s="35">
        <v>0</v>
      </c>
      <c r="M595" s="35">
        <v>0</v>
      </c>
      <c r="N595" s="32" t="s">
        <v>2197</v>
      </c>
      <c r="O595" s="32" t="s">
        <v>18</v>
      </c>
      <c r="P595" s="32">
        <v>5</v>
      </c>
      <c r="Q595" s="32" t="s">
        <v>3142</v>
      </c>
    </row>
    <row r="596" spans="1:17" hidden="1" x14ac:dyDescent="0.25">
      <c r="A596" s="57">
        <v>42248.456352083333</v>
      </c>
      <c r="B596" s="32" t="s">
        <v>21</v>
      </c>
      <c r="C596" s="32" t="s">
        <v>3137</v>
      </c>
      <c r="D596" s="32" t="s">
        <v>3138</v>
      </c>
      <c r="E596" s="32" t="s">
        <v>3141</v>
      </c>
      <c r="F596" s="32" t="s">
        <v>8308</v>
      </c>
      <c r="G596" s="32" t="s">
        <v>3002</v>
      </c>
      <c r="H596" s="32" t="s">
        <v>3003</v>
      </c>
      <c r="I596" s="32" t="s">
        <v>4605</v>
      </c>
      <c r="J596" s="35">
        <v>71.7</v>
      </c>
      <c r="K596" s="35">
        <v>0</v>
      </c>
      <c r="L596" s="35">
        <v>0</v>
      </c>
      <c r="M596" s="35">
        <v>0</v>
      </c>
      <c r="N596" s="32" t="s">
        <v>2197</v>
      </c>
      <c r="O596" s="32" t="s">
        <v>18</v>
      </c>
      <c r="P596" s="32">
        <v>5</v>
      </c>
      <c r="Q596" s="32" t="s">
        <v>3142</v>
      </c>
    </row>
    <row r="597" spans="1:17" hidden="1" x14ac:dyDescent="0.25">
      <c r="A597" s="57">
        <v>42248.456352083333</v>
      </c>
      <c r="B597" s="32" t="s">
        <v>21</v>
      </c>
      <c r="C597" s="32" t="s">
        <v>3137</v>
      </c>
      <c r="D597" s="32" t="s">
        <v>3138</v>
      </c>
      <c r="E597" s="32" t="s">
        <v>3141</v>
      </c>
      <c r="F597" s="32" t="s">
        <v>8308</v>
      </c>
      <c r="G597" s="32" t="s">
        <v>3079</v>
      </c>
      <c r="H597" s="32" t="s">
        <v>3080</v>
      </c>
      <c r="I597" s="32" t="s">
        <v>4605</v>
      </c>
      <c r="J597" s="35">
        <v>27.65</v>
      </c>
      <c r="K597" s="35">
        <v>0</v>
      </c>
      <c r="L597" s="35">
        <v>0</v>
      </c>
      <c r="M597" s="35">
        <v>0</v>
      </c>
      <c r="N597" s="32" t="s">
        <v>2197</v>
      </c>
      <c r="O597" s="32" t="s">
        <v>18</v>
      </c>
      <c r="P597" s="32">
        <v>5</v>
      </c>
      <c r="Q597" s="32" t="s">
        <v>3142</v>
      </c>
    </row>
    <row r="598" spans="1:17" hidden="1" x14ac:dyDescent="0.25">
      <c r="A598" s="57">
        <v>42248.456354247683</v>
      </c>
      <c r="B598" s="32" t="s">
        <v>21</v>
      </c>
      <c r="C598" s="32" t="s">
        <v>3137</v>
      </c>
      <c r="D598" s="32" t="s">
        <v>3138</v>
      </c>
      <c r="E598" s="32" t="s">
        <v>3143</v>
      </c>
      <c r="F598" s="32" t="s">
        <v>8309</v>
      </c>
      <c r="G598" s="32" t="s">
        <v>2679</v>
      </c>
      <c r="H598" s="32" t="s">
        <v>2680</v>
      </c>
      <c r="I598" s="32" t="s">
        <v>4605</v>
      </c>
      <c r="J598" s="35">
        <v>1035.81</v>
      </c>
      <c r="K598" s="35">
        <v>0</v>
      </c>
      <c r="L598" s="35">
        <v>0</v>
      </c>
      <c r="M598" s="35">
        <v>0</v>
      </c>
      <c r="N598" s="32" t="s">
        <v>2197</v>
      </c>
      <c r="O598" s="32" t="s">
        <v>18</v>
      </c>
      <c r="P598" s="32">
        <v>17</v>
      </c>
      <c r="Q598" s="32" t="s">
        <v>3144</v>
      </c>
    </row>
    <row r="599" spans="1:17" hidden="1" x14ac:dyDescent="0.25">
      <c r="A599" s="57">
        <v>42248.456354247683</v>
      </c>
      <c r="B599" s="32" t="s">
        <v>21</v>
      </c>
      <c r="C599" s="32" t="s">
        <v>3137</v>
      </c>
      <c r="D599" s="32" t="s">
        <v>3138</v>
      </c>
      <c r="E599" s="32" t="s">
        <v>3143</v>
      </c>
      <c r="F599" s="32" t="s">
        <v>8309</v>
      </c>
      <c r="G599" s="32" t="s">
        <v>3079</v>
      </c>
      <c r="H599" s="32" t="s">
        <v>3080</v>
      </c>
      <c r="I599" s="32" t="s">
        <v>4605</v>
      </c>
      <c r="J599" s="35">
        <v>94.01</v>
      </c>
      <c r="K599" s="35">
        <v>0</v>
      </c>
      <c r="L599" s="35">
        <v>0</v>
      </c>
      <c r="M599" s="35">
        <v>0</v>
      </c>
      <c r="N599" s="32" t="s">
        <v>2197</v>
      </c>
      <c r="O599" s="32" t="s">
        <v>18</v>
      </c>
      <c r="P599" s="32">
        <v>17</v>
      </c>
      <c r="Q599" s="32" t="s">
        <v>3144</v>
      </c>
    </row>
    <row r="600" spans="1:17" hidden="1" x14ac:dyDescent="0.25">
      <c r="A600" s="57">
        <v>42248.456354247683</v>
      </c>
      <c r="B600" s="32" t="s">
        <v>21</v>
      </c>
      <c r="C600" s="32" t="s">
        <v>3137</v>
      </c>
      <c r="D600" s="32" t="s">
        <v>3138</v>
      </c>
      <c r="E600" s="32" t="s">
        <v>3143</v>
      </c>
      <c r="F600" s="32" t="s">
        <v>8309</v>
      </c>
      <c r="G600" s="32" t="s">
        <v>3002</v>
      </c>
      <c r="H600" s="32" t="s">
        <v>3003</v>
      </c>
      <c r="I600" s="32" t="s">
        <v>4605</v>
      </c>
      <c r="J600" s="35">
        <v>243.78</v>
      </c>
      <c r="K600" s="35">
        <v>0</v>
      </c>
      <c r="L600" s="35">
        <v>0</v>
      </c>
      <c r="M600" s="35">
        <v>0</v>
      </c>
      <c r="N600" s="32" t="s">
        <v>2197</v>
      </c>
      <c r="O600" s="32" t="s">
        <v>18</v>
      </c>
      <c r="P600" s="32">
        <v>17</v>
      </c>
      <c r="Q600" s="32" t="s">
        <v>3144</v>
      </c>
    </row>
    <row r="601" spans="1:17" hidden="1" x14ac:dyDescent="0.25">
      <c r="A601" s="57">
        <v>42248.457253275461</v>
      </c>
      <c r="B601" s="32" t="s">
        <v>21</v>
      </c>
      <c r="C601" s="32" t="s">
        <v>3145</v>
      </c>
      <c r="D601" s="32" t="s">
        <v>3146</v>
      </c>
      <c r="E601" s="32" t="s">
        <v>3147</v>
      </c>
      <c r="F601" s="32" t="s">
        <v>8310</v>
      </c>
      <c r="G601" s="32" t="s">
        <v>2646</v>
      </c>
      <c r="H601" s="32" t="s">
        <v>2647</v>
      </c>
      <c r="I601" s="32" t="s">
        <v>4605</v>
      </c>
      <c r="J601" s="35">
        <v>40.4</v>
      </c>
      <c r="K601" s="35">
        <v>0</v>
      </c>
      <c r="L601" s="35">
        <v>0</v>
      </c>
      <c r="M601" s="35">
        <v>0</v>
      </c>
      <c r="N601" s="32" t="s">
        <v>2197</v>
      </c>
      <c r="O601" s="32" t="s">
        <v>18</v>
      </c>
      <c r="P601" s="32">
        <v>2</v>
      </c>
      <c r="Q601" s="32" t="s">
        <v>3148</v>
      </c>
    </row>
    <row r="602" spans="1:17" hidden="1" x14ac:dyDescent="0.25">
      <c r="A602" s="57">
        <v>42248.457255092595</v>
      </c>
      <c r="B602" s="32" t="s">
        <v>21</v>
      </c>
      <c r="C602" s="32" t="s">
        <v>3145</v>
      </c>
      <c r="D602" s="32" t="s">
        <v>3146</v>
      </c>
      <c r="E602" s="32" t="s">
        <v>3149</v>
      </c>
      <c r="F602" s="32" t="s">
        <v>8311</v>
      </c>
      <c r="G602" s="32" t="s">
        <v>2652</v>
      </c>
      <c r="H602" s="32" t="s">
        <v>2653</v>
      </c>
      <c r="I602" s="32" t="s">
        <v>4605</v>
      </c>
      <c r="J602" s="35">
        <v>728.28</v>
      </c>
      <c r="K602" s="35">
        <v>0</v>
      </c>
      <c r="L602" s="35">
        <v>0</v>
      </c>
      <c r="M602" s="35">
        <v>0</v>
      </c>
      <c r="N602" s="32" t="s">
        <v>2197</v>
      </c>
      <c r="O602" s="32" t="s">
        <v>18</v>
      </c>
      <c r="P602" s="32">
        <v>34</v>
      </c>
      <c r="Q602" s="32" t="s">
        <v>3150</v>
      </c>
    </row>
    <row r="603" spans="1:17" hidden="1" x14ac:dyDescent="0.25">
      <c r="A603" s="57">
        <v>42248.457255092595</v>
      </c>
      <c r="B603" s="32" t="s">
        <v>21</v>
      </c>
      <c r="C603" s="32" t="s">
        <v>3145</v>
      </c>
      <c r="D603" s="32" t="s">
        <v>3146</v>
      </c>
      <c r="E603" s="32" t="s">
        <v>3149</v>
      </c>
      <c r="F603" s="32" t="s">
        <v>8311</v>
      </c>
      <c r="G603" s="32" t="s">
        <v>3107</v>
      </c>
      <c r="H603" s="32" t="s">
        <v>3108</v>
      </c>
      <c r="I603" s="32" t="s">
        <v>4605</v>
      </c>
      <c r="J603" s="35">
        <v>120.02</v>
      </c>
      <c r="K603" s="35">
        <v>0</v>
      </c>
      <c r="L603" s="35">
        <v>0</v>
      </c>
      <c r="M603" s="35">
        <v>0</v>
      </c>
      <c r="N603" s="32" t="s">
        <v>2197</v>
      </c>
      <c r="O603" s="32" t="s">
        <v>18</v>
      </c>
      <c r="P603" s="32">
        <v>34</v>
      </c>
      <c r="Q603" s="32" t="s">
        <v>3150</v>
      </c>
    </row>
    <row r="604" spans="1:17" hidden="1" x14ac:dyDescent="0.25">
      <c r="A604" s="57">
        <v>42248.457256516202</v>
      </c>
      <c r="B604" s="32" t="s">
        <v>21</v>
      </c>
      <c r="C604" s="32" t="s">
        <v>3145</v>
      </c>
      <c r="D604" s="32" t="s">
        <v>3146</v>
      </c>
      <c r="E604" s="32" t="s">
        <v>3151</v>
      </c>
      <c r="F604" s="32" t="s">
        <v>8312</v>
      </c>
      <c r="G604" s="32" t="s">
        <v>2646</v>
      </c>
      <c r="H604" s="32" t="s">
        <v>2647</v>
      </c>
      <c r="I604" s="32" t="s">
        <v>4605</v>
      </c>
      <c r="J604" s="35">
        <v>20.2</v>
      </c>
      <c r="K604" s="35">
        <v>0</v>
      </c>
      <c r="L604" s="35">
        <v>0</v>
      </c>
      <c r="M604" s="35">
        <v>0</v>
      </c>
      <c r="N604" s="32" t="s">
        <v>2197</v>
      </c>
      <c r="O604" s="32" t="s">
        <v>18</v>
      </c>
      <c r="P604" s="32">
        <v>1</v>
      </c>
      <c r="Q604" s="32" t="s">
        <v>3152</v>
      </c>
    </row>
    <row r="605" spans="1:17" hidden="1" x14ac:dyDescent="0.25">
      <c r="A605" s="57">
        <v>42248.457257789349</v>
      </c>
      <c r="B605" s="32" t="s">
        <v>21</v>
      </c>
      <c r="C605" s="32" t="s">
        <v>3145</v>
      </c>
      <c r="D605" s="32" t="s">
        <v>3146</v>
      </c>
      <c r="E605" s="32" t="s">
        <v>3153</v>
      </c>
      <c r="F605" s="32" t="s">
        <v>8313</v>
      </c>
      <c r="G605" s="32" t="s">
        <v>3154</v>
      </c>
      <c r="H605" s="32" t="s">
        <v>3155</v>
      </c>
      <c r="I605" s="32" t="s">
        <v>4605</v>
      </c>
      <c r="J605" s="35">
        <v>72.180000000000007</v>
      </c>
      <c r="K605" s="35">
        <v>0</v>
      </c>
      <c r="L605" s="35">
        <v>0</v>
      </c>
      <c r="M605" s="35">
        <v>0</v>
      </c>
      <c r="N605" s="32" t="s">
        <v>2197</v>
      </c>
      <c r="O605" s="32" t="s">
        <v>18</v>
      </c>
      <c r="P605" s="32">
        <v>2</v>
      </c>
      <c r="Q605" s="32" t="s">
        <v>3156</v>
      </c>
    </row>
    <row r="606" spans="1:17" hidden="1" x14ac:dyDescent="0.25">
      <c r="A606" s="57">
        <v>42248.457257789349</v>
      </c>
      <c r="B606" s="32" t="s">
        <v>21</v>
      </c>
      <c r="C606" s="32" t="s">
        <v>3145</v>
      </c>
      <c r="D606" s="32" t="s">
        <v>3146</v>
      </c>
      <c r="E606" s="32" t="s">
        <v>3153</v>
      </c>
      <c r="F606" s="32" t="s">
        <v>8313</v>
      </c>
      <c r="G606" s="32" t="s">
        <v>2682</v>
      </c>
      <c r="H606" s="32" t="s">
        <v>2683</v>
      </c>
      <c r="I606" s="32" t="s">
        <v>4605</v>
      </c>
      <c r="J606" s="35">
        <v>10.220000000000001</v>
      </c>
      <c r="K606" s="35">
        <v>0</v>
      </c>
      <c r="L606" s="35">
        <v>0</v>
      </c>
      <c r="M606" s="35">
        <v>0</v>
      </c>
      <c r="N606" s="32" t="s">
        <v>2197</v>
      </c>
      <c r="O606" s="32" t="s">
        <v>18</v>
      </c>
      <c r="P606" s="32">
        <v>2</v>
      </c>
      <c r="Q606" s="32" t="s">
        <v>3156</v>
      </c>
    </row>
    <row r="607" spans="1:17" hidden="1" x14ac:dyDescent="0.25">
      <c r="A607" s="57">
        <v>42248.457259224539</v>
      </c>
      <c r="B607" s="32" t="s">
        <v>21</v>
      </c>
      <c r="C607" s="32" t="s">
        <v>3145</v>
      </c>
      <c r="D607" s="32" t="s">
        <v>3146</v>
      </c>
      <c r="E607" s="32" t="s">
        <v>3157</v>
      </c>
      <c r="F607" s="32" t="s">
        <v>8314</v>
      </c>
      <c r="G607" s="32" t="s">
        <v>2646</v>
      </c>
      <c r="H607" s="32" t="s">
        <v>2647</v>
      </c>
      <c r="I607" s="32" t="s">
        <v>4605</v>
      </c>
      <c r="J607" s="35">
        <v>20.2</v>
      </c>
      <c r="K607" s="35">
        <v>0</v>
      </c>
      <c r="L607" s="35">
        <v>0</v>
      </c>
      <c r="M607" s="35">
        <v>0</v>
      </c>
      <c r="N607" s="32" t="s">
        <v>2197</v>
      </c>
      <c r="O607" s="32" t="s">
        <v>18</v>
      </c>
      <c r="P607" s="32">
        <v>1</v>
      </c>
      <c r="Q607" s="32" t="s">
        <v>3158</v>
      </c>
    </row>
    <row r="608" spans="1:17" hidden="1" x14ac:dyDescent="0.25">
      <c r="A608" s="57">
        <v>42248.457260497686</v>
      </c>
      <c r="B608" s="32" t="s">
        <v>21</v>
      </c>
      <c r="C608" s="32" t="s">
        <v>3145</v>
      </c>
      <c r="D608" s="32" t="s">
        <v>3146</v>
      </c>
      <c r="E608" s="32" t="s">
        <v>3159</v>
      </c>
      <c r="F608" s="32" t="s">
        <v>8315</v>
      </c>
      <c r="G608" s="32" t="s">
        <v>2646</v>
      </c>
      <c r="H608" s="32" t="s">
        <v>2647</v>
      </c>
      <c r="I608" s="32" t="s">
        <v>4605</v>
      </c>
      <c r="J608" s="35">
        <v>20.2</v>
      </c>
      <c r="K608" s="35">
        <v>0</v>
      </c>
      <c r="L608" s="35">
        <v>0</v>
      </c>
      <c r="M608" s="35">
        <v>0</v>
      </c>
      <c r="N608" s="32" t="s">
        <v>2197</v>
      </c>
      <c r="O608" s="32" t="s">
        <v>18</v>
      </c>
      <c r="P608" s="32">
        <v>1</v>
      </c>
      <c r="Q608" s="32" t="s">
        <v>3160</v>
      </c>
    </row>
    <row r="609" spans="1:17" hidden="1" x14ac:dyDescent="0.25">
      <c r="A609" s="57">
        <v>42248.457261770833</v>
      </c>
      <c r="B609" s="32" t="s">
        <v>21</v>
      </c>
      <c r="C609" s="32" t="s">
        <v>3145</v>
      </c>
      <c r="D609" s="32" t="s">
        <v>3146</v>
      </c>
      <c r="E609" s="32" t="s">
        <v>3161</v>
      </c>
      <c r="F609" s="32" t="s">
        <v>8316</v>
      </c>
      <c r="G609" s="32" t="s">
        <v>3154</v>
      </c>
      <c r="H609" s="32" t="s">
        <v>3155</v>
      </c>
      <c r="I609" s="32" t="s">
        <v>4605</v>
      </c>
      <c r="J609" s="35">
        <v>252.63</v>
      </c>
      <c r="K609" s="35">
        <v>0</v>
      </c>
      <c r="L609" s="35">
        <v>0</v>
      </c>
      <c r="M609" s="35">
        <v>0</v>
      </c>
      <c r="N609" s="32" t="s">
        <v>2197</v>
      </c>
      <c r="O609" s="32" t="s">
        <v>18</v>
      </c>
      <c r="P609" s="32">
        <v>7</v>
      </c>
      <c r="Q609" s="32" t="s">
        <v>3162</v>
      </c>
    </row>
    <row r="610" spans="1:17" hidden="1" x14ac:dyDescent="0.25">
      <c r="A610" s="57">
        <v>42248.457261770833</v>
      </c>
      <c r="B610" s="32" t="s">
        <v>21</v>
      </c>
      <c r="C610" s="32" t="s">
        <v>3145</v>
      </c>
      <c r="D610" s="32" t="s">
        <v>3146</v>
      </c>
      <c r="E610" s="32" t="s">
        <v>3161</v>
      </c>
      <c r="F610" s="32" t="s">
        <v>8316</v>
      </c>
      <c r="G610" s="32" t="s">
        <v>2682</v>
      </c>
      <c r="H610" s="32" t="s">
        <v>2683</v>
      </c>
      <c r="I610" s="32" t="s">
        <v>4605</v>
      </c>
      <c r="J610" s="35">
        <v>35.770000000000003</v>
      </c>
      <c r="K610" s="35">
        <v>0</v>
      </c>
      <c r="L610" s="35">
        <v>0</v>
      </c>
      <c r="M610" s="35">
        <v>0</v>
      </c>
      <c r="N610" s="32" t="s">
        <v>2197</v>
      </c>
      <c r="O610" s="32" t="s">
        <v>18</v>
      </c>
      <c r="P610" s="32">
        <v>7</v>
      </c>
      <c r="Q610" s="32" t="s">
        <v>3162</v>
      </c>
    </row>
    <row r="611" spans="1:17" hidden="1" x14ac:dyDescent="0.25">
      <c r="A611" s="57">
        <v>42248.457263391203</v>
      </c>
      <c r="B611" s="32" t="s">
        <v>21</v>
      </c>
      <c r="C611" s="32" t="s">
        <v>3145</v>
      </c>
      <c r="D611" s="32" t="s">
        <v>3146</v>
      </c>
      <c r="E611" s="32" t="s">
        <v>3163</v>
      </c>
      <c r="F611" s="32" t="s">
        <v>8317</v>
      </c>
      <c r="G611" s="32" t="s">
        <v>2652</v>
      </c>
      <c r="H611" s="32" t="s">
        <v>2653</v>
      </c>
      <c r="I611" s="32" t="s">
        <v>4605</v>
      </c>
      <c r="J611" s="35">
        <v>21.42</v>
      </c>
      <c r="K611" s="35">
        <v>0</v>
      </c>
      <c r="L611" s="35">
        <v>0</v>
      </c>
      <c r="M611" s="35">
        <v>0</v>
      </c>
      <c r="N611" s="32" t="s">
        <v>2197</v>
      </c>
      <c r="O611" s="32" t="s">
        <v>18</v>
      </c>
      <c r="P611" s="32">
        <v>1</v>
      </c>
      <c r="Q611" s="32" t="s">
        <v>3164</v>
      </c>
    </row>
    <row r="612" spans="1:17" hidden="1" x14ac:dyDescent="0.25">
      <c r="A612" s="57">
        <v>42248.457264849538</v>
      </c>
      <c r="B612" s="32" t="s">
        <v>21</v>
      </c>
      <c r="C612" s="32" t="s">
        <v>3145</v>
      </c>
      <c r="D612" s="32" t="s">
        <v>3146</v>
      </c>
      <c r="E612" s="32" t="s">
        <v>3165</v>
      </c>
      <c r="F612" s="32" t="s">
        <v>8318</v>
      </c>
      <c r="G612" s="32" t="s">
        <v>3107</v>
      </c>
      <c r="H612" s="32" t="s">
        <v>3108</v>
      </c>
      <c r="I612" s="32" t="s">
        <v>4605</v>
      </c>
      <c r="J612" s="35">
        <v>3.53</v>
      </c>
      <c r="K612" s="35">
        <v>0</v>
      </c>
      <c r="L612" s="35">
        <v>0</v>
      </c>
      <c r="M612" s="35">
        <v>0</v>
      </c>
      <c r="N612" s="32" t="s">
        <v>2197</v>
      </c>
      <c r="O612" s="32" t="s">
        <v>18</v>
      </c>
      <c r="P612" s="32">
        <v>1</v>
      </c>
      <c r="Q612" s="32" t="s">
        <v>3166</v>
      </c>
    </row>
    <row r="613" spans="1:17" hidden="1" x14ac:dyDescent="0.25">
      <c r="A613" s="57">
        <v>42248.457266087964</v>
      </c>
      <c r="B613" s="32" t="s">
        <v>21</v>
      </c>
      <c r="C613" s="32" t="s">
        <v>3145</v>
      </c>
      <c r="D613" s="32" t="s">
        <v>3146</v>
      </c>
      <c r="E613" s="32" t="s">
        <v>3167</v>
      </c>
      <c r="F613" s="32" t="s">
        <v>8319</v>
      </c>
      <c r="G613" s="32" t="s">
        <v>2646</v>
      </c>
      <c r="H613" s="32" t="s">
        <v>2647</v>
      </c>
      <c r="I613" s="32" t="s">
        <v>4605</v>
      </c>
      <c r="J613" s="35">
        <v>20.2</v>
      </c>
      <c r="K613" s="35">
        <v>0</v>
      </c>
      <c r="L613" s="35">
        <v>0</v>
      </c>
      <c r="M613" s="35">
        <v>0</v>
      </c>
      <c r="N613" s="32" t="s">
        <v>2197</v>
      </c>
      <c r="O613" s="32" t="s">
        <v>18</v>
      </c>
      <c r="P613" s="32">
        <v>1</v>
      </c>
      <c r="Q613" s="32" t="s">
        <v>3168</v>
      </c>
    </row>
    <row r="614" spans="1:17" hidden="1" x14ac:dyDescent="0.25">
      <c r="A614" s="57">
        <v>42248.457267210651</v>
      </c>
      <c r="B614" s="32" t="s">
        <v>21</v>
      </c>
      <c r="C614" s="32" t="s">
        <v>3145</v>
      </c>
      <c r="D614" s="32" t="s">
        <v>3146</v>
      </c>
      <c r="E614" s="32" t="s">
        <v>3169</v>
      </c>
      <c r="F614" s="32" t="s">
        <v>8320</v>
      </c>
      <c r="G614" s="32" t="s">
        <v>3154</v>
      </c>
      <c r="H614" s="32" t="s">
        <v>3155</v>
      </c>
      <c r="I614" s="32" t="s">
        <v>4605</v>
      </c>
      <c r="J614" s="35">
        <v>108.27</v>
      </c>
      <c r="K614" s="35">
        <v>0</v>
      </c>
      <c r="L614" s="35">
        <v>0</v>
      </c>
      <c r="M614" s="35">
        <v>0</v>
      </c>
      <c r="N614" s="32" t="s">
        <v>2197</v>
      </c>
      <c r="O614" s="32" t="s">
        <v>18</v>
      </c>
      <c r="P614" s="32">
        <v>3</v>
      </c>
      <c r="Q614" s="32" t="s">
        <v>2229</v>
      </c>
    </row>
    <row r="615" spans="1:17" hidden="1" x14ac:dyDescent="0.25">
      <c r="A615" s="57">
        <v>42248.457267210651</v>
      </c>
      <c r="B615" s="32" t="s">
        <v>21</v>
      </c>
      <c r="C615" s="32" t="s">
        <v>3145</v>
      </c>
      <c r="D615" s="32" t="s">
        <v>3146</v>
      </c>
      <c r="E615" s="32" t="s">
        <v>3169</v>
      </c>
      <c r="F615" s="32" t="s">
        <v>8320</v>
      </c>
      <c r="G615" s="32" t="s">
        <v>2682</v>
      </c>
      <c r="H615" s="32" t="s">
        <v>2683</v>
      </c>
      <c r="I615" s="32" t="s">
        <v>4605</v>
      </c>
      <c r="J615" s="35">
        <v>15.33</v>
      </c>
      <c r="K615" s="35">
        <v>0</v>
      </c>
      <c r="L615" s="35">
        <v>0</v>
      </c>
      <c r="M615" s="35">
        <v>0</v>
      </c>
      <c r="N615" s="32" t="s">
        <v>2197</v>
      </c>
      <c r="O615" s="32" t="s">
        <v>18</v>
      </c>
      <c r="P615" s="32">
        <v>3</v>
      </c>
      <c r="Q615" s="32" t="s">
        <v>2229</v>
      </c>
    </row>
    <row r="616" spans="1:17" hidden="1" x14ac:dyDescent="0.25">
      <c r="A616" s="57">
        <v>42248.457268831022</v>
      </c>
      <c r="B616" s="32" t="s">
        <v>21</v>
      </c>
      <c r="C616" s="32" t="s">
        <v>3145</v>
      </c>
      <c r="D616" s="32" t="s">
        <v>3146</v>
      </c>
      <c r="E616" s="32" t="s">
        <v>3170</v>
      </c>
      <c r="F616" s="32" t="s">
        <v>8321</v>
      </c>
      <c r="G616" s="32" t="s">
        <v>2646</v>
      </c>
      <c r="H616" s="32" t="s">
        <v>2647</v>
      </c>
      <c r="I616" s="32" t="s">
        <v>4605</v>
      </c>
      <c r="J616" s="35">
        <v>20.2</v>
      </c>
      <c r="K616" s="35">
        <v>0</v>
      </c>
      <c r="L616" s="35">
        <v>0</v>
      </c>
      <c r="M616" s="35">
        <v>0</v>
      </c>
      <c r="N616" s="32" t="s">
        <v>2197</v>
      </c>
      <c r="O616" s="32" t="s">
        <v>18</v>
      </c>
      <c r="P616" s="32">
        <v>1</v>
      </c>
      <c r="Q616" s="32" t="s">
        <v>2290</v>
      </c>
    </row>
    <row r="617" spans="1:17" hidden="1" x14ac:dyDescent="0.25">
      <c r="A617" s="57">
        <v>42248.457270983796</v>
      </c>
      <c r="B617" s="32" t="s">
        <v>21</v>
      </c>
      <c r="C617" s="32" t="s">
        <v>3145</v>
      </c>
      <c r="D617" s="32" t="s">
        <v>3146</v>
      </c>
      <c r="E617" s="32" t="s">
        <v>3171</v>
      </c>
      <c r="F617" s="32" t="s">
        <v>8322</v>
      </c>
      <c r="G617" s="32" t="s">
        <v>3154</v>
      </c>
      <c r="H617" s="32" t="s">
        <v>3155</v>
      </c>
      <c r="I617" s="32" t="s">
        <v>4605</v>
      </c>
      <c r="J617" s="35">
        <v>36.090000000000003</v>
      </c>
      <c r="K617" s="35">
        <v>0</v>
      </c>
      <c r="L617" s="35">
        <v>0</v>
      </c>
      <c r="M617" s="35">
        <v>0</v>
      </c>
      <c r="N617" s="32" t="s">
        <v>2197</v>
      </c>
      <c r="O617" s="32" t="s">
        <v>18</v>
      </c>
      <c r="P617" s="32">
        <v>1</v>
      </c>
      <c r="Q617" s="32" t="s">
        <v>2471</v>
      </c>
    </row>
    <row r="618" spans="1:17" hidden="1" x14ac:dyDescent="0.25">
      <c r="A618" s="57">
        <v>42248.457270983796</v>
      </c>
      <c r="B618" s="32" t="s">
        <v>21</v>
      </c>
      <c r="C618" s="32" t="s">
        <v>3145</v>
      </c>
      <c r="D618" s="32" t="s">
        <v>3146</v>
      </c>
      <c r="E618" s="32" t="s">
        <v>3171</v>
      </c>
      <c r="F618" s="32" t="s">
        <v>8322</v>
      </c>
      <c r="G618" s="32" t="s">
        <v>2682</v>
      </c>
      <c r="H618" s="32" t="s">
        <v>2683</v>
      </c>
      <c r="I618" s="32" t="s">
        <v>4605</v>
      </c>
      <c r="J618" s="35">
        <v>5.1100000000000003</v>
      </c>
      <c r="K618" s="35">
        <v>0</v>
      </c>
      <c r="L618" s="35">
        <v>0</v>
      </c>
      <c r="M618" s="35">
        <v>0</v>
      </c>
      <c r="N618" s="32" t="s">
        <v>2197</v>
      </c>
      <c r="O618" s="32" t="s">
        <v>18</v>
      </c>
      <c r="P618" s="32">
        <v>1</v>
      </c>
      <c r="Q618" s="32" t="s">
        <v>2471</v>
      </c>
    </row>
    <row r="619" spans="1:17" hidden="1" x14ac:dyDescent="0.25">
      <c r="A619" s="57">
        <v>42248.457272453707</v>
      </c>
      <c r="B619" s="32" t="s">
        <v>21</v>
      </c>
      <c r="C619" s="32" t="s">
        <v>3145</v>
      </c>
      <c r="D619" s="32" t="s">
        <v>3146</v>
      </c>
      <c r="E619" s="32" t="s">
        <v>3172</v>
      </c>
      <c r="F619" s="32" t="s">
        <v>8323</v>
      </c>
      <c r="G619" s="32" t="s">
        <v>2646</v>
      </c>
      <c r="H619" s="32" t="s">
        <v>2647</v>
      </c>
      <c r="I619" s="32" t="s">
        <v>4605</v>
      </c>
      <c r="J619" s="35">
        <v>20.2</v>
      </c>
      <c r="K619" s="35">
        <v>0</v>
      </c>
      <c r="L619" s="35">
        <v>0</v>
      </c>
      <c r="M619" s="35">
        <v>0</v>
      </c>
      <c r="N619" s="32" t="s">
        <v>2197</v>
      </c>
      <c r="O619" s="32" t="s">
        <v>18</v>
      </c>
      <c r="P619" s="32">
        <v>1</v>
      </c>
      <c r="Q619" s="32" t="s">
        <v>2510</v>
      </c>
    </row>
    <row r="620" spans="1:17" hidden="1" x14ac:dyDescent="0.25">
      <c r="A620" s="57">
        <v>42248.457273692133</v>
      </c>
      <c r="B620" s="32" t="s">
        <v>21</v>
      </c>
      <c r="C620" s="32" t="s">
        <v>3145</v>
      </c>
      <c r="D620" s="32" t="s">
        <v>3146</v>
      </c>
      <c r="E620" s="32" t="s">
        <v>3173</v>
      </c>
      <c r="F620" s="32" t="s">
        <v>8324</v>
      </c>
      <c r="G620" s="32" t="s">
        <v>3154</v>
      </c>
      <c r="H620" s="32" t="s">
        <v>3155</v>
      </c>
      <c r="I620" s="32" t="s">
        <v>4605</v>
      </c>
      <c r="J620" s="35">
        <v>72.180000000000007</v>
      </c>
      <c r="K620" s="35">
        <v>0</v>
      </c>
      <c r="L620" s="35">
        <v>0</v>
      </c>
      <c r="M620" s="35">
        <v>0</v>
      </c>
      <c r="N620" s="32" t="s">
        <v>2197</v>
      </c>
      <c r="O620" s="32" t="s">
        <v>18</v>
      </c>
      <c r="P620" s="32">
        <v>2</v>
      </c>
      <c r="Q620" s="32" t="s">
        <v>2550</v>
      </c>
    </row>
    <row r="621" spans="1:17" hidden="1" x14ac:dyDescent="0.25">
      <c r="A621" s="57">
        <v>42248.457273692133</v>
      </c>
      <c r="B621" s="32" t="s">
        <v>21</v>
      </c>
      <c r="C621" s="32" t="s">
        <v>3145</v>
      </c>
      <c r="D621" s="32" t="s">
        <v>3146</v>
      </c>
      <c r="E621" s="32" t="s">
        <v>3173</v>
      </c>
      <c r="F621" s="32" t="s">
        <v>8324</v>
      </c>
      <c r="G621" s="32" t="s">
        <v>2682</v>
      </c>
      <c r="H621" s="32" t="s">
        <v>2683</v>
      </c>
      <c r="I621" s="32" t="s">
        <v>4605</v>
      </c>
      <c r="J621" s="35">
        <v>10.220000000000001</v>
      </c>
      <c r="K621" s="35">
        <v>0</v>
      </c>
      <c r="L621" s="35">
        <v>0</v>
      </c>
      <c r="M621" s="35">
        <v>0</v>
      </c>
      <c r="N621" s="32" t="s">
        <v>2197</v>
      </c>
      <c r="O621" s="32" t="s">
        <v>18</v>
      </c>
      <c r="P621" s="32">
        <v>2</v>
      </c>
      <c r="Q621" s="32" t="s">
        <v>2550</v>
      </c>
    </row>
    <row r="622" spans="1:17" hidden="1" x14ac:dyDescent="0.25">
      <c r="A622" s="57">
        <v>42248.457277858797</v>
      </c>
      <c r="B622" s="32" t="s">
        <v>21</v>
      </c>
      <c r="C622" s="32" t="s">
        <v>3145</v>
      </c>
      <c r="D622" s="32" t="s">
        <v>3146</v>
      </c>
      <c r="E622" s="32" t="s">
        <v>4291</v>
      </c>
      <c r="F622" s="32" t="s">
        <v>8325</v>
      </c>
      <c r="G622" s="32" t="s">
        <v>2646</v>
      </c>
      <c r="H622" s="32" t="s">
        <v>2647</v>
      </c>
      <c r="I622" s="32" t="s">
        <v>4605</v>
      </c>
      <c r="J622" s="35">
        <v>242.4</v>
      </c>
      <c r="K622" s="35">
        <v>0</v>
      </c>
      <c r="L622" s="35">
        <v>0</v>
      </c>
      <c r="M622" s="35">
        <v>0</v>
      </c>
      <c r="N622" s="32" t="s">
        <v>2197</v>
      </c>
      <c r="O622" s="32" t="s">
        <v>18</v>
      </c>
      <c r="P622" s="32">
        <v>12</v>
      </c>
      <c r="Q622" s="32" t="s">
        <v>4292</v>
      </c>
    </row>
    <row r="623" spans="1:17" hidden="1" x14ac:dyDescent="0.25">
      <c r="A623" s="57">
        <v>42248.457279479167</v>
      </c>
      <c r="B623" s="32" t="s">
        <v>21</v>
      </c>
      <c r="C623" s="32" t="s">
        <v>3145</v>
      </c>
      <c r="D623" s="32" t="s">
        <v>3146</v>
      </c>
      <c r="E623" s="32" t="s">
        <v>4766</v>
      </c>
      <c r="F623" s="32" t="s">
        <v>8326</v>
      </c>
      <c r="G623" s="32" t="s">
        <v>2646</v>
      </c>
      <c r="H623" s="32" t="s">
        <v>2647</v>
      </c>
      <c r="I623" s="32" t="s">
        <v>4605</v>
      </c>
      <c r="J623" s="35">
        <v>323.2</v>
      </c>
      <c r="K623" s="35">
        <v>0</v>
      </c>
      <c r="L623" s="35">
        <v>0</v>
      </c>
      <c r="M623" s="35">
        <v>0</v>
      </c>
      <c r="N623" s="32" t="s">
        <v>2197</v>
      </c>
      <c r="O623" s="32" t="s">
        <v>18</v>
      </c>
      <c r="P623" s="32">
        <v>16</v>
      </c>
      <c r="Q623" s="32" t="s">
        <v>4751</v>
      </c>
    </row>
    <row r="624" spans="1:17" hidden="1" x14ac:dyDescent="0.25">
      <c r="A624" s="57">
        <v>42248.457280752315</v>
      </c>
      <c r="B624" s="32" t="s">
        <v>21</v>
      </c>
      <c r="C624" s="32" t="s">
        <v>3145</v>
      </c>
      <c r="D624" s="32" t="s">
        <v>3146</v>
      </c>
      <c r="E624" s="32" t="s">
        <v>4826</v>
      </c>
      <c r="F624" s="32" t="s">
        <v>8327</v>
      </c>
      <c r="G624" s="32" t="s">
        <v>2652</v>
      </c>
      <c r="H624" s="32" t="s">
        <v>2653</v>
      </c>
      <c r="I624" s="32" t="s">
        <v>4605</v>
      </c>
      <c r="J624" s="35">
        <v>21.42</v>
      </c>
      <c r="K624" s="35">
        <v>0</v>
      </c>
      <c r="L624" s="35">
        <v>0</v>
      </c>
      <c r="M624" s="35">
        <v>0</v>
      </c>
      <c r="N624" s="32" t="s">
        <v>2197</v>
      </c>
      <c r="O624" s="32" t="s">
        <v>18</v>
      </c>
      <c r="P624" s="32">
        <v>1</v>
      </c>
      <c r="Q624" s="32" t="s">
        <v>4694</v>
      </c>
    </row>
    <row r="625" spans="1:17" hidden="1" x14ac:dyDescent="0.25">
      <c r="A625" s="57">
        <v>42248.457280752315</v>
      </c>
      <c r="B625" s="32" t="s">
        <v>21</v>
      </c>
      <c r="C625" s="32" t="s">
        <v>3145</v>
      </c>
      <c r="D625" s="32" t="s">
        <v>3146</v>
      </c>
      <c r="E625" s="32" t="s">
        <v>4826</v>
      </c>
      <c r="F625" s="32" t="s">
        <v>8327</v>
      </c>
      <c r="G625" s="32" t="s">
        <v>3107</v>
      </c>
      <c r="H625" s="32" t="s">
        <v>3108</v>
      </c>
      <c r="I625" s="32" t="s">
        <v>4605</v>
      </c>
      <c r="J625" s="35">
        <v>3.53</v>
      </c>
      <c r="K625" s="35">
        <v>0</v>
      </c>
      <c r="L625" s="35">
        <v>0</v>
      </c>
      <c r="M625" s="35">
        <v>0</v>
      </c>
      <c r="N625" s="32" t="s">
        <v>2197</v>
      </c>
      <c r="O625" s="32" t="s">
        <v>18</v>
      </c>
      <c r="P625" s="32">
        <v>1</v>
      </c>
      <c r="Q625" s="32" t="s">
        <v>4694</v>
      </c>
    </row>
    <row r="626" spans="1:17" hidden="1" x14ac:dyDescent="0.25">
      <c r="A626" s="57">
        <v>42248.457282372685</v>
      </c>
      <c r="B626" s="32" t="s">
        <v>21</v>
      </c>
      <c r="C626" s="32" t="s">
        <v>3145</v>
      </c>
      <c r="D626" s="32" t="s">
        <v>3146</v>
      </c>
      <c r="E626" s="32" t="s">
        <v>4868</v>
      </c>
      <c r="F626" s="32" t="s">
        <v>8328</v>
      </c>
      <c r="G626" s="32" t="s">
        <v>2646</v>
      </c>
      <c r="H626" s="32" t="s">
        <v>2647</v>
      </c>
      <c r="I626" s="32" t="s">
        <v>4605</v>
      </c>
      <c r="J626" s="35">
        <v>666.6</v>
      </c>
      <c r="K626" s="35">
        <v>0</v>
      </c>
      <c r="L626" s="35">
        <v>0</v>
      </c>
      <c r="M626" s="35">
        <v>0</v>
      </c>
      <c r="N626" s="32" t="s">
        <v>2197</v>
      </c>
      <c r="O626" s="32" t="s">
        <v>18</v>
      </c>
      <c r="P626" s="32">
        <v>33</v>
      </c>
      <c r="Q626" s="32" t="s">
        <v>4869</v>
      </c>
    </row>
    <row r="627" spans="1:17" hidden="1" x14ac:dyDescent="0.25">
      <c r="A627" s="57">
        <v>42248.457283645832</v>
      </c>
      <c r="B627" s="32" t="s">
        <v>21</v>
      </c>
      <c r="C627" s="32" t="s">
        <v>3145</v>
      </c>
      <c r="D627" s="32" t="s">
        <v>3146</v>
      </c>
      <c r="E627" s="32" t="s">
        <v>4834</v>
      </c>
      <c r="F627" s="32" t="s">
        <v>8329</v>
      </c>
      <c r="G627" s="32" t="s">
        <v>2646</v>
      </c>
      <c r="H627" s="32" t="s">
        <v>2647</v>
      </c>
      <c r="I627" s="32" t="s">
        <v>4605</v>
      </c>
      <c r="J627" s="35">
        <v>181.8</v>
      </c>
      <c r="K627" s="35">
        <v>0</v>
      </c>
      <c r="L627" s="35">
        <v>0</v>
      </c>
      <c r="M627" s="35">
        <v>0</v>
      </c>
      <c r="N627" s="32" t="s">
        <v>2197</v>
      </c>
      <c r="O627" s="32" t="s">
        <v>18</v>
      </c>
      <c r="P627" s="32">
        <v>9</v>
      </c>
      <c r="Q627" s="32" t="s">
        <v>4835</v>
      </c>
    </row>
    <row r="628" spans="1:17" hidden="1" x14ac:dyDescent="0.25">
      <c r="A628" s="57">
        <v>42248.457284722223</v>
      </c>
      <c r="B628" s="32" t="s">
        <v>21</v>
      </c>
      <c r="C628" s="32" t="s">
        <v>3145</v>
      </c>
      <c r="D628" s="32" t="s">
        <v>3146</v>
      </c>
      <c r="E628" s="32" t="s">
        <v>5177</v>
      </c>
      <c r="F628" s="32" t="s">
        <v>8330</v>
      </c>
      <c r="G628" s="32" t="s">
        <v>2646</v>
      </c>
      <c r="H628" s="32" t="s">
        <v>2647</v>
      </c>
      <c r="I628" s="32" t="s">
        <v>4605</v>
      </c>
      <c r="J628" s="35">
        <v>40.4</v>
      </c>
      <c r="K628" s="35">
        <v>0</v>
      </c>
      <c r="L628" s="35">
        <v>0</v>
      </c>
      <c r="M628" s="35">
        <v>0</v>
      </c>
      <c r="N628" s="32" t="s">
        <v>2197</v>
      </c>
      <c r="O628" s="32" t="s">
        <v>18</v>
      </c>
      <c r="P628" s="32">
        <v>2</v>
      </c>
      <c r="Q628" s="32" t="s">
        <v>5127</v>
      </c>
    </row>
    <row r="629" spans="1:17" hidden="1" x14ac:dyDescent="0.25">
      <c r="A629" s="57">
        <v>42248.45728599537</v>
      </c>
      <c r="B629" s="32" t="s">
        <v>21</v>
      </c>
      <c r="C629" s="32" t="s">
        <v>3145</v>
      </c>
      <c r="D629" s="32" t="s">
        <v>3146</v>
      </c>
      <c r="E629" s="32" t="s">
        <v>5660</v>
      </c>
      <c r="F629" s="32" t="s">
        <v>8331</v>
      </c>
      <c r="G629" s="32" t="s">
        <v>2646</v>
      </c>
      <c r="H629" s="32" t="s">
        <v>2647</v>
      </c>
      <c r="I629" s="32" t="s">
        <v>4605</v>
      </c>
      <c r="J629" s="35">
        <v>585.79999999999995</v>
      </c>
      <c r="K629" s="35">
        <v>0</v>
      </c>
      <c r="L629" s="35">
        <v>0</v>
      </c>
      <c r="M629" s="35">
        <v>0</v>
      </c>
      <c r="N629" s="32" t="s">
        <v>2197</v>
      </c>
      <c r="O629" s="32" t="s">
        <v>18</v>
      </c>
      <c r="P629" s="32">
        <v>29</v>
      </c>
      <c r="Q629" s="32" t="s">
        <v>5661</v>
      </c>
    </row>
    <row r="630" spans="1:17" x14ac:dyDescent="0.25">
      <c r="A630" s="57">
        <v>42248.459956712963</v>
      </c>
      <c r="B630" s="32" t="s">
        <v>67</v>
      </c>
      <c r="C630" s="32" t="s">
        <v>6080</v>
      </c>
      <c r="D630" s="32" t="s">
        <v>6081</v>
      </c>
      <c r="E630" s="32" t="s">
        <v>6082</v>
      </c>
      <c r="F630" s="32" t="s">
        <v>6083</v>
      </c>
      <c r="G630" s="32" t="s">
        <v>39</v>
      </c>
      <c r="H630" s="32" t="s">
        <v>40</v>
      </c>
      <c r="I630" s="32" t="s">
        <v>2013</v>
      </c>
      <c r="J630" s="35">
        <v>0</v>
      </c>
      <c r="K630" s="35">
        <v>0</v>
      </c>
      <c r="L630" s="35">
        <v>24.44</v>
      </c>
      <c r="M630" s="35">
        <v>0</v>
      </c>
      <c r="N630" s="32" t="s">
        <v>17</v>
      </c>
      <c r="O630" s="32" t="s">
        <v>41</v>
      </c>
      <c r="P630" s="32">
        <v>1</v>
      </c>
      <c r="Q630" s="32"/>
    </row>
    <row r="631" spans="1:17" x14ac:dyDescent="0.25">
      <c r="A631" s="57">
        <v>42248.459956712963</v>
      </c>
      <c r="B631" s="32" t="s">
        <v>67</v>
      </c>
      <c r="C631" s="32" t="s">
        <v>6080</v>
      </c>
      <c r="D631" s="32" t="s">
        <v>6081</v>
      </c>
      <c r="E631" s="32" t="s">
        <v>6082</v>
      </c>
      <c r="F631" s="32" t="s">
        <v>6083</v>
      </c>
      <c r="G631" s="32" t="s">
        <v>42</v>
      </c>
      <c r="H631" s="32" t="s">
        <v>43</v>
      </c>
      <c r="I631" s="32" t="s">
        <v>2013</v>
      </c>
      <c r="J631" s="35">
        <v>0</v>
      </c>
      <c r="K631" s="35">
        <v>0</v>
      </c>
      <c r="L631" s="35">
        <v>2250</v>
      </c>
      <c r="M631" s="35">
        <v>0</v>
      </c>
      <c r="N631" s="32" t="s">
        <v>17</v>
      </c>
      <c r="O631" s="32" t="s">
        <v>41</v>
      </c>
      <c r="P631" s="32">
        <v>2</v>
      </c>
      <c r="Q631" s="32"/>
    </row>
    <row r="632" spans="1:17" x14ac:dyDescent="0.25">
      <c r="A632" s="57">
        <v>42248.463182905092</v>
      </c>
      <c r="B632" s="32" t="s">
        <v>67</v>
      </c>
      <c r="C632" s="32" t="s">
        <v>352</v>
      </c>
      <c r="D632" s="32" t="s">
        <v>351</v>
      </c>
      <c r="E632" s="32" t="s">
        <v>5862</v>
      </c>
      <c r="F632" s="32" t="s">
        <v>6084</v>
      </c>
      <c r="G632" s="32" t="s">
        <v>39</v>
      </c>
      <c r="H632" s="32" t="s">
        <v>40</v>
      </c>
      <c r="I632" s="32" t="s">
        <v>2013</v>
      </c>
      <c r="J632" s="35">
        <v>0</v>
      </c>
      <c r="K632" s="35">
        <v>0</v>
      </c>
      <c r="L632" s="35">
        <v>0</v>
      </c>
      <c r="M632" s="35">
        <v>0</v>
      </c>
      <c r="N632" s="32" t="s">
        <v>19</v>
      </c>
      <c r="O632" s="32" t="s">
        <v>41</v>
      </c>
      <c r="P632" s="32">
        <v>1</v>
      </c>
      <c r="Q632" s="32" t="s">
        <v>6085</v>
      </c>
    </row>
    <row r="633" spans="1:17" x14ac:dyDescent="0.25">
      <c r="A633" s="57">
        <v>42248.463182905092</v>
      </c>
      <c r="B633" s="32" t="s">
        <v>67</v>
      </c>
      <c r="C633" s="32" t="s">
        <v>352</v>
      </c>
      <c r="D633" s="32" t="s">
        <v>351</v>
      </c>
      <c r="E633" s="32" t="s">
        <v>5862</v>
      </c>
      <c r="F633" s="32" t="s">
        <v>6084</v>
      </c>
      <c r="G633" s="32" t="s">
        <v>39</v>
      </c>
      <c r="H633" s="32" t="s">
        <v>40</v>
      </c>
      <c r="I633" s="32" t="s">
        <v>2013</v>
      </c>
      <c r="J633" s="35">
        <v>0</v>
      </c>
      <c r="K633" s="35">
        <v>0</v>
      </c>
      <c r="L633" s="35">
        <v>0</v>
      </c>
      <c r="M633" s="35">
        <v>0</v>
      </c>
      <c r="N633" s="32" t="s">
        <v>19</v>
      </c>
      <c r="O633" s="32" t="s">
        <v>41</v>
      </c>
      <c r="P633" s="32">
        <v>1</v>
      </c>
      <c r="Q633" s="32" t="s">
        <v>6085</v>
      </c>
    </row>
    <row r="634" spans="1:17" x14ac:dyDescent="0.25">
      <c r="A634" s="57">
        <v>42248.463182905092</v>
      </c>
      <c r="B634" s="32" t="s">
        <v>67</v>
      </c>
      <c r="C634" s="32" t="s">
        <v>352</v>
      </c>
      <c r="D634" s="32" t="s">
        <v>351</v>
      </c>
      <c r="E634" s="32" t="s">
        <v>5862</v>
      </c>
      <c r="F634" s="32" t="s">
        <v>6084</v>
      </c>
      <c r="G634" s="32" t="s">
        <v>35</v>
      </c>
      <c r="H634" s="32" t="s">
        <v>38</v>
      </c>
      <c r="I634" s="32" t="s">
        <v>2013</v>
      </c>
      <c r="J634" s="35">
        <v>0</v>
      </c>
      <c r="K634" s="35">
        <v>0</v>
      </c>
      <c r="L634" s="35">
        <v>0</v>
      </c>
      <c r="M634" s="35">
        <v>17.850000000000001</v>
      </c>
      <c r="N634" s="32" t="s">
        <v>19</v>
      </c>
      <c r="O634" s="32" t="s">
        <v>41</v>
      </c>
      <c r="P634" s="32">
        <v>1</v>
      </c>
      <c r="Q634" s="32" t="s">
        <v>6085</v>
      </c>
    </row>
    <row r="635" spans="1:17" hidden="1" x14ac:dyDescent="0.25">
      <c r="A635" s="57">
        <v>42248.463260381941</v>
      </c>
      <c r="B635" s="32" t="s">
        <v>21</v>
      </c>
      <c r="C635" s="32" t="s">
        <v>3174</v>
      </c>
      <c r="D635" s="32" t="s">
        <v>2432</v>
      </c>
      <c r="E635" s="32" t="s">
        <v>3175</v>
      </c>
      <c r="F635" s="32" t="s">
        <v>8332</v>
      </c>
      <c r="G635" s="32" t="s">
        <v>2679</v>
      </c>
      <c r="H635" s="32" t="s">
        <v>2680</v>
      </c>
      <c r="I635" s="32" t="s">
        <v>4605</v>
      </c>
      <c r="J635" s="35">
        <v>172.12</v>
      </c>
      <c r="K635" s="35">
        <v>0</v>
      </c>
      <c r="L635" s="35">
        <v>0</v>
      </c>
      <c r="M635" s="35">
        <v>0</v>
      </c>
      <c r="N635" s="32" t="s">
        <v>2197</v>
      </c>
      <c r="O635" s="32" t="s">
        <v>18</v>
      </c>
      <c r="P635" s="32">
        <v>4</v>
      </c>
      <c r="Q635" s="32" t="s">
        <v>3176</v>
      </c>
    </row>
    <row r="636" spans="1:17" hidden="1" x14ac:dyDescent="0.25">
      <c r="A636" s="57">
        <v>42248.463260381941</v>
      </c>
      <c r="B636" s="32" t="s">
        <v>21</v>
      </c>
      <c r="C636" s="32" t="s">
        <v>3174</v>
      </c>
      <c r="D636" s="32" t="s">
        <v>2432</v>
      </c>
      <c r="E636" s="32" t="s">
        <v>3175</v>
      </c>
      <c r="F636" s="32" t="s">
        <v>8332</v>
      </c>
      <c r="G636" s="32" t="s">
        <v>2682</v>
      </c>
      <c r="H636" s="32" t="s">
        <v>2683</v>
      </c>
      <c r="I636" s="32" t="s">
        <v>4605</v>
      </c>
      <c r="J636" s="35">
        <v>20.440000000000001</v>
      </c>
      <c r="K636" s="35">
        <v>0</v>
      </c>
      <c r="L636" s="35">
        <v>0</v>
      </c>
      <c r="M636" s="35">
        <v>0</v>
      </c>
      <c r="N636" s="32" t="s">
        <v>2197</v>
      </c>
      <c r="O636" s="32" t="s">
        <v>18</v>
      </c>
      <c r="P636" s="32">
        <v>4</v>
      </c>
      <c r="Q636" s="32" t="s">
        <v>3176</v>
      </c>
    </row>
    <row r="637" spans="1:17" hidden="1" x14ac:dyDescent="0.25">
      <c r="A637" s="57">
        <v>42248.463260381941</v>
      </c>
      <c r="B637" s="32" t="s">
        <v>21</v>
      </c>
      <c r="C637" s="32" t="s">
        <v>3174</v>
      </c>
      <c r="D637" s="32" t="s">
        <v>2432</v>
      </c>
      <c r="E637" s="32" t="s">
        <v>3175</v>
      </c>
      <c r="F637" s="32" t="s">
        <v>8332</v>
      </c>
      <c r="G637" s="32" t="s">
        <v>3049</v>
      </c>
      <c r="H637" s="32" t="s">
        <v>3050</v>
      </c>
      <c r="I637" s="32" t="s">
        <v>4605</v>
      </c>
      <c r="J637" s="35">
        <v>3252</v>
      </c>
      <c r="K637" s="35">
        <v>0</v>
      </c>
      <c r="L637" s="35">
        <v>0</v>
      </c>
      <c r="M637" s="35">
        <v>0</v>
      </c>
      <c r="N637" s="32" t="s">
        <v>2197</v>
      </c>
      <c r="O637" s="32" t="s">
        <v>18</v>
      </c>
      <c r="P637" s="32">
        <v>100</v>
      </c>
      <c r="Q637" s="32" t="s">
        <v>3176</v>
      </c>
    </row>
    <row r="638" spans="1:17" hidden="1" x14ac:dyDescent="0.25">
      <c r="A638" s="57">
        <v>42248.463260381941</v>
      </c>
      <c r="B638" s="32" t="s">
        <v>21</v>
      </c>
      <c r="C638" s="32" t="s">
        <v>3174</v>
      </c>
      <c r="D638" s="32" t="s">
        <v>2432</v>
      </c>
      <c r="E638" s="32" t="s">
        <v>3175</v>
      </c>
      <c r="F638" s="32" t="s">
        <v>8332</v>
      </c>
      <c r="G638" s="32" t="s">
        <v>2774</v>
      </c>
      <c r="H638" s="32" t="s">
        <v>2775</v>
      </c>
      <c r="I638" s="32" t="s">
        <v>4605</v>
      </c>
      <c r="J638" s="35">
        <v>451</v>
      </c>
      <c r="K638" s="35">
        <v>0</v>
      </c>
      <c r="L638" s="35">
        <v>0</v>
      </c>
      <c r="M638" s="35">
        <v>0</v>
      </c>
      <c r="N638" s="32" t="s">
        <v>2197</v>
      </c>
      <c r="O638" s="32" t="s">
        <v>18</v>
      </c>
      <c r="P638" s="32">
        <v>100</v>
      </c>
      <c r="Q638" s="32" t="s">
        <v>3176</v>
      </c>
    </row>
    <row r="639" spans="1:17" hidden="1" x14ac:dyDescent="0.25">
      <c r="A639" s="57">
        <v>42248.463260381941</v>
      </c>
      <c r="B639" s="32" t="s">
        <v>21</v>
      </c>
      <c r="C639" s="32" t="s">
        <v>3174</v>
      </c>
      <c r="D639" s="32" t="s">
        <v>2432</v>
      </c>
      <c r="E639" s="32" t="s">
        <v>3175</v>
      </c>
      <c r="F639" s="32" t="s">
        <v>8332</v>
      </c>
      <c r="G639" s="32" t="s">
        <v>2646</v>
      </c>
      <c r="H639" s="32" t="s">
        <v>2647</v>
      </c>
      <c r="I639" s="32" t="s">
        <v>4605</v>
      </c>
      <c r="J639" s="35">
        <v>797.98</v>
      </c>
      <c r="K639" s="35">
        <v>0</v>
      </c>
      <c r="L639" s="35">
        <v>0</v>
      </c>
      <c r="M639" s="35">
        <v>0</v>
      </c>
      <c r="N639" s="32" t="s">
        <v>2197</v>
      </c>
      <c r="O639" s="32" t="s">
        <v>18</v>
      </c>
      <c r="P639" s="32">
        <v>34</v>
      </c>
      <c r="Q639" s="32" t="s">
        <v>3176</v>
      </c>
    </row>
    <row r="640" spans="1:17" hidden="1" x14ac:dyDescent="0.25">
      <c r="A640" s="57">
        <v>42248.463263622682</v>
      </c>
      <c r="B640" s="32" t="s">
        <v>21</v>
      </c>
      <c r="C640" s="32" t="s">
        <v>3174</v>
      </c>
      <c r="D640" s="32" t="s">
        <v>2432</v>
      </c>
      <c r="E640" s="32" t="s">
        <v>3177</v>
      </c>
      <c r="F640" s="32" t="s">
        <v>8333</v>
      </c>
      <c r="G640" s="32" t="s">
        <v>2679</v>
      </c>
      <c r="H640" s="32" t="s">
        <v>2680</v>
      </c>
      <c r="I640" s="32" t="s">
        <v>4605</v>
      </c>
      <c r="J640" s="35">
        <v>426.51</v>
      </c>
      <c r="K640" s="35">
        <v>0</v>
      </c>
      <c r="L640" s="35">
        <v>0</v>
      </c>
      <c r="M640" s="35">
        <v>0</v>
      </c>
      <c r="N640" s="32" t="s">
        <v>2197</v>
      </c>
      <c r="O640" s="32" t="s">
        <v>18</v>
      </c>
      <c r="P640" s="32">
        <v>7</v>
      </c>
      <c r="Q640" s="32" t="s">
        <v>3178</v>
      </c>
    </row>
    <row r="641" spans="1:17" hidden="1" x14ac:dyDescent="0.25">
      <c r="A641" s="57">
        <v>42248.463263622682</v>
      </c>
      <c r="B641" s="32" t="s">
        <v>21</v>
      </c>
      <c r="C641" s="32" t="s">
        <v>3174</v>
      </c>
      <c r="D641" s="32" t="s">
        <v>2432</v>
      </c>
      <c r="E641" s="32" t="s">
        <v>3177</v>
      </c>
      <c r="F641" s="32" t="s">
        <v>8333</v>
      </c>
      <c r="G641" s="32" t="s">
        <v>2682</v>
      </c>
      <c r="H641" s="32" t="s">
        <v>2683</v>
      </c>
      <c r="I641" s="32" t="s">
        <v>4605</v>
      </c>
      <c r="J641" s="35">
        <v>50.61</v>
      </c>
      <c r="K641" s="35">
        <v>0</v>
      </c>
      <c r="L641" s="35">
        <v>0</v>
      </c>
      <c r="M641" s="35">
        <v>0</v>
      </c>
      <c r="N641" s="32" t="s">
        <v>2197</v>
      </c>
      <c r="O641" s="32" t="s">
        <v>18</v>
      </c>
      <c r="P641" s="32">
        <v>7</v>
      </c>
      <c r="Q641" s="32" t="s">
        <v>3178</v>
      </c>
    </row>
    <row r="642" spans="1:17" hidden="1" x14ac:dyDescent="0.25">
      <c r="A642" s="57">
        <v>42248.463263622682</v>
      </c>
      <c r="B642" s="32" t="s">
        <v>21</v>
      </c>
      <c r="C642" s="32" t="s">
        <v>3174</v>
      </c>
      <c r="D642" s="32" t="s">
        <v>2432</v>
      </c>
      <c r="E642" s="32" t="s">
        <v>3177</v>
      </c>
      <c r="F642" s="32" t="s">
        <v>8333</v>
      </c>
      <c r="G642" s="32" t="s">
        <v>2663</v>
      </c>
      <c r="H642" s="32" t="s">
        <v>2664</v>
      </c>
      <c r="I642" s="32" t="s">
        <v>4605</v>
      </c>
      <c r="J642" s="35">
        <v>146.32</v>
      </c>
      <c r="K642" s="35">
        <v>0</v>
      </c>
      <c r="L642" s="35">
        <v>0</v>
      </c>
      <c r="M642" s="35">
        <v>0</v>
      </c>
      <c r="N642" s="32" t="s">
        <v>2197</v>
      </c>
      <c r="O642" s="32" t="s">
        <v>18</v>
      </c>
      <c r="P642" s="32">
        <v>4</v>
      </c>
      <c r="Q642" s="32" t="s">
        <v>3178</v>
      </c>
    </row>
    <row r="643" spans="1:17" hidden="1" x14ac:dyDescent="0.25">
      <c r="A643" s="57">
        <v>42248.463263622682</v>
      </c>
      <c r="B643" s="32" t="s">
        <v>21</v>
      </c>
      <c r="C643" s="32" t="s">
        <v>3174</v>
      </c>
      <c r="D643" s="32" t="s">
        <v>2432</v>
      </c>
      <c r="E643" s="32" t="s">
        <v>3177</v>
      </c>
      <c r="F643" s="32" t="s">
        <v>8333</v>
      </c>
      <c r="G643" s="32" t="s">
        <v>2809</v>
      </c>
      <c r="H643" s="32" t="s">
        <v>2810</v>
      </c>
      <c r="I643" s="32" t="s">
        <v>4605</v>
      </c>
      <c r="J643" s="35">
        <v>30.44</v>
      </c>
      <c r="K643" s="35">
        <v>0</v>
      </c>
      <c r="L643" s="35">
        <v>0</v>
      </c>
      <c r="M643" s="35">
        <v>0</v>
      </c>
      <c r="N643" s="32" t="s">
        <v>2197</v>
      </c>
      <c r="O643" s="32" t="s">
        <v>18</v>
      </c>
      <c r="P643" s="32">
        <v>4</v>
      </c>
      <c r="Q643" s="32" t="s">
        <v>3178</v>
      </c>
    </row>
    <row r="644" spans="1:17" hidden="1" x14ac:dyDescent="0.25">
      <c r="A644" s="57">
        <v>42248.463265972219</v>
      </c>
      <c r="B644" s="32" t="s">
        <v>21</v>
      </c>
      <c r="C644" s="32" t="s">
        <v>3174</v>
      </c>
      <c r="D644" s="32" t="s">
        <v>2432</v>
      </c>
      <c r="E644" s="32" t="s">
        <v>3179</v>
      </c>
      <c r="F644" s="32" t="s">
        <v>8334</v>
      </c>
      <c r="G644" s="32" t="s">
        <v>2774</v>
      </c>
      <c r="H644" s="32" t="s">
        <v>2775</v>
      </c>
      <c r="I644" s="32" t="s">
        <v>4605</v>
      </c>
      <c r="J644" s="35">
        <v>90.2</v>
      </c>
      <c r="K644" s="35">
        <v>0</v>
      </c>
      <c r="L644" s="35">
        <v>0</v>
      </c>
      <c r="M644" s="35">
        <v>0</v>
      </c>
      <c r="N644" s="32" t="s">
        <v>2197</v>
      </c>
      <c r="O644" s="32" t="s">
        <v>18</v>
      </c>
      <c r="P644" s="32">
        <v>20</v>
      </c>
      <c r="Q644" s="32" t="s">
        <v>3180</v>
      </c>
    </row>
    <row r="645" spans="1:17" hidden="1" x14ac:dyDescent="0.25">
      <c r="A645" s="57">
        <v>42248.463265972219</v>
      </c>
      <c r="B645" s="32" t="s">
        <v>21</v>
      </c>
      <c r="C645" s="32" t="s">
        <v>3174</v>
      </c>
      <c r="D645" s="32" t="s">
        <v>2432</v>
      </c>
      <c r="E645" s="32" t="s">
        <v>3179</v>
      </c>
      <c r="F645" s="32" t="s">
        <v>8334</v>
      </c>
      <c r="G645" s="32" t="s">
        <v>2803</v>
      </c>
      <c r="H645" s="32" t="s">
        <v>2804</v>
      </c>
      <c r="I645" s="32" t="s">
        <v>4605</v>
      </c>
      <c r="J645" s="35">
        <v>650.4</v>
      </c>
      <c r="K645" s="35">
        <v>0</v>
      </c>
      <c r="L645" s="35">
        <v>0</v>
      </c>
      <c r="M645" s="35">
        <v>0</v>
      </c>
      <c r="N645" s="32" t="s">
        <v>2197</v>
      </c>
      <c r="O645" s="32" t="s">
        <v>18</v>
      </c>
      <c r="P645" s="32">
        <v>20</v>
      </c>
      <c r="Q645" s="32" t="s">
        <v>3180</v>
      </c>
    </row>
    <row r="646" spans="1:17" hidden="1" x14ac:dyDescent="0.25">
      <c r="A646" s="57">
        <v>42248.463265972219</v>
      </c>
      <c r="B646" s="32" t="s">
        <v>21</v>
      </c>
      <c r="C646" s="32" t="s">
        <v>3174</v>
      </c>
      <c r="D646" s="32" t="s">
        <v>2432</v>
      </c>
      <c r="E646" s="32" t="s">
        <v>3179</v>
      </c>
      <c r="F646" s="32" t="s">
        <v>8334</v>
      </c>
      <c r="G646" s="32" t="s">
        <v>2646</v>
      </c>
      <c r="H646" s="32" t="s">
        <v>2647</v>
      </c>
      <c r="I646" s="32" t="s">
        <v>4605</v>
      </c>
      <c r="J646" s="35">
        <v>211.23</v>
      </c>
      <c r="K646" s="35">
        <v>0</v>
      </c>
      <c r="L646" s="35">
        <v>0</v>
      </c>
      <c r="M646" s="35">
        <v>0</v>
      </c>
      <c r="N646" s="32" t="s">
        <v>2197</v>
      </c>
      <c r="O646" s="32" t="s">
        <v>18</v>
      </c>
      <c r="P646" s="32">
        <v>9</v>
      </c>
      <c r="Q646" s="32" t="s">
        <v>3180</v>
      </c>
    </row>
    <row r="647" spans="1:17" hidden="1" x14ac:dyDescent="0.25">
      <c r="A647" s="57">
        <v>42248.46326759259</v>
      </c>
      <c r="B647" s="32" t="s">
        <v>21</v>
      </c>
      <c r="C647" s="32" t="s">
        <v>3174</v>
      </c>
      <c r="D647" s="32" t="s">
        <v>2432</v>
      </c>
      <c r="E647" s="32" t="s">
        <v>3181</v>
      </c>
      <c r="F647" s="32" t="s">
        <v>8335</v>
      </c>
      <c r="G647" s="32" t="s">
        <v>2679</v>
      </c>
      <c r="H647" s="32" t="s">
        <v>2680</v>
      </c>
      <c r="I647" s="32" t="s">
        <v>4605</v>
      </c>
      <c r="J647" s="35">
        <v>121.86</v>
      </c>
      <c r="K647" s="35">
        <v>0</v>
      </c>
      <c r="L647" s="35">
        <v>0</v>
      </c>
      <c r="M647" s="35">
        <v>0</v>
      </c>
      <c r="N647" s="32" t="s">
        <v>2197</v>
      </c>
      <c r="O647" s="32" t="s">
        <v>18</v>
      </c>
      <c r="P647" s="32">
        <v>2</v>
      </c>
      <c r="Q647" s="32" t="s">
        <v>3182</v>
      </c>
    </row>
    <row r="648" spans="1:17" hidden="1" x14ac:dyDescent="0.25">
      <c r="A648" s="57">
        <v>42248.46326759259</v>
      </c>
      <c r="B648" s="32" t="s">
        <v>21</v>
      </c>
      <c r="C648" s="32" t="s">
        <v>3174</v>
      </c>
      <c r="D648" s="32" t="s">
        <v>2432</v>
      </c>
      <c r="E648" s="32" t="s">
        <v>3181</v>
      </c>
      <c r="F648" s="32" t="s">
        <v>8335</v>
      </c>
      <c r="G648" s="32" t="s">
        <v>2682</v>
      </c>
      <c r="H648" s="32" t="s">
        <v>2683</v>
      </c>
      <c r="I648" s="32" t="s">
        <v>4605</v>
      </c>
      <c r="J648" s="35">
        <v>14.46</v>
      </c>
      <c r="K648" s="35">
        <v>0</v>
      </c>
      <c r="L648" s="35">
        <v>0</v>
      </c>
      <c r="M648" s="35">
        <v>0</v>
      </c>
      <c r="N648" s="32" t="s">
        <v>2197</v>
      </c>
      <c r="O648" s="32" t="s">
        <v>18</v>
      </c>
      <c r="P648" s="32">
        <v>2</v>
      </c>
      <c r="Q648" s="32" t="s">
        <v>3182</v>
      </c>
    </row>
    <row r="649" spans="1:17" hidden="1" x14ac:dyDescent="0.25">
      <c r="A649" s="57">
        <v>42248.46326921296</v>
      </c>
      <c r="B649" s="32" t="s">
        <v>21</v>
      </c>
      <c r="C649" s="32" t="s">
        <v>3174</v>
      </c>
      <c r="D649" s="32" t="s">
        <v>2432</v>
      </c>
      <c r="E649" s="32" t="s">
        <v>3183</v>
      </c>
      <c r="F649" s="32" t="s">
        <v>8336</v>
      </c>
      <c r="G649" s="32" t="s">
        <v>3049</v>
      </c>
      <c r="H649" s="32" t="s">
        <v>3050</v>
      </c>
      <c r="I649" s="32" t="s">
        <v>4605</v>
      </c>
      <c r="J649" s="35">
        <v>2276.4</v>
      </c>
      <c r="K649" s="35">
        <v>0</v>
      </c>
      <c r="L649" s="35">
        <v>0</v>
      </c>
      <c r="M649" s="35">
        <v>0</v>
      </c>
      <c r="N649" s="32" t="s">
        <v>2197</v>
      </c>
      <c r="O649" s="32" t="s">
        <v>18</v>
      </c>
      <c r="P649" s="32">
        <v>70</v>
      </c>
      <c r="Q649" s="32" t="s">
        <v>3184</v>
      </c>
    </row>
    <row r="650" spans="1:17" hidden="1" x14ac:dyDescent="0.25">
      <c r="A650" s="57">
        <v>42248.46326921296</v>
      </c>
      <c r="B650" s="32" t="s">
        <v>21</v>
      </c>
      <c r="C650" s="32" t="s">
        <v>3174</v>
      </c>
      <c r="D650" s="32" t="s">
        <v>2432</v>
      </c>
      <c r="E650" s="32" t="s">
        <v>3183</v>
      </c>
      <c r="F650" s="32" t="s">
        <v>8336</v>
      </c>
      <c r="G650" s="32" t="s">
        <v>2679</v>
      </c>
      <c r="H650" s="32" t="s">
        <v>2680</v>
      </c>
      <c r="I650" s="32" t="s">
        <v>4605</v>
      </c>
      <c r="J650" s="35">
        <v>215.15</v>
      </c>
      <c r="K650" s="35">
        <v>0</v>
      </c>
      <c r="L650" s="35">
        <v>0</v>
      </c>
      <c r="M650" s="35">
        <v>0</v>
      </c>
      <c r="N650" s="32" t="s">
        <v>2197</v>
      </c>
      <c r="O650" s="32" t="s">
        <v>18</v>
      </c>
      <c r="P650" s="32">
        <v>5</v>
      </c>
      <c r="Q650" s="32" t="s">
        <v>3184</v>
      </c>
    </row>
    <row r="651" spans="1:17" hidden="1" x14ac:dyDescent="0.25">
      <c r="A651" s="57">
        <v>42248.46326921296</v>
      </c>
      <c r="B651" s="32" t="s">
        <v>21</v>
      </c>
      <c r="C651" s="32" t="s">
        <v>3174</v>
      </c>
      <c r="D651" s="32" t="s">
        <v>2432</v>
      </c>
      <c r="E651" s="32" t="s">
        <v>3183</v>
      </c>
      <c r="F651" s="32" t="s">
        <v>8336</v>
      </c>
      <c r="G651" s="32" t="s">
        <v>2774</v>
      </c>
      <c r="H651" s="32" t="s">
        <v>2775</v>
      </c>
      <c r="I651" s="32" t="s">
        <v>4605</v>
      </c>
      <c r="J651" s="35">
        <v>315.7</v>
      </c>
      <c r="K651" s="35">
        <v>0</v>
      </c>
      <c r="L651" s="35">
        <v>0</v>
      </c>
      <c r="M651" s="35">
        <v>0</v>
      </c>
      <c r="N651" s="32" t="s">
        <v>2197</v>
      </c>
      <c r="O651" s="32" t="s">
        <v>18</v>
      </c>
      <c r="P651" s="32">
        <v>70</v>
      </c>
      <c r="Q651" s="32" t="s">
        <v>3184</v>
      </c>
    </row>
    <row r="652" spans="1:17" hidden="1" x14ac:dyDescent="0.25">
      <c r="A652" s="57">
        <v>42248.46326921296</v>
      </c>
      <c r="B652" s="32" t="s">
        <v>21</v>
      </c>
      <c r="C652" s="32" t="s">
        <v>3174</v>
      </c>
      <c r="D652" s="32" t="s">
        <v>2432</v>
      </c>
      <c r="E652" s="32" t="s">
        <v>3183</v>
      </c>
      <c r="F652" s="32" t="s">
        <v>8336</v>
      </c>
      <c r="G652" s="32" t="s">
        <v>2682</v>
      </c>
      <c r="H652" s="32" t="s">
        <v>2683</v>
      </c>
      <c r="I652" s="32" t="s">
        <v>4605</v>
      </c>
      <c r="J652" s="35">
        <v>25.55</v>
      </c>
      <c r="K652" s="35">
        <v>0</v>
      </c>
      <c r="L652" s="35">
        <v>0</v>
      </c>
      <c r="M652" s="35">
        <v>0</v>
      </c>
      <c r="N652" s="32" t="s">
        <v>2197</v>
      </c>
      <c r="O652" s="32" t="s">
        <v>18</v>
      </c>
      <c r="P652" s="32">
        <v>5</v>
      </c>
      <c r="Q652" s="32" t="s">
        <v>3184</v>
      </c>
    </row>
    <row r="653" spans="1:17" hidden="1" x14ac:dyDescent="0.25">
      <c r="A653" s="57">
        <v>42248.463271030094</v>
      </c>
      <c r="B653" s="32" t="s">
        <v>21</v>
      </c>
      <c r="C653" s="32" t="s">
        <v>3174</v>
      </c>
      <c r="D653" s="32" t="s">
        <v>2432</v>
      </c>
      <c r="E653" s="32" t="s">
        <v>3185</v>
      </c>
      <c r="F653" s="32" t="s">
        <v>8337</v>
      </c>
      <c r="G653" s="32" t="s">
        <v>2679</v>
      </c>
      <c r="H653" s="32" t="s">
        <v>2680</v>
      </c>
      <c r="I653" s="32" t="s">
        <v>4605</v>
      </c>
      <c r="J653" s="35">
        <v>86.06</v>
      </c>
      <c r="K653" s="35">
        <v>0</v>
      </c>
      <c r="L653" s="35">
        <v>0</v>
      </c>
      <c r="M653" s="35">
        <v>0</v>
      </c>
      <c r="N653" s="32" t="s">
        <v>2197</v>
      </c>
      <c r="O653" s="32" t="s">
        <v>18</v>
      </c>
      <c r="P653" s="32">
        <v>2</v>
      </c>
      <c r="Q653" s="32" t="s">
        <v>3186</v>
      </c>
    </row>
    <row r="654" spans="1:17" hidden="1" x14ac:dyDescent="0.25">
      <c r="A654" s="57">
        <v>42248.463271030094</v>
      </c>
      <c r="B654" s="32" t="s">
        <v>21</v>
      </c>
      <c r="C654" s="32" t="s">
        <v>3174</v>
      </c>
      <c r="D654" s="32" t="s">
        <v>2432</v>
      </c>
      <c r="E654" s="32" t="s">
        <v>3185</v>
      </c>
      <c r="F654" s="32" t="s">
        <v>8337</v>
      </c>
      <c r="G654" s="32" t="s">
        <v>2682</v>
      </c>
      <c r="H654" s="32" t="s">
        <v>2683</v>
      </c>
      <c r="I654" s="32" t="s">
        <v>4605</v>
      </c>
      <c r="J654" s="35">
        <v>10.220000000000001</v>
      </c>
      <c r="K654" s="35">
        <v>0</v>
      </c>
      <c r="L654" s="35">
        <v>0</v>
      </c>
      <c r="M654" s="35">
        <v>0</v>
      </c>
      <c r="N654" s="32" t="s">
        <v>2197</v>
      </c>
      <c r="O654" s="32" t="s">
        <v>18</v>
      </c>
      <c r="P654" s="32">
        <v>2</v>
      </c>
      <c r="Q654" s="32" t="s">
        <v>3186</v>
      </c>
    </row>
    <row r="655" spans="1:17" hidden="1" x14ac:dyDescent="0.25">
      <c r="A655" s="57">
        <v>42248.463271030094</v>
      </c>
      <c r="B655" s="32" t="s">
        <v>21</v>
      </c>
      <c r="C655" s="32" t="s">
        <v>3174</v>
      </c>
      <c r="D655" s="32" t="s">
        <v>2432</v>
      </c>
      <c r="E655" s="32" t="s">
        <v>3185</v>
      </c>
      <c r="F655" s="32" t="s">
        <v>8337</v>
      </c>
      <c r="G655" s="32" t="s">
        <v>3049</v>
      </c>
      <c r="H655" s="32" t="s">
        <v>3050</v>
      </c>
      <c r="I655" s="32" t="s">
        <v>4605</v>
      </c>
      <c r="J655" s="35">
        <v>6178.8</v>
      </c>
      <c r="K655" s="35">
        <v>0</v>
      </c>
      <c r="L655" s="35">
        <v>0</v>
      </c>
      <c r="M655" s="35">
        <v>0</v>
      </c>
      <c r="N655" s="32" t="s">
        <v>2197</v>
      </c>
      <c r="O655" s="32" t="s">
        <v>18</v>
      </c>
      <c r="P655" s="32">
        <v>190</v>
      </c>
      <c r="Q655" s="32" t="s">
        <v>3186</v>
      </c>
    </row>
    <row r="656" spans="1:17" hidden="1" x14ac:dyDescent="0.25">
      <c r="A656" s="57">
        <v>42248.463271030094</v>
      </c>
      <c r="B656" s="32" t="s">
        <v>21</v>
      </c>
      <c r="C656" s="32" t="s">
        <v>3174</v>
      </c>
      <c r="D656" s="32" t="s">
        <v>2432</v>
      </c>
      <c r="E656" s="32" t="s">
        <v>3185</v>
      </c>
      <c r="F656" s="32" t="s">
        <v>8337</v>
      </c>
      <c r="G656" s="32" t="s">
        <v>2774</v>
      </c>
      <c r="H656" s="32" t="s">
        <v>2775</v>
      </c>
      <c r="I656" s="32" t="s">
        <v>4605</v>
      </c>
      <c r="J656" s="35">
        <v>856.9</v>
      </c>
      <c r="K656" s="35">
        <v>0</v>
      </c>
      <c r="L656" s="35">
        <v>0</v>
      </c>
      <c r="M656" s="35">
        <v>0</v>
      </c>
      <c r="N656" s="32" t="s">
        <v>2197</v>
      </c>
      <c r="O656" s="32" t="s">
        <v>18</v>
      </c>
      <c r="P656" s="32">
        <v>190</v>
      </c>
      <c r="Q656" s="32" t="s">
        <v>3186</v>
      </c>
    </row>
    <row r="657" spans="1:17" hidden="1" x14ac:dyDescent="0.25">
      <c r="A657" s="57">
        <v>42248.463271030094</v>
      </c>
      <c r="B657" s="32" t="s">
        <v>21</v>
      </c>
      <c r="C657" s="32" t="s">
        <v>3174</v>
      </c>
      <c r="D657" s="32" t="s">
        <v>2432</v>
      </c>
      <c r="E657" s="32" t="s">
        <v>3185</v>
      </c>
      <c r="F657" s="32" t="s">
        <v>8337</v>
      </c>
      <c r="G657" s="32" t="s">
        <v>2646</v>
      </c>
      <c r="H657" s="32" t="s">
        <v>2647</v>
      </c>
      <c r="I657" s="32" t="s">
        <v>4605</v>
      </c>
      <c r="J657" s="35">
        <v>93.88</v>
      </c>
      <c r="K657" s="35">
        <v>0</v>
      </c>
      <c r="L657" s="35">
        <v>0</v>
      </c>
      <c r="M657" s="35">
        <v>0</v>
      </c>
      <c r="N657" s="32" t="s">
        <v>2197</v>
      </c>
      <c r="O657" s="32" t="s">
        <v>18</v>
      </c>
      <c r="P657" s="32">
        <v>4</v>
      </c>
      <c r="Q657" s="32" t="s">
        <v>3186</v>
      </c>
    </row>
    <row r="658" spans="1:17" hidden="1" x14ac:dyDescent="0.25">
      <c r="A658" s="57">
        <v>42248.463273182868</v>
      </c>
      <c r="B658" s="32" t="s">
        <v>21</v>
      </c>
      <c r="C658" s="32" t="s">
        <v>3174</v>
      </c>
      <c r="D658" s="32" t="s">
        <v>2432</v>
      </c>
      <c r="E658" s="32" t="s">
        <v>3187</v>
      </c>
      <c r="F658" s="32" t="s">
        <v>8338</v>
      </c>
      <c r="G658" s="32" t="s">
        <v>2679</v>
      </c>
      <c r="H658" s="32" t="s">
        <v>2680</v>
      </c>
      <c r="I658" s="32" t="s">
        <v>4605</v>
      </c>
      <c r="J658" s="35">
        <v>129.09</v>
      </c>
      <c r="K658" s="35">
        <v>0</v>
      </c>
      <c r="L658" s="35">
        <v>0</v>
      </c>
      <c r="M658" s="35">
        <v>0</v>
      </c>
      <c r="N658" s="32" t="s">
        <v>2197</v>
      </c>
      <c r="O658" s="32" t="s">
        <v>18</v>
      </c>
      <c r="P658" s="32">
        <v>3</v>
      </c>
      <c r="Q658" s="32" t="s">
        <v>3188</v>
      </c>
    </row>
    <row r="659" spans="1:17" hidden="1" x14ac:dyDescent="0.25">
      <c r="A659" s="57">
        <v>42248.463273182868</v>
      </c>
      <c r="B659" s="32" t="s">
        <v>21</v>
      </c>
      <c r="C659" s="32" t="s">
        <v>3174</v>
      </c>
      <c r="D659" s="32" t="s">
        <v>2432</v>
      </c>
      <c r="E659" s="32" t="s">
        <v>3187</v>
      </c>
      <c r="F659" s="32" t="s">
        <v>8338</v>
      </c>
      <c r="G659" s="32" t="s">
        <v>2682</v>
      </c>
      <c r="H659" s="32" t="s">
        <v>2683</v>
      </c>
      <c r="I659" s="32" t="s">
        <v>4605</v>
      </c>
      <c r="J659" s="35">
        <v>15.33</v>
      </c>
      <c r="K659" s="35">
        <v>0</v>
      </c>
      <c r="L659" s="35">
        <v>0</v>
      </c>
      <c r="M659" s="35">
        <v>0</v>
      </c>
      <c r="N659" s="32" t="s">
        <v>2197</v>
      </c>
      <c r="O659" s="32" t="s">
        <v>18</v>
      </c>
      <c r="P659" s="32">
        <v>3</v>
      </c>
      <c r="Q659" s="32" t="s">
        <v>3188</v>
      </c>
    </row>
    <row r="660" spans="1:17" hidden="1" x14ac:dyDescent="0.25">
      <c r="A660" s="57">
        <v>42248.463273182868</v>
      </c>
      <c r="B660" s="32" t="s">
        <v>21</v>
      </c>
      <c r="C660" s="32" t="s">
        <v>3174</v>
      </c>
      <c r="D660" s="32" t="s">
        <v>2432</v>
      </c>
      <c r="E660" s="32" t="s">
        <v>3187</v>
      </c>
      <c r="F660" s="32" t="s">
        <v>8338</v>
      </c>
      <c r="G660" s="32" t="s">
        <v>3049</v>
      </c>
      <c r="H660" s="32" t="s">
        <v>3050</v>
      </c>
      <c r="I660" s="32" t="s">
        <v>4605</v>
      </c>
      <c r="J660" s="35">
        <v>1300.8</v>
      </c>
      <c r="K660" s="35">
        <v>0</v>
      </c>
      <c r="L660" s="35">
        <v>0</v>
      </c>
      <c r="M660" s="35">
        <v>0</v>
      </c>
      <c r="N660" s="32" t="s">
        <v>2197</v>
      </c>
      <c r="O660" s="32" t="s">
        <v>18</v>
      </c>
      <c r="P660" s="32">
        <v>40</v>
      </c>
      <c r="Q660" s="32" t="s">
        <v>3188</v>
      </c>
    </row>
    <row r="661" spans="1:17" hidden="1" x14ac:dyDescent="0.25">
      <c r="A661" s="57">
        <v>42248.463273182868</v>
      </c>
      <c r="B661" s="32" t="s">
        <v>21</v>
      </c>
      <c r="C661" s="32" t="s">
        <v>3174</v>
      </c>
      <c r="D661" s="32" t="s">
        <v>2432</v>
      </c>
      <c r="E661" s="32" t="s">
        <v>3187</v>
      </c>
      <c r="F661" s="32" t="s">
        <v>8338</v>
      </c>
      <c r="G661" s="32" t="s">
        <v>2774</v>
      </c>
      <c r="H661" s="32" t="s">
        <v>2775</v>
      </c>
      <c r="I661" s="32" t="s">
        <v>4605</v>
      </c>
      <c r="J661" s="35">
        <v>180.4</v>
      </c>
      <c r="K661" s="35">
        <v>0</v>
      </c>
      <c r="L661" s="35">
        <v>0</v>
      </c>
      <c r="M661" s="35">
        <v>0</v>
      </c>
      <c r="N661" s="32" t="s">
        <v>2197</v>
      </c>
      <c r="O661" s="32" t="s">
        <v>18</v>
      </c>
      <c r="P661" s="32">
        <v>40</v>
      </c>
      <c r="Q661" s="32" t="s">
        <v>3188</v>
      </c>
    </row>
    <row r="662" spans="1:17" hidden="1" x14ac:dyDescent="0.25">
      <c r="A662" s="57">
        <v>42248.463275000002</v>
      </c>
      <c r="B662" s="32" t="s">
        <v>21</v>
      </c>
      <c r="C662" s="32" t="s">
        <v>3174</v>
      </c>
      <c r="D662" s="32" t="s">
        <v>2432</v>
      </c>
      <c r="E662" s="32" t="s">
        <v>3189</v>
      </c>
      <c r="F662" s="32" t="s">
        <v>8339</v>
      </c>
      <c r="G662" s="32" t="s">
        <v>2679</v>
      </c>
      <c r="H662" s="32" t="s">
        <v>2680</v>
      </c>
      <c r="I662" s="32" t="s">
        <v>4605</v>
      </c>
      <c r="J662" s="35">
        <v>121.86</v>
      </c>
      <c r="K662" s="35">
        <v>0</v>
      </c>
      <c r="L662" s="35">
        <v>0</v>
      </c>
      <c r="M662" s="35">
        <v>0</v>
      </c>
      <c r="N662" s="32" t="s">
        <v>2197</v>
      </c>
      <c r="O662" s="32" t="s">
        <v>18</v>
      </c>
      <c r="P662" s="32">
        <v>2</v>
      </c>
      <c r="Q662" s="32" t="s">
        <v>2435</v>
      </c>
    </row>
    <row r="663" spans="1:17" hidden="1" x14ac:dyDescent="0.25">
      <c r="A663" s="57">
        <v>42248.463275000002</v>
      </c>
      <c r="B663" s="32" t="s">
        <v>21</v>
      </c>
      <c r="C663" s="32" t="s">
        <v>3174</v>
      </c>
      <c r="D663" s="32" t="s">
        <v>2432</v>
      </c>
      <c r="E663" s="32" t="s">
        <v>3189</v>
      </c>
      <c r="F663" s="32" t="s">
        <v>8339</v>
      </c>
      <c r="G663" s="32" t="s">
        <v>2682</v>
      </c>
      <c r="H663" s="32" t="s">
        <v>2683</v>
      </c>
      <c r="I663" s="32" t="s">
        <v>4605</v>
      </c>
      <c r="J663" s="35">
        <v>14.46</v>
      </c>
      <c r="K663" s="35">
        <v>0</v>
      </c>
      <c r="L663" s="35">
        <v>0</v>
      </c>
      <c r="M663" s="35">
        <v>0</v>
      </c>
      <c r="N663" s="32" t="s">
        <v>2197</v>
      </c>
      <c r="O663" s="32" t="s">
        <v>18</v>
      </c>
      <c r="P663" s="32">
        <v>2</v>
      </c>
      <c r="Q663" s="32" t="s">
        <v>2435</v>
      </c>
    </row>
    <row r="664" spans="1:17" hidden="1" x14ac:dyDescent="0.25">
      <c r="A664" s="57">
        <v>42248.463276655093</v>
      </c>
      <c r="B664" s="32" t="s">
        <v>21</v>
      </c>
      <c r="C664" s="32" t="s">
        <v>3174</v>
      </c>
      <c r="D664" s="32" t="s">
        <v>2432</v>
      </c>
      <c r="E664" s="32" t="s">
        <v>4278</v>
      </c>
      <c r="F664" s="32" t="s">
        <v>8340</v>
      </c>
      <c r="G664" s="32" t="s">
        <v>2679</v>
      </c>
      <c r="H664" s="32" t="s">
        <v>2680</v>
      </c>
      <c r="I664" s="32" t="s">
        <v>4605</v>
      </c>
      <c r="J664" s="35">
        <v>86.06</v>
      </c>
      <c r="K664" s="35">
        <v>0</v>
      </c>
      <c r="L664" s="35">
        <v>0</v>
      </c>
      <c r="M664" s="35">
        <v>0</v>
      </c>
      <c r="N664" s="32" t="s">
        <v>2197</v>
      </c>
      <c r="O664" s="32" t="s">
        <v>18</v>
      </c>
      <c r="P664" s="32">
        <v>2</v>
      </c>
      <c r="Q664" s="32" t="s">
        <v>2552</v>
      </c>
    </row>
    <row r="665" spans="1:17" hidden="1" x14ac:dyDescent="0.25">
      <c r="A665" s="57">
        <v>42248.463276655093</v>
      </c>
      <c r="B665" s="32" t="s">
        <v>21</v>
      </c>
      <c r="C665" s="32" t="s">
        <v>3174</v>
      </c>
      <c r="D665" s="32" t="s">
        <v>2432</v>
      </c>
      <c r="E665" s="32" t="s">
        <v>4278</v>
      </c>
      <c r="F665" s="32" t="s">
        <v>8340</v>
      </c>
      <c r="G665" s="32" t="s">
        <v>2682</v>
      </c>
      <c r="H665" s="32" t="s">
        <v>2683</v>
      </c>
      <c r="I665" s="32" t="s">
        <v>4605</v>
      </c>
      <c r="J665" s="35">
        <v>10.220000000000001</v>
      </c>
      <c r="K665" s="35">
        <v>0</v>
      </c>
      <c r="L665" s="35">
        <v>0</v>
      </c>
      <c r="M665" s="35">
        <v>0</v>
      </c>
      <c r="N665" s="32" t="s">
        <v>2197</v>
      </c>
      <c r="O665" s="32" t="s">
        <v>18</v>
      </c>
      <c r="P665" s="32">
        <v>2</v>
      </c>
      <c r="Q665" s="32" t="s">
        <v>2552</v>
      </c>
    </row>
    <row r="666" spans="1:17" hidden="1" x14ac:dyDescent="0.25">
      <c r="A666" s="57">
        <v>42248.463276655093</v>
      </c>
      <c r="B666" s="32" t="s">
        <v>21</v>
      </c>
      <c r="C666" s="32" t="s">
        <v>3174</v>
      </c>
      <c r="D666" s="32" t="s">
        <v>2432</v>
      </c>
      <c r="E666" s="32" t="s">
        <v>4278</v>
      </c>
      <c r="F666" s="32" t="s">
        <v>8340</v>
      </c>
      <c r="G666" s="32" t="s">
        <v>3049</v>
      </c>
      <c r="H666" s="32" t="s">
        <v>3050</v>
      </c>
      <c r="I666" s="32" t="s">
        <v>4605</v>
      </c>
      <c r="J666" s="35">
        <v>1951.2</v>
      </c>
      <c r="K666" s="35">
        <v>0</v>
      </c>
      <c r="L666" s="35">
        <v>0</v>
      </c>
      <c r="M666" s="35">
        <v>0</v>
      </c>
      <c r="N666" s="32" t="s">
        <v>2197</v>
      </c>
      <c r="O666" s="32" t="s">
        <v>18</v>
      </c>
      <c r="P666" s="32">
        <v>60</v>
      </c>
      <c r="Q666" s="32" t="s">
        <v>2552</v>
      </c>
    </row>
    <row r="667" spans="1:17" hidden="1" x14ac:dyDescent="0.25">
      <c r="A667" s="57">
        <v>42248.463276655093</v>
      </c>
      <c r="B667" s="32" t="s">
        <v>21</v>
      </c>
      <c r="C667" s="32" t="s">
        <v>3174</v>
      </c>
      <c r="D667" s="32" t="s">
        <v>2432</v>
      </c>
      <c r="E667" s="32" t="s">
        <v>4278</v>
      </c>
      <c r="F667" s="32" t="s">
        <v>8340</v>
      </c>
      <c r="G667" s="32" t="s">
        <v>2774</v>
      </c>
      <c r="H667" s="32" t="s">
        <v>2775</v>
      </c>
      <c r="I667" s="32" t="s">
        <v>4605</v>
      </c>
      <c r="J667" s="35">
        <v>270.60000000000002</v>
      </c>
      <c r="K667" s="35">
        <v>0</v>
      </c>
      <c r="L667" s="35">
        <v>0</v>
      </c>
      <c r="M667" s="35">
        <v>0</v>
      </c>
      <c r="N667" s="32" t="s">
        <v>2197</v>
      </c>
      <c r="O667" s="32" t="s">
        <v>18</v>
      </c>
      <c r="P667" s="32">
        <v>60</v>
      </c>
      <c r="Q667" s="32" t="s">
        <v>2552</v>
      </c>
    </row>
    <row r="668" spans="1:17" hidden="1" x14ac:dyDescent="0.25">
      <c r="A668" s="57">
        <v>42248.463278437499</v>
      </c>
      <c r="B668" s="32" t="s">
        <v>21</v>
      </c>
      <c r="C668" s="32" t="s">
        <v>3174</v>
      </c>
      <c r="D668" s="32" t="s">
        <v>2432</v>
      </c>
      <c r="E668" s="32" t="s">
        <v>4426</v>
      </c>
      <c r="F668" s="32" t="s">
        <v>8341</v>
      </c>
      <c r="G668" s="32" t="s">
        <v>2679</v>
      </c>
      <c r="H668" s="32" t="s">
        <v>2680</v>
      </c>
      <c r="I668" s="32" t="s">
        <v>4605</v>
      </c>
      <c r="J668" s="35">
        <v>243.72</v>
      </c>
      <c r="K668" s="35">
        <v>0</v>
      </c>
      <c r="L668" s="35">
        <v>0</v>
      </c>
      <c r="M668" s="35">
        <v>0</v>
      </c>
      <c r="N668" s="32" t="s">
        <v>2197</v>
      </c>
      <c r="O668" s="32" t="s">
        <v>18</v>
      </c>
      <c r="P668" s="32">
        <v>4</v>
      </c>
      <c r="Q668" s="32" t="s">
        <v>4373</v>
      </c>
    </row>
    <row r="669" spans="1:17" hidden="1" x14ac:dyDescent="0.25">
      <c r="A669" s="57">
        <v>42248.463278437499</v>
      </c>
      <c r="B669" s="32" t="s">
        <v>21</v>
      </c>
      <c r="C669" s="32" t="s">
        <v>3174</v>
      </c>
      <c r="D669" s="32" t="s">
        <v>2432</v>
      </c>
      <c r="E669" s="32" t="s">
        <v>4426</v>
      </c>
      <c r="F669" s="32" t="s">
        <v>8341</v>
      </c>
      <c r="G669" s="32" t="s">
        <v>2682</v>
      </c>
      <c r="H669" s="32" t="s">
        <v>2683</v>
      </c>
      <c r="I669" s="32" t="s">
        <v>4605</v>
      </c>
      <c r="J669" s="35">
        <v>28.92</v>
      </c>
      <c r="K669" s="35">
        <v>0</v>
      </c>
      <c r="L669" s="35">
        <v>0</v>
      </c>
      <c r="M669" s="35">
        <v>0</v>
      </c>
      <c r="N669" s="32" t="s">
        <v>2197</v>
      </c>
      <c r="O669" s="32" t="s">
        <v>18</v>
      </c>
      <c r="P669" s="32">
        <v>4</v>
      </c>
      <c r="Q669" s="32" t="s">
        <v>4373</v>
      </c>
    </row>
    <row r="670" spans="1:17" hidden="1" x14ac:dyDescent="0.25">
      <c r="A670" s="57">
        <v>42248.46328009259</v>
      </c>
      <c r="B670" s="32" t="s">
        <v>21</v>
      </c>
      <c r="C670" s="32" t="s">
        <v>3174</v>
      </c>
      <c r="D670" s="32" t="s">
        <v>2432</v>
      </c>
      <c r="E670" s="32" t="s">
        <v>4742</v>
      </c>
      <c r="F670" s="32" t="s">
        <v>8342</v>
      </c>
      <c r="G670" s="32" t="s">
        <v>2679</v>
      </c>
      <c r="H670" s="32" t="s">
        <v>2680</v>
      </c>
      <c r="I670" s="32" t="s">
        <v>4605</v>
      </c>
      <c r="J670" s="35">
        <v>182.79</v>
      </c>
      <c r="K670" s="35">
        <v>0</v>
      </c>
      <c r="L670" s="35">
        <v>0</v>
      </c>
      <c r="M670" s="35">
        <v>0</v>
      </c>
      <c r="N670" s="32" t="s">
        <v>2197</v>
      </c>
      <c r="O670" s="32" t="s">
        <v>18</v>
      </c>
      <c r="P670" s="32">
        <v>3</v>
      </c>
      <c r="Q670" s="32" t="s">
        <v>4667</v>
      </c>
    </row>
    <row r="671" spans="1:17" hidden="1" x14ac:dyDescent="0.25">
      <c r="A671" s="57">
        <v>42248.463281331016</v>
      </c>
      <c r="B671" s="32" t="s">
        <v>21</v>
      </c>
      <c r="C671" s="32" t="s">
        <v>3174</v>
      </c>
      <c r="D671" s="32" t="s">
        <v>2432</v>
      </c>
      <c r="E671" s="32" t="s">
        <v>5737</v>
      </c>
      <c r="F671" s="32" t="s">
        <v>8343</v>
      </c>
      <c r="G671" s="32" t="s">
        <v>5308</v>
      </c>
      <c r="H671" s="32" t="s">
        <v>5309</v>
      </c>
      <c r="I671" s="32" t="s">
        <v>4605</v>
      </c>
      <c r="J671" s="35">
        <v>86.06</v>
      </c>
      <c r="K671" s="35">
        <v>0</v>
      </c>
      <c r="L671" s="35">
        <v>0</v>
      </c>
      <c r="M671" s="35">
        <v>0</v>
      </c>
      <c r="N671" s="32" t="s">
        <v>2197</v>
      </c>
      <c r="O671" s="32" t="s">
        <v>18</v>
      </c>
      <c r="P671" s="32">
        <v>2</v>
      </c>
      <c r="Q671" s="32" t="s">
        <v>5007</v>
      </c>
    </row>
    <row r="672" spans="1:17" hidden="1" x14ac:dyDescent="0.25">
      <c r="A672" s="57">
        <v>42248.463281331016</v>
      </c>
      <c r="B672" s="32" t="s">
        <v>21</v>
      </c>
      <c r="C672" s="32" t="s">
        <v>3174</v>
      </c>
      <c r="D672" s="32" t="s">
        <v>2432</v>
      </c>
      <c r="E672" s="32" t="s">
        <v>5737</v>
      </c>
      <c r="F672" s="32" t="s">
        <v>8343</v>
      </c>
      <c r="G672" s="32" t="s">
        <v>2682</v>
      </c>
      <c r="H672" s="32" t="s">
        <v>2683</v>
      </c>
      <c r="I672" s="32" t="s">
        <v>4605</v>
      </c>
      <c r="J672" s="35">
        <v>10.220000000000001</v>
      </c>
      <c r="K672" s="35">
        <v>0</v>
      </c>
      <c r="L672" s="35">
        <v>0</v>
      </c>
      <c r="M672" s="35">
        <v>0</v>
      </c>
      <c r="N672" s="32" t="s">
        <v>2197</v>
      </c>
      <c r="O672" s="32" t="s">
        <v>18</v>
      </c>
      <c r="P672" s="32">
        <v>2</v>
      </c>
      <c r="Q672" s="32" t="s">
        <v>5007</v>
      </c>
    </row>
    <row r="673" spans="1:17" hidden="1" x14ac:dyDescent="0.25">
      <c r="A673" s="57">
        <v>42248.463281331016</v>
      </c>
      <c r="B673" s="32" t="s">
        <v>21</v>
      </c>
      <c r="C673" s="32" t="s">
        <v>3174</v>
      </c>
      <c r="D673" s="32" t="s">
        <v>2432</v>
      </c>
      <c r="E673" s="32" t="s">
        <v>5737</v>
      </c>
      <c r="F673" s="32" t="s">
        <v>8343</v>
      </c>
      <c r="G673" s="32" t="s">
        <v>5189</v>
      </c>
      <c r="H673" s="32" t="s">
        <v>5190</v>
      </c>
      <c r="I673" s="32" t="s">
        <v>4605</v>
      </c>
      <c r="J673" s="35">
        <v>1626</v>
      </c>
      <c r="K673" s="35">
        <v>0</v>
      </c>
      <c r="L673" s="35">
        <v>0</v>
      </c>
      <c r="M673" s="35">
        <v>0</v>
      </c>
      <c r="N673" s="32" t="s">
        <v>2197</v>
      </c>
      <c r="O673" s="32" t="s">
        <v>18</v>
      </c>
      <c r="P673" s="32">
        <v>50</v>
      </c>
      <c r="Q673" s="32" t="s">
        <v>5007</v>
      </c>
    </row>
    <row r="674" spans="1:17" hidden="1" x14ac:dyDescent="0.25">
      <c r="A674" s="57">
        <v>42248.463281331016</v>
      </c>
      <c r="B674" s="32" t="s">
        <v>21</v>
      </c>
      <c r="C674" s="32" t="s">
        <v>3174</v>
      </c>
      <c r="D674" s="32" t="s">
        <v>2432</v>
      </c>
      <c r="E674" s="32" t="s">
        <v>5737</v>
      </c>
      <c r="F674" s="32" t="s">
        <v>8343</v>
      </c>
      <c r="G674" s="32" t="s">
        <v>2774</v>
      </c>
      <c r="H674" s="32" t="s">
        <v>2775</v>
      </c>
      <c r="I674" s="32" t="s">
        <v>4605</v>
      </c>
      <c r="J674" s="35">
        <v>225.5</v>
      </c>
      <c r="K674" s="35">
        <v>0</v>
      </c>
      <c r="L674" s="35">
        <v>0</v>
      </c>
      <c r="M674" s="35">
        <v>0</v>
      </c>
      <c r="N674" s="32" t="s">
        <v>2197</v>
      </c>
      <c r="O674" s="32" t="s">
        <v>18</v>
      </c>
      <c r="P674" s="32">
        <v>50</v>
      </c>
      <c r="Q674" s="32" t="s">
        <v>5007</v>
      </c>
    </row>
    <row r="675" spans="1:17" hidden="1" x14ac:dyDescent="0.25">
      <c r="A675" s="57">
        <v>42248.463283333331</v>
      </c>
      <c r="B675" s="32" t="s">
        <v>21</v>
      </c>
      <c r="C675" s="32" t="s">
        <v>3174</v>
      </c>
      <c r="D675" s="32" t="s">
        <v>2432</v>
      </c>
      <c r="E675" s="32" t="s">
        <v>5178</v>
      </c>
      <c r="F675" s="32" t="s">
        <v>8344</v>
      </c>
      <c r="G675" s="32" t="s">
        <v>3049</v>
      </c>
      <c r="H675" s="32" t="s">
        <v>3050</v>
      </c>
      <c r="I675" s="32" t="s">
        <v>4605</v>
      </c>
      <c r="J675" s="35">
        <v>780.48</v>
      </c>
      <c r="K675" s="35">
        <v>0</v>
      </c>
      <c r="L675" s="35">
        <v>0</v>
      </c>
      <c r="M675" s="35">
        <v>0</v>
      </c>
      <c r="N675" s="32" t="s">
        <v>2197</v>
      </c>
      <c r="O675" s="32" t="s">
        <v>18</v>
      </c>
      <c r="P675" s="32">
        <v>24</v>
      </c>
      <c r="Q675" s="32" t="s">
        <v>5119</v>
      </c>
    </row>
    <row r="676" spans="1:17" hidden="1" x14ac:dyDescent="0.25">
      <c r="A676" s="57">
        <v>42248.464232442129</v>
      </c>
      <c r="B676" s="32" t="s">
        <v>21</v>
      </c>
      <c r="C676" s="32" t="s">
        <v>4629</v>
      </c>
      <c r="D676" s="32" t="s">
        <v>4630</v>
      </c>
      <c r="E676" s="32" t="s">
        <v>4635</v>
      </c>
      <c r="F676" s="32" t="s">
        <v>8345</v>
      </c>
      <c r="G676" s="32" t="s">
        <v>2646</v>
      </c>
      <c r="H676" s="32" t="s">
        <v>2647</v>
      </c>
      <c r="I676" s="32" t="s">
        <v>4605</v>
      </c>
      <c r="J676" s="35">
        <v>46.94</v>
      </c>
      <c r="K676" s="35">
        <v>0</v>
      </c>
      <c r="L676" s="35">
        <v>0</v>
      </c>
      <c r="M676" s="35">
        <v>0</v>
      </c>
      <c r="N676" s="32" t="s">
        <v>2197</v>
      </c>
      <c r="O676" s="32" t="s">
        <v>18</v>
      </c>
      <c r="P676" s="32">
        <v>2</v>
      </c>
      <c r="Q676" s="32" t="s">
        <v>4636</v>
      </c>
    </row>
    <row r="677" spans="1:17" hidden="1" x14ac:dyDescent="0.25">
      <c r="A677" s="57">
        <v>42248.464232442129</v>
      </c>
      <c r="B677" s="32" t="s">
        <v>21</v>
      </c>
      <c r="C677" s="32" t="s">
        <v>4629</v>
      </c>
      <c r="D677" s="32" t="s">
        <v>4630</v>
      </c>
      <c r="E677" s="32" t="s">
        <v>4635</v>
      </c>
      <c r="F677" s="32" t="s">
        <v>8345</v>
      </c>
      <c r="G677" s="32" t="s">
        <v>2774</v>
      </c>
      <c r="H677" s="32" t="s">
        <v>2775</v>
      </c>
      <c r="I677" s="32" t="s">
        <v>4605</v>
      </c>
      <c r="J677" s="35">
        <v>9.02</v>
      </c>
      <c r="K677" s="35">
        <v>0</v>
      </c>
      <c r="L677" s="35">
        <v>0</v>
      </c>
      <c r="M677" s="35">
        <v>0</v>
      </c>
      <c r="N677" s="32" t="s">
        <v>2197</v>
      </c>
      <c r="O677" s="32" t="s">
        <v>18</v>
      </c>
      <c r="P677" s="32">
        <v>2</v>
      </c>
      <c r="Q677" s="32" t="s">
        <v>4636</v>
      </c>
    </row>
    <row r="678" spans="1:17" hidden="1" x14ac:dyDescent="0.25">
      <c r="A678" s="57">
        <v>42248.464232442129</v>
      </c>
      <c r="B678" s="32" t="s">
        <v>21</v>
      </c>
      <c r="C678" s="32" t="s">
        <v>4629</v>
      </c>
      <c r="D678" s="32" t="s">
        <v>4630</v>
      </c>
      <c r="E678" s="32" t="s">
        <v>4635</v>
      </c>
      <c r="F678" s="32" t="s">
        <v>8345</v>
      </c>
      <c r="G678" s="32" t="s">
        <v>2803</v>
      </c>
      <c r="H678" s="32" t="s">
        <v>2804</v>
      </c>
      <c r="I678" s="32" t="s">
        <v>4605</v>
      </c>
      <c r="J678" s="35">
        <v>65.040000000000006</v>
      </c>
      <c r="K678" s="35">
        <v>0</v>
      </c>
      <c r="L678" s="35">
        <v>0</v>
      </c>
      <c r="M678" s="35">
        <v>0</v>
      </c>
      <c r="N678" s="32" t="s">
        <v>2197</v>
      </c>
      <c r="O678" s="32" t="s">
        <v>18</v>
      </c>
      <c r="P678" s="32">
        <v>2</v>
      </c>
      <c r="Q678" s="32" t="s">
        <v>4636</v>
      </c>
    </row>
    <row r="679" spans="1:17" hidden="1" x14ac:dyDescent="0.25">
      <c r="A679" s="57">
        <v>42248.464234409723</v>
      </c>
      <c r="B679" s="32" t="s">
        <v>21</v>
      </c>
      <c r="C679" s="32" t="s">
        <v>4629</v>
      </c>
      <c r="D679" s="32" t="s">
        <v>4630</v>
      </c>
      <c r="E679" s="32" t="s">
        <v>4633</v>
      </c>
      <c r="F679" s="32" t="s">
        <v>8346</v>
      </c>
      <c r="G679" s="32" t="s">
        <v>2646</v>
      </c>
      <c r="H679" s="32" t="s">
        <v>2647</v>
      </c>
      <c r="I679" s="32" t="s">
        <v>4605</v>
      </c>
      <c r="J679" s="35">
        <v>1290.8499999999999</v>
      </c>
      <c r="K679" s="35">
        <v>0</v>
      </c>
      <c r="L679" s="35">
        <v>0</v>
      </c>
      <c r="M679" s="35">
        <v>0</v>
      </c>
      <c r="N679" s="32" t="s">
        <v>2197</v>
      </c>
      <c r="O679" s="32" t="s">
        <v>18</v>
      </c>
      <c r="P679" s="32">
        <v>55</v>
      </c>
      <c r="Q679" s="32" t="s">
        <v>4634</v>
      </c>
    </row>
    <row r="680" spans="1:17" hidden="1" x14ac:dyDescent="0.25">
      <c r="A680" s="57">
        <v>42248.46423568287</v>
      </c>
      <c r="B680" s="32" t="s">
        <v>21</v>
      </c>
      <c r="C680" s="32" t="s">
        <v>4629</v>
      </c>
      <c r="D680" s="32" t="s">
        <v>4630</v>
      </c>
      <c r="E680" s="32" t="s">
        <v>4631</v>
      </c>
      <c r="F680" s="32" t="s">
        <v>8347</v>
      </c>
      <c r="G680" s="32" t="s">
        <v>2646</v>
      </c>
      <c r="H680" s="32" t="s">
        <v>2647</v>
      </c>
      <c r="I680" s="32" t="s">
        <v>4605</v>
      </c>
      <c r="J680" s="35">
        <v>234.7</v>
      </c>
      <c r="K680" s="35">
        <v>0</v>
      </c>
      <c r="L680" s="35">
        <v>0</v>
      </c>
      <c r="M680" s="35">
        <v>0</v>
      </c>
      <c r="N680" s="32" t="s">
        <v>2197</v>
      </c>
      <c r="O680" s="32" t="s">
        <v>18</v>
      </c>
      <c r="P680" s="32">
        <v>10</v>
      </c>
      <c r="Q680" s="32" t="s">
        <v>4632</v>
      </c>
    </row>
    <row r="681" spans="1:17" hidden="1" x14ac:dyDescent="0.25">
      <c r="A681" s="57">
        <v>42248.464573877318</v>
      </c>
      <c r="B681" s="32" t="s">
        <v>21</v>
      </c>
      <c r="C681" s="32" t="s">
        <v>3190</v>
      </c>
      <c r="D681" s="32" t="s">
        <v>3191</v>
      </c>
      <c r="E681" s="32" t="s">
        <v>3192</v>
      </c>
      <c r="F681" s="32" t="s">
        <v>8348</v>
      </c>
      <c r="G681" s="32" t="s">
        <v>3193</v>
      </c>
      <c r="H681" s="32" t="s">
        <v>3194</v>
      </c>
      <c r="I681" s="32" t="s">
        <v>4605</v>
      </c>
      <c r="J681" s="35">
        <v>180.45</v>
      </c>
      <c r="K681" s="35">
        <v>0</v>
      </c>
      <c r="L681" s="35">
        <v>0</v>
      </c>
      <c r="M681" s="35">
        <v>0</v>
      </c>
      <c r="N681" s="32" t="s">
        <v>2197</v>
      </c>
      <c r="O681" s="32" t="s">
        <v>18</v>
      </c>
      <c r="P681" s="32">
        <v>5</v>
      </c>
      <c r="Q681" s="32" t="s">
        <v>3195</v>
      </c>
    </row>
    <row r="682" spans="1:17" hidden="1" x14ac:dyDescent="0.25">
      <c r="A682" s="57">
        <v>42248.464573877318</v>
      </c>
      <c r="B682" s="32" t="s">
        <v>21</v>
      </c>
      <c r="C682" s="32" t="s">
        <v>3190</v>
      </c>
      <c r="D682" s="32" t="s">
        <v>3191</v>
      </c>
      <c r="E682" s="32" t="s">
        <v>3192</v>
      </c>
      <c r="F682" s="32" t="s">
        <v>8348</v>
      </c>
      <c r="G682" s="32" t="s">
        <v>2774</v>
      </c>
      <c r="H682" s="32" t="s">
        <v>2775</v>
      </c>
      <c r="I682" s="32" t="s">
        <v>4605</v>
      </c>
      <c r="J682" s="35">
        <v>22.55</v>
      </c>
      <c r="K682" s="35">
        <v>0</v>
      </c>
      <c r="L682" s="35">
        <v>0</v>
      </c>
      <c r="M682" s="35">
        <v>0</v>
      </c>
      <c r="N682" s="32" t="s">
        <v>2197</v>
      </c>
      <c r="O682" s="32" t="s">
        <v>18</v>
      </c>
      <c r="P682" s="32">
        <v>5</v>
      </c>
      <c r="Q682" s="32" t="s">
        <v>3195</v>
      </c>
    </row>
    <row r="683" spans="1:17" hidden="1" x14ac:dyDescent="0.25">
      <c r="A683" s="57">
        <v>42248.464575497688</v>
      </c>
      <c r="B683" s="32" t="s">
        <v>21</v>
      </c>
      <c r="C683" s="32" t="s">
        <v>3190</v>
      </c>
      <c r="D683" s="32" t="s">
        <v>3191</v>
      </c>
      <c r="E683" s="32" t="s">
        <v>3196</v>
      </c>
      <c r="F683" s="32" t="s">
        <v>8349</v>
      </c>
      <c r="G683" s="32" t="s">
        <v>2646</v>
      </c>
      <c r="H683" s="32" t="s">
        <v>2647</v>
      </c>
      <c r="I683" s="32" t="s">
        <v>4605</v>
      </c>
      <c r="J683" s="35">
        <v>101</v>
      </c>
      <c r="K683" s="35">
        <v>0</v>
      </c>
      <c r="L683" s="35">
        <v>0</v>
      </c>
      <c r="M683" s="35">
        <v>0</v>
      </c>
      <c r="N683" s="32" t="s">
        <v>2197</v>
      </c>
      <c r="O683" s="32" t="s">
        <v>18</v>
      </c>
      <c r="P683" s="32">
        <v>5</v>
      </c>
      <c r="Q683" s="32" t="s">
        <v>3195</v>
      </c>
    </row>
    <row r="684" spans="1:17" hidden="1" x14ac:dyDescent="0.25">
      <c r="A684" s="57">
        <v>42248.464576932871</v>
      </c>
      <c r="B684" s="32" t="s">
        <v>21</v>
      </c>
      <c r="C684" s="32" t="s">
        <v>3190</v>
      </c>
      <c r="D684" s="32" t="s">
        <v>3191</v>
      </c>
      <c r="E684" s="32" t="s">
        <v>3197</v>
      </c>
      <c r="F684" s="32" t="s">
        <v>8350</v>
      </c>
      <c r="G684" s="32" t="s">
        <v>2646</v>
      </c>
      <c r="H684" s="32" t="s">
        <v>2647</v>
      </c>
      <c r="I684" s="32" t="s">
        <v>4605</v>
      </c>
      <c r="J684" s="35">
        <v>101</v>
      </c>
      <c r="K684" s="35">
        <v>0</v>
      </c>
      <c r="L684" s="35">
        <v>0</v>
      </c>
      <c r="M684" s="35">
        <v>0</v>
      </c>
      <c r="N684" s="32" t="s">
        <v>2197</v>
      </c>
      <c r="O684" s="32" t="s">
        <v>18</v>
      </c>
      <c r="P684" s="32">
        <v>5</v>
      </c>
      <c r="Q684" s="32" t="s">
        <v>3198</v>
      </c>
    </row>
    <row r="685" spans="1:17" hidden="1" x14ac:dyDescent="0.25">
      <c r="A685" s="57">
        <v>42248.464578206018</v>
      </c>
      <c r="B685" s="32" t="s">
        <v>21</v>
      </c>
      <c r="C685" s="32" t="s">
        <v>3190</v>
      </c>
      <c r="D685" s="32" t="s">
        <v>3191</v>
      </c>
      <c r="E685" s="32" t="s">
        <v>3199</v>
      </c>
      <c r="F685" s="32" t="s">
        <v>8351</v>
      </c>
      <c r="G685" s="32" t="s">
        <v>3154</v>
      </c>
      <c r="H685" s="32" t="s">
        <v>3155</v>
      </c>
      <c r="I685" s="32" t="s">
        <v>4605</v>
      </c>
      <c r="J685" s="35">
        <v>324.81</v>
      </c>
      <c r="K685" s="35">
        <v>0</v>
      </c>
      <c r="L685" s="35">
        <v>0</v>
      </c>
      <c r="M685" s="35">
        <v>0</v>
      </c>
      <c r="N685" s="32" t="s">
        <v>2197</v>
      </c>
      <c r="O685" s="32" t="s">
        <v>18</v>
      </c>
      <c r="P685" s="32">
        <v>9</v>
      </c>
      <c r="Q685" s="32" t="s">
        <v>3198</v>
      </c>
    </row>
    <row r="686" spans="1:17" hidden="1" x14ac:dyDescent="0.25">
      <c r="A686" s="57">
        <v>42248.464578206018</v>
      </c>
      <c r="B686" s="32" t="s">
        <v>21</v>
      </c>
      <c r="C686" s="32" t="s">
        <v>3190</v>
      </c>
      <c r="D686" s="32" t="s">
        <v>3191</v>
      </c>
      <c r="E686" s="32" t="s">
        <v>3199</v>
      </c>
      <c r="F686" s="32" t="s">
        <v>8351</v>
      </c>
      <c r="G686" s="32" t="s">
        <v>2774</v>
      </c>
      <c r="H686" s="32" t="s">
        <v>2775</v>
      </c>
      <c r="I686" s="32" t="s">
        <v>4605</v>
      </c>
      <c r="J686" s="35">
        <v>40.590000000000003</v>
      </c>
      <c r="K686" s="35">
        <v>0</v>
      </c>
      <c r="L686" s="35">
        <v>0</v>
      </c>
      <c r="M686" s="35">
        <v>0</v>
      </c>
      <c r="N686" s="32" t="s">
        <v>2197</v>
      </c>
      <c r="O686" s="32" t="s">
        <v>18</v>
      </c>
      <c r="P686" s="32">
        <v>9</v>
      </c>
      <c r="Q686" s="32" t="s">
        <v>3198</v>
      </c>
    </row>
    <row r="687" spans="1:17" hidden="1" x14ac:dyDescent="0.25">
      <c r="A687" s="57">
        <v>42248.464579664353</v>
      </c>
      <c r="B687" s="32" t="s">
        <v>21</v>
      </c>
      <c r="C687" s="32" t="s">
        <v>3190</v>
      </c>
      <c r="D687" s="32" t="s">
        <v>3191</v>
      </c>
      <c r="E687" s="32" t="s">
        <v>3200</v>
      </c>
      <c r="F687" s="32" t="s">
        <v>8352</v>
      </c>
      <c r="G687" s="32" t="s">
        <v>2646</v>
      </c>
      <c r="H687" s="32" t="s">
        <v>2647</v>
      </c>
      <c r="I687" s="32" t="s">
        <v>4605</v>
      </c>
      <c r="J687" s="35">
        <v>101</v>
      </c>
      <c r="K687" s="35">
        <v>0</v>
      </c>
      <c r="L687" s="35">
        <v>0</v>
      </c>
      <c r="M687" s="35">
        <v>0</v>
      </c>
      <c r="N687" s="32" t="s">
        <v>2197</v>
      </c>
      <c r="O687" s="32" t="s">
        <v>18</v>
      </c>
      <c r="P687" s="32">
        <v>5</v>
      </c>
      <c r="Q687" s="32" t="s">
        <v>3201</v>
      </c>
    </row>
    <row r="688" spans="1:17" hidden="1" x14ac:dyDescent="0.25">
      <c r="A688" s="57">
        <v>42248.4645809375</v>
      </c>
      <c r="B688" s="32" t="s">
        <v>21</v>
      </c>
      <c r="C688" s="32" t="s">
        <v>3190</v>
      </c>
      <c r="D688" s="32" t="s">
        <v>3191</v>
      </c>
      <c r="E688" s="32" t="s">
        <v>3202</v>
      </c>
      <c r="F688" s="32" t="s">
        <v>8353</v>
      </c>
      <c r="G688" s="32" t="s">
        <v>3154</v>
      </c>
      <c r="H688" s="32" t="s">
        <v>3155</v>
      </c>
      <c r="I688" s="32" t="s">
        <v>4605</v>
      </c>
      <c r="J688" s="35">
        <v>216.54</v>
      </c>
      <c r="K688" s="35">
        <v>0</v>
      </c>
      <c r="L688" s="35">
        <v>0</v>
      </c>
      <c r="M688" s="35">
        <v>0</v>
      </c>
      <c r="N688" s="32" t="s">
        <v>2197</v>
      </c>
      <c r="O688" s="32" t="s">
        <v>18</v>
      </c>
      <c r="P688" s="32">
        <v>6</v>
      </c>
      <c r="Q688" s="32" t="s">
        <v>3203</v>
      </c>
    </row>
    <row r="689" spans="1:17" hidden="1" x14ac:dyDescent="0.25">
      <c r="A689" s="57">
        <v>42248.4645809375</v>
      </c>
      <c r="B689" s="32" t="s">
        <v>21</v>
      </c>
      <c r="C689" s="32" t="s">
        <v>3190</v>
      </c>
      <c r="D689" s="32" t="s">
        <v>3191</v>
      </c>
      <c r="E689" s="32" t="s">
        <v>3202</v>
      </c>
      <c r="F689" s="32" t="s">
        <v>8353</v>
      </c>
      <c r="G689" s="32" t="s">
        <v>2774</v>
      </c>
      <c r="H689" s="32" t="s">
        <v>2775</v>
      </c>
      <c r="I689" s="32" t="s">
        <v>4605</v>
      </c>
      <c r="J689" s="35">
        <v>27.06</v>
      </c>
      <c r="K689" s="35">
        <v>0</v>
      </c>
      <c r="L689" s="35">
        <v>0</v>
      </c>
      <c r="M689" s="35">
        <v>0</v>
      </c>
      <c r="N689" s="32" t="s">
        <v>2197</v>
      </c>
      <c r="O689" s="32" t="s">
        <v>18</v>
      </c>
      <c r="P689" s="32">
        <v>6</v>
      </c>
      <c r="Q689" s="32" t="s">
        <v>3203</v>
      </c>
    </row>
    <row r="690" spans="1:17" hidden="1" x14ac:dyDescent="0.25">
      <c r="A690" s="57">
        <v>42248.46458255787</v>
      </c>
      <c r="B690" s="32" t="s">
        <v>21</v>
      </c>
      <c r="C690" s="32" t="s">
        <v>3190</v>
      </c>
      <c r="D690" s="32" t="s">
        <v>3191</v>
      </c>
      <c r="E690" s="32" t="s">
        <v>3204</v>
      </c>
      <c r="F690" s="32" t="s">
        <v>8354</v>
      </c>
      <c r="G690" s="32" t="s">
        <v>2646</v>
      </c>
      <c r="H690" s="32" t="s">
        <v>2647</v>
      </c>
      <c r="I690" s="32" t="s">
        <v>4605</v>
      </c>
      <c r="J690" s="35">
        <v>464.6</v>
      </c>
      <c r="K690" s="35">
        <v>0</v>
      </c>
      <c r="L690" s="35">
        <v>0</v>
      </c>
      <c r="M690" s="35">
        <v>0</v>
      </c>
      <c r="N690" s="32" t="s">
        <v>2197</v>
      </c>
      <c r="O690" s="32" t="s">
        <v>18</v>
      </c>
      <c r="P690" s="32">
        <v>23</v>
      </c>
      <c r="Q690" s="32" t="s">
        <v>3203</v>
      </c>
    </row>
    <row r="691" spans="1:17" hidden="1" x14ac:dyDescent="0.25">
      <c r="A691" s="57">
        <v>42248.464583831017</v>
      </c>
      <c r="B691" s="32" t="s">
        <v>21</v>
      </c>
      <c r="C691" s="32" t="s">
        <v>3190</v>
      </c>
      <c r="D691" s="32" t="s">
        <v>3191</v>
      </c>
      <c r="E691" s="32" t="s">
        <v>3205</v>
      </c>
      <c r="F691" s="32" t="s">
        <v>8355</v>
      </c>
      <c r="G691" s="32" t="s">
        <v>3154</v>
      </c>
      <c r="H691" s="32" t="s">
        <v>3155</v>
      </c>
      <c r="I691" s="32" t="s">
        <v>4605</v>
      </c>
      <c r="J691" s="35">
        <v>360.9</v>
      </c>
      <c r="K691" s="35">
        <v>0</v>
      </c>
      <c r="L691" s="35">
        <v>0</v>
      </c>
      <c r="M691" s="35">
        <v>0</v>
      </c>
      <c r="N691" s="32" t="s">
        <v>2197</v>
      </c>
      <c r="O691" s="32" t="s">
        <v>18</v>
      </c>
      <c r="P691" s="32">
        <v>10</v>
      </c>
      <c r="Q691" s="32" t="s">
        <v>2509</v>
      </c>
    </row>
    <row r="692" spans="1:17" hidden="1" x14ac:dyDescent="0.25">
      <c r="A692" s="57">
        <v>42248.464583831017</v>
      </c>
      <c r="B692" s="32" t="s">
        <v>21</v>
      </c>
      <c r="C692" s="32" t="s">
        <v>3190</v>
      </c>
      <c r="D692" s="32" t="s">
        <v>3191</v>
      </c>
      <c r="E692" s="32" t="s">
        <v>3205</v>
      </c>
      <c r="F692" s="32" t="s">
        <v>8355</v>
      </c>
      <c r="G692" s="32" t="s">
        <v>2774</v>
      </c>
      <c r="H692" s="32" t="s">
        <v>2775</v>
      </c>
      <c r="I692" s="32" t="s">
        <v>4605</v>
      </c>
      <c r="J692" s="35">
        <v>45.1</v>
      </c>
      <c r="K692" s="35">
        <v>0</v>
      </c>
      <c r="L692" s="35">
        <v>0</v>
      </c>
      <c r="M692" s="35">
        <v>0</v>
      </c>
      <c r="N692" s="32" t="s">
        <v>2197</v>
      </c>
      <c r="O692" s="32" t="s">
        <v>18</v>
      </c>
      <c r="P692" s="32">
        <v>10</v>
      </c>
      <c r="Q692" s="32" t="s">
        <v>2509</v>
      </c>
    </row>
    <row r="693" spans="1:17" hidden="1" x14ac:dyDescent="0.25">
      <c r="A693" s="57">
        <v>42248.464585266207</v>
      </c>
      <c r="B693" s="32" t="s">
        <v>21</v>
      </c>
      <c r="C693" s="32" t="s">
        <v>3190</v>
      </c>
      <c r="D693" s="32" t="s">
        <v>3191</v>
      </c>
      <c r="E693" s="32" t="s">
        <v>3206</v>
      </c>
      <c r="F693" s="32" t="s">
        <v>8356</v>
      </c>
      <c r="G693" s="32" t="s">
        <v>2646</v>
      </c>
      <c r="H693" s="32" t="s">
        <v>2647</v>
      </c>
      <c r="I693" s="32" t="s">
        <v>4605</v>
      </c>
      <c r="J693" s="35">
        <v>606</v>
      </c>
      <c r="K693" s="35">
        <v>0</v>
      </c>
      <c r="L693" s="35">
        <v>0</v>
      </c>
      <c r="M693" s="35">
        <v>0</v>
      </c>
      <c r="N693" s="32" t="s">
        <v>2197</v>
      </c>
      <c r="O693" s="32" t="s">
        <v>18</v>
      </c>
      <c r="P693" s="32">
        <v>30</v>
      </c>
      <c r="Q693" s="32" t="s">
        <v>2509</v>
      </c>
    </row>
    <row r="694" spans="1:17" hidden="1" x14ac:dyDescent="0.25">
      <c r="A694" s="57">
        <v>42248.464586539354</v>
      </c>
      <c r="B694" s="32" t="s">
        <v>21</v>
      </c>
      <c r="C694" s="32" t="s">
        <v>3190</v>
      </c>
      <c r="D694" s="32" t="s">
        <v>3191</v>
      </c>
      <c r="E694" s="32" t="s">
        <v>4703</v>
      </c>
      <c r="F694" s="32" t="s">
        <v>8357</v>
      </c>
      <c r="G694" s="32" t="s">
        <v>3154</v>
      </c>
      <c r="H694" s="32" t="s">
        <v>3155</v>
      </c>
      <c r="I694" s="32" t="s">
        <v>4605</v>
      </c>
      <c r="J694" s="35">
        <v>721.8</v>
      </c>
      <c r="K694" s="35">
        <v>0</v>
      </c>
      <c r="L694" s="35">
        <v>0</v>
      </c>
      <c r="M694" s="35">
        <v>0</v>
      </c>
      <c r="N694" s="32" t="s">
        <v>2197</v>
      </c>
      <c r="O694" s="32" t="s">
        <v>18</v>
      </c>
      <c r="P694" s="32">
        <v>20</v>
      </c>
      <c r="Q694" s="32" t="s">
        <v>4664</v>
      </c>
    </row>
    <row r="695" spans="1:17" hidden="1" x14ac:dyDescent="0.25">
      <c r="A695" s="57">
        <v>42248.464586539354</v>
      </c>
      <c r="B695" s="32" t="s">
        <v>21</v>
      </c>
      <c r="C695" s="32" t="s">
        <v>3190</v>
      </c>
      <c r="D695" s="32" t="s">
        <v>3191</v>
      </c>
      <c r="E695" s="32" t="s">
        <v>4703</v>
      </c>
      <c r="F695" s="32" t="s">
        <v>8357</v>
      </c>
      <c r="G695" s="32" t="s">
        <v>2774</v>
      </c>
      <c r="H695" s="32" t="s">
        <v>2775</v>
      </c>
      <c r="I695" s="32" t="s">
        <v>4605</v>
      </c>
      <c r="J695" s="35">
        <v>90.2</v>
      </c>
      <c r="K695" s="35">
        <v>0</v>
      </c>
      <c r="L695" s="35">
        <v>0</v>
      </c>
      <c r="M695" s="35">
        <v>0</v>
      </c>
      <c r="N695" s="32" t="s">
        <v>2197</v>
      </c>
      <c r="O695" s="32" t="s">
        <v>18</v>
      </c>
      <c r="P695" s="32">
        <v>20</v>
      </c>
      <c r="Q695" s="32" t="s">
        <v>4664</v>
      </c>
    </row>
    <row r="696" spans="1:17" hidden="1" x14ac:dyDescent="0.25">
      <c r="A696" s="57">
        <v>42248.464587962961</v>
      </c>
      <c r="B696" s="32" t="s">
        <v>21</v>
      </c>
      <c r="C696" s="32" t="s">
        <v>3190</v>
      </c>
      <c r="D696" s="32" t="s">
        <v>3191</v>
      </c>
      <c r="E696" s="32" t="s">
        <v>4704</v>
      </c>
      <c r="F696" s="32" t="s">
        <v>8358</v>
      </c>
      <c r="G696" s="32" t="s">
        <v>2646</v>
      </c>
      <c r="H696" s="32" t="s">
        <v>2647</v>
      </c>
      <c r="I696" s="32" t="s">
        <v>4605</v>
      </c>
      <c r="J696" s="35">
        <v>202</v>
      </c>
      <c r="K696" s="35">
        <v>0</v>
      </c>
      <c r="L696" s="35">
        <v>0</v>
      </c>
      <c r="M696" s="35">
        <v>0</v>
      </c>
      <c r="N696" s="32" t="s">
        <v>2197</v>
      </c>
      <c r="O696" s="32" t="s">
        <v>18</v>
      </c>
      <c r="P696" s="32">
        <v>10</v>
      </c>
      <c r="Q696" s="32" t="s">
        <v>4664</v>
      </c>
    </row>
    <row r="697" spans="1:17" hidden="1" x14ac:dyDescent="0.25">
      <c r="A697" s="57">
        <v>42248.464589432871</v>
      </c>
      <c r="B697" s="32" t="s">
        <v>21</v>
      </c>
      <c r="C697" s="32" t="s">
        <v>3190</v>
      </c>
      <c r="D697" s="32" t="s">
        <v>3191</v>
      </c>
      <c r="E697" s="32" t="s">
        <v>5210</v>
      </c>
      <c r="F697" s="32" t="s">
        <v>8359</v>
      </c>
      <c r="G697" s="32" t="s">
        <v>2774</v>
      </c>
      <c r="H697" s="32" t="s">
        <v>2775</v>
      </c>
      <c r="I697" s="32" t="s">
        <v>4605</v>
      </c>
      <c r="J697" s="35">
        <v>90.2</v>
      </c>
      <c r="K697" s="35">
        <v>0</v>
      </c>
      <c r="L697" s="35">
        <v>0</v>
      </c>
      <c r="M697" s="35">
        <v>0</v>
      </c>
      <c r="N697" s="32" t="s">
        <v>2197</v>
      </c>
      <c r="O697" s="32" t="s">
        <v>18</v>
      </c>
      <c r="P697" s="32">
        <v>20</v>
      </c>
      <c r="Q697" s="32" t="s">
        <v>5128</v>
      </c>
    </row>
    <row r="698" spans="1:17" hidden="1" x14ac:dyDescent="0.25">
      <c r="A698" s="57">
        <v>42248.464589432871</v>
      </c>
      <c r="B698" s="32" t="s">
        <v>21</v>
      </c>
      <c r="C698" s="32" t="s">
        <v>3190</v>
      </c>
      <c r="D698" s="32" t="s">
        <v>3191</v>
      </c>
      <c r="E698" s="32" t="s">
        <v>5210</v>
      </c>
      <c r="F698" s="32" t="s">
        <v>8359</v>
      </c>
      <c r="G698" s="32" t="s">
        <v>5211</v>
      </c>
      <c r="H698" s="32" t="s">
        <v>5212</v>
      </c>
      <c r="I698" s="32" t="s">
        <v>4605</v>
      </c>
      <c r="J698" s="35">
        <v>721.8</v>
      </c>
      <c r="K698" s="35">
        <v>0</v>
      </c>
      <c r="L698" s="35">
        <v>0</v>
      </c>
      <c r="M698" s="35">
        <v>0</v>
      </c>
      <c r="N698" s="32" t="s">
        <v>2197</v>
      </c>
      <c r="O698" s="32" t="s">
        <v>18</v>
      </c>
      <c r="P698" s="32">
        <v>20</v>
      </c>
      <c r="Q698" s="32" t="s">
        <v>5128</v>
      </c>
    </row>
    <row r="699" spans="1:17" hidden="1" x14ac:dyDescent="0.25">
      <c r="A699" s="57">
        <v>42248.464590856478</v>
      </c>
      <c r="B699" s="32" t="s">
        <v>21</v>
      </c>
      <c r="C699" s="32" t="s">
        <v>3190</v>
      </c>
      <c r="D699" s="32" t="s">
        <v>3191</v>
      </c>
      <c r="E699" s="32" t="s">
        <v>5213</v>
      </c>
      <c r="F699" s="32" t="s">
        <v>8360</v>
      </c>
      <c r="G699" s="32" t="s">
        <v>2646</v>
      </c>
      <c r="H699" s="32" t="s">
        <v>2647</v>
      </c>
      <c r="I699" s="32" t="s">
        <v>4605</v>
      </c>
      <c r="J699" s="35">
        <v>808</v>
      </c>
      <c r="K699" s="35">
        <v>0</v>
      </c>
      <c r="L699" s="35">
        <v>0</v>
      </c>
      <c r="M699" s="35">
        <v>0</v>
      </c>
      <c r="N699" s="32" t="s">
        <v>2197</v>
      </c>
      <c r="O699" s="32" t="s">
        <v>18</v>
      </c>
      <c r="P699" s="32">
        <v>40</v>
      </c>
      <c r="Q699" s="32" t="s">
        <v>5128</v>
      </c>
    </row>
    <row r="700" spans="1:17" hidden="1" x14ac:dyDescent="0.25">
      <c r="A700" s="57">
        <v>42248.46600818287</v>
      </c>
      <c r="B700" s="32" t="s">
        <v>21</v>
      </c>
      <c r="C700" s="32" t="s">
        <v>3207</v>
      </c>
      <c r="D700" s="32" t="s">
        <v>494</v>
      </c>
      <c r="E700" s="32" t="s">
        <v>3208</v>
      </c>
      <c r="F700" s="32" t="s">
        <v>8361</v>
      </c>
      <c r="G700" s="32" t="s">
        <v>3040</v>
      </c>
      <c r="H700" s="32" t="s">
        <v>3041</v>
      </c>
      <c r="I700" s="32" t="s">
        <v>4605</v>
      </c>
      <c r="J700" s="35">
        <v>29.15</v>
      </c>
      <c r="K700" s="35">
        <v>0</v>
      </c>
      <c r="L700" s="35">
        <v>0</v>
      </c>
      <c r="M700" s="35">
        <v>0</v>
      </c>
      <c r="N700" s="32" t="s">
        <v>2197</v>
      </c>
      <c r="O700" s="32" t="s">
        <v>18</v>
      </c>
      <c r="P700" s="32">
        <v>1</v>
      </c>
      <c r="Q700" s="32" t="s">
        <v>3209</v>
      </c>
    </row>
    <row r="701" spans="1:17" hidden="1" x14ac:dyDescent="0.25">
      <c r="A701" s="57">
        <v>42248.466009456017</v>
      </c>
      <c r="B701" s="32" t="s">
        <v>21</v>
      </c>
      <c r="C701" s="32" t="s">
        <v>3207</v>
      </c>
      <c r="D701" s="32" t="s">
        <v>494</v>
      </c>
      <c r="E701" s="32" t="s">
        <v>3210</v>
      </c>
      <c r="F701" s="32" t="s">
        <v>8362</v>
      </c>
      <c r="G701" s="32" t="s">
        <v>3049</v>
      </c>
      <c r="H701" s="32" t="s">
        <v>3050</v>
      </c>
      <c r="I701" s="32" t="s">
        <v>4605</v>
      </c>
      <c r="J701" s="35">
        <v>813</v>
      </c>
      <c r="K701" s="35">
        <v>0</v>
      </c>
      <c r="L701" s="35">
        <v>0</v>
      </c>
      <c r="M701" s="35">
        <v>0</v>
      </c>
      <c r="N701" s="32" t="s">
        <v>2197</v>
      </c>
      <c r="O701" s="32" t="s">
        <v>18</v>
      </c>
      <c r="P701" s="32">
        <v>25</v>
      </c>
      <c r="Q701" s="32" t="s">
        <v>3211</v>
      </c>
    </row>
    <row r="702" spans="1:17" hidden="1" x14ac:dyDescent="0.25">
      <c r="A702" s="57">
        <v>42248.466009456017</v>
      </c>
      <c r="B702" s="32" t="s">
        <v>21</v>
      </c>
      <c r="C702" s="32" t="s">
        <v>3207</v>
      </c>
      <c r="D702" s="32" t="s">
        <v>494</v>
      </c>
      <c r="E702" s="32" t="s">
        <v>3210</v>
      </c>
      <c r="F702" s="32" t="s">
        <v>8362</v>
      </c>
      <c r="G702" s="32" t="s">
        <v>2774</v>
      </c>
      <c r="H702" s="32" t="s">
        <v>2775</v>
      </c>
      <c r="I702" s="32" t="s">
        <v>4605</v>
      </c>
      <c r="J702" s="35">
        <v>112.75</v>
      </c>
      <c r="K702" s="35">
        <v>0</v>
      </c>
      <c r="L702" s="35">
        <v>0</v>
      </c>
      <c r="M702" s="35">
        <v>0</v>
      </c>
      <c r="N702" s="32" t="s">
        <v>2197</v>
      </c>
      <c r="O702" s="32" t="s">
        <v>18</v>
      </c>
      <c r="P702" s="32">
        <v>25</v>
      </c>
      <c r="Q702" s="32" t="s">
        <v>3211</v>
      </c>
    </row>
    <row r="703" spans="1:17" hidden="1" x14ac:dyDescent="0.25">
      <c r="A703" s="57">
        <v>42248.466010914352</v>
      </c>
      <c r="B703" s="32" t="s">
        <v>21</v>
      </c>
      <c r="C703" s="32" t="s">
        <v>3207</v>
      </c>
      <c r="D703" s="32" t="s">
        <v>494</v>
      </c>
      <c r="E703" s="32" t="s">
        <v>3212</v>
      </c>
      <c r="F703" s="32" t="s">
        <v>8363</v>
      </c>
      <c r="G703" s="32" t="s">
        <v>2774</v>
      </c>
      <c r="H703" s="32" t="s">
        <v>2775</v>
      </c>
      <c r="I703" s="32" t="s">
        <v>4605</v>
      </c>
      <c r="J703" s="35">
        <v>112.75</v>
      </c>
      <c r="K703" s="35">
        <v>0</v>
      </c>
      <c r="L703" s="35">
        <v>0</v>
      </c>
      <c r="M703" s="35">
        <v>0</v>
      </c>
      <c r="N703" s="32" t="s">
        <v>2197</v>
      </c>
      <c r="O703" s="32" t="s">
        <v>18</v>
      </c>
      <c r="P703" s="32">
        <v>25</v>
      </c>
      <c r="Q703" s="32" t="s">
        <v>3213</v>
      </c>
    </row>
    <row r="704" spans="1:17" hidden="1" x14ac:dyDescent="0.25">
      <c r="A704" s="57">
        <v>42248.466010914352</v>
      </c>
      <c r="B704" s="32" t="s">
        <v>21</v>
      </c>
      <c r="C704" s="32" t="s">
        <v>3207</v>
      </c>
      <c r="D704" s="32" t="s">
        <v>494</v>
      </c>
      <c r="E704" s="32" t="s">
        <v>3212</v>
      </c>
      <c r="F704" s="32" t="s">
        <v>8363</v>
      </c>
      <c r="G704" s="32" t="s">
        <v>2803</v>
      </c>
      <c r="H704" s="32" t="s">
        <v>2804</v>
      </c>
      <c r="I704" s="32" t="s">
        <v>4605</v>
      </c>
      <c r="J704" s="35">
        <v>813</v>
      </c>
      <c r="K704" s="35">
        <v>0</v>
      </c>
      <c r="L704" s="35">
        <v>0</v>
      </c>
      <c r="M704" s="35">
        <v>0</v>
      </c>
      <c r="N704" s="32" t="s">
        <v>2197</v>
      </c>
      <c r="O704" s="32" t="s">
        <v>18</v>
      </c>
      <c r="P704" s="32">
        <v>25</v>
      </c>
      <c r="Q704" s="32" t="s">
        <v>3213</v>
      </c>
    </row>
    <row r="705" spans="1:17" hidden="1" x14ac:dyDescent="0.25">
      <c r="A705" s="57">
        <v>42248.466012349534</v>
      </c>
      <c r="B705" s="32" t="s">
        <v>21</v>
      </c>
      <c r="C705" s="32" t="s">
        <v>3207</v>
      </c>
      <c r="D705" s="32" t="s">
        <v>494</v>
      </c>
      <c r="E705" s="32" t="s">
        <v>3622</v>
      </c>
      <c r="F705" s="32" t="s">
        <v>8364</v>
      </c>
      <c r="G705" s="32" t="s">
        <v>3049</v>
      </c>
      <c r="H705" s="32" t="s">
        <v>3050</v>
      </c>
      <c r="I705" s="32" t="s">
        <v>4605</v>
      </c>
      <c r="J705" s="35">
        <v>1626</v>
      </c>
      <c r="K705" s="35">
        <v>0</v>
      </c>
      <c r="L705" s="35">
        <v>0</v>
      </c>
      <c r="M705" s="35">
        <v>0</v>
      </c>
      <c r="N705" s="32" t="s">
        <v>2197</v>
      </c>
      <c r="O705" s="32" t="s">
        <v>18</v>
      </c>
      <c r="P705" s="32">
        <v>50</v>
      </c>
      <c r="Q705" s="32" t="s">
        <v>3623</v>
      </c>
    </row>
    <row r="706" spans="1:17" hidden="1" x14ac:dyDescent="0.25">
      <c r="A706" s="57">
        <v>42248.466012349534</v>
      </c>
      <c r="B706" s="32" t="s">
        <v>21</v>
      </c>
      <c r="C706" s="32" t="s">
        <v>3207</v>
      </c>
      <c r="D706" s="32" t="s">
        <v>494</v>
      </c>
      <c r="E706" s="32" t="s">
        <v>3622</v>
      </c>
      <c r="F706" s="32" t="s">
        <v>8364</v>
      </c>
      <c r="G706" s="32" t="s">
        <v>2774</v>
      </c>
      <c r="H706" s="32" t="s">
        <v>2775</v>
      </c>
      <c r="I706" s="32" t="s">
        <v>4605</v>
      </c>
      <c r="J706" s="35">
        <v>225.5</v>
      </c>
      <c r="K706" s="35">
        <v>0</v>
      </c>
      <c r="L706" s="35">
        <v>0</v>
      </c>
      <c r="M706" s="35">
        <v>0</v>
      </c>
      <c r="N706" s="32" t="s">
        <v>2197</v>
      </c>
      <c r="O706" s="32" t="s">
        <v>18</v>
      </c>
      <c r="P706" s="32">
        <v>50</v>
      </c>
      <c r="Q706" s="32" t="s">
        <v>3623</v>
      </c>
    </row>
    <row r="707" spans="1:17" hidden="1" x14ac:dyDescent="0.25">
      <c r="A707" s="57">
        <v>42248.466013807869</v>
      </c>
      <c r="B707" s="32" t="s">
        <v>21</v>
      </c>
      <c r="C707" s="32" t="s">
        <v>3207</v>
      </c>
      <c r="D707" s="32" t="s">
        <v>494</v>
      </c>
      <c r="E707" s="32" t="s">
        <v>4709</v>
      </c>
      <c r="F707" s="32" t="s">
        <v>8365</v>
      </c>
      <c r="G707" s="32" t="s">
        <v>3040</v>
      </c>
      <c r="H707" s="32" t="s">
        <v>3041</v>
      </c>
      <c r="I707" s="32" t="s">
        <v>4605</v>
      </c>
      <c r="J707" s="35">
        <v>29.15</v>
      </c>
      <c r="K707" s="35">
        <v>0</v>
      </c>
      <c r="L707" s="35">
        <v>0</v>
      </c>
      <c r="M707" s="35">
        <v>0</v>
      </c>
      <c r="N707" s="32" t="s">
        <v>2197</v>
      </c>
      <c r="O707" s="32" t="s">
        <v>18</v>
      </c>
      <c r="P707" s="32">
        <v>1</v>
      </c>
      <c r="Q707" s="32" t="s">
        <v>4665</v>
      </c>
    </row>
    <row r="708" spans="1:17" x14ac:dyDescent="0.25">
      <c r="A708" s="57">
        <v>42248.470394826392</v>
      </c>
      <c r="B708" s="32" t="s">
        <v>67</v>
      </c>
      <c r="C708" s="32" t="s">
        <v>352</v>
      </c>
      <c r="D708" s="32" t="s">
        <v>351</v>
      </c>
      <c r="E708" s="32" t="s">
        <v>5867</v>
      </c>
      <c r="F708" s="32" t="s">
        <v>6086</v>
      </c>
      <c r="G708" s="32" t="s">
        <v>39</v>
      </c>
      <c r="H708" s="32" t="s">
        <v>40</v>
      </c>
      <c r="I708" s="32" t="s">
        <v>2013</v>
      </c>
      <c r="J708" s="35">
        <v>0</v>
      </c>
      <c r="K708" s="35">
        <v>0</v>
      </c>
      <c r="L708" s="35">
        <v>0</v>
      </c>
      <c r="M708" s="35">
        <v>0</v>
      </c>
      <c r="N708" s="32" t="s">
        <v>19</v>
      </c>
      <c r="O708" s="32" t="s">
        <v>41</v>
      </c>
      <c r="P708" s="32">
        <v>1</v>
      </c>
      <c r="Q708" s="32" t="s">
        <v>6087</v>
      </c>
    </row>
    <row r="709" spans="1:17" x14ac:dyDescent="0.25">
      <c r="A709" s="57">
        <v>42248.470394826392</v>
      </c>
      <c r="B709" s="32" t="s">
        <v>67</v>
      </c>
      <c r="C709" s="32" t="s">
        <v>352</v>
      </c>
      <c r="D709" s="32" t="s">
        <v>351</v>
      </c>
      <c r="E709" s="32" t="s">
        <v>5867</v>
      </c>
      <c r="F709" s="32" t="s">
        <v>6086</v>
      </c>
      <c r="G709" s="32" t="s">
        <v>2099</v>
      </c>
      <c r="H709" s="32" t="s">
        <v>2100</v>
      </c>
      <c r="I709" s="32" t="s">
        <v>2013</v>
      </c>
      <c r="J709" s="35">
        <v>0</v>
      </c>
      <c r="K709" s="35">
        <v>0</v>
      </c>
      <c r="L709" s="35">
        <v>14.25</v>
      </c>
      <c r="M709" s="35">
        <v>0</v>
      </c>
      <c r="N709" s="32" t="s">
        <v>19</v>
      </c>
      <c r="O709" s="32" t="s">
        <v>41</v>
      </c>
      <c r="P709" s="32">
        <v>1</v>
      </c>
      <c r="Q709" s="32" t="s">
        <v>6087</v>
      </c>
    </row>
    <row r="710" spans="1:17" x14ac:dyDescent="0.25">
      <c r="A710" s="57">
        <v>42248.470394826392</v>
      </c>
      <c r="B710" s="32" t="s">
        <v>67</v>
      </c>
      <c r="C710" s="32" t="s">
        <v>352</v>
      </c>
      <c r="D710" s="32" t="s">
        <v>351</v>
      </c>
      <c r="E710" s="32" t="s">
        <v>5867</v>
      </c>
      <c r="F710" s="32" t="s">
        <v>6086</v>
      </c>
      <c r="G710" s="32" t="s">
        <v>35</v>
      </c>
      <c r="H710" s="32" t="s">
        <v>38</v>
      </c>
      <c r="I710" s="32" t="s">
        <v>2013</v>
      </c>
      <c r="J710" s="35">
        <v>0</v>
      </c>
      <c r="K710" s="35">
        <v>0</v>
      </c>
      <c r="L710" s="35">
        <v>0</v>
      </c>
      <c r="M710" s="35">
        <v>13.04</v>
      </c>
      <c r="N710" s="32" t="s">
        <v>19</v>
      </c>
      <c r="O710" s="32" t="s">
        <v>41</v>
      </c>
      <c r="P710" s="32">
        <v>1</v>
      </c>
      <c r="Q710" s="32" t="s">
        <v>6087</v>
      </c>
    </row>
    <row r="711" spans="1:17" x14ac:dyDescent="0.25">
      <c r="A711" s="57">
        <v>42248.470394826392</v>
      </c>
      <c r="B711" s="32" t="s">
        <v>67</v>
      </c>
      <c r="C711" s="32" t="s">
        <v>352</v>
      </c>
      <c r="D711" s="32" t="s">
        <v>351</v>
      </c>
      <c r="E711" s="32" t="s">
        <v>5867</v>
      </c>
      <c r="F711" s="32" t="s">
        <v>6086</v>
      </c>
      <c r="G711" s="32" t="s">
        <v>39</v>
      </c>
      <c r="H711" s="32" t="s">
        <v>40</v>
      </c>
      <c r="I711" s="32" t="s">
        <v>2013</v>
      </c>
      <c r="J711" s="35">
        <v>0</v>
      </c>
      <c r="K711" s="35">
        <v>0</v>
      </c>
      <c r="L711" s="35">
        <v>0</v>
      </c>
      <c r="M711" s="35">
        <v>0</v>
      </c>
      <c r="N711" s="32" t="s">
        <v>19</v>
      </c>
      <c r="O711" s="32" t="s">
        <v>41</v>
      </c>
      <c r="P711" s="32">
        <v>1</v>
      </c>
      <c r="Q711" s="32" t="s">
        <v>6087</v>
      </c>
    </row>
    <row r="712" spans="1:17" x14ac:dyDescent="0.25">
      <c r="A712" s="57">
        <v>42248.470394826392</v>
      </c>
      <c r="B712" s="32" t="s">
        <v>67</v>
      </c>
      <c r="C712" s="32" t="s">
        <v>352</v>
      </c>
      <c r="D712" s="32" t="s">
        <v>351</v>
      </c>
      <c r="E712" s="32" t="s">
        <v>5867</v>
      </c>
      <c r="F712" s="32" t="s">
        <v>6086</v>
      </c>
      <c r="G712" s="32" t="s">
        <v>35</v>
      </c>
      <c r="H712" s="32" t="s">
        <v>38</v>
      </c>
      <c r="I712" s="32" t="s">
        <v>2013</v>
      </c>
      <c r="J712" s="35">
        <v>0</v>
      </c>
      <c r="K712" s="35">
        <v>0</v>
      </c>
      <c r="L712" s="35">
        <v>0</v>
      </c>
      <c r="M712" s="35">
        <v>10.95</v>
      </c>
      <c r="N712" s="32" t="s">
        <v>19</v>
      </c>
      <c r="O712" s="32" t="s">
        <v>41</v>
      </c>
      <c r="P712" s="32">
        <v>1</v>
      </c>
      <c r="Q712" s="32" t="s">
        <v>6087</v>
      </c>
    </row>
    <row r="713" spans="1:17" x14ac:dyDescent="0.25">
      <c r="A713" s="57">
        <v>42248.470394826392</v>
      </c>
      <c r="B713" s="32" t="s">
        <v>67</v>
      </c>
      <c r="C713" s="32" t="s">
        <v>352</v>
      </c>
      <c r="D713" s="32" t="s">
        <v>351</v>
      </c>
      <c r="E713" s="32" t="s">
        <v>5867</v>
      </c>
      <c r="F713" s="32" t="s">
        <v>6086</v>
      </c>
      <c r="G713" s="32" t="s">
        <v>35</v>
      </c>
      <c r="H713" s="32" t="s">
        <v>38</v>
      </c>
      <c r="I713" s="32" t="s">
        <v>2013</v>
      </c>
      <c r="J713" s="35">
        <v>0</v>
      </c>
      <c r="K713" s="35">
        <v>0</v>
      </c>
      <c r="L713" s="35">
        <v>0</v>
      </c>
      <c r="M713" s="35">
        <v>15.15</v>
      </c>
      <c r="N713" s="32" t="s">
        <v>19</v>
      </c>
      <c r="O713" s="32" t="s">
        <v>41</v>
      </c>
      <c r="P713" s="32">
        <v>1</v>
      </c>
      <c r="Q713" s="32" t="s">
        <v>6087</v>
      </c>
    </row>
    <row r="714" spans="1:17" x14ac:dyDescent="0.25">
      <c r="A714" s="57">
        <v>42248.485456516202</v>
      </c>
      <c r="B714" s="32" t="s">
        <v>267</v>
      </c>
      <c r="C714" s="32" t="s">
        <v>81</v>
      </c>
      <c r="D714" s="32" t="s">
        <v>266</v>
      </c>
      <c r="E714" s="32" t="s">
        <v>6088</v>
      </c>
      <c r="F714" s="32" t="s">
        <v>6089</v>
      </c>
      <c r="G714" s="32" t="s">
        <v>39</v>
      </c>
      <c r="H714" s="32" t="s">
        <v>40</v>
      </c>
      <c r="I714" s="32" t="s">
        <v>2013</v>
      </c>
      <c r="J714" s="35">
        <v>1000</v>
      </c>
      <c r="K714" s="35">
        <v>0</v>
      </c>
      <c r="L714" s="35">
        <v>0</v>
      </c>
      <c r="M714" s="35">
        <v>0</v>
      </c>
      <c r="N714" s="32" t="s">
        <v>19</v>
      </c>
      <c r="O714" s="32" t="s">
        <v>41</v>
      </c>
      <c r="P714" s="32">
        <v>1</v>
      </c>
      <c r="Q714" s="32" t="s">
        <v>6090</v>
      </c>
    </row>
    <row r="715" spans="1:17" x14ac:dyDescent="0.25">
      <c r="A715" s="57">
        <v>42248.485456516202</v>
      </c>
      <c r="B715" s="32" t="s">
        <v>267</v>
      </c>
      <c r="C715" s="32" t="s">
        <v>81</v>
      </c>
      <c r="D715" s="32" t="s">
        <v>266</v>
      </c>
      <c r="E715" s="32" t="s">
        <v>6088</v>
      </c>
      <c r="F715" s="32" t="s">
        <v>6089</v>
      </c>
      <c r="G715" s="32" t="s">
        <v>29</v>
      </c>
      <c r="H715" s="32" t="s">
        <v>30</v>
      </c>
      <c r="I715" s="32" t="s">
        <v>2013</v>
      </c>
      <c r="J715" s="35">
        <v>0</v>
      </c>
      <c r="K715" s="35">
        <v>0</v>
      </c>
      <c r="L715" s="35">
        <v>0</v>
      </c>
      <c r="M715" s="35">
        <v>3.85</v>
      </c>
      <c r="N715" s="32" t="s">
        <v>19</v>
      </c>
      <c r="O715" s="32" t="s">
        <v>41</v>
      </c>
      <c r="P715" s="32">
        <v>1</v>
      </c>
      <c r="Q715" s="32" t="s">
        <v>6090</v>
      </c>
    </row>
    <row r="716" spans="1:17" x14ac:dyDescent="0.25">
      <c r="A716" s="57">
        <v>42248.485456516202</v>
      </c>
      <c r="B716" s="32" t="s">
        <v>267</v>
      </c>
      <c r="C716" s="32" t="s">
        <v>81</v>
      </c>
      <c r="D716" s="32" t="s">
        <v>266</v>
      </c>
      <c r="E716" s="32" t="s">
        <v>6088</v>
      </c>
      <c r="F716" s="32" t="s">
        <v>6089</v>
      </c>
      <c r="G716" s="32" t="s">
        <v>39</v>
      </c>
      <c r="H716" s="32" t="s">
        <v>40</v>
      </c>
      <c r="I716" s="32" t="s">
        <v>2013</v>
      </c>
      <c r="J716" s="35">
        <v>0</v>
      </c>
      <c r="K716" s="35">
        <v>0</v>
      </c>
      <c r="L716" s="35">
        <v>0</v>
      </c>
      <c r="M716" s="35">
        <v>0</v>
      </c>
      <c r="N716" s="32" t="s">
        <v>19</v>
      </c>
      <c r="O716" s="32" t="s">
        <v>41</v>
      </c>
      <c r="P716" s="32">
        <v>8.5</v>
      </c>
      <c r="Q716" s="32" t="s">
        <v>6090</v>
      </c>
    </row>
    <row r="717" spans="1:17" x14ac:dyDescent="0.25">
      <c r="A717" s="57">
        <v>42248.485456516202</v>
      </c>
      <c r="B717" s="32" t="s">
        <v>267</v>
      </c>
      <c r="C717" s="32" t="s">
        <v>81</v>
      </c>
      <c r="D717" s="32" t="s">
        <v>266</v>
      </c>
      <c r="E717" s="32" t="s">
        <v>6088</v>
      </c>
      <c r="F717" s="32" t="s">
        <v>6089</v>
      </c>
      <c r="G717" s="32" t="s">
        <v>39</v>
      </c>
      <c r="H717" s="32" t="s">
        <v>40</v>
      </c>
      <c r="I717" s="32" t="s">
        <v>2013</v>
      </c>
      <c r="J717" s="35">
        <v>0</v>
      </c>
      <c r="K717" s="35">
        <v>0</v>
      </c>
      <c r="L717" s="35">
        <v>0</v>
      </c>
      <c r="M717" s="35">
        <v>0</v>
      </c>
      <c r="N717" s="32" t="s">
        <v>19</v>
      </c>
      <c r="O717" s="32" t="s">
        <v>41</v>
      </c>
      <c r="P717" s="32">
        <v>8.5</v>
      </c>
      <c r="Q717" s="32" t="s">
        <v>6090</v>
      </c>
    </row>
    <row r="718" spans="1:17" x14ac:dyDescent="0.25">
      <c r="A718" s="57">
        <v>42248.489328321761</v>
      </c>
      <c r="B718" s="32" t="s">
        <v>267</v>
      </c>
      <c r="C718" s="32" t="s">
        <v>81</v>
      </c>
      <c r="D718" s="32" t="s">
        <v>266</v>
      </c>
      <c r="E718" s="32" t="s">
        <v>6091</v>
      </c>
      <c r="F718" s="32" t="s">
        <v>6092</v>
      </c>
      <c r="G718" s="32" t="s">
        <v>39</v>
      </c>
      <c r="H718" s="32" t="s">
        <v>40</v>
      </c>
      <c r="I718" s="32" t="s">
        <v>2013</v>
      </c>
      <c r="J718" s="35">
        <v>300</v>
      </c>
      <c r="K718" s="35">
        <v>0</v>
      </c>
      <c r="L718" s="35">
        <v>0</v>
      </c>
      <c r="M718" s="35">
        <v>0</v>
      </c>
      <c r="N718" s="32" t="s">
        <v>19</v>
      </c>
      <c r="O718" s="32" t="s">
        <v>41</v>
      </c>
      <c r="P718" s="32">
        <v>1</v>
      </c>
      <c r="Q718" s="32" t="s">
        <v>6093</v>
      </c>
    </row>
    <row r="719" spans="1:17" x14ac:dyDescent="0.25">
      <c r="A719" s="57">
        <v>42248.489328321761</v>
      </c>
      <c r="B719" s="32" t="s">
        <v>267</v>
      </c>
      <c r="C719" s="32" t="s">
        <v>81</v>
      </c>
      <c r="D719" s="32" t="s">
        <v>266</v>
      </c>
      <c r="E719" s="32" t="s">
        <v>6091</v>
      </c>
      <c r="F719" s="32" t="s">
        <v>6092</v>
      </c>
      <c r="G719" s="32" t="s">
        <v>35</v>
      </c>
      <c r="H719" s="32" t="s">
        <v>38</v>
      </c>
      <c r="I719" s="32" t="s">
        <v>2013</v>
      </c>
      <c r="J719" s="35">
        <v>0</v>
      </c>
      <c r="K719" s="35">
        <v>0</v>
      </c>
      <c r="L719" s="35">
        <v>0</v>
      </c>
      <c r="M719" s="35">
        <v>22.4</v>
      </c>
      <c r="N719" s="32" t="s">
        <v>19</v>
      </c>
      <c r="O719" s="32" t="s">
        <v>41</v>
      </c>
      <c r="P719" s="32">
        <v>1</v>
      </c>
      <c r="Q719" s="32" t="s">
        <v>6093</v>
      </c>
    </row>
    <row r="720" spans="1:17" x14ac:dyDescent="0.25">
      <c r="A720" s="57">
        <v>42248.489328321761</v>
      </c>
      <c r="B720" s="32" t="s">
        <v>267</v>
      </c>
      <c r="C720" s="32" t="s">
        <v>81</v>
      </c>
      <c r="D720" s="32" t="s">
        <v>266</v>
      </c>
      <c r="E720" s="32" t="s">
        <v>6091</v>
      </c>
      <c r="F720" s="32" t="s">
        <v>6092</v>
      </c>
      <c r="G720" s="32" t="s">
        <v>35</v>
      </c>
      <c r="H720" s="32" t="s">
        <v>38</v>
      </c>
      <c r="I720" s="32" t="s">
        <v>2013</v>
      </c>
      <c r="J720" s="35">
        <v>0</v>
      </c>
      <c r="K720" s="35">
        <v>0</v>
      </c>
      <c r="L720" s="35">
        <v>0</v>
      </c>
      <c r="M720" s="35">
        <v>31.85</v>
      </c>
      <c r="N720" s="32" t="s">
        <v>19</v>
      </c>
      <c r="O720" s="32" t="s">
        <v>41</v>
      </c>
      <c r="P720" s="32">
        <v>1</v>
      </c>
      <c r="Q720" s="32" t="s">
        <v>6093</v>
      </c>
    </row>
    <row r="721" spans="1:17" x14ac:dyDescent="0.25">
      <c r="A721" s="57">
        <v>42248.491701770836</v>
      </c>
      <c r="B721" s="32"/>
      <c r="C721" s="32" t="s">
        <v>2475</v>
      </c>
      <c r="D721" s="32" t="s">
        <v>334</v>
      </c>
      <c r="E721" s="32" t="s">
        <v>6094</v>
      </c>
      <c r="F721" s="32" t="s">
        <v>6095</v>
      </c>
      <c r="G721" s="32" t="s">
        <v>58</v>
      </c>
      <c r="H721" s="32" t="s">
        <v>59</v>
      </c>
      <c r="I721" s="32" t="s">
        <v>2006</v>
      </c>
      <c r="J721" s="35">
        <v>0</v>
      </c>
      <c r="K721" s="35">
        <v>0</v>
      </c>
      <c r="L721" s="35">
        <v>0</v>
      </c>
      <c r="M721" s="35">
        <v>0</v>
      </c>
      <c r="N721" s="32" t="s">
        <v>19</v>
      </c>
      <c r="O721" s="32" t="s">
        <v>322</v>
      </c>
      <c r="P721" s="32">
        <v>0</v>
      </c>
      <c r="Q721" s="32"/>
    </row>
    <row r="722" spans="1:17" x14ac:dyDescent="0.25">
      <c r="A722" s="57">
        <v>42248.494752893515</v>
      </c>
      <c r="B722" s="32" t="s">
        <v>36</v>
      </c>
      <c r="C722" s="32" t="s">
        <v>2208</v>
      </c>
      <c r="D722" s="32" t="s">
        <v>2209</v>
      </c>
      <c r="E722" s="32" t="s">
        <v>6096</v>
      </c>
      <c r="F722" s="32" t="s">
        <v>6097</v>
      </c>
      <c r="G722" s="32" t="s">
        <v>39</v>
      </c>
      <c r="H722" s="32" t="s">
        <v>40</v>
      </c>
      <c r="I722" s="32" t="s">
        <v>2013</v>
      </c>
      <c r="J722" s="35">
        <v>2286</v>
      </c>
      <c r="K722" s="35">
        <v>0</v>
      </c>
      <c r="L722" s="35">
        <v>0</v>
      </c>
      <c r="M722" s="35">
        <v>0</v>
      </c>
      <c r="N722" s="32" t="s">
        <v>19</v>
      </c>
      <c r="O722" s="32" t="s">
        <v>41</v>
      </c>
      <c r="P722" s="32">
        <v>1</v>
      </c>
      <c r="Q722" s="32" t="s">
        <v>6098</v>
      </c>
    </row>
    <row r="723" spans="1:17" x14ac:dyDescent="0.25">
      <c r="A723" s="57">
        <v>42248.494752893515</v>
      </c>
      <c r="B723" s="32" t="s">
        <v>36</v>
      </c>
      <c r="C723" s="32" t="s">
        <v>2208</v>
      </c>
      <c r="D723" s="32" t="s">
        <v>2209</v>
      </c>
      <c r="E723" s="32" t="s">
        <v>6096</v>
      </c>
      <c r="F723" s="32" t="s">
        <v>6097</v>
      </c>
      <c r="G723" s="32" t="s">
        <v>35</v>
      </c>
      <c r="H723" s="32" t="s">
        <v>38</v>
      </c>
      <c r="I723" s="32" t="s">
        <v>2013</v>
      </c>
      <c r="J723" s="35">
        <v>0</v>
      </c>
      <c r="K723" s="35">
        <v>0</v>
      </c>
      <c r="L723" s="35">
        <v>0</v>
      </c>
      <c r="M723" s="35">
        <v>16.23</v>
      </c>
      <c r="N723" s="32" t="s">
        <v>19</v>
      </c>
      <c r="O723" s="32" t="s">
        <v>41</v>
      </c>
      <c r="P723" s="32">
        <v>1</v>
      </c>
      <c r="Q723" s="32" t="s">
        <v>6098</v>
      </c>
    </row>
    <row r="724" spans="1:17" x14ac:dyDescent="0.25">
      <c r="A724" s="57">
        <v>42248.494752893515</v>
      </c>
      <c r="B724" s="32" t="s">
        <v>36</v>
      </c>
      <c r="C724" s="32" t="s">
        <v>2208</v>
      </c>
      <c r="D724" s="32" t="s">
        <v>2209</v>
      </c>
      <c r="E724" s="32" t="s">
        <v>6096</v>
      </c>
      <c r="F724" s="32" t="s">
        <v>6097</v>
      </c>
      <c r="G724" s="32" t="s">
        <v>39</v>
      </c>
      <c r="H724" s="32" t="s">
        <v>40</v>
      </c>
      <c r="I724" s="32" t="s">
        <v>2013</v>
      </c>
      <c r="J724" s="35">
        <v>0</v>
      </c>
      <c r="K724" s="35">
        <v>0</v>
      </c>
      <c r="L724" s="35">
        <v>0</v>
      </c>
      <c r="M724" s="35">
        <v>0</v>
      </c>
      <c r="N724" s="32" t="s">
        <v>19</v>
      </c>
      <c r="O724" s="32" t="s">
        <v>41</v>
      </c>
      <c r="P724" s="32">
        <v>7</v>
      </c>
      <c r="Q724" s="32" t="s">
        <v>6098</v>
      </c>
    </row>
    <row r="725" spans="1:17" x14ac:dyDescent="0.25">
      <c r="A725" s="57">
        <v>42248.494752893515</v>
      </c>
      <c r="B725" s="32" t="s">
        <v>36</v>
      </c>
      <c r="C725" s="32" t="s">
        <v>2208</v>
      </c>
      <c r="D725" s="32" t="s">
        <v>2209</v>
      </c>
      <c r="E725" s="32" t="s">
        <v>6096</v>
      </c>
      <c r="F725" s="32" t="s">
        <v>6097</v>
      </c>
      <c r="G725" s="32" t="s">
        <v>39</v>
      </c>
      <c r="H725" s="32" t="s">
        <v>40</v>
      </c>
      <c r="I725" s="32" t="s">
        <v>2013</v>
      </c>
      <c r="J725" s="35">
        <v>0</v>
      </c>
      <c r="K725" s="35">
        <v>0</v>
      </c>
      <c r="L725" s="35">
        <v>0</v>
      </c>
      <c r="M725" s="35">
        <v>0</v>
      </c>
      <c r="N725" s="32" t="s">
        <v>19</v>
      </c>
      <c r="O725" s="32" t="s">
        <v>41</v>
      </c>
      <c r="P725" s="32">
        <v>5.25</v>
      </c>
      <c r="Q725" s="32" t="s">
        <v>6098</v>
      </c>
    </row>
    <row r="726" spans="1:17" x14ac:dyDescent="0.25">
      <c r="A726" s="57">
        <v>42248.494752893515</v>
      </c>
      <c r="B726" s="32" t="s">
        <v>36</v>
      </c>
      <c r="C726" s="32" t="s">
        <v>2208</v>
      </c>
      <c r="D726" s="32" t="s">
        <v>2209</v>
      </c>
      <c r="E726" s="32" t="s">
        <v>6096</v>
      </c>
      <c r="F726" s="32" t="s">
        <v>6097</v>
      </c>
      <c r="G726" s="32" t="s">
        <v>39</v>
      </c>
      <c r="H726" s="32" t="s">
        <v>40</v>
      </c>
      <c r="I726" s="32" t="s">
        <v>2013</v>
      </c>
      <c r="J726" s="35">
        <v>0</v>
      </c>
      <c r="K726" s="35">
        <v>0</v>
      </c>
      <c r="L726" s="35">
        <v>0</v>
      </c>
      <c r="M726" s="35">
        <v>0</v>
      </c>
      <c r="N726" s="32" t="s">
        <v>19</v>
      </c>
      <c r="O726" s="32" t="s">
        <v>41</v>
      </c>
      <c r="P726" s="32">
        <v>5.25</v>
      </c>
      <c r="Q726" s="32" t="s">
        <v>6098</v>
      </c>
    </row>
    <row r="727" spans="1:17" x14ac:dyDescent="0.25">
      <c r="A727" s="57">
        <v>42248.494752893515</v>
      </c>
      <c r="B727" s="32" t="s">
        <v>36</v>
      </c>
      <c r="C727" s="32" t="s">
        <v>2208</v>
      </c>
      <c r="D727" s="32" t="s">
        <v>2209</v>
      </c>
      <c r="E727" s="32" t="s">
        <v>6096</v>
      </c>
      <c r="F727" s="32" t="s">
        <v>6097</v>
      </c>
      <c r="G727" s="32" t="s">
        <v>35</v>
      </c>
      <c r="H727" s="32" t="s">
        <v>38</v>
      </c>
      <c r="I727" s="32" t="s">
        <v>2013</v>
      </c>
      <c r="J727" s="35">
        <v>0</v>
      </c>
      <c r="K727" s="35">
        <v>0</v>
      </c>
      <c r="L727" s="35">
        <v>0</v>
      </c>
      <c r="M727" s="35">
        <v>12.95</v>
      </c>
      <c r="N727" s="32" t="s">
        <v>19</v>
      </c>
      <c r="O727" s="32" t="s">
        <v>41</v>
      </c>
      <c r="P727" s="32">
        <v>1</v>
      </c>
      <c r="Q727" s="32" t="s">
        <v>6098</v>
      </c>
    </row>
    <row r="728" spans="1:17" x14ac:dyDescent="0.25">
      <c r="A728" s="57">
        <v>42248.494752893515</v>
      </c>
      <c r="B728" s="32" t="s">
        <v>36</v>
      </c>
      <c r="C728" s="32" t="s">
        <v>2208</v>
      </c>
      <c r="D728" s="32" t="s">
        <v>2209</v>
      </c>
      <c r="E728" s="32" t="s">
        <v>6096</v>
      </c>
      <c r="F728" s="32" t="s">
        <v>6097</v>
      </c>
      <c r="G728" s="32" t="s">
        <v>39</v>
      </c>
      <c r="H728" s="32" t="s">
        <v>40</v>
      </c>
      <c r="I728" s="32" t="s">
        <v>2013</v>
      </c>
      <c r="J728" s="35">
        <v>0</v>
      </c>
      <c r="K728" s="35">
        <v>0</v>
      </c>
      <c r="L728" s="35">
        <v>0</v>
      </c>
      <c r="M728" s="35">
        <v>0</v>
      </c>
      <c r="N728" s="32" t="s">
        <v>19</v>
      </c>
      <c r="O728" s="32" t="s">
        <v>41</v>
      </c>
      <c r="P728" s="32">
        <v>7</v>
      </c>
      <c r="Q728" s="32" t="s">
        <v>6098</v>
      </c>
    </row>
    <row r="729" spans="1:17" x14ac:dyDescent="0.25">
      <c r="A729" s="57">
        <v>42248.494752893515</v>
      </c>
      <c r="B729" s="32" t="s">
        <v>36</v>
      </c>
      <c r="C729" s="32" t="s">
        <v>2208</v>
      </c>
      <c r="D729" s="32" t="s">
        <v>2209</v>
      </c>
      <c r="E729" s="32" t="s">
        <v>6096</v>
      </c>
      <c r="F729" s="32" t="s">
        <v>6097</v>
      </c>
      <c r="G729" s="32" t="s">
        <v>33</v>
      </c>
      <c r="H729" s="32" t="s">
        <v>34</v>
      </c>
      <c r="I729" s="32" t="s">
        <v>2013</v>
      </c>
      <c r="J729" s="35">
        <v>0</v>
      </c>
      <c r="K729" s="35">
        <v>0</v>
      </c>
      <c r="L729" s="35">
        <v>0</v>
      </c>
      <c r="M729" s="35">
        <v>3</v>
      </c>
      <c r="N729" s="32" t="s">
        <v>19</v>
      </c>
      <c r="O729" s="32" t="s">
        <v>41</v>
      </c>
      <c r="P729" s="32">
        <v>1</v>
      </c>
      <c r="Q729" s="32" t="s">
        <v>6098</v>
      </c>
    </row>
    <row r="730" spans="1:17" x14ac:dyDescent="0.25">
      <c r="A730" s="57">
        <v>42248.494752893515</v>
      </c>
      <c r="B730" s="32" t="s">
        <v>36</v>
      </c>
      <c r="C730" s="32" t="s">
        <v>2208</v>
      </c>
      <c r="D730" s="32" t="s">
        <v>2209</v>
      </c>
      <c r="E730" s="32" t="s">
        <v>6096</v>
      </c>
      <c r="F730" s="32" t="s">
        <v>6097</v>
      </c>
      <c r="G730" s="32" t="s">
        <v>29</v>
      </c>
      <c r="H730" s="32" t="s">
        <v>30</v>
      </c>
      <c r="I730" s="32" t="s">
        <v>2013</v>
      </c>
      <c r="J730" s="35">
        <v>0</v>
      </c>
      <c r="K730" s="35">
        <v>0</v>
      </c>
      <c r="L730" s="35">
        <v>0</v>
      </c>
      <c r="M730" s="35">
        <v>3.5</v>
      </c>
      <c r="N730" s="32" t="s">
        <v>19</v>
      </c>
      <c r="O730" s="32" t="s">
        <v>41</v>
      </c>
      <c r="P730" s="32">
        <v>1</v>
      </c>
      <c r="Q730" s="32" t="s">
        <v>6098</v>
      </c>
    </row>
    <row r="731" spans="1:17" x14ac:dyDescent="0.25">
      <c r="A731" s="57">
        <v>42248.494752893515</v>
      </c>
      <c r="B731" s="32" t="s">
        <v>36</v>
      </c>
      <c r="C731" s="32" t="s">
        <v>2208</v>
      </c>
      <c r="D731" s="32" t="s">
        <v>2209</v>
      </c>
      <c r="E731" s="32" t="s">
        <v>6096</v>
      </c>
      <c r="F731" s="32" t="s">
        <v>6097</v>
      </c>
      <c r="G731" s="32" t="s">
        <v>29</v>
      </c>
      <c r="H731" s="32" t="s">
        <v>30</v>
      </c>
      <c r="I731" s="32" t="s">
        <v>2013</v>
      </c>
      <c r="J731" s="35">
        <v>0</v>
      </c>
      <c r="K731" s="35">
        <v>0</v>
      </c>
      <c r="L731" s="35">
        <v>0</v>
      </c>
      <c r="M731" s="35">
        <v>6.74</v>
      </c>
      <c r="N731" s="32" t="s">
        <v>19</v>
      </c>
      <c r="O731" s="32" t="s">
        <v>41</v>
      </c>
      <c r="P731" s="32">
        <v>1</v>
      </c>
      <c r="Q731" s="32" t="s">
        <v>6098</v>
      </c>
    </row>
    <row r="732" spans="1:17" x14ac:dyDescent="0.25">
      <c r="A732" s="57">
        <v>42248.494752893515</v>
      </c>
      <c r="B732" s="32" t="s">
        <v>36</v>
      </c>
      <c r="C732" s="32" t="s">
        <v>2208</v>
      </c>
      <c r="D732" s="32" t="s">
        <v>2209</v>
      </c>
      <c r="E732" s="32" t="s">
        <v>6096</v>
      </c>
      <c r="F732" s="32" t="s">
        <v>6097</v>
      </c>
      <c r="G732" s="32" t="s">
        <v>39</v>
      </c>
      <c r="H732" s="32" t="s">
        <v>40</v>
      </c>
      <c r="I732" s="32" t="s">
        <v>2013</v>
      </c>
      <c r="J732" s="35">
        <v>0</v>
      </c>
      <c r="K732" s="35">
        <v>0</v>
      </c>
      <c r="L732" s="35">
        <v>0</v>
      </c>
      <c r="M732" s="35">
        <v>0</v>
      </c>
      <c r="N732" s="32" t="s">
        <v>19</v>
      </c>
      <c r="O732" s="32" t="s">
        <v>41</v>
      </c>
      <c r="P732" s="32">
        <v>3</v>
      </c>
      <c r="Q732" s="32" t="s">
        <v>6098</v>
      </c>
    </row>
    <row r="733" spans="1:17" x14ac:dyDescent="0.25">
      <c r="A733" s="57">
        <v>42248.494752893515</v>
      </c>
      <c r="B733" s="32" t="s">
        <v>36</v>
      </c>
      <c r="C733" s="32" t="s">
        <v>2208</v>
      </c>
      <c r="D733" s="32" t="s">
        <v>2209</v>
      </c>
      <c r="E733" s="32" t="s">
        <v>6096</v>
      </c>
      <c r="F733" s="32" t="s">
        <v>6097</v>
      </c>
      <c r="G733" s="32" t="s">
        <v>39</v>
      </c>
      <c r="H733" s="32" t="s">
        <v>40</v>
      </c>
      <c r="I733" s="32" t="s">
        <v>2013</v>
      </c>
      <c r="J733" s="35">
        <v>0</v>
      </c>
      <c r="K733" s="35">
        <v>0</v>
      </c>
      <c r="L733" s="35">
        <v>0</v>
      </c>
      <c r="M733" s="35">
        <v>0</v>
      </c>
      <c r="N733" s="32" t="s">
        <v>19</v>
      </c>
      <c r="O733" s="32" t="s">
        <v>41</v>
      </c>
      <c r="P733" s="32">
        <v>3</v>
      </c>
      <c r="Q733" s="32" t="s">
        <v>6098</v>
      </c>
    </row>
    <row r="734" spans="1:17" x14ac:dyDescent="0.25">
      <c r="A734" s="57">
        <v>42248.494752893515</v>
      </c>
      <c r="B734" s="32" t="s">
        <v>36</v>
      </c>
      <c r="C734" s="32" t="s">
        <v>2208</v>
      </c>
      <c r="D734" s="32" t="s">
        <v>2209</v>
      </c>
      <c r="E734" s="32" t="s">
        <v>6096</v>
      </c>
      <c r="F734" s="32" t="s">
        <v>6097</v>
      </c>
      <c r="G734" s="32" t="s">
        <v>29</v>
      </c>
      <c r="H734" s="32" t="s">
        <v>30</v>
      </c>
      <c r="I734" s="32" t="s">
        <v>2013</v>
      </c>
      <c r="J734" s="35">
        <v>0</v>
      </c>
      <c r="K734" s="35">
        <v>0</v>
      </c>
      <c r="L734" s="35">
        <v>0</v>
      </c>
      <c r="M734" s="35">
        <v>4.28</v>
      </c>
      <c r="N734" s="32" t="s">
        <v>19</v>
      </c>
      <c r="O734" s="32" t="s">
        <v>41</v>
      </c>
      <c r="P734" s="32">
        <v>1</v>
      </c>
      <c r="Q734" s="32" t="s">
        <v>6098</v>
      </c>
    </row>
    <row r="735" spans="1:17" x14ac:dyDescent="0.25">
      <c r="A735" s="57">
        <v>42248.494752893515</v>
      </c>
      <c r="B735" s="32" t="s">
        <v>36</v>
      </c>
      <c r="C735" s="32" t="s">
        <v>2208</v>
      </c>
      <c r="D735" s="32" t="s">
        <v>2209</v>
      </c>
      <c r="E735" s="32" t="s">
        <v>6096</v>
      </c>
      <c r="F735" s="32" t="s">
        <v>6097</v>
      </c>
      <c r="G735" s="32" t="s">
        <v>380</v>
      </c>
      <c r="H735" s="32" t="s">
        <v>379</v>
      </c>
      <c r="I735" s="32" t="s">
        <v>2013</v>
      </c>
      <c r="J735" s="35">
        <v>0</v>
      </c>
      <c r="K735" s="35">
        <v>0</v>
      </c>
      <c r="L735" s="35">
        <v>0</v>
      </c>
      <c r="M735" s="35">
        <v>1</v>
      </c>
      <c r="N735" s="32" t="s">
        <v>19</v>
      </c>
      <c r="O735" s="32" t="s">
        <v>41</v>
      </c>
      <c r="P735" s="32">
        <v>1</v>
      </c>
      <c r="Q735" s="32" t="s">
        <v>6098</v>
      </c>
    </row>
    <row r="736" spans="1:17" x14ac:dyDescent="0.25">
      <c r="A736" s="57">
        <v>42248.494752893515</v>
      </c>
      <c r="B736" s="32" t="s">
        <v>36</v>
      </c>
      <c r="C736" s="32" t="s">
        <v>2208</v>
      </c>
      <c r="D736" s="32" t="s">
        <v>2209</v>
      </c>
      <c r="E736" s="32" t="s">
        <v>6096</v>
      </c>
      <c r="F736" s="32" t="s">
        <v>6097</v>
      </c>
      <c r="G736" s="32" t="s">
        <v>29</v>
      </c>
      <c r="H736" s="32" t="s">
        <v>30</v>
      </c>
      <c r="I736" s="32" t="s">
        <v>2013</v>
      </c>
      <c r="J736" s="35">
        <v>0</v>
      </c>
      <c r="K736" s="35">
        <v>0</v>
      </c>
      <c r="L736" s="35">
        <v>0</v>
      </c>
      <c r="M736" s="35">
        <v>4.57</v>
      </c>
      <c r="N736" s="32" t="s">
        <v>19</v>
      </c>
      <c r="O736" s="32" t="s">
        <v>41</v>
      </c>
      <c r="P736" s="32">
        <v>1</v>
      </c>
      <c r="Q736" s="32" t="s">
        <v>6098</v>
      </c>
    </row>
    <row r="737" spans="1:17" x14ac:dyDescent="0.25">
      <c r="A737" s="57">
        <v>42248.494752893515</v>
      </c>
      <c r="B737" s="32" t="s">
        <v>36</v>
      </c>
      <c r="C737" s="32" t="s">
        <v>2208</v>
      </c>
      <c r="D737" s="32" t="s">
        <v>2209</v>
      </c>
      <c r="E737" s="32" t="s">
        <v>6096</v>
      </c>
      <c r="F737" s="32" t="s">
        <v>6097</v>
      </c>
      <c r="G737" s="32" t="s">
        <v>380</v>
      </c>
      <c r="H737" s="32" t="s">
        <v>379</v>
      </c>
      <c r="I737" s="32" t="s">
        <v>2013</v>
      </c>
      <c r="J737" s="35">
        <v>0</v>
      </c>
      <c r="K737" s="35">
        <v>0</v>
      </c>
      <c r="L737" s="35">
        <v>0</v>
      </c>
      <c r="M737" s="35">
        <v>1.5</v>
      </c>
      <c r="N737" s="32" t="s">
        <v>19</v>
      </c>
      <c r="O737" s="32" t="s">
        <v>41</v>
      </c>
      <c r="P737" s="32">
        <v>1</v>
      </c>
      <c r="Q737" s="32" t="s">
        <v>6098</v>
      </c>
    </row>
    <row r="738" spans="1:17" x14ac:dyDescent="0.25">
      <c r="A738" s="57">
        <v>42248.498170219907</v>
      </c>
      <c r="B738" s="32"/>
      <c r="C738" s="32" t="s">
        <v>2475</v>
      </c>
      <c r="D738" s="32" t="s">
        <v>334</v>
      </c>
      <c r="E738" s="32" t="s">
        <v>6099</v>
      </c>
      <c r="F738" s="32" t="s">
        <v>6100</v>
      </c>
      <c r="G738" s="32" t="s">
        <v>58</v>
      </c>
      <c r="H738" s="32" t="s">
        <v>59</v>
      </c>
      <c r="I738" s="32" t="s">
        <v>2006</v>
      </c>
      <c r="J738" s="35">
        <v>0</v>
      </c>
      <c r="K738" s="35">
        <v>0</v>
      </c>
      <c r="L738" s="35">
        <v>0</v>
      </c>
      <c r="M738" s="35">
        <v>0</v>
      </c>
      <c r="N738" s="32" t="s">
        <v>19</v>
      </c>
      <c r="O738" s="32" t="s">
        <v>322</v>
      </c>
      <c r="P738" s="32">
        <v>0</v>
      </c>
      <c r="Q738" s="32"/>
    </row>
    <row r="739" spans="1:17" hidden="1" x14ac:dyDescent="0.25">
      <c r="A739" s="57">
        <v>42248.580668599534</v>
      </c>
      <c r="B739" s="32" t="s">
        <v>21</v>
      </c>
      <c r="C739" s="32" t="s">
        <v>3214</v>
      </c>
      <c r="D739" s="32" t="s">
        <v>3215</v>
      </c>
      <c r="E739" s="32" t="s">
        <v>3216</v>
      </c>
      <c r="F739" s="32" t="s">
        <v>8366</v>
      </c>
      <c r="G739" s="32" t="s">
        <v>2690</v>
      </c>
      <c r="H739" s="32" t="s">
        <v>2691</v>
      </c>
      <c r="I739" s="32" t="s">
        <v>4605</v>
      </c>
      <c r="J739" s="35">
        <v>34.799999999999997</v>
      </c>
      <c r="K739" s="35">
        <v>0</v>
      </c>
      <c r="L739" s="35">
        <v>0</v>
      </c>
      <c r="M739" s="35">
        <v>0</v>
      </c>
      <c r="N739" s="32" t="s">
        <v>2197</v>
      </c>
      <c r="O739" s="32" t="s">
        <v>18</v>
      </c>
      <c r="P739" s="32">
        <v>2</v>
      </c>
      <c r="Q739" s="32" t="s">
        <v>3217</v>
      </c>
    </row>
    <row r="740" spans="1:17" hidden="1" x14ac:dyDescent="0.25">
      <c r="A740" s="57">
        <v>42248.580668599534</v>
      </c>
      <c r="B740" s="32" t="s">
        <v>21</v>
      </c>
      <c r="C740" s="32" t="s">
        <v>3214</v>
      </c>
      <c r="D740" s="32" t="s">
        <v>3215</v>
      </c>
      <c r="E740" s="32" t="s">
        <v>3216</v>
      </c>
      <c r="F740" s="32" t="s">
        <v>8366</v>
      </c>
      <c r="G740" s="32" t="s">
        <v>2962</v>
      </c>
      <c r="H740" s="32" t="s">
        <v>2963</v>
      </c>
      <c r="I740" s="32" t="s">
        <v>4605</v>
      </c>
      <c r="J740" s="35">
        <v>9.5</v>
      </c>
      <c r="K740" s="35">
        <v>0</v>
      </c>
      <c r="L740" s="35">
        <v>0</v>
      </c>
      <c r="M740" s="35">
        <v>0</v>
      </c>
      <c r="N740" s="32" t="s">
        <v>2197</v>
      </c>
      <c r="O740" s="32" t="s">
        <v>18</v>
      </c>
      <c r="P740" s="32">
        <v>2</v>
      </c>
      <c r="Q740" s="32" t="s">
        <v>3217</v>
      </c>
    </row>
    <row r="741" spans="1:17" hidden="1" x14ac:dyDescent="0.25">
      <c r="A741" s="57">
        <v>42248.580668599534</v>
      </c>
      <c r="B741" s="32" t="s">
        <v>21</v>
      </c>
      <c r="C741" s="32" t="s">
        <v>3214</v>
      </c>
      <c r="D741" s="32" t="s">
        <v>3215</v>
      </c>
      <c r="E741" s="32" t="s">
        <v>3216</v>
      </c>
      <c r="F741" s="32" t="s">
        <v>8366</v>
      </c>
      <c r="G741" s="32" t="s">
        <v>3218</v>
      </c>
      <c r="H741" s="32" t="s">
        <v>3219</v>
      </c>
      <c r="I741" s="32" t="s">
        <v>4605</v>
      </c>
      <c r="J741" s="35">
        <v>3.9</v>
      </c>
      <c r="K741" s="35">
        <v>0</v>
      </c>
      <c r="L741" s="35">
        <v>0</v>
      </c>
      <c r="M741" s="35">
        <v>0</v>
      </c>
      <c r="N741" s="32" t="s">
        <v>2197</v>
      </c>
      <c r="O741" s="32" t="s">
        <v>18</v>
      </c>
      <c r="P741" s="32">
        <v>2</v>
      </c>
      <c r="Q741" s="32" t="s">
        <v>3217</v>
      </c>
    </row>
    <row r="742" spans="1:17" hidden="1" x14ac:dyDescent="0.25">
      <c r="A742" s="57">
        <v>42248.580668599534</v>
      </c>
      <c r="B742" s="32" t="s">
        <v>21</v>
      </c>
      <c r="C742" s="32" t="s">
        <v>3214</v>
      </c>
      <c r="D742" s="32" t="s">
        <v>3215</v>
      </c>
      <c r="E742" s="32" t="s">
        <v>3216</v>
      </c>
      <c r="F742" s="32" t="s">
        <v>8366</v>
      </c>
      <c r="G742" s="32" t="s">
        <v>2693</v>
      </c>
      <c r="H742" s="32" t="s">
        <v>2694</v>
      </c>
      <c r="I742" s="32" t="s">
        <v>4605</v>
      </c>
      <c r="J742" s="35">
        <v>2.68</v>
      </c>
      <c r="K742" s="35">
        <v>0</v>
      </c>
      <c r="L742" s="35">
        <v>0</v>
      </c>
      <c r="M742" s="35">
        <v>0</v>
      </c>
      <c r="N742" s="32" t="s">
        <v>2197</v>
      </c>
      <c r="O742" s="32" t="s">
        <v>18</v>
      </c>
      <c r="P742" s="32">
        <v>2</v>
      </c>
      <c r="Q742" s="32" t="s">
        <v>3217</v>
      </c>
    </row>
    <row r="743" spans="1:17" hidden="1" x14ac:dyDescent="0.25">
      <c r="A743" s="57">
        <v>42248.580671875003</v>
      </c>
      <c r="B743" s="32" t="s">
        <v>21</v>
      </c>
      <c r="C743" s="32" t="s">
        <v>3214</v>
      </c>
      <c r="D743" s="32" t="s">
        <v>3215</v>
      </c>
      <c r="E743" s="32" t="s">
        <v>3220</v>
      </c>
      <c r="F743" s="32" t="s">
        <v>8367</v>
      </c>
      <c r="G743" s="32" t="s">
        <v>2663</v>
      </c>
      <c r="H743" s="32" t="s">
        <v>2664</v>
      </c>
      <c r="I743" s="32" t="s">
        <v>4605</v>
      </c>
      <c r="J743" s="35">
        <v>22.15</v>
      </c>
      <c r="K743" s="35">
        <v>0</v>
      </c>
      <c r="L743" s="35">
        <v>0</v>
      </c>
      <c r="M743" s="35">
        <v>0</v>
      </c>
      <c r="N743" s="32" t="s">
        <v>2197</v>
      </c>
      <c r="O743" s="32" t="s">
        <v>18</v>
      </c>
      <c r="P743" s="32">
        <v>1</v>
      </c>
      <c r="Q743" s="32" t="s">
        <v>3221</v>
      </c>
    </row>
    <row r="744" spans="1:17" hidden="1" x14ac:dyDescent="0.25">
      <c r="A744" s="57">
        <v>42248.580671875003</v>
      </c>
      <c r="B744" s="32" t="s">
        <v>21</v>
      </c>
      <c r="C744" s="32" t="s">
        <v>3214</v>
      </c>
      <c r="D744" s="32" t="s">
        <v>3215</v>
      </c>
      <c r="E744" s="32" t="s">
        <v>3220</v>
      </c>
      <c r="F744" s="32" t="s">
        <v>8367</v>
      </c>
      <c r="G744" s="32" t="s">
        <v>2809</v>
      </c>
      <c r="H744" s="32" t="s">
        <v>2810</v>
      </c>
      <c r="I744" s="32" t="s">
        <v>4605</v>
      </c>
      <c r="J744" s="35">
        <v>4.3899999999999997</v>
      </c>
      <c r="K744" s="35">
        <v>0</v>
      </c>
      <c r="L744" s="35">
        <v>0</v>
      </c>
      <c r="M744" s="35">
        <v>0</v>
      </c>
      <c r="N744" s="32" t="s">
        <v>2197</v>
      </c>
      <c r="O744" s="32" t="s">
        <v>18</v>
      </c>
      <c r="P744" s="32">
        <v>1</v>
      </c>
      <c r="Q744" s="32" t="s">
        <v>3221</v>
      </c>
    </row>
    <row r="745" spans="1:17" hidden="1" x14ac:dyDescent="0.25">
      <c r="A745" s="57">
        <v>42248.580671875003</v>
      </c>
      <c r="B745" s="32" t="s">
        <v>21</v>
      </c>
      <c r="C745" s="32" t="s">
        <v>3214</v>
      </c>
      <c r="D745" s="32" t="s">
        <v>3215</v>
      </c>
      <c r="E745" s="32" t="s">
        <v>3220</v>
      </c>
      <c r="F745" s="32" t="s">
        <v>8367</v>
      </c>
      <c r="G745" s="32" t="s">
        <v>3222</v>
      </c>
      <c r="H745" s="32" t="s">
        <v>3223</v>
      </c>
      <c r="I745" s="32" t="s">
        <v>4605</v>
      </c>
      <c r="J745" s="35">
        <v>2.44</v>
      </c>
      <c r="K745" s="35">
        <v>0</v>
      </c>
      <c r="L745" s="35">
        <v>0</v>
      </c>
      <c r="M745" s="35">
        <v>0</v>
      </c>
      <c r="N745" s="32" t="s">
        <v>2197</v>
      </c>
      <c r="O745" s="32" t="s">
        <v>18</v>
      </c>
      <c r="P745" s="32">
        <v>1</v>
      </c>
      <c r="Q745" s="32" t="s">
        <v>3221</v>
      </c>
    </row>
    <row r="746" spans="1:17" hidden="1" x14ac:dyDescent="0.25">
      <c r="A746" s="57">
        <v>42248.580674039353</v>
      </c>
      <c r="B746" s="32" t="s">
        <v>21</v>
      </c>
      <c r="C746" s="32" t="s">
        <v>3214</v>
      </c>
      <c r="D746" s="32" t="s">
        <v>3215</v>
      </c>
      <c r="E746" s="32" t="s">
        <v>3224</v>
      </c>
      <c r="F746" s="32" t="s">
        <v>8368</v>
      </c>
      <c r="G746" s="32" t="s">
        <v>2962</v>
      </c>
      <c r="H746" s="32" t="s">
        <v>2963</v>
      </c>
      <c r="I746" s="32" t="s">
        <v>4605</v>
      </c>
      <c r="J746" s="35">
        <v>14.25</v>
      </c>
      <c r="K746" s="35">
        <v>0</v>
      </c>
      <c r="L746" s="35">
        <v>0</v>
      </c>
      <c r="M746" s="35">
        <v>0</v>
      </c>
      <c r="N746" s="32" t="s">
        <v>2197</v>
      </c>
      <c r="O746" s="32" t="s">
        <v>18</v>
      </c>
      <c r="P746" s="32">
        <v>3</v>
      </c>
      <c r="Q746" s="32" t="s">
        <v>3225</v>
      </c>
    </row>
    <row r="747" spans="1:17" hidden="1" x14ac:dyDescent="0.25">
      <c r="A747" s="57">
        <v>42248.580674039353</v>
      </c>
      <c r="B747" s="32" t="s">
        <v>21</v>
      </c>
      <c r="C747" s="32" t="s">
        <v>3214</v>
      </c>
      <c r="D747" s="32" t="s">
        <v>3215</v>
      </c>
      <c r="E747" s="32" t="s">
        <v>3224</v>
      </c>
      <c r="F747" s="32" t="s">
        <v>8368</v>
      </c>
      <c r="G747" s="32" t="s">
        <v>2690</v>
      </c>
      <c r="H747" s="32" t="s">
        <v>2691</v>
      </c>
      <c r="I747" s="32" t="s">
        <v>4605</v>
      </c>
      <c r="J747" s="35">
        <v>52.2</v>
      </c>
      <c r="K747" s="35">
        <v>0</v>
      </c>
      <c r="L747" s="35">
        <v>0</v>
      </c>
      <c r="M747" s="35">
        <v>0</v>
      </c>
      <c r="N747" s="32" t="s">
        <v>2197</v>
      </c>
      <c r="O747" s="32" t="s">
        <v>18</v>
      </c>
      <c r="P747" s="32">
        <v>3</v>
      </c>
      <c r="Q747" s="32" t="s">
        <v>3225</v>
      </c>
    </row>
    <row r="748" spans="1:17" hidden="1" x14ac:dyDescent="0.25">
      <c r="A748" s="57">
        <v>42248.580674039353</v>
      </c>
      <c r="B748" s="32" t="s">
        <v>21</v>
      </c>
      <c r="C748" s="32" t="s">
        <v>3214</v>
      </c>
      <c r="D748" s="32" t="s">
        <v>3215</v>
      </c>
      <c r="E748" s="32" t="s">
        <v>3224</v>
      </c>
      <c r="F748" s="32" t="s">
        <v>8368</v>
      </c>
      <c r="G748" s="32" t="s">
        <v>2693</v>
      </c>
      <c r="H748" s="32" t="s">
        <v>2694</v>
      </c>
      <c r="I748" s="32" t="s">
        <v>4605</v>
      </c>
      <c r="J748" s="35">
        <v>4.0199999999999996</v>
      </c>
      <c r="K748" s="35">
        <v>0</v>
      </c>
      <c r="L748" s="35">
        <v>0</v>
      </c>
      <c r="M748" s="35">
        <v>0</v>
      </c>
      <c r="N748" s="32" t="s">
        <v>2197</v>
      </c>
      <c r="O748" s="32" t="s">
        <v>18</v>
      </c>
      <c r="P748" s="32">
        <v>3</v>
      </c>
      <c r="Q748" s="32" t="s">
        <v>3225</v>
      </c>
    </row>
    <row r="749" spans="1:17" hidden="1" x14ac:dyDescent="0.25">
      <c r="A749" s="57">
        <v>42248.580674039353</v>
      </c>
      <c r="B749" s="32" t="s">
        <v>21</v>
      </c>
      <c r="C749" s="32" t="s">
        <v>3214</v>
      </c>
      <c r="D749" s="32" t="s">
        <v>3215</v>
      </c>
      <c r="E749" s="32" t="s">
        <v>3224</v>
      </c>
      <c r="F749" s="32" t="s">
        <v>8368</v>
      </c>
      <c r="G749" s="32" t="s">
        <v>3218</v>
      </c>
      <c r="H749" s="32" t="s">
        <v>3219</v>
      </c>
      <c r="I749" s="32" t="s">
        <v>4605</v>
      </c>
      <c r="J749" s="35">
        <v>5.85</v>
      </c>
      <c r="K749" s="35">
        <v>0</v>
      </c>
      <c r="L749" s="35">
        <v>0</v>
      </c>
      <c r="M749" s="35">
        <v>0</v>
      </c>
      <c r="N749" s="32" t="s">
        <v>2197</v>
      </c>
      <c r="O749" s="32" t="s">
        <v>18</v>
      </c>
      <c r="P749" s="32">
        <v>3</v>
      </c>
      <c r="Q749" s="32" t="s">
        <v>3225</v>
      </c>
    </row>
    <row r="750" spans="1:17" hidden="1" x14ac:dyDescent="0.25">
      <c r="A750" s="57">
        <v>42248.580676006946</v>
      </c>
      <c r="B750" s="32" t="s">
        <v>21</v>
      </c>
      <c r="C750" s="32" t="s">
        <v>3214</v>
      </c>
      <c r="D750" s="32" t="s">
        <v>3215</v>
      </c>
      <c r="E750" s="32" t="s">
        <v>3226</v>
      </c>
      <c r="F750" s="32" t="s">
        <v>8369</v>
      </c>
      <c r="G750" s="32" t="s">
        <v>2690</v>
      </c>
      <c r="H750" s="32" t="s">
        <v>2691</v>
      </c>
      <c r="I750" s="32" t="s">
        <v>4605</v>
      </c>
      <c r="J750" s="35">
        <v>29.14</v>
      </c>
      <c r="K750" s="35">
        <v>0</v>
      </c>
      <c r="L750" s="35">
        <v>0</v>
      </c>
      <c r="M750" s="35">
        <v>0</v>
      </c>
      <c r="N750" s="32" t="s">
        <v>2197</v>
      </c>
      <c r="O750" s="32" t="s">
        <v>18</v>
      </c>
      <c r="P750" s="32">
        <v>1</v>
      </c>
      <c r="Q750" s="32" t="s">
        <v>3227</v>
      </c>
    </row>
    <row r="751" spans="1:17" hidden="1" x14ac:dyDescent="0.25">
      <c r="A751" s="57">
        <v>42248.580676006946</v>
      </c>
      <c r="B751" s="32" t="s">
        <v>21</v>
      </c>
      <c r="C751" s="32" t="s">
        <v>3214</v>
      </c>
      <c r="D751" s="32" t="s">
        <v>3215</v>
      </c>
      <c r="E751" s="32" t="s">
        <v>3226</v>
      </c>
      <c r="F751" s="32" t="s">
        <v>8369</v>
      </c>
      <c r="G751" s="32" t="s">
        <v>2695</v>
      </c>
      <c r="H751" s="32" t="s">
        <v>4977</v>
      </c>
      <c r="I751" s="32" t="s">
        <v>4605</v>
      </c>
      <c r="J751" s="35">
        <v>8.8800000000000008</v>
      </c>
      <c r="K751" s="35">
        <v>0</v>
      </c>
      <c r="L751" s="35">
        <v>0</v>
      </c>
      <c r="M751" s="35">
        <v>0</v>
      </c>
      <c r="N751" s="32" t="s">
        <v>2197</v>
      </c>
      <c r="O751" s="32" t="s">
        <v>18</v>
      </c>
      <c r="P751" s="32">
        <v>1</v>
      </c>
      <c r="Q751" s="32" t="s">
        <v>3227</v>
      </c>
    </row>
    <row r="752" spans="1:17" hidden="1" x14ac:dyDescent="0.25">
      <c r="A752" s="57">
        <v>42248.580676006946</v>
      </c>
      <c r="B752" s="32" t="s">
        <v>21</v>
      </c>
      <c r="C752" s="32" t="s">
        <v>3214</v>
      </c>
      <c r="D752" s="32" t="s">
        <v>3215</v>
      </c>
      <c r="E752" s="32" t="s">
        <v>3226</v>
      </c>
      <c r="F752" s="32" t="s">
        <v>8369</v>
      </c>
      <c r="G752" s="32" t="s">
        <v>3218</v>
      </c>
      <c r="H752" s="32" t="s">
        <v>3219</v>
      </c>
      <c r="I752" s="32" t="s">
        <v>4605</v>
      </c>
      <c r="J752" s="35">
        <v>3.38</v>
      </c>
      <c r="K752" s="35">
        <v>0</v>
      </c>
      <c r="L752" s="35">
        <v>0</v>
      </c>
      <c r="M752" s="35">
        <v>0</v>
      </c>
      <c r="N752" s="32" t="s">
        <v>2197</v>
      </c>
      <c r="O752" s="32" t="s">
        <v>18</v>
      </c>
      <c r="P752" s="32">
        <v>1</v>
      </c>
      <c r="Q752" s="32" t="s">
        <v>3227</v>
      </c>
    </row>
    <row r="753" spans="1:17" hidden="1" x14ac:dyDescent="0.25">
      <c r="A753" s="57">
        <v>42248.580676006946</v>
      </c>
      <c r="B753" s="32" t="s">
        <v>21</v>
      </c>
      <c r="C753" s="32" t="s">
        <v>3214</v>
      </c>
      <c r="D753" s="32" t="s">
        <v>3215</v>
      </c>
      <c r="E753" s="32" t="s">
        <v>3226</v>
      </c>
      <c r="F753" s="32" t="s">
        <v>8369</v>
      </c>
      <c r="G753" s="32" t="s">
        <v>2693</v>
      </c>
      <c r="H753" s="32" t="s">
        <v>2694</v>
      </c>
      <c r="I753" s="32" t="s">
        <v>4605</v>
      </c>
      <c r="J753" s="35">
        <v>2.33</v>
      </c>
      <c r="K753" s="35">
        <v>0</v>
      </c>
      <c r="L753" s="35">
        <v>0</v>
      </c>
      <c r="M753" s="35">
        <v>0</v>
      </c>
      <c r="N753" s="32" t="s">
        <v>2197</v>
      </c>
      <c r="O753" s="32" t="s">
        <v>18</v>
      </c>
      <c r="P753" s="32">
        <v>1</v>
      </c>
      <c r="Q753" s="32" t="s">
        <v>3227</v>
      </c>
    </row>
    <row r="754" spans="1:17" hidden="1" x14ac:dyDescent="0.25">
      <c r="A754" s="57">
        <v>42248.580678206017</v>
      </c>
      <c r="B754" s="32" t="s">
        <v>21</v>
      </c>
      <c r="C754" s="32" t="s">
        <v>3214</v>
      </c>
      <c r="D754" s="32" t="s">
        <v>3215</v>
      </c>
      <c r="E754" s="32" t="s">
        <v>3228</v>
      </c>
      <c r="F754" s="32" t="s">
        <v>8370</v>
      </c>
      <c r="G754" s="32" t="s">
        <v>3154</v>
      </c>
      <c r="H754" s="32" t="s">
        <v>3155</v>
      </c>
      <c r="I754" s="32" t="s">
        <v>4605</v>
      </c>
      <c r="J754" s="35">
        <v>180.45</v>
      </c>
      <c r="K754" s="35">
        <v>0</v>
      </c>
      <c r="L754" s="35">
        <v>0</v>
      </c>
      <c r="M754" s="35">
        <v>0</v>
      </c>
      <c r="N754" s="32" t="s">
        <v>2197</v>
      </c>
      <c r="O754" s="32" t="s">
        <v>18</v>
      </c>
      <c r="P754" s="32">
        <v>5</v>
      </c>
      <c r="Q754" s="32" t="s">
        <v>3229</v>
      </c>
    </row>
    <row r="755" spans="1:17" hidden="1" x14ac:dyDescent="0.25">
      <c r="A755" s="57">
        <v>42248.580678206017</v>
      </c>
      <c r="B755" s="32" t="s">
        <v>21</v>
      </c>
      <c r="C755" s="32" t="s">
        <v>3214</v>
      </c>
      <c r="D755" s="32" t="s">
        <v>3215</v>
      </c>
      <c r="E755" s="32" t="s">
        <v>3228</v>
      </c>
      <c r="F755" s="32" t="s">
        <v>8370</v>
      </c>
      <c r="G755" s="32" t="s">
        <v>3230</v>
      </c>
      <c r="H755" s="32" t="s">
        <v>3231</v>
      </c>
      <c r="I755" s="32" t="s">
        <v>4605</v>
      </c>
      <c r="J755" s="35">
        <v>7.5</v>
      </c>
      <c r="K755" s="35">
        <v>0</v>
      </c>
      <c r="L755" s="35">
        <v>0</v>
      </c>
      <c r="M755" s="35">
        <v>0</v>
      </c>
      <c r="N755" s="32" t="s">
        <v>2197</v>
      </c>
      <c r="O755" s="32" t="s">
        <v>18</v>
      </c>
      <c r="P755" s="32">
        <v>5</v>
      </c>
      <c r="Q755" s="32" t="s">
        <v>3229</v>
      </c>
    </row>
    <row r="756" spans="1:17" hidden="1" x14ac:dyDescent="0.25">
      <c r="A756" s="57">
        <v>42248.580678206017</v>
      </c>
      <c r="B756" s="32" t="s">
        <v>21</v>
      </c>
      <c r="C756" s="32" t="s">
        <v>3214</v>
      </c>
      <c r="D756" s="32" t="s">
        <v>3215</v>
      </c>
      <c r="E756" s="32" t="s">
        <v>3228</v>
      </c>
      <c r="F756" s="32" t="s">
        <v>8370</v>
      </c>
      <c r="G756" s="32" t="s">
        <v>2682</v>
      </c>
      <c r="H756" s="32" t="s">
        <v>2683</v>
      </c>
      <c r="I756" s="32" t="s">
        <v>4605</v>
      </c>
      <c r="J756" s="35">
        <v>25.55</v>
      </c>
      <c r="K756" s="35">
        <v>0</v>
      </c>
      <c r="L756" s="35">
        <v>0</v>
      </c>
      <c r="M756" s="35">
        <v>0</v>
      </c>
      <c r="N756" s="32" t="s">
        <v>2197</v>
      </c>
      <c r="O756" s="32" t="s">
        <v>18</v>
      </c>
      <c r="P756" s="32">
        <v>5</v>
      </c>
      <c r="Q756" s="32" t="s">
        <v>3229</v>
      </c>
    </row>
    <row r="757" spans="1:17" hidden="1" x14ac:dyDescent="0.25">
      <c r="A757" s="57">
        <v>42248.580680358798</v>
      </c>
      <c r="B757" s="32" t="s">
        <v>21</v>
      </c>
      <c r="C757" s="32" t="s">
        <v>3214</v>
      </c>
      <c r="D757" s="32" t="s">
        <v>3215</v>
      </c>
      <c r="E757" s="32" t="s">
        <v>3232</v>
      </c>
      <c r="F757" s="32" t="s">
        <v>8371</v>
      </c>
      <c r="G757" s="32" t="s">
        <v>2646</v>
      </c>
      <c r="H757" s="32" t="s">
        <v>2647</v>
      </c>
      <c r="I757" s="32" t="s">
        <v>4605</v>
      </c>
      <c r="J757" s="35">
        <v>20.2</v>
      </c>
      <c r="K757" s="35">
        <v>0</v>
      </c>
      <c r="L757" s="35">
        <v>0</v>
      </c>
      <c r="M757" s="35">
        <v>0</v>
      </c>
      <c r="N757" s="32" t="s">
        <v>2197</v>
      </c>
      <c r="O757" s="32" t="s">
        <v>18</v>
      </c>
      <c r="P757" s="32">
        <v>1</v>
      </c>
      <c r="Q757" s="32" t="s">
        <v>2243</v>
      </c>
    </row>
    <row r="758" spans="1:17" hidden="1" x14ac:dyDescent="0.25">
      <c r="A758" s="57">
        <v>42248.580681793981</v>
      </c>
      <c r="B758" s="32" t="s">
        <v>21</v>
      </c>
      <c r="C758" s="32" t="s">
        <v>3214</v>
      </c>
      <c r="D758" s="32" t="s">
        <v>3215</v>
      </c>
      <c r="E758" s="32" t="s">
        <v>3233</v>
      </c>
      <c r="F758" s="32" t="s">
        <v>8372</v>
      </c>
      <c r="G758" s="32" t="s">
        <v>3154</v>
      </c>
      <c r="H758" s="32" t="s">
        <v>3155</v>
      </c>
      <c r="I758" s="32" t="s">
        <v>4605</v>
      </c>
      <c r="J758" s="35">
        <v>36.090000000000003</v>
      </c>
      <c r="K758" s="35">
        <v>0</v>
      </c>
      <c r="L758" s="35">
        <v>0</v>
      </c>
      <c r="M758" s="35">
        <v>0</v>
      </c>
      <c r="N758" s="32" t="s">
        <v>2197</v>
      </c>
      <c r="O758" s="32" t="s">
        <v>18</v>
      </c>
      <c r="P758" s="32">
        <v>1</v>
      </c>
      <c r="Q758" s="32" t="s">
        <v>2244</v>
      </c>
    </row>
    <row r="759" spans="1:17" hidden="1" x14ac:dyDescent="0.25">
      <c r="A759" s="57">
        <v>42248.580681793981</v>
      </c>
      <c r="B759" s="32" t="s">
        <v>21</v>
      </c>
      <c r="C759" s="32" t="s">
        <v>3214</v>
      </c>
      <c r="D759" s="32" t="s">
        <v>3215</v>
      </c>
      <c r="E759" s="32" t="s">
        <v>3233</v>
      </c>
      <c r="F759" s="32" t="s">
        <v>8372</v>
      </c>
      <c r="G759" s="32" t="s">
        <v>3230</v>
      </c>
      <c r="H759" s="32" t="s">
        <v>3231</v>
      </c>
      <c r="I759" s="32" t="s">
        <v>4605</v>
      </c>
      <c r="J759" s="35">
        <v>1.5</v>
      </c>
      <c r="K759" s="35">
        <v>0</v>
      </c>
      <c r="L759" s="35">
        <v>0</v>
      </c>
      <c r="M759" s="35">
        <v>0</v>
      </c>
      <c r="N759" s="32" t="s">
        <v>2197</v>
      </c>
      <c r="O759" s="32" t="s">
        <v>18</v>
      </c>
      <c r="P759" s="32">
        <v>1</v>
      </c>
      <c r="Q759" s="32" t="s">
        <v>2244</v>
      </c>
    </row>
    <row r="760" spans="1:17" hidden="1" x14ac:dyDescent="0.25">
      <c r="A760" s="57">
        <v>42248.580681793981</v>
      </c>
      <c r="B760" s="32" t="s">
        <v>21</v>
      </c>
      <c r="C760" s="32" t="s">
        <v>3214</v>
      </c>
      <c r="D760" s="32" t="s">
        <v>3215</v>
      </c>
      <c r="E760" s="32" t="s">
        <v>3233</v>
      </c>
      <c r="F760" s="32" t="s">
        <v>8372</v>
      </c>
      <c r="G760" s="32" t="s">
        <v>2682</v>
      </c>
      <c r="H760" s="32" t="s">
        <v>2683</v>
      </c>
      <c r="I760" s="32" t="s">
        <v>4605</v>
      </c>
      <c r="J760" s="35">
        <v>5.1100000000000003</v>
      </c>
      <c r="K760" s="35">
        <v>0</v>
      </c>
      <c r="L760" s="35">
        <v>0</v>
      </c>
      <c r="M760" s="35">
        <v>0</v>
      </c>
      <c r="N760" s="32" t="s">
        <v>2197</v>
      </c>
      <c r="O760" s="32" t="s">
        <v>18</v>
      </c>
      <c r="P760" s="32">
        <v>1</v>
      </c>
      <c r="Q760" s="32" t="s">
        <v>2244</v>
      </c>
    </row>
    <row r="761" spans="1:17" hidden="1" x14ac:dyDescent="0.25">
      <c r="A761" s="57">
        <v>42248.580683449072</v>
      </c>
      <c r="B761" s="32" t="s">
        <v>21</v>
      </c>
      <c r="C761" s="32" t="s">
        <v>3214</v>
      </c>
      <c r="D761" s="32" t="s">
        <v>3215</v>
      </c>
      <c r="E761" s="32" t="s">
        <v>3234</v>
      </c>
      <c r="F761" s="32" t="s">
        <v>8373</v>
      </c>
      <c r="G761" s="32" t="s">
        <v>3235</v>
      </c>
      <c r="H761" s="32" t="s">
        <v>3236</v>
      </c>
      <c r="I761" s="32" t="s">
        <v>4605</v>
      </c>
      <c r="J761" s="35">
        <v>4.2699999999999996</v>
      </c>
      <c r="K761" s="35">
        <v>0</v>
      </c>
      <c r="L761" s="35">
        <v>0</v>
      </c>
      <c r="M761" s="35">
        <v>0</v>
      </c>
      <c r="N761" s="32" t="s">
        <v>2197</v>
      </c>
      <c r="O761" s="32" t="s">
        <v>18</v>
      </c>
      <c r="P761" s="32">
        <v>1</v>
      </c>
      <c r="Q761" s="32" t="s">
        <v>2453</v>
      </c>
    </row>
    <row r="762" spans="1:17" hidden="1" x14ac:dyDescent="0.25">
      <c r="A762" s="57">
        <v>42248.580683449072</v>
      </c>
      <c r="B762" s="32" t="s">
        <v>21</v>
      </c>
      <c r="C762" s="32" t="s">
        <v>3214</v>
      </c>
      <c r="D762" s="32" t="s">
        <v>3215</v>
      </c>
      <c r="E762" s="32" t="s">
        <v>3234</v>
      </c>
      <c r="F762" s="32" t="s">
        <v>8373</v>
      </c>
      <c r="G762" s="32" t="s">
        <v>3237</v>
      </c>
      <c r="H762" s="32" t="s">
        <v>3238</v>
      </c>
      <c r="I762" s="32" t="s">
        <v>4605</v>
      </c>
      <c r="J762" s="35">
        <v>17.399999999999999</v>
      </c>
      <c r="K762" s="35">
        <v>0</v>
      </c>
      <c r="L762" s="35">
        <v>0</v>
      </c>
      <c r="M762" s="35">
        <v>0</v>
      </c>
      <c r="N762" s="32" t="s">
        <v>2197</v>
      </c>
      <c r="O762" s="32" t="s">
        <v>18</v>
      </c>
      <c r="P762" s="32">
        <v>1</v>
      </c>
      <c r="Q762" s="32" t="s">
        <v>2453</v>
      </c>
    </row>
    <row r="763" spans="1:17" hidden="1" x14ac:dyDescent="0.25">
      <c r="A763" s="57">
        <v>42248.580683449072</v>
      </c>
      <c r="B763" s="32" t="s">
        <v>21</v>
      </c>
      <c r="C763" s="32" t="s">
        <v>3214</v>
      </c>
      <c r="D763" s="32" t="s">
        <v>3215</v>
      </c>
      <c r="E763" s="32" t="s">
        <v>3234</v>
      </c>
      <c r="F763" s="32" t="s">
        <v>8373</v>
      </c>
      <c r="G763" s="32" t="s">
        <v>3239</v>
      </c>
      <c r="H763" s="32" t="s">
        <v>3240</v>
      </c>
      <c r="I763" s="32" t="s">
        <v>4605</v>
      </c>
      <c r="J763" s="35">
        <v>1.34</v>
      </c>
      <c r="K763" s="35">
        <v>0</v>
      </c>
      <c r="L763" s="35">
        <v>0</v>
      </c>
      <c r="M763" s="35">
        <v>0</v>
      </c>
      <c r="N763" s="32" t="s">
        <v>2197</v>
      </c>
      <c r="O763" s="32" t="s">
        <v>18</v>
      </c>
      <c r="P763" s="32">
        <v>1</v>
      </c>
      <c r="Q763" s="32" t="s">
        <v>2453</v>
      </c>
    </row>
    <row r="764" spans="1:17" hidden="1" x14ac:dyDescent="0.25">
      <c r="A764" s="57">
        <v>42248.580685416666</v>
      </c>
      <c r="B764" s="32" t="s">
        <v>21</v>
      </c>
      <c r="C764" s="32" t="s">
        <v>3214</v>
      </c>
      <c r="D764" s="32" t="s">
        <v>3215</v>
      </c>
      <c r="E764" s="32" t="s">
        <v>3241</v>
      </c>
      <c r="F764" s="32" t="s">
        <v>8374</v>
      </c>
      <c r="G764" s="32" t="s">
        <v>3154</v>
      </c>
      <c r="H764" s="32" t="s">
        <v>3155</v>
      </c>
      <c r="I764" s="32" t="s">
        <v>4605</v>
      </c>
      <c r="J764" s="35">
        <v>433.08</v>
      </c>
      <c r="K764" s="35">
        <v>0</v>
      </c>
      <c r="L764" s="35">
        <v>0</v>
      </c>
      <c r="M764" s="35">
        <v>0</v>
      </c>
      <c r="N764" s="32" t="s">
        <v>2197</v>
      </c>
      <c r="O764" s="32" t="s">
        <v>18</v>
      </c>
      <c r="P764" s="32">
        <v>12</v>
      </c>
      <c r="Q764" s="32" t="s">
        <v>2495</v>
      </c>
    </row>
    <row r="765" spans="1:17" hidden="1" x14ac:dyDescent="0.25">
      <c r="A765" s="57">
        <v>42248.580685416666</v>
      </c>
      <c r="B765" s="32" t="s">
        <v>21</v>
      </c>
      <c r="C765" s="32" t="s">
        <v>3214</v>
      </c>
      <c r="D765" s="32" t="s">
        <v>3215</v>
      </c>
      <c r="E765" s="32" t="s">
        <v>3241</v>
      </c>
      <c r="F765" s="32" t="s">
        <v>8374</v>
      </c>
      <c r="G765" s="32" t="s">
        <v>3230</v>
      </c>
      <c r="H765" s="32" t="s">
        <v>3231</v>
      </c>
      <c r="I765" s="32" t="s">
        <v>4605</v>
      </c>
      <c r="J765" s="35">
        <v>18</v>
      </c>
      <c r="K765" s="35">
        <v>0</v>
      </c>
      <c r="L765" s="35">
        <v>0</v>
      </c>
      <c r="M765" s="35">
        <v>0</v>
      </c>
      <c r="N765" s="32" t="s">
        <v>2197</v>
      </c>
      <c r="O765" s="32" t="s">
        <v>18</v>
      </c>
      <c r="P765" s="32">
        <v>12</v>
      </c>
      <c r="Q765" s="32" t="s">
        <v>2495</v>
      </c>
    </row>
    <row r="766" spans="1:17" hidden="1" x14ac:dyDescent="0.25">
      <c r="A766" s="57">
        <v>42248.580685416666</v>
      </c>
      <c r="B766" s="32" t="s">
        <v>21</v>
      </c>
      <c r="C766" s="32" t="s">
        <v>3214</v>
      </c>
      <c r="D766" s="32" t="s">
        <v>3215</v>
      </c>
      <c r="E766" s="32" t="s">
        <v>3241</v>
      </c>
      <c r="F766" s="32" t="s">
        <v>8374</v>
      </c>
      <c r="G766" s="32" t="s">
        <v>2682</v>
      </c>
      <c r="H766" s="32" t="s">
        <v>2683</v>
      </c>
      <c r="I766" s="32" t="s">
        <v>4605</v>
      </c>
      <c r="J766" s="35">
        <v>61.32</v>
      </c>
      <c r="K766" s="35">
        <v>0</v>
      </c>
      <c r="L766" s="35">
        <v>0</v>
      </c>
      <c r="M766" s="35">
        <v>0</v>
      </c>
      <c r="N766" s="32" t="s">
        <v>2197</v>
      </c>
      <c r="O766" s="32" t="s">
        <v>18</v>
      </c>
      <c r="P766" s="32">
        <v>12</v>
      </c>
      <c r="Q766" s="32" t="s">
        <v>2495</v>
      </c>
    </row>
    <row r="767" spans="1:17" hidden="1" x14ac:dyDescent="0.25">
      <c r="A767" s="57">
        <v>42248.5806872338</v>
      </c>
      <c r="B767" s="32" t="s">
        <v>21</v>
      </c>
      <c r="C767" s="32" t="s">
        <v>3214</v>
      </c>
      <c r="D767" s="32" t="s">
        <v>3215</v>
      </c>
      <c r="E767" s="32" t="s">
        <v>4293</v>
      </c>
      <c r="F767" s="32" t="s">
        <v>8375</v>
      </c>
      <c r="G767" s="32" t="s">
        <v>3154</v>
      </c>
      <c r="H767" s="32" t="s">
        <v>3155</v>
      </c>
      <c r="I767" s="32" t="s">
        <v>4605</v>
      </c>
      <c r="J767" s="35">
        <v>108.27</v>
      </c>
      <c r="K767" s="35">
        <v>0</v>
      </c>
      <c r="L767" s="35">
        <v>0</v>
      </c>
      <c r="M767" s="35">
        <v>0</v>
      </c>
      <c r="N767" s="32" t="s">
        <v>2197</v>
      </c>
      <c r="O767" s="32" t="s">
        <v>18</v>
      </c>
      <c r="P767" s="32">
        <v>3</v>
      </c>
      <c r="Q767" s="32" t="s">
        <v>3546</v>
      </c>
    </row>
    <row r="768" spans="1:17" hidden="1" x14ac:dyDescent="0.25">
      <c r="A768" s="57">
        <v>42248.5806872338</v>
      </c>
      <c r="B768" s="32" t="s">
        <v>21</v>
      </c>
      <c r="C768" s="32" t="s">
        <v>3214</v>
      </c>
      <c r="D768" s="32" t="s">
        <v>3215</v>
      </c>
      <c r="E768" s="32" t="s">
        <v>4293</v>
      </c>
      <c r="F768" s="32" t="s">
        <v>8375</v>
      </c>
      <c r="G768" s="32" t="s">
        <v>2682</v>
      </c>
      <c r="H768" s="32" t="s">
        <v>2683</v>
      </c>
      <c r="I768" s="32" t="s">
        <v>4605</v>
      </c>
      <c r="J768" s="35">
        <v>15.33</v>
      </c>
      <c r="K768" s="35">
        <v>0</v>
      </c>
      <c r="L768" s="35">
        <v>0</v>
      </c>
      <c r="M768" s="35">
        <v>0</v>
      </c>
      <c r="N768" s="32" t="s">
        <v>2197</v>
      </c>
      <c r="O768" s="32" t="s">
        <v>18</v>
      </c>
      <c r="P768" s="32">
        <v>3</v>
      </c>
      <c r="Q768" s="32" t="s">
        <v>3546</v>
      </c>
    </row>
    <row r="769" spans="1:17" hidden="1" x14ac:dyDescent="0.25">
      <c r="A769" s="57">
        <v>42248.5806872338</v>
      </c>
      <c r="B769" s="32" t="s">
        <v>21</v>
      </c>
      <c r="C769" s="32" t="s">
        <v>3214</v>
      </c>
      <c r="D769" s="32" t="s">
        <v>3215</v>
      </c>
      <c r="E769" s="32" t="s">
        <v>4293</v>
      </c>
      <c r="F769" s="32" t="s">
        <v>8375</v>
      </c>
      <c r="G769" s="32" t="s">
        <v>3230</v>
      </c>
      <c r="H769" s="32" t="s">
        <v>3231</v>
      </c>
      <c r="I769" s="32" t="s">
        <v>4605</v>
      </c>
      <c r="J769" s="35">
        <v>4.5</v>
      </c>
      <c r="K769" s="35">
        <v>0</v>
      </c>
      <c r="L769" s="35">
        <v>0</v>
      </c>
      <c r="M769" s="35">
        <v>0</v>
      </c>
      <c r="N769" s="32" t="s">
        <v>2197</v>
      </c>
      <c r="O769" s="32" t="s">
        <v>18</v>
      </c>
      <c r="P769" s="32">
        <v>3</v>
      </c>
      <c r="Q769" s="32" t="s">
        <v>3546</v>
      </c>
    </row>
    <row r="770" spans="1:17" hidden="1" x14ac:dyDescent="0.25">
      <c r="A770" s="57">
        <v>42248.580689236114</v>
      </c>
      <c r="B770" s="32" t="s">
        <v>21</v>
      </c>
      <c r="C770" s="32" t="s">
        <v>3214</v>
      </c>
      <c r="D770" s="32" t="s">
        <v>3215</v>
      </c>
      <c r="E770" s="32" t="s">
        <v>4298</v>
      </c>
      <c r="F770" s="32" t="s">
        <v>8376</v>
      </c>
      <c r="G770" s="32" t="s">
        <v>2646</v>
      </c>
      <c r="H770" s="32" t="s">
        <v>2647</v>
      </c>
      <c r="I770" s="32" t="s">
        <v>4605</v>
      </c>
      <c r="J770" s="35">
        <v>20.2</v>
      </c>
      <c r="K770" s="35">
        <v>0</v>
      </c>
      <c r="L770" s="35">
        <v>0</v>
      </c>
      <c r="M770" s="35">
        <v>0</v>
      </c>
      <c r="N770" s="32" t="s">
        <v>2197</v>
      </c>
      <c r="O770" s="32" t="s">
        <v>18</v>
      </c>
      <c r="P770" s="32">
        <v>1</v>
      </c>
      <c r="Q770" s="32" t="s">
        <v>3549</v>
      </c>
    </row>
    <row r="771" spans="1:17" hidden="1" x14ac:dyDescent="0.25">
      <c r="A771" s="57">
        <v>42248.580690856485</v>
      </c>
      <c r="B771" s="32" t="s">
        <v>21</v>
      </c>
      <c r="C771" s="32" t="s">
        <v>3214</v>
      </c>
      <c r="D771" s="32" t="s">
        <v>3215</v>
      </c>
      <c r="E771" s="32" t="s">
        <v>4765</v>
      </c>
      <c r="F771" s="32" t="s">
        <v>8377</v>
      </c>
      <c r="G771" s="32" t="s">
        <v>3237</v>
      </c>
      <c r="H771" s="32" t="s">
        <v>3238</v>
      </c>
      <c r="I771" s="32" t="s">
        <v>4605</v>
      </c>
      <c r="J771" s="35">
        <v>34.799999999999997</v>
      </c>
      <c r="K771" s="35">
        <v>0</v>
      </c>
      <c r="L771" s="35">
        <v>0</v>
      </c>
      <c r="M771" s="35">
        <v>0</v>
      </c>
      <c r="N771" s="32" t="s">
        <v>2197</v>
      </c>
      <c r="O771" s="32" t="s">
        <v>18</v>
      </c>
      <c r="P771" s="32">
        <v>2</v>
      </c>
      <c r="Q771" s="32" t="s">
        <v>4670</v>
      </c>
    </row>
    <row r="772" spans="1:17" hidden="1" x14ac:dyDescent="0.25">
      <c r="A772" s="57">
        <v>42248.580690856485</v>
      </c>
      <c r="B772" s="32" t="s">
        <v>21</v>
      </c>
      <c r="C772" s="32" t="s">
        <v>3214</v>
      </c>
      <c r="D772" s="32" t="s">
        <v>3215</v>
      </c>
      <c r="E772" s="32" t="s">
        <v>4765</v>
      </c>
      <c r="F772" s="32" t="s">
        <v>8377</v>
      </c>
      <c r="G772" s="32" t="s">
        <v>3239</v>
      </c>
      <c r="H772" s="32" t="s">
        <v>3240</v>
      </c>
      <c r="I772" s="32" t="s">
        <v>4605</v>
      </c>
      <c r="J772" s="35">
        <v>2.68</v>
      </c>
      <c r="K772" s="35">
        <v>0</v>
      </c>
      <c r="L772" s="35">
        <v>0</v>
      </c>
      <c r="M772" s="35">
        <v>0</v>
      </c>
      <c r="N772" s="32" t="s">
        <v>2197</v>
      </c>
      <c r="O772" s="32" t="s">
        <v>18</v>
      </c>
      <c r="P772" s="32">
        <v>2</v>
      </c>
      <c r="Q772" s="32" t="s">
        <v>4670</v>
      </c>
    </row>
    <row r="773" spans="1:17" hidden="1" x14ac:dyDescent="0.25">
      <c r="A773" s="57">
        <v>42248.580690856485</v>
      </c>
      <c r="B773" s="32" t="s">
        <v>21</v>
      </c>
      <c r="C773" s="32" t="s">
        <v>3214</v>
      </c>
      <c r="D773" s="32" t="s">
        <v>3215</v>
      </c>
      <c r="E773" s="32" t="s">
        <v>4765</v>
      </c>
      <c r="F773" s="32" t="s">
        <v>8377</v>
      </c>
      <c r="G773" s="32" t="s">
        <v>3235</v>
      </c>
      <c r="H773" s="32" t="s">
        <v>3236</v>
      </c>
      <c r="I773" s="32" t="s">
        <v>4605</v>
      </c>
      <c r="J773" s="35">
        <v>8.5399999999999991</v>
      </c>
      <c r="K773" s="35">
        <v>0</v>
      </c>
      <c r="L773" s="35">
        <v>0</v>
      </c>
      <c r="M773" s="35">
        <v>0</v>
      </c>
      <c r="N773" s="32" t="s">
        <v>2197</v>
      </c>
      <c r="O773" s="32" t="s">
        <v>18</v>
      </c>
      <c r="P773" s="32">
        <v>2</v>
      </c>
      <c r="Q773" s="32" t="s">
        <v>4670</v>
      </c>
    </row>
    <row r="774" spans="1:17" hidden="1" x14ac:dyDescent="0.25">
      <c r="A774" s="57">
        <v>42248.580692476855</v>
      </c>
      <c r="B774" s="32" t="s">
        <v>21</v>
      </c>
      <c r="C774" s="32" t="s">
        <v>3214</v>
      </c>
      <c r="D774" s="32" t="s">
        <v>3215</v>
      </c>
      <c r="E774" s="32" t="s">
        <v>4716</v>
      </c>
      <c r="F774" s="32" t="s">
        <v>8378</v>
      </c>
      <c r="G774" s="32" t="s">
        <v>3154</v>
      </c>
      <c r="H774" s="32" t="s">
        <v>3155</v>
      </c>
      <c r="I774" s="32" t="s">
        <v>4605</v>
      </c>
      <c r="J774" s="35">
        <v>288.72000000000003</v>
      </c>
      <c r="K774" s="35">
        <v>0</v>
      </c>
      <c r="L774" s="35">
        <v>0</v>
      </c>
      <c r="M774" s="35">
        <v>0</v>
      </c>
      <c r="N774" s="32" t="s">
        <v>2197</v>
      </c>
      <c r="O774" s="32" t="s">
        <v>18</v>
      </c>
      <c r="P774" s="32">
        <v>8</v>
      </c>
      <c r="Q774" s="32" t="s">
        <v>4672</v>
      </c>
    </row>
    <row r="775" spans="1:17" hidden="1" x14ac:dyDescent="0.25">
      <c r="A775" s="57">
        <v>42248.580692476855</v>
      </c>
      <c r="B775" s="32" t="s">
        <v>21</v>
      </c>
      <c r="C775" s="32" t="s">
        <v>3214</v>
      </c>
      <c r="D775" s="32" t="s">
        <v>3215</v>
      </c>
      <c r="E775" s="32" t="s">
        <v>4716</v>
      </c>
      <c r="F775" s="32" t="s">
        <v>8378</v>
      </c>
      <c r="G775" s="32" t="s">
        <v>3230</v>
      </c>
      <c r="H775" s="32" t="s">
        <v>3231</v>
      </c>
      <c r="I775" s="32" t="s">
        <v>4605</v>
      </c>
      <c r="J775" s="35">
        <v>12</v>
      </c>
      <c r="K775" s="35">
        <v>0</v>
      </c>
      <c r="L775" s="35">
        <v>0</v>
      </c>
      <c r="M775" s="35">
        <v>0</v>
      </c>
      <c r="N775" s="32" t="s">
        <v>2197</v>
      </c>
      <c r="O775" s="32" t="s">
        <v>18</v>
      </c>
      <c r="P775" s="32">
        <v>8</v>
      </c>
      <c r="Q775" s="32" t="s">
        <v>4672</v>
      </c>
    </row>
    <row r="776" spans="1:17" hidden="1" x14ac:dyDescent="0.25">
      <c r="A776" s="57">
        <v>42248.580692476855</v>
      </c>
      <c r="B776" s="32" t="s">
        <v>21</v>
      </c>
      <c r="C776" s="32" t="s">
        <v>3214</v>
      </c>
      <c r="D776" s="32" t="s">
        <v>3215</v>
      </c>
      <c r="E776" s="32" t="s">
        <v>4716</v>
      </c>
      <c r="F776" s="32" t="s">
        <v>8378</v>
      </c>
      <c r="G776" s="32" t="s">
        <v>2682</v>
      </c>
      <c r="H776" s="32" t="s">
        <v>2683</v>
      </c>
      <c r="I776" s="32" t="s">
        <v>4605</v>
      </c>
      <c r="J776" s="35">
        <v>25.55</v>
      </c>
      <c r="K776" s="35">
        <v>0</v>
      </c>
      <c r="L776" s="35">
        <v>0</v>
      </c>
      <c r="M776" s="35">
        <v>0</v>
      </c>
      <c r="N776" s="32" t="s">
        <v>2197</v>
      </c>
      <c r="O776" s="32" t="s">
        <v>18</v>
      </c>
      <c r="P776" s="32">
        <v>5</v>
      </c>
      <c r="Q776" s="32" t="s">
        <v>4672</v>
      </c>
    </row>
    <row r="777" spans="1:17" hidden="1" x14ac:dyDescent="0.25">
      <c r="A777" s="57">
        <v>42248.580694479169</v>
      </c>
      <c r="B777" s="32" t="s">
        <v>21</v>
      </c>
      <c r="C777" s="32" t="s">
        <v>3214</v>
      </c>
      <c r="D777" s="32" t="s">
        <v>3215</v>
      </c>
      <c r="E777" s="32" t="s">
        <v>4767</v>
      </c>
      <c r="F777" s="32" t="s">
        <v>8379</v>
      </c>
      <c r="G777" s="32" t="s">
        <v>2646</v>
      </c>
      <c r="H777" s="32" t="s">
        <v>2647</v>
      </c>
      <c r="I777" s="32" t="s">
        <v>4605</v>
      </c>
      <c r="J777" s="35">
        <v>161.6</v>
      </c>
      <c r="K777" s="35">
        <v>0</v>
      </c>
      <c r="L777" s="35">
        <v>0</v>
      </c>
      <c r="M777" s="35">
        <v>0</v>
      </c>
      <c r="N777" s="32" t="s">
        <v>2197</v>
      </c>
      <c r="O777" s="32" t="s">
        <v>18</v>
      </c>
      <c r="P777" s="32">
        <v>8</v>
      </c>
      <c r="Q777" s="32" t="s">
        <v>4671</v>
      </c>
    </row>
    <row r="778" spans="1:17" hidden="1" x14ac:dyDescent="0.25">
      <c r="A778" s="57">
        <v>42248.580695717596</v>
      </c>
      <c r="B778" s="32" t="s">
        <v>21</v>
      </c>
      <c r="C778" s="32" t="s">
        <v>3214</v>
      </c>
      <c r="D778" s="32" t="s">
        <v>3215</v>
      </c>
      <c r="E778" s="32" t="s">
        <v>5104</v>
      </c>
      <c r="F778" s="32" t="s">
        <v>8380</v>
      </c>
      <c r="G778" s="32" t="s">
        <v>2646</v>
      </c>
      <c r="H778" s="32" t="s">
        <v>2647</v>
      </c>
      <c r="I778" s="32" t="s">
        <v>4605</v>
      </c>
      <c r="J778" s="35">
        <v>303</v>
      </c>
      <c r="K778" s="35">
        <v>0</v>
      </c>
      <c r="L778" s="35">
        <v>0</v>
      </c>
      <c r="M778" s="35">
        <v>0</v>
      </c>
      <c r="N778" s="32" t="s">
        <v>2197</v>
      </c>
      <c r="O778" s="32" t="s">
        <v>18</v>
      </c>
      <c r="P778" s="32">
        <v>15</v>
      </c>
      <c r="Q778" s="32" t="s">
        <v>5105</v>
      </c>
    </row>
    <row r="779" spans="1:17" hidden="1" x14ac:dyDescent="0.25">
      <c r="A779" s="57">
        <v>42248.580697187499</v>
      </c>
      <c r="B779" s="32" t="s">
        <v>21</v>
      </c>
      <c r="C779" s="32" t="s">
        <v>3214</v>
      </c>
      <c r="D779" s="32" t="s">
        <v>3215</v>
      </c>
      <c r="E779" s="32" t="s">
        <v>5327</v>
      </c>
      <c r="F779" s="32" t="s">
        <v>8381</v>
      </c>
      <c r="G779" s="32" t="s">
        <v>3237</v>
      </c>
      <c r="H779" s="32" t="s">
        <v>3238</v>
      </c>
      <c r="I779" s="32" t="s">
        <v>4605</v>
      </c>
      <c r="J779" s="35">
        <v>452.4</v>
      </c>
      <c r="K779" s="35">
        <v>0</v>
      </c>
      <c r="L779" s="35">
        <v>0</v>
      </c>
      <c r="M779" s="35">
        <v>0</v>
      </c>
      <c r="N779" s="32" t="s">
        <v>2197</v>
      </c>
      <c r="O779" s="32" t="s">
        <v>18</v>
      </c>
      <c r="P779" s="32">
        <v>26</v>
      </c>
      <c r="Q779" s="32" t="s">
        <v>5138</v>
      </c>
    </row>
    <row r="780" spans="1:17" hidden="1" x14ac:dyDescent="0.25">
      <c r="A780" s="57">
        <v>42248.580697187499</v>
      </c>
      <c r="B780" s="32" t="s">
        <v>21</v>
      </c>
      <c r="C780" s="32" t="s">
        <v>3214</v>
      </c>
      <c r="D780" s="32" t="s">
        <v>3215</v>
      </c>
      <c r="E780" s="32" t="s">
        <v>5327</v>
      </c>
      <c r="F780" s="32" t="s">
        <v>8381</v>
      </c>
      <c r="G780" s="32" t="s">
        <v>2962</v>
      </c>
      <c r="H780" s="32" t="s">
        <v>2963</v>
      </c>
      <c r="I780" s="32" t="s">
        <v>4605</v>
      </c>
      <c r="J780" s="35">
        <v>123.5</v>
      </c>
      <c r="K780" s="35">
        <v>0</v>
      </c>
      <c r="L780" s="35">
        <v>0</v>
      </c>
      <c r="M780" s="35">
        <v>0</v>
      </c>
      <c r="N780" s="32" t="s">
        <v>2197</v>
      </c>
      <c r="O780" s="32" t="s">
        <v>18</v>
      </c>
      <c r="P780" s="32">
        <v>26</v>
      </c>
      <c r="Q780" s="32" t="s">
        <v>5138</v>
      </c>
    </row>
    <row r="781" spans="1:17" hidden="1" x14ac:dyDescent="0.25">
      <c r="A781" s="57">
        <v>42248.580697187499</v>
      </c>
      <c r="B781" s="32" t="s">
        <v>21</v>
      </c>
      <c r="C781" s="32" t="s">
        <v>3214</v>
      </c>
      <c r="D781" s="32" t="s">
        <v>3215</v>
      </c>
      <c r="E781" s="32" t="s">
        <v>5327</v>
      </c>
      <c r="F781" s="32" t="s">
        <v>8381</v>
      </c>
      <c r="G781" s="32" t="s">
        <v>3239</v>
      </c>
      <c r="H781" s="32" t="s">
        <v>3240</v>
      </c>
      <c r="I781" s="32" t="s">
        <v>4605</v>
      </c>
      <c r="J781" s="35">
        <v>34.840000000000003</v>
      </c>
      <c r="K781" s="35">
        <v>0</v>
      </c>
      <c r="L781" s="35">
        <v>0</v>
      </c>
      <c r="M781" s="35">
        <v>0</v>
      </c>
      <c r="N781" s="32" t="s">
        <v>2197</v>
      </c>
      <c r="O781" s="32" t="s">
        <v>18</v>
      </c>
      <c r="P781" s="32">
        <v>26</v>
      </c>
      <c r="Q781" s="32" t="s">
        <v>5138</v>
      </c>
    </row>
    <row r="782" spans="1:17" hidden="1" x14ac:dyDescent="0.25">
      <c r="A782" s="57">
        <v>42248.580697187499</v>
      </c>
      <c r="B782" s="32" t="s">
        <v>21</v>
      </c>
      <c r="C782" s="32" t="s">
        <v>3214</v>
      </c>
      <c r="D782" s="32" t="s">
        <v>3215</v>
      </c>
      <c r="E782" s="32" t="s">
        <v>5327</v>
      </c>
      <c r="F782" s="32" t="s">
        <v>8381</v>
      </c>
      <c r="G782" s="32" t="s">
        <v>3218</v>
      </c>
      <c r="H782" s="32" t="s">
        <v>3219</v>
      </c>
      <c r="I782" s="32" t="s">
        <v>4605</v>
      </c>
      <c r="J782" s="35">
        <v>50.7</v>
      </c>
      <c r="K782" s="35">
        <v>0</v>
      </c>
      <c r="L782" s="35">
        <v>0</v>
      </c>
      <c r="M782" s="35">
        <v>0</v>
      </c>
      <c r="N782" s="32" t="s">
        <v>2197</v>
      </c>
      <c r="O782" s="32" t="s">
        <v>18</v>
      </c>
      <c r="P782" s="32">
        <v>26</v>
      </c>
      <c r="Q782" s="32" t="s">
        <v>5138</v>
      </c>
    </row>
    <row r="783" spans="1:17" hidden="1" x14ac:dyDescent="0.25">
      <c r="A783" s="57">
        <v>42248.580699155093</v>
      </c>
      <c r="B783" s="32" t="s">
        <v>21</v>
      </c>
      <c r="C783" s="32" t="s">
        <v>3214</v>
      </c>
      <c r="D783" s="32" t="s">
        <v>3215</v>
      </c>
      <c r="E783" s="32" t="s">
        <v>5207</v>
      </c>
      <c r="F783" s="32" t="s">
        <v>8382</v>
      </c>
      <c r="G783" s="32" t="s">
        <v>3237</v>
      </c>
      <c r="H783" s="32" t="s">
        <v>3238</v>
      </c>
      <c r="I783" s="32" t="s">
        <v>4605</v>
      </c>
      <c r="J783" s="35">
        <v>435</v>
      </c>
      <c r="K783" s="35">
        <v>0</v>
      </c>
      <c r="L783" s="35">
        <v>0</v>
      </c>
      <c r="M783" s="35">
        <v>0</v>
      </c>
      <c r="N783" s="32" t="s">
        <v>2197</v>
      </c>
      <c r="O783" s="32" t="s">
        <v>18</v>
      </c>
      <c r="P783" s="32">
        <v>25</v>
      </c>
      <c r="Q783" s="32" t="s">
        <v>5051</v>
      </c>
    </row>
    <row r="784" spans="1:17" hidden="1" x14ac:dyDescent="0.25">
      <c r="A784" s="57">
        <v>42248.580699155093</v>
      </c>
      <c r="B784" s="32" t="s">
        <v>21</v>
      </c>
      <c r="C784" s="32" t="s">
        <v>3214</v>
      </c>
      <c r="D784" s="32" t="s">
        <v>3215</v>
      </c>
      <c r="E784" s="32" t="s">
        <v>5207</v>
      </c>
      <c r="F784" s="32" t="s">
        <v>8382</v>
      </c>
      <c r="G784" s="32" t="s">
        <v>2962</v>
      </c>
      <c r="H784" s="32" t="s">
        <v>2963</v>
      </c>
      <c r="I784" s="32" t="s">
        <v>4605</v>
      </c>
      <c r="J784" s="35">
        <v>118.75</v>
      </c>
      <c r="K784" s="35">
        <v>0</v>
      </c>
      <c r="L784" s="35">
        <v>0</v>
      </c>
      <c r="M784" s="35">
        <v>0</v>
      </c>
      <c r="N784" s="32" t="s">
        <v>2197</v>
      </c>
      <c r="O784" s="32" t="s">
        <v>18</v>
      </c>
      <c r="P784" s="32">
        <v>25</v>
      </c>
      <c r="Q784" s="32" t="s">
        <v>5051</v>
      </c>
    </row>
    <row r="785" spans="1:17" hidden="1" x14ac:dyDescent="0.25">
      <c r="A785" s="57">
        <v>42248.580699155093</v>
      </c>
      <c r="B785" s="32" t="s">
        <v>21</v>
      </c>
      <c r="C785" s="32" t="s">
        <v>3214</v>
      </c>
      <c r="D785" s="32" t="s">
        <v>3215</v>
      </c>
      <c r="E785" s="32" t="s">
        <v>5207</v>
      </c>
      <c r="F785" s="32" t="s">
        <v>8382</v>
      </c>
      <c r="G785" s="32" t="s">
        <v>3239</v>
      </c>
      <c r="H785" s="32" t="s">
        <v>3240</v>
      </c>
      <c r="I785" s="32" t="s">
        <v>4605</v>
      </c>
      <c r="J785" s="35">
        <v>33.5</v>
      </c>
      <c r="K785" s="35">
        <v>0</v>
      </c>
      <c r="L785" s="35">
        <v>0</v>
      </c>
      <c r="M785" s="35">
        <v>0</v>
      </c>
      <c r="N785" s="32" t="s">
        <v>2197</v>
      </c>
      <c r="O785" s="32" t="s">
        <v>18</v>
      </c>
      <c r="P785" s="32">
        <v>25</v>
      </c>
      <c r="Q785" s="32" t="s">
        <v>5051</v>
      </c>
    </row>
    <row r="786" spans="1:17" hidden="1" x14ac:dyDescent="0.25">
      <c r="A786" s="57">
        <v>42248.580699155093</v>
      </c>
      <c r="B786" s="32" t="s">
        <v>21</v>
      </c>
      <c r="C786" s="32" t="s">
        <v>3214</v>
      </c>
      <c r="D786" s="32" t="s">
        <v>3215</v>
      </c>
      <c r="E786" s="32" t="s">
        <v>5207</v>
      </c>
      <c r="F786" s="32" t="s">
        <v>8382</v>
      </c>
      <c r="G786" s="32" t="s">
        <v>3218</v>
      </c>
      <c r="H786" s="32" t="s">
        <v>3219</v>
      </c>
      <c r="I786" s="32" t="s">
        <v>4605</v>
      </c>
      <c r="J786" s="35">
        <v>48.75</v>
      </c>
      <c r="K786" s="35">
        <v>0</v>
      </c>
      <c r="L786" s="35">
        <v>0</v>
      </c>
      <c r="M786" s="35">
        <v>0</v>
      </c>
      <c r="N786" s="32" t="s">
        <v>2197</v>
      </c>
      <c r="O786" s="32" t="s">
        <v>18</v>
      </c>
      <c r="P786" s="32">
        <v>25</v>
      </c>
      <c r="Q786" s="32" t="s">
        <v>5051</v>
      </c>
    </row>
    <row r="787" spans="1:17" hidden="1" x14ac:dyDescent="0.25">
      <c r="A787" s="57">
        <v>42248.581629826389</v>
      </c>
      <c r="B787" s="32" t="s">
        <v>21</v>
      </c>
      <c r="C787" s="32" t="s">
        <v>3242</v>
      </c>
      <c r="D787" s="32" t="s">
        <v>3243</v>
      </c>
      <c r="E787" s="32" t="s">
        <v>4972</v>
      </c>
      <c r="F787" s="32" t="s">
        <v>8383</v>
      </c>
      <c r="G787" s="32" t="s">
        <v>2821</v>
      </c>
      <c r="H787" s="32" t="s">
        <v>2822</v>
      </c>
      <c r="I787" s="32" t="s">
        <v>4605</v>
      </c>
      <c r="J787" s="35">
        <v>762.79</v>
      </c>
      <c r="K787" s="35">
        <v>0</v>
      </c>
      <c r="L787" s="35">
        <v>0</v>
      </c>
      <c r="M787" s="35">
        <v>0</v>
      </c>
      <c r="N787" s="32" t="s">
        <v>2197</v>
      </c>
      <c r="O787" s="32" t="s">
        <v>18</v>
      </c>
      <c r="P787" s="32">
        <v>17</v>
      </c>
      <c r="Q787" s="32" t="s">
        <v>4973</v>
      </c>
    </row>
    <row r="788" spans="1:17" hidden="1" x14ac:dyDescent="0.25">
      <c r="A788" s="57">
        <v>42248.581629826389</v>
      </c>
      <c r="B788" s="32" t="s">
        <v>21</v>
      </c>
      <c r="C788" s="32" t="s">
        <v>3242</v>
      </c>
      <c r="D788" s="32" t="s">
        <v>3243</v>
      </c>
      <c r="E788" s="32" t="s">
        <v>4972</v>
      </c>
      <c r="F788" s="32" t="s">
        <v>8383</v>
      </c>
      <c r="G788" s="32" t="s">
        <v>2652</v>
      </c>
      <c r="H788" s="32" t="s">
        <v>2653</v>
      </c>
      <c r="I788" s="32" t="s">
        <v>4605</v>
      </c>
      <c r="J788" s="35">
        <v>199.68</v>
      </c>
      <c r="K788" s="35">
        <v>0</v>
      </c>
      <c r="L788" s="35">
        <v>0</v>
      </c>
      <c r="M788" s="35">
        <v>0</v>
      </c>
      <c r="N788" s="32" t="s">
        <v>2197</v>
      </c>
      <c r="O788" s="32" t="s">
        <v>18</v>
      </c>
      <c r="P788" s="32">
        <v>8</v>
      </c>
      <c r="Q788" s="32" t="s">
        <v>4973</v>
      </c>
    </row>
    <row r="789" spans="1:17" hidden="1" x14ac:dyDescent="0.25">
      <c r="A789" s="57">
        <v>42248.581629826389</v>
      </c>
      <c r="B789" s="32" t="s">
        <v>21</v>
      </c>
      <c r="C789" s="32" t="s">
        <v>3242</v>
      </c>
      <c r="D789" s="32" t="s">
        <v>3243</v>
      </c>
      <c r="E789" s="32" t="s">
        <v>4972</v>
      </c>
      <c r="F789" s="32" t="s">
        <v>8383</v>
      </c>
      <c r="G789" s="32" t="s">
        <v>3985</v>
      </c>
      <c r="H789" s="32" t="s">
        <v>3986</v>
      </c>
      <c r="I789" s="32" t="s">
        <v>4605</v>
      </c>
      <c r="J789" s="35">
        <v>83.68</v>
      </c>
      <c r="K789" s="35">
        <v>0</v>
      </c>
      <c r="L789" s="35">
        <v>0</v>
      </c>
      <c r="M789" s="35">
        <v>0</v>
      </c>
      <c r="N789" s="32" t="s">
        <v>2197</v>
      </c>
      <c r="O789" s="32" t="s">
        <v>18</v>
      </c>
      <c r="P789" s="32">
        <v>8</v>
      </c>
      <c r="Q789" s="32" t="s">
        <v>4973</v>
      </c>
    </row>
    <row r="790" spans="1:17" hidden="1" x14ac:dyDescent="0.25">
      <c r="A790" s="57">
        <v>42248.581632372683</v>
      </c>
      <c r="B790" s="32" t="s">
        <v>21</v>
      </c>
      <c r="C790" s="32" t="s">
        <v>3242</v>
      </c>
      <c r="D790" s="32" t="s">
        <v>3243</v>
      </c>
      <c r="E790" s="32" t="s">
        <v>4970</v>
      </c>
      <c r="F790" s="32" t="s">
        <v>8384</v>
      </c>
      <c r="G790" s="32" t="s">
        <v>2652</v>
      </c>
      <c r="H790" s="32" t="s">
        <v>2653</v>
      </c>
      <c r="I790" s="32" t="s">
        <v>4605</v>
      </c>
      <c r="J790" s="35">
        <v>149.76</v>
      </c>
      <c r="K790" s="35">
        <v>0</v>
      </c>
      <c r="L790" s="35">
        <v>0</v>
      </c>
      <c r="M790" s="35">
        <v>0</v>
      </c>
      <c r="N790" s="32" t="s">
        <v>2197</v>
      </c>
      <c r="O790" s="32" t="s">
        <v>18</v>
      </c>
      <c r="P790" s="32">
        <v>6</v>
      </c>
      <c r="Q790" s="32" t="s">
        <v>4971</v>
      </c>
    </row>
    <row r="791" spans="1:17" hidden="1" x14ac:dyDescent="0.25">
      <c r="A791" s="57">
        <v>42248.581632372683</v>
      </c>
      <c r="B791" s="32" t="s">
        <v>21</v>
      </c>
      <c r="C791" s="32" t="s">
        <v>3242</v>
      </c>
      <c r="D791" s="32" t="s">
        <v>3243</v>
      </c>
      <c r="E791" s="32" t="s">
        <v>4970</v>
      </c>
      <c r="F791" s="32" t="s">
        <v>8384</v>
      </c>
      <c r="G791" s="32" t="s">
        <v>3985</v>
      </c>
      <c r="H791" s="32" t="s">
        <v>3986</v>
      </c>
      <c r="I791" s="32" t="s">
        <v>4605</v>
      </c>
      <c r="J791" s="35">
        <v>62.76</v>
      </c>
      <c r="K791" s="35">
        <v>0</v>
      </c>
      <c r="L791" s="35">
        <v>0</v>
      </c>
      <c r="M791" s="35">
        <v>0</v>
      </c>
      <c r="N791" s="32" t="s">
        <v>2197</v>
      </c>
      <c r="O791" s="32" t="s">
        <v>18</v>
      </c>
      <c r="P791" s="32">
        <v>6</v>
      </c>
      <c r="Q791" s="32" t="s">
        <v>4971</v>
      </c>
    </row>
    <row r="792" spans="1:17" hidden="1" x14ac:dyDescent="0.25">
      <c r="A792" s="57">
        <v>42248.581633993053</v>
      </c>
      <c r="B792" s="32" t="s">
        <v>21</v>
      </c>
      <c r="C792" s="32" t="s">
        <v>3242</v>
      </c>
      <c r="D792" s="32" t="s">
        <v>3243</v>
      </c>
      <c r="E792" s="32" t="s">
        <v>4924</v>
      </c>
      <c r="F792" s="32" t="s">
        <v>8385</v>
      </c>
      <c r="G792" s="32" t="s">
        <v>3379</v>
      </c>
      <c r="H792" s="32" t="s">
        <v>3380</v>
      </c>
      <c r="I792" s="32" t="s">
        <v>4605</v>
      </c>
      <c r="J792" s="35">
        <v>455.52</v>
      </c>
      <c r="K792" s="35">
        <v>0</v>
      </c>
      <c r="L792" s="35">
        <v>0</v>
      </c>
      <c r="M792" s="35">
        <v>0</v>
      </c>
      <c r="N792" s="32" t="s">
        <v>2197</v>
      </c>
      <c r="O792" s="32" t="s">
        <v>18</v>
      </c>
      <c r="P792" s="32">
        <v>24</v>
      </c>
      <c r="Q792" s="32" t="s">
        <v>4925</v>
      </c>
    </row>
    <row r="793" spans="1:17" hidden="1" x14ac:dyDescent="0.25">
      <c r="A793" s="57">
        <v>42248.581633993053</v>
      </c>
      <c r="B793" s="32" t="s">
        <v>21</v>
      </c>
      <c r="C793" s="32" t="s">
        <v>3242</v>
      </c>
      <c r="D793" s="32" t="s">
        <v>3243</v>
      </c>
      <c r="E793" s="32" t="s">
        <v>4924</v>
      </c>
      <c r="F793" s="32" t="s">
        <v>8385</v>
      </c>
      <c r="G793" s="32" t="s">
        <v>3985</v>
      </c>
      <c r="H793" s="32" t="s">
        <v>3986</v>
      </c>
      <c r="I793" s="32" t="s">
        <v>4605</v>
      </c>
      <c r="J793" s="35">
        <v>251.04</v>
      </c>
      <c r="K793" s="35">
        <v>0</v>
      </c>
      <c r="L793" s="35">
        <v>0</v>
      </c>
      <c r="M793" s="35">
        <v>0</v>
      </c>
      <c r="N793" s="32" t="s">
        <v>2197</v>
      </c>
      <c r="O793" s="32" t="s">
        <v>18</v>
      </c>
      <c r="P793" s="32">
        <v>24</v>
      </c>
      <c r="Q793" s="32" t="s">
        <v>4925</v>
      </c>
    </row>
    <row r="794" spans="1:17" hidden="1" x14ac:dyDescent="0.25">
      <c r="A794" s="57">
        <v>42248.581633993053</v>
      </c>
      <c r="B794" s="32" t="s">
        <v>21</v>
      </c>
      <c r="C794" s="32" t="s">
        <v>3242</v>
      </c>
      <c r="D794" s="32" t="s">
        <v>3243</v>
      </c>
      <c r="E794" s="32" t="s">
        <v>4924</v>
      </c>
      <c r="F794" s="32" t="s">
        <v>8385</v>
      </c>
      <c r="G794" s="32" t="s">
        <v>3089</v>
      </c>
      <c r="H794" s="32" t="s">
        <v>3090</v>
      </c>
      <c r="I794" s="32" t="s">
        <v>4605</v>
      </c>
      <c r="J794" s="35">
        <v>134.68</v>
      </c>
      <c r="K794" s="35">
        <v>0</v>
      </c>
      <c r="L794" s="35">
        <v>0</v>
      </c>
      <c r="M794" s="35">
        <v>0</v>
      </c>
      <c r="N794" s="32" t="s">
        <v>2197</v>
      </c>
      <c r="O794" s="32" t="s">
        <v>18</v>
      </c>
      <c r="P794" s="32">
        <v>28</v>
      </c>
      <c r="Q794" s="32" t="s">
        <v>4925</v>
      </c>
    </row>
    <row r="795" spans="1:17" hidden="1" x14ac:dyDescent="0.25">
      <c r="A795" s="57">
        <v>42248.581633993053</v>
      </c>
      <c r="B795" s="32" t="s">
        <v>21</v>
      </c>
      <c r="C795" s="32" t="s">
        <v>3242</v>
      </c>
      <c r="D795" s="32" t="s">
        <v>3243</v>
      </c>
      <c r="E795" s="32" t="s">
        <v>4924</v>
      </c>
      <c r="F795" s="32" t="s">
        <v>8385</v>
      </c>
      <c r="G795" s="32" t="s">
        <v>3091</v>
      </c>
      <c r="H795" s="32" t="s">
        <v>3092</v>
      </c>
      <c r="I795" s="32" t="s">
        <v>4605</v>
      </c>
      <c r="J795" s="35">
        <v>75.599999999999994</v>
      </c>
      <c r="K795" s="35">
        <v>0</v>
      </c>
      <c r="L795" s="35">
        <v>0</v>
      </c>
      <c r="M795" s="35">
        <v>0</v>
      </c>
      <c r="N795" s="32" t="s">
        <v>2197</v>
      </c>
      <c r="O795" s="32" t="s">
        <v>18</v>
      </c>
      <c r="P795" s="32">
        <v>28</v>
      </c>
      <c r="Q795" s="32" t="s">
        <v>4925</v>
      </c>
    </row>
    <row r="796" spans="1:17" hidden="1" x14ac:dyDescent="0.25">
      <c r="A796" s="57">
        <v>42248.581636689814</v>
      </c>
      <c r="B796" s="32" t="s">
        <v>21</v>
      </c>
      <c r="C796" s="32" t="s">
        <v>3242</v>
      </c>
      <c r="D796" s="32" t="s">
        <v>3243</v>
      </c>
      <c r="E796" s="32" t="s">
        <v>4954</v>
      </c>
      <c r="F796" s="32" t="s">
        <v>8386</v>
      </c>
      <c r="G796" s="32" t="s">
        <v>2652</v>
      </c>
      <c r="H796" s="32" t="s">
        <v>2653</v>
      </c>
      <c r="I796" s="32" t="s">
        <v>4605</v>
      </c>
      <c r="J796" s="35">
        <v>49.92</v>
      </c>
      <c r="K796" s="35">
        <v>0</v>
      </c>
      <c r="L796" s="35">
        <v>0</v>
      </c>
      <c r="M796" s="35">
        <v>0</v>
      </c>
      <c r="N796" s="32" t="s">
        <v>2197</v>
      </c>
      <c r="O796" s="32" t="s">
        <v>18</v>
      </c>
      <c r="P796" s="32">
        <v>2</v>
      </c>
      <c r="Q796" s="32" t="s">
        <v>4955</v>
      </c>
    </row>
    <row r="797" spans="1:17" hidden="1" x14ac:dyDescent="0.25">
      <c r="A797" s="57">
        <v>42248.581636689814</v>
      </c>
      <c r="B797" s="32" t="s">
        <v>21</v>
      </c>
      <c r="C797" s="32" t="s">
        <v>3242</v>
      </c>
      <c r="D797" s="32" t="s">
        <v>3243</v>
      </c>
      <c r="E797" s="32" t="s">
        <v>4954</v>
      </c>
      <c r="F797" s="32" t="s">
        <v>8386</v>
      </c>
      <c r="G797" s="32" t="s">
        <v>3985</v>
      </c>
      <c r="H797" s="32" t="s">
        <v>3986</v>
      </c>
      <c r="I797" s="32" t="s">
        <v>4605</v>
      </c>
      <c r="J797" s="35">
        <v>20.92</v>
      </c>
      <c r="K797" s="35">
        <v>0</v>
      </c>
      <c r="L797" s="35">
        <v>0</v>
      </c>
      <c r="M797" s="35">
        <v>0</v>
      </c>
      <c r="N797" s="32" t="s">
        <v>2197</v>
      </c>
      <c r="O797" s="32" t="s">
        <v>18</v>
      </c>
      <c r="P797" s="32">
        <v>2</v>
      </c>
      <c r="Q797" s="32" t="s">
        <v>4955</v>
      </c>
    </row>
    <row r="798" spans="1:17" hidden="1" x14ac:dyDescent="0.25">
      <c r="A798" s="57">
        <v>42248.581638159725</v>
      </c>
      <c r="B798" s="32" t="s">
        <v>21</v>
      </c>
      <c r="C798" s="32" t="s">
        <v>3242</v>
      </c>
      <c r="D798" s="32" t="s">
        <v>3243</v>
      </c>
      <c r="E798" s="32" t="s">
        <v>4928</v>
      </c>
      <c r="F798" s="32" t="s">
        <v>8387</v>
      </c>
      <c r="G798" s="32" t="s">
        <v>2652</v>
      </c>
      <c r="H798" s="32" t="s">
        <v>2653</v>
      </c>
      <c r="I798" s="32" t="s">
        <v>4605</v>
      </c>
      <c r="J798" s="35">
        <v>74.88</v>
      </c>
      <c r="K798" s="35">
        <v>0</v>
      </c>
      <c r="L798" s="35">
        <v>0</v>
      </c>
      <c r="M798" s="35">
        <v>0</v>
      </c>
      <c r="N798" s="32" t="s">
        <v>2197</v>
      </c>
      <c r="O798" s="32" t="s">
        <v>18</v>
      </c>
      <c r="P798" s="32">
        <v>3</v>
      </c>
      <c r="Q798" s="32" t="s">
        <v>4929</v>
      </c>
    </row>
    <row r="799" spans="1:17" hidden="1" x14ac:dyDescent="0.25">
      <c r="A799" s="57">
        <v>42248.581638159725</v>
      </c>
      <c r="B799" s="32" t="s">
        <v>21</v>
      </c>
      <c r="C799" s="32" t="s">
        <v>3242</v>
      </c>
      <c r="D799" s="32" t="s">
        <v>3243</v>
      </c>
      <c r="E799" s="32" t="s">
        <v>4928</v>
      </c>
      <c r="F799" s="32" t="s">
        <v>8387</v>
      </c>
      <c r="G799" s="32" t="s">
        <v>3985</v>
      </c>
      <c r="H799" s="32" t="s">
        <v>3986</v>
      </c>
      <c r="I799" s="32" t="s">
        <v>4605</v>
      </c>
      <c r="J799" s="35">
        <v>31.38</v>
      </c>
      <c r="K799" s="35">
        <v>0</v>
      </c>
      <c r="L799" s="35">
        <v>0</v>
      </c>
      <c r="M799" s="35">
        <v>0</v>
      </c>
      <c r="N799" s="32" t="s">
        <v>2197</v>
      </c>
      <c r="O799" s="32" t="s">
        <v>18</v>
      </c>
      <c r="P799" s="32">
        <v>3</v>
      </c>
      <c r="Q799" s="32" t="s">
        <v>4929</v>
      </c>
    </row>
    <row r="800" spans="1:17" hidden="1" x14ac:dyDescent="0.25">
      <c r="A800" s="57">
        <v>42248.581639930555</v>
      </c>
      <c r="B800" s="32" t="s">
        <v>21</v>
      </c>
      <c r="C800" s="32" t="s">
        <v>3242</v>
      </c>
      <c r="D800" s="32" t="s">
        <v>3243</v>
      </c>
      <c r="E800" s="32" t="s">
        <v>4956</v>
      </c>
      <c r="F800" s="32" t="s">
        <v>8388</v>
      </c>
      <c r="G800" s="32" t="s">
        <v>2809</v>
      </c>
      <c r="H800" s="32" t="s">
        <v>2810</v>
      </c>
      <c r="I800" s="32" t="s">
        <v>4605</v>
      </c>
      <c r="J800" s="35">
        <v>5.38</v>
      </c>
      <c r="K800" s="35">
        <v>0</v>
      </c>
      <c r="L800" s="35">
        <v>0</v>
      </c>
      <c r="M800" s="35">
        <v>0</v>
      </c>
      <c r="N800" s="32" t="s">
        <v>2197</v>
      </c>
      <c r="O800" s="32" t="s">
        <v>18</v>
      </c>
      <c r="P800" s="32">
        <v>1</v>
      </c>
      <c r="Q800" s="32" t="s">
        <v>4957</v>
      </c>
    </row>
    <row r="801" spans="1:17" hidden="1" x14ac:dyDescent="0.25">
      <c r="A801" s="57">
        <v>42248.581639930555</v>
      </c>
      <c r="B801" s="32" t="s">
        <v>21</v>
      </c>
      <c r="C801" s="32" t="s">
        <v>3242</v>
      </c>
      <c r="D801" s="32" t="s">
        <v>3243</v>
      </c>
      <c r="E801" s="32" t="s">
        <v>4956</v>
      </c>
      <c r="F801" s="32" t="s">
        <v>8388</v>
      </c>
      <c r="G801" s="32" t="s">
        <v>2652</v>
      </c>
      <c r="H801" s="32" t="s">
        <v>2653</v>
      </c>
      <c r="I801" s="32" t="s">
        <v>4605</v>
      </c>
      <c r="J801" s="35">
        <v>24.96</v>
      </c>
      <c r="K801" s="35">
        <v>0</v>
      </c>
      <c r="L801" s="35">
        <v>0</v>
      </c>
      <c r="M801" s="35">
        <v>0</v>
      </c>
      <c r="N801" s="32" t="s">
        <v>2197</v>
      </c>
      <c r="O801" s="32" t="s">
        <v>18</v>
      </c>
      <c r="P801" s="32">
        <v>1</v>
      </c>
      <c r="Q801" s="32" t="s">
        <v>4957</v>
      </c>
    </row>
    <row r="802" spans="1:17" hidden="1" x14ac:dyDescent="0.25">
      <c r="A802" s="57">
        <v>42248.581639930555</v>
      </c>
      <c r="B802" s="32" t="s">
        <v>21</v>
      </c>
      <c r="C802" s="32" t="s">
        <v>3242</v>
      </c>
      <c r="D802" s="32" t="s">
        <v>3243</v>
      </c>
      <c r="E802" s="32" t="s">
        <v>4956</v>
      </c>
      <c r="F802" s="32" t="s">
        <v>8388</v>
      </c>
      <c r="G802" s="32" t="s">
        <v>3985</v>
      </c>
      <c r="H802" s="32" t="s">
        <v>3986</v>
      </c>
      <c r="I802" s="32" t="s">
        <v>4605</v>
      </c>
      <c r="J802" s="35">
        <v>10.46</v>
      </c>
      <c r="K802" s="35">
        <v>0</v>
      </c>
      <c r="L802" s="35">
        <v>0</v>
      </c>
      <c r="M802" s="35">
        <v>0</v>
      </c>
      <c r="N802" s="32" t="s">
        <v>2197</v>
      </c>
      <c r="O802" s="32" t="s">
        <v>18</v>
      </c>
      <c r="P802" s="32">
        <v>1</v>
      </c>
      <c r="Q802" s="32" t="s">
        <v>4957</v>
      </c>
    </row>
    <row r="803" spans="1:17" hidden="1" x14ac:dyDescent="0.25">
      <c r="A803" s="57">
        <v>42248.581641585646</v>
      </c>
      <c r="B803" s="32" t="s">
        <v>21</v>
      </c>
      <c r="C803" s="32" t="s">
        <v>3242</v>
      </c>
      <c r="D803" s="32" t="s">
        <v>3243</v>
      </c>
      <c r="E803" s="32" t="s">
        <v>4974</v>
      </c>
      <c r="F803" s="32" t="s">
        <v>8389</v>
      </c>
      <c r="G803" s="32" t="s">
        <v>2652</v>
      </c>
      <c r="H803" s="32" t="s">
        <v>2653</v>
      </c>
      <c r="I803" s="32" t="s">
        <v>4605</v>
      </c>
      <c r="J803" s="35">
        <v>124.8</v>
      </c>
      <c r="K803" s="35">
        <v>0</v>
      </c>
      <c r="L803" s="35">
        <v>0</v>
      </c>
      <c r="M803" s="35">
        <v>0</v>
      </c>
      <c r="N803" s="32" t="s">
        <v>2197</v>
      </c>
      <c r="O803" s="32" t="s">
        <v>18</v>
      </c>
      <c r="P803" s="32">
        <v>5</v>
      </c>
      <c r="Q803" s="32" t="s">
        <v>4975</v>
      </c>
    </row>
    <row r="804" spans="1:17" hidden="1" x14ac:dyDescent="0.25">
      <c r="A804" s="57">
        <v>42248.581641585646</v>
      </c>
      <c r="B804" s="32" t="s">
        <v>21</v>
      </c>
      <c r="C804" s="32" t="s">
        <v>3242</v>
      </c>
      <c r="D804" s="32" t="s">
        <v>3243</v>
      </c>
      <c r="E804" s="32" t="s">
        <v>4974</v>
      </c>
      <c r="F804" s="32" t="s">
        <v>8389</v>
      </c>
      <c r="G804" s="32" t="s">
        <v>3985</v>
      </c>
      <c r="H804" s="32" t="s">
        <v>3986</v>
      </c>
      <c r="I804" s="32" t="s">
        <v>4605</v>
      </c>
      <c r="J804" s="35">
        <v>52.3</v>
      </c>
      <c r="K804" s="35">
        <v>0</v>
      </c>
      <c r="L804" s="35">
        <v>0</v>
      </c>
      <c r="M804" s="35">
        <v>0</v>
      </c>
      <c r="N804" s="32" t="s">
        <v>2197</v>
      </c>
      <c r="O804" s="32" t="s">
        <v>18</v>
      </c>
      <c r="P804" s="32">
        <v>5</v>
      </c>
      <c r="Q804" s="32" t="s">
        <v>4975</v>
      </c>
    </row>
    <row r="805" spans="1:17" hidden="1" x14ac:dyDescent="0.25">
      <c r="A805" s="57">
        <v>42248.581643206016</v>
      </c>
      <c r="B805" s="32" t="s">
        <v>21</v>
      </c>
      <c r="C805" s="32" t="s">
        <v>3242</v>
      </c>
      <c r="D805" s="32" t="s">
        <v>3243</v>
      </c>
      <c r="E805" s="32" t="s">
        <v>4926</v>
      </c>
      <c r="F805" s="32" t="s">
        <v>8390</v>
      </c>
      <c r="G805" s="32" t="s">
        <v>2785</v>
      </c>
      <c r="H805" s="32" t="s">
        <v>2786</v>
      </c>
      <c r="I805" s="32" t="s">
        <v>4605</v>
      </c>
      <c r="J805" s="35">
        <v>1424.64</v>
      </c>
      <c r="K805" s="35">
        <v>0</v>
      </c>
      <c r="L805" s="35">
        <v>0</v>
      </c>
      <c r="M805" s="35">
        <v>0</v>
      </c>
      <c r="N805" s="32" t="s">
        <v>2197</v>
      </c>
      <c r="O805" s="32" t="s">
        <v>18</v>
      </c>
      <c r="P805" s="32">
        <v>28</v>
      </c>
      <c r="Q805" s="32" t="s">
        <v>4927</v>
      </c>
    </row>
    <row r="806" spans="1:17" hidden="1" x14ac:dyDescent="0.25">
      <c r="A806" s="57">
        <v>42248.581644641206</v>
      </c>
      <c r="B806" s="32" t="s">
        <v>21</v>
      </c>
      <c r="C806" s="32" t="s">
        <v>3242</v>
      </c>
      <c r="D806" s="32" t="s">
        <v>3243</v>
      </c>
      <c r="E806" s="32" t="s">
        <v>4976</v>
      </c>
      <c r="F806" s="32" t="s">
        <v>8391</v>
      </c>
      <c r="G806" s="32" t="s">
        <v>3049</v>
      </c>
      <c r="H806" s="32" t="s">
        <v>3050</v>
      </c>
      <c r="I806" s="32" t="s">
        <v>4605</v>
      </c>
      <c r="J806" s="35">
        <v>487.8</v>
      </c>
      <c r="K806" s="35">
        <v>0</v>
      </c>
      <c r="L806" s="35">
        <v>0</v>
      </c>
      <c r="M806" s="35">
        <v>0</v>
      </c>
      <c r="N806" s="32" t="s">
        <v>2197</v>
      </c>
      <c r="O806" s="32" t="s">
        <v>18</v>
      </c>
      <c r="P806" s="32">
        <v>15</v>
      </c>
      <c r="Q806" s="32" t="s">
        <v>4600</v>
      </c>
    </row>
    <row r="807" spans="1:17" hidden="1" x14ac:dyDescent="0.25">
      <c r="A807" s="57">
        <v>42248.581644641206</v>
      </c>
      <c r="B807" s="32" t="s">
        <v>21</v>
      </c>
      <c r="C807" s="32" t="s">
        <v>3242</v>
      </c>
      <c r="D807" s="32" t="s">
        <v>3243</v>
      </c>
      <c r="E807" s="32" t="s">
        <v>4976</v>
      </c>
      <c r="F807" s="32" t="s">
        <v>8391</v>
      </c>
      <c r="G807" s="32" t="s">
        <v>2774</v>
      </c>
      <c r="H807" s="32" t="s">
        <v>2775</v>
      </c>
      <c r="I807" s="32" t="s">
        <v>4605</v>
      </c>
      <c r="J807" s="35">
        <v>67.650000000000006</v>
      </c>
      <c r="K807" s="35">
        <v>0</v>
      </c>
      <c r="L807" s="35">
        <v>0</v>
      </c>
      <c r="M807" s="35">
        <v>0</v>
      </c>
      <c r="N807" s="32" t="s">
        <v>2197</v>
      </c>
      <c r="O807" s="32" t="s">
        <v>18</v>
      </c>
      <c r="P807" s="32">
        <v>15</v>
      </c>
      <c r="Q807" s="32" t="s">
        <v>4600</v>
      </c>
    </row>
    <row r="808" spans="1:17" hidden="1" x14ac:dyDescent="0.25">
      <c r="A808" s="57">
        <v>42248.581646643521</v>
      </c>
      <c r="B808" s="32" t="s">
        <v>21</v>
      </c>
      <c r="C808" s="32" t="s">
        <v>3242</v>
      </c>
      <c r="D808" s="32" t="s">
        <v>3243</v>
      </c>
      <c r="E808" s="32" t="s">
        <v>4918</v>
      </c>
      <c r="F808" s="32" t="s">
        <v>8392</v>
      </c>
      <c r="G808" s="32" t="s">
        <v>2821</v>
      </c>
      <c r="H808" s="32" t="s">
        <v>2822</v>
      </c>
      <c r="I808" s="32" t="s">
        <v>4605</v>
      </c>
      <c r="J808" s="35">
        <v>269.22000000000003</v>
      </c>
      <c r="K808" s="35">
        <v>0</v>
      </c>
      <c r="L808" s="35">
        <v>0</v>
      </c>
      <c r="M808" s="35">
        <v>0</v>
      </c>
      <c r="N808" s="32" t="s">
        <v>2197</v>
      </c>
      <c r="O808" s="32" t="s">
        <v>18</v>
      </c>
      <c r="P808" s="32">
        <v>6</v>
      </c>
      <c r="Q808" s="32" t="s">
        <v>4919</v>
      </c>
    </row>
    <row r="809" spans="1:17" hidden="1" x14ac:dyDescent="0.25">
      <c r="A809" s="57">
        <v>42248.581646643521</v>
      </c>
      <c r="B809" s="32" t="s">
        <v>21</v>
      </c>
      <c r="C809" s="32" t="s">
        <v>3242</v>
      </c>
      <c r="D809" s="32" t="s">
        <v>3243</v>
      </c>
      <c r="E809" s="32" t="s">
        <v>4918</v>
      </c>
      <c r="F809" s="32" t="s">
        <v>8392</v>
      </c>
      <c r="G809" s="32" t="s">
        <v>2785</v>
      </c>
      <c r="H809" s="32" t="s">
        <v>2786</v>
      </c>
      <c r="I809" s="32" t="s">
        <v>4605</v>
      </c>
      <c r="J809" s="35">
        <v>1017.6</v>
      </c>
      <c r="K809" s="35">
        <v>0</v>
      </c>
      <c r="L809" s="35">
        <v>0</v>
      </c>
      <c r="M809" s="35">
        <v>0</v>
      </c>
      <c r="N809" s="32" t="s">
        <v>2197</v>
      </c>
      <c r="O809" s="32" t="s">
        <v>18</v>
      </c>
      <c r="P809" s="32">
        <v>20</v>
      </c>
      <c r="Q809" s="32" t="s">
        <v>4919</v>
      </c>
    </row>
    <row r="810" spans="1:17" hidden="1" x14ac:dyDescent="0.25">
      <c r="A810" s="57">
        <v>42248.581648460648</v>
      </c>
      <c r="B810" s="32" t="s">
        <v>21</v>
      </c>
      <c r="C810" s="32" t="s">
        <v>3242</v>
      </c>
      <c r="D810" s="32" t="s">
        <v>3243</v>
      </c>
      <c r="E810" s="32" t="s">
        <v>4920</v>
      </c>
      <c r="F810" s="32" t="s">
        <v>8393</v>
      </c>
      <c r="G810" s="32" t="s">
        <v>2785</v>
      </c>
      <c r="H810" s="32" t="s">
        <v>2786</v>
      </c>
      <c r="I810" s="32" t="s">
        <v>4605</v>
      </c>
      <c r="J810" s="35">
        <v>152.63999999999999</v>
      </c>
      <c r="K810" s="35">
        <v>0</v>
      </c>
      <c r="L810" s="35">
        <v>0</v>
      </c>
      <c r="M810" s="35">
        <v>0</v>
      </c>
      <c r="N810" s="32" t="s">
        <v>2197</v>
      </c>
      <c r="O810" s="32" t="s">
        <v>18</v>
      </c>
      <c r="P810" s="32">
        <v>3</v>
      </c>
      <c r="Q810" s="32" t="s">
        <v>4921</v>
      </c>
    </row>
    <row r="811" spans="1:17" hidden="1" x14ac:dyDescent="0.25">
      <c r="A811" s="57">
        <v>42248.581648460648</v>
      </c>
      <c r="B811" s="32" t="s">
        <v>21</v>
      </c>
      <c r="C811" s="32" t="s">
        <v>3242</v>
      </c>
      <c r="D811" s="32" t="s">
        <v>3243</v>
      </c>
      <c r="E811" s="32" t="s">
        <v>4920</v>
      </c>
      <c r="F811" s="32" t="s">
        <v>8393</v>
      </c>
      <c r="G811" s="32" t="s">
        <v>3089</v>
      </c>
      <c r="H811" s="32" t="s">
        <v>3090</v>
      </c>
      <c r="I811" s="32" t="s">
        <v>4605</v>
      </c>
      <c r="J811" s="35">
        <v>14.43</v>
      </c>
      <c r="K811" s="35">
        <v>0</v>
      </c>
      <c r="L811" s="35">
        <v>0</v>
      </c>
      <c r="M811" s="35">
        <v>0</v>
      </c>
      <c r="N811" s="32" t="s">
        <v>2197</v>
      </c>
      <c r="O811" s="32" t="s">
        <v>18</v>
      </c>
      <c r="P811" s="32">
        <v>3</v>
      </c>
      <c r="Q811" s="32" t="s">
        <v>4921</v>
      </c>
    </row>
    <row r="812" spans="1:17" hidden="1" x14ac:dyDescent="0.25">
      <c r="A812" s="57">
        <v>42248.581648460648</v>
      </c>
      <c r="B812" s="32" t="s">
        <v>21</v>
      </c>
      <c r="C812" s="32" t="s">
        <v>3242</v>
      </c>
      <c r="D812" s="32" t="s">
        <v>3243</v>
      </c>
      <c r="E812" s="32" t="s">
        <v>4920</v>
      </c>
      <c r="F812" s="32" t="s">
        <v>8393</v>
      </c>
      <c r="G812" s="32" t="s">
        <v>3091</v>
      </c>
      <c r="H812" s="32" t="s">
        <v>3092</v>
      </c>
      <c r="I812" s="32" t="s">
        <v>4605</v>
      </c>
      <c r="J812" s="35">
        <v>8.1</v>
      </c>
      <c r="K812" s="35">
        <v>0</v>
      </c>
      <c r="L812" s="35">
        <v>0</v>
      </c>
      <c r="M812" s="35">
        <v>0</v>
      </c>
      <c r="N812" s="32" t="s">
        <v>2197</v>
      </c>
      <c r="O812" s="32" t="s">
        <v>18</v>
      </c>
      <c r="P812" s="32">
        <v>3</v>
      </c>
      <c r="Q812" s="32" t="s">
        <v>4921</v>
      </c>
    </row>
    <row r="813" spans="1:17" hidden="1" x14ac:dyDescent="0.25">
      <c r="A813" s="57">
        <v>42248.581650266206</v>
      </c>
      <c r="B813" s="32" t="s">
        <v>21</v>
      </c>
      <c r="C813" s="32" t="s">
        <v>3242</v>
      </c>
      <c r="D813" s="32" t="s">
        <v>3243</v>
      </c>
      <c r="E813" s="32" t="s">
        <v>4922</v>
      </c>
      <c r="F813" s="32" t="s">
        <v>8394</v>
      </c>
      <c r="G813" s="32" t="s">
        <v>2785</v>
      </c>
      <c r="H813" s="32" t="s">
        <v>2786</v>
      </c>
      <c r="I813" s="32" t="s">
        <v>4605</v>
      </c>
      <c r="J813" s="35">
        <v>763.2</v>
      </c>
      <c r="K813" s="35">
        <v>0</v>
      </c>
      <c r="L813" s="35">
        <v>0</v>
      </c>
      <c r="M813" s="35">
        <v>0</v>
      </c>
      <c r="N813" s="32" t="s">
        <v>2197</v>
      </c>
      <c r="O813" s="32" t="s">
        <v>18</v>
      </c>
      <c r="P813" s="32">
        <v>15</v>
      </c>
      <c r="Q813" s="32" t="s">
        <v>4923</v>
      </c>
    </row>
    <row r="814" spans="1:17" hidden="1" x14ac:dyDescent="0.25">
      <c r="A814" s="57">
        <v>42248.581651701388</v>
      </c>
      <c r="B814" s="32" t="s">
        <v>21</v>
      </c>
      <c r="C814" s="32" t="s">
        <v>3242</v>
      </c>
      <c r="D814" s="32" t="s">
        <v>3243</v>
      </c>
      <c r="E814" s="32" t="s">
        <v>4968</v>
      </c>
      <c r="F814" s="32" t="s">
        <v>8395</v>
      </c>
      <c r="G814" s="32" t="s">
        <v>2821</v>
      </c>
      <c r="H814" s="32" t="s">
        <v>2822</v>
      </c>
      <c r="I814" s="32" t="s">
        <v>4605</v>
      </c>
      <c r="J814" s="35">
        <v>179.48</v>
      </c>
      <c r="K814" s="35">
        <v>0</v>
      </c>
      <c r="L814" s="35">
        <v>0</v>
      </c>
      <c r="M814" s="35">
        <v>0</v>
      </c>
      <c r="N814" s="32" t="s">
        <v>2197</v>
      </c>
      <c r="O814" s="32" t="s">
        <v>18</v>
      </c>
      <c r="P814" s="32">
        <v>4</v>
      </c>
      <c r="Q814" s="32" t="s">
        <v>4969</v>
      </c>
    </row>
    <row r="815" spans="1:17" hidden="1" x14ac:dyDescent="0.25">
      <c r="A815" s="57">
        <v>42248.581651701388</v>
      </c>
      <c r="B815" s="32" t="s">
        <v>21</v>
      </c>
      <c r="C815" s="32" t="s">
        <v>3242</v>
      </c>
      <c r="D815" s="32" t="s">
        <v>3243</v>
      </c>
      <c r="E815" s="32" t="s">
        <v>4968</v>
      </c>
      <c r="F815" s="32" t="s">
        <v>8395</v>
      </c>
      <c r="G815" s="32" t="s">
        <v>3089</v>
      </c>
      <c r="H815" s="32" t="s">
        <v>3090</v>
      </c>
      <c r="I815" s="32" t="s">
        <v>4605</v>
      </c>
      <c r="J815" s="35">
        <v>28.86</v>
      </c>
      <c r="K815" s="35">
        <v>0</v>
      </c>
      <c r="L815" s="35">
        <v>0</v>
      </c>
      <c r="M815" s="35">
        <v>0</v>
      </c>
      <c r="N815" s="32" t="s">
        <v>2197</v>
      </c>
      <c r="O815" s="32" t="s">
        <v>18</v>
      </c>
      <c r="P815" s="32">
        <v>6</v>
      </c>
      <c r="Q815" s="32" t="s">
        <v>4969</v>
      </c>
    </row>
    <row r="816" spans="1:17" hidden="1" x14ac:dyDescent="0.25">
      <c r="A816" s="57">
        <v>42248.581651701388</v>
      </c>
      <c r="B816" s="32" t="s">
        <v>21</v>
      </c>
      <c r="C816" s="32" t="s">
        <v>3242</v>
      </c>
      <c r="D816" s="32" t="s">
        <v>3243</v>
      </c>
      <c r="E816" s="32" t="s">
        <v>4968</v>
      </c>
      <c r="F816" s="32" t="s">
        <v>8395</v>
      </c>
      <c r="G816" s="32" t="s">
        <v>3091</v>
      </c>
      <c r="H816" s="32" t="s">
        <v>3092</v>
      </c>
      <c r="I816" s="32" t="s">
        <v>4605</v>
      </c>
      <c r="J816" s="35">
        <v>16.2</v>
      </c>
      <c r="K816" s="35">
        <v>0</v>
      </c>
      <c r="L816" s="35">
        <v>0</v>
      </c>
      <c r="M816" s="35">
        <v>0</v>
      </c>
      <c r="N816" s="32" t="s">
        <v>2197</v>
      </c>
      <c r="O816" s="32" t="s">
        <v>18</v>
      </c>
      <c r="P816" s="32">
        <v>6</v>
      </c>
      <c r="Q816" s="32" t="s">
        <v>4969</v>
      </c>
    </row>
    <row r="817" spans="1:17" hidden="1" x14ac:dyDescent="0.25">
      <c r="A817" s="57">
        <v>42248.581653703703</v>
      </c>
      <c r="B817" s="32" t="s">
        <v>21</v>
      </c>
      <c r="C817" s="32" t="s">
        <v>3242</v>
      </c>
      <c r="D817" s="32" t="s">
        <v>3243</v>
      </c>
      <c r="E817" s="32" t="s">
        <v>4966</v>
      </c>
      <c r="F817" s="32" t="s">
        <v>8396</v>
      </c>
      <c r="G817" s="32" t="s">
        <v>2652</v>
      </c>
      <c r="H817" s="32" t="s">
        <v>2653</v>
      </c>
      <c r="I817" s="32" t="s">
        <v>4605</v>
      </c>
      <c r="J817" s="35">
        <v>249.6</v>
      </c>
      <c r="K817" s="35">
        <v>0</v>
      </c>
      <c r="L817" s="35">
        <v>0</v>
      </c>
      <c r="M817" s="35">
        <v>0</v>
      </c>
      <c r="N817" s="32" t="s">
        <v>2197</v>
      </c>
      <c r="O817" s="32" t="s">
        <v>18</v>
      </c>
      <c r="P817" s="32">
        <v>10</v>
      </c>
      <c r="Q817" s="32" t="s">
        <v>4967</v>
      </c>
    </row>
    <row r="818" spans="1:17" hidden="1" x14ac:dyDescent="0.25">
      <c r="A818" s="57">
        <v>42248.581653703703</v>
      </c>
      <c r="B818" s="32" t="s">
        <v>21</v>
      </c>
      <c r="C818" s="32" t="s">
        <v>3242</v>
      </c>
      <c r="D818" s="32" t="s">
        <v>3243</v>
      </c>
      <c r="E818" s="32" t="s">
        <v>4966</v>
      </c>
      <c r="F818" s="32" t="s">
        <v>8396</v>
      </c>
      <c r="G818" s="32" t="s">
        <v>3985</v>
      </c>
      <c r="H818" s="32" t="s">
        <v>3986</v>
      </c>
      <c r="I818" s="32" t="s">
        <v>4605</v>
      </c>
      <c r="J818" s="35">
        <v>104.6</v>
      </c>
      <c r="K818" s="35">
        <v>0</v>
      </c>
      <c r="L818" s="35">
        <v>0</v>
      </c>
      <c r="M818" s="35">
        <v>0</v>
      </c>
      <c r="N818" s="32" t="s">
        <v>2197</v>
      </c>
      <c r="O818" s="32" t="s">
        <v>18</v>
      </c>
      <c r="P818" s="32">
        <v>10</v>
      </c>
      <c r="Q818" s="32" t="s">
        <v>4967</v>
      </c>
    </row>
    <row r="819" spans="1:17" hidden="1" x14ac:dyDescent="0.25">
      <c r="A819" s="57">
        <v>42248.581655324073</v>
      </c>
      <c r="B819" s="32" t="s">
        <v>21</v>
      </c>
      <c r="C819" s="32" t="s">
        <v>3242</v>
      </c>
      <c r="D819" s="32" t="s">
        <v>3243</v>
      </c>
      <c r="E819" s="32" t="s">
        <v>4964</v>
      </c>
      <c r="F819" s="32" t="s">
        <v>8397</v>
      </c>
      <c r="G819" s="32" t="s">
        <v>2785</v>
      </c>
      <c r="H819" s="32" t="s">
        <v>2786</v>
      </c>
      <c r="I819" s="32" t="s">
        <v>4605</v>
      </c>
      <c r="J819" s="35">
        <v>5088</v>
      </c>
      <c r="K819" s="35">
        <v>0</v>
      </c>
      <c r="L819" s="35">
        <v>0</v>
      </c>
      <c r="M819" s="35">
        <v>0</v>
      </c>
      <c r="N819" s="32" t="s">
        <v>2197</v>
      </c>
      <c r="O819" s="32" t="s">
        <v>18</v>
      </c>
      <c r="P819" s="32">
        <v>100</v>
      </c>
      <c r="Q819" s="32" t="s">
        <v>4965</v>
      </c>
    </row>
    <row r="820" spans="1:17" hidden="1" x14ac:dyDescent="0.25">
      <c r="A820" s="57">
        <v>42248.581655324073</v>
      </c>
      <c r="B820" s="32" t="s">
        <v>21</v>
      </c>
      <c r="C820" s="32" t="s">
        <v>3242</v>
      </c>
      <c r="D820" s="32" t="s">
        <v>3243</v>
      </c>
      <c r="E820" s="32" t="s">
        <v>4964</v>
      </c>
      <c r="F820" s="32" t="s">
        <v>8397</v>
      </c>
      <c r="G820" s="32" t="s">
        <v>3089</v>
      </c>
      <c r="H820" s="32" t="s">
        <v>3090</v>
      </c>
      <c r="I820" s="32" t="s">
        <v>4605</v>
      </c>
      <c r="J820" s="35">
        <v>481</v>
      </c>
      <c r="K820" s="35">
        <v>0</v>
      </c>
      <c r="L820" s="35">
        <v>0</v>
      </c>
      <c r="M820" s="35">
        <v>0</v>
      </c>
      <c r="N820" s="32" t="s">
        <v>2197</v>
      </c>
      <c r="O820" s="32" t="s">
        <v>18</v>
      </c>
      <c r="P820" s="32">
        <v>100</v>
      </c>
      <c r="Q820" s="32" t="s">
        <v>4965</v>
      </c>
    </row>
    <row r="821" spans="1:17" hidden="1" x14ac:dyDescent="0.25">
      <c r="A821" s="57">
        <v>42248.581655324073</v>
      </c>
      <c r="B821" s="32" t="s">
        <v>21</v>
      </c>
      <c r="C821" s="32" t="s">
        <v>3242</v>
      </c>
      <c r="D821" s="32" t="s">
        <v>3243</v>
      </c>
      <c r="E821" s="32" t="s">
        <v>4964</v>
      </c>
      <c r="F821" s="32" t="s">
        <v>8397</v>
      </c>
      <c r="G821" s="32" t="s">
        <v>3091</v>
      </c>
      <c r="H821" s="32" t="s">
        <v>3092</v>
      </c>
      <c r="I821" s="32" t="s">
        <v>4605</v>
      </c>
      <c r="J821" s="35">
        <v>270</v>
      </c>
      <c r="K821" s="35">
        <v>0</v>
      </c>
      <c r="L821" s="35">
        <v>0</v>
      </c>
      <c r="M821" s="35">
        <v>0</v>
      </c>
      <c r="N821" s="32" t="s">
        <v>2197</v>
      </c>
      <c r="O821" s="32" t="s">
        <v>18</v>
      </c>
      <c r="P821" s="32">
        <v>100</v>
      </c>
      <c r="Q821" s="32" t="s">
        <v>4965</v>
      </c>
    </row>
    <row r="822" spans="1:17" hidden="1" x14ac:dyDescent="0.25">
      <c r="A822" s="57">
        <v>42248.581655324073</v>
      </c>
      <c r="B822" s="32" t="s">
        <v>21</v>
      </c>
      <c r="C822" s="32" t="s">
        <v>3242</v>
      </c>
      <c r="D822" s="32" t="s">
        <v>3243</v>
      </c>
      <c r="E822" s="32" t="s">
        <v>4964</v>
      </c>
      <c r="F822" s="32" t="s">
        <v>8397</v>
      </c>
      <c r="G822" s="32" t="s">
        <v>2652</v>
      </c>
      <c r="H822" s="32" t="s">
        <v>2653</v>
      </c>
      <c r="I822" s="32" t="s">
        <v>4605</v>
      </c>
      <c r="J822" s="35">
        <v>1248</v>
      </c>
      <c r="K822" s="35">
        <v>0</v>
      </c>
      <c r="L822" s="35">
        <v>0</v>
      </c>
      <c r="M822" s="35">
        <v>0</v>
      </c>
      <c r="N822" s="32" t="s">
        <v>2197</v>
      </c>
      <c r="O822" s="32" t="s">
        <v>18</v>
      </c>
      <c r="P822" s="32">
        <v>50</v>
      </c>
      <c r="Q822" s="32" t="s">
        <v>4965</v>
      </c>
    </row>
    <row r="823" spans="1:17" hidden="1" x14ac:dyDescent="0.25">
      <c r="A823" s="57">
        <v>42248.581655324073</v>
      </c>
      <c r="B823" s="32" t="s">
        <v>21</v>
      </c>
      <c r="C823" s="32" t="s">
        <v>3242</v>
      </c>
      <c r="D823" s="32" t="s">
        <v>3243</v>
      </c>
      <c r="E823" s="32" t="s">
        <v>4964</v>
      </c>
      <c r="F823" s="32" t="s">
        <v>8397</v>
      </c>
      <c r="G823" s="32" t="s">
        <v>3985</v>
      </c>
      <c r="H823" s="32" t="s">
        <v>3986</v>
      </c>
      <c r="I823" s="32" t="s">
        <v>4605</v>
      </c>
      <c r="J823" s="35">
        <v>523</v>
      </c>
      <c r="K823" s="35">
        <v>0</v>
      </c>
      <c r="L823" s="35">
        <v>0</v>
      </c>
      <c r="M823" s="35">
        <v>0</v>
      </c>
      <c r="N823" s="32" t="s">
        <v>2197</v>
      </c>
      <c r="O823" s="32" t="s">
        <v>18</v>
      </c>
      <c r="P823" s="32">
        <v>50</v>
      </c>
      <c r="Q823" s="32" t="s">
        <v>4965</v>
      </c>
    </row>
    <row r="824" spans="1:17" hidden="1" x14ac:dyDescent="0.25">
      <c r="A824" s="57">
        <v>42248.581657488423</v>
      </c>
      <c r="B824" s="32" t="s">
        <v>21</v>
      </c>
      <c r="C824" s="32" t="s">
        <v>3242</v>
      </c>
      <c r="D824" s="32" t="s">
        <v>3243</v>
      </c>
      <c r="E824" s="32" t="s">
        <v>4962</v>
      </c>
      <c r="F824" s="32" t="s">
        <v>8398</v>
      </c>
      <c r="G824" s="32" t="s">
        <v>2663</v>
      </c>
      <c r="H824" s="32" t="s">
        <v>2664</v>
      </c>
      <c r="I824" s="32" t="s">
        <v>4605</v>
      </c>
      <c r="J824" s="35">
        <v>25.86</v>
      </c>
      <c r="K824" s="35">
        <v>0</v>
      </c>
      <c r="L824" s="35">
        <v>0</v>
      </c>
      <c r="M824" s="35">
        <v>0</v>
      </c>
      <c r="N824" s="32" t="s">
        <v>2197</v>
      </c>
      <c r="O824" s="32" t="s">
        <v>18</v>
      </c>
      <c r="P824" s="32">
        <v>1</v>
      </c>
      <c r="Q824" s="32" t="s">
        <v>4963</v>
      </c>
    </row>
    <row r="825" spans="1:17" hidden="1" x14ac:dyDescent="0.25">
      <c r="A825" s="57">
        <v>42248.581657488423</v>
      </c>
      <c r="B825" s="32" t="s">
        <v>21</v>
      </c>
      <c r="C825" s="32" t="s">
        <v>3242</v>
      </c>
      <c r="D825" s="32" t="s">
        <v>3243</v>
      </c>
      <c r="E825" s="32" t="s">
        <v>4962</v>
      </c>
      <c r="F825" s="32" t="s">
        <v>8398</v>
      </c>
      <c r="G825" s="32" t="s">
        <v>3985</v>
      </c>
      <c r="H825" s="32" t="s">
        <v>3986</v>
      </c>
      <c r="I825" s="32" t="s">
        <v>4605</v>
      </c>
      <c r="J825" s="35">
        <v>10.46</v>
      </c>
      <c r="K825" s="35">
        <v>0</v>
      </c>
      <c r="L825" s="35">
        <v>0</v>
      </c>
      <c r="M825" s="35">
        <v>0</v>
      </c>
      <c r="N825" s="32" t="s">
        <v>2197</v>
      </c>
      <c r="O825" s="32" t="s">
        <v>18</v>
      </c>
      <c r="P825" s="32">
        <v>1</v>
      </c>
      <c r="Q825" s="32" t="s">
        <v>4963</v>
      </c>
    </row>
    <row r="826" spans="1:17" hidden="1" x14ac:dyDescent="0.25">
      <c r="A826" s="57">
        <v>42248.581659108793</v>
      </c>
      <c r="B826" s="32" t="s">
        <v>21</v>
      </c>
      <c r="C826" s="32" t="s">
        <v>3242</v>
      </c>
      <c r="D826" s="32" t="s">
        <v>3243</v>
      </c>
      <c r="E826" s="32" t="s">
        <v>4952</v>
      </c>
      <c r="F826" s="32" t="s">
        <v>8399</v>
      </c>
      <c r="G826" s="32" t="s">
        <v>2821</v>
      </c>
      <c r="H826" s="32" t="s">
        <v>2822</v>
      </c>
      <c r="I826" s="32" t="s">
        <v>4605</v>
      </c>
      <c r="J826" s="35">
        <v>44.87</v>
      </c>
      <c r="K826" s="35">
        <v>0</v>
      </c>
      <c r="L826" s="35">
        <v>0</v>
      </c>
      <c r="M826" s="35">
        <v>0</v>
      </c>
      <c r="N826" s="32" t="s">
        <v>2197</v>
      </c>
      <c r="O826" s="32" t="s">
        <v>18</v>
      </c>
      <c r="P826" s="32">
        <v>1</v>
      </c>
      <c r="Q826" s="32" t="s">
        <v>4953</v>
      </c>
    </row>
    <row r="827" spans="1:17" hidden="1" x14ac:dyDescent="0.25">
      <c r="A827" s="57">
        <v>42248.581659108793</v>
      </c>
      <c r="B827" s="32" t="s">
        <v>21</v>
      </c>
      <c r="C827" s="32" t="s">
        <v>3242</v>
      </c>
      <c r="D827" s="32" t="s">
        <v>3243</v>
      </c>
      <c r="E827" s="32" t="s">
        <v>4952</v>
      </c>
      <c r="F827" s="32" t="s">
        <v>8399</v>
      </c>
      <c r="G827" s="32" t="s">
        <v>3091</v>
      </c>
      <c r="H827" s="32" t="s">
        <v>3092</v>
      </c>
      <c r="I827" s="32" t="s">
        <v>4605</v>
      </c>
      <c r="J827" s="35">
        <v>2.7</v>
      </c>
      <c r="K827" s="35">
        <v>0</v>
      </c>
      <c r="L827" s="35">
        <v>0</v>
      </c>
      <c r="M827" s="35">
        <v>0</v>
      </c>
      <c r="N827" s="32" t="s">
        <v>2197</v>
      </c>
      <c r="O827" s="32" t="s">
        <v>18</v>
      </c>
      <c r="P827" s="32">
        <v>1</v>
      </c>
      <c r="Q827" s="32" t="s">
        <v>4953</v>
      </c>
    </row>
    <row r="828" spans="1:17" hidden="1" x14ac:dyDescent="0.25">
      <c r="A828" s="57">
        <v>42248.581659108793</v>
      </c>
      <c r="B828" s="32" t="s">
        <v>21</v>
      </c>
      <c r="C828" s="32" t="s">
        <v>3242</v>
      </c>
      <c r="D828" s="32" t="s">
        <v>3243</v>
      </c>
      <c r="E828" s="32" t="s">
        <v>4952</v>
      </c>
      <c r="F828" s="32" t="s">
        <v>8399</v>
      </c>
      <c r="G828" s="32" t="s">
        <v>3379</v>
      </c>
      <c r="H828" s="32" t="s">
        <v>3380</v>
      </c>
      <c r="I828" s="32" t="s">
        <v>4605</v>
      </c>
      <c r="J828" s="35">
        <v>18.98</v>
      </c>
      <c r="K828" s="35">
        <v>0</v>
      </c>
      <c r="L828" s="35">
        <v>0</v>
      </c>
      <c r="M828" s="35">
        <v>0</v>
      </c>
      <c r="N828" s="32" t="s">
        <v>2197</v>
      </c>
      <c r="O828" s="32" t="s">
        <v>18</v>
      </c>
      <c r="P828" s="32">
        <v>1</v>
      </c>
      <c r="Q828" s="32" t="s">
        <v>4953</v>
      </c>
    </row>
    <row r="829" spans="1:17" hidden="1" x14ac:dyDescent="0.25">
      <c r="A829" s="57">
        <v>42248.581659108793</v>
      </c>
      <c r="B829" s="32" t="s">
        <v>21</v>
      </c>
      <c r="C829" s="32" t="s">
        <v>3242</v>
      </c>
      <c r="D829" s="32" t="s">
        <v>3243</v>
      </c>
      <c r="E829" s="32" t="s">
        <v>4952</v>
      </c>
      <c r="F829" s="32" t="s">
        <v>8399</v>
      </c>
      <c r="G829" s="32" t="s">
        <v>3985</v>
      </c>
      <c r="H829" s="32" t="s">
        <v>3986</v>
      </c>
      <c r="I829" s="32" t="s">
        <v>4605</v>
      </c>
      <c r="J829" s="35">
        <v>10.46</v>
      </c>
      <c r="K829" s="35">
        <v>0</v>
      </c>
      <c r="L829" s="35">
        <v>0</v>
      </c>
      <c r="M829" s="35">
        <v>0</v>
      </c>
      <c r="N829" s="32" t="s">
        <v>2197</v>
      </c>
      <c r="O829" s="32" t="s">
        <v>18</v>
      </c>
      <c r="P829" s="32">
        <v>1</v>
      </c>
      <c r="Q829" s="32" t="s">
        <v>4953</v>
      </c>
    </row>
    <row r="830" spans="1:17" hidden="1" x14ac:dyDescent="0.25">
      <c r="A830" s="57">
        <v>42248.581661111108</v>
      </c>
      <c r="B830" s="32" t="s">
        <v>21</v>
      </c>
      <c r="C830" s="32" t="s">
        <v>3242</v>
      </c>
      <c r="D830" s="32" t="s">
        <v>3243</v>
      </c>
      <c r="E830" s="32" t="s">
        <v>4958</v>
      </c>
      <c r="F830" s="32" t="s">
        <v>8400</v>
      </c>
      <c r="G830" s="32" t="s">
        <v>3089</v>
      </c>
      <c r="H830" s="32" t="s">
        <v>3090</v>
      </c>
      <c r="I830" s="32" t="s">
        <v>4605</v>
      </c>
      <c r="J830" s="35">
        <v>481</v>
      </c>
      <c r="K830" s="35">
        <v>0</v>
      </c>
      <c r="L830" s="35">
        <v>0</v>
      </c>
      <c r="M830" s="35">
        <v>0</v>
      </c>
      <c r="N830" s="32" t="s">
        <v>2197</v>
      </c>
      <c r="O830" s="32" t="s">
        <v>18</v>
      </c>
      <c r="P830" s="32">
        <v>100</v>
      </c>
      <c r="Q830" s="32" t="s">
        <v>4959</v>
      </c>
    </row>
    <row r="831" spans="1:17" hidden="1" x14ac:dyDescent="0.25">
      <c r="A831" s="57">
        <v>42248.581661111108</v>
      </c>
      <c r="B831" s="32" t="s">
        <v>21</v>
      </c>
      <c r="C831" s="32" t="s">
        <v>3242</v>
      </c>
      <c r="D831" s="32" t="s">
        <v>3243</v>
      </c>
      <c r="E831" s="32" t="s">
        <v>4958</v>
      </c>
      <c r="F831" s="32" t="s">
        <v>8400</v>
      </c>
      <c r="G831" s="32" t="s">
        <v>3091</v>
      </c>
      <c r="H831" s="32" t="s">
        <v>3092</v>
      </c>
      <c r="I831" s="32" t="s">
        <v>4605</v>
      </c>
      <c r="J831" s="35">
        <v>270</v>
      </c>
      <c r="K831" s="35">
        <v>0</v>
      </c>
      <c r="L831" s="35">
        <v>0</v>
      </c>
      <c r="M831" s="35">
        <v>0</v>
      </c>
      <c r="N831" s="32" t="s">
        <v>2197</v>
      </c>
      <c r="O831" s="32" t="s">
        <v>18</v>
      </c>
      <c r="P831" s="32">
        <v>100</v>
      </c>
      <c r="Q831" s="32" t="s">
        <v>4959</v>
      </c>
    </row>
    <row r="832" spans="1:17" hidden="1" x14ac:dyDescent="0.25">
      <c r="A832" s="57">
        <v>42248.581661111108</v>
      </c>
      <c r="B832" s="32" t="s">
        <v>21</v>
      </c>
      <c r="C832" s="32" t="s">
        <v>3242</v>
      </c>
      <c r="D832" s="32" t="s">
        <v>3243</v>
      </c>
      <c r="E832" s="32" t="s">
        <v>4958</v>
      </c>
      <c r="F832" s="32" t="s">
        <v>8400</v>
      </c>
      <c r="G832" s="32" t="s">
        <v>3247</v>
      </c>
      <c r="H832" s="32" t="s">
        <v>3248</v>
      </c>
      <c r="I832" s="32" t="s">
        <v>4605</v>
      </c>
      <c r="J832" s="35">
        <v>5088</v>
      </c>
      <c r="K832" s="35">
        <v>0</v>
      </c>
      <c r="L832" s="35">
        <v>0</v>
      </c>
      <c r="M832" s="35">
        <v>0</v>
      </c>
      <c r="N832" s="32" t="s">
        <v>2197</v>
      </c>
      <c r="O832" s="32" t="s">
        <v>18</v>
      </c>
      <c r="P832" s="32">
        <v>100</v>
      </c>
      <c r="Q832" s="32" t="s">
        <v>4959</v>
      </c>
    </row>
    <row r="833" spans="1:17" hidden="1" x14ac:dyDescent="0.25">
      <c r="A833" s="57">
        <v>42248.581662928242</v>
      </c>
      <c r="B833" s="32" t="s">
        <v>21</v>
      </c>
      <c r="C833" s="32" t="s">
        <v>3242</v>
      </c>
      <c r="D833" s="32" t="s">
        <v>3243</v>
      </c>
      <c r="E833" s="32" t="s">
        <v>4914</v>
      </c>
      <c r="F833" s="32" t="s">
        <v>8401</v>
      </c>
      <c r="G833" s="32" t="s">
        <v>2785</v>
      </c>
      <c r="H833" s="32" t="s">
        <v>2786</v>
      </c>
      <c r="I833" s="32" t="s">
        <v>4605</v>
      </c>
      <c r="J833" s="35">
        <v>763.2</v>
      </c>
      <c r="K833" s="35">
        <v>0</v>
      </c>
      <c r="L833" s="35">
        <v>0</v>
      </c>
      <c r="M833" s="35">
        <v>0</v>
      </c>
      <c r="N833" s="32" t="s">
        <v>2197</v>
      </c>
      <c r="O833" s="32" t="s">
        <v>18</v>
      </c>
      <c r="P833" s="32">
        <v>15</v>
      </c>
      <c r="Q833" s="32" t="s">
        <v>4915</v>
      </c>
    </row>
    <row r="834" spans="1:17" hidden="1" x14ac:dyDescent="0.25">
      <c r="A834" s="57">
        <v>42248.581664201389</v>
      </c>
      <c r="B834" s="32" t="s">
        <v>21</v>
      </c>
      <c r="C834" s="32" t="s">
        <v>3242</v>
      </c>
      <c r="D834" s="32" t="s">
        <v>3243</v>
      </c>
      <c r="E834" s="32" t="s">
        <v>3244</v>
      </c>
      <c r="F834" s="32" t="s">
        <v>8402</v>
      </c>
      <c r="G834" s="32" t="s">
        <v>3122</v>
      </c>
      <c r="H834" s="32" t="s">
        <v>3123</v>
      </c>
      <c r="I834" s="32" t="s">
        <v>4605</v>
      </c>
      <c r="J834" s="35">
        <v>550.79999999999995</v>
      </c>
      <c r="K834" s="35">
        <v>0</v>
      </c>
      <c r="L834" s="35">
        <v>0</v>
      </c>
      <c r="M834" s="35">
        <v>0</v>
      </c>
      <c r="N834" s="32" t="s">
        <v>2197</v>
      </c>
      <c r="O834" s="32" t="s">
        <v>18</v>
      </c>
      <c r="P834" s="32">
        <v>10</v>
      </c>
      <c r="Q834" s="32" t="s">
        <v>3245</v>
      </c>
    </row>
    <row r="835" spans="1:17" hidden="1" x14ac:dyDescent="0.25">
      <c r="A835" s="57">
        <v>42248.581664201389</v>
      </c>
      <c r="B835" s="32" t="s">
        <v>21</v>
      </c>
      <c r="C835" s="32" t="s">
        <v>3242</v>
      </c>
      <c r="D835" s="32" t="s">
        <v>3243</v>
      </c>
      <c r="E835" s="32" t="s">
        <v>3244</v>
      </c>
      <c r="F835" s="32" t="s">
        <v>8402</v>
      </c>
      <c r="G835" s="32" t="s">
        <v>3086</v>
      </c>
      <c r="H835" s="32" t="s">
        <v>4718</v>
      </c>
      <c r="I835" s="32" t="s">
        <v>4605</v>
      </c>
      <c r="J835" s="35">
        <v>108.2</v>
      </c>
      <c r="K835" s="35">
        <v>0</v>
      </c>
      <c r="L835" s="35">
        <v>0</v>
      </c>
      <c r="M835" s="35">
        <v>0</v>
      </c>
      <c r="N835" s="32" t="s">
        <v>2197</v>
      </c>
      <c r="O835" s="32" t="s">
        <v>18</v>
      </c>
      <c r="P835" s="32">
        <v>10</v>
      </c>
      <c r="Q835" s="32" t="s">
        <v>3245</v>
      </c>
    </row>
    <row r="836" spans="1:17" hidden="1" x14ac:dyDescent="0.25">
      <c r="A836" s="57">
        <v>42248.581664201389</v>
      </c>
      <c r="B836" s="32" t="s">
        <v>21</v>
      </c>
      <c r="C836" s="32" t="s">
        <v>3242</v>
      </c>
      <c r="D836" s="32" t="s">
        <v>3243</v>
      </c>
      <c r="E836" s="32" t="s">
        <v>3244</v>
      </c>
      <c r="F836" s="32" t="s">
        <v>8402</v>
      </c>
      <c r="G836" s="32" t="s">
        <v>3089</v>
      </c>
      <c r="H836" s="32" t="s">
        <v>3090</v>
      </c>
      <c r="I836" s="32" t="s">
        <v>4605</v>
      </c>
      <c r="J836" s="35">
        <v>48.1</v>
      </c>
      <c r="K836" s="35">
        <v>0</v>
      </c>
      <c r="L836" s="35">
        <v>0</v>
      </c>
      <c r="M836" s="35">
        <v>0</v>
      </c>
      <c r="N836" s="32" t="s">
        <v>2197</v>
      </c>
      <c r="O836" s="32" t="s">
        <v>18</v>
      </c>
      <c r="P836" s="32">
        <v>10</v>
      </c>
      <c r="Q836" s="32" t="s">
        <v>3245</v>
      </c>
    </row>
    <row r="837" spans="1:17" hidden="1" x14ac:dyDescent="0.25">
      <c r="A837" s="57">
        <v>42248.581664201389</v>
      </c>
      <c r="B837" s="32" t="s">
        <v>21</v>
      </c>
      <c r="C837" s="32" t="s">
        <v>3242</v>
      </c>
      <c r="D837" s="32" t="s">
        <v>3243</v>
      </c>
      <c r="E837" s="32" t="s">
        <v>3244</v>
      </c>
      <c r="F837" s="32" t="s">
        <v>8402</v>
      </c>
      <c r="G837" s="32" t="s">
        <v>3091</v>
      </c>
      <c r="H837" s="32" t="s">
        <v>3092</v>
      </c>
      <c r="I837" s="32" t="s">
        <v>4605</v>
      </c>
      <c r="J837" s="35">
        <v>27</v>
      </c>
      <c r="K837" s="35">
        <v>0</v>
      </c>
      <c r="L837" s="35">
        <v>0</v>
      </c>
      <c r="M837" s="35">
        <v>0</v>
      </c>
      <c r="N837" s="32" t="s">
        <v>2197</v>
      </c>
      <c r="O837" s="32" t="s">
        <v>18</v>
      </c>
      <c r="P837" s="32">
        <v>10</v>
      </c>
      <c r="Q837" s="32" t="s">
        <v>3245</v>
      </c>
    </row>
    <row r="838" spans="1:17" hidden="1" x14ac:dyDescent="0.25">
      <c r="A838" s="57">
        <v>42248.581666168982</v>
      </c>
      <c r="B838" s="32" t="s">
        <v>21</v>
      </c>
      <c r="C838" s="32" t="s">
        <v>3242</v>
      </c>
      <c r="D838" s="32" t="s">
        <v>3243</v>
      </c>
      <c r="E838" s="32" t="s">
        <v>4916</v>
      </c>
      <c r="F838" s="32" t="s">
        <v>8403</v>
      </c>
      <c r="G838" s="32" t="s">
        <v>2785</v>
      </c>
      <c r="H838" s="32" t="s">
        <v>2786</v>
      </c>
      <c r="I838" s="32" t="s">
        <v>4605</v>
      </c>
      <c r="J838" s="35">
        <v>508.8</v>
      </c>
      <c r="K838" s="35">
        <v>0</v>
      </c>
      <c r="L838" s="35">
        <v>0</v>
      </c>
      <c r="M838" s="35">
        <v>0</v>
      </c>
      <c r="N838" s="32" t="s">
        <v>2197</v>
      </c>
      <c r="O838" s="32" t="s">
        <v>18</v>
      </c>
      <c r="P838" s="32">
        <v>10</v>
      </c>
      <c r="Q838" s="32" t="s">
        <v>4917</v>
      </c>
    </row>
    <row r="839" spans="1:17" hidden="1" x14ac:dyDescent="0.25">
      <c r="A839" s="57">
        <v>42248.581667789353</v>
      </c>
      <c r="B839" s="32" t="s">
        <v>21</v>
      </c>
      <c r="C839" s="32" t="s">
        <v>3242</v>
      </c>
      <c r="D839" s="32" t="s">
        <v>3243</v>
      </c>
      <c r="E839" s="32" t="s">
        <v>3246</v>
      </c>
      <c r="F839" s="32" t="s">
        <v>8404</v>
      </c>
      <c r="G839" s="32" t="s">
        <v>3247</v>
      </c>
      <c r="H839" s="32" t="s">
        <v>3248</v>
      </c>
      <c r="I839" s="32" t="s">
        <v>4605</v>
      </c>
      <c r="J839" s="35">
        <v>50.88</v>
      </c>
      <c r="K839" s="35">
        <v>0</v>
      </c>
      <c r="L839" s="35">
        <v>0</v>
      </c>
      <c r="M839" s="35">
        <v>0</v>
      </c>
      <c r="N839" s="32" t="s">
        <v>2197</v>
      </c>
      <c r="O839" s="32" t="s">
        <v>18</v>
      </c>
      <c r="P839" s="32">
        <v>1</v>
      </c>
      <c r="Q839" s="32" t="s">
        <v>2257</v>
      </c>
    </row>
    <row r="840" spans="1:17" hidden="1" x14ac:dyDescent="0.25">
      <c r="A840" s="57">
        <v>42248.581667789353</v>
      </c>
      <c r="B840" s="32" t="s">
        <v>21</v>
      </c>
      <c r="C840" s="32" t="s">
        <v>3242</v>
      </c>
      <c r="D840" s="32" t="s">
        <v>3243</v>
      </c>
      <c r="E840" s="32" t="s">
        <v>3246</v>
      </c>
      <c r="F840" s="32" t="s">
        <v>8404</v>
      </c>
      <c r="G840" s="32" t="s">
        <v>3086</v>
      </c>
      <c r="H840" s="32" t="s">
        <v>4718</v>
      </c>
      <c r="I840" s="32" t="s">
        <v>4605</v>
      </c>
      <c r="J840" s="35">
        <v>10.82</v>
      </c>
      <c r="K840" s="35">
        <v>0</v>
      </c>
      <c r="L840" s="35">
        <v>0</v>
      </c>
      <c r="M840" s="35">
        <v>0</v>
      </c>
      <c r="N840" s="32" t="s">
        <v>2197</v>
      </c>
      <c r="O840" s="32" t="s">
        <v>18</v>
      </c>
      <c r="P840" s="32">
        <v>1</v>
      </c>
      <c r="Q840" s="32" t="s">
        <v>2257</v>
      </c>
    </row>
    <row r="841" spans="1:17" hidden="1" x14ac:dyDescent="0.25">
      <c r="A841" s="57">
        <v>42248.581667789353</v>
      </c>
      <c r="B841" s="32" t="s">
        <v>21</v>
      </c>
      <c r="C841" s="32" t="s">
        <v>3242</v>
      </c>
      <c r="D841" s="32" t="s">
        <v>3243</v>
      </c>
      <c r="E841" s="32" t="s">
        <v>3246</v>
      </c>
      <c r="F841" s="32" t="s">
        <v>8404</v>
      </c>
      <c r="G841" s="32" t="s">
        <v>3089</v>
      </c>
      <c r="H841" s="32" t="s">
        <v>3090</v>
      </c>
      <c r="I841" s="32" t="s">
        <v>4605</v>
      </c>
      <c r="J841" s="35">
        <v>4.8099999999999996</v>
      </c>
      <c r="K841" s="35">
        <v>0</v>
      </c>
      <c r="L841" s="35">
        <v>0</v>
      </c>
      <c r="M841" s="35">
        <v>0</v>
      </c>
      <c r="N841" s="32" t="s">
        <v>2197</v>
      </c>
      <c r="O841" s="32" t="s">
        <v>18</v>
      </c>
      <c r="P841" s="32">
        <v>1</v>
      </c>
      <c r="Q841" s="32" t="s">
        <v>2257</v>
      </c>
    </row>
    <row r="842" spans="1:17" hidden="1" x14ac:dyDescent="0.25">
      <c r="A842" s="57">
        <v>42248.581667789353</v>
      </c>
      <c r="B842" s="32" t="s">
        <v>21</v>
      </c>
      <c r="C842" s="32" t="s">
        <v>3242</v>
      </c>
      <c r="D842" s="32" t="s">
        <v>3243</v>
      </c>
      <c r="E842" s="32" t="s">
        <v>3246</v>
      </c>
      <c r="F842" s="32" t="s">
        <v>8404</v>
      </c>
      <c r="G842" s="32" t="s">
        <v>3091</v>
      </c>
      <c r="H842" s="32" t="s">
        <v>3092</v>
      </c>
      <c r="I842" s="32" t="s">
        <v>4605</v>
      </c>
      <c r="J842" s="35">
        <v>2.7</v>
      </c>
      <c r="K842" s="35">
        <v>0</v>
      </c>
      <c r="L842" s="35">
        <v>0</v>
      </c>
      <c r="M842" s="35">
        <v>0</v>
      </c>
      <c r="N842" s="32" t="s">
        <v>2197</v>
      </c>
      <c r="O842" s="32" t="s">
        <v>18</v>
      </c>
      <c r="P842" s="32">
        <v>1</v>
      </c>
      <c r="Q842" s="32" t="s">
        <v>2257</v>
      </c>
    </row>
    <row r="843" spans="1:17" hidden="1" x14ac:dyDescent="0.25">
      <c r="A843" s="57">
        <v>42248.581669791667</v>
      </c>
      <c r="B843" s="32" t="s">
        <v>21</v>
      </c>
      <c r="C843" s="32" t="s">
        <v>3242</v>
      </c>
      <c r="D843" s="32" t="s">
        <v>3243</v>
      </c>
      <c r="E843" s="32" t="s">
        <v>4504</v>
      </c>
      <c r="F843" s="32" t="s">
        <v>8405</v>
      </c>
      <c r="G843" s="32" t="s">
        <v>3089</v>
      </c>
      <c r="H843" s="32" t="s">
        <v>3090</v>
      </c>
      <c r="I843" s="32" t="s">
        <v>4605</v>
      </c>
      <c r="J843" s="35">
        <v>481</v>
      </c>
      <c r="K843" s="35">
        <v>0</v>
      </c>
      <c r="L843" s="35">
        <v>0</v>
      </c>
      <c r="M843" s="35">
        <v>0</v>
      </c>
      <c r="N843" s="32" t="s">
        <v>2197</v>
      </c>
      <c r="O843" s="32" t="s">
        <v>18</v>
      </c>
      <c r="P843" s="32">
        <v>100</v>
      </c>
      <c r="Q843" s="32" t="s">
        <v>4455</v>
      </c>
    </row>
    <row r="844" spans="1:17" hidden="1" x14ac:dyDescent="0.25">
      <c r="A844" s="57">
        <v>42248.581669791667</v>
      </c>
      <c r="B844" s="32" t="s">
        <v>21</v>
      </c>
      <c r="C844" s="32" t="s">
        <v>3242</v>
      </c>
      <c r="D844" s="32" t="s">
        <v>3243</v>
      </c>
      <c r="E844" s="32" t="s">
        <v>4504</v>
      </c>
      <c r="F844" s="32" t="s">
        <v>8405</v>
      </c>
      <c r="G844" s="32" t="s">
        <v>3091</v>
      </c>
      <c r="H844" s="32" t="s">
        <v>3092</v>
      </c>
      <c r="I844" s="32" t="s">
        <v>4605</v>
      </c>
      <c r="J844" s="35">
        <v>270</v>
      </c>
      <c r="K844" s="35">
        <v>0</v>
      </c>
      <c r="L844" s="35">
        <v>0</v>
      </c>
      <c r="M844" s="35">
        <v>0</v>
      </c>
      <c r="N844" s="32" t="s">
        <v>2197</v>
      </c>
      <c r="O844" s="32" t="s">
        <v>18</v>
      </c>
      <c r="P844" s="32">
        <v>100</v>
      </c>
      <c r="Q844" s="32" t="s">
        <v>4455</v>
      </c>
    </row>
    <row r="845" spans="1:17" hidden="1" x14ac:dyDescent="0.25">
      <c r="A845" s="57">
        <v>42248.581669791667</v>
      </c>
      <c r="B845" s="32" t="s">
        <v>21</v>
      </c>
      <c r="C845" s="32" t="s">
        <v>3242</v>
      </c>
      <c r="D845" s="32" t="s">
        <v>3243</v>
      </c>
      <c r="E845" s="32" t="s">
        <v>4504</v>
      </c>
      <c r="F845" s="32" t="s">
        <v>8405</v>
      </c>
      <c r="G845" s="32" t="s">
        <v>2652</v>
      </c>
      <c r="H845" s="32" t="s">
        <v>2653</v>
      </c>
      <c r="I845" s="32" t="s">
        <v>4605</v>
      </c>
      <c r="J845" s="35">
        <v>2496</v>
      </c>
      <c r="K845" s="35">
        <v>0</v>
      </c>
      <c r="L845" s="35">
        <v>0</v>
      </c>
      <c r="M845" s="35">
        <v>0</v>
      </c>
      <c r="N845" s="32" t="s">
        <v>2197</v>
      </c>
      <c r="O845" s="32" t="s">
        <v>18</v>
      </c>
      <c r="P845" s="32">
        <v>100</v>
      </c>
      <c r="Q845" s="32" t="s">
        <v>4455</v>
      </c>
    </row>
    <row r="846" spans="1:17" hidden="1" x14ac:dyDescent="0.25">
      <c r="A846" s="57">
        <v>42248.581669791667</v>
      </c>
      <c r="B846" s="32" t="s">
        <v>21</v>
      </c>
      <c r="C846" s="32" t="s">
        <v>3242</v>
      </c>
      <c r="D846" s="32" t="s">
        <v>3243</v>
      </c>
      <c r="E846" s="32" t="s">
        <v>4504</v>
      </c>
      <c r="F846" s="32" t="s">
        <v>8405</v>
      </c>
      <c r="G846" s="32" t="s">
        <v>3985</v>
      </c>
      <c r="H846" s="32" t="s">
        <v>3986</v>
      </c>
      <c r="I846" s="32" t="s">
        <v>4605</v>
      </c>
      <c r="J846" s="35">
        <v>1046</v>
      </c>
      <c r="K846" s="35">
        <v>0</v>
      </c>
      <c r="L846" s="35">
        <v>0</v>
      </c>
      <c r="M846" s="35">
        <v>0</v>
      </c>
      <c r="N846" s="32" t="s">
        <v>2197</v>
      </c>
      <c r="O846" s="32" t="s">
        <v>18</v>
      </c>
      <c r="P846" s="32">
        <v>100</v>
      </c>
      <c r="Q846" s="32" t="s">
        <v>4455</v>
      </c>
    </row>
    <row r="847" spans="1:17" hidden="1" x14ac:dyDescent="0.25">
      <c r="A847" s="57">
        <v>42248.581669791667</v>
      </c>
      <c r="B847" s="32" t="s">
        <v>21</v>
      </c>
      <c r="C847" s="32" t="s">
        <v>3242</v>
      </c>
      <c r="D847" s="32" t="s">
        <v>3243</v>
      </c>
      <c r="E847" s="32" t="s">
        <v>4504</v>
      </c>
      <c r="F847" s="32" t="s">
        <v>8405</v>
      </c>
      <c r="G847" s="32" t="s">
        <v>3247</v>
      </c>
      <c r="H847" s="32" t="s">
        <v>3248</v>
      </c>
      <c r="I847" s="32" t="s">
        <v>4605</v>
      </c>
      <c r="J847" s="35">
        <v>5088</v>
      </c>
      <c r="K847" s="35">
        <v>0</v>
      </c>
      <c r="L847" s="35">
        <v>0</v>
      </c>
      <c r="M847" s="35">
        <v>0</v>
      </c>
      <c r="N847" s="32" t="s">
        <v>2197</v>
      </c>
      <c r="O847" s="32" t="s">
        <v>18</v>
      </c>
      <c r="P847" s="32">
        <v>100</v>
      </c>
      <c r="Q847" s="32" t="s">
        <v>4455</v>
      </c>
    </row>
    <row r="848" spans="1:17" hidden="1" x14ac:dyDescent="0.25">
      <c r="A848" s="57">
        <v>42248.581671793982</v>
      </c>
      <c r="B848" s="32" t="s">
        <v>21</v>
      </c>
      <c r="C848" s="32" t="s">
        <v>3242</v>
      </c>
      <c r="D848" s="32" t="s">
        <v>3243</v>
      </c>
      <c r="E848" s="32" t="s">
        <v>4707</v>
      </c>
      <c r="F848" s="32" t="s">
        <v>8406</v>
      </c>
      <c r="G848" s="32" t="s">
        <v>3247</v>
      </c>
      <c r="H848" s="32" t="s">
        <v>3248</v>
      </c>
      <c r="I848" s="32" t="s">
        <v>4605</v>
      </c>
      <c r="J848" s="35">
        <v>5851.2</v>
      </c>
      <c r="K848" s="35">
        <v>0</v>
      </c>
      <c r="L848" s="35">
        <v>0</v>
      </c>
      <c r="M848" s="35">
        <v>0</v>
      </c>
      <c r="N848" s="32" t="s">
        <v>2197</v>
      </c>
      <c r="O848" s="32" t="s">
        <v>18</v>
      </c>
      <c r="P848" s="32">
        <v>115</v>
      </c>
      <c r="Q848" s="32" t="s">
        <v>4662</v>
      </c>
    </row>
    <row r="849" spans="1:17" hidden="1" x14ac:dyDescent="0.25">
      <c r="A849" s="57">
        <v>42248.581671793982</v>
      </c>
      <c r="B849" s="32" t="s">
        <v>21</v>
      </c>
      <c r="C849" s="32" t="s">
        <v>3242</v>
      </c>
      <c r="D849" s="32" t="s">
        <v>3243</v>
      </c>
      <c r="E849" s="32" t="s">
        <v>4707</v>
      </c>
      <c r="F849" s="32" t="s">
        <v>8406</v>
      </c>
      <c r="G849" s="32" t="s">
        <v>3089</v>
      </c>
      <c r="H849" s="32" t="s">
        <v>3090</v>
      </c>
      <c r="I849" s="32" t="s">
        <v>4605</v>
      </c>
      <c r="J849" s="35">
        <v>553.15</v>
      </c>
      <c r="K849" s="35">
        <v>0</v>
      </c>
      <c r="L849" s="35">
        <v>0</v>
      </c>
      <c r="M849" s="35">
        <v>0</v>
      </c>
      <c r="N849" s="32" t="s">
        <v>2197</v>
      </c>
      <c r="O849" s="32" t="s">
        <v>18</v>
      </c>
      <c r="P849" s="32">
        <v>115</v>
      </c>
      <c r="Q849" s="32" t="s">
        <v>4662</v>
      </c>
    </row>
    <row r="850" spans="1:17" hidden="1" x14ac:dyDescent="0.25">
      <c r="A850" s="57">
        <v>42248.581671793982</v>
      </c>
      <c r="B850" s="32" t="s">
        <v>21</v>
      </c>
      <c r="C850" s="32" t="s">
        <v>3242</v>
      </c>
      <c r="D850" s="32" t="s">
        <v>3243</v>
      </c>
      <c r="E850" s="32" t="s">
        <v>4707</v>
      </c>
      <c r="F850" s="32" t="s">
        <v>8406</v>
      </c>
      <c r="G850" s="32" t="s">
        <v>3091</v>
      </c>
      <c r="H850" s="32" t="s">
        <v>3092</v>
      </c>
      <c r="I850" s="32" t="s">
        <v>4605</v>
      </c>
      <c r="J850" s="35">
        <v>310.5</v>
      </c>
      <c r="K850" s="35">
        <v>0</v>
      </c>
      <c r="L850" s="35">
        <v>0</v>
      </c>
      <c r="M850" s="35">
        <v>0</v>
      </c>
      <c r="N850" s="32" t="s">
        <v>2197</v>
      </c>
      <c r="O850" s="32" t="s">
        <v>18</v>
      </c>
      <c r="P850" s="32">
        <v>115</v>
      </c>
      <c r="Q850" s="32" t="s">
        <v>4662</v>
      </c>
    </row>
    <row r="851" spans="1:17" hidden="1" x14ac:dyDescent="0.25">
      <c r="A851" s="57">
        <v>42248.581671793982</v>
      </c>
      <c r="B851" s="32" t="s">
        <v>21</v>
      </c>
      <c r="C851" s="32" t="s">
        <v>3242</v>
      </c>
      <c r="D851" s="32" t="s">
        <v>3243</v>
      </c>
      <c r="E851" s="32" t="s">
        <v>4707</v>
      </c>
      <c r="F851" s="32" t="s">
        <v>8406</v>
      </c>
      <c r="G851" s="32" t="s">
        <v>2652</v>
      </c>
      <c r="H851" s="32" t="s">
        <v>2653</v>
      </c>
      <c r="I851" s="32" t="s">
        <v>4605</v>
      </c>
      <c r="J851" s="35">
        <v>1248</v>
      </c>
      <c r="K851" s="35">
        <v>0</v>
      </c>
      <c r="L851" s="35">
        <v>0</v>
      </c>
      <c r="M851" s="35">
        <v>0</v>
      </c>
      <c r="N851" s="32" t="s">
        <v>2197</v>
      </c>
      <c r="O851" s="32" t="s">
        <v>18</v>
      </c>
      <c r="P851" s="32">
        <v>50</v>
      </c>
      <c r="Q851" s="32" t="s">
        <v>4662</v>
      </c>
    </row>
    <row r="852" spans="1:17" hidden="1" x14ac:dyDescent="0.25">
      <c r="A852" s="57">
        <v>42248.581671793982</v>
      </c>
      <c r="B852" s="32" t="s">
        <v>21</v>
      </c>
      <c r="C852" s="32" t="s">
        <v>3242</v>
      </c>
      <c r="D852" s="32" t="s">
        <v>3243</v>
      </c>
      <c r="E852" s="32" t="s">
        <v>4707</v>
      </c>
      <c r="F852" s="32" t="s">
        <v>8406</v>
      </c>
      <c r="G852" s="32" t="s">
        <v>3985</v>
      </c>
      <c r="H852" s="32" t="s">
        <v>3986</v>
      </c>
      <c r="I852" s="32" t="s">
        <v>4605</v>
      </c>
      <c r="J852" s="35">
        <v>523</v>
      </c>
      <c r="K852" s="35">
        <v>0</v>
      </c>
      <c r="L852" s="35">
        <v>0</v>
      </c>
      <c r="M852" s="35">
        <v>0</v>
      </c>
      <c r="N852" s="32" t="s">
        <v>2197</v>
      </c>
      <c r="O852" s="32" t="s">
        <v>18</v>
      </c>
      <c r="P852" s="32">
        <v>50</v>
      </c>
      <c r="Q852" s="32" t="s">
        <v>4662</v>
      </c>
    </row>
    <row r="853" spans="1:17" hidden="1" x14ac:dyDescent="0.25">
      <c r="A853" s="57">
        <v>42248.581673958332</v>
      </c>
      <c r="B853" s="32" t="s">
        <v>21</v>
      </c>
      <c r="C853" s="32" t="s">
        <v>3242</v>
      </c>
      <c r="D853" s="32" t="s">
        <v>3243</v>
      </c>
      <c r="E853" s="32" t="s">
        <v>4717</v>
      </c>
      <c r="F853" s="32" t="s">
        <v>8407</v>
      </c>
      <c r="G853" s="32" t="s">
        <v>3089</v>
      </c>
      <c r="H853" s="32" t="s">
        <v>3090</v>
      </c>
      <c r="I853" s="32" t="s">
        <v>4605</v>
      </c>
      <c r="J853" s="35">
        <v>19.239999999999998</v>
      </c>
      <c r="K853" s="35">
        <v>0</v>
      </c>
      <c r="L853" s="35">
        <v>0</v>
      </c>
      <c r="M853" s="35">
        <v>0</v>
      </c>
      <c r="N853" s="32" t="s">
        <v>2197</v>
      </c>
      <c r="O853" s="32" t="s">
        <v>18</v>
      </c>
      <c r="P853" s="32">
        <v>4</v>
      </c>
      <c r="Q853" s="32" t="s">
        <v>4480</v>
      </c>
    </row>
    <row r="854" spans="1:17" hidden="1" x14ac:dyDescent="0.25">
      <c r="A854" s="57">
        <v>42248.581673958332</v>
      </c>
      <c r="B854" s="32" t="s">
        <v>21</v>
      </c>
      <c r="C854" s="32" t="s">
        <v>3242</v>
      </c>
      <c r="D854" s="32" t="s">
        <v>3243</v>
      </c>
      <c r="E854" s="32" t="s">
        <v>4717</v>
      </c>
      <c r="F854" s="32" t="s">
        <v>8407</v>
      </c>
      <c r="G854" s="32" t="s">
        <v>3091</v>
      </c>
      <c r="H854" s="32" t="s">
        <v>3092</v>
      </c>
      <c r="I854" s="32" t="s">
        <v>4605</v>
      </c>
      <c r="J854" s="35">
        <v>10.8</v>
      </c>
      <c r="K854" s="35">
        <v>0</v>
      </c>
      <c r="L854" s="35">
        <v>0</v>
      </c>
      <c r="M854" s="35">
        <v>0</v>
      </c>
      <c r="N854" s="32" t="s">
        <v>2197</v>
      </c>
      <c r="O854" s="32" t="s">
        <v>18</v>
      </c>
      <c r="P854" s="32">
        <v>4</v>
      </c>
      <c r="Q854" s="32" t="s">
        <v>4480</v>
      </c>
    </row>
    <row r="855" spans="1:17" hidden="1" x14ac:dyDescent="0.25">
      <c r="A855" s="57">
        <v>42248.581673958332</v>
      </c>
      <c r="B855" s="32" t="s">
        <v>21</v>
      </c>
      <c r="C855" s="32" t="s">
        <v>3242</v>
      </c>
      <c r="D855" s="32" t="s">
        <v>3243</v>
      </c>
      <c r="E855" s="32" t="s">
        <v>4717</v>
      </c>
      <c r="F855" s="32" t="s">
        <v>8407</v>
      </c>
      <c r="G855" s="32" t="s">
        <v>3086</v>
      </c>
      <c r="H855" s="32" t="s">
        <v>4718</v>
      </c>
      <c r="I855" s="32" t="s">
        <v>4605</v>
      </c>
      <c r="J855" s="35">
        <v>43.28</v>
      </c>
      <c r="K855" s="35">
        <v>0</v>
      </c>
      <c r="L855" s="35">
        <v>0</v>
      </c>
      <c r="M855" s="35">
        <v>0</v>
      </c>
      <c r="N855" s="32" t="s">
        <v>2197</v>
      </c>
      <c r="O855" s="32" t="s">
        <v>18</v>
      </c>
      <c r="P855" s="32">
        <v>4</v>
      </c>
      <c r="Q855" s="32" t="s">
        <v>4480</v>
      </c>
    </row>
    <row r="856" spans="1:17" hidden="1" x14ac:dyDescent="0.25">
      <c r="A856" s="57">
        <v>42248.581673958332</v>
      </c>
      <c r="B856" s="32" t="s">
        <v>21</v>
      </c>
      <c r="C856" s="32" t="s">
        <v>3242</v>
      </c>
      <c r="D856" s="32" t="s">
        <v>3243</v>
      </c>
      <c r="E856" s="32" t="s">
        <v>4717</v>
      </c>
      <c r="F856" s="32" t="s">
        <v>8407</v>
      </c>
      <c r="G856" s="32" t="s">
        <v>3247</v>
      </c>
      <c r="H856" s="32" t="s">
        <v>3248</v>
      </c>
      <c r="I856" s="32" t="s">
        <v>4605</v>
      </c>
      <c r="J856" s="35">
        <v>203.52</v>
      </c>
      <c r="K856" s="35">
        <v>0</v>
      </c>
      <c r="L856" s="35">
        <v>0</v>
      </c>
      <c r="M856" s="35">
        <v>0</v>
      </c>
      <c r="N856" s="32" t="s">
        <v>2197</v>
      </c>
      <c r="O856" s="32" t="s">
        <v>18</v>
      </c>
      <c r="P856" s="32">
        <v>4</v>
      </c>
      <c r="Q856" s="32" t="s">
        <v>4480</v>
      </c>
    </row>
    <row r="857" spans="1:17" hidden="1" x14ac:dyDescent="0.25">
      <c r="A857" s="57">
        <v>42248.581675925925</v>
      </c>
      <c r="B857" s="32" t="s">
        <v>21</v>
      </c>
      <c r="C857" s="32" t="s">
        <v>3242</v>
      </c>
      <c r="D857" s="32" t="s">
        <v>3243</v>
      </c>
      <c r="E857" s="32" t="s">
        <v>5354</v>
      </c>
      <c r="F857" s="32" t="s">
        <v>8408</v>
      </c>
      <c r="G857" s="32" t="s">
        <v>2652</v>
      </c>
      <c r="H857" s="32" t="s">
        <v>2653</v>
      </c>
      <c r="I857" s="32" t="s">
        <v>4605</v>
      </c>
      <c r="J857" s="35">
        <v>24.96</v>
      </c>
      <c r="K857" s="35">
        <v>0</v>
      </c>
      <c r="L857" s="35">
        <v>0</v>
      </c>
      <c r="M857" s="35">
        <v>0</v>
      </c>
      <c r="N857" s="32" t="s">
        <v>2197</v>
      </c>
      <c r="O857" s="32" t="s">
        <v>18</v>
      </c>
      <c r="P857" s="32">
        <v>1</v>
      </c>
      <c r="Q857" s="32" t="s">
        <v>5126</v>
      </c>
    </row>
    <row r="858" spans="1:17" hidden="1" x14ac:dyDescent="0.25">
      <c r="A858" s="57">
        <v>42248.581675925925</v>
      </c>
      <c r="B858" s="32" t="s">
        <v>21</v>
      </c>
      <c r="C858" s="32" t="s">
        <v>3242</v>
      </c>
      <c r="D858" s="32" t="s">
        <v>3243</v>
      </c>
      <c r="E858" s="32" t="s">
        <v>5354</v>
      </c>
      <c r="F858" s="32" t="s">
        <v>8408</v>
      </c>
      <c r="G858" s="32" t="s">
        <v>3985</v>
      </c>
      <c r="H858" s="32" t="s">
        <v>3986</v>
      </c>
      <c r="I858" s="32" t="s">
        <v>4605</v>
      </c>
      <c r="J858" s="35">
        <v>10.46</v>
      </c>
      <c r="K858" s="35">
        <v>0</v>
      </c>
      <c r="L858" s="35">
        <v>0</v>
      </c>
      <c r="M858" s="35">
        <v>0</v>
      </c>
      <c r="N858" s="32" t="s">
        <v>2197</v>
      </c>
      <c r="O858" s="32" t="s">
        <v>18</v>
      </c>
      <c r="P858" s="32">
        <v>1</v>
      </c>
      <c r="Q858" s="32" t="s">
        <v>5126</v>
      </c>
    </row>
    <row r="859" spans="1:17" hidden="1" x14ac:dyDescent="0.25">
      <c r="A859" s="57">
        <v>42248.581677395836</v>
      </c>
      <c r="B859" s="32" t="s">
        <v>21</v>
      </c>
      <c r="C859" s="32" t="s">
        <v>3242</v>
      </c>
      <c r="D859" s="32" t="s">
        <v>3243</v>
      </c>
      <c r="E859" s="32" t="s">
        <v>5353</v>
      </c>
      <c r="F859" s="32" t="s">
        <v>8409</v>
      </c>
      <c r="G859" s="32" t="s">
        <v>3247</v>
      </c>
      <c r="H859" s="32" t="s">
        <v>3248</v>
      </c>
      <c r="I859" s="32" t="s">
        <v>4605</v>
      </c>
      <c r="J859" s="35">
        <v>7632</v>
      </c>
      <c r="K859" s="35">
        <v>0</v>
      </c>
      <c r="L859" s="35">
        <v>0</v>
      </c>
      <c r="M859" s="35">
        <v>0</v>
      </c>
      <c r="N859" s="32" t="s">
        <v>2197</v>
      </c>
      <c r="O859" s="32" t="s">
        <v>18</v>
      </c>
      <c r="P859" s="32">
        <v>150</v>
      </c>
      <c r="Q859" s="32" t="s">
        <v>5291</v>
      </c>
    </row>
    <row r="860" spans="1:17" hidden="1" x14ac:dyDescent="0.25">
      <c r="A860" s="57">
        <v>42248.581677395836</v>
      </c>
      <c r="B860" s="32" t="s">
        <v>21</v>
      </c>
      <c r="C860" s="32" t="s">
        <v>3242</v>
      </c>
      <c r="D860" s="32" t="s">
        <v>3243</v>
      </c>
      <c r="E860" s="32" t="s">
        <v>5353</v>
      </c>
      <c r="F860" s="32" t="s">
        <v>8409</v>
      </c>
      <c r="G860" s="32" t="s">
        <v>3089</v>
      </c>
      <c r="H860" s="32" t="s">
        <v>3090</v>
      </c>
      <c r="I860" s="32" t="s">
        <v>4605</v>
      </c>
      <c r="J860" s="35">
        <v>721.5</v>
      </c>
      <c r="K860" s="35">
        <v>0</v>
      </c>
      <c r="L860" s="35">
        <v>0</v>
      </c>
      <c r="M860" s="35">
        <v>0</v>
      </c>
      <c r="N860" s="32" t="s">
        <v>2197</v>
      </c>
      <c r="O860" s="32" t="s">
        <v>18</v>
      </c>
      <c r="P860" s="32">
        <v>150</v>
      </c>
      <c r="Q860" s="32" t="s">
        <v>5291</v>
      </c>
    </row>
    <row r="861" spans="1:17" hidden="1" x14ac:dyDescent="0.25">
      <c r="A861" s="57">
        <v>42248.581677395836</v>
      </c>
      <c r="B861" s="32" t="s">
        <v>21</v>
      </c>
      <c r="C861" s="32" t="s">
        <v>3242</v>
      </c>
      <c r="D861" s="32" t="s">
        <v>3243</v>
      </c>
      <c r="E861" s="32" t="s">
        <v>5353</v>
      </c>
      <c r="F861" s="32" t="s">
        <v>8409</v>
      </c>
      <c r="G861" s="32" t="s">
        <v>3091</v>
      </c>
      <c r="H861" s="32" t="s">
        <v>3092</v>
      </c>
      <c r="I861" s="32" t="s">
        <v>4605</v>
      </c>
      <c r="J861" s="35">
        <v>405</v>
      </c>
      <c r="K861" s="35">
        <v>0</v>
      </c>
      <c r="L861" s="35">
        <v>0</v>
      </c>
      <c r="M861" s="35">
        <v>0</v>
      </c>
      <c r="N861" s="32" t="s">
        <v>2197</v>
      </c>
      <c r="O861" s="32" t="s">
        <v>18</v>
      </c>
      <c r="P861" s="32">
        <v>150</v>
      </c>
      <c r="Q861" s="32" t="s">
        <v>5291</v>
      </c>
    </row>
    <row r="862" spans="1:17" hidden="1" x14ac:dyDescent="0.25">
      <c r="A862" s="57">
        <v>42248.581679016206</v>
      </c>
      <c r="B862" s="32" t="s">
        <v>21</v>
      </c>
      <c r="C862" s="32" t="s">
        <v>3242</v>
      </c>
      <c r="D862" s="32" t="s">
        <v>3243</v>
      </c>
      <c r="E862" s="32" t="s">
        <v>5646</v>
      </c>
      <c r="F862" s="32" t="s">
        <v>8410</v>
      </c>
      <c r="G862" s="32" t="s">
        <v>3247</v>
      </c>
      <c r="H862" s="32" t="s">
        <v>3248</v>
      </c>
      <c r="I862" s="32" t="s">
        <v>4605</v>
      </c>
      <c r="J862" s="35">
        <v>7632</v>
      </c>
      <c r="K862" s="35">
        <v>0</v>
      </c>
      <c r="L862" s="35">
        <v>0</v>
      </c>
      <c r="M862" s="35">
        <v>0</v>
      </c>
      <c r="N862" s="32" t="s">
        <v>2197</v>
      </c>
      <c r="O862" s="32" t="s">
        <v>18</v>
      </c>
      <c r="P862" s="32">
        <v>150</v>
      </c>
      <c r="Q862" s="32" t="s">
        <v>5647</v>
      </c>
    </row>
    <row r="863" spans="1:17" hidden="1" x14ac:dyDescent="0.25">
      <c r="A863" s="57">
        <v>42248.581679016206</v>
      </c>
      <c r="B863" s="32" t="s">
        <v>21</v>
      </c>
      <c r="C863" s="32" t="s">
        <v>3242</v>
      </c>
      <c r="D863" s="32" t="s">
        <v>3243</v>
      </c>
      <c r="E863" s="32" t="s">
        <v>5646</v>
      </c>
      <c r="F863" s="32" t="s">
        <v>8410</v>
      </c>
      <c r="G863" s="32" t="s">
        <v>3089</v>
      </c>
      <c r="H863" s="32" t="s">
        <v>3090</v>
      </c>
      <c r="I863" s="32" t="s">
        <v>4605</v>
      </c>
      <c r="J863" s="35">
        <v>721.5</v>
      </c>
      <c r="K863" s="35">
        <v>0</v>
      </c>
      <c r="L863" s="35">
        <v>0</v>
      </c>
      <c r="M863" s="35">
        <v>0</v>
      </c>
      <c r="N863" s="32" t="s">
        <v>2197</v>
      </c>
      <c r="O863" s="32" t="s">
        <v>18</v>
      </c>
      <c r="P863" s="32">
        <v>150</v>
      </c>
      <c r="Q863" s="32" t="s">
        <v>5647</v>
      </c>
    </row>
    <row r="864" spans="1:17" hidden="1" x14ac:dyDescent="0.25">
      <c r="A864" s="57">
        <v>42248.581679016206</v>
      </c>
      <c r="B864" s="32" t="s">
        <v>21</v>
      </c>
      <c r="C864" s="32" t="s">
        <v>3242</v>
      </c>
      <c r="D864" s="32" t="s">
        <v>3243</v>
      </c>
      <c r="E864" s="32" t="s">
        <v>5646</v>
      </c>
      <c r="F864" s="32" t="s">
        <v>8410</v>
      </c>
      <c r="G864" s="32" t="s">
        <v>3091</v>
      </c>
      <c r="H864" s="32" t="s">
        <v>3092</v>
      </c>
      <c r="I864" s="32" t="s">
        <v>4605</v>
      </c>
      <c r="J864" s="35">
        <v>405</v>
      </c>
      <c r="K864" s="35">
        <v>0</v>
      </c>
      <c r="L864" s="35">
        <v>0</v>
      </c>
      <c r="M864" s="35">
        <v>0</v>
      </c>
      <c r="N864" s="32" t="s">
        <v>2197</v>
      </c>
      <c r="O864" s="32" t="s">
        <v>18</v>
      </c>
      <c r="P864" s="32">
        <v>150</v>
      </c>
      <c r="Q864" s="32" t="s">
        <v>5647</v>
      </c>
    </row>
    <row r="865" spans="1:17" hidden="1" x14ac:dyDescent="0.25">
      <c r="A865" s="57">
        <v>42248.581679016206</v>
      </c>
      <c r="B865" s="32" t="s">
        <v>21</v>
      </c>
      <c r="C865" s="32" t="s">
        <v>3242</v>
      </c>
      <c r="D865" s="32" t="s">
        <v>3243</v>
      </c>
      <c r="E865" s="32" t="s">
        <v>5646</v>
      </c>
      <c r="F865" s="32" t="s">
        <v>8410</v>
      </c>
      <c r="G865" s="32" t="s">
        <v>2652</v>
      </c>
      <c r="H865" s="32" t="s">
        <v>2653</v>
      </c>
      <c r="I865" s="32" t="s">
        <v>4605</v>
      </c>
      <c r="J865" s="35">
        <v>748.8</v>
      </c>
      <c r="K865" s="35">
        <v>0</v>
      </c>
      <c r="L865" s="35">
        <v>0</v>
      </c>
      <c r="M865" s="35">
        <v>0</v>
      </c>
      <c r="N865" s="32" t="s">
        <v>2197</v>
      </c>
      <c r="O865" s="32" t="s">
        <v>18</v>
      </c>
      <c r="P865" s="32">
        <v>30</v>
      </c>
      <c r="Q865" s="32" t="s">
        <v>5647</v>
      </c>
    </row>
    <row r="866" spans="1:17" hidden="1" x14ac:dyDescent="0.25">
      <c r="A866" s="57">
        <v>42248.581679016206</v>
      </c>
      <c r="B866" s="32" t="s">
        <v>21</v>
      </c>
      <c r="C866" s="32" t="s">
        <v>3242</v>
      </c>
      <c r="D866" s="32" t="s">
        <v>3243</v>
      </c>
      <c r="E866" s="32" t="s">
        <v>5646</v>
      </c>
      <c r="F866" s="32" t="s">
        <v>8410</v>
      </c>
      <c r="G866" s="32" t="s">
        <v>3985</v>
      </c>
      <c r="H866" s="32" t="s">
        <v>3986</v>
      </c>
      <c r="I866" s="32" t="s">
        <v>4605</v>
      </c>
      <c r="J866" s="35">
        <v>313.8</v>
      </c>
      <c r="K866" s="35">
        <v>0</v>
      </c>
      <c r="L866" s="35">
        <v>0</v>
      </c>
      <c r="M866" s="35">
        <v>0</v>
      </c>
      <c r="N866" s="32" t="s">
        <v>2197</v>
      </c>
      <c r="O866" s="32" t="s">
        <v>18</v>
      </c>
      <c r="P866" s="32">
        <v>30</v>
      </c>
      <c r="Q866" s="32" t="s">
        <v>5647</v>
      </c>
    </row>
    <row r="867" spans="1:17" hidden="1" x14ac:dyDescent="0.25">
      <c r="A867" s="57">
        <v>42248.582557754627</v>
      </c>
      <c r="B867" s="32" t="s">
        <v>21</v>
      </c>
      <c r="C867" s="32" t="s">
        <v>3249</v>
      </c>
      <c r="D867" s="32" t="s">
        <v>3250</v>
      </c>
      <c r="E867" s="32" t="s">
        <v>3251</v>
      </c>
      <c r="F867" s="32" t="s">
        <v>8411</v>
      </c>
      <c r="G867" s="32" t="s">
        <v>2646</v>
      </c>
      <c r="H867" s="32" t="s">
        <v>2647</v>
      </c>
      <c r="I867" s="32" t="s">
        <v>4605</v>
      </c>
      <c r="J867" s="35">
        <v>20.2</v>
      </c>
      <c r="K867" s="35">
        <v>0</v>
      </c>
      <c r="L867" s="35">
        <v>0</v>
      </c>
      <c r="M867" s="35">
        <v>0</v>
      </c>
      <c r="N867" s="32" t="s">
        <v>2197</v>
      </c>
      <c r="O867" s="32" t="s">
        <v>18</v>
      </c>
      <c r="P867" s="32">
        <v>1</v>
      </c>
      <c r="Q867" s="32" t="s">
        <v>3252</v>
      </c>
    </row>
    <row r="868" spans="1:17" hidden="1" x14ac:dyDescent="0.25">
      <c r="A868" s="57">
        <v>42248.582559027775</v>
      </c>
      <c r="B868" s="32" t="s">
        <v>21</v>
      </c>
      <c r="C868" s="32" t="s">
        <v>3249</v>
      </c>
      <c r="D868" s="32" t="s">
        <v>3250</v>
      </c>
      <c r="E868" s="32" t="s">
        <v>3253</v>
      </c>
      <c r="F868" s="32" t="s">
        <v>8412</v>
      </c>
      <c r="G868" s="32" t="s">
        <v>2646</v>
      </c>
      <c r="H868" s="32" t="s">
        <v>2647</v>
      </c>
      <c r="I868" s="32" t="s">
        <v>4605</v>
      </c>
      <c r="J868" s="35">
        <v>80.8</v>
      </c>
      <c r="K868" s="35">
        <v>0</v>
      </c>
      <c r="L868" s="35">
        <v>0</v>
      </c>
      <c r="M868" s="35">
        <v>0</v>
      </c>
      <c r="N868" s="32" t="s">
        <v>2197</v>
      </c>
      <c r="O868" s="32" t="s">
        <v>18</v>
      </c>
      <c r="P868" s="32">
        <v>4</v>
      </c>
      <c r="Q868" s="32" t="s">
        <v>3254</v>
      </c>
    </row>
    <row r="869" spans="1:17" hidden="1" x14ac:dyDescent="0.25">
      <c r="A869" s="57">
        <v>42248.582560648145</v>
      </c>
      <c r="B869" s="32" t="s">
        <v>21</v>
      </c>
      <c r="C869" s="32" t="s">
        <v>3249</v>
      </c>
      <c r="D869" s="32" t="s">
        <v>3250</v>
      </c>
      <c r="E869" s="32" t="s">
        <v>3255</v>
      </c>
      <c r="F869" s="32" t="s">
        <v>8413</v>
      </c>
      <c r="G869" s="32" t="s">
        <v>2646</v>
      </c>
      <c r="H869" s="32" t="s">
        <v>2647</v>
      </c>
      <c r="I869" s="32" t="s">
        <v>4605</v>
      </c>
      <c r="J869" s="35">
        <v>20.2</v>
      </c>
      <c r="K869" s="35">
        <v>0</v>
      </c>
      <c r="L869" s="35">
        <v>0</v>
      </c>
      <c r="M869" s="35">
        <v>0</v>
      </c>
      <c r="N869" s="32" t="s">
        <v>2197</v>
      </c>
      <c r="O869" s="32" t="s">
        <v>18</v>
      </c>
      <c r="P869" s="32">
        <v>1</v>
      </c>
      <c r="Q869" s="32" t="s">
        <v>3256</v>
      </c>
    </row>
    <row r="870" spans="1:17" hidden="1" x14ac:dyDescent="0.25">
      <c r="A870" s="57">
        <v>42248.582562268515</v>
      </c>
      <c r="B870" s="32" t="s">
        <v>21</v>
      </c>
      <c r="C870" s="32" t="s">
        <v>3249</v>
      </c>
      <c r="D870" s="32" t="s">
        <v>3250</v>
      </c>
      <c r="E870" s="32" t="s">
        <v>3257</v>
      </c>
      <c r="F870" s="32" t="s">
        <v>8414</v>
      </c>
      <c r="G870" s="32" t="s">
        <v>2646</v>
      </c>
      <c r="H870" s="32" t="s">
        <v>2647</v>
      </c>
      <c r="I870" s="32" t="s">
        <v>4605</v>
      </c>
      <c r="J870" s="35">
        <v>20.2</v>
      </c>
      <c r="K870" s="35">
        <v>0</v>
      </c>
      <c r="L870" s="35">
        <v>0</v>
      </c>
      <c r="M870" s="35">
        <v>0</v>
      </c>
      <c r="N870" s="32" t="s">
        <v>2197</v>
      </c>
      <c r="O870" s="32" t="s">
        <v>18</v>
      </c>
      <c r="P870" s="32">
        <v>1</v>
      </c>
      <c r="Q870" s="32" t="s">
        <v>3258</v>
      </c>
    </row>
    <row r="871" spans="1:17" hidden="1" x14ac:dyDescent="0.25">
      <c r="A871" s="57">
        <v>42248.582563738426</v>
      </c>
      <c r="B871" s="32" t="s">
        <v>21</v>
      </c>
      <c r="C871" s="32" t="s">
        <v>3249</v>
      </c>
      <c r="D871" s="32" t="s">
        <v>3250</v>
      </c>
      <c r="E871" s="32" t="s">
        <v>3259</v>
      </c>
      <c r="F871" s="32" t="s">
        <v>8415</v>
      </c>
      <c r="G871" s="32" t="s">
        <v>2646</v>
      </c>
      <c r="H871" s="32" t="s">
        <v>2647</v>
      </c>
      <c r="I871" s="32" t="s">
        <v>4605</v>
      </c>
      <c r="J871" s="35">
        <v>20.2</v>
      </c>
      <c r="K871" s="35">
        <v>0</v>
      </c>
      <c r="L871" s="35">
        <v>0</v>
      </c>
      <c r="M871" s="35">
        <v>0</v>
      </c>
      <c r="N871" s="32" t="s">
        <v>2197</v>
      </c>
      <c r="O871" s="32" t="s">
        <v>18</v>
      </c>
      <c r="P871" s="32">
        <v>1</v>
      </c>
      <c r="Q871" s="32" t="s">
        <v>3260</v>
      </c>
    </row>
    <row r="872" spans="1:17" hidden="1" x14ac:dyDescent="0.25">
      <c r="A872" s="57">
        <v>42248.582565011573</v>
      </c>
      <c r="B872" s="32" t="s">
        <v>21</v>
      </c>
      <c r="C872" s="32" t="s">
        <v>3249</v>
      </c>
      <c r="D872" s="32" t="s">
        <v>3250</v>
      </c>
      <c r="E872" s="32" t="s">
        <v>3261</v>
      </c>
      <c r="F872" s="32" t="s">
        <v>8416</v>
      </c>
      <c r="G872" s="32" t="s">
        <v>2646</v>
      </c>
      <c r="H872" s="32" t="s">
        <v>2647</v>
      </c>
      <c r="I872" s="32" t="s">
        <v>4605</v>
      </c>
      <c r="J872" s="35">
        <v>20.2</v>
      </c>
      <c r="K872" s="35">
        <v>0</v>
      </c>
      <c r="L872" s="35">
        <v>0</v>
      </c>
      <c r="M872" s="35">
        <v>0</v>
      </c>
      <c r="N872" s="32" t="s">
        <v>2197</v>
      </c>
      <c r="O872" s="32" t="s">
        <v>18</v>
      </c>
      <c r="P872" s="32">
        <v>1</v>
      </c>
      <c r="Q872" s="32" t="s">
        <v>3262</v>
      </c>
    </row>
    <row r="873" spans="1:17" hidden="1" x14ac:dyDescent="0.25">
      <c r="A873" s="57">
        <v>42248.582566238423</v>
      </c>
      <c r="B873" s="32" t="s">
        <v>21</v>
      </c>
      <c r="C873" s="32" t="s">
        <v>3249</v>
      </c>
      <c r="D873" s="32" t="s">
        <v>3250</v>
      </c>
      <c r="E873" s="32" t="s">
        <v>3263</v>
      </c>
      <c r="F873" s="32" t="s">
        <v>8417</v>
      </c>
      <c r="G873" s="32" t="s">
        <v>2646</v>
      </c>
      <c r="H873" s="32" t="s">
        <v>2647</v>
      </c>
      <c r="I873" s="32" t="s">
        <v>4605</v>
      </c>
      <c r="J873" s="35">
        <v>80.8</v>
      </c>
      <c r="K873" s="35">
        <v>0</v>
      </c>
      <c r="L873" s="35">
        <v>0</v>
      </c>
      <c r="M873" s="35">
        <v>0</v>
      </c>
      <c r="N873" s="32" t="s">
        <v>2197</v>
      </c>
      <c r="O873" s="32" t="s">
        <v>18</v>
      </c>
      <c r="P873" s="32">
        <v>4</v>
      </c>
      <c r="Q873" s="32" t="s">
        <v>3264</v>
      </c>
    </row>
    <row r="874" spans="1:17" hidden="1" x14ac:dyDescent="0.25">
      <c r="A874" s="57">
        <v>42248.582567511578</v>
      </c>
      <c r="B874" s="32" t="s">
        <v>21</v>
      </c>
      <c r="C874" s="32" t="s">
        <v>3249</v>
      </c>
      <c r="D874" s="32" t="s">
        <v>3250</v>
      </c>
      <c r="E874" s="32" t="s">
        <v>3265</v>
      </c>
      <c r="F874" s="32" t="s">
        <v>8418</v>
      </c>
      <c r="G874" s="32" t="s">
        <v>2646</v>
      </c>
      <c r="H874" s="32" t="s">
        <v>2647</v>
      </c>
      <c r="I874" s="32" t="s">
        <v>4605</v>
      </c>
      <c r="J874" s="35">
        <v>20.2</v>
      </c>
      <c r="K874" s="35">
        <v>0</v>
      </c>
      <c r="L874" s="35">
        <v>0</v>
      </c>
      <c r="M874" s="35">
        <v>0</v>
      </c>
      <c r="N874" s="32" t="s">
        <v>2197</v>
      </c>
      <c r="O874" s="32" t="s">
        <v>18</v>
      </c>
      <c r="P874" s="32">
        <v>1</v>
      </c>
      <c r="Q874" s="32" t="s">
        <v>3266</v>
      </c>
    </row>
    <row r="875" spans="1:17" hidden="1" x14ac:dyDescent="0.25">
      <c r="A875" s="57">
        <v>42248.582568784725</v>
      </c>
      <c r="B875" s="32" t="s">
        <v>21</v>
      </c>
      <c r="C875" s="32" t="s">
        <v>3249</v>
      </c>
      <c r="D875" s="32" t="s">
        <v>3250</v>
      </c>
      <c r="E875" s="32" t="s">
        <v>3267</v>
      </c>
      <c r="F875" s="32" t="s">
        <v>8419</v>
      </c>
      <c r="G875" s="32" t="s">
        <v>2646</v>
      </c>
      <c r="H875" s="32" t="s">
        <v>2647</v>
      </c>
      <c r="I875" s="32" t="s">
        <v>4605</v>
      </c>
      <c r="J875" s="35">
        <v>20.2</v>
      </c>
      <c r="K875" s="35">
        <v>0</v>
      </c>
      <c r="L875" s="35">
        <v>0</v>
      </c>
      <c r="M875" s="35">
        <v>0</v>
      </c>
      <c r="N875" s="32" t="s">
        <v>2197</v>
      </c>
      <c r="O875" s="32" t="s">
        <v>18</v>
      </c>
      <c r="P875" s="32">
        <v>1</v>
      </c>
      <c r="Q875" s="32" t="s">
        <v>3268</v>
      </c>
    </row>
    <row r="876" spans="1:17" hidden="1" x14ac:dyDescent="0.25">
      <c r="A876" s="57">
        <v>42248.582570601851</v>
      </c>
      <c r="B876" s="32" t="s">
        <v>21</v>
      </c>
      <c r="C876" s="32" t="s">
        <v>3249</v>
      </c>
      <c r="D876" s="32" t="s">
        <v>3250</v>
      </c>
      <c r="E876" s="32" t="s">
        <v>3269</v>
      </c>
      <c r="F876" s="32" t="s">
        <v>8420</v>
      </c>
      <c r="G876" s="32" t="s">
        <v>2646</v>
      </c>
      <c r="H876" s="32" t="s">
        <v>2647</v>
      </c>
      <c r="I876" s="32" t="s">
        <v>4605</v>
      </c>
      <c r="J876" s="35">
        <v>20.2</v>
      </c>
      <c r="K876" s="35">
        <v>0</v>
      </c>
      <c r="L876" s="35">
        <v>0</v>
      </c>
      <c r="M876" s="35">
        <v>0</v>
      </c>
      <c r="N876" s="32" t="s">
        <v>2197</v>
      </c>
      <c r="O876" s="32" t="s">
        <v>18</v>
      </c>
      <c r="P876" s="32">
        <v>1</v>
      </c>
      <c r="Q876" s="32" t="s">
        <v>3270</v>
      </c>
    </row>
    <row r="877" spans="1:17" hidden="1" x14ac:dyDescent="0.25">
      <c r="A877" s="57">
        <v>42248.582807326391</v>
      </c>
      <c r="B877" s="32" t="s">
        <v>21</v>
      </c>
      <c r="C877" s="32" t="s">
        <v>3249</v>
      </c>
      <c r="D877" s="32" t="s">
        <v>3250</v>
      </c>
      <c r="E877" s="32" t="s">
        <v>3271</v>
      </c>
      <c r="F877" s="32" t="s">
        <v>8421</v>
      </c>
      <c r="G877" s="32" t="s">
        <v>3154</v>
      </c>
      <c r="H877" s="32" t="s">
        <v>3155</v>
      </c>
      <c r="I877" s="32" t="s">
        <v>4605</v>
      </c>
      <c r="J877" s="35">
        <v>108.27</v>
      </c>
      <c r="K877" s="35">
        <v>0</v>
      </c>
      <c r="L877" s="35">
        <v>0</v>
      </c>
      <c r="M877" s="35">
        <v>0</v>
      </c>
      <c r="N877" s="32" t="s">
        <v>2197</v>
      </c>
      <c r="O877" s="32" t="s">
        <v>18</v>
      </c>
      <c r="P877" s="32">
        <v>3</v>
      </c>
      <c r="Q877" s="32" t="s">
        <v>3272</v>
      </c>
    </row>
    <row r="878" spans="1:17" hidden="1" x14ac:dyDescent="0.25">
      <c r="A878" s="57">
        <v>42248.582808599538</v>
      </c>
      <c r="B878" s="32" t="s">
        <v>21</v>
      </c>
      <c r="C878" s="32" t="s">
        <v>3249</v>
      </c>
      <c r="D878" s="32" t="s">
        <v>3250</v>
      </c>
      <c r="E878" s="32" t="s">
        <v>3273</v>
      </c>
      <c r="F878" s="32" t="s">
        <v>8422</v>
      </c>
      <c r="G878" s="32" t="s">
        <v>3154</v>
      </c>
      <c r="H878" s="32" t="s">
        <v>3155</v>
      </c>
      <c r="I878" s="32" t="s">
        <v>4605</v>
      </c>
      <c r="J878" s="35">
        <v>72.180000000000007</v>
      </c>
      <c r="K878" s="35">
        <v>0</v>
      </c>
      <c r="L878" s="35">
        <v>0</v>
      </c>
      <c r="M878" s="35">
        <v>0</v>
      </c>
      <c r="N878" s="32" t="s">
        <v>2197</v>
      </c>
      <c r="O878" s="32" t="s">
        <v>18</v>
      </c>
      <c r="P878" s="32">
        <v>2</v>
      </c>
      <c r="Q878" s="32" t="s">
        <v>3274</v>
      </c>
    </row>
    <row r="879" spans="1:17" hidden="1" x14ac:dyDescent="0.25">
      <c r="A879" s="57">
        <v>42248.582809872685</v>
      </c>
      <c r="B879" s="32" t="s">
        <v>21</v>
      </c>
      <c r="C879" s="32" t="s">
        <v>3249</v>
      </c>
      <c r="D879" s="32" t="s">
        <v>3250</v>
      </c>
      <c r="E879" s="32" t="s">
        <v>3275</v>
      </c>
      <c r="F879" s="32" t="s">
        <v>8423</v>
      </c>
      <c r="G879" s="32" t="s">
        <v>3154</v>
      </c>
      <c r="H879" s="32" t="s">
        <v>3155</v>
      </c>
      <c r="I879" s="32" t="s">
        <v>4605</v>
      </c>
      <c r="J879" s="35">
        <v>288.72000000000003</v>
      </c>
      <c r="K879" s="35">
        <v>0</v>
      </c>
      <c r="L879" s="35">
        <v>0</v>
      </c>
      <c r="M879" s="35">
        <v>0</v>
      </c>
      <c r="N879" s="32" t="s">
        <v>2197</v>
      </c>
      <c r="O879" s="32" t="s">
        <v>18</v>
      </c>
      <c r="P879" s="32">
        <v>8</v>
      </c>
      <c r="Q879" s="32" t="s">
        <v>3276</v>
      </c>
    </row>
    <row r="880" spans="1:17" hidden="1" x14ac:dyDescent="0.25">
      <c r="A880" s="57">
        <v>42248.582810960645</v>
      </c>
      <c r="B880" s="32" t="s">
        <v>21</v>
      </c>
      <c r="C880" s="32" t="s">
        <v>3249</v>
      </c>
      <c r="D880" s="32" t="s">
        <v>3250</v>
      </c>
      <c r="E880" s="32" t="s">
        <v>3277</v>
      </c>
      <c r="F880" s="32" t="s">
        <v>8424</v>
      </c>
      <c r="G880" s="32" t="s">
        <v>2646</v>
      </c>
      <c r="H880" s="32" t="s">
        <v>2647</v>
      </c>
      <c r="I880" s="32" t="s">
        <v>4605</v>
      </c>
      <c r="J880" s="35">
        <v>40.4</v>
      </c>
      <c r="K880" s="35">
        <v>0</v>
      </c>
      <c r="L880" s="35">
        <v>0</v>
      </c>
      <c r="M880" s="35">
        <v>0</v>
      </c>
      <c r="N880" s="32" t="s">
        <v>2197</v>
      </c>
      <c r="O880" s="32" t="s">
        <v>18</v>
      </c>
      <c r="P880" s="32">
        <v>2</v>
      </c>
      <c r="Q880" s="32" t="s">
        <v>3278</v>
      </c>
    </row>
    <row r="881" spans="1:17" hidden="1" x14ac:dyDescent="0.25">
      <c r="A881" s="57">
        <v>42248.582812581022</v>
      </c>
      <c r="B881" s="32" t="s">
        <v>21</v>
      </c>
      <c r="C881" s="32" t="s">
        <v>3249</v>
      </c>
      <c r="D881" s="32" t="s">
        <v>3250</v>
      </c>
      <c r="E881" s="32" t="s">
        <v>3279</v>
      </c>
      <c r="F881" s="32" t="s">
        <v>8425</v>
      </c>
      <c r="G881" s="32" t="s">
        <v>2646</v>
      </c>
      <c r="H881" s="32" t="s">
        <v>2647</v>
      </c>
      <c r="I881" s="32" t="s">
        <v>4605</v>
      </c>
      <c r="J881" s="35">
        <v>20.2</v>
      </c>
      <c r="K881" s="35">
        <v>0</v>
      </c>
      <c r="L881" s="35">
        <v>0</v>
      </c>
      <c r="M881" s="35">
        <v>0</v>
      </c>
      <c r="N881" s="32" t="s">
        <v>2197</v>
      </c>
      <c r="O881" s="32" t="s">
        <v>18</v>
      </c>
      <c r="P881" s="32">
        <v>1</v>
      </c>
      <c r="Q881" s="32" t="s">
        <v>3280</v>
      </c>
    </row>
    <row r="882" spans="1:17" hidden="1" x14ac:dyDescent="0.25">
      <c r="A882" s="57">
        <v>42248.582813657405</v>
      </c>
      <c r="B882" s="32" t="s">
        <v>21</v>
      </c>
      <c r="C882" s="32" t="s">
        <v>3249</v>
      </c>
      <c r="D882" s="32" t="s">
        <v>3250</v>
      </c>
      <c r="E882" s="32" t="s">
        <v>3281</v>
      </c>
      <c r="F882" s="32" t="s">
        <v>8426</v>
      </c>
      <c r="G882" s="32" t="s">
        <v>2646</v>
      </c>
      <c r="H882" s="32" t="s">
        <v>2647</v>
      </c>
      <c r="I882" s="32" t="s">
        <v>4605</v>
      </c>
      <c r="J882" s="35">
        <v>20.2</v>
      </c>
      <c r="K882" s="35">
        <v>0</v>
      </c>
      <c r="L882" s="35">
        <v>0</v>
      </c>
      <c r="M882" s="35">
        <v>0</v>
      </c>
      <c r="N882" s="32" t="s">
        <v>2197</v>
      </c>
      <c r="O882" s="32" t="s">
        <v>18</v>
      </c>
      <c r="P882" s="32">
        <v>1</v>
      </c>
      <c r="Q882" s="32" t="s">
        <v>3282</v>
      </c>
    </row>
    <row r="883" spans="1:17" hidden="1" x14ac:dyDescent="0.25">
      <c r="A883" s="57">
        <v>42248.582814930553</v>
      </c>
      <c r="B883" s="32" t="s">
        <v>21</v>
      </c>
      <c r="C883" s="32" t="s">
        <v>3249</v>
      </c>
      <c r="D883" s="32" t="s">
        <v>3250</v>
      </c>
      <c r="E883" s="32" t="s">
        <v>3283</v>
      </c>
      <c r="F883" s="32" t="s">
        <v>8427</v>
      </c>
      <c r="G883" s="32" t="s">
        <v>2646</v>
      </c>
      <c r="H883" s="32" t="s">
        <v>2647</v>
      </c>
      <c r="I883" s="32" t="s">
        <v>4605</v>
      </c>
      <c r="J883" s="35">
        <v>40.4</v>
      </c>
      <c r="K883" s="35">
        <v>0</v>
      </c>
      <c r="L883" s="35">
        <v>0</v>
      </c>
      <c r="M883" s="35">
        <v>0</v>
      </c>
      <c r="N883" s="32" t="s">
        <v>2197</v>
      </c>
      <c r="O883" s="32" t="s">
        <v>18</v>
      </c>
      <c r="P883" s="32">
        <v>2</v>
      </c>
      <c r="Q883" s="32" t="s">
        <v>3284</v>
      </c>
    </row>
    <row r="884" spans="1:17" hidden="1" x14ac:dyDescent="0.25">
      <c r="A884" s="57">
        <v>42248.582816203707</v>
      </c>
      <c r="B884" s="32" t="s">
        <v>21</v>
      </c>
      <c r="C884" s="32" t="s">
        <v>3249</v>
      </c>
      <c r="D884" s="32" t="s">
        <v>3250</v>
      </c>
      <c r="E884" s="32" t="s">
        <v>3285</v>
      </c>
      <c r="F884" s="32" t="s">
        <v>8428</v>
      </c>
      <c r="G884" s="32" t="s">
        <v>2646</v>
      </c>
      <c r="H884" s="32" t="s">
        <v>2647</v>
      </c>
      <c r="I884" s="32" t="s">
        <v>4605</v>
      </c>
      <c r="J884" s="35">
        <v>20.2</v>
      </c>
      <c r="K884" s="35">
        <v>0</v>
      </c>
      <c r="L884" s="35">
        <v>0</v>
      </c>
      <c r="M884" s="35">
        <v>0</v>
      </c>
      <c r="N884" s="32" t="s">
        <v>2197</v>
      </c>
      <c r="O884" s="32" t="s">
        <v>18</v>
      </c>
      <c r="P884" s="32">
        <v>1</v>
      </c>
      <c r="Q884" s="32" t="s">
        <v>3286</v>
      </c>
    </row>
    <row r="885" spans="1:17" hidden="1" x14ac:dyDescent="0.25">
      <c r="A885" s="57">
        <v>42248.582817627313</v>
      </c>
      <c r="B885" s="32" t="s">
        <v>21</v>
      </c>
      <c r="C885" s="32" t="s">
        <v>3249</v>
      </c>
      <c r="D885" s="32" t="s">
        <v>3250</v>
      </c>
      <c r="E885" s="32" t="s">
        <v>3287</v>
      </c>
      <c r="F885" s="32" t="s">
        <v>8429</v>
      </c>
      <c r="G885" s="32" t="s">
        <v>2646</v>
      </c>
      <c r="H885" s="32" t="s">
        <v>2647</v>
      </c>
      <c r="I885" s="32" t="s">
        <v>4605</v>
      </c>
      <c r="J885" s="35">
        <v>40.4</v>
      </c>
      <c r="K885" s="35">
        <v>0</v>
      </c>
      <c r="L885" s="35">
        <v>0</v>
      </c>
      <c r="M885" s="35">
        <v>0</v>
      </c>
      <c r="N885" s="32" t="s">
        <v>2197</v>
      </c>
      <c r="O885" s="32" t="s">
        <v>18</v>
      </c>
      <c r="P885" s="32">
        <v>2</v>
      </c>
      <c r="Q885" s="32" t="s">
        <v>3288</v>
      </c>
    </row>
    <row r="886" spans="1:17" hidden="1" x14ac:dyDescent="0.25">
      <c r="A886" s="57">
        <v>42248.582818900461</v>
      </c>
      <c r="B886" s="32" t="s">
        <v>21</v>
      </c>
      <c r="C886" s="32" t="s">
        <v>3249</v>
      </c>
      <c r="D886" s="32" t="s">
        <v>3250</v>
      </c>
      <c r="E886" s="32" t="s">
        <v>3289</v>
      </c>
      <c r="F886" s="32" t="s">
        <v>8430</v>
      </c>
      <c r="G886" s="32" t="s">
        <v>2663</v>
      </c>
      <c r="H886" s="32" t="s">
        <v>2664</v>
      </c>
      <c r="I886" s="32" t="s">
        <v>4605</v>
      </c>
      <c r="J886" s="35">
        <v>22.15</v>
      </c>
      <c r="K886" s="35">
        <v>0</v>
      </c>
      <c r="L886" s="35">
        <v>0</v>
      </c>
      <c r="M886" s="35">
        <v>0</v>
      </c>
      <c r="N886" s="32" t="s">
        <v>2197</v>
      </c>
      <c r="O886" s="32" t="s">
        <v>18</v>
      </c>
      <c r="P886" s="32">
        <v>1</v>
      </c>
      <c r="Q886" s="32" t="s">
        <v>2256</v>
      </c>
    </row>
    <row r="887" spans="1:17" hidden="1" x14ac:dyDescent="0.25">
      <c r="A887" s="57">
        <v>42248.583034224539</v>
      </c>
      <c r="B887" s="32" t="s">
        <v>21</v>
      </c>
      <c r="C887" s="32" t="s">
        <v>3249</v>
      </c>
      <c r="D887" s="32" t="s">
        <v>3250</v>
      </c>
      <c r="E887" s="32" t="s">
        <v>3290</v>
      </c>
      <c r="F887" s="32" t="s">
        <v>8431</v>
      </c>
      <c r="G887" s="32" t="s">
        <v>2663</v>
      </c>
      <c r="H887" s="32" t="s">
        <v>2664</v>
      </c>
      <c r="I887" s="32" t="s">
        <v>4605</v>
      </c>
      <c r="J887" s="35">
        <v>22.15</v>
      </c>
      <c r="K887" s="35">
        <v>0</v>
      </c>
      <c r="L887" s="35">
        <v>0</v>
      </c>
      <c r="M887" s="35">
        <v>0</v>
      </c>
      <c r="N887" s="32" t="s">
        <v>2197</v>
      </c>
      <c r="O887" s="32" t="s">
        <v>18</v>
      </c>
      <c r="P887" s="32">
        <v>1</v>
      </c>
      <c r="Q887" s="32" t="s">
        <v>2342</v>
      </c>
    </row>
    <row r="888" spans="1:17" hidden="1" x14ac:dyDescent="0.25">
      <c r="A888" s="57">
        <v>42248.583035451389</v>
      </c>
      <c r="B888" s="32" t="s">
        <v>21</v>
      </c>
      <c r="C888" s="32" t="s">
        <v>3249</v>
      </c>
      <c r="D888" s="32" t="s">
        <v>3250</v>
      </c>
      <c r="E888" s="32" t="s">
        <v>3291</v>
      </c>
      <c r="F888" s="32" t="s">
        <v>8432</v>
      </c>
      <c r="G888" s="32" t="s">
        <v>2646</v>
      </c>
      <c r="H888" s="32" t="s">
        <v>2647</v>
      </c>
      <c r="I888" s="32" t="s">
        <v>4605</v>
      </c>
      <c r="J888" s="35">
        <v>20.2</v>
      </c>
      <c r="K888" s="35">
        <v>0</v>
      </c>
      <c r="L888" s="35">
        <v>0</v>
      </c>
      <c r="M888" s="35">
        <v>0</v>
      </c>
      <c r="N888" s="32" t="s">
        <v>2197</v>
      </c>
      <c r="O888" s="32" t="s">
        <v>18</v>
      </c>
      <c r="P888" s="32">
        <v>1</v>
      </c>
      <c r="Q888" s="32" t="s">
        <v>2294</v>
      </c>
    </row>
    <row r="889" spans="1:17" hidden="1" x14ac:dyDescent="0.25">
      <c r="A889" s="57">
        <v>42248.583036724536</v>
      </c>
      <c r="B889" s="32" t="s">
        <v>21</v>
      </c>
      <c r="C889" s="32" t="s">
        <v>3249</v>
      </c>
      <c r="D889" s="32" t="s">
        <v>3250</v>
      </c>
      <c r="E889" s="32" t="s">
        <v>3292</v>
      </c>
      <c r="F889" s="32" t="s">
        <v>8433</v>
      </c>
      <c r="G889" s="32" t="s">
        <v>2646</v>
      </c>
      <c r="H889" s="32" t="s">
        <v>2647</v>
      </c>
      <c r="I889" s="32" t="s">
        <v>4605</v>
      </c>
      <c r="J889" s="35">
        <v>20.2</v>
      </c>
      <c r="K889" s="35">
        <v>0</v>
      </c>
      <c r="L889" s="35">
        <v>0</v>
      </c>
      <c r="M889" s="35">
        <v>0</v>
      </c>
      <c r="N889" s="32" t="s">
        <v>2197</v>
      </c>
      <c r="O889" s="32" t="s">
        <v>18</v>
      </c>
      <c r="P889" s="32">
        <v>1</v>
      </c>
      <c r="Q889" s="32" t="s">
        <v>2345</v>
      </c>
    </row>
    <row r="890" spans="1:17" hidden="1" x14ac:dyDescent="0.25">
      <c r="A890" s="57">
        <v>42248.583038194447</v>
      </c>
      <c r="B890" s="32" t="s">
        <v>21</v>
      </c>
      <c r="C890" s="32" t="s">
        <v>3249</v>
      </c>
      <c r="D890" s="32" t="s">
        <v>3250</v>
      </c>
      <c r="E890" s="32" t="s">
        <v>3293</v>
      </c>
      <c r="F890" s="32" t="s">
        <v>8434</v>
      </c>
      <c r="G890" s="32" t="s">
        <v>2646</v>
      </c>
      <c r="H890" s="32" t="s">
        <v>2647</v>
      </c>
      <c r="I890" s="32" t="s">
        <v>4605</v>
      </c>
      <c r="J890" s="35">
        <v>20.2</v>
      </c>
      <c r="K890" s="35">
        <v>0</v>
      </c>
      <c r="L890" s="35">
        <v>0</v>
      </c>
      <c r="M890" s="35">
        <v>0</v>
      </c>
      <c r="N890" s="32" t="s">
        <v>2197</v>
      </c>
      <c r="O890" s="32" t="s">
        <v>18</v>
      </c>
      <c r="P890" s="32">
        <v>1</v>
      </c>
      <c r="Q890" s="32" t="s">
        <v>2441</v>
      </c>
    </row>
    <row r="891" spans="1:17" hidden="1" x14ac:dyDescent="0.25">
      <c r="A891" s="57">
        <v>42248.583039467594</v>
      </c>
      <c r="B891" s="32" t="s">
        <v>21</v>
      </c>
      <c r="C891" s="32" t="s">
        <v>3249</v>
      </c>
      <c r="D891" s="32" t="s">
        <v>3250</v>
      </c>
      <c r="E891" s="32" t="s">
        <v>3294</v>
      </c>
      <c r="F891" s="32" t="s">
        <v>8435</v>
      </c>
      <c r="G891" s="32" t="s">
        <v>2646</v>
      </c>
      <c r="H891" s="32" t="s">
        <v>2647</v>
      </c>
      <c r="I891" s="32" t="s">
        <v>4605</v>
      </c>
      <c r="J891" s="35">
        <v>40.4</v>
      </c>
      <c r="K891" s="35">
        <v>0</v>
      </c>
      <c r="L891" s="35">
        <v>0</v>
      </c>
      <c r="M891" s="35">
        <v>0</v>
      </c>
      <c r="N891" s="32" t="s">
        <v>2197</v>
      </c>
      <c r="O891" s="32" t="s">
        <v>18</v>
      </c>
      <c r="P891" s="32">
        <v>2</v>
      </c>
      <c r="Q891" s="32" t="s">
        <v>2443</v>
      </c>
    </row>
    <row r="892" spans="1:17" hidden="1" x14ac:dyDescent="0.25">
      <c r="A892" s="57">
        <v>42248.58304070602</v>
      </c>
      <c r="B892" s="32" t="s">
        <v>21</v>
      </c>
      <c r="C892" s="32" t="s">
        <v>3249</v>
      </c>
      <c r="D892" s="32" t="s">
        <v>3250</v>
      </c>
      <c r="E892" s="32" t="s">
        <v>3295</v>
      </c>
      <c r="F892" s="32" t="s">
        <v>8436</v>
      </c>
      <c r="G892" s="32" t="s">
        <v>2646</v>
      </c>
      <c r="H892" s="32" t="s">
        <v>2647</v>
      </c>
      <c r="I892" s="32" t="s">
        <v>4605</v>
      </c>
      <c r="J892" s="35">
        <v>40.4</v>
      </c>
      <c r="K892" s="35">
        <v>0</v>
      </c>
      <c r="L892" s="35">
        <v>0</v>
      </c>
      <c r="M892" s="35">
        <v>0</v>
      </c>
      <c r="N892" s="32" t="s">
        <v>2197</v>
      </c>
      <c r="O892" s="32" t="s">
        <v>18</v>
      </c>
      <c r="P892" s="32">
        <v>2</v>
      </c>
      <c r="Q892" s="32" t="s">
        <v>2444</v>
      </c>
    </row>
    <row r="893" spans="1:17" hidden="1" x14ac:dyDescent="0.25">
      <c r="A893" s="57">
        <v>42248.583042164355</v>
      </c>
      <c r="B893" s="32" t="s">
        <v>21</v>
      </c>
      <c r="C893" s="32" t="s">
        <v>3249</v>
      </c>
      <c r="D893" s="32" t="s">
        <v>3250</v>
      </c>
      <c r="E893" s="32" t="s">
        <v>3296</v>
      </c>
      <c r="F893" s="32" t="s">
        <v>8437</v>
      </c>
      <c r="G893" s="32" t="s">
        <v>2646</v>
      </c>
      <c r="H893" s="32" t="s">
        <v>2647</v>
      </c>
      <c r="I893" s="32" t="s">
        <v>4605</v>
      </c>
      <c r="J893" s="35">
        <v>20.2</v>
      </c>
      <c r="K893" s="35">
        <v>0</v>
      </c>
      <c r="L893" s="35">
        <v>0</v>
      </c>
      <c r="M893" s="35">
        <v>0</v>
      </c>
      <c r="N893" s="32" t="s">
        <v>2197</v>
      </c>
      <c r="O893" s="32" t="s">
        <v>18</v>
      </c>
      <c r="P893" s="32">
        <v>1</v>
      </c>
      <c r="Q893" s="32" t="s">
        <v>2543</v>
      </c>
    </row>
    <row r="894" spans="1:17" hidden="1" x14ac:dyDescent="0.25">
      <c r="A894" s="57">
        <v>42248.583043437502</v>
      </c>
      <c r="B894" s="32" t="s">
        <v>21</v>
      </c>
      <c r="C894" s="32" t="s">
        <v>3249</v>
      </c>
      <c r="D894" s="32" t="s">
        <v>3250</v>
      </c>
      <c r="E894" s="32" t="s">
        <v>3297</v>
      </c>
      <c r="F894" s="32" t="s">
        <v>8438</v>
      </c>
      <c r="G894" s="32" t="s">
        <v>2646</v>
      </c>
      <c r="H894" s="32" t="s">
        <v>2647</v>
      </c>
      <c r="I894" s="32" t="s">
        <v>4605</v>
      </c>
      <c r="J894" s="35">
        <v>20.2</v>
      </c>
      <c r="K894" s="35">
        <v>0</v>
      </c>
      <c r="L894" s="35">
        <v>0</v>
      </c>
      <c r="M894" s="35">
        <v>0</v>
      </c>
      <c r="N894" s="32" t="s">
        <v>2197</v>
      </c>
      <c r="O894" s="32" t="s">
        <v>18</v>
      </c>
      <c r="P894" s="32">
        <v>1</v>
      </c>
      <c r="Q894" s="32" t="s">
        <v>2514</v>
      </c>
    </row>
    <row r="895" spans="1:17" hidden="1" x14ac:dyDescent="0.25">
      <c r="A895" s="57">
        <v>42248.583043437502</v>
      </c>
      <c r="B895" s="32" t="s">
        <v>21</v>
      </c>
      <c r="C895" s="32" t="s">
        <v>3249</v>
      </c>
      <c r="D895" s="32" t="s">
        <v>3250</v>
      </c>
      <c r="E895" s="32" t="s">
        <v>3297</v>
      </c>
      <c r="F895" s="32" t="s">
        <v>8438</v>
      </c>
      <c r="G895" s="32" t="s">
        <v>2663</v>
      </c>
      <c r="H895" s="32" t="s">
        <v>2664</v>
      </c>
      <c r="I895" s="32" t="s">
        <v>4605</v>
      </c>
      <c r="J895" s="35">
        <v>22.15</v>
      </c>
      <c r="K895" s="35">
        <v>0</v>
      </c>
      <c r="L895" s="35">
        <v>0</v>
      </c>
      <c r="M895" s="35">
        <v>0</v>
      </c>
      <c r="N895" s="32" t="s">
        <v>2197</v>
      </c>
      <c r="O895" s="32" t="s">
        <v>18</v>
      </c>
      <c r="P895" s="32">
        <v>1</v>
      </c>
      <c r="Q895" s="32" t="s">
        <v>2514</v>
      </c>
    </row>
    <row r="896" spans="1:17" hidden="1" x14ac:dyDescent="0.25">
      <c r="A896" s="57">
        <v>42248.583045057872</v>
      </c>
      <c r="B896" s="32" t="s">
        <v>21</v>
      </c>
      <c r="C896" s="32" t="s">
        <v>3249</v>
      </c>
      <c r="D896" s="32" t="s">
        <v>3250</v>
      </c>
      <c r="E896" s="32" t="s">
        <v>3298</v>
      </c>
      <c r="F896" s="32" t="s">
        <v>8439</v>
      </c>
      <c r="G896" s="32" t="s">
        <v>2646</v>
      </c>
      <c r="H896" s="32" t="s">
        <v>2647</v>
      </c>
      <c r="I896" s="32" t="s">
        <v>4605</v>
      </c>
      <c r="J896" s="35">
        <v>20.2</v>
      </c>
      <c r="K896" s="35">
        <v>0</v>
      </c>
      <c r="L896" s="35">
        <v>0</v>
      </c>
      <c r="M896" s="35">
        <v>0</v>
      </c>
      <c r="N896" s="32" t="s">
        <v>2197</v>
      </c>
      <c r="O896" s="32" t="s">
        <v>18</v>
      </c>
      <c r="P896" s="32">
        <v>1</v>
      </c>
      <c r="Q896" s="32" t="s">
        <v>2548</v>
      </c>
    </row>
    <row r="897" spans="1:17" hidden="1" x14ac:dyDescent="0.25">
      <c r="A897" s="57">
        <v>42248.583046331019</v>
      </c>
      <c r="B897" s="32" t="s">
        <v>21</v>
      </c>
      <c r="C897" s="32" t="s">
        <v>3249</v>
      </c>
      <c r="D897" s="32" t="s">
        <v>3250</v>
      </c>
      <c r="E897" s="32" t="s">
        <v>3299</v>
      </c>
      <c r="F897" s="32" t="s">
        <v>8440</v>
      </c>
      <c r="G897" s="32" t="s">
        <v>2646</v>
      </c>
      <c r="H897" s="32" t="s">
        <v>2647</v>
      </c>
      <c r="I897" s="32" t="s">
        <v>4605</v>
      </c>
      <c r="J897" s="35">
        <v>20.2</v>
      </c>
      <c r="K897" s="35">
        <v>0</v>
      </c>
      <c r="L897" s="35">
        <v>0</v>
      </c>
      <c r="M897" s="35">
        <v>0</v>
      </c>
      <c r="N897" s="32" t="s">
        <v>2197</v>
      </c>
      <c r="O897" s="32" t="s">
        <v>18</v>
      </c>
      <c r="P897" s="32">
        <v>1</v>
      </c>
      <c r="Q897" s="32" t="s">
        <v>2549</v>
      </c>
    </row>
    <row r="898" spans="1:17" hidden="1" x14ac:dyDescent="0.25">
      <c r="A898" s="57">
        <v>42248.583237037034</v>
      </c>
      <c r="B898" s="32" t="s">
        <v>21</v>
      </c>
      <c r="C898" s="32" t="s">
        <v>3249</v>
      </c>
      <c r="D898" s="32" t="s">
        <v>3250</v>
      </c>
      <c r="E898" s="32" t="s">
        <v>4289</v>
      </c>
      <c r="F898" s="32" t="s">
        <v>8441</v>
      </c>
      <c r="G898" s="32" t="s">
        <v>2646</v>
      </c>
      <c r="H898" s="32" t="s">
        <v>2647</v>
      </c>
      <c r="I898" s="32" t="s">
        <v>4605</v>
      </c>
      <c r="J898" s="35">
        <v>181.8</v>
      </c>
      <c r="K898" s="35">
        <v>0</v>
      </c>
      <c r="L898" s="35">
        <v>0</v>
      </c>
      <c r="M898" s="35">
        <v>0</v>
      </c>
      <c r="N898" s="32" t="s">
        <v>2197</v>
      </c>
      <c r="O898" s="32" t="s">
        <v>18</v>
      </c>
      <c r="P898" s="32">
        <v>9</v>
      </c>
      <c r="Q898" s="32" t="s">
        <v>4290</v>
      </c>
    </row>
    <row r="899" spans="1:17" hidden="1" x14ac:dyDescent="0.25">
      <c r="A899" s="57">
        <v>42248.583238460647</v>
      </c>
      <c r="B899" s="32" t="s">
        <v>21</v>
      </c>
      <c r="C899" s="32" t="s">
        <v>3249</v>
      </c>
      <c r="D899" s="32" t="s">
        <v>3250</v>
      </c>
      <c r="E899" s="32" t="s">
        <v>4310</v>
      </c>
      <c r="F899" s="32" t="s">
        <v>8442</v>
      </c>
      <c r="G899" s="32" t="s">
        <v>2646</v>
      </c>
      <c r="H899" s="32" t="s">
        <v>2647</v>
      </c>
      <c r="I899" s="32" t="s">
        <v>4605</v>
      </c>
      <c r="J899" s="35">
        <v>20.2</v>
      </c>
      <c r="K899" s="35">
        <v>0</v>
      </c>
      <c r="L899" s="35">
        <v>0</v>
      </c>
      <c r="M899" s="35">
        <v>0</v>
      </c>
      <c r="N899" s="32" t="s">
        <v>2197</v>
      </c>
      <c r="O899" s="32" t="s">
        <v>18</v>
      </c>
      <c r="P899" s="32">
        <v>1</v>
      </c>
      <c r="Q899" s="32" t="s">
        <v>4311</v>
      </c>
    </row>
    <row r="900" spans="1:17" hidden="1" x14ac:dyDescent="0.25">
      <c r="A900" s="57">
        <v>42248.583239548614</v>
      </c>
      <c r="B900" s="32" t="s">
        <v>21</v>
      </c>
      <c r="C900" s="32" t="s">
        <v>3249</v>
      </c>
      <c r="D900" s="32" t="s">
        <v>3250</v>
      </c>
      <c r="E900" s="32" t="s">
        <v>4312</v>
      </c>
      <c r="F900" s="32" t="s">
        <v>8443</v>
      </c>
      <c r="G900" s="32" t="s">
        <v>2646</v>
      </c>
      <c r="H900" s="32" t="s">
        <v>2647</v>
      </c>
      <c r="I900" s="32" t="s">
        <v>4605</v>
      </c>
      <c r="J900" s="35">
        <v>20.2</v>
      </c>
      <c r="K900" s="35">
        <v>0</v>
      </c>
      <c r="L900" s="35">
        <v>0</v>
      </c>
      <c r="M900" s="35">
        <v>0</v>
      </c>
      <c r="N900" s="32" t="s">
        <v>2197</v>
      </c>
      <c r="O900" s="32" t="s">
        <v>18</v>
      </c>
      <c r="P900" s="32">
        <v>1</v>
      </c>
      <c r="Q900" s="32" t="s">
        <v>4313</v>
      </c>
    </row>
    <row r="901" spans="1:17" hidden="1" x14ac:dyDescent="0.25">
      <c r="A901" s="57">
        <v>42248.583241006942</v>
      </c>
      <c r="B901" s="32" t="s">
        <v>21</v>
      </c>
      <c r="C901" s="32" t="s">
        <v>3249</v>
      </c>
      <c r="D901" s="32" t="s">
        <v>3250</v>
      </c>
      <c r="E901" s="32" t="s">
        <v>4506</v>
      </c>
      <c r="F901" s="32" t="s">
        <v>8444</v>
      </c>
      <c r="G901" s="32" t="s">
        <v>2646</v>
      </c>
      <c r="H901" s="32" t="s">
        <v>2647</v>
      </c>
      <c r="I901" s="32" t="s">
        <v>4605</v>
      </c>
      <c r="J901" s="35">
        <v>323.2</v>
      </c>
      <c r="K901" s="35">
        <v>0</v>
      </c>
      <c r="L901" s="35">
        <v>0</v>
      </c>
      <c r="M901" s="35">
        <v>0</v>
      </c>
      <c r="N901" s="32" t="s">
        <v>2197</v>
      </c>
      <c r="O901" s="32" t="s">
        <v>18</v>
      </c>
      <c r="P901" s="32">
        <v>16</v>
      </c>
      <c r="Q901" s="32" t="s">
        <v>4461</v>
      </c>
    </row>
    <row r="902" spans="1:17" hidden="1" x14ac:dyDescent="0.25">
      <c r="A902" s="57">
        <v>42248.583242442131</v>
      </c>
      <c r="B902" s="32" t="s">
        <v>21</v>
      </c>
      <c r="C902" s="32" t="s">
        <v>3249</v>
      </c>
      <c r="D902" s="32" t="s">
        <v>3250</v>
      </c>
      <c r="E902" s="32" t="s">
        <v>4507</v>
      </c>
      <c r="F902" s="32" t="s">
        <v>8445</v>
      </c>
      <c r="G902" s="32" t="s">
        <v>2663</v>
      </c>
      <c r="H902" s="32" t="s">
        <v>2664</v>
      </c>
      <c r="I902" s="32" t="s">
        <v>4605</v>
      </c>
      <c r="J902" s="35">
        <v>88.6</v>
      </c>
      <c r="K902" s="35">
        <v>0</v>
      </c>
      <c r="L902" s="35">
        <v>0</v>
      </c>
      <c r="M902" s="35">
        <v>0</v>
      </c>
      <c r="N902" s="32" t="s">
        <v>2197</v>
      </c>
      <c r="O902" s="32" t="s">
        <v>18</v>
      </c>
      <c r="P902" s="32">
        <v>4</v>
      </c>
      <c r="Q902" s="32" t="s">
        <v>4460</v>
      </c>
    </row>
    <row r="903" spans="1:17" hidden="1" x14ac:dyDescent="0.25">
      <c r="A903" s="57">
        <v>42248.583243518522</v>
      </c>
      <c r="B903" s="32" t="s">
        <v>21</v>
      </c>
      <c r="C903" s="32" t="s">
        <v>3249</v>
      </c>
      <c r="D903" s="32" t="s">
        <v>3250</v>
      </c>
      <c r="E903" s="32" t="s">
        <v>4702</v>
      </c>
      <c r="F903" s="32" t="s">
        <v>8446</v>
      </c>
      <c r="G903" s="32" t="s">
        <v>2646</v>
      </c>
      <c r="H903" s="32" t="s">
        <v>2647</v>
      </c>
      <c r="I903" s="32" t="s">
        <v>4605</v>
      </c>
      <c r="J903" s="35">
        <v>20.2</v>
      </c>
      <c r="K903" s="35">
        <v>0</v>
      </c>
      <c r="L903" s="35">
        <v>0</v>
      </c>
      <c r="M903" s="35">
        <v>0</v>
      </c>
      <c r="N903" s="32" t="s">
        <v>2197</v>
      </c>
      <c r="O903" s="32" t="s">
        <v>18</v>
      </c>
      <c r="P903" s="32">
        <v>1</v>
      </c>
      <c r="Q903" s="32" t="s">
        <v>4473</v>
      </c>
    </row>
    <row r="904" spans="1:17" hidden="1" x14ac:dyDescent="0.25">
      <c r="A904" s="57">
        <v>42248.583244988426</v>
      </c>
      <c r="B904" s="32" t="s">
        <v>21</v>
      </c>
      <c r="C904" s="32" t="s">
        <v>3249</v>
      </c>
      <c r="D904" s="32" t="s">
        <v>3250</v>
      </c>
      <c r="E904" s="32" t="s">
        <v>4768</v>
      </c>
      <c r="F904" s="32" t="s">
        <v>8447</v>
      </c>
      <c r="G904" s="32" t="s">
        <v>2646</v>
      </c>
      <c r="H904" s="32" t="s">
        <v>2647</v>
      </c>
      <c r="I904" s="32" t="s">
        <v>4605</v>
      </c>
      <c r="J904" s="35">
        <v>20.2</v>
      </c>
      <c r="K904" s="35">
        <v>0</v>
      </c>
      <c r="L904" s="35">
        <v>0</v>
      </c>
      <c r="M904" s="35">
        <v>0</v>
      </c>
      <c r="N904" s="32" t="s">
        <v>2197</v>
      </c>
      <c r="O904" s="32" t="s">
        <v>18</v>
      </c>
      <c r="P904" s="32">
        <v>1</v>
      </c>
      <c r="Q904" s="32" t="s">
        <v>4753</v>
      </c>
    </row>
    <row r="905" spans="1:17" hidden="1" x14ac:dyDescent="0.25">
      <c r="A905" s="57">
        <v>42248.58324644676</v>
      </c>
      <c r="B905" s="32" t="s">
        <v>21</v>
      </c>
      <c r="C905" s="32" t="s">
        <v>3249</v>
      </c>
      <c r="D905" s="32" t="s">
        <v>3250</v>
      </c>
      <c r="E905" s="32" t="s">
        <v>4855</v>
      </c>
      <c r="F905" s="32" t="s">
        <v>8448</v>
      </c>
      <c r="G905" s="32" t="s">
        <v>2663</v>
      </c>
      <c r="H905" s="32" t="s">
        <v>2664</v>
      </c>
      <c r="I905" s="32" t="s">
        <v>4605</v>
      </c>
      <c r="J905" s="35">
        <v>376.55</v>
      </c>
      <c r="K905" s="35">
        <v>0</v>
      </c>
      <c r="L905" s="35">
        <v>0</v>
      </c>
      <c r="M905" s="35">
        <v>0</v>
      </c>
      <c r="N905" s="32" t="s">
        <v>2197</v>
      </c>
      <c r="O905" s="32" t="s">
        <v>18</v>
      </c>
      <c r="P905" s="32">
        <v>17</v>
      </c>
      <c r="Q905" s="32" t="s">
        <v>4856</v>
      </c>
    </row>
    <row r="906" spans="1:17" hidden="1" x14ac:dyDescent="0.25">
      <c r="A906" s="57">
        <v>42248.583247685187</v>
      </c>
      <c r="B906" s="32" t="s">
        <v>21</v>
      </c>
      <c r="C906" s="32" t="s">
        <v>3249</v>
      </c>
      <c r="D906" s="32" t="s">
        <v>3250</v>
      </c>
      <c r="E906" s="32" t="s">
        <v>4857</v>
      </c>
      <c r="F906" s="32" t="s">
        <v>8449</v>
      </c>
      <c r="G906" s="32" t="s">
        <v>2663</v>
      </c>
      <c r="H906" s="32" t="s">
        <v>2664</v>
      </c>
      <c r="I906" s="32" t="s">
        <v>4605</v>
      </c>
      <c r="J906" s="35">
        <v>376.55</v>
      </c>
      <c r="K906" s="35">
        <v>0</v>
      </c>
      <c r="L906" s="35">
        <v>0</v>
      </c>
      <c r="M906" s="35">
        <v>0</v>
      </c>
      <c r="N906" s="32" t="s">
        <v>2197</v>
      </c>
      <c r="O906" s="32" t="s">
        <v>18</v>
      </c>
      <c r="P906" s="32">
        <v>17</v>
      </c>
      <c r="Q906" s="32" t="s">
        <v>4858</v>
      </c>
    </row>
    <row r="907" spans="1:17" hidden="1" x14ac:dyDescent="0.25">
      <c r="A907" s="57">
        <v>42248.583248761577</v>
      </c>
      <c r="B907" s="32" t="s">
        <v>21</v>
      </c>
      <c r="C907" s="32" t="s">
        <v>3249</v>
      </c>
      <c r="D907" s="32" t="s">
        <v>3250</v>
      </c>
      <c r="E907" s="32" t="s">
        <v>4861</v>
      </c>
      <c r="F907" s="32" t="s">
        <v>8450</v>
      </c>
      <c r="G907" s="32" t="s">
        <v>2663</v>
      </c>
      <c r="H907" s="32" t="s">
        <v>2664</v>
      </c>
      <c r="I907" s="32" t="s">
        <v>4605</v>
      </c>
      <c r="J907" s="35">
        <v>376.55</v>
      </c>
      <c r="K907" s="35">
        <v>0</v>
      </c>
      <c r="L907" s="35">
        <v>0</v>
      </c>
      <c r="M907" s="35">
        <v>0</v>
      </c>
      <c r="N907" s="32" t="s">
        <v>2197</v>
      </c>
      <c r="O907" s="32" t="s">
        <v>18</v>
      </c>
      <c r="P907" s="32">
        <v>17</v>
      </c>
      <c r="Q907" s="32" t="s">
        <v>4862</v>
      </c>
    </row>
    <row r="908" spans="1:17" hidden="1" x14ac:dyDescent="0.25">
      <c r="A908" s="57">
        <v>42248.583250034724</v>
      </c>
      <c r="B908" s="32" t="s">
        <v>21</v>
      </c>
      <c r="C908" s="32" t="s">
        <v>3249</v>
      </c>
      <c r="D908" s="32" t="s">
        <v>3250</v>
      </c>
      <c r="E908" s="32" t="s">
        <v>4830</v>
      </c>
      <c r="F908" s="32" t="s">
        <v>8451</v>
      </c>
      <c r="G908" s="32" t="s">
        <v>2663</v>
      </c>
      <c r="H908" s="32" t="s">
        <v>2664</v>
      </c>
      <c r="I908" s="32" t="s">
        <v>4605</v>
      </c>
      <c r="J908" s="35">
        <v>376.55</v>
      </c>
      <c r="K908" s="35">
        <v>0</v>
      </c>
      <c r="L908" s="35">
        <v>0</v>
      </c>
      <c r="M908" s="35">
        <v>0</v>
      </c>
      <c r="N908" s="32" t="s">
        <v>2197</v>
      </c>
      <c r="O908" s="32" t="s">
        <v>18</v>
      </c>
      <c r="P908" s="32">
        <v>17</v>
      </c>
      <c r="Q908" s="32" t="s">
        <v>4831</v>
      </c>
    </row>
    <row r="909" spans="1:17" hidden="1" x14ac:dyDescent="0.25">
      <c r="A909" s="57">
        <v>42248.583251307871</v>
      </c>
      <c r="B909" s="32" t="s">
        <v>21</v>
      </c>
      <c r="C909" s="32" t="s">
        <v>3249</v>
      </c>
      <c r="D909" s="32" t="s">
        <v>3250</v>
      </c>
      <c r="E909" s="32" t="s">
        <v>4832</v>
      </c>
      <c r="F909" s="32" t="s">
        <v>8452</v>
      </c>
      <c r="G909" s="32" t="s">
        <v>2646</v>
      </c>
      <c r="H909" s="32" t="s">
        <v>2647</v>
      </c>
      <c r="I909" s="32" t="s">
        <v>4605</v>
      </c>
      <c r="J909" s="35">
        <v>20.2</v>
      </c>
      <c r="K909" s="35">
        <v>0</v>
      </c>
      <c r="L909" s="35">
        <v>0</v>
      </c>
      <c r="M909" s="35">
        <v>0</v>
      </c>
      <c r="N909" s="32" t="s">
        <v>2197</v>
      </c>
      <c r="O909" s="32" t="s">
        <v>18</v>
      </c>
      <c r="P909" s="32">
        <v>1</v>
      </c>
      <c r="Q909" s="32" t="s">
        <v>4833</v>
      </c>
    </row>
    <row r="910" spans="1:17" hidden="1" x14ac:dyDescent="0.25">
      <c r="A910" s="57">
        <v>42248.583252581018</v>
      </c>
      <c r="B910" s="32" t="s">
        <v>21</v>
      </c>
      <c r="C910" s="32" t="s">
        <v>3249</v>
      </c>
      <c r="D910" s="32" t="s">
        <v>3250</v>
      </c>
      <c r="E910" s="32" t="s">
        <v>4865</v>
      </c>
      <c r="F910" s="32" t="s">
        <v>8453</v>
      </c>
      <c r="G910" s="32" t="s">
        <v>2646</v>
      </c>
      <c r="H910" s="32" t="s">
        <v>2647</v>
      </c>
      <c r="I910" s="32" t="s">
        <v>4605</v>
      </c>
      <c r="J910" s="35">
        <v>40.4</v>
      </c>
      <c r="K910" s="35">
        <v>0</v>
      </c>
      <c r="L910" s="35">
        <v>0</v>
      </c>
      <c r="M910" s="35">
        <v>0</v>
      </c>
      <c r="N910" s="32" t="s">
        <v>2197</v>
      </c>
      <c r="O910" s="32" t="s">
        <v>18</v>
      </c>
      <c r="P910" s="32">
        <v>2</v>
      </c>
      <c r="Q910" s="32" t="s">
        <v>4866</v>
      </c>
    </row>
    <row r="911" spans="1:17" hidden="1" x14ac:dyDescent="0.25">
      <c r="A911" s="57">
        <v>42248.583253854165</v>
      </c>
      <c r="B911" s="32" t="s">
        <v>21</v>
      </c>
      <c r="C911" s="32" t="s">
        <v>3249</v>
      </c>
      <c r="D911" s="32" t="s">
        <v>3250</v>
      </c>
      <c r="E911" s="32" t="s">
        <v>4840</v>
      </c>
      <c r="F911" s="32" t="s">
        <v>8454</v>
      </c>
      <c r="G911" s="32" t="s">
        <v>2646</v>
      </c>
      <c r="H911" s="32" t="s">
        <v>2647</v>
      </c>
      <c r="I911" s="32" t="s">
        <v>4605</v>
      </c>
      <c r="J911" s="35">
        <v>20.2</v>
      </c>
      <c r="K911" s="35">
        <v>0</v>
      </c>
      <c r="L911" s="35">
        <v>0</v>
      </c>
      <c r="M911" s="35">
        <v>0</v>
      </c>
      <c r="N911" s="32" t="s">
        <v>2197</v>
      </c>
      <c r="O911" s="32" t="s">
        <v>18</v>
      </c>
      <c r="P911" s="32">
        <v>1</v>
      </c>
      <c r="Q911" s="32" t="s">
        <v>4841</v>
      </c>
    </row>
    <row r="912" spans="1:17" hidden="1" x14ac:dyDescent="0.25">
      <c r="A912" s="57">
        <v>42248.583255127312</v>
      </c>
      <c r="B912" s="32" t="s">
        <v>21</v>
      </c>
      <c r="C912" s="32" t="s">
        <v>3249</v>
      </c>
      <c r="D912" s="32" t="s">
        <v>3250</v>
      </c>
      <c r="E912" s="32" t="s">
        <v>4815</v>
      </c>
      <c r="F912" s="32" t="s">
        <v>8455</v>
      </c>
      <c r="G912" s="32" t="s">
        <v>2646</v>
      </c>
      <c r="H912" s="32" t="s">
        <v>2647</v>
      </c>
      <c r="I912" s="32" t="s">
        <v>4605</v>
      </c>
      <c r="J912" s="35">
        <v>80.8</v>
      </c>
      <c r="K912" s="35">
        <v>0</v>
      </c>
      <c r="L912" s="35">
        <v>0</v>
      </c>
      <c r="M912" s="35">
        <v>0</v>
      </c>
      <c r="N912" s="32" t="s">
        <v>2197</v>
      </c>
      <c r="O912" s="32" t="s">
        <v>18</v>
      </c>
      <c r="P912" s="32">
        <v>4</v>
      </c>
      <c r="Q912" s="32" t="s">
        <v>4816</v>
      </c>
    </row>
    <row r="913" spans="1:17" hidden="1" x14ac:dyDescent="0.25">
      <c r="A913" s="57">
        <v>42248.583256562502</v>
      </c>
      <c r="B913" s="32" t="s">
        <v>21</v>
      </c>
      <c r="C913" s="32" t="s">
        <v>3249</v>
      </c>
      <c r="D913" s="32" t="s">
        <v>3250</v>
      </c>
      <c r="E913" s="32" t="s">
        <v>5183</v>
      </c>
      <c r="F913" s="32" t="s">
        <v>8456</v>
      </c>
      <c r="G913" s="32" t="s">
        <v>2646</v>
      </c>
      <c r="H913" s="32" t="s">
        <v>2647</v>
      </c>
      <c r="I913" s="32" t="s">
        <v>4605</v>
      </c>
      <c r="J913" s="35">
        <v>101</v>
      </c>
      <c r="K913" s="35">
        <v>0</v>
      </c>
      <c r="L913" s="35">
        <v>0</v>
      </c>
      <c r="M913" s="35">
        <v>0</v>
      </c>
      <c r="N913" s="32" t="s">
        <v>2197</v>
      </c>
      <c r="O913" s="32" t="s">
        <v>18</v>
      </c>
      <c r="P913" s="32">
        <v>5</v>
      </c>
      <c r="Q913" s="32" t="s">
        <v>5162</v>
      </c>
    </row>
    <row r="914" spans="1:17" hidden="1" x14ac:dyDescent="0.25">
      <c r="A914" s="57">
        <v>42248.583257835649</v>
      </c>
      <c r="B914" s="32" t="s">
        <v>21</v>
      </c>
      <c r="C914" s="32" t="s">
        <v>3249</v>
      </c>
      <c r="D914" s="32" t="s">
        <v>3250</v>
      </c>
      <c r="E914" s="32" t="s">
        <v>5186</v>
      </c>
      <c r="F914" s="32" t="s">
        <v>8457</v>
      </c>
      <c r="G914" s="32" t="s">
        <v>2646</v>
      </c>
      <c r="H914" s="32" t="s">
        <v>2647</v>
      </c>
      <c r="I914" s="32" t="s">
        <v>4605</v>
      </c>
      <c r="J914" s="35">
        <v>20.2</v>
      </c>
      <c r="K914" s="35">
        <v>0</v>
      </c>
      <c r="L914" s="35">
        <v>0</v>
      </c>
      <c r="M914" s="35">
        <v>0</v>
      </c>
      <c r="N914" s="32" t="s">
        <v>2197</v>
      </c>
      <c r="O914" s="32" t="s">
        <v>18</v>
      </c>
      <c r="P914" s="32">
        <v>1</v>
      </c>
      <c r="Q914" s="32" t="s">
        <v>5187</v>
      </c>
    </row>
    <row r="915" spans="1:17" hidden="1" x14ac:dyDescent="0.25">
      <c r="A915" s="57">
        <v>42248.583259259256</v>
      </c>
      <c r="B915" s="32" t="s">
        <v>21</v>
      </c>
      <c r="C915" s="32" t="s">
        <v>3249</v>
      </c>
      <c r="D915" s="32" t="s">
        <v>3250</v>
      </c>
      <c r="E915" s="32" t="s">
        <v>5476</v>
      </c>
      <c r="F915" s="32" t="s">
        <v>8458</v>
      </c>
      <c r="G915" s="32" t="s">
        <v>2646</v>
      </c>
      <c r="H915" s="32" t="s">
        <v>2647</v>
      </c>
      <c r="I915" s="32" t="s">
        <v>4605</v>
      </c>
      <c r="J915" s="35">
        <v>20.2</v>
      </c>
      <c r="K915" s="35">
        <v>0</v>
      </c>
      <c r="L915" s="35">
        <v>0</v>
      </c>
      <c r="M915" s="35">
        <v>0</v>
      </c>
      <c r="N915" s="32" t="s">
        <v>2197</v>
      </c>
      <c r="O915" s="32" t="s">
        <v>18</v>
      </c>
      <c r="P915" s="32">
        <v>1</v>
      </c>
      <c r="Q915" s="32" t="s">
        <v>5453</v>
      </c>
    </row>
    <row r="916" spans="1:17" hidden="1" x14ac:dyDescent="0.25">
      <c r="A916" s="57">
        <v>42248.58326053241</v>
      </c>
      <c r="B916" s="32" t="s">
        <v>21</v>
      </c>
      <c r="C916" s="32" t="s">
        <v>3249</v>
      </c>
      <c r="D916" s="32" t="s">
        <v>3250</v>
      </c>
      <c r="E916" s="32" t="s">
        <v>5477</v>
      </c>
      <c r="F916" s="32" t="s">
        <v>8459</v>
      </c>
      <c r="G916" s="32" t="s">
        <v>2646</v>
      </c>
      <c r="H916" s="32" t="s">
        <v>2647</v>
      </c>
      <c r="I916" s="32" t="s">
        <v>4605</v>
      </c>
      <c r="J916" s="35">
        <v>60.6</v>
      </c>
      <c r="K916" s="35">
        <v>0</v>
      </c>
      <c r="L916" s="35">
        <v>0</v>
      </c>
      <c r="M916" s="35">
        <v>0</v>
      </c>
      <c r="N916" s="32" t="s">
        <v>2197</v>
      </c>
      <c r="O916" s="32" t="s">
        <v>18</v>
      </c>
      <c r="P916" s="32">
        <v>3</v>
      </c>
      <c r="Q916" s="32" t="s">
        <v>5478</v>
      </c>
    </row>
    <row r="917" spans="1:17" hidden="1" x14ac:dyDescent="0.25">
      <c r="A917" s="57">
        <v>42248.583262002314</v>
      </c>
      <c r="B917" s="32" t="s">
        <v>21</v>
      </c>
      <c r="C917" s="32" t="s">
        <v>3249</v>
      </c>
      <c r="D917" s="32" t="s">
        <v>3250</v>
      </c>
      <c r="E917" s="32" t="s">
        <v>5666</v>
      </c>
      <c r="F917" s="32" t="s">
        <v>8460</v>
      </c>
      <c r="G917" s="32" t="s">
        <v>2646</v>
      </c>
      <c r="H917" s="32" t="s">
        <v>2647</v>
      </c>
      <c r="I917" s="32" t="s">
        <v>4605</v>
      </c>
      <c r="J917" s="35">
        <v>848.4</v>
      </c>
      <c r="K917" s="35">
        <v>0</v>
      </c>
      <c r="L917" s="35">
        <v>0</v>
      </c>
      <c r="M917" s="35">
        <v>0</v>
      </c>
      <c r="N917" s="32" t="s">
        <v>2197</v>
      </c>
      <c r="O917" s="32" t="s">
        <v>18</v>
      </c>
      <c r="P917" s="32">
        <v>42</v>
      </c>
      <c r="Q917" s="32" t="s">
        <v>5667</v>
      </c>
    </row>
    <row r="918" spans="1:17" hidden="1" x14ac:dyDescent="0.25">
      <c r="A918" s="57">
        <v>42248.583263275461</v>
      </c>
      <c r="B918" s="32" t="s">
        <v>21</v>
      </c>
      <c r="C918" s="32" t="s">
        <v>3249</v>
      </c>
      <c r="D918" s="32" t="s">
        <v>3250</v>
      </c>
      <c r="E918" s="32" t="s">
        <v>5671</v>
      </c>
      <c r="F918" s="32" t="s">
        <v>8461</v>
      </c>
      <c r="G918" s="32" t="s">
        <v>2646</v>
      </c>
      <c r="H918" s="32" t="s">
        <v>2647</v>
      </c>
      <c r="I918" s="32" t="s">
        <v>4605</v>
      </c>
      <c r="J918" s="35">
        <v>20.2</v>
      </c>
      <c r="K918" s="35">
        <v>0</v>
      </c>
      <c r="L918" s="35">
        <v>0</v>
      </c>
      <c r="M918" s="35">
        <v>0</v>
      </c>
      <c r="N918" s="32" t="s">
        <v>2197</v>
      </c>
      <c r="O918" s="32" t="s">
        <v>18</v>
      </c>
      <c r="P918" s="32">
        <v>1</v>
      </c>
      <c r="Q918" s="32" t="s">
        <v>5672</v>
      </c>
    </row>
    <row r="919" spans="1:17" hidden="1" x14ac:dyDescent="0.25">
      <c r="A919" s="57">
        <v>42248.583266516202</v>
      </c>
      <c r="B919" s="32" t="s">
        <v>21</v>
      </c>
      <c r="C919" s="32" t="s">
        <v>3249</v>
      </c>
      <c r="D919" s="32" t="s">
        <v>3250</v>
      </c>
      <c r="E919" s="32" t="s">
        <v>5673</v>
      </c>
      <c r="F919" s="32" t="s">
        <v>8462</v>
      </c>
      <c r="G919" s="32" t="s">
        <v>2646</v>
      </c>
      <c r="H919" s="32" t="s">
        <v>2647</v>
      </c>
      <c r="I919" s="32" t="s">
        <v>4605</v>
      </c>
      <c r="J919" s="35">
        <v>20.2</v>
      </c>
      <c r="K919" s="35">
        <v>0</v>
      </c>
      <c r="L919" s="35">
        <v>0</v>
      </c>
      <c r="M919" s="35">
        <v>0</v>
      </c>
      <c r="N919" s="32" t="s">
        <v>2197</v>
      </c>
      <c r="O919" s="32" t="s">
        <v>18</v>
      </c>
      <c r="P919" s="32">
        <v>1</v>
      </c>
      <c r="Q919" s="32" t="s">
        <v>5674</v>
      </c>
    </row>
    <row r="920" spans="1:17" hidden="1" x14ac:dyDescent="0.25">
      <c r="A920" s="57">
        <v>42248.583267974536</v>
      </c>
      <c r="B920" s="32" t="s">
        <v>21</v>
      </c>
      <c r="C920" s="32" t="s">
        <v>3249</v>
      </c>
      <c r="D920" s="32" t="s">
        <v>3250</v>
      </c>
      <c r="E920" s="32" t="s">
        <v>5821</v>
      </c>
      <c r="F920" s="32" t="s">
        <v>8463</v>
      </c>
      <c r="G920" s="32" t="s">
        <v>2646</v>
      </c>
      <c r="H920" s="32" t="s">
        <v>2647</v>
      </c>
      <c r="I920" s="32" t="s">
        <v>4605</v>
      </c>
      <c r="J920" s="35">
        <v>20.2</v>
      </c>
      <c r="K920" s="35">
        <v>0</v>
      </c>
      <c r="L920" s="35">
        <v>0</v>
      </c>
      <c r="M920" s="35">
        <v>0</v>
      </c>
      <c r="N920" s="32" t="s">
        <v>2197</v>
      </c>
      <c r="O920" s="32" t="s">
        <v>18</v>
      </c>
      <c r="P920" s="32">
        <v>1</v>
      </c>
      <c r="Q920" s="32" t="s">
        <v>5725</v>
      </c>
    </row>
    <row r="921" spans="1:17" hidden="1" x14ac:dyDescent="0.25">
      <c r="A921" s="57">
        <v>42248.583269756942</v>
      </c>
      <c r="B921" s="32" t="s">
        <v>21</v>
      </c>
      <c r="C921" s="32" t="s">
        <v>3249</v>
      </c>
      <c r="D921" s="32" t="s">
        <v>3250</v>
      </c>
      <c r="E921" s="32" t="s">
        <v>5679</v>
      </c>
      <c r="F921" s="32" t="s">
        <v>8464</v>
      </c>
      <c r="G921" s="32" t="s">
        <v>2646</v>
      </c>
      <c r="H921" s="32" t="s">
        <v>2647</v>
      </c>
      <c r="I921" s="32" t="s">
        <v>4605</v>
      </c>
      <c r="J921" s="35">
        <v>40.4</v>
      </c>
      <c r="K921" s="35">
        <v>0</v>
      </c>
      <c r="L921" s="35">
        <v>0</v>
      </c>
      <c r="M921" s="35">
        <v>0</v>
      </c>
      <c r="N921" s="32" t="s">
        <v>2197</v>
      </c>
      <c r="O921" s="32" t="s">
        <v>18</v>
      </c>
      <c r="P921" s="32">
        <v>2</v>
      </c>
      <c r="Q921" s="32" t="s">
        <v>5680</v>
      </c>
    </row>
    <row r="922" spans="1:17" x14ac:dyDescent="0.25">
      <c r="A922" s="57">
        <v>42248.603725231478</v>
      </c>
      <c r="B922" s="32" t="s">
        <v>68</v>
      </c>
      <c r="C922" s="32" t="s">
        <v>81</v>
      </c>
      <c r="D922" s="32" t="s">
        <v>266</v>
      </c>
      <c r="E922" s="32" t="s">
        <v>6101</v>
      </c>
      <c r="F922" s="32" t="s">
        <v>6102</v>
      </c>
      <c r="G922" s="32" t="s">
        <v>390</v>
      </c>
      <c r="H922" s="32" t="s">
        <v>389</v>
      </c>
      <c r="I922" s="32" t="s">
        <v>2050</v>
      </c>
      <c r="J922" s="35">
        <v>3200</v>
      </c>
      <c r="K922" s="35">
        <v>0</v>
      </c>
      <c r="L922" s="35">
        <v>0</v>
      </c>
      <c r="M922" s="35">
        <v>0</v>
      </c>
      <c r="N922" s="32" t="s">
        <v>17</v>
      </c>
      <c r="O922" s="32" t="s">
        <v>41</v>
      </c>
      <c r="P922" s="32">
        <v>1</v>
      </c>
      <c r="Q922" s="32" t="s">
        <v>6103</v>
      </c>
    </row>
    <row r="923" spans="1:17" x14ac:dyDescent="0.25">
      <c r="A923" s="57">
        <v>42248.607481631945</v>
      </c>
      <c r="B923" s="32"/>
      <c r="C923" s="32" t="s">
        <v>47</v>
      </c>
      <c r="D923" s="32" t="s">
        <v>48</v>
      </c>
      <c r="E923" s="32" t="s">
        <v>6104</v>
      </c>
      <c r="F923" s="32" t="s">
        <v>6105</v>
      </c>
      <c r="G923" s="32" t="s">
        <v>58</v>
      </c>
      <c r="H923" s="32" t="s">
        <v>59</v>
      </c>
      <c r="I923" s="32" t="s">
        <v>2006</v>
      </c>
      <c r="J923" s="35">
        <v>0</v>
      </c>
      <c r="K923" s="35">
        <v>0</v>
      </c>
      <c r="L923" s="35">
        <v>0</v>
      </c>
      <c r="M923" s="35">
        <v>0</v>
      </c>
      <c r="N923" s="32" t="s">
        <v>19</v>
      </c>
      <c r="O923" s="32" t="s">
        <v>32</v>
      </c>
      <c r="P923" s="32">
        <v>2</v>
      </c>
      <c r="Q923" s="32"/>
    </row>
    <row r="924" spans="1:17" x14ac:dyDescent="0.25">
      <c r="A924" s="57">
        <v>42248.613125428237</v>
      </c>
      <c r="B924" s="32"/>
      <c r="C924" s="32" t="s">
        <v>392</v>
      </c>
      <c r="D924" s="32" t="s">
        <v>391</v>
      </c>
      <c r="E924" s="32" t="s">
        <v>6106</v>
      </c>
      <c r="F924" s="32" t="s">
        <v>6107</v>
      </c>
      <c r="G924" s="32" t="s">
        <v>58</v>
      </c>
      <c r="H924" s="32" t="s">
        <v>59</v>
      </c>
      <c r="I924" s="32" t="s">
        <v>2006</v>
      </c>
      <c r="J924" s="35">
        <v>0</v>
      </c>
      <c r="K924" s="35">
        <v>0</v>
      </c>
      <c r="L924" s="35">
        <v>0</v>
      </c>
      <c r="M924" s="35">
        <v>0</v>
      </c>
      <c r="N924" s="32" t="s">
        <v>19</v>
      </c>
      <c r="O924" s="32" t="s">
        <v>318</v>
      </c>
      <c r="P924" s="32">
        <v>0</v>
      </c>
      <c r="Q924" s="32"/>
    </row>
    <row r="925" spans="1:17" x14ac:dyDescent="0.25">
      <c r="A925" s="57">
        <v>42248.646409756948</v>
      </c>
      <c r="B925" s="32"/>
      <c r="C925" s="32" t="s">
        <v>345</v>
      </c>
      <c r="D925" s="32" t="s">
        <v>334</v>
      </c>
      <c r="E925" s="32" t="s">
        <v>6108</v>
      </c>
      <c r="F925" s="32" t="s">
        <v>6109</v>
      </c>
      <c r="G925" s="32" t="s">
        <v>58</v>
      </c>
      <c r="H925" s="32" t="s">
        <v>59</v>
      </c>
      <c r="I925" s="32" t="s">
        <v>2006</v>
      </c>
      <c r="J925" s="35">
        <v>0</v>
      </c>
      <c r="K925" s="35">
        <v>0</v>
      </c>
      <c r="L925" s="35">
        <v>0</v>
      </c>
      <c r="M925" s="35">
        <v>0</v>
      </c>
      <c r="N925" s="32" t="s">
        <v>19</v>
      </c>
      <c r="O925" s="32" t="s">
        <v>322</v>
      </c>
      <c r="P925" s="32">
        <v>0</v>
      </c>
      <c r="Q925" s="32"/>
    </row>
    <row r="926" spans="1:17" x14ac:dyDescent="0.25">
      <c r="A926" s="57">
        <v>42248.657493831015</v>
      </c>
      <c r="B926" s="32"/>
      <c r="C926" s="32" t="s">
        <v>741</v>
      </c>
      <c r="D926" s="32" t="s">
        <v>334</v>
      </c>
      <c r="E926" s="32" t="s">
        <v>6110</v>
      </c>
      <c r="F926" s="32" t="s">
        <v>6111</v>
      </c>
      <c r="G926" s="32" t="s">
        <v>58</v>
      </c>
      <c r="H926" s="32" t="s">
        <v>59</v>
      </c>
      <c r="I926" s="32" t="s">
        <v>2006</v>
      </c>
      <c r="J926" s="35">
        <v>0</v>
      </c>
      <c r="K926" s="35">
        <v>0</v>
      </c>
      <c r="L926" s="35">
        <v>0</v>
      </c>
      <c r="M926" s="35">
        <v>0</v>
      </c>
      <c r="N926" s="32" t="s">
        <v>19</v>
      </c>
      <c r="O926" s="32" t="s">
        <v>322</v>
      </c>
      <c r="P926" s="32">
        <v>0</v>
      </c>
      <c r="Q926" s="32"/>
    </row>
    <row r="927" spans="1:17" x14ac:dyDescent="0.25">
      <c r="A927" s="57">
        <v>42248.685889004628</v>
      </c>
      <c r="B927" s="32"/>
      <c r="C927" s="32" t="s">
        <v>1068</v>
      </c>
      <c r="D927" s="32" t="s">
        <v>334</v>
      </c>
      <c r="E927" s="32" t="s">
        <v>6112</v>
      </c>
      <c r="F927" s="32" t="s">
        <v>6113</v>
      </c>
      <c r="G927" s="32" t="s">
        <v>58</v>
      </c>
      <c r="H927" s="32" t="s">
        <v>59</v>
      </c>
      <c r="I927" s="32" t="s">
        <v>2006</v>
      </c>
      <c r="J927" s="35">
        <v>0</v>
      </c>
      <c r="K927" s="35">
        <v>0</v>
      </c>
      <c r="L927" s="35">
        <v>0</v>
      </c>
      <c r="M927" s="35">
        <v>0</v>
      </c>
      <c r="N927" s="32" t="s">
        <v>19</v>
      </c>
      <c r="O927" s="32" t="s">
        <v>322</v>
      </c>
      <c r="P927" s="32">
        <v>0</v>
      </c>
      <c r="Q927" s="32"/>
    </row>
    <row r="928" spans="1:17" x14ac:dyDescent="0.25">
      <c r="A928" s="57">
        <v>42248.695052465278</v>
      </c>
      <c r="B928" s="32"/>
      <c r="C928" s="32" t="s">
        <v>6114</v>
      </c>
      <c r="D928" s="32" t="s">
        <v>6115</v>
      </c>
      <c r="E928" s="32" t="s">
        <v>6116</v>
      </c>
      <c r="F928" s="32" t="s">
        <v>6117</v>
      </c>
      <c r="G928" s="32" t="s">
        <v>58</v>
      </c>
      <c r="H928" s="32" t="s">
        <v>59</v>
      </c>
      <c r="I928" s="32" t="s">
        <v>2006</v>
      </c>
      <c r="J928" s="35">
        <v>0</v>
      </c>
      <c r="K928" s="35">
        <v>0</v>
      </c>
      <c r="L928" s="35">
        <v>0</v>
      </c>
      <c r="M928" s="35">
        <v>0</v>
      </c>
      <c r="N928" s="32" t="s">
        <v>19</v>
      </c>
      <c r="O928" s="32" t="s">
        <v>318</v>
      </c>
      <c r="P928" s="32">
        <v>0</v>
      </c>
      <c r="Q928" s="32"/>
    </row>
    <row r="929" spans="1:17" x14ac:dyDescent="0.25">
      <c r="A929" s="57">
        <v>42248.730930127313</v>
      </c>
      <c r="B929" s="32"/>
      <c r="C929" s="32" t="s">
        <v>736</v>
      </c>
      <c r="D929" s="32" t="s">
        <v>334</v>
      </c>
      <c r="E929" s="32" t="s">
        <v>6118</v>
      </c>
      <c r="F929" s="32" t="s">
        <v>6119</v>
      </c>
      <c r="G929" s="32" t="s">
        <v>58</v>
      </c>
      <c r="H929" s="32" t="s">
        <v>59</v>
      </c>
      <c r="I929" s="32" t="s">
        <v>2006</v>
      </c>
      <c r="J929" s="35">
        <v>0</v>
      </c>
      <c r="K929" s="35">
        <v>0</v>
      </c>
      <c r="L929" s="35">
        <v>0</v>
      </c>
      <c r="M929" s="35">
        <v>0</v>
      </c>
      <c r="N929" s="32" t="s">
        <v>19</v>
      </c>
      <c r="O929" s="32" t="s">
        <v>322</v>
      </c>
      <c r="P929" s="32">
        <v>0</v>
      </c>
      <c r="Q929" s="32"/>
    </row>
    <row r="930" spans="1:17" x14ac:dyDescent="0.25">
      <c r="A930" s="57">
        <v>42249.276329826389</v>
      </c>
      <c r="B930" s="32"/>
      <c r="C930" s="32" t="s">
        <v>340</v>
      </c>
      <c r="D930" s="32" t="s">
        <v>334</v>
      </c>
      <c r="E930" s="32" t="s">
        <v>6120</v>
      </c>
      <c r="F930" s="32" t="s">
        <v>6121</v>
      </c>
      <c r="G930" s="32" t="s">
        <v>58</v>
      </c>
      <c r="H930" s="32" t="s">
        <v>59</v>
      </c>
      <c r="I930" s="32" t="s">
        <v>2006</v>
      </c>
      <c r="J930" s="35">
        <v>0</v>
      </c>
      <c r="K930" s="35">
        <v>0</v>
      </c>
      <c r="L930" s="35">
        <v>0</v>
      </c>
      <c r="M930" s="35">
        <v>0</v>
      </c>
      <c r="N930" s="32" t="s">
        <v>19</v>
      </c>
      <c r="O930" s="32" t="s">
        <v>322</v>
      </c>
      <c r="P930" s="32">
        <v>0</v>
      </c>
      <c r="Q930" s="32"/>
    </row>
    <row r="931" spans="1:17" x14ac:dyDescent="0.25">
      <c r="A931" s="57">
        <v>42249.27690744213</v>
      </c>
      <c r="B931" s="32"/>
      <c r="C931" s="32" t="s">
        <v>457</v>
      </c>
      <c r="D931" s="32" t="s">
        <v>334</v>
      </c>
      <c r="E931" s="32" t="s">
        <v>6122</v>
      </c>
      <c r="F931" s="32" t="s">
        <v>6123</v>
      </c>
      <c r="G931" s="32" t="s">
        <v>58</v>
      </c>
      <c r="H931" s="32" t="s">
        <v>59</v>
      </c>
      <c r="I931" s="32" t="s">
        <v>2006</v>
      </c>
      <c r="J931" s="35">
        <v>0</v>
      </c>
      <c r="K931" s="35">
        <v>0</v>
      </c>
      <c r="L931" s="35">
        <v>0</v>
      </c>
      <c r="M931" s="35">
        <v>0</v>
      </c>
      <c r="N931" s="32" t="s">
        <v>19</v>
      </c>
      <c r="O931" s="32" t="s">
        <v>322</v>
      </c>
      <c r="P931" s="32">
        <v>0</v>
      </c>
      <c r="Q931" s="32"/>
    </row>
    <row r="932" spans="1:17" x14ac:dyDescent="0.25">
      <c r="A932" s="57">
        <v>42249.276958449074</v>
      </c>
      <c r="B932" s="32"/>
      <c r="C932" s="32" t="s">
        <v>345</v>
      </c>
      <c r="D932" s="32" t="s">
        <v>334</v>
      </c>
      <c r="E932" s="32" t="s">
        <v>6124</v>
      </c>
      <c r="F932" s="32" t="s">
        <v>6125</v>
      </c>
      <c r="G932" s="32" t="s">
        <v>58</v>
      </c>
      <c r="H932" s="32" t="s">
        <v>59</v>
      </c>
      <c r="I932" s="32" t="s">
        <v>2006</v>
      </c>
      <c r="J932" s="35">
        <v>0</v>
      </c>
      <c r="K932" s="35">
        <v>0</v>
      </c>
      <c r="L932" s="35">
        <v>0</v>
      </c>
      <c r="M932" s="35">
        <v>0</v>
      </c>
      <c r="N932" s="32" t="s">
        <v>19</v>
      </c>
      <c r="O932" s="32" t="s">
        <v>322</v>
      </c>
      <c r="P932" s="32">
        <v>0</v>
      </c>
      <c r="Q932" s="32"/>
    </row>
    <row r="933" spans="1:17" x14ac:dyDescent="0.25">
      <c r="A933" s="57">
        <v>42249.355788113426</v>
      </c>
      <c r="B933" s="32"/>
      <c r="C933" s="32" t="s">
        <v>74</v>
      </c>
      <c r="D933" s="32" t="s">
        <v>73</v>
      </c>
      <c r="E933" s="32" t="s">
        <v>6126</v>
      </c>
      <c r="F933" s="32" t="s">
        <v>6127</v>
      </c>
      <c r="G933" s="32" t="s">
        <v>58</v>
      </c>
      <c r="H933" s="32" t="s">
        <v>59</v>
      </c>
      <c r="I933" s="32" t="s">
        <v>2006</v>
      </c>
      <c r="J933" s="35">
        <v>0</v>
      </c>
      <c r="K933" s="35">
        <v>0</v>
      </c>
      <c r="L933" s="35">
        <v>0</v>
      </c>
      <c r="M933" s="35">
        <v>0</v>
      </c>
      <c r="N933" s="32" t="s">
        <v>19</v>
      </c>
      <c r="O933" s="32" t="s">
        <v>32</v>
      </c>
      <c r="P933" s="32">
        <v>4</v>
      </c>
      <c r="Q933" s="32"/>
    </row>
    <row r="934" spans="1:17" hidden="1" x14ac:dyDescent="0.25">
      <c r="A934" s="57">
        <v>42249.399689733793</v>
      </c>
      <c r="B934" s="32" t="s">
        <v>44</v>
      </c>
      <c r="C934" s="32" t="s">
        <v>3300</v>
      </c>
      <c r="D934" s="32" t="s">
        <v>3301</v>
      </c>
      <c r="E934" s="32" t="s">
        <v>3302</v>
      </c>
      <c r="F934" s="32" t="s">
        <v>8465</v>
      </c>
      <c r="G934" s="32" t="s">
        <v>3049</v>
      </c>
      <c r="H934" s="32" t="s">
        <v>3050</v>
      </c>
      <c r="I934" s="32" t="s">
        <v>4605</v>
      </c>
      <c r="J934" s="35">
        <v>3252</v>
      </c>
      <c r="K934" s="35">
        <v>0</v>
      </c>
      <c r="L934" s="35">
        <v>0</v>
      </c>
      <c r="M934" s="35">
        <v>0</v>
      </c>
      <c r="N934" s="32" t="s">
        <v>2197</v>
      </c>
      <c r="O934" s="32" t="s">
        <v>18</v>
      </c>
      <c r="P934" s="32">
        <v>100</v>
      </c>
      <c r="Q934" s="32" t="s">
        <v>3303</v>
      </c>
    </row>
    <row r="935" spans="1:17" hidden="1" x14ac:dyDescent="0.25">
      <c r="A935" s="57">
        <v>42249.399689733793</v>
      </c>
      <c r="B935" s="32" t="s">
        <v>44</v>
      </c>
      <c r="C935" s="32" t="s">
        <v>3300</v>
      </c>
      <c r="D935" s="32" t="s">
        <v>3301</v>
      </c>
      <c r="E935" s="32" t="s">
        <v>3302</v>
      </c>
      <c r="F935" s="32" t="s">
        <v>8465</v>
      </c>
      <c r="G935" s="32" t="s">
        <v>2806</v>
      </c>
      <c r="H935" s="32" t="s">
        <v>2807</v>
      </c>
      <c r="I935" s="32" t="s">
        <v>4605</v>
      </c>
      <c r="J935" s="35">
        <v>150</v>
      </c>
      <c r="K935" s="35">
        <v>0</v>
      </c>
      <c r="L935" s="35">
        <v>0</v>
      </c>
      <c r="M935" s="35">
        <v>0</v>
      </c>
      <c r="N935" s="32" t="s">
        <v>2197</v>
      </c>
      <c r="O935" s="32" t="s">
        <v>18</v>
      </c>
      <c r="P935" s="32">
        <v>100</v>
      </c>
      <c r="Q935" s="32" t="s">
        <v>3303</v>
      </c>
    </row>
    <row r="936" spans="1:17" hidden="1" x14ac:dyDescent="0.25">
      <c r="A936" s="57">
        <v>42249.399689733793</v>
      </c>
      <c r="B936" s="32" t="s">
        <v>44</v>
      </c>
      <c r="C936" s="32" t="s">
        <v>3300</v>
      </c>
      <c r="D936" s="32" t="s">
        <v>3301</v>
      </c>
      <c r="E936" s="32" t="s">
        <v>3302</v>
      </c>
      <c r="F936" s="32" t="s">
        <v>8465</v>
      </c>
      <c r="G936" s="32" t="s">
        <v>2682</v>
      </c>
      <c r="H936" s="32" t="s">
        <v>2683</v>
      </c>
      <c r="I936" s="32" t="s">
        <v>4605</v>
      </c>
      <c r="J936" s="35">
        <v>511</v>
      </c>
      <c r="K936" s="35">
        <v>0</v>
      </c>
      <c r="L936" s="35">
        <v>0</v>
      </c>
      <c r="M936" s="35">
        <v>0</v>
      </c>
      <c r="N936" s="32" t="s">
        <v>2197</v>
      </c>
      <c r="O936" s="32" t="s">
        <v>18</v>
      </c>
      <c r="P936" s="32">
        <v>100</v>
      </c>
      <c r="Q936" s="32" t="s">
        <v>3303</v>
      </c>
    </row>
    <row r="937" spans="1:17" hidden="1" x14ac:dyDescent="0.25">
      <c r="A937" s="57">
        <v>42249.399696215274</v>
      </c>
      <c r="B937" s="32" t="s">
        <v>44</v>
      </c>
      <c r="C937" s="32" t="s">
        <v>3300</v>
      </c>
      <c r="D937" s="32" t="s">
        <v>3301</v>
      </c>
      <c r="E937" s="32" t="s">
        <v>3304</v>
      </c>
      <c r="F937" s="32" t="s">
        <v>8466</v>
      </c>
      <c r="G937" s="32" t="s">
        <v>3154</v>
      </c>
      <c r="H937" s="32" t="s">
        <v>3155</v>
      </c>
      <c r="I937" s="32" t="s">
        <v>4605</v>
      </c>
      <c r="J937" s="35">
        <v>72.180000000000007</v>
      </c>
      <c r="K937" s="35">
        <v>0</v>
      </c>
      <c r="L937" s="35">
        <v>0</v>
      </c>
      <c r="M937" s="35">
        <v>0</v>
      </c>
      <c r="N937" s="32" t="s">
        <v>2197</v>
      </c>
      <c r="O937" s="32" t="s">
        <v>18</v>
      </c>
      <c r="P937" s="32">
        <v>2</v>
      </c>
      <c r="Q937" s="32" t="s">
        <v>3305</v>
      </c>
    </row>
    <row r="938" spans="1:17" hidden="1" x14ac:dyDescent="0.25">
      <c r="A938" s="57">
        <v>42249.399696215274</v>
      </c>
      <c r="B938" s="32" t="s">
        <v>44</v>
      </c>
      <c r="C938" s="32" t="s">
        <v>3300</v>
      </c>
      <c r="D938" s="32" t="s">
        <v>3301</v>
      </c>
      <c r="E938" s="32" t="s">
        <v>3304</v>
      </c>
      <c r="F938" s="32" t="s">
        <v>8466</v>
      </c>
      <c r="G938" s="32" t="s">
        <v>3230</v>
      </c>
      <c r="H938" s="32" t="s">
        <v>3231</v>
      </c>
      <c r="I938" s="32" t="s">
        <v>4605</v>
      </c>
      <c r="J938" s="35">
        <v>3</v>
      </c>
      <c r="K938" s="35">
        <v>0</v>
      </c>
      <c r="L938" s="35">
        <v>0</v>
      </c>
      <c r="M938" s="35">
        <v>0</v>
      </c>
      <c r="N938" s="32" t="s">
        <v>2197</v>
      </c>
      <c r="O938" s="32" t="s">
        <v>18</v>
      </c>
      <c r="P938" s="32">
        <v>2</v>
      </c>
      <c r="Q938" s="32" t="s">
        <v>3305</v>
      </c>
    </row>
    <row r="939" spans="1:17" hidden="1" x14ac:dyDescent="0.25">
      <c r="A939" s="57">
        <v>42249.399698414352</v>
      </c>
      <c r="B939" s="32" t="s">
        <v>44</v>
      </c>
      <c r="C939" s="32" t="s">
        <v>3300</v>
      </c>
      <c r="D939" s="32" t="s">
        <v>3301</v>
      </c>
      <c r="E939" s="32" t="s">
        <v>3306</v>
      </c>
      <c r="F939" s="32" t="s">
        <v>8467</v>
      </c>
      <c r="G939" s="32" t="s">
        <v>3049</v>
      </c>
      <c r="H939" s="32" t="s">
        <v>3050</v>
      </c>
      <c r="I939" s="32" t="s">
        <v>4605</v>
      </c>
      <c r="J939" s="35">
        <v>6504</v>
      </c>
      <c r="K939" s="35">
        <v>0</v>
      </c>
      <c r="L939" s="35">
        <v>0</v>
      </c>
      <c r="M939" s="35">
        <v>0</v>
      </c>
      <c r="N939" s="32" t="s">
        <v>2197</v>
      </c>
      <c r="O939" s="32" t="s">
        <v>18</v>
      </c>
      <c r="P939" s="32">
        <v>200</v>
      </c>
      <c r="Q939" s="32" t="s">
        <v>3307</v>
      </c>
    </row>
    <row r="940" spans="1:17" hidden="1" x14ac:dyDescent="0.25">
      <c r="A940" s="57">
        <v>42249.399698414352</v>
      </c>
      <c r="B940" s="32" t="s">
        <v>44</v>
      </c>
      <c r="C940" s="32" t="s">
        <v>3300</v>
      </c>
      <c r="D940" s="32" t="s">
        <v>3301</v>
      </c>
      <c r="E940" s="32" t="s">
        <v>3306</v>
      </c>
      <c r="F940" s="32" t="s">
        <v>8467</v>
      </c>
      <c r="G940" s="32" t="s">
        <v>2806</v>
      </c>
      <c r="H940" s="32" t="s">
        <v>2807</v>
      </c>
      <c r="I940" s="32" t="s">
        <v>4605</v>
      </c>
      <c r="J940" s="35">
        <v>300</v>
      </c>
      <c r="K940" s="35">
        <v>0</v>
      </c>
      <c r="L940" s="35">
        <v>0</v>
      </c>
      <c r="M940" s="35">
        <v>0</v>
      </c>
      <c r="N940" s="32" t="s">
        <v>2197</v>
      </c>
      <c r="O940" s="32" t="s">
        <v>18</v>
      </c>
      <c r="P940" s="32">
        <v>200</v>
      </c>
      <c r="Q940" s="32" t="s">
        <v>3307</v>
      </c>
    </row>
    <row r="941" spans="1:17" hidden="1" x14ac:dyDescent="0.25">
      <c r="A941" s="57">
        <v>42249.399698414352</v>
      </c>
      <c r="B941" s="32" t="s">
        <v>44</v>
      </c>
      <c r="C941" s="32" t="s">
        <v>3300</v>
      </c>
      <c r="D941" s="32" t="s">
        <v>3301</v>
      </c>
      <c r="E941" s="32" t="s">
        <v>3306</v>
      </c>
      <c r="F941" s="32" t="s">
        <v>8467</v>
      </c>
      <c r="G941" s="32" t="s">
        <v>2682</v>
      </c>
      <c r="H941" s="32" t="s">
        <v>2683</v>
      </c>
      <c r="I941" s="32" t="s">
        <v>4605</v>
      </c>
      <c r="J941" s="35">
        <v>1022</v>
      </c>
      <c r="K941" s="35">
        <v>0</v>
      </c>
      <c r="L941" s="35">
        <v>0</v>
      </c>
      <c r="M941" s="35">
        <v>0</v>
      </c>
      <c r="N941" s="32" t="s">
        <v>2197</v>
      </c>
      <c r="O941" s="32" t="s">
        <v>18</v>
      </c>
      <c r="P941" s="32">
        <v>200</v>
      </c>
      <c r="Q941" s="32" t="s">
        <v>3307</v>
      </c>
    </row>
    <row r="942" spans="1:17" hidden="1" x14ac:dyDescent="0.25">
      <c r="A942" s="57">
        <v>42249.399701122682</v>
      </c>
      <c r="B942" s="32" t="s">
        <v>44</v>
      </c>
      <c r="C942" s="32" t="s">
        <v>3300</v>
      </c>
      <c r="D942" s="32" t="s">
        <v>3301</v>
      </c>
      <c r="E942" s="32" t="s">
        <v>3308</v>
      </c>
      <c r="F942" s="32" t="s">
        <v>8468</v>
      </c>
      <c r="G942" s="32" t="s">
        <v>3049</v>
      </c>
      <c r="H942" s="32" t="s">
        <v>3050</v>
      </c>
      <c r="I942" s="32" t="s">
        <v>4605</v>
      </c>
      <c r="J942" s="35">
        <v>6504</v>
      </c>
      <c r="K942" s="35">
        <v>0</v>
      </c>
      <c r="L942" s="35">
        <v>0</v>
      </c>
      <c r="M942" s="35">
        <v>0</v>
      </c>
      <c r="N942" s="32" t="s">
        <v>2197</v>
      </c>
      <c r="O942" s="32" t="s">
        <v>18</v>
      </c>
      <c r="P942" s="32">
        <v>200</v>
      </c>
      <c r="Q942" s="32" t="s">
        <v>3309</v>
      </c>
    </row>
    <row r="943" spans="1:17" hidden="1" x14ac:dyDescent="0.25">
      <c r="A943" s="57">
        <v>42249.399701122682</v>
      </c>
      <c r="B943" s="32" t="s">
        <v>44</v>
      </c>
      <c r="C943" s="32" t="s">
        <v>3300</v>
      </c>
      <c r="D943" s="32" t="s">
        <v>3301</v>
      </c>
      <c r="E943" s="32" t="s">
        <v>3308</v>
      </c>
      <c r="F943" s="32" t="s">
        <v>8468</v>
      </c>
      <c r="G943" s="32" t="s">
        <v>2806</v>
      </c>
      <c r="H943" s="32" t="s">
        <v>2807</v>
      </c>
      <c r="I943" s="32" t="s">
        <v>4605</v>
      </c>
      <c r="J943" s="35">
        <v>300</v>
      </c>
      <c r="K943" s="35">
        <v>0</v>
      </c>
      <c r="L943" s="35">
        <v>0</v>
      </c>
      <c r="M943" s="35">
        <v>0</v>
      </c>
      <c r="N943" s="32" t="s">
        <v>2197</v>
      </c>
      <c r="O943" s="32" t="s">
        <v>18</v>
      </c>
      <c r="P943" s="32">
        <v>200</v>
      </c>
      <c r="Q943" s="32" t="s">
        <v>3309</v>
      </c>
    </row>
    <row r="944" spans="1:17" hidden="1" x14ac:dyDescent="0.25">
      <c r="A944" s="57">
        <v>42249.399701122682</v>
      </c>
      <c r="B944" s="32" t="s">
        <v>44</v>
      </c>
      <c r="C944" s="32" t="s">
        <v>3300</v>
      </c>
      <c r="D944" s="32" t="s">
        <v>3301</v>
      </c>
      <c r="E944" s="32" t="s">
        <v>3308</v>
      </c>
      <c r="F944" s="32" t="s">
        <v>8468</v>
      </c>
      <c r="G944" s="32" t="s">
        <v>2682</v>
      </c>
      <c r="H944" s="32" t="s">
        <v>2683</v>
      </c>
      <c r="I944" s="32" t="s">
        <v>4605</v>
      </c>
      <c r="J944" s="35">
        <v>1022</v>
      </c>
      <c r="K944" s="35">
        <v>0</v>
      </c>
      <c r="L944" s="35">
        <v>0</v>
      </c>
      <c r="M944" s="35">
        <v>0</v>
      </c>
      <c r="N944" s="32" t="s">
        <v>2197</v>
      </c>
      <c r="O944" s="32" t="s">
        <v>18</v>
      </c>
      <c r="P944" s="32">
        <v>200</v>
      </c>
      <c r="Q944" s="32" t="s">
        <v>3309</v>
      </c>
    </row>
    <row r="945" spans="1:17" hidden="1" x14ac:dyDescent="0.25">
      <c r="A945" s="57">
        <v>42249.399703819443</v>
      </c>
      <c r="B945" s="32" t="s">
        <v>44</v>
      </c>
      <c r="C945" s="32" t="s">
        <v>3300</v>
      </c>
      <c r="D945" s="32" t="s">
        <v>3301</v>
      </c>
      <c r="E945" s="32" t="s">
        <v>3310</v>
      </c>
      <c r="F945" s="32" t="s">
        <v>8469</v>
      </c>
      <c r="G945" s="32" t="s">
        <v>2646</v>
      </c>
      <c r="H945" s="32" t="s">
        <v>2647</v>
      </c>
      <c r="I945" s="32" t="s">
        <v>4605</v>
      </c>
      <c r="J945" s="35">
        <v>161.6</v>
      </c>
      <c r="K945" s="35">
        <v>0</v>
      </c>
      <c r="L945" s="35">
        <v>0</v>
      </c>
      <c r="M945" s="35">
        <v>0</v>
      </c>
      <c r="N945" s="32" t="s">
        <v>2197</v>
      </c>
      <c r="O945" s="32" t="s">
        <v>18</v>
      </c>
      <c r="P945" s="32">
        <v>8</v>
      </c>
      <c r="Q945" s="32" t="s">
        <v>3311</v>
      </c>
    </row>
    <row r="946" spans="1:17" hidden="1" x14ac:dyDescent="0.25">
      <c r="A946" s="57">
        <v>42249.399706168981</v>
      </c>
      <c r="B946" s="32" t="s">
        <v>44</v>
      </c>
      <c r="C946" s="32" t="s">
        <v>3300</v>
      </c>
      <c r="D946" s="32" t="s">
        <v>3301</v>
      </c>
      <c r="E946" s="32" t="s">
        <v>3312</v>
      </c>
      <c r="F946" s="32" t="s">
        <v>8470</v>
      </c>
      <c r="G946" s="32" t="s">
        <v>2663</v>
      </c>
      <c r="H946" s="32" t="s">
        <v>2664</v>
      </c>
      <c r="I946" s="32" t="s">
        <v>4605</v>
      </c>
      <c r="J946" s="35">
        <v>387.9</v>
      </c>
      <c r="K946" s="35">
        <v>0</v>
      </c>
      <c r="L946" s="35">
        <v>0</v>
      </c>
      <c r="M946" s="35">
        <v>0</v>
      </c>
      <c r="N946" s="32" t="s">
        <v>2197</v>
      </c>
      <c r="O946" s="32" t="s">
        <v>18</v>
      </c>
      <c r="P946" s="32">
        <v>15</v>
      </c>
      <c r="Q946" s="32" t="s">
        <v>3313</v>
      </c>
    </row>
    <row r="947" spans="1:17" hidden="1" x14ac:dyDescent="0.25">
      <c r="A947" s="57">
        <v>42249.399706168981</v>
      </c>
      <c r="B947" s="32" t="s">
        <v>44</v>
      </c>
      <c r="C947" s="32" t="s">
        <v>3300</v>
      </c>
      <c r="D947" s="32" t="s">
        <v>3301</v>
      </c>
      <c r="E947" s="32" t="s">
        <v>3312</v>
      </c>
      <c r="F947" s="32" t="s">
        <v>8470</v>
      </c>
      <c r="G947" s="32" t="s">
        <v>2809</v>
      </c>
      <c r="H947" s="32" t="s">
        <v>2810</v>
      </c>
      <c r="I947" s="32" t="s">
        <v>4605</v>
      </c>
      <c r="J947" s="35">
        <v>80.7</v>
      </c>
      <c r="K947" s="35">
        <v>0</v>
      </c>
      <c r="L947" s="35">
        <v>0</v>
      </c>
      <c r="M947" s="35">
        <v>0</v>
      </c>
      <c r="N947" s="32" t="s">
        <v>2197</v>
      </c>
      <c r="O947" s="32" t="s">
        <v>18</v>
      </c>
      <c r="P947" s="32">
        <v>15</v>
      </c>
      <c r="Q947" s="32" t="s">
        <v>3313</v>
      </c>
    </row>
    <row r="948" spans="1:17" hidden="1" x14ac:dyDescent="0.25">
      <c r="A948" s="57">
        <v>42249.399709259262</v>
      </c>
      <c r="B948" s="32" t="s">
        <v>44</v>
      </c>
      <c r="C948" s="32" t="s">
        <v>3300</v>
      </c>
      <c r="D948" s="32" t="s">
        <v>3301</v>
      </c>
      <c r="E948" s="32" t="s">
        <v>3314</v>
      </c>
      <c r="F948" s="32" t="s">
        <v>8471</v>
      </c>
      <c r="G948" s="32" t="s">
        <v>2646</v>
      </c>
      <c r="H948" s="32" t="s">
        <v>2647</v>
      </c>
      <c r="I948" s="32" t="s">
        <v>4605</v>
      </c>
      <c r="J948" s="35">
        <v>444.4</v>
      </c>
      <c r="K948" s="35">
        <v>0</v>
      </c>
      <c r="L948" s="35">
        <v>0</v>
      </c>
      <c r="M948" s="35">
        <v>0</v>
      </c>
      <c r="N948" s="32" t="s">
        <v>2197</v>
      </c>
      <c r="O948" s="32" t="s">
        <v>18</v>
      </c>
      <c r="P948" s="32">
        <v>22</v>
      </c>
      <c r="Q948" s="32" t="s">
        <v>3315</v>
      </c>
    </row>
    <row r="949" spans="1:17" hidden="1" x14ac:dyDescent="0.25">
      <c r="A949" s="57">
        <v>42249.399711423612</v>
      </c>
      <c r="B949" s="32" t="s">
        <v>44</v>
      </c>
      <c r="C949" s="32" t="s">
        <v>3300</v>
      </c>
      <c r="D949" s="32" t="s">
        <v>3301</v>
      </c>
      <c r="E949" s="32" t="s">
        <v>3316</v>
      </c>
      <c r="F949" s="32" t="s">
        <v>8472</v>
      </c>
      <c r="G949" s="32" t="s">
        <v>2652</v>
      </c>
      <c r="H949" s="32" t="s">
        <v>2653</v>
      </c>
      <c r="I949" s="32" t="s">
        <v>4605</v>
      </c>
      <c r="J949" s="35">
        <v>124.8</v>
      </c>
      <c r="K949" s="35">
        <v>0</v>
      </c>
      <c r="L949" s="35">
        <v>0</v>
      </c>
      <c r="M949" s="35">
        <v>0</v>
      </c>
      <c r="N949" s="32" t="s">
        <v>2197</v>
      </c>
      <c r="O949" s="32" t="s">
        <v>18</v>
      </c>
      <c r="P949" s="32">
        <v>5</v>
      </c>
      <c r="Q949" s="32" t="s">
        <v>3317</v>
      </c>
    </row>
    <row r="950" spans="1:17" hidden="1" x14ac:dyDescent="0.25">
      <c r="A950" s="57">
        <v>42249.399713773149</v>
      </c>
      <c r="B950" s="32" t="s">
        <v>44</v>
      </c>
      <c r="C950" s="32" t="s">
        <v>3300</v>
      </c>
      <c r="D950" s="32" t="s">
        <v>3301</v>
      </c>
      <c r="E950" s="32" t="s">
        <v>3318</v>
      </c>
      <c r="F950" s="32" t="s">
        <v>8473</v>
      </c>
      <c r="G950" s="32" t="s">
        <v>2646</v>
      </c>
      <c r="H950" s="32" t="s">
        <v>2647</v>
      </c>
      <c r="I950" s="32" t="s">
        <v>4605</v>
      </c>
      <c r="J950" s="35">
        <v>202</v>
      </c>
      <c r="K950" s="35">
        <v>0</v>
      </c>
      <c r="L950" s="35">
        <v>0</v>
      </c>
      <c r="M950" s="35">
        <v>0</v>
      </c>
      <c r="N950" s="32" t="s">
        <v>2197</v>
      </c>
      <c r="O950" s="32" t="s">
        <v>18</v>
      </c>
      <c r="P950" s="32">
        <v>10</v>
      </c>
      <c r="Q950" s="32" t="s">
        <v>3319</v>
      </c>
    </row>
    <row r="951" spans="1:17" hidden="1" x14ac:dyDescent="0.25">
      <c r="A951" s="57">
        <v>42249.399715775464</v>
      </c>
      <c r="B951" s="32" t="s">
        <v>44</v>
      </c>
      <c r="C951" s="32" t="s">
        <v>3300</v>
      </c>
      <c r="D951" s="32" t="s">
        <v>3301</v>
      </c>
      <c r="E951" s="32" t="s">
        <v>3320</v>
      </c>
      <c r="F951" s="32" t="s">
        <v>8474</v>
      </c>
      <c r="G951" s="32" t="s">
        <v>3049</v>
      </c>
      <c r="H951" s="32" t="s">
        <v>3050</v>
      </c>
      <c r="I951" s="32" t="s">
        <v>4605</v>
      </c>
      <c r="J951" s="35">
        <v>8130</v>
      </c>
      <c r="K951" s="35">
        <v>0</v>
      </c>
      <c r="L951" s="35">
        <v>0</v>
      </c>
      <c r="M951" s="35">
        <v>0</v>
      </c>
      <c r="N951" s="32" t="s">
        <v>2197</v>
      </c>
      <c r="O951" s="32" t="s">
        <v>18</v>
      </c>
      <c r="P951" s="32">
        <v>250</v>
      </c>
      <c r="Q951" s="32" t="s">
        <v>3321</v>
      </c>
    </row>
    <row r="952" spans="1:17" hidden="1" x14ac:dyDescent="0.25">
      <c r="A952" s="57">
        <v>42249.399715775464</v>
      </c>
      <c r="B952" s="32" t="s">
        <v>44</v>
      </c>
      <c r="C952" s="32" t="s">
        <v>3300</v>
      </c>
      <c r="D952" s="32" t="s">
        <v>3301</v>
      </c>
      <c r="E952" s="32" t="s">
        <v>3320</v>
      </c>
      <c r="F952" s="32" t="s">
        <v>8474</v>
      </c>
      <c r="G952" s="32" t="s">
        <v>2806</v>
      </c>
      <c r="H952" s="32" t="s">
        <v>2807</v>
      </c>
      <c r="I952" s="32" t="s">
        <v>4605</v>
      </c>
      <c r="J952" s="35">
        <v>375</v>
      </c>
      <c r="K952" s="35">
        <v>0</v>
      </c>
      <c r="L952" s="35">
        <v>0</v>
      </c>
      <c r="M952" s="35">
        <v>0</v>
      </c>
      <c r="N952" s="32" t="s">
        <v>2197</v>
      </c>
      <c r="O952" s="32" t="s">
        <v>18</v>
      </c>
      <c r="P952" s="32">
        <v>250</v>
      </c>
      <c r="Q952" s="32" t="s">
        <v>3321</v>
      </c>
    </row>
    <row r="953" spans="1:17" hidden="1" x14ac:dyDescent="0.25">
      <c r="A953" s="57">
        <v>42249.399715775464</v>
      </c>
      <c r="B953" s="32" t="s">
        <v>44</v>
      </c>
      <c r="C953" s="32" t="s">
        <v>3300</v>
      </c>
      <c r="D953" s="32" t="s">
        <v>3301</v>
      </c>
      <c r="E953" s="32" t="s">
        <v>3320</v>
      </c>
      <c r="F953" s="32" t="s">
        <v>8474</v>
      </c>
      <c r="G953" s="32" t="s">
        <v>2682</v>
      </c>
      <c r="H953" s="32" t="s">
        <v>2683</v>
      </c>
      <c r="I953" s="32" t="s">
        <v>4605</v>
      </c>
      <c r="J953" s="35">
        <v>1277.5</v>
      </c>
      <c r="K953" s="35">
        <v>0</v>
      </c>
      <c r="L953" s="35">
        <v>0</v>
      </c>
      <c r="M953" s="35">
        <v>0</v>
      </c>
      <c r="N953" s="32" t="s">
        <v>2197</v>
      </c>
      <c r="O953" s="32" t="s">
        <v>18</v>
      </c>
      <c r="P953" s="32">
        <v>250</v>
      </c>
      <c r="Q953" s="32" t="s">
        <v>3321</v>
      </c>
    </row>
    <row r="954" spans="1:17" hidden="1" x14ac:dyDescent="0.25">
      <c r="A954" s="57">
        <v>42249.399718668981</v>
      </c>
      <c r="B954" s="32" t="s">
        <v>44</v>
      </c>
      <c r="C954" s="32" t="s">
        <v>3300</v>
      </c>
      <c r="D954" s="32" t="s">
        <v>3301</v>
      </c>
      <c r="E954" s="32" t="s">
        <v>3322</v>
      </c>
      <c r="F954" s="32" t="s">
        <v>8475</v>
      </c>
      <c r="G954" s="32" t="s">
        <v>2663</v>
      </c>
      <c r="H954" s="32" t="s">
        <v>2664</v>
      </c>
      <c r="I954" s="32" t="s">
        <v>4605</v>
      </c>
      <c r="J954" s="35">
        <v>1034.4000000000001</v>
      </c>
      <c r="K954" s="35">
        <v>0</v>
      </c>
      <c r="L954" s="35">
        <v>0</v>
      </c>
      <c r="M954" s="35">
        <v>0</v>
      </c>
      <c r="N954" s="32" t="s">
        <v>2197</v>
      </c>
      <c r="O954" s="32" t="s">
        <v>18</v>
      </c>
      <c r="P954" s="32">
        <v>40</v>
      </c>
      <c r="Q954" s="32" t="s">
        <v>3323</v>
      </c>
    </row>
    <row r="955" spans="1:17" hidden="1" x14ac:dyDescent="0.25">
      <c r="A955" s="57">
        <v>42249.399718668981</v>
      </c>
      <c r="B955" s="32" t="s">
        <v>44</v>
      </c>
      <c r="C955" s="32" t="s">
        <v>3300</v>
      </c>
      <c r="D955" s="32" t="s">
        <v>3301</v>
      </c>
      <c r="E955" s="32" t="s">
        <v>3322</v>
      </c>
      <c r="F955" s="32" t="s">
        <v>8475</v>
      </c>
      <c r="G955" s="32" t="s">
        <v>2809</v>
      </c>
      <c r="H955" s="32" t="s">
        <v>2810</v>
      </c>
      <c r="I955" s="32" t="s">
        <v>4605</v>
      </c>
      <c r="J955" s="35">
        <v>215.2</v>
      </c>
      <c r="K955" s="35">
        <v>0</v>
      </c>
      <c r="L955" s="35">
        <v>0</v>
      </c>
      <c r="M955" s="35">
        <v>0</v>
      </c>
      <c r="N955" s="32" t="s">
        <v>2197</v>
      </c>
      <c r="O955" s="32" t="s">
        <v>18</v>
      </c>
      <c r="P955" s="32">
        <v>40</v>
      </c>
      <c r="Q955" s="32" t="s">
        <v>3323</v>
      </c>
    </row>
    <row r="956" spans="1:17" hidden="1" x14ac:dyDescent="0.25">
      <c r="A956" s="57">
        <v>42249.399721030095</v>
      </c>
      <c r="B956" s="32" t="s">
        <v>44</v>
      </c>
      <c r="C956" s="32" t="s">
        <v>3300</v>
      </c>
      <c r="D956" s="32" t="s">
        <v>3301</v>
      </c>
      <c r="E956" s="32" t="s">
        <v>3324</v>
      </c>
      <c r="F956" s="32" t="s">
        <v>8476</v>
      </c>
      <c r="G956" s="32" t="s">
        <v>3049</v>
      </c>
      <c r="H956" s="32" t="s">
        <v>3050</v>
      </c>
      <c r="I956" s="32" t="s">
        <v>4605</v>
      </c>
      <c r="J956" s="35">
        <v>6504</v>
      </c>
      <c r="K956" s="35">
        <v>0</v>
      </c>
      <c r="L956" s="35">
        <v>0</v>
      </c>
      <c r="M956" s="35">
        <v>0</v>
      </c>
      <c r="N956" s="32" t="s">
        <v>2197</v>
      </c>
      <c r="O956" s="32" t="s">
        <v>18</v>
      </c>
      <c r="P956" s="32">
        <v>200</v>
      </c>
      <c r="Q956" s="32" t="s">
        <v>3325</v>
      </c>
    </row>
    <row r="957" spans="1:17" hidden="1" x14ac:dyDescent="0.25">
      <c r="A957" s="57">
        <v>42249.399721030095</v>
      </c>
      <c r="B957" s="32" t="s">
        <v>44</v>
      </c>
      <c r="C957" s="32" t="s">
        <v>3300</v>
      </c>
      <c r="D957" s="32" t="s">
        <v>3301</v>
      </c>
      <c r="E957" s="32" t="s">
        <v>3324</v>
      </c>
      <c r="F957" s="32" t="s">
        <v>8476</v>
      </c>
      <c r="G957" s="32" t="s">
        <v>2806</v>
      </c>
      <c r="H957" s="32" t="s">
        <v>2807</v>
      </c>
      <c r="I957" s="32" t="s">
        <v>4605</v>
      </c>
      <c r="J957" s="35">
        <v>300</v>
      </c>
      <c r="K957" s="35">
        <v>0</v>
      </c>
      <c r="L957" s="35">
        <v>0</v>
      </c>
      <c r="M957" s="35">
        <v>0</v>
      </c>
      <c r="N957" s="32" t="s">
        <v>2197</v>
      </c>
      <c r="O957" s="32" t="s">
        <v>18</v>
      </c>
      <c r="P957" s="32">
        <v>200</v>
      </c>
      <c r="Q957" s="32" t="s">
        <v>3325</v>
      </c>
    </row>
    <row r="958" spans="1:17" hidden="1" x14ac:dyDescent="0.25">
      <c r="A958" s="57">
        <v>42249.399721030095</v>
      </c>
      <c r="B958" s="32" t="s">
        <v>44</v>
      </c>
      <c r="C958" s="32" t="s">
        <v>3300</v>
      </c>
      <c r="D958" s="32" t="s">
        <v>3301</v>
      </c>
      <c r="E958" s="32" t="s">
        <v>3324</v>
      </c>
      <c r="F958" s="32" t="s">
        <v>8476</v>
      </c>
      <c r="G958" s="32" t="s">
        <v>2682</v>
      </c>
      <c r="H958" s="32" t="s">
        <v>2683</v>
      </c>
      <c r="I958" s="32" t="s">
        <v>4605</v>
      </c>
      <c r="J958" s="35">
        <v>1022</v>
      </c>
      <c r="K958" s="35">
        <v>0</v>
      </c>
      <c r="L958" s="35">
        <v>0</v>
      </c>
      <c r="M958" s="35">
        <v>0</v>
      </c>
      <c r="N958" s="32" t="s">
        <v>2197</v>
      </c>
      <c r="O958" s="32" t="s">
        <v>18</v>
      </c>
      <c r="P958" s="32">
        <v>200</v>
      </c>
      <c r="Q958" s="32" t="s">
        <v>3325</v>
      </c>
    </row>
    <row r="959" spans="1:17" hidden="1" x14ac:dyDescent="0.25">
      <c r="A959" s="57">
        <v>42249.399723530092</v>
      </c>
      <c r="B959" s="32" t="s">
        <v>44</v>
      </c>
      <c r="C959" s="32" t="s">
        <v>3300</v>
      </c>
      <c r="D959" s="32" t="s">
        <v>3301</v>
      </c>
      <c r="E959" s="32" t="s">
        <v>3326</v>
      </c>
      <c r="F959" s="32" t="s">
        <v>8477</v>
      </c>
      <c r="G959" s="32" t="s">
        <v>3049</v>
      </c>
      <c r="H959" s="32" t="s">
        <v>3050</v>
      </c>
      <c r="I959" s="32" t="s">
        <v>4605</v>
      </c>
      <c r="J959" s="35">
        <v>8130</v>
      </c>
      <c r="K959" s="35">
        <v>0</v>
      </c>
      <c r="L959" s="35">
        <v>0</v>
      </c>
      <c r="M959" s="35">
        <v>0</v>
      </c>
      <c r="N959" s="32" t="s">
        <v>2197</v>
      </c>
      <c r="O959" s="32" t="s">
        <v>18</v>
      </c>
      <c r="P959" s="32">
        <v>250</v>
      </c>
      <c r="Q959" s="32" t="s">
        <v>3327</v>
      </c>
    </row>
    <row r="960" spans="1:17" hidden="1" x14ac:dyDescent="0.25">
      <c r="A960" s="57">
        <v>42249.399723530092</v>
      </c>
      <c r="B960" s="32" t="s">
        <v>44</v>
      </c>
      <c r="C960" s="32" t="s">
        <v>3300</v>
      </c>
      <c r="D960" s="32" t="s">
        <v>3301</v>
      </c>
      <c r="E960" s="32" t="s">
        <v>3326</v>
      </c>
      <c r="F960" s="32" t="s">
        <v>8477</v>
      </c>
      <c r="G960" s="32" t="s">
        <v>2806</v>
      </c>
      <c r="H960" s="32" t="s">
        <v>2807</v>
      </c>
      <c r="I960" s="32" t="s">
        <v>4605</v>
      </c>
      <c r="J960" s="35">
        <v>375</v>
      </c>
      <c r="K960" s="35">
        <v>0</v>
      </c>
      <c r="L960" s="35">
        <v>0</v>
      </c>
      <c r="M960" s="35">
        <v>0</v>
      </c>
      <c r="N960" s="32" t="s">
        <v>2197</v>
      </c>
      <c r="O960" s="32" t="s">
        <v>18</v>
      </c>
      <c r="P960" s="32">
        <v>250</v>
      </c>
      <c r="Q960" s="32" t="s">
        <v>3327</v>
      </c>
    </row>
    <row r="961" spans="1:17" hidden="1" x14ac:dyDescent="0.25">
      <c r="A961" s="57">
        <v>42249.399723530092</v>
      </c>
      <c r="B961" s="32" t="s">
        <v>44</v>
      </c>
      <c r="C961" s="32" t="s">
        <v>3300</v>
      </c>
      <c r="D961" s="32" t="s">
        <v>3301</v>
      </c>
      <c r="E961" s="32" t="s">
        <v>3326</v>
      </c>
      <c r="F961" s="32" t="s">
        <v>8477</v>
      </c>
      <c r="G961" s="32" t="s">
        <v>2682</v>
      </c>
      <c r="H961" s="32" t="s">
        <v>2683</v>
      </c>
      <c r="I961" s="32" t="s">
        <v>4605</v>
      </c>
      <c r="J961" s="35">
        <v>1277.5</v>
      </c>
      <c r="K961" s="35">
        <v>0</v>
      </c>
      <c r="L961" s="35">
        <v>0</v>
      </c>
      <c r="M961" s="35">
        <v>0</v>
      </c>
      <c r="N961" s="32" t="s">
        <v>2197</v>
      </c>
      <c r="O961" s="32" t="s">
        <v>18</v>
      </c>
      <c r="P961" s="32">
        <v>250</v>
      </c>
      <c r="Q961" s="32" t="s">
        <v>3327</v>
      </c>
    </row>
    <row r="962" spans="1:17" hidden="1" x14ac:dyDescent="0.25">
      <c r="A962" s="57">
        <v>42249.39972642361</v>
      </c>
      <c r="B962" s="32" t="s">
        <v>44</v>
      </c>
      <c r="C962" s="32" t="s">
        <v>3300</v>
      </c>
      <c r="D962" s="32" t="s">
        <v>3301</v>
      </c>
      <c r="E962" s="32" t="s">
        <v>3328</v>
      </c>
      <c r="F962" s="32" t="s">
        <v>8478</v>
      </c>
      <c r="G962" s="32" t="s">
        <v>2679</v>
      </c>
      <c r="H962" s="32" t="s">
        <v>2680</v>
      </c>
      <c r="I962" s="32" t="s">
        <v>4605</v>
      </c>
      <c r="J962" s="35">
        <v>215.15</v>
      </c>
      <c r="K962" s="35">
        <v>0</v>
      </c>
      <c r="L962" s="35">
        <v>0</v>
      </c>
      <c r="M962" s="35">
        <v>0</v>
      </c>
      <c r="N962" s="32" t="s">
        <v>2197</v>
      </c>
      <c r="O962" s="32" t="s">
        <v>18</v>
      </c>
      <c r="P962" s="32">
        <v>5</v>
      </c>
      <c r="Q962" s="32" t="s">
        <v>3329</v>
      </c>
    </row>
    <row r="963" spans="1:17" hidden="1" x14ac:dyDescent="0.25">
      <c r="A963" s="57">
        <v>42249.39972642361</v>
      </c>
      <c r="B963" s="32" t="s">
        <v>44</v>
      </c>
      <c r="C963" s="32" t="s">
        <v>3300</v>
      </c>
      <c r="D963" s="32" t="s">
        <v>3301</v>
      </c>
      <c r="E963" s="32" t="s">
        <v>3328</v>
      </c>
      <c r="F963" s="32" t="s">
        <v>8478</v>
      </c>
      <c r="G963" s="32" t="s">
        <v>3079</v>
      </c>
      <c r="H963" s="32" t="s">
        <v>3080</v>
      </c>
      <c r="I963" s="32" t="s">
        <v>4605</v>
      </c>
      <c r="J963" s="35">
        <v>19.55</v>
      </c>
      <c r="K963" s="35">
        <v>0</v>
      </c>
      <c r="L963" s="35">
        <v>0</v>
      </c>
      <c r="M963" s="35">
        <v>0</v>
      </c>
      <c r="N963" s="32" t="s">
        <v>2197</v>
      </c>
      <c r="O963" s="32" t="s">
        <v>18</v>
      </c>
      <c r="P963" s="32">
        <v>5</v>
      </c>
      <c r="Q963" s="32" t="s">
        <v>3329</v>
      </c>
    </row>
    <row r="964" spans="1:17" hidden="1" x14ac:dyDescent="0.25">
      <c r="A964" s="57">
        <v>42249.39972642361</v>
      </c>
      <c r="B964" s="32" t="s">
        <v>44</v>
      </c>
      <c r="C964" s="32" t="s">
        <v>3300</v>
      </c>
      <c r="D964" s="32" t="s">
        <v>3301</v>
      </c>
      <c r="E964" s="32" t="s">
        <v>3328</v>
      </c>
      <c r="F964" s="32" t="s">
        <v>8478</v>
      </c>
      <c r="G964" s="32" t="s">
        <v>2774</v>
      </c>
      <c r="H964" s="32" t="s">
        <v>2775</v>
      </c>
      <c r="I964" s="32" t="s">
        <v>4605</v>
      </c>
      <c r="J964" s="35">
        <v>22.55</v>
      </c>
      <c r="K964" s="35">
        <v>0</v>
      </c>
      <c r="L964" s="35">
        <v>0</v>
      </c>
      <c r="M964" s="35">
        <v>0</v>
      </c>
      <c r="N964" s="32" t="s">
        <v>2197</v>
      </c>
      <c r="O964" s="32" t="s">
        <v>18</v>
      </c>
      <c r="P964" s="32">
        <v>5</v>
      </c>
      <c r="Q964" s="32" t="s">
        <v>3329</v>
      </c>
    </row>
    <row r="965" spans="1:17" hidden="1" x14ac:dyDescent="0.25">
      <c r="A965" s="57">
        <v>42249.39972642361</v>
      </c>
      <c r="B965" s="32" t="s">
        <v>44</v>
      </c>
      <c r="C965" s="32" t="s">
        <v>3300</v>
      </c>
      <c r="D965" s="32" t="s">
        <v>3301</v>
      </c>
      <c r="E965" s="32" t="s">
        <v>3328</v>
      </c>
      <c r="F965" s="32" t="s">
        <v>8478</v>
      </c>
      <c r="G965" s="32" t="s">
        <v>3002</v>
      </c>
      <c r="H965" s="32" t="s">
        <v>3003</v>
      </c>
      <c r="I965" s="32" t="s">
        <v>4605</v>
      </c>
      <c r="J965" s="35">
        <v>50.65</v>
      </c>
      <c r="K965" s="35">
        <v>0</v>
      </c>
      <c r="L965" s="35">
        <v>0</v>
      </c>
      <c r="M965" s="35">
        <v>0</v>
      </c>
      <c r="N965" s="32" t="s">
        <v>2197</v>
      </c>
      <c r="O965" s="32" t="s">
        <v>18</v>
      </c>
      <c r="P965" s="32">
        <v>5</v>
      </c>
      <c r="Q965" s="32" t="s">
        <v>3329</v>
      </c>
    </row>
    <row r="966" spans="1:17" hidden="1" x14ac:dyDescent="0.25">
      <c r="A966" s="57">
        <v>42249.399730243058</v>
      </c>
      <c r="B966" s="32" t="s">
        <v>44</v>
      </c>
      <c r="C966" s="32" t="s">
        <v>3300</v>
      </c>
      <c r="D966" s="32" t="s">
        <v>3301</v>
      </c>
      <c r="E966" s="32" t="s">
        <v>3330</v>
      </c>
      <c r="F966" s="32" t="s">
        <v>8479</v>
      </c>
      <c r="G966" s="32" t="s">
        <v>3049</v>
      </c>
      <c r="H966" s="32" t="s">
        <v>3050</v>
      </c>
      <c r="I966" s="32" t="s">
        <v>4605</v>
      </c>
      <c r="J966" s="35">
        <v>6504</v>
      </c>
      <c r="K966" s="35">
        <v>0</v>
      </c>
      <c r="L966" s="35">
        <v>0</v>
      </c>
      <c r="M966" s="35">
        <v>0</v>
      </c>
      <c r="N966" s="32" t="s">
        <v>2197</v>
      </c>
      <c r="O966" s="32" t="s">
        <v>18</v>
      </c>
      <c r="P966" s="32">
        <v>200</v>
      </c>
      <c r="Q966" s="32" t="s">
        <v>3331</v>
      </c>
    </row>
    <row r="967" spans="1:17" hidden="1" x14ac:dyDescent="0.25">
      <c r="A967" s="57">
        <v>42249.399730243058</v>
      </c>
      <c r="B967" s="32" t="s">
        <v>44</v>
      </c>
      <c r="C967" s="32" t="s">
        <v>3300</v>
      </c>
      <c r="D967" s="32" t="s">
        <v>3301</v>
      </c>
      <c r="E967" s="32" t="s">
        <v>3330</v>
      </c>
      <c r="F967" s="32" t="s">
        <v>8479</v>
      </c>
      <c r="G967" s="32" t="s">
        <v>2806</v>
      </c>
      <c r="H967" s="32" t="s">
        <v>2807</v>
      </c>
      <c r="I967" s="32" t="s">
        <v>4605</v>
      </c>
      <c r="J967" s="35">
        <v>300</v>
      </c>
      <c r="K967" s="35">
        <v>0</v>
      </c>
      <c r="L967" s="35">
        <v>0</v>
      </c>
      <c r="M967" s="35">
        <v>0</v>
      </c>
      <c r="N967" s="32" t="s">
        <v>2197</v>
      </c>
      <c r="O967" s="32" t="s">
        <v>18</v>
      </c>
      <c r="P967" s="32">
        <v>200</v>
      </c>
      <c r="Q967" s="32" t="s">
        <v>3331</v>
      </c>
    </row>
    <row r="968" spans="1:17" hidden="1" x14ac:dyDescent="0.25">
      <c r="A968" s="57">
        <v>42249.399730243058</v>
      </c>
      <c r="B968" s="32" t="s">
        <v>44</v>
      </c>
      <c r="C968" s="32" t="s">
        <v>3300</v>
      </c>
      <c r="D968" s="32" t="s">
        <v>3301</v>
      </c>
      <c r="E968" s="32" t="s">
        <v>3330</v>
      </c>
      <c r="F968" s="32" t="s">
        <v>8479</v>
      </c>
      <c r="G968" s="32" t="s">
        <v>2682</v>
      </c>
      <c r="H968" s="32" t="s">
        <v>2683</v>
      </c>
      <c r="I968" s="32" t="s">
        <v>4605</v>
      </c>
      <c r="J968" s="35">
        <v>1022</v>
      </c>
      <c r="K968" s="35">
        <v>0</v>
      </c>
      <c r="L968" s="35">
        <v>0</v>
      </c>
      <c r="M968" s="35">
        <v>0</v>
      </c>
      <c r="N968" s="32" t="s">
        <v>2197</v>
      </c>
      <c r="O968" s="32" t="s">
        <v>18</v>
      </c>
      <c r="P968" s="32">
        <v>200</v>
      </c>
      <c r="Q968" s="32" t="s">
        <v>3331</v>
      </c>
    </row>
    <row r="969" spans="1:17" hidden="1" x14ac:dyDescent="0.25">
      <c r="A969" s="57">
        <v>42249.399733298611</v>
      </c>
      <c r="B969" s="32" t="s">
        <v>44</v>
      </c>
      <c r="C969" s="32" t="s">
        <v>3300</v>
      </c>
      <c r="D969" s="32" t="s">
        <v>3301</v>
      </c>
      <c r="E969" s="32" t="s">
        <v>3332</v>
      </c>
      <c r="F969" s="32" t="s">
        <v>8480</v>
      </c>
      <c r="G969" s="32" t="s">
        <v>3049</v>
      </c>
      <c r="H969" s="32" t="s">
        <v>3050</v>
      </c>
      <c r="I969" s="32" t="s">
        <v>4605</v>
      </c>
      <c r="J969" s="35">
        <v>6504</v>
      </c>
      <c r="K969" s="35">
        <v>0</v>
      </c>
      <c r="L969" s="35">
        <v>0</v>
      </c>
      <c r="M969" s="35">
        <v>0</v>
      </c>
      <c r="N969" s="32" t="s">
        <v>2197</v>
      </c>
      <c r="O969" s="32" t="s">
        <v>18</v>
      </c>
      <c r="P969" s="32">
        <v>200</v>
      </c>
      <c r="Q969" s="32" t="s">
        <v>3333</v>
      </c>
    </row>
    <row r="970" spans="1:17" hidden="1" x14ac:dyDescent="0.25">
      <c r="A970" s="57">
        <v>42249.399733298611</v>
      </c>
      <c r="B970" s="32" t="s">
        <v>44</v>
      </c>
      <c r="C970" s="32" t="s">
        <v>3300</v>
      </c>
      <c r="D970" s="32" t="s">
        <v>3301</v>
      </c>
      <c r="E970" s="32" t="s">
        <v>3332</v>
      </c>
      <c r="F970" s="32" t="s">
        <v>8480</v>
      </c>
      <c r="G970" s="32" t="s">
        <v>2806</v>
      </c>
      <c r="H970" s="32" t="s">
        <v>2807</v>
      </c>
      <c r="I970" s="32" t="s">
        <v>4605</v>
      </c>
      <c r="J970" s="35">
        <v>300</v>
      </c>
      <c r="K970" s="35">
        <v>0</v>
      </c>
      <c r="L970" s="35">
        <v>0</v>
      </c>
      <c r="M970" s="35">
        <v>0</v>
      </c>
      <c r="N970" s="32" t="s">
        <v>2197</v>
      </c>
      <c r="O970" s="32" t="s">
        <v>18</v>
      </c>
      <c r="P970" s="32">
        <v>200</v>
      </c>
      <c r="Q970" s="32" t="s">
        <v>3333</v>
      </c>
    </row>
    <row r="971" spans="1:17" hidden="1" x14ac:dyDescent="0.25">
      <c r="A971" s="57">
        <v>42249.399733298611</v>
      </c>
      <c r="B971" s="32" t="s">
        <v>44</v>
      </c>
      <c r="C971" s="32" t="s">
        <v>3300</v>
      </c>
      <c r="D971" s="32" t="s">
        <v>3301</v>
      </c>
      <c r="E971" s="32" t="s">
        <v>3332</v>
      </c>
      <c r="F971" s="32" t="s">
        <v>8480</v>
      </c>
      <c r="G971" s="32" t="s">
        <v>2682</v>
      </c>
      <c r="H971" s="32" t="s">
        <v>2683</v>
      </c>
      <c r="I971" s="32" t="s">
        <v>4605</v>
      </c>
      <c r="J971" s="35">
        <v>511</v>
      </c>
      <c r="K971" s="35">
        <v>0</v>
      </c>
      <c r="L971" s="35">
        <v>0</v>
      </c>
      <c r="M971" s="35">
        <v>0</v>
      </c>
      <c r="N971" s="32" t="s">
        <v>2197</v>
      </c>
      <c r="O971" s="32" t="s">
        <v>18</v>
      </c>
      <c r="P971" s="32">
        <v>100</v>
      </c>
      <c r="Q971" s="32" t="s">
        <v>3333</v>
      </c>
    </row>
    <row r="972" spans="1:17" hidden="1" x14ac:dyDescent="0.25">
      <c r="A972" s="57">
        <v>42249.399736192128</v>
      </c>
      <c r="B972" s="32" t="s">
        <v>44</v>
      </c>
      <c r="C972" s="32" t="s">
        <v>3300</v>
      </c>
      <c r="D972" s="32" t="s">
        <v>3301</v>
      </c>
      <c r="E972" s="32" t="s">
        <v>3334</v>
      </c>
      <c r="F972" s="32" t="s">
        <v>8481</v>
      </c>
      <c r="G972" s="32" t="s">
        <v>3049</v>
      </c>
      <c r="H972" s="32" t="s">
        <v>3050</v>
      </c>
      <c r="I972" s="32" t="s">
        <v>4605</v>
      </c>
      <c r="J972" s="35">
        <v>6504</v>
      </c>
      <c r="K972" s="35">
        <v>0</v>
      </c>
      <c r="L972" s="35">
        <v>0</v>
      </c>
      <c r="M972" s="35">
        <v>0</v>
      </c>
      <c r="N972" s="32" t="s">
        <v>2197</v>
      </c>
      <c r="O972" s="32" t="s">
        <v>18</v>
      </c>
      <c r="P972" s="32">
        <v>200</v>
      </c>
      <c r="Q972" s="32" t="s">
        <v>3335</v>
      </c>
    </row>
    <row r="973" spans="1:17" hidden="1" x14ac:dyDescent="0.25">
      <c r="A973" s="57">
        <v>42249.399736192128</v>
      </c>
      <c r="B973" s="32" t="s">
        <v>44</v>
      </c>
      <c r="C973" s="32" t="s">
        <v>3300</v>
      </c>
      <c r="D973" s="32" t="s">
        <v>3301</v>
      </c>
      <c r="E973" s="32" t="s">
        <v>3334</v>
      </c>
      <c r="F973" s="32" t="s">
        <v>8481</v>
      </c>
      <c r="G973" s="32" t="s">
        <v>2806</v>
      </c>
      <c r="H973" s="32" t="s">
        <v>2807</v>
      </c>
      <c r="I973" s="32" t="s">
        <v>4605</v>
      </c>
      <c r="J973" s="35">
        <v>300</v>
      </c>
      <c r="K973" s="35">
        <v>0</v>
      </c>
      <c r="L973" s="35">
        <v>0</v>
      </c>
      <c r="M973" s="35">
        <v>0</v>
      </c>
      <c r="N973" s="32" t="s">
        <v>2197</v>
      </c>
      <c r="O973" s="32" t="s">
        <v>18</v>
      </c>
      <c r="P973" s="32">
        <v>200</v>
      </c>
      <c r="Q973" s="32" t="s">
        <v>3335</v>
      </c>
    </row>
    <row r="974" spans="1:17" hidden="1" x14ac:dyDescent="0.25">
      <c r="A974" s="57">
        <v>42249.399736192128</v>
      </c>
      <c r="B974" s="32" t="s">
        <v>44</v>
      </c>
      <c r="C974" s="32" t="s">
        <v>3300</v>
      </c>
      <c r="D974" s="32" t="s">
        <v>3301</v>
      </c>
      <c r="E974" s="32" t="s">
        <v>3334</v>
      </c>
      <c r="F974" s="32" t="s">
        <v>8481</v>
      </c>
      <c r="G974" s="32" t="s">
        <v>2682</v>
      </c>
      <c r="H974" s="32" t="s">
        <v>2683</v>
      </c>
      <c r="I974" s="32" t="s">
        <v>4605</v>
      </c>
      <c r="J974" s="35">
        <v>1022</v>
      </c>
      <c r="K974" s="35">
        <v>0</v>
      </c>
      <c r="L974" s="35">
        <v>0</v>
      </c>
      <c r="M974" s="35">
        <v>0</v>
      </c>
      <c r="N974" s="32" t="s">
        <v>2197</v>
      </c>
      <c r="O974" s="32" t="s">
        <v>18</v>
      </c>
      <c r="P974" s="32">
        <v>200</v>
      </c>
      <c r="Q974" s="32" t="s">
        <v>3335</v>
      </c>
    </row>
    <row r="975" spans="1:17" hidden="1" x14ac:dyDescent="0.25">
      <c r="A975" s="57">
        <v>42249.399739270833</v>
      </c>
      <c r="B975" s="32" t="s">
        <v>44</v>
      </c>
      <c r="C975" s="32" t="s">
        <v>3300</v>
      </c>
      <c r="D975" s="32" t="s">
        <v>3301</v>
      </c>
      <c r="E975" s="32" t="s">
        <v>3336</v>
      </c>
      <c r="F975" s="32" t="s">
        <v>8482</v>
      </c>
      <c r="G975" s="32" t="s">
        <v>3049</v>
      </c>
      <c r="H975" s="32" t="s">
        <v>3050</v>
      </c>
      <c r="I975" s="32" t="s">
        <v>4605</v>
      </c>
      <c r="J975" s="35">
        <v>6504</v>
      </c>
      <c r="K975" s="35">
        <v>0</v>
      </c>
      <c r="L975" s="35">
        <v>0</v>
      </c>
      <c r="M975" s="35">
        <v>0</v>
      </c>
      <c r="N975" s="32" t="s">
        <v>2197</v>
      </c>
      <c r="O975" s="32" t="s">
        <v>18</v>
      </c>
      <c r="P975" s="32">
        <v>200</v>
      </c>
      <c r="Q975" s="32" t="s">
        <v>3337</v>
      </c>
    </row>
    <row r="976" spans="1:17" hidden="1" x14ac:dyDescent="0.25">
      <c r="A976" s="57">
        <v>42249.399739270833</v>
      </c>
      <c r="B976" s="32" t="s">
        <v>44</v>
      </c>
      <c r="C976" s="32" t="s">
        <v>3300</v>
      </c>
      <c r="D976" s="32" t="s">
        <v>3301</v>
      </c>
      <c r="E976" s="32" t="s">
        <v>3336</v>
      </c>
      <c r="F976" s="32" t="s">
        <v>8482</v>
      </c>
      <c r="G976" s="32" t="s">
        <v>2806</v>
      </c>
      <c r="H976" s="32" t="s">
        <v>2807</v>
      </c>
      <c r="I976" s="32" t="s">
        <v>4605</v>
      </c>
      <c r="J976" s="35">
        <v>300</v>
      </c>
      <c r="K976" s="35">
        <v>0</v>
      </c>
      <c r="L976" s="35">
        <v>0</v>
      </c>
      <c r="M976" s="35">
        <v>0</v>
      </c>
      <c r="N976" s="32" t="s">
        <v>2197</v>
      </c>
      <c r="O976" s="32" t="s">
        <v>18</v>
      </c>
      <c r="P976" s="32">
        <v>200</v>
      </c>
      <c r="Q976" s="32" t="s">
        <v>3337</v>
      </c>
    </row>
    <row r="977" spans="1:17" hidden="1" x14ac:dyDescent="0.25">
      <c r="A977" s="57">
        <v>42249.399741817128</v>
      </c>
      <c r="B977" s="32" t="s">
        <v>44</v>
      </c>
      <c r="C977" s="32" t="s">
        <v>3300</v>
      </c>
      <c r="D977" s="32" t="s">
        <v>3301</v>
      </c>
      <c r="E977" s="32" t="s">
        <v>3338</v>
      </c>
      <c r="F977" s="32" t="s">
        <v>8483</v>
      </c>
      <c r="G977" s="32" t="s">
        <v>2663</v>
      </c>
      <c r="H977" s="32" t="s">
        <v>2664</v>
      </c>
      <c r="I977" s="32" t="s">
        <v>4605</v>
      </c>
      <c r="J977" s="35">
        <v>517.20000000000005</v>
      </c>
      <c r="K977" s="35">
        <v>0</v>
      </c>
      <c r="L977" s="35">
        <v>0</v>
      </c>
      <c r="M977" s="35">
        <v>0</v>
      </c>
      <c r="N977" s="32" t="s">
        <v>2197</v>
      </c>
      <c r="O977" s="32" t="s">
        <v>18</v>
      </c>
      <c r="P977" s="32">
        <v>20</v>
      </c>
      <c r="Q977" s="32" t="s">
        <v>3339</v>
      </c>
    </row>
    <row r="978" spans="1:17" hidden="1" x14ac:dyDescent="0.25">
      <c r="A978" s="57">
        <v>42249.399741817128</v>
      </c>
      <c r="B978" s="32" t="s">
        <v>44</v>
      </c>
      <c r="C978" s="32" t="s">
        <v>3300</v>
      </c>
      <c r="D978" s="32" t="s">
        <v>3301</v>
      </c>
      <c r="E978" s="32" t="s">
        <v>3338</v>
      </c>
      <c r="F978" s="32" t="s">
        <v>8483</v>
      </c>
      <c r="G978" s="32" t="s">
        <v>2809</v>
      </c>
      <c r="H978" s="32" t="s">
        <v>2810</v>
      </c>
      <c r="I978" s="32" t="s">
        <v>4605</v>
      </c>
      <c r="J978" s="35">
        <v>107.6</v>
      </c>
      <c r="K978" s="35">
        <v>0</v>
      </c>
      <c r="L978" s="35">
        <v>0</v>
      </c>
      <c r="M978" s="35">
        <v>0</v>
      </c>
      <c r="N978" s="32" t="s">
        <v>2197</v>
      </c>
      <c r="O978" s="32" t="s">
        <v>18</v>
      </c>
      <c r="P978" s="32">
        <v>20</v>
      </c>
      <c r="Q978" s="32" t="s">
        <v>3339</v>
      </c>
    </row>
    <row r="979" spans="1:17" hidden="1" x14ac:dyDescent="0.25">
      <c r="A979" s="57">
        <v>42249.399744328701</v>
      </c>
      <c r="B979" s="32" t="s">
        <v>44</v>
      </c>
      <c r="C979" s="32" t="s">
        <v>3300</v>
      </c>
      <c r="D979" s="32" t="s">
        <v>3301</v>
      </c>
      <c r="E979" s="32" t="s">
        <v>3340</v>
      </c>
      <c r="F979" s="32" t="s">
        <v>8484</v>
      </c>
      <c r="G979" s="32" t="s">
        <v>2663</v>
      </c>
      <c r="H979" s="32" t="s">
        <v>2664</v>
      </c>
      <c r="I979" s="32" t="s">
        <v>4605</v>
      </c>
      <c r="J979" s="35">
        <v>517.20000000000005</v>
      </c>
      <c r="K979" s="35">
        <v>0</v>
      </c>
      <c r="L979" s="35">
        <v>0</v>
      </c>
      <c r="M979" s="35">
        <v>0</v>
      </c>
      <c r="N979" s="32" t="s">
        <v>2197</v>
      </c>
      <c r="O979" s="32" t="s">
        <v>18</v>
      </c>
      <c r="P979" s="32">
        <v>20</v>
      </c>
      <c r="Q979" s="32" t="s">
        <v>2289</v>
      </c>
    </row>
    <row r="980" spans="1:17" hidden="1" x14ac:dyDescent="0.25">
      <c r="A980" s="57">
        <v>42249.399744328701</v>
      </c>
      <c r="B980" s="32" t="s">
        <v>44</v>
      </c>
      <c r="C980" s="32" t="s">
        <v>3300</v>
      </c>
      <c r="D980" s="32" t="s">
        <v>3301</v>
      </c>
      <c r="E980" s="32" t="s">
        <v>3340</v>
      </c>
      <c r="F980" s="32" t="s">
        <v>8484</v>
      </c>
      <c r="G980" s="32" t="s">
        <v>2809</v>
      </c>
      <c r="H980" s="32" t="s">
        <v>2810</v>
      </c>
      <c r="I980" s="32" t="s">
        <v>4605</v>
      </c>
      <c r="J980" s="35">
        <v>107.6</v>
      </c>
      <c r="K980" s="35">
        <v>0</v>
      </c>
      <c r="L980" s="35">
        <v>0</v>
      </c>
      <c r="M980" s="35">
        <v>0</v>
      </c>
      <c r="N980" s="32" t="s">
        <v>2197</v>
      </c>
      <c r="O980" s="32" t="s">
        <v>18</v>
      </c>
      <c r="P980" s="32">
        <v>20</v>
      </c>
      <c r="Q980" s="32" t="s">
        <v>2289</v>
      </c>
    </row>
    <row r="981" spans="1:17" hidden="1" x14ac:dyDescent="0.25">
      <c r="A981" s="57">
        <v>42249.399746875002</v>
      </c>
      <c r="B981" s="32" t="s">
        <v>44</v>
      </c>
      <c r="C981" s="32" t="s">
        <v>3300</v>
      </c>
      <c r="D981" s="32" t="s">
        <v>3301</v>
      </c>
      <c r="E981" s="32" t="s">
        <v>5077</v>
      </c>
      <c r="F981" s="32" t="s">
        <v>8485</v>
      </c>
      <c r="G981" s="32" t="s">
        <v>3049</v>
      </c>
      <c r="H981" s="32" t="s">
        <v>3050</v>
      </c>
      <c r="I981" s="32" t="s">
        <v>4605</v>
      </c>
      <c r="J981" s="35">
        <v>4878</v>
      </c>
      <c r="K981" s="35">
        <v>0</v>
      </c>
      <c r="L981" s="35">
        <v>0</v>
      </c>
      <c r="M981" s="35">
        <v>0</v>
      </c>
      <c r="N981" s="32" t="s">
        <v>2197</v>
      </c>
      <c r="O981" s="32" t="s">
        <v>18</v>
      </c>
      <c r="P981" s="32">
        <v>150</v>
      </c>
      <c r="Q981" s="32" t="s">
        <v>5078</v>
      </c>
    </row>
    <row r="982" spans="1:17" hidden="1" x14ac:dyDescent="0.25">
      <c r="A982" s="57">
        <v>42249.399746875002</v>
      </c>
      <c r="B982" s="32" t="s">
        <v>44</v>
      </c>
      <c r="C982" s="32" t="s">
        <v>3300</v>
      </c>
      <c r="D982" s="32" t="s">
        <v>3301</v>
      </c>
      <c r="E982" s="32" t="s">
        <v>5077</v>
      </c>
      <c r="F982" s="32" t="s">
        <v>8485</v>
      </c>
      <c r="G982" s="32" t="s">
        <v>2806</v>
      </c>
      <c r="H982" s="32" t="s">
        <v>2807</v>
      </c>
      <c r="I982" s="32" t="s">
        <v>4605</v>
      </c>
      <c r="J982" s="35">
        <v>225</v>
      </c>
      <c r="K982" s="35">
        <v>0</v>
      </c>
      <c r="L982" s="35">
        <v>0</v>
      </c>
      <c r="M982" s="35">
        <v>0</v>
      </c>
      <c r="N982" s="32" t="s">
        <v>2197</v>
      </c>
      <c r="O982" s="32" t="s">
        <v>18</v>
      </c>
      <c r="P982" s="32">
        <v>150</v>
      </c>
      <c r="Q982" s="32" t="s">
        <v>5078</v>
      </c>
    </row>
    <row r="983" spans="1:17" hidden="1" x14ac:dyDescent="0.25">
      <c r="A983" s="57">
        <v>42249.399746875002</v>
      </c>
      <c r="B983" s="32" t="s">
        <v>44</v>
      </c>
      <c r="C983" s="32" t="s">
        <v>3300</v>
      </c>
      <c r="D983" s="32" t="s">
        <v>3301</v>
      </c>
      <c r="E983" s="32" t="s">
        <v>5077</v>
      </c>
      <c r="F983" s="32" t="s">
        <v>8485</v>
      </c>
      <c r="G983" s="32" t="s">
        <v>2682</v>
      </c>
      <c r="H983" s="32" t="s">
        <v>2683</v>
      </c>
      <c r="I983" s="32" t="s">
        <v>4605</v>
      </c>
      <c r="J983" s="35">
        <v>766.5</v>
      </c>
      <c r="K983" s="35">
        <v>0</v>
      </c>
      <c r="L983" s="35">
        <v>0</v>
      </c>
      <c r="M983" s="35">
        <v>0</v>
      </c>
      <c r="N983" s="32" t="s">
        <v>2197</v>
      </c>
      <c r="O983" s="32" t="s">
        <v>18</v>
      </c>
      <c r="P983" s="32">
        <v>150</v>
      </c>
      <c r="Q983" s="32" t="s">
        <v>5078</v>
      </c>
    </row>
    <row r="984" spans="1:17" hidden="1" x14ac:dyDescent="0.25">
      <c r="A984" s="57">
        <v>42249.39975355324</v>
      </c>
      <c r="B984" s="32" t="s">
        <v>44</v>
      </c>
      <c r="C984" s="32" t="s">
        <v>3300</v>
      </c>
      <c r="D984" s="32" t="s">
        <v>3301</v>
      </c>
      <c r="E984" s="32" t="s">
        <v>4683</v>
      </c>
      <c r="F984" s="32" t="s">
        <v>8486</v>
      </c>
      <c r="G984" s="32" t="s">
        <v>2682</v>
      </c>
      <c r="H984" s="32" t="s">
        <v>2683</v>
      </c>
      <c r="I984" s="32" t="s">
        <v>4605</v>
      </c>
      <c r="J984" s="35">
        <v>1022</v>
      </c>
      <c r="K984" s="35">
        <v>0</v>
      </c>
      <c r="L984" s="35">
        <v>0</v>
      </c>
      <c r="M984" s="35">
        <v>0</v>
      </c>
      <c r="N984" s="32" t="s">
        <v>2197</v>
      </c>
      <c r="O984" s="32" t="s">
        <v>18</v>
      </c>
      <c r="P984" s="32">
        <v>200</v>
      </c>
      <c r="Q984" s="32" t="s">
        <v>3337</v>
      </c>
    </row>
    <row r="985" spans="1:17" hidden="1" x14ac:dyDescent="0.25">
      <c r="A985" s="57">
        <v>42249.399756099534</v>
      </c>
      <c r="B985" s="32" t="s">
        <v>44</v>
      </c>
      <c r="C985" s="32" t="s">
        <v>3300</v>
      </c>
      <c r="D985" s="32" t="s">
        <v>3301</v>
      </c>
      <c r="E985" s="32" t="s">
        <v>4440</v>
      </c>
      <c r="F985" s="32" t="s">
        <v>8487</v>
      </c>
      <c r="G985" s="32" t="s">
        <v>2682</v>
      </c>
      <c r="H985" s="32" t="s">
        <v>2683</v>
      </c>
      <c r="I985" s="32" t="s">
        <v>4605</v>
      </c>
      <c r="J985" s="35">
        <v>511</v>
      </c>
      <c r="K985" s="35">
        <v>0</v>
      </c>
      <c r="L985" s="35">
        <v>0</v>
      </c>
      <c r="M985" s="35">
        <v>0</v>
      </c>
      <c r="N985" s="32" t="s">
        <v>2197</v>
      </c>
      <c r="O985" s="32" t="s">
        <v>18</v>
      </c>
      <c r="P985" s="32">
        <v>100</v>
      </c>
      <c r="Q985" s="32" t="s">
        <v>3333</v>
      </c>
    </row>
    <row r="986" spans="1:17" hidden="1" x14ac:dyDescent="0.25">
      <c r="A986" s="57">
        <v>42249.399758067128</v>
      </c>
      <c r="B986" s="32" t="s">
        <v>44</v>
      </c>
      <c r="C986" s="32" t="s">
        <v>3300</v>
      </c>
      <c r="D986" s="32" t="s">
        <v>3301</v>
      </c>
      <c r="E986" s="32" t="s">
        <v>4854</v>
      </c>
      <c r="F986" s="32" t="s">
        <v>8488</v>
      </c>
      <c r="G986" s="32" t="s">
        <v>2663</v>
      </c>
      <c r="H986" s="32" t="s">
        <v>2664</v>
      </c>
      <c r="I986" s="32" t="s">
        <v>4605</v>
      </c>
      <c r="J986" s="35">
        <v>1810.2</v>
      </c>
      <c r="K986" s="35">
        <v>0</v>
      </c>
      <c r="L986" s="35">
        <v>0</v>
      </c>
      <c r="M986" s="35">
        <v>0</v>
      </c>
      <c r="N986" s="32" t="s">
        <v>2197</v>
      </c>
      <c r="O986" s="32" t="s">
        <v>18</v>
      </c>
      <c r="P986" s="32">
        <v>70</v>
      </c>
      <c r="Q986" s="32" t="s">
        <v>4726</v>
      </c>
    </row>
    <row r="987" spans="1:17" hidden="1" x14ac:dyDescent="0.25">
      <c r="A987" s="57">
        <v>42249.399758067128</v>
      </c>
      <c r="B987" s="32" t="s">
        <v>44</v>
      </c>
      <c r="C987" s="32" t="s">
        <v>3300</v>
      </c>
      <c r="D987" s="32" t="s">
        <v>3301</v>
      </c>
      <c r="E987" s="32" t="s">
        <v>4854</v>
      </c>
      <c r="F987" s="32" t="s">
        <v>8488</v>
      </c>
      <c r="G987" s="32" t="s">
        <v>2809</v>
      </c>
      <c r="H987" s="32" t="s">
        <v>2810</v>
      </c>
      <c r="I987" s="32" t="s">
        <v>4605</v>
      </c>
      <c r="J987" s="35">
        <v>376.6</v>
      </c>
      <c r="K987" s="35">
        <v>0</v>
      </c>
      <c r="L987" s="35">
        <v>0</v>
      </c>
      <c r="M987" s="35">
        <v>0</v>
      </c>
      <c r="N987" s="32" t="s">
        <v>2197</v>
      </c>
      <c r="O987" s="32" t="s">
        <v>18</v>
      </c>
      <c r="P987" s="32">
        <v>70</v>
      </c>
      <c r="Q987" s="32" t="s">
        <v>4726</v>
      </c>
    </row>
    <row r="988" spans="1:17" hidden="1" x14ac:dyDescent="0.25">
      <c r="A988" s="57">
        <v>42249.399760416665</v>
      </c>
      <c r="B988" s="32" t="s">
        <v>44</v>
      </c>
      <c r="C988" s="32" t="s">
        <v>3300</v>
      </c>
      <c r="D988" s="32" t="s">
        <v>3301</v>
      </c>
      <c r="E988" s="32" t="s">
        <v>5096</v>
      </c>
      <c r="F988" s="32" t="s">
        <v>8489</v>
      </c>
      <c r="G988" s="32" t="s">
        <v>2663</v>
      </c>
      <c r="H988" s="32" t="s">
        <v>2664</v>
      </c>
      <c r="I988" s="32" t="s">
        <v>4605</v>
      </c>
      <c r="J988" s="35">
        <v>2068.8000000000002</v>
      </c>
      <c r="K988" s="35">
        <v>0</v>
      </c>
      <c r="L988" s="35">
        <v>0</v>
      </c>
      <c r="M988" s="35">
        <v>0</v>
      </c>
      <c r="N988" s="32" t="s">
        <v>2197</v>
      </c>
      <c r="O988" s="32" t="s">
        <v>18</v>
      </c>
      <c r="P988" s="32">
        <v>80</v>
      </c>
      <c r="Q988" s="32" t="s">
        <v>4942</v>
      </c>
    </row>
    <row r="989" spans="1:17" hidden="1" x14ac:dyDescent="0.25">
      <c r="A989" s="57">
        <v>42249.399760416665</v>
      </c>
      <c r="B989" s="32" t="s">
        <v>44</v>
      </c>
      <c r="C989" s="32" t="s">
        <v>3300</v>
      </c>
      <c r="D989" s="32" t="s">
        <v>3301</v>
      </c>
      <c r="E989" s="32" t="s">
        <v>5096</v>
      </c>
      <c r="F989" s="32" t="s">
        <v>8489</v>
      </c>
      <c r="G989" s="32" t="s">
        <v>2809</v>
      </c>
      <c r="H989" s="32" t="s">
        <v>2810</v>
      </c>
      <c r="I989" s="32" t="s">
        <v>4605</v>
      </c>
      <c r="J989" s="35">
        <v>430.4</v>
      </c>
      <c r="K989" s="35">
        <v>0</v>
      </c>
      <c r="L989" s="35">
        <v>0</v>
      </c>
      <c r="M989" s="35">
        <v>0</v>
      </c>
      <c r="N989" s="32" t="s">
        <v>2197</v>
      </c>
      <c r="O989" s="32" t="s">
        <v>18</v>
      </c>
      <c r="P989" s="32">
        <v>80</v>
      </c>
      <c r="Q989" s="32" t="s">
        <v>4942</v>
      </c>
    </row>
    <row r="990" spans="1:17" hidden="1" x14ac:dyDescent="0.25">
      <c r="A990" s="57">
        <v>42249.400577696761</v>
      </c>
      <c r="B990" s="32" t="s">
        <v>256</v>
      </c>
      <c r="C990" s="32" t="s">
        <v>4248</v>
      </c>
      <c r="D990" s="32" t="s">
        <v>4249</v>
      </c>
      <c r="E990" s="32" t="s">
        <v>4250</v>
      </c>
      <c r="F990" s="32" t="s">
        <v>8490</v>
      </c>
      <c r="G990" s="32" t="s">
        <v>2682</v>
      </c>
      <c r="H990" s="32" t="s">
        <v>2683</v>
      </c>
      <c r="I990" s="32" t="s">
        <v>4605</v>
      </c>
      <c r="J990" s="35">
        <v>7.23</v>
      </c>
      <c r="K990" s="35">
        <v>0</v>
      </c>
      <c r="L990" s="35">
        <v>0</v>
      </c>
      <c r="M990" s="35">
        <v>0</v>
      </c>
      <c r="N990" s="32" t="s">
        <v>2197</v>
      </c>
      <c r="O990" s="32" t="s">
        <v>18</v>
      </c>
      <c r="P990" s="32">
        <v>1</v>
      </c>
      <c r="Q990" s="32" t="s">
        <v>4251</v>
      </c>
    </row>
    <row r="991" spans="1:17" hidden="1" x14ac:dyDescent="0.25">
      <c r="A991" s="57">
        <v>42249.400577696761</v>
      </c>
      <c r="B991" s="32" t="s">
        <v>256</v>
      </c>
      <c r="C991" s="32" t="s">
        <v>4248</v>
      </c>
      <c r="D991" s="32" t="s">
        <v>4249</v>
      </c>
      <c r="E991" s="32" t="s">
        <v>4250</v>
      </c>
      <c r="F991" s="32" t="s">
        <v>8490</v>
      </c>
      <c r="G991" s="32" t="s">
        <v>3193</v>
      </c>
      <c r="H991" s="32" t="s">
        <v>3194</v>
      </c>
      <c r="I991" s="32" t="s">
        <v>4605</v>
      </c>
      <c r="J991" s="35">
        <v>51.1</v>
      </c>
      <c r="K991" s="35">
        <v>0</v>
      </c>
      <c r="L991" s="35">
        <v>0</v>
      </c>
      <c r="M991" s="35">
        <v>0</v>
      </c>
      <c r="N991" s="32" t="s">
        <v>2197</v>
      </c>
      <c r="O991" s="32" t="s">
        <v>18</v>
      </c>
      <c r="P991" s="32">
        <v>1</v>
      </c>
      <c r="Q991" s="32" t="s">
        <v>4251</v>
      </c>
    </row>
    <row r="992" spans="1:17" hidden="1" x14ac:dyDescent="0.25">
      <c r="A992" s="57">
        <v>42249.401106481484</v>
      </c>
      <c r="B992" s="32" t="s">
        <v>290</v>
      </c>
      <c r="C992" s="32" t="s">
        <v>3341</v>
      </c>
      <c r="D992" s="32" t="s">
        <v>3342</v>
      </c>
      <c r="E992" s="32" t="s">
        <v>3343</v>
      </c>
      <c r="F992" s="32" t="s">
        <v>8491</v>
      </c>
      <c r="G992" s="32" t="s">
        <v>2785</v>
      </c>
      <c r="H992" s="32" t="s">
        <v>2786</v>
      </c>
      <c r="I992" s="32" t="s">
        <v>4605</v>
      </c>
      <c r="J992" s="35">
        <v>763.2</v>
      </c>
      <c r="K992" s="35">
        <v>0</v>
      </c>
      <c r="L992" s="35">
        <v>0</v>
      </c>
      <c r="M992" s="35">
        <v>0</v>
      </c>
      <c r="N992" s="32" t="s">
        <v>2197</v>
      </c>
      <c r="O992" s="32" t="s">
        <v>18</v>
      </c>
      <c r="P992" s="32">
        <v>15</v>
      </c>
      <c r="Q992" s="32" t="s">
        <v>3344</v>
      </c>
    </row>
    <row r="993" spans="1:17" hidden="1" x14ac:dyDescent="0.25">
      <c r="A993" s="57">
        <v>42249.401106481484</v>
      </c>
      <c r="B993" s="32" t="s">
        <v>290</v>
      </c>
      <c r="C993" s="32" t="s">
        <v>3341</v>
      </c>
      <c r="D993" s="32" t="s">
        <v>3342</v>
      </c>
      <c r="E993" s="32" t="s">
        <v>3343</v>
      </c>
      <c r="F993" s="32" t="s">
        <v>8491</v>
      </c>
      <c r="G993" s="32" t="s">
        <v>3089</v>
      </c>
      <c r="H993" s="32" t="s">
        <v>3090</v>
      </c>
      <c r="I993" s="32" t="s">
        <v>4605</v>
      </c>
      <c r="J993" s="35">
        <v>72.150000000000006</v>
      </c>
      <c r="K993" s="35">
        <v>0</v>
      </c>
      <c r="L993" s="35">
        <v>0</v>
      </c>
      <c r="M993" s="35">
        <v>0</v>
      </c>
      <c r="N993" s="32" t="s">
        <v>2197</v>
      </c>
      <c r="O993" s="32" t="s">
        <v>18</v>
      </c>
      <c r="P993" s="32">
        <v>15</v>
      </c>
      <c r="Q993" s="32" t="s">
        <v>3344</v>
      </c>
    </row>
    <row r="994" spans="1:17" hidden="1" x14ac:dyDescent="0.25">
      <c r="A994" s="57">
        <v>42249.401108680555</v>
      </c>
      <c r="B994" s="32" t="s">
        <v>290</v>
      </c>
      <c r="C994" s="32" t="s">
        <v>3341</v>
      </c>
      <c r="D994" s="32" t="s">
        <v>3342</v>
      </c>
      <c r="E994" s="32" t="s">
        <v>3345</v>
      </c>
      <c r="F994" s="32" t="s">
        <v>8492</v>
      </c>
      <c r="G994" s="32" t="s">
        <v>2652</v>
      </c>
      <c r="H994" s="32" t="s">
        <v>2653</v>
      </c>
      <c r="I994" s="32" t="s">
        <v>4605</v>
      </c>
      <c r="J994" s="35">
        <v>124.8</v>
      </c>
      <c r="K994" s="35">
        <v>0</v>
      </c>
      <c r="L994" s="35">
        <v>0</v>
      </c>
      <c r="M994" s="35">
        <v>0</v>
      </c>
      <c r="N994" s="32" t="s">
        <v>2197</v>
      </c>
      <c r="O994" s="32" t="s">
        <v>18</v>
      </c>
      <c r="P994" s="32">
        <v>5</v>
      </c>
      <c r="Q994" s="32" t="s">
        <v>3346</v>
      </c>
    </row>
    <row r="995" spans="1:17" hidden="1" x14ac:dyDescent="0.25">
      <c r="A995" s="57">
        <v>42249.401110300925</v>
      </c>
      <c r="B995" s="32" t="s">
        <v>290</v>
      </c>
      <c r="C995" s="32" t="s">
        <v>3341</v>
      </c>
      <c r="D995" s="32" t="s">
        <v>3342</v>
      </c>
      <c r="E995" s="32" t="s">
        <v>3347</v>
      </c>
      <c r="F995" s="32" t="s">
        <v>8493</v>
      </c>
      <c r="G995" s="32" t="s">
        <v>2652</v>
      </c>
      <c r="H995" s="32" t="s">
        <v>2653</v>
      </c>
      <c r="I995" s="32" t="s">
        <v>4605</v>
      </c>
      <c r="J995" s="35">
        <v>99.84</v>
      </c>
      <c r="K995" s="35">
        <v>0</v>
      </c>
      <c r="L995" s="35">
        <v>0</v>
      </c>
      <c r="M995" s="35">
        <v>0</v>
      </c>
      <c r="N995" s="32" t="s">
        <v>2197</v>
      </c>
      <c r="O995" s="32" t="s">
        <v>18</v>
      </c>
      <c r="P995" s="32">
        <v>4</v>
      </c>
      <c r="Q995" s="32" t="s">
        <v>3348</v>
      </c>
    </row>
    <row r="996" spans="1:17" hidden="1" x14ac:dyDescent="0.25">
      <c r="A996" s="57">
        <v>42249.401111921296</v>
      </c>
      <c r="B996" s="32" t="s">
        <v>290</v>
      </c>
      <c r="C996" s="32" t="s">
        <v>3341</v>
      </c>
      <c r="D996" s="32" t="s">
        <v>3342</v>
      </c>
      <c r="E996" s="32" t="s">
        <v>3349</v>
      </c>
      <c r="F996" s="32" t="s">
        <v>8494</v>
      </c>
      <c r="G996" s="32" t="s">
        <v>2821</v>
      </c>
      <c r="H996" s="32" t="s">
        <v>2822</v>
      </c>
      <c r="I996" s="32" t="s">
        <v>4605</v>
      </c>
      <c r="J996" s="35">
        <v>897.4</v>
      </c>
      <c r="K996" s="35">
        <v>0</v>
      </c>
      <c r="L996" s="35">
        <v>0</v>
      </c>
      <c r="M996" s="35">
        <v>0</v>
      </c>
      <c r="N996" s="32" t="s">
        <v>2197</v>
      </c>
      <c r="O996" s="32" t="s">
        <v>18</v>
      </c>
      <c r="P996" s="32">
        <v>20</v>
      </c>
      <c r="Q996" s="32" t="s">
        <v>3350</v>
      </c>
    </row>
    <row r="997" spans="1:17" hidden="1" x14ac:dyDescent="0.25">
      <c r="A997" s="57">
        <v>42249.401113344909</v>
      </c>
      <c r="B997" s="32" t="s">
        <v>290</v>
      </c>
      <c r="C997" s="32" t="s">
        <v>3341</v>
      </c>
      <c r="D997" s="32" t="s">
        <v>3342</v>
      </c>
      <c r="E997" s="32" t="s">
        <v>3351</v>
      </c>
      <c r="F997" s="32" t="s">
        <v>8495</v>
      </c>
      <c r="G997" s="32" t="s">
        <v>2821</v>
      </c>
      <c r="H997" s="32" t="s">
        <v>2822</v>
      </c>
      <c r="I997" s="32" t="s">
        <v>4605</v>
      </c>
      <c r="J997" s="35">
        <v>448.7</v>
      </c>
      <c r="K997" s="35">
        <v>0</v>
      </c>
      <c r="L997" s="35">
        <v>0</v>
      </c>
      <c r="M997" s="35">
        <v>0</v>
      </c>
      <c r="N997" s="32" t="s">
        <v>2197</v>
      </c>
      <c r="O997" s="32" t="s">
        <v>18</v>
      </c>
      <c r="P997" s="32">
        <v>10</v>
      </c>
      <c r="Q997" s="32" t="s">
        <v>3352</v>
      </c>
    </row>
    <row r="998" spans="1:17" hidden="1" x14ac:dyDescent="0.25">
      <c r="A998" s="57">
        <v>42249.401113344909</v>
      </c>
      <c r="B998" s="32" t="s">
        <v>290</v>
      </c>
      <c r="C998" s="32" t="s">
        <v>3341</v>
      </c>
      <c r="D998" s="32" t="s">
        <v>3342</v>
      </c>
      <c r="E998" s="32" t="s">
        <v>3351</v>
      </c>
      <c r="F998" s="32" t="s">
        <v>8495</v>
      </c>
      <c r="G998" s="32" t="s">
        <v>3089</v>
      </c>
      <c r="H998" s="32" t="s">
        <v>3090</v>
      </c>
      <c r="I998" s="32" t="s">
        <v>4605</v>
      </c>
      <c r="J998" s="35">
        <v>48.1</v>
      </c>
      <c r="K998" s="35">
        <v>0</v>
      </c>
      <c r="L998" s="35">
        <v>0</v>
      </c>
      <c r="M998" s="35">
        <v>0</v>
      </c>
      <c r="N998" s="32" t="s">
        <v>2197</v>
      </c>
      <c r="O998" s="32" t="s">
        <v>18</v>
      </c>
      <c r="P998" s="32">
        <v>10</v>
      </c>
      <c r="Q998" s="32" t="s">
        <v>3352</v>
      </c>
    </row>
    <row r="999" spans="1:17" hidden="1" x14ac:dyDescent="0.25">
      <c r="A999" s="57">
        <v>42249.401115011577</v>
      </c>
      <c r="B999" s="32" t="s">
        <v>290</v>
      </c>
      <c r="C999" s="32" t="s">
        <v>3341</v>
      </c>
      <c r="D999" s="32" t="s">
        <v>3342</v>
      </c>
      <c r="E999" s="32" t="s">
        <v>3353</v>
      </c>
      <c r="F999" s="32" t="s">
        <v>8496</v>
      </c>
      <c r="G999" s="32" t="s">
        <v>2821</v>
      </c>
      <c r="H999" s="32" t="s">
        <v>2822</v>
      </c>
      <c r="I999" s="32" t="s">
        <v>4605</v>
      </c>
      <c r="J999" s="35">
        <v>224.35</v>
      </c>
      <c r="K999" s="35">
        <v>0</v>
      </c>
      <c r="L999" s="35">
        <v>0</v>
      </c>
      <c r="M999" s="35">
        <v>0</v>
      </c>
      <c r="N999" s="32" t="s">
        <v>2197</v>
      </c>
      <c r="O999" s="32" t="s">
        <v>18</v>
      </c>
      <c r="P999" s="32">
        <v>5</v>
      </c>
      <c r="Q999" s="32" t="s">
        <v>3354</v>
      </c>
    </row>
    <row r="1000" spans="1:17" hidden="1" x14ac:dyDescent="0.25">
      <c r="A1000" s="57">
        <v>42249.401115011577</v>
      </c>
      <c r="B1000" s="32" t="s">
        <v>290</v>
      </c>
      <c r="C1000" s="32" t="s">
        <v>3341</v>
      </c>
      <c r="D1000" s="32" t="s">
        <v>3342</v>
      </c>
      <c r="E1000" s="32" t="s">
        <v>3353</v>
      </c>
      <c r="F1000" s="32" t="s">
        <v>8496</v>
      </c>
      <c r="G1000" s="32" t="s">
        <v>3089</v>
      </c>
      <c r="H1000" s="32" t="s">
        <v>3090</v>
      </c>
      <c r="I1000" s="32" t="s">
        <v>4605</v>
      </c>
      <c r="J1000" s="35">
        <v>24.05</v>
      </c>
      <c r="K1000" s="35">
        <v>0</v>
      </c>
      <c r="L1000" s="35">
        <v>0</v>
      </c>
      <c r="M1000" s="35">
        <v>0</v>
      </c>
      <c r="N1000" s="32" t="s">
        <v>2197</v>
      </c>
      <c r="O1000" s="32" t="s">
        <v>18</v>
      </c>
      <c r="P1000" s="32">
        <v>5</v>
      </c>
      <c r="Q1000" s="32" t="s">
        <v>3354</v>
      </c>
    </row>
    <row r="1001" spans="1:17" hidden="1" x14ac:dyDescent="0.25">
      <c r="A1001" s="57">
        <v>42249.401116631947</v>
      </c>
      <c r="B1001" s="32" t="s">
        <v>290</v>
      </c>
      <c r="C1001" s="32" t="s">
        <v>3341</v>
      </c>
      <c r="D1001" s="32" t="s">
        <v>3342</v>
      </c>
      <c r="E1001" s="32" t="s">
        <v>3355</v>
      </c>
      <c r="F1001" s="32" t="s">
        <v>8497</v>
      </c>
      <c r="G1001" s="32" t="s">
        <v>2821</v>
      </c>
      <c r="H1001" s="32" t="s">
        <v>2822</v>
      </c>
      <c r="I1001" s="32" t="s">
        <v>4605</v>
      </c>
      <c r="J1001" s="35">
        <v>224.35</v>
      </c>
      <c r="K1001" s="35">
        <v>0</v>
      </c>
      <c r="L1001" s="35">
        <v>0</v>
      </c>
      <c r="M1001" s="35">
        <v>0</v>
      </c>
      <c r="N1001" s="32" t="s">
        <v>2197</v>
      </c>
      <c r="O1001" s="32" t="s">
        <v>18</v>
      </c>
      <c r="P1001" s="32">
        <v>5</v>
      </c>
      <c r="Q1001" s="32" t="s">
        <v>3356</v>
      </c>
    </row>
    <row r="1002" spans="1:17" hidden="1" x14ac:dyDescent="0.25">
      <c r="A1002" s="57">
        <v>42249.401116631947</v>
      </c>
      <c r="B1002" s="32" t="s">
        <v>290</v>
      </c>
      <c r="C1002" s="32" t="s">
        <v>3341</v>
      </c>
      <c r="D1002" s="32" t="s">
        <v>3342</v>
      </c>
      <c r="E1002" s="32" t="s">
        <v>3355</v>
      </c>
      <c r="F1002" s="32" t="s">
        <v>8497</v>
      </c>
      <c r="G1002" s="32" t="s">
        <v>3089</v>
      </c>
      <c r="H1002" s="32" t="s">
        <v>3090</v>
      </c>
      <c r="I1002" s="32" t="s">
        <v>4605</v>
      </c>
      <c r="J1002" s="35">
        <v>24.05</v>
      </c>
      <c r="K1002" s="35">
        <v>0</v>
      </c>
      <c r="L1002" s="35">
        <v>0</v>
      </c>
      <c r="M1002" s="35">
        <v>0</v>
      </c>
      <c r="N1002" s="32" t="s">
        <v>2197</v>
      </c>
      <c r="O1002" s="32" t="s">
        <v>18</v>
      </c>
      <c r="P1002" s="32">
        <v>5</v>
      </c>
      <c r="Q1002" s="32" t="s">
        <v>3356</v>
      </c>
    </row>
    <row r="1003" spans="1:17" hidden="1" x14ac:dyDescent="0.25">
      <c r="A1003" s="57">
        <v>42249.401118055554</v>
      </c>
      <c r="B1003" s="32" t="s">
        <v>290</v>
      </c>
      <c r="C1003" s="32" t="s">
        <v>3341</v>
      </c>
      <c r="D1003" s="32" t="s">
        <v>3342</v>
      </c>
      <c r="E1003" s="32" t="s">
        <v>3357</v>
      </c>
      <c r="F1003" s="32" t="s">
        <v>8498</v>
      </c>
      <c r="G1003" s="32" t="s">
        <v>2652</v>
      </c>
      <c r="H1003" s="32" t="s">
        <v>2653</v>
      </c>
      <c r="I1003" s="32" t="s">
        <v>4605</v>
      </c>
      <c r="J1003" s="35">
        <v>49.92</v>
      </c>
      <c r="K1003" s="35">
        <v>0</v>
      </c>
      <c r="L1003" s="35">
        <v>0</v>
      </c>
      <c r="M1003" s="35">
        <v>0</v>
      </c>
      <c r="N1003" s="32" t="s">
        <v>2197</v>
      </c>
      <c r="O1003" s="32" t="s">
        <v>18</v>
      </c>
      <c r="P1003" s="32">
        <v>2</v>
      </c>
      <c r="Q1003" s="32" t="s">
        <v>3358</v>
      </c>
    </row>
    <row r="1004" spans="1:17" hidden="1" x14ac:dyDescent="0.25">
      <c r="A1004" s="57">
        <v>42249.401119710645</v>
      </c>
      <c r="B1004" s="32" t="s">
        <v>290</v>
      </c>
      <c r="C1004" s="32" t="s">
        <v>3341</v>
      </c>
      <c r="D1004" s="32" t="s">
        <v>3342</v>
      </c>
      <c r="E1004" s="32" t="s">
        <v>3359</v>
      </c>
      <c r="F1004" s="32" t="s">
        <v>8499</v>
      </c>
      <c r="G1004" s="32" t="s">
        <v>2821</v>
      </c>
      <c r="H1004" s="32" t="s">
        <v>2822</v>
      </c>
      <c r="I1004" s="32" t="s">
        <v>4605</v>
      </c>
      <c r="J1004" s="35">
        <v>358.96</v>
      </c>
      <c r="K1004" s="35">
        <v>0</v>
      </c>
      <c r="L1004" s="35">
        <v>0</v>
      </c>
      <c r="M1004" s="35">
        <v>0</v>
      </c>
      <c r="N1004" s="32" t="s">
        <v>2197</v>
      </c>
      <c r="O1004" s="32" t="s">
        <v>18</v>
      </c>
      <c r="P1004" s="32">
        <v>8</v>
      </c>
      <c r="Q1004" s="32" t="s">
        <v>3360</v>
      </c>
    </row>
    <row r="1005" spans="1:17" hidden="1" x14ac:dyDescent="0.25">
      <c r="A1005" s="57">
        <v>42249.401119710645</v>
      </c>
      <c r="B1005" s="32" t="s">
        <v>290</v>
      </c>
      <c r="C1005" s="32" t="s">
        <v>3341</v>
      </c>
      <c r="D1005" s="32" t="s">
        <v>3342</v>
      </c>
      <c r="E1005" s="32" t="s">
        <v>3359</v>
      </c>
      <c r="F1005" s="32" t="s">
        <v>8499</v>
      </c>
      <c r="G1005" s="32" t="s">
        <v>2785</v>
      </c>
      <c r="H1005" s="32" t="s">
        <v>2786</v>
      </c>
      <c r="I1005" s="32" t="s">
        <v>4605</v>
      </c>
      <c r="J1005" s="35">
        <v>610.55999999999995</v>
      </c>
      <c r="K1005" s="35">
        <v>0</v>
      </c>
      <c r="L1005" s="35">
        <v>0</v>
      </c>
      <c r="M1005" s="35">
        <v>0</v>
      </c>
      <c r="N1005" s="32" t="s">
        <v>2197</v>
      </c>
      <c r="O1005" s="32" t="s">
        <v>18</v>
      </c>
      <c r="P1005" s="32">
        <v>12</v>
      </c>
      <c r="Q1005" s="32" t="s">
        <v>3360</v>
      </c>
    </row>
    <row r="1006" spans="1:17" hidden="1" x14ac:dyDescent="0.25">
      <c r="A1006" s="57">
        <v>42249.401119710645</v>
      </c>
      <c r="B1006" s="32" t="s">
        <v>290</v>
      </c>
      <c r="C1006" s="32" t="s">
        <v>3341</v>
      </c>
      <c r="D1006" s="32" t="s">
        <v>3342</v>
      </c>
      <c r="E1006" s="32" t="s">
        <v>3359</v>
      </c>
      <c r="F1006" s="32" t="s">
        <v>8499</v>
      </c>
      <c r="G1006" s="32" t="s">
        <v>3089</v>
      </c>
      <c r="H1006" s="32" t="s">
        <v>3090</v>
      </c>
      <c r="I1006" s="32" t="s">
        <v>4605</v>
      </c>
      <c r="J1006" s="35">
        <v>96.2</v>
      </c>
      <c r="K1006" s="35">
        <v>0</v>
      </c>
      <c r="L1006" s="35">
        <v>0</v>
      </c>
      <c r="M1006" s="35">
        <v>0</v>
      </c>
      <c r="N1006" s="32" t="s">
        <v>2197</v>
      </c>
      <c r="O1006" s="32" t="s">
        <v>18</v>
      </c>
      <c r="P1006" s="32">
        <v>20</v>
      </c>
      <c r="Q1006" s="32" t="s">
        <v>3360</v>
      </c>
    </row>
    <row r="1007" spans="1:17" hidden="1" x14ac:dyDescent="0.25">
      <c r="A1007" s="57">
        <v>42249.401121493058</v>
      </c>
      <c r="B1007" s="32" t="s">
        <v>290</v>
      </c>
      <c r="C1007" s="32" t="s">
        <v>3341</v>
      </c>
      <c r="D1007" s="32" t="s">
        <v>3342</v>
      </c>
      <c r="E1007" s="32" t="s">
        <v>3361</v>
      </c>
      <c r="F1007" s="32" t="s">
        <v>8500</v>
      </c>
      <c r="G1007" s="32" t="s">
        <v>2652</v>
      </c>
      <c r="H1007" s="32" t="s">
        <v>2653</v>
      </c>
      <c r="I1007" s="32" t="s">
        <v>4605</v>
      </c>
      <c r="J1007" s="35">
        <v>99.84</v>
      </c>
      <c r="K1007" s="35">
        <v>0</v>
      </c>
      <c r="L1007" s="35">
        <v>0</v>
      </c>
      <c r="M1007" s="35">
        <v>0</v>
      </c>
      <c r="N1007" s="32" t="s">
        <v>2197</v>
      </c>
      <c r="O1007" s="32" t="s">
        <v>18</v>
      </c>
      <c r="P1007" s="32">
        <v>4</v>
      </c>
      <c r="Q1007" s="32" t="s">
        <v>3362</v>
      </c>
    </row>
    <row r="1008" spans="1:17" hidden="1" x14ac:dyDescent="0.25">
      <c r="A1008" s="57">
        <v>42249.401123148149</v>
      </c>
      <c r="B1008" s="32" t="s">
        <v>290</v>
      </c>
      <c r="C1008" s="32" t="s">
        <v>3341</v>
      </c>
      <c r="D1008" s="32" t="s">
        <v>3342</v>
      </c>
      <c r="E1008" s="32" t="s">
        <v>3363</v>
      </c>
      <c r="F1008" s="32" t="s">
        <v>8501</v>
      </c>
      <c r="G1008" s="32" t="s">
        <v>2821</v>
      </c>
      <c r="H1008" s="32" t="s">
        <v>2822</v>
      </c>
      <c r="I1008" s="32" t="s">
        <v>4605</v>
      </c>
      <c r="J1008" s="35">
        <v>314.08999999999997</v>
      </c>
      <c r="K1008" s="35">
        <v>0</v>
      </c>
      <c r="L1008" s="35">
        <v>0</v>
      </c>
      <c r="M1008" s="35">
        <v>0</v>
      </c>
      <c r="N1008" s="32" t="s">
        <v>2197</v>
      </c>
      <c r="O1008" s="32" t="s">
        <v>18</v>
      </c>
      <c r="P1008" s="32">
        <v>7</v>
      </c>
      <c r="Q1008" s="32" t="s">
        <v>3364</v>
      </c>
    </row>
    <row r="1009" spans="1:17" hidden="1" x14ac:dyDescent="0.25">
      <c r="A1009" s="57">
        <v>42249.401123148149</v>
      </c>
      <c r="B1009" s="32" t="s">
        <v>290</v>
      </c>
      <c r="C1009" s="32" t="s">
        <v>3341</v>
      </c>
      <c r="D1009" s="32" t="s">
        <v>3342</v>
      </c>
      <c r="E1009" s="32" t="s">
        <v>3363</v>
      </c>
      <c r="F1009" s="32" t="s">
        <v>8501</v>
      </c>
      <c r="G1009" s="32" t="s">
        <v>2652</v>
      </c>
      <c r="H1009" s="32" t="s">
        <v>2653</v>
      </c>
      <c r="I1009" s="32" t="s">
        <v>4605</v>
      </c>
      <c r="J1009" s="35">
        <v>673.92</v>
      </c>
      <c r="K1009" s="35">
        <v>0</v>
      </c>
      <c r="L1009" s="35">
        <v>0</v>
      </c>
      <c r="M1009" s="35">
        <v>0</v>
      </c>
      <c r="N1009" s="32" t="s">
        <v>2197</v>
      </c>
      <c r="O1009" s="32" t="s">
        <v>18</v>
      </c>
      <c r="P1009" s="32">
        <v>27</v>
      </c>
      <c r="Q1009" s="32" t="s">
        <v>3364</v>
      </c>
    </row>
    <row r="1010" spans="1:17" hidden="1" x14ac:dyDescent="0.25">
      <c r="A1010" s="57">
        <v>42249.401124571756</v>
      </c>
      <c r="B1010" s="32" t="s">
        <v>290</v>
      </c>
      <c r="C1010" s="32" t="s">
        <v>3341</v>
      </c>
      <c r="D1010" s="32" t="s">
        <v>3342</v>
      </c>
      <c r="E1010" s="32" t="s">
        <v>3365</v>
      </c>
      <c r="F1010" s="32" t="s">
        <v>8502</v>
      </c>
      <c r="G1010" s="32" t="s">
        <v>2785</v>
      </c>
      <c r="H1010" s="32" t="s">
        <v>2786</v>
      </c>
      <c r="I1010" s="32" t="s">
        <v>4605</v>
      </c>
      <c r="J1010" s="35">
        <v>4833.6000000000004</v>
      </c>
      <c r="K1010" s="35">
        <v>0</v>
      </c>
      <c r="L1010" s="35">
        <v>0</v>
      </c>
      <c r="M1010" s="35">
        <v>0</v>
      </c>
      <c r="N1010" s="32" t="s">
        <v>2197</v>
      </c>
      <c r="O1010" s="32" t="s">
        <v>18</v>
      </c>
      <c r="P1010" s="32">
        <v>95</v>
      </c>
      <c r="Q1010" s="32" t="s">
        <v>3366</v>
      </c>
    </row>
    <row r="1011" spans="1:17" hidden="1" x14ac:dyDescent="0.25">
      <c r="A1011" s="57">
        <v>42249.401126192133</v>
      </c>
      <c r="B1011" s="32" t="s">
        <v>290</v>
      </c>
      <c r="C1011" s="32" t="s">
        <v>3341</v>
      </c>
      <c r="D1011" s="32" t="s">
        <v>3342</v>
      </c>
      <c r="E1011" s="32" t="s">
        <v>3367</v>
      </c>
      <c r="F1011" s="32" t="s">
        <v>8503</v>
      </c>
      <c r="G1011" s="32" t="s">
        <v>3089</v>
      </c>
      <c r="H1011" s="32" t="s">
        <v>3090</v>
      </c>
      <c r="I1011" s="32" t="s">
        <v>4605</v>
      </c>
      <c r="J1011" s="35">
        <v>456.95</v>
      </c>
      <c r="K1011" s="35">
        <v>0</v>
      </c>
      <c r="L1011" s="35">
        <v>0</v>
      </c>
      <c r="M1011" s="35">
        <v>0</v>
      </c>
      <c r="N1011" s="32" t="s">
        <v>2197</v>
      </c>
      <c r="O1011" s="32" t="s">
        <v>18</v>
      </c>
      <c r="P1011" s="32">
        <v>95</v>
      </c>
      <c r="Q1011" s="32" t="s">
        <v>3368</v>
      </c>
    </row>
    <row r="1012" spans="1:17" hidden="1" x14ac:dyDescent="0.25">
      <c r="A1012" s="57">
        <v>42249.401127662037</v>
      </c>
      <c r="B1012" s="32" t="s">
        <v>290</v>
      </c>
      <c r="C1012" s="32" t="s">
        <v>3341</v>
      </c>
      <c r="D1012" s="32" t="s">
        <v>3342</v>
      </c>
      <c r="E1012" s="32" t="s">
        <v>3369</v>
      </c>
      <c r="F1012" s="32" t="s">
        <v>8504</v>
      </c>
      <c r="G1012" s="32" t="s">
        <v>3089</v>
      </c>
      <c r="H1012" s="32" t="s">
        <v>3090</v>
      </c>
      <c r="I1012" s="32" t="s">
        <v>4605</v>
      </c>
      <c r="J1012" s="35">
        <v>48.1</v>
      </c>
      <c r="K1012" s="35">
        <v>0</v>
      </c>
      <c r="L1012" s="35">
        <v>0</v>
      </c>
      <c r="M1012" s="35">
        <v>0</v>
      </c>
      <c r="N1012" s="32" t="s">
        <v>2197</v>
      </c>
      <c r="O1012" s="32" t="s">
        <v>18</v>
      </c>
      <c r="P1012" s="32">
        <v>10</v>
      </c>
      <c r="Q1012" s="32" t="s">
        <v>3370</v>
      </c>
    </row>
    <row r="1013" spans="1:17" hidden="1" x14ac:dyDescent="0.25">
      <c r="A1013" s="57">
        <v>42249.401127662037</v>
      </c>
      <c r="B1013" s="32" t="s">
        <v>290</v>
      </c>
      <c r="C1013" s="32" t="s">
        <v>3341</v>
      </c>
      <c r="D1013" s="32" t="s">
        <v>3342</v>
      </c>
      <c r="E1013" s="32" t="s">
        <v>3369</v>
      </c>
      <c r="F1013" s="32" t="s">
        <v>8504</v>
      </c>
      <c r="G1013" s="32" t="s">
        <v>3247</v>
      </c>
      <c r="H1013" s="32" t="s">
        <v>3248</v>
      </c>
      <c r="I1013" s="32" t="s">
        <v>4605</v>
      </c>
      <c r="J1013" s="35">
        <v>508.8</v>
      </c>
      <c r="K1013" s="35">
        <v>0</v>
      </c>
      <c r="L1013" s="35">
        <v>0</v>
      </c>
      <c r="M1013" s="35">
        <v>0</v>
      </c>
      <c r="N1013" s="32" t="s">
        <v>2197</v>
      </c>
      <c r="O1013" s="32" t="s">
        <v>18</v>
      </c>
      <c r="P1013" s="32">
        <v>10</v>
      </c>
      <c r="Q1013" s="32" t="s">
        <v>3370</v>
      </c>
    </row>
    <row r="1014" spans="1:17" hidden="1" x14ac:dyDescent="0.25">
      <c r="A1014" s="57">
        <v>42249.40112962963</v>
      </c>
      <c r="B1014" s="32" t="s">
        <v>290</v>
      </c>
      <c r="C1014" s="32" t="s">
        <v>3341</v>
      </c>
      <c r="D1014" s="32" t="s">
        <v>3342</v>
      </c>
      <c r="E1014" s="32" t="s">
        <v>3371</v>
      </c>
      <c r="F1014" s="32" t="s">
        <v>8505</v>
      </c>
      <c r="G1014" s="32" t="s">
        <v>3372</v>
      </c>
      <c r="H1014" s="32" t="s">
        <v>3373</v>
      </c>
      <c r="I1014" s="32" t="s">
        <v>4605</v>
      </c>
      <c r="J1014" s="35">
        <v>448.7</v>
      </c>
      <c r="K1014" s="35">
        <v>0</v>
      </c>
      <c r="L1014" s="35">
        <v>0</v>
      </c>
      <c r="M1014" s="35">
        <v>0</v>
      </c>
      <c r="N1014" s="32" t="s">
        <v>2197</v>
      </c>
      <c r="O1014" s="32" t="s">
        <v>18</v>
      </c>
      <c r="P1014" s="32">
        <v>10</v>
      </c>
      <c r="Q1014" s="32" t="s">
        <v>3374</v>
      </c>
    </row>
    <row r="1015" spans="1:17" hidden="1" x14ac:dyDescent="0.25">
      <c r="A1015" s="57">
        <v>42249.401131284721</v>
      </c>
      <c r="B1015" s="32" t="s">
        <v>290</v>
      </c>
      <c r="C1015" s="32" t="s">
        <v>3341</v>
      </c>
      <c r="D1015" s="32" t="s">
        <v>3342</v>
      </c>
      <c r="E1015" s="32" t="s">
        <v>3375</v>
      </c>
      <c r="F1015" s="32" t="s">
        <v>8506</v>
      </c>
      <c r="G1015" s="32" t="s">
        <v>2652</v>
      </c>
      <c r="H1015" s="32" t="s">
        <v>2653</v>
      </c>
      <c r="I1015" s="32" t="s">
        <v>4605</v>
      </c>
      <c r="J1015" s="35">
        <v>74.88</v>
      </c>
      <c r="K1015" s="35">
        <v>0</v>
      </c>
      <c r="L1015" s="35">
        <v>0</v>
      </c>
      <c r="M1015" s="35">
        <v>0</v>
      </c>
      <c r="N1015" s="32" t="s">
        <v>2197</v>
      </c>
      <c r="O1015" s="32" t="s">
        <v>18</v>
      </c>
      <c r="P1015" s="32">
        <v>3</v>
      </c>
      <c r="Q1015" s="32" t="s">
        <v>2330</v>
      </c>
    </row>
    <row r="1016" spans="1:17" hidden="1" x14ac:dyDescent="0.25">
      <c r="A1016" s="57">
        <v>42249.401132523148</v>
      </c>
      <c r="B1016" s="32" t="s">
        <v>290</v>
      </c>
      <c r="C1016" s="32" t="s">
        <v>3341</v>
      </c>
      <c r="D1016" s="32" t="s">
        <v>3342</v>
      </c>
      <c r="E1016" s="32" t="s">
        <v>4424</v>
      </c>
      <c r="F1016" s="32" t="s">
        <v>8507</v>
      </c>
      <c r="G1016" s="32" t="s">
        <v>2652</v>
      </c>
      <c r="H1016" s="32" t="s">
        <v>2653</v>
      </c>
      <c r="I1016" s="32" t="s">
        <v>4605</v>
      </c>
      <c r="J1016" s="35">
        <v>124.8</v>
      </c>
      <c r="K1016" s="35">
        <v>0</v>
      </c>
      <c r="L1016" s="35">
        <v>0</v>
      </c>
      <c r="M1016" s="35">
        <v>0</v>
      </c>
      <c r="N1016" s="32" t="s">
        <v>2197</v>
      </c>
      <c r="O1016" s="32" t="s">
        <v>18</v>
      </c>
      <c r="P1016" s="32">
        <v>5</v>
      </c>
      <c r="Q1016" s="32" t="s">
        <v>4386</v>
      </c>
    </row>
    <row r="1017" spans="1:17" hidden="1" x14ac:dyDescent="0.25">
      <c r="A1017" s="57">
        <v>42249.401133993058</v>
      </c>
      <c r="B1017" s="32" t="s">
        <v>290</v>
      </c>
      <c r="C1017" s="32" t="s">
        <v>3341</v>
      </c>
      <c r="D1017" s="32" t="s">
        <v>3342</v>
      </c>
      <c r="E1017" s="32" t="s">
        <v>4789</v>
      </c>
      <c r="F1017" s="32" t="s">
        <v>8508</v>
      </c>
      <c r="G1017" s="32" t="s">
        <v>3247</v>
      </c>
      <c r="H1017" s="32" t="s">
        <v>3248</v>
      </c>
      <c r="I1017" s="32" t="s">
        <v>4605</v>
      </c>
      <c r="J1017" s="35">
        <v>763.2</v>
      </c>
      <c r="K1017" s="35">
        <v>0</v>
      </c>
      <c r="L1017" s="35">
        <v>0</v>
      </c>
      <c r="M1017" s="35">
        <v>0</v>
      </c>
      <c r="N1017" s="32" t="s">
        <v>2197</v>
      </c>
      <c r="O1017" s="32" t="s">
        <v>18</v>
      </c>
      <c r="P1017" s="32">
        <v>15</v>
      </c>
      <c r="Q1017" s="32" t="s">
        <v>4757</v>
      </c>
    </row>
    <row r="1018" spans="1:17" hidden="1" x14ac:dyDescent="0.25">
      <c r="A1018" s="57">
        <v>42249.401133993058</v>
      </c>
      <c r="B1018" s="32" t="s">
        <v>290</v>
      </c>
      <c r="C1018" s="32" t="s">
        <v>3341</v>
      </c>
      <c r="D1018" s="32" t="s">
        <v>3342</v>
      </c>
      <c r="E1018" s="32" t="s">
        <v>4789</v>
      </c>
      <c r="F1018" s="32" t="s">
        <v>8508</v>
      </c>
      <c r="G1018" s="32" t="s">
        <v>3089</v>
      </c>
      <c r="H1018" s="32" t="s">
        <v>3090</v>
      </c>
      <c r="I1018" s="32" t="s">
        <v>4605</v>
      </c>
      <c r="J1018" s="35">
        <v>72.150000000000006</v>
      </c>
      <c r="K1018" s="35">
        <v>0</v>
      </c>
      <c r="L1018" s="35">
        <v>0</v>
      </c>
      <c r="M1018" s="35">
        <v>0</v>
      </c>
      <c r="N1018" s="32" t="s">
        <v>2197</v>
      </c>
      <c r="O1018" s="32" t="s">
        <v>18</v>
      </c>
      <c r="P1018" s="32">
        <v>15</v>
      </c>
      <c r="Q1018" s="32" t="s">
        <v>4757</v>
      </c>
    </row>
    <row r="1019" spans="1:17" hidden="1" x14ac:dyDescent="0.25">
      <c r="A1019" s="57">
        <v>42249.401135416665</v>
      </c>
      <c r="B1019" s="32" t="s">
        <v>290</v>
      </c>
      <c r="C1019" s="32" t="s">
        <v>3341</v>
      </c>
      <c r="D1019" s="32" t="s">
        <v>3342</v>
      </c>
      <c r="E1019" s="32" t="s">
        <v>4790</v>
      </c>
      <c r="F1019" s="32" t="s">
        <v>8509</v>
      </c>
      <c r="G1019" s="32" t="s">
        <v>3247</v>
      </c>
      <c r="H1019" s="32" t="s">
        <v>3248</v>
      </c>
      <c r="I1019" s="32" t="s">
        <v>4605</v>
      </c>
      <c r="J1019" s="35">
        <v>763.2</v>
      </c>
      <c r="K1019" s="35">
        <v>0</v>
      </c>
      <c r="L1019" s="35">
        <v>0</v>
      </c>
      <c r="M1019" s="35">
        <v>0</v>
      </c>
      <c r="N1019" s="32" t="s">
        <v>2197</v>
      </c>
      <c r="O1019" s="32" t="s">
        <v>18</v>
      </c>
      <c r="P1019" s="32">
        <v>15</v>
      </c>
      <c r="Q1019" s="32" t="s">
        <v>4756</v>
      </c>
    </row>
    <row r="1020" spans="1:17" hidden="1" x14ac:dyDescent="0.25">
      <c r="A1020" s="57">
        <v>42249.401135416665</v>
      </c>
      <c r="B1020" s="32" t="s">
        <v>290</v>
      </c>
      <c r="C1020" s="32" t="s">
        <v>3341</v>
      </c>
      <c r="D1020" s="32" t="s">
        <v>3342</v>
      </c>
      <c r="E1020" s="32" t="s">
        <v>4790</v>
      </c>
      <c r="F1020" s="32" t="s">
        <v>8509</v>
      </c>
      <c r="G1020" s="32" t="s">
        <v>3089</v>
      </c>
      <c r="H1020" s="32" t="s">
        <v>3090</v>
      </c>
      <c r="I1020" s="32" t="s">
        <v>4605</v>
      </c>
      <c r="J1020" s="35">
        <v>72.150000000000006</v>
      </c>
      <c r="K1020" s="35">
        <v>0</v>
      </c>
      <c r="L1020" s="35">
        <v>0</v>
      </c>
      <c r="M1020" s="35">
        <v>0</v>
      </c>
      <c r="N1020" s="32" t="s">
        <v>2197</v>
      </c>
      <c r="O1020" s="32" t="s">
        <v>18</v>
      </c>
      <c r="P1020" s="32">
        <v>15</v>
      </c>
      <c r="Q1020" s="32" t="s">
        <v>4756</v>
      </c>
    </row>
    <row r="1021" spans="1:17" hidden="1" x14ac:dyDescent="0.25">
      <c r="A1021" s="57">
        <v>42249.401138692127</v>
      </c>
      <c r="B1021" s="32" t="s">
        <v>290</v>
      </c>
      <c r="C1021" s="32" t="s">
        <v>3341</v>
      </c>
      <c r="D1021" s="32" t="s">
        <v>3342</v>
      </c>
      <c r="E1021" s="32" t="s">
        <v>4817</v>
      </c>
      <c r="F1021" s="32" t="s">
        <v>8510</v>
      </c>
      <c r="G1021" s="32" t="s">
        <v>3247</v>
      </c>
      <c r="H1021" s="32" t="s">
        <v>3248</v>
      </c>
      <c r="I1021" s="32" t="s">
        <v>4605</v>
      </c>
      <c r="J1021" s="35">
        <v>152.63999999999999</v>
      </c>
      <c r="K1021" s="35">
        <v>0</v>
      </c>
      <c r="L1021" s="35">
        <v>0</v>
      </c>
      <c r="M1021" s="35">
        <v>0</v>
      </c>
      <c r="N1021" s="32" t="s">
        <v>2197</v>
      </c>
      <c r="O1021" s="32" t="s">
        <v>18</v>
      </c>
      <c r="P1021" s="32">
        <v>3</v>
      </c>
      <c r="Q1021" s="32" t="s">
        <v>4818</v>
      </c>
    </row>
    <row r="1022" spans="1:17" hidden="1" x14ac:dyDescent="0.25">
      <c r="A1022" s="57">
        <v>42249.401138692127</v>
      </c>
      <c r="B1022" s="32" t="s">
        <v>290</v>
      </c>
      <c r="C1022" s="32" t="s">
        <v>3341</v>
      </c>
      <c r="D1022" s="32" t="s">
        <v>3342</v>
      </c>
      <c r="E1022" s="32" t="s">
        <v>4817</v>
      </c>
      <c r="F1022" s="32" t="s">
        <v>8510</v>
      </c>
      <c r="G1022" s="32" t="s">
        <v>3089</v>
      </c>
      <c r="H1022" s="32" t="s">
        <v>3090</v>
      </c>
      <c r="I1022" s="32" t="s">
        <v>4605</v>
      </c>
      <c r="J1022" s="35">
        <v>14.43</v>
      </c>
      <c r="K1022" s="35">
        <v>0</v>
      </c>
      <c r="L1022" s="35">
        <v>0</v>
      </c>
      <c r="M1022" s="35">
        <v>0</v>
      </c>
      <c r="N1022" s="32" t="s">
        <v>2197</v>
      </c>
      <c r="O1022" s="32" t="s">
        <v>18</v>
      </c>
      <c r="P1022" s="32">
        <v>3</v>
      </c>
      <c r="Q1022" s="32" t="s">
        <v>4818</v>
      </c>
    </row>
    <row r="1023" spans="1:17" hidden="1" x14ac:dyDescent="0.25">
      <c r="A1023" s="57">
        <v>42249.405343784725</v>
      </c>
      <c r="B1023" s="32" t="s">
        <v>44</v>
      </c>
      <c r="C1023" s="32" t="s">
        <v>3376</v>
      </c>
      <c r="D1023" s="32" t="s">
        <v>3377</v>
      </c>
      <c r="E1023" s="32" t="s">
        <v>3378</v>
      </c>
      <c r="F1023" s="32" t="s">
        <v>8511</v>
      </c>
      <c r="G1023" s="32" t="s">
        <v>3379</v>
      </c>
      <c r="H1023" s="32" t="s">
        <v>3380</v>
      </c>
      <c r="I1023" s="32" t="s">
        <v>4605</v>
      </c>
      <c r="J1023" s="35">
        <v>26.86</v>
      </c>
      <c r="K1023" s="35">
        <v>0</v>
      </c>
      <c r="L1023" s="35">
        <v>0</v>
      </c>
      <c r="M1023" s="35">
        <v>0</v>
      </c>
      <c r="N1023" s="32" t="s">
        <v>2197</v>
      </c>
      <c r="O1023" s="32" t="s">
        <v>18</v>
      </c>
      <c r="P1023" s="32">
        <v>1</v>
      </c>
      <c r="Q1023" s="32" t="s">
        <v>3381</v>
      </c>
    </row>
    <row r="1024" spans="1:17" hidden="1" x14ac:dyDescent="0.25">
      <c r="A1024" s="57">
        <v>42249.405343784725</v>
      </c>
      <c r="B1024" s="32" t="s">
        <v>44</v>
      </c>
      <c r="C1024" s="32" t="s">
        <v>3376</v>
      </c>
      <c r="D1024" s="32" t="s">
        <v>3377</v>
      </c>
      <c r="E1024" s="32" t="s">
        <v>3378</v>
      </c>
      <c r="F1024" s="32" t="s">
        <v>8511</v>
      </c>
      <c r="G1024" s="32" t="s">
        <v>2809</v>
      </c>
      <c r="H1024" s="32" t="s">
        <v>2810</v>
      </c>
      <c r="I1024" s="32" t="s">
        <v>4605</v>
      </c>
      <c r="J1024" s="35">
        <v>7.61</v>
      </c>
      <c r="K1024" s="35">
        <v>0</v>
      </c>
      <c r="L1024" s="35">
        <v>0</v>
      </c>
      <c r="M1024" s="35">
        <v>0</v>
      </c>
      <c r="N1024" s="32" t="s">
        <v>2197</v>
      </c>
      <c r="O1024" s="32" t="s">
        <v>18</v>
      </c>
      <c r="P1024" s="32">
        <v>1</v>
      </c>
      <c r="Q1024" s="32" t="s">
        <v>3381</v>
      </c>
    </row>
    <row r="1025" spans="1:17" hidden="1" x14ac:dyDescent="0.25">
      <c r="A1025" s="57">
        <v>42249.405345601852</v>
      </c>
      <c r="B1025" s="32" t="s">
        <v>44</v>
      </c>
      <c r="C1025" s="32" t="s">
        <v>3376</v>
      </c>
      <c r="D1025" s="32" t="s">
        <v>3377</v>
      </c>
      <c r="E1025" s="32" t="s">
        <v>3382</v>
      </c>
      <c r="F1025" s="32" t="s">
        <v>8512</v>
      </c>
      <c r="G1025" s="32" t="s">
        <v>3383</v>
      </c>
      <c r="H1025" s="32" t="s">
        <v>3384</v>
      </c>
      <c r="I1025" s="32" t="s">
        <v>4605</v>
      </c>
      <c r="J1025" s="35">
        <v>362.46</v>
      </c>
      <c r="K1025" s="35">
        <v>0</v>
      </c>
      <c r="L1025" s="35">
        <v>0</v>
      </c>
      <c r="M1025" s="35">
        <v>0</v>
      </c>
      <c r="N1025" s="32" t="s">
        <v>2197</v>
      </c>
      <c r="O1025" s="32" t="s">
        <v>18</v>
      </c>
      <c r="P1025" s="32">
        <v>7</v>
      </c>
      <c r="Q1025" s="32" t="s">
        <v>3385</v>
      </c>
    </row>
    <row r="1026" spans="1:17" hidden="1" x14ac:dyDescent="0.25">
      <c r="A1026" s="57">
        <v>42249.405346874999</v>
      </c>
      <c r="B1026" s="32" t="s">
        <v>44</v>
      </c>
      <c r="C1026" s="32" t="s">
        <v>3376</v>
      </c>
      <c r="D1026" s="32" t="s">
        <v>3377</v>
      </c>
      <c r="E1026" s="32" t="s">
        <v>3386</v>
      </c>
      <c r="F1026" s="32" t="s">
        <v>8513</v>
      </c>
      <c r="G1026" s="32" t="s">
        <v>2682</v>
      </c>
      <c r="H1026" s="32" t="s">
        <v>2683</v>
      </c>
      <c r="I1026" s="32" t="s">
        <v>4605</v>
      </c>
      <c r="J1026" s="35">
        <v>51.1</v>
      </c>
      <c r="K1026" s="35">
        <v>0</v>
      </c>
      <c r="L1026" s="35">
        <v>0</v>
      </c>
      <c r="M1026" s="35">
        <v>0</v>
      </c>
      <c r="N1026" s="32" t="s">
        <v>2197</v>
      </c>
      <c r="O1026" s="32" t="s">
        <v>18</v>
      </c>
      <c r="P1026" s="32">
        <v>10</v>
      </c>
      <c r="Q1026" s="32" t="s">
        <v>3387</v>
      </c>
    </row>
    <row r="1027" spans="1:17" hidden="1" x14ac:dyDescent="0.25">
      <c r="A1027" s="57">
        <v>42249.405346874999</v>
      </c>
      <c r="B1027" s="32" t="s">
        <v>44</v>
      </c>
      <c r="C1027" s="32" t="s">
        <v>3376</v>
      </c>
      <c r="D1027" s="32" t="s">
        <v>3377</v>
      </c>
      <c r="E1027" s="32" t="s">
        <v>3386</v>
      </c>
      <c r="F1027" s="32" t="s">
        <v>8513</v>
      </c>
      <c r="G1027" s="32" t="s">
        <v>3049</v>
      </c>
      <c r="H1027" s="32" t="s">
        <v>3050</v>
      </c>
      <c r="I1027" s="32" t="s">
        <v>4605</v>
      </c>
      <c r="J1027" s="35">
        <v>325.2</v>
      </c>
      <c r="K1027" s="35">
        <v>0</v>
      </c>
      <c r="L1027" s="35">
        <v>0</v>
      </c>
      <c r="M1027" s="35">
        <v>0</v>
      </c>
      <c r="N1027" s="32" t="s">
        <v>2197</v>
      </c>
      <c r="O1027" s="32" t="s">
        <v>18</v>
      </c>
      <c r="P1027" s="32">
        <v>10</v>
      </c>
      <c r="Q1027" s="32" t="s">
        <v>3387</v>
      </c>
    </row>
    <row r="1028" spans="1:17" hidden="1" x14ac:dyDescent="0.25">
      <c r="A1028" s="57">
        <v>42249.405798113425</v>
      </c>
      <c r="B1028" s="32" t="s">
        <v>290</v>
      </c>
      <c r="C1028" s="32" t="s">
        <v>3388</v>
      </c>
      <c r="D1028" s="32" t="s">
        <v>3389</v>
      </c>
      <c r="E1028" s="32" t="s">
        <v>3390</v>
      </c>
      <c r="F1028" s="32" t="s">
        <v>8514</v>
      </c>
      <c r="G1028" s="32" t="s">
        <v>2803</v>
      </c>
      <c r="H1028" s="32" t="s">
        <v>2804</v>
      </c>
      <c r="I1028" s="32" t="s">
        <v>4605</v>
      </c>
      <c r="J1028" s="35">
        <v>690.6</v>
      </c>
      <c r="K1028" s="35">
        <v>0</v>
      </c>
      <c r="L1028" s="35">
        <v>0</v>
      </c>
      <c r="M1028" s="35">
        <v>0</v>
      </c>
      <c r="N1028" s="32" t="s">
        <v>2197</v>
      </c>
      <c r="O1028" s="32" t="s">
        <v>18</v>
      </c>
      <c r="P1028" s="32">
        <v>15</v>
      </c>
      <c r="Q1028" s="32" t="s">
        <v>3391</v>
      </c>
    </row>
    <row r="1029" spans="1:17" hidden="1" x14ac:dyDescent="0.25">
      <c r="A1029" s="57">
        <v>42249.405798113425</v>
      </c>
      <c r="B1029" s="32" t="s">
        <v>290</v>
      </c>
      <c r="C1029" s="32" t="s">
        <v>3388</v>
      </c>
      <c r="D1029" s="32" t="s">
        <v>3389</v>
      </c>
      <c r="E1029" s="32" t="s">
        <v>3390</v>
      </c>
      <c r="F1029" s="32" t="s">
        <v>8514</v>
      </c>
      <c r="G1029" s="32" t="s">
        <v>3392</v>
      </c>
      <c r="H1029" s="32" t="s">
        <v>3393</v>
      </c>
      <c r="I1029" s="32" t="s">
        <v>4605</v>
      </c>
      <c r="J1029" s="35">
        <v>300</v>
      </c>
      <c r="K1029" s="35">
        <v>0</v>
      </c>
      <c r="L1029" s="35">
        <v>0</v>
      </c>
      <c r="M1029" s="35">
        <v>0</v>
      </c>
      <c r="N1029" s="32" t="s">
        <v>2197</v>
      </c>
      <c r="O1029" s="32" t="s">
        <v>18</v>
      </c>
      <c r="P1029" s="32">
        <v>15</v>
      </c>
      <c r="Q1029" s="32" t="s">
        <v>3391</v>
      </c>
    </row>
    <row r="1030" spans="1:17" hidden="1" x14ac:dyDescent="0.25">
      <c r="A1030" s="57">
        <v>42249.405800613429</v>
      </c>
      <c r="B1030" s="32" t="s">
        <v>290</v>
      </c>
      <c r="C1030" s="32" t="s">
        <v>3388</v>
      </c>
      <c r="D1030" s="32" t="s">
        <v>3389</v>
      </c>
      <c r="E1030" s="32" t="s">
        <v>3394</v>
      </c>
      <c r="F1030" s="32" t="s">
        <v>8515</v>
      </c>
      <c r="G1030" s="32" t="s">
        <v>3154</v>
      </c>
      <c r="H1030" s="32" t="s">
        <v>3155</v>
      </c>
      <c r="I1030" s="32" t="s">
        <v>4605</v>
      </c>
      <c r="J1030" s="35">
        <v>541.35</v>
      </c>
      <c r="K1030" s="35">
        <v>0</v>
      </c>
      <c r="L1030" s="35">
        <v>0</v>
      </c>
      <c r="M1030" s="35">
        <v>0</v>
      </c>
      <c r="N1030" s="32" t="s">
        <v>2197</v>
      </c>
      <c r="O1030" s="32" t="s">
        <v>18</v>
      </c>
      <c r="P1030" s="32">
        <v>15</v>
      </c>
      <c r="Q1030" s="32" t="s">
        <v>3395</v>
      </c>
    </row>
    <row r="1031" spans="1:17" hidden="1" x14ac:dyDescent="0.25">
      <c r="A1031" s="57">
        <v>42249.40625980324</v>
      </c>
      <c r="B1031" s="32" t="s">
        <v>290</v>
      </c>
      <c r="C1031" s="32" t="s">
        <v>3396</v>
      </c>
      <c r="D1031" s="32" t="s">
        <v>3397</v>
      </c>
      <c r="E1031" s="32" t="s">
        <v>3398</v>
      </c>
      <c r="F1031" s="32" t="s">
        <v>8516</v>
      </c>
      <c r="G1031" s="32" t="s">
        <v>3399</v>
      </c>
      <c r="H1031" s="32" t="s">
        <v>3400</v>
      </c>
      <c r="I1031" s="32" t="s">
        <v>4605</v>
      </c>
      <c r="J1031" s="35">
        <v>671.04</v>
      </c>
      <c r="K1031" s="35">
        <v>0</v>
      </c>
      <c r="L1031" s="35">
        <v>0</v>
      </c>
      <c r="M1031" s="35">
        <v>0</v>
      </c>
      <c r="N1031" s="32" t="s">
        <v>2197</v>
      </c>
      <c r="O1031" s="32" t="s">
        <v>18</v>
      </c>
      <c r="P1031" s="32">
        <v>72</v>
      </c>
      <c r="Q1031" s="32" t="s">
        <v>3401</v>
      </c>
    </row>
    <row r="1032" spans="1:17" hidden="1" x14ac:dyDescent="0.25">
      <c r="A1032" s="57">
        <v>42249.406261805554</v>
      </c>
      <c r="B1032" s="32" t="s">
        <v>290</v>
      </c>
      <c r="C1032" s="32" t="s">
        <v>3396</v>
      </c>
      <c r="D1032" s="32" t="s">
        <v>3397</v>
      </c>
      <c r="E1032" s="32" t="s">
        <v>3402</v>
      </c>
      <c r="F1032" s="32" t="s">
        <v>8517</v>
      </c>
      <c r="G1032" s="32" t="s">
        <v>3131</v>
      </c>
      <c r="H1032" s="32" t="s">
        <v>3132</v>
      </c>
      <c r="I1032" s="32" t="s">
        <v>4605</v>
      </c>
      <c r="J1032" s="35">
        <v>114.2</v>
      </c>
      <c r="K1032" s="35">
        <v>0</v>
      </c>
      <c r="L1032" s="35">
        <v>0</v>
      </c>
      <c r="M1032" s="35">
        <v>0</v>
      </c>
      <c r="N1032" s="32" t="s">
        <v>2197</v>
      </c>
      <c r="O1032" s="32" t="s">
        <v>18</v>
      </c>
      <c r="P1032" s="32">
        <v>20</v>
      </c>
      <c r="Q1032" s="32" t="s">
        <v>3403</v>
      </c>
    </row>
    <row r="1033" spans="1:17" hidden="1" x14ac:dyDescent="0.25">
      <c r="A1033" s="57">
        <v>42249.406261805554</v>
      </c>
      <c r="B1033" s="32" t="s">
        <v>290</v>
      </c>
      <c r="C1033" s="32" t="s">
        <v>3396</v>
      </c>
      <c r="D1033" s="32" t="s">
        <v>3397</v>
      </c>
      <c r="E1033" s="32" t="s">
        <v>3402</v>
      </c>
      <c r="F1033" s="32" t="s">
        <v>8517</v>
      </c>
      <c r="G1033" s="32" t="s">
        <v>2803</v>
      </c>
      <c r="H1033" s="32" t="s">
        <v>2804</v>
      </c>
      <c r="I1033" s="32" t="s">
        <v>4605</v>
      </c>
      <c r="J1033" s="35">
        <v>650.4</v>
      </c>
      <c r="K1033" s="35">
        <v>0</v>
      </c>
      <c r="L1033" s="35">
        <v>0</v>
      </c>
      <c r="M1033" s="35">
        <v>0</v>
      </c>
      <c r="N1033" s="32" t="s">
        <v>2197</v>
      </c>
      <c r="O1033" s="32" t="s">
        <v>18</v>
      </c>
      <c r="P1033" s="32">
        <v>20</v>
      </c>
      <c r="Q1033" s="32" t="s">
        <v>3403</v>
      </c>
    </row>
    <row r="1034" spans="1:17" hidden="1" x14ac:dyDescent="0.25">
      <c r="A1034" s="57">
        <v>42249.406261805554</v>
      </c>
      <c r="B1034" s="32" t="s">
        <v>290</v>
      </c>
      <c r="C1034" s="32" t="s">
        <v>3396</v>
      </c>
      <c r="D1034" s="32" t="s">
        <v>3397</v>
      </c>
      <c r="E1034" s="32" t="s">
        <v>3402</v>
      </c>
      <c r="F1034" s="32" t="s">
        <v>8517</v>
      </c>
      <c r="G1034" s="32" t="s">
        <v>3392</v>
      </c>
      <c r="H1034" s="32" t="s">
        <v>3393</v>
      </c>
      <c r="I1034" s="32" t="s">
        <v>4605</v>
      </c>
      <c r="J1034" s="35">
        <v>282.39999999999998</v>
      </c>
      <c r="K1034" s="35">
        <v>0</v>
      </c>
      <c r="L1034" s="35">
        <v>0</v>
      </c>
      <c r="M1034" s="35">
        <v>0</v>
      </c>
      <c r="N1034" s="32" t="s">
        <v>2197</v>
      </c>
      <c r="O1034" s="32" t="s">
        <v>18</v>
      </c>
      <c r="P1034" s="32">
        <v>20</v>
      </c>
      <c r="Q1034" s="32" t="s">
        <v>3403</v>
      </c>
    </row>
    <row r="1035" spans="1:17" hidden="1" x14ac:dyDescent="0.25">
      <c r="A1035" s="57">
        <v>42249.406263773148</v>
      </c>
      <c r="B1035" s="32" t="s">
        <v>290</v>
      </c>
      <c r="C1035" s="32" t="s">
        <v>3396</v>
      </c>
      <c r="D1035" s="32" t="s">
        <v>3397</v>
      </c>
      <c r="E1035" s="32" t="s">
        <v>3404</v>
      </c>
      <c r="F1035" s="32" t="s">
        <v>8518</v>
      </c>
      <c r="G1035" s="32" t="s">
        <v>3040</v>
      </c>
      <c r="H1035" s="32" t="s">
        <v>3041</v>
      </c>
      <c r="I1035" s="32" t="s">
        <v>4605</v>
      </c>
      <c r="J1035" s="35">
        <v>641.29999999999995</v>
      </c>
      <c r="K1035" s="35">
        <v>0</v>
      </c>
      <c r="L1035" s="35">
        <v>0</v>
      </c>
      <c r="M1035" s="35">
        <v>0</v>
      </c>
      <c r="N1035" s="32" t="s">
        <v>2197</v>
      </c>
      <c r="O1035" s="32" t="s">
        <v>18</v>
      </c>
      <c r="P1035" s="32">
        <v>22</v>
      </c>
      <c r="Q1035" s="32" t="s">
        <v>3405</v>
      </c>
    </row>
    <row r="1036" spans="1:17" hidden="1" x14ac:dyDescent="0.25">
      <c r="A1036" s="57">
        <v>42249.406263773148</v>
      </c>
      <c r="B1036" s="32" t="s">
        <v>290</v>
      </c>
      <c r="C1036" s="32" t="s">
        <v>3396</v>
      </c>
      <c r="D1036" s="32" t="s">
        <v>3397</v>
      </c>
      <c r="E1036" s="32" t="s">
        <v>3404</v>
      </c>
      <c r="F1036" s="32" t="s">
        <v>8518</v>
      </c>
      <c r="G1036" s="32" t="s">
        <v>2809</v>
      </c>
      <c r="H1036" s="32" t="s">
        <v>2810</v>
      </c>
      <c r="I1036" s="32" t="s">
        <v>4605</v>
      </c>
      <c r="J1036" s="35">
        <v>10.76</v>
      </c>
      <c r="K1036" s="35">
        <v>0</v>
      </c>
      <c r="L1036" s="35">
        <v>0</v>
      </c>
      <c r="M1036" s="35">
        <v>0</v>
      </c>
      <c r="N1036" s="32" t="s">
        <v>2197</v>
      </c>
      <c r="O1036" s="32" t="s">
        <v>18</v>
      </c>
      <c r="P1036" s="32">
        <v>2</v>
      </c>
      <c r="Q1036" s="32" t="s">
        <v>3405</v>
      </c>
    </row>
    <row r="1037" spans="1:17" hidden="1" x14ac:dyDescent="0.25">
      <c r="A1037" s="57">
        <v>42249.406263773148</v>
      </c>
      <c r="B1037" s="32" t="s">
        <v>290</v>
      </c>
      <c r="C1037" s="32" t="s">
        <v>3396</v>
      </c>
      <c r="D1037" s="32" t="s">
        <v>3397</v>
      </c>
      <c r="E1037" s="32" t="s">
        <v>3404</v>
      </c>
      <c r="F1037" s="32" t="s">
        <v>8518</v>
      </c>
      <c r="G1037" s="32" t="s">
        <v>3096</v>
      </c>
      <c r="H1037" s="32" t="s">
        <v>3097</v>
      </c>
      <c r="I1037" s="32" t="s">
        <v>4605</v>
      </c>
      <c r="J1037" s="35">
        <v>4.78</v>
      </c>
      <c r="K1037" s="35">
        <v>0</v>
      </c>
      <c r="L1037" s="35">
        <v>0</v>
      </c>
      <c r="M1037" s="35">
        <v>0</v>
      </c>
      <c r="N1037" s="32" t="s">
        <v>2197</v>
      </c>
      <c r="O1037" s="32" t="s">
        <v>18</v>
      </c>
      <c r="P1037" s="32">
        <v>2</v>
      </c>
      <c r="Q1037" s="32" t="s">
        <v>3405</v>
      </c>
    </row>
    <row r="1038" spans="1:17" hidden="1" x14ac:dyDescent="0.25">
      <c r="A1038" s="57">
        <v>42249.406263773148</v>
      </c>
      <c r="B1038" s="32" t="s">
        <v>290</v>
      </c>
      <c r="C1038" s="32" t="s">
        <v>3396</v>
      </c>
      <c r="D1038" s="32" t="s">
        <v>3397</v>
      </c>
      <c r="E1038" s="32" t="s">
        <v>3404</v>
      </c>
      <c r="F1038" s="32" t="s">
        <v>8518</v>
      </c>
      <c r="G1038" s="32" t="s">
        <v>3049</v>
      </c>
      <c r="H1038" s="32" t="s">
        <v>3050</v>
      </c>
      <c r="I1038" s="32" t="s">
        <v>4605</v>
      </c>
      <c r="J1038" s="35">
        <v>2341.44</v>
      </c>
      <c r="K1038" s="35">
        <v>0</v>
      </c>
      <c r="L1038" s="35">
        <v>0</v>
      </c>
      <c r="M1038" s="35">
        <v>0</v>
      </c>
      <c r="N1038" s="32" t="s">
        <v>2197</v>
      </c>
      <c r="O1038" s="32" t="s">
        <v>18</v>
      </c>
      <c r="P1038" s="32">
        <v>72</v>
      </c>
      <c r="Q1038" s="32" t="s">
        <v>3405</v>
      </c>
    </row>
    <row r="1039" spans="1:17" hidden="1" x14ac:dyDescent="0.25">
      <c r="A1039" s="57">
        <v>42249.406266122685</v>
      </c>
      <c r="B1039" s="32" t="s">
        <v>290</v>
      </c>
      <c r="C1039" s="32" t="s">
        <v>3396</v>
      </c>
      <c r="D1039" s="32" t="s">
        <v>3397</v>
      </c>
      <c r="E1039" s="32" t="s">
        <v>3406</v>
      </c>
      <c r="F1039" s="32" t="s">
        <v>8519</v>
      </c>
      <c r="G1039" s="32" t="s">
        <v>3049</v>
      </c>
      <c r="H1039" s="32" t="s">
        <v>3050</v>
      </c>
      <c r="I1039" s="32" t="s">
        <v>4605</v>
      </c>
      <c r="J1039" s="35">
        <v>9756</v>
      </c>
      <c r="K1039" s="35">
        <v>0</v>
      </c>
      <c r="L1039" s="35">
        <v>0</v>
      </c>
      <c r="M1039" s="35">
        <v>0</v>
      </c>
      <c r="N1039" s="32" t="s">
        <v>2197</v>
      </c>
      <c r="O1039" s="32" t="s">
        <v>18</v>
      </c>
      <c r="P1039" s="32">
        <v>300</v>
      </c>
      <c r="Q1039" s="32" t="s">
        <v>3407</v>
      </c>
    </row>
    <row r="1040" spans="1:17" hidden="1" x14ac:dyDescent="0.25">
      <c r="A1040" s="57">
        <v>42249.406266122685</v>
      </c>
      <c r="B1040" s="32" t="s">
        <v>290</v>
      </c>
      <c r="C1040" s="32" t="s">
        <v>3396</v>
      </c>
      <c r="D1040" s="32" t="s">
        <v>3397</v>
      </c>
      <c r="E1040" s="32" t="s">
        <v>3406</v>
      </c>
      <c r="F1040" s="32" t="s">
        <v>8519</v>
      </c>
      <c r="G1040" s="32" t="s">
        <v>2806</v>
      </c>
      <c r="H1040" s="32" t="s">
        <v>2807</v>
      </c>
      <c r="I1040" s="32" t="s">
        <v>4605</v>
      </c>
      <c r="J1040" s="35">
        <v>450</v>
      </c>
      <c r="K1040" s="35">
        <v>0</v>
      </c>
      <c r="L1040" s="35">
        <v>0</v>
      </c>
      <c r="M1040" s="35">
        <v>0</v>
      </c>
      <c r="N1040" s="32" t="s">
        <v>2197</v>
      </c>
      <c r="O1040" s="32" t="s">
        <v>18</v>
      </c>
      <c r="P1040" s="32">
        <v>300</v>
      </c>
      <c r="Q1040" s="32" t="s">
        <v>3407</v>
      </c>
    </row>
    <row r="1041" spans="1:17" hidden="1" x14ac:dyDescent="0.25">
      <c r="A1041" s="57">
        <v>42249.406266122685</v>
      </c>
      <c r="B1041" s="32" t="s">
        <v>290</v>
      </c>
      <c r="C1041" s="32" t="s">
        <v>3396</v>
      </c>
      <c r="D1041" s="32" t="s">
        <v>3397</v>
      </c>
      <c r="E1041" s="32" t="s">
        <v>3406</v>
      </c>
      <c r="F1041" s="32" t="s">
        <v>8519</v>
      </c>
      <c r="G1041" s="32" t="s">
        <v>3109</v>
      </c>
      <c r="H1041" s="32" t="s">
        <v>3110</v>
      </c>
      <c r="I1041" s="32" t="s">
        <v>4605</v>
      </c>
      <c r="J1041" s="35">
        <v>2073</v>
      </c>
      <c r="K1041" s="35">
        <v>0</v>
      </c>
      <c r="L1041" s="35">
        <v>0</v>
      </c>
      <c r="M1041" s="35">
        <v>0</v>
      </c>
      <c r="N1041" s="32" t="s">
        <v>2197</v>
      </c>
      <c r="O1041" s="32" t="s">
        <v>18</v>
      </c>
      <c r="P1041" s="32">
        <v>300</v>
      </c>
      <c r="Q1041" s="32" t="s">
        <v>3407</v>
      </c>
    </row>
    <row r="1042" spans="1:17" hidden="1" x14ac:dyDescent="0.25">
      <c r="A1042" s="57">
        <v>42249.406267939812</v>
      </c>
      <c r="B1042" s="32" t="s">
        <v>290</v>
      </c>
      <c r="C1042" s="32" t="s">
        <v>3396</v>
      </c>
      <c r="D1042" s="32" t="s">
        <v>3397</v>
      </c>
      <c r="E1042" s="32" t="s">
        <v>3408</v>
      </c>
      <c r="F1042" s="32" t="s">
        <v>8520</v>
      </c>
      <c r="G1042" s="32" t="s">
        <v>3040</v>
      </c>
      <c r="H1042" s="32" t="s">
        <v>3041</v>
      </c>
      <c r="I1042" s="32" t="s">
        <v>4605</v>
      </c>
      <c r="J1042" s="35">
        <v>757.9</v>
      </c>
      <c r="K1042" s="35">
        <v>0</v>
      </c>
      <c r="L1042" s="35">
        <v>0</v>
      </c>
      <c r="M1042" s="35">
        <v>0</v>
      </c>
      <c r="N1042" s="32" t="s">
        <v>2197</v>
      </c>
      <c r="O1042" s="32" t="s">
        <v>18</v>
      </c>
      <c r="P1042" s="32">
        <v>26</v>
      </c>
      <c r="Q1042" s="32" t="s">
        <v>3409</v>
      </c>
    </row>
    <row r="1043" spans="1:17" hidden="1" x14ac:dyDescent="0.25">
      <c r="A1043" s="57">
        <v>42249.406267939812</v>
      </c>
      <c r="B1043" s="32" t="s">
        <v>290</v>
      </c>
      <c r="C1043" s="32" t="s">
        <v>3396</v>
      </c>
      <c r="D1043" s="32" t="s">
        <v>3397</v>
      </c>
      <c r="E1043" s="32" t="s">
        <v>3408</v>
      </c>
      <c r="F1043" s="32" t="s">
        <v>8520</v>
      </c>
      <c r="G1043" s="32" t="s">
        <v>2809</v>
      </c>
      <c r="H1043" s="32" t="s">
        <v>2810</v>
      </c>
      <c r="I1043" s="32" t="s">
        <v>4605</v>
      </c>
      <c r="J1043" s="35">
        <v>139.88</v>
      </c>
      <c r="K1043" s="35">
        <v>0</v>
      </c>
      <c r="L1043" s="35">
        <v>0</v>
      </c>
      <c r="M1043" s="35">
        <v>0</v>
      </c>
      <c r="N1043" s="32" t="s">
        <v>2197</v>
      </c>
      <c r="O1043" s="32" t="s">
        <v>18</v>
      </c>
      <c r="P1043" s="32">
        <v>26</v>
      </c>
      <c r="Q1043" s="32" t="s">
        <v>3409</v>
      </c>
    </row>
    <row r="1044" spans="1:17" hidden="1" x14ac:dyDescent="0.25">
      <c r="A1044" s="57">
        <v>42249.406269560182</v>
      </c>
      <c r="B1044" s="32" t="s">
        <v>290</v>
      </c>
      <c r="C1044" s="32" t="s">
        <v>3396</v>
      </c>
      <c r="D1044" s="32" t="s">
        <v>3397</v>
      </c>
      <c r="E1044" s="32" t="s">
        <v>4279</v>
      </c>
      <c r="F1044" s="32" t="s">
        <v>8521</v>
      </c>
      <c r="G1044" s="32" t="s">
        <v>3049</v>
      </c>
      <c r="H1044" s="32" t="s">
        <v>3050</v>
      </c>
      <c r="I1044" s="32" t="s">
        <v>4605</v>
      </c>
      <c r="J1044" s="35">
        <v>16260</v>
      </c>
      <c r="K1044" s="35">
        <v>0</v>
      </c>
      <c r="L1044" s="35">
        <v>0</v>
      </c>
      <c r="M1044" s="35">
        <v>0</v>
      </c>
      <c r="N1044" s="32" t="s">
        <v>2197</v>
      </c>
      <c r="O1044" s="32" t="s">
        <v>18</v>
      </c>
      <c r="P1044" s="32">
        <v>500</v>
      </c>
      <c r="Q1044" s="32" t="s">
        <v>2541</v>
      </c>
    </row>
    <row r="1045" spans="1:17" hidden="1" x14ac:dyDescent="0.25">
      <c r="A1045" s="57">
        <v>42249.406269560182</v>
      </c>
      <c r="B1045" s="32" t="s">
        <v>290</v>
      </c>
      <c r="C1045" s="32" t="s">
        <v>3396</v>
      </c>
      <c r="D1045" s="32" t="s">
        <v>3397</v>
      </c>
      <c r="E1045" s="32" t="s">
        <v>4279</v>
      </c>
      <c r="F1045" s="32" t="s">
        <v>8521</v>
      </c>
      <c r="G1045" s="32" t="s">
        <v>2806</v>
      </c>
      <c r="H1045" s="32" t="s">
        <v>2807</v>
      </c>
      <c r="I1045" s="32" t="s">
        <v>4605</v>
      </c>
      <c r="J1045" s="35">
        <v>750</v>
      </c>
      <c r="K1045" s="35">
        <v>0</v>
      </c>
      <c r="L1045" s="35">
        <v>0</v>
      </c>
      <c r="M1045" s="35">
        <v>0</v>
      </c>
      <c r="N1045" s="32" t="s">
        <v>2197</v>
      </c>
      <c r="O1045" s="32" t="s">
        <v>18</v>
      </c>
      <c r="P1045" s="32">
        <v>500</v>
      </c>
      <c r="Q1045" s="32" t="s">
        <v>2541</v>
      </c>
    </row>
    <row r="1046" spans="1:17" hidden="1" x14ac:dyDescent="0.25">
      <c r="A1046" s="57">
        <v>42249.406269560182</v>
      </c>
      <c r="B1046" s="32" t="s">
        <v>290</v>
      </c>
      <c r="C1046" s="32" t="s">
        <v>3396</v>
      </c>
      <c r="D1046" s="32" t="s">
        <v>3397</v>
      </c>
      <c r="E1046" s="32" t="s">
        <v>4279</v>
      </c>
      <c r="F1046" s="32" t="s">
        <v>8521</v>
      </c>
      <c r="G1046" s="32" t="s">
        <v>3109</v>
      </c>
      <c r="H1046" s="32" t="s">
        <v>3110</v>
      </c>
      <c r="I1046" s="32" t="s">
        <v>4605</v>
      </c>
      <c r="J1046" s="35">
        <v>3455</v>
      </c>
      <c r="K1046" s="35">
        <v>0</v>
      </c>
      <c r="L1046" s="35">
        <v>0</v>
      </c>
      <c r="M1046" s="35">
        <v>0</v>
      </c>
      <c r="N1046" s="32" t="s">
        <v>2197</v>
      </c>
      <c r="O1046" s="32" t="s">
        <v>18</v>
      </c>
      <c r="P1046" s="32">
        <v>500</v>
      </c>
      <c r="Q1046" s="32" t="s">
        <v>2541</v>
      </c>
    </row>
    <row r="1047" spans="1:17" hidden="1" x14ac:dyDescent="0.25">
      <c r="A1047" s="57">
        <v>42249.40627172454</v>
      </c>
      <c r="B1047" s="32" t="s">
        <v>290</v>
      </c>
      <c r="C1047" s="32" t="s">
        <v>3396</v>
      </c>
      <c r="D1047" s="32" t="s">
        <v>3397</v>
      </c>
      <c r="E1047" s="32" t="s">
        <v>5511</v>
      </c>
      <c r="F1047" s="32" t="s">
        <v>8522</v>
      </c>
      <c r="G1047" s="32" t="s">
        <v>3049</v>
      </c>
      <c r="H1047" s="32" t="s">
        <v>3050</v>
      </c>
      <c r="I1047" s="32" t="s">
        <v>4605</v>
      </c>
      <c r="J1047" s="35">
        <v>11382</v>
      </c>
      <c r="K1047" s="35">
        <v>0</v>
      </c>
      <c r="L1047" s="35">
        <v>0</v>
      </c>
      <c r="M1047" s="35">
        <v>0</v>
      </c>
      <c r="N1047" s="32" t="s">
        <v>2197</v>
      </c>
      <c r="O1047" s="32" t="s">
        <v>18</v>
      </c>
      <c r="P1047" s="32">
        <v>350</v>
      </c>
      <c r="Q1047" s="32" t="s">
        <v>4673</v>
      </c>
    </row>
    <row r="1048" spans="1:17" hidden="1" x14ac:dyDescent="0.25">
      <c r="A1048" s="57">
        <v>42249.40627172454</v>
      </c>
      <c r="B1048" s="32" t="s">
        <v>290</v>
      </c>
      <c r="C1048" s="32" t="s">
        <v>3396</v>
      </c>
      <c r="D1048" s="32" t="s">
        <v>3397</v>
      </c>
      <c r="E1048" s="32" t="s">
        <v>5511</v>
      </c>
      <c r="F1048" s="32" t="s">
        <v>8522</v>
      </c>
      <c r="G1048" s="32" t="s">
        <v>2806</v>
      </c>
      <c r="H1048" s="32" t="s">
        <v>2807</v>
      </c>
      <c r="I1048" s="32" t="s">
        <v>4605</v>
      </c>
      <c r="J1048" s="35">
        <v>750</v>
      </c>
      <c r="K1048" s="35">
        <v>0</v>
      </c>
      <c r="L1048" s="35">
        <v>0</v>
      </c>
      <c r="M1048" s="35">
        <v>0</v>
      </c>
      <c r="N1048" s="32" t="s">
        <v>2197</v>
      </c>
      <c r="O1048" s="32" t="s">
        <v>18</v>
      </c>
      <c r="P1048" s="32">
        <v>500</v>
      </c>
      <c r="Q1048" s="32" t="s">
        <v>4673</v>
      </c>
    </row>
    <row r="1049" spans="1:17" hidden="1" x14ac:dyDescent="0.25">
      <c r="A1049" s="57">
        <v>42249.40627172454</v>
      </c>
      <c r="B1049" s="32" t="s">
        <v>290</v>
      </c>
      <c r="C1049" s="32" t="s">
        <v>3396</v>
      </c>
      <c r="D1049" s="32" t="s">
        <v>3397</v>
      </c>
      <c r="E1049" s="32" t="s">
        <v>5511</v>
      </c>
      <c r="F1049" s="32" t="s">
        <v>8522</v>
      </c>
      <c r="G1049" s="32" t="s">
        <v>3109</v>
      </c>
      <c r="H1049" s="32" t="s">
        <v>3110</v>
      </c>
      <c r="I1049" s="32" t="s">
        <v>4605</v>
      </c>
      <c r="J1049" s="35">
        <v>2833.1</v>
      </c>
      <c r="K1049" s="35">
        <v>0</v>
      </c>
      <c r="L1049" s="35">
        <v>0</v>
      </c>
      <c r="M1049" s="35">
        <v>0</v>
      </c>
      <c r="N1049" s="32" t="s">
        <v>2197</v>
      </c>
      <c r="O1049" s="32" t="s">
        <v>18</v>
      </c>
      <c r="P1049" s="32">
        <v>410</v>
      </c>
      <c r="Q1049" s="32" t="s">
        <v>4673</v>
      </c>
    </row>
    <row r="1050" spans="1:17" hidden="1" x14ac:dyDescent="0.25">
      <c r="A1050" s="57">
        <v>42249.40627172454</v>
      </c>
      <c r="B1050" s="32" t="s">
        <v>290</v>
      </c>
      <c r="C1050" s="32" t="s">
        <v>3396</v>
      </c>
      <c r="D1050" s="32" t="s">
        <v>3397</v>
      </c>
      <c r="E1050" s="32" t="s">
        <v>5511</v>
      </c>
      <c r="F1050" s="32" t="s">
        <v>8522</v>
      </c>
      <c r="G1050" s="32" t="s">
        <v>5189</v>
      </c>
      <c r="H1050" s="32" t="s">
        <v>5190</v>
      </c>
      <c r="I1050" s="32" t="s">
        <v>4605</v>
      </c>
      <c r="J1050" s="35">
        <v>4878</v>
      </c>
      <c r="K1050" s="35">
        <v>0</v>
      </c>
      <c r="L1050" s="35">
        <v>0</v>
      </c>
      <c r="M1050" s="35">
        <v>0</v>
      </c>
      <c r="N1050" s="32" t="s">
        <v>2197</v>
      </c>
      <c r="O1050" s="32" t="s">
        <v>18</v>
      </c>
      <c r="P1050" s="32">
        <v>150</v>
      </c>
      <c r="Q1050" s="32" t="s">
        <v>4673</v>
      </c>
    </row>
    <row r="1051" spans="1:17" hidden="1" x14ac:dyDescent="0.25">
      <c r="A1051" s="57">
        <v>42249.406274270834</v>
      </c>
      <c r="B1051" s="32" t="s">
        <v>290</v>
      </c>
      <c r="C1051" s="32" t="s">
        <v>3396</v>
      </c>
      <c r="D1051" s="32" t="s">
        <v>3397</v>
      </c>
      <c r="E1051" s="32" t="s">
        <v>5665</v>
      </c>
      <c r="F1051" s="32" t="s">
        <v>8523</v>
      </c>
      <c r="G1051" s="32" t="s">
        <v>5189</v>
      </c>
      <c r="H1051" s="32" t="s">
        <v>5190</v>
      </c>
      <c r="I1051" s="32" t="s">
        <v>4605</v>
      </c>
      <c r="J1051" s="35">
        <v>2601.6</v>
      </c>
      <c r="K1051" s="35">
        <v>0</v>
      </c>
      <c r="L1051" s="35">
        <v>0</v>
      </c>
      <c r="M1051" s="35">
        <v>0</v>
      </c>
      <c r="N1051" s="32" t="s">
        <v>2197</v>
      </c>
      <c r="O1051" s="32" t="s">
        <v>18</v>
      </c>
      <c r="P1051" s="32">
        <v>80</v>
      </c>
      <c r="Q1051" s="32" t="s">
        <v>5543</v>
      </c>
    </row>
    <row r="1052" spans="1:17" hidden="1" x14ac:dyDescent="0.25">
      <c r="A1052" s="57">
        <v>42249.406274270834</v>
      </c>
      <c r="B1052" s="32" t="s">
        <v>290</v>
      </c>
      <c r="C1052" s="32" t="s">
        <v>3396</v>
      </c>
      <c r="D1052" s="32" t="s">
        <v>3397</v>
      </c>
      <c r="E1052" s="32" t="s">
        <v>5665</v>
      </c>
      <c r="F1052" s="32" t="s">
        <v>8523</v>
      </c>
      <c r="G1052" s="32" t="s">
        <v>3109</v>
      </c>
      <c r="H1052" s="32" t="s">
        <v>3110</v>
      </c>
      <c r="I1052" s="32" t="s">
        <v>4605</v>
      </c>
      <c r="J1052" s="35">
        <v>552.79999999999995</v>
      </c>
      <c r="K1052" s="35">
        <v>0</v>
      </c>
      <c r="L1052" s="35">
        <v>0</v>
      </c>
      <c r="M1052" s="35">
        <v>0</v>
      </c>
      <c r="N1052" s="32" t="s">
        <v>2197</v>
      </c>
      <c r="O1052" s="32" t="s">
        <v>18</v>
      </c>
      <c r="P1052" s="32">
        <v>80</v>
      </c>
      <c r="Q1052" s="32" t="s">
        <v>5543</v>
      </c>
    </row>
    <row r="1053" spans="1:17" hidden="1" x14ac:dyDescent="0.25">
      <c r="A1053" s="57">
        <v>42249.406274270834</v>
      </c>
      <c r="B1053" s="32" t="s">
        <v>290</v>
      </c>
      <c r="C1053" s="32" t="s">
        <v>3396</v>
      </c>
      <c r="D1053" s="32" t="s">
        <v>3397</v>
      </c>
      <c r="E1053" s="32" t="s">
        <v>5665</v>
      </c>
      <c r="F1053" s="32" t="s">
        <v>8523</v>
      </c>
      <c r="G1053" s="32" t="s">
        <v>2806</v>
      </c>
      <c r="H1053" s="32" t="s">
        <v>2807</v>
      </c>
      <c r="I1053" s="32" t="s">
        <v>4605</v>
      </c>
      <c r="J1053" s="35">
        <v>120</v>
      </c>
      <c r="K1053" s="35">
        <v>0</v>
      </c>
      <c r="L1053" s="35">
        <v>0</v>
      </c>
      <c r="M1053" s="35">
        <v>0</v>
      </c>
      <c r="N1053" s="32" t="s">
        <v>2197</v>
      </c>
      <c r="O1053" s="32" t="s">
        <v>18</v>
      </c>
      <c r="P1053" s="32">
        <v>80</v>
      </c>
      <c r="Q1053" s="32" t="s">
        <v>5543</v>
      </c>
    </row>
    <row r="1054" spans="1:17" hidden="1" x14ac:dyDescent="0.25">
      <c r="A1054" s="57">
        <v>42249.410082060182</v>
      </c>
      <c r="B1054" s="32" t="s">
        <v>290</v>
      </c>
      <c r="C1054" s="32" t="s">
        <v>3410</v>
      </c>
      <c r="D1054" s="32" t="s">
        <v>3411</v>
      </c>
      <c r="E1054" s="32" t="s">
        <v>3412</v>
      </c>
      <c r="F1054" s="32" t="s">
        <v>8524</v>
      </c>
      <c r="G1054" s="32" t="s">
        <v>2774</v>
      </c>
      <c r="H1054" s="32" t="s">
        <v>2775</v>
      </c>
      <c r="I1054" s="32" t="s">
        <v>4605</v>
      </c>
      <c r="J1054" s="35">
        <v>103.73</v>
      </c>
      <c r="K1054" s="35">
        <v>0</v>
      </c>
      <c r="L1054" s="35">
        <v>0</v>
      </c>
      <c r="M1054" s="35">
        <v>0</v>
      </c>
      <c r="N1054" s="32" t="s">
        <v>2197</v>
      </c>
      <c r="O1054" s="32" t="s">
        <v>18</v>
      </c>
      <c r="P1054" s="32">
        <v>23</v>
      </c>
      <c r="Q1054" s="32" t="s">
        <v>3413</v>
      </c>
    </row>
    <row r="1055" spans="1:17" hidden="1" x14ac:dyDescent="0.25">
      <c r="A1055" s="57">
        <v>42249.410082060182</v>
      </c>
      <c r="B1055" s="32" t="s">
        <v>290</v>
      </c>
      <c r="C1055" s="32" t="s">
        <v>3410</v>
      </c>
      <c r="D1055" s="32" t="s">
        <v>3411</v>
      </c>
      <c r="E1055" s="32" t="s">
        <v>3412</v>
      </c>
      <c r="F1055" s="32" t="s">
        <v>8524</v>
      </c>
      <c r="G1055" s="32" t="s">
        <v>2803</v>
      </c>
      <c r="H1055" s="32" t="s">
        <v>2804</v>
      </c>
      <c r="I1055" s="32" t="s">
        <v>4605</v>
      </c>
      <c r="J1055" s="35">
        <v>747.96</v>
      </c>
      <c r="K1055" s="35">
        <v>0</v>
      </c>
      <c r="L1055" s="35">
        <v>0</v>
      </c>
      <c r="M1055" s="35">
        <v>0</v>
      </c>
      <c r="N1055" s="32" t="s">
        <v>2197</v>
      </c>
      <c r="O1055" s="32" t="s">
        <v>18</v>
      </c>
      <c r="P1055" s="32">
        <v>23</v>
      </c>
      <c r="Q1055" s="32" t="s">
        <v>3413</v>
      </c>
    </row>
    <row r="1056" spans="1:17" hidden="1" x14ac:dyDescent="0.25">
      <c r="A1056" s="57">
        <v>42249.410083680559</v>
      </c>
      <c r="B1056" s="32" t="s">
        <v>290</v>
      </c>
      <c r="C1056" s="32" t="s">
        <v>3410</v>
      </c>
      <c r="D1056" s="32" t="s">
        <v>3411</v>
      </c>
      <c r="E1056" s="32" t="s">
        <v>3414</v>
      </c>
      <c r="F1056" s="32" t="s">
        <v>8525</v>
      </c>
      <c r="G1056" s="32" t="s">
        <v>2774</v>
      </c>
      <c r="H1056" s="32" t="s">
        <v>2775</v>
      </c>
      <c r="I1056" s="32" t="s">
        <v>4605</v>
      </c>
      <c r="J1056" s="35">
        <v>130.79</v>
      </c>
      <c r="K1056" s="35">
        <v>0</v>
      </c>
      <c r="L1056" s="35">
        <v>0</v>
      </c>
      <c r="M1056" s="35">
        <v>0</v>
      </c>
      <c r="N1056" s="32" t="s">
        <v>2197</v>
      </c>
      <c r="O1056" s="32" t="s">
        <v>18</v>
      </c>
      <c r="P1056" s="32">
        <v>29</v>
      </c>
      <c r="Q1056" s="32" t="s">
        <v>3415</v>
      </c>
    </row>
    <row r="1057" spans="1:17" hidden="1" x14ac:dyDescent="0.25">
      <c r="A1057" s="57">
        <v>42249.410083680559</v>
      </c>
      <c r="B1057" s="32" t="s">
        <v>290</v>
      </c>
      <c r="C1057" s="32" t="s">
        <v>3410</v>
      </c>
      <c r="D1057" s="32" t="s">
        <v>3411</v>
      </c>
      <c r="E1057" s="32" t="s">
        <v>3414</v>
      </c>
      <c r="F1057" s="32" t="s">
        <v>8525</v>
      </c>
      <c r="G1057" s="32" t="s">
        <v>2803</v>
      </c>
      <c r="H1057" s="32" t="s">
        <v>2804</v>
      </c>
      <c r="I1057" s="32" t="s">
        <v>4605</v>
      </c>
      <c r="J1057" s="35">
        <v>943.08</v>
      </c>
      <c r="K1057" s="35">
        <v>0</v>
      </c>
      <c r="L1057" s="35">
        <v>0</v>
      </c>
      <c r="M1057" s="35">
        <v>0</v>
      </c>
      <c r="N1057" s="32" t="s">
        <v>2197</v>
      </c>
      <c r="O1057" s="32" t="s">
        <v>18</v>
      </c>
      <c r="P1057" s="32">
        <v>29</v>
      </c>
      <c r="Q1057" s="32" t="s">
        <v>3415</v>
      </c>
    </row>
    <row r="1058" spans="1:17" hidden="1" x14ac:dyDescent="0.25">
      <c r="A1058" s="57">
        <v>42249.41051519676</v>
      </c>
      <c r="B1058" s="32" t="s">
        <v>290</v>
      </c>
      <c r="C1058" s="32" t="s">
        <v>3416</v>
      </c>
      <c r="D1058" s="32" t="s">
        <v>3417</v>
      </c>
      <c r="E1058" s="32" t="s">
        <v>3598</v>
      </c>
      <c r="F1058" s="32" t="s">
        <v>8526</v>
      </c>
      <c r="G1058" s="32" t="s">
        <v>3049</v>
      </c>
      <c r="H1058" s="32" t="s">
        <v>3050</v>
      </c>
      <c r="I1058" s="32" t="s">
        <v>4605</v>
      </c>
      <c r="J1058" s="35">
        <v>32.520000000000003</v>
      </c>
      <c r="K1058" s="35">
        <v>0</v>
      </c>
      <c r="L1058" s="35">
        <v>0</v>
      </c>
      <c r="M1058" s="35">
        <v>0</v>
      </c>
      <c r="N1058" s="32" t="s">
        <v>2197</v>
      </c>
      <c r="O1058" s="32" t="s">
        <v>18</v>
      </c>
      <c r="P1058" s="32">
        <v>1</v>
      </c>
      <c r="Q1058" s="32" t="s">
        <v>3599</v>
      </c>
    </row>
    <row r="1059" spans="1:17" hidden="1" x14ac:dyDescent="0.25">
      <c r="A1059" s="57">
        <v>42249.41051519676</v>
      </c>
      <c r="B1059" s="32" t="s">
        <v>290</v>
      </c>
      <c r="C1059" s="32" t="s">
        <v>3416</v>
      </c>
      <c r="D1059" s="32" t="s">
        <v>3417</v>
      </c>
      <c r="E1059" s="32" t="s">
        <v>3598</v>
      </c>
      <c r="F1059" s="32" t="s">
        <v>8526</v>
      </c>
      <c r="G1059" s="32" t="s">
        <v>2806</v>
      </c>
      <c r="H1059" s="32" t="s">
        <v>2807</v>
      </c>
      <c r="I1059" s="32" t="s">
        <v>4605</v>
      </c>
      <c r="J1059" s="35">
        <v>1.5</v>
      </c>
      <c r="K1059" s="35">
        <v>0</v>
      </c>
      <c r="L1059" s="35">
        <v>0</v>
      </c>
      <c r="M1059" s="35">
        <v>0</v>
      </c>
      <c r="N1059" s="32" t="s">
        <v>2197</v>
      </c>
      <c r="O1059" s="32" t="s">
        <v>18</v>
      </c>
      <c r="P1059" s="32">
        <v>1</v>
      </c>
      <c r="Q1059" s="32" t="s">
        <v>3599</v>
      </c>
    </row>
    <row r="1060" spans="1:17" hidden="1" x14ac:dyDescent="0.25">
      <c r="A1060" s="57">
        <v>42249.41051519676</v>
      </c>
      <c r="B1060" s="32" t="s">
        <v>290</v>
      </c>
      <c r="C1060" s="32" t="s">
        <v>3416</v>
      </c>
      <c r="D1060" s="32" t="s">
        <v>3417</v>
      </c>
      <c r="E1060" s="32" t="s">
        <v>3598</v>
      </c>
      <c r="F1060" s="32" t="s">
        <v>8526</v>
      </c>
      <c r="G1060" s="32" t="s">
        <v>2774</v>
      </c>
      <c r="H1060" s="32" t="s">
        <v>2775</v>
      </c>
      <c r="I1060" s="32" t="s">
        <v>4605</v>
      </c>
      <c r="J1060" s="35">
        <v>4.51</v>
      </c>
      <c r="K1060" s="35">
        <v>0</v>
      </c>
      <c r="L1060" s="35">
        <v>0</v>
      </c>
      <c r="M1060" s="35">
        <v>0</v>
      </c>
      <c r="N1060" s="32" t="s">
        <v>2197</v>
      </c>
      <c r="O1060" s="32" t="s">
        <v>18</v>
      </c>
      <c r="P1060" s="32">
        <v>1</v>
      </c>
      <c r="Q1060" s="32" t="s">
        <v>3599</v>
      </c>
    </row>
    <row r="1061" spans="1:17" hidden="1" x14ac:dyDescent="0.25">
      <c r="A1061" s="57">
        <v>42249.410517164353</v>
      </c>
      <c r="B1061" s="32" t="s">
        <v>290</v>
      </c>
      <c r="C1061" s="32" t="s">
        <v>3416</v>
      </c>
      <c r="D1061" s="32" t="s">
        <v>3417</v>
      </c>
      <c r="E1061" s="32" t="s">
        <v>3594</v>
      </c>
      <c r="F1061" s="32" t="s">
        <v>8527</v>
      </c>
      <c r="G1061" s="32" t="s">
        <v>3049</v>
      </c>
      <c r="H1061" s="32" t="s">
        <v>3050</v>
      </c>
      <c r="I1061" s="32" t="s">
        <v>4605</v>
      </c>
      <c r="J1061" s="35">
        <v>32.520000000000003</v>
      </c>
      <c r="K1061" s="35">
        <v>0</v>
      </c>
      <c r="L1061" s="35">
        <v>0</v>
      </c>
      <c r="M1061" s="35">
        <v>0</v>
      </c>
      <c r="N1061" s="32" t="s">
        <v>2197</v>
      </c>
      <c r="O1061" s="32" t="s">
        <v>18</v>
      </c>
      <c r="P1061" s="32">
        <v>1</v>
      </c>
      <c r="Q1061" s="32" t="s">
        <v>3595</v>
      </c>
    </row>
    <row r="1062" spans="1:17" hidden="1" x14ac:dyDescent="0.25">
      <c r="A1062" s="57">
        <v>42249.410517164353</v>
      </c>
      <c r="B1062" s="32" t="s">
        <v>290</v>
      </c>
      <c r="C1062" s="32" t="s">
        <v>3416</v>
      </c>
      <c r="D1062" s="32" t="s">
        <v>3417</v>
      </c>
      <c r="E1062" s="32" t="s">
        <v>3594</v>
      </c>
      <c r="F1062" s="32" t="s">
        <v>8527</v>
      </c>
      <c r="G1062" s="32" t="s">
        <v>2806</v>
      </c>
      <c r="H1062" s="32" t="s">
        <v>2807</v>
      </c>
      <c r="I1062" s="32" t="s">
        <v>4605</v>
      </c>
      <c r="J1062" s="35">
        <v>1.5</v>
      </c>
      <c r="K1062" s="35">
        <v>0</v>
      </c>
      <c r="L1062" s="35">
        <v>0</v>
      </c>
      <c r="M1062" s="35">
        <v>0</v>
      </c>
      <c r="N1062" s="32" t="s">
        <v>2197</v>
      </c>
      <c r="O1062" s="32" t="s">
        <v>18</v>
      </c>
      <c r="P1062" s="32">
        <v>1</v>
      </c>
      <c r="Q1062" s="32" t="s">
        <v>3595</v>
      </c>
    </row>
    <row r="1063" spans="1:17" hidden="1" x14ac:dyDescent="0.25">
      <c r="A1063" s="57">
        <v>42249.410517164353</v>
      </c>
      <c r="B1063" s="32" t="s">
        <v>290</v>
      </c>
      <c r="C1063" s="32" t="s">
        <v>3416</v>
      </c>
      <c r="D1063" s="32" t="s">
        <v>3417</v>
      </c>
      <c r="E1063" s="32" t="s">
        <v>3594</v>
      </c>
      <c r="F1063" s="32" t="s">
        <v>8527</v>
      </c>
      <c r="G1063" s="32" t="s">
        <v>2774</v>
      </c>
      <c r="H1063" s="32" t="s">
        <v>2775</v>
      </c>
      <c r="I1063" s="32" t="s">
        <v>4605</v>
      </c>
      <c r="J1063" s="35">
        <v>4.51</v>
      </c>
      <c r="K1063" s="35">
        <v>0</v>
      </c>
      <c r="L1063" s="35">
        <v>0</v>
      </c>
      <c r="M1063" s="35">
        <v>0</v>
      </c>
      <c r="N1063" s="32" t="s">
        <v>2197</v>
      </c>
      <c r="O1063" s="32" t="s">
        <v>18</v>
      </c>
      <c r="P1063" s="32">
        <v>1</v>
      </c>
      <c r="Q1063" s="32" t="s">
        <v>3595</v>
      </c>
    </row>
    <row r="1064" spans="1:17" hidden="1" x14ac:dyDescent="0.25">
      <c r="A1064" s="57">
        <v>42249.41051898148</v>
      </c>
      <c r="B1064" s="32" t="s">
        <v>290</v>
      </c>
      <c r="C1064" s="32" t="s">
        <v>3416</v>
      </c>
      <c r="D1064" s="32" t="s">
        <v>3417</v>
      </c>
      <c r="E1064" s="32" t="s">
        <v>3607</v>
      </c>
      <c r="F1064" s="32" t="s">
        <v>8528</v>
      </c>
      <c r="G1064" s="32" t="s">
        <v>3049</v>
      </c>
      <c r="H1064" s="32" t="s">
        <v>3050</v>
      </c>
      <c r="I1064" s="32" t="s">
        <v>4605</v>
      </c>
      <c r="J1064" s="35">
        <v>32.520000000000003</v>
      </c>
      <c r="K1064" s="35">
        <v>0</v>
      </c>
      <c r="L1064" s="35">
        <v>0</v>
      </c>
      <c r="M1064" s="35">
        <v>0</v>
      </c>
      <c r="N1064" s="32" t="s">
        <v>2197</v>
      </c>
      <c r="O1064" s="32" t="s">
        <v>18</v>
      </c>
      <c r="P1064" s="32">
        <v>1</v>
      </c>
      <c r="Q1064" s="32" t="s">
        <v>3608</v>
      </c>
    </row>
    <row r="1065" spans="1:17" hidden="1" x14ac:dyDescent="0.25">
      <c r="A1065" s="57">
        <v>42249.41051898148</v>
      </c>
      <c r="B1065" s="32" t="s">
        <v>290</v>
      </c>
      <c r="C1065" s="32" t="s">
        <v>3416</v>
      </c>
      <c r="D1065" s="32" t="s">
        <v>3417</v>
      </c>
      <c r="E1065" s="32" t="s">
        <v>3607</v>
      </c>
      <c r="F1065" s="32" t="s">
        <v>8528</v>
      </c>
      <c r="G1065" s="32" t="s">
        <v>2806</v>
      </c>
      <c r="H1065" s="32" t="s">
        <v>2807</v>
      </c>
      <c r="I1065" s="32" t="s">
        <v>4605</v>
      </c>
      <c r="J1065" s="35">
        <v>1.5</v>
      </c>
      <c r="K1065" s="35">
        <v>0</v>
      </c>
      <c r="L1065" s="35">
        <v>0</v>
      </c>
      <c r="M1065" s="35">
        <v>0</v>
      </c>
      <c r="N1065" s="32" t="s">
        <v>2197</v>
      </c>
      <c r="O1065" s="32" t="s">
        <v>18</v>
      </c>
      <c r="P1065" s="32">
        <v>1</v>
      </c>
      <c r="Q1065" s="32" t="s">
        <v>3608</v>
      </c>
    </row>
    <row r="1066" spans="1:17" hidden="1" x14ac:dyDescent="0.25">
      <c r="A1066" s="57">
        <v>42249.41051898148</v>
      </c>
      <c r="B1066" s="32" t="s">
        <v>290</v>
      </c>
      <c r="C1066" s="32" t="s">
        <v>3416</v>
      </c>
      <c r="D1066" s="32" t="s">
        <v>3417</v>
      </c>
      <c r="E1066" s="32" t="s">
        <v>3607</v>
      </c>
      <c r="F1066" s="32" t="s">
        <v>8528</v>
      </c>
      <c r="G1066" s="32" t="s">
        <v>2774</v>
      </c>
      <c r="H1066" s="32" t="s">
        <v>2775</v>
      </c>
      <c r="I1066" s="32" t="s">
        <v>4605</v>
      </c>
      <c r="J1066" s="35">
        <v>4.51</v>
      </c>
      <c r="K1066" s="35">
        <v>0</v>
      </c>
      <c r="L1066" s="35">
        <v>0</v>
      </c>
      <c r="M1066" s="35">
        <v>0</v>
      </c>
      <c r="N1066" s="32" t="s">
        <v>2197</v>
      </c>
      <c r="O1066" s="32" t="s">
        <v>18</v>
      </c>
      <c r="P1066" s="32">
        <v>1</v>
      </c>
      <c r="Q1066" s="32" t="s">
        <v>3608</v>
      </c>
    </row>
    <row r="1067" spans="1:17" hidden="1" x14ac:dyDescent="0.25">
      <c r="A1067" s="57">
        <v>42249.41052060185</v>
      </c>
      <c r="B1067" s="32" t="s">
        <v>290</v>
      </c>
      <c r="C1067" s="32" t="s">
        <v>3416</v>
      </c>
      <c r="D1067" s="32" t="s">
        <v>3417</v>
      </c>
      <c r="E1067" s="32" t="s">
        <v>3418</v>
      </c>
      <c r="F1067" s="32" t="s">
        <v>8529</v>
      </c>
      <c r="G1067" s="32" t="s">
        <v>2774</v>
      </c>
      <c r="H1067" s="32" t="s">
        <v>2775</v>
      </c>
      <c r="I1067" s="32" t="s">
        <v>4605</v>
      </c>
      <c r="J1067" s="35">
        <v>13.53</v>
      </c>
      <c r="K1067" s="35">
        <v>0</v>
      </c>
      <c r="L1067" s="35">
        <v>0</v>
      </c>
      <c r="M1067" s="35">
        <v>0</v>
      </c>
      <c r="N1067" s="32" t="s">
        <v>2197</v>
      </c>
      <c r="O1067" s="32" t="s">
        <v>18</v>
      </c>
      <c r="P1067" s="32">
        <v>3</v>
      </c>
      <c r="Q1067" s="32" t="s">
        <v>3419</v>
      </c>
    </row>
    <row r="1068" spans="1:17" hidden="1" x14ac:dyDescent="0.25">
      <c r="A1068" s="57">
        <v>42249.41052060185</v>
      </c>
      <c r="B1068" s="32" t="s">
        <v>290</v>
      </c>
      <c r="C1068" s="32" t="s">
        <v>3416</v>
      </c>
      <c r="D1068" s="32" t="s">
        <v>3417</v>
      </c>
      <c r="E1068" s="32" t="s">
        <v>3418</v>
      </c>
      <c r="F1068" s="32" t="s">
        <v>8529</v>
      </c>
      <c r="G1068" s="32" t="s">
        <v>2803</v>
      </c>
      <c r="H1068" s="32" t="s">
        <v>2804</v>
      </c>
      <c r="I1068" s="32" t="s">
        <v>4605</v>
      </c>
      <c r="J1068" s="35">
        <v>97.56</v>
      </c>
      <c r="K1068" s="35">
        <v>0</v>
      </c>
      <c r="L1068" s="35">
        <v>0</v>
      </c>
      <c r="M1068" s="35">
        <v>0</v>
      </c>
      <c r="N1068" s="32" t="s">
        <v>2197</v>
      </c>
      <c r="O1068" s="32" t="s">
        <v>18</v>
      </c>
      <c r="P1068" s="32">
        <v>3</v>
      </c>
      <c r="Q1068" s="32" t="s">
        <v>3419</v>
      </c>
    </row>
    <row r="1069" spans="1:17" hidden="1" x14ac:dyDescent="0.25">
      <c r="A1069" s="57">
        <v>42249.41052060185</v>
      </c>
      <c r="B1069" s="32" t="s">
        <v>290</v>
      </c>
      <c r="C1069" s="32" t="s">
        <v>3416</v>
      </c>
      <c r="D1069" s="32" t="s">
        <v>3417</v>
      </c>
      <c r="E1069" s="32" t="s">
        <v>3418</v>
      </c>
      <c r="F1069" s="32" t="s">
        <v>8529</v>
      </c>
      <c r="G1069" s="32" t="s">
        <v>2806</v>
      </c>
      <c r="H1069" s="32" t="s">
        <v>2807</v>
      </c>
      <c r="I1069" s="32" t="s">
        <v>4605</v>
      </c>
      <c r="J1069" s="35">
        <v>4.5</v>
      </c>
      <c r="K1069" s="35">
        <v>0</v>
      </c>
      <c r="L1069" s="35">
        <v>0</v>
      </c>
      <c r="M1069" s="35">
        <v>0</v>
      </c>
      <c r="N1069" s="32" t="s">
        <v>2197</v>
      </c>
      <c r="O1069" s="32" t="s">
        <v>18</v>
      </c>
      <c r="P1069" s="32">
        <v>3</v>
      </c>
      <c r="Q1069" s="32" t="s">
        <v>3419</v>
      </c>
    </row>
    <row r="1070" spans="1:17" hidden="1" x14ac:dyDescent="0.25">
      <c r="A1070" s="57">
        <v>42249.410522256941</v>
      </c>
      <c r="B1070" s="32" t="s">
        <v>290</v>
      </c>
      <c r="C1070" s="32" t="s">
        <v>3416</v>
      </c>
      <c r="D1070" s="32" t="s">
        <v>3417</v>
      </c>
      <c r="E1070" s="32" t="s">
        <v>3558</v>
      </c>
      <c r="F1070" s="32" t="s">
        <v>8530</v>
      </c>
      <c r="G1070" s="32" t="s">
        <v>2806</v>
      </c>
      <c r="H1070" s="32" t="s">
        <v>2807</v>
      </c>
      <c r="I1070" s="32" t="s">
        <v>4605</v>
      </c>
      <c r="J1070" s="35">
        <v>18</v>
      </c>
      <c r="K1070" s="35">
        <v>0</v>
      </c>
      <c r="L1070" s="35">
        <v>0</v>
      </c>
      <c r="M1070" s="35">
        <v>0</v>
      </c>
      <c r="N1070" s="32" t="s">
        <v>2197</v>
      </c>
      <c r="O1070" s="32" t="s">
        <v>18</v>
      </c>
      <c r="P1070" s="32">
        <v>12</v>
      </c>
      <c r="Q1070" s="32" t="s">
        <v>3559</v>
      </c>
    </row>
    <row r="1071" spans="1:17" hidden="1" x14ac:dyDescent="0.25">
      <c r="A1071" s="57">
        <v>42249.410522256941</v>
      </c>
      <c r="B1071" s="32" t="s">
        <v>290</v>
      </c>
      <c r="C1071" s="32" t="s">
        <v>3416</v>
      </c>
      <c r="D1071" s="32" t="s">
        <v>3417</v>
      </c>
      <c r="E1071" s="32" t="s">
        <v>3558</v>
      </c>
      <c r="F1071" s="32" t="s">
        <v>8530</v>
      </c>
      <c r="G1071" s="32" t="s">
        <v>3049</v>
      </c>
      <c r="H1071" s="32" t="s">
        <v>3050</v>
      </c>
      <c r="I1071" s="32" t="s">
        <v>4605</v>
      </c>
      <c r="J1071" s="35">
        <v>390.24</v>
      </c>
      <c r="K1071" s="35">
        <v>0</v>
      </c>
      <c r="L1071" s="35">
        <v>0</v>
      </c>
      <c r="M1071" s="35">
        <v>0</v>
      </c>
      <c r="N1071" s="32" t="s">
        <v>2197</v>
      </c>
      <c r="O1071" s="32" t="s">
        <v>18</v>
      </c>
      <c r="P1071" s="32">
        <v>12</v>
      </c>
      <c r="Q1071" s="32" t="s">
        <v>3559</v>
      </c>
    </row>
    <row r="1072" spans="1:17" hidden="1" x14ac:dyDescent="0.25">
      <c r="A1072" s="57">
        <v>42249.410522256941</v>
      </c>
      <c r="B1072" s="32" t="s">
        <v>290</v>
      </c>
      <c r="C1072" s="32" t="s">
        <v>3416</v>
      </c>
      <c r="D1072" s="32" t="s">
        <v>3417</v>
      </c>
      <c r="E1072" s="32" t="s">
        <v>3558</v>
      </c>
      <c r="F1072" s="32" t="s">
        <v>8530</v>
      </c>
      <c r="G1072" s="32" t="s">
        <v>2774</v>
      </c>
      <c r="H1072" s="32" t="s">
        <v>2775</v>
      </c>
      <c r="I1072" s="32" t="s">
        <v>4605</v>
      </c>
      <c r="J1072" s="35">
        <v>54.12</v>
      </c>
      <c r="K1072" s="35">
        <v>0</v>
      </c>
      <c r="L1072" s="35">
        <v>0</v>
      </c>
      <c r="M1072" s="35">
        <v>0</v>
      </c>
      <c r="N1072" s="32" t="s">
        <v>2197</v>
      </c>
      <c r="O1072" s="32" t="s">
        <v>18</v>
      </c>
      <c r="P1072" s="32">
        <v>12</v>
      </c>
      <c r="Q1072" s="32" t="s">
        <v>3559</v>
      </c>
    </row>
    <row r="1073" spans="1:17" hidden="1" x14ac:dyDescent="0.25">
      <c r="A1073" s="57">
        <v>42249.410524039355</v>
      </c>
      <c r="B1073" s="32" t="s">
        <v>290</v>
      </c>
      <c r="C1073" s="32" t="s">
        <v>3416</v>
      </c>
      <c r="D1073" s="32" t="s">
        <v>3417</v>
      </c>
      <c r="E1073" s="32" t="s">
        <v>3554</v>
      </c>
      <c r="F1073" s="32" t="s">
        <v>8531</v>
      </c>
      <c r="G1073" s="32" t="s">
        <v>2806</v>
      </c>
      <c r="H1073" s="32" t="s">
        <v>2807</v>
      </c>
      <c r="I1073" s="32" t="s">
        <v>4605</v>
      </c>
      <c r="J1073" s="35">
        <v>1.5</v>
      </c>
      <c r="K1073" s="35">
        <v>0</v>
      </c>
      <c r="L1073" s="35">
        <v>0</v>
      </c>
      <c r="M1073" s="35">
        <v>0</v>
      </c>
      <c r="N1073" s="32" t="s">
        <v>2197</v>
      </c>
      <c r="O1073" s="32" t="s">
        <v>18</v>
      </c>
      <c r="P1073" s="32">
        <v>1</v>
      </c>
      <c r="Q1073" s="32" t="s">
        <v>3555</v>
      </c>
    </row>
    <row r="1074" spans="1:17" hidden="1" x14ac:dyDescent="0.25">
      <c r="A1074" s="57">
        <v>42249.410524039355</v>
      </c>
      <c r="B1074" s="32" t="s">
        <v>290</v>
      </c>
      <c r="C1074" s="32" t="s">
        <v>3416</v>
      </c>
      <c r="D1074" s="32" t="s">
        <v>3417</v>
      </c>
      <c r="E1074" s="32" t="s">
        <v>3554</v>
      </c>
      <c r="F1074" s="32" t="s">
        <v>8531</v>
      </c>
      <c r="G1074" s="32" t="s">
        <v>3049</v>
      </c>
      <c r="H1074" s="32" t="s">
        <v>3050</v>
      </c>
      <c r="I1074" s="32" t="s">
        <v>4605</v>
      </c>
      <c r="J1074" s="35">
        <v>32.520000000000003</v>
      </c>
      <c r="K1074" s="35">
        <v>0</v>
      </c>
      <c r="L1074" s="35">
        <v>0</v>
      </c>
      <c r="M1074" s="35">
        <v>0</v>
      </c>
      <c r="N1074" s="32" t="s">
        <v>2197</v>
      </c>
      <c r="O1074" s="32" t="s">
        <v>18</v>
      </c>
      <c r="P1074" s="32">
        <v>1</v>
      </c>
      <c r="Q1074" s="32" t="s">
        <v>3555</v>
      </c>
    </row>
    <row r="1075" spans="1:17" hidden="1" x14ac:dyDescent="0.25">
      <c r="A1075" s="57">
        <v>42249.410526238426</v>
      </c>
      <c r="B1075" s="32" t="s">
        <v>290</v>
      </c>
      <c r="C1075" s="32" t="s">
        <v>3416</v>
      </c>
      <c r="D1075" s="32" t="s">
        <v>3417</v>
      </c>
      <c r="E1075" s="32" t="s">
        <v>3556</v>
      </c>
      <c r="F1075" s="32" t="s">
        <v>8532</v>
      </c>
      <c r="G1075" s="32" t="s">
        <v>2806</v>
      </c>
      <c r="H1075" s="32" t="s">
        <v>2807</v>
      </c>
      <c r="I1075" s="32" t="s">
        <v>4605</v>
      </c>
      <c r="J1075" s="35">
        <v>1.5</v>
      </c>
      <c r="K1075" s="35">
        <v>0</v>
      </c>
      <c r="L1075" s="35">
        <v>0</v>
      </c>
      <c r="M1075" s="35">
        <v>0</v>
      </c>
      <c r="N1075" s="32" t="s">
        <v>2197</v>
      </c>
      <c r="O1075" s="32" t="s">
        <v>18</v>
      </c>
      <c r="P1075" s="32">
        <v>1</v>
      </c>
      <c r="Q1075" s="32" t="s">
        <v>3557</v>
      </c>
    </row>
    <row r="1076" spans="1:17" hidden="1" x14ac:dyDescent="0.25">
      <c r="A1076" s="57">
        <v>42249.410526238426</v>
      </c>
      <c r="B1076" s="32" t="s">
        <v>290</v>
      </c>
      <c r="C1076" s="32" t="s">
        <v>3416</v>
      </c>
      <c r="D1076" s="32" t="s">
        <v>3417</v>
      </c>
      <c r="E1076" s="32" t="s">
        <v>3556</v>
      </c>
      <c r="F1076" s="32" t="s">
        <v>8532</v>
      </c>
      <c r="G1076" s="32" t="s">
        <v>3049</v>
      </c>
      <c r="H1076" s="32" t="s">
        <v>3050</v>
      </c>
      <c r="I1076" s="32" t="s">
        <v>4605</v>
      </c>
      <c r="J1076" s="35">
        <v>32.520000000000003</v>
      </c>
      <c r="K1076" s="35">
        <v>0</v>
      </c>
      <c r="L1076" s="35">
        <v>0</v>
      </c>
      <c r="M1076" s="35">
        <v>0</v>
      </c>
      <c r="N1076" s="32" t="s">
        <v>2197</v>
      </c>
      <c r="O1076" s="32" t="s">
        <v>18</v>
      </c>
      <c r="P1076" s="32">
        <v>1</v>
      </c>
      <c r="Q1076" s="32" t="s">
        <v>3557</v>
      </c>
    </row>
    <row r="1077" spans="1:17" hidden="1" x14ac:dyDescent="0.25">
      <c r="A1077" s="57">
        <v>42249.410526238426</v>
      </c>
      <c r="B1077" s="32" t="s">
        <v>290</v>
      </c>
      <c r="C1077" s="32" t="s">
        <v>3416</v>
      </c>
      <c r="D1077" s="32" t="s">
        <v>3417</v>
      </c>
      <c r="E1077" s="32" t="s">
        <v>3556</v>
      </c>
      <c r="F1077" s="32" t="s">
        <v>8532</v>
      </c>
      <c r="G1077" s="32" t="s">
        <v>2774</v>
      </c>
      <c r="H1077" s="32" t="s">
        <v>2775</v>
      </c>
      <c r="I1077" s="32" t="s">
        <v>4605</v>
      </c>
      <c r="J1077" s="35">
        <v>4.51</v>
      </c>
      <c r="K1077" s="35">
        <v>0</v>
      </c>
      <c r="L1077" s="35">
        <v>0</v>
      </c>
      <c r="M1077" s="35">
        <v>0</v>
      </c>
      <c r="N1077" s="32" t="s">
        <v>2197</v>
      </c>
      <c r="O1077" s="32" t="s">
        <v>18</v>
      </c>
      <c r="P1077" s="32">
        <v>1</v>
      </c>
      <c r="Q1077" s="32" t="s">
        <v>3557</v>
      </c>
    </row>
    <row r="1078" spans="1:17" hidden="1" x14ac:dyDescent="0.25">
      <c r="A1078" s="57">
        <v>42249.410528043984</v>
      </c>
      <c r="B1078" s="32" t="s">
        <v>290</v>
      </c>
      <c r="C1078" s="32" t="s">
        <v>3416</v>
      </c>
      <c r="D1078" s="32" t="s">
        <v>3417</v>
      </c>
      <c r="E1078" s="32" t="s">
        <v>3596</v>
      </c>
      <c r="F1078" s="32" t="s">
        <v>8533</v>
      </c>
      <c r="G1078" s="32" t="s">
        <v>2806</v>
      </c>
      <c r="H1078" s="32" t="s">
        <v>2807</v>
      </c>
      <c r="I1078" s="32" t="s">
        <v>4605</v>
      </c>
      <c r="J1078" s="35">
        <v>3</v>
      </c>
      <c r="K1078" s="35">
        <v>0</v>
      </c>
      <c r="L1078" s="35">
        <v>0</v>
      </c>
      <c r="M1078" s="35">
        <v>0</v>
      </c>
      <c r="N1078" s="32" t="s">
        <v>2197</v>
      </c>
      <c r="O1078" s="32" t="s">
        <v>18</v>
      </c>
      <c r="P1078" s="32">
        <v>2</v>
      </c>
      <c r="Q1078" s="32" t="s">
        <v>3597</v>
      </c>
    </row>
    <row r="1079" spans="1:17" hidden="1" x14ac:dyDescent="0.25">
      <c r="A1079" s="57">
        <v>42249.410528043984</v>
      </c>
      <c r="B1079" s="32" t="s">
        <v>290</v>
      </c>
      <c r="C1079" s="32" t="s">
        <v>3416</v>
      </c>
      <c r="D1079" s="32" t="s">
        <v>3417</v>
      </c>
      <c r="E1079" s="32" t="s">
        <v>3596</v>
      </c>
      <c r="F1079" s="32" t="s">
        <v>8533</v>
      </c>
      <c r="G1079" s="32" t="s">
        <v>3049</v>
      </c>
      <c r="H1079" s="32" t="s">
        <v>3050</v>
      </c>
      <c r="I1079" s="32" t="s">
        <v>4605</v>
      </c>
      <c r="J1079" s="35">
        <v>65.040000000000006</v>
      </c>
      <c r="K1079" s="35">
        <v>0</v>
      </c>
      <c r="L1079" s="35">
        <v>0</v>
      </c>
      <c r="M1079" s="35">
        <v>0</v>
      </c>
      <c r="N1079" s="32" t="s">
        <v>2197</v>
      </c>
      <c r="O1079" s="32" t="s">
        <v>18</v>
      </c>
      <c r="P1079" s="32">
        <v>2</v>
      </c>
      <c r="Q1079" s="32" t="s">
        <v>3597</v>
      </c>
    </row>
    <row r="1080" spans="1:17" hidden="1" x14ac:dyDescent="0.25">
      <c r="A1080" s="57">
        <v>42249.410528043984</v>
      </c>
      <c r="B1080" s="32" t="s">
        <v>290</v>
      </c>
      <c r="C1080" s="32" t="s">
        <v>3416</v>
      </c>
      <c r="D1080" s="32" t="s">
        <v>3417</v>
      </c>
      <c r="E1080" s="32" t="s">
        <v>3596</v>
      </c>
      <c r="F1080" s="32" t="s">
        <v>8533</v>
      </c>
      <c r="G1080" s="32" t="s">
        <v>2774</v>
      </c>
      <c r="H1080" s="32" t="s">
        <v>2775</v>
      </c>
      <c r="I1080" s="32" t="s">
        <v>4605</v>
      </c>
      <c r="J1080" s="35">
        <v>9.02</v>
      </c>
      <c r="K1080" s="35">
        <v>0</v>
      </c>
      <c r="L1080" s="35">
        <v>0</v>
      </c>
      <c r="M1080" s="35">
        <v>0</v>
      </c>
      <c r="N1080" s="32" t="s">
        <v>2197</v>
      </c>
      <c r="O1080" s="32" t="s">
        <v>18</v>
      </c>
      <c r="P1080" s="32">
        <v>2</v>
      </c>
      <c r="Q1080" s="32" t="s">
        <v>3597</v>
      </c>
    </row>
    <row r="1081" spans="1:17" hidden="1" x14ac:dyDescent="0.25">
      <c r="A1081" s="57">
        <v>42249.410529664354</v>
      </c>
      <c r="B1081" s="32" t="s">
        <v>290</v>
      </c>
      <c r="C1081" s="32" t="s">
        <v>3416</v>
      </c>
      <c r="D1081" s="32" t="s">
        <v>3417</v>
      </c>
      <c r="E1081" s="32" t="s">
        <v>3603</v>
      </c>
      <c r="F1081" s="32" t="s">
        <v>8534</v>
      </c>
      <c r="G1081" s="32" t="s">
        <v>3049</v>
      </c>
      <c r="H1081" s="32" t="s">
        <v>3050</v>
      </c>
      <c r="I1081" s="32" t="s">
        <v>4605</v>
      </c>
      <c r="J1081" s="35">
        <v>32.520000000000003</v>
      </c>
      <c r="K1081" s="35">
        <v>0</v>
      </c>
      <c r="L1081" s="35">
        <v>0</v>
      </c>
      <c r="M1081" s="35">
        <v>0</v>
      </c>
      <c r="N1081" s="32" t="s">
        <v>2197</v>
      </c>
      <c r="O1081" s="32" t="s">
        <v>18</v>
      </c>
      <c r="P1081" s="32">
        <v>1</v>
      </c>
      <c r="Q1081" s="32" t="s">
        <v>2236</v>
      </c>
    </row>
    <row r="1082" spans="1:17" hidden="1" x14ac:dyDescent="0.25">
      <c r="A1082" s="57">
        <v>42249.410529664354</v>
      </c>
      <c r="B1082" s="32" t="s">
        <v>290</v>
      </c>
      <c r="C1082" s="32" t="s">
        <v>3416</v>
      </c>
      <c r="D1082" s="32" t="s">
        <v>3417</v>
      </c>
      <c r="E1082" s="32" t="s">
        <v>3603</v>
      </c>
      <c r="F1082" s="32" t="s">
        <v>8534</v>
      </c>
      <c r="G1082" s="32" t="s">
        <v>2806</v>
      </c>
      <c r="H1082" s="32" t="s">
        <v>2807</v>
      </c>
      <c r="I1082" s="32" t="s">
        <v>4605</v>
      </c>
      <c r="J1082" s="35">
        <v>1.5</v>
      </c>
      <c r="K1082" s="35">
        <v>0</v>
      </c>
      <c r="L1082" s="35">
        <v>0</v>
      </c>
      <c r="M1082" s="35">
        <v>0</v>
      </c>
      <c r="N1082" s="32" t="s">
        <v>2197</v>
      </c>
      <c r="O1082" s="32" t="s">
        <v>18</v>
      </c>
      <c r="P1082" s="32">
        <v>1</v>
      </c>
      <c r="Q1082" s="32" t="s">
        <v>2236</v>
      </c>
    </row>
    <row r="1083" spans="1:17" hidden="1" x14ac:dyDescent="0.25">
      <c r="A1083" s="57">
        <v>42249.410529664354</v>
      </c>
      <c r="B1083" s="32" t="s">
        <v>290</v>
      </c>
      <c r="C1083" s="32" t="s">
        <v>3416</v>
      </c>
      <c r="D1083" s="32" t="s">
        <v>3417</v>
      </c>
      <c r="E1083" s="32" t="s">
        <v>3603</v>
      </c>
      <c r="F1083" s="32" t="s">
        <v>8534</v>
      </c>
      <c r="G1083" s="32" t="s">
        <v>2774</v>
      </c>
      <c r="H1083" s="32" t="s">
        <v>2775</v>
      </c>
      <c r="I1083" s="32" t="s">
        <v>4605</v>
      </c>
      <c r="J1083" s="35">
        <v>4.51</v>
      </c>
      <c r="K1083" s="35">
        <v>0</v>
      </c>
      <c r="L1083" s="35">
        <v>0</v>
      </c>
      <c r="M1083" s="35">
        <v>0</v>
      </c>
      <c r="N1083" s="32" t="s">
        <v>2197</v>
      </c>
      <c r="O1083" s="32" t="s">
        <v>18</v>
      </c>
      <c r="P1083" s="32">
        <v>1</v>
      </c>
      <c r="Q1083" s="32" t="s">
        <v>2236</v>
      </c>
    </row>
    <row r="1084" spans="1:17" hidden="1" x14ac:dyDescent="0.25">
      <c r="A1084" s="57">
        <v>42249.410531481481</v>
      </c>
      <c r="B1084" s="32" t="s">
        <v>290</v>
      </c>
      <c r="C1084" s="32" t="s">
        <v>3416</v>
      </c>
      <c r="D1084" s="32" t="s">
        <v>3417</v>
      </c>
      <c r="E1084" s="32" t="s">
        <v>3602</v>
      </c>
      <c r="F1084" s="32" t="s">
        <v>8535</v>
      </c>
      <c r="G1084" s="32" t="s">
        <v>3049</v>
      </c>
      <c r="H1084" s="32" t="s">
        <v>3050</v>
      </c>
      <c r="I1084" s="32" t="s">
        <v>4605</v>
      </c>
      <c r="J1084" s="35">
        <v>32.520000000000003</v>
      </c>
      <c r="K1084" s="35">
        <v>0</v>
      </c>
      <c r="L1084" s="35">
        <v>0</v>
      </c>
      <c r="M1084" s="35">
        <v>0</v>
      </c>
      <c r="N1084" s="32" t="s">
        <v>2197</v>
      </c>
      <c r="O1084" s="32" t="s">
        <v>18</v>
      </c>
      <c r="P1084" s="32">
        <v>1</v>
      </c>
      <c r="Q1084" s="32" t="s">
        <v>2263</v>
      </c>
    </row>
    <row r="1085" spans="1:17" hidden="1" x14ac:dyDescent="0.25">
      <c r="A1085" s="57">
        <v>42249.410531481481</v>
      </c>
      <c r="B1085" s="32" t="s">
        <v>290</v>
      </c>
      <c r="C1085" s="32" t="s">
        <v>3416</v>
      </c>
      <c r="D1085" s="32" t="s">
        <v>3417</v>
      </c>
      <c r="E1085" s="32" t="s">
        <v>3602</v>
      </c>
      <c r="F1085" s="32" t="s">
        <v>8535</v>
      </c>
      <c r="G1085" s="32" t="s">
        <v>2806</v>
      </c>
      <c r="H1085" s="32" t="s">
        <v>2807</v>
      </c>
      <c r="I1085" s="32" t="s">
        <v>4605</v>
      </c>
      <c r="J1085" s="35">
        <v>1.5</v>
      </c>
      <c r="K1085" s="35">
        <v>0</v>
      </c>
      <c r="L1085" s="35">
        <v>0</v>
      </c>
      <c r="M1085" s="35">
        <v>0</v>
      </c>
      <c r="N1085" s="32" t="s">
        <v>2197</v>
      </c>
      <c r="O1085" s="32" t="s">
        <v>18</v>
      </c>
      <c r="P1085" s="32">
        <v>1</v>
      </c>
      <c r="Q1085" s="32" t="s">
        <v>2263</v>
      </c>
    </row>
    <row r="1086" spans="1:17" hidden="1" x14ac:dyDescent="0.25">
      <c r="A1086" s="57">
        <v>42249.410531481481</v>
      </c>
      <c r="B1086" s="32" t="s">
        <v>290</v>
      </c>
      <c r="C1086" s="32" t="s">
        <v>3416</v>
      </c>
      <c r="D1086" s="32" t="s">
        <v>3417</v>
      </c>
      <c r="E1086" s="32" t="s">
        <v>3602</v>
      </c>
      <c r="F1086" s="32" t="s">
        <v>8535</v>
      </c>
      <c r="G1086" s="32" t="s">
        <v>2774</v>
      </c>
      <c r="H1086" s="32" t="s">
        <v>2775</v>
      </c>
      <c r="I1086" s="32" t="s">
        <v>4605</v>
      </c>
      <c r="J1086" s="35">
        <v>4.51</v>
      </c>
      <c r="K1086" s="35">
        <v>0</v>
      </c>
      <c r="L1086" s="35">
        <v>0</v>
      </c>
      <c r="M1086" s="35">
        <v>0</v>
      </c>
      <c r="N1086" s="32" t="s">
        <v>2197</v>
      </c>
      <c r="O1086" s="32" t="s">
        <v>18</v>
      </c>
      <c r="P1086" s="32">
        <v>1</v>
      </c>
      <c r="Q1086" s="32" t="s">
        <v>2263</v>
      </c>
    </row>
    <row r="1087" spans="1:17" hidden="1" x14ac:dyDescent="0.25">
      <c r="A1087" s="57">
        <v>42249.410533449074</v>
      </c>
      <c r="B1087" s="32" t="s">
        <v>290</v>
      </c>
      <c r="C1087" s="32" t="s">
        <v>3416</v>
      </c>
      <c r="D1087" s="32" t="s">
        <v>3417</v>
      </c>
      <c r="E1087" s="32" t="s">
        <v>3601</v>
      </c>
      <c r="F1087" s="32" t="s">
        <v>8536</v>
      </c>
      <c r="G1087" s="32" t="s">
        <v>3049</v>
      </c>
      <c r="H1087" s="32" t="s">
        <v>3050</v>
      </c>
      <c r="I1087" s="32" t="s">
        <v>4605</v>
      </c>
      <c r="J1087" s="35">
        <v>32.520000000000003</v>
      </c>
      <c r="K1087" s="35">
        <v>0</v>
      </c>
      <c r="L1087" s="35">
        <v>0</v>
      </c>
      <c r="M1087" s="35">
        <v>0</v>
      </c>
      <c r="N1087" s="32" t="s">
        <v>2197</v>
      </c>
      <c r="O1087" s="32" t="s">
        <v>18</v>
      </c>
      <c r="P1087" s="32">
        <v>1</v>
      </c>
      <c r="Q1087" s="32" t="s">
        <v>2462</v>
      </c>
    </row>
    <row r="1088" spans="1:17" hidden="1" x14ac:dyDescent="0.25">
      <c r="A1088" s="57">
        <v>42249.410533449074</v>
      </c>
      <c r="B1088" s="32" t="s">
        <v>290</v>
      </c>
      <c r="C1088" s="32" t="s">
        <v>3416</v>
      </c>
      <c r="D1088" s="32" t="s">
        <v>3417</v>
      </c>
      <c r="E1088" s="32" t="s">
        <v>3601</v>
      </c>
      <c r="F1088" s="32" t="s">
        <v>8536</v>
      </c>
      <c r="G1088" s="32" t="s">
        <v>2806</v>
      </c>
      <c r="H1088" s="32" t="s">
        <v>2807</v>
      </c>
      <c r="I1088" s="32" t="s">
        <v>4605</v>
      </c>
      <c r="J1088" s="35">
        <v>1.5</v>
      </c>
      <c r="K1088" s="35">
        <v>0</v>
      </c>
      <c r="L1088" s="35">
        <v>0</v>
      </c>
      <c r="M1088" s="35">
        <v>0</v>
      </c>
      <c r="N1088" s="32" t="s">
        <v>2197</v>
      </c>
      <c r="O1088" s="32" t="s">
        <v>18</v>
      </c>
      <c r="P1088" s="32">
        <v>1</v>
      </c>
      <c r="Q1088" s="32" t="s">
        <v>2462</v>
      </c>
    </row>
    <row r="1089" spans="1:17" hidden="1" x14ac:dyDescent="0.25">
      <c r="A1089" s="57">
        <v>42249.410533449074</v>
      </c>
      <c r="B1089" s="32" t="s">
        <v>290</v>
      </c>
      <c r="C1089" s="32" t="s">
        <v>3416</v>
      </c>
      <c r="D1089" s="32" t="s">
        <v>3417</v>
      </c>
      <c r="E1089" s="32" t="s">
        <v>3601</v>
      </c>
      <c r="F1089" s="32" t="s">
        <v>8536</v>
      </c>
      <c r="G1089" s="32" t="s">
        <v>2774</v>
      </c>
      <c r="H1089" s="32" t="s">
        <v>2775</v>
      </c>
      <c r="I1089" s="32" t="s">
        <v>4605</v>
      </c>
      <c r="J1089" s="35">
        <v>4.51</v>
      </c>
      <c r="K1089" s="35">
        <v>0</v>
      </c>
      <c r="L1089" s="35">
        <v>0</v>
      </c>
      <c r="M1089" s="35">
        <v>0</v>
      </c>
      <c r="N1089" s="32" t="s">
        <v>2197</v>
      </c>
      <c r="O1089" s="32" t="s">
        <v>18</v>
      </c>
      <c r="P1089" s="32">
        <v>1</v>
      </c>
      <c r="Q1089" s="32" t="s">
        <v>2462</v>
      </c>
    </row>
    <row r="1090" spans="1:17" hidden="1" x14ac:dyDescent="0.25">
      <c r="A1090" s="57">
        <v>42249.410535451389</v>
      </c>
      <c r="B1090" s="32" t="s">
        <v>290</v>
      </c>
      <c r="C1090" s="32" t="s">
        <v>3416</v>
      </c>
      <c r="D1090" s="32" t="s">
        <v>3417</v>
      </c>
      <c r="E1090" s="32" t="s">
        <v>3600</v>
      </c>
      <c r="F1090" s="32" t="s">
        <v>8537</v>
      </c>
      <c r="G1090" s="32" t="s">
        <v>3049</v>
      </c>
      <c r="H1090" s="32" t="s">
        <v>3050</v>
      </c>
      <c r="I1090" s="32" t="s">
        <v>4605</v>
      </c>
      <c r="J1090" s="35">
        <v>32.520000000000003</v>
      </c>
      <c r="K1090" s="35">
        <v>0</v>
      </c>
      <c r="L1090" s="35">
        <v>0</v>
      </c>
      <c r="M1090" s="35">
        <v>0</v>
      </c>
      <c r="N1090" s="32" t="s">
        <v>2197</v>
      </c>
      <c r="O1090" s="32" t="s">
        <v>18</v>
      </c>
      <c r="P1090" s="32">
        <v>1</v>
      </c>
      <c r="Q1090" s="32" t="s">
        <v>2500</v>
      </c>
    </row>
    <row r="1091" spans="1:17" hidden="1" x14ac:dyDescent="0.25">
      <c r="A1091" s="57">
        <v>42249.410535451389</v>
      </c>
      <c r="B1091" s="32" t="s">
        <v>290</v>
      </c>
      <c r="C1091" s="32" t="s">
        <v>3416</v>
      </c>
      <c r="D1091" s="32" t="s">
        <v>3417</v>
      </c>
      <c r="E1091" s="32" t="s">
        <v>3600</v>
      </c>
      <c r="F1091" s="32" t="s">
        <v>8537</v>
      </c>
      <c r="G1091" s="32" t="s">
        <v>2806</v>
      </c>
      <c r="H1091" s="32" t="s">
        <v>2807</v>
      </c>
      <c r="I1091" s="32" t="s">
        <v>4605</v>
      </c>
      <c r="J1091" s="35">
        <v>1.5</v>
      </c>
      <c r="K1091" s="35">
        <v>0</v>
      </c>
      <c r="L1091" s="35">
        <v>0</v>
      </c>
      <c r="M1091" s="35">
        <v>0</v>
      </c>
      <c r="N1091" s="32" t="s">
        <v>2197</v>
      </c>
      <c r="O1091" s="32" t="s">
        <v>18</v>
      </c>
      <c r="P1091" s="32">
        <v>1</v>
      </c>
      <c r="Q1091" s="32" t="s">
        <v>2500</v>
      </c>
    </row>
    <row r="1092" spans="1:17" hidden="1" x14ac:dyDescent="0.25">
      <c r="A1092" s="57">
        <v>42249.410535451389</v>
      </c>
      <c r="B1092" s="32" t="s">
        <v>290</v>
      </c>
      <c r="C1092" s="32" t="s">
        <v>3416</v>
      </c>
      <c r="D1092" s="32" t="s">
        <v>3417</v>
      </c>
      <c r="E1092" s="32" t="s">
        <v>3600</v>
      </c>
      <c r="F1092" s="32" t="s">
        <v>8537</v>
      </c>
      <c r="G1092" s="32" t="s">
        <v>2774</v>
      </c>
      <c r="H1092" s="32" t="s">
        <v>2775</v>
      </c>
      <c r="I1092" s="32" t="s">
        <v>4605</v>
      </c>
      <c r="J1092" s="35">
        <v>4.51</v>
      </c>
      <c r="K1092" s="35">
        <v>0</v>
      </c>
      <c r="L1092" s="35">
        <v>0</v>
      </c>
      <c r="M1092" s="35">
        <v>0</v>
      </c>
      <c r="N1092" s="32" t="s">
        <v>2197</v>
      </c>
      <c r="O1092" s="32" t="s">
        <v>18</v>
      </c>
      <c r="P1092" s="32">
        <v>1</v>
      </c>
      <c r="Q1092" s="32" t="s">
        <v>2500</v>
      </c>
    </row>
    <row r="1093" spans="1:17" hidden="1" x14ac:dyDescent="0.25">
      <c r="A1093" s="57">
        <v>42249.410537418982</v>
      </c>
      <c r="B1093" s="32" t="s">
        <v>290</v>
      </c>
      <c r="C1093" s="32" t="s">
        <v>3416</v>
      </c>
      <c r="D1093" s="32" t="s">
        <v>3417</v>
      </c>
      <c r="E1093" s="32" t="s">
        <v>4788</v>
      </c>
      <c r="F1093" s="32" t="s">
        <v>8538</v>
      </c>
      <c r="G1093" s="32" t="s">
        <v>3049</v>
      </c>
      <c r="H1093" s="32" t="s">
        <v>3050</v>
      </c>
      <c r="I1093" s="32" t="s">
        <v>4605</v>
      </c>
      <c r="J1093" s="35">
        <v>130.08000000000001</v>
      </c>
      <c r="K1093" s="35">
        <v>0</v>
      </c>
      <c r="L1093" s="35">
        <v>0</v>
      </c>
      <c r="M1093" s="35">
        <v>0</v>
      </c>
      <c r="N1093" s="32" t="s">
        <v>2197</v>
      </c>
      <c r="O1093" s="32" t="s">
        <v>18</v>
      </c>
      <c r="P1093" s="32">
        <v>4</v>
      </c>
      <c r="Q1093" s="32" t="s">
        <v>4676</v>
      </c>
    </row>
    <row r="1094" spans="1:17" hidden="1" x14ac:dyDescent="0.25">
      <c r="A1094" s="57">
        <v>42249.410537418982</v>
      </c>
      <c r="B1094" s="32" t="s">
        <v>290</v>
      </c>
      <c r="C1094" s="32" t="s">
        <v>3416</v>
      </c>
      <c r="D1094" s="32" t="s">
        <v>3417</v>
      </c>
      <c r="E1094" s="32" t="s">
        <v>4788</v>
      </c>
      <c r="F1094" s="32" t="s">
        <v>8538</v>
      </c>
      <c r="G1094" s="32" t="s">
        <v>2806</v>
      </c>
      <c r="H1094" s="32" t="s">
        <v>2807</v>
      </c>
      <c r="I1094" s="32" t="s">
        <v>4605</v>
      </c>
      <c r="J1094" s="35">
        <v>6</v>
      </c>
      <c r="K1094" s="35">
        <v>0</v>
      </c>
      <c r="L1094" s="35">
        <v>0</v>
      </c>
      <c r="M1094" s="35">
        <v>0</v>
      </c>
      <c r="N1094" s="32" t="s">
        <v>2197</v>
      </c>
      <c r="O1094" s="32" t="s">
        <v>18</v>
      </c>
      <c r="P1094" s="32">
        <v>4</v>
      </c>
      <c r="Q1094" s="32" t="s">
        <v>4676</v>
      </c>
    </row>
    <row r="1095" spans="1:17" hidden="1" x14ac:dyDescent="0.25">
      <c r="A1095" s="57">
        <v>42249.410537418982</v>
      </c>
      <c r="B1095" s="32" t="s">
        <v>290</v>
      </c>
      <c r="C1095" s="32" t="s">
        <v>3416</v>
      </c>
      <c r="D1095" s="32" t="s">
        <v>3417</v>
      </c>
      <c r="E1095" s="32" t="s">
        <v>4788</v>
      </c>
      <c r="F1095" s="32" t="s">
        <v>8538</v>
      </c>
      <c r="G1095" s="32" t="s">
        <v>2774</v>
      </c>
      <c r="H1095" s="32" t="s">
        <v>2775</v>
      </c>
      <c r="I1095" s="32" t="s">
        <v>4605</v>
      </c>
      <c r="J1095" s="35">
        <v>18.04</v>
      </c>
      <c r="K1095" s="35">
        <v>0</v>
      </c>
      <c r="L1095" s="35">
        <v>0</v>
      </c>
      <c r="M1095" s="35">
        <v>0</v>
      </c>
      <c r="N1095" s="32" t="s">
        <v>2197</v>
      </c>
      <c r="O1095" s="32" t="s">
        <v>18</v>
      </c>
      <c r="P1095" s="32">
        <v>4</v>
      </c>
      <c r="Q1095" s="32" t="s">
        <v>4676</v>
      </c>
    </row>
    <row r="1096" spans="1:17" hidden="1" x14ac:dyDescent="0.25">
      <c r="A1096" s="57">
        <v>42249.410539236109</v>
      </c>
      <c r="B1096" s="32" t="s">
        <v>290</v>
      </c>
      <c r="C1096" s="32" t="s">
        <v>3416</v>
      </c>
      <c r="D1096" s="32" t="s">
        <v>3417</v>
      </c>
      <c r="E1096" s="32" t="s">
        <v>5467</v>
      </c>
      <c r="F1096" s="32" t="s">
        <v>8539</v>
      </c>
      <c r="G1096" s="32" t="s">
        <v>5189</v>
      </c>
      <c r="H1096" s="32" t="s">
        <v>5190</v>
      </c>
      <c r="I1096" s="32" t="s">
        <v>4605</v>
      </c>
      <c r="J1096" s="35">
        <v>65.040000000000006</v>
      </c>
      <c r="K1096" s="35">
        <v>0</v>
      </c>
      <c r="L1096" s="35">
        <v>0</v>
      </c>
      <c r="M1096" s="35">
        <v>0</v>
      </c>
      <c r="N1096" s="32" t="s">
        <v>2197</v>
      </c>
      <c r="O1096" s="32" t="s">
        <v>18</v>
      </c>
      <c r="P1096" s="32">
        <v>2</v>
      </c>
      <c r="Q1096" s="32" t="s">
        <v>5412</v>
      </c>
    </row>
    <row r="1097" spans="1:17" hidden="1" x14ac:dyDescent="0.25">
      <c r="A1097" s="57">
        <v>42249.410539236109</v>
      </c>
      <c r="B1097" s="32" t="s">
        <v>290</v>
      </c>
      <c r="C1097" s="32" t="s">
        <v>3416</v>
      </c>
      <c r="D1097" s="32" t="s">
        <v>3417</v>
      </c>
      <c r="E1097" s="32" t="s">
        <v>5467</v>
      </c>
      <c r="F1097" s="32" t="s">
        <v>8539</v>
      </c>
      <c r="G1097" s="32" t="s">
        <v>5192</v>
      </c>
      <c r="H1097" s="32" t="s">
        <v>5193</v>
      </c>
      <c r="I1097" s="32" t="s">
        <v>4605</v>
      </c>
      <c r="J1097" s="35">
        <v>3</v>
      </c>
      <c r="K1097" s="35">
        <v>0</v>
      </c>
      <c r="L1097" s="35">
        <v>0</v>
      </c>
      <c r="M1097" s="35">
        <v>0</v>
      </c>
      <c r="N1097" s="32" t="s">
        <v>2197</v>
      </c>
      <c r="O1097" s="32" t="s">
        <v>18</v>
      </c>
      <c r="P1097" s="32">
        <v>2</v>
      </c>
      <c r="Q1097" s="32" t="s">
        <v>5412</v>
      </c>
    </row>
    <row r="1098" spans="1:17" hidden="1" x14ac:dyDescent="0.25">
      <c r="A1098" s="57">
        <v>42249.410539236109</v>
      </c>
      <c r="B1098" s="32" t="s">
        <v>290</v>
      </c>
      <c r="C1098" s="32" t="s">
        <v>3416</v>
      </c>
      <c r="D1098" s="32" t="s">
        <v>3417</v>
      </c>
      <c r="E1098" s="32" t="s">
        <v>5467</v>
      </c>
      <c r="F1098" s="32" t="s">
        <v>8539</v>
      </c>
      <c r="G1098" s="32" t="s">
        <v>2774</v>
      </c>
      <c r="H1098" s="32" t="s">
        <v>2775</v>
      </c>
      <c r="I1098" s="32" t="s">
        <v>4605</v>
      </c>
      <c r="J1098" s="35">
        <v>9.02</v>
      </c>
      <c r="K1098" s="35">
        <v>0</v>
      </c>
      <c r="L1098" s="35">
        <v>0</v>
      </c>
      <c r="M1098" s="35">
        <v>0</v>
      </c>
      <c r="N1098" s="32" t="s">
        <v>2197</v>
      </c>
      <c r="O1098" s="32" t="s">
        <v>18</v>
      </c>
      <c r="P1098" s="32">
        <v>2</v>
      </c>
      <c r="Q1098" s="32" t="s">
        <v>5412</v>
      </c>
    </row>
    <row r="1099" spans="1:17" hidden="1" x14ac:dyDescent="0.25">
      <c r="A1099" s="57">
        <v>42249.415874849539</v>
      </c>
      <c r="B1099" s="32" t="s">
        <v>290</v>
      </c>
      <c r="C1099" s="32" t="s">
        <v>3420</v>
      </c>
      <c r="D1099" s="32" t="s">
        <v>3421</v>
      </c>
      <c r="E1099" s="32" t="s">
        <v>3422</v>
      </c>
      <c r="F1099" s="32" t="s">
        <v>8540</v>
      </c>
      <c r="G1099" s="32" t="s">
        <v>2679</v>
      </c>
      <c r="H1099" s="32" t="s">
        <v>2680</v>
      </c>
      <c r="I1099" s="32" t="s">
        <v>4605</v>
      </c>
      <c r="J1099" s="35">
        <v>43.03</v>
      </c>
      <c r="K1099" s="35">
        <v>0</v>
      </c>
      <c r="L1099" s="35">
        <v>0</v>
      </c>
      <c r="M1099" s="35">
        <v>0</v>
      </c>
      <c r="N1099" s="32" t="s">
        <v>2197</v>
      </c>
      <c r="O1099" s="32" t="s">
        <v>18</v>
      </c>
      <c r="P1099" s="32">
        <v>1</v>
      </c>
      <c r="Q1099" s="32" t="s">
        <v>3423</v>
      </c>
    </row>
    <row r="1100" spans="1:17" hidden="1" x14ac:dyDescent="0.25">
      <c r="A1100" s="57">
        <v>42249.415874849539</v>
      </c>
      <c r="B1100" s="32" t="s">
        <v>290</v>
      </c>
      <c r="C1100" s="32" t="s">
        <v>3420</v>
      </c>
      <c r="D1100" s="32" t="s">
        <v>3421</v>
      </c>
      <c r="E1100" s="32" t="s">
        <v>3422</v>
      </c>
      <c r="F1100" s="32" t="s">
        <v>8540</v>
      </c>
      <c r="G1100" s="32" t="s">
        <v>2682</v>
      </c>
      <c r="H1100" s="32" t="s">
        <v>2683</v>
      </c>
      <c r="I1100" s="32" t="s">
        <v>4605</v>
      </c>
      <c r="J1100" s="35">
        <v>5.1100000000000003</v>
      </c>
      <c r="K1100" s="35">
        <v>0</v>
      </c>
      <c r="L1100" s="35">
        <v>0</v>
      </c>
      <c r="M1100" s="35">
        <v>0</v>
      </c>
      <c r="N1100" s="32" t="s">
        <v>2197</v>
      </c>
      <c r="O1100" s="32" t="s">
        <v>18</v>
      </c>
      <c r="P1100" s="32">
        <v>1</v>
      </c>
      <c r="Q1100" s="32" t="s">
        <v>3423</v>
      </c>
    </row>
    <row r="1101" spans="1:17" hidden="1" x14ac:dyDescent="0.25">
      <c r="A1101" s="57">
        <v>42249.416356979164</v>
      </c>
      <c r="B1101" s="32" t="s">
        <v>290</v>
      </c>
      <c r="C1101" s="32" t="s">
        <v>3420</v>
      </c>
      <c r="D1101" s="32" t="s">
        <v>3421</v>
      </c>
      <c r="E1101" s="32" t="s">
        <v>3424</v>
      </c>
      <c r="F1101" s="32" t="s">
        <v>8541</v>
      </c>
      <c r="G1101" s="32" t="s">
        <v>2663</v>
      </c>
      <c r="H1101" s="32" t="s">
        <v>2664</v>
      </c>
      <c r="I1101" s="32" t="s">
        <v>4605</v>
      </c>
      <c r="J1101" s="35">
        <v>25.86</v>
      </c>
      <c r="K1101" s="35">
        <v>0</v>
      </c>
      <c r="L1101" s="35">
        <v>0</v>
      </c>
      <c r="M1101" s="35">
        <v>0</v>
      </c>
      <c r="N1101" s="32" t="s">
        <v>2197</v>
      </c>
      <c r="O1101" s="32" t="s">
        <v>18</v>
      </c>
      <c r="P1101" s="32">
        <v>1</v>
      </c>
      <c r="Q1101" s="32" t="s">
        <v>3425</v>
      </c>
    </row>
    <row r="1102" spans="1:17" hidden="1" x14ac:dyDescent="0.25">
      <c r="A1102" s="57">
        <v>42249.417836886576</v>
      </c>
      <c r="B1102" s="32" t="s">
        <v>290</v>
      </c>
      <c r="C1102" s="32" t="s">
        <v>3420</v>
      </c>
      <c r="D1102" s="32" t="s">
        <v>3421</v>
      </c>
      <c r="E1102" s="32" t="s">
        <v>3426</v>
      </c>
      <c r="F1102" s="32" t="s">
        <v>8542</v>
      </c>
      <c r="G1102" s="32" t="s">
        <v>2663</v>
      </c>
      <c r="H1102" s="32" t="s">
        <v>2664</v>
      </c>
      <c r="I1102" s="32" t="s">
        <v>4605</v>
      </c>
      <c r="J1102" s="35">
        <v>25.86</v>
      </c>
      <c r="K1102" s="35">
        <v>0</v>
      </c>
      <c r="L1102" s="35">
        <v>0</v>
      </c>
      <c r="M1102" s="35">
        <v>0</v>
      </c>
      <c r="N1102" s="32" t="s">
        <v>2197</v>
      </c>
      <c r="O1102" s="32" t="s">
        <v>18</v>
      </c>
      <c r="P1102" s="32">
        <v>1</v>
      </c>
      <c r="Q1102" s="32" t="s">
        <v>3427</v>
      </c>
    </row>
    <row r="1103" spans="1:17" hidden="1" x14ac:dyDescent="0.25">
      <c r="A1103" s="57">
        <v>42249.418355752314</v>
      </c>
      <c r="B1103" s="32" t="s">
        <v>290</v>
      </c>
      <c r="C1103" s="32" t="s">
        <v>3420</v>
      </c>
      <c r="D1103" s="32" t="s">
        <v>3421</v>
      </c>
      <c r="E1103" s="32" t="s">
        <v>3428</v>
      </c>
      <c r="F1103" s="32" t="s">
        <v>8543</v>
      </c>
      <c r="G1103" s="32" t="s">
        <v>2679</v>
      </c>
      <c r="H1103" s="32" t="s">
        <v>2680</v>
      </c>
      <c r="I1103" s="32" t="s">
        <v>4605</v>
      </c>
      <c r="J1103" s="35">
        <v>172.12</v>
      </c>
      <c r="K1103" s="35">
        <v>0</v>
      </c>
      <c r="L1103" s="35">
        <v>0</v>
      </c>
      <c r="M1103" s="35">
        <v>0</v>
      </c>
      <c r="N1103" s="32" t="s">
        <v>2197</v>
      </c>
      <c r="O1103" s="32" t="s">
        <v>18</v>
      </c>
      <c r="P1103" s="32">
        <v>4</v>
      </c>
      <c r="Q1103" s="32" t="s">
        <v>3429</v>
      </c>
    </row>
    <row r="1104" spans="1:17" hidden="1" x14ac:dyDescent="0.25">
      <c r="A1104" s="57">
        <v>42249.418355752314</v>
      </c>
      <c r="B1104" s="32" t="s">
        <v>290</v>
      </c>
      <c r="C1104" s="32" t="s">
        <v>3420</v>
      </c>
      <c r="D1104" s="32" t="s">
        <v>3421</v>
      </c>
      <c r="E1104" s="32" t="s">
        <v>3428</v>
      </c>
      <c r="F1104" s="32" t="s">
        <v>8543</v>
      </c>
      <c r="G1104" s="32" t="s">
        <v>2682</v>
      </c>
      <c r="H1104" s="32" t="s">
        <v>2683</v>
      </c>
      <c r="I1104" s="32" t="s">
        <v>4605</v>
      </c>
      <c r="J1104" s="35">
        <v>20.440000000000001</v>
      </c>
      <c r="K1104" s="35">
        <v>0</v>
      </c>
      <c r="L1104" s="35">
        <v>0</v>
      </c>
      <c r="M1104" s="35">
        <v>0</v>
      </c>
      <c r="N1104" s="32" t="s">
        <v>2197</v>
      </c>
      <c r="O1104" s="32" t="s">
        <v>18</v>
      </c>
      <c r="P1104" s="32">
        <v>4</v>
      </c>
      <c r="Q1104" s="32" t="s">
        <v>3429</v>
      </c>
    </row>
    <row r="1105" spans="1:17" hidden="1" x14ac:dyDescent="0.25">
      <c r="A1105" s="57">
        <v>42249.419313692131</v>
      </c>
      <c r="B1105" s="32" t="s">
        <v>290</v>
      </c>
      <c r="C1105" s="32" t="s">
        <v>3420</v>
      </c>
      <c r="D1105" s="32" t="s">
        <v>3421</v>
      </c>
      <c r="E1105" s="32" t="s">
        <v>3430</v>
      </c>
      <c r="F1105" s="32" t="s">
        <v>8544</v>
      </c>
      <c r="G1105" s="32" t="s">
        <v>2663</v>
      </c>
      <c r="H1105" s="32" t="s">
        <v>2664</v>
      </c>
      <c r="I1105" s="32" t="s">
        <v>4605</v>
      </c>
      <c r="J1105" s="35">
        <v>25.86</v>
      </c>
      <c r="K1105" s="35">
        <v>0</v>
      </c>
      <c r="L1105" s="35">
        <v>0</v>
      </c>
      <c r="M1105" s="35">
        <v>0</v>
      </c>
      <c r="N1105" s="32" t="s">
        <v>2197</v>
      </c>
      <c r="O1105" s="32" t="s">
        <v>18</v>
      </c>
      <c r="P1105" s="32">
        <v>1</v>
      </c>
      <c r="Q1105" s="32" t="s">
        <v>3431</v>
      </c>
    </row>
    <row r="1106" spans="1:17" hidden="1" x14ac:dyDescent="0.25">
      <c r="A1106" s="57">
        <v>42249.420197685184</v>
      </c>
      <c r="B1106" s="32" t="s">
        <v>290</v>
      </c>
      <c r="C1106" s="32" t="s">
        <v>3420</v>
      </c>
      <c r="D1106" s="32" t="s">
        <v>3421</v>
      </c>
      <c r="E1106" s="32" t="s">
        <v>3432</v>
      </c>
      <c r="F1106" s="32" t="s">
        <v>8545</v>
      </c>
      <c r="G1106" s="32" t="s">
        <v>2679</v>
      </c>
      <c r="H1106" s="32" t="s">
        <v>2680</v>
      </c>
      <c r="I1106" s="32" t="s">
        <v>4605</v>
      </c>
      <c r="J1106" s="35">
        <v>129.09</v>
      </c>
      <c r="K1106" s="35">
        <v>0</v>
      </c>
      <c r="L1106" s="35">
        <v>0</v>
      </c>
      <c r="M1106" s="35">
        <v>0</v>
      </c>
      <c r="N1106" s="32" t="s">
        <v>2197</v>
      </c>
      <c r="O1106" s="32" t="s">
        <v>18</v>
      </c>
      <c r="P1106" s="32">
        <v>3</v>
      </c>
      <c r="Q1106" s="32" t="s">
        <v>3433</v>
      </c>
    </row>
    <row r="1107" spans="1:17" hidden="1" x14ac:dyDescent="0.25">
      <c r="A1107" s="57">
        <v>42249.420197685184</v>
      </c>
      <c r="B1107" s="32" t="s">
        <v>290</v>
      </c>
      <c r="C1107" s="32" t="s">
        <v>3420</v>
      </c>
      <c r="D1107" s="32" t="s">
        <v>3421</v>
      </c>
      <c r="E1107" s="32" t="s">
        <v>3432</v>
      </c>
      <c r="F1107" s="32" t="s">
        <v>8545</v>
      </c>
      <c r="G1107" s="32" t="s">
        <v>2682</v>
      </c>
      <c r="H1107" s="32" t="s">
        <v>2683</v>
      </c>
      <c r="I1107" s="32" t="s">
        <v>4605</v>
      </c>
      <c r="J1107" s="35">
        <v>15.33</v>
      </c>
      <c r="K1107" s="35">
        <v>0</v>
      </c>
      <c r="L1107" s="35">
        <v>0</v>
      </c>
      <c r="M1107" s="35">
        <v>0</v>
      </c>
      <c r="N1107" s="32" t="s">
        <v>2197</v>
      </c>
      <c r="O1107" s="32" t="s">
        <v>18</v>
      </c>
      <c r="P1107" s="32">
        <v>3</v>
      </c>
      <c r="Q1107" s="32" t="s">
        <v>3433</v>
      </c>
    </row>
    <row r="1108" spans="1:17" hidden="1" x14ac:dyDescent="0.25">
      <c r="A1108" s="57">
        <v>42249.42604672454</v>
      </c>
      <c r="B1108" s="32" t="s">
        <v>290</v>
      </c>
      <c r="C1108" s="32" t="s">
        <v>3420</v>
      </c>
      <c r="D1108" s="32" t="s">
        <v>3421</v>
      </c>
      <c r="E1108" s="32" t="s">
        <v>3434</v>
      </c>
      <c r="F1108" s="32" t="s">
        <v>8546</v>
      </c>
      <c r="G1108" s="32" t="s">
        <v>2679</v>
      </c>
      <c r="H1108" s="32" t="s">
        <v>2680</v>
      </c>
      <c r="I1108" s="32" t="s">
        <v>4605</v>
      </c>
      <c r="J1108" s="35">
        <v>43.03</v>
      </c>
      <c r="K1108" s="35">
        <v>0</v>
      </c>
      <c r="L1108" s="35">
        <v>0</v>
      </c>
      <c r="M1108" s="35">
        <v>0</v>
      </c>
      <c r="N1108" s="32" t="s">
        <v>2197</v>
      </c>
      <c r="O1108" s="32" t="s">
        <v>18</v>
      </c>
      <c r="P1108" s="32">
        <v>1</v>
      </c>
      <c r="Q1108" s="32" t="s">
        <v>3435</v>
      </c>
    </row>
    <row r="1109" spans="1:17" hidden="1" x14ac:dyDescent="0.25">
      <c r="A1109" s="57">
        <v>42249.42604672454</v>
      </c>
      <c r="B1109" s="32" t="s">
        <v>290</v>
      </c>
      <c r="C1109" s="32" t="s">
        <v>3420</v>
      </c>
      <c r="D1109" s="32" t="s">
        <v>3421</v>
      </c>
      <c r="E1109" s="32" t="s">
        <v>3434</v>
      </c>
      <c r="F1109" s="32" t="s">
        <v>8546</v>
      </c>
      <c r="G1109" s="32" t="s">
        <v>2682</v>
      </c>
      <c r="H1109" s="32" t="s">
        <v>2683</v>
      </c>
      <c r="I1109" s="32" t="s">
        <v>4605</v>
      </c>
      <c r="J1109" s="35">
        <v>5.1100000000000003</v>
      </c>
      <c r="K1109" s="35">
        <v>0</v>
      </c>
      <c r="L1109" s="35">
        <v>0</v>
      </c>
      <c r="M1109" s="35">
        <v>0</v>
      </c>
      <c r="N1109" s="32" t="s">
        <v>2197</v>
      </c>
      <c r="O1109" s="32" t="s">
        <v>18</v>
      </c>
      <c r="P1109" s="32">
        <v>1</v>
      </c>
      <c r="Q1109" s="32" t="s">
        <v>3435</v>
      </c>
    </row>
    <row r="1110" spans="1:17" hidden="1" x14ac:dyDescent="0.25">
      <c r="A1110" s="57">
        <v>42249.430148414351</v>
      </c>
      <c r="B1110" s="32" t="s">
        <v>290</v>
      </c>
      <c r="C1110" s="32" t="s">
        <v>3420</v>
      </c>
      <c r="D1110" s="32" t="s">
        <v>3421</v>
      </c>
      <c r="E1110" s="32" t="s">
        <v>3436</v>
      </c>
      <c r="F1110" s="32" t="s">
        <v>8547</v>
      </c>
      <c r="G1110" s="32" t="s">
        <v>2679</v>
      </c>
      <c r="H1110" s="32" t="s">
        <v>2680</v>
      </c>
      <c r="I1110" s="32" t="s">
        <v>4605</v>
      </c>
      <c r="J1110" s="35">
        <v>645.45000000000005</v>
      </c>
      <c r="K1110" s="35">
        <v>0</v>
      </c>
      <c r="L1110" s="35">
        <v>0</v>
      </c>
      <c r="M1110" s="35">
        <v>0</v>
      </c>
      <c r="N1110" s="32" t="s">
        <v>2197</v>
      </c>
      <c r="O1110" s="32" t="s">
        <v>18</v>
      </c>
      <c r="P1110" s="32">
        <v>15</v>
      </c>
      <c r="Q1110" s="32" t="s">
        <v>3437</v>
      </c>
    </row>
    <row r="1111" spans="1:17" hidden="1" x14ac:dyDescent="0.25">
      <c r="A1111" s="57">
        <v>42249.430148414351</v>
      </c>
      <c r="B1111" s="32" t="s">
        <v>290</v>
      </c>
      <c r="C1111" s="32" t="s">
        <v>3420</v>
      </c>
      <c r="D1111" s="32" t="s">
        <v>3421</v>
      </c>
      <c r="E1111" s="32" t="s">
        <v>3436</v>
      </c>
      <c r="F1111" s="32" t="s">
        <v>8547</v>
      </c>
      <c r="G1111" s="32" t="s">
        <v>2682</v>
      </c>
      <c r="H1111" s="32" t="s">
        <v>2683</v>
      </c>
      <c r="I1111" s="32" t="s">
        <v>4605</v>
      </c>
      <c r="J1111" s="35">
        <v>76.650000000000006</v>
      </c>
      <c r="K1111" s="35">
        <v>0</v>
      </c>
      <c r="L1111" s="35">
        <v>0</v>
      </c>
      <c r="M1111" s="35">
        <v>0</v>
      </c>
      <c r="N1111" s="32" t="s">
        <v>2197</v>
      </c>
      <c r="O1111" s="32" t="s">
        <v>18</v>
      </c>
      <c r="P1111" s="32">
        <v>15</v>
      </c>
      <c r="Q1111" s="32" t="s">
        <v>3437</v>
      </c>
    </row>
    <row r="1112" spans="1:17" x14ac:dyDescent="0.25">
      <c r="A1112" s="57">
        <v>42249.430427083331</v>
      </c>
      <c r="B1112" s="32" t="s">
        <v>22</v>
      </c>
      <c r="C1112" s="32" t="s">
        <v>78</v>
      </c>
      <c r="D1112" s="32" t="s">
        <v>77</v>
      </c>
      <c r="E1112" s="32" t="s">
        <v>6128</v>
      </c>
      <c r="F1112" s="32" t="s">
        <v>6129</v>
      </c>
      <c r="G1112" s="32" t="s">
        <v>25</v>
      </c>
      <c r="H1112" s="32" t="s">
        <v>26</v>
      </c>
      <c r="I1112" s="32" t="s">
        <v>2006</v>
      </c>
      <c r="J1112" s="35">
        <v>0</v>
      </c>
      <c r="K1112" s="35">
        <v>0</v>
      </c>
      <c r="L1112" s="35">
        <v>45</v>
      </c>
      <c r="M1112" s="35">
        <v>0</v>
      </c>
      <c r="N1112" s="32" t="s">
        <v>17</v>
      </c>
      <c r="O1112" s="32" t="s">
        <v>24</v>
      </c>
      <c r="P1112" s="32">
        <v>2</v>
      </c>
      <c r="Q1112" s="32"/>
    </row>
    <row r="1113" spans="1:17" x14ac:dyDescent="0.25">
      <c r="A1113" s="57">
        <v>42249.430427083331</v>
      </c>
      <c r="B1113" s="32" t="s">
        <v>22</v>
      </c>
      <c r="C1113" s="32" t="s">
        <v>78</v>
      </c>
      <c r="D1113" s="32" t="s">
        <v>77</v>
      </c>
      <c r="E1113" s="32" t="s">
        <v>6128</v>
      </c>
      <c r="F1113" s="32" t="s">
        <v>6129</v>
      </c>
      <c r="G1113" s="32" t="s">
        <v>25</v>
      </c>
      <c r="H1113" s="32" t="s">
        <v>26</v>
      </c>
      <c r="I1113" s="32" t="s">
        <v>2006</v>
      </c>
      <c r="J1113" s="35">
        <v>0</v>
      </c>
      <c r="K1113" s="35">
        <v>0</v>
      </c>
      <c r="L1113" s="35">
        <v>0</v>
      </c>
      <c r="M1113" s="35">
        <v>0</v>
      </c>
      <c r="N1113" s="32" t="s">
        <v>17</v>
      </c>
      <c r="O1113" s="32" t="s">
        <v>24</v>
      </c>
      <c r="P1113" s="32">
        <v>2</v>
      </c>
      <c r="Q1113" s="32"/>
    </row>
    <row r="1114" spans="1:17" hidden="1" x14ac:dyDescent="0.25">
      <c r="A1114" s="57">
        <v>42249.430824039351</v>
      </c>
      <c r="B1114" s="32" t="s">
        <v>290</v>
      </c>
      <c r="C1114" s="32" t="s">
        <v>3420</v>
      </c>
      <c r="D1114" s="32" t="s">
        <v>3421</v>
      </c>
      <c r="E1114" s="32" t="s">
        <v>3438</v>
      </c>
      <c r="F1114" s="32" t="s">
        <v>8548</v>
      </c>
      <c r="G1114" s="32" t="s">
        <v>2679</v>
      </c>
      <c r="H1114" s="32" t="s">
        <v>2680</v>
      </c>
      <c r="I1114" s="32" t="s">
        <v>4605</v>
      </c>
      <c r="J1114" s="35">
        <v>258.18</v>
      </c>
      <c r="K1114" s="35">
        <v>0</v>
      </c>
      <c r="L1114" s="35">
        <v>0</v>
      </c>
      <c r="M1114" s="35">
        <v>0</v>
      </c>
      <c r="N1114" s="32" t="s">
        <v>2197</v>
      </c>
      <c r="O1114" s="32" t="s">
        <v>18</v>
      </c>
      <c r="P1114" s="32">
        <v>6</v>
      </c>
      <c r="Q1114" s="32" t="s">
        <v>3439</v>
      </c>
    </row>
    <row r="1115" spans="1:17" hidden="1" x14ac:dyDescent="0.25">
      <c r="A1115" s="57">
        <v>42249.430824039351</v>
      </c>
      <c r="B1115" s="32" t="s">
        <v>290</v>
      </c>
      <c r="C1115" s="32" t="s">
        <v>3420</v>
      </c>
      <c r="D1115" s="32" t="s">
        <v>3421</v>
      </c>
      <c r="E1115" s="32" t="s">
        <v>3438</v>
      </c>
      <c r="F1115" s="32" t="s">
        <v>8548</v>
      </c>
      <c r="G1115" s="32" t="s">
        <v>2682</v>
      </c>
      <c r="H1115" s="32" t="s">
        <v>2683</v>
      </c>
      <c r="I1115" s="32" t="s">
        <v>4605</v>
      </c>
      <c r="J1115" s="35">
        <v>30.66</v>
      </c>
      <c r="K1115" s="35">
        <v>0</v>
      </c>
      <c r="L1115" s="35">
        <v>0</v>
      </c>
      <c r="M1115" s="35">
        <v>0</v>
      </c>
      <c r="N1115" s="32" t="s">
        <v>2197</v>
      </c>
      <c r="O1115" s="32" t="s">
        <v>18</v>
      </c>
      <c r="P1115" s="32">
        <v>6</v>
      </c>
      <c r="Q1115" s="32" t="s">
        <v>3439</v>
      </c>
    </row>
    <row r="1116" spans="1:17" hidden="1" x14ac:dyDescent="0.25">
      <c r="A1116" s="57">
        <v>42249.431335150461</v>
      </c>
      <c r="B1116" s="32" t="s">
        <v>290</v>
      </c>
      <c r="C1116" s="32" t="s">
        <v>3420</v>
      </c>
      <c r="D1116" s="32" t="s">
        <v>3421</v>
      </c>
      <c r="E1116" s="32" t="s">
        <v>3440</v>
      </c>
      <c r="F1116" s="32" t="s">
        <v>8549</v>
      </c>
      <c r="G1116" s="32" t="s">
        <v>2679</v>
      </c>
      <c r="H1116" s="32" t="s">
        <v>2680</v>
      </c>
      <c r="I1116" s="32" t="s">
        <v>4605</v>
      </c>
      <c r="J1116" s="35">
        <v>43.03</v>
      </c>
      <c r="K1116" s="35">
        <v>0</v>
      </c>
      <c r="L1116" s="35">
        <v>0</v>
      </c>
      <c r="M1116" s="35">
        <v>0</v>
      </c>
      <c r="N1116" s="32" t="s">
        <v>2197</v>
      </c>
      <c r="O1116" s="32" t="s">
        <v>18</v>
      </c>
      <c r="P1116" s="32">
        <v>1</v>
      </c>
      <c r="Q1116" s="32" t="s">
        <v>3441</v>
      </c>
    </row>
    <row r="1117" spans="1:17" hidden="1" x14ac:dyDescent="0.25">
      <c r="A1117" s="57">
        <v>42249.431335150461</v>
      </c>
      <c r="B1117" s="32" t="s">
        <v>290</v>
      </c>
      <c r="C1117" s="32" t="s">
        <v>3420</v>
      </c>
      <c r="D1117" s="32" t="s">
        <v>3421</v>
      </c>
      <c r="E1117" s="32" t="s">
        <v>3440</v>
      </c>
      <c r="F1117" s="32" t="s">
        <v>8549</v>
      </c>
      <c r="G1117" s="32" t="s">
        <v>2682</v>
      </c>
      <c r="H1117" s="32" t="s">
        <v>2683</v>
      </c>
      <c r="I1117" s="32" t="s">
        <v>4605</v>
      </c>
      <c r="J1117" s="35">
        <v>5.1100000000000003</v>
      </c>
      <c r="K1117" s="35">
        <v>0</v>
      </c>
      <c r="L1117" s="35">
        <v>0</v>
      </c>
      <c r="M1117" s="35">
        <v>0</v>
      </c>
      <c r="N1117" s="32" t="s">
        <v>2197</v>
      </c>
      <c r="O1117" s="32" t="s">
        <v>18</v>
      </c>
      <c r="P1117" s="32">
        <v>1</v>
      </c>
      <c r="Q1117" s="32" t="s">
        <v>3441</v>
      </c>
    </row>
    <row r="1118" spans="1:17" hidden="1" x14ac:dyDescent="0.25">
      <c r="A1118" s="57">
        <v>42249.432118020835</v>
      </c>
      <c r="B1118" s="32" t="s">
        <v>290</v>
      </c>
      <c r="C1118" s="32" t="s">
        <v>3420</v>
      </c>
      <c r="D1118" s="32" t="s">
        <v>3421</v>
      </c>
      <c r="E1118" s="32" t="s">
        <v>3442</v>
      </c>
      <c r="F1118" s="32" t="s">
        <v>8550</v>
      </c>
      <c r="G1118" s="32" t="s">
        <v>2679</v>
      </c>
      <c r="H1118" s="32" t="s">
        <v>2680</v>
      </c>
      <c r="I1118" s="32" t="s">
        <v>4605</v>
      </c>
      <c r="J1118" s="35">
        <v>129.09</v>
      </c>
      <c r="K1118" s="35">
        <v>0</v>
      </c>
      <c r="L1118" s="35">
        <v>0</v>
      </c>
      <c r="M1118" s="35">
        <v>0</v>
      </c>
      <c r="N1118" s="32" t="s">
        <v>2197</v>
      </c>
      <c r="O1118" s="32" t="s">
        <v>18</v>
      </c>
      <c r="P1118" s="32">
        <v>3</v>
      </c>
      <c r="Q1118" s="32" t="s">
        <v>2239</v>
      </c>
    </row>
    <row r="1119" spans="1:17" hidden="1" x14ac:dyDescent="0.25">
      <c r="A1119" s="57">
        <v>42249.432118020835</v>
      </c>
      <c r="B1119" s="32" t="s">
        <v>290</v>
      </c>
      <c r="C1119" s="32" t="s">
        <v>3420</v>
      </c>
      <c r="D1119" s="32" t="s">
        <v>3421</v>
      </c>
      <c r="E1119" s="32" t="s">
        <v>3442</v>
      </c>
      <c r="F1119" s="32" t="s">
        <v>8550</v>
      </c>
      <c r="G1119" s="32" t="s">
        <v>2682</v>
      </c>
      <c r="H1119" s="32" t="s">
        <v>2683</v>
      </c>
      <c r="I1119" s="32" t="s">
        <v>4605</v>
      </c>
      <c r="J1119" s="35">
        <v>15.33</v>
      </c>
      <c r="K1119" s="35">
        <v>0</v>
      </c>
      <c r="L1119" s="35">
        <v>0</v>
      </c>
      <c r="M1119" s="35">
        <v>0</v>
      </c>
      <c r="N1119" s="32" t="s">
        <v>2197</v>
      </c>
      <c r="O1119" s="32" t="s">
        <v>18</v>
      </c>
      <c r="P1119" s="32">
        <v>3</v>
      </c>
      <c r="Q1119" s="32" t="s">
        <v>2239</v>
      </c>
    </row>
    <row r="1120" spans="1:17" hidden="1" x14ac:dyDescent="0.25">
      <c r="A1120" s="57">
        <v>42249.432482986114</v>
      </c>
      <c r="B1120" s="32" t="s">
        <v>290</v>
      </c>
      <c r="C1120" s="32" t="s">
        <v>3420</v>
      </c>
      <c r="D1120" s="32" t="s">
        <v>3421</v>
      </c>
      <c r="E1120" s="32" t="s">
        <v>3443</v>
      </c>
      <c r="F1120" s="32" t="s">
        <v>8551</v>
      </c>
      <c r="G1120" s="32" t="s">
        <v>2679</v>
      </c>
      <c r="H1120" s="32" t="s">
        <v>2680</v>
      </c>
      <c r="I1120" s="32" t="s">
        <v>4605</v>
      </c>
      <c r="J1120" s="35">
        <v>43.03</v>
      </c>
      <c r="K1120" s="35">
        <v>0</v>
      </c>
      <c r="L1120" s="35">
        <v>0</v>
      </c>
      <c r="M1120" s="35">
        <v>0</v>
      </c>
      <c r="N1120" s="32" t="s">
        <v>2197</v>
      </c>
      <c r="O1120" s="32" t="s">
        <v>18</v>
      </c>
      <c r="P1120" s="32">
        <v>1</v>
      </c>
      <c r="Q1120" s="32" t="s">
        <v>2255</v>
      </c>
    </row>
    <row r="1121" spans="1:17" hidden="1" x14ac:dyDescent="0.25">
      <c r="A1121" s="57">
        <v>42249.432482986114</v>
      </c>
      <c r="B1121" s="32" t="s">
        <v>290</v>
      </c>
      <c r="C1121" s="32" t="s">
        <v>3420</v>
      </c>
      <c r="D1121" s="32" t="s">
        <v>3421</v>
      </c>
      <c r="E1121" s="32" t="s">
        <v>3443</v>
      </c>
      <c r="F1121" s="32" t="s">
        <v>8551</v>
      </c>
      <c r="G1121" s="32" t="s">
        <v>2682</v>
      </c>
      <c r="H1121" s="32" t="s">
        <v>2683</v>
      </c>
      <c r="I1121" s="32" t="s">
        <v>4605</v>
      </c>
      <c r="J1121" s="35">
        <v>5.1100000000000003</v>
      </c>
      <c r="K1121" s="35">
        <v>0</v>
      </c>
      <c r="L1121" s="35">
        <v>0</v>
      </c>
      <c r="M1121" s="35">
        <v>0</v>
      </c>
      <c r="N1121" s="32" t="s">
        <v>2197</v>
      </c>
      <c r="O1121" s="32" t="s">
        <v>18</v>
      </c>
      <c r="P1121" s="32">
        <v>1</v>
      </c>
      <c r="Q1121" s="32" t="s">
        <v>2255</v>
      </c>
    </row>
    <row r="1122" spans="1:17" hidden="1" x14ac:dyDescent="0.25">
      <c r="A1122" s="57">
        <v>42249.4330309375</v>
      </c>
      <c r="B1122" s="32" t="s">
        <v>290</v>
      </c>
      <c r="C1122" s="32" t="s">
        <v>3420</v>
      </c>
      <c r="D1122" s="32" t="s">
        <v>3421</v>
      </c>
      <c r="E1122" s="32" t="s">
        <v>3444</v>
      </c>
      <c r="F1122" s="32" t="s">
        <v>8552</v>
      </c>
      <c r="G1122" s="32" t="s">
        <v>2679</v>
      </c>
      <c r="H1122" s="32" t="s">
        <v>2680</v>
      </c>
      <c r="I1122" s="32" t="s">
        <v>4605</v>
      </c>
      <c r="J1122" s="35">
        <v>43.03</v>
      </c>
      <c r="K1122" s="35">
        <v>0</v>
      </c>
      <c r="L1122" s="35">
        <v>0</v>
      </c>
      <c r="M1122" s="35">
        <v>0</v>
      </c>
      <c r="N1122" s="32" t="s">
        <v>2197</v>
      </c>
      <c r="O1122" s="32" t="s">
        <v>18</v>
      </c>
      <c r="P1122" s="32">
        <v>1</v>
      </c>
      <c r="Q1122" s="32" t="s">
        <v>2299</v>
      </c>
    </row>
    <row r="1123" spans="1:17" hidden="1" x14ac:dyDescent="0.25">
      <c r="A1123" s="57">
        <v>42249.4330309375</v>
      </c>
      <c r="B1123" s="32" t="s">
        <v>290</v>
      </c>
      <c r="C1123" s="32" t="s">
        <v>3420</v>
      </c>
      <c r="D1123" s="32" t="s">
        <v>3421</v>
      </c>
      <c r="E1123" s="32" t="s">
        <v>3444</v>
      </c>
      <c r="F1123" s="32" t="s">
        <v>8552</v>
      </c>
      <c r="G1123" s="32" t="s">
        <v>2682</v>
      </c>
      <c r="H1123" s="32" t="s">
        <v>2683</v>
      </c>
      <c r="I1123" s="32" t="s">
        <v>4605</v>
      </c>
      <c r="J1123" s="35">
        <v>5.1100000000000003</v>
      </c>
      <c r="K1123" s="35">
        <v>0</v>
      </c>
      <c r="L1123" s="35">
        <v>0</v>
      </c>
      <c r="M1123" s="35">
        <v>0</v>
      </c>
      <c r="N1123" s="32" t="s">
        <v>2197</v>
      </c>
      <c r="O1123" s="32" t="s">
        <v>18</v>
      </c>
      <c r="P1123" s="32">
        <v>1</v>
      </c>
      <c r="Q1123" s="32" t="s">
        <v>2299</v>
      </c>
    </row>
    <row r="1124" spans="1:17" hidden="1" x14ac:dyDescent="0.25">
      <c r="A1124" s="57">
        <v>42249.433693946761</v>
      </c>
      <c r="B1124" s="32" t="s">
        <v>290</v>
      </c>
      <c r="C1124" s="32" t="s">
        <v>3420</v>
      </c>
      <c r="D1124" s="32" t="s">
        <v>3421</v>
      </c>
      <c r="E1124" s="32" t="s">
        <v>3445</v>
      </c>
      <c r="F1124" s="32" t="s">
        <v>8553</v>
      </c>
      <c r="G1124" s="32" t="s">
        <v>2679</v>
      </c>
      <c r="H1124" s="32" t="s">
        <v>2680</v>
      </c>
      <c r="I1124" s="32" t="s">
        <v>4605</v>
      </c>
      <c r="J1124" s="35">
        <v>43.03</v>
      </c>
      <c r="K1124" s="35">
        <v>0</v>
      </c>
      <c r="L1124" s="35">
        <v>0</v>
      </c>
      <c r="M1124" s="35">
        <v>0</v>
      </c>
      <c r="N1124" s="32" t="s">
        <v>2197</v>
      </c>
      <c r="O1124" s="32" t="s">
        <v>18</v>
      </c>
      <c r="P1124" s="32">
        <v>1</v>
      </c>
      <c r="Q1124" s="32" t="s">
        <v>2470</v>
      </c>
    </row>
    <row r="1125" spans="1:17" hidden="1" x14ac:dyDescent="0.25">
      <c r="A1125" s="57">
        <v>42249.433693946761</v>
      </c>
      <c r="B1125" s="32" t="s">
        <v>290</v>
      </c>
      <c r="C1125" s="32" t="s">
        <v>3420</v>
      </c>
      <c r="D1125" s="32" t="s">
        <v>3421</v>
      </c>
      <c r="E1125" s="32" t="s">
        <v>3445</v>
      </c>
      <c r="F1125" s="32" t="s">
        <v>8553</v>
      </c>
      <c r="G1125" s="32" t="s">
        <v>2682</v>
      </c>
      <c r="H1125" s="32" t="s">
        <v>2683</v>
      </c>
      <c r="I1125" s="32" t="s">
        <v>4605</v>
      </c>
      <c r="J1125" s="35">
        <v>5.1100000000000003</v>
      </c>
      <c r="K1125" s="35">
        <v>0</v>
      </c>
      <c r="L1125" s="35">
        <v>0</v>
      </c>
      <c r="M1125" s="35">
        <v>0</v>
      </c>
      <c r="N1125" s="32" t="s">
        <v>2197</v>
      </c>
      <c r="O1125" s="32" t="s">
        <v>18</v>
      </c>
      <c r="P1125" s="32">
        <v>1</v>
      </c>
      <c r="Q1125" s="32" t="s">
        <v>2470</v>
      </c>
    </row>
    <row r="1126" spans="1:17" hidden="1" x14ac:dyDescent="0.25">
      <c r="A1126" s="57">
        <v>42249.434206481485</v>
      </c>
      <c r="B1126" s="32" t="s">
        <v>290</v>
      </c>
      <c r="C1126" s="32" t="s">
        <v>3420</v>
      </c>
      <c r="D1126" s="32" t="s">
        <v>3421</v>
      </c>
      <c r="E1126" s="32" t="s">
        <v>3446</v>
      </c>
      <c r="F1126" s="32" t="s">
        <v>8554</v>
      </c>
      <c r="G1126" s="32" t="s">
        <v>2679</v>
      </c>
      <c r="H1126" s="32" t="s">
        <v>2680</v>
      </c>
      <c r="I1126" s="32" t="s">
        <v>4605</v>
      </c>
      <c r="J1126" s="35">
        <v>43.03</v>
      </c>
      <c r="K1126" s="35">
        <v>0</v>
      </c>
      <c r="L1126" s="35">
        <v>0</v>
      </c>
      <c r="M1126" s="35">
        <v>0</v>
      </c>
      <c r="N1126" s="32" t="s">
        <v>2197</v>
      </c>
      <c r="O1126" s="32" t="s">
        <v>18</v>
      </c>
      <c r="P1126" s="32">
        <v>1</v>
      </c>
      <c r="Q1126" s="32" t="s">
        <v>2469</v>
      </c>
    </row>
    <row r="1127" spans="1:17" hidden="1" x14ac:dyDescent="0.25">
      <c r="A1127" s="57">
        <v>42249.434206481485</v>
      </c>
      <c r="B1127" s="32" t="s">
        <v>290</v>
      </c>
      <c r="C1127" s="32" t="s">
        <v>3420</v>
      </c>
      <c r="D1127" s="32" t="s">
        <v>3421</v>
      </c>
      <c r="E1127" s="32" t="s">
        <v>3446</v>
      </c>
      <c r="F1127" s="32" t="s">
        <v>8554</v>
      </c>
      <c r="G1127" s="32" t="s">
        <v>2682</v>
      </c>
      <c r="H1127" s="32" t="s">
        <v>2683</v>
      </c>
      <c r="I1127" s="32" t="s">
        <v>4605</v>
      </c>
      <c r="J1127" s="35">
        <v>5.1100000000000003</v>
      </c>
      <c r="K1127" s="35">
        <v>0</v>
      </c>
      <c r="L1127" s="35">
        <v>0</v>
      </c>
      <c r="M1127" s="35">
        <v>0</v>
      </c>
      <c r="N1127" s="32" t="s">
        <v>2197</v>
      </c>
      <c r="O1127" s="32" t="s">
        <v>18</v>
      </c>
      <c r="P1127" s="32">
        <v>1</v>
      </c>
      <c r="Q1127" s="32" t="s">
        <v>2469</v>
      </c>
    </row>
    <row r="1128" spans="1:17" hidden="1" x14ac:dyDescent="0.25">
      <c r="A1128" s="57">
        <v>42249.435308946762</v>
      </c>
      <c r="B1128" s="32" t="s">
        <v>290</v>
      </c>
      <c r="C1128" s="32" t="s">
        <v>3420</v>
      </c>
      <c r="D1128" s="32" t="s">
        <v>3421</v>
      </c>
      <c r="E1128" s="32" t="s">
        <v>4268</v>
      </c>
      <c r="F1128" s="32" t="s">
        <v>8555</v>
      </c>
      <c r="G1128" s="32" t="s">
        <v>2679</v>
      </c>
      <c r="H1128" s="32" t="s">
        <v>2680</v>
      </c>
      <c r="I1128" s="32" t="s">
        <v>4605</v>
      </c>
      <c r="J1128" s="35">
        <v>301.20999999999998</v>
      </c>
      <c r="K1128" s="35">
        <v>0</v>
      </c>
      <c r="L1128" s="35">
        <v>0</v>
      </c>
      <c r="M1128" s="35">
        <v>0</v>
      </c>
      <c r="N1128" s="32" t="s">
        <v>2197</v>
      </c>
      <c r="O1128" s="32" t="s">
        <v>18</v>
      </c>
      <c r="P1128" s="32">
        <v>7</v>
      </c>
      <c r="Q1128" s="32" t="s">
        <v>2553</v>
      </c>
    </row>
    <row r="1129" spans="1:17" hidden="1" x14ac:dyDescent="0.25">
      <c r="A1129" s="57">
        <v>42249.435308946762</v>
      </c>
      <c r="B1129" s="32" t="s">
        <v>290</v>
      </c>
      <c r="C1129" s="32" t="s">
        <v>3420</v>
      </c>
      <c r="D1129" s="32" t="s">
        <v>3421</v>
      </c>
      <c r="E1129" s="32" t="s">
        <v>4268</v>
      </c>
      <c r="F1129" s="32" t="s">
        <v>8555</v>
      </c>
      <c r="G1129" s="32" t="s">
        <v>2682</v>
      </c>
      <c r="H1129" s="32" t="s">
        <v>2683</v>
      </c>
      <c r="I1129" s="32" t="s">
        <v>4605</v>
      </c>
      <c r="J1129" s="35">
        <v>35.770000000000003</v>
      </c>
      <c r="K1129" s="35">
        <v>0</v>
      </c>
      <c r="L1129" s="35">
        <v>0</v>
      </c>
      <c r="M1129" s="35">
        <v>0</v>
      </c>
      <c r="N1129" s="32" t="s">
        <v>2197</v>
      </c>
      <c r="O1129" s="32" t="s">
        <v>18</v>
      </c>
      <c r="P1129" s="32">
        <v>7</v>
      </c>
      <c r="Q1129" s="32" t="s">
        <v>2553</v>
      </c>
    </row>
    <row r="1130" spans="1:17" hidden="1" x14ac:dyDescent="0.25">
      <c r="A1130" s="57">
        <v>42249.435308946762</v>
      </c>
      <c r="B1130" s="32" t="s">
        <v>290</v>
      </c>
      <c r="C1130" s="32" t="s">
        <v>3420</v>
      </c>
      <c r="D1130" s="32" t="s">
        <v>3421</v>
      </c>
      <c r="E1130" s="32" t="s">
        <v>4268</v>
      </c>
      <c r="F1130" s="32" t="s">
        <v>8555</v>
      </c>
      <c r="G1130" s="32" t="s">
        <v>2663</v>
      </c>
      <c r="H1130" s="32" t="s">
        <v>2664</v>
      </c>
      <c r="I1130" s="32" t="s">
        <v>4605</v>
      </c>
      <c r="J1130" s="35">
        <v>51.72</v>
      </c>
      <c r="K1130" s="35">
        <v>0</v>
      </c>
      <c r="L1130" s="35">
        <v>0</v>
      </c>
      <c r="M1130" s="35">
        <v>0</v>
      </c>
      <c r="N1130" s="32" t="s">
        <v>2197</v>
      </c>
      <c r="O1130" s="32" t="s">
        <v>18</v>
      </c>
      <c r="P1130" s="32">
        <v>2</v>
      </c>
      <c r="Q1130" s="32" t="s">
        <v>2553</v>
      </c>
    </row>
    <row r="1131" spans="1:17" x14ac:dyDescent="0.25">
      <c r="A1131" s="57">
        <v>42249.43586322917</v>
      </c>
      <c r="B1131" s="32"/>
      <c r="C1131" s="32" t="s">
        <v>340</v>
      </c>
      <c r="D1131" s="32" t="s">
        <v>334</v>
      </c>
      <c r="E1131" s="32" t="s">
        <v>6130</v>
      </c>
      <c r="F1131" s="32" t="s">
        <v>6131</v>
      </c>
      <c r="G1131" s="32" t="s">
        <v>58</v>
      </c>
      <c r="H1131" s="32" t="s">
        <v>59</v>
      </c>
      <c r="I1131" s="32" t="s">
        <v>2006</v>
      </c>
      <c r="J1131" s="35">
        <v>0</v>
      </c>
      <c r="K1131" s="35">
        <v>0</v>
      </c>
      <c r="L1131" s="35">
        <v>0</v>
      </c>
      <c r="M1131" s="35">
        <v>0</v>
      </c>
      <c r="N1131" s="32" t="s">
        <v>19</v>
      </c>
      <c r="O1131" s="32" t="s">
        <v>322</v>
      </c>
      <c r="P1131" s="32">
        <v>0</v>
      </c>
      <c r="Q1131" s="32"/>
    </row>
    <row r="1132" spans="1:17" hidden="1" x14ac:dyDescent="0.25">
      <c r="A1132" s="57">
        <v>42249.435873379633</v>
      </c>
      <c r="B1132" s="32" t="s">
        <v>290</v>
      </c>
      <c r="C1132" s="32" t="s">
        <v>3420</v>
      </c>
      <c r="D1132" s="32" t="s">
        <v>3421</v>
      </c>
      <c r="E1132" s="32" t="s">
        <v>4787</v>
      </c>
      <c r="F1132" s="32" t="s">
        <v>8556</v>
      </c>
      <c r="G1132" s="32" t="s">
        <v>2679</v>
      </c>
      <c r="H1132" s="32" t="s">
        <v>2680</v>
      </c>
      <c r="I1132" s="32" t="s">
        <v>4605</v>
      </c>
      <c r="J1132" s="35">
        <v>344.24</v>
      </c>
      <c r="K1132" s="35">
        <v>0</v>
      </c>
      <c r="L1132" s="35">
        <v>0</v>
      </c>
      <c r="M1132" s="35">
        <v>0</v>
      </c>
      <c r="N1132" s="32" t="s">
        <v>2197</v>
      </c>
      <c r="O1132" s="32" t="s">
        <v>18</v>
      </c>
      <c r="P1132" s="32">
        <v>8</v>
      </c>
      <c r="Q1132" s="32" t="s">
        <v>4669</v>
      </c>
    </row>
    <row r="1133" spans="1:17" hidden="1" x14ac:dyDescent="0.25">
      <c r="A1133" s="57">
        <v>42249.435873379633</v>
      </c>
      <c r="B1133" s="32" t="s">
        <v>290</v>
      </c>
      <c r="C1133" s="32" t="s">
        <v>3420</v>
      </c>
      <c r="D1133" s="32" t="s">
        <v>3421</v>
      </c>
      <c r="E1133" s="32" t="s">
        <v>4787</v>
      </c>
      <c r="F1133" s="32" t="s">
        <v>8556</v>
      </c>
      <c r="G1133" s="32" t="s">
        <v>2682</v>
      </c>
      <c r="H1133" s="32" t="s">
        <v>2683</v>
      </c>
      <c r="I1133" s="32" t="s">
        <v>4605</v>
      </c>
      <c r="J1133" s="35">
        <v>40.880000000000003</v>
      </c>
      <c r="K1133" s="35">
        <v>0</v>
      </c>
      <c r="L1133" s="35">
        <v>0</v>
      </c>
      <c r="M1133" s="35">
        <v>0</v>
      </c>
      <c r="N1133" s="32" t="s">
        <v>2197</v>
      </c>
      <c r="O1133" s="32" t="s">
        <v>18</v>
      </c>
      <c r="P1133" s="32">
        <v>8</v>
      </c>
      <c r="Q1133" s="32" t="s">
        <v>4669</v>
      </c>
    </row>
    <row r="1134" spans="1:17" hidden="1" x14ac:dyDescent="0.25">
      <c r="A1134" s="57">
        <v>42249.436254432869</v>
      </c>
      <c r="B1134" s="32" t="s">
        <v>290</v>
      </c>
      <c r="C1134" s="32" t="s">
        <v>3420</v>
      </c>
      <c r="D1134" s="32" t="s">
        <v>3421</v>
      </c>
      <c r="E1134" s="32" t="s">
        <v>5214</v>
      </c>
      <c r="F1134" s="32" t="s">
        <v>8557</v>
      </c>
      <c r="G1134" s="32" t="s">
        <v>2679</v>
      </c>
      <c r="H1134" s="32" t="s">
        <v>2680</v>
      </c>
      <c r="I1134" s="32" t="s">
        <v>4605</v>
      </c>
      <c r="J1134" s="35">
        <v>215.15</v>
      </c>
      <c r="K1134" s="35">
        <v>0</v>
      </c>
      <c r="L1134" s="35">
        <v>0</v>
      </c>
      <c r="M1134" s="35">
        <v>0</v>
      </c>
      <c r="N1134" s="32" t="s">
        <v>2197</v>
      </c>
      <c r="O1134" s="32" t="s">
        <v>18</v>
      </c>
      <c r="P1134" s="32">
        <v>5</v>
      </c>
      <c r="Q1134" s="32" t="s">
        <v>5215</v>
      </c>
    </row>
    <row r="1135" spans="1:17" hidden="1" x14ac:dyDescent="0.25">
      <c r="A1135" s="57">
        <v>42249.436254432869</v>
      </c>
      <c r="B1135" s="32" t="s">
        <v>290</v>
      </c>
      <c r="C1135" s="32" t="s">
        <v>3420</v>
      </c>
      <c r="D1135" s="32" t="s">
        <v>3421</v>
      </c>
      <c r="E1135" s="32" t="s">
        <v>5214</v>
      </c>
      <c r="F1135" s="32" t="s">
        <v>8557</v>
      </c>
      <c r="G1135" s="32" t="s">
        <v>2682</v>
      </c>
      <c r="H1135" s="32" t="s">
        <v>2683</v>
      </c>
      <c r="I1135" s="32" t="s">
        <v>4605</v>
      </c>
      <c r="J1135" s="35">
        <v>25.55</v>
      </c>
      <c r="K1135" s="35">
        <v>0</v>
      </c>
      <c r="L1135" s="35">
        <v>0</v>
      </c>
      <c r="M1135" s="35">
        <v>0</v>
      </c>
      <c r="N1135" s="32" t="s">
        <v>2197</v>
      </c>
      <c r="O1135" s="32" t="s">
        <v>18</v>
      </c>
      <c r="P1135" s="32">
        <v>5</v>
      </c>
      <c r="Q1135" s="32" t="s">
        <v>5215</v>
      </c>
    </row>
    <row r="1136" spans="1:17" hidden="1" x14ac:dyDescent="0.25">
      <c r="A1136" s="57">
        <v>42249.436768946762</v>
      </c>
      <c r="B1136" s="32" t="s">
        <v>290</v>
      </c>
      <c r="C1136" s="32" t="s">
        <v>3420</v>
      </c>
      <c r="D1136" s="32" t="s">
        <v>3421</v>
      </c>
      <c r="E1136" s="32" t="s">
        <v>5662</v>
      </c>
      <c r="F1136" s="32" t="s">
        <v>8558</v>
      </c>
      <c r="G1136" s="32" t="s">
        <v>5308</v>
      </c>
      <c r="H1136" s="32" t="s">
        <v>5309</v>
      </c>
      <c r="I1136" s="32" t="s">
        <v>4605</v>
      </c>
      <c r="J1136" s="35">
        <v>172.12</v>
      </c>
      <c r="K1136" s="35">
        <v>0</v>
      </c>
      <c r="L1136" s="35">
        <v>0</v>
      </c>
      <c r="M1136" s="35">
        <v>0</v>
      </c>
      <c r="N1136" s="32" t="s">
        <v>2197</v>
      </c>
      <c r="O1136" s="32" t="s">
        <v>18</v>
      </c>
      <c r="P1136" s="32">
        <v>4</v>
      </c>
      <c r="Q1136" s="32" t="s">
        <v>5663</v>
      </c>
    </row>
    <row r="1137" spans="1:17" hidden="1" x14ac:dyDescent="0.25">
      <c r="A1137" s="57">
        <v>42249.436768946762</v>
      </c>
      <c r="B1137" s="32" t="s">
        <v>290</v>
      </c>
      <c r="C1137" s="32" t="s">
        <v>3420</v>
      </c>
      <c r="D1137" s="32" t="s">
        <v>3421</v>
      </c>
      <c r="E1137" s="32" t="s">
        <v>5662</v>
      </c>
      <c r="F1137" s="32" t="s">
        <v>8558</v>
      </c>
      <c r="G1137" s="32" t="s">
        <v>2682</v>
      </c>
      <c r="H1137" s="32" t="s">
        <v>2683</v>
      </c>
      <c r="I1137" s="32" t="s">
        <v>4605</v>
      </c>
      <c r="J1137" s="35">
        <v>20.440000000000001</v>
      </c>
      <c r="K1137" s="35">
        <v>0</v>
      </c>
      <c r="L1137" s="35">
        <v>0</v>
      </c>
      <c r="M1137" s="35">
        <v>0</v>
      </c>
      <c r="N1137" s="32" t="s">
        <v>2197</v>
      </c>
      <c r="O1137" s="32" t="s">
        <v>18</v>
      </c>
      <c r="P1137" s="32">
        <v>4</v>
      </c>
      <c r="Q1137" s="32" t="s">
        <v>5663</v>
      </c>
    </row>
    <row r="1138" spans="1:17" hidden="1" x14ac:dyDescent="0.25">
      <c r="A1138" s="57">
        <v>42249.437399039351</v>
      </c>
      <c r="B1138" s="32" t="s">
        <v>290</v>
      </c>
      <c r="C1138" s="32" t="s">
        <v>3447</v>
      </c>
      <c r="D1138" s="32" t="s">
        <v>1775</v>
      </c>
      <c r="E1138" s="32" t="s">
        <v>3448</v>
      </c>
      <c r="F1138" s="32" t="s">
        <v>8559</v>
      </c>
      <c r="G1138" s="32" t="s">
        <v>2646</v>
      </c>
      <c r="H1138" s="32" t="s">
        <v>2647</v>
      </c>
      <c r="I1138" s="32" t="s">
        <v>4605</v>
      </c>
      <c r="J1138" s="35">
        <v>1220.44</v>
      </c>
      <c r="K1138" s="35">
        <v>0</v>
      </c>
      <c r="L1138" s="35">
        <v>0</v>
      </c>
      <c r="M1138" s="35">
        <v>0</v>
      </c>
      <c r="N1138" s="32" t="s">
        <v>2197</v>
      </c>
      <c r="O1138" s="32" t="s">
        <v>18</v>
      </c>
      <c r="P1138" s="32">
        <v>52</v>
      </c>
      <c r="Q1138" s="32" t="s">
        <v>3449</v>
      </c>
    </row>
    <row r="1139" spans="1:17" hidden="1" x14ac:dyDescent="0.25">
      <c r="A1139" s="57">
        <v>42249.437399039351</v>
      </c>
      <c r="B1139" s="32" t="s">
        <v>290</v>
      </c>
      <c r="C1139" s="32" t="s">
        <v>3447</v>
      </c>
      <c r="D1139" s="32" t="s">
        <v>1775</v>
      </c>
      <c r="E1139" s="32" t="s">
        <v>3448</v>
      </c>
      <c r="F1139" s="32" t="s">
        <v>8559</v>
      </c>
      <c r="G1139" s="32" t="s">
        <v>3049</v>
      </c>
      <c r="H1139" s="32" t="s">
        <v>3050</v>
      </c>
      <c r="I1139" s="32" t="s">
        <v>4605</v>
      </c>
      <c r="J1139" s="35">
        <v>65.040000000000006</v>
      </c>
      <c r="K1139" s="35">
        <v>0</v>
      </c>
      <c r="L1139" s="35">
        <v>0</v>
      </c>
      <c r="M1139" s="35">
        <v>0</v>
      </c>
      <c r="N1139" s="32" t="s">
        <v>2197</v>
      </c>
      <c r="O1139" s="32" t="s">
        <v>18</v>
      </c>
      <c r="P1139" s="32">
        <v>2</v>
      </c>
      <c r="Q1139" s="32" t="s">
        <v>3449</v>
      </c>
    </row>
    <row r="1140" spans="1:17" hidden="1" x14ac:dyDescent="0.25">
      <c r="A1140" s="57">
        <v>42249.437399039351</v>
      </c>
      <c r="B1140" s="32" t="s">
        <v>290</v>
      </c>
      <c r="C1140" s="32" t="s">
        <v>3447</v>
      </c>
      <c r="D1140" s="32" t="s">
        <v>1775</v>
      </c>
      <c r="E1140" s="32" t="s">
        <v>3448</v>
      </c>
      <c r="F1140" s="32" t="s">
        <v>8559</v>
      </c>
      <c r="G1140" s="32" t="s">
        <v>2774</v>
      </c>
      <c r="H1140" s="32" t="s">
        <v>2775</v>
      </c>
      <c r="I1140" s="32" t="s">
        <v>4605</v>
      </c>
      <c r="J1140" s="35">
        <v>9.02</v>
      </c>
      <c r="K1140" s="35">
        <v>0</v>
      </c>
      <c r="L1140" s="35">
        <v>0</v>
      </c>
      <c r="M1140" s="35">
        <v>0</v>
      </c>
      <c r="N1140" s="32" t="s">
        <v>2197</v>
      </c>
      <c r="O1140" s="32" t="s">
        <v>18</v>
      </c>
      <c r="P1140" s="32">
        <v>2</v>
      </c>
      <c r="Q1140" s="32" t="s">
        <v>3449</v>
      </c>
    </row>
    <row r="1141" spans="1:17" hidden="1" x14ac:dyDescent="0.25">
      <c r="A1141" s="57">
        <v>42249.437401006944</v>
      </c>
      <c r="B1141" s="32" t="s">
        <v>290</v>
      </c>
      <c r="C1141" s="32" t="s">
        <v>3447</v>
      </c>
      <c r="D1141" s="32" t="s">
        <v>1775</v>
      </c>
      <c r="E1141" s="32" t="s">
        <v>4405</v>
      </c>
      <c r="F1141" s="32" t="s">
        <v>8560</v>
      </c>
      <c r="G1141" s="32" t="s">
        <v>2646</v>
      </c>
      <c r="H1141" s="32" t="s">
        <v>2647</v>
      </c>
      <c r="I1141" s="32" t="s">
        <v>4605</v>
      </c>
      <c r="J1141" s="35">
        <v>1173.5</v>
      </c>
      <c r="K1141" s="35">
        <v>0</v>
      </c>
      <c r="L1141" s="35">
        <v>0</v>
      </c>
      <c r="M1141" s="35">
        <v>0</v>
      </c>
      <c r="N1141" s="32" t="s">
        <v>2197</v>
      </c>
      <c r="O1141" s="32" t="s">
        <v>18</v>
      </c>
      <c r="P1141" s="32">
        <v>50</v>
      </c>
      <c r="Q1141" s="32" t="s">
        <v>4406</v>
      </c>
    </row>
    <row r="1142" spans="1:17" hidden="1" x14ac:dyDescent="0.25">
      <c r="A1142" s="57">
        <v>42249.437401006944</v>
      </c>
      <c r="B1142" s="32" t="s">
        <v>290</v>
      </c>
      <c r="C1142" s="32" t="s">
        <v>3447</v>
      </c>
      <c r="D1142" s="32" t="s">
        <v>1775</v>
      </c>
      <c r="E1142" s="32" t="s">
        <v>4405</v>
      </c>
      <c r="F1142" s="32" t="s">
        <v>8560</v>
      </c>
      <c r="G1142" s="32" t="s">
        <v>2663</v>
      </c>
      <c r="H1142" s="32" t="s">
        <v>2664</v>
      </c>
      <c r="I1142" s="32" t="s">
        <v>4605</v>
      </c>
      <c r="J1142" s="35">
        <v>568.91999999999996</v>
      </c>
      <c r="K1142" s="35">
        <v>0</v>
      </c>
      <c r="L1142" s="35">
        <v>0</v>
      </c>
      <c r="M1142" s="35">
        <v>0</v>
      </c>
      <c r="N1142" s="32" t="s">
        <v>2197</v>
      </c>
      <c r="O1142" s="32" t="s">
        <v>18</v>
      </c>
      <c r="P1142" s="32">
        <v>22</v>
      </c>
      <c r="Q1142" s="32" t="s">
        <v>4406</v>
      </c>
    </row>
    <row r="1143" spans="1:17" hidden="1" x14ac:dyDescent="0.25">
      <c r="A1143" s="57">
        <v>42249.437401006944</v>
      </c>
      <c r="B1143" s="32" t="s">
        <v>290</v>
      </c>
      <c r="C1143" s="32" t="s">
        <v>3447</v>
      </c>
      <c r="D1143" s="32" t="s">
        <v>1775</v>
      </c>
      <c r="E1143" s="32" t="s">
        <v>4405</v>
      </c>
      <c r="F1143" s="32" t="s">
        <v>8560</v>
      </c>
      <c r="G1143" s="32" t="s">
        <v>3985</v>
      </c>
      <c r="H1143" s="32" t="s">
        <v>3986</v>
      </c>
      <c r="I1143" s="32" t="s">
        <v>4605</v>
      </c>
      <c r="J1143" s="35">
        <v>167.36</v>
      </c>
      <c r="K1143" s="35">
        <v>0</v>
      </c>
      <c r="L1143" s="35">
        <v>0</v>
      </c>
      <c r="M1143" s="35">
        <v>0</v>
      </c>
      <c r="N1143" s="32" t="s">
        <v>2197</v>
      </c>
      <c r="O1143" s="32" t="s">
        <v>18</v>
      </c>
      <c r="P1143" s="32">
        <v>16</v>
      </c>
      <c r="Q1143" s="32" t="s">
        <v>4406</v>
      </c>
    </row>
    <row r="1144" spans="1:17" hidden="1" x14ac:dyDescent="0.25">
      <c r="A1144" s="57">
        <v>42249.437402812502</v>
      </c>
      <c r="B1144" s="32" t="s">
        <v>290</v>
      </c>
      <c r="C1144" s="32" t="s">
        <v>3447</v>
      </c>
      <c r="D1144" s="32" t="s">
        <v>1775</v>
      </c>
      <c r="E1144" s="32" t="s">
        <v>3450</v>
      </c>
      <c r="F1144" s="32" t="s">
        <v>8561</v>
      </c>
      <c r="G1144" s="32" t="s">
        <v>2646</v>
      </c>
      <c r="H1144" s="32" t="s">
        <v>2647</v>
      </c>
      <c r="I1144" s="32" t="s">
        <v>4605</v>
      </c>
      <c r="J1144" s="35">
        <v>2957.22</v>
      </c>
      <c r="K1144" s="35">
        <v>0</v>
      </c>
      <c r="L1144" s="35">
        <v>0</v>
      </c>
      <c r="M1144" s="35">
        <v>0</v>
      </c>
      <c r="N1144" s="32" t="s">
        <v>2197</v>
      </c>
      <c r="O1144" s="32" t="s">
        <v>18</v>
      </c>
      <c r="P1144" s="32">
        <v>126</v>
      </c>
      <c r="Q1144" s="32" t="s">
        <v>2434</v>
      </c>
    </row>
    <row r="1145" spans="1:17" hidden="1" x14ac:dyDescent="0.25">
      <c r="A1145" s="57">
        <v>42249.437404085649</v>
      </c>
      <c r="B1145" s="32" t="s">
        <v>290</v>
      </c>
      <c r="C1145" s="32" t="s">
        <v>3447</v>
      </c>
      <c r="D1145" s="32" t="s">
        <v>1775</v>
      </c>
      <c r="E1145" s="32" t="s">
        <v>3451</v>
      </c>
      <c r="F1145" s="32" t="s">
        <v>8562</v>
      </c>
      <c r="G1145" s="32" t="s">
        <v>2646</v>
      </c>
      <c r="H1145" s="32" t="s">
        <v>2647</v>
      </c>
      <c r="I1145" s="32" t="s">
        <v>4605</v>
      </c>
      <c r="J1145" s="35">
        <v>2347</v>
      </c>
      <c r="K1145" s="35">
        <v>0</v>
      </c>
      <c r="L1145" s="35">
        <v>0</v>
      </c>
      <c r="M1145" s="35">
        <v>0</v>
      </c>
      <c r="N1145" s="32" t="s">
        <v>2197</v>
      </c>
      <c r="O1145" s="32" t="s">
        <v>18</v>
      </c>
      <c r="P1145" s="32">
        <v>100</v>
      </c>
      <c r="Q1145" s="32" t="s">
        <v>2237</v>
      </c>
    </row>
    <row r="1146" spans="1:17" hidden="1" x14ac:dyDescent="0.25">
      <c r="A1146" s="57">
        <v>42249.437405358796</v>
      </c>
      <c r="B1146" s="32" t="s">
        <v>290</v>
      </c>
      <c r="C1146" s="32" t="s">
        <v>3447</v>
      </c>
      <c r="D1146" s="32" t="s">
        <v>1775</v>
      </c>
      <c r="E1146" s="32" t="s">
        <v>4301</v>
      </c>
      <c r="F1146" s="32" t="s">
        <v>8563</v>
      </c>
      <c r="G1146" s="32" t="s">
        <v>3154</v>
      </c>
      <c r="H1146" s="32" t="s">
        <v>3155</v>
      </c>
      <c r="I1146" s="32" t="s">
        <v>4605</v>
      </c>
      <c r="J1146" s="35">
        <v>31.7</v>
      </c>
      <c r="K1146" s="35">
        <v>0</v>
      </c>
      <c r="L1146" s="35">
        <v>0</v>
      </c>
      <c r="M1146" s="35">
        <v>0</v>
      </c>
      <c r="N1146" s="32" t="s">
        <v>2197</v>
      </c>
      <c r="O1146" s="32" t="s">
        <v>18</v>
      </c>
      <c r="P1146" s="32">
        <v>1</v>
      </c>
      <c r="Q1146" s="32" t="s">
        <v>3550</v>
      </c>
    </row>
    <row r="1147" spans="1:17" hidden="1" x14ac:dyDescent="0.25">
      <c r="A1147" s="57">
        <v>42249.437405358796</v>
      </c>
      <c r="B1147" s="32" t="s">
        <v>290</v>
      </c>
      <c r="C1147" s="32" t="s">
        <v>3447</v>
      </c>
      <c r="D1147" s="32" t="s">
        <v>1775</v>
      </c>
      <c r="E1147" s="32" t="s">
        <v>4301</v>
      </c>
      <c r="F1147" s="32" t="s">
        <v>8563</v>
      </c>
      <c r="G1147" s="32" t="s">
        <v>3230</v>
      </c>
      <c r="H1147" s="32" t="s">
        <v>3231</v>
      </c>
      <c r="I1147" s="32" t="s">
        <v>4605</v>
      </c>
      <c r="J1147" s="35">
        <v>1.23</v>
      </c>
      <c r="K1147" s="35">
        <v>0</v>
      </c>
      <c r="L1147" s="35">
        <v>0</v>
      </c>
      <c r="M1147" s="35">
        <v>0</v>
      </c>
      <c r="N1147" s="32" t="s">
        <v>2197</v>
      </c>
      <c r="O1147" s="32" t="s">
        <v>18</v>
      </c>
      <c r="P1147" s="32">
        <v>1</v>
      </c>
      <c r="Q1147" s="32" t="s">
        <v>3550</v>
      </c>
    </row>
    <row r="1148" spans="1:17" hidden="1" x14ac:dyDescent="0.25">
      <c r="A1148" s="57">
        <v>42249.437406793979</v>
      </c>
      <c r="B1148" s="32" t="s">
        <v>290</v>
      </c>
      <c r="C1148" s="32" t="s">
        <v>3447</v>
      </c>
      <c r="D1148" s="32" t="s">
        <v>1775</v>
      </c>
      <c r="E1148" s="32" t="s">
        <v>4316</v>
      </c>
      <c r="F1148" s="32" t="s">
        <v>8564</v>
      </c>
      <c r="G1148" s="32" t="s">
        <v>3049</v>
      </c>
      <c r="H1148" s="32" t="s">
        <v>3050</v>
      </c>
      <c r="I1148" s="32" t="s">
        <v>4605</v>
      </c>
      <c r="J1148" s="35">
        <v>2341.44</v>
      </c>
      <c r="K1148" s="35">
        <v>0</v>
      </c>
      <c r="L1148" s="35">
        <v>0</v>
      </c>
      <c r="M1148" s="35">
        <v>0</v>
      </c>
      <c r="N1148" s="32" t="s">
        <v>2197</v>
      </c>
      <c r="O1148" s="32" t="s">
        <v>18</v>
      </c>
      <c r="P1148" s="32">
        <v>72</v>
      </c>
      <c r="Q1148" s="32" t="s">
        <v>8565</v>
      </c>
    </row>
    <row r="1149" spans="1:17" hidden="1" x14ac:dyDescent="0.25">
      <c r="A1149" s="57">
        <v>42249.437406793979</v>
      </c>
      <c r="B1149" s="32" t="s">
        <v>290</v>
      </c>
      <c r="C1149" s="32" t="s">
        <v>3447</v>
      </c>
      <c r="D1149" s="32" t="s">
        <v>1775</v>
      </c>
      <c r="E1149" s="32" t="s">
        <v>4316</v>
      </c>
      <c r="F1149" s="32" t="s">
        <v>8564</v>
      </c>
      <c r="G1149" s="32" t="s">
        <v>3456</v>
      </c>
      <c r="H1149" s="32" t="s">
        <v>3457</v>
      </c>
      <c r="I1149" s="32" t="s">
        <v>4605</v>
      </c>
      <c r="J1149" s="35">
        <v>281.52</v>
      </c>
      <c r="K1149" s="35">
        <v>0</v>
      </c>
      <c r="L1149" s="35">
        <v>0</v>
      </c>
      <c r="M1149" s="35">
        <v>0</v>
      </c>
      <c r="N1149" s="32" t="s">
        <v>2197</v>
      </c>
      <c r="O1149" s="32" t="s">
        <v>18</v>
      </c>
      <c r="P1149" s="32">
        <v>72</v>
      </c>
      <c r="Q1149" s="32" t="s">
        <v>8565</v>
      </c>
    </row>
    <row r="1150" spans="1:17" hidden="1" x14ac:dyDescent="0.25">
      <c r="A1150" s="57">
        <v>42249.437406793979</v>
      </c>
      <c r="B1150" s="32" t="s">
        <v>290</v>
      </c>
      <c r="C1150" s="32" t="s">
        <v>3447</v>
      </c>
      <c r="D1150" s="32" t="s">
        <v>1775</v>
      </c>
      <c r="E1150" s="32" t="s">
        <v>4316</v>
      </c>
      <c r="F1150" s="32" t="s">
        <v>8564</v>
      </c>
      <c r="G1150" s="32" t="s">
        <v>3564</v>
      </c>
      <c r="H1150" s="32" t="s">
        <v>3565</v>
      </c>
      <c r="I1150" s="32" t="s">
        <v>4605</v>
      </c>
      <c r="J1150" s="35">
        <v>378.72</v>
      </c>
      <c r="K1150" s="35">
        <v>0</v>
      </c>
      <c r="L1150" s="35">
        <v>0</v>
      </c>
      <c r="M1150" s="35">
        <v>0</v>
      </c>
      <c r="N1150" s="32" t="s">
        <v>2197</v>
      </c>
      <c r="O1150" s="32" t="s">
        <v>18</v>
      </c>
      <c r="P1150" s="32">
        <v>72</v>
      </c>
      <c r="Q1150" s="32" t="s">
        <v>8565</v>
      </c>
    </row>
    <row r="1151" spans="1:17" hidden="1" x14ac:dyDescent="0.25">
      <c r="A1151" s="57">
        <v>42249.437408414349</v>
      </c>
      <c r="B1151" s="32" t="s">
        <v>290</v>
      </c>
      <c r="C1151" s="32" t="s">
        <v>3447</v>
      </c>
      <c r="D1151" s="32" t="s">
        <v>1775</v>
      </c>
      <c r="E1151" s="32" t="s">
        <v>4823</v>
      </c>
      <c r="F1151" s="32" t="s">
        <v>8566</v>
      </c>
      <c r="G1151" s="32" t="s">
        <v>3049</v>
      </c>
      <c r="H1151" s="32" t="s">
        <v>3050</v>
      </c>
      <c r="I1151" s="32" t="s">
        <v>4605</v>
      </c>
      <c r="J1151" s="35">
        <v>1365.84</v>
      </c>
      <c r="K1151" s="35">
        <v>0</v>
      </c>
      <c r="L1151" s="35">
        <v>0</v>
      </c>
      <c r="M1151" s="35">
        <v>0</v>
      </c>
      <c r="N1151" s="32" t="s">
        <v>2197</v>
      </c>
      <c r="O1151" s="32" t="s">
        <v>18</v>
      </c>
      <c r="P1151" s="32">
        <v>42</v>
      </c>
      <c r="Q1151" s="32" t="s">
        <v>4384</v>
      </c>
    </row>
    <row r="1152" spans="1:17" hidden="1" x14ac:dyDescent="0.25">
      <c r="A1152" s="57">
        <v>42249.437408414349</v>
      </c>
      <c r="B1152" s="32" t="s">
        <v>290</v>
      </c>
      <c r="C1152" s="32" t="s">
        <v>3447</v>
      </c>
      <c r="D1152" s="32" t="s">
        <v>1775</v>
      </c>
      <c r="E1152" s="32" t="s">
        <v>4823</v>
      </c>
      <c r="F1152" s="32" t="s">
        <v>8566</v>
      </c>
      <c r="G1152" s="32" t="s">
        <v>3456</v>
      </c>
      <c r="H1152" s="32" t="s">
        <v>3457</v>
      </c>
      <c r="I1152" s="32" t="s">
        <v>4605</v>
      </c>
      <c r="J1152" s="35">
        <v>164.22</v>
      </c>
      <c r="K1152" s="35">
        <v>0</v>
      </c>
      <c r="L1152" s="35">
        <v>0</v>
      </c>
      <c r="M1152" s="35">
        <v>0</v>
      </c>
      <c r="N1152" s="32" t="s">
        <v>2197</v>
      </c>
      <c r="O1152" s="32" t="s">
        <v>18</v>
      </c>
      <c r="P1152" s="32">
        <v>42</v>
      </c>
      <c r="Q1152" s="32" t="s">
        <v>4384</v>
      </c>
    </row>
    <row r="1153" spans="1:17" hidden="1" x14ac:dyDescent="0.25">
      <c r="A1153" s="57">
        <v>42249.437408414349</v>
      </c>
      <c r="B1153" s="32" t="s">
        <v>290</v>
      </c>
      <c r="C1153" s="32" t="s">
        <v>3447</v>
      </c>
      <c r="D1153" s="32" t="s">
        <v>1775</v>
      </c>
      <c r="E1153" s="32" t="s">
        <v>4823</v>
      </c>
      <c r="F1153" s="32" t="s">
        <v>8566</v>
      </c>
      <c r="G1153" s="32" t="s">
        <v>3564</v>
      </c>
      <c r="H1153" s="32" t="s">
        <v>3565</v>
      </c>
      <c r="I1153" s="32" t="s">
        <v>4605</v>
      </c>
      <c r="J1153" s="35">
        <v>220.92</v>
      </c>
      <c r="K1153" s="35">
        <v>0</v>
      </c>
      <c r="L1153" s="35">
        <v>0</v>
      </c>
      <c r="M1153" s="35">
        <v>0</v>
      </c>
      <c r="N1153" s="32" t="s">
        <v>2197</v>
      </c>
      <c r="O1153" s="32" t="s">
        <v>18</v>
      </c>
      <c r="P1153" s="32">
        <v>42</v>
      </c>
      <c r="Q1153" s="32" t="s">
        <v>4384</v>
      </c>
    </row>
    <row r="1154" spans="1:17" hidden="1" x14ac:dyDescent="0.25">
      <c r="A1154" s="57">
        <v>42249.437410069448</v>
      </c>
      <c r="B1154" s="32" t="s">
        <v>290</v>
      </c>
      <c r="C1154" s="32" t="s">
        <v>3447</v>
      </c>
      <c r="D1154" s="32" t="s">
        <v>1775</v>
      </c>
      <c r="E1154" s="32" t="s">
        <v>5083</v>
      </c>
      <c r="F1154" s="32" t="s">
        <v>8567</v>
      </c>
      <c r="G1154" s="32" t="s">
        <v>3049</v>
      </c>
      <c r="H1154" s="32" t="s">
        <v>3050</v>
      </c>
      <c r="I1154" s="32" t="s">
        <v>4605</v>
      </c>
      <c r="J1154" s="35">
        <v>3674.76</v>
      </c>
      <c r="K1154" s="35">
        <v>0</v>
      </c>
      <c r="L1154" s="35">
        <v>0</v>
      </c>
      <c r="M1154" s="35">
        <v>0</v>
      </c>
      <c r="N1154" s="32" t="s">
        <v>2197</v>
      </c>
      <c r="O1154" s="32" t="s">
        <v>18</v>
      </c>
      <c r="P1154" s="32">
        <v>113</v>
      </c>
      <c r="Q1154" s="32" t="s">
        <v>4932</v>
      </c>
    </row>
    <row r="1155" spans="1:17" hidden="1" x14ac:dyDescent="0.25">
      <c r="A1155" s="57">
        <v>42249.437410069448</v>
      </c>
      <c r="B1155" s="32" t="s">
        <v>290</v>
      </c>
      <c r="C1155" s="32" t="s">
        <v>3447</v>
      </c>
      <c r="D1155" s="32" t="s">
        <v>1775</v>
      </c>
      <c r="E1155" s="32" t="s">
        <v>5083</v>
      </c>
      <c r="F1155" s="32" t="s">
        <v>8567</v>
      </c>
      <c r="G1155" s="32" t="s">
        <v>3456</v>
      </c>
      <c r="H1155" s="32" t="s">
        <v>3457</v>
      </c>
      <c r="I1155" s="32" t="s">
        <v>4605</v>
      </c>
      <c r="J1155" s="35">
        <v>441.83</v>
      </c>
      <c r="K1155" s="35">
        <v>0</v>
      </c>
      <c r="L1155" s="35">
        <v>0</v>
      </c>
      <c r="M1155" s="35">
        <v>0</v>
      </c>
      <c r="N1155" s="32" t="s">
        <v>2197</v>
      </c>
      <c r="O1155" s="32" t="s">
        <v>18</v>
      </c>
      <c r="P1155" s="32">
        <v>113</v>
      </c>
      <c r="Q1155" s="32" t="s">
        <v>4932</v>
      </c>
    </row>
    <row r="1156" spans="1:17" hidden="1" x14ac:dyDescent="0.25">
      <c r="A1156" s="57">
        <v>42249.437410069448</v>
      </c>
      <c r="B1156" s="32" t="s">
        <v>290</v>
      </c>
      <c r="C1156" s="32" t="s">
        <v>3447</v>
      </c>
      <c r="D1156" s="32" t="s">
        <v>1775</v>
      </c>
      <c r="E1156" s="32" t="s">
        <v>5083</v>
      </c>
      <c r="F1156" s="32" t="s">
        <v>8567</v>
      </c>
      <c r="G1156" s="32" t="s">
        <v>3564</v>
      </c>
      <c r="H1156" s="32" t="s">
        <v>3565</v>
      </c>
      <c r="I1156" s="32" t="s">
        <v>4605</v>
      </c>
      <c r="J1156" s="35">
        <v>594.38</v>
      </c>
      <c r="K1156" s="35">
        <v>0</v>
      </c>
      <c r="L1156" s="35">
        <v>0</v>
      </c>
      <c r="M1156" s="35">
        <v>0</v>
      </c>
      <c r="N1156" s="32" t="s">
        <v>2197</v>
      </c>
      <c r="O1156" s="32" t="s">
        <v>18</v>
      </c>
      <c r="P1156" s="32">
        <v>113</v>
      </c>
      <c r="Q1156" s="32" t="s">
        <v>4932</v>
      </c>
    </row>
    <row r="1157" spans="1:17" hidden="1" x14ac:dyDescent="0.25">
      <c r="A1157" s="57">
        <v>42249.437411840277</v>
      </c>
      <c r="B1157" s="32" t="s">
        <v>290</v>
      </c>
      <c r="C1157" s="32" t="s">
        <v>3447</v>
      </c>
      <c r="D1157" s="32" t="s">
        <v>1775</v>
      </c>
      <c r="E1157" s="32" t="s">
        <v>4842</v>
      </c>
      <c r="F1157" s="32" t="s">
        <v>8568</v>
      </c>
      <c r="G1157" s="32" t="s">
        <v>2646</v>
      </c>
      <c r="H1157" s="32" t="s">
        <v>2647</v>
      </c>
      <c r="I1157" s="32" t="s">
        <v>4605</v>
      </c>
      <c r="J1157" s="35">
        <v>5632.8</v>
      </c>
      <c r="K1157" s="35">
        <v>0</v>
      </c>
      <c r="L1157" s="35">
        <v>0</v>
      </c>
      <c r="M1157" s="35">
        <v>0</v>
      </c>
      <c r="N1157" s="32" t="s">
        <v>2197</v>
      </c>
      <c r="O1157" s="32" t="s">
        <v>18</v>
      </c>
      <c r="P1157" s="32">
        <v>240</v>
      </c>
      <c r="Q1157" s="32" t="s">
        <v>8569</v>
      </c>
    </row>
    <row r="1158" spans="1:17" hidden="1" x14ac:dyDescent="0.25">
      <c r="A1158" s="57">
        <v>42249.437927280094</v>
      </c>
      <c r="B1158" s="32" t="s">
        <v>44</v>
      </c>
      <c r="C1158" s="32" t="s">
        <v>3452</v>
      </c>
      <c r="D1158" s="32" t="s">
        <v>3453</v>
      </c>
      <c r="E1158" s="32" t="s">
        <v>3454</v>
      </c>
      <c r="F1158" s="32" t="s">
        <v>8570</v>
      </c>
      <c r="G1158" s="32" t="s">
        <v>2663</v>
      </c>
      <c r="H1158" s="32" t="s">
        <v>2664</v>
      </c>
      <c r="I1158" s="32" t="s">
        <v>4605</v>
      </c>
      <c r="J1158" s="35">
        <v>517.20000000000005</v>
      </c>
      <c r="K1158" s="35">
        <v>0</v>
      </c>
      <c r="L1158" s="35">
        <v>0</v>
      </c>
      <c r="M1158" s="35">
        <v>0</v>
      </c>
      <c r="N1158" s="32" t="s">
        <v>2197</v>
      </c>
      <c r="O1158" s="32" t="s">
        <v>18</v>
      </c>
      <c r="P1158" s="32">
        <v>20</v>
      </c>
      <c r="Q1158" s="32" t="s">
        <v>3455</v>
      </c>
    </row>
    <row r="1159" spans="1:17" hidden="1" x14ac:dyDescent="0.25">
      <c r="A1159" s="57">
        <v>42249.437927280094</v>
      </c>
      <c r="B1159" s="32" t="s">
        <v>44</v>
      </c>
      <c r="C1159" s="32" t="s">
        <v>3452</v>
      </c>
      <c r="D1159" s="32" t="s">
        <v>3453</v>
      </c>
      <c r="E1159" s="32" t="s">
        <v>3454</v>
      </c>
      <c r="F1159" s="32" t="s">
        <v>8570</v>
      </c>
      <c r="G1159" s="32" t="s">
        <v>2803</v>
      </c>
      <c r="H1159" s="32" t="s">
        <v>2804</v>
      </c>
      <c r="I1159" s="32" t="s">
        <v>4605</v>
      </c>
      <c r="J1159" s="35">
        <v>32.520000000000003</v>
      </c>
      <c r="K1159" s="35">
        <v>0</v>
      </c>
      <c r="L1159" s="35">
        <v>0</v>
      </c>
      <c r="M1159" s="35">
        <v>0</v>
      </c>
      <c r="N1159" s="32" t="s">
        <v>2197</v>
      </c>
      <c r="O1159" s="32" t="s">
        <v>18</v>
      </c>
      <c r="P1159" s="32">
        <v>1</v>
      </c>
      <c r="Q1159" s="32" t="s">
        <v>3455</v>
      </c>
    </row>
    <row r="1160" spans="1:17" hidden="1" x14ac:dyDescent="0.25">
      <c r="A1160" s="57">
        <v>42249.437927280094</v>
      </c>
      <c r="B1160" s="32" t="s">
        <v>44</v>
      </c>
      <c r="C1160" s="32" t="s">
        <v>3452</v>
      </c>
      <c r="D1160" s="32" t="s">
        <v>3453</v>
      </c>
      <c r="E1160" s="32" t="s">
        <v>3454</v>
      </c>
      <c r="F1160" s="32" t="s">
        <v>8570</v>
      </c>
      <c r="G1160" s="32" t="s">
        <v>3456</v>
      </c>
      <c r="H1160" s="32" t="s">
        <v>3457</v>
      </c>
      <c r="I1160" s="32" t="s">
        <v>4605</v>
      </c>
      <c r="J1160" s="35">
        <v>3.91</v>
      </c>
      <c r="K1160" s="35">
        <v>0</v>
      </c>
      <c r="L1160" s="35">
        <v>0</v>
      </c>
      <c r="M1160" s="35">
        <v>0</v>
      </c>
      <c r="N1160" s="32" t="s">
        <v>2197</v>
      </c>
      <c r="O1160" s="32" t="s">
        <v>18</v>
      </c>
      <c r="P1160" s="32">
        <v>1</v>
      </c>
      <c r="Q1160" s="32" t="s">
        <v>3455</v>
      </c>
    </row>
    <row r="1161" spans="1:17" hidden="1" x14ac:dyDescent="0.25">
      <c r="A1161" s="57">
        <v>42249.437929976855</v>
      </c>
      <c r="B1161" s="32" t="s">
        <v>44</v>
      </c>
      <c r="C1161" s="32" t="s">
        <v>3452</v>
      </c>
      <c r="D1161" s="32" t="s">
        <v>3453</v>
      </c>
      <c r="E1161" s="32" t="s">
        <v>3458</v>
      </c>
      <c r="F1161" s="32" t="s">
        <v>8571</v>
      </c>
      <c r="G1161" s="32" t="s">
        <v>2663</v>
      </c>
      <c r="H1161" s="32" t="s">
        <v>2664</v>
      </c>
      <c r="I1161" s="32" t="s">
        <v>4605</v>
      </c>
      <c r="J1161" s="35">
        <v>258.60000000000002</v>
      </c>
      <c r="K1161" s="35">
        <v>0</v>
      </c>
      <c r="L1161" s="35">
        <v>0</v>
      </c>
      <c r="M1161" s="35">
        <v>0</v>
      </c>
      <c r="N1161" s="32" t="s">
        <v>2197</v>
      </c>
      <c r="O1161" s="32" t="s">
        <v>18</v>
      </c>
      <c r="P1161" s="32">
        <v>10</v>
      </c>
      <c r="Q1161" s="32" t="s">
        <v>3459</v>
      </c>
    </row>
    <row r="1162" spans="1:17" hidden="1" x14ac:dyDescent="0.25">
      <c r="A1162" s="57">
        <v>42249.437931250002</v>
      </c>
      <c r="B1162" s="32" t="s">
        <v>44</v>
      </c>
      <c r="C1162" s="32" t="s">
        <v>3452</v>
      </c>
      <c r="D1162" s="32" t="s">
        <v>3453</v>
      </c>
      <c r="E1162" s="32" t="s">
        <v>3460</v>
      </c>
      <c r="F1162" s="32" t="s">
        <v>8572</v>
      </c>
      <c r="G1162" s="32" t="s">
        <v>2663</v>
      </c>
      <c r="H1162" s="32" t="s">
        <v>2664</v>
      </c>
      <c r="I1162" s="32" t="s">
        <v>4605</v>
      </c>
      <c r="J1162" s="35">
        <v>517.20000000000005</v>
      </c>
      <c r="K1162" s="35">
        <v>0</v>
      </c>
      <c r="L1162" s="35">
        <v>0</v>
      </c>
      <c r="M1162" s="35">
        <v>0</v>
      </c>
      <c r="N1162" s="32" t="s">
        <v>2197</v>
      </c>
      <c r="O1162" s="32" t="s">
        <v>18</v>
      </c>
      <c r="P1162" s="32">
        <v>20</v>
      </c>
      <c r="Q1162" s="32" t="s">
        <v>3461</v>
      </c>
    </row>
    <row r="1163" spans="1:17" hidden="1" x14ac:dyDescent="0.25">
      <c r="A1163" s="57">
        <v>42249.437932523149</v>
      </c>
      <c r="B1163" s="32" t="s">
        <v>44</v>
      </c>
      <c r="C1163" s="32" t="s">
        <v>3452</v>
      </c>
      <c r="D1163" s="32" t="s">
        <v>3453</v>
      </c>
      <c r="E1163" s="32" t="s">
        <v>3462</v>
      </c>
      <c r="F1163" s="32" t="s">
        <v>8573</v>
      </c>
      <c r="G1163" s="32" t="s">
        <v>2663</v>
      </c>
      <c r="H1163" s="32" t="s">
        <v>2664</v>
      </c>
      <c r="I1163" s="32" t="s">
        <v>4605</v>
      </c>
      <c r="J1163" s="35">
        <v>2586</v>
      </c>
      <c r="K1163" s="35">
        <v>0</v>
      </c>
      <c r="L1163" s="35">
        <v>0</v>
      </c>
      <c r="M1163" s="35">
        <v>0</v>
      </c>
      <c r="N1163" s="32" t="s">
        <v>2197</v>
      </c>
      <c r="O1163" s="32" t="s">
        <v>18</v>
      </c>
      <c r="P1163" s="32">
        <v>100</v>
      </c>
      <c r="Q1163" s="32" t="s">
        <v>3463</v>
      </c>
    </row>
    <row r="1164" spans="1:17" hidden="1" x14ac:dyDescent="0.25">
      <c r="A1164" s="57">
        <v>42249.437932523149</v>
      </c>
      <c r="B1164" s="32" t="s">
        <v>44</v>
      </c>
      <c r="C1164" s="32" t="s">
        <v>3452</v>
      </c>
      <c r="D1164" s="32" t="s">
        <v>3453</v>
      </c>
      <c r="E1164" s="32" t="s">
        <v>3462</v>
      </c>
      <c r="F1164" s="32" t="s">
        <v>8573</v>
      </c>
      <c r="G1164" s="32" t="s">
        <v>3464</v>
      </c>
      <c r="H1164" s="32" t="s">
        <v>3465</v>
      </c>
      <c r="I1164" s="32" t="s">
        <v>4605</v>
      </c>
      <c r="J1164" s="35">
        <v>104.6</v>
      </c>
      <c r="K1164" s="35">
        <v>0</v>
      </c>
      <c r="L1164" s="35">
        <v>0</v>
      </c>
      <c r="M1164" s="35">
        <v>0</v>
      </c>
      <c r="N1164" s="32" t="s">
        <v>2197</v>
      </c>
      <c r="O1164" s="32" t="s">
        <v>18</v>
      </c>
      <c r="P1164" s="32">
        <v>10</v>
      </c>
      <c r="Q1164" s="32" t="s">
        <v>3463</v>
      </c>
    </row>
    <row r="1165" spans="1:17" hidden="1" x14ac:dyDescent="0.25">
      <c r="A1165" s="57">
        <v>42249.437934340276</v>
      </c>
      <c r="B1165" s="32" t="s">
        <v>44</v>
      </c>
      <c r="C1165" s="32" t="s">
        <v>3452</v>
      </c>
      <c r="D1165" s="32" t="s">
        <v>3453</v>
      </c>
      <c r="E1165" s="32" t="s">
        <v>3466</v>
      </c>
      <c r="F1165" s="32" t="s">
        <v>8574</v>
      </c>
      <c r="G1165" s="32" t="s">
        <v>2663</v>
      </c>
      <c r="H1165" s="32" t="s">
        <v>2664</v>
      </c>
      <c r="I1165" s="32" t="s">
        <v>4605</v>
      </c>
      <c r="J1165" s="35">
        <v>3103.2</v>
      </c>
      <c r="K1165" s="35">
        <v>0</v>
      </c>
      <c r="L1165" s="35">
        <v>0</v>
      </c>
      <c r="M1165" s="35">
        <v>0</v>
      </c>
      <c r="N1165" s="32" t="s">
        <v>2197</v>
      </c>
      <c r="O1165" s="32" t="s">
        <v>18</v>
      </c>
      <c r="P1165" s="32">
        <v>120</v>
      </c>
      <c r="Q1165" s="32" t="s">
        <v>2185</v>
      </c>
    </row>
    <row r="1166" spans="1:17" hidden="1" x14ac:dyDescent="0.25">
      <c r="A1166" s="57">
        <v>42249.437936145834</v>
      </c>
      <c r="B1166" s="32" t="s">
        <v>44</v>
      </c>
      <c r="C1166" s="32" t="s">
        <v>3452</v>
      </c>
      <c r="D1166" s="32" t="s">
        <v>3453</v>
      </c>
      <c r="E1166" s="32" t="s">
        <v>4828</v>
      </c>
      <c r="F1166" s="32" t="s">
        <v>8575</v>
      </c>
      <c r="G1166" s="32" t="s">
        <v>2663</v>
      </c>
      <c r="H1166" s="32" t="s">
        <v>2664</v>
      </c>
      <c r="I1166" s="32" t="s">
        <v>4605</v>
      </c>
      <c r="J1166" s="35">
        <v>1034.4000000000001</v>
      </c>
      <c r="K1166" s="35">
        <v>0</v>
      </c>
      <c r="L1166" s="35">
        <v>0</v>
      </c>
      <c r="M1166" s="35">
        <v>0</v>
      </c>
      <c r="N1166" s="32" t="s">
        <v>2197</v>
      </c>
      <c r="O1166" s="32" t="s">
        <v>18</v>
      </c>
      <c r="P1166" s="32">
        <v>40</v>
      </c>
      <c r="Q1166" s="32" t="s">
        <v>4829</v>
      </c>
    </row>
    <row r="1167" spans="1:17" hidden="1" x14ac:dyDescent="0.25">
      <c r="A1167" s="57">
        <v>42249.438306331016</v>
      </c>
      <c r="B1167" s="32" t="s">
        <v>256</v>
      </c>
      <c r="C1167" s="32" t="s">
        <v>3467</v>
      </c>
      <c r="D1167" s="32" t="s">
        <v>3468</v>
      </c>
      <c r="E1167" s="32" t="s">
        <v>3469</v>
      </c>
      <c r="F1167" s="32" t="s">
        <v>8576</v>
      </c>
      <c r="G1167" s="32" t="s">
        <v>2646</v>
      </c>
      <c r="H1167" s="32" t="s">
        <v>2647</v>
      </c>
      <c r="I1167" s="32" t="s">
        <v>4605</v>
      </c>
      <c r="J1167" s="35">
        <v>140.82</v>
      </c>
      <c r="K1167" s="35">
        <v>0</v>
      </c>
      <c r="L1167" s="35">
        <v>0</v>
      </c>
      <c r="M1167" s="35">
        <v>0</v>
      </c>
      <c r="N1167" s="32" t="s">
        <v>2197</v>
      </c>
      <c r="O1167" s="32" t="s">
        <v>18</v>
      </c>
      <c r="P1167" s="32">
        <v>6</v>
      </c>
      <c r="Q1167" s="32" t="s">
        <v>3470</v>
      </c>
    </row>
    <row r="1168" spans="1:17" hidden="1" x14ac:dyDescent="0.25">
      <c r="A1168" s="57">
        <v>42249.438306331016</v>
      </c>
      <c r="B1168" s="32" t="s">
        <v>256</v>
      </c>
      <c r="C1168" s="32" t="s">
        <v>3467</v>
      </c>
      <c r="D1168" s="32" t="s">
        <v>3468</v>
      </c>
      <c r="E1168" s="32" t="s">
        <v>3469</v>
      </c>
      <c r="F1168" s="32" t="s">
        <v>8576</v>
      </c>
      <c r="G1168" s="32" t="s">
        <v>3154</v>
      </c>
      <c r="H1168" s="32" t="s">
        <v>3155</v>
      </c>
      <c r="I1168" s="32" t="s">
        <v>4605</v>
      </c>
      <c r="J1168" s="35">
        <v>5593.95</v>
      </c>
      <c r="K1168" s="35">
        <v>0</v>
      </c>
      <c r="L1168" s="35">
        <v>0</v>
      </c>
      <c r="M1168" s="35">
        <v>0</v>
      </c>
      <c r="N1168" s="32" t="s">
        <v>2197</v>
      </c>
      <c r="O1168" s="32" t="s">
        <v>18</v>
      </c>
      <c r="P1168" s="32">
        <v>155</v>
      </c>
      <c r="Q1168" s="32" t="s">
        <v>3470</v>
      </c>
    </row>
    <row r="1169" spans="1:17" hidden="1" x14ac:dyDescent="0.25">
      <c r="A1169" s="57">
        <v>42249.438307986115</v>
      </c>
      <c r="B1169" s="32" t="s">
        <v>256</v>
      </c>
      <c r="C1169" s="32" t="s">
        <v>3467</v>
      </c>
      <c r="D1169" s="32" t="s">
        <v>3468</v>
      </c>
      <c r="E1169" s="32" t="s">
        <v>3471</v>
      </c>
      <c r="F1169" s="32" t="s">
        <v>8577</v>
      </c>
      <c r="G1169" s="32" t="s">
        <v>2646</v>
      </c>
      <c r="H1169" s="32" t="s">
        <v>2647</v>
      </c>
      <c r="I1169" s="32" t="s">
        <v>4605</v>
      </c>
      <c r="J1169" s="35">
        <v>164.29</v>
      </c>
      <c r="K1169" s="35">
        <v>0</v>
      </c>
      <c r="L1169" s="35">
        <v>0</v>
      </c>
      <c r="M1169" s="35">
        <v>0</v>
      </c>
      <c r="N1169" s="32" t="s">
        <v>2197</v>
      </c>
      <c r="O1169" s="32" t="s">
        <v>18</v>
      </c>
      <c r="P1169" s="32">
        <v>7</v>
      </c>
      <c r="Q1169" s="32" t="s">
        <v>3472</v>
      </c>
    </row>
    <row r="1170" spans="1:17" hidden="1" x14ac:dyDescent="0.25">
      <c r="A1170" s="57">
        <v>42249.438309224533</v>
      </c>
      <c r="B1170" s="32" t="s">
        <v>290</v>
      </c>
      <c r="C1170" s="32" t="s">
        <v>3467</v>
      </c>
      <c r="D1170" s="32" t="s">
        <v>3468</v>
      </c>
      <c r="E1170" s="32" t="s">
        <v>3473</v>
      </c>
      <c r="F1170" s="32" t="s">
        <v>8578</v>
      </c>
      <c r="G1170" s="32" t="s">
        <v>3154</v>
      </c>
      <c r="H1170" s="32" t="s">
        <v>3155</v>
      </c>
      <c r="I1170" s="32" t="s">
        <v>4605</v>
      </c>
      <c r="J1170" s="35">
        <v>1154.8800000000001</v>
      </c>
      <c r="K1170" s="35">
        <v>0</v>
      </c>
      <c r="L1170" s="35">
        <v>0</v>
      </c>
      <c r="M1170" s="35">
        <v>0</v>
      </c>
      <c r="N1170" s="32" t="s">
        <v>2197</v>
      </c>
      <c r="O1170" s="32" t="s">
        <v>18</v>
      </c>
      <c r="P1170" s="32">
        <v>32</v>
      </c>
      <c r="Q1170" s="32" t="s">
        <v>2238</v>
      </c>
    </row>
    <row r="1171" spans="1:17" x14ac:dyDescent="0.25">
      <c r="A1171" s="57">
        <v>42249.438882175928</v>
      </c>
      <c r="B1171" s="32" t="s">
        <v>22</v>
      </c>
      <c r="C1171" s="32" t="s">
        <v>475</v>
      </c>
      <c r="D1171" s="32" t="s">
        <v>474</v>
      </c>
      <c r="E1171" s="32" t="s">
        <v>6132</v>
      </c>
      <c r="F1171" s="32" t="s">
        <v>6133</v>
      </c>
      <c r="G1171" s="32" t="s">
        <v>25</v>
      </c>
      <c r="H1171" s="32" t="s">
        <v>26</v>
      </c>
      <c r="I1171" s="32" t="s">
        <v>2006</v>
      </c>
      <c r="J1171" s="35">
        <v>0</v>
      </c>
      <c r="K1171" s="35">
        <v>0</v>
      </c>
      <c r="L1171" s="35">
        <v>0</v>
      </c>
      <c r="M1171" s="35">
        <v>0</v>
      </c>
      <c r="N1171" s="32" t="s">
        <v>19</v>
      </c>
      <c r="O1171" s="32" t="s">
        <v>24</v>
      </c>
      <c r="P1171" s="32">
        <v>2.5</v>
      </c>
      <c r="Q1171" s="32"/>
    </row>
    <row r="1172" spans="1:17" x14ac:dyDescent="0.25">
      <c r="A1172" s="57">
        <v>42249.438882175928</v>
      </c>
      <c r="B1172" s="32" t="s">
        <v>22</v>
      </c>
      <c r="C1172" s="32" t="s">
        <v>475</v>
      </c>
      <c r="D1172" s="32" t="s">
        <v>474</v>
      </c>
      <c r="E1172" s="32" t="s">
        <v>6132</v>
      </c>
      <c r="F1172" s="32" t="s">
        <v>6133</v>
      </c>
      <c r="G1172" s="32" t="s">
        <v>25</v>
      </c>
      <c r="H1172" s="32" t="s">
        <v>26</v>
      </c>
      <c r="I1172" s="32" t="s">
        <v>2006</v>
      </c>
      <c r="J1172" s="35">
        <v>0</v>
      </c>
      <c r="K1172" s="35">
        <v>0</v>
      </c>
      <c r="L1172" s="35">
        <v>0</v>
      </c>
      <c r="M1172" s="35">
        <v>0</v>
      </c>
      <c r="N1172" s="32" t="s">
        <v>19</v>
      </c>
      <c r="O1172" s="32" t="s">
        <v>24</v>
      </c>
      <c r="P1172" s="32">
        <v>3.5</v>
      </c>
      <c r="Q1172" s="32"/>
    </row>
    <row r="1173" spans="1:17" hidden="1" x14ac:dyDescent="0.25">
      <c r="A1173" s="57">
        <v>42249.439331747686</v>
      </c>
      <c r="B1173" s="32" t="s">
        <v>70</v>
      </c>
      <c r="C1173" s="32" t="s">
        <v>3474</v>
      </c>
      <c r="D1173" s="32" t="s">
        <v>302</v>
      </c>
      <c r="E1173" s="32" t="s">
        <v>8579</v>
      </c>
      <c r="F1173" s="32" t="s">
        <v>8580</v>
      </c>
      <c r="G1173" s="32" t="s">
        <v>3008</v>
      </c>
      <c r="H1173" s="32" t="s">
        <v>3009</v>
      </c>
      <c r="I1173" s="32" t="s">
        <v>4605</v>
      </c>
      <c r="J1173" s="35">
        <v>430.3</v>
      </c>
      <c r="K1173" s="35">
        <v>0</v>
      </c>
      <c r="L1173" s="35">
        <v>0</v>
      </c>
      <c r="M1173" s="35">
        <v>0</v>
      </c>
      <c r="N1173" s="32" t="s">
        <v>2197</v>
      </c>
      <c r="O1173" s="32" t="s">
        <v>18</v>
      </c>
      <c r="P1173" s="32">
        <v>10</v>
      </c>
      <c r="Q1173" s="32" t="s">
        <v>8581</v>
      </c>
    </row>
    <row r="1174" spans="1:17" hidden="1" x14ac:dyDescent="0.25">
      <c r="A1174" s="57">
        <v>42249.439331747686</v>
      </c>
      <c r="B1174" s="32" t="s">
        <v>70</v>
      </c>
      <c r="C1174" s="32" t="s">
        <v>3474</v>
      </c>
      <c r="D1174" s="32" t="s">
        <v>302</v>
      </c>
      <c r="E1174" s="32" t="s">
        <v>8579</v>
      </c>
      <c r="F1174" s="32" t="s">
        <v>8580</v>
      </c>
      <c r="G1174" s="32" t="s">
        <v>3008</v>
      </c>
      <c r="H1174" s="32" t="s">
        <v>3009</v>
      </c>
      <c r="I1174" s="32" t="s">
        <v>4605</v>
      </c>
      <c r="J1174" s="35">
        <v>86.06</v>
      </c>
      <c r="K1174" s="35">
        <v>0</v>
      </c>
      <c r="L1174" s="35">
        <v>0</v>
      </c>
      <c r="M1174" s="35">
        <v>0</v>
      </c>
      <c r="N1174" s="32" t="s">
        <v>2197</v>
      </c>
      <c r="O1174" s="32" t="s">
        <v>18</v>
      </c>
      <c r="P1174" s="32">
        <v>2</v>
      </c>
      <c r="Q1174" s="32" t="s">
        <v>8581</v>
      </c>
    </row>
    <row r="1175" spans="1:17" hidden="1" x14ac:dyDescent="0.25">
      <c r="A1175" s="57">
        <v>42249.439331747686</v>
      </c>
      <c r="B1175" s="32" t="s">
        <v>70</v>
      </c>
      <c r="C1175" s="32" t="s">
        <v>3474</v>
      </c>
      <c r="D1175" s="32" t="s">
        <v>302</v>
      </c>
      <c r="E1175" s="32" t="s">
        <v>8579</v>
      </c>
      <c r="F1175" s="32" t="s">
        <v>8580</v>
      </c>
      <c r="G1175" s="32" t="s">
        <v>3079</v>
      </c>
      <c r="H1175" s="32" t="s">
        <v>3080</v>
      </c>
      <c r="I1175" s="32" t="s">
        <v>4605</v>
      </c>
      <c r="J1175" s="35">
        <v>39.1</v>
      </c>
      <c r="K1175" s="35">
        <v>0</v>
      </c>
      <c r="L1175" s="35">
        <v>0</v>
      </c>
      <c r="M1175" s="35">
        <v>0</v>
      </c>
      <c r="N1175" s="32" t="s">
        <v>2197</v>
      </c>
      <c r="O1175" s="32" t="s">
        <v>18</v>
      </c>
      <c r="P1175" s="32">
        <v>10</v>
      </c>
      <c r="Q1175" s="32" t="s">
        <v>8581</v>
      </c>
    </row>
    <row r="1176" spans="1:17" hidden="1" x14ac:dyDescent="0.25">
      <c r="A1176" s="57">
        <v>42249.439331747686</v>
      </c>
      <c r="B1176" s="32" t="s">
        <v>70</v>
      </c>
      <c r="C1176" s="32" t="s">
        <v>3474</v>
      </c>
      <c r="D1176" s="32" t="s">
        <v>302</v>
      </c>
      <c r="E1176" s="32" t="s">
        <v>8579</v>
      </c>
      <c r="F1176" s="32" t="s">
        <v>8580</v>
      </c>
      <c r="G1176" s="32" t="s">
        <v>3002</v>
      </c>
      <c r="H1176" s="32" t="s">
        <v>3003</v>
      </c>
      <c r="I1176" s="32" t="s">
        <v>4605</v>
      </c>
      <c r="J1176" s="35">
        <v>101.3</v>
      </c>
      <c r="K1176" s="35">
        <v>0</v>
      </c>
      <c r="L1176" s="35">
        <v>0</v>
      </c>
      <c r="M1176" s="35">
        <v>0</v>
      </c>
      <c r="N1176" s="32" t="s">
        <v>2197</v>
      </c>
      <c r="O1176" s="32" t="s">
        <v>18</v>
      </c>
      <c r="P1176" s="32">
        <v>10</v>
      </c>
      <c r="Q1176" s="32" t="s">
        <v>8581</v>
      </c>
    </row>
    <row r="1177" spans="1:17" hidden="1" x14ac:dyDescent="0.25">
      <c r="A1177" s="57">
        <v>42249.439331747686</v>
      </c>
      <c r="B1177" s="32" t="s">
        <v>70</v>
      </c>
      <c r="C1177" s="32" t="s">
        <v>3474</v>
      </c>
      <c r="D1177" s="32" t="s">
        <v>302</v>
      </c>
      <c r="E1177" s="32" t="s">
        <v>8579</v>
      </c>
      <c r="F1177" s="32" t="s">
        <v>8580</v>
      </c>
      <c r="G1177" s="32" t="s">
        <v>2679</v>
      </c>
      <c r="H1177" s="32" t="s">
        <v>2680</v>
      </c>
      <c r="I1177" s="32" t="s">
        <v>4605</v>
      </c>
      <c r="J1177" s="35">
        <v>2495.7399999999998</v>
      </c>
      <c r="K1177" s="35">
        <v>0</v>
      </c>
      <c r="L1177" s="35">
        <v>0</v>
      </c>
      <c r="M1177" s="35">
        <v>0</v>
      </c>
      <c r="N1177" s="32" t="s">
        <v>2197</v>
      </c>
      <c r="O1177" s="32" t="s">
        <v>18</v>
      </c>
      <c r="P1177" s="32">
        <v>58</v>
      </c>
      <c r="Q1177" s="32" t="s">
        <v>8581</v>
      </c>
    </row>
    <row r="1178" spans="1:17" hidden="1" x14ac:dyDescent="0.25">
      <c r="A1178" s="57">
        <v>42249.439331747686</v>
      </c>
      <c r="B1178" s="32" t="s">
        <v>70</v>
      </c>
      <c r="C1178" s="32" t="s">
        <v>3474</v>
      </c>
      <c r="D1178" s="32" t="s">
        <v>302</v>
      </c>
      <c r="E1178" s="32" t="s">
        <v>8579</v>
      </c>
      <c r="F1178" s="32" t="s">
        <v>8580</v>
      </c>
      <c r="G1178" s="32" t="s">
        <v>3475</v>
      </c>
      <c r="H1178" s="32" t="s">
        <v>3476</v>
      </c>
      <c r="I1178" s="32" t="s">
        <v>4605</v>
      </c>
      <c r="J1178" s="35">
        <v>412.96</v>
      </c>
      <c r="K1178" s="35">
        <v>0</v>
      </c>
      <c r="L1178" s="35">
        <v>0</v>
      </c>
      <c r="M1178" s="35">
        <v>0</v>
      </c>
      <c r="N1178" s="32" t="s">
        <v>2197</v>
      </c>
      <c r="O1178" s="32" t="s">
        <v>18</v>
      </c>
      <c r="P1178" s="32">
        <v>58</v>
      </c>
      <c r="Q1178" s="32" t="s">
        <v>8581</v>
      </c>
    </row>
    <row r="1179" spans="1:17" hidden="1" x14ac:dyDescent="0.25">
      <c r="A1179" s="57">
        <v>42249.439331747686</v>
      </c>
      <c r="B1179" s="32" t="s">
        <v>70</v>
      </c>
      <c r="C1179" s="32" t="s">
        <v>3474</v>
      </c>
      <c r="D1179" s="32" t="s">
        <v>302</v>
      </c>
      <c r="E1179" s="32" t="s">
        <v>8579</v>
      </c>
      <c r="F1179" s="32" t="s">
        <v>8580</v>
      </c>
      <c r="G1179" s="32" t="s">
        <v>3475</v>
      </c>
      <c r="H1179" s="32" t="s">
        <v>3476</v>
      </c>
      <c r="I1179" s="32" t="s">
        <v>4605</v>
      </c>
      <c r="J1179" s="35">
        <v>14.24</v>
      </c>
      <c r="K1179" s="35">
        <v>0</v>
      </c>
      <c r="L1179" s="35">
        <v>0</v>
      </c>
      <c r="M1179" s="35">
        <v>0</v>
      </c>
      <c r="N1179" s="32" t="s">
        <v>2197</v>
      </c>
      <c r="O1179" s="32" t="s">
        <v>18</v>
      </c>
      <c r="P1179" s="32">
        <v>2</v>
      </c>
      <c r="Q1179" s="32" t="s">
        <v>8581</v>
      </c>
    </row>
    <row r="1180" spans="1:17" hidden="1" x14ac:dyDescent="0.25">
      <c r="A1180" s="57">
        <v>42249.439331747686</v>
      </c>
      <c r="B1180" s="32" t="s">
        <v>70</v>
      </c>
      <c r="C1180" s="32" t="s">
        <v>3474</v>
      </c>
      <c r="D1180" s="32" t="s">
        <v>302</v>
      </c>
      <c r="E1180" s="32" t="s">
        <v>8579</v>
      </c>
      <c r="F1180" s="32" t="s">
        <v>8580</v>
      </c>
      <c r="G1180" s="32" t="s">
        <v>3475</v>
      </c>
      <c r="H1180" s="32" t="s">
        <v>3476</v>
      </c>
      <c r="I1180" s="32" t="s">
        <v>4605</v>
      </c>
      <c r="J1180" s="35">
        <v>71.2</v>
      </c>
      <c r="K1180" s="35">
        <v>0</v>
      </c>
      <c r="L1180" s="35">
        <v>0</v>
      </c>
      <c r="M1180" s="35">
        <v>0</v>
      </c>
      <c r="N1180" s="32" t="s">
        <v>2197</v>
      </c>
      <c r="O1180" s="32" t="s">
        <v>18</v>
      </c>
      <c r="P1180" s="32">
        <v>10</v>
      </c>
      <c r="Q1180" s="32" t="s">
        <v>8581</v>
      </c>
    </row>
    <row r="1181" spans="1:17" hidden="1" x14ac:dyDescent="0.25">
      <c r="A1181" s="57">
        <v>42249.439379513889</v>
      </c>
      <c r="B1181" s="32" t="s">
        <v>70</v>
      </c>
      <c r="C1181" s="32" t="s">
        <v>3474</v>
      </c>
      <c r="D1181" s="32" t="s">
        <v>302</v>
      </c>
      <c r="E1181" s="32" t="s">
        <v>8579</v>
      </c>
      <c r="F1181" s="32" t="s">
        <v>8582</v>
      </c>
      <c r="G1181" s="32" t="s">
        <v>3008</v>
      </c>
      <c r="H1181" s="32" t="s">
        <v>3009</v>
      </c>
      <c r="I1181" s="32" t="s">
        <v>4605</v>
      </c>
      <c r="J1181" s="35">
        <v>430.3</v>
      </c>
      <c r="K1181" s="35">
        <v>0</v>
      </c>
      <c r="L1181" s="35">
        <v>0</v>
      </c>
      <c r="M1181" s="35">
        <v>0</v>
      </c>
      <c r="N1181" s="32" t="s">
        <v>2197</v>
      </c>
      <c r="O1181" s="32" t="s">
        <v>18</v>
      </c>
      <c r="P1181" s="32">
        <v>10</v>
      </c>
      <c r="Q1181" s="32" t="s">
        <v>8581</v>
      </c>
    </row>
    <row r="1182" spans="1:17" hidden="1" x14ac:dyDescent="0.25">
      <c r="A1182" s="57">
        <v>42249.439379513889</v>
      </c>
      <c r="B1182" s="32" t="s">
        <v>70</v>
      </c>
      <c r="C1182" s="32" t="s">
        <v>3474</v>
      </c>
      <c r="D1182" s="32" t="s">
        <v>302</v>
      </c>
      <c r="E1182" s="32" t="s">
        <v>8579</v>
      </c>
      <c r="F1182" s="32" t="s">
        <v>8582</v>
      </c>
      <c r="G1182" s="32" t="s">
        <v>3008</v>
      </c>
      <c r="H1182" s="32" t="s">
        <v>3009</v>
      </c>
      <c r="I1182" s="32" t="s">
        <v>4605</v>
      </c>
      <c r="J1182" s="35">
        <v>86.06</v>
      </c>
      <c r="K1182" s="35">
        <v>0</v>
      </c>
      <c r="L1182" s="35">
        <v>0</v>
      </c>
      <c r="M1182" s="35">
        <v>0</v>
      </c>
      <c r="N1182" s="32" t="s">
        <v>2197</v>
      </c>
      <c r="O1182" s="32" t="s">
        <v>18</v>
      </c>
      <c r="P1182" s="32">
        <v>2</v>
      </c>
      <c r="Q1182" s="32" t="s">
        <v>8581</v>
      </c>
    </row>
    <row r="1183" spans="1:17" hidden="1" x14ac:dyDescent="0.25">
      <c r="A1183" s="57">
        <v>42249.439379513889</v>
      </c>
      <c r="B1183" s="32" t="s">
        <v>70</v>
      </c>
      <c r="C1183" s="32" t="s">
        <v>3474</v>
      </c>
      <c r="D1183" s="32" t="s">
        <v>302</v>
      </c>
      <c r="E1183" s="32" t="s">
        <v>8579</v>
      </c>
      <c r="F1183" s="32" t="s">
        <v>8582</v>
      </c>
      <c r="G1183" s="32" t="s">
        <v>3079</v>
      </c>
      <c r="H1183" s="32" t="s">
        <v>3080</v>
      </c>
      <c r="I1183" s="32" t="s">
        <v>4605</v>
      </c>
      <c r="J1183" s="35">
        <v>39.1</v>
      </c>
      <c r="K1183" s="35">
        <v>0</v>
      </c>
      <c r="L1183" s="35">
        <v>0</v>
      </c>
      <c r="M1183" s="35">
        <v>0</v>
      </c>
      <c r="N1183" s="32" t="s">
        <v>2197</v>
      </c>
      <c r="O1183" s="32" t="s">
        <v>18</v>
      </c>
      <c r="P1183" s="32">
        <v>10</v>
      </c>
      <c r="Q1183" s="32" t="s">
        <v>8581</v>
      </c>
    </row>
    <row r="1184" spans="1:17" hidden="1" x14ac:dyDescent="0.25">
      <c r="A1184" s="57">
        <v>42249.439379513889</v>
      </c>
      <c r="B1184" s="32" t="s">
        <v>70</v>
      </c>
      <c r="C1184" s="32" t="s">
        <v>3474</v>
      </c>
      <c r="D1184" s="32" t="s">
        <v>302</v>
      </c>
      <c r="E1184" s="32" t="s">
        <v>8579</v>
      </c>
      <c r="F1184" s="32" t="s">
        <v>8582</v>
      </c>
      <c r="G1184" s="32" t="s">
        <v>3002</v>
      </c>
      <c r="H1184" s="32" t="s">
        <v>3003</v>
      </c>
      <c r="I1184" s="32" t="s">
        <v>4605</v>
      </c>
      <c r="J1184" s="35">
        <v>101.3</v>
      </c>
      <c r="K1184" s="35">
        <v>0</v>
      </c>
      <c r="L1184" s="35">
        <v>0</v>
      </c>
      <c r="M1184" s="35">
        <v>0</v>
      </c>
      <c r="N1184" s="32" t="s">
        <v>2197</v>
      </c>
      <c r="O1184" s="32" t="s">
        <v>18</v>
      </c>
      <c r="P1184" s="32">
        <v>10</v>
      </c>
      <c r="Q1184" s="32" t="s">
        <v>8581</v>
      </c>
    </row>
    <row r="1185" spans="1:17" hidden="1" x14ac:dyDescent="0.25">
      <c r="A1185" s="57">
        <v>42249.439379513889</v>
      </c>
      <c r="B1185" s="32" t="s">
        <v>70</v>
      </c>
      <c r="C1185" s="32" t="s">
        <v>3474</v>
      </c>
      <c r="D1185" s="32" t="s">
        <v>302</v>
      </c>
      <c r="E1185" s="32" t="s">
        <v>8579</v>
      </c>
      <c r="F1185" s="32" t="s">
        <v>8582</v>
      </c>
      <c r="G1185" s="32" t="s">
        <v>2679</v>
      </c>
      <c r="H1185" s="32" t="s">
        <v>2680</v>
      </c>
      <c r="I1185" s="32" t="s">
        <v>4605</v>
      </c>
      <c r="J1185" s="35">
        <v>2495.7399999999998</v>
      </c>
      <c r="K1185" s="35">
        <v>0</v>
      </c>
      <c r="L1185" s="35">
        <v>0</v>
      </c>
      <c r="M1185" s="35">
        <v>0</v>
      </c>
      <c r="N1185" s="32" t="s">
        <v>2197</v>
      </c>
      <c r="O1185" s="32" t="s">
        <v>18</v>
      </c>
      <c r="P1185" s="32">
        <v>58</v>
      </c>
      <c r="Q1185" s="32" t="s">
        <v>8581</v>
      </c>
    </row>
    <row r="1186" spans="1:17" hidden="1" x14ac:dyDescent="0.25">
      <c r="A1186" s="57">
        <v>42249.439379513889</v>
      </c>
      <c r="B1186" s="32" t="s">
        <v>70</v>
      </c>
      <c r="C1186" s="32" t="s">
        <v>3474</v>
      </c>
      <c r="D1186" s="32" t="s">
        <v>302</v>
      </c>
      <c r="E1186" s="32" t="s">
        <v>8579</v>
      </c>
      <c r="F1186" s="32" t="s">
        <v>8582</v>
      </c>
      <c r="G1186" s="32" t="s">
        <v>3475</v>
      </c>
      <c r="H1186" s="32" t="s">
        <v>3476</v>
      </c>
      <c r="I1186" s="32" t="s">
        <v>4605</v>
      </c>
      <c r="J1186" s="35">
        <v>412.96</v>
      </c>
      <c r="K1186" s="35">
        <v>0</v>
      </c>
      <c r="L1186" s="35">
        <v>0</v>
      </c>
      <c r="M1186" s="35">
        <v>0</v>
      </c>
      <c r="N1186" s="32" t="s">
        <v>2197</v>
      </c>
      <c r="O1186" s="32" t="s">
        <v>18</v>
      </c>
      <c r="P1186" s="32">
        <v>58</v>
      </c>
      <c r="Q1186" s="32" t="s">
        <v>8581</v>
      </c>
    </row>
    <row r="1187" spans="1:17" hidden="1" x14ac:dyDescent="0.25">
      <c r="A1187" s="57">
        <v>42249.439379513889</v>
      </c>
      <c r="B1187" s="32" t="s">
        <v>70</v>
      </c>
      <c r="C1187" s="32" t="s">
        <v>3474</v>
      </c>
      <c r="D1187" s="32" t="s">
        <v>302</v>
      </c>
      <c r="E1187" s="32" t="s">
        <v>8579</v>
      </c>
      <c r="F1187" s="32" t="s">
        <v>8582</v>
      </c>
      <c r="G1187" s="32" t="s">
        <v>3475</v>
      </c>
      <c r="H1187" s="32" t="s">
        <v>3476</v>
      </c>
      <c r="I1187" s="32" t="s">
        <v>4605</v>
      </c>
      <c r="J1187" s="35">
        <v>14.24</v>
      </c>
      <c r="K1187" s="35">
        <v>0</v>
      </c>
      <c r="L1187" s="35">
        <v>0</v>
      </c>
      <c r="M1187" s="35">
        <v>0</v>
      </c>
      <c r="N1187" s="32" t="s">
        <v>2197</v>
      </c>
      <c r="O1187" s="32" t="s">
        <v>18</v>
      </c>
      <c r="P1187" s="32">
        <v>2</v>
      </c>
      <c r="Q1187" s="32" t="s">
        <v>8581</v>
      </c>
    </row>
    <row r="1188" spans="1:17" hidden="1" x14ac:dyDescent="0.25">
      <c r="A1188" s="57">
        <v>42249.439379513889</v>
      </c>
      <c r="B1188" s="32" t="s">
        <v>70</v>
      </c>
      <c r="C1188" s="32" t="s">
        <v>3474</v>
      </c>
      <c r="D1188" s="32" t="s">
        <v>302</v>
      </c>
      <c r="E1188" s="32" t="s">
        <v>8579</v>
      </c>
      <c r="F1188" s="32" t="s">
        <v>8582</v>
      </c>
      <c r="G1188" s="32" t="s">
        <v>3475</v>
      </c>
      <c r="H1188" s="32" t="s">
        <v>3476</v>
      </c>
      <c r="I1188" s="32" t="s">
        <v>4605</v>
      </c>
      <c r="J1188" s="35">
        <v>71.2</v>
      </c>
      <c r="K1188" s="35">
        <v>0</v>
      </c>
      <c r="L1188" s="35">
        <v>0</v>
      </c>
      <c r="M1188" s="35">
        <v>0</v>
      </c>
      <c r="N1188" s="32" t="s">
        <v>2197</v>
      </c>
      <c r="O1188" s="32" t="s">
        <v>18</v>
      </c>
      <c r="P1188" s="32">
        <v>10</v>
      </c>
      <c r="Q1188" s="32" t="s">
        <v>8581</v>
      </c>
    </row>
    <row r="1189" spans="1:17" x14ac:dyDescent="0.25">
      <c r="A1189" s="57">
        <v>42249.439483136572</v>
      </c>
      <c r="B1189" s="32" t="s">
        <v>22</v>
      </c>
      <c r="C1189" s="32" t="s">
        <v>456</v>
      </c>
      <c r="D1189" s="32" t="s">
        <v>455</v>
      </c>
      <c r="E1189" s="32" t="s">
        <v>6134</v>
      </c>
      <c r="F1189" s="32" t="s">
        <v>6135</v>
      </c>
      <c r="G1189" s="32" t="s">
        <v>25</v>
      </c>
      <c r="H1189" s="32" t="s">
        <v>26</v>
      </c>
      <c r="I1189" s="32" t="s">
        <v>2006</v>
      </c>
      <c r="J1189" s="35">
        <v>0</v>
      </c>
      <c r="K1189" s="35">
        <v>0</v>
      </c>
      <c r="L1189" s="35">
        <v>0</v>
      </c>
      <c r="M1189" s="35">
        <v>0</v>
      </c>
      <c r="N1189" s="32" t="s">
        <v>19</v>
      </c>
      <c r="O1189" s="32" t="s">
        <v>27</v>
      </c>
      <c r="P1189" s="32">
        <v>1.5</v>
      </c>
      <c r="Q1189" s="32"/>
    </row>
    <row r="1190" spans="1:17" x14ac:dyDescent="0.25">
      <c r="A1190" s="57">
        <v>42249.439483136572</v>
      </c>
      <c r="B1190" s="32" t="s">
        <v>22</v>
      </c>
      <c r="C1190" s="32" t="s">
        <v>456</v>
      </c>
      <c r="D1190" s="32" t="s">
        <v>455</v>
      </c>
      <c r="E1190" s="32" t="s">
        <v>6134</v>
      </c>
      <c r="F1190" s="32" t="s">
        <v>6135</v>
      </c>
      <c r="G1190" s="32" t="s">
        <v>35</v>
      </c>
      <c r="H1190" s="32" t="s">
        <v>38</v>
      </c>
      <c r="I1190" s="32" t="s">
        <v>2006</v>
      </c>
      <c r="J1190" s="35">
        <v>0</v>
      </c>
      <c r="K1190" s="35">
        <v>0</v>
      </c>
      <c r="L1190" s="35">
        <v>0</v>
      </c>
      <c r="M1190" s="35">
        <v>16.649999999999999</v>
      </c>
      <c r="N1190" s="32" t="s">
        <v>19</v>
      </c>
      <c r="O1190" s="32" t="s">
        <v>27</v>
      </c>
      <c r="P1190" s="32">
        <v>1</v>
      </c>
      <c r="Q1190" s="32"/>
    </row>
    <row r="1191" spans="1:17" x14ac:dyDescent="0.25">
      <c r="A1191" s="57">
        <v>42249.439483136572</v>
      </c>
      <c r="B1191" s="32" t="s">
        <v>22</v>
      </c>
      <c r="C1191" s="32" t="s">
        <v>456</v>
      </c>
      <c r="D1191" s="32" t="s">
        <v>455</v>
      </c>
      <c r="E1191" s="32" t="s">
        <v>6134</v>
      </c>
      <c r="F1191" s="32" t="s">
        <v>6135</v>
      </c>
      <c r="G1191" s="32" t="s">
        <v>35</v>
      </c>
      <c r="H1191" s="32" t="s">
        <v>38</v>
      </c>
      <c r="I1191" s="32" t="s">
        <v>2006</v>
      </c>
      <c r="J1191" s="35">
        <v>0</v>
      </c>
      <c r="K1191" s="35">
        <v>0</v>
      </c>
      <c r="L1191" s="35">
        <v>0</v>
      </c>
      <c r="M1191" s="35">
        <v>7.9</v>
      </c>
      <c r="N1191" s="32" t="s">
        <v>19</v>
      </c>
      <c r="O1191" s="32" t="s">
        <v>27</v>
      </c>
      <c r="P1191" s="32">
        <v>1</v>
      </c>
      <c r="Q1191" s="32"/>
    </row>
    <row r="1192" spans="1:17" hidden="1" x14ac:dyDescent="0.25">
      <c r="A1192" s="57">
        <v>42249.439712997686</v>
      </c>
      <c r="B1192" s="32" t="s">
        <v>70</v>
      </c>
      <c r="C1192" s="32" t="s">
        <v>3474</v>
      </c>
      <c r="D1192" s="32" t="s">
        <v>302</v>
      </c>
      <c r="E1192" s="32" t="s">
        <v>3477</v>
      </c>
      <c r="F1192" s="32" t="s">
        <v>8583</v>
      </c>
      <c r="G1192" s="32" t="s">
        <v>2679</v>
      </c>
      <c r="H1192" s="32" t="s">
        <v>2680</v>
      </c>
      <c r="I1192" s="32" t="s">
        <v>4605</v>
      </c>
      <c r="J1192" s="35">
        <v>6196.32</v>
      </c>
      <c r="K1192" s="35">
        <v>0</v>
      </c>
      <c r="L1192" s="35">
        <v>0</v>
      </c>
      <c r="M1192" s="35">
        <v>0</v>
      </c>
      <c r="N1192" s="32" t="s">
        <v>2197</v>
      </c>
      <c r="O1192" s="32" t="s">
        <v>18</v>
      </c>
      <c r="P1192" s="32">
        <v>144</v>
      </c>
      <c r="Q1192" s="32" t="s">
        <v>3478</v>
      </c>
    </row>
    <row r="1193" spans="1:17" hidden="1" x14ac:dyDescent="0.25">
      <c r="A1193" s="57">
        <v>42249.439712997686</v>
      </c>
      <c r="B1193" s="32" t="s">
        <v>70</v>
      </c>
      <c r="C1193" s="32" t="s">
        <v>3474</v>
      </c>
      <c r="D1193" s="32" t="s">
        <v>302</v>
      </c>
      <c r="E1193" s="32" t="s">
        <v>3477</v>
      </c>
      <c r="F1193" s="32" t="s">
        <v>8583</v>
      </c>
      <c r="G1193" s="32" t="s">
        <v>3475</v>
      </c>
      <c r="H1193" s="32" t="s">
        <v>3476</v>
      </c>
      <c r="I1193" s="32" t="s">
        <v>4605</v>
      </c>
      <c r="J1193" s="35">
        <v>1025.28</v>
      </c>
      <c r="K1193" s="35">
        <v>0</v>
      </c>
      <c r="L1193" s="35">
        <v>0</v>
      </c>
      <c r="M1193" s="35">
        <v>0</v>
      </c>
      <c r="N1193" s="32" t="s">
        <v>2197</v>
      </c>
      <c r="O1193" s="32" t="s">
        <v>18</v>
      </c>
      <c r="P1193" s="32">
        <v>144</v>
      </c>
      <c r="Q1193" s="32" t="s">
        <v>3478</v>
      </c>
    </row>
    <row r="1194" spans="1:17" hidden="1" x14ac:dyDescent="0.25">
      <c r="A1194" s="57">
        <v>42249.440093321762</v>
      </c>
      <c r="B1194" s="32" t="s">
        <v>256</v>
      </c>
      <c r="C1194" s="32" t="s">
        <v>3479</v>
      </c>
      <c r="D1194" s="32" t="s">
        <v>3480</v>
      </c>
      <c r="E1194" s="32" t="s">
        <v>3481</v>
      </c>
      <c r="F1194" s="32" t="s">
        <v>8584</v>
      </c>
      <c r="G1194" s="32" t="s">
        <v>2663</v>
      </c>
      <c r="H1194" s="32" t="s">
        <v>2664</v>
      </c>
      <c r="I1194" s="32" t="s">
        <v>4605</v>
      </c>
      <c r="J1194" s="35">
        <v>2068.8000000000002</v>
      </c>
      <c r="K1194" s="35">
        <v>0</v>
      </c>
      <c r="L1194" s="35">
        <v>0</v>
      </c>
      <c r="M1194" s="35">
        <v>0</v>
      </c>
      <c r="N1194" s="32" t="s">
        <v>2197</v>
      </c>
      <c r="O1194" s="32" t="s">
        <v>18</v>
      </c>
      <c r="P1194" s="32">
        <v>80</v>
      </c>
      <c r="Q1194" s="32" t="s">
        <v>3482</v>
      </c>
    </row>
    <row r="1195" spans="1:17" hidden="1" x14ac:dyDescent="0.25">
      <c r="A1195" s="57">
        <v>42249.440093321762</v>
      </c>
      <c r="B1195" s="32" t="s">
        <v>256</v>
      </c>
      <c r="C1195" s="32" t="s">
        <v>3479</v>
      </c>
      <c r="D1195" s="32" t="s">
        <v>3480</v>
      </c>
      <c r="E1195" s="32" t="s">
        <v>3481</v>
      </c>
      <c r="F1195" s="32" t="s">
        <v>8584</v>
      </c>
      <c r="G1195" s="32" t="s">
        <v>3049</v>
      </c>
      <c r="H1195" s="32" t="s">
        <v>3050</v>
      </c>
      <c r="I1195" s="32" t="s">
        <v>4605</v>
      </c>
      <c r="J1195" s="35">
        <v>1626</v>
      </c>
      <c r="K1195" s="35">
        <v>0</v>
      </c>
      <c r="L1195" s="35">
        <v>0</v>
      </c>
      <c r="M1195" s="35">
        <v>0</v>
      </c>
      <c r="N1195" s="32" t="s">
        <v>2197</v>
      </c>
      <c r="O1195" s="32" t="s">
        <v>18</v>
      </c>
      <c r="P1195" s="32">
        <v>50</v>
      </c>
      <c r="Q1195" s="32" t="s">
        <v>3482</v>
      </c>
    </row>
    <row r="1196" spans="1:17" hidden="1" x14ac:dyDescent="0.25">
      <c r="A1196" s="57">
        <v>42249.440093321762</v>
      </c>
      <c r="B1196" s="32" t="s">
        <v>256</v>
      </c>
      <c r="C1196" s="32" t="s">
        <v>3479</v>
      </c>
      <c r="D1196" s="32" t="s">
        <v>3480</v>
      </c>
      <c r="E1196" s="32" t="s">
        <v>3481</v>
      </c>
      <c r="F1196" s="32" t="s">
        <v>8584</v>
      </c>
      <c r="G1196" s="32" t="s">
        <v>3483</v>
      </c>
      <c r="H1196" s="32" t="s">
        <v>3484</v>
      </c>
      <c r="I1196" s="32" t="s">
        <v>4605</v>
      </c>
      <c r="J1196" s="35">
        <v>315.5</v>
      </c>
      <c r="K1196" s="35">
        <v>0</v>
      </c>
      <c r="L1196" s="35">
        <v>0</v>
      </c>
      <c r="M1196" s="35">
        <v>0</v>
      </c>
      <c r="N1196" s="32" t="s">
        <v>2197</v>
      </c>
      <c r="O1196" s="32" t="s">
        <v>18</v>
      </c>
      <c r="P1196" s="32">
        <v>50</v>
      </c>
      <c r="Q1196" s="32" t="s">
        <v>3482</v>
      </c>
    </row>
    <row r="1197" spans="1:17" hidden="1" x14ac:dyDescent="0.25">
      <c r="A1197" s="57">
        <v>42249.440094942132</v>
      </c>
      <c r="B1197" s="32" t="s">
        <v>256</v>
      </c>
      <c r="C1197" s="32" t="s">
        <v>3479</v>
      </c>
      <c r="D1197" s="32" t="s">
        <v>3480</v>
      </c>
      <c r="E1197" s="32" t="s">
        <v>3485</v>
      </c>
      <c r="F1197" s="32" t="s">
        <v>8585</v>
      </c>
      <c r="G1197" s="32" t="s">
        <v>2663</v>
      </c>
      <c r="H1197" s="32" t="s">
        <v>2664</v>
      </c>
      <c r="I1197" s="32" t="s">
        <v>4605</v>
      </c>
      <c r="J1197" s="35">
        <v>2586</v>
      </c>
      <c r="K1197" s="35">
        <v>0</v>
      </c>
      <c r="L1197" s="35">
        <v>0</v>
      </c>
      <c r="M1197" s="35">
        <v>0</v>
      </c>
      <c r="N1197" s="32" t="s">
        <v>2197</v>
      </c>
      <c r="O1197" s="32" t="s">
        <v>18</v>
      </c>
      <c r="P1197" s="32">
        <v>100</v>
      </c>
      <c r="Q1197" s="32" t="s">
        <v>3486</v>
      </c>
    </row>
    <row r="1198" spans="1:17" hidden="1" x14ac:dyDescent="0.25">
      <c r="A1198" s="57">
        <v>42249.440094942132</v>
      </c>
      <c r="B1198" s="32" t="s">
        <v>256</v>
      </c>
      <c r="C1198" s="32" t="s">
        <v>3479</v>
      </c>
      <c r="D1198" s="32" t="s">
        <v>3480</v>
      </c>
      <c r="E1198" s="32" t="s">
        <v>3485</v>
      </c>
      <c r="F1198" s="32" t="s">
        <v>8585</v>
      </c>
      <c r="G1198" s="32" t="s">
        <v>3049</v>
      </c>
      <c r="H1198" s="32" t="s">
        <v>3050</v>
      </c>
      <c r="I1198" s="32" t="s">
        <v>4605</v>
      </c>
      <c r="J1198" s="35">
        <v>4878</v>
      </c>
      <c r="K1198" s="35">
        <v>0</v>
      </c>
      <c r="L1198" s="35">
        <v>0</v>
      </c>
      <c r="M1198" s="35">
        <v>0</v>
      </c>
      <c r="N1198" s="32" t="s">
        <v>2197</v>
      </c>
      <c r="O1198" s="32" t="s">
        <v>18</v>
      </c>
      <c r="P1198" s="32">
        <v>150</v>
      </c>
      <c r="Q1198" s="32" t="s">
        <v>3486</v>
      </c>
    </row>
    <row r="1199" spans="1:17" hidden="1" x14ac:dyDescent="0.25">
      <c r="A1199" s="57">
        <v>42249.440094942132</v>
      </c>
      <c r="B1199" s="32" t="s">
        <v>256</v>
      </c>
      <c r="C1199" s="32" t="s">
        <v>3479</v>
      </c>
      <c r="D1199" s="32" t="s">
        <v>3480</v>
      </c>
      <c r="E1199" s="32" t="s">
        <v>3485</v>
      </c>
      <c r="F1199" s="32" t="s">
        <v>8585</v>
      </c>
      <c r="G1199" s="32" t="s">
        <v>3483</v>
      </c>
      <c r="H1199" s="32" t="s">
        <v>3484</v>
      </c>
      <c r="I1199" s="32" t="s">
        <v>4605</v>
      </c>
      <c r="J1199" s="35">
        <v>946.5</v>
      </c>
      <c r="K1199" s="35">
        <v>0</v>
      </c>
      <c r="L1199" s="35">
        <v>0</v>
      </c>
      <c r="M1199" s="35">
        <v>0</v>
      </c>
      <c r="N1199" s="32" t="s">
        <v>2197</v>
      </c>
      <c r="O1199" s="32" t="s">
        <v>18</v>
      </c>
      <c r="P1199" s="32">
        <v>150</v>
      </c>
      <c r="Q1199" s="32" t="s">
        <v>3486</v>
      </c>
    </row>
    <row r="1200" spans="1:17" hidden="1" x14ac:dyDescent="0.25">
      <c r="A1200" s="57">
        <v>42249.440096759259</v>
      </c>
      <c r="B1200" s="32" t="s">
        <v>256</v>
      </c>
      <c r="C1200" s="32" t="s">
        <v>3479</v>
      </c>
      <c r="D1200" s="32" t="s">
        <v>3480</v>
      </c>
      <c r="E1200" s="32" t="s">
        <v>3487</v>
      </c>
      <c r="F1200" s="32" t="s">
        <v>8586</v>
      </c>
      <c r="G1200" s="32" t="s">
        <v>3049</v>
      </c>
      <c r="H1200" s="32" t="s">
        <v>3050</v>
      </c>
      <c r="I1200" s="32" t="s">
        <v>4605</v>
      </c>
      <c r="J1200" s="35">
        <v>97.56</v>
      </c>
      <c r="K1200" s="35">
        <v>0</v>
      </c>
      <c r="L1200" s="35">
        <v>0</v>
      </c>
      <c r="M1200" s="35">
        <v>0</v>
      </c>
      <c r="N1200" s="32" t="s">
        <v>2197</v>
      </c>
      <c r="O1200" s="32" t="s">
        <v>18</v>
      </c>
      <c r="P1200" s="32">
        <v>3</v>
      </c>
      <c r="Q1200" s="32" t="s">
        <v>3488</v>
      </c>
    </row>
    <row r="1201" spans="1:17" hidden="1" x14ac:dyDescent="0.25">
      <c r="A1201" s="57">
        <v>42249.440096759259</v>
      </c>
      <c r="B1201" s="32" t="s">
        <v>256</v>
      </c>
      <c r="C1201" s="32" t="s">
        <v>3479</v>
      </c>
      <c r="D1201" s="32" t="s">
        <v>3480</v>
      </c>
      <c r="E1201" s="32" t="s">
        <v>3487</v>
      </c>
      <c r="F1201" s="32" t="s">
        <v>8586</v>
      </c>
      <c r="G1201" s="32" t="s">
        <v>3456</v>
      </c>
      <c r="H1201" s="32" t="s">
        <v>3457</v>
      </c>
      <c r="I1201" s="32" t="s">
        <v>4605</v>
      </c>
      <c r="J1201" s="35">
        <v>11.73</v>
      </c>
      <c r="K1201" s="35">
        <v>0</v>
      </c>
      <c r="L1201" s="35">
        <v>0</v>
      </c>
      <c r="M1201" s="35">
        <v>0</v>
      </c>
      <c r="N1201" s="32" t="s">
        <v>2197</v>
      </c>
      <c r="O1201" s="32" t="s">
        <v>18</v>
      </c>
      <c r="P1201" s="32">
        <v>3</v>
      </c>
      <c r="Q1201" s="32" t="s">
        <v>3488</v>
      </c>
    </row>
    <row r="1202" spans="1:17" hidden="1" x14ac:dyDescent="0.25">
      <c r="A1202" s="57">
        <v>42249.440098182873</v>
      </c>
      <c r="B1202" s="32" t="s">
        <v>256</v>
      </c>
      <c r="C1202" s="32" t="s">
        <v>3479</v>
      </c>
      <c r="D1202" s="32" t="s">
        <v>3480</v>
      </c>
      <c r="E1202" s="32" t="s">
        <v>3489</v>
      </c>
      <c r="F1202" s="32" t="s">
        <v>8587</v>
      </c>
      <c r="G1202" s="32" t="s">
        <v>2663</v>
      </c>
      <c r="H1202" s="32" t="s">
        <v>2664</v>
      </c>
      <c r="I1202" s="32" t="s">
        <v>4605</v>
      </c>
      <c r="J1202" s="35">
        <v>25.86</v>
      </c>
      <c r="K1202" s="35">
        <v>0</v>
      </c>
      <c r="L1202" s="35">
        <v>0</v>
      </c>
      <c r="M1202" s="35">
        <v>0</v>
      </c>
      <c r="N1202" s="32" t="s">
        <v>2197</v>
      </c>
      <c r="O1202" s="32" t="s">
        <v>18</v>
      </c>
      <c r="P1202" s="32">
        <v>1</v>
      </c>
      <c r="Q1202" s="32" t="s">
        <v>3490</v>
      </c>
    </row>
    <row r="1203" spans="1:17" hidden="1" x14ac:dyDescent="0.25">
      <c r="A1203" s="57">
        <v>42249.440098182873</v>
      </c>
      <c r="B1203" s="32" t="s">
        <v>256</v>
      </c>
      <c r="C1203" s="32" t="s">
        <v>3479</v>
      </c>
      <c r="D1203" s="32" t="s">
        <v>3480</v>
      </c>
      <c r="E1203" s="32" t="s">
        <v>3489</v>
      </c>
      <c r="F1203" s="32" t="s">
        <v>8587</v>
      </c>
      <c r="G1203" s="32" t="s">
        <v>2809</v>
      </c>
      <c r="H1203" s="32" t="s">
        <v>2810</v>
      </c>
      <c r="I1203" s="32" t="s">
        <v>4605</v>
      </c>
      <c r="J1203" s="35">
        <v>5.38</v>
      </c>
      <c r="K1203" s="35">
        <v>0</v>
      </c>
      <c r="L1203" s="35">
        <v>0</v>
      </c>
      <c r="M1203" s="35">
        <v>0</v>
      </c>
      <c r="N1203" s="32" t="s">
        <v>2197</v>
      </c>
      <c r="O1203" s="32" t="s">
        <v>18</v>
      </c>
      <c r="P1203" s="32">
        <v>1</v>
      </c>
      <c r="Q1203" s="32" t="s">
        <v>3490</v>
      </c>
    </row>
    <row r="1204" spans="1:17" hidden="1" x14ac:dyDescent="0.25">
      <c r="A1204" s="57">
        <v>42249.440098182873</v>
      </c>
      <c r="B1204" s="32" t="s">
        <v>256</v>
      </c>
      <c r="C1204" s="32" t="s">
        <v>3479</v>
      </c>
      <c r="D1204" s="32" t="s">
        <v>3480</v>
      </c>
      <c r="E1204" s="32" t="s">
        <v>3489</v>
      </c>
      <c r="F1204" s="32" t="s">
        <v>8587</v>
      </c>
      <c r="G1204" s="32" t="s">
        <v>3096</v>
      </c>
      <c r="H1204" s="32" t="s">
        <v>3097</v>
      </c>
      <c r="I1204" s="32" t="s">
        <v>4605</v>
      </c>
      <c r="J1204" s="35">
        <v>2.39</v>
      </c>
      <c r="K1204" s="35">
        <v>0</v>
      </c>
      <c r="L1204" s="35">
        <v>0</v>
      </c>
      <c r="M1204" s="35">
        <v>0</v>
      </c>
      <c r="N1204" s="32" t="s">
        <v>2197</v>
      </c>
      <c r="O1204" s="32" t="s">
        <v>18</v>
      </c>
      <c r="P1204" s="32">
        <v>1</v>
      </c>
      <c r="Q1204" s="32" t="s">
        <v>3490</v>
      </c>
    </row>
    <row r="1205" spans="1:17" hidden="1" x14ac:dyDescent="0.25">
      <c r="A1205" s="57">
        <v>42249.440099803243</v>
      </c>
      <c r="B1205" s="32" t="s">
        <v>256</v>
      </c>
      <c r="C1205" s="32" t="s">
        <v>3479</v>
      </c>
      <c r="D1205" s="32" t="s">
        <v>3480</v>
      </c>
      <c r="E1205" s="32" t="s">
        <v>3491</v>
      </c>
      <c r="F1205" s="32" t="s">
        <v>8588</v>
      </c>
      <c r="G1205" s="32" t="s">
        <v>2679</v>
      </c>
      <c r="H1205" s="32" t="s">
        <v>2680</v>
      </c>
      <c r="I1205" s="32" t="s">
        <v>4605</v>
      </c>
      <c r="J1205" s="35">
        <v>172.12</v>
      </c>
      <c r="K1205" s="35">
        <v>0</v>
      </c>
      <c r="L1205" s="35">
        <v>0</v>
      </c>
      <c r="M1205" s="35">
        <v>0</v>
      </c>
      <c r="N1205" s="32" t="s">
        <v>2197</v>
      </c>
      <c r="O1205" s="32" t="s">
        <v>18</v>
      </c>
      <c r="P1205" s="32">
        <v>4</v>
      </c>
      <c r="Q1205" s="32" t="s">
        <v>3492</v>
      </c>
    </row>
    <row r="1206" spans="1:17" hidden="1" x14ac:dyDescent="0.25">
      <c r="A1206" s="57">
        <v>42249.44010107639</v>
      </c>
      <c r="B1206" s="32" t="s">
        <v>256</v>
      </c>
      <c r="C1206" s="32" t="s">
        <v>3479</v>
      </c>
      <c r="D1206" s="32" t="s">
        <v>3480</v>
      </c>
      <c r="E1206" s="32" t="s">
        <v>3493</v>
      </c>
      <c r="F1206" s="32" t="s">
        <v>8589</v>
      </c>
      <c r="G1206" s="32" t="s">
        <v>2663</v>
      </c>
      <c r="H1206" s="32" t="s">
        <v>2664</v>
      </c>
      <c r="I1206" s="32" t="s">
        <v>4605</v>
      </c>
      <c r="J1206" s="35">
        <v>3103.2</v>
      </c>
      <c r="K1206" s="35">
        <v>0</v>
      </c>
      <c r="L1206" s="35">
        <v>0</v>
      </c>
      <c r="M1206" s="35">
        <v>0</v>
      </c>
      <c r="N1206" s="32" t="s">
        <v>2197</v>
      </c>
      <c r="O1206" s="32" t="s">
        <v>18</v>
      </c>
      <c r="P1206" s="32">
        <v>120</v>
      </c>
      <c r="Q1206" s="32" t="s">
        <v>3494</v>
      </c>
    </row>
    <row r="1207" spans="1:17" hidden="1" x14ac:dyDescent="0.25">
      <c r="A1207" s="57">
        <v>42249.440102349537</v>
      </c>
      <c r="B1207" s="32" t="s">
        <v>256</v>
      </c>
      <c r="C1207" s="32" t="s">
        <v>3479</v>
      </c>
      <c r="D1207" s="32" t="s">
        <v>3480</v>
      </c>
      <c r="E1207" s="32" t="s">
        <v>4275</v>
      </c>
      <c r="F1207" s="32" t="s">
        <v>8590</v>
      </c>
      <c r="G1207" s="32" t="s">
        <v>3379</v>
      </c>
      <c r="H1207" s="32" t="s">
        <v>3380</v>
      </c>
      <c r="I1207" s="32" t="s">
        <v>4605</v>
      </c>
      <c r="J1207" s="35">
        <v>3036.8</v>
      </c>
      <c r="K1207" s="35">
        <v>0</v>
      </c>
      <c r="L1207" s="35">
        <v>0</v>
      </c>
      <c r="M1207" s="35">
        <v>0</v>
      </c>
      <c r="N1207" s="32" t="s">
        <v>2197</v>
      </c>
      <c r="O1207" s="32" t="s">
        <v>18</v>
      </c>
      <c r="P1207" s="32">
        <v>160</v>
      </c>
      <c r="Q1207" s="32" t="s">
        <v>2059</v>
      </c>
    </row>
    <row r="1208" spans="1:17" hidden="1" x14ac:dyDescent="0.25">
      <c r="A1208" s="57">
        <v>42249.440102349537</v>
      </c>
      <c r="B1208" s="32" t="s">
        <v>256</v>
      </c>
      <c r="C1208" s="32" t="s">
        <v>3479</v>
      </c>
      <c r="D1208" s="32" t="s">
        <v>3480</v>
      </c>
      <c r="E1208" s="32" t="s">
        <v>4275</v>
      </c>
      <c r="F1208" s="32" t="s">
        <v>8590</v>
      </c>
      <c r="G1208" s="32" t="s">
        <v>4276</v>
      </c>
      <c r="H1208" s="32" t="s">
        <v>4277</v>
      </c>
      <c r="I1208" s="32" t="s">
        <v>4605</v>
      </c>
      <c r="J1208" s="35">
        <v>2248</v>
      </c>
      <c r="K1208" s="35">
        <v>0</v>
      </c>
      <c r="L1208" s="35">
        <v>0</v>
      </c>
      <c r="M1208" s="35">
        <v>0</v>
      </c>
      <c r="N1208" s="32" t="s">
        <v>2197</v>
      </c>
      <c r="O1208" s="32" t="s">
        <v>18</v>
      </c>
      <c r="P1208" s="32">
        <v>160</v>
      </c>
      <c r="Q1208" s="32" t="s">
        <v>2059</v>
      </c>
    </row>
    <row r="1209" spans="1:17" hidden="1" x14ac:dyDescent="0.25">
      <c r="A1209" s="57">
        <v>42249.440102349537</v>
      </c>
      <c r="B1209" s="32" t="s">
        <v>256</v>
      </c>
      <c r="C1209" s="32" t="s">
        <v>3479</v>
      </c>
      <c r="D1209" s="32" t="s">
        <v>3480</v>
      </c>
      <c r="E1209" s="32" t="s">
        <v>4275</v>
      </c>
      <c r="F1209" s="32" t="s">
        <v>8590</v>
      </c>
      <c r="G1209" s="32" t="s">
        <v>3222</v>
      </c>
      <c r="H1209" s="32" t="s">
        <v>3223</v>
      </c>
      <c r="I1209" s="32" t="s">
        <v>4605</v>
      </c>
      <c r="J1209" s="35">
        <v>478.4</v>
      </c>
      <c r="K1209" s="35">
        <v>0</v>
      </c>
      <c r="L1209" s="35">
        <v>0</v>
      </c>
      <c r="M1209" s="35">
        <v>0</v>
      </c>
      <c r="N1209" s="32" t="s">
        <v>2197</v>
      </c>
      <c r="O1209" s="32" t="s">
        <v>18</v>
      </c>
      <c r="P1209" s="32">
        <v>160</v>
      </c>
      <c r="Q1209" s="32" t="s">
        <v>2059</v>
      </c>
    </row>
    <row r="1210" spans="1:17" hidden="1" x14ac:dyDescent="0.25">
      <c r="A1210" s="57">
        <v>42249.440102349537</v>
      </c>
      <c r="B1210" s="32" t="s">
        <v>256</v>
      </c>
      <c r="C1210" s="32" t="s">
        <v>3479</v>
      </c>
      <c r="D1210" s="32" t="s">
        <v>3480</v>
      </c>
      <c r="E1210" s="32" t="s">
        <v>4275</v>
      </c>
      <c r="F1210" s="32" t="s">
        <v>8590</v>
      </c>
      <c r="G1210" s="32" t="s">
        <v>2663</v>
      </c>
      <c r="H1210" s="32" t="s">
        <v>2664</v>
      </c>
      <c r="I1210" s="32" t="s">
        <v>4605</v>
      </c>
      <c r="J1210" s="35">
        <v>2844.6</v>
      </c>
      <c r="K1210" s="35">
        <v>0</v>
      </c>
      <c r="L1210" s="35">
        <v>0</v>
      </c>
      <c r="M1210" s="35">
        <v>0</v>
      </c>
      <c r="N1210" s="32" t="s">
        <v>2197</v>
      </c>
      <c r="O1210" s="32" t="s">
        <v>18</v>
      </c>
      <c r="P1210" s="32">
        <v>110</v>
      </c>
      <c r="Q1210" s="32" t="s">
        <v>2059</v>
      </c>
    </row>
    <row r="1211" spans="1:17" hidden="1" x14ac:dyDescent="0.25">
      <c r="A1211" s="57">
        <v>42249.440102349537</v>
      </c>
      <c r="B1211" s="32" t="s">
        <v>256</v>
      </c>
      <c r="C1211" s="32" t="s">
        <v>3479</v>
      </c>
      <c r="D1211" s="32" t="s">
        <v>3480</v>
      </c>
      <c r="E1211" s="32" t="s">
        <v>4275</v>
      </c>
      <c r="F1211" s="32" t="s">
        <v>8590</v>
      </c>
      <c r="G1211" s="32" t="s">
        <v>3222</v>
      </c>
      <c r="H1211" s="32" t="s">
        <v>3223</v>
      </c>
      <c r="I1211" s="32" t="s">
        <v>4605</v>
      </c>
      <c r="J1211" s="35">
        <v>328.9</v>
      </c>
      <c r="K1211" s="35">
        <v>0</v>
      </c>
      <c r="L1211" s="35">
        <v>0</v>
      </c>
      <c r="M1211" s="35">
        <v>0</v>
      </c>
      <c r="N1211" s="32" t="s">
        <v>2197</v>
      </c>
      <c r="O1211" s="32" t="s">
        <v>18</v>
      </c>
      <c r="P1211" s="32">
        <v>110</v>
      </c>
      <c r="Q1211" s="32" t="s">
        <v>2059</v>
      </c>
    </row>
    <row r="1212" spans="1:17" hidden="1" x14ac:dyDescent="0.25">
      <c r="A1212" s="57">
        <v>42249.440102349537</v>
      </c>
      <c r="B1212" s="32" t="s">
        <v>256</v>
      </c>
      <c r="C1212" s="32" t="s">
        <v>3479</v>
      </c>
      <c r="D1212" s="32" t="s">
        <v>3480</v>
      </c>
      <c r="E1212" s="32" t="s">
        <v>4275</v>
      </c>
      <c r="F1212" s="32" t="s">
        <v>8590</v>
      </c>
      <c r="G1212" s="32" t="s">
        <v>3049</v>
      </c>
      <c r="H1212" s="32" t="s">
        <v>3050</v>
      </c>
      <c r="I1212" s="32" t="s">
        <v>4605</v>
      </c>
      <c r="J1212" s="35">
        <v>1626</v>
      </c>
      <c r="K1212" s="35">
        <v>0</v>
      </c>
      <c r="L1212" s="35">
        <v>0</v>
      </c>
      <c r="M1212" s="35">
        <v>0</v>
      </c>
      <c r="N1212" s="32" t="s">
        <v>2197</v>
      </c>
      <c r="O1212" s="32" t="s">
        <v>18</v>
      </c>
      <c r="P1212" s="32">
        <v>50</v>
      </c>
      <c r="Q1212" s="32" t="s">
        <v>2059</v>
      </c>
    </row>
    <row r="1213" spans="1:17" hidden="1" x14ac:dyDescent="0.25">
      <c r="A1213" s="57">
        <v>42249.440102349537</v>
      </c>
      <c r="B1213" s="32" t="s">
        <v>256</v>
      </c>
      <c r="C1213" s="32" t="s">
        <v>3479</v>
      </c>
      <c r="D1213" s="32" t="s">
        <v>3480</v>
      </c>
      <c r="E1213" s="32" t="s">
        <v>4275</v>
      </c>
      <c r="F1213" s="32" t="s">
        <v>8590</v>
      </c>
      <c r="G1213" s="32" t="s">
        <v>3917</v>
      </c>
      <c r="H1213" s="32" t="s">
        <v>3918</v>
      </c>
      <c r="I1213" s="32" t="s">
        <v>4605</v>
      </c>
      <c r="J1213" s="35">
        <v>563.5</v>
      </c>
      <c r="K1213" s="35">
        <v>0</v>
      </c>
      <c r="L1213" s="35">
        <v>0</v>
      </c>
      <c r="M1213" s="35">
        <v>0</v>
      </c>
      <c r="N1213" s="32" t="s">
        <v>2197</v>
      </c>
      <c r="O1213" s="32" t="s">
        <v>18</v>
      </c>
      <c r="P1213" s="32">
        <v>50</v>
      </c>
      <c r="Q1213" s="32" t="s">
        <v>2059</v>
      </c>
    </row>
    <row r="1214" spans="1:17" hidden="1" x14ac:dyDescent="0.25">
      <c r="A1214" s="57">
        <v>42249.440102349537</v>
      </c>
      <c r="B1214" s="32" t="s">
        <v>256</v>
      </c>
      <c r="C1214" s="32" t="s">
        <v>3479</v>
      </c>
      <c r="D1214" s="32" t="s">
        <v>3480</v>
      </c>
      <c r="E1214" s="32" t="s">
        <v>4275</v>
      </c>
      <c r="F1214" s="32" t="s">
        <v>8590</v>
      </c>
      <c r="G1214" s="32" t="s">
        <v>3049</v>
      </c>
      <c r="H1214" s="32" t="s">
        <v>3050</v>
      </c>
      <c r="I1214" s="32" t="s">
        <v>4605</v>
      </c>
      <c r="J1214" s="35">
        <v>6504</v>
      </c>
      <c r="K1214" s="35">
        <v>0</v>
      </c>
      <c r="L1214" s="35">
        <v>0</v>
      </c>
      <c r="M1214" s="35">
        <v>0</v>
      </c>
      <c r="N1214" s="32" t="s">
        <v>2197</v>
      </c>
      <c r="O1214" s="32" t="s">
        <v>18</v>
      </c>
      <c r="P1214" s="32">
        <v>200</v>
      </c>
      <c r="Q1214" s="32" t="s">
        <v>2059</v>
      </c>
    </row>
    <row r="1215" spans="1:17" hidden="1" x14ac:dyDescent="0.25">
      <c r="A1215" s="57">
        <v>42249.440102349537</v>
      </c>
      <c r="B1215" s="32" t="s">
        <v>256</v>
      </c>
      <c r="C1215" s="32" t="s">
        <v>3479</v>
      </c>
      <c r="D1215" s="32" t="s">
        <v>3480</v>
      </c>
      <c r="E1215" s="32" t="s">
        <v>4275</v>
      </c>
      <c r="F1215" s="32" t="s">
        <v>8590</v>
      </c>
      <c r="G1215" s="32" t="s">
        <v>3483</v>
      </c>
      <c r="H1215" s="32" t="s">
        <v>3484</v>
      </c>
      <c r="I1215" s="32" t="s">
        <v>4605</v>
      </c>
      <c r="J1215" s="35">
        <v>1262</v>
      </c>
      <c r="K1215" s="35">
        <v>0</v>
      </c>
      <c r="L1215" s="35">
        <v>0</v>
      </c>
      <c r="M1215" s="35">
        <v>0</v>
      </c>
      <c r="N1215" s="32" t="s">
        <v>2197</v>
      </c>
      <c r="O1215" s="32" t="s">
        <v>18</v>
      </c>
      <c r="P1215" s="32">
        <v>200</v>
      </c>
      <c r="Q1215" s="32" t="s">
        <v>2059</v>
      </c>
    </row>
    <row r="1216" spans="1:17" hidden="1" x14ac:dyDescent="0.25">
      <c r="A1216" s="57">
        <v>42249.440105787035</v>
      </c>
      <c r="B1216" s="32" t="s">
        <v>290</v>
      </c>
      <c r="C1216" s="32" t="s">
        <v>3479</v>
      </c>
      <c r="D1216" s="32" t="s">
        <v>3480</v>
      </c>
      <c r="E1216" s="32" t="s">
        <v>3495</v>
      </c>
      <c r="F1216" s="32" t="s">
        <v>8591</v>
      </c>
      <c r="G1216" s="32" t="s">
        <v>3040</v>
      </c>
      <c r="H1216" s="32" t="s">
        <v>3041</v>
      </c>
      <c r="I1216" s="32" t="s">
        <v>4605</v>
      </c>
      <c r="J1216" s="35">
        <v>291.5</v>
      </c>
      <c r="K1216" s="35">
        <v>0</v>
      </c>
      <c r="L1216" s="35">
        <v>0</v>
      </c>
      <c r="M1216" s="35">
        <v>0</v>
      </c>
      <c r="N1216" s="32" t="s">
        <v>2197</v>
      </c>
      <c r="O1216" s="32" t="s">
        <v>18</v>
      </c>
      <c r="P1216" s="32">
        <v>10</v>
      </c>
      <c r="Q1216" s="32" t="s">
        <v>4981</v>
      </c>
    </row>
    <row r="1217" spans="1:17" hidden="1" x14ac:dyDescent="0.25">
      <c r="A1217" s="57">
        <v>42249.440105787035</v>
      </c>
      <c r="B1217" s="32" t="s">
        <v>290</v>
      </c>
      <c r="C1217" s="32" t="s">
        <v>3479</v>
      </c>
      <c r="D1217" s="32" t="s">
        <v>3480</v>
      </c>
      <c r="E1217" s="32" t="s">
        <v>3495</v>
      </c>
      <c r="F1217" s="32" t="s">
        <v>8591</v>
      </c>
      <c r="G1217" s="32" t="s">
        <v>2809</v>
      </c>
      <c r="H1217" s="32" t="s">
        <v>2810</v>
      </c>
      <c r="I1217" s="32" t="s">
        <v>4605</v>
      </c>
      <c r="J1217" s="35">
        <v>53.8</v>
      </c>
      <c r="K1217" s="35">
        <v>0</v>
      </c>
      <c r="L1217" s="35">
        <v>0</v>
      </c>
      <c r="M1217" s="35">
        <v>0</v>
      </c>
      <c r="N1217" s="32" t="s">
        <v>2197</v>
      </c>
      <c r="O1217" s="32" t="s">
        <v>18</v>
      </c>
      <c r="P1217" s="32">
        <v>10</v>
      </c>
      <c r="Q1217" s="32" t="s">
        <v>4981</v>
      </c>
    </row>
    <row r="1218" spans="1:17" x14ac:dyDescent="0.25">
      <c r="A1218" s="57">
        <v>42249.44028101852</v>
      </c>
      <c r="B1218" s="32" t="s">
        <v>22</v>
      </c>
      <c r="C1218" s="32" t="s">
        <v>784</v>
      </c>
      <c r="D1218" s="32" t="s">
        <v>783</v>
      </c>
      <c r="E1218" s="32" t="s">
        <v>6136</v>
      </c>
      <c r="F1218" s="32" t="s">
        <v>6137</v>
      </c>
      <c r="G1218" s="32" t="s">
        <v>25</v>
      </c>
      <c r="H1218" s="32" t="s">
        <v>26</v>
      </c>
      <c r="I1218" s="32" t="s">
        <v>2006</v>
      </c>
      <c r="J1218" s="35">
        <v>0</v>
      </c>
      <c r="K1218" s="35">
        <v>0</v>
      </c>
      <c r="L1218" s="35">
        <v>0</v>
      </c>
      <c r="M1218" s="35">
        <v>0</v>
      </c>
      <c r="N1218" s="32" t="s">
        <v>19</v>
      </c>
      <c r="O1218" s="32" t="s">
        <v>24</v>
      </c>
      <c r="P1218" s="32">
        <v>1.75</v>
      </c>
      <c r="Q1218" s="32"/>
    </row>
    <row r="1219" spans="1:17" x14ac:dyDescent="0.25">
      <c r="A1219" s="57">
        <v>42249.44028101852</v>
      </c>
      <c r="B1219" s="32" t="s">
        <v>22</v>
      </c>
      <c r="C1219" s="32" t="s">
        <v>784</v>
      </c>
      <c r="D1219" s="32" t="s">
        <v>783</v>
      </c>
      <c r="E1219" s="32" t="s">
        <v>6136</v>
      </c>
      <c r="F1219" s="32" t="s">
        <v>6137</v>
      </c>
      <c r="G1219" s="32" t="s">
        <v>35</v>
      </c>
      <c r="H1219" s="32" t="s">
        <v>38</v>
      </c>
      <c r="I1219" s="32" t="s">
        <v>2006</v>
      </c>
      <c r="J1219" s="35">
        <v>0</v>
      </c>
      <c r="K1219" s="35">
        <v>0</v>
      </c>
      <c r="L1219" s="35">
        <v>0</v>
      </c>
      <c r="M1219" s="35">
        <v>26.9</v>
      </c>
      <c r="N1219" s="32" t="s">
        <v>19</v>
      </c>
      <c r="O1219" s="32" t="s">
        <v>24</v>
      </c>
      <c r="P1219" s="32">
        <v>1</v>
      </c>
      <c r="Q1219" s="32"/>
    </row>
    <row r="1220" spans="1:17" x14ac:dyDescent="0.25">
      <c r="A1220" s="57">
        <v>42249.44028101852</v>
      </c>
      <c r="B1220" s="32" t="s">
        <v>22</v>
      </c>
      <c r="C1220" s="32" t="s">
        <v>784</v>
      </c>
      <c r="D1220" s="32" t="s">
        <v>783</v>
      </c>
      <c r="E1220" s="32" t="s">
        <v>6136</v>
      </c>
      <c r="F1220" s="32" t="s">
        <v>6137</v>
      </c>
      <c r="G1220" s="32" t="s">
        <v>35</v>
      </c>
      <c r="H1220" s="32" t="s">
        <v>38</v>
      </c>
      <c r="I1220" s="32" t="s">
        <v>2006</v>
      </c>
      <c r="J1220" s="35">
        <v>0</v>
      </c>
      <c r="K1220" s="35">
        <v>0</v>
      </c>
      <c r="L1220" s="35">
        <v>0</v>
      </c>
      <c r="M1220" s="35">
        <v>15.5</v>
      </c>
      <c r="N1220" s="32" t="s">
        <v>19</v>
      </c>
      <c r="O1220" s="32" t="s">
        <v>24</v>
      </c>
      <c r="P1220" s="32">
        <v>1</v>
      </c>
      <c r="Q1220" s="32"/>
    </row>
    <row r="1221" spans="1:17" x14ac:dyDescent="0.25">
      <c r="A1221" s="57">
        <v>42249.451860104164</v>
      </c>
      <c r="B1221" s="32" t="s">
        <v>22</v>
      </c>
      <c r="C1221" s="32" t="s">
        <v>78</v>
      </c>
      <c r="D1221" s="32" t="s">
        <v>77</v>
      </c>
      <c r="E1221" s="32" t="s">
        <v>6138</v>
      </c>
      <c r="F1221" s="32" t="s">
        <v>6139</v>
      </c>
      <c r="G1221" s="32" t="s">
        <v>25</v>
      </c>
      <c r="H1221" s="32" t="s">
        <v>26</v>
      </c>
      <c r="I1221" s="32" t="s">
        <v>2006</v>
      </c>
      <c r="J1221" s="35">
        <v>0</v>
      </c>
      <c r="K1221" s="35">
        <v>0</v>
      </c>
      <c r="L1221" s="35">
        <v>0</v>
      </c>
      <c r="M1221" s="35">
        <v>0</v>
      </c>
      <c r="N1221" s="32" t="s">
        <v>19</v>
      </c>
      <c r="O1221" s="32" t="s">
        <v>24</v>
      </c>
      <c r="P1221" s="32">
        <v>0.25</v>
      </c>
      <c r="Q1221" s="32"/>
    </row>
    <row r="1222" spans="1:17" x14ac:dyDescent="0.25">
      <c r="A1222" s="57">
        <v>42249.460772916667</v>
      </c>
      <c r="B1222" s="32"/>
      <c r="C1222" s="32" t="s">
        <v>506</v>
      </c>
      <c r="D1222" s="32" t="s">
        <v>334</v>
      </c>
      <c r="E1222" s="32" t="s">
        <v>6140</v>
      </c>
      <c r="F1222" s="32" t="s">
        <v>6141</v>
      </c>
      <c r="G1222" s="32" t="s">
        <v>58</v>
      </c>
      <c r="H1222" s="32" t="s">
        <v>59</v>
      </c>
      <c r="I1222" s="32" t="s">
        <v>2006</v>
      </c>
      <c r="J1222" s="35">
        <v>0</v>
      </c>
      <c r="K1222" s="35">
        <v>0</v>
      </c>
      <c r="L1222" s="35">
        <v>0</v>
      </c>
      <c r="M1222" s="35">
        <v>0</v>
      </c>
      <c r="N1222" s="32" t="s">
        <v>19</v>
      </c>
      <c r="O1222" s="32" t="s">
        <v>322</v>
      </c>
      <c r="P1222" s="32">
        <v>0</v>
      </c>
      <c r="Q1222" s="32"/>
    </row>
    <row r="1223" spans="1:17" x14ac:dyDescent="0.25">
      <c r="A1223" s="57">
        <v>42249.462545601855</v>
      </c>
      <c r="B1223" s="32"/>
      <c r="C1223" s="32" t="s">
        <v>375</v>
      </c>
      <c r="D1223" s="32" t="s">
        <v>334</v>
      </c>
      <c r="E1223" s="32" t="s">
        <v>6142</v>
      </c>
      <c r="F1223" s="32" t="s">
        <v>6143</v>
      </c>
      <c r="G1223" s="32" t="s">
        <v>58</v>
      </c>
      <c r="H1223" s="32" t="s">
        <v>59</v>
      </c>
      <c r="I1223" s="32" t="s">
        <v>2006</v>
      </c>
      <c r="J1223" s="35">
        <v>0</v>
      </c>
      <c r="K1223" s="35">
        <v>0</v>
      </c>
      <c r="L1223" s="35">
        <v>0</v>
      </c>
      <c r="M1223" s="35">
        <v>0</v>
      </c>
      <c r="N1223" s="32" t="s">
        <v>19</v>
      </c>
      <c r="O1223" s="32" t="s">
        <v>322</v>
      </c>
      <c r="P1223" s="32">
        <v>0</v>
      </c>
      <c r="Q1223" s="32"/>
    </row>
    <row r="1224" spans="1:17" x14ac:dyDescent="0.25">
      <c r="A1224" s="57">
        <v>42249.463088888886</v>
      </c>
      <c r="B1224" s="32"/>
      <c r="C1224" s="32" t="s">
        <v>4668</v>
      </c>
      <c r="D1224" s="32" t="s">
        <v>334</v>
      </c>
      <c r="E1224" s="32" t="s">
        <v>6144</v>
      </c>
      <c r="F1224" s="32" t="s">
        <v>6145</v>
      </c>
      <c r="G1224" s="32" t="s">
        <v>58</v>
      </c>
      <c r="H1224" s="32" t="s">
        <v>59</v>
      </c>
      <c r="I1224" s="32" t="s">
        <v>2006</v>
      </c>
      <c r="J1224" s="35">
        <v>0</v>
      </c>
      <c r="K1224" s="35">
        <v>0</v>
      </c>
      <c r="L1224" s="35">
        <v>0</v>
      </c>
      <c r="M1224" s="35">
        <v>0</v>
      </c>
      <c r="N1224" s="32" t="s">
        <v>19</v>
      </c>
      <c r="O1224" s="32" t="s">
        <v>322</v>
      </c>
      <c r="P1224" s="32">
        <v>0</v>
      </c>
      <c r="Q1224" s="32"/>
    </row>
    <row r="1225" spans="1:17" hidden="1" x14ac:dyDescent="0.25">
      <c r="A1225" s="57">
        <v>42249.463546064813</v>
      </c>
      <c r="B1225" s="32" t="s">
        <v>70</v>
      </c>
      <c r="C1225" s="32" t="s">
        <v>3496</v>
      </c>
      <c r="D1225" s="32" t="s">
        <v>3497</v>
      </c>
      <c r="E1225" s="32" t="s">
        <v>4604</v>
      </c>
      <c r="F1225" s="32" t="s">
        <v>8592</v>
      </c>
      <c r="G1225" s="32" t="s">
        <v>2652</v>
      </c>
      <c r="H1225" s="32" t="s">
        <v>2653</v>
      </c>
      <c r="I1225" s="32" t="s">
        <v>4605</v>
      </c>
      <c r="J1225" s="35">
        <v>1248</v>
      </c>
      <c r="K1225" s="35">
        <v>0</v>
      </c>
      <c r="L1225" s="35">
        <v>0</v>
      </c>
      <c r="M1225" s="35">
        <v>0</v>
      </c>
      <c r="N1225" s="32" t="s">
        <v>2197</v>
      </c>
      <c r="O1225" s="32" t="s">
        <v>18</v>
      </c>
      <c r="P1225" s="32">
        <v>50</v>
      </c>
      <c r="Q1225" s="32" t="s">
        <v>4606</v>
      </c>
    </row>
    <row r="1226" spans="1:17" hidden="1" x14ac:dyDescent="0.25">
      <c r="A1226" s="57">
        <v>42249.463546064813</v>
      </c>
      <c r="B1226" s="32" t="s">
        <v>70</v>
      </c>
      <c r="C1226" s="32" t="s">
        <v>3496</v>
      </c>
      <c r="D1226" s="32" t="s">
        <v>3497</v>
      </c>
      <c r="E1226" s="32" t="s">
        <v>4604</v>
      </c>
      <c r="F1226" s="32" t="s">
        <v>8592</v>
      </c>
      <c r="G1226" s="32" t="s">
        <v>2821</v>
      </c>
      <c r="H1226" s="32" t="s">
        <v>2822</v>
      </c>
      <c r="I1226" s="32" t="s">
        <v>4605</v>
      </c>
      <c r="J1226" s="35">
        <v>1346.1</v>
      </c>
      <c r="K1226" s="35">
        <v>0</v>
      </c>
      <c r="L1226" s="35">
        <v>0</v>
      </c>
      <c r="M1226" s="35">
        <v>0</v>
      </c>
      <c r="N1226" s="32" t="s">
        <v>2197</v>
      </c>
      <c r="O1226" s="32" t="s">
        <v>18</v>
      </c>
      <c r="P1226" s="32">
        <v>30</v>
      </c>
      <c r="Q1226" s="32" t="s">
        <v>4606</v>
      </c>
    </row>
    <row r="1227" spans="1:17" hidden="1" x14ac:dyDescent="0.25">
      <c r="A1227" s="57">
        <v>42249.463546064813</v>
      </c>
      <c r="B1227" s="32" t="s">
        <v>70</v>
      </c>
      <c r="C1227" s="32" t="s">
        <v>3496</v>
      </c>
      <c r="D1227" s="32" t="s">
        <v>3497</v>
      </c>
      <c r="E1227" s="32" t="s">
        <v>4604</v>
      </c>
      <c r="F1227" s="32" t="s">
        <v>8592</v>
      </c>
      <c r="G1227" s="32" t="s">
        <v>2785</v>
      </c>
      <c r="H1227" s="32" t="s">
        <v>2786</v>
      </c>
      <c r="I1227" s="32" t="s">
        <v>4605</v>
      </c>
      <c r="J1227" s="35">
        <v>1526.4</v>
      </c>
      <c r="K1227" s="35">
        <v>0</v>
      </c>
      <c r="L1227" s="35">
        <v>0</v>
      </c>
      <c r="M1227" s="35">
        <v>0</v>
      </c>
      <c r="N1227" s="32" t="s">
        <v>2197</v>
      </c>
      <c r="O1227" s="32" t="s">
        <v>18</v>
      </c>
      <c r="P1227" s="32">
        <v>30</v>
      </c>
      <c r="Q1227" s="32" t="s">
        <v>4606</v>
      </c>
    </row>
    <row r="1228" spans="1:17" hidden="1" x14ac:dyDescent="0.25">
      <c r="A1228" s="57">
        <v>42249.463547881947</v>
      </c>
      <c r="B1228" s="32" t="s">
        <v>70</v>
      </c>
      <c r="C1228" s="32" t="s">
        <v>3496</v>
      </c>
      <c r="D1228" s="32" t="s">
        <v>3497</v>
      </c>
      <c r="E1228" s="32" t="s">
        <v>3498</v>
      </c>
      <c r="F1228" s="32" t="s">
        <v>8593</v>
      </c>
      <c r="G1228" s="32" t="s">
        <v>2652</v>
      </c>
      <c r="H1228" s="32" t="s">
        <v>2653</v>
      </c>
      <c r="I1228" s="32" t="s">
        <v>4605</v>
      </c>
      <c r="J1228" s="35">
        <v>499.2</v>
      </c>
      <c r="K1228" s="35">
        <v>0</v>
      </c>
      <c r="L1228" s="35">
        <v>0</v>
      </c>
      <c r="M1228" s="35">
        <v>0</v>
      </c>
      <c r="N1228" s="32" t="s">
        <v>2197</v>
      </c>
      <c r="O1228" s="32" t="s">
        <v>18</v>
      </c>
      <c r="P1228" s="32">
        <v>20</v>
      </c>
      <c r="Q1228" s="32" t="s">
        <v>3499</v>
      </c>
    </row>
    <row r="1229" spans="1:17" hidden="1" x14ac:dyDescent="0.25">
      <c r="A1229" s="57">
        <v>42249.463547881947</v>
      </c>
      <c r="B1229" s="32" t="s">
        <v>70</v>
      </c>
      <c r="C1229" s="32" t="s">
        <v>3496</v>
      </c>
      <c r="D1229" s="32" t="s">
        <v>3497</v>
      </c>
      <c r="E1229" s="32" t="s">
        <v>3498</v>
      </c>
      <c r="F1229" s="32" t="s">
        <v>8593</v>
      </c>
      <c r="G1229" s="32" t="s">
        <v>2821</v>
      </c>
      <c r="H1229" s="32" t="s">
        <v>2822</v>
      </c>
      <c r="I1229" s="32" t="s">
        <v>4605</v>
      </c>
      <c r="J1229" s="35">
        <v>1346.1</v>
      </c>
      <c r="K1229" s="35">
        <v>0</v>
      </c>
      <c r="L1229" s="35">
        <v>0</v>
      </c>
      <c r="M1229" s="35">
        <v>0</v>
      </c>
      <c r="N1229" s="32" t="s">
        <v>2197</v>
      </c>
      <c r="O1229" s="32" t="s">
        <v>18</v>
      </c>
      <c r="P1229" s="32">
        <v>30</v>
      </c>
      <c r="Q1229" s="32" t="s">
        <v>3499</v>
      </c>
    </row>
    <row r="1230" spans="1:17" hidden="1" x14ac:dyDescent="0.25">
      <c r="A1230" s="57">
        <v>42249.463547881947</v>
      </c>
      <c r="B1230" s="32" t="s">
        <v>70</v>
      </c>
      <c r="C1230" s="32" t="s">
        <v>3496</v>
      </c>
      <c r="D1230" s="32" t="s">
        <v>3497</v>
      </c>
      <c r="E1230" s="32" t="s">
        <v>3498</v>
      </c>
      <c r="F1230" s="32" t="s">
        <v>8593</v>
      </c>
      <c r="G1230" s="32" t="s">
        <v>2785</v>
      </c>
      <c r="H1230" s="32" t="s">
        <v>2786</v>
      </c>
      <c r="I1230" s="32" t="s">
        <v>4605</v>
      </c>
      <c r="J1230" s="35">
        <v>1526.4</v>
      </c>
      <c r="K1230" s="35">
        <v>0</v>
      </c>
      <c r="L1230" s="35">
        <v>0</v>
      </c>
      <c r="M1230" s="35">
        <v>0</v>
      </c>
      <c r="N1230" s="32" t="s">
        <v>2197</v>
      </c>
      <c r="O1230" s="32" t="s">
        <v>18</v>
      </c>
      <c r="P1230" s="32">
        <v>30</v>
      </c>
      <c r="Q1230" s="32" t="s">
        <v>3499</v>
      </c>
    </row>
    <row r="1231" spans="1:17" hidden="1" x14ac:dyDescent="0.25">
      <c r="A1231" s="57">
        <v>42249.463549687498</v>
      </c>
      <c r="B1231" s="32" t="s">
        <v>70</v>
      </c>
      <c r="C1231" s="32" t="s">
        <v>3496</v>
      </c>
      <c r="D1231" s="32" t="s">
        <v>3497</v>
      </c>
      <c r="E1231" s="32" t="s">
        <v>3500</v>
      </c>
      <c r="F1231" s="32" t="s">
        <v>8594</v>
      </c>
      <c r="G1231" s="32" t="s">
        <v>2652</v>
      </c>
      <c r="H1231" s="32" t="s">
        <v>2653</v>
      </c>
      <c r="I1231" s="32" t="s">
        <v>4605</v>
      </c>
      <c r="J1231" s="35">
        <v>748.8</v>
      </c>
      <c r="K1231" s="35">
        <v>0</v>
      </c>
      <c r="L1231" s="35">
        <v>0</v>
      </c>
      <c r="M1231" s="35">
        <v>0</v>
      </c>
      <c r="N1231" s="32" t="s">
        <v>2197</v>
      </c>
      <c r="O1231" s="32" t="s">
        <v>18</v>
      </c>
      <c r="P1231" s="32">
        <v>30</v>
      </c>
      <c r="Q1231" s="32" t="s">
        <v>3501</v>
      </c>
    </row>
    <row r="1232" spans="1:17" hidden="1" x14ac:dyDescent="0.25">
      <c r="A1232" s="57">
        <v>42249.463549687498</v>
      </c>
      <c r="B1232" s="32" t="s">
        <v>70</v>
      </c>
      <c r="C1232" s="32" t="s">
        <v>3496</v>
      </c>
      <c r="D1232" s="32" t="s">
        <v>3497</v>
      </c>
      <c r="E1232" s="32" t="s">
        <v>3500</v>
      </c>
      <c r="F1232" s="32" t="s">
        <v>8594</v>
      </c>
      <c r="G1232" s="32" t="s">
        <v>3247</v>
      </c>
      <c r="H1232" s="32" t="s">
        <v>3248</v>
      </c>
      <c r="I1232" s="32" t="s">
        <v>4605</v>
      </c>
      <c r="J1232" s="35">
        <v>508.8</v>
      </c>
      <c r="K1232" s="35">
        <v>0</v>
      </c>
      <c r="L1232" s="35">
        <v>0</v>
      </c>
      <c r="M1232" s="35">
        <v>0</v>
      </c>
      <c r="N1232" s="32" t="s">
        <v>2197</v>
      </c>
      <c r="O1232" s="32" t="s">
        <v>18</v>
      </c>
      <c r="P1232" s="32">
        <v>10</v>
      </c>
      <c r="Q1232" s="32" t="s">
        <v>3501</v>
      </c>
    </row>
    <row r="1233" spans="1:17" hidden="1" x14ac:dyDescent="0.25">
      <c r="A1233" s="57">
        <v>42249.463551307868</v>
      </c>
      <c r="B1233" s="32" t="s">
        <v>70</v>
      </c>
      <c r="C1233" s="32" t="s">
        <v>3496</v>
      </c>
      <c r="D1233" s="32" t="s">
        <v>3497</v>
      </c>
      <c r="E1233" s="32" t="s">
        <v>4607</v>
      </c>
      <c r="F1233" s="32" t="s">
        <v>8595</v>
      </c>
      <c r="G1233" s="32" t="s">
        <v>3247</v>
      </c>
      <c r="H1233" s="32" t="s">
        <v>3248</v>
      </c>
      <c r="I1233" s="32" t="s">
        <v>4605</v>
      </c>
      <c r="J1233" s="35">
        <v>4070.4</v>
      </c>
      <c r="K1233" s="35">
        <v>0</v>
      </c>
      <c r="L1233" s="35">
        <v>0</v>
      </c>
      <c r="M1233" s="35">
        <v>0</v>
      </c>
      <c r="N1233" s="32" t="s">
        <v>2197</v>
      </c>
      <c r="O1233" s="32" t="s">
        <v>18</v>
      </c>
      <c r="P1233" s="32">
        <v>80</v>
      </c>
      <c r="Q1233" s="32" t="s">
        <v>4608</v>
      </c>
    </row>
    <row r="1234" spans="1:17" hidden="1" x14ac:dyDescent="0.25">
      <c r="A1234" s="57">
        <v>42249.463551307868</v>
      </c>
      <c r="B1234" s="32" t="s">
        <v>70</v>
      </c>
      <c r="C1234" s="32" t="s">
        <v>3496</v>
      </c>
      <c r="D1234" s="32" t="s">
        <v>3497</v>
      </c>
      <c r="E1234" s="32" t="s">
        <v>4607</v>
      </c>
      <c r="F1234" s="32" t="s">
        <v>8595</v>
      </c>
      <c r="G1234" s="32" t="s">
        <v>2652</v>
      </c>
      <c r="H1234" s="32" t="s">
        <v>2653</v>
      </c>
      <c r="I1234" s="32" t="s">
        <v>4605</v>
      </c>
      <c r="J1234" s="35">
        <v>3744</v>
      </c>
      <c r="K1234" s="35">
        <v>0</v>
      </c>
      <c r="L1234" s="35">
        <v>0</v>
      </c>
      <c r="M1234" s="35">
        <v>0</v>
      </c>
      <c r="N1234" s="32" t="s">
        <v>2197</v>
      </c>
      <c r="O1234" s="32" t="s">
        <v>18</v>
      </c>
      <c r="P1234" s="32">
        <v>150</v>
      </c>
      <c r="Q1234" s="32" t="s">
        <v>4608</v>
      </c>
    </row>
    <row r="1235" spans="1:17" hidden="1" x14ac:dyDescent="0.25">
      <c r="A1235" s="57">
        <v>42249.463552928239</v>
      </c>
      <c r="B1235" s="32" t="s">
        <v>70</v>
      </c>
      <c r="C1235" s="32" t="s">
        <v>3496</v>
      </c>
      <c r="D1235" s="32" t="s">
        <v>3497</v>
      </c>
      <c r="E1235" s="32" t="s">
        <v>5079</v>
      </c>
      <c r="F1235" s="32" t="s">
        <v>8596</v>
      </c>
      <c r="G1235" s="32" t="s">
        <v>3247</v>
      </c>
      <c r="H1235" s="32" t="s">
        <v>3248</v>
      </c>
      <c r="I1235" s="32" t="s">
        <v>4605</v>
      </c>
      <c r="J1235" s="35">
        <v>3561.6</v>
      </c>
      <c r="K1235" s="35">
        <v>0</v>
      </c>
      <c r="L1235" s="35">
        <v>0</v>
      </c>
      <c r="M1235" s="35">
        <v>0</v>
      </c>
      <c r="N1235" s="32" t="s">
        <v>2197</v>
      </c>
      <c r="O1235" s="32" t="s">
        <v>18</v>
      </c>
      <c r="P1235" s="32">
        <v>70</v>
      </c>
      <c r="Q1235" s="32" t="s">
        <v>4383</v>
      </c>
    </row>
    <row r="1236" spans="1:17" hidden="1" x14ac:dyDescent="0.25">
      <c r="A1236" s="57">
        <v>42249.463552928239</v>
      </c>
      <c r="B1236" s="32" t="s">
        <v>70</v>
      </c>
      <c r="C1236" s="32" t="s">
        <v>3496</v>
      </c>
      <c r="D1236" s="32" t="s">
        <v>3497</v>
      </c>
      <c r="E1236" s="32" t="s">
        <v>5079</v>
      </c>
      <c r="F1236" s="32" t="s">
        <v>8596</v>
      </c>
      <c r="G1236" s="32" t="s">
        <v>2652</v>
      </c>
      <c r="H1236" s="32" t="s">
        <v>2653</v>
      </c>
      <c r="I1236" s="32" t="s">
        <v>4605</v>
      </c>
      <c r="J1236" s="35">
        <v>4992</v>
      </c>
      <c r="K1236" s="35">
        <v>0</v>
      </c>
      <c r="L1236" s="35">
        <v>0</v>
      </c>
      <c r="M1236" s="35">
        <v>0</v>
      </c>
      <c r="N1236" s="32" t="s">
        <v>2197</v>
      </c>
      <c r="O1236" s="32" t="s">
        <v>18</v>
      </c>
      <c r="P1236" s="32">
        <v>200</v>
      </c>
      <c r="Q1236" s="32" t="s">
        <v>4383</v>
      </c>
    </row>
    <row r="1237" spans="1:17" hidden="1" x14ac:dyDescent="0.25">
      <c r="A1237" s="57">
        <v>42249.464273263889</v>
      </c>
      <c r="B1237" s="32" t="s">
        <v>21</v>
      </c>
      <c r="C1237" s="32" t="s">
        <v>3502</v>
      </c>
      <c r="D1237" s="32" t="s">
        <v>3503</v>
      </c>
      <c r="E1237" s="32" t="s">
        <v>3504</v>
      </c>
      <c r="F1237" s="32" t="s">
        <v>8597</v>
      </c>
      <c r="G1237" s="32" t="s">
        <v>3193</v>
      </c>
      <c r="H1237" s="32" t="s">
        <v>3194</v>
      </c>
      <c r="I1237" s="32" t="s">
        <v>4605</v>
      </c>
      <c r="J1237" s="35">
        <v>144.36000000000001</v>
      </c>
      <c r="K1237" s="35">
        <v>0</v>
      </c>
      <c r="L1237" s="35">
        <v>0</v>
      </c>
      <c r="M1237" s="35">
        <v>0</v>
      </c>
      <c r="N1237" s="32" t="s">
        <v>2197</v>
      </c>
      <c r="O1237" s="32" t="s">
        <v>18</v>
      </c>
      <c r="P1237" s="32">
        <v>4</v>
      </c>
      <c r="Q1237" s="32" t="s">
        <v>3505</v>
      </c>
    </row>
    <row r="1238" spans="1:17" hidden="1" x14ac:dyDescent="0.25">
      <c r="A1238" s="57">
        <v>42249.464277233797</v>
      </c>
      <c r="B1238" s="32" t="s">
        <v>21</v>
      </c>
      <c r="C1238" s="32" t="s">
        <v>3502</v>
      </c>
      <c r="D1238" s="32" t="s">
        <v>3503</v>
      </c>
      <c r="E1238" s="32" t="s">
        <v>3506</v>
      </c>
      <c r="F1238" s="32" t="s">
        <v>8598</v>
      </c>
      <c r="G1238" s="32" t="s">
        <v>3154</v>
      </c>
      <c r="H1238" s="32" t="s">
        <v>3155</v>
      </c>
      <c r="I1238" s="32" t="s">
        <v>4605</v>
      </c>
      <c r="J1238" s="35">
        <v>1022</v>
      </c>
      <c r="K1238" s="35">
        <v>0</v>
      </c>
      <c r="L1238" s="35">
        <v>0</v>
      </c>
      <c r="M1238" s="35">
        <v>0</v>
      </c>
      <c r="N1238" s="32" t="s">
        <v>2197</v>
      </c>
      <c r="O1238" s="32" t="s">
        <v>18</v>
      </c>
      <c r="P1238" s="32">
        <v>20</v>
      </c>
      <c r="Q1238" s="32" t="s">
        <v>3507</v>
      </c>
    </row>
    <row r="1239" spans="1:17" hidden="1" x14ac:dyDescent="0.25">
      <c r="A1239" s="57">
        <v>42249.464618321763</v>
      </c>
      <c r="B1239" s="32" t="s">
        <v>70</v>
      </c>
      <c r="C1239" s="32" t="s">
        <v>3508</v>
      </c>
      <c r="D1239" s="32" t="s">
        <v>3509</v>
      </c>
      <c r="E1239" s="32" t="s">
        <v>3510</v>
      </c>
      <c r="F1239" s="32" t="s">
        <v>8599</v>
      </c>
      <c r="G1239" s="32" t="s">
        <v>3102</v>
      </c>
      <c r="H1239" s="32" t="s">
        <v>3103</v>
      </c>
      <c r="I1239" s="32" t="s">
        <v>4605</v>
      </c>
      <c r="J1239" s="35">
        <v>330.48</v>
      </c>
      <c r="K1239" s="35">
        <v>0</v>
      </c>
      <c r="L1239" s="35">
        <v>0</v>
      </c>
      <c r="M1239" s="35">
        <v>0</v>
      </c>
      <c r="N1239" s="32" t="s">
        <v>2197</v>
      </c>
      <c r="O1239" s="32" t="s">
        <v>18</v>
      </c>
      <c r="P1239" s="32">
        <v>6</v>
      </c>
      <c r="Q1239" s="32" t="s">
        <v>3511</v>
      </c>
    </row>
    <row r="1240" spans="1:17" hidden="1" x14ac:dyDescent="0.25">
      <c r="A1240" s="57">
        <v>42249.464618321763</v>
      </c>
      <c r="B1240" s="32" t="s">
        <v>70</v>
      </c>
      <c r="C1240" s="32" t="s">
        <v>3508</v>
      </c>
      <c r="D1240" s="32" t="s">
        <v>3509</v>
      </c>
      <c r="E1240" s="32" t="s">
        <v>3510</v>
      </c>
      <c r="F1240" s="32" t="s">
        <v>8599</v>
      </c>
      <c r="G1240" s="32" t="s">
        <v>3089</v>
      </c>
      <c r="H1240" s="32" t="s">
        <v>3090</v>
      </c>
      <c r="I1240" s="32" t="s">
        <v>4605</v>
      </c>
      <c r="J1240" s="35">
        <v>28.86</v>
      </c>
      <c r="K1240" s="35">
        <v>0</v>
      </c>
      <c r="L1240" s="35">
        <v>0</v>
      </c>
      <c r="M1240" s="35">
        <v>0</v>
      </c>
      <c r="N1240" s="32" t="s">
        <v>2197</v>
      </c>
      <c r="O1240" s="32" t="s">
        <v>18</v>
      </c>
      <c r="P1240" s="32">
        <v>6</v>
      </c>
      <c r="Q1240" s="32" t="s">
        <v>3511</v>
      </c>
    </row>
    <row r="1241" spans="1:17" hidden="1" x14ac:dyDescent="0.25">
      <c r="A1241" s="57">
        <v>42249.464618321763</v>
      </c>
      <c r="B1241" s="32" t="s">
        <v>70</v>
      </c>
      <c r="C1241" s="32" t="s">
        <v>3508</v>
      </c>
      <c r="D1241" s="32" t="s">
        <v>3509</v>
      </c>
      <c r="E1241" s="32" t="s">
        <v>3510</v>
      </c>
      <c r="F1241" s="32" t="s">
        <v>8599</v>
      </c>
      <c r="G1241" s="32" t="s">
        <v>3091</v>
      </c>
      <c r="H1241" s="32" t="s">
        <v>3092</v>
      </c>
      <c r="I1241" s="32" t="s">
        <v>4605</v>
      </c>
      <c r="J1241" s="35">
        <v>16.2</v>
      </c>
      <c r="K1241" s="35">
        <v>0</v>
      </c>
      <c r="L1241" s="35">
        <v>0</v>
      </c>
      <c r="M1241" s="35">
        <v>0</v>
      </c>
      <c r="N1241" s="32" t="s">
        <v>2197</v>
      </c>
      <c r="O1241" s="32" t="s">
        <v>18</v>
      </c>
      <c r="P1241" s="32">
        <v>6</v>
      </c>
      <c r="Q1241" s="32" t="s">
        <v>3511</v>
      </c>
    </row>
    <row r="1242" spans="1:17" hidden="1" x14ac:dyDescent="0.25">
      <c r="A1242" s="57">
        <v>42249.464620289349</v>
      </c>
      <c r="B1242" s="32" t="s">
        <v>70</v>
      </c>
      <c r="C1242" s="32" t="s">
        <v>3508</v>
      </c>
      <c r="D1242" s="32" t="s">
        <v>3509</v>
      </c>
      <c r="E1242" s="32" t="s">
        <v>3512</v>
      </c>
      <c r="F1242" s="32" t="s">
        <v>8600</v>
      </c>
      <c r="G1242" s="32" t="s">
        <v>3102</v>
      </c>
      <c r="H1242" s="32" t="s">
        <v>3103</v>
      </c>
      <c r="I1242" s="32" t="s">
        <v>4605</v>
      </c>
      <c r="J1242" s="35">
        <v>55.08</v>
      </c>
      <c r="K1242" s="35">
        <v>0</v>
      </c>
      <c r="L1242" s="35">
        <v>0</v>
      </c>
      <c r="M1242" s="35">
        <v>0</v>
      </c>
      <c r="N1242" s="32" t="s">
        <v>2197</v>
      </c>
      <c r="O1242" s="32" t="s">
        <v>18</v>
      </c>
      <c r="P1242" s="32">
        <v>1</v>
      </c>
      <c r="Q1242" s="32" t="s">
        <v>3513</v>
      </c>
    </row>
    <row r="1243" spans="1:17" hidden="1" x14ac:dyDescent="0.25">
      <c r="A1243" s="57">
        <v>42249.464620289349</v>
      </c>
      <c r="B1243" s="32" t="s">
        <v>70</v>
      </c>
      <c r="C1243" s="32" t="s">
        <v>3508</v>
      </c>
      <c r="D1243" s="32" t="s">
        <v>3509</v>
      </c>
      <c r="E1243" s="32" t="s">
        <v>3512</v>
      </c>
      <c r="F1243" s="32" t="s">
        <v>8600</v>
      </c>
      <c r="G1243" s="32" t="s">
        <v>3089</v>
      </c>
      <c r="H1243" s="32" t="s">
        <v>3090</v>
      </c>
      <c r="I1243" s="32" t="s">
        <v>4605</v>
      </c>
      <c r="J1243" s="35">
        <v>4.8099999999999996</v>
      </c>
      <c r="K1243" s="35">
        <v>0</v>
      </c>
      <c r="L1243" s="35">
        <v>0</v>
      </c>
      <c r="M1243" s="35">
        <v>0</v>
      </c>
      <c r="N1243" s="32" t="s">
        <v>2197</v>
      </c>
      <c r="O1243" s="32" t="s">
        <v>18</v>
      </c>
      <c r="P1243" s="32">
        <v>1</v>
      </c>
      <c r="Q1243" s="32" t="s">
        <v>3513</v>
      </c>
    </row>
    <row r="1244" spans="1:17" hidden="1" x14ac:dyDescent="0.25">
      <c r="A1244" s="57">
        <v>42249.464620289349</v>
      </c>
      <c r="B1244" s="32" t="s">
        <v>70</v>
      </c>
      <c r="C1244" s="32" t="s">
        <v>3508</v>
      </c>
      <c r="D1244" s="32" t="s">
        <v>3509</v>
      </c>
      <c r="E1244" s="32" t="s">
        <v>3512</v>
      </c>
      <c r="F1244" s="32" t="s">
        <v>8600</v>
      </c>
      <c r="G1244" s="32" t="s">
        <v>3091</v>
      </c>
      <c r="H1244" s="32" t="s">
        <v>3092</v>
      </c>
      <c r="I1244" s="32" t="s">
        <v>4605</v>
      </c>
      <c r="J1244" s="35">
        <v>2.7</v>
      </c>
      <c r="K1244" s="35">
        <v>0</v>
      </c>
      <c r="L1244" s="35">
        <v>0</v>
      </c>
      <c r="M1244" s="35">
        <v>0</v>
      </c>
      <c r="N1244" s="32" t="s">
        <v>2197</v>
      </c>
      <c r="O1244" s="32" t="s">
        <v>18</v>
      </c>
      <c r="P1244" s="32">
        <v>1</v>
      </c>
      <c r="Q1244" s="32" t="s">
        <v>3513</v>
      </c>
    </row>
    <row r="1245" spans="1:17" hidden="1" x14ac:dyDescent="0.25">
      <c r="A1245" s="57">
        <v>42249.464622106483</v>
      </c>
      <c r="B1245" s="32" t="s">
        <v>70</v>
      </c>
      <c r="C1245" s="32" t="s">
        <v>3508</v>
      </c>
      <c r="D1245" s="32" t="s">
        <v>3509</v>
      </c>
      <c r="E1245" s="32" t="s">
        <v>3514</v>
      </c>
      <c r="F1245" s="32" t="s">
        <v>8601</v>
      </c>
      <c r="G1245" s="32" t="s">
        <v>3102</v>
      </c>
      <c r="H1245" s="32" t="s">
        <v>3103</v>
      </c>
      <c r="I1245" s="32" t="s">
        <v>4605</v>
      </c>
      <c r="J1245" s="35">
        <v>110.16</v>
      </c>
      <c r="K1245" s="35">
        <v>0</v>
      </c>
      <c r="L1245" s="35">
        <v>0</v>
      </c>
      <c r="M1245" s="35">
        <v>0</v>
      </c>
      <c r="N1245" s="32" t="s">
        <v>2197</v>
      </c>
      <c r="O1245" s="32" t="s">
        <v>18</v>
      </c>
      <c r="P1245" s="32">
        <v>2</v>
      </c>
      <c r="Q1245" s="32" t="s">
        <v>3515</v>
      </c>
    </row>
    <row r="1246" spans="1:17" hidden="1" x14ac:dyDescent="0.25">
      <c r="A1246" s="57">
        <v>42249.464622106483</v>
      </c>
      <c r="B1246" s="32" t="s">
        <v>70</v>
      </c>
      <c r="C1246" s="32" t="s">
        <v>3508</v>
      </c>
      <c r="D1246" s="32" t="s">
        <v>3509</v>
      </c>
      <c r="E1246" s="32" t="s">
        <v>3514</v>
      </c>
      <c r="F1246" s="32" t="s">
        <v>8601</v>
      </c>
      <c r="G1246" s="32" t="s">
        <v>3089</v>
      </c>
      <c r="H1246" s="32" t="s">
        <v>3090</v>
      </c>
      <c r="I1246" s="32" t="s">
        <v>4605</v>
      </c>
      <c r="J1246" s="35">
        <v>9.6199999999999992</v>
      </c>
      <c r="K1246" s="35">
        <v>0</v>
      </c>
      <c r="L1246" s="35">
        <v>0</v>
      </c>
      <c r="M1246" s="35">
        <v>0</v>
      </c>
      <c r="N1246" s="32" t="s">
        <v>2197</v>
      </c>
      <c r="O1246" s="32" t="s">
        <v>18</v>
      </c>
      <c r="P1246" s="32">
        <v>2</v>
      </c>
      <c r="Q1246" s="32" t="s">
        <v>3515</v>
      </c>
    </row>
    <row r="1247" spans="1:17" hidden="1" x14ac:dyDescent="0.25">
      <c r="A1247" s="57">
        <v>42249.464622106483</v>
      </c>
      <c r="B1247" s="32" t="s">
        <v>70</v>
      </c>
      <c r="C1247" s="32" t="s">
        <v>3508</v>
      </c>
      <c r="D1247" s="32" t="s">
        <v>3509</v>
      </c>
      <c r="E1247" s="32" t="s">
        <v>3514</v>
      </c>
      <c r="F1247" s="32" t="s">
        <v>8601</v>
      </c>
      <c r="G1247" s="32" t="s">
        <v>3091</v>
      </c>
      <c r="H1247" s="32" t="s">
        <v>3092</v>
      </c>
      <c r="I1247" s="32" t="s">
        <v>4605</v>
      </c>
      <c r="J1247" s="35">
        <v>5.4</v>
      </c>
      <c r="K1247" s="35">
        <v>0</v>
      </c>
      <c r="L1247" s="35">
        <v>0</v>
      </c>
      <c r="M1247" s="35">
        <v>0</v>
      </c>
      <c r="N1247" s="32" t="s">
        <v>2197</v>
      </c>
      <c r="O1247" s="32" t="s">
        <v>18</v>
      </c>
      <c r="P1247" s="32">
        <v>2</v>
      </c>
      <c r="Q1247" s="32" t="s">
        <v>3515</v>
      </c>
    </row>
    <row r="1248" spans="1:17" hidden="1" x14ac:dyDescent="0.25">
      <c r="A1248" s="57">
        <v>42249.464624108798</v>
      </c>
      <c r="B1248" s="32" t="s">
        <v>70</v>
      </c>
      <c r="C1248" s="32" t="s">
        <v>3508</v>
      </c>
      <c r="D1248" s="32" t="s">
        <v>3509</v>
      </c>
      <c r="E1248" s="32" t="s">
        <v>3516</v>
      </c>
      <c r="F1248" s="32" t="s">
        <v>8602</v>
      </c>
      <c r="G1248" s="32" t="s">
        <v>3102</v>
      </c>
      <c r="H1248" s="32" t="s">
        <v>3103</v>
      </c>
      <c r="I1248" s="32" t="s">
        <v>4605</v>
      </c>
      <c r="J1248" s="35">
        <v>55.08</v>
      </c>
      <c r="K1248" s="35">
        <v>0</v>
      </c>
      <c r="L1248" s="35">
        <v>0</v>
      </c>
      <c r="M1248" s="35">
        <v>0</v>
      </c>
      <c r="N1248" s="32" t="s">
        <v>2197</v>
      </c>
      <c r="O1248" s="32" t="s">
        <v>18</v>
      </c>
      <c r="P1248" s="32">
        <v>1</v>
      </c>
      <c r="Q1248" s="32" t="s">
        <v>3517</v>
      </c>
    </row>
    <row r="1249" spans="1:17" hidden="1" x14ac:dyDescent="0.25">
      <c r="A1249" s="57">
        <v>42249.464624108798</v>
      </c>
      <c r="B1249" s="32" t="s">
        <v>70</v>
      </c>
      <c r="C1249" s="32" t="s">
        <v>3508</v>
      </c>
      <c r="D1249" s="32" t="s">
        <v>3509</v>
      </c>
      <c r="E1249" s="32" t="s">
        <v>3516</v>
      </c>
      <c r="F1249" s="32" t="s">
        <v>8602</v>
      </c>
      <c r="G1249" s="32" t="s">
        <v>3089</v>
      </c>
      <c r="H1249" s="32" t="s">
        <v>3090</v>
      </c>
      <c r="I1249" s="32" t="s">
        <v>4605</v>
      </c>
      <c r="J1249" s="35">
        <v>4.8099999999999996</v>
      </c>
      <c r="K1249" s="35">
        <v>0</v>
      </c>
      <c r="L1249" s="35">
        <v>0</v>
      </c>
      <c r="M1249" s="35">
        <v>0</v>
      </c>
      <c r="N1249" s="32" t="s">
        <v>2197</v>
      </c>
      <c r="O1249" s="32" t="s">
        <v>18</v>
      </c>
      <c r="P1249" s="32">
        <v>1</v>
      </c>
      <c r="Q1249" s="32" t="s">
        <v>3517</v>
      </c>
    </row>
    <row r="1250" spans="1:17" hidden="1" x14ac:dyDescent="0.25">
      <c r="A1250" s="57">
        <v>42249.464624108798</v>
      </c>
      <c r="B1250" s="32" t="s">
        <v>70</v>
      </c>
      <c r="C1250" s="32" t="s">
        <v>3508</v>
      </c>
      <c r="D1250" s="32" t="s">
        <v>3509</v>
      </c>
      <c r="E1250" s="32" t="s">
        <v>3516</v>
      </c>
      <c r="F1250" s="32" t="s">
        <v>8602</v>
      </c>
      <c r="G1250" s="32" t="s">
        <v>3091</v>
      </c>
      <c r="H1250" s="32" t="s">
        <v>3092</v>
      </c>
      <c r="I1250" s="32" t="s">
        <v>4605</v>
      </c>
      <c r="J1250" s="35">
        <v>2.7</v>
      </c>
      <c r="K1250" s="35">
        <v>0</v>
      </c>
      <c r="L1250" s="35">
        <v>0</v>
      </c>
      <c r="M1250" s="35">
        <v>0</v>
      </c>
      <c r="N1250" s="32" t="s">
        <v>2197</v>
      </c>
      <c r="O1250" s="32" t="s">
        <v>18</v>
      </c>
      <c r="P1250" s="32">
        <v>1</v>
      </c>
      <c r="Q1250" s="32" t="s">
        <v>3517</v>
      </c>
    </row>
    <row r="1251" spans="1:17" hidden="1" x14ac:dyDescent="0.25">
      <c r="A1251" s="57">
        <v>42249.464625729168</v>
      </c>
      <c r="B1251" s="32" t="s">
        <v>70</v>
      </c>
      <c r="C1251" s="32" t="s">
        <v>3508</v>
      </c>
      <c r="D1251" s="32" t="s">
        <v>3509</v>
      </c>
      <c r="E1251" s="32" t="s">
        <v>3518</v>
      </c>
      <c r="F1251" s="32" t="s">
        <v>8603</v>
      </c>
      <c r="G1251" s="32" t="s">
        <v>3131</v>
      </c>
      <c r="H1251" s="32" t="s">
        <v>3132</v>
      </c>
      <c r="I1251" s="32" t="s">
        <v>4605</v>
      </c>
      <c r="J1251" s="35">
        <v>5.71</v>
      </c>
      <c r="K1251" s="35">
        <v>0</v>
      </c>
      <c r="L1251" s="35">
        <v>0</v>
      </c>
      <c r="M1251" s="35">
        <v>0</v>
      </c>
      <c r="N1251" s="32" t="s">
        <v>2197</v>
      </c>
      <c r="O1251" s="32" t="s">
        <v>18</v>
      </c>
      <c r="P1251" s="32">
        <v>1</v>
      </c>
      <c r="Q1251" s="32" t="s">
        <v>3519</v>
      </c>
    </row>
    <row r="1252" spans="1:17" hidden="1" x14ac:dyDescent="0.25">
      <c r="A1252" s="57">
        <v>42249.464625729168</v>
      </c>
      <c r="B1252" s="32" t="s">
        <v>70</v>
      </c>
      <c r="C1252" s="32" t="s">
        <v>3508</v>
      </c>
      <c r="D1252" s="32" t="s">
        <v>3509</v>
      </c>
      <c r="E1252" s="32" t="s">
        <v>3518</v>
      </c>
      <c r="F1252" s="32" t="s">
        <v>8603</v>
      </c>
      <c r="G1252" s="32" t="s">
        <v>3230</v>
      </c>
      <c r="H1252" s="32" t="s">
        <v>3231</v>
      </c>
      <c r="I1252" s="32" t="s">
        <v>4605</v>
      </c>
      <c r="J1252" s="35">
        <v>1.5</v>
      </c>
      <c r="K1252" s="35">
        <v>0</v>
      </c>
      <c r="L1252" s="35">
        <v>0</v>
      </c>
      <c r="M1252" s="35">
        <v>0</v>
      </c>
      <c r="N1252" s="32" t="s">
        <v>2197</v>
      </c>
      <c r="O1252" s="32" t="s">
        <v>18</v>
      </c>
      <c r="P1252" s="32">
        <v>1</v>
      </c>
      <c r="Q1252" s="32" t="s">
        <v>3519</v>
      </c>
    </row>
    <row r="1253" spans="1:17" hidden="1" x14ac:dyDescent="0.25">
      <c r="A1253" s="57">
        <v>42249.464625729168</v>
      </c>
      <c r="B1253" s="32" t="s">
        <v>70</v>
      </c>
      <c r="C1253" s="32" t="s">
        <v>3508</v>
      </c>
      <c r="D1253" s="32" t="s">
        <v>3509</v>
      </c>
      <c r="E1253" s="32" t="s">
        <v>3518</v>
      </c>
      <c r="F1253" s="32" t="s">
        <v>8603</v>
      </c>
      <c r="G1253" s="32" t="s">
        <v>3154</v>
      </c>
      <c r="H1253" s="32" t="s">
        <v>3155</v>
      </c>
      <c r="I1253" s="32" t="s">
        <v>4605</v>
      </c>
      <c r="J1253" s="35">
        <v>36.090000000000003</v>
      </c>
      <c r="K1253" s="35">
        <v>0</v>
      </c>
      <c r="L1253" s="35">
        <v>0</v>
      </c>
      <c r="M1253" s="35">
        <v>0</v>
      </c>
      <c r="N1253" s="32" t="s">
        <v>2197</v>
      </c>
      <c r="O1253" s="32" t="s">
        <v>18</v>
      </c>
      <c r="P1253" s="32">
        <v>1</v>
      </c>
      <c r="Q1253" s="32" t="s">
        <v>3519</v>
      </c>
    </row>
    <row r="1254" spans="1:17" hidden="1" x14ac:dyDescent="0.25">
      <c r="A1254" s="57">
        <v>42249.464627546295</v>
      </c>
      <c r="B1254" s="32" t="s">
        <v>70</v>
      </c>
      <c r="C1254" s="32" t="s">
        <v>3508</v>
      </c>
      <c r="D1254" s="32" t="s">
        <v>3509</v>
      </c>
      <c r="E1254" s="32" t="s">
        <v>3520</v>
      </c>
      <c r="F1254" s="32" t="s">
        <v>8604</v>
      </c>
      <c r="G1254" s="32" t="s">
        <v>3040</v>
      </c>
      <c r="H1254" s="32" t="s">
        <v>3041</v>
      </c>
      <c r="I1254" s="32" t="s">
        <v>4605</v>
      </c>
      <c r="J1254" s="35">
        <v>29.15</v>
      </c>
      <c r="K1254" s="35">
        <v>0</v>
      </c>
      <c r="L1254" s="35">
        <v>0</v>
      </c>
      <c r="M1254" s="35">
        <v>0</v>
      </c>
      <c r="N1254" s="32" t="s">
        <v>2197</v>
      </c>
      <c r="O1254" s="32" t="s">
        <v>18</v>
      </c>
      <c r="P1254" s="32">
        <v>1</v>
      </c>
      <c r="Q1254" s="32" t="s">
        <v>3521</v>
      </c>
    </row>
    <row r="1255" spans="1:17" hidden="1" x14ac:dyDescent="0.25">
      <c r="A1255" s="57">
        <v>42249.464627546295</v>
      </c>
      <c r="B1255" s="32" t="s">
        <v>70</v>
      </c>
      <c r="C1255" s="32" t="s">
        <v>3508</v>
      </c>
      <c r="D1255" s="32" t="s">
        <v>3509</v>
      </c>
      <c r="E1255" s="32" t="s">
        <v>3520</v>
      </c>
      <c r="F1255" s="32" t="s">
        <v>8604</v>
      </c>
      <c r="G1255" s="32" t="s">
        <v>2809</v>
      </c>
      <c r="H1255" s="32" t="s">
        <v>2810</v>
      </c>
      <c r="I1255" s="32" t="s">
        <v>4605</v>
      </c>
      <c r="J1255" s="35">
        <v>5.38</v>
      </c>
      <c r="K1255" s="35">
        <v>0</v>
      </c>
      <c r="L1255" s="35">
        <v>0</v>
      </c>
      <c r="M1255" s="35">
        <v>0</v>
      </c>
      <c r="N1255" s="32" t="s">
        <v>2197</v>
      </c>
      <c r="O1255" s="32" t="s">
        <v>18</v>
      </c>
      <c r="P1255" s="32">
        <v>1</v>
      </c>
      <c r="Q1255" s="32" t="s">
        <v>3521</v>
      </c>
    </row>
    <row r="1256" spans="1:17" hidden="1" x14ac:dyDescent="0.25">
      <c r="A1256" s="57">
        <v>42249.464628969909</v>
      </c>
      <c r="B1256" s="32" t="s">
        <v>70</v>
      </c>
      <c r="C1256" s="32" t="s">
        <v>3508</v>
      </c>
      <c r="D1256" s="32" t="s">
        <v>3509</v>
      </c>
      <c r="E1256" s="32" t="s">
        <v>3522</v>
      </c>
      <c r="F1256" s="32" t="s">
        <v>8605</v>
      </c>
      <c r="G1256" s="32" t="s">
        <v>3102</v>
      </c>
      <c r="H1256" s="32" t="s">
        <v>3103</v>
      </c>
      <c r="I1256" s="32" t="s">
        <v>4605</v>
      </c>
      <c r="J1256" s="35">
        <v>110.16</v>
      </c>
      <c r="K1256" s="35">
        <v>0</v>
      </c>
      <c r="L1256" s="35">
        <v>0</v>
      </c>
      <c r="M1256" s="35">
        <v>0</v>
      </c>
      <c r="N1256" s="32" t="s">
        <v>2197</v>
      </c>
      <c r="O1256" s="32" t="s">
        <v>18</v>
      </c>
      <c r="P1256" s="32">
        <v>2</v>
      </c>
      <c r="Q1256" s="32" t="s">
        <v>3523</v>
      </c>
    </row>
    <row r="1257" spans="1:17" hidden="1" x14ac:dyDescent="0.25">
      <c r="A1257" s="57">
        <v>42249.464628969909</v>
      </c>
      <c r="B1257" s="32" t="s">
        <v>70</v>
      </c>
      <c r="C1257" s="32" t="s">
        <v>3508</v>
      </c>
      <c r="D1257" s="32" t="s">
        <v>3509</v>
      </c>
      <c r="E1257" s="32" t="s">
        <v>3522</v>
      </c>
      <c r="F1257" s="32" t="s">
        <v>8605</v>
      </c>
      <c r="G1257" s="32" t="s">
        <v>3089</v>
      </c>
      <c r="H1257" s="32" t="s">
        <v>3090</v>
      </c>
      <c r="I1257" s="32" t="s">
        <v>4605</v>
      </c>
      <c r="J1257" s="35">
        <v>9.6199999999999992</v>
      </c>
      <c r="K1257" s="35">
        <v>0</v>
      </c>
      <c r="L1257" s="35">
        <v>0</v>
      </c>
      <c r="M1257" s="35">
        <v>0</v>
      </c>
      <c r="N1257" s="32" t="s">
        <v>2197</v>
      </c>
      <c r="O1257" s="32" t="s">
        <v>18</v>
      </c>
      <c r="P1257" s="32">
        <v>2</v>
      </c>
      <c r="Q1257" s="32" t="s">
        <v>3523</v>
      </c>
    </row>
    <row r="1258" spans="1:17" hidden="1" x14ac:dyDescent="0.25">
      <c r="A1258" s="57">
        <v>42249.464628969909</v>
      </c>
      <c r="B1258" s="32" t="s">
        <v>70</v>
      </c>
      <c r="C1258" s="32" t="s">
        <v>3508</v>
      </c>
      <c r="D1258" s="32" t="s">
        <v>3509</v>
      </c>
      <c r="E1258" s="32" t="s">
        <v>3522</v>
      </c>
      <c r="F1258" s="32" t="s">
        <v>8605</v>
      </c>
      <c r="G1258" s="32" t="s">
        <v>3091</v>
      </c>
      <c r="H1258" s="32" t="s">
        <v>3092</v>
      </c>
      <c r="I1258" s="32" t="s">
        <v>4605</v>
      </c>
      <c r="J1258" s="35">
        <v>5.4</v>
      </c>
      <c r="K1258" s="35">
        <v>0</v>
      </c>
      <c r="L1258" s="35">
        <v>0</v>
      </c>
      <c r="M1258" s="35">
        <v>0</v>
      </c>
      <c r="N1258" s="32" t="s">
        <v>2197</v>
      </c>
      <c r="O1258" s="32" t="s">
        <v>18</v>
      </c>
      <c r="P1258" s="32">
        <v>2</v>
      </c>
      <c r="Q1258" s="32" t="s">
        <v>3523</v>
      </c>
    </row>
    <row r="1259" spans="1:17" hidden="1" x14ac:dyDescent="0.25">
      <c r="A1259" s="57">
        <v>42249.464630787035</v>
      </c>
      <c r="B1259" s="32" t="s">
        <v>70</v>
      </c>
      <c r="C1259" s="32" t="s">
        <v>3508</v>
      </c>
      <c r="D1259" s="32" t="s">
        <v>3509</v>
      </c>
      <c r="E1259" s="32" t="s">
        <v>3524</v>
      </c>
      <c r="F1259" s="32" t="s">
        <v>8606</v>
      </c>
      <c r="G1259" s="32" t="s">
        <v>3102</v>
      </c>
      <c r="H1259" s="32" t="s">
        <v>3103</v>
      </c>
      <c r="I1259" s="32" t="s">
        <v>4605</v>
      </c>
      <c r="J1259" s="35">
        <v>165.24</v>
      </c>
      <c r="K1259" s="35">
        <v>0</v>
      </c>
      <c r="L1259" s="35">
        <v>0</v>
      </c>
      <c r="M1259" s="35">
        <v>0</v>
      </c>
      <c r="N1259" s="32" t="s">
        <v>2197</v>
      </c>
      <c r="O1259" s="32" t="s">
        <v>18</v>
      </c>
      <c r="P1259" s="32">
        <v>3</v>
      </c>
      <c r="Q1259" s="32" t="s">
        <v>3525</v>
      </c>
    </row>
    <row r="1260" spans="1:17" hidden="1" x14ac:dyDescent="0.25">
      <c r="A1260" s="57">
        <v>42249.464630787035</v>
      </c>
      <c r="B1260" s="32" t="s">
        <v>70</v>
      </c>
      <c r="C1260" s="32" t="s">
        <v>3508</v>
      </c>
      <c r="D1260" s="32" t="s">
        <v>3509</v>
      </c>
      <c r="E1260" s="32" t="s">
        <v>3524</v>
      </c>
      <c r="F1260" s="32" t="s">
        <v>8606</v>
      </c>
      <c r="G1260" s="32" t="s">
        <v>3089</v>
      </c>
      <c r="H1260" s="32" t="s">
        <v>3090</v>
      </c>
      <c r="I1260" s="32" t="s">
        <v>4605</v>
      </c>
      <c r="J1260" s="35">
        <v>14.43</v>
      </c>
      <c r="K1260" s="35">
        <v>0</v>
      </c>
      <c r="L1260" s="35">
        <v>0</v>
      </c>
      <c r="M1260" s="35">
        <v>0</v>
      </c>
      <c r="N1260" s="32" t="s">
        <v>2197</v>
      </c>
      <c r="O1260" s="32" t="s">
        <v>18</v>
      </c>
      <c r="P1260" s="32">
        <v>3</v>
      </c>
      <c r="Q1260" s="32" t="s">
        <v>3525</v>
      </c>
    </row>
    <row r="1261" spans="1:17" hidden="1" x14ac:dyDescent="0.25">
      <c r="A1261" s="57">
        <v>42249.464630787035</v>
      </c>
      <c r="B1261" s="32" t="s">
        <v>70</v>
      </c>
      <c r="C1261" s="32" t="s">
        <v>3508</v>
      </c>
      <c r="D1261" s="32" t="s">
        <v>3509</v>
      </c>
      <c r="E1261" s="32" t="s">
        <v>3524</v>
      </c>
      <c r="F1261" s="32" t="s">
        <v>8606</v>
      </c>
      <c r="G1261" s="32" t="s">
        <v>3091</v>
      </c>
      <c r="H1261" s="32" t="s">
        <v>3092</v>
      </c>
      <c r="I1261" s="32" t="s">
        <v>4605</v>
      </c>
      <c r="J1261" s="35">
        <v>8.1</v>
      </c>
      <c r="K1261" s="35">
        <v>0</v>
      </c>
      <c r="L1261" s="35">
        <v>0</v>
      </c>
      <c r="M1261" s="35">
        <v>0</v>
      </c>
      <c r="N1261" s="32" t="s">
        <v>2197</v>
      </c>
      <c r="O1261" s="32" t="s">
        <v>18</v>
      </c>
      <c r="P1261" s="32">
        <v>3</v>
      </c>
      <c r="Q1261" s="32" t="s">
        <v>3525</v>
      </c>
    </row>
    <row r="1262" spans="1:17" hidden="1" x14ac:dyDescent="0.25">
      <c r="A1262" s="57">
        <v>42249.464630787035</v>
      </c>
      <c r="B1262" s="32" t="s">
        <v>70</v>
      </c>
      <c r="C1262" s="32" t="s">
        <v>3508</v>
      </c>
      <c r="D1262" s="32" t="s">
        <v>3509</v>
      </c>
      <c r="E1262" s="32" t="s">
        <v>3524</v>
      </c>
      <c r="F1262" s="32" t="s">
        <v>8606</v>
      </c>
      <c r="G1262" s="32" t="s">
        <v>3040</v>
      </c>
      <c r="H1262" s="32" t="s">
        <v>3041</v>
      </c>
      <c r="I1262" s="32" t="s">
        <v>4605</v>
      </c>
      <c r="J1262" s="35">
        <v>145.75</v>
      </c>
      <c r="K1262" s="35">
        <v>0</v>
      </c>
      <c r="L1262" s="35">
        <v>0</v>
      </c>
      <c r="M1262" s="35">
        <v>0</v>
      </c>
      <c r="N1262" s="32" t="s">
        <v>2197</v>
      </c>
      <c r="O1262" s="32" t="s">
        <v>18</v>
      </c>
      <c r="P1262" s="32">
        <v>5</v>
      </c>
      <c r="Q1262" s="32" t="s">
        <v>3525</v>
      </c>
    </row>
    <row r="1263" spans="1:17" hidden="1" x14ac:dyDescent="0.25">
      <c r="A1263" s="57">
        <v>42249.464630787035</v>
      </c>
      <c r="B1263" s="32" t="s">
        <v>70</v>
      </c>
      <c r="C1263" s="32" t="s">
        <v>3508</v>
      </c>
      <c r="D1263" s="32" t="s">
        <v>3509</v>
      </c>
      <c r="E1263" s="32" t="s">
        <v>3524</v>
      </c>
      <c r="F1263" s="32" t="s">
        <v>8606</v>
      </c>
      <c r="G1263" s="32" t="s">
        <v>2809</v>
      </c>
      <c r="H1263" s="32" t="s">
        <v>2810</v>
      </c>
      <c r="I1263" s="32" t="s">
        <v>4605</v>
      </c>
      <c r="J1263" s="35">
        <v>26.9</v>
      </c>
      <c r="K1263" s="35">
        <v>0</v>
      </c>
      <c r="L1263" s="35">
        <v>0</v>
      </c>
      <c r="M1263" s="35">
        <v>0</v>
      </c>
      <c r="N1263" s="32" t="s">
        <v>2197</v>
      </c>
      <c r="O1263" s="32" t="s">
        <v>18</v>
      </c>
      <c r="P1263" s="32">
        <v>5</v>
      </c>
      <c r="Q1263" s="32" t="s">
        <v>3525</v>
      </c>
    </row>
    <row r="1264" spans="1:17" hidden="1" x14ac:dyDescent="0.25">
      <c r="A1264" s="57">
        <v>42249.464632986113</v>
      </c>
      <c r="B1264" s="32" t="s">
        <v>70</v>
      </c>
      <c r="C1264" s="32" t="s">
        <v>3508</v>
      </c>
      <c r="D1264" s="32" t="s">
        <v>3509</v>
      </c>
      <c r="E1264" s="32" t="s">
        <v>3526</v>
      </c>
      <c r="F1264" s="32" t="s">
        <v>8607</v>
      </c>
      <c r="G1264" s="32" t="s">
        <v>3102</v>
      </c>
      <c r="H1264" s="32" t="s">
        <v>3103</v>
      </c>
      <c r="I1264" s="32" t="s">
        <v>4605</v>
      </c>
      <c r="J1264" s="35">
        <v>55.08</v>
      </c>
      <c r="K1264" s="35">
        <v>0</v>
      </c>
      <c r="L1264" s="35">
        <v>0</v>
      </c>
      <c r="M1264" s="35">
        <v>0</v>
      </c>
      <c r="N1264" s="32" t="s">
        <v>2197</v>
      </c>
      <c r="O1264" s="32" t="s">
        <v>18</v>
      </c>
      <c r="P1264" s="32">
        <v>1</v>
      </c>
      <c r="Q1264" s="32" t="s">
        <v>3527</v>
      </c>
    </row>
    <row r="1265" spans="1:17" hidden="1" x14ac:dyDescent="0.25">
      <c r="A1265" s="57">
        <v>42249.464632986113</v>
      </c>
      <c r="B1265" s="32" t="s">
        <v>70</v>
      </c>
      <c r="C1265" s="32" t="s">
        <v>3508</v>
      </c>
      <c r="D1265" s="32" t="s">
        <v>3509</v>
      </c>
      <c r="E1265" s="32" t="s">
        <v>3526</v>
      </c>
      <c r="F1265" s="32" t="s">
        <v>8607</v>
      </c>
      <c r="G1265" s="32" t="s">
        <v>3089</v>
      </c>
      <c r="H1265" s="32" t="s">
        <v>3090</v>
      </c>
      <c r="I1265" s="32" t="s">
        <v>4605</v>
      </c>
      <c r="J1265" s="35">
        <v>4.8099999999999996</v>
      </c>
      <c r="K1265" s="35">
        <v>0</v>
      </c>
      <c r="L1265" s="35">
        <v>0</v>
      </c>
      <c r="M1265" s="35">
        <v>0</v>
      </c>
      <c r="N1265" s="32" t="s">
        <v>2197</v>
      </c>
      <c r="O1265" s="32" t="s">
        <v>18</v>
      </c>
      <c r="P1265" s="32">
        <v>1</v>
      </c>
      <c r="Q1265" s="32" t="s">
        <v>3527</v>
      </c>
    </row>
    <row r="1266" spans="1:17" hidden="1" x14ac:dyDescent="0.25">
      <c r="A1266" s="57">
        <v>42249.464632986113</v>
      </c>
      <c r="B1266" s="32" t="s">
        <v>70</v>
      </c>
      <c r="C1266" s="32" t="s">
        <v>3508</v>
      </c>
      <c r="D1266" s="32" t="s">
        <v>3509</v>
      </c>
      <c r="E1266" s="32" t="s">
        <v>3526</v>
      </c>
      <c r="F1266" s="32" t="s">
        <v>8607</v>
      </c>
      <c r="G1266" s="32" t="s">
        <v>3091</v>
      </c>
      <c r="H1266" s="32" t="s">
        <v>3092</v>
      </c>
      <c r="I1266" s="32" t="s">
        <v>4605</v>
      </c>
      <c r="J1266" s="35">
        <v>2.7</v>
      </c>
      <c r="K1266" s="35">
        <v>0</v>
      </c>
      <c r="L1266" s="35">
        <v>0</v>
      </c>
      <c r="M1266" s="35">
        <v>0</v>
      </c>
      <c r="N1266" s="32" t="s">
        <v>2197</v>
      </c>
      <c r="O1266" s="32" t="s">
        <v>18</v>
      </c>
      <c r="P1266" s="32">
        <v>1</v>
      </c>
      <c r="Q1266" s="32" t="s">
        <v>3527</v>
      </c>
    </row>
    <row r="1267" spans="1:17" hidden="1" x14ac:dyDescent="0.25">
      <c r="A1267" s="57">
        <v>42249.464634606484</v>
      </c>
      <c r="B1267" s="32" t="s">
        <v>70</v>
      </c>
      <c r="C1267" s="32" t="s">
        <v>3508</v>
      </c>
      <c r="D1267" s="32" t="s">
        <v>3509</v>
      </c>
      <c r="E1267" s="32" t="s">
        <v>3528</v>
      </c>
      <c r="F1267" s="32" t="s">
        <v>8608</v>
      </c>
      <c r="G1267" s="32" t="s">
        <v>3102</v>
      </c>
      <c r="H1267" s="32" t="s">
        <v>3103</v>
      </c>
      <c r="I1267" s="32" t="s">
        <v>4605</v>
      </c>
      <c r="J1267" s="35">
        <v>55.08</v>
      </c>
      <c r="K1267" s="35">
        <v>0</v>
      </c>
      <c r="L1267" s="35">
        <v>0</v>
      </c>
      <c r="M1267" s="35">
        <v>0</v>
      </c>
      <c r="N1267" s="32" t="s">
        <v>2197</v>
      </c>
      <c r="O1267" s="32" t="s">
        <v>18</v>
      </c>
      <c r="P1267" s="32">
        <v>1</v>
      </c>
      <c r="Q1267" s="32" t="s">
        <v>3529</v>
      </c>
    </row>
    <row r="1268" spans="1:17" hidden="1" x14ac:dyDescent="0.25">
      <c r="A1268" s="57">
        <v>42249.464634606484</v>
      </c>
      <c r="B1268" s="32" t="s">
        <v>70</v>
      </c>
      <c r="C1268" s="32" t="s">
        <v>3508</v>
      </c>
      <c r="D1268" s="32" t="s">
        <v>3509</v>
      </c>
      <c r="E1268" s="32" t="s">
        <v>3528</v>
      </c>
      <c r="F1268" s="32" t="s">
        <v>8608</v>
      </c>
      <c r="G1268" s="32" t="s">
        <v>3089</v>
      </c>
      <c r="H1268" s="32" t="s">
        <v>3090</v>
      </c>
      <c r="I1268" s="32" t="s">
        <v>4605</v>
      </c>
      <c r="J1268" s="35">
        <v>4.8099999999999996</v>
      </c>
      <c r="K1268" s="35">
        <v>0</v>
      </c>
      <c r="L1268" s="35">
        <v>0</v>
      </c>
      <c r="M1268" s="35">
        <v>0</v>
      </c>
      <c r="N1268" s="32" t="s">
        <v>2197</v>
      </c>
      <c r="O1268" s="32" t="s">
        <v>18</v>
      </c>
      <c r="P1268" s="32">
        <v>1</v>
      </c>
      <c r="Q1268" s="32" t="s">
        <v>3529</v>
      </c>
    </row>
    <row r="1269" spans="1:17" hidden="1" x14ac:dyDescent="0.25">
      <c r="A1269" s="57">
        <v>42249.464634606484</v>
      </c>
      <c r="B1269" s="32" t="s">
        <v>70</v>
      </c>
      <c r="C1269" s="32" t="s">
        <v>3508</v>
      </c>
      <c r="D1269" s="32" t="s">
        <v>3509</v>
      </c>
      <c r="E1269" s="32" t="s">
        <v>3528</v>
      </c>
      <c r="F1269" s="32" t="s">
        <v>8608</v>
      </c>
      <c r="G1269" s="32" t="s">
        <v>3091</v>
      </c>
      <c r="H1269" s="32" t="s">
        <v>3092</v>
      </c>
      <c r="I1269" s="32" t="s">
        <v>4605</v>
      </c>
      <c r="J1269" s="35">
        <v>2.7</v>
      </c>
      <c r="K1269" s="35">
        <v>0</v>
      </c>
      <c r="L1269" s="35">
        <v>0</v>
      </c>
      <c r="M1269" s="35">
        <v>0</v>
      </c>
      <c r="N1269" s="32" t="s">
        <v>2197</v>
      </c>
      <c r="O1269" s="32" t="s">
        <v>18</v>
      </c>
      <c r="P1269" s="32">
        <v>1</v>
      </c>
      <c r="Q1269" s="32" t="s">
        <v>3529</v>
      </c>
    </row>
    <row r="1270" spans="1:17" hidden="1" x14ac:dyDescent="0.25">
      <c r="A1270" s="57">
        <v>42249.464637303237</v>
      </c>
      <c r="B1270" s="32" t="s">
        <v>70</v>
      </c>
      <c r="C1270" s="32" t="s">
        <v>3508</v>
      </c>
      <c r="D1270" s="32" t="s">
        <v>3509</v>
      </c>
      <c r="E1270" s="32" t="s">
        <v>3530</v>
      </c>
      <c r="F1270" s="32" t="s">
        <v>8609</v>
      </c>
      <c r="G1270" s="32" t="s">
        <v>3102</v>
      </c>
      <c r="H1270" s="32" t="s">
        <v>3103</v>
      </c>
      <c r="I1270" s="32" t="s">
        <v>4605</v>
      </c>
      <c r="J1270" s="35">
        <v>165.24</v>
      </c>
      <c r="K1270" s="35">
        <v>0</v>
      </c>
      <c r="L1270" s="35">
        <v>0</v>
      </c>
      <c r="M1270" s="35">
        <v>0</v>
      </c>
      <c r="N1270" s="32" t="s">
        <v>2197</v>
      </c>
      <c r="O1270" s="32" t="s">
        <v>18</v>
      </c>
      <c r="P1270" s="32">
        <v>3</v>
      </c>
      <c r="Q1270" s="32" t="s">
        <v>3531</v>
      </c>
    </row>
    <row r="1271" spans="1:17" hidden="1" x14ac:dyDescent="0.25">
      <c r="A1271" s="57">
        <v>42249.464637303237</v>
      </c>
      <c r="B1271" s="32" t="s">
        <v>70</v>
      </c>
      <c r="C1271" s="32" t="s">
        <v>3508</v>
      </c>
      <c r="D1271" s="32" t="s">
        <v>3509</v>
      </c>
      <c r="E1271" s="32" t="s">
        <v>3530</v>
      </c>
      <c r="F1271" s="32" t="s">
        <v>8609</v>
      </c>
      <c r="G1271" s="32" t="s">
        <v>3089</v>
      </c>
      <c r="H1271" s="32" t="s">
        <v>3090</v>
      </c>
      <c r="I1271" s="32" t="s">
        <v>4605</v>
      </c>
      <c r="J1271" s="35">
        <v>14.43</v>
      </c>
      <c r="K1271" s="35">
        <v>0</v>
      </c>
      <c r="L1271" s="35">
        <v>0</v>
      </c>
      <c r="M1271" s="35">
        <v>0</v>
      </c>
      <c r="N1271" s="32" t="s">
        <v>2197</v>
      </c>
      <c r="O1271" s="32" t="s">
        <v>18</v>
      </c>
      <c r="P1271" s="32">
        <v>3</v>
      </c>
      <c r="Q1271" s="32" t="s">
        <v>3531</v>
      </c>
    </row>
    <row r="1272" spans="1:17" hidden="1" x14ac:dyDescent="0.25">
      <c r="A1272" s="57">
        <v>42249.464637303237</v>
      </c>
      <c r="B1272" s="32" t="s">
        <v>70</v>
      </c>
      <c r="C1272" s="32" t="s">
        <v>3508</v>
      </c>
      <c r="D1272" s="32" t="s">
        <v>3509</v>
      </c>
      <c r="E1272" s="32" t="s">
        <v>3530</v>
      </c>
      <c r="F1272" s="32" t="s">
        <v>8609</v>
      </c>
      <c r="G1272" s="32" t="s">
        <v>3091</v>
      </c>
      <c r="H1272" s="32" t="s">
        <v>3092</v>
      </c>
      <c r="I1272" s="32" t="s">
        <v>4605</v>
      </c>
      <c r="J1272" s="35">
        <v>8.1</v>
      </c>
      <c r="K1272" s="35">
        <v>0</v>
      </c>
      <c r="L1272" s="35">
        <v>0</v>
      </c>
      <c r="M1272" s="35">
        <v>0</v>
      </c>
      <c r="N1272" s="32" t="s">
        <v>2197</v>
      </c>
      <c r="O1272" s="32" t="s">
        <v>18</v>
      </c>
      <c r="P1272" s="32">
        <v>3</v>
      </c>
      <c r="Q1272" s="32" t="s">
        <v>3531</v>
      </c>
    </row>
    <row r="1273" spans="1:17" hidden="1" x14ac:dyDescent="0.25">
      <c r="A1273" s="57">
        <v>42249.464638923608</v>
      </c>
      <c r="B1273" s="32" t="s">
        <v>70</v>
      </c>
      <c r="C1273" s="32" t="s">
        <v>3508</v>
      </c>
      <c r="D1273" s="32" t="s">
        <v>3509</v>
      </c>
      <c r="E1273" s="32" t="s">
        <v>3532</v>
      </c>
      <c r="F1273" s="32" t="s">
        <v>8610</v>
      </c>
      <c r="G1273" s="32" t="s">
        <v>3122</v>
      </c>
      <c r="H1273" s="32" t="s">
        <v>3123</v>
      </c>
      <c r="I1273" s="32" t="s">
        <v>4605</v>
      </c>
      <c r="J1273" s="35">
        <v>165.24</v>
      </c>
      <c r="K1273" s="35">
        <v>0</v>
      </c>
      <c r="L1273" s="35">
        <v>0</v>
      </c>
      <c r="M1273" s="35">
        <v>0</v>
      </c>
      <c r="N1273" s="32" t="s">
        <v>2197</v>
      </c>
      <c r="O1273" s="32" t="s">
        <v>18</v>
      </c>
      <c r="P1273" s="32">
        <v>3</v>
      </c>
      <c r="Q1273" s="32" t="s">
        <v>3533</v>
      </c>
    </row>
    <row r="1274" spans="1:17" hidden="1" x14ac:dyDescent="0.25">
      <c r="A1274" s="57">
        <v>42249.464638923608</v>
      </c>
      <c r="B1274" s="32" t="s">
        <v>70</v>
      </c>
      <c r="C1274" s="32" t="s">
        <v>3508</v>
      </c>
      <c r="D1274" s="32" t="s">
        <v>3509</v>
      </c>
      <c r="E1274" s="32" t="s">
        <v>3532</v>
      </c>
      <c r="F1274" s="32" t="s">
        <v>8610</v>
      </c>
      <c r="G1274" s="32" t="s">
        <v>3089</v>
      </c>
      <c r="H1274" s="32" t="s">
        <v>3090</v>
      </c>
      <c r="I1274" s="32" t="s">
        <v>4605</v>
      </c>
      <c r="J1274" s="35">
        <v>14.43</v>
      </c>
      <c r="K1274" s="35">
        <v>0</v>
      </c>
      <c r="L1274" s="35">
        <v>0</v>
      </c>
      <c r="M1274" s="35">
        <v>0</v>
      </c>
      <c r="N1274" s="32" t="s">
        <v>2197</v>
      </c>
      <c r="O1274" s="32" t="s">
        <v>18</v>
      </c>
      <c r="P1274" s="32">
        <v>3</v>
      </c>
      <c r="Q1274" s="32" t="s">
        <v>3533</v>
      </c>
    </row>
    <row r="1275" spans="1:17" hidden="1" x14ac:dyDescent="0.25">
      <c r="A1275" s="57">
        <v>42249.464638923608</v>
      </c>
      <c r="B1275" s="32" t="s">
        <v>70</v>
      </c>
      <c r="C1275" s="32" t="s">
        <v>3508</v>
      </c>
      <c r="D1275" s="32" t="s">
        <v>3509</v>
      </c>
      <c r="E1275" s="32" t="s">
        <v>3532</v>
      </c>
      <c r="F1275" s="32" t="s">
        <v>8610</v>
      </c>
      <c r="G1275" s="32" t="s">
        <v>3091</v>
      </c>
      <c r="H1275" s="32" t="s">
        <v>3092</v>
      </c>
      <c r="I1275" s="32" t="s">
        <v>4605</v>
      </c>
      <c r="J1275" s="35">
        <v>8.1</v>
      </c>
      <c r="K1275" s="35">
        <v>0</v>
      </c>
      <c r="L1275" s="35">
        <v>0</v>
      </c>
      <c r="M1275" s="35">
        <v>0</v>
      </c>
      <c r="N1275" s="32" t="s">
        <v>2197</v>
      </c>
      <c r="O1275" s="32" t="s">
        <v>18</v>
      </c>
      <c r="P1275" s="32">
        <v>3</v>
      </c>
      <c r="Q1275" s="32" t="s">
        <v>3533</v>
      </c>
    </row>
    <row r="1276" spans="1:17" hidden="1" x14ac:dyDescent="0.25">
      <c r="A1276" s="57">
        <v>42249.464640543978</v>
      </c>
      <c r="B1276" s="32" t="s">
        <v>70</v>
      </c>
      <c r="C1276" s="32" t="s">
        <v>3508</v>
      </c>
      <c r="D1276" s="32" t="s">
        <v>3509</v>
      </c>
      <c r="E1276" s="32" t="s">
        <v>4418</v>
      </c>
      <c r="F1276" s="32" t="s">
        <v>8611</v>
      </c>
      <c r="G1276" s="32" t="s">
        <v>3122</v>
      </c>
      <c r="H1276" s="32" t="s">
        <v>3123</v>
      </c>
      <c r="I1276" s="32" t="s">
        <v>4605</v>
      </c>
      <c r="J1276" s="35">
        <v>55.08</v>
      </c>
      <c r="K1276" s="35">
        <v>0</v>
      </c>
      <c r="L1276" s="35">
        <v>0</v>
      </c>
      <c r="M1276" s="35">
        <v>0</v>
      </c>
      <c r="N1276" s="32" t="s">
        <v>2197</v>
      </c>
      <c r="O1276" s="32" t="s">
        <v>18</v>
      </c>
      <c r="P1276" s="32">
        <v>1</v>
      </c>
      <c r="Q1276" s="32" t="s">
        <v>4369</v>
      </c>
    </row>
    <row r="1277" spans="1:17" hidden="1" x14ac:dyDescent="0.25">
      <c r="A1277" s="57">
        <v>42249.464640543978</v>
      </c>
      <c r="B1277" s="32" t="s">
        <v>70</v>
      </c>
      <c r="C1277" s="32" t="s">
        <v>3508</v>
      </c>
      <c r="D1277" s="32" t="s">
        <v>3509</v>
      </c>
      <c r="E1277" s="32" t="s">
        <v>4418</v>
      </c>
      <c r="F1277" s="32" t="s">
        <v>8611</v>
      </c>
      <c r="G1277" s="32" t="s">
        <v>3089</v>
      </c>
      <c r="H1277" s="32" t="s">
        <v>3090</v>
      </c>
      <c r="I1277" s="32" t="s">
        <v>4605</v>
      </c>
      <c r="J1277" s="35">
        <v>4.8099999999999996</v>
      </c>
      <c r="K1277" s="35">
        <v>0</v>
      </c>
      <c r="L1277" s="35">
        <v>0</v>
      </c>
      <c r="M1277" s="35">
        <v>0</v>
      </c>
      <c r="N1277" s="32" t="s">
        <v>2197</v>
      </c>
      <c r="O1277" s="32" t="s">
        <v>18</v>
      </c>
      <c r="P1277" s="32">
        <v>1</v>
      </c>
      <c r="Q1277" s="32" t="s">
        <v>4369</v>
      </c>
    </row>
    <row r="1278" spans="1:17" hidden="1" x14ac:dyDescent="0.25">
      <c r="A1278" s="57">
        <v>42249.464640543978</v>
      </c>
      <c r="B1278" s="32" t="s">
        <v>70</v>
      </c>
      <c r="C1278" s="32" t="s">
        <v>3508</v>
      </c>
      <c r="D1278" s="32" t="s">
        <v>3509</v>
      </c>
      <c r="E1278" s="32" t="s">
        <v>4418</v>
      </c>
      <c r="F1278" s="32" t="s">
        <v>8611</v>
      </c>
      <c r="G1278" s="32" t="s">
        <v>3091</v>
      </c>
      <c r="H1278" s="32" t="s">
        <v>3092</v>
      </c>
      <c r="I1278" s="32" t="s">
        <v>4605</v>
      </c>
      <c r="J1278" s="35">
        <v>2.7</v>
      </c>
      <c r="K1278" s="35">
        <v>0</v>
      </c>
      <c r="L1278" s="35">
        <v>0</v>
      </c>
      <c r="M1278" s="35">
        <v>0</v>
      </c>
      <c r="N1278" s="32" t="s">
        <v>2197</v>
      </c>
      <c r="O1278" s="32" t="s">
        <v>18</v>
      </c>
      <c r="P1278" s="32">
        <v>1</v>
      </c>
      <c r="Q1278" s="32" t="s">
        <v>4369</v>
      </c>
    </row>
    <row r="1279" spans="1:17" hidden="1" x14ac:dyDescent="0.25">
      <c r="A1279" s="57">
        <v>42249.464642361112</v>
      </c>
      <c r="B1279" s="32" t="s">
        <v>70</v>
      </c>
      <c r="C1279" s="32" t="s">
        <v>3508</v>
      </c>
      <c r="D1279" s="32" t="s">
        <v>3509</v>
      </c>
      <c r="E1279" s="32" t="s">
        <v>4425</v>
      </c>
      <c r="F1279" s="32" t="s">
        <v>8612</v>
      </c>
      <c r="G1279" s="32" t="s">
        <v>3122</v>
      </c>
      <c r="H1279" s="32" t="s">
        <v>3123</v>
      </c>
      <c r="I1279" s="32" t="s">
        <v>4605</v>
      </c>
      <c r="J1279" s="35">
        <v>110.16</v>
      </c>
      <c r="K1279" s="35">
        <v>0</v>
      </c>
      <c r="L1279" s="35">
        <v>0</v>
      </c>
      <c r="M1279" s="35">
        <v>0</v>
      </c>
      <c r="N1279" s="32" t="s">
        <v>2197</v>
      </c>
      <c r="O1279" s="32" t="s">
        <v>18</v>
      </c>
      <c r="P1279" s="32">
        <v>2</v>
      </c>
      <c r="Q1279" s="32" t="s">
        <v>4370</v>
      </c>
    </row>
    <row r="1280" spans="1:17" hidden="1" x14ac:dyDescent="0.25">
      <c r="A1280" s="57">
        <v>42249.464642361112</v>
      </c>
      <c r="B1280" s="32" t="s">
        <v>70</v>
      </c>
      <c r="C1280" s="32" t="s">
        <v>3508</v>
      </c>
      <c r="D1280" s="32" t="s">
        <v>3509</v>
      </c>
      <c r="E1280" s="32" t="s">
        <v>4425</v>
      </c>
      <c r="F1280" s="32" t="s">
        <v>8612</v>
      </c>
      <c r="G1280" s="32" t="s">
        <v>3089</v>
      </c>
      <c r="H1280" s="32" t="s">
        <v>3090</v>
      </c>
      <c r="I1280" s="32" t="s">
        <v>4605</v>
      </c>
      <c r="J1280" s="35">
        <v>9.6199999999999992</v>
      </c>
      <c r="K1280" s="35">
        <v>0</v>
      </c>
      <c r="L1280" s="35">
        <v>0</v>
      </c>
      <c r="M1280" s="35">
        <v>0</v>
      </c>
      <c r="N1280" s="32" t="s">
        <v>2197</v>
      </c>
      <c r="O1280" s="32" t="s">
        <v>18</v>
      </c>
      <c r="P1280" s="32">
        <v>2</v>
      </c>
      <c r="Q1280" s="32" t="s">
        <v>4370</v>
      </c>
    </row>
    <row r="1281" spans="1:17" hidden="1" x14ac:dyDescent="0.25">
      <c r="A1281" s="57">
        <v>42249.464642361112</v>
      </c>
      <c r="B1281" s="32" t="s">
        <v>70</v>
      </c>
      <c r="C1281" s="32" t="s">
        <v>3508</v>
      </c>
      <c r="D1281" s="32" t="s">
        <v>3509</v>
      </c>
      <c r="E1281" s="32" t="s">
        <v>4425</v>
      </c>
      <c r="F1281" s="32" t="s">
        <v>8612</v>
      </c>
      <c r="G1281" s="32" t="s">
        <v>3091</v>
      </c>
      <c r="H1281" s="32" t="s">
        <v>3092</v>
      </c>
      <c r="I1281" s="32" t="s">
        <v>4605</v>
      </c>
      <c r="J1281" s="35">
        <v>5.4</v>
      </c>
      <c r="K1281" s="35">
        <v>0</v>
      </c>
      <c r="L1281" s="35">
        <v>0</v>
      </c>
      <c r="M1281" s="35">
        <v>0</v>
      </c>
      <c r="N1281" s="32" t="s">
        <v>2197</v>
      </c>
      <c r="O1281" s="32" t="s">
        <v>18</v>
      </c>
      <c r="P1281" s="32">
        <v>2</v>
      </c>
      <c r="Q1281" s="32" t="s">
        <v>4370</v>
      </c>
    </row>
    <row r="1282" spans="1:17" hidden="1" x14ac:dyDescent="0.25">
      <c r="A1282" s="57">
        <v>42249.464644016203</v>
      </c>
      <c r="B1282" s="32" t="s">
        <v>70</v>
      </c>
      <c r="C1282" s="32" t="s">
        <v>3508</v>
      </c>
      <c r="D1282" s="32" t="s">
        <v>3509</v>
      </c>
      <c r="E1282" s="32" t="s">
        <v>4719</v>
      </c>
      <c r="F1282" s="32" t="s">
        <v>8613</v>
      </c>
      <c r="G1282" s="32" t="s">
        <v>3122</v>
      </c>
      <c r="H1282" s="32" t="s">
        <v>3123</v>
      </c>
      <c r="I1282" s="32" t="s">
        <v>4605</v>
      </c>
      <c r="J1282" s="35">
        <v>275.39999999999998</v>
      </c>
      <c r="K1282" s="35">
        <v>0</v>
      </c>
      <c r="L1282" s="35">
        <v>0</v>
      </c>
      <c r="M1282" s="35">
        <v>0</v>
      </c>
      <c r="N1282" s="32" t="s">
        <v>2197</v>
      </c>
      <c r="O1282" s="32" t="s">
        <v>18</v>
      </c>
      <c r="P1282" s="32">
        <v>5</v>
      </c>
      <c r="Q1282" s="32" t="s">
        <v>4720</v>
      </c>
    </row>
    <row r="1283" spans="1:17" hidden="1" x14ac:dyDescent="0.25">
      <c r="A1283" s="57">
        <v>42249.464644016203</v>
      </c>
      <c r="B1283" s="32" t="s">
        <v>70</v>
      </c>
      <c r="C1283" s="32" t="s">
        <v>3508</v>
      </c>
      <c r="D1283" s="32" t="s">
        <v>3509</v>
      </c>
      <c r="E1283" s="32" t="s">
        <v>4719</v>
      </c>
      <c r="F1283" s="32" t="s">
        <v>8613</v>
      </c>
      <c r="G1283" s="32" t="s">
        <v>3089</v>
      </c>
      <c r="H1283" s="32" t="s">
        <v>3090</v>
      </c>
      <c r="I1283" s="32" t="s">
        <v>4605</v>
      </c>
      <c r="J1283" s="35">
        <v>24.05</v>
      </c>
      <c r="K1283" s="35">
        <v>0</v>
      </c>
      <c r="L1283" s="35">
        <v>0</v>
      </c>
      <c r="M1283" s="35">
        <v>0</v>
      </c>
      <c r="N1283" s="32" t="s">
        <v>2197</v>
      </c>
      <c r="O1283" s="32" t="s">
        <v>18</v>
      </c>
      <c r="P1283" s="32">
        <v>5</v>
      </c>
      <c r="Q1283" s="32" t="s">
        <v>4720</v>
      </c>
    </row>
    <row r="1284" spans="1:17" hidden="1" x14ac:dyDescent="0.25">
      <c r="A1284" s="57">
        <v>42249.464644016203</v>
      </c>
      <c r="B1284" s="32" t="s">
        <v>70</v>
      </c>
      <c r="C1284" s="32" t="s">
        <v>3508</v>
      </c>
      <c r="D1284" s="32" t="s">
        <v>3509</v>
      </c>
      <c r="E1284" s="32" t="s">
        <v>4719</v>
      </c>
      <c r="F1284" s="32" t="s">
        <v>8613</v>
      </c>
      <c r="G1284" s="32" t="s">
        <v>3091</v>
      </c>
      <c r="H1284" s="32" t="s">
        <v>3092</v>
      </c>
      <c r="I1284" s="32" t="s">
        <v>4605</v>
      </c>
      <c r="J1284" s="35">
        <v>13.5</v>
      </c>
      <c r="K1284" s="35">
        <v>0</v>
      </c>
      <c r="L1284" s="35">
        <v>0</v>
      </c>
      <c r="M1284" s="35">
        <v>0</v>
      </c>
      <c r="N1284" s="32" t="s">
        <v>2197</v>
      </c>
      <c r="O1284" s="32" t="s">
        <v>18</v>
      </c>
      <c r="P1284" s="32">
        <v>5</v>
      </c>
      <c r="Q1284" s="32" t="s">
        <v>4720</v>
      </c>
    </row>
    <row r="1285" spans="1:17" hidden="1" x14ac:dyDescent="0.25">
      <c r="A1285" s="57">
        <v>42249.464645798609</v>
      </c>
      <c r="B1285" s="32" t="s">
        <v>70</v>
      </c>
      <c r="C1285" s="32" t="s">
        <v>3508</v>
      </c>
      <c r="D1285" s="32" t="s">
        <v>3509</v>
      </c>
      <c r="E1285" s="32" t="s">
        <v>4819</v>
      </c>
      <c r="F1285" s="32" t="s">
        <v>8614</v>
      </c>
      <c r="G1285" s="32" t="s">
        <v>3122</v>
      </c>
      <c r="H1285" s="32" t="s">
        <v>3123</v>
      </c>
      <c r="I1285" s="32" t="s">
        <v>4605</v>
      </c>
      <c r="J1285" s="35">
        <v>110.16</v>
      </c>
      <c r="K1285" s="35">
        <v>0</v>
      </c>
      <c r="L1285" s="35">
        <v>0</v>
      </c>
      <c r="M1285" s="35">
        <v>0</v>
      </c>
      <c r="N1285" s="32" t="s">
        <v>2197</v>
      </c>
      <c r="O1285" s="32" t="s">
        <v>18</v>
      </c>
      <c r="P1285" s="32">
        <v>2</v>
      </c>
      <c r="Q1285" s="32" t="s">
        <v>4820</v>
      </c>
    </row>
    <row r="1286" spans="1:17" hidden="1" x14ac:dyDescent="0.25">
      <c r="A1286" s="57">
        <v>42249.464645798609</v>
      </c>
      <c r="B1286" s="32" t="s">
        <v>70</v>
      </c>
      <c r="C1286" s="32" t="s">
        <v>3508</v>
      </c>
      <c r="D1286" s="32" t="s">
        <v>3509</v>
      </c>
      <c r="E1286" s="32" t="s">
        <v>4819</v>
      </c>
      <c r="F1286" s="32" t="s">
        <v>8614</v>
      </c>
      <c r="G1286" s="32" t="s">
        <v>3089</v>
      </c>
      <c r="H1286" s="32" t="s">
        <v>3090</v>
      </c>
      <c r="I1286" s="32" t="s">
        <v>4605</v>
      </c>
      <c r="J1286" s="35">
        <v>9.6199999999999992</v>
      </c>
      <c r="K1286" s="35">
        <v>0</v>
      </c>
      <c r="L1286" s="35">
        <v>0</v>
      </c>
      <c r="M1286" s="35">
        <v>0</v>
      </c>
      <c r="N1286" s="32" t="s">
        <v>2197</v>
      </c>
      <c r="O1286" s="32" t="s">
        <v>18</v>
      </c>
      <c r="P1286" s="32">
        <v>2</v>
      </c>
      <c r="Q1286" s="32" t="s">
        <v>4820</v>
      </c>
    </row>
    <row r="1287" spans="1:17" hidden="1" x14ac:dyDescent="0.25">
      <c r="A1287" s="57">
        <v>42249.464645798609</v>
      </c>
      <c r="B1287" s="32" t="s">
        <v>70</v>
      </c>
      <c r="C1287" s="32" t="s">
        <v>3508</v>
      </c>
      <c r="D1287" s="32" t="s">
        <v>3509</v>
      </c>
      <c r="E1287" s="32" t="s">
        <v>4819</v>
      </c>
      <c r="F1287" s="32" t="s">
        <v>8614</v>
      </c>
      <c r="G1287" s="32" t="s">
        <v>3091</v>
      </c>
      <c r="H1287" s="32" t="s">
        <v>3092</v>
      </c>
      <c r="I1287" s="32" t="s">
        <v>4605</v>
      </c>
      <c r="J1287" s="35">
        <v>5.4</v>
      </c>
      <c r="K1287" s="35">
        <v>0</v>
      </c>
      <c r="L1287" s="35">
        <v>0</v>
      </c>
      <c r="M1287" s="35">
        <v>0</v>
      </c>
      <c r="N1287" s="32" t="s">
        <v>2197</v>
      </c>
      <c r="O1287" s="32" t="s">
        <v>18</v>
      </c>
      <c r="P1287" s="32">
        <v>2</v>
      </c>
      <c r="Q1287" s="32" t="s">
        <v>4820</v>
      </c>
    </row>
    <row r="1288" spans="1:17" hidden="1" x14ac:dyDescent="0.25">
      <c r="A1288" s="57">
        <v>42249.464647604167</v>
      </c>
      <c r="B1288" s="32" t="s">
        <v>70</v>
      </c>
      <c r="C1288" s="32" t="s">
        <v>3508</v>
      </c>
      <c r="D1288" s="32" t="s">
        <v>3509</v>
      </c>
      <c r="E1288" s="32" t="s">
        <v>5106</v>
      </c>
      <c r="F1288" s="32" t="s">
        <v>8615</v>
      </c>
      <c r="G1288" s="32" t="s">
        <v>3122</v>
      </c>
      <c r="H1288" s="32" t="s">
        <v>3123</v>
      </c>
      <c r="I1288" s="32" t="s">
        <v>4605</v>
      </c>
      <c r="J1288" s="35">
        <v>55.08</v>
      </c>
      <c r="K1288" s="35">
        <v>0</v>
      </c>
      <c r="L1288" s="35">
        <v>0</v>
      </c>
      <c r="M1288" s="35">
        <v>0</v>
      </c>
      <c r="N1288" s="32" t="s">
        <v>2197</v>
      </c>
      <c r="O1288" s="32" t="s">
        <v>18</v>
      </c>
      <c r="P1288" s="32">
        <v>1</v>
      </c>
      <c r="Q1288" s="32" t="s">
        <v>4939</v>
      </c>
    </row>
    <row r="1289" spans="1:17" hidden="1" x14ac:dyDescent="0.25">
      <c r="A1289" s="57">
        <v>42249.464647604167</v>
      </c>
      <c r="B1289" s="32" t="s">
        <v>70</v>
      </c>
      <c r="C1289" s="32" t="s">
        <v>3508</v>
      </c>
      <c r="D1289" s="32" t="s">
        <v>3509</v>
      </c>
      <c r="E1289" s="32" t="s">
        <v>5106</v>
      </c>
      <c r="F1289" s="32" t="s">
        <v>8615</v>
      </c>
      <c r="G1289" s="32" t="s">
        <v>3089</v>
      </c>
      <c r="H1289" s="32" t="s">
        <v>3090</v>
      </c>
      <c r="I1289" s="32" t="s">
        <v>4605</v>
      </c>
      <c r="J1289" s="35">
        <v>4.8099999999999996</v>
      </c>
      <c r="K1289" s="35">
        <v>0</v>
      </c>
      <c r="L1289" s="35">
        <v>0</v>
      </c>
      <c r="M1289" s="35">
        <v>0</v>
      </c>
      <c r="N1289" s="32" t="s">
        <v>2197</v>
      </c>
      <c r="O1289" s="32" t="s">
        <v>18</v>
      </c>
      <c r="P1289" s="32">
        <v>1</v>
      </c>
      <c r="Q1289" s="32" t="s">
        <v>4939</v>
      </c>
    </row>
    <row r="1290" spans="1:17" hidden="1" x14ac:dyDescent="0.25">
      <c r="A1290" s="57">
        <v>42249.464647604167</v>
      </c>
      <c r="B1290" s="32" t="s">
        <v>70</v>
      </c>
      <c r="C1290" s="32" t="s">
        <v>3508</v>
      </c>
      <c r="D1290" s="32" t="s">
        <v>3509</v>
      </c>
      <c r="E1290" s="32" t="s">
        <v>5106</v>
      </c>
      <c r="F1290" s="32" t="s">
        <v>8615</v>
      </c>
      <c r="G1290" s="32" t="s">
        <v>3091</v>
      </c>
      <c r="H1290" s="32" t="s">
        <v>3092</v>
      </c>
      <c r="I1290" s="32" t="s">
        <v>4605</v>
      </c>
      <c r="J1290" s="35">
        <v>2.7</v>
      </c>
      <c r="K1290" s="35">
        <v>0</v>
      </c>
      <c r="L1290" s="35">
        <v>0</v>
      </c>
      <c r="M1290" s="35">
        <v>0</v>
      </c>
      <c r="N1290" s="32" t="s">
        <v>2197</v>
      </c>
      <c r="O1290" s="32" t="s">
        <v>18</v>
      </c>
      <c r="P1290" s="32">
        <v>1</v>
      </c>
      <c r="Q1290" s="32" t="s">
        <v>4939</v>
      </c>
    </row>
    <row r="1291" spans="1:17" hidden="1" x14ac:dyDescent="0.25">
      <c r="A1291" s="57">
        <v>42249.464649224537</v>
      </c>
      <c r="B1291" s="32" t="s">
        <v>70</v>
      </c>
      <c r="C1291" s="32" t="s">
        <v>3508</v>
      </c>
      <c r="D1291" s="32" t="s">
        <v>3509</v>
      </c>
      <c r="E1291" s="32" t="s">
        <v>5520</v>
      </c>
      <c r="F1291" s="32" t="s">
        <v>8616</v>
      </c>
      <c r="G1291" s="32" t="s">
        <v>3122</v>
      </c>
      <c r="H1291" s="32" t="s">
        <v>3123</v>
      </c>
      <c r="I1291" s="32" t="s">
        <v>4605</v>
      </c>
      <c r="J1291" s="35">
        <v>55.08</v>
      </c>
      <c r="K1291" s="35">
        <v>0</v>
      </c>
      <c r="L1291" s="35">
        <v>0</v>
      </c>
      <c r="M1291" s="35">
        <v>0</v>
      </c>
      <c r="N1291" s="32" t="s">
        <v>2197</v>
      </c>
      <c r="O1291" s="32" t="s">
        <v>18</v>
      </c>
      <c r="P1291" s="32">
        <v>1</v>
      </c>
      <c r="Q1291" s="32" t="s">
        <v>5457</v>
      </c>
    </row>
    <row r="1292" spans="1:17" hidden="1" x14ac:dyDescent="0.25">
      <c r="A1292" s="57">
        <v>42249.464649224537</v>
      </c>
      <c r="B1292" s="32" t="s">
        <v>70</v>
      </c>
      <c r="C1292" s="32" t="s">
        <v>3508</v>
      </c>
      <c r="D1292" s="32" t="s">
        <v>3509</v>
      </c>
      <c r="E1292" s="32" t="s">
        <v>5520</v>
      </c>
      <c r="F1292" s="32" t="s">
        <v>8616</v>
      </c>
      <c r="G1292" s="32" t="s">
        <v>3089</v>
      </c>
      <c r="H1292" s="32" t="s">
        <v>3090</v>
      </c>
      <c r="I1292" s="32" t="s">
        <v>4605</v>
      </c>
      <c r="J1292" s="35">
        <v>4.8099999999999996</v>
      </c>
      <c r="K1292" s="35">
        <v>0</v>
      </c>
      <c r="L1292" s="35">
        <v>0</v>
      </c>
      <c r="M1292" s="35">
        <v>0</v>
      </c>
      <c r="N1292" s="32" t="s">
        <v>2197</v>
      </c>
      <c r="O1292" s="32" t="s">
        <v>18</v>
      </c>
      <c r="P1292" s="32">
        <v>1</v>
      </c>
      <c r="Q1292" s="32" t="s">
        <v>5457</v>
      </c>
    </row>
    <row r="1293" spans="1:17" hidden="1" x14ac:dyDescent="0.25">
      <c r="A1293" s="57">
        <v>42249.464649224537</v>
      </c>
      <c r="B1293" s="32" t="s">
        <v>70</v>
      </c>
      <c r="C1293" s="32" t="s">
        <v>3508</v>
      </c>
      <c r="D1293" s="32" t="s">
        <v>3509</v>
      </c>
      <c r="E1293" s="32" t="s">
        <v>5520</v>
      </c>
      <c r="F1293" s="32" t="s">
        <v>8616</v>
      </c>
      <c r="G1293" s="32" t="s">
        <v>3091</v>
      </c>
      <c r="H1293" s="32" t="s">
        <v>3092</v>
      </c>
      <c r="I1293" s="32" t="s">
        <v>4605</v>
      </c>
      <c r="J1293" s="35">
        <v>2.7</v>
      </c>
      <c r="K1293" s="35">
        <v>0</v>
      </c>
      <c r="L1293" s="35">
        <v>0</v>
      </c>
      <c r="M1293" s="35">
        <v>0</v>
      </c>
      <c r="N1293" s="32" t="s">
        <v>2197</v>
      </c>
      <c r="O1293" s="32" t="s">
        <v>18</v>
      </c>
      <c r="P1293" s="32">
        <v>1</v>
      </c>
      <c r="Q1293" s="32" t="s">
        <v>5457</v>
      </c>
    </row>
    <row r="1294" spans="1:17" hidden="1" x14ac:dyDescent="0.25">
      <c r="A1294" s="57">
        <v>42249.464651238428</v>
      </c>
      <c r="B1294" s="32" t="s">
        <v>70</v>
      </c>
      <c r="C1294" s="32" t="s">
        <v>3508</v>
      </c>
      <c r="D1294" s="32" t="s">
        <v>3509</v>
      </c>
      <c r="E1294" s="32" t="s">
        <v>5812</v>
      </c>
      <c r="F1294" s="32" t="s">
        <v>8617</v>
      </c>
      <c r="G1294" s="32" t="s">
        <v>3122</v>
      </c>
      <c r="H1294" s="32" t="s">
        <v>3123</v>
      </c>
      <c r="I1294" s="32" t="s">
        <v>4605</v>
      </c>
      <c r="J1294" s="35">
        <v>55.08</v>
      </c>
      <c r="K1294" s="35">
        <v>0</v>
      </c>
      <c r="L1294" s="35">
        <v>0</v>
      </c>
      <c r="M1294" s="35">
        <v>0</v>
      </c>
      <c r="N1294" s="32" t="s">
        <v>2197</v>
      </c>
      <c r="O1294" s="32" t="s">
        <v>18</v>
      </c>
      <c r="P1294" s="32">
        <v>1</v>
      </c>
      <c r="Q1294" s="32" t="s">
        <v>5710</v>
      </c>
    </row>
    <row r="1295" spans="1:17" hidden="1" x14ac:dyDescent="0.25">
      <c r="A1295" s="57">
        <v>42249.464651238428</v>
      </c>
      <c r="B1295" s="32" t="s">
        <v>70</v>
      </c>
      <c r="C1295" s="32" t="s">
        <v>3508</v>
      </c>
      <c r="D1295" s="32" t="s">
        <v>3509</v>
      </c>
      <c r="E1295" s="32" t="s">
        <v>5812</v>
      </c>
      <c r="F1295" s="32" t="s">
        <v>8617</v>
      </c>
      <c r="G1295" s="32" t="s">
        <v>3089</v>
      </c>
      <c r="H1295" s="32" t="s">
        <v>3090</v>
      </c>
      <c r="I1295" s="32" t="s">
        <v>4605</v>
      </c>
      <c r="J1295" s="35">
        <v>4.8099999999999996</v>
      </c>
      <c r="K1295" s="35">
        <v>0</v>
      </c>
      <c r="L1295" s="35">
        <v>0</v>
      </c>
      <c r="M1295" s="35">
        <v>0</v>
      </c>
      <c r="N1295" s="32" t="s">
        <v>2197</v>
      </c>
      <c r="O1295" s="32" t="s">
        <v>18</v>
      </c>
      <c r="P1295" s="32">
        <v>1</v>
      </c>
      <c r="Q1295" s="32" t="s">
        <v>5710</v>
      </c>
    </row>
    <row r="1296" spans="1:17" hidden="1" x14ac:dyDescent="0.25">
      <c r="A1296" s="57">
        <v>42249.464651238428</v>
      </c>
      <c r="B1296" s="32" t="s">
        <v>70</v>
      </c>
      <c r="C1296" s="32" t="s">
        <v>3508</v>
      </c>
      <c r="D1296" s="32" t="s">
        <v>3509</v>
      </c>
      <c r="E1296" s="32" t="s">
        <v>5812</v>
      </c>
      <c r="F1296" s="32" t="s">
        <v>8617</v>
      </c>
      <c r="G1296" s="32" t="s">
        <v>3091</v>
      </c>
      <c r="H1296" s="32" t="s">
        <v>3092</v>
      </c>
      <c r="I1296" s="32" t="s">
        <v>4605</v>
      </c>
      <c r="J1296" s="35">
        <v>2.7</v>
      </c>
      <c r="K1296" s="35">
        <v>0</v>
      </c>
      <c r="L1296" s="35">
        <v>0</v>
      </c>
      <c r="M1296" s="35">
        <v>0</v>
      </c>
      <c r="N1296" s="32" t="s">
        <v>2197</v>
      </c>
      <c r="O1296" s="32" t="s">
        <v>18</v>
      </c>
      <c r="P1296" s="32">
        <v>1</v>
      </c>
      <c r="Q1296" s="32" t="s">
        <v>5710</v>
      </c>
    </row>
    <row r="1297" spans="1:17" hidden="1" x14ac:dyDescent="0.25">
      <c r="A1297" s="57">
        <v>42249.465169363422</v>
      </c>
      <c r="B1297" s="32" t="s">
        <v>70</v>
      </c>
      <c r="C1297" s="32" t="s">
        <v>3624</v>
      </c>
      <c r="D1297" s="32" t="s">
        <v>1700</v>
      </c>
      <c r="E1297" s="32" t="s">
        <v>3625</v>
      </c>
      <c r="F1297" s="32" t="s">
        <v>8618</v>
      </c>
      <c r="G1297" s="32" t="s">
        <v>3049</v>
      </c>
      <c r="H1297" s="32" t="s">
        <v>3050</v>
      </c>
      <c r="I1297" s="32" t="s">
        <v>4605</v>
      </c>
      <c r="J1297" s="35">
        <v>97.56</v>
      </c>
      <c r="K1297" s="35">
        <v>0</v>
      </c>
      <c r="L1297" s="35">
        <v>0</v>
      </c>
      <c r="M1297" s="35">
        <v>0</v>
      </c>
      <c r="N1297" s="32" t="s">
        <v>2197</v>
      </c>
      <c r="O1297" s="32" t="s">
        <v>18</v>
      </c>
      <c r="P1297" s="32">
        <v>3</v>
      </c>
      <c r="Q1297" s="32" t="s">
        <v>3626</v>
      </c>
    </row>
    <row r="1298" spans="1:17" hidden="1" x14ac:dyDescent="0.25">
      <c r="A1298" s="57">
        <v>42249.465169363422</v>
      </c>
      <c r="B1298" s="32" t="s">
        <v>70</v>
      </c>
      <c r="C1298" s="32" t="s">
        <v>3624</v>
      </c>
      <c r="D1298" s="32" t="s">
        <v>1700</v>
      </c>
      <c r="E1298" s="32" t="s">
        <v>3625</v>
      </c>
      <c r="F1298" s="32" t="s">
        <v>8618</v>
      </c>
      <c r="G1298" s="32" t="s">
        <v>3379</v>
      </c>
      <c r="H1298" s="32" t="s">
        <v>3380</v>
      </c>
      <c r="I1298" s="32" t="s">
        <v>4605</v>
      </c>
      <c r="J1298" s="35">
        <v>18.98</v>
      </c>
      <c r="K1298" s="35">
        <v>0</v>
      </c>
      <c r="L1298" s="35">
        <v>0</v>
      </c>
      <c r="M1298" s="35">
        <v>0</v>
      </c>
      <c r="N1298" s="32" t="s">
        <v>2197</v>
      </c>
      <c r="O1298" s="32" t="s">
        <v>18</v>
      </c>
      <c r="P1298" s="32">
        <v>1</v>
      </c>
      <c r="Q1298" s="32" t="s">
        <v>3626</v>
      </c>
    </row>
    <row r="1299" spans="1:17" hidden="1" x14ac:dyDescent="0.25">
      <c r="A1299" s="57">
        <v>42249.465171180556</v>
      </c>
      <c r="B1299" s="32" t="s">
        <v>70</v>
      </c>
      <c r="C1299" s="32" t="s">
        <v>3624</v>
      </c>
      <c r="D1299" s="32" t="s">
        <v>1700</v>
      </c>
      <c r="E1299" s="32" t="s">
        <v>3627</v>
      </c>
      <c r="F1299" s="32" t="s">
        <v>8619</v>
      </c>
      <c r="G1299" s="32" t="s">
        <v>3049</v>
      </c>
      <c r="H1299" s="32" t="s">
        <v>3050</v>
      </c>
      <c r="I1299" s="32" t="s">
        <v>4605</v>
      </c>
      <c r="J1299" s="35">
        <v>97.56</v>
      </c>
      <c r="K1299" s="35">
        <v>0</v>
      </c>
      <c r="L1299" s="35">
        <v>0</v>
      </c>
      <c r="M1299" s="35">
        <v>0</v>
      </c>
      <c r="N1299" s="32" t="s">
        <v>2197</v>
      </c>
      <c r="O1299" s="32" t="s">
        <v>18</v>
      </c>
      <c r="P1299" s="32">
        <v>3</v>
      </c>
      <c r="Q1299" s="32" t="s">
        <v>3628</v>
      </c>
    </row>
    <row r="1300" spans="1:17" hidden="1" x14ac:dyDescent="0.25">
      <c r="A1300" s="57">
        <v>42249.465171180556</v>
      </c>
      <c r="B1300" s="32" t="s">
        <v>70</v>
      </c>
      <c r="C1300" s="32" t="s">
        <v>3624</v>
      </c>
      <c r="D1300" s="32" t="s">
        <v>1700</v>
      </c>
      <c r="E1300" s="32" t="s">
        <v>3627</v>
      </c>
      <c r="F1300" s="32" t="s">
        <v>8619</v>
      </c>
      <c r="G1300" s="32" t="s">
        <v>3154</v>
      </c>
      <c r="H1300" s="32" t="s">
        <v>3155</v>
      </c>
      <c r="I1300" s="32" t="s">
        <v>4605</v>
      </c>
      <c r="J1300" s="35">
        <v>36.090000000000003</v>
      </c>
      <c r="K1300" s="35">
        <v>0</v>
      </c>
      <c r="L1300" s="35">
        <v>0</v>
      </c>
      <c r="M1300" s="35">
        <v>0</v>
      </c>
      <c r="N1300" s="32" t="s">
        <v>2197</v>
      </c>
      <c r="O1300" s="32" t="s">
        <v>18</v>
      </c>
      <c r="P1300" s="32">
        <v>1</v>
      </c>
      <c r="Q1300" s="32" t="s">
        <v>3628</v>
      </c>
    </row>
    <row r="1301" spans="1:17" hidden="1" x14ac:dyDescent="0.25">
      <c r="A1301" s="57">
        <v>42249.46517260417</v>
      </c>
      <c r="B1301" s="32" t="s">
        <v>70</v>
      </c>
      <c r="C1301" s="32" t="s">
        <v>3624</v>
      </c>
      <c r="D1301" s="32" t="s">
        <v>1700</v>
      </c>
      <c r="E1301" s="32" t="s">
        <v>3629</v>
      </c>
      <c r="F1301" s="32" t="s">
        <v>8620</v>
      </c>
      <c r="G1301" s="32" t="s">
        <v>3379</v>
      </c>
      <c r="H1301" s="32" t="s">
        <v>3380</v>
      </c>
      <c r="I1301" s="32" t="s">
        <v>4605</v>
      </c>
      <c r="J1301" s="35">
        <v>56.94</v>
      </c>
      <c r="K1301" s="35">
        <v>0</v>
      </c>
      <c r="L1301" s="35">
        <v>0</v>
      </c>
      <c r="M1301" s="35">
        <v>0</v>
      </c>
      <c r="N1301" s="32" t="s">
        <v>2197</v>
      </c>
      <c r="O1301" s="32" t="s">
        <v>18</v>
      </c>
      <c r="P1301" s="32">
        <v>3</v>
      </c>
      <c r="Q1301" s="32" t="s">
        <v>3630</v>
      </c>
    </row>
    <row r="1302" spans="1:17" hidden="1" x14ac:dyDescent="0.25">
      <c r="A1302" s="57">
        <v>42249.46517260417</v>
      </c>
      <c r="B1302" s="32" t="s">
        <v>70</v>
      </c>
      <c r="C1302" s="32" t="s">
        <v>3624</v>
      </c>
      <c r="D1302" s="32" t="s">
        <v>1700</v>
      </c>
      <c r="E1302" s="32" t="s">
        <v>3629</v>
      </c>
      <c r="F1302" s="32" t="s">
        <v>8620</v>
      </c>
      <c r="G1302" s="32" t="s">
        <v>3049</v>
      </c>
      <c r="H1302" s="32" t="s">
        <v>3050</v>
      </c>
      <c r="I1302" s="32" t="s">
        <v>4605</v>
      </c>
      <c r="J1302" s="35">
        <v>65.040000000000006</v>
      </c>
      <c r="K1302" s="35">
        <v>0</v>
      </c>
      <c r="L1302" s="35">
        <v>0</v>
      </c>
      <c r="M1302" s="35">
        <v>0</v>
      </c>
      <c r="N1302" s="32" t="s">
        <v>2197</v>
      </c>
      <c r="O1302" s="32" t="s">
        <v>18</v>
      </c>
      <c r="P1302" s="32">
        <v>2</v>
      </c>
      <c r="Q1302" s="32" t="s">
        <v>3630</v>
      </c>
    </row>
    <row r="1303" spans="1:17" hidden="1" x14ac:dyDescent="0.25">
      <c r="A1303" s="57">
        <v>42249.46517260417</v>
      </c>
      <c r="B1303" s="32" t="s">
        <v>70</v>
      </c>
      <c r="C1303" s="32" t="s">
        <v>3624</v>
      </c>
      <c r="D1303" s="32" t="s">
        <v>1700</v>
      </c>
      <c r="E1303" s="32" t="s">
        <v>3629</v>
      </c>
      <c r="F1303" s="32" t="s">
        <v>8620</v>
      </c>
      <c r="G1303" s="32" t="s">
        <v>3154</v>
      </c>
      <c r="H1303" s="32" t="s">
        <v>3155</v>
      </c>
      <c r="I1303" s="32" t="s">
        <v>4605</v>
      </c>
      <c r="J1303" s="35">
        <v>36.090000000000003</v>
      </c>
      <c r="K1303" s="35">
        <v>0</v>
      </c>
      <c r="L1303" s="35">
        <v>0</v>
      </c>
      <c r="M1303" s="35">
        <v>0</v>
      </c>
      <c r="N1303" s="32" t="s">
        <v>2197</v>
      </c>
      <c r="O1303" s="32" t="s">
        <v>18</v>
      </c>
      <c r="P1303" s="32">
        <v>1</v>
      </c>
      <c r="Q1303" s="32" t="s">
        <v>3630</v>
      </c>
    </row>
    <row r="1304" spans="1:17" hidden="1" x14ac:dyDescent="0.25">
      <c r="A1304" s="57">
        <v>42249.465174421297</v>
      </c>
      <c r="B1304" s="32" t="s">
        <v>70</v>
      </c>
      <c r="C1304" s="32" t="s">
        <v>3624</v>
      </c>
      <c r="D1304" s="32" t="s">
        <v>1700</v>
      </c>
      <c r="E1304" s="32" t="s">
        <v>3631</v>
      </c>
      <c r="F1304" s="32" t="s">
        <v>8621</v>
      </c>
      <c r="G1304" s="32" t="s">
        <v>3154</v>
      </c>
      <c r="H1304" s="32" t="s">
        <v>3155</v>
      </c>
      <c r="I1304" s="32" t="s">
        <v>4605</v>
      </c>
      <c r="J1304" s="35">
        <v>31.7</v>
      </c>
      <c r="K1304" s="35">
        <v>0</v>
      </c>
      <c r="L1304" s="35">
        <v>0</v>
      </c>
      <c r="M1304" s="35">
        <v>0</v>
      </c>
      <c r="N1304" s="32" t="s">
        <v>2197</v>
      </c>
      <c r="O1304" s="32" t="s">
        <v>18</v>
      </c>
      <c r="P1304" s="32">
        <v>1</v>
      </c>
      <c r="Q1304" s="32" t="s">
        <v>3632</v>
      </c>
    </row>
    <row r="1305" spans="1:17" hidden="1" x14ac:dyDescent="0.25">
      <c r="A1305" s="57">
        <v>42249.465174421297</v>
      </c>
      <c r="B1305" s="32" t="s">
        <v>70</v>
      </c>
      <c r="C1305" s="32" t="s">
        <v>3624</v>
      </c>
      <c r="D1305" s="32" t="s">
        <v>1700</v>
      </c>
      <c r="E1305" s="32" t="s">
        <v>3631</v>
      </c>
      <c r="F1305" s="32" t="s">
        <v>8621</v>
      </c>
      <c r="G1305" s="32" t="s">
        <v>2690</v>
      </c>
      <c r="H1305" s="32" t="s">
        <v>2691</v>
      </c>
      <c r="I1305" s="32" t="s">
        <v>4605</v>
      </c>
      <c r="J1305" s="35">
        <v>17.399999999999999</v>
      </c>
      <c r="K1305" s="35">
        <v>0</v>
      </c>
      <c r="L1305" s="35">
        <v>0</v>
      </c>
      <c r="M1305" s="35">
        <v>0</v>
      </c>
      <c r="N1305" s="32" t="s">
        <v>2197</v>
      </c>
      <c r="O1305" s="32" t="s">
        <v>18</v>
      </c>
      <c r="P1305" s="32">
        <v>1</v>
      </c>
      <c r="Q1305" s="32" t="s">
        <v>3632</v>
      </c>
    </row>
    <row r="1306" spans="1:17" hidden="1" x14ac:dyDescent="0.25">
      <c r="A1306" s="57">
        <v>42249.465176076388</v>
      </c>
      <c r="B1306" s="32" t="s">
        <v>70</v>
      </c>
      <c r="C1306" s="32" t="s">
        <v>3624</v>
      </c>
      <c r="D1306" s="32" t="s">
        <v>1700</v>
      </c>
      <c r="E1306" s="32" t="s">
        <v>3633</v>
      </c>
      <c r="F1306" s="32" t="s">
        <v>8622</v>
      </c>
      <c r="G1306" s="32" t="s">
        <v>3049</v>
      </c>
      <c r="H1306" s="32" t="s">
        <v>3050</v>
      </c>
      <c r="I1306" s="32" t="s">
        <v>4605</v>
      </c>
      <c r="J1306" s="35">
        <v>32.520000000000003</v>
      </c>
      <c r="K1306" s="35">
        <v>0</v>
      </c>
      <c r="L1306" s="35">
        <v>0</v>
      </c>
      <c r="M1306" s="35">
        <v>0</v>
      </c>
      <c r="N1306" s="32" t="s">
        <v>2197</v>
      </c>
      <c r="O1306" s="32" t="s">
        <v>18</v>
      </c>
      <c r="P1306" s="32">
        <v>1</v>
      </c>
      <c r="Q1306" s="32" t="s">
        <v>3634</v>
      </c>
    </row>
    <row r="1307" spans="1:17" hidden="1" x14ac:dyDescent="0.25">
      <c r="A1307" s="57">
        <v>42249.465177314814</v>
      </c>
      <c r="B1307" s="32" t="s">
        <v>70</v>
      </c>
      <c r="C1307" s="32" t="s">
        <v>3624</v>
      </c>
      <c r="D1307" s="32" t="s">
        <v>1700</v>
      </c>
      <c r="E1307" s="32" t="s">
        <v>3635</v>
      </c>
      <c r="F1307" s="32" t="s">
        <v>8623</v>
      </c>
      <c r="G1307" s="32" t="s">
        <v>3049</v>
      </c>
      <c r="H1307" s="32" t="s">
        <v>3050</v>
      </c>
      <c r="I1307" s="32" t="s">
        <v>4605</v>
      </c>
      <c r="J1307" s="35">
        <v>130.08000000000001</v>
      </c>
      <c r="K1307" s="35">
        <v>0</v>
      </c>
      <c r="L1307" s="35">
        <v>0</v>
      </c>
      <c r="M1307" s="35">
        <v>0</v>
      </c>
      <c r="N1307" s="32" t="s">
        <v>2197</v>
      </c>
      <c r="O1307" s="32" t="s">
        <v>18</v>
      </c>
      <c r="P1307" s="32">
        <v>4</v>
      </c>
      <c r="Q1307" s="32" t="s">
        <v>3636</v>
      </c>
    </row>
    <row r="1308" spans="1:17" hidden="1" x14ac:dyDescent="0.25">
      <c r="A1308" s="57">
        <v>42249.465178391205</v>
      </c>
      <c r="B1308" s="32" t="s">
        <v>70</v>
      </c>
      <c r="C1308" s="32" t="s">
        <v>3624</v>
      </c>
      <c r="D1308" s="32" t="s">
        <v>1700</v>
      </c>
      <c r="E1308" s="32" t="s">
        <v>3637</v>
      </c>
      <c r="F1308" s="32" t="s">
        <v>8624</v>
      </c>
      <c r="G1308" s="32" t="s">
        <v>3379</v>
      </c>
      <c r="H1308" s="32" t="s">
        <v>3380</v>
      </c>
      <c r="I1308" s="32" t="s">
        <v>4605</v>
      </c>
      <c r="J1308" s="35">
        <v>892.06</v>
      </c>
      <c r="K1308" s="35">
        <v>0</v>
      </c>
      <c r="L1308" s="35">
        <v>0</v>
      </c>
      <c r="M1308" s="35">
        <v>0</v>
      </c>
      <c r="N1308" s="32" t="s">
        <v>2197</v>
      </c>
      <c r="O1308" s="32" t="s">
        <v>18</v>
      </c>
      <c r="P1308" s="32">
        <v>47</v>
      </c>
      <c r="Q1308" s="32" t="s">
        <v>3638</v>
      </c>
    </row>
    <row r="1309" spans="1:17" hidden="1" x14ac:dyDescent="0.25">
      <c r="A1309" s="57">
        <v>42249.465178391205</v>
      </c>
      <c r="B1309" s="32" t="s">
        <v>70</v>
      </c>
      <c r="C1309" s="32" t="s">
        <v>3624</v>
      </c>
      <c r="D1309" s="32" t="s">
        <v>1700</v>
      </c>
      <c r="E1309" s="32" t="s">
        <v>3637</v>
      </c>
      <c r="F1309" s="32" t="s">
        <v>8624</v>
      </c>
      <c r="G1309" s="32" t="s">
        <v>3049</v>
      </c>
      <c r="H1309" s="32" t="s">
        <v>3050</v>
      </c>
      <c r="I1309" s="32" t="s">
        <v>4605</v>
      </c>
      <c r="J1309" s="35">
        <v>943.08</v>
      </c>
      <c r="K1309" s="35">
        <v>0</v>
      </c>
      <c r="L1309" s="35">
        <v>0</v>
      </c>
      <c r="M1309" s="35">
        <v>0</v>
      </c>
      <c r="N1309" s="32" t="s">
        <v>2197</v>
      </c>
      <c r="O1309" s="32" t="s">
        <v>18</v>
      </c>
      <c r="P1309" s="32">
        <v>29</v>
      </c>
      <c r="Q1309" s="32" t="s">
        <v>3638</v>
      </c>
    </row>
    <row r="1310" spans="1:17" hidden="1" x14ac:dyDescent="0.25">
      <c r="A1310" s="57">
        <v>42249.465178391205</v>
      </c>
      <c r="B1310" s="32" t="s">
        <v>70</v>
      </c>
      <c r="C1310" s="32" t="s">
        <v>3624</v>
      </c>
      <c r="D1310" s="32" t="s">
        <v>1700</v>
      </c>
      <c r="E1310" s="32" t="s">
        <v>3637</v>
      </c>
      <c r="F1310" s="32" t="s">
        <v>8624</v>
      </c>
      <c r="G1310" s="32" t="s">
        <v>3154</v>
      </c>
      <c r="H1310" s="32" t="s">
        <v>3155</v>
      </c>
      <c r="I1310" s="32" t="s">
        <v>4605</v>
      </c>
      <c r="J1310" s="35">
        <v>1082.7</v>
      </c>
      <c r="K1310" s="35">
        <v>0</v>
      </c>
      <c r="L1310" s="35">
        <v>0</v>
      </c>
      <c r="M1310" s="35">
        <v>0</v>
      </c>
      <c r="N1310" s="32" t="s">
        <v>2197</v>
      </c>
      <c r="O1310" s="32" t="s">
        <v>18</v>
      </c>
      <c r="P1310" s="32">
        <v>30</v>
      </c>
      <c r="Q1310" s="32" t="s">
        <v>3638</v>
      </c>
    </row>
    <row r="1311" spans="1:17" hidden="1" x14ac:dyDescent="0.25">
      <c r="A1311" s="57">
        <v>42249.465180405095</v>
      </c>
      <c r="B1311" s="32" t="s">
        <v>70</v>
      </c>
      <c r="C1311" s="32" t="s">
        <v>3624</v>
      </c>
      <c r="D1311" s="32" t="s">
        <v>1700</v>
      </c>
      <c r="E1311" s="32" t="s">
        <v>3639</v>
      </c>
      <c r="F1311" s="32" t="s">
        <v>8625</v>
      </c>
      <c r="G1311" s="32" t="s">
        <v>3154</v>
      </c>
      <c r="H1311" s="32" t="s">
        <v>3155</v>
      </c>
      <c r="I1311" s="32" t="s">
        <v>4605</v>
      </c>
      <c r="J1311" s="35">
        <v>324.81</v>
      </c>
      <c r="K1311" s="35">
        <v>0</v>
      </c>
      <c r="L1311" s="35">
        <v>0</v>
      </c>
      <c r="M1311" s="35">
        <v>0</v>
      </c>
      <c r="N1311" s="32" t="s">
        <v>2197</v>
      </c>
      <c r="O1311" s="32" t="s">
        <v>18</v>
      </c>
      <c r="P1311" s="32">
        <v>9</v>
      </c>
      <c r="Q1311" s="32" t="s">
        <v>3640</v>
      </c>
    </row>
    <row r="1312" spans="1:17" hidden="1" x14ac:dyDescent="0.25">
      <c r="A1312" s="57">
        <v>42249.465180405095</v>
      </c>
      <c r="B1312" s="32" t="s">
        <v>70</v>
      </c>
      <c r="C1312" s="32" t="s">
        <v>3624</v>
      </c>
      <c r="D1312" s="32" t="s">
        <v>1700</v>
      </c>
      <c r="E1312" s="32" t="s">
        <v>3639</v>
      </c>
      <c r="F1312" s="32" t="s">
        <v>8625</v>
      </c>
      <c r="G1312" s="32" t="s">
        <v>3049</v>
      </c>
      <c r="H1312" s="32" t="s">
        <v>3050</v>
      </c>
      <c r="I1312" s="32" t="s">
        <v>4605</v>
      </c>
      <c r="J1312" s="35">
        <v>715.44</v>
      </c>
      <c r="K1312" s="35">
        <v>0</v>
      </c>
      <c r="L1312" s="35">
        <v>0</v>
      </c>
      <c r="M1312" s="35">
        <v>0</v>
      </c>
      <c r="N1312" s="32" t="s">
        <v>2197</v>
      </c>
      <c r="O1312" s="32" t="s">
        <v>18</v>
      </c>
      <c r="P1312" s="32">
        <v>22</v>
      </c>
      <c r="Q1312" s="32" t="s">
        <v>3640</v>
      </c>
    </row>
    <row r="1313" spans="1:17" hidden="1" x14ac:dyDescent="0.25">
      <c r="A1313" s="57">
        <v>42249.465180405095</v>
      </c>
      <c r="B1313" s="32" t="s">
        <v>70</v>
      </c>
      <c r="C1313" s="32" t="s">
        <v>3624</v>
      </c>
      <c r="D1313" s="32" t="s">
        <v>1700</v>
      </c>
      <c r="E1313" s="32" t="s">
        <v>3639</v>
      </c>
      <c r="F1313" s="32" t="s">
        <v>8625</v>
      </c>
      <c r="G1313" s="32" t="s">
        <v>3379</v>
      </c>
      <c r="H1313" s="32" t="s">
        <v>3380</v>
      </c>
      <c r="I1313" s="32" t="s">
        <v>4605</v>
      </c>
      <c r="J1313" s="35">
        <v>265.72000000000003</v>
      </c>
      <c r="K1313" s="35">
        <v>0</v>
      </c>
      <c r="L1313" s="35">
        <v>0</v>
      </c>
      <c r="M1313" s="35">
        <v>0</v>
      </c>
      <c r="N1313" s="32" t="s">
        <v>2197</v>
      </c>
      <c r="O1313" s="32" t="s">
        <v>18</v>
      </c>
      <c r="P1313" s="32">
        <v>14</v>
      </c>
      <c r="Q1313" s="32" t="s">
        <v>3640</v>
      </c>
    </row>
    <row r="1314" spans="1:17" hidden="1" x14ac:dyDescent="0.25">
      <c r="A1314" s="57">
        <v>42249.465182025466</v>
      </c>
      <c r="B1314" s="32" t="s">
        <v>70</v>
      </c>
      <c r="C1314" s="32" t="s">
        <v>3624</v>
      </c>
      <c r="D1314" s="32" t="s">
        <v>1700</v>
      </c>
      <c r="E1314" s="32" t="s">
        <v>3641</v>
      </c>
      <c r="F1314" s="32" t="s">
        <v>8626</v>
      </c>
      <c r="G1314" s="32" t="s">
        <v>2690</v>
      </c>
      <c r="H1314" s="32" t="s">
        <v>2691</v>
      </c>
      <c r="I1314" s="32" t="s">
        <v>4605</v>
      </c>
      <c r="J1314" s="35">
        <v>20.6</v>
      </c>
      <c r="K1314" s="35">
        <v>0</v>
      </c>
      <c r="L1314" s="35">
        <v>0</v>
      </c>
      <c r="M1314" s="35">
        <v>0</v>
      </c>
      <c r="N1314" s="32" t="s">
        <v>2197</v>
      </c>
      <c r="O1314" s="32" t="s">
        <v>18</v>
      </c>
      <c r="P1314" s="32">
        <v>1</v>
      </c>
      <c r="Q1314" s="32" t="s">
        <v>3642</v>
      </c>
    </row>
    <row r="1315" spans="1:17" hidden="1" x14ac:dyDescent="0.25">
      <c r="A1315" s="57">
        <v>42249.465182025466</v>
      </c>
      <c r="B1315" s="32" t="s">
        <v>70</v>
      </c>
      <c r="C1315" s="32" t="s">
        <v>3624</v>
      </c>
      <c r="D1315" s="32" t="s">
        <v>1700</v>
      </c>
      <c r="E1315" s="32" t="s">
        <v>3641</v>
      </c>
      <c r="F1315" s="32" t="s">
        <v>8626</v>
      </c>
      <c r="G1315" s="32" t="s">
        <v>3193</v>
      </c>
      <c r="H1315" s="32" t="s">
        <v>3194</v>
      </c>
      <c r="I1315" s="32" t="s">
        <v>4605</v>
      </c>
      <c r="J1315" s="35">
        <v>36.090000000000003</v>
      </c>
      <c r="K1315" s="35">
        <v>0</v>
      </c>
      <c r="L1315" s="35">
        <v>0</v>
      </c>
      <c r="M1315" s="35">
        <v>0</v>
      </c>
      <c r="N1315" s="32" t="s">
        <v>2197</v>
      </c>
      <c r="O1315" s="32" t="s">
        <v>18</v>
      </c>
      <c r="P1315" s="32">
        <v>1</v>
      </c>
      <c r="Q1315" s="32" t="s">
        <v>3642</v>
      </c>
    </row>
    <row r="1316" spans="1:17" hidden="1" x14ac:dyDescent="0.25">
      <c r="A1316" s="57">
        <v>42249.465183645836</v>
      </c>
      <c r="B1316" s="32" t="s">
        <v>70</v>
      </c>
      <c r="C1316" s="32" t="s">
        <v>3624</v>
      </c>
      <c r="D1316" s="32" t="s">
        <v>1700</v>
      </c>
      <c r="E1316" s="32" t="s">
        <v>3643</v>
      </c>
      <c r="F1316" s="32" t="s">
        <v>8627</v>
      </c>
      <c r="G1316" s="32" t="s">
        <v>3379</v>
      </c>
      <c r="H1316" s="32" t="s">
        <v>3380</v>
      </c>
      <c r="I1316" s="32" t="s">
        <v>4605</v>
      </c>
      <c r="J1316" s="35">
        <v>18.98</v>
      </c>
      <c r="K1316" s="35">
        <v>0</v>
      </c>
      <c r="L1316" s="35">
        <v>0</v>
      </c>
      <c r="M1316" s="35">
        <v>0</v>
      </c>
      <c r="N1316" s="32" t="s">
        <v>2197</v>
      </c>
      <c r="O1316" s="32" t="s">
        <v>18</v>
      </c>
      <c r="P1316" s="32">
        <v>1</v>
      </c>
      <c r="Q1316" s="32" t="s">
        <v>3644</v>
      </c>
    </row>
    <row r="1317" spans="1:17" hidden="1" x14ac:dyDescent="0.25">
      <c r="A1317" s="57">
        <v>42249.465184918983</v>
      </c>
      <c r="B1317" s="32" t="s">
        <v>70</v>
      </c>
      <c r="C1317" s="32" t="s">
        <v>3624</v>
      </c>
      <c r="D1317" s="32" t="s">
        <v>1700</v>
      </c>
      <c r="E1317" s="32" t="s">
        <v>3645</v>
      </c>
      <c r="F1317" s="32" t="s">
        <v>8628</v>
      </c>
      <c r="G1317" s="32" t="s">
        <v>3049</v>
      </c>
      <c r="H1317" s="32" t="s">
        <v>3050</v>
      </c>
      <c r="I1317" s="32" t="s">
        <v>4605</v>
      </c>
      <c r="J1317" s="35">
        <v>162.6</v>
      </c>
      <c r="K1317" s="35">
        <v>0</v>
      </c>
      <c r="L1317" s="35">
        <v>0</v>
      </c>
      <c r="M1317" s="35">
        <v>0</v>
      </c>
      <c r="N1317" s="32" t="s">
        <v>2197</v>
      </c>
      <c r="O1317" s="32" t="s">
        <v>18</v>
      </c>
      <c r="P1317" s="32">
        <v>5</v>
      </c>
      <c r="Q1317" s="32" t="s">
        <v>3646</v>
      </c>
    </row>
    <row r="1318" spans="1:17" hidden="1" x14ac:dyDescent="0.25">
      <c r="A1318" s="57">
        <v>42249.46518619213</v>
      </c>
      <c r="B1318" s="32" t="s">
        <v>70</v>
      </c>
      <c r="C1318" s="32" t="s">
        <v>3624</v>
      </c>
      <c r="D1318" s="32" t="s">
        <v>1700</v>
      </c>
      <c r="E1318" s="32" t="s">
        <v>3647</v>
      </c>
      <c r="F1318" s="32" t="s">
        <v>8629</v>
      </c>
      <c r="G1318" s="32" t="s">
        <v>3154</v>
      </c>
      <c r="H1318" s="32" t="s">
        <v>3155</v>
      </c>
      <c r="I1318" s="32" t="s">
        <v>4605</v>
      </c>
      <c r="J1318" s="35">
        <v>36.090000000000003</v>
      </c>
      <c r="K1318" s="35">
        <v>0</v>
      </c>
      <c r="L1318" s="35">
        <v>0</v>
      </c>
      <c r="M1318" s="35">
        <v>0</v>
      </c>
      <c r="N1318" s="32" t="s">
        <v>2197</v>
      </c>
      <c r="O1318" s="32" t="s">
        <v>18</v>
      </c>
      <c r="P1318" s="32">
        <v>1</v>
      </c>
      <c r="Q1318" s="32" t="s">
        <v>3648</v>
      </c>
    </row>
    <row r="1319" spans="1:17" hidden="1" x14ac:dyDescent="0.25">
      <c r="A1319" s="57">
        <v>42249.465187465277</v>
      </c>
      <c r="B1319" s="32" t="s">
        <v>70</v>
      </c>
      <c r="C1319" s="32" t="s">
        <v>3624</v>
      </c>
      <c r="D1319" s="32" t="s">
        <v>1700</v>
      </c>
      <c r="E1319" s="32" t="s">
        <v>3649</v>
      </c>
      <c r="F1319" s="32" t="s">
        <v>8630</v>
      </c>
      <c r="G1319" s="32" t="s">
        <v>3379</v>
      </c>
      <c r="H1319" s="32" t="s">
        <v>3380</v>
      </c>
      <c r="I1319" s="32" t="s">
        <v>4605</v>
      </c>
      <c r="J1319" s="35">
        <v>26.86</v>
      </c>
      <c r="K1319" s="35">
        <v>0</v>
      </c>
      <c r="L1319" s="35">
        <v>0</v>
      </c>
      <c r="M1319" s="35">
        <v>0</v>
      </c>
      <c r="N1319" s="32" t="s">
        <v>2197</v>
      </c>
      <c r="O1319" s="32" t="s">
        <v>18</v>
      </c>
      <c r="P1319" s="32">
        <v>1</v>
      </c>
      <c r="Q1319" s="32" t="s">
        <v>3650</v>
      </c>
    </row>
    <row r="1320" spans="1:17" hidden="1" x14ac:dyDescent="0.25">
      <c r="A1320" s="57">
        <v>42249.465187465277</v>
      </c>
      <c r="B1320" s="32" t="s">
        <v>70</v>
      </c>
      <c r="C1320" s="32" t="s">
        <v>3624</v>
      </c>
      <c r="D1320" s="32" t="s">
        <v>1700</v>
      </c>
      <c r="E1320" s="32" t="s">
        <v>3649</v>
      </c>
      <c r="F1320" s="32" t="s">
        <v>8630</v>
      </c>
      <c r="G1320" s="32" t="s">
        <v>2809</v>
      </c>
      <c r="H1320" s="32" t="s">
        <v>2810</v>
      </c>
      <c r="I1320" s="32" t="s">
        <v>4605</v>
      </c>
      <c r="J1320" s="35">
        <v>7.61</v>
      </c>
      <c r="K1320" s="35">
        <v>0</v>
      </c>
      <c r="L1320" s="35">
        <v>0</v>
      </c>
      <c r="M1320" s="35">
        <v>0</v>
      </c>
      <c r="N1320" s="32" t="s">
        <v>2197</v>
      </c>
      <c r="O1320" s="32" t="s">
        <v>18</v>
      </c>
      <c r="P1320" s="32">
        <v>1</v>
      </c>
      <c r="Q1320" s="32" t="s">
        <v>3650</v>
      </c>
    </row>
    <row r="1321" spans="1:17" hidden="1" x14ac:dyDescent="0.25">
      <c r="A1321" s="57">
        <v>42249.465187465277</v>
      </c>
      <c r="B1321" s="32" t="s">
        <v>70</v>
      </c>
      <c r="C1321" s="32" t="s">
        <v>3624</v>
      </c>
      <c r="D1321" s="32" t="s">
        <v>1700</v>
      </c>
      <c r="E1321" s="32" t="s">
        <v>3649</v>
      </c>
      <c r="F1321" s="32" t="s">
        <v>8630</v>
      </c>
      <c r="G1321" s="32" t="s">
        <v>3107</v>
      </c>
      <c r="H1321" s="32" t="s">
        <v>3108</v>
      </c>
      <c r="I1321" s="32" t="s">
        <v>4605</v>
      </c>
      <c r="J1321" s="35">
        <v>6.13</v>
      </c>
      <c r="K1321" s="35">
        <v>0</v>
      </c>
      <c r="L1321" s="35">
        <v>0</v>
      </c>
      <c r="M1321" s="35">
        <v>0</v>
      </c>
      <c r="N1321" s="32" t="s">
        <v>2197</v>
      </c>
      <c r="O1321" s="32" t="s">
        <v>18</v>
      </c>
      <c r="P1321" s="32">
        <v>1</v>
      </c>
      <c r="Q1321" s="32" t="s">
        <v>3650</v>
      </c>
    </row>
    <row r="1322" spans="1:17" hidden="1" x14ac:dyDescent="0.25">
      <c r="A1322" s="57">
        <v>42249.465189270835</v>
      </c>
      <c r="B1322" s="32" t="s">
        <v>70</v>
      </c>
      <c r="C1322" s="32" t="s">
        <v>3624</v>
      </c>
      <c r="D1322" s="32" t="s">
        <v>1700</v>
      </c>
      <c r="E1322" s="32" t="s">
        <v>3651</v>
      </c>
      <c r="F1322" s="32" t="s">
        <v>8631</v>
      </c>
      <c r="G1322" s="32" t="s">
        <v>3379</v>
      </c>
      <c r="H1322" s="32" t="s">
        <v>3380</v>
      </c>
      <c r="I1322" s="32" t="s">
        <v>4605</v>
      </c>
      <c r="J1322" s="35">
        <v>18.98</v>
      </c>
      <c r="K1322" s="35">
        <v>0</v>
      </c>
      <c r="L1322" s="35">
        <v>0</v>
      </c>
      <c r="M1322" s="35">
        <v>0</v>
      </c>
      <c r="N1322" s="32" t="s">
        <v>2197</v>
      </c>
      <c r="O1322" s="32" t="s">
        <v>18</v>
      </c>
      <c r="P1322" s="32">
        <v>1</v>
      </c>
      <c r="Q1322" s="32" t="s">
        <v>3652</v>
      </c>
    </row>
    <row r="1323" spans="1:17" hidden="1" x14ac:dyDescent="0.25">
      <c r="A1323" s="57">
        <v>42249.465189270835</v>
      </c>
      <c r="B1323" s="32" t="s">
        <v>70</v>
      </c>
      <c r="C1323" s="32" t="s">
        <v>3624</v>
      </c>
      <c r="D1323" s="32" t="s">
        <v>1700</v>
      </c>
      <c r="E1323" s="32" t="s">
        <v>3651</v>
      </c>
      <c r="F1323" s="32" t="s">
        <v>8631</v>
      </c>
      <c r="G1323" s="32" t="s">
        <v>3154</v>
      </c>
      <c r="H1323" s="32" t="s">
        <v>3155</v>
      </c>
      <c r="I1323" s="32" t="s">
        <v>4605</v>
      </c>
      <c r="J1323" s="35">
        <v>72.180000000000007</v>
      </c>
      <c r="K1323" s="35">
        <v>0</v>
      </c>
      <c r="L1323" s="35">
        <v>0</v>
      </c>
      <c r="M1323" s="35">
        <v>0</v>
      </c>
      <c r="N1323" s="32" t="s">
        <v>2197</v>
      </c>
      <c r="O1323" s="32" t="s">
        <v>18</v>
      </c>
      <c r="P1323" s="32">
        <v>2</v>
      </c>
      <c r="Q1323" s="32" t="s">
        <v>3652</v>
      </c>
    </row>
    <row r="1324" spans="1:17" hidden="1" x14ac:dyDescent="0.25">
      <c r="A1324" s="57">
        <v>42249.465191087962</v>
      </c>
      <c r="B1324" s="32" t="s">
        <v>70</v>
      </c>
      <c r="C1324" s="32" t="s">
        <v>3624</v>
      </c>
      <c r="D1324" s="32" t="s">
        <v>1700</v>
      </c>
      <c r="E1324" s="32" t="s">
        <v>3653</v>
      </c>
      <c r="F1324" s="32" t="s">
        <v>8632</v>
      </c>
      <c r="G1324" s="32" t="s">
        <v>3379</v>
      </c>
      <c r="H1324" s="32" t="s">
        <v>3380</v>
      </c>
      <c r="I1324" s="32" t="s">
        <v>4605</v>
      </c>
      <c r="J1324" s="35">
        <v>56.94</v>
      </c>
      <c r="K1324" s="35">
        <v>0</v>
      </c>
      <c r="L1324" s="35">
        <v>0</v>
      </c>
      <c r="M1324" s="35">
        <v>0</v>
      </c>
      <c r="N1324" s="32" t="s">
        <v>2197</v>
      </c>
      <c r="O1324" s="32" t="s">
        <v>18</v>
      </c>
      <c r="P1324" s="32">
        <v>3</v>
      </c>
      <c r="Q1324" s="32" t="s">
        <v>3654</v>
      </c>
    </row>
    <row r="1325" spans="1:17" hidden="1" x14ac:dyDescent="0.25">
      <c r="A1325" s="57">
        <v>42249.465191087962</v>
      </c>
      <c r="B1325" s="32" t="s">
        <v>70</v>
      </c>
      <c r="C1325" s="32" t="s">
        <v>3624</v>
      </c>
      <c r="D1325" s="32" t="s">
        <v>1700</v>
      </c>
      <c r="E1325" s="32" t="s">
        <v>3653</v>
      </c>
      <c r="F1325" s="32" t="s">
        <v>8632</v>
      </c>
      <c r="G1325" s="32" t="s">
        <v>3049</v>
      </c>
      <c r="H1325" s="32" t="s">
        <v>3050</v>
      </c>
      <c r="I1325" s="32" t="s">
        <v>4605</v>
      </c>
      <c r="J1325" s="35">
        <v>162.6</v>
      </c>
      <c r="K1325" s="35">
        <v>0</v>
      </c>
      <c r="L1325" s="35">
        <v>0</v>
      </c>
      <c r="M1325" s="35">
        <v>0</v>
      </c>
      <c r="N1325" s="32" t="s">
        <v>2197</v>
      </c>
      <c r="O1325" s="32" t="s">
        <v>18</v>
      </c>
      <c r="P1325" s="32">
        <v>5</v>
      </c>
      <c r="Q1325" s="32" t="s">
        <v>3654</v>
      </c>
    </row>
    <row r="1326" spans="1:17" hidden="1" x14ac:dyDescent="0.25">
      <c r="A1326" s="57">
        <v>42249.465192511576</v>
      </c>
      <c r="B1326" s="32" t="s">
        <v>70</v>
      </c>
      <c r="C1326" s="32" t="s">
        <v>3624</v>
      </c>
      <c r="D1326" s="32" t="s">
        <v>1700</v>
      </c>
      <c r="E1326" s="32" t="s">
        <v>3655</v>
      </c>
      <c r="F1326" s="32" t="s">
        <v>8633</v>
      </c>
      <c r="G1326" s="32" t="s">
        <v>3154</v>
      </c>
      <c r="H1326" s="32" t="s">
        <v>3155</v>
      </c>
      <c r="I1326" s="32" t="s">
        <v>4605</v>
      </c>
      <c r="J1326" s="35">
        <v>108.27</v>
      </c>
      <c r="K1326" s="35">
        <v>0</v>
      </c>
      <c r="L1326" s="35">
        <v>0</v>
      </c>
      <c r="M1326" s="35">
        <v>0</v>
      </c>
      <c r="N1326" s="32" t="s">
        <v>2197</v>
      </c>
      <c r="O1326" s="32" t="s">
        <v>18</v>
      </c>
      <c r="P1326" s="32">
        <v>3</v>
      </c>
      <c r="Q1326" s="32" t="s">
        <v>3656</v>
      </c>
    </row>
    <row r="1327" spans="1:17" hidden="1" x14ac:dyDescent="0.25">
      <c r="A1327" s="57">
        <v>42249.465192511576</v>
      </c>
      <c r="B1327" s="32" t="s">
        <v>70</v>
      </c>
      <c r="C1327" s="32" t="s">
        <v>3624</v>
      </c>
      <c r="D1327" s="32" t="s">
        <v>1700</v>
      </c>
      <c r="E1327" s="32" t="s">
        <v>3655</v>
      </c>
      <c r="F1327" s="32" t="s">
        <v>8633</v>
      </c>
      <c r="G1327" s="32" t="s">
        <v>3230</v>
      </c>
      <c r="H1327" s="32" t="s">
        <v>3231</v>
      </c>
      <c r="I1327" s="32" t="s">
        <v>4605</v>
      </c>
      <c r="J1327" s="35">
        <v>4.5</v>
      </c>
      <c r="K1327" s="35">
        <v>0</v>
      </c>
      <c r="L1327" s="35">
        <v>0</v>
      </c>
      <c r="M1327" s="35">
        <v>0</v>
      </c>
      <c r="N1327" s="32" t="s">
        <v>2197</v>
      </c>
      <c r="O1327" s="32" t="s">
        <v>18</v>
      </c>
      <c r="P1327" s="32">
        <v>3</v>
      </c>
      <c r="Q1327" s="32" t="s">
        <v>3656</v>
      </c>
    </row>
    <row r="1328" spans="1:17" hidden="1" x14ac:dyDescent="0.25">
      <c r="A1328" s="57">
        <v>42249.465194131946</v>
      </c>
      <c r="B1328" s="32" t="s">
        <v>70</v>
      </c>
      <c r="C1328" s="32" t="s">
        <v>3624</v>
      </c>
      <c r="D1328" s="32" t="s">
        <v>1700</v>
      </c>
      <c r="E1328" s="32" t="s">
        <v>3657</v>
      </c>
      <c r="F1328" s="32" t="s">
        <v>8634</v>
      </c>
      <c r="G1328" s="32" t="s">
        <v>3049</v>
      </c>
      <c r="H1328" s="32" t="s">
        <v>3050</v>
      </c>
      <c r="I1328" s="32" t="s">
        <v>4605</v>
      </c>
      <c r="J1328" s="35">
        <v>195.12</v>
      </c>
      <c r="K1328" s="35">
        <v>0</v>
      </c>
      <c r="L1328" s="35">
        <v>0</v>
      </c>
      <c r="M1328" s="35">
        <v>0</v>
      </c>
      <c r="N1328" s="32" t="s">
        <v>2197</v>
      </c>
      <c r="O1328" s="32" t="s">
        <v>18</v>
      </c>
      <c r="P1328" s="32">
        <v>6</v>
      </c>
      <c r="Q1328" s="32" t="s">
        <v>3658</v>
      </c>
    </row>
    <row r="1329" spans="1:17" hidden="1" x14ac:dyDescent="0.25">
      <c r="A1329" s="57">
        <v>42249.46519560185</v>
      </c>
      <c r="B1329" s="32" t="s">
        <v>70</v>
      </c>
      <c r="C1329" s="32" t="s">
        <v>3624</v>
      </c>
      <c r="D1329" s="32" t="s">
        <v>1700</v>
      </c>
      <c r="E1329" s="32" t="s">
        <v>3659</v>
      </c>
      <c r="F1329" s="32" t="s">
        <v>8635</v>
      </c>
      <c r="G1329" s="32" t="s">
        <v>3154</v>
      </c>
      <c r="H1329" s="32" t="s">
        <v>3155</v>
      </c>
      <c r="I1329" s="32" t="s">
        <v>4605</v>
      </c>
      <c r="J1329" s="35">
        <v>108.27</v>
      </c>
      <c r="K1329" s="35">
        <v>0</v>
      </c>
      <c r="L1329" s="35">
        <v>0</v>
      </c>
      <c r="M1329" s="35">
        <v>0</v>
      </c>
      <c r="N1329" s="32" t="s">
        <v>2197</v>
      </c>
      <c r="O1329" s="32" t="s">
        <v>18</v>
      </c>
      <c r="P1329" s="32">
        <v>3</v>
      </c>
      <c r="Q1329" s="32" t="s">
        <v>3660</v>
      </c>
    </row>
    <row r="1330" spans="1:17" hidden="1" x14ac:dyDescent="0.25">
      <c r="A1330" s="57">
        <v>42249.465196874997</v>
      </c>
      <c r="B1330" s="32" t="s">
        <v>70</v>
      </c>
      <c r="C1330" s="32" t="s">
        <v>3624</v>
      </c>
      <c r="D1330" s="32" t="s">
        <v>1700</v>
      </c>
      <c r="E1330" s="32" t="s">
        <v>3661</v>
      </c>
      <c r="F1330" s="32" t="s">
        <v>8636</v>
      </c>
      <c r="G1330" s="32" t="s">
        <v>3379</v>
      </c>
      <c r="H1330" s="32" t="s">
        <v>3380</v>
      </c>
      <c r="I1330" s="32" t="s">
        <v>4605</v>
      </c>
      <c r="J1330" s="35">
        <v>37.96</v>
      </c>
      <c r="K1330" s="35">
        <v>0</v>
      </c>
      <c r="L1330" s="35">
        <v>0</v>
      </c>
      <c r="M1330" s="35">
        <v>0</v>
      </c>
      <c r="N1330" s="32" t="s">
        <v>2197</v>
      </c>
      <c r="O1330" s="32" t="s">
        <v>18</v>
      </c>
      <c r="P1330" s="32">
        <v>2</v>
      </c>
      <c r="Q1330" s="32" t="s">
        <v>3662</v>
      </c>
    </row>
    <row r="1331" spans="1:17" hidden="1" x14ac:dyDescent="0.25">
      <c r="A1331" s="57">
        <v>42249.465198113423</v>
      </c>
      <c r="B1331" s="32" t="s">
        <v>70</v>
      </c>
      <c r="C1331" s="32" t="s">
        <v>3624</v>
      </c>
      <c r="D1331" s="32" t="s">
        <v>1700</v>
      </c>
      <c r="E1331" s="32" t="s">
        <v>3663</v>
      </c>
      <c r="F1331" s="32" t="s">
        <v>8637</v>
      </c>
      <c r="G1331" s="32" t="s">
        <v>2690</v>
      </c>
      <c r="H1331" s="32" t="s">
        <v>2691</v>
      </c>
      <c r="I1331" s="32" t="s">
        <v>4605</v>
      </c>
      <c r="J1331" s="35">
        <v>34.799999999999997</v>
      </c>
      <c r="K1331" s="35">
        <v>0</v>
      </c>
      <c r="L1331" s="35">
        <v>0</v>
      </c>
      <c r="M1331" s="35">
        <v>0</v>
      </c>
      <c r="N1331" s="32" t="s">
        <v>2197</v>
      </c>
      <c r="O1331" s="32" t="s">
        <v>18</v>
      </c>
      <c r="P1331" s="32">
        <v>2</v>
      </c>
      <c r="Q1331" s="32" t="s">
        <v>3664</v>
      </c>
    </row>
    <row r="1332" spans="1:17" hidden="1" x14ac:dyDescent="0.25">
      <c r="A1332" s="57">
        <v>42249.465200115737</v>
      </c>
      <c r="B1332" s="32" t="s">
        <v>70</v>
      </c>
      <c r="C1332" s="32" t="s">
        <v>3624</v>
      </c>
      <c r="D1332" s="32" t="s">
        <v>1700</v>
      </c>
      <c r="E1332" s="32" t="s">
        <v>3665</v>
      </c>
      <c r="F1332" s="32" t="s">
        <v>8638</v>
      </c>
      <c r="G1332" s="32" t="s">
        <v>3049</v>
      </c>
      <c r="H1332" s="32" t="s">
        <v>3050</v>
      </c>
      <c r="I1332" s="32" t="s">
        <v>4605</v>
      </c>
      <c r="J1332" s="35">
        <v>585.36</v>
      </c>
      <c r="K1332" s="35">
        <v>0</v>
      </c>
      <c r="L1332" s="35">
        <v>0</v>
      </c>
      <c r="M1332" s="35">
        <v>0</v>
      </c>
      <c r="N1332" s="32" t="s">
        <v>2197</v>
      </c>
      <c r="O1332" s="32" t="s">
        <v>18</v>
      </c>
      <c r="P1332" s="32">
        <v>18</v>
      </c>
      <c r="Q1332" s="32" t="s">
        <v>3664</v>
      </c>
    </row>
    <row r="1333" spans="1:17" hidden="1" x14ac:dyDescent="0.25">
      <c r="A1333" s="57">
        <v>42249.465200115737</v>
      </c>
      <c r="B1333" s="32" t="s">
        <v>70</v>
      </c>
      <c r="C1333" s="32" t="s">
        <v>3624</v>
      </c>
      <c r="D1333" s="32" t="s">
        <v>1700</v>
      </c>
      <c r="E1333" s="32" t="s">
        <v>3665</v>
      </c>
      <c r="F1333" s="32" t="s">
        <v>8638</v>
      </c>
      <c r="G1333" s="32" t="s">
        <v>3154</v>
      </c>
      <c r="H1333" s="32" t="s">
        <v>3155</v>
      </c>
      <c r="I1333" s="32" t="s">
        <v>4605</v>
      </c>
      <c r="J1333" s="35">
        <v>469.17</v>
      </c>
      <c r="K1333" s="35">
        <v>0</v>
      </c>
      <c r="L1333" s="35">
        <v>0</v>
      </c>
      <c r="M1333" s="35">
        <v>0</v>
      </c>
      <c r="N1333" s="32" t="s">
        <v>2197</v>
      </c>
      <c r="O1333" s="32" t="s">
        <v>18</v>
      </c>
      <c r="P1333" s="32">
        <v>13</v>
      </c>
      <c r="Q1333" s="32" t="s">
        <v>3664</v>
      </c>
    </row>
    <row r="1334" spans="1:17" hidden="1" x14ac:dyDescent="0.25">
      <c r="A1334" s="57">
        <v>42249.465200115737</v>
      </c>
      <c r="B1334" s="32" t="s">
        <v>70</v>
      </c>
      <c r="C1334" s="32" t="s">
        <v>3624</v>
      </c>
      <c r="D1334" s="32" t="s">
        <v>1700</v>
      </c>
      <c r="E1334" s="32" t="s">
        <v>3665</v>
      </c>
      <c r="F1334" s="32" t="s">
        <v>8638</v>
      </c>
      <c r="G1334" s="32" t="s">
        <v>3379</v>
      </c>
      <c r="H1334" s="32" t="s">
        <v>3380</v>
      </c>
      <c r="I1334" s="32" t="s">
        <v>4605</v>
      </c>
      <c r="J1334" s="35">
        <v>18.98</v>
      </c>
      <c r="K1334" s="35">
        <v>0</v>
      </c>
      <c r="L1334" s="35">
        <v>0</v>
      </c>
      <c r="M1334" s="35">
        <v>0</v>
      </c>
      <c r="N1334" s="32" t="s">
        <v>2197</v>
      </c>
      <c r="O1334" s="32" t="s">
        <v>18</v>
      </c>
      <c r="P1334" s="32">
        <v>1</v>
      </c>
      <c r="Q1334" s="32" t="s">
        <v>3664</v>
      </c>
    </row>
    <row r="1335" spans="1:17" hidden="1" x14ac:dyDescent="0.25">
      <c r="A1335" s="57">
        <v>42249.465202812498</v>
      </c>
      <c r="B1335" s="32" t="s">
        <v>70</v>
      </c>
      <c r="C1335" s="32" t="s">
        <v>3624</v>
      </c>
      <c r="D1335" s="32" t="s">
        <v>1700</v>
      </c>
      <c r="E1335" s="32" t="s">
        <v>3666</v>
      </c>
      <c r="F1335" s="32" t="s">
        <v>8639</v>
      </c>
      <c r="G1335" s="32" t="s">
        <v>3049</v>
      </c>
      <c r="H1335" s="32" t="s">
        <v>3050</v>
      </c>
      <c r="I1335" s="32" t="s">
        <v>4605</v>
      </c>
      <c r="J1335" s="35">
        <v>65.040000000000006</v>
      </c>
      <c r="K1335" s="35">
        <v>0</v>
      </c>
      <c r="L1335" s="35">
        <v>0</v>
      </c>
      <c r="M1335" s="35">
        <v>0</v>
      </c>
      <c r="N1335" s="32" t="s">
        <v>2197</v>
      </c>
      <c r="O1335" s="32" t="s">
        <v>18</v>
      </c>
      <c r="P1335" s="32">
        <v>2</v>
      </c>
      <c r="Q1335" s="32" t="s">
        <v>3667</v>
      </c>
    </row>
    <row r="1336" spans="1:17" hidden="1" x14ac:dyDescent="0.25">
      <c r="A1336" s="57">
        <v>42249.465204085645</v>
      </c>
      <c r="B1336" s="32" t="s">
        <v>70</v>
      </c>
      <c r="C1336" s="32" t="s">
        <v>3624</v>
      </c>
      <c r="D1336" s="32" t="s">
        <v>1700</v>
      </c>
      <c r="E1336" s="32" t="s">
        <v>3668</v>
      </c>
      <c r="F1336" s="32" t="s">
        <v>8640</v>
      </c>
      <c r="G1336" s="32" t="s">
        <v>3049</v>
      </c>
      <c r="H1336" s="32" t="s">
        <v>3050</v>
      </c>
      <c r="I1336" s="32" t="s">
        <v>4605</v>
      </c>
      <c r="J1336" s="35">
        <v>97.56</v>
      </c>
      <c r="K1336" s="35">
        <v>0</v>
      </c>
      <c r="L1336" s="35">
        <v>0</v>
      </c>
      <c r="M1336" s="35">
        <v>0</v>
      </c>
      <c r="N1336" s="32" t="s">
        <v>2197</v>
      </c>
      <c r="O1336" s="32" t="s">
        <v>18</v>
      </c>
      <c r="P1336" s="32">
        <v>3</v>
      </c>
      <c r="Q1336" s="32" t="s">
        <v>3669</v>
      </c>
    </row>
    <row r="1337" spans="1:17" hidden="1" x14ac:dyDescent="0.25">
      <c r="A1337" s="57">
        <v>42249.465204085645</v>
      </c>
      <c r="B1337" s="32" t="s">
        <v>70</v>
      </c>
      <c r="C1337" s="32" t="s">
        <v>3624</v>
      </c>
      <c r="D1337" s="32" t="s">
        <v>1700</v>
      </c>
      <c r="E1337" s="32" t="s">
        <v>3668</v>
      </c>
      <c r="F1337" s="32" t="s">
        <v>8640</v>
      </c>
      <c r="G1337" s="32" t="s">
        <v>3154</v>
      </c>
      <c r="H1337" s="32" t="s">
        <v>3155</v>
      </c>
      <c r="I1337" s="32" t="s">
        <v>4605</v>
      </c>
      <c r="J1337" s="35">
        <v>108.27</v>
      </c>
      <c r="K1337" s="35">
        <v>0</v>
      </c>
      <c r="L1337" s="35">
        <v>0</v>
      </c>
      <c r="M1337" s="35">
        <v>0</v>
      </c>
      <c r="N1337" s="32" t="s">
        <v>2197</v>
      </c>
      <c r="O1337" s="32" t="s">
        <v>18</v>
      </c>
      <c r="P1337" s="32">
        <v>3</v>
      </c>
      <c r="Q1337" s="32" t="s">
        <v>3669</v>
      </c>
    </row>
    <row r="1338" spans="1:17" hidden="1" x14ac:dyDescent="0.25">
      <c r="A1338" s="57">
        <v>42249.465205706016</v>
      </c>
      <c r="B1338" s="32" t="s">
        <v>70</v>
      </c>
      <c r="C1338" s="32" t="s">
        <v>3624</v>
      </c>
      <c r="D1338" s="32" t="s">
        <v>1700</v>
      </c>
      <c r="E1338" s="32" t="s">
        <v>3670</v>
      </c>
      <c r="F1338" s="32" t="s">
        <v>8641</v>
      </c>
      <c r="G1338" s="32" t="s">
        <v>3049</v>
      </c>
      <c r="H1338" s="32" t="s">
        <v>3050</v>
      </c>
      <c r="I1338" s="32" t="s">
        <v>4605</v>
      </c>
      <c r="J1338" s="35">
        <v>162.6</v>
      </c>
      <c r="K1338" s="35">
        <v>0</v>
      </c>
      <c r="L1338" s="35">
        <v>0</v>
      </c>
      <c r="M1338" s="35">
        <v>0</v>
      </c>
      <c r="N1338" s="32" t="s">
        <v>2197</v>
      </c>
      <c r="O1338" s="32" t="s">
        <v>18</v>
      </c>
      <c r="P1338" s="32">
        <v>5</v>
      </c>
      <c r="Q1338" s="32" t="s">
        <v>3671</v>
      </c>
    </row>
    <row r="1339" spans="1:17" hidden="1" x14ac:dyDescent="0.25">
      <c r="A1339" s="57">
        <v>42249.465205706016</v>
      </c>
      <c r="B1339" s="32" t="s">
        <v>70</v>
      </c>
      <c r="C1339" s="32" t="s">
        <v>3624</v>
      </c>
      <c r="D1339" s="32" t="s">
        <v>1700</v>
      </c>
      <c r="E1339" s="32" t="s">
        <v>3670</v>
      </c>
      <c r="F1339" s="32" t="s">
        <v>8641</v>
      </c>
      <c r="G1339" s="32" t="s">
        <v>3154</v>
      </c>
      <c r="H1339" s="32" t="s">
        <v>3155</v>
      </c>
      <c r="I1339" s="32" t="s">
        <v>4605</v>
      </c>
      <c r="J1339" s="35">
        <v>36.090000000000003</v>
      </c>
      <c r="K1339" s="35">
        <v>0</v>
      </c>
      <c r="L1339" s="35">
        <v>0</v>
      </c>
      <c r="M1339" s="35">
        <v>0</v>
      </c>
      <c r="N1339" s="32" t="s">
        <v>2197</v>
      </c>
      <c r="O1339" s="32" t="s">
        <v>18</v>
      </c>
      <c r="P1339" s="32">
        <v>1</v>
      </c>
      <c r="Q1339" s="32" t="s">
        <v>3671</v>
      </c>
    </row>
    <row r="1340" spans="1:17" hidden="1" x14ac:dyDescent="0.25">
      <c r="A1340" s="57">
        <v>42249.465207719906</v>
      </c>
      <c r="B1340" s="32" t="s">
        <v>70</v>
      </c>
      <c r="C1340" s="32" t="s">
        <v>3624</v>
      </c>
      <c r="D1340" s="32" t="s">
        <v>1700</v>
      </c>
      <c r="E1340" s="32" t="s">
        <v>3672</v>
      </c>
      <c r="F1340" s="32" t="s">
        <v>8642</v>
      </c>
      <c r="G1340" s="32" t="s">
        <v>3379</v>
      </c>
      <c r="H1340" s="32" t="s">
        <v>3380</v>
      </c>
      <c r="I1340" s="32" t="s">
        <v>4605</v>
      </c>
      <c r="J1340" s="35">
        <v>18.98</v>
      </c>
      <c r="K1340" s="35">
        <v>0</v>
      </c>
      <c r="L1340" s="35">
        <v>0</v>
      </c>
      <c r="M1340" s="35">
        <v>0</v>
      </c>
      <c r="N1340" s="32" t="s">
        <v>2197</v>
      </c>
      <c r="O1340" s="32" t="s">
        <v>18</v>
      </c>
      <c r="P1340" s="32">
        <v>1</v>
      </c>
      <c r="Q1340" s="32" t="s">
        <v>3673</v>
      </c>
    </row>
    <row r="1341" spans="1:17" hidden="1" x14ac:dyDescent="0.25">
      <c r="A1341" s="57">
        <v>42249.465207719906</v>
      </c>
      <c r="B1341" s="32" t="s">
        <v>70</v>
      </c>
      <c r="C1341" s="32" t="s">
        <v>3624</v>
      </c>
      <c r="D1341" s="32" t="s">
        <v>1700</v>
      </c>
      <c r="E1341" s="32" t="s">
        <v>3672</v>
      </c>
      <c r="F1341" s="32" t="s">
        <v>8642</v>
      </c>
      <c r="G1341" s="32" t="s">
        <v>2809</v>
      </c>
      <c r="H1341" s="32" t="s">
        <v>2810</v>
      </c>
      <c r="I1341" s="32" t="s">
        <v>4605</v>
      </c>
      <c r="J1341" s="35">
        <v>5.38</v>
      </c>
      <c r="K1341" s="35">
        <v>0</v>
      </c>
      <c r="L1341" s="35">
        <v>0</v>
      </c>
      <c r="M1341" s="35">
        <v>0</v>
      </c>
      <c r="N1341" s="32" t="s">
        <v>2197</v>
      </c>
      <c r="O1341" s="32" t="s">
        <v>18</v>
      </c>
      <c r="P1341" s="32">
        <v>1</v>
      </c>
      <c r="Q1341" s="32" t="s">
        <v>3673</v>
      </c>
    </row>
    <row r="1342" spans="1:17" hidden="1" x14ac:dyDescent="0.25">
      <c r="A1342" s="57">
        <v>42249.465207719906</v>
      </c>
      <c r="B1342" s="32" t="s">
        <v>70</v>
      </c>
      <c r="C1342" s="32" t="s">
        <v>3624</v>
      </c>
      <c r="D1342" s="32" t="s">
        <v>1700</v>
      </c>
      <c r="E1342" s="32" t="s">
        <v>3672</v>
      </c>
      <c r="F1342" s="32" t="s">
        <v>8642</v>
      </c>
      <c r="G1342" s="32" t="s">
        <v>3096</v>
      </c>
      <c r="H1342" s="32" t="s">
        <v>3097</v>
      </c>
      <c r="I1342" s="32" t="s">
        <v>4605</v>
      </c>
      <c r="J1342" s="35">
        <v>2.39</v>
      </c>
      <c r="K1342" s="35">
        <v>0</v>
      </c>
      <c r="L1342" s="35">
        <v>0</v>
      </c>
      <c r="M1342" s="35">
        <v>0</v>
      </c>
      <c r="N1342" s="32" t="s">
        <v>2197</v>
      </c>
      <c r="O1342" s="32" t="s">
        <v>18</v>
      </c>
      <c r="P1342" s="32">
        <v>1</v>
      </c>
      <c r="Q1342" s="32" t="s">
        <v>3673</v>
      </c>
    </row>
    <row r="1343" spans="1:17" hidden="1" x14ac:dyDescent="0.25">
      <c r="A1343" s="57">
        <v>42249.465207719906</v>
      </c>
      <c r="B1343" s="32" t="s">
        <v>70</v>
      </c>
      <c r="C1343" s="32" t="s">
        <v>3624</v>
      </c>
      <c r="D1343" s="32" t="s">
        <v>1700</v>
      </c>
      <c r="E1343" s="32" t="s">
        <v>3672</v>
      </c>
      <c r="F1343" s="32" t="s">
        <v>8642</v>
      </c>
      <c r="G1343" s="32" t="s">
        <v>3107</v>
      </c>
      <c r="H1343" s="32" t="s">
        <v>3108</v>
      </c>
      <c r="I1343" s="32" t="s">
        <v>4605</v>
      </c>
      <c r="J1343" s="35">
        <v>4.33</v>
      </c>
      <c r="K1343" s="35">
        <v>0</v>
      </c>
      <c r="L1343" s="35">
        <v>0</v>
      </c>
      <c r="M1343" s="35">
        <v>0</v>
      </c>
      <c r="N1343" s="32" t="s">
        <v>2197</v>
      </c>
      <c r="O1343" s="32" t="s">
        <v>18</v>
      </c>
      <c r="P1343" s="32">
        <v>1</v>
      </c>
      <c r="Q1343" s="32" t="s">
        <v>3673</v>
      </c>
    </row>
    <row r="1344" spans="1:17" hidden="1" x14ac:dyDescent="0.25">
      <c r="A1344" s="57">
        <v>42249.465207719906</v>
      </c>
      <c r="B1344" s="32" t="s">
        <v>70</v>
      </c>
      <c r="C1344" s="32" t="s">
        <v>3624</v>
      </c>
      <c r="D1344" s="32" t="s">
        <v>1700</v>
      </c>
      <c r="E1344" s="32" t="s">
        <v>3672</v>
      </c>
      <c r="F1344" s="32" t="s">
        <v>8642</v>
      </c>
      <c r="G1344" s="32" t="s">
        <v>3674</v>
      </c>
      <c r="H1344" s="32" t="s">
        <v>3675</v>
      </c>
      <c r="I1344" s="32" t="s">
        <v>4605</v>
      </c>
      <c r="J1344" s="35">
        <v>1.64</v>
      </c>
      <c r="K1344" s="35">
        <v>0</v>
      </c>
      <c r="L1344" s="35">
        <v>0</v>
      </c>
      <c r="M1344" s="35">
        <v>0</v>
      </c>
      <c r="N1344" s="32" t="s">
        <v>2197</v>
      </c>
      <c r="O1344" s="32" t="s">
        <v>18</v>
      </c>
      <c r="P1344" s="32">
        <v>1</v>
      </c>
      <c r="Q1344" s="32" t="s">
        <v>3673</v>
      </c>
    </row>
    <row r="1345" spans="1:17" hidden="1" x14ac:dyDescent="0.25">
      <c r="A1345" s="57">
        <v>42249.465210219911</v>
      </c>
      <c r="B1345" s="32" t="s">
        <v>70</v>
      </c>
      <c r="C1345" s="32" t="s">
        <v>3624</v>
      </c>
      <c r="D1345" s="32" t="s">
        <v>1700</v>
      </c>
      <c r="E1345" s="32" t="s">
        <v>3676</v>
      </c>
      <c r="F1345" s="32" t="s">
        <v>8643</v>
      </c>
      <c r="G1345" s="32" t="s">
        <v>3154</v>
      </c>
      <c r="H1345" s="32" t="s">
        <v>3155</v>
      </c>
      <c r="I1345" s="32" t="s">
        <v>4605</v>
      </c>
      <c r="J1345" s="35">
        <v>36.090000000000003</v>
      </c>
      <c r="K1345" s="35">
        <v>0</v>
      </c>
      <c r="L1345" s="35">
        <v>0</v>
      </c>
      <c r="M1345" s="35">
        <v>0</v>
      </c>
      <c r="N1345" s="32" t="s">
        <v>2197</v>
      </c>
      <c r="O1345" s="32" t="s">
        <v>18</v>
      </c>
      <c r="P1345" s="32">
        <v>1</v>
      </c>
      <c r="Q1345" s="32" t="s">
        <v>2262</v>
      </c>
    </row>
    <row r="1346" spans="1:17" hidden="1" x14ac:dyDescent="0.25">
      <c r="A1346" s="57">
        <v>42249.465210219911</v>
      </c>
      <c r="B1346" s="32" t="s">
        <v>70</v>
      </c>
      <c r="C1346" s="32" t="s">
        <v>3624</v>
      </c>
      <c r="D1346" s="32" t="s">
        <v>1700</v>
      </c>
      <c r="E1346" s="32" t="s">
        <v>3676</v>
      </c>
      <c r="F1346" s="32" t="s">
        <v>8643</v>
      </c>
      <c r="G1346" s="32" t="s">
        <v>3049</v>
      </c>
      <c r="H1346" s="32" t="s">
        <v>3050</v>
      </c>
      <c r="I1346" s="32" t="s">
        <v>4605</v>
      </c>
      <c r="J1346" s="35">
        <v>227.64</v>
      </c>
      <c r="K1346" s="35">
        <v>0</v>
      </c>
      <c r="L1346" s="35">
        <v>0</v>
      </c>
      <c r="M1346" s="35">
        <v>0</v>
      </c>
      <c r="N1346" s="32" t="s">
        <v>2197</v>
      </c>
      <c r="O1346" s="32" t="s">
        <v>18</v>
      </c>
      <c r="P1346" s="32">
        <v>7</v>
      </c>
      <c r="Q1346" s="32" t="s">
        <v>2262</v>
      </c>
    </row>
    <row r="1347" spans="1:17" hidden="1" x14ac:dyDescent="0.25">
      <c r="A1347" s="57">
        <v>42249.465210219911</v>
      </c>
      <c r="B1347" s="32" t="s">
        <v>70</v>
      </c>
      <c r="C1347" s="32" t="s">
        <v>3624</v>
      </c>
      <c r="D1347" s="32" t="s">
        <v>1700</v>
      </c>
      <c r="E1347" s="32" t="s">
        <v>3676</v>
      </c>
      <c r="F1347" s="32" t="s">
        <v>8643</v>
      </c>
      <c r="G1347" s="32" t="s">
        <v>3230</v>
      </c>
      <c r="H1347" s="32" t="s">
        <v>3231</v>
      </c>
      <c r="I1347" s="32" t="s">
        <v>4605</v>
      </c>
      <c r="J1347" s="35">
        <v>1.5</v>
      </c>
      <c r="K1347" s="35">
        <v>0</v>
      </c>
      <c r="L1347" s="35">
        <v>0</v>
      </c>
      <c r="M1347" s="35">
        <v>0</v>
      </c>
      <c r="N1347" s="32" t="s">
        <v>2197</v>
      </c>
      <c r="O1347" s="32" t="s">
        <v>18</v>
      </c>
      <c r="P1347" s="32">
        <v>1</v>
      </c>
      <c r="Q1347" s="32" t="s">
        <v>2262</v>
      </c>
    </row>
    <row r="1348" spans="1:17" hidden="1" x14ac:dyDescent="0.25">
      <c r="A1348" s="57">
        <v>42249.465210219911</v>
      </c>
      <c r="B1348" s="32" t="s">
        <v>70</v>
      </c>
      <c r="C1348" s="32" t="s">
        <v>3624</v>
      </c>
      <c r="D1348" s="32" t="s">
        <v>1700</v>
      </c>
      <c r="E1348" s="32" t="s">
        <v>3676</v>
      </c>
      <c r="F1348" s="32" t="s">
        <v>8643</v>
      </c>
      <c r="G1348" s="32" t="s">
        <v>2806</v>
      </c>
      <c r="H1348" s="32" t="s">
        <v>2807</v>
      </c>
      <c r="I1348" s="32" t="s">
        <v>4605</v>
      </c>
      <c r="J1348" s="35">
        <v>10.5</v>
      </c>
      <c r="K1348" s="35">
        <v>0</v>
      </c>
      <c r="L1348" s="35">
        <v>0</v>
      </c>
      <c r="M1348" s="35">
        <v>0</v>
      </c>
      <c r="N1348" s="32" t="s">
        <v>2197</v>
      </c>
      <c r="O1348" s="32" t="s">
        <v>18</v>
      </c>
      <c r="P1348" s="32">
        <v>7</v>
      </c>
      <c r="Q1348" s="32" t="s">
        <v>2262</v>
      </c>
    </row>
    <row r="1349" spans="1:17" hidden="1" x14ac:dyDescent="0.25">
      <c r="A1349" s="57">
        <v>42249.465212233794</v>
      </c>
      <c r="B1349" s="32" t="s">
        <v>70</v>
      </c>
      <c r="C1349" s="32" t="s">
        <v>3624</v>
      </c>
      <c r="D1349" s="32" t="s">
        <v>1700</v>
      </c>
      <c r="E1349" s="32" t="s">
        <v>3677</v>
      </c>
      <c r="F1349" s="32" t="s">
        <v>8644</v>
      </c>
      <c r="G1349" s="32" t="s">
        <v>3379</v>
      </c>
      <c r="H1349" s="32" t="s">
        <v>3380</v>
      </c>
      <c r="I1349" s="32" t="s">
        <v>4605</v>
      </c>
      <c r="J1349" s="35">
        <v>75.92</v>
      </c>
      <c r="K1349" s="35">
        <v>0</v>
      </c>
      <c r="L1349" s="35">
        <v>0</v>
      </c>
      <c r="M1349" s="35">
        <v>0</v>
      </c>
      <c r="N1349" s="32" t="s">
        <v>2197</v>
      </c>
      <c r="O1349" s="32" t="s">
        <v>18</v>
      </c>
      <c r="P1349" s="32">
        <v>4</v>
      </c>
      <c r="Q1349" s="32" t="s">
        <v>2457</v>
      </c>
    </row>
    <row r="1350" spans="1:17" hidden="1" x14ac:dyDescent="0.25">
      <c r="A1350" s="57">
        <v>42249.465212233794</v>
      </c>
      <c r="B1350" s="32" t="s">
        <v>70</v>
      </c>
      <c r="C1350" s="32" t="s">
        <v>3624</v>
      </c>
      <c r="D1350" s="32" t="s">
        <v>1700</v>
      </c>
      <c r="E1350" s="32" t="s">
        <v>3677</v>
      </c>
      <c r="F1350" s="32" t="s">
        <v>8644</v>
      </c>
      <c r="G1350" s="32" t="s">
        <v>2809</v>
      </c>
      <c r="H1350" s="32" t="s">
        <v>2810</v>
      </c>
      <c r="I1350" s="32" t="s">
        <v>4605</v>
      </c>
      <c r="J1350" s="35">
        <v>21.52</v>
      </c>
      <c r="K1350" s="35">
        <v>0</v>
      </c>
      <c r="L1350" s="35">
        <v>0</v>
      </c>
      <c r="M1350" s="35">
        <v>0</v>
      </c>
      <c r="N1350" s="32" t="s">
        <v>2197</v>
      </c>
      <c r="O1350" s="32" t="s">
        <v>18</v>
      </c>
      <c r="P1350" s="32">
        <v>4</v>
      </c>
      <c r="Q1350" s="32" t="s">
        <v>2457</v>
      </c>
    </row>
    <row r="1351" spans="1:17" hidden="1" x14ac:dyDescent="0.25">
      <c r="A1351" s="57">
        <v>42249.465212233794</v>
      </c>
      <c r="B1351" s="32" t="s">
        <v>70</v>
      </c>
      <c r="C1351" s="32" t="s">
        <v>3624</v>
      </c>
      <c r="D1351" s="32" t="s">
        <v>1700</v>
      </c>
      <c r="E1351" s="32" t="s">
        <v>3677</v>
      </c>
      <c r="F1351" s="32" t="s">
        <v>8644</v>
      </c>
      <c r="G1351" s="32" t="s">
        <v>3154</v>
      </c>
      <c r="H1351" s="32" t="s">
        <v>3155</v>
      </c>
      <c r="I1351" s="32" t="s">
        <v>4605</v>
      </c>
      <c r="J1351" s="35">
        <v>324.81</v>
      </c>
      <c r="K1351" s="35">
        <v>0</v>
      </c>
      <c r="L1351" s="35">
        <v>0</v>
      </c>
      <c r="M1351" s="35">
        <v>0</v>
      </c>
      <c r="N1351" s="32" t="s">
        <v>2197</v>
      </c>
      <c r="O1351" s="32" t="s">
        <v>18</v>
      </c>
      <c r="P1351" s="32">
        <v>9</v>
      </c>
      <c r="Q1351" s="32" t="s">
        <v>2457</v>
      </c>
    </row>
    <row r="1352" spans="1:17" hidden="1" x14ac:dyDescent="0.25">
      <c r="A1352" s="57">
        <v>42249.465212233794</v>
      </c>
      <c r="B1352" s="32" t="s">
        <v>70</v>
      </c>
      <c r="C1352" s="32" t="s">
        <v>3624</v>
      </c>
      <c r="D1352" s="32" t="s">
        <v>1700</v>
      </c>
      <c r="E1352" s="32" t="s">
        <v>3677</v>
      </c>
      <c r="F1352" s="32" t="s">
        <v>8644</v>
      </c>
      <c r="G1352" s="32" t="s">
        <v>3230</v>
      </c>
      <c r="H1352" s="32" t="s">
        <v>3231</v>
      </c>
      <c r="I1352" s="32" t="s">
        <v>4605</v>
      </c>
      <c r="J1352" s="35">
        <v>13.5</v>
      </c>
      <c r="K1352" s="35">
        <v>0</v>
      </c>
      <c r="L1352" s="35">
        <v>0</v>
      </c>
      <c r="M1352" s="35">
        <v>0</v>
      </c>
      <c r="N1352" s="32" t="s">
        <v>2197</v>
      </c>
      <c r="O1352" s="32" t="s">
        <v>18</v>
      </c>
      <c r="P1352" s="32">
        <v>9</v>
      </c>
      <c r="Q1352" s="32" t="s">
        <v>2457</v>
      </c>
    </row>
    <row r="1353" spans="1:17" hidden="1" x14ac:dyDescent="0.25">
      <c r="A1353" s="57">
        <v>42249.465214236108</v>
      </c>
      <c r="B1353" s="32" t="s">
        <v>70</v>
      </c>
      <c r="C1353" s="32" t="s">
        <v>3624</v>
      </c>
      <c r="D1353" s="32" t="s">
        <v>1700</v>
      </c>
      <c r="E1353" s="32" t="s">
        <v>3678</v>
      </c>
      <c r="F1353" s="32" t="s">
        <v>8645</v>
      </c>
      <c r="G1353" s="32" t="s">
        <v>3049</v>
      </c>
      <c r="H1353" s="32" t="s">
        <v>3050</v>
      </c>
      <c r="I1353" s="32" t="s">
        <v>4605</v>
      </c>
      <c r="J1353" s="35">
        <v>260.16000000000003</v>
      </c>
      <c r="K1353" s="35">
        <v>0</v>
      </c>
      <c r="L1353" s="35">
        <v>0</v>
      </c>
      <c r="M1353" s="35">
        <v>0</v>
      </c>
      <c r="N1353" s="32" t="s">
        <v>2197</v>
      </c>
      <c r="O1353" s="32" t="s">
        <v>18</v>
      </c>
      <c r="P1353" s="32">
        <v>8</v>
      </c>
      <c r="Q1353" s="32" t="s">
        <v>2265</v>
      </c>
    </row>
    <row r="1354" spans="1:17" hidden="1" x14ac:dyDescent="0.25">
      <c r="A1354" s="57">
        <v>42249.465214236108</v>
      </c>
      <c r="B1354" s="32" t="s">
        <v>70</v>
      </c>
      <c r="C1354" s="32" t="s">
        <v>3624</v>
      </c>
      <c r="D1354" s="32" t="s">
        <v>1700</v>
      </c>
      <c r="E1354" s="32" t="s">
        <v>3678</v>
      </c>
      <c r="F1354" s="32" t="s">
        <v>8645</v>
      </c>
      <c r="G1354" s="32" t="s">
        <v>3154</v>
      </c>
      <c r="H1354" s="32" t="s">
        <v>3155</v>
      </c>
      <c r="I1354" s="32" t="s">
        <v>4605</v>
      </c>
      <c r="J1354" s="35">
        <v>144.36000000000001</v>
      </c>
      <c r="K1354" s="35">
        <v>0</v>
      </c>
      <c r="L1354" s="35">
        <v>0</v>
      </c>
      <c r="M1354" s="35">
        <v>0</v>
      </c>
      <c r="N1354" s="32" t="s">
        <v>2197</v>
      </c>
      <c r="O1354" s="32" t="s">
        <v>18</v>
      </c>
      <c r="P1354" s="32">
        <v>4</v>
      </c>
      <c r="Q1354" s="32" t="s">
        <v>2265</v>
      </c>
    </row>
    <row r="1355" spans="1:17" hidden="1" x14ac:dyDescent="0.25">
      <c r="A1355" s="57">
        <v>42249.465214236108</v>
      </c>
      <c r="B1355" s="32" t="s">
        <v>70</v>
      </c>
      <c r="C1355" s="32" t="s">
        <v>3624</v>
      </c>
      <c r="D1355" s="32" t="s">
        <v>1700</v>
      </c>
      <c r="E1355" s="32" t="s">
        <v>3678</v>
      </c>
      <c r="F1355" s="32" t="s">
        <v>8645</v>
      </c>
      <c r="G1355" s="32" t="s">
        <v>2806</v>
      </c>
      <c r="H1355" s="32" t="s">
        <v>2807</v>
      </c>
      <c r="I1355" s="32" t="s">
        <v>4605</v>
      </c>
      <c r="J1355" s="35">
        <v>12</v>
      </c>
      <c r="K1355" s="35">
        <v>0</v>
      </c>
      <c r="L1355" s="35">
        <v>0</v>
      </c>
      <c r="M1355" s="35">
        <v>0</v>
      </c>
      <c r="N1355" s="32" t="s">
        <v>2197</v>
      </c>
      <c r="O1355" s="32" t="s">
        <v>18</v>
      </c>
      <c r="P1355" s="32">
        <v>8</v>
      </c>
      <c r="Q1355" s="32" t="s">
        <v>2265</v>
      </c>
    </row>
    <row r="1356" spans="1:17" hidden="1" x14ac:dyDescent="0.25">
      <c r="A1356" s="57">
        <v>42249.465214236108</v>
      </c>
      <c r="B1356" s="32" t="s">
        <v>70</v>
      </c>
      <c r="C1356" s="32" t="s">
        <v>3624</v>
      </c>
      <c r="D1356" s="32" t="s">
        <v>1700</v>
      </c>
      <c r="E1356" s="32" t="s">
        <v>3678</v>
      </c>
      <c r="F1356" s="32" t="s">
        <v>8645</v>
      </c>
      <c r="G1356" s="32" t="s">
        <v>3230</v>
      </c>
      <c r="H1356" s="32" t="s">
        <v>3231</v>
      </c>
      <c r="I1356" s="32" t="s">
        <v>4605</v>
      </c>
      <c r="J1356" s="35">
        <v>6</v>
      </c>
      <c r="K1356" s="35">
        <v>0</v>
      </c>
      <c r="L1356" s="35">
        <v>0</v>
      </c>
      <c r="M1356" s="35">
        <v>0</v>
      </c>
      <c r="N1356" s="32" t="s">
        <v>2197</v>
      </c>
      <c r="O1356" s="32" t="s">
        <v>18</v>
      </c>
      <c r="P1356" s="32">
        <v>4</v>
      </c>
      <c r="Q1356" s="32" t="s">
        <v>2265</v>
      </c>
    </row>
    <row r="1357" spans="1:17" hidden="1" x14ac:dyDescent="0.25">
      <c r="A1357" s="57">
        <v>42249.465214236108</v>
      </c>
      <c r="B1357" s="32" t="s">
        <v>70</v>
      </c>
      <c r="C1357" s="32" t="s">
        <v>3624</v>
      </c>
      <c r="D1357" s="32" t="s">
        <v>1700</v>
      </c>
      <c r="E1357" s="32" t="s">
        <v>3678</v>
      </c>
      <c r="F1357" s="32" t="s">
        <v>8645</v>
      </c>
      <c r="G1357" s="32" t="s">
        <v>3379</v>
      </c>
      <c r="H1357" s="32" t="s">
        <v>3380</v>
      </c>
      <c r="I1357" s="32" t="s">
        <v>4605</v>
      </c>
      <c r="J1357" s="35">
        <v>113.88</v>
      </c>
      <c r="K1357" s="35">
        <v>0</v>
      </c>
      <c r="L1357" s="35">
        <v>0</v>
      </c>
      <c r="M1357" s="35">
        <v>0</v>
      </c>
      <c r="N1357" s="32" t="s">
        <v>2197</v>
      </c>
      <c r="O1357" s="32" t="s">
        <v>18</v>
      </c>
      <c r="P1357" s="32">
        <v>6</v>
      </c>
      <c r="Q1357" s="32" t="s">
        <v>2265</v>
      </c>
    </row>
    <row r="1358" spans="1:17" hidden="1" x14ac:dyDescent="0.25">
      <c r="A1358" s="57">
        <v>42249.465214236108</v>
      </c>
      <c r="B1358" s="32" t="s">
        <v>70</v>
      </c>
      <c r="C1358" s="32" t="s">
        <v>3624</v>
      </c>
      <c r="D1358" s="32" t="s">
        <v>1700</v>
      </c>
      <c r="E1358" s="32" t="s">
        <v>3678</v>
      </c>
      <c r="F1358" s="32" t="s">
        <v>8645</v>
      </c>
      <c r="G1358" s="32" t="s">
        <v>2809</v>
      </c>
      <c r="H1358" s="32" t="s">
        <v>2810</v>
      </c>
      <c r="I1358" s="32" t="s">
        <v>4605</v>
      </c>
      <c r="J1358" s="35">
        <v>32.28</v>
      </c>
      <c r="K1358" s="35">
        <v>0</v>
      </c>
      <c r="L1358" s="35">
        <v>0</v>
      </c>
      <c r="M1358" s="35">
        <v>0</v>
      </c>
      <c r="N1358" s="32" t="s">
        <v>2197</v>
      </c>
      <c r="O1358" s="32" t="s">
        <v>18</v>
      </c>
      <c r="P1358" s="32">
        <v>6</v>
      </c>
      <c r="Q1358" s="32" t="s">
        <v>2265</v>
      </c>
    </row>
    <row r="1359" spans="1:17" hidden="1" x14ac:dyDescent="0.25">
      <c r="A1359" s="57">
        <v>42249.465216400466</v>
      </c>
      <c r="B1359" s="32" t="s">
        <v>70</v>
      </c>
      <c r="C1359" s="32" t="s">
        <v>3624</v>
      </c>
      <c r="D1359" s="32" t="s">
        <v>1700</v>
      </c>
      <c r="E1359" s="32" t="s">
        <v>4270</v>
      </c>
      <c r="F1359" s="32" t="s">
        <v>8646</v>
      </c>
      <c r="G1359" s="32" t="s">
        <v>3049</v>
      </c>
      <c r="H1359" s="32" t="s">
        <v>3050</v>
      </c>
      <c r="I1359" s="32" t="s">
        <v>4605</v>
      </c>
      <c r="J1359" s="35">
        <v>520.32000000000005</v>
      </c>
      <c r="K1359" s="35">
        <v>0</v>
      </c>
      <c r="L1359" s="35">
        <v>0</v>
      </c>
      <c r="M1359" s="35">
        <v>0</v>
      </c>
      <c r="N1359" s="32" t="s">
        <v>2197</v>
      </c>
      <c r="O1359" s="32" t="s">
        <v>18</v>
      </c>
      <c r="P1359" s="32">
        <v>16</v>
      </c>
      <c r="Q1359" s="32" t="s">
        <v>2515</v>
      </c>
    </row>
    <row r="1360" spans="1:17" hidden="1" x14ac:dyDescent="0.25">
      <c r="A1360" s="57">
        <v>42249.465216400466</v>
      </c>
      <c r="B1360" s="32" t="s">
        <v>70</v>
      </c>
      <c r="C1360" s="32" t="s">
        <v>3624</v>
      </c>
      <c r="D1360" s="32" t="s">
        <v>1700</v>
      </c>
      <c r="E1360" s="32" t="s">
        <v>4270</v>
      </c>
      <c r="F1360" s="32" t="s">
        <v>8646</v>
      </c>
      <c r="G1360" s="32" t="s">
        <v>3154</v>
      </c>
      <c r="H1360" s="32" t="s">
        <v>3155</v>
      </c>
      <c r="I1360" s="32" t="s">
        <v>4605</v>
      </c>
      <c r="J1360" s="35">
        <v>1190.97</v>
      </c>
      <c r="K1360" s="35">
        <v>0</v>
      </c>
      <c r="L1360" s="35">
        <v>0</v>
      </c>
      <c r="M1360" s="35">
        <v>0</v>
      </c>
      <c r="N1360" s="32" t="s">
        <v>2197</v>
      </c>
      <c r="O1360" s="32" t="s">
        <v>18</v>
      </c>
      <c r="P1360" s="32">
        <v>33</v>
      </c>
      <c r="Q1360" s="32" t="s">
        <v>2515</v>
      </c>
    </row>
    <row r="1361" spans="1:17" hidden="1" x14ac:dyDescent="0.25">
      <c r="A1361" s="57">
        <v>42249.465216400466</v>
      </c>
      <c r="B1361" s="32" t="s">
        <v>70</v>
      </c>
      <c r="C1361" s="32" t="s">
        <v>3624</v>
      </c>
      <c r="D1361" s="32" t="s">
        <v>1700</v>
      </c>
      <c r="E1361" s="32" t="s">
        <v>4270</v>
      </c>
      <c r="F1361" s="32" t="s">
        <v>8646</v>
      </c>
      <c r="G1361" s="32" t="s">
        <v>2806</v>
      </c>
      <c r="H1361" s="32" t="s">
        <v>2807</v>
      </c>
      <c r="I1361" s="32" t="s">
        <v>4605</v>
      </c>
      <c r="J1361" s="35">
        <v>24</v>
      </c>
      <c r="K1361" s="35">
        <v>0</v>
      </c>
      <c r="L1361" s="35">
        <v>0</v>
      </c>
      <c r="M1361" s="35">
        <v>0</v>
      </c>
      <c r="N1361" s="32" t="s">
        <v>2197</v>
      </c>
      <c r="O1361" s="32" t="s">
        <v>18</v>
      </c>
      <c r="P1361" s="32">
        <v>16</v>
      </c>
      <c r="Q1361" s="32" t="s">
        <v>2515</v>
      </c>
    </row>
    <row r="1362" spans="1:17" hidden="1" x14ac:dyDescent="0.25">
      <c r="A1362" s="57">
        <v>42249.465216400466</v>
      </c>
      <c r="B1362" s="32" t="s">
        <v>70</v>
      </c>
      <c r="C1362" s="32" t="s">
        <v>3624</v>
      </c>
      <c r="D1362" s="32" t="s">
        <v>1700</v>
      </c>
      <c r="E1362" s="32" t="s">
        <v>4270</v>
      </c>
      <c r="F1362" s="32" t="s">
        <v>8646</v>
      </c>
      <c r="G1362" s="32" t="s">
        <v>3230</v>
      </c>
      <c r="H1362" s="32" t="s">
        <v>3231</v>
      </c>
      <c r="I1362" s="32" t="s">
        <v>4605</v>
      </c>
      <c r="J1362" s="35">
        <v>49.5</v>
      </c>
      <c r="K1362" s="35">
        <v>0</v>
      </c>
      <c r="L1362" s="35">
        <v>0</v>
      </c>
      <c r="M1362" s="35">
        <v>0</v>
      </c>
      <c r="N1362" s="32" t="s">
        <v>2197</v>
      </c>
      <c r="O1362" s="32" t="s">
        <v>18</v>
      </c>
      <c r="P1362" s="32">
        <v>33</v>
      </c>
      <c r="Q1362" s="32" t="s">
        <v>2515</v>
      </c>
    </row>
    <row r="1363" spans="1:17" hidden="1" x14ac:dyDescent="0.25">
      <c r="A1363" s="57">
        <v>42249.465216400466</v>
      </c>
      <c r="B1363" s="32" t="s">
        <v>70</v>
      </c>
      <c r="C1363" s="32" t="s">
        <v>3624</v>
      </c>
      <c r="D1363" s="32" t="s">
        <v>1700</v>
      </c>
      <c r="E1363" s="32" t="s">
        <v>4270</v>
      </c>
      <c r="F1363" s="32" t="s">
        <v>8646</v>
      </c>
      <c r="G1363" s="32" t="s">
        <v>3379</v>
      </c>
      <c r="H1363" s="32" t="s">
        <v>3380</v>
      </c>
      <c r="I1363" s="32" t="s">
        <v>4605</v>
      </c>
      <c r="J1363" s="35">
        <v>512.46</v>
      </c>
      <c r="K1363" s="35">
        <v>0</v>
      </c>
      <c r="L1363" s="35">
        <v>0</v>
      </c>
      <c r="M1363" s="35">
        <v>0</v>
      </c>
      <c r="N1363" s="32" t="s">
        <v>2197</v>
      </c>
      <c r="O1363" s="32" t="s">
        <v>18</v>
      </c>
      <c r="P1363" s="32">
        <v>27</v>
      </c>
      <c r="Q1363" s="32" t="s">
        <v>2515</v>
      </c>
    </row>
    <row r="1364" spans="1:17" hidden="1" x14ac:dyDescent="0.25">
      <c r="A1364" s="57">
        <v>42249.465216400466</v>
      </c>
      <c r="B1364" s="32" t="s">
        <v>70</v>
      </c>
      <c r="C1364" s="32" t="s">
        <v>3624</v>
      </c>
      <c r="D1364" s="32" t="s">
        <v>1700</v>
      </c>
      <c r="E1364" s="32" t="s">
        <v>4270</v>
      </c>
      <c r="F1364" s="32" t="s">
        <v>8646</v>
      </c>
      <c r="G1364" s="32" t="s">
        <v>2809</v>
      </c>
      <c r="H1364" s="32" t="s">
        <v>2810</v>
      </c>
      <c r="I1364" s="32" t="s">
        <v>4605</v>
      </c>
      <c r="J1364" s="35">
        <v>145.26</v>
      </c>
      <c r="K1364" s="35">
        <v>0</v>
      </c>
      <c r="L1364" s="35">
        <v>0</v>
      </c>
      <c r="M1364" s="35">
        <v>0</v>
      </c>
      <c r="N1364" s="32" t="s">
        <v>2197</v>
      </c>
      <c r="O1364" s="32" t="s">
        <v>18</v>
      </c>
      <c r="P1364" s="32">
        <v>27</v>
      </c>
      <c r="Q1364" s="32" t="s">
        <v>2515</v>
      </c>
    </row>
    <row r="1365" spans="1:17" hidden="1" x14ac:dyDescent="0.25">
      <c r="A1365" s="57">
        <v>42249.465219479163</v>
      </c>
      <c r="B1365" s="32" t="s">
        <v>70</v>
      </c>
      <c r="C1365" s="32" t="s">
        <v>3624</v>
      </c>
      <c r="D1365" s="32" t="s">
        <v>1700</v>
      </c>
      <c r="E1365" s="32" t="s">
        <v>4695</v>
      </c>
      <c r="F1365" s="32" t="s">
        <v>8647</v>
      </c>
      <c r="G1365" s="32" t="s">
        <v>3049</v>
      </c>
      <c r="H1365" s="32" t="s">
        <v>3050</v>
      </c>
      <c r="I1365" s="32" t="s">
        <v>4605</v>
      </c>
      <c r="J1365" s="35">
        <v>97.56</v>
      </c>
      <c r="K1365" s="35">
        <v>0</v>
      </c>
      <c r="L1365" s="35">
        <v>0</v>
      </c>
      <c r="M1365" s="35">
        <v>0</v>
      </c>
      <c r="N1365" s="32" t="s">
        <v>2197</v>
      </c>
      <c r="O1365" s="32" t="s">
        <v>18</v>
      </c>
      <c r="P1365" s="32">
        <v>3</v>
      </c>
      <c r="Q1365" s="32" t="s">
        <v>4401</v>
      </c>
    </row>
    <row r="1366" spans="1:17" hidden="1" x14ac:dyDescent="0.25">
      <c r="A1366" s="57">
        <v>42249.465219479163</v>
      </c>
      <c r="B1366" s="32" t="s">
        <v>70</v>
      </c>
      <c r="C1366" s="32" t="s">
        <v>3624</v>
      </c>
      <c r="D1366" s="32" t="s">
        <v>1700</v>
      </c>
      <c r="E1366" s="32" t="s">
        <v>4695</v>
      </c>
      <c r="F1366" s="32" t="s">
        <v>8647</v>
      </c>
      <c r="G1366" s="32" t="s">
        <v>2806</v>
      </c>
      <c r="H1366" s="32" t="s">
        <v>2807</v>
      </c>
      <c r="I1366" s="32" t="s">
        <v>4605</v>
      </c>
      <c r="J1366" s="35">
        <v>4.5</v>
      </c>
      <c r="K1366" s="35">
        <v>0</v>
      </c>
      <c r="L1366" s="35">
        <v>0</v>
      </c>
      <c r="M1366" s="35">
        <v>0</v>
      </c>
      <c r="N1366" s="32" t="s">
        <v>2197</v>
      </c>
      <c r="O1366" s="32" t="s">
        <v>18</v>
      </c>
      <c r="P1366" s="32">
        <v>3</v>
      </c>
      <c r="Q1366" s="32" t="s">
        <v>4401</v>
      </c>
    </row>
    <row r="1367" spans="1:17" hidden="1" x14ac:dyDescent="0.25">
      <c r="A1367" s="57">
        <v>42249.465219479163</v>
      </c>
      <c r="B1367" s="32" t="s">
        <v>70</v>
      </c>
      <c r="C1367" s="32" t="s">
        <v>3624</v>
      </c>
      <c r="D1367" s="32" t="s">
        <v>1700</v>
      </c>
      <c r="E1367" s="32" t="s">
        <v>4695</v>
      </c>
      <c r="F1367" s="32" t="s">
        <v>8647</v>
      </c>
      <c r="G1367" s="32" t="s">
        <v>3379</v>
      </c>
      <c r="H1367" s="32" t="s">
        <v>3380</v>
      </c>
      <c r="I1367" s="32" t="s">
        <v>4605</v>
      </c>
      <c r="J1367" s="35">
        <v>37.96</v>
      </c>
      <c r="K1367" s="35">
        <v>0</v>
      </c>
      <c r="L1367" s="35">
        <v>0</v>
      </c>
      <c r="M1367" s="35">
        <v>0</v>
      </c>
      <c r="N1367" s="32" t="s">
        <v>2197</v>
      </c>
      <c r="O1367" s="32" t="s">
        <v>18</v>
      </c>
      <c r="P1367" s="32">
        <v>2</v>
      </c>
      <c r="Q1367" s="32" t="s">
        <v>4401</v>
      </c>
    </row>
    <row r="1368" spans="1:17" hidden="1" x14ac:dyDescent="0.25">
      <c r="A1368" s="57">
        <v>42249.465219479163</v>
      </c>
      <c r="B1368" s="32" t="s">
        <v>70</v>
      </c>
      <c r="C1368" s="32" t="s">
        <v>3624</v>
      </c>
      <c r="D1368" s="32" t="s">
        <v>1700</v>
      </c>
      <c r="E1368" s="32" t="s">
        <v>4695</v>
      </c>
      <c r="F1368" s="32" t="s">
        <v>8647</v>
      </c>
      <c r="G1368" s="32" t="s">
        <v>2809</v>
      </c>
      <c r="H1368" s="32" t="s">
        <v>2810</v>
      </c>
      <c r="I1368" s="32" t="s">
        <v>4605</v>
      </c>
      <c r="J1368" s="35">
        <v>10.76</v>
      </c>
      <c r="K1368" s="35">
        <v>0</v>
      </c>
      <c r="L1368" s="35">
        <v>0</v>
      </c>
      <c r="M1368" s="35">
        <v>0</v>
      </c>
      <c r="N1368" s="32" t="s">
        <v>2197</v>
      </c>
      <c r="O1368" s="32" t="s">
        <v>18</v>
      </c>
      <c r="P1368" s="32">
        <v>2</v>
      </c>
      <c r="Q1368" s="32" t="s">
        <v>4401</v>
      </c>
    </row>
    <row r="1369" spans="1:17" hidden="1" x14ac:dyDescent="0.25">
      <c r="A1369" s="57">
        <v>42249.465221261577</v>
      </c>
      <c r="B1369" s="32" t="s">
        <v>70</v>
      </c>
      <c r="C1369" s="32" t="s">
        <v>3624</v>
      </c>
      <c r="D1369" s="32" t="s">
        <v>1700</v>
      </c>
      <c r="E1369" s="32" t="s">
        <v>4508</v>
      </c>
      <c r="F1369" s="32" t="s">
        <v>8648</v>
      </c>
      <c r="G1369" s="32" t="s">
        <v>3154</v>
      </c>
      <c r="H1369" s="32" t="s">
        <v>3155</v>
      </c>
      <c r="I1369" s="32" t="s">
        <v>4605</v>
      </c>
      <c r="J1369" s="35">
        <v>1912.77</v>
      </c>
      <c r="K1369" s="35">
        <v>0</v>
      </c>
      <c r="L1369" s="35">
        <v>0</v>
      </c>
      <c r="M1369" s="35">
        <v>0</v>
      </c>
      <c r="N1369" s="32" t="s">
        <v>2197</v>
      </c>
      <c r="O1369" s="32" t="s">
        <v>18</v>
      </c>
      <c r="P1369" s="32">
        <v>53</v>
      </c>
      <c r="Q1369" s="32" t="s">
        <v>4332</v>
      </c>
    </row>
    <row r="1370" spans="1:17" hidden="1" x14ac:dyDescent="0.25">
      <c r="A1370" s="57">
        <v>42249.465221261577</v>
      </c>
      <c r="B1370" s="32" t="s">
        <v>70</v>
      </c>
      <c r="C1370" s="32" t="s">
        <v>3624</v>
      </c>
      <c r="D1370" s="32" t="s">
        <v>1700</v>
      </c>
      <c r="E1370" s="32" t="s">
        <v>4508</v>
      </c>
      <c r="F1370" s="32" t="s">
        <v>8648</v>
      </c>
      <c r="G1370" s="32" t="s">
        <v>3230</v>
      </c>
      <c r="H1370" s="32" t="s">
        <v>3231</v>
      </c>
      <c r="I1370" s="32" t="s">
        <v>4605</v>
      </c>
      <c r="J1370" s="35">
        <v>79.5</v>
      </c>
      <c r="K1370" s="35">
        <v>0</v>
      </c>
      <c r="L1370" s="35">
        <v>0</v>
      </c>
      <c r="M1370" s="35">
        <v>0</v>
      </c>
      <c r="N1370" s="32" t="s">
        <v>2197</v>
      </c>
      <c r="O1370" s="32" t="s">
        <v>18</v>
      </c>
      <c r="P1370" s="32">
        <v>53</v>
      </c>
      <c r="Q1370" s="32" t="s">
        <v>4332</v>
      </c>
    </row>
    <row r="1371" spans="1:17" hidden="1" x14ac:dyDescent="0.25">
      <c r="A1371" s="57">
        <v>42249.465221261577</v>
      </c>
      <c r="B1371" s="32" t="s">
        <v>70</v>
      </c>
      <c r="C1371" s="32" t="s">
        <v>3624</v>
      </c>
      <c r="D1371" s="32" t="s">
        <v>1700</v>
      </c>
      <c r="E1371" s="32" t="s">
        <v>4508</v>
      </c>
      <c r="F1371" s="32" t="s">
        <v>8648</v>
      </c>
      <c r="G1371" s="32" t="s">
        <v>3379</v>
      </c>
      <c r="H1371" s="32" t="s">
        <v>3380</v>
      </c>
      <c r="I1371" s="32" t="s">
        <v>4605</v>
      </c>
      <c r="J1371" s="35">
        <v>37.96</v>
      </c>
      <c r="K1371" s="35">
        <v>0</v>
      </c>
      <c r="L1371" s="35">
        <v>0</v>
      </c>
      <c r="M1371" s="35">
        <v>0</v>
      </c>
      <c r="N1371" s="32" t="s">
        <v>2197</v>
      </c>
      <c r="O1371" s="32" t="s">
        <v>18</v>
      </c>
      <c r="P1371" s="32">
        <v>2</v>
      </c>
      <c r="Q1371" s="32" t="s">
        <v>4332</v>
      </c>
    </row>
    <row r="1372" spans="1:17" hidden="1" x14ac:dyDescent="0.25">
      <c r="A1372" s="57">
        <v>42249.465221261577</v>
      </c>
      <c r="B1372" s="32" t="s">
        <v>70</v>
      </c>
      <c r="C1372" s="32" t="s">
        <v>3624</v>
      </c>
      <c r="D1372" s="32" t="s">
        <v>1700</v>
      </c>
      <c r="E1372" s="32" t="s">
        <v>4508</v>
      </c>
      <c r="F1372" s="32" t="s">
        <v>8648</v>
      </c>
      <c r="G1372" s="32" t="s">
        <v>2809</v>
      </c>
      <c r="H1372" s="32" t="s">
        <v>2810</v>
      </c>
      <c r="I1372" s="32" t="s">
        <v>4605</v>
      </c>
      <c r="J1372" s="35">
        <v>10.76</v>
      </c>
      <c r="K1372" s="35">
        <v>0</v>
      </c>
      <c r="L1372" s="35">
        <v>0</v>
      </c>
      <c r="M1372" s="35">
        <v>0</v>
      </c>
      <c r="N1372" s="32" t="s">
        <v>2197</v>
      </c>
      <c r="O1372" s="32" t="s">
        <v>18</v>
      </c>
      <c r="P1372" s="32">
        <v>2</v>
      </c>
      <c r="Q1372" s="32" t="s">
        <v>4332</v>
      </c>
    </row>
    <row r="1373" spans="1:17" hidden="1" x14ac:dyDescent="0.25">
      <c r="A1373" s="57">
        <v>42249.465223263891</v>
      </c>
      <c r="B1373" s="32" t="s">
        <v>70</v>
      </c>
      <c r="C1373" s="32" t="s">
        <v>3624</v>
      </c>
      <c r="D1373" s="32" t="s">
        <v>1700</v>
      </c>
      <c r="E1373" s="32" t="s">
        <v>4441</v>
      </c>
      <c r="F1373" s="32" t="s">
        <v>8649</v>
      </c>
      <c r="G1373" s="32" t="s">
        <v>3049</v>
      </c>
      <c r="H1373" s="32" t="s">
        <v>3050</v>
      </c>
      <c r="I1373" s="32" t="s">
        <v>4605</v>
      </c>
      <c r="J1373" s="35">
        <v>97.56</v>
      </c>
      <c r="K1373" s="35">
        <v>0</v>
      </c>
      <c r="L1373" s="35">
        <v>0</v>
      </c>
      <c r="M1373" s="35">
        <v>0</v>
      </c>
      <c r="N1373" s="32" t="s">
        <v>2197</v>
      </c>
      <c r="O1373" s="32" t="s">
        <v>18</v>
      </c>
      <c r="P1373" s="32">
        <v>3</v>
      </c>
      <c r="Q1373" s="32" t="s">
        <v>3632</v>
      </c>
    </row>
    <row r="1374" spans="1:17" hidden="1" x14ac:dyDescent="0.25">
      <c r="A1374" s="57">
        <v>42249.465224537038</v>
      </c>
      <c r="B1374" s="32" t="s">
        <v>70</v>
      </c>
      <c r="C1374" s="32" t="s">
        <v>3624</v>
      </c>
      <c r="D1374" s="32" t="s">
        <v>1700</v>
      </c>
      <c r="E1374" s="32" t="s">
        <v>5171</v>
      </c>
      <c r="F1374" s="32" t="s">
        <v>8650</v>
      </c>
      <c r="G1374" s="32" t="s">
        <v>3230</v>
      </c>
      <c r="H1374" s="32" t="s">
        <v>3231</v>
      </c>
      <c r="I1374" s="32" t="s">
        <v>4605</v>
      </c>
      <c r="J1374" s="35">
        <v>57</v>
      </c>
      <c r="K1374" s="35">
        <v>0</v>
      </c>
      <c r="L1374" s="35">
        <v>0</v>
      </c>
      <c r="M1374" s="35">
        <v>0</v>
      </c>
      <c r="N1374" s="32" t="s">
        <v>2197</v>
      </c>
      <c r="O1374" s="32" t="s">
        <v>18</v>
      </c>
      <c r="P1374" s="32">
        <v>38</v>
      </c>
      <c r="Q1374" s="32" t="s">
        <v>4743</v>
      </c>
    </row>
    <row r="1375" spans="1:17" hidden="1" x14ac:dyDescent="0.25">
      <c r="A1375" s="57">
        <v>42249.465224537038</v>
      </c>
      <c r="B1375" s="32" t="s">
        <v>70</v>
      </c>
      <c r="C1375" s="32" t="s">
        <v>3624</v>
      </c>
      <c r="D1375" s="32" t="s">
        <v>1700</v>
      </c>
      <c r="E1375" s="32" t="s">
        <v>5171</v>
      </c>
      <c r="F1375" s="32" t="s">
        <v>8650</v>
      </c>
      <c r="G1375" s="32" t="s">
        <v>3379</v>
      </c>
      <c r="H1375" s="32" t="s">
        <v>3380</v>
      </c>
      <c r="I1375" s="32" t="s">
        <v>4605</v>
      </c>
      <c r="J1375" s="35">
        <v>18.98</v>
      </c>
      <c r="K1375" s="35">
        <v>0</v>
      </c>
      <c r="L1375" s="35">
        <v>0</v>
      </c>
      <c r="M1375" s="35">
        <v>0</v>
      </c>
      <c r="N1375" s="32" t="s">
        <v>2197</v>
      </c>
      <c r="O1375" s="32" t="s">
        <v>18</v>
      </c>
      <c r="P1375" s="32">
        <v>1</v>
      </c>
      <c r="Q1375" s="32" t="s">
        <v>4743</v>
      </c>
    </row>
    <row r="1376" spans="1:17" hidden="1" x14ac:dyDescent="0.25">
      <c r="A1376" s="57">
        <v>42249.465224537038</v>
      </c>
      <c r="B1376" s="32" t="s">
        <v>70</v>
      </c>
      <c r="C1376" s="32" t="s">
        <v>3624</v>
      </c>
      <c r="D1376" s="32" t="s">
        <v>1700</v>
      </c>
      <c r="E1376" s="32" t="s">
        <v>5171</v>
      </c>
      <c r="F1376" s="32" t="s">
        <v>8650</v>
      </c>
      <c r="G1376" s="32" t="s">
        <v>2809</v>
      </c>
      <c r="H1376" s="32" t="s">
        <v>2810</v>
      </c>
      <c r="I1376" s="32" t="s">
        <v>4605</v>
      </c>
      <c r="J1376" s="35">
        <v>5.38</v>
      </c>
      <c r="K1376" s="35">
        <v>0</v>
      </c>
      <c r="L1376" s="35">
        <v>0</v>
      </c>
      <c r="M1376" s="35">
        <v>0</v>
      </c>
      <c r="N1376" s="32" t="s">
        <v>2197</v>
      </c>
      <c r="O1376" s="32" t="s">
        <v>18</v>
      </c>
      <c r="P1376" s="32">
        <v>1</v>
      </c>
      <c r="Q1376" s="32" t="s">
        <v>4743</v>
      </c>
    </row>
    <row r="1377" spans="1:17" hidden="1" x14ac:dyDescent="0.25">
      <c r="A1377" s="57">
        <v>42249.465224537038</v>
      </c>
      <c r="B1377" s="32" t="s">
        <v>70</v>
      </c>
      <c r="C1377" s="32" t="s">
        <v>3624</v>
      </c>
      <c r="D1377" s="32" t="s">
        <v>1700</v>
      </c>
      <c r="E1377" s="32" t="s">
        <v>5171</v>
      </c>
      <c r="F1377" s="32" t="s">
        <v>8650</v>
      </c>
      <c r="G1377" s="32" t="s">
        <v>3154</v>
      </c>
      <c r="H1377" s="32" t="s">
        <v>3155</v>
      </c>
      <c r="I1377" s="32" t="s">
        <v>4605</v>
      </c>
      <c r="J1377" s="35">
        <v>1371.42</v>
      </c>
      <c r="K1377" s="35">
        <v>0</v>
      </c>
      <c r="L1377" s="35">
        <v>0</v>
      </c>
      <c r="M1377" s="35">
        <v>0</v>
      </c>
      <c r="N1377" s="32" t="s">
        <v>2197</v>
      </c>
      <c r="O1377" s="32" t="s">
        <v>18</v>
      </c>
      <c r="P1377" s="32">
        <v>38</v>
      </c>
      <c r="Q1377" s="32" t="s">
        <v>4743</v>
      </c>
    </row>
    <row r="1378" spans="1:17" hidden="1" x14ac:dyDescent="0.25">
      <c r="A1378" s="57">
        <v>42249.465226701388</v>
      </c>
      <c r="B1378" s="32" t="s">
        <v>70</v>
      </c>
      <c r="C1378" s="32" t="s">
        <v>3624</v>
      </c>
      <c r="D1378" s="32" t="s">
        <v>1700</v>
      </c>
      <c r="E1378" s="32" t="s">
        <v>5733</v>
      </c>
      <c r="F1378" s="32" t="s">
        <v>8651</v>
      </c>
      <c r="G1378" s="32" t="s">
        <v>5189</v>
      </c>
      <c r="H1378" s="32" t="s">
        <v>5190</v>
      </c>
      <c r="I1378" s="32" t="s">
        <v>4605</v>
      </c>
      <c r="J1378" s="35">
        <v>878.04</v>
      </c>
      <c r="K1378" s="35">
        <v>0</v>
      </c>
      <c r="L1378" s="35">
        <v>0</v>
      </c>
      <c r="M1378" s="35">
        <v>0</v>
      </c>
      <c r="N1378" s="32" t="s">
        <v>2197</v>
      </c>
      <c r="O1378" s="32" t="s">
        <v>18</v>
      </c>
      <c r="P1378" s="32">
        <v>27</v>
      </c>
      <c r="Q1378" s="32" t="s">
        <v>5734</v>
      </c>
    </row>
    <row r="1379" spans="1:17" hidden="1" x14ac:dyDescent="0.25">
      <c r="A1379" s="57">
        <v>42249.465226701388</v>
      </c>
      <c r="B1379" s="32" t="s">
        <v>70</v>
      </c>
      <c r="C1379" s="32" t="s">
        <v>3624</v>
      </c>
      <c r="D1379" s="32" t="s">
        <v>1700</v>
      </c>
      <c r="E1379" s="32" t="s">
        <v>5733</v>
      </c>
      <c r="F1379" s="32" t="s">
        <v>8651</v>
      </c>
      <c r="G1379" s="32" t="s">
        <v>5192</v>
      </c>
      <c r="H1379" s="32" t="s">
        <v>5193</v>
      </c>
      <c r="I1379" s="32" t="s">
        <v>4605</v>
      </c>
      <c r="J1379" s="35">
        <v>40.5</v>
      </c>
      <c r="K1379" s="35">
        <v>0</v>
      </c>
      <c r="L1379" s="35">
        <v>0</v>
      </c>
      <c r="M1379" s="35">
        <v>0</v>
      </c>
      <c r="N1379" s="32" t="s">
        <v>2197</v>
      </c>
      <c r="O1379" s="32" t="s">
        <v>18</v>
      </c>
      <c r="P1379" s="32">
        <v>27</v>
      </c>
      <c r="Q1379" s="32" t="s">
        <v>5734</v>
      </c>
    </row>
    <row r="1380" spans="1:17" hidden="1" x14ac:dyDescent="0.25">
      <c r="A1380" s="57">
        <v>42249.465226701388</v>
      </c>
      <c r="B1380" s="32" t="s">
        <v>70</v>
      </c>
      <c r="C1380" s="32" t="s">
        <v>3624</v>
      </c>
      <c r="D1380" s="32" t="s">
        <v>1700</v>
      </c>
      <c r="E1380" s="32" t="s">
        <v>5733</v>
      </c>
      <c r="F1380" s="32" t="s">
        <v>8651</v>
      </c>
      <c r="G1380" s="32" t="s">
        <v>5211</v>
      </c>
      <c r="H1380" s="32" t="s">
        <v>5212</v>
      </c>
      <c r="I1380" s="32" t="s">
        <v>4605</v>
      </c>
      <c r="J1380" s="35">
        <v>541.35</v>
      </c>
      <c r="K1380" s="35">
        <v>0</v>
      </c>
      <c r="L1380" s="35">
        <v>0</v>
      </c>
      <c r="M1380" s="35">
        <v>0</v>
      </c>
      <c r="N1380" s="32" t="s">
        <v>2197</v>
      </c>
      <c r="O1380" s="32" t="s">
        <v>18</v>
      </c>
      <c r="P1380" s="32">
        <v>15</v>
      </c>
      <c r="Q1380" s="32" t="s">
        <v>5734</v>
      </c>
    </row>
    <row r="1381" spans="1:17" hidden="1" x14ac:dyDescent="0.25">
      <c r="A1381" s="57">
        <v>42249.465226701388</v>
      </c>
      <c r="B1381" s="32" t="s">
        <v>70</v>
      </c>
      <c r="C1381" s="32" t="s">
        <v>3624</v>
      </c>
      <c r="D1381" s="32" t="s">
        <v>1700</v>
      </c>
      <c r="E1381" s="32" t="s">
        <v>5733</v>
      </c>
      <c r="F1381" s="32" t="s">
        <v>8651</v>
      </c>
      <c r="G1381" s="32" t="s">
        <v>5318</v>
      </c>
      <c r="H1381" s="32" t="s">
        <v>5319</v>
      </c>
      <c r="I1381" s="32" t="s">
        <v>4605</v>
      </c>
      <c r="J1381" s="35">
        <v>22.5</v>
      </c>
      <c r="K1381" s="35">
        <v>0</v>
      </c>
      <c r="L1381" s="35">
        <v>0</v>
      </c>
      <c r="M1381" s="35">
        <v>0</v>
      </c>
      <c r="N1381" s="32" t="s">
        <v>2197</v>
      </c>
      <c r="O1381" s="32" t="s">
        <v>18</v>
      </c>
      <c r="P1381" s="32">
        <v>15</v>
      </c>
      <c r="Q1381" s="32" t="s">
        <v>5734</v>
      </c>
    </row>
    <row r="1382" spans="1:17" hidden="1" x14ac:dyDescent="0.25">
      <c r="A1382" s="57">
        <v>42249.465226701388</v>
      </c>
      <c r="B1382" s="32" t="s">
        <v>70</v>
      </c>
      <c r="C1382" s="32" t="s">
        <v>3624</v>
      </c>
      <c r="D1382" s="32" t="s">
        <v>1700</v>
      </c>
      <c r="E1382" s="32" t="s">
        <v>5733</v>
      </c>
      <c r="F1382" s="32" t="s">
        <v>8651</v>
      </c>
      <c r="G1382" s="32" t="s">
        <v>3379</v>
      </c>
      <c r="H1382" s="32" t="s">
        <v>3380</v>
      </c>
      <c r="I1382" s="32" t="s">
        <v>4605</v>
      </c>
      <c r="J1382" s="35">
        <v>170.82</v>
      </c>
      <c r="K1382" s="35">
        <v>0</v>
      </c>
      <c r="L1382" s="35">
        <v>0</v>
      </c>
      <c r="M1382" s="35">
        <v>0</v>
      </c>
      <c r="N1382" s="32" t="s">
        <v>2197</v>
      </c>
      <c r="O1382" s="32" t="s">
        <v>18</v>
      </c>
      <c r="P1382" s="32">
        <v>9</v>
      </c>
      <c r="Q1382" s="32" t="s">
        <v>5734</v>
      </c>
    </row>
    <row r="1383" spans="1:17" hidden="1" x14ac:dyDescent="0.25">
      <c r="A1383" s="57">
        <v>42249.465226701388</v>
      </c>
      <c r="B1383" s="32" t="s">
        <v>70</v>
      </c>
      <c r="C1383" s="32" t="s">
        <v>3624</v>
      </c>
      <c r="D1383" s="32" t="s">
        <v>1700</v>
      </c>
      <c r="E1383" s="32" t="s">
        <v>5733</v>
      </c>
      <c r="F1383" s="32" t="s">
        <v>8651</v>
      </c>
      <c r="G1383" s="32" t="s">
        <v>2809</v>
      </c>
      <c r="H1383" s="32" t="s">
        <v>2810</v>
      </c>
      <c r="I1383" s="32" t="s">
        <v>4605</v>
      </c>
      <c r="J1383" s="35">
        <v>48.42</v>
      </c>
      <c r="K1383" s="35">
        <v>0</v>
      </c>
      <c r="L1383" s="35">
        <v>0</v>
      </c>
      <c r="M1383" s="35">
        <v>0</v>
      </c>
      <c r="N1383" s="32" t="s">
        <v>2197</v>
      </c>
      <c r="O1383" s="32" t="s">
        <v>18</v>
      </c>
      <c r="P1383" s="32">
        <v>9</v>
      </c>
      <c r="Q1383" s="32" t="s">
        <v>5734</v>
      </c>
    </row>
    <row r="1384" spans="1:17" hidden="1" x14ac:dyDescent="0.25">
      <c r="A1384" s="57">
        <v>42249.465229247682</v>
      </c>
      <c r="B1384" s="32" t="s">
        <v>70</v>
      </c>
      <c r="C1384" s="32" t="s">
        <v>3624</v>
      </c>
      <c r="D1384" s="32" t="s">
        <v>1700</v>
      </c>
      <c r="E1384" s="32" t="s">
        <v>5185</v>
      </c>
      <c r="F1384" s="32" t="s">
        <v>8652</v>
      </c>
      <c r="G1384" s="32" t="s">
        <v>3154</v>
      </c>
      <c r="H1384" s="32" t="s">
        <v>3155</v>
      </c>
      <c r="I1384" s="32" t="s">
        <v>4605</v>
      </c>
      <c r="J1384" s="35">
        <v>577.44000000000005</v>
      </c>
      <c r="K1384" s="35">
        <v>0</v>
      </c>
      <c r="L1384" s="35">
        <v>0</v>
      </c>
      <c r="M1384" s="35">
        <v>0</v>
      </c>
      <c r="N1384" s="32" t="s">
        <v>2197</v>
      </c>
      <c r="O1384" s="32" t="s">
        <v>18</v>
      </c>
      <c r="P1384" s="32">
        <v>16</v>
      </c>
      <c r="Q1384" s="32" t="s">
        <v>5052</v>
      </c>
    </row>
    <row r="1385" spans="1:17" hidden="1" x14ac:dyDescent="0.25">
      <c r="A1385" s="57">
        <v>42249.465229247682</v>
      </c>
      <c r="B1385" s="32" t="s">
        <v>70</v>
      </c>
      <c r="C1385" s="32" t="s">
        <v>3624</v>
      </c>
      <c r="D1385" s="32" t="s">
        <v>1700</v>
      </c>
      <c r="E1385" s="32" t="s">
        <v>5185</v>
      </c>
      <c r="F1385" s="32" t="s">
        <v>8652</v>
      </c>
      <c r="G1385" s="32" t="s">
        <v>3230</v>
      </c>
      <c r="H1385" s="32" t="s">
        <v>3231</v>
      </c>
      <c r="I1385" s="32" t="s">
        <v>4605</v>
      </c>
      <c r="J1385" s="35">
        <v>24</v>
      </c>
      <c r="K1385" s="35">
        <v>0</v>
      </c>
      <c r="L1385" s="35">
        <v>0</v>
      </c>
      <c r="M1385" s="35">
        <v>0</v>
      </c>
      <c r="N1385" s="32" t="s">
        <v>2197</v>
      </c>
      <c r="O1385" s="32" t="s">
        <v>18</v>
      </c>
      <c r="P1385" s="32">
        <v>16</v>
      </c>
      <c r="Q1385" s="32" t="s">
        <v>5052</v>
      </c>
    </row>
    <row r="1386" spans="1:17" hidden="1" x14ac:dyDescent="0.25">
      <c r="A1386" s="57">
        <v>42249.465230671296</v>
      </c>
      <c r="B1386" s="32" t="s">
        <v>70</v>
      </c>
      <c r="C1386" s="32" t="s">
        <v>3624</v>
      </c>
      <c r="D1386" s="32" t="s">
        <v>1700</v>
      </c>
      <c r="E1386" s="32" t="s">
        <v>5321</v>
      </c>
      <c r="F1386" s="32" t="s">
        <v>8653</v>
      </c>
      <c r="G1386" s="32" t="s">
        <v>5189</v>
      </c>
      <c r="H1386" s="32" t="s">
        <v>5190</v>
      </c>
      <c r="I1386" s="32" t="s">
        <v>4605</v>
      </c>
      <c r="J1386" s="35">
        <v>1691.04</v>
      </c>
      <c r="K1386" s="35">
        <v>0</v>
      </c>
      <c r="L1386" s="35">
        <v>0</v>
      </c>
      <c r="M1386" s="35">
        <v>0</v>
      </c>
      <c r="N1386" s="32" t="s">
        <v>2197</v>
      </c>
      <c r="O1386" s="32" t="s">
        <v>18</v>
      </c>
      <c r="P1386" s="32">
        <v>52</v>
      </c>
      <c r="Q1386" s="32" t="s">
        <v>5121</v>
      </c>
    </row>
    <row r="1387" spans="1:17" hidden="1" x14ac:dyDescent="0.25">
      <c r="A1387" s="57">
        <v>42249.465230671296</v>
      </c>
      <c r="B1387" s="32" t="s">
        <v>70</v>
      </c>
      <c r="C1387" s="32" t="s">
        <v>3624</v>
      </c>
      <c r="D1387" s="32" t="s">
        <v>1700</v>
      </c>
      <c r="E1387" s="32" t="s">
        <v>5321</v>
      </c>
      <c r="F1387" s="32" t="s">
        <v>8653</v>
      </c>
      <c r="G1387" s="32" t="s">
        <v>5192</v>
      </c>
      <c r="H1387" s="32" t="s">
        <v>5193</v>
      </c>
      <c r="I1387" s="32" t="s">
        <v>4605</v>
      </c>
      <c r="J1387" s="35">
        <v>78</v>
      </c>
      <c r="K1387" s="35">
        <v>0</v>
      </c>
      <c r="L1387" s="35">
        <v>0</v>
      </c>
      <c r="M1387" s="35">
        <v>0</v>
      </c>
      <c r="N1387" s="32" t="s">
        <v>2197</v>
      </c>
      <c r="O1387" s="32" t="s">
        <v>18</v>
      </c>
      <c r="P1387" s="32">
        <v>52</v>
      </c>
      <c r="Q1387" s="32" t="s">
        <v>5121</v>
      </c>
    </row>
    <row r="1388" spans="1:17" hidden="1" x14ac:dyDescent="0.25">
      <c r="A1388" s="57">
        <v>42249.465232291666</v>
      </c>
      <c r="B1388" s="32" t="s">
        <v>70</v>
      </c>
      <c r="C1388" s="32" t="s">
        <v>3624</v>
      </c>
      <c r="D1388" s="32" t="s">
        <v>1700</v>
      </c>
      <c r="E1388" s="32" t="s">
        <v>5323</v>
      </c>
      <c r="F1388" s="32" t="s">
        <v>8654</v>
      </c>
      <c r="G1388" s="32" t="s">
        <v>5189</v>
      </c>
      <c r="H1388" s="32" t="s">
        <v>5190</v>
      </c>
      <c r="I1388" s="32" t="s">
        <v>4605</v>
      </c>
      <c r="J1388" s="35">
        <v>162.6</v>
      </c>
      <c r="K1388" s="35">
        <v>0</v>
      </c>
      <c r="L1388" s="35">
        <v>0</v>
      </c>
      <c r="M1388" s="35">
        <v>0</v>
      </c>
      <c r="N1388" s="32" t="s">
        <v>2197</v>
      </c>
      <c r="O1388" s="32" t="s">
        <v>18</v>
      </c>
      <c r="P1388" s="32">
        <v>5</v>
      </c>
      <c r="Q1388" s="32" t="s">
        <v>4941</v>
      </c>
    </row>
    <row r="1389" spans="1:17" hidden="1" x14ac:dyDescent="0.25">
      <c r="A1389" s="57">
        <v>42249.465232291666</v>
      </c>
      <c r="B1389" s="32" t="s">
        <v>70</v>
      </c>
      <c r="C1389" s="32" t="s">
        <v>3624</v>
      </c>
      <c r="D1389" s="32" t="s">
        <v>1700</v>
      </c>
      <c r="E1389" s="32" t="s">
        <v>5323</v>
      </c>
      <c r="F1389" s="32" t="s">
        <v>8654</v>
      </c>
      <c r="G1389" s="32" t="s">
        <v>5192</v>
      </c>
      <c r="H1389" s="32" t="s">
        <v>5193</v>
      </c>
      <c r="I1389" s="32" t="s">
        <v>4605</v>
      </c>
      <c r="J1389" s="35">
        <v>7.5</v>
      </c>
      <c r="K1389" s="35">
        <v>0</v>
      </c>
      <c r="L1389" s="35">
        <v>0</v>
      </c>
      <c r="M1389" s="35">
        <v>0</v>
      </c>
      <c r="N1389" s="32" t="s">
        <v>2197</v>
      </c>
      <c r="O1389" s="32" t="s">
        <v>18</v>
      </c>
      <c r="P1389" s="32">
        <v>5</v>
      </c>
      <c r="Q1389" s="32" t="s">
        <v>4941</v>
      </c>
    </row>
    <row r="1390" spans="1:17" hidden="1" x14ac:dyDescent="0.25">
      <c r="A1390" s="57">
        <v>42249.465232291666</v>
      </c>
      <c r="B1390" s="32" t="s">
        <v>70</v>
      </c>
      <c r="C1390" s="32" t="s">
        <v>3624</v>
      </c>
      <c r="D1390" s="32" t="s">
        <v>1700</v>
      </c>
      <c r="E1390" s="32" t="s">
        <v>5323</v>
      </c>
      <c r="F1390" s="32" t="s">
        <v>8654</v>
      </c>
      <c r="G1390" s="32" t="s">
        <v>3379</v>
      </c>
      <c r="H1390" s="32" t="s">
        <v>3380</v>
      </c>
      <c r="I1390" s="32" t="s">
        <v>4605</v>
      </c>
      <c r="J1390" s="35">
        <v>37.96</v>
      </c>
      <c r="K1390" s="35">
        <v>0</v>
      </c>
      <c r="L1390" s="35">
        <v>0</v>
      </c>
      <c r="M1390" s="35">
        <v>0</v>
      </c>
      <c r="N1390" s="32" t="s">
        <v>2197</v>
      </c>
      <c r="O1390" s="32" t="s">
        <v>18</v>
      </c>
      <c r="P1390" s="32">
        <v>2</v>
      </c>
      <c r="Q1390" s="32" t="s">
        <v>4941</v>
      </c>
    </row>
    <row r="1391" spans="1:17" hidden="1" x14ac:dyDescent="0.25">
      <c r="A1391" s="57">
        <v>42249.465232291666</v>
      </c>
      <c r="B1391" s="32" t="s">
        <v>70</v>
      </c>
      <c r="C1391" s="32" t="s">
        <v>3624</v>
      </c>
      <c r="D1391" s="32" t="s">
        <v>1700</v>
      </c>
      <c r="E1391" s="32" t="s">
        <v>5323</v>
      </c>
      <c r="F1391" s="32" t="s">
        <v>8654</v>
      </c>
      <c r="G1391" s="32" t="s">
        <v>2809</v>
      </c>
      <c r="H1391" s="32" t="s">
        <v>2810</v>
      </c>
      <c r="I1391" s="32" t="s">
        <v>4605</v>
      </c>
      <c r="J1391" s="35">
        <v>10.76</v>
      </c>
      <c r="K1391" s="35">
        <v>0</v>
      </c>
      <c r="L1391" s="35">
        <v>0</v>
      </c>
      <c r="M1391" s="35">
        <v>0</v>
      </c>
      <c r="N1391" s="32" t="s">
        <v>2197</v>
      </c>
      <c r="O1391" s="32" t="s">
        <v>18</v>
      </c>
      <c r="P1391" s="32">
        <v>2</v>
      </c>
      <c r="Q1391" s="32" t="s">
        <v>4941</v>
      </c>
    </row>
    <row r="1392" spans="1:17" hidden="1" x14ac:dyDescent="0.25">
      <c r="A1392" s="57">
        <v>42249.465234490737</v>
      </c>
      <c r="B1392" s="32" t="s">
        <v>70</v>
      </c>
      <c r="C1392" s="32" t="s">
        <v>3624</v>
      </c>
      <c r="D1392" s="32" t="s">
        <v>1700</v>
      </c>
      <c r="E1392" s="32" t="s">
        <v>5740</v>
      </c>
      <c r="F1392" s="32" t="s">
        <v>8655</v>
      </c>
      <c r="G1392" s="32" t="s">
        <v>5189</v>
      </c>
      <c r="H1392" s="32" t="s">
        <v>5190</v>
      </c>
      <c r="I1392" s="32" t="s">
        <v>4605</v>
      </c>
      <c r="J1392" s="35">
        <v>162.6</v>
      </c>
      <c r="K1392" s="35">
        <v>0</v>
      </c>
      <c r="L1392" s="35">
        <v>0</v>
      </c>
      <c r="M1392" s="35">
        <v>0</v>
      </c>
      <c r="N1392" s="32" t="s">
        <v>2197</v>
      </c>
      <c r="O1392" s="32" t="s">
        <v>18</v>
      </c>
      <c r="P1392" s="32">
        <v>5</v>
      </c>
      <c r="Q1392" s="32" t="s">
        <v>5544</v>
      </c>
    </row>
    <row r="1393" spans="1:17" hidden="1" x14ac:dyDescent="0.25">
      <c r="A1393" s="57">
        <v>42249.465234490737</v>
      </c>
      <c r="B1393" s="32" t="s">
        <v>70</v>
      </c>
      <c r="C1393" s="32" t="s">
        <v>3624</v>
      </c>
      <c r="D1393" s="32" t="s">
        <v>1700</v>
      </c>
      <c r="E1393" s="32" t="s">
        <v>5740</v>
      </c>
      <c r="F1393" s="32" t="s">
        <v>8655</v>
      </c>
      <c r="G1393" s="32" t="s">
        <v>5192</v>
      </c>
      <c r="H1393" s="32" t="s">
        <v>5193</v>
      </c>
      <c r="I1393" s="32" t="s">
        <v>4605</v>
      </c>
      <c r="J1393" s="35">
        <v>7.5</v>
      </c>
      <c r="K1393" s="35">
        <v>0</v>
      </c>
      <c r="L1393" s="35">
        <v>0</v>
      </c>
      <c r="M1393" s="35">
        <v>0</v>
      </c>
      <c r="N1393" s="32" t="s">
        <v>2197</v>
      </c>
      <c r="O1393" s="32" t="s">
        <v>18</v>
      </c>
      <c r="P1393" s="32">
        <v>5</v>
      </c>
      <c r="Q1393" s="32" t="s">
        <v>5544</v>
      </c>
    </row>
    <row r="1394" spans="1:17" hidden="1" x14ac:dyDescent="0.25">
      <c r="A1394" s="57">
        <v>42249.465234490737</v>
      </c>
      <c r="B1394" s="32" t="s">
        <v>70</v>
      </c>
      <c r="C1394" s="32" t="s">
        <v>3624</v>
      </c>
      <c r="D1394" s="32" t="s">
        <v>1700</v>
      </c>
      <c r="E1394" s="32" t="s">
        <v>5740</v>
      </c>
      <c r="F1394" s="32" t="s">
        <v>8655</v>
      </c>
      <c r="G1394" s="32" t="s">
        <v>5211</v>
      </c>
      <c r="H1394" s="32" t="s">
        <v>5212</v>
      </c>
      <c r="I1394" s="32" t="s">
        <v>4605</v>
      </c>
      <c r="J1394" s="35">
        <v>36.090000000000003</v>
      </c>
      <c r="K1394" s="35">
        <v>0</v>
      </c>
      <c r="L1394" s="35">
        <v>0</v>
      </c>
      <c r="M1394" s="35">
        <v>0</v>
      </c>
      <c r="N1394" s="32" t="s">
        <v>2197</v>
      </c>
      <c r="O1394" s="32" t="s">
        <v>18</v>
      </c>
      <c r="P1394" s="32">
        <v>1</v>
      </c>
      <c r="Q1394" s="32" t="s">
        <v>5544</v>
      </c>
    </row>
    <row r="1395" spans="1:17" hidden="1" x14ac:dyDescent="0.25">
      <c r="A1395" s="57">
        <v>42249.465234490737</v>
      </c>
      <c r="B1395" s="32" t="s">
        <v>70</v>
      </c>
      <c r="C1395" s="32" t="s">
        <v>3624</v>
      </c>
      <c r="D1395" s="32" t="s">
        <v>1700</v>
      </c>
      <c r="E1395" s="32" t="s">
        <v>5740</v>
      </c>
      <c r="F1395" s="32" t="s">
        <v>8655</v>
      </c>
      <c r="G1395" s="32" t="s">
        <v>5318</v>
      </c>
      <c r="H1395" s="32" t="s">
        <v>5319</v>
      </c>
      <c r="I1395" s="32" t="s">
        <v>4605</v>
      </c>
      <c r="J1395" s="35">
        <v>1.5</v>
      </c>
      <c r="K1395" s="35">
        <v>0</v>
      </c>
      <c r="L1395" s="35">
        <v>0</v>
      </c>
      <c r="M1395" s="35">
        <v>0</v>
      </c>
      <c r="N1395" s="32" t="s">
        <v>2197</v>
      </c>
      <c r="O1395" s="32" t="s">
        <v>18</v>
      </c>
      <c r="P1395" s="32">
        <v>1</v>
      </c>
      <c r="Q1395" s="32" t="s">
        <v>5544</v>
      </c>
    </row>
    <row r="1396" spans="1:17" x14ac:dyDescent="0.25">
      <c r="A1396" s="57">
        <v>42249.468352511576</v>
      </c>
      <c r="B1396" s="32" t="s">
        <v>22</v>
      </c>
      <c r="C1396" s="32" t="s">
        <v>463</v>
      </c>
      <c r="D1396" s="32" t="s">
        <v>462</v>
      </c>
      <c r="E1396" s="32" t="s">
        <v>6146</v>
      </c>
      <c r="F1396" s="32" t="s">
        <v>6147</v>
      </c>
      <c r="G1396" s="32" t="s">
        <v>25</v>
      </c>
      <c r="H1396" s="32" t="s">
        <v>26</v>
      </c>
      <c r="I1396" s="32" t="s">
        <v>2006</v>
      </c>
      <c r="J1396" s="35">
        <v>0</v>
      </c>
      <c r="K1396" s="35">
        <v>0</v>
      </c>
      <c r="L1396" s="35">
        <v>0</v>
      </c>
      <c r="M1396" s="35">
        <v>0</v>
      </c>
      <c r="N1396" s="32" t="s">
        <v>19</v>
      </c>
      <c r="O1396" s="32" t="s">
        <v>32</v>
      </c>
      <c r="P1396" s="32">
        <v>0.5</v>
      </c>
      <c r="Q1396" s="32"/>
    </row>
    <row r="1397" spans="1:17" x14ac:dyDescent="0.25">
      <c r="A1397" s="57">
        <v>42249.468352511576</v>
      </c>
      <c r="B1397" s="32" t="s">
        <v>22</v>
      </c>
      <c r="C1397" s="32" t="s">
        <v>463</v>
      </c>
      <c r="D1397" s="32" t="s">
        <v>462</v>
      </c>
      <c r="E1397" s="32" t="s">
        <v>6146</v>
      </c>
      <c r="F1397" s="32" t="s">
        <v>6147</v>
      </c>
      <c r="G1397" s="32" t="s">
        <v>35</v>
      </c>
      <c r="H1397" s="32" t="s">
        <v>38</v>
      </c>
      <c r="I1397" s="32" t="s">
        <v>2006</v>
      </c>
      <c r="J1397" s="35">
        <v>0</v>
      </c>
      <c r="K1397" s="35">
        <v>0</v>
      </c>
      <c r="L1397" s="35">
        <v>0</v>
      </c>
      <c r="M1397" s="35">
        <v>21.85</v>
      </c>
      <c r="N1397" s="32" t="s">
        <v>19</v>
      </c>
      <c r="O1397" s="32" t="s">
        <v>32</v>
      </c>
      <c r="P1397" s="32">
        <v>1</v>
      </c>
      <c r="Q1397" s="32"/>
    </row>
    <row r="1398" spans="1:17" x14ac:dyDescent="0.25">
      <c r="A1398" s="57">
        <v>42249.47303144676</v>
      </c>
      <c r="B1398" s="32" t="s">
        <v>22</v>
      </c>
      <c r="C1398" s="32" t="s">
        <v>463</v>
      </c>
      <c r="D1398" s="32" t="s">
        <v>462</v>
      </c>
      <c r="E1398" s="32" t="s">
        <v>6148</v>
      </c>
      <c r="F1398" s="32" t="s">
        <v>6149</v>
      </c>
      <c r="G1398" s="32" t="s">
        <v>25</v>
      </c>
      <c r="H1398" s="32" t="s">
        <v>26</v>
      </c>
      <c r="I1398" s="32" t="s">
        <v>2006</v>
      </c>
      <c r="J1398" s="35">
        <v>0</v>
      </c>
      <c r="K1398" s="35">
        <v>0</v>
      </c>
      <c r="L1398" s="35">
        <v>0</v>
      </c>
      <c r="M1398" s="35">
        <v>0</v>
      </c>
      <c r="N1398" s="32" t="s">
        <v>19</v>
      </c>
      <c r="O1398" s="32" t="s">
        <v>32</v>
      </c>
      <c r="P1398" s="32">
        <v>5.5</v>
      </c>
      <c r="Q1398" s="32"/>
    </row>
    <row r="1399" spans="1:17" x14ac:dyDescent="0.25">
      <c r="A1399" s="57">
        <v>42249.47303144676</v>
      </c>
      <c r="B1399" s="32" t="s">
        <v>22</v>
      </c>
      <c r="C1399" s="32" t="s">
        <v>463</v>
      </c>
      <c r="D1399" s="32" t="s">
        <v>462</v>
      </c>
      <c r="E1399" s="32" t="s">
        <v>6148</v>
      </c>
      <c r="F1399" s="32" t="s">
        <v>6149</v>
      </c>
      <c r="G1399" s="32" t="s">
        <v>35</v>
      </c>
      <c r="H1399" s="32" t="s">
        <v>38</v>
      </c>
      <c r="I1399" s="32" t="s">
        <v>2006</v>
      </c>
      <c r="J1399" s="35">
        <v>0</v>
      </c>
      <c r="K1399" s="35">
        <v>0</v>
      </c>
      <c r="L1399" s="35">
        <v>0</v>
      </c>
      <c r="M1399" s="35">
        <v>29.05</v>
      </c>
      <c r="N1399" s="32" t="s">
        <v>19</v>
      </c>
      <c r="O1399" s="32" t="s">
        <v>32</v>
      </c>
      <c r="P1399" s="32">
        <v>1</v>
      </c>
      <c r="Q1399" s="32"/>
    </row>
    <row r="1400" spans="1:17" hidden="1" x14ac:dyDescent="0.25">
      <c r="A1400" s="57">
        <v>42249.478449155089</v>
      </c>
      <c r="B1400" s="32" t="s">
        <v>21</v>
      </c>
      <c r="C1400" s="32" t="s">
        <v>3679</v>
      </c>
      <c r="D1400" s="32" t="s">
        <v>3680</v>
      </c>
      <c r="E1400" s="32" t="s">
        <v>3681</v>
      </c>
      <c r="F1400" s="32" t="s">
        <v>8656</v>
      </c>
      <c r="G1400" s="32" t="s">
        <v>2646</v>
      </c>
      <c r="H1400" s="32" t="s">
        <v>2647</v>
      </c>
      <c r="I1400" s="32" t="s">
        <v>4605</v>
      </c>
      <c r="J1400" s="35">
        <v>20.2</v>
      </c>
      <c r="K1400" s="35">
        <v>0</v>
      </c>
      <c r="L1400" s="35">
        <v>0</v>
      </c>
      <c r="M1400" s="35">
        <v>0</v>
      </c>
      <c r="N1400" s="32" t="s">
        <v>2197</v>
      </c>
      <c r="O1400" s="32" t="s">
        <v>18</v>
      </c>
      <c r="P1400" s="32">
        <v>1</v>
      </c>
      <c r="Q1400" s="32" t="s">
        <v>3682</v>
      </c>
    </row>
    <row r="1401" spans="1:17" hidden="1" x14ac:dyDescent="0.25">
      <c r="A1401" s="57">
        <v>42249.478452233794</v>
      </c>
      <c r="B1401" s="32" t="s">
        <v>21</v>
      </c>
      <c r="C1401" s="32" t="s">
        <v>3679</v>
      </c>
      <c r="D1401" s="32" t="s">
        <v>3680</v>
      </c>
      <c r="E1401" s="32" t="s">
        <v>5067</v>
      </c>
      <c r="F1401" s="32" t="s">
        <v>8657</v>
      </c>
      <c r="G1401" s="32" t="s">
        <v>2646</v>
      </c>
      <c r="H1401" s="32" t="s">
        <v>2647</v>
      </c>
      <c r="I1401" s="32" t="s">
        <v>4605</v>
      </c>
      <c r="J1401" s="35">
        <v>303</v>
      </c>
      <c r="K1401" s="35">
        <v>0</v>
      </c>
      <c r="L1401" s="35">
        <v>0</v>
      </c>
      <c r="M1401" s="35">
        <v>0</v>
      </c>
      <c r="N1401" s="32" t="s">
        <v>2197</v>
      </c>
      <c r="O1401" s="32" t="s">
        <v>18</v>
      </c>
      <c r="P1401" s="32">
        <v>15</v>
      </c>
      <c r="Q1401" s="32" t="s">
        <v>5020</v>
      </c>
    </row>
    <row r="1402" spans="1:17" hidden="1" x14ac:dyDescent="0.25">
      <c r="A1402" s="57">
        <v>42249.478452233794</v>
      </c>
      <c r="B1402" s="32" t="s">
        <v>21</v>
      </c>
      <c r="C1402" s="32" t="s">
        <v>3679</v>
      </c>
      <c r="D1402" s="32" t="s">
        <v>3680</v>
      </c>
      <c r="E1402" s="32" t="s">
        <v>5067</v>
      </c>
      <c r="F1402" s="32" t="s">
        <v>8657</v>
      </c>
      <c r="G1402" s="32" t="s">
        <v>3117</v>
      </c>
      <c r="H1402" s="32" t="s">
        <v>3118</v>
      </c>
      <c r="I1402" s="32" t="s">
        <v>4605</v>
      </c>
      <c r="J1402" s="35">
        <v>18.52</v>
      </c>
      <c r="K1402" s="35">
        <v>0</v>
      </c>
      <c r="L1402" s="35">
        <v>0</v>
      </c>
      <c r="M1402" s="35">
        <v>0</v>
      </c>
      <c r="N1402" s="32" t="s">
        <v>2197</v>
      </c>
      <c r="O1402" s="32" t="s">
        <v>18</v>
      </c>
      <c r="P1402" s="32">
        <v>1</v>
      </c>
      <c r="Q1402" s="32" t="s">
        <v>5020</v>
      </c>
    </row>
    <row r="1403" spans="1:17" hidden="1" x14ac:dyDescent="0.25">
      <c r="A1403" s="57">
        <v>42249.478452233794</v>
      </c>
      <c r="B1403" s="32" t="s">
        <v>21</v>
      </c>
      <c r="C1403" s="32" t="s">
        <v>3679</v>
      </c>
      <c r="D1403" s="32" t="s">
        <v>3680</v>
      </c>
      <c r="E1403" s="32" t="s">
        <v>5067</v>
      </c>
      <c r="F1403" s="32" t="s">
        <v>8657</v>
      </c>
      <c r="G1403" s="32" t="s">
        <v>3107</v>
      </c>
      <c r="H1403" s="32" t="s">
        <v>3108</v>
      </c>
      <c r="I1403" s="32" t="s">
        <v>4605</v>
      </c>
      <c r="J1403" s="35">
        <v>3.53</v>
      </c>
      <c r="K1403" s="35">
        <v>0</v>
      </c>
      <c r="L1403" s="35">
        <v>0</v>
      </c>
      <c r="M1403" s="35">
        <v>0</v>
      </c>
      <c r="N1403" s="32" t="s">
        <v>2197</v>
      </c>
      <c r="O1403" s="32" t="s">
        <v>18</v>
      </c>
      <c r="P1403" s="32">
        <v>1</v>
      </c>
      <c r="Q1403" s="32" t="s">
        <v>5020</v>
      </c>
    </row>
    <row r="1404" spans="1:17" hidden="1" x14ac:dyDescent="0.25">
      <c r="A1404" s="57">
        <v>42249.478454201388</v>
      </c>
      <c r="B1404" s="32" t="s">
        <v>21</v>
      </c>
      <c r="C1404" s="32" t="s">
        <v>3679</v>
      </c>
      <c r="D1404" s="32" t="s">
        <v>3680</v>
      </c>
      <c r="E1404" s="32" t="s">
        <v>3683</v>
      </c>
      <c r="F1404" s="32" t="s">
        <v>8658</v>
      </c>
      <c r="G1404" s="32" t="s">
        <v>2646</v>
      </c>
      <c r="H1404" s="32" t="s">
        <v>2647</v>
      </c>
      <c r="I1404" s="32" t="s">
        <v>4605</v>
      </c>
      <c r="J1404" s="35">
        <v>20.2</v>
      </c>
      <c r="K1404" s="35">
        <v>0</v>
      </c>
      <c r="L1404" s="35">
        <v>0</v>
      </c>
      <c r="M1404" s="35">
        <v>0</v>
      </c>
      <c r="N1404" s="32" t="s">
        <v>2197</v>
      </c>
      <c r="O1404" s="32" t="s">
        <v>18</v>
      </c>
      <c r="P1404" s="32">
        <v>1</v>
      </c>
      <c r="Q1404" s="32" t="s">
        <v>3684</v>
      </c>
    </row>
    <row r="1405" spans="1:17" hidden="1" x14ac:dyDescent="0.25">
      <c r="A1405" s="57">
        <v>42249.478454201388</v>
      </c>
      <c r="B1405" s="32" t="s">
        <v>21</v>
      </c>
      <c r="C1405" s="32" t="s">
        <v>3679</v>
      </c>
      <c r="D1405" s="32" t="s">
        <v>3680</v>
      </c>
      <c r="E1405" s="32" t="s">
        <v>3683</v>
      </c>
      <c r="F1405" s="32" t="s">
        <v>8658</v>
      </c>
      <c r="G1405" s="32" t="s">
        <v>2809</v>
      </c>
      <c r="H1405" s="32" t="s">
        <v>2810</v>
      </c>
      <c r="I1405" s="32" t="s">
        <v>4605</v>
      </c>
      <c r="J1405" s="35">
        <v>4.3899999999999997</v>
      </c>
      <c r="K1405" s="35">
        <v>0</v>
      </c>
      <c r="L1405" s="35">
        <v>0</v>
      </c>
      <c r="M1405" s="35">
        <v>0</v>
      </c>
      <c r="N1405" s="32" t="s">
        <v>2197</v>
      </c>
      <c r="O1405" s="32" t="s">
        <v>18</v>
      </c>
      <c r="P1405" s="32">
        <v>1</v>
      </c>
      <c r="Q1405" s="32" t="s">
        <v>3684</v>
      </c>
    </row>
    <row r="1406" spans="1:17" hidden="1" x14ac:dyDescent="0.25">
      <c r="A1406" s="57">
        <v>42249.478455821758</v>
      </c>
      <c r="B1406" s="32" t="s">
        <v>21</v>
      </c>
      <c r="C1406" s="32" t="s">
        <v>3679</v>
      </c>
      <c r="D1406" s="32" t="s">
        <v>3680</v>
      </c>
      <c r="E1406" s="32" t="s">
        <v>3685</v>
      </c>
      <c r="F1406" s="32" t="s">
        <v>8659</v>
      </c>
      <c r="G1406" s="32" t="s">
        <v>2803</v>
      </c>
      <c r="H1406" s="32" t="s">
        <v>2804</v>
      </c>
      <c r="I1406" s="32" t="s">
        <v>4605</v>
      </c>
      <c r="J1406" s="35">
        <v>65.040000000000006</v>
      </c>
      <c r="K1406" s="35">
        <v>0</v>
      </c>
      <c r="L1406" s="35">
        <v>0</v>
      </c>
      <c r="M1406" s="35">
        <v>0</v>
      </c>
      <c r="N1406" s="32" t="s">
        <v>2197</v>
      </c>
      <c r="O1406" s="32" t="s">
        <v>18</v>
      </c>
      <c r="P1406" s="32">
        <v>2</v>
      </c>
      <c r="Q1406" s="32" t="s">
        <v>3686</v>
      </c>
    </row>
    <row r="1407" spans="1:17" hidden="1" x14ac:dyDescent="0.25">
      <c r="A1407" s="57">
        <v>42249.478455821758</v>
      </c>
      <c r="B1407" s="32" t="s">
        <v>21</v>
      </c>
      <c r="C1407" s="32" t="s">
        <v>3679</v>
      </c>
      <c r="D1407" s="32" t="s">
        <v>3680</v>
      </c>
      <c r="E1407" s="32" t="s">
        <v>3685</v>
      </c>
      <c r="F1407" s="32" t="s">
        <v>8659</v>
      </c>
      <c r="G1407" s="32" t="s">
        <v>3456</v>
      </c>
      <c r="H1407" s="32" t="s">
        <v>3457</v>
      </c>
      <c r="I1407" s="32" t="s">
        <v>4605</v>
      </c>
      <c r="J1407" s="35">
        <v>7.82</v>
      </c>
      <c r="K1407" s="35">
        <v>0</v>
      </c>
      <c r="L1407" s="35">
        <v>0</v>
      </c>
      <c r="M1407" s="35">
        <v>0</v>
      </c>
      <c r="N1407" s="32" t="s">
        <v>2197</v>
      </c>
      <c r="O1407" s="32" t="s">
        <v>18</v>
      </c>
      <c r="P1407" s="32">
        <v>2</v>
      </c>
      <c r="Q1407" s="32" t="s">
        <v>3686</v>
      </c>
    </row>
    <row r="1408" spans="1:17" hidden="1" x14ac:dyDescent="0.25">
      <c r="A1408" s="57">
        <v>42249.478457291669</v>
      </c>
      <c r="B1408" s="32" t="s">
        <v>21</v>
      </c>
      <c r="C1408" s="32" t="s">
        <v>3679</v>
      </c>
      <c r="D1408" s="32" t="s">
        <v>3680</v>
      </c>
      <c r="E1408" s="32" t="s">
        <v>3687</v>
      </c>
      <c r="F1408" s="32" t="s">
        <v>8660</v>
      </c>
      <c r="G1408" s="32" t="s">
        <v>2646</v>
      </c>
      <c r="H1408" s="32" t="s">
        <v>2647</v>
      </c>
      <c r="I1408" s="32" t="s">
        <v>4605</v>
      </c>
      <c r="J1408" s="35">
        <v>33.200000000000003</v>
      </c>
      <c r="K1408" s="35">
        <v>0</v>
      </c>
      <c r="L1408" s="35">
        <v>0</v>
      </c>
      <c r="M1408" s="35">
        <v>0</v>
      </c>
      <c r="N1408" s="32" t="s">
        <v>2197</v>
      </c>
      <c r="O1408" s="32" t="s">
        <v>18</v>
      </c>
      <c r="P1408" s="32">
        <v>1</v>
      </c>
      <c r="Q1408" s="32" t="s">
        <v>3688</v>
      </c>
    </row>
    <row r="1409" spans="1:17" hidden="1" x14ac:dyDescent="0.25">
      <c r="A1409" s="57">
        <v>42249.478458564816</v>
      </c>
      <c r="B1409" s="32" t="s">
        <v>21</v>
      </c>
      <c r="C1409" s="32" t="s">
        <v>3679</v>
      </c>
      <c r="D1409" s="32" t="s">
        <v>3680</v>
      </c>
      <c r="E1409" s="32" t="s">
        <v>3689</v>
      </c>
      <c r="F1409" s="32" t="s">
        <v>8661</v>
      </c>
      <c r="G1409" s="32" t="s">
        <v>2646</v>
      </c>
      <c r="H1409" s="32" t="s">
        <v>2647</v>
      </c>
      <c r="I1409" s="32" t="s">
        <v>4605</v>
      </c>
      <c r="J1409" s="35">
        <v>1797.8</v>
      </c>
      <c r="K1409" s="35">
        <v>0</v>
      </c>
      <c r="L1409" s="35">
        <v>0</v>
      </c>
      <c r="M1409" s="35">
        <v>0</v>
      </c>
      <c r="N1409" s="32" t="s">
        <v>2197</v>
      </c>
      <c r="O1409" s="32" t="s">
        <v>18</v>
      </c>
      <c r="P1409" s="32">
        <v>89</v>
      </c>
      <c r="Q1409" s="32" t="s">
        <v>2222</v>
      </c>
    </row>
    <row r="1410" spans="1:17" hidden="1" x14ac:dyDescent="0.25">
      <c r="A1410" s="57">
        <v>42249.478458564816</v>
      </c>
      <c r="B1410" s="32" t="s">
        <v>21</v>
      </c>
      <c r="C1410" s="32" t="s">
        <v>3679</v>
      </c>
      <c r="D1410" s="32" t="s">
        <v>3680</v>
      </c>
      <c r="E1410" s="32" t="s">
        <v>3689</v>
      </c>
      <c r="F1410" s="32" t="s">
        <v>8661</v>
      </c>
      <c r="G1410" s="32" t="s">
        <v>2809</v>
      </c>
      <c r="H1410" s="32" t="s">
        <v>2810</v>
      </c>
      <c r="I1410" s="32" t="s">
        <v>4605</v>
      </c>
      <c r="J1410" s="35">
        <v>79.02</v>
      </c>
      <c r="K1410" s="35">
        <v>0</v>
      </c>
      <c r="L1410" s="35">
        <v>0</v>
      </c>
      <c r="M1410" s="35">
        <v>0</v>
      </c>
      <c r="N1410" s="32" t="s">
        <v>2197</v>
      </c>
      <c r="O1410" s="32" t="s">
        <v>18</v>
      </c>
      <c r="P1410" s="32">
        <v>18</v>
      </c>
      <c r="Q1410" s="32" t="s">
        <v>2222</v>
      </c>
    </row>
    <row r="1411" spans="1:17" hidden="1" x14ac:dyDescent="0.25">
      <c r="A1411" s="57">
        <v>42249.478459988422</v>
      </c>
      <c r="B1411" s="32" t="s">
        <v>21</v>
      </c>
      <c r="C1411" s="32" t="s">
        <v>3679</v>
      </c>
      <c r="D1411" s="32" t="s">
        <v>3680</v>
      </c>
      <c r="E1411" s="32" t="s">
        <v>4272</v>
      </c>
      <c r="F1411" s="32" t="s">
        <v>8662</v>
      </c>
      <c r="G1411" s="32" t="s">
        <v>2646</v>
      </c>
      <c r="H1411" s="32" t="s">
        <v>2647</v>
      </c>
      <c r="I1411" s="32" t="s">
        <v>4605</v>
      </c>
      <c r="J1411" s="35">
        <v>3393.6</v>
      </c>
      <c r="K1411" s="35">
        <v>0</v>
      </c>
      <c r="L1411" s="35">
        <v>0</v>
      </c>
      <c r="M1411" s="35">
        <v>0</v>
      </c>
      <c r="N1411" s="32" t="s">
        <v>2197</v>
      </c>
      <c r="O1411" s="32" t="s">
        <v>18</v>
      </c>
      <c r="P1411" s="32">
        <v>168</v>
      </c>
      <c r="Q1411" s="32" t="s">
        <v>2298</v>
      </c>
    </row>
    <row r="1412" spans="1:17" hidden="1" x14ac:dyDescent="0.25">
      <c r="A1412" s="57">
        <v>42249.478459988422</v>
      </c>
      <c r="B1412" s="32" t="s">
        <v>21</v>
      </c>
      <c r="C1412" s="32" t="s">
        <v>3679</v>
      </c>
      <c r="D1412" s="32" t="s">
        <v>3680</v>
      </c>
      <c r="E1412" s="32" t="s">
        <v>4272</v>
      </c>
      <c r="F1412" s="32" t="s">
        <v>8662</v>
      </c>
      <c r="G1412" s="32" t="s">
        <v>2809</v>
      </c>
      <c r="H1412" s="32" t="s">
        <v>2810</v>
      </c>
      <c r="I1412" s="32" t="s">
        <v>4605</v>
      </c>
      <c r="J1412" s="35">
        <v>136.09</v>
      </c>
      <c r="K1412" s="35">
        <v>0</v>
      </c>
      <c r="L1412" s="35">
        <v>0</v>
      </c>
      <c r="M1412" s="35">
        <v>0</v>
      </c>
      <c r="N1412" s="32" t="s">
        <v>2197</v>
      </c>
      <c r="O1412" s="32" t="s">
        <v>18</v>
      </c>
      <c r="P1412" s="32">
        <v>31</v>
      </c>
      <c r="Q1412" s="32" t="s">
        <v>2298</v>
      </c>
    </row>
    <row r="1413" spans="1:17" hidden="1" x14ac:dyDescent="0.25">
      <c r="A1413" s="57">
        <v>42249.478461458333</v>
      </c>
      <c r="B1413" s="32" t="s">
        <v>21</v>
      </c>
      <c r="C1413" s="32" t="s">
        <v>3679</v>
      </c>
      <c r="D1413" s="32" t="s">
        <v>3680</v>
      </c>
      <c r="E1413" s="32" t="s">
        <v>5184</v>
      </c>
      <c r="F1413" s="32" t="s">
        <v>8663</v>
      </c>
      <c r="G1413" s="32" t="s">
        <v>2646</v>
      </c>
      <c r="H1413" s="32" t="s">
        <v>2647</v>
      </c>
      <c r="I1413" s="32" t="s">
        <v>4605</v>
      </c>
      <c r="J1413" s="35">
        <v>80.8</v>
      </c>
      <c r="K1413" s="35">
        <v>0</v>
      </c>
      <c r="L1413" s="35">
        <v>0</v>
      </c>
      <c r="M1413" s="35">
        <v>0</v>
      </c>
      <c r="N1413" s="32" t="s">
        <v>2197</v>
      </c>
      <c r="O1413" s="32" t="s">
        <v>18</v>
      </c>
      <c r="P1413" s="32">
        <v>4</v>
      </c>
      <c r="Q1413" s="32" t="s">
        <v>5164</v>
      </c>
    </row>
    <row r="1414" spans="1:17" hidden="1" x14ac:dyDescent="0.25">
      <c r="A1414" s="57">
        <v>42249.478462534724</v>
      </c>
      <c r="B1414" s="32" t="s">
        <v>21</v>
      </c>
      <c r="C1414" s="32" t="s">
        <v>3679</v>
      </c>
      <c r="D1414" s="32" t="s">
        <v>3680</v>
      </c>
      <c r="E1414" s="32" t="s">
        <v>5019</v>
      </c>
      <c r="F1414" s="32" t="s">
        <v>8664</v>
      </c>
      <c r="G1414" s="32" t="s">
        <v>3049</v>
      </c>
      <c r="H1414" s="32" t="s">
        <v>3050</v>
      </c>
      <c r="I1414" s="32" t="s">
        <v>4605</v>
      </c>
      <c r="J1414" s="35">
        <v>65.040000000000006</v>
      </c>
      <c r="K1414" s="35">
        <v>0</v>
      </c>
      <c r="L1414" s="35">
        <v>0</v>
      </c>
      <c r="M1414" s="35">
        <v>0</v>
      </c>
      <c r="N1414" s="32" t="s">
        <v>2197</v>
      </c>
      <c r="O1414" s="32" t="s">
        <v>18</v>
      </c>
      <c r="P1414" s="32">
        <v>2</v>
      </c>
      <c r="Q1414" s="32" t="s">
        <v>5020</v>
      </c>
    </row>
    <row r="1415" spans="1:17" hidden="1" x14ac:dyDescent="0.25">
      <c r="A1415" s="57">
        <v>42249.478462534724</v>
      </c>
      <c r="B1415" s="32" t="s">
        <v>21</v>
      </c>
      <c r="C1415" s="32" t="s">
        <v>3679</v>
      </c>
      <c r="D1415" s="32" t="s">
        <v>3680</v>
      </c>
      <c r="E1415" s="32" t="s">
        <v>5019</v>
      </c>
      <c r="F1415" s="32" t="s">
        <v>8664</v>
      </c>
      <c r="G1415" s="32" t="s">
        <v>2774</v>
      </c>
      <c r="H1415" s="32" t="s">
        <v>2775</v>
      </c>
      <c r="I1415" s="32" t="s">
        <v>4605</v>
      </c>
      <c r="J1415" s="35">
        <v>13.53</v>
      </c>
      <c r="K1415" s="35">
        <v>0</v>
      </c>
      <c r="L1415" s="35">
        <v>0</v>
      </c>
      <c r="M1415" s="35">
        <v>0</v>
      </c>
      <c r="N1415" s="32" t="s">
        <v>2197</v>
      </c>
      <c r="O1415" s="32" t="s">
        <v>18</v>
      </c>
      <c r="P1415" s="32">
        <v>3</v>
      </c>
      <c r="Q1415" s="32" t="s">
        <v>5020</v>
      </c>
    </row>
    <row r="1416" spans="1:17" hidden="1" x14ac:dyDescent="0.25">
      <c r="A1416" s="57">
        <v>42249.478462534724</v>
      </c>
      <c r="B1416" s="32" t="s">
        <v>21</v>
      </c>
      <c r="C1416" s="32" t="s">
        <v>3679</v>
      </c>
      <c r="D1416" s="32" t="s">
        <v>3680</v>
      </c>
      <c r="E1416" s="32" t="s">
        <v>5019</v>
      </c>
      <c r="F1416" s="32" t="s">
        <v>8664</v>
      </c>
      <c r="G1416" s="32" t="s">
        <v>2806</v>
      </c>
      <c r="H1416" s="32" t="s">
        <v>2807</v>
      </c>
      <c r="I1416" s="32" t="s">
        <v>4605</v>
      </c>
      <c r="J1416" s="35">
        <v>1.5</v>
      </c>
      <c r="K1416" s="35">
        <v>0</v>
      </c>
      <c r="L1416" s="35">
        <v>0</v>
      </c>
      <c r="M1416" s="35">
        <v>0</v>
      </c>
      <c r="N1416" s="32" t="s">
        <v>2197</v>
      </c>
      <c r="O1416" s="32" t="s">
        <v>18</v>
      </c>
      <c r="P1416" s="32">
        <v>1</v>
      </c>
      <c r="Q1416" s="32" t="s">
        <v>5020</v>
      </c>
    </row>
    <row r="1417" spans="1:17" hidden="1" x14ac:dyDescent="0.25">
      <c r="A1417" s="57">
        <v>42249.478462534724</v>
      </c>
      <c r="B1417" s="32" t="s">
        <v>21</v>
      </c>
      <c r="C1417" s="32" t="s">
        <v>3679</v>
      </c>
      <c r="D1417" s="32" t="s">
        <v>3680</v>
      </c>
      <c r="E1417" s="32" t="s">
        <v>5019</v>
      </c>
      <c r="F1417" s="32" t="s">
        <v>8664</v>
      </c>
      <c r="G1417" s="32" t="s">
        <v>3154</v>
      </c>
      <c r="H1417" s="32" t="s">
        <v>3155</v>
      </c>
      <c r="I1417" s="32" t="s">
        <v>4605</v>
      </c>
      <c r="J1417" s="35">
        <v>36.090000000000003</v>
      </c>
      <c r="K1417" s="35">
        <v>0</v>
      </c>
      <c r="L1417" s="35">
        <v>0</v>
      </c>
      <c r="M1417" s="35">
        <v>0</v>
      </c>
      <c r="N1417" s="32" t="s">
        <v>2197</v>
      </c>
      <c r="O1417" s="32" t="s">
        <v>18</v>
      </c>
      <c r="P1417" s="32">
        <v>1</v>
      </c>
      <c r="Q1417" s="32" t="s">
        <v>5020</v>
      </c>
    </row>
    <row r="1418" spans="1:17" hidden="1" x14ac:dyDescent="0.25">
      <c r="A1418" s="57">
        <v>42249.478464502317</v>
      </c>
      <c r="B1418" s="32" t="s">
        <v>21</v>
      </c>
      <c r="C1418" s="32" t="s">
        <v>3679</v>
      </c>
      <c r="D1418" s="32" t="s">
        <v>3680</v>
      </c>
      <c r="E1418" s="32" t="s">
        <v>5639</v>
      </c>
      <c r="F1418" s="32" t="s">
        <v>8665</v>
      </c>
      <c r="G1418" s="32" t="s">
        <v>5189</v>
      </c>
      <c r="H1418" s="32" t="s">
        <v>5190</v>
      </c>
      <c r="I1418" s="32" t="s">
        <v>4605</v>
      </c>
      <c r="J1418" s="35">
        <v>97.56</v>
      </c>
      <c r="K1418" s="35">
        <v>0</v>
      </c>
      <c r="L1418" s="35">
        <v>0</v>
      </c>
      <c r="M1418" s="35">
        <v>0</v>
      </c>
      <c r="N1418" s="32" t="s">
        <v>2197</v>
      </c>
      <c r="O1418" s="32" t="s">
        <v>18</v>
      </c>
      <c r="P1418" s="32">
        <v>3</v>
      </c>
      <c r="Q1418" s="32" t="s">
        <v>5640</v>
      </c>
    </row>
    <row r="1419" spans="1:17" hidden="1" x14ac:dyDescent="0.25">
      <c r="A1419" s="57">
        <v>42249.478464502317</v>
      </c>
      <c r="B1419" s="32" t="s">
        <v>21</v>
      </c>
      <c r="C1419" s="32" t="s">
        <v>3679</v>
      </c>
      <c r="D1419" s="32" t="s">
        <v>3680</v>
      </c>
      <c r="E1419" s="32" t="s">
        <v>5639</v>
      </c>
      <c r="F1419" s="32" t="s">
        <v>8665</v>
      </c>
      <c r="G1419" s="32" t="s">
        <v>5641</v>
      </c>
      <c r="H1419" s="32" t="s">
        <v>5642</v>
      </c>
      <c r="I1419" s="32" t="s">
        <v>4605</v>
      </c>
      <c r="J1419" s="35">
        <v>11.73</v>
      </c>
      <c r="K1419" s="35">
        <v>0</v>
      </c>
      <c r="L1419" s="35">
        <v>0</v>
      </c>
      <c r="M1419" s="35">
        <v>0</v>
      </c>
      <c r="N1419" s="32" t="s">
        <v>2197</v>
      </c>
      <c r="O1419" s="32" t="s">
        <v>18</v>
      </c>
      <c r="P1419" s="32">
        <v>3</v>
      </c>
      <c r="Q1419" s="32" t="s">
        <v>5640</v>
      </c>
    </row>
    <row r="1420" spans="1:17" hidden="1" x14ac:dyDescent="0.25">
      <c r="A1420" s="57">
        <v>42249.478464502317</v>
      </c>
      <c r="B1420" s="32" t="s">
        <v>21</v>
      </c>
      <c r="C1420" s="32" t="s">
        <v>3679</v>
      </c>
      <c r="D1420" s="32" t="s">
        <v>3680</v>
      </c>
      <c r="E1420" s="32" t="s">
        <v>5639</v>
      </c>
      <c r="F1420" s="32" t="s">
        <v>8665</v>
      </c>
      <c r="G1420" s="32" t="s">
        <v>5308</v>
      </c>
      <c r="H1420" s="32" t="s">
        <v>5309</v>
      </c>
      <c r="I1420" s="32" t="s">
        <v>4605</v>
      </c>
      <c r="J1420" s="35">
        <v>215.15</v>
      </c>
      <c r="K1420" s="35">
        <v>0</v>
      </c>
      <c r="L1420" s="35">
        <v>0</v>
      </c>
      <c r="M1420" s="35">
        <v>0</v>
      </c>
      <c r="N1420" s="32" t="s">
        <v>2197</v>
      </c>
      <c r="O1420" s="32" t="s">
        <v>18</v>
      </c>
      <c r="P1420" s="32">
        <v>5</v>
      </c>
      <c r="Q1420" s="32" t="s">
        <v>5640</v>
      </c>
    </row>
    <row r="1421" spans="1:17" hidden="1" x14ac:dyDescent="0.25">
      <c r="A1421" s="57">
        <v>42249.478464502317</v>
      </c>
      <c r="B1421" s="32" t="s">
        <v>21</v>
      </c>
      <c r="C1421" s="32" t="s">
        <v>3679</v>
      </c>
      <c r="D1421" s="32" t="s">
        <v>3680</v>
      </c>
      <c r="E1421" s="32" t="s">
        <v>5639</v>
      </c>
      <c r="F1421" s="32" t="s">
        <v>8665</v>
      </c>
      <c r="G1421" s="32" t="s">
        <v>5643</v>
      </c>
      <c r="H1421" s="32" t="s">
        <v>5644</v>
      </c>
      <c r="I1421" s="32" t="s">
        <v>4605</v>
      </c>
      <c r="J1421" s="35">
        <v>19.55</v>
      </c>
      <c r="K1421" s="35">
        <v>0</v>
      </c>
      <c r="L1421" s="35">
        <v>0</v>
      </c>
      <c r="M1421" s="35">
        <v>0</v>
      </c>
      <c r="N1421" s="32" t="s">
        <v>2197</v>
      </c>
      <c r="O1421" s="32" t="s">
        <v>18</v>
      </c>
      <c r="P1421" s="32">
        <v>5</v>
      </c>
      <c r="Q1421" s="32" t="s">
        <v>5640</v>
      </c>
    </row>
    <row r="1422" spans="1:17" hidden="1" x14ac:dyDescent="0.25">
      <c r="A1422" s="57">
        <v>42249.478464502317</v>
      </c>
      <c r="B1422" s="32" t="s">
        <v>21</v>
      </c>
      <c r="C1422" s="32" t="s">
        <v>3679</v>
      </c>
      <c r="D1422" s="32" t="s">
        <v>3680</v>
      </c>
      <c r="E1422" s="32" t="s">
        <v>5639</v>
      </c>
      <c r="F1422" s="32" t="s">
        <v>8665</v>
      </c>
      <c r="G1422" s="32" t="s">
        <v>2774</v>
      </c>
      <c r="H1422" s="32" t="s">
        <v>2775</v>
      </c>
      <c r="I1422" s="32" t="s">
        <v>4605</v>
      </c>
      <c r="J1422" s="35">
        <v>36.08</v>
      </c>
      <c r="K1422" s="35">
        <v>0</v>
      </c>
      <c r="L1422" s="35">
        <v>0</v>
      </c>
      <c r="M1422" s="35">
        <v>0</v>
      </c>
      <c r="N1422" s="32" t="s">
        <v>2197</v>
      </c>
      <c r="O1422" s="32" t="s">
        <v>18</v>
      </c>
      <c r="P1422" s="32">
        <v>8</v>
      </c>
      <c r="Q1422" s="32" t="s">
        <v>5640</v>
      </c>
    </row>
    <row r="1423" spans="1:17" hidden="1" x14ac:dyDescent="0.25">
      <c r="A1423" s="57">
        <v>42249.479752349536</v>
      </c>
      <c r="B1423" s="32" t="s">
        <v>21</v>
      </c>
      <c r="C1423" s="32" t="s">
        <v>3690</v>
      </c>
      <c r="D1423" s="32" t="s">
        <v>3691</v>
      </c>
      <c r="E1423" s="32" t="s">
        <v>3692</v>
      </c>
      <c r="F1423" s="32" t="s">
        <v>8666</v>
      </c>
      <c r="G1423" s="32" t="s">
        <v>2663</v>
      </c>
      <c r="H1423" s="32" t="s">
        <v>2664</v>
      </c>
      <c r="I1423" s="32" t="s">
        <v>4605</v>
      </c>
      <c r="J1423" s="35">
        <v>3413.52</v>
      </c>
      <c r="K1423" s="35">
        <v>0</v>
      </c>
      <c r="L1423" s="35">
        <v>0</v>
      </c>
      <c r="M1423" s="35">
        <v>0</v>
      </c>
      <c r="N1423" s="32" t="s">
        <v>2197</v>
      </c>
      <c r="O1423" s="32" t="s">
        <v>18</v>
      </c>
      <c r="P1423" s="32">
        <v>132</v>
      </c>
      <c r="Q1423" s="32" t="s">
        <v>3693</v>
      </c>
    </row>
    <row r="1424" spans="1:17" hidden="1" x14ac:dyDescent="0.25">
      <c r="A1424" s="57">
        <v>42249.479753784719</v>
      </c>
      <c r="B1424" s="32" t="s">
        <v>21</v>
      </c>
      <c r="C1424" s="32" t="s">
        <v>3690</v>
      </c>
      <c r="D1424" s="32" t="s">
        <v>3691</v>
      </c>
      <c r="E1424" s="32" t="s">
        <v>3694</v>
      </c>
      <c r="F1424" s="32" t="s">
        <v>8667</v>
      </c>
      <c r="G1424" s="32" t="s">
        <v>2785</v>
      </c>
      <c r="H1424" s="32" t="s">
        <v>2786</v>
      </c>
      <c r="I1424" s="32" t="s">
        <v>4605</v>
      </c>
      <c r="J1424" s="35">
        <v>22387.200000000001</v>
      </c>
      <c r="K1424" s="35">
        <v>0</v>
      </c>
      <c r="L1424" s="35">
        <v>0</v>
      </c>
      <c r="M1424" s="35">
        <v>0</v>
      </c>
      <c r="N1424" s="32" t="s">
        <v>2197</v>
      </c>
      <c r="O1424" s="32" t="s">
        <v>18</v>
      </c>
      <c r="P1424" s="32">
        <v>440</v>
      </c>
      <c r="Q1424" s="32" t="s">
        <v>3695</v>
      </c>
    </row>
    <row r="1425" spans="1:17" hidden="1" x14ac:dyDescent="0.25">
      <c r="A1425" s="57">
        <v>42249.479755057873</v>
      </c>
      <c r="B1425" s="32" t="s">
        <v>21</v>
      </c>
      <c r="C1425" s="32" t="s">
        <v>3690</v>
      </c>
      <c r="D1425" s="32" t="s">
        <v>3691</v>
      </c>
      <c r="E1425" s="32" t="s">
        <v>3696</v>
      </c>
      <c r="F1425" s="32" t="s">
        <v>8668</v>
      </c>
      <c r="G1425" s="32" t="s">
        <v>2663</v>
      </c>
      <c r="H1425" s="32" t="s">
        <v>2664</v>
      </c>
      <c r="I1425" s="32" t="s">
        <v>4605</v>
      </c>
      <c r="J1425" s="35">
        <v>25.86</v>
      </c>
      <c r="K1425" s="35">
        <v>0</v>
      </c>
      <c r="L1425" s="35">
        <v>0</v>
      </c>
      <c r="M1425" s="35">
        <v>0</v>
      </c>
      <c r="N1425" s="32" t="s">
        <v>2197</v>
      </c>
      <c r="O1425" s="32" t="s">
        <v>18</v>
      </c>
      <c r="P1425" s="32">
        <v>1</v>
      </c>
      <c r="Q1425" s="32" t="s">
        <v>3697</v>
      </c>
    </row>
    <row r="1426" spans="1:17" hidden="1" x14ac:dyDescent="0.25">
      <c r="A1426" s="57">
        <v>42249.479755057873</v>
      </c>
      <c r="B1426" s="32" t="s">
        <v>21</v>
      </c>
      <c r="C1426" s="32" t="s">
        <v>3690</v>
      </c>
      <c r="D1426" s="32" t="s">
        <v>3691</v>
      </c>
      <c r="E1426" s="32" t="s">
        <v>3696</v>
      </c>
      <c r="F1426" s="32" t="s">
        <v>8668</v>
      </c>
      <c r="G1426" s="32" t="s">
        <v>2785</v>
      </c>
      <c r="H1426" s="32" t="s">
        <v>2786</v>
      </c>
      <c r="I1426" s="32" t="s">
        <v>4605</v>
      </c>
      <c r="J1426" s="35">
        <v>50.88</v>
      </c>
      <c r="K1426" s="35">
        <v>0</v>
      </c>
      <c r="L1426" s="35">
        <v>0</v>
      </c>
      <c r="M1426" s="35">
        <v>0</v>
      </c>
      <c r="N1426" s="32" t="s">
        <v>2197</v>
      </c>
      <c r="O1426" s="32" t="s">
        <v>18</v>
      </c>
      <c r="P1426" s="32">
        <v>1</v>
      </c>
      <c r="Q1426" s="32" t="s">
        <v>3697</v>
      </c>
    </row>
    <row r="1427" spans="1:17" hidden="1" x14ac:dyDescent="0.25">
      <c r="A1427" s="57">
        <v>42249.479756516201</v>
      </c>
      <c r="B1427" s="32" t="s">
        <v>21</v>
      </c>
      <c r="C1427" s="32" t="s">
        <v>3690</v>
      </c>
      <c r="D1427" s="32" t="s">
        <v>3691</v>
      </c>
      <c r="E1427" s="32" t="s">
        <v>3698</v>
      </c>
      <c r="F1427" s="32" t="s">
        <v>8669</v>
      </c>
      <c r="G1427" s="32" t="s">
        <v>2663</v>
      </c>
      <c r="H1427" s="32" t="s">
        <v>2664</v>
      </c>
      <c r="I1427" s="32" t="s">
        <v>4605</v>
      </c>
      <c r="J1427" s="35">
        <v>51.72</v>
      </c>
      <c r="K1427" s="35">
        <v>0</v>
      </c>
      <c r="L1427" s="35">
        <v>0</v>
      </c>
      <c r="M1427" s="35">
        <v>0</v>
      </c>
      <c r="N1427" s="32" t="s">
        <v>2197</v>
      </c>
      <c r="O1427" s="32" t="s">
        <v>18</v>
      </c>
      <c r="P1427" s="32">
        <v>2</v>
      </c>
      <c r="Q1427" s="32" t="s">
        <v>3699</v>
      </c>
    </row>
    <row r="1428" spans="1:17" hidden="1" x14ac:dyDescent="0.25">
      <c r="A1428" s="57">
        <v>42249.479757789355</v>
      </c>
      <c r="B1428" s="32" t="s">
        <v>21</v>
      </c>
      <c r="C1428" s="32" t="s">
        <v>3690</v>
      </c>
      <c r="D1428" s="32" t="s">
        <v>3691</v>
      </c>
      <c r="E1428" s="32" t="s">
        <v>3700</v>
      </c>
      <c r="F1428" s="32" t="s">
        <v>8670</v>
      </c>
      <c r="G1428" s="32" t="s">
        <v>2785</v>
      </c>
      <c r="H1428" s="32" t="s">
        <v>2786</v>
      </c>
      <c r="I1428" s="32" t="s">
        <v>4605</v>
      </c>
      <c r="J1428" s="35">
        <v>661.44</v>
      </c>
      <c r="K1428" s="35">
        <v>0</v>
      </c>
      <c r="L1428" s="35">
        <v>0</v>
      </c>
      <c r="M1428" s="35">
        <v>0</v>
      </c>
      <c r="N1428" s="32" t="s">
        <v>2197</v>
      </c>
      <c r="O1428" s="32" t="s">
        <v>18</v>
      </c>
      <c r="P1428" s="32">
        <v>13</v>
      </c>
      <c r="Q1428" s="32" t="s">
        <v>3701</v>
      </c>
    </row>
    <row r="1429" spans="1:17" hidden="1" x14ac:dyDescent="0.25">
      <c r="A1429" s="57">
        <v>42249.479759027781</v>
      </c>
      <c r="B1429" s="32" t="s">
        <v>21</v>
      </c>
      <c r="C1429" s="32" t="s">
        <v>3690</v>
      </c>
      <c r="D1429" s="32" t="s">
        <v>3691</v>
      </c>
      <c r="E1429" s="32" t="s">
        <v>3702</v>
      </c>
      <c r="F1429" s="32" t="s">
        <v>8671</v>
      </c>
      <c r="G1429" s="32" t="s">
        <v>3383</v>
      </c>
      <c r="H1429" s="32" t="s">
        <v>3384</v>
      </c>
      <c r="I1429" s="32" t="s">
        <v>4605</v>
      </c>
      <c r="J1429" s="35">
        <v>932.04</v>
      </c>
      <c r="K1429" s="35">
        <v>0</v>
      </c>
      <c r="L1429" s="35">
        <v>0</v>
      </c>
      <c r="M1429" s="35">
        <v>0</v>
      </c>
      <c r="N1429" s="32" t="s">
        <v>2197</v>
      </c>
      <c r="O1429" s="32" t="s">
        <v>18</v>
      </c>
      <c r="P1429" s="32">
        <v>18</v>
      </c>
      <c r="Q1429" s="32" t="s">
        <v>3703</v>
      </c>
    </row>
    <row r="1430" spans="1:17" hidden="1" x14ac:dyDescent="0.25">
      <c r="A1430" s="57">
        <v>42249.479760300928</v>
      </c>
      <c r="B1430" s="32" t="s">
        <v>21</v>
      </c>
      <c r="C1430" s="32" t="s">
        <v>3690</v>
      </c>
      <c r="D1430" s="32" t="s">
        <v>3691</v>
      </c>
      <c r="E1430" s="32" t="s">
        <v>3704</v>
      </c>
      <c r="F1430" s="32" t="s">
        <v>8672</v>
      </c>
      <c r="G1430" s="32" t="s">
        <v>2785</v>
      </c>
      <c r="H1430" s="32" t="s">
        <v>2786</v>
      </c>
      <c r="I1430" s="32" t="s">
        <v>4605</v>
      </c>
      <c r="J1430" s="35">
        <v>1017.6</v>
      </c>
      <c r="K1430" s="35">
        <v>0</v>
      </c>
      <c r="L1430" s="35">
        <v>0</v>
      </c>
      <c r="M1430" s="35">
        <v>0</v>
      </c>
      <c r="N1430" s="32" t="s">
        <v>2197</v>
      </c>
      <c r="O1430" s="32" t="s">
        <v>18</v>
      </c>
      <c r="P1430" s="32">
        <v>20</v>
      </c>
      <c r="Q1430" s="32" t="s">
        <v>3705</v>
      </c>
    </row>
    <row r="1431" spans="1:17" hidden="1" x14ac:dyDescent="0.25">
      <c r="A1431" s="57">
        <v>42249.479761574075</v>
      </c>
      <c r="B1431" s="32" t="s">
        <v>21</v>
      </c>
      <c r="C1431" s="32" t="s">
        <v>3690</v>
      </c>
      <c r="D1431" s="32" t="s">
        <v>3691</v>
      </c>
      <c r="E1431" s="32" t="s">
        <v>3706</v>
      </c>
      <c r="F1431" s="32" t="s">
        <v>8673</v>
      </c>
      <c r="G1431" s="32" t="s">
        <v>2663</v>
      </c>
      <c r="H1431" s="32" t="s">
        <v>2664</v>
      </c>
      <c r="I1431" s="32" t="s">
        <v>4605</v>
      </c>
      <c r="J1431" s="35">
        <v>51.72</v>
      </c>
      <c r="K1431" s="35">
        <v>0</v>
      </c>
      <c r="L1431" s="35">
        <v>0</v>
      </c>
      <c r="M1431" s="35">
        <v>0</v>
      </c>
      <c r="N1431" s="32" t="s">
        <v>2197</v>
      </c>
      <c r="O1431" s="32" t="s">
        <v>18</v>
      </c>
      <c r="P1431" s="32">
        <v>2</v>
      </c>
      <c r="Q1431" s="32" t="s">
        <v>3707</v>
      </c>
    </row>
    <row r="1432" spans="1:17" hidden="1" x14ac:dyDescent="0.25">
      <c r="A1432" s="57">
        <v>42249.479762650466</v>
      </c>
      <c r="B1432" s="32" t="s">
        <v>21</v>
      </c>
      <c r="C1432" s="32" t="s">
        <v>3690</v>
      </c>
      <c r="D1432" s="32" t="s">
        <v>3691</v>
      </c>
      <c r="E1432" s="32" t="s">
        <v>3708</v>
      </c>
      <c r="F1432" s="32" t="s">
        <v>8674</v>
      </c>
      <c r="G1432" s="32" t="s">
        <v>3247</v>
      </c>
      <c r="H1432" s="32" t="s">
        <v>3248</v>
      </c>
      <c r="I1432" s="32" t="s">
        <v>4605</v>
      </c>
      <c r="J1432" s="35">
        <v>814.08</v>
      </c>
      <c r="K1432" s="35">
        <v>0</v>
      </c>
      <c r="L1432" s="35">
        <v>0</v>
      </c>
      <c r="M1432" s="35">
        <v>0</v>
      </c>
      <c r="N1432" s="32" t="s">
        <v>2197</v>
      </c>
      <c r="O1432" s="32" t="s">
        <v>18</v>
      </c>
      <c r="P1432" s="32">
        <v>16</v>
      </c>
      <c r="Q1432" s="32" t="s">
        <v>3709</v>
      </c>
    </row>
    <row r="1433" spans="1:17" hidden="1" x14ac:dyDescent="0.25">
      <c r="A1433" s="57">
        <v>42249.479762650466</v>
      </c>
      <c r="B1433" s="32" t="s">
        <v>21</v>
      </c>
      <c r="C1433" s="32" t="s">
        <v>3690</v>
      </c>
      <c r="D1433" s="32" t="s">
        <v>3691</v>
      </c>
      <c r="E1433" s="32" t="s">
        <v>3708</v>
      </c>
      <c r="F1433" s="32" t="s">
        <v>8674</v>
      </c>
      <c r="G1433" s="32" t="s">
        <v>3372</v>
      </c>
      <c r="H1433" s="32" t="s">
        <v>3373</v>
      </c>
      <c r="I1433" s="32" t="s">
        <v>4605</v>
      </c>
      <c r="J1433" s="35">
        <v>1615.32</v>
      </c>
      <c r="K1433" s="35">
        <v>0</v>
      </c>
      <c r="L1433" s="35">
        <v>0</v>
      </c>
      <c r="M1433" s="35">
        <v>0</v>
      </c>
      <c r="N1433" s="32" t="s">
        <v>2197</v>
      </c>
      <c r="O1433" s="32" t="s">
        <v>18</v>
      </c>
      <c r="P1433" s="32">
        <v>36</v>
      </c>
      <c r="Q1433" s="32" t="s">
        <v>3709</v>
      </c>
    </row>
    <row r="1434" spans="1:17" hidden="1" x14ac:dyDescent="0.25">
      <c r="A1434" s="57">
        <v>42249.479764270836</v>
      </c>
      <c r="B1434" s="32" t="s">
        <v>21</v>
      </c>
      <c r="C1434" s="32" t="s">
        <v>3690</v>
      </c>
      <c r="D1434" s="32" t="s">
        <v>3691</v>
      </c>
      <c r="E1434" s="32" t="s">
        <v>3710</v>
      </c>
      <c r="F1434" s="32" t="s">
        <v>8675</v>
      </c>
      <c r="G1434" s="32" t="s">
        <v>3588</v>
      </c>
      <c r="H1434" s="32" t="s">
        <v>3589</v>
      </c>
      <c r="I1434" s="32" t="s">
        <v>4605</v>
      </c>
      <c r="J1434" s="35">
        <v>1346.28</v>
      </c>
      <c r="K1434" s="35">
        <v>0</v>
      </c>
      <c r="L1434" s="35">
        <v>0</v>
      </c>
      <c r="M1434" s="35">
        <v>0</v>
      </c>
      <c r="N1434" s="32" t="s">
        <v>2197</v>
      </c>
      <c r="O1434" s="32" t="s">
        <v>18</v>
      </c>
      <c r="P1434" s="32">
        <v>26</v>
      </c>
      <c r="Q1434" s="32" t="s">
        <v>3711</v>
      </c>
    </row>
    <row r="1435" spans="1:17" hidden="1" x14ac:dyDescent="0.25">
      <c r="A1435" s="57">
        <v>42249.479764270836</v>
      </c>
      <c r="B1435" s="32" t="s">
        <v>21</v>
      </c>
      <c r="C1435" s="32" t="s">
        <v>3690</v>
      </c>
      <c r="D1435" s="32" t="s">
        <v>3691</v>
      </c>
      <c r="E1435" s="32" t="s">
        <v>3710</v>
      </c>
      <c r="F1435" s="32" t="s">
        <v>8675</v>
      </c>
      <c r="G1435" s="32" t="s">
        <v>3372</v>
      </c>
      <c r="H1435" s="32" t="s">
        <v>3373</v>
      </c>
      <c r="I1435" s="32" t="s">
        <v>4605</v>
      </c>
      <c r="J1435" s="35">
        <v>44.87</v>
      </c>
      <c r="K1435" s="35">
        <v>0</v>
      </c>
      <c r="L1435" s="35">
        <v>0</v>
      </c>
      <c r="M1435" s="35">
        <v>0</v>
      </c>
      <c r="N1435" s="32" t="s">
        <v>2197</v>
      </c>
      <c r="O1435" s="32" t="s">
        <v>18</v>
      </c>
      <c r="P1435" s="32">
        <v>1</v>
      </c>
      <c r="Q1435" s="32" t="s">
        <v>3711</v>
      </c>
    </row>
    <row r="1436" spans="1:17" hidden="1" x14ac:dyDescent="0.25">
      <c r="A1436" s="57">
        <v>42249.479764270836</v>
      </c>
      <c r="B1436" s="32" t="s">
        <v>21</v>
      </c>
      <c r="C1436" s="32" t="s">
        <v>3690</v>
      </c>
      <c r="D1436" s="32" t="s">
        <v>3691</v>
      </c>
      <c r="E1436" s="32" t="s">
        <v>3710</v>
      </c>
      <c r="F1436" s="32" t="s">
        <v>8675</v>
      </c>
      <c r="G1436" s="32" t="s">
        <v>3086</v>
      </c>
      <c r="H1436" s="32" t="s">
        <v>4718</v>
      </c>
      <c r="I1436" s="32" t="s">
        <v>4605</v>
      </c>
      <c r="J1436" s="35">
        <v>10.82</v>
      </c>
      <c r="K1436" s="35">
        <v>0</v>
      </c>
      <c r="L1436" s="35">
        <v>0</v>
      </c>
      <c r="M1436" s="35">
        <v>0</v>
      </c>
      <c r="N1436" s="32" t="s">
        <v>2197</v>
      </c>
      <c r="O1436" s="32" t="s">
        <v>18</v>
      </c>
      <c r="P1436" s="32">
        <v>1</v>
      </c>
      <c r="Q1436" s="32" t="s">
        <v>3711</v>
      </c>
    </row>
    <row r="1437" spans="1:17" hidden="1" x14ac:dyDescent="0.25">
      <c r="A1437" s="57">
        <v>42249.479764270836</v>
      </c>
      <c r="B1437" s="32" t="s">
        <v>21</v>
      </c>
      <c r="C1437" s="32" t="s">
        <v>3690</v>
      </c>
      <c r="D1437" s="32" t="s">
        <v>3691</v>
      </c>
      <c r="E1437" s="32" t="s">
        <v>3710</v>
      </c>
      <c r="F1437" s="32" t="s">
        <v>8675</v>
      </c>
      <c r="G1437" s="32" t="s">
        <v>3087</v>
      </c>
      <c r="H1437" s="32" t="s">
        <v>3088</v>
      </c>
      <c r="I1437" s="32" t="s">
        <v>4605</v>
      </c>
      <c r="J1437" s="35">
        <v>10.07</v>
      </c>
      <c r="K1437" s="35">
        <v>0</v>
      </c>
      <c r="L1437" s="35">
        <v>0</v>
      </c>
      <c r="M1437" s="35">
        <v>0</v>
      </c>
      <c r="N1437" s="32" t="s">
        <v>2197</v>
      </c>
      <c r="O1437" s="32" t="s">
        <v>18</v>
      </c>
      <c r="P1437" s="32">
        <v>1</v>
      </c>
      <c r="Q1437" s="32" t="s">
        <v>3711</v>
      </c>
    </row>
    <row r="1438" spans="1:17" hidden="1" x14ac:dyDescent="0.25">
      <c r="A1438" s="57">
        <v>42249.479766087963</v>
      </c>
      <c r="B1438" s="32" t="s">
        <v>21</v>
      </c>
      <c r="C1438" s="32" t="s">
        <v>3690</v>
      </c>
      <c r="D1438" s="32" t="s">
        <v>3691</v>
      </c>
      <c r="E1438" s="32" t="s">
        <v>3712</v>
      </c>
      <c r="F1438" s="32" t="s">
        <v>8676</v>
      </c>
      <c r="G1438" s="32" t="s">
        <v>3588</v>
      </c>
      <c r="H1438" s="32" t="s">
        <v>3589</v>
      </c>
      <c r="I1438" s="32" t="s">
        <v>4605</v>
      </c>
      <c r="J1438" s="35">
        <v>1398.06</v>
      </c>
      <c r="K1438" s="35">
        <v>0</v>
      </c>
      <c r="L1438" s="35">
        <v>0</v>
      </c>
      <c r="M1438" s="35">
        <v>0</v>
      </c>
      <c r="N1438" s="32" t="s">
        <v>2197</v>
      </c>
      <c r="O1438" s="32" t="s">
        <v>18</v>
      </c>
      <c r="P1438" s="32">
        <v>27</v>
      </c>
      <c r="Q1438" s="32" t="s">
        <v>4982</v>
      </c>
    </row>
    <row r="1439" spans="1:17" hidden="1" x14ac:dyDescent="0.25">
      <c r="A1439" s="57">
        <v>42249.47976736111</v>
      </c>
      <c r="B1439" s="32" t="s">
        <v>21</v>
      </c>
      <c r="C1439" s="32" t="s">
        <v>3690</v>
      </c>
      <c r="D1439" s="32" t="s">
        <v>3691</v>
      </c>
      <c r="E1439" s="32" t="s">
        <v>4421</v>
      </c>
      <c r="F1439" s="32" t="s">
        <v>8677</v>
      </c>
      <c r="G1439" s="32" t="s">
        <v>3383</v>
      </c>
      <c r="H1439" s="32" t="s">
        <v>3384</v>
      </c>
      <c r="I1439" s="32" t="s">
        <v>4605</v>
      </c>
      <c r="J1439" s="35">
        <v>2226.54</v>
      </c>
      <c r="K1439" s="35">
        <v>0</v>
      </c>
      <c r="L1439" s="35">
        <v>0</v>
      </c>
      <c r="M1439" s="35">
        <v>0</v>
      </c>
      <c r="N1439" s="32" t="s">
        <v>2197</v>
      </c>
      <c r="O1439" s="32" t="s">
        <v>18</v>
      </c>
      <c r="P1439" s="32">
        <v>43</v>
      </c>
      <c r="Q1439" s="32" t="s">
        <v>4983</v>
      </c>
    </row>
    <row r="1440" spans="1:17" hidden="1" x14ac:dyDescent="0.25">
      <c r="A1440" s="57">
        <v>42249.479768634257</v>
      </c>
      <c r="B1440" s="32" t="s">
        <v>21</v>
      </c>
      <c r="C1440" s="32" t="s">
        <v>3690</v>
      </c>
      <c r="D1440" s="32" t="s">
        <v>3691</v>
      </c>
      <c r="E1440" s="32" t="s">
        <v>5302</v>
      </c>
      <c r="F1440" s="32" t="s">
        <v>8678</v>
      </c>
      <c r="G1440" s="32" t="s">
        <v>3588</v>
      </c>
      <c r="H1440" s="32" t="s">
        <v>3589</v>
      </c>
      <c r="I1440" s="32" t="s">
        <v>4605</v>
      </c>
      <c r="J1440" s="35">
        <v>9113.2800000000007</v>
      </c>
      <c r="K1440" s="35">
        <v>0</v>
      </c>
      <c r="L1440" s="35">
        <v>0</v>
      </c>
      <c r="M1440" s="35">
        <v>0</v>
      </c>
      <c r="N1440" s="32" t="s">
        <v>2197</v>
      </c>
      <c r="O1440" s="32" t="s">
        <v>18</v>
      </c>
      <c r="P1440" s="32">
        <v>176</v>
      </c>
      <c r="Q1440" s="32" t="s">
        <v>4988</v>
      </c>
    </row>
    <row r="1441" spans="1:17" hidden="1" x14ac:dyDescent="0.25">
      <c r="A1441" s="57">
        <v>42249.479768634257</v>
      </c>
      <c r="B1441" s="32" t="s">
        <v>21</v>
      </c>
      <c r="C1441" s="32" t="s">
        <v>3690</v>
      </c>
      <c r="D1441" s="32" t="s">
        <v>3691</v>
      </c>
      <c r="E1441" s="32" t="s">
        <v>5302</v>
      </c>
      <c r="F1441" s="32" t="s">
        <v>8678</v>
      </c>
      <c r="G1441" s="32" t="s">
        <v>2663</v>
      </c>
      <c r="H1441" s="32" t="s">
        <v>2664</v>
      </c>
      <c r="I1441" s="32" t="s">
        <v>4605</v>
      </c>
      <c r="J1441" s="35">
        <v>413.76</v>
      </c>
      <c r="K1441" s="35">
        <v>0</v>
      </c>
      <c r="L1441" s="35">
        <v>0</v>
      </c>
      <c r="M1441" s="35">
        <v>0</v>
      </c>
      <c r="N1441" s="32" t="s">
        <v>2197</v>
      </c>
      <c r="O1441" s="32" t="s">
        <v>18</v>
      </c>
      <c r="P1441" s="32">
        <v>16</v>
      </c>
      <c r="Q1441" s="32" t="s">
        <v>4988</v>
      </c>
    </row>
    <row r="1442" spans="1:17" hidden="1" x14ac:dyDescent="0.25">
      <c r="A1442" s="57">
        <v>42249.479768634257</v>
      </c>
      <c r="B1442" s="32" t="s">
        <v>21</v>
      </c>
      <c r="C1442" s="32" t="s">
        <v>3690</v>
      </c>
      <c r="D1442" s="32" t="s">
        <v>3691</v>
      </c>
      <c r="E1442" s="32" t="s">
        <v>5302</v>
      </c>
      <c r="F1442" s="32" t="s">
        <v>8678</v>
      </c>
      <c r="G1442" s="32" t="s">
        <v>2809</v>
      </c>
      <c r="H1442" s="32" t="s">
        <v>2810</v>
      </c>
      <c r="I1442" s="32" t="s">
        <v>4605</v>
      </c>
      <c r="J1442" s="35">
        <v>86.08</v>
      </c>
      <c r="K1442" s="35">
        <v>0</v>
      </c>
      <c r="L1442" s="35">
        <v>0</v>
      </c>
      <c r="M1442" s="35">
        <v>0</v>
      </c>
      <c r="N1442" s="32" t="s">
        <v>2197</v>
      </c>
      <c r="O1442" s="32" t="s">
        <v>18</v>
      </c>
      <c r="P1442" s="32">
        <v>16</v>
      </c>
      <c r="Q1442" s="32" t="s">
        <v>4988</v>
      </c>
    </row>
    <row r="1443" spans="1:17" hidden="1" x14ac:dyDescent="0.25">
      <c r="A1443" s="57">
        <v>42249.479770254628</v>
      </c>
      <c r="B1443" s="32" t="s">
        <v>21</v>
      </c>
      <c r="C1443" s="32" t="s">
        <v>3690</v>
      </c>
      <c r="D1443" s="32" t="s">
        <v>3691</v>
      </c>
      <c r="E1443" s="32" t="s">
        <v>5650</v>
      </c>
      <c r="F1443" s="32" t="s">
        <v>8679</v>
      </c>
      <c r="G1443" s="32" t="s">
        <v>3588</v>
      </c>
      <c r="H1443" s="32" t="s">
        <v>3589</v>
      </c>
      <c r="I1443" s="32" t="s">
        <v>4605</v>
      </c>
      <c r="J1443" s="35">
        <v>4090.62</v>
      </c>
      <c r="K1443" s="35">
        <v>0</v>
      </c>
      <c r="L1443" s="35">
        <v>0</v>
      </c>
      <c r="M1443" s="35">
        <v>0</v>
      </c>
      <c r="N1443" s="32" t="s">
        <v>2197</v>
      </c>
      <c r="O1443" s="32" t="s">
        <v>18</v>
      </c>
      <c r="P1443" s="32">
        <v>79</v>
      </c>
      <c r="Q1443" s="32" t="s">
        <v>5651</v>
      </c>
    </row>
    <row r="1444" spans="1:17" hidden="1" x14ac:dyDescent="0.25">
      <c r="A1444" s="57">
        <v>42249.480220949074</v>
      </c>
      <c r="B1444" s="32" t="s">
        <v>70</v>
      </c>
      <c r="C1444" s="32" t="s">
        <v>3713</v>
      </c>
      <c r="D1444" s="32" t="s">
        <v>3714</v>
      </c>
      <c r="E1444" s="32" t="s">
        <v>3715</v>
      </c>
      <c r="F1444" s="32" t="s">
        <v>8680</v>
      </c>
      <c r="G1444" s="32" t="s">
        <v>2663</v>
      </c>
      <c r="H1444" s="32" t="s">
        <v>2664</v>
      </c>
      <c r="I1444" s="32" t="s">
        <v>4605</v>
      </c>
      <c r="J1444" s="35">
        <v>775.8</v>
      </c>
      <c r="K1444" s="35">
        <v>0</v>
      </c>
      <c r="L1444" s="35">
        <v>0</v>
      </c>
      <c r="M1444" s="35">
        <v>0</v>
      </c>
      <c r="N1444" s="32" t="s">
        <v>2197</v>
      </c>
      <c r="O1444" s="32" t="s">
        <v>18</v>
      </c>
      <c r="P1444" s="32">
        <v>30</v>
      </c>
      <c r="Q1444" s="32" t="s">
        <v>3716</v>
      </c>
    </row>
    <row r="1445" spans="1:17" hidden="1" x14ac:dyDescent="0.25">
      <c r="A1445" s="57">
        <v>42249.4802221875</v>
      </c>
      <c r="B1445" s="32" t="s">
        <v>70</v>
      </c>
      <c r="C1445" s="32" t="s">
        <v>3713</v>
      </c>
      <c r="D1445" s="32" t="s">
        <v>3714</v>
      </c>
      <c r="E1445" s="32" t="s">
        <v>3717</v>
      </c>
      <c r="F1445" s="32" t="s">
        <v>8681</v>
      </c>
      <c r="G1445" s="32" t="s">
        <v>3154</v>
      </c>
      <c r="H1445" s="32" t="s">
        <v>3155</v>
      </c>
      <c r="I1445" s="32" t="s">
        <v>4605</v>
      </c>
      <c r="J1445" s="35">
        <v>1082.7</v>
      </c>
      <c r="K1445" s="35">
        <v>0</v>
      </c>
      <c r="L1445" s="35">
        <v>0</v>
      </c>
      <c r="M1445" s="35">
        <v>0</v>
      </c>
      <c r="N1445" s="32" t="s">
        <v>2197</v>
      </c>
      <c r="O1445" s="32" t="s">
        <v>18</v>
      </c>
      <c r="P1445" s="32">
        <v>30</v>
      </c>
      <c r="Q1445" s="32" t="s">
        <v>3718</v>
      </c>
    </row>
    <row r="1446" spans="1:17" hidden="1" x14ac:dyDescent="0.25">
      <c r="A1446" s="57">
        <v>42249.480223460647</v>
      </c>
      <c r="B1446" s="32" t="s">
        <v>70</v>
      </c>
      <c r="C1446" s="32" t="s">
        <v>3713</v>
      </c>
      <c r="D1446" s="32" t="s">
        <v>3714</v>
      </c>
      <c r="E1446" s="32" t="s">
        <v>3719</v>
      </c>
      <c r="F1446" s="32" t="s">
        <v>8682</v>
      </c>
      <c r="G1446" s="32" t="s">
        <v>2663</v>
      </c>
      <c r="H1446" s="32" t="s">
        <v>2664</v>
      </c>
      <c r="I1446" s="32" t="s">
        <v>4605</v>
      </c>
      <c r="J1446" s="35">
        <v>517.20000000000005</v>
      </c>
      <c r="K1446" s="35">
        <v>0</v>
      </c>
      <c r="L1446" s="35">
        <v>0</v>
      </c>
      <c r="M1446" s="35">
        <v>0</v>
      </c>
      <c r="N1446" s="32" t="s">
        <v>2197</v>
      </c>
      <c r="O1446" s="32" t="s">
        <v>18</v>
      </c>
      <c r="P1446" s="32">
        <v>20</v>
      </c>
      <c r="Q1446" s="32" t="s">
        <v>3720</v>
      </c>
    </row>
    <row r="1447" spans="1:17" hidden="1" x14ac:dyDescent="0.25">
      <c r="A1447" s="57">
        <v>42249.480224733794</v>
      </c>
      <c r="B1447" s="32" t="s">
        <v>70</v>
      </c>
      <c r="C1447" s="32" t="s">
        <v>3713</v>
      </c>
      <c r="D1447" s="32" t="s">
        <v>3714</v>
      </c>
      <c r="E1447" s="32" t="s">
        <v>3721</v>
      </c>
      <c r="F1447" s="32" t="s">
        <v>8683</v>
      </c>
      <c r="G1447" s="32" t="s">
        <v>2663</v>
      </c>
      <c r="H1447" s="32" t="s">
        <v>2664</v>
      </c>
      <c r="I1447" s="32" t="s">
        <v>4605</v>
      </c>
      <c r="J1447" s="35">
        <v>517.20000000000005</v>
      </c>
      <c r="K1447" s="35">
        <v>0</v>
      </c>
      <c r="L1447" s="35">
        <v>0</v>
      </c>
      <c r="M1447" s="35">
        <v>0</v>
      </c>
      <c r="N1447" s="32" t="s">
        <v>2197</v>
      </c>
      <c r="O1447" s="32" t="s">
        <v>18</v>
      </c>
      <c r="P1447" s="32">
        <v>20</v>
      </c>
      <c r="Q1447" s="32" t="s">
        <v>3722</v>
      </c>
    </row>
    <row r="1448" spans="1:17" hidden="1" x14ac:dyDescent="0.25">
      <c r="A1448" s="57">
        <v>42249.480224733794</v>
      </c>
      <c r="B1448" s="32" t="s">
        <v>70</v>
      </c>
      <c r="C1448" s="32" t="s">
        <v>3713</v>
      </c>
      <c r="D1448" s="32" t="s">
        <v>3714</v>
      </c>
      <c r="E1448" s="32" t="s">
        <v>3721</v>
      </c>
      <c r="F1448" s="32" t="s">
        <v>8683</v>
      </c>
      <c r="G1448" s="32" t="s">
        <v>2809</v>
      </c>
      <c r="H1448" s="32" t="s">
        <v>2810</v>
      </c>
      <c r="I1448" s="32" t="s">
        <v>4605</v>
      </c>
      <c r="J1448" s="35">
        <v>107.6</v>
      </c>
      <c r="K1448" s="35">
        <v>0</v>
      </c>
      <c r="L1448" s="35">
        <v>0</v>
      </c>
      <c r="M1448" s="35">
        <v>0</v>
      </c>
      <c r="N1448" s="32" t="s">
        <v>2197</v>
      </c>
      <c r="O1448" s="32" t="s">
        <v>18</v>
      </c>
      <c r="P1448" s="32">
        <v>20</v>
      </c>
      <c r="Q1448" s="32" t="s">
        <v>3722</v>
      </c>
    </row>
    <row r="1449" spans="1:17" hidden="1" x14ac:dyDescent="0.25">
      <c r="A1449" s="57">
        <v>42249.480224733794</v>
      </c>
      <c r="B1449" s="32" t="s">
        <v>70</v>
      </c>
      <c r="C1449" s="32" t="s">
        <v>3713</v>
      </c>
      <c r="D1449" s="32" t="s">
        <v>3714</v>
      </c>
      <c r="E1449" s="32" t="s">
        <v>3721</v>
      </c>
      <c r="F1449" s="32" t="s">
        <v>8683</v>
      </c>
      <c r="G1449" s="32" t="s">
        <v>3193</v>
      </c>
      <c r="H1449" s="32" t="s">
        <v>3194</v>
      </c>
      <c r="I1449" s="32" t="s">
        <v>4605</v>
      </c>
      <c r="J1449" s="35">
        <v>360.9</v>
      </c>
      <c r="K1449" s="35">
        <v>0</v>
      </c>
      <c r="L1449" s="35">
        <v>0</v>
      </c>
      <c r="M1449" s="35">
        <v>0</v>
      </c>
      <c r="N1449" s="32" t="s">
        <v>2197</v>
      </c>
      <c r="O1449" s="32" t="s">
        <v>18</v>
      </c>
      <c r="P1449" s="32">
        <v>10</v>
      </c>
      <c r="Q1449" s="32" t="s">
        <v>3722</v>
      </c>
    </row>
    <row r="1450" spans="1:17" hidden="1" x14ac:dyDescent="0.25">
      <c r="A1450" s="57">
        <v>42249.480224733794</v>
      </c>
      <c r="B1450" s="32" t="s">
        <v>70</v>
      </c>
      <c r="C1450" s="32" t="s">
        <v>3713</v>
      </c>
      <c r="D1450" s="32" t="s">
        <v>3714</v>
      </c>
      <c r="E1450" s="32" t="s">
        <v>3721</v>
      </c>
      <c r="F1450" s="32" t="s">
        <v>8683</v>
      </c>
      <c r="G1450" s="32" t="s">
        <v>3230</v>
      </c>
      <c r="H1450" s="32" t="s">
        <v>3231</v>
      </c>
      <c r="I1450" s="32" t="s">
        <v>4605</v>
      </c>
      <c r="J1450" s="35">
        <v>15</v>
      </c>
      <c r="K1450" s="35">
        <v>0</v>
      </c>
      <c r="L1450" s="35">
        <v>0</v>
      </c>
      <c r="M1450" s="35">
        <v>0</v>
      </c>
      <c r="N1450" s="32" t="s">
        <v>2197</v>
      </c>
      <c r="O1450" s="32" t="s">
        <v>18</v>
      </c>
      <c r="P1450" s="32">
        <v>10</v>
      </c>
      <c r="Q1450" s="32" t="s">
        <v>3722</v>
      </c>
    </row>
    <row r="1451" spans="1:17" hidden="1" x14ac:dyDescent="0.25">
      <c r="A1451" s="57">
        <v>42249.480226736108</v>
      </c>
      <c r="B1451" s="32" t="s">
        <v>70</v>
      </c>
      <c r="C1451" s="32" t="s">
        <v>3713</v>
      </c>
      <c r="D1451" s="32" t="s">
        <v>3714</v>
      </c>
      <c r="E1451" s="32" t="s">
        <v>3723</v>
      </c>
      <c r="F1451" s="32" t="s">
        <v>8684</v>
      </c>
      <c r="G1451" s="32" t="s">
        <v>2646</v>
      </c>
      <c r="H1451" s="32" t="s">
        <v>2647</v>
      </c>
      <c r="I1451" s="32" t="s">
        <v>4605</v>
      </c>
      <c r="J1451" s="35">
        <v>704.1</v>
      </c>
      <c r="K1451" s="35">
        <v>0</v>
      </c>
      <c r="L1451" s="35">
        <v>0</v>
      </c>
      <c r="M1451" s="35">
        <v>0</v>
      </c>
      <c r="N1451" s="32" t="s">
        <v>2197</v>
      </c>
      <c r="O1451" s="32" t="s">
        <v>18</v>
      </c>
      <c r="P1451" s="32">
        <v>30</v>
      </c>
      <c r="Q1451" s="32" t="s">
        <v>3724</v>
      </c>
    </row>
    <row r="1452" spans="1:17" hidden="1" x14ac:dyDescent="0.25">
      <c r="A1452" s="57">
        <v>42249.480226736108</v>
      </c>
      <c r="B1452" s="32" t="s">
        <v>70</v>
      </c>
      <c r="C1452" s="32" t="s">
        <v>3713</v>
      </c>
      <c r="D1452" s="32" t="s">
        <v>3714</v>
      </c>
      <c r="E1452" s="32" t="s">
        <v>3723</v>
      </c>
      <c r="F1452" s="32" t="s">
        <v>8684</v>
      </c>
      <c r="G1452" s="32" t="s">
        <v>2809</v>
      </c>
      <c r="H1452" s="32" t="s">
        <v>2810</v>
      </c>
      <c r="I1452" s="32" t="s">
        <v>4605</v>
      </c>
      <c r="J1452" s="35">
        <v>161.4</v>
      </c>
      <c r="K1452" s="35">
        <v>0</v>
      </c>
      <c r="L1452" s="35">
        <v>0</v>
      </c>
      <c r="M1452" s="35">
        <v>0</v>
      </c>
      <c r="N1452" s="32" t="s">
        <v>2197</v>
      </c>
      <c r="O1452" s="32" t="s">
        <v>18</v>
      </c>
      <c r="P1452" s="32">
        <v>30</v>
      </c>
      <c r="Q1452" s="32" t="s">
        <v>3724</v>
      </c>
    </row>
    <row r="1453" spans="1:17" hidden="1" x14ac:dyDescent="0.25">
      <c r="A1453" s="57">
        <v>42249.480228356479</v>
      </c>
      <c r="B1453" s="32" t="s">
        <v>70</v>
      </c>
      <c r="C1453" s="32" t="s">
        <v>3713</v>
      </c>
      <c r="D1453" s="32" t="s">
        <v>3714</v>
      </c>
      <c r="E1453" s="32" t="s">
        <v>3725</v>
      </c>
      <c r="F1453" s="32" t="s">
        <v>8685</v>
      </c>
      <c r="G1453" s="32" t="s">
        <v>3154</v>
      </c>
      <c r="H1453" s="32" t="s">
        <v>3155</v>
      </c>
      <c r="I1453" s="32" t="s">
        <v>4605</v>
      </c>
      <c r="J1453" s="35">
        <v>721.8</v>
      </c>
      <c r="K1453" s="35">
        <v>0</v>
      </c>
      <c r="L1453" s="35">
        <v>0</v>
      </c>
      <c r="M1453" s="35">
        <v>0</v>
      </c>
      <c r="N1453" s="32" t="s">
        <v>2197</v>
      </c>
      <c r="O1453" s="32" t="s">
        <v>18</v>
      </c>
      <c r="P1453" s="32">
        <v>20</v>
      </c>
      <c r="Q1453" s="32" t="s">
        <v>3726</v>
      </c>
    </row>
    <row r="1454" spans="1:17" hidden="1" x14ac:dyDescent="0.25">
      <c r="A1454" s="57">
        <v>42249.480229629633</v>
      </c>
      <c r="B1454" s="32" t="s">
        <v>70</v>
      </c>
      <c r="C1454" s="32" t="s">
        <v>3713</v>
      </c>
      <c r="D1454" s="32" t="s">
        <v>3714</v>
      </c>
      <c r="E1454" s="32" t="s">
        <v>3727</v>
      </c>
      <c r="F1454" s="32" t="s">
        <v>8686</v>
      </c>
      <c r="G1454" s="32" t="s">
        <v>2663</v>
      </c>
      <c r="H1454" s="32" t="s">
        <v>2664</v>
      </c>
      <c r="I1454" s="32" t="s">
        <v>4605</v>
      </c>
      <c r="J1454" s="35">
        <v>775.8</v>
      </c>
      <c r="K1454" s="35">
        <v>0</v>
      </c>
      <c r="L1454" s="35">
        <v>0</v>
      </c>
      <c r="M1454" s="35">
        <v>0</v>
      </c>
      <c r="N1454" s="32" t="s">
        <v>2197</v>
      </c>
      <c r="O1454" s="32" t="s">
        <v>18</v>
      </c>
      <c r="P1454" s="32">
        <v>30</v>
      </c>
      <c r="Q1454" s="32" t="s">
        <v>3728</v>
      </c>
    </row>
    <row r="1455" spans="1:17" hidden="1" x14ac:dyDescent="0.25">
      <c r="A1455" s="57">
        <v>42249.480229629633</v>
      </c>
      <c r="B1455" s="32" t="s">
        <v>70</v>
      </c>
      <c r="C1455" s="32" t="s">
        <v>3713</v>
      </c>
      <c r="D1455" s="32" t="s">
        <v>3714</v>
      </c>
      <c r="E1455" s="32" t="s">
        <v>3727</v>
      </c>
      <c r="F1455" s="32" t="s">
        <v>8686</v>
      </c>
      <c r="G1455" s="32" t="s">
        <v>2809</v>
      </c>
      <c r="H1455" s="32" t="s">
        <v>2810</v>
      </c>
      <c r="I1455" s="32" t="s">
        <v>4605</v>
      </c>
      <c r="J1455" s="35">
        <v>161.4</v>
      </c>
      <c r="K1455" s="35">
        <v>0</v>
      </c>
      <c r="L1455" s="35">
        <v>0</v>
      </c>
      <c r="M1455" s="35">
        <v>0</v>
      </c>
      <c r="N1455" s="32" t="s">
        <v>2197</v>
      </c>
      <c r="O1455" s="32" t="s">
        <v>18</v>
      </c>
      <c r="P1455" s="32">
        <v>30</v>
      </c>
      <c r="Q1455" s="32" t="s">
        <v>3728</v>
      </c>
    </row>
    <row r="1456" spans="1:17" hidden="1" x14ac:dyDescent="0.25">
      <c r="A1456" s="57">
        <v>42249.480229629633</v>
      </c>
      <c r="B1456" s="32" t="s">
        <v>70</v>
      </c>
      <c r="C1456" s="32" t="s">
        <v>3713</v>
      </c>
      <c r="D1456" s="32" t="s">
        <v>3714</v>
      </c>
      <c r="E1456" s="32" t="s">
        <v>3727</v>
      </c>
      <c r="F1456" s="32" t="s">
        <v>8686</v>
      </c>
      <c r="G1456" s="32" t="s">
        <v>3230</v>
      </c>
      <c r="H1456" s="32" t="s">
        <v>3231</v>
      </c>
      <c r="I1456" s="32" t="s">
        <v>4605</v>
      </c>
      <c r="J1456" s="35">
        <v>22.5</v>
      </c>
      <c r="K1456" s="35">
        <v>0</v>
      </c>
      <c r="L1456" s="35">
        <v>0</v>
      </c>
      <c r="M1456" s="35">
        <v>0</v>
      </c>
      <c r="N1456" s="32" t="s">
        <v>2197</v>
      </c>
      <c r="O1456" s="32" t="s">
        <v>18</v>
      </c>
      <c r="P1456" s="32">
        <v>15</v>
      </c>
      <c r="Q1456" s="32" t="s">
        <v>3728</v>
      </c>
    </row>
    <row r="1457" spans="1:17" hidden="1" x14ac:dyDescent="0.25">
      <c r="A1457" s="57">
        <v>42249.480229629633</v>
      </c>
      <c r="B1457" s="32" t="s">
        <v>70</v>
      </c>
      <c r="C1457" s="32" t="s">
        <v>3713</v>
      </c>
      <c r="D1457" s="32" t="s">
        <v>3714</v>
      </c>
      <c r="E1457" s="32" t="s">
        <v>3727</v>
      </c>
      <c r="F1457" s="32" t="s">
        <v>8686</v>
      </c>
      <c r="G1457" s="32" t="s">
        <v>3154</v>
      </c>
      <c r="H1457" s="32" t="s">
        <v>3155</v>
      </c>
      <c r="I1457" s="32" t="s">
        <v>4605</v>
      </c>
      <c r="J1457" s="35">
        <v>541.35</v>
      </c>
      <c r="K1457" s="35">
        <v>0</v>
      </c>
      <c r="L1457" s="35">
        <v>0</v>
      </c>
      <c r="M1457" s="35">
        <v>0</v>
      </c>
      <c r="N1457" s="32" t="s">
        <v>2197</v>
      </c>
      <c r="O1457" s="32" t="s">
        <v>18</v>
      </c>
      <c r="P1457" s="32">
        <v>15</v>
      </c>
      <c r="Q1457" s="32" t="s">
        <v>3728</v>
      </c>
    </row>
    <row r="1458" spans="1:17" hidden="1" x14ac:dyDescent="0.25">
      <c r="A1458" s="57">
        <v>42249.480231400463</v>
      </c>
      <c r="B1458" s="32" t="s">
        <v>70</v>
      </c>
      <c r="C1458" s="32" t="s">
        <v>3713</v>
      </c>
      <c r="D1458" s="32" t="s">
        <v>3714</v>
      </c>
      <c r="E1458" s="32" t="s">
        <v>3729</v>
      </c>
      <c r="F1458" s="32" t="s">
        <v>8687</v>
      </c>
      <c r="G1458" s="32" t="s">
        <v>2663</v>
      </c>
      <c r="H1458" s="32" t="s">
        <v>2664</v>
      </c>
      <c r="I1458" s="32" t="s">
        <v>4605</v>
      </c>
      <c r="J1458" s="35">
        <v>25.86</v>
      </c>
      <c r="K1458" s="35">
        <v>0</v>
      </c>
      <c r="L1458" s="35">
        <v>0</v>
      </c>
      <c r="M1458" s="35">
        <v>0</v>
      </c>
      <c r="N1458" s="32" t="s">
        <v>2197</v>
      </c>
      <c r="O1458" s="32" t="s">
        <v>18</v>
      </c>
      <c r="P1458" s="32">
        <v>1</v>
      </c>
      <c r="Q1458" s="32" t="s">
        <v>3730</v>
      </c>
    </row>
    <row r="1459" spans="1:17" hidden="1" x14ac:dyDescent="0.25">
      <c r="A1459" s="57">
        <v>42249.480231400463</v>
      </c>
      <c r="B1459" s="32" t="s">
        <v>70</v>
      </c>
      <c r="C1459" s="32" t="s">
        <v>3713</v>
      </c>
      <c r="D1459" s="32" t="s">
        <v>3714</v>
      </c>
      <c r="E1459" s="32" t="s">
        <v>3729</v>
      </c>
      <c r="F1459" s="32" t="s">
        <v>8687</v>
      </c>
      <c r="G1459" s="32" t="s">
        <v>3117</v>
      </c>
      <c r="H1459" s="32" t="s">
        <v>3118</v>
      </c>
      <c r="I1459" s="32" t="s">
        <v>4605</v>
      </c>
      <c r="J1459" s="35">
        <v>22.72</v>
      </c>
      <c r="K1459" s="35">
        <v>0</v>
      </c>
      <c r="L1459" s="35">
        <v>0</v>
      </c>
      <c r="M1459" s="35">
        <v>0</v>
      </c>
      <c r="N1459" s="32" t="s">
        <v>2197</v>
      </c>
      <c r="O1459" s="32" t="s">
        <v>18</v>
      </c>
      <c r="P1459" s="32">
        <v>1</v>
      </c>
      <c r="Q1459" s="32" t="s">
        <v>3730</v>
      </c>
    </row>
    <row r="1460" spans="1:17" hidden="1" x14ac:dyDescent="0.25">
      <c r="A1460" s="57">
        <v>42249.480231400463</v>
      </c>
      <c r="B1460" s="32" t="s">
        <v>70</v>
      </c>
      <c r="C1460" s="32" t="s">
        <v>3713</v>
      </c>
      <c r="D1460" s="32" t="s">
        <v>3714</v>
      </c>
      <c r="E1460" s="32" t="s">
        <v>3729</v>
      </c>
      <c r="F1460" s="32" t="s">
        <v>8687</v>
      </c>
      <c r="G1460" s="32" t="s">
        <v>3107</v>
      </c>
      <c r="H1460" s="32" t="s">
        <v>3108</v>
      </c>
      <c r="I1460" s="32" t="s">
        <v>4605</v>
      </c>
      <c r="J1460" s="35">
        <v>4.33</v>
      </c>
      <c r="K1460" s="35">
        <v>0</v>
      </c>
      <c r="L1460" s="35">
        <v>0</v>
      </c>
      <c r="M1460" s="35">
        <v>0</v>
      </c>
      <c r="N1460" s="32" t="s">
        <v>2197</v>
      </c>
      <c r="O1460" s="32" t="s">
        <v>18</v>
      </c>
      <c r="P1460" s="32">
        <v>1</v>
      </c>
      <c r="Q1460" s="32" t="s">
        <v>3730</v>
      </c>
    </row>
    <row r="1461" spans="1:17" hidden="1" x14ac:dyDescent="0.25">
      <c r="A1461" s="57">
        <v>42249.48023321759</v>
      </c>
      <c r="B1461" s="32" t="s">
        <v>70</v>
      </c>
      <c r="C1461" s="32" t="s">
        <v>3713</v>
      </c>
      <c r="D1461" s="32" t="s">
        <v>3714</v>
      </c>
      <c r="E1461" s="32" t="s">
        <v>3731</v>
      </c>
      <c r="F1461" s="32" t="s">
        <v>8688</v>
      </c>
      <c r="G1461" s="32" t="s">
        <v>2663</v>
      </c>
      <c r="H1461" s="32" t="s">
        <v>2664</v>
      </c>
      <c r="I1461" s="32" t="s">
        <v>4605</v>
      </c>
      <c r="J1461" s="35">
        <v>10344</v>
      </c>
      <c r="K1461" s="35">
        <v>0</v>
      </c>
      <c r="L1461" s="35">
        <v>0</v>
      </c>
      <c r="M1461" s="35">
        <v>0</v>
      </c>
      <c r="N1461" s="32" t="s">
        <v>2197</v>
      </c>
      <c r="O1461" s="32" t="s">
        <v>18</v>
      </c>
      <c r="P1461" s="32">
        <v>400</v>
      </c>
      <c r="Q1461" s="32" t="s">
        <v>3732</v>
      </c>
    </row>
    <row r="1462" spans="1:17" hidden="1" x14ac:dyDescent="0.25">
      <c r="A1462" s="57">
        <v>42249.480234490744</v>
      </c>
      <c r="B1462" s="32" t="s">
        <v>70</v>
      </c>
      <c r="C1462" s="32" t="s">
        <v>3713</v>
      </c>
      <c r="D1462" s="32" t="s">
        <v>3714</v>
      </c>
      <c r="E1462" s="32" t="s">
        <v>3733</v>
      </c>
      <c r="F1462" s="32" t="s">
        <v>8689</v>
      </c>
      <c r="G1462" s="32" t="s">
        <v>3154</v>
      </c>
      <c r="H1462" s="32" t="s">
        <v>3155</v>
      </c>
      <c r="I1462" s="32" t="s">
        <v>4605</v>
      </c>
      <c r="J1462" s="35">
        <v>360.9</v>
      </c>
      <c r="K1462" s="35">
        <v>0</v>
      </c>
      <c r="L1462" s="35">
        <v>0</v>
      </c>
      <c r="M1462" s="35">
        <v>0</v>
      </c>
      <c r="N1462" s="32" t="s">
        <v>2197</v>
      </c>
      <c r="O1462" s="32" t="s">
        <v>18</v>
      </c>
      <c r="P1462" s="32">
        <v>10</v>
      </c>
      <c r="Q1462" s="32" t="s">
        <v>2230</v>
      </c>
    </row>
    <row r="1463" spans="1:17" hidden="1" x14ac:dyDescent="0.25">
      <c r="A1463" s="57">
        <v>42249.480235567127</v>
      </c>
      <c r="B1463" s="32" t="s">
        <v>70</v>
      </c>
      <c r="C1463" s="32" t="s">
        <v>3713</v>
      </c>
      <c r="D1463" s="32" t="s">
        <v>3714</v>
      </c>
      <c r="E1463" s="32" t="s">
        <v>4494</v>
      </c>
      <c r="F1463" s="32" t="s">
        <v>8690</v>
      </c>
      <c r="G1463" s="32" t="s">
        <v>3154</v>
      </c>
      <c r="H1463" s="32" t="s">
        <v>3155</v>
      </c>
      <c r="I1463" s="32" t="s">
        <v>4605</v>
      </c>
      <c r="J1463" s="35">
        <v>144.36000000000001</v>
      </c>
      <c r="K1463" s="35">
        <v>0</v>
      </c>
      <c r="L1463" s="35">
        <v>0</v>
      </c>
      <c r="M1463" s="35">
        <v>0</v>
      </c>
      <c r="N1463" s="32" t="s">
        <v>2197</v>
      </c>
      <c r="O1463" s="32" t="s">
        <v>18</v>
      </c>
      <c r="P1463" s="32">
        <v>4</v>
      </c>
      <c r="Q1463" s="32" t="s">
        <v>4366</v>
      </c>
    </row>
    <row r="1464" spans="1:17" hidden="1" x14ac:dyDescent="0.25">
      <c r="A1464" s="57">
        <v>42249.480235567127</v>
      </c>
      <c r="B1464" s="32" t="s">
        <v>70</v>
      </c>
      <c r="C1464" s="32" t="s">
        <v>3713</v>
      </c>
      <c r="D1464" s="32" t="s">
        <v>3714</v>
      </c>
      <c r="E1464" s="32" t="s">
        <v>4494</v>
      </c>
      <c r="F1464" s="32" t="s">
        <v>8690</v>
      </c>
      <c r="G1464" s="32" t="s">
        <v>3230</v>
      </c>
      <c r="H1464" s="32" t="s">
        <v>3231</v>
      </c>
      <c r="I1464" s="32" t="s">
        <v>4605</v>
      </c>
      <c r="J1464" s="35">
        <v>6</v>
      </c>
      <c r="K1464" s="35">
        <v>0</v>
      </c>
      <c r="L1464" s="35">
        <v>0</v>
      </c>
      <c r="M1464" s="35">
        <v>0</v>
      </c>
      <c r="N1464" s="32" t="s">
        <v>2197</v>
      </c>
      <c r="O1464" s="32" t="s">
        <v>18</v>
      </c>
      <c r="P1464" s="32">
        <v>4</v>
      </c>
      <c r="Q1464" s="32" t="s">
        <v>4366</v>
      </c>
    </row>
    <row r="1465" spans="1:17" hidden="1" x14ac:dyDescent="0.25">
      <c r="A1465" s="57">
        <v>42249.480237187498</v>
      </c>
      <c r="B1465" s="32" t="s">
        <v>70</v>
      </c>
      <c r="C1465" s="32" t="s">
        <v>3713</v>
      </c>
      <c r="D1465" s="32" t="s">
        <v>3714</v>
      </c>
      <c r="E1465" s="32" t="s">
        <v>5317</v>
      </c>
      <c r="F1465" s="32" t="s">
        <v>8691</v>
      </c>
      <c r="G1465" s="32" t="s">
        <v>5211</v>
      </c>
      <c r="H1465" s="32" t="s">
        <v>5212</v>
      </c>
      <c r="I1465" s="32" t="s">
        <v>4605</v>
      </c>
      <c r="J1465" s="35">
        <v>721.8</v>
      </c>
      <c r="K1465" s="35">
        <v>0</v>
      </c>
      <c r="L1465" s="35">
        <v>0</v>
      </c>
      <c r="M1465" s="35">
        <v>0</v>
      </c>
      <c r="N1465" s="32" t="s">
        <v>2197</v>
      </c>
      <c r="O1465" s="32" t="s">
        <v>18</v>
      </c>
      <c r="P1465" s="32">
        <v>20</v>
      </c>
      <c r="Q1465" s="32" t="s">
        <v>5124</v>
      </c>
    </row>
    <row r="1466" spans="1:17" hidden="1" x14ac:dyDescent="0.25">
      <c r="A1466" s="57">
        <v>42249.480237187498</v>
      </c>
      <c r="B1466" s="32" t="s">
        <v>70</v>
      </c>
      <c r="C1466" s="32" t="s">
        <v>3713</v>
      </c>
      <c r="D1466" s="32" t="s">
        <v>3714</v>
      </c>
      <c r="E1466" s="32" t="s">
        <v>5317</v>
      </c>
      <c r="F1466" s="32" t="s">
        <v>8691</v>
      </c>
      <c r="G1466" s="32" t="s">
        <v>5318</v>
      </c>
      <c r="H1466" s="32" t="s">
        <v>5319</v>
      </c>
      <c r="I1466" s="32" t="s">
        <v>4605</v>
      </c>
      <c r="J1466" s="35">
        <v>30</v>
      </c>
      <c r="K1466" s="35">
        <v>0</v>
      </c>
      <c r="L1466" s="35">
        <v>0</v>
      </c>
      <c r="M1466" s="35">
        <v>0</v>
      </c>
      <c r="N1466" s="32" t="s">
        <v>2197</v>
      </c>
      <c r="O1466" s="32" t="s">
        <v>18</v>
      </c>
      <c r="P1466" s="32">
        <v>20</v>
      </c>
      <c r="Q1466" s="32" t="s">
        <v>5124</v>
      </c>
    </row>
    <row r="1467" spans="1:17" hidden="1" x14ac:dyDescent="0.25">
      <c r="A1467" s="57">
        <v>42249.481162812503</v>
      </c>
      <c r="B1467" s="32" t="s">
        <v>70</v>
      </c>
      <c r="C1467" s="32" t="s">
        <v>3734</v>
      </c>
      <c r="D1467" s="32" t="s">
        <v>3735</v>
      </c>
      <c r="E1467" s="32" t="s">
        <v>3736</v>
      </c>
      <c r="F1467" s="32" t="s">
        <v>8692</v>
      </c>
      <c r="G1467" s="32" t="s">
        <v>3064</v>
      </c>
      <c r="H1467" s="32" t="s">
        <v>3065</v>
      </c>
      <c r="I1467" s="32" t="s">
        <v>4605</v>
      </c>
      <c r="J1467" s="35">
        <v>246.85</v>
      </c>
      <c r="K1467" s="35">
        <v>0</v>
      </c>
      <c r="L1467" s="35">
        <v>0</v>
      </c>
      <c r="M1467" s="35">
        <v>0</v>
      </c>
      <c r="N1467" s="32" t="s">
        <v>2197</v>
      </c>
      <c r="O1467" s="32" t="s">
        <v>18</v>
      </c>
      <c r="P1467" s="32">
        <v>5</v>
      </c>
      <c r="Q1467" s="32" t="s">
        <v>3737</v>
      </c>
    </row>
    <row r="1468" spans="1:17" hidden="1" x14ac:dyDescent="0.25">
      <c r="A1468" s="57">
        <v>42249.48116408565</v>
      </c>
      <c r="B1468" s="32" t="s">
        <v>70</v>
      </c>
      <c r="C1468" s="32" t="s">
        <v>3734</v>
      </c>
      <c r="D1468" s="32" t="s">
        <v>3735</v>
      </c>
      <c r="E1468" s="32" t="s">
        <v>3738</v>
      </c>
      <c r="F1468" s="32" t="s">
        <v>8693</v>
      </c>
      <c r="G1468" s="32" t="s">
        <v>2821</v>
      </c>
      <c r="H1468" s="32" t="s">
        <v>2822</v>
      </c>
      <c r="I1468" s="32" t="s">
        <v>4605</v>
      </c>
      <c r="J1468" s="35">
        <v>134.61000000000001</v>
      </c>
      <c r="K1468" s="35">
        <v>0</v>
      </c>
      <c r="L1468" s="35">
        <v>0</v>
      </c>
      <c r="M1468" s="35">
        <v>0</v>
      </c>
      <c r="N1468" s="32" t="s">
        <v>2197</v>
      </c>
      <c r="O1468" s="32" t="s">
        <v>18</v>
      </c>
      <c r="P1468" s="32">
        <v>3</v>
      </c>
      <c r="Q1468" s="32" t="s">
        <v>3739</v>
      </c>
    </row>
    <row r="1469" spans="1:17" hidden="1" x14ac:dyDescent="0.25">
      <c r="A1469" s="57">
        <v>42249.48116408565</v>
      </c>
      <c r="B1469" s="32" t="s">
        <v>70</v>
      </c>
      <c r="C1469" s="32" t="s">
        <v>3734</v>
      </c>
      <c r="D1469" s="32" t="s">
        <v>3735</v>
      </c>
      <c r="E1469" s="32" t="s">
        <v>3738</v>
      </c>
      <c r="F1469" s="32" t="s">
        <v>8693</v>
      </c>
      <c r="G1469" s="32" t="s">
        <v>3064</v>
      </c>
      <c r="H1469" s="32" t="s">
        <v>3065</v>
      </c>
      <c r="I1469" s="32" t="s">
        <v>4605</v>
      </c>
      <c r="J1469" s="35">
        <v>296.22000000000003</v>
      </c>
      <c r="K1469" s="35">
        <v>0</v>
      </c>
      <c r="L1469" s="35">
        <v>0</v>
      </c>
      <c r="M1469" s="35">
        <v>0</v>
      </c>
      <c r="N1469" s="32" t="s">
        <v>2197</v>
      </c>
      <c r="O1469" s="32" t="s">
        <v>18</v>
      </c>
      <c r="P1469" s="32">
        <v>6</v>
      </c>
      <c r="Q1469" s="32" t="s">
        <v>3739</v>
      </c>
    </row>
    <row r="1470" spans="1:17" hidden="1" x14ac:dyDescent="0.25">
      <c r="A1470" s="57">
        <v>42249.481165509256</v>
      </c>
      <c r="B1470" s="32" t="s">
        <v>70</v>
      </c>
      <c r="C1470" s="32" t="s">
        <v>3734</v>
      </c>
      <c r="D1470" s="32" t="s">
        <v>3735</v>
      </c>
      <c r="E1470" s="32" t="s">
        <v>3740</v>
      </c>
      <c r="F1470" s="32" t="s">
        <v>8694</v>
      </c>
      <c r="G1470" s="32" t="s">
        <v>2646</v>
      </c>
      <c r="H1470" s="32" t="s">
        <v>2647</v>
      </c>
      <c r="I1470" s="32" t="s">
        <v>4605</v>
      </c>
      <c r="J1470" s="35">
        <v>23.47</v>
      </c>
      <c r="K1470" s="35">
        <v>0</v>
      </c>
      <c r="L1470" s="35">
        <v>0</v>
      </c>
      <c r="M1470" s="35">
        <v>0</v>
      </c>
      <c r="N1470" s="32" t="s">
        <v>2197</v>
      </c>
      <c r="O1470" s="32" t="s">
        <v>18</v>
      </c>
      <c r="P1470" s="32">
        <v>1</v>
      </c>
      <c r="Q1470" s="32" t="s">
        <v>3741</v>
      </c>
    </row>
    <row r="1471" spans="1:17" hidden="1" x14ac:dyDescent="0.25">
      <c r="A1471" s="57">
        <v>42249.481165509256</v>
      </c>
      <c r="B1471" s="32" t="s">
        <v>70</v>
      </c>
      <c r="C1471" s="32" t="s">
        <v>3734</v>
      </c>
      <c r="D1471" s="32" t="s">
        <v>3735</v>
      </c>
      <c r="E1471" s="32" t="s">
        <v>3740</v>
      </c>
      <c r="F1471" s="32" t="s">
        <v>8694</v>
      </c>
      <c r="G1471" s="32" t="s">
        <v>2646</v>
      </c>
      <c r="H1471" s="32" t="s">
        <v>2647</v>
      </c>
      <c r="I1471" s="32" t="s">
        <v>4605</v>
      </c>
      <c r="J1471" s="35">
        <v>23.47</v>
      </c>
      <c r="K1471" s="35">
        <v>0</v>
      </c>
      <c r="L1471" s="35">
        <v>0</v>
      </c>
      <c r="M1471" s="35">
        <v>0</v>
      </c>
      <c r="N1471" s="32" t="s">
        <v>2197</v>
      </c>
      <c r="O1471" s="32" t="s">
        <v>18</v>
      </c>
      <c r="P1471" s="32">
        <v>1</v>
      </c>
      <c r="Q1471" s="32" t="s">
        <v>3741</v>
      </c>
    </row>
    <row r="1472" spans="1:17" hidden="1" x14ac:dyDescent="0.25">
      <c r="A1472" s="57">
        <v>42249.481165509256</v>
      </c>
      <c r="B1472" s="32" t="s">
        <v>70</v>
      </c>
      <c r="C1472" s="32" t="s">
        <v>3734</v>
      </c>
      <c r="D1472" s="32" t="s">
        <v>3735</v>
      </c>
      <c r="E1472" s="32" t="s">
        <v>3740</v>
      </c>
      <c r="F1472" s="32" t="s">
        <v>8694</v>
      </c>
      <c r="G1472" s="32" t="s">
        <v>3222</v>
      </c>
      <c r="H1472" s="32" t="s">
        <v>3223</v>
      </c>
      <c r="I1472" s="32" t="s">
        <v>4605</v>
      </c>
      <c r="J1472" s="35">
        <v>2.99</v>
      </c>
      <c r="K1472" s="35">
        <v>0</v>
      </c>
      <c r="L1472" s="35">
        <v>0</v>
      </c>
      <c r="M1472" s="35">
        <v>0</v>
      </c>
      <c r="N1472" s="32" t="s">
        <v>2197</v>
      </c>
      <c r="O1472" s="32" t="s">
        <v>18</v>
      </c>
      <c r="P1472" s="32">
        <v>1</v>
      </c>
      <c r="Q1472" s="32" t="s">
        <v>3741</v>
      </c>
    </row>
    <row r="1473" spans="1:17" hidden="1" x14ac:dyDescent="0.25">
      <c r="A1473" s="57">
        <v>42249.481165509256</v>
      </c>
      <c r="B1473" s="32" t="s">
        <v>70</v>
      </c>
      <c r="C1473" s="32" t="s">
        <v>3734</v>
      </c>
      <c r="D1473" s="32" t="s">
        <v>3735</v>
      </c>
      <c r="E1473" s="32" t="s">
        <v>3740</v>
      </c>
      <c r="F1473" s="32" t="s">
        <v>8694</v>
      </c>
      <c r="G1473" s="32" t="s">
        <v>2821</v>
      </c>
      <c r="H1473" s="32" t="s">
        <v>2822</v>
      </c>
      <c r="I1473" s="32" t="s">
        <v>4605</v>
      </c>
      <c r="J1473" s="35">
        <v>89.74</v>
      </c>
      <c r="K1473" s="35">
        <v>0</v>
      </c>
      <c r="L1473" s="35">
        <v>0</v>
      </c>
      <c r="M1473" s="35">
        <v>0</v>
      </c>
      <c r="N1473" s="32" t="s">
        <v>2197</v>
      </c>
      <c r="O1473" s="32" t="s">
        <v>18</v>
      </c>
      <c r="P1473" s="32">
        <v>2</v>
      </c>
      <c r="Q1473" s="32" t="s">
        <v>3741</v>
      </c>
    </row>
    <row r="1474" spans="1:17" hidden="1" x14ac:dyDescent="0.25">
      <c r="A1474" s="57">
        <v>42249.481165509256</v>
      </c>
      <c r="B1474" s="32" t="s">
        <v>70</v>
      </c>
      <c r="C1474" s="32" t="s">
        <v>3734</v>
      </c>
      <c r="D1474" s="32" t="s">
        <v>3735</v>
      </c>
      <c r="E1474" s="32" t="s">
        <v>3740</v>
      </c>
      <c r="F1474" s="32" t="s">
        <v>8694</v>
      </c>
      <c r="G1474" s="32" t="s">
        <v>3064</v>
      </c>
      <c r="H1474" s="32" t="s">
        <v>3065</v>
      </c>
      <c r="I1474" s="32" t="s">
        <v>4605</v>
      </c>
      <c r="J1474" s="35">
        <v>148.11000000000001</v>
      </c>
      <c r="K1474" s="35">
        <v>0</v>
      </c>
      <c r="L1474" s="35">
        <v>0</v>
      </c>
      <c r="M1474" s="35">
        <v>0</v>
      </c>
      <c r="N1474" s="32" t="s">
        <v>2197</v>
      </c>
      <c r="O1474" s="32" t="s">
        <v>18</v>
      </c>
      <c r="P1474" s="32">
        <v>3</v>
      </c>
      <c r="Q1474" s="32" t="s">
        <v>3741</v>
      </c>
    </row>
    <row r="1475" spans="1:17" hidden="1" x14ac:dyDescent="0.25">
      <c r="A1475" s="57">
        <v>42249.481168206017</v>
      </c>
      <c r="B1475" s="32" t="s">
        <v>70</v>
      </c>
      <c r="C1475" s="32" t="s">
        <v>3734</v>
      </c>
      <c r="D1475" s="32" t="s">
        <v>3735</v>
      </c>
      <c r="E1475" s="32" t="s">
        <v>3742</v>
      </c>
      <c r="F1475" s="32" t="s">
        <v>8695</v>
      </c>
      <c r="G1475" s="32" t="s">
        <v>3064</v>
      </c>
      <c r="H1475" s="32" t="s">
        <v>3065</v>
      </c>
      <c r="I1475" s="32" t="s">
        <v>4605</v>
      </c>
      <c r="J1475" s="35">
        <v>197.48</v>
      </c>
      <c r="K1475" s="35">
        <v>0</v>
      </c>
      <c r="L1475" s="35">
        <v>0</v>
      </c>
      <c r="M1475" s="35">
        <v>0</v>
      </c>
      <c r="N1475" s="32" t="s">
        <v>2197</v>
      </c>
      <c r="O1475" s="32" t="s">
        <v>18</v>
      </c>
      <c r="P1475" s="32">
        <v>4</v>
      </c>
      <c r="Q1475" s="32" t="s">
        <v>3743</v>
      </c>
    </row>
    <row r="1476" spans="1:17" hidden="1" x14ac:dyDescent="0.25">
      <c r="A1476" s="57">
        <v>42249.481169479164</v>
      </c>
      <c r="B1476" s="32" t="s">
        <v>70</v>
      </c>
      <c r="C1476" s="32" t="s">
        <v>3734</v>
      </c>
      <c r="D1476" s="32" t="s">
        <v>3735</v>
      </c>
      <c r="E1476" s="32" t="s">
        <v>3744</v>
      </c>
      <c r="F1476" s="32" t="s">
        <v>8696</v>
      </c>
      <c r="G1476" s="32" t="s">
        <v>3064</v>
      </c>
      <c r="H1476" s="32" t="s">
        <v>3065</v>
      </c>
      <c r="I1476" s="32" t="s">
        <v>4605</v>
      </c>
      <c r="J1476" s="35">
        <v>98.74</v>
      </c>
      <c r="K1476" s="35">
        <v>0</v>
      </c>
      <c r="L1476" s="35">
        <v>0</v>
      </c>
      <c r="M1476" s="35">
        <v>0</v>
      </c>
      <c r="N1476" s="32" t="s">
        <v>2197</v>
      </c>
      <c r="O1476" s="32" t="s">
        <v>18</v>
      </c>
      <c r="P1476" s="32">
        <v>2</v>
      </c>
      <c r="Q1476" s="32" t="s">
        <v>3745</v>
      </c>
    </row>
    <row r="1477" spans="1:17" hidden="1" x14ac:dyDescent="0.25">
      <c r="A1477" s="57">
        <v>42249.481170752311</v>
      </c>
      <c r="B1477" s="32" t="s">
        <v>70</v>
      </c>
      <c r="C1477" s="32" t="s">
        <v>3734</v>
      </c>
      <c r="D1477" s="32" t="s">
        <v>3735</v>
      </c>
      <c r="E1477" s="32" t="s">
        <v>3746</v>
      </c>
      <c r="F1477" s="32" t="s">
        <v>8697</v>
      </c>
      <c r="G1477" s="32" t="s">
        <v>3064</v>
      </c>
      <c r="H1477" s="32" t="s">
        <v>3065</v>
      </c>
      <c r="I1477" s="32" t="s">
        <v>4605</v>
      </c>
      <c r="J1477" s="35">
        <v>148.11000000000001</v>
      </c>
      <c r="K1477" s="35">
        <v>0</v>
      </c>
      <c r="L1477" s="35">
        <v>0</v>
      </c>
      <c r="M1477" s="35">
        <v>0</v>
      </c>
      <c r="N1477" s="32" t="s">
        <v>2197</v>
      </c>
      <c r="O1477" s="32" t="s">
        <v>18</v>
      </c>
      <c r="P1477" s="32">
        <v>3</v>
      </c>
      <c r="Q1477" s="32" t="s">
        <v>3747</v>
      </c>
    </row>
    <row r="1478" spans="1:17" hidden="1" x14ac:dyDescent="0.25">
      <c r="A1478" s="57">
        <v>42249.481171840278</v>
      </c>
      <c r="B1478" s="32" t="s">
        <v>70</v>
      </c>
      <c r="C1478" s="32" t="s">
        <v>3734</v>
      </c>
      <c r="D1478" s="32" t="s">
        <v>3735</v>
      </c>
      <c r="E1478" s="32" t="s">
        <v>4700</v>
      </c>
      <c r="F1478" s="32" t="s">
        <v>8698</v>
      </c>
      <c r="G1478" s="32" t="s">
        <v>4061</v>
      </c>
      <c r="H1478" s="32" t="s">
        <v>4062</v>
      </c>
      <c r="I1478" s="32" t="s">
        <v>4605</v>
      </c>
      <c r="J1478" s="35">
        <v>493.7</v>
      </c>
      <c r="K1478" s="35">
        <v>0</v>
      </c>
      <c r="L1478" s="35">
        <v>0</v>
      </c>
      <c r="M1478" s="35">
        <v>0</v>
      </c>
      <c r="N1478" s="32" t="s">
        <v>2197</v>
      </c>
      <c r="O1478" s="32" t="s">
        <v>18</v>
      </c>
      <c r="P1478" s="32">
        <v>10</v>
      </c>
      <c r="Q1478" s="32" t="s">
        <v>4374</v>
      </c>
    </row>
    <row r="1479" spans="1:17" hidden="1" x14ac:dyDescent="0.25">
      <c r="A1479" s="57">
        <v>42249.481171840278</v>
      </c>
      <c r="B1479" s="32" t="s">
        <v>70</v>
      </c>
      <c r="C1479" s="32" t="s">
        <v>3734</v>
      </c>
      <c r="D1479" s="32" t="s">
        <v>3735</v>
      </c>
      <c r="E1479" s="32" t="s">
        <v>4700</v>
      </c>
      <c r="F1479" s="32" t="s">
        <v>8698</v>
      </c>
      <c r="G1479" s="32" t="s">
        <v>3089</v>
      </c>
      <c r="H1479" s="32" t="s">
        <v>3090</v>
      </c>
      <c r="I1479" s="32" t="s">
        <v>4605</v>
      </c>
      <c r="J1479" s="35">
        <v>48.1</v>
      </c>
      <c r="K1479" s="35">
        <v>0</v>
      </c>
      <c r="L1479" s="35">
        <v>0</v>
      </c>
      <c r="M1479" s="35">
        <v>0</v>
      </c>
      <c r="N1479" s="32" t="s">
        <v>2197</v>
      </c>
      <c r="O1479" s="32" t="s">
        <v>18</v>
      </c>
      <c r="P1479" s="32">
        <v>10</v>
      </c>
      <c r="Q1479" s="32" t="s">
        <v>4374</v>
      </c>
    </row>
    <row r="1480" spans="1:17" hidden="1" x14ac:dyDescent="0.25">
      <c r="A1480" s="57">
        <v>42249.481173298613</v>
      </c>
      <c r="B1480" s="32" t="s">
        <v>70</v>
      </c>
      <c r="C1480" s="32" t="s">
        <v>3734</v>
      </c>
      <c r="D1480" s="32" t="s">
        <v>3735</v>
      </c>
      <c r="E1480" s="32" t="s">
        <v>5471</v>
      </c>
      <c r="F1480" s="32" t="s">
        <v>8699</v>
      </c>
      <c r="G1480" s="32" t="s">
        <v>4061</v>
      </c>
      <c r="H1480" s="32" t="s">
        <v>4062</v>
      </c>
      <c r="I1480" s="32" t="s">
        <v>4605</v>
      </c>
      <c r="J1480" s="35">
        <v>493.7</v>
      </c>
      <c r="K1480" s="35">
        <v>0</v>
      </c>
      <c r="L1480" s="35">
        <v>0</v>
      </c>
      <c r="M1480" s="35">
        <v>0</v>
      </c>
      <c r="N1480" s="32" t="s">
        <v>2197</v>
      </c>
      <c r="O1480" s="32" t="s">
        <v>18</v>
      </c>
      <c r="P1480" s="32">
        <v>10</v>
      </c>
      <c r="Q1480" s="32" t="s">
        <v>5118</v>
      </c>
    </row>
    <row r="1481" spans="1:17" hidden="1" x14ac:dyDescent="0.25">
      <c r="A1481" s="57">
        <v>42249.481173298613</v>
      </c>
      <c r="B1481" s="32" t="s">
        <v>70</v>
      </c>
      <c r="C1481" s="32" t="s">
        <v>3734</v>
      </c>
      <c r="D1481" s="32" t="s">
        <v>3735</v>
      </c>
      <c r="E1481" s="32" t="s">
        <v>5471</v>
      </c>
      <c r="F1481" s="32" t="s">
        <v>8699</v>
      </c>
      <c r="G1481" s="32" t="s">
        <v>3089</v>
      </c>
      <c r="H1481" s="32" t="s">
        <v>3090</v>
      </c>
      <c r="I1481" s="32" t="s">
        <v>4605</v>
      </c>
      <c r="J1481" s="35">
        <v>48.1</v>
      </c>
      <c r="K1481" s="35">
        <v>0</v>
      </c>
      <c r="L1481" s="35">
        <v>0</v>
      </c>
      <c r="M1481" s="35">
        <v>0</v>
      </c>
      <c r="N1481" s="32" t="s">
        <v>2197</v>
      </c>
      <c r="O1481" s="32" t="s">
        <v>18</v>
      </c>
      <c r="P1481" s="32">
        <v>10</v>
      </c>
      <c r="Q1481" s="32" t="s">
        <v>5118</v>
      </c>
    </row>
    <row r="1482" spans="1:17" x14ac:dyDescent="0.25">
      <c r="A1482" s="57">
        <v>42249.488868437496</v>
      </c>
      <c r="B1482" s="32"/>
      <c r="C1482" s="32" t="s">
        <v>2014</v>
      </c>
      <c r="D1482" s="32" t="s">
        <v>334</v>
      </c>
      <c r="E1482" s="32" t="s">
        <v>6150</v>
      </c>
      <c r="F1482" s="32" t="s">
        <v>6151</v>
      </c>
      <c r="G1482" s="32" t="s">
        <v>58</v>
      </c>
      <c r="H1482" s="32" t="s">
        <v>59</v>
      </c>
      <c r="I1482" s="32" t="s">
        <v>2006</v>
      </c>
      <c r="J1482" s="35">
        <v>0</v>
      </c>
      <c r="K1482" s="35">
        <v>0</v>
      </c>
      <c r="L1482" s="35">
        <v>0</v>
      </c>
      <c r="M1482" s="35">
        <v>0</v>
      </c>
      <c r="N1482" s="32" t="s">
        <v>19</v>
      </c>
      <c r="O1482" s="32" t="s">
        <v>322</v>
      </c>
      <c r="P1482" s="32">
        <v>0</v>
      </c>
      <c r="Q1482" s="32"/>
    </row>
    <row r="1483" spans="1:17" x14ac:dyDescent="0.25">
      <c r="A1483" s="57">
        <v>42249.492277430552</v>
      </c>
      <c r="B1483" s="32"/>
      <c r="C1483" s="32" t="s">
        <v>336</v>
      </c>
      <c r="D1483" s="32" t="s">
        <v>334</v>
      </c>
      <c r="E1483" s="32" t="s">
        <v>6152</v>
      </c>
      <c r="F1483" s="32" t="s">
        <v>6153</v>
      </c>
      <c r="G1483" s="32" t="s">
        <v>58</v>
      </c>
      <c r="H1483" s="32" t="s">
        <v>59</v>
      </c>
      <c r="I1483" s="32" t="s">
        <v>2006</v>
      </c>
      <c r="J1483" s="35">
        <v>0</v>
      </c>
      <c r="K1483" s="35">
        <v>0</v>
      </c>
      <c r="L1483" s="35">
        <v>0</v>
      </c>
      <c r="M1483" s="35">
        <v>0</v>
      </c>
      <c r="N1483" s="32" t="s">
        <v>19</v>
      </c>
      <c r="O1483" s="32" t="s">
        <v>322</v>
      </c>
      <c r="P1483" s="32">
        <v>0</v>
      </c>
      <c r="Q1483" s="32"/>
    </row>
    <row r="1484" spans="1:17" x14ac:dyDescent="0.25">
      <c r="A1484" s="57">
        <v>42249.502282754627</v>
      </c>
      <c r="B1484" s="32"/>
      <c r="C1484" s="32" t="s">
        <v>74</v>
      </c>
      <c r="D1484" s="32" t="s">
        <v>73</v>
      </c>
      <c r="E1484" s="32" t="s">
        <v>6154</v>
      </c>
      <c r="F1484" s="32" t="s">
        <v>6155</v>
      </c>
      <c r="G1484" s="32" t="s">
        <v>58</v>
      </c>
      <c r="H1484" s="32" t="s">
        <v>59</v>
      </c>
      <c r="I1484" s="32" t="s">
        <v>2006</v>
      </c>
      <c r="J1484" s="35">
        <v>0</v>
      </c>
      <c r="K1484" s="35">
        <v>0</v>
      </c>
      <c r="L1484" s="35">
        <v>0</v>
      </c>
      <c r="M1484" s="35">
        <v>0</v>
      </c>
      <c r="N1484" s="32" t="s">
        <v>19</v>
      </c>
      <c r="O1484" s="32" t="s">
        <v>32</v>
      </c>
      <c r="P1484" s="32">
        <v>1.67</v>
      </c>
      <c r="Q1484" s="32"/>
    </row>
    <row r="1485" spans="1:17" x14ac:dyDescent="0.25">
      <c r="A1485" s="57">
        <v>42249.502282754627</v>
      </c>
      <c r="B1485" s="32"/>
      <c r="C1485" s="32" t="s">
        <v>74</v>
      </c>
      <c r="D1485" s="32" t="s">
        <v>73</v>
      </c>
      <c r="E1485" s="32" t="s">
        <v>6154</v>
      </c>
      <c r="F1485" s="32" t="s">
        <v>6155</v>
      </c>
      <c r="G1485" s="32" t="s">
        <v>58</v>
      </c>
      <c r="H1485" s="32" t="s">
        <v>59</v>
      </c>
      <c r="I1485" s="32" t="s">
        <v>2006</v>
      </c>
      <c r="J1485" s="35">
        <v>0</v>
      </c>
      <c r="K1485" s="35">
        <v>0</v>
      </c>
      <c r="L1485" s="35">
        <v>0</v>
      </c>
      <c r="M1485" s="35">
        <v>0</v>
      </c>
      <c r="N1485" s="32" t="s">
        <v>19</v>
      </c>
      <c r="O1485" s="32" t="s">
        <v>32</v>
      </c>
      <c r="P1485" s="32">
        <v>8.82</v>
      </c>
      <c r="Q1485" s="32"/>
    </row>
    <row r="1486" spans="1:17" x14ac:dyDescent="0.25">
      <c r="A1486" s="57">
        <v>42249.502282754627</v>
      </c>
      <c r="B1486" s="32"/>
      <c r="C1486" s="32" t="s">
        <v>74</v>
      </c>
      <c r="D1486" s="32" t="s">
        <v>73</v>
      </c>
      <c r="E1486" s="32" t="s">
        <v>6154</v>
      </c>
      <c r="F1486" s="32" t="s">
        <v>6155</v>
      </c>
      <c r="G1486" s="32" t="s">
        <v>58</v>
      </c>
      <c r="H1486" s="32" t="s">
        <v>59</v>
      </c>
      <c r="I1486" s="32" t="s">
        <v>2006</v>
      </c>
      <c r="J1486" s="35">
        <v>0</v>
      </c>
      <c r="K1486" s="35">
        <v>0</v>
      </c>
      <c r="L1486" s="35">
        <v>0</v>
      </c>
      <c r="M1486" s="35">
        <v>0</v>
      </c>
      <c r="N1486" s="32" t="s">
        <v>19</v>
      </c>
      <c r="O1486" s="32" t="s">
        <v>32</v>
      </c>
      <c r="P1486" s="32">
        <v>0.5</v>
      </c>
      <c r="Q1486" s="32"/>
    </row>
    <row r="1487" spans="1:17" x14ac:dyDescent="0.25">
      <c r="A1487" s="57">
        <v>42249.504512812498</v>
      </c>
      <c r="B1487" s="32"/>
      <c r="C1487" s="32" t="s">
        <v>722</v>
      </c>
      <c r="D1487" s="32" t="s">
        <v>334</v>
      </c>
      <c r="E1487" s="32" t="s">
        <v>6156</v>
      </c>
      <c r="F1487" s="32" t="s">
        <v>6157</v>
      </c>
      <c r="G1487" s="32" t="s">
        <v>58</v>
      </c>
      <c r="H1487" s="32" t="s">
        <v>59</v>
      </c>
      <c r="I1487" s="32" t="s">
        <v>2006</v>
      </c>
      <c r="J1487" s="35">
        <v>0</v>
      </c>
      <c r="K1487" s="35">
        <v>0</v>
      </c>
      <c r="L1487" s="35">
        <v>0</v>
      </c>
      <c r="M1487" s="35">
        <v>0</v>
      </c>
      <c r="N1487" s="32" t="s">
        <v>19</v>
      </c>
      <c r="O1487" s="32" t="s">
        <v>322</v>
      </c>
      <c r="P1487" s="32">
        <v>0</v>
      </c>
      <c r="Q1487" s="32"/>
    </row>
    <row r="1488" spans="1:17" x14ac:dyDescent="0.25">
      <c r="A1488" s="57">
        <v>42249.571337071757</v>
      </c>
      <c r="B1488" s="32" t="s">
        <v>22</v>
      </c>
      <c r="C1488" s="32" t="s">
        <v>78</v>
      </c>
      <c r="D1488" s="32" t="s">
        <v>77</v>
      </c>
      <c r="E1488" s="32" t="s">
        <v>6158</v>
      </c>
      <c r="F1488" s="32" t="s">
        <v>6159</v>
      </c>
      <c r="G1488" s="32" t="s">
        <v>25</v>
      </c>
      <c r="H1488" s="32" t="s">
        <v>26</v>
      </c>
      <c r="I1488" s="32" t="s">
        <v>2006</v>
      </c>
      <c r="J1488" s="35">
        <v>0</v>
      </c>
      <c r="K1488" s="35">
        <v>0</v>
      </c>
      <c r="L1488" s="35">
        <v>8.49</v>
      </c>
      <c r="M1488" s="35">
        <v>0</v>
      </c>
      <c r="N1488" s="32" t="s">
        <v>19</v>
      </c>
      <c r="O1488" s="32" t="s">
        <v>508</v>
      </c>
      <c r="P1488" s="32">
        <v>0.5</v>
      </c>
      <c r="Q1488" s="32"/>
    </row>
    <row r="1489" spans="1:17" x14ac:dyDescent="0.25">
      <c r="A1489" s="57">
        <v>42249.571337071757</v>
      </c>
      <c r="B1489" s="32" t="s">
        <v>22</v>
      </c>
      <c r="C1489" s="32" t="s">
        <v>78</v>
      </c>
      <c r="D1489" s="32" t="s">
        <v>77</v>
      </c>
      <c r="E1489" s="32" t="s">
        <v>6158</v>
      </c>
      <c r="F1489" s="32" t="s">
        <v>6159</v>
      </c>
      <c r="G1489" s="32" t="s">
        <v>361</v>
      </c>
      <c r="H1489" s="32" t="s">
        <v>5993</v>
      </c>
      <c r="I1489" s="32" t="s">
        <v>2006</v>
      </c>
      <c r="J1489" s="35">
        <v>0</v>
      </c>
      <c r="K1489" s="35">
        <v>105.87</v>
      </c>
      <c r="L1489" s="35">
        <v>0</v>
      </c>
      <c r="M1489" s="35">
        <v>0</v>
      </c>
      <c r="N1489" s="32" t="s">
        <v>19</v>
      </c>
      <c r="O1489" s="32" t="s">
        <v>508</v>
      </c>
      <c r="P1489" s="32">
        <v>1</v>
      </c>
      <c r="Q1489" s="32"/>
    </row>
    <row r="1490" spans="1:17" x14ac:dyDescent="0.25">
      <c r="A1490" s="57">
        <v>42249.571337071757</v>
      </c>
      <c r="B1490" s="32" t="s">
        <v>22</v>
      </c>
      <c r="C1490" s="32" t="s">
        <v>78</v>
      </c>
      <c r="D1490" s="32" t="s">
        <v>77</v>
      </c>
      <c r="E1490" s="32" t="s">
        <v>6158</v>
      </c>
      <c r="F1490" s="32" t="s">
        <v>6159</v>
      </c>
      <c r="G1490" s="32" t="s">
        <v>33</v>
      </c>
      <c r="H1490" s="32" t="s">
        <v>34</v>
      </c>
      <c r="I1490" s="32" t="s">
        <v>2006</v>
      </c>
      <c r="J1490" s="35">
        <v>0</v>
      </c>
      <c r="K1490" s="35">
        <v>0</v>
      </c>
      <c r="L1490" s="35">
        <v>0</v>
      </c>
      <c r="M1490" s="35">
        <v>3</v>
      </c>
      <c r="N1490" s="32" t="s">
        <v>19</v>
      </c>
      <c r="O1490" s="32" t="s">
        <v>508</v>
      </c>
      <c r="P1490" s="32">
        <v>1</v>
      </c>
      <c r="Q1490" s="32"/>
    </row>
    <row r="1491" spans="1:17" x14ac:dyDescent="0.25">
      <c r="A1491" s="57">
        <v>42249.571337071757</v>
      </c>
      <c r="B1491" s="32" t="s">
        <v>22</v>
      </c>
      <c r="C1491" s="32" t="s">
        <v>78</v>
      </c>
      <c r="D1491" s="32" t="s">
        <v>77</v>
      </c>
      <c r="E1491" s="32" t="s">
        <v>6158</v>
      </c>
      <c r="F1491" s="32" t="s">
        <v>6159</v>
      </c>
      <c r="G1491" s="32" t="s">
        <v>33</v>
      </c>
      <c r="H1491" s="32" t="s">
        <v>34</v>
      </c>
      <c r="I1491" s="32" t="s">
        <v>2006</v>
      </c>
      <c r="J1491" s="35">
        <v>0</v>
      </c>
      <c r="K1491" s="35">
        <v>0</v>
      </c>
      <c r="L1491" s="35">
        <v>0</v>
      </c>
      <c r="M1491" s="35">
        <v>3</v>
      </c>
      <c r="N1491" s="32" t="s">
        <v>19</v>
      </c>
      <c r="O1491" s="32" t="s">
        <v>508</v>
      </c>
      <c r="P1491" s="32">
        <v>1</v>
      </c>
      <c r="Q1491" s="32"/>
    </row>
    <row r="1492" spans="1:17" x14ac:dyDescent="0.25">
      <c r="A1492" s="57">
        <v>42249.584005590281</v>
      </c>
      <c r="B1492" s="32" t="s">
        <v>22</v>
      </c>
      <c r="C1492" s="32" t="s">
        <v>78</v>
      </c>
      <c r="D1492" s="32" t="s">
        <v>77</v>
      </c>
      <c r="E1492" s="32" t="s">
        <v>6160</v>
      </c>
      <c r="F1492" s="32" t="s">
        <v>6161</v>
      </c>
      <c r="G1492" s="32" t="s">
        <v>25</v>
      </c>
      <c r="H1492" s="32" t="s">
        <v>26</v>
      </c>
      <c r="I1492" s="32" t="s">
        <v>2006</v>
      </c>
      <c r="J1492" s="35">
        <v>0</v>
      </c>
      <c r="K1492" s="35">
        <v>0</v>
      </c>
      <c r="L1492" s="35">
        <v>0</v>
      </c>
      <c r="M1492" s="35">
        <v>0</v>
      </c>
      <c r="N1492" s="32" t="s">
        <v>17</v>
      </c>
      <c r="O1492" s="32" t="s">
        <v>24</v>
      </c>
      <c r="P1492" s="32">
        <v>1.75</v>
      </c>
      <c r="Q1492" s="32"/>
    </row>
    <row r="1493" spans="1:17" x14ac:dyDescent="0.25">
      <c r="A1493" s="57">
        <v>42249.584005590281</v>
      </c>
      <c r="B1493" s="32" t="s">
        <v>22</v>
      </c>
      <c r="C1493" s="32" t="s">
        <v>78</v>
      </c>
      <c r="D1493" s="32" t="s">
        <v>77</v>
      </c>
      <c r="E1493" s="32" t="s">
        <v>6160</v>
      </c>
      <c r="F1493" s="32" t="s">
        <v>6161</v>
      </c>
      <c r="G1493" s="32" t="s">
        <v>35</v>
      </c>
      <c r="H1493" s="32" t="s">
        <v>38</v>
      </c>
      <c r="I1493" s="32" t="s">
        <v>2006</v>
      </c>
      <c r="J1493" s="35">
        <v>0</v>
      </c>
      <c r="K1493" s="35">
        <v>0</v>
      </c>
      <c r="L1493" s="35">
        <v>0</v>
      </c>
      <c r="M1493" s="35">
        <v>6.75</v>
      </c>
      <c r="N1493" s="32" t="s">
        <v>17</v>
      </c>
      <c r="O1493" s="32" t="s">
        <v>24</v>
      </c>
      <c r="P1493" s="32">
        <v>1</v>
      </c>
      <c r="Q1493" s="32"/>
    </row>
    <row r="1494" spans="1:17" x14ac:dyDescent="0.25">
      <c r="A1494" s="57">
        <v>42249.584005590281</v>
      </c>
      <c r="B1494" s="32" t="s">
        <v>22</v>
      </c>
      <c r="C1494" s="32" t="s">
        <v>78</v>
      </c>
      <c r="D1494" s="32" t="s">
        <v>77</v>
      </c>
      <c r="E1494" s="32" t="s">
        <v>6160</v>
      </c>
      <c r="F1494" s="32" t="s">
        <v>6161</v>
      </c>
      <c r="G1494" s="32" t="s">
        <v>35</v>
      </c>
      <c r="H1494" s="32" t="s">
        <v>38</v>
      </c>
      <c r="I1494" s="32" t="s">
        <v>2006</v>
      </c>
      <c r="J1494" s="35">
        <v>0</v>
      </c>
      <c r="K1494" s="35">
        <v>0</v>
      </c>
      <c r="L1494" s="35">
        <v>0</v>
      </c>
      <c r="M1494" s="35">
        <v>8.6</v>
      </c>
      <c r="N1494" s="32" t="s">
        <v>17</v>
      </c>
      <c r="O1494" s="32" t="s">
        <v>24</v>
      </c>
      <c r="P1494" s="32">
        <v>1</v>
      </c>
      <c r="Q1494" s="32"/>
    </row>
    <row r="1495" spans="1:17" x14ac:dyDescent="0.25">
      <c r="A1495" s="57">
        <v>42249.584005590281</v>
      </c>
      <c r="B1495" s="32" t="s">
        <v>22</v>
      </c>
      <c r="C1495" s="32" t="s">
        <v>78</v>
      </c>
      <c r="D1495" s="32" t="s">
        <v>77</v>
      </c>
      <c r="E1495" s="32" t="s">
        <v>6160</v>
      </c>
      <c r="F1495" s="32" t="s">
        <v>6161</v>
      </c>
      <c r="G1495" s="32" t="s">
        <v>25</v>
      </c>
      <c r="H1495" s="32" t="s">
        <v>26</v>
      </c>
      <c r="I1495" s="32" t="s">
        <v>2006</v>
      </c>
      <c r="J1495" s="35">
        <v>0</v>
      </c>
      <c r="K1495" s="35">
        <v>0</v>
      </c>
      <c r="L1495" s="35">
        <v>0</v>
      </c>
      <c r="M1495" s="35">
        <v>0</v>
      </c>
      <c r="N1495" s="32" t="s">
        <v>17</v>
      </c>
      <c r="O1495" s="32" t="s">
        <v>24</v>
      </c>
      <c r="P1495" s="32">
        <v>1.5</v>
      </c>
      <c r="Q1495" s="32"/>
    </row>
    <row r="1496" spans="1:17" x14ac:dyDescent="0.25">
      <c r="A1496" s="57">
        <v>42249.584005590281</v>
      </c>
      <c r="B1496" s="32" t="s">
        <v>22</v>
      </c>
      <c r="C1496" s="32" t="s">
        <v>78</v>
      </c>
      <c r="D1496" s="32" t="s">
        <v>77</v>
      </c>
      <c r="E1496" s="32" t="s">
        <v>6160</v>
      </c>
      <c r="F1496" s="32" t="s">
        <v>6161</v>
      </c>
      <c r="G1496" s="32" t="s">
        <v>35</v>
      </c>
      <c r="H1496" s="32" t="s">
        <v>38</v>
      </c>
      <c r="I1496" s="32" t="s">
        <v>2006</v>
      </c>
      <c r="J1496" s="35">
        <v>0</v>
      </c>
      <c r="K1496" s="35">
        <v>0</v>
      </c>
      <c r="L1496" s="35">
        <v>0</v>
      </c>
      <c r="M1496" s="35">
        <v>8.1</v>
      </c>
      <c r="N1496" s="32" t="s">
        <v>17</v>
      </c>
      <c r="O1496" s="32" t="s">
        <v>24</v>
      </c>
      <c r="P1496" s="32">
        <v>1</v>
      </c>
      <c r="Q1496" s="32"/>
    </row>
    <row r="1497" spans="1:17" x14ac:dyDescent="0.25">
      <c r="A1497" s="57">
        <v>42249.584005590281</v>
      </c>
      <c r="B1497" s="32" t="s">
        <v>22</v>
      </c>
      <c r="C1497" s="32" t="s">
        <v>78</v>
      </c>
      <c r="D1497" s="32" t="s">
        <v>77</v>
      </c>
      <c r="E1497" s="32" t="s">
        <v>6160</v>
      </c>
      <c r="F1497" s="32" t="s">
        <v>6161</v>
      </c>
      <c r="G1497" s="32" t="s">
        <v>35</v>
      </c>
      <c r="H1497" s="32" t="s">
        <v>38</v>
      </c>
      <c r="I1497" s="32" t="s">
        <v>2006</v>
      </c>
      <c r="J1497" s="35">
        <v>0</v>
      </c>
      <c r="K1497" s="35">
        <v>0</v>
      </c>
      <c r="L1497" s="35">
        <v>0</v>
      </c>
      <c r="M1497" s="35">
        <v>25.25</v>
      </c>
      <c r="N1497" s="32" t="s">
        <v>17</v>
      </c>
      <c r="O1497" s="32" t="s">
        <v>24</v>
      </c>
      <c r="P1497" s="32">
        <v>1</v>
      </c>
      <c r="Q1497" s="32"/>
    </row>
    <row r="1498" spans="1:17" x14ac:dyDescent="0.25">
      <c r="A1498" s="57">
        <v>42249.584005590281</v>
      </c>
      <c r="B1498" s="32" t="s">
        <v>22</v>
      </c>
      <c r="C1498" s="32" t="s">
        <v>78</v>
      </c>
      <c r="D1498" s="32" t="s">
        <v>77</v>
      </c>
      <c r="E1498" s="32" t="s">
        <v>6160</v>
      </c>
      <c r="F1498" s="32" t="s">
        <v>6161</v>
      </c>
      <c r="G1498" s="32" t="s">
        <v>2639</v>
      </c>
      <c r="H1498" s="32" t="s">
        <v>2640</v>
      </c>
      <c r="I1498" s="32" t="s">
        <v>2006</v>
      </c>
      <c r="J1498" s="35">
        <v>0</v>
      </c>
      <c r="K1498" s="35">
        <v>40.840000000000003</v>
      </c>
      <c r="L1498" s="35">
        <v>0</v>
      </c>
      <c r="M1498" s="35">
        <v>0</v>
      </c>
      <c r="N1498" s="32" t="s">
        <v>17</v>
      </c>
      <c r="O1498" s="32" t="s">
        <v>24</v>
      </c>
      <c r="P1498" s="32">
        <v>1</v>
      </c>
      <c r="Q1498" s="32"/>
    </row>
    <row r="1499" spans="1:17" x14ac:dyDescent="0.25">
      <c r="A1499" s="57">
        <v>42249.584861574076</v>
      </c>
      <c r="B1499" s="32" t="s">
        <v>22</v>
      </c>
      <c r="C1499" s="32" t="s">
        <v>5389</v>
      </c>
      <c r="D1499" s="32" t="s">
        <v>5390</v>
      </c>
      <c r="E1499" s="32" t="s">
        <v>6162</v>
      </c>
      <c r="F1499" s="32" t="s">
        <v>6163</v>
      </c>
      <c r="G1499" s="32" t="s">
        <v>25</v>
      </c>
      <c r="H1499" s="32" t="s">
        <v>26</v>
      </c>
      <c r="I1499" s="32" t="s">
        <v>2006</v>
      </c>
      <c r="J1499" s="35">
        <v>0</v>
      </c>
      <c r="K1499" s="35">
        <v>0</v>
      </c>
      <c r="L1499" s="35">
        <v>0</v>
      </c>
      <c r="M1499" s="35">
        <v>0</v>
      </c>
      <c r="N1499" s="32" t="s">
        <v>19</v>
      </c>
      <c r="O1499" s="32" t="s">
        <v>24</v>
      </c>
      <c r="P1499" s="32">
        <v>0.33</v>
      </c>
      <c r="Q1499" s="32"/>
    </row>
    <row r="1500" spans="1:17" x14ac:dyDescent="0.25">
      <c r="A1500" s="57">
        <v>42249.584861574076</v>
      </c>
      <c r="B1500" s="32" t="s">
        <v>22</v>
      </c>
      <c r="C1500" s="32" t="s">
        <v>5389</v>
      </c>
      <c r="D1500" s="32" t="s">
        <v>5390</v>
      </c>
      <c r="E1500" s="32" t="s">
        <v>6162</v>
      </c>
      <c r="F1500" s="32" t="s">
        <v>6163</v>
      </c>
      <c r="G1500" s="32" t="s">
        <v>35</v>
      </c>
      <c r="H1500" s="32" t="s">
        <v>38</v>
      </c>
      <c r="I1500" s="32" t="s">
        <v>2006</v>
      </c>
      <c r="J1500" s="35">
        <v>0</v>
      </c>
      <c r="K1500" s="35">
        <v>0</v>
      </c>
      <c r="L1500" s="35">
        <v>0</v>
      </c>
      <c r="M1500" s="35">
        <v>10.65</v>
      </c>
      <c r="N1500" s="32" t="s">
        <v>19</v>
      </c>
      <c r="O1500" s="32" t="s">
        <v>24</v>
      </c>
      <c r="P1500" s="32">
        <v>1</v>
      </c>
      <c r="Q1500" s="32"/>
    </row>
    <row r="1501" spans="1:17" x14ac:dyDescent="0.25">
      <c r="A1501" s="57">
        <v>42249.584861574076</v>
      </c>
      <c r="B1501" s="32" t="s">
        <v>22</v>
      </c>
      <c r="C1501" s="32" t="s">
        <v>5389</v>
      </c>
      <c r="D1501" s="32" t="s">
        <v>5390</v>
      </c>
      <c r="E1501" s="32" t="s">
        <v>6162</v>
      </c>
      <c r="F1501" s="32" t="s">
        <v>6163</v>
      </c>
      <c r="G1501" s="32" t="s">
        <v>33</v>
      </c>
      <c r="H1501" s="32" t="s">
        <v>34</v>
      </c>
      <c r="I1501" s="32" t="s">
        <v>2006</v>
      </c>
      <c r="J1501" s="35">
        <v>0</v>
      </c>
      <c r="K1501" s="35">
        <v>0</v>
      </c>
      <c r="L1501" s="35">
        <v>0</v>
      </c>
      <c r="M1501" s="35">
        <v>3</v>
      </c>
      <c r="N1501" s="32" t="s">
        <v>19</v>
      </c>
      <c r="O1501" s="32" t="s">
        <v>24</v>
      </c>
      <c r="P1501" s="32">
        <v>1</v>
      </c>
      <c r="Q1501" s="32"/>
    </row>
    <row r="1502" spans="1:17" x14ac:dyDescent="0.25">
      <c r="A1502" s="57">
        <v>42249.584861574076</v>
      </c>
      <c r="B1502" s="32" t="s">
        <v>22</v>
      </c>
      <c r="C1502" s="32" t="s">
        <v>5389</v>
      </c>
      <c r="D1502" s="32" t="s">
        <v>5390</v>
      </c>
      <c r="E1502" s="32" t="s">
        <v>6162</v>
      </c>
      <c r="F1502" s="32" t="s">
        <v>6163</v>
      </c>
      <c r="G1502" s="32" t="s">
        <v>2074</v>
      </c>
      <c r="H1502" s="32" t="s">
        <v>2075</v>
      </c>
      <c r="I1502" s="32" t="s">
        <v>2006</v>
      </c>
      <c r="J1502" s="35">
        <v>0</v>
      </c>
      <c r="K1502" s="35">
        <v>63.01</v>
      </c>
      <c r="L1502" s="35">
        <v>0</v>
      </c>
      <c r="M1502" s="35">
        <v>0</v>
      </c>
      <c r="N1502" s="32" t="s">
        <v>19</v>
      </c>
      <c r="O1502" s="32" t="s">
        <v>24</v>
      </c>
      <c r="P1502" s="32">
        <v>1</v>
      </c>
      <c r="Q1502" s="32"/>
    </row>
    <row r="1503" spans="1:17" x14ac:dyDescent="0.25">
      <c r="A1503" s="57">
        <v>42249.643722303241</v>
      </c>
      <c r="B1503" s="32"/>
      <c r="C1503" s="32" t="s">
        <v>5930</v>
      </c>
      <c r="D1503" s="32" t="s">
        <v>334</v>
      </c>
      <c r="E1503" s="32" t="s">
        <v>6164</v>
      </c>
      <c r="F1503" s="32" t="s">
        <v>6165</v>
      </c>
      <c r="G1503" s="32" t="s">
        <v>58</v>
      </c>
      <c r="H1503" s="32" t="s">
        <v>59</v>
      </c>
      <c r="I1503" s="32" t="s">
        <v>2006</v>
      </c>
      <c r="J1503" s="35">
        <v>0</v>
      </c>
      <c r="K1503" s="35">
        <v>0</v>
      </c>
      <c r="L1503" s="35">
        <v>0</v>
      </c>
      <c r="M1503" s="35">
        <v>0</v>
      </c>
      <c r="N1503" s="32" t="s">
        <v>19</v>
      </c>
      <c r="O1503" s="32" t="s">
        <v>322</v>
      </c>
      <c r="P1503" s="32">
        <v>0</v>
      </c>
      <c r="Q1503" s="32"/>
    </row>
    <row r="1504" spans="1:17" x14ac:dyDescent="0.25">
      <c r="A1504" s="57">
        <v>42249.643722303241</v>
      </c>
      <c r="B1504" s="32"/>
      <c r="C1504" s="32" t="s">
        <v>5930</v>
      </c>
      <c r="D1504" s="32" t="s">
        <v>334</v>
      </c>
      <c r="E1504" s="32" t="s">
        <v>6164</v>
      </c>
      <c r="F1504" s="32" t="s">
        <v>6165</v>
      </c>
      <c r="G1504" s="32" t="s">
        <v>2086</v>
      </c>
      <c r="H1504" s="32" t="s">
        <v>2087</v>
      </c>
      <c r="I1504" s="32" t="s">
        <v>2006</v>
      </c>
      <c r="J1504" s="35">
        <v>0</v>
      </c>
      <c r="K1504" s="35">
        <v>0</v>
      </c>
      <c r="L1504" s="35">
        <v>0</v>
      </c>
      <c r="M1504" s="35">
        <v>0</v>
      </c>
      <c r="N1504" s="32" t="s">
        <v>19</v>
      </c>
      <c r="O1504" s="32" t="s">
        <v>322</v>
      </c>
      <c r="P1504" s="32">
        <v>2.1999999999999999E-2</v>
      </c>
      <c r="Q1504" s="32"/>
    </row>
    <row r="1505" spans="1:17" x14ac:dyDescent="0.25">
      <c r="A1505" s="57">
        <v>42249.681962349539</v>
      </c>
      <c r="B1505" s="32"/>
      <c r="C1505" s="32" t="s">
        <v>2475</v>
      </c>
      <c r="D1505" s="32" t="s">
        <v>334</v>
      </c>
      <c r="E1505" s="32" t="s">
        <v>6166</v>
      </c>
      <c r="F1505" s="32" t="s">
        <v>6167</v>
      </c>
      <c r="G1505" s="32" t="s">
        <v>58</v>
      </c>
      <c r="H1505" s="32" t="s">
        <v>59</v>
      </c>
      <c r="I1505" s="32" t="s">
        <v>2006</v>
      </c>
      <c r="J1505" s="35">
        <v>0</v>
      </c>
      <c r="K1505" s="35">
        <v>0</v>
      </c>
      <c r="L1505" s="35">
        <v>0</v>
      </c>
      <c r="M1505" s="35">
        <v>0</v>
      </c>
      <c r="N1505" s="32" t="s">
        <v>19</v>
      </c>
      <c r="O1505" s="32" t="s">
        <v>322</v>
      </c>
      <c r="P1505" s="32">
        <v>0</v>
      </c>
      <c r="Q1505" s="32"/>
    </row>
    <row r="1506" spans="1:17" x14ac:dyDescent="0.25">
      <c r="A1506" s="57">
        <v>42249.683769409719</v>
      </c>
      <c r="B1506" s="32"/>
      <c r="C1506" s="32" t="s">
        <v>2475</v>
      </c>
      <c r="D1506" s="32" t="s">
        <v>334</v>
      </c>
      <c r="E1506" s="32" t="s">
        <v>6168</v>
      </c>
      <c r="F1506" s="32" t="s">
        <v>6169</v>
      </c>
      <c r="G1506" s="32" t="s">
        <v>58</v>
      </c>
      <c r="H1506" s="32" t="s">
        <v>59</v>
      </c>
      <c r="I1506" s="32" t="s">
        <v>2006</v>
      </c>
      <c r="J1506" s="35">
        <v>0</v>
      </c>
      <c r="K1506" s="35">
        <v>0</v>
      </c>
      <c r="L1506" s="35">
        <v>0</v>
      </c>
      <c r="M1506" s="35">
        <v>0</v>
      </c>
      <c r="N1506" s="32" t="s">
        <v>19</v>
      </c>
      <c r="O1506" s="32" t="s">
        <v>322</v>
      </c>
      <c r="P1506" s="32">
        <v>0</v>
      </c>
      <c r="Q1506" s="32"/>
    </row>
    <row r="1507" spans="1:17" x14ac:dyDescent="0.25">
      <c r="A1507" s="57">
        <v>42249.735123576385</v>
      </c>
      <c r="B1507" s="32"/>
      <c r="C1507" s="32" t="s">
        <v>6170</v>
      </c>
      <c r="D1507" s="32" t="s">
        <v>779</v>
      </c>
      <c r="E1507" s="32" t="s">
        <v>6171</v>
      </c>
      <c r="F1507" s="32" t="s">
        <v>6172</v>
      </c>
      <c r="G1507" s="32" t="s">
        <v>58</v>
      </c>
      <c r="H1507" s="32" t="s">
        <v>59</v>
      </c>
      <c r="I1507" s="32" t="s">
        <v>2006</v>
      </c>
      <c r="J1507" s="35">
        <v>0</v>
      </c>
      <c r="K1507" s="35">
        <v>0</v>
      </c>
      <c r="L1507" s="35">
        <v>0</v>
      </c>
      <c r="M1507" s="35">
        <v>0</v>
      </c>
      <c r="N1507" s="32" t="s">
        <v>19</v>
      </c>
      <c r="O1507" s="32" t="s">
        <v>318</v>
      </c>
      <c r="P1507" s="32">
        <v>0</v>
      </c>
      <c r="Q1507" s="32"/>
    </row>
    <row r="1508" spans="1:17" x14ac:dyDescent="0.25">
      <c r="A1508" s="57">
        <v>42249.74130991898</v>
      </c>
      <c r="B1508" s="32"/>
      <c r="C1508" s="32" t="s">
        <v>335</v>
      </c>
      <c r="D1508" s="32" t="s">
        <v>334</v>
      </c>
      <c r="E1508" s="32" t="s">
        <v>6173</v>
      </c>
      <c r="F1508" s="32" t="s">
        <v>6174</v>
      </c>
      <c r="G1508" s="32" t="s">
        <v>58</v>
      </c>
      <c r="H1508" s="32" t="s">
        <v>59</v>
      </c>
      <c r="I1508" s="32" t="s">
        <v>2006</v>
      </c>
      <c r="J1508" s="35">
        <v>0</v>
      </c>
      <c r="K1508" s="35">
        <v>0</v>
      </c>
      <c r="L1508" s="35">
        <v>0</v>
      </c>
      <c r="M1508" s="35">
        <v>0</v>
      </c>
      <c r="N1508" s="32" t="s">
        <v>19</v>
      </c>
      <c r="O1508" s="32" t="s">
        <v>322</v>
      </c>
      <c r="P1508" s="32">
        <v>0</v>
      </c>
      <c r="Q1508" s="32"/>
    </row>
    <row r="1509" spans="1:17" x14ac:dyDescent="0.25">
      <c r="A1509" s="57">
        <v>42249.742879131947</v>
      </c>
      <c r="B1509" s="32"/>
      <c r="C1509" s="32" t="s">
        <v>335</v>
      </c>
      <c r="D1509" s="32" t="s">
        <v>334</v>
      </c>
      <c r="E1509" s="32" t="s">
        <v>6175</v>
      </c>
      <c r="F1509" s="32" t="s">
        <v>6176</v>
      </c>
      <c r="G1509" s="32" t="s">
        <v>58</v>
      </c>
      <c r="H1509" s="32" t="s">
        <v>59</v>
      </c>
      <c r="I1509" s="32" t="s">
        <v>2006</v>
      </c>
      <c r="J1509" s="35">
        <v>0</v>
      </c>
      <c r="K1509" s="35">
        <v>0</v>
      </c>
      <c r="L1509" s="35">
        <v>0</v>
      </c>
      <c r="M1509" s="35">
        <v>0</v>
      </c>
      <c r="N1509" s="32" t="s">
        <v>19</v>
      </c>
      <c r="O1509" s="32" t="s">
        <v>322</v>
      </c>
      <c r="P1509" s="32">
        <v>0</v>
      </c>
      <c r="Q1509" s="32"/>
    </row>
    <row r="1510" spans="1:17" x14ac:dyDescent="0.25">
      <c r="A1510" s="57">
        <v>42249.814933530091</v>
      </c>
      <c r="B1510" s="32"/>
      <c r="C1510" s="32" t="s">
        <v>739</v>
      </c>
      <c r="D1510" s="32" t="s">
        <v>334</v>
      </c>
      <c r="E1510" s="32" t="s">
        <v>6177</v>
      </c>
      <c r="F1510" s="32" t="s">
        <v>6178</v>
      </c>
      <c r="G1510" s="32" t="s">
        <v>58</v>
      </c>
      <c r="H1510" s="32" t="s">
        <v>59</v>
      </c>
      <c r="I1510" s="32" t="s">
        <v>2006</v>
      </c>
      <c r="J1510" s="35">
        <v>0</v>
      </c>
      <c r="K1510" s="35">
        <v>0</v>
      </c>
      <c r="L1510" s="35">
        <v>0</v>
      </c>
      <c r="M1510" s="35">
        <v>0</v>
      </c>
      <c r="N1510" s="32" t="s">
        <v>19</v>
      </c>
      <c r="O1510" s="32" t="s">
        <v>322</v>
      </c>
      <c r="P1510" s="32">
        <v>0</v>
      </c>
      <c r="Q1510" s="32"/>
    </row>
    <row r="1511" spans="1:17" x14ac:dyDescent="0.25">
      <c r="A1511" s="57">
        <v>42249.818042708335</v>
      </c>
      <c r="B1511" s="32"/>
      <c r="C1511" s="32" t="s">
        <v>739</v>
      </c>
      <c r="D1511" s="32" t="s">
        <v>334</v>
      </c>
      <c r="E1511" s="32" t="s">
        <v>6179</v>
      </c>
      <c r="F1511" s="32" t="s">
        <v>6180</v>
      </c>
      <c r="G1511" s="32" t="s">
        <v>58</v>
      </c>
      <c r="H1511" s="32" t="s">
        <v>59</v>
      </c>
      <c r="I1511" s="32" t="s">
        <v>2006</v>
      </c>
      <c r="J1511" s="35">
        <v>0</v>
      </c>
      <c r="K1511" s="35">
        <v>0</v>
      </c>
      <c r="L1511" s="35">
        <v>0</v>
      </c>
      <c r="M1511" s="35">
        <v>0</v>
      </c>
      <c r="N1511" s="32" t="s">
        <v>19</v>
      </c>
      <c r="O1511" s="32" t="s">
        <v>322</v>
      </c>
      <c r="P1511" s="32">
        <v>0</v>
      </c>
      <c r="Q1511" s="32"/>
    </row>
    <row r="1512" spans="1:17" x14ac:dyDescent="0.25">
      <c r="A1512" s="57">
        <v>42249.825638194445</v>
      </c>
      <c r="B1512" s="32"/>
      <c r="C1512" s="32" t="s">
        <v>464</v>
      </c>
      <c r="D1512" s="32" t="s">
        <v>334</v>
      </c>
      <c r="E1512" s="32" t="s">
        <v>6181</v>
      </c>
      <c r="F1512" s="32" t="s">
        <v>6182</v>
      </c>
      <c r="G1512" s="32" t="s">
        <v>58</v>
      </c>
      <c r="H1512" s="32" t="s">
        <v>59</v>
      </c>
      <c r="I1512" s="32" t="s">
        <v>2006</v>
      </c>
      <c r="J1512" s="35">
        <v>0</v>
      </c>
      <c r="K1512" s="35">
        <v>0</v>
      </c>
      <c r="L1512" s="35">
        <v>0</v>
      </c>
      <c r="M1512" s="35">
        <v>0</v>
      </c>
      <c r="N1512" s="32" t="s">
        <v>19</v>
      </c>
      <c r="O1512" s="32" t="s">
        <v>322</v>
      </c>
      <c r="P1512" s="32">
        <v>0</v>
      </c>
      <c r="Q1512" s="32"/>
    </row>
    <row r="1513" spans="1:17" x14ac:dyDescent="0.25">
      <c r="A1513" s="57">
        <v>42249.874641238428</v>
      </c>
      <c r="B1513" s="32"/>
      <c r="C1513" s="32" t="s">
        <v>454</v>
      </c>
      <c r="D1513" s="32" t="s">
        <v>334</v>
      </c>
      <c r="E1513" s="32" t="s">
        <v>6183</v>
      </c>
      <c r="F1513" s="32" t="s">
        <v>6184</v>
      </c>
      <c r="G1513" s="32" t="s">
        <v>58</v>
      </c>
      <c r="H1513" s="32" t="s">
        <v>59</v>
      </c>
      <c r="I1513" s="32" t="s">
        <v>2006</v>
      </c>
      <c r="J1513" s="35">
        <v>0</v>
      </c>
      <c r="K1513" s="35">
        <v>0</v>
      </c>
      <c r="L1513" s="35">
        <v>0</v>
      </c>
      <c r="M1513" s="35">
        <v>0</v>
      </c>
      <c r="N1513" s="32" t="s">
        <v>721</v>
      </c>
      <c r="O1513" s="32" t="s">
        <v>322</v>
      </c>
      <c r="P1513" s="32">
        <v>0</v>
      </c>
      <c r="Q1513" s="32"/>
    </row>
    <row r="1514" spans="1:17" x14ac:dyDescent="0.25">
      <c r="A1514" s="57">
        <v>42250.084866319441</v>
      </c>
      <c r="B1514" s="32"/>
      <c r="C1514" s="32" t="s">
        <v>6185</v>
      </c>
      <c r="D1514" s="32" t="s">
        <v>6186</v>
      </c>
      <c r="E1514" s="32" t="s">
        <v>6187</v>
      </c>
      <c r="F1514" s="32" t="s">
        <v>6188</v>
      </c>
      <c r="G1514" s="32" t="s">
        <v>58</v>
      </c>
      <c r="H1514" s="32" t="s">
        <v>59</v>
      </c>
      <c r="I1514" s="32" t="s">
        <v>2006</v>
      </c>
      <c r="J1514" s="35">
        <v>0</v>
      </c>
      <c r="K1514" s="35">
        <v>0</v>
      </c>
      <c r="L1514" s="35">
        <v>0</v>
      </c>
      <c r="M1514" s="35">
        <v>0</v>
      </c>
      <c r="N1514" s="32" t="s">
        <v>19</v>
      </c>
      <c r="O1514" s="32" t="s">
        <v>319</v>
      </c>
      <c r="P1514" s="32">
        <v>0</v>
      </c>
      <c r="Q1514" s="32"/>
    </row>
    <row r="1515" spans="1:17" hidden="1" x14ac:dyDescent="0.25">
      <c r="A1515" s="57">
        <v>42250.39859355324</v>
      </c>
      <c r="B1515" s="32" t="s">
        <v>21</v>
      </c>
      <c r="C1515" s="32" t="s">
        <v>3748</v>
      </c>
      <c r="D1515" s="32" t="s">
        <v>3749</v>
      </c>
      <c r="E1515" s="32" t="s">
        <v>3750</v>
      </c>
      <c r="F1515" s="32" t="s">
        <v>8700</v>
      </c>
      <c r="G1515" s="32" t="s">
        <v>2646</v>
      </c>
      <c r="H1515" s="32" t="s">
        <v>2647</v>
      </c>
      <c r="I1515" s="32" t="s">
        <v>4605</v>
      </c>
      <c r="J1515" s="35">
        <v>20.2</v>
      </c>
      <c r="K1515" s="35">
        <v>0</v>
      </c>
      <c r="L1515" s="35">
        <v>0</v>
      </c>
      <c r="M1515" s="35">
        <v>0</v>
      </c>
      <c r="N1515" s="32" t="s">
        <v>2197</v>
      </c>
      <c r="O1515" s="32" t="s">
        <v>18</v>
      </c>
      <c r="P1515" s="32">
        <v>1</v>
      </c>
      <c r="Q1515" s="32" t="s">
        <v>3751</v>
      </c>
    </row>
    <row r="1516" spans="1:17" hidden="1" x14ac:dyDescent="0.25">
      <c r="A1516" s="57">
        <v>42250.398597187501</v>
      </c>
      <c r="B1516" s="32" t="s">
        <v>21</v>
      </c>
      <c r="C1516" s="32" t="s">
        <v>3748</v>
      </c>
      <c r="D1516" s="32" t="s">
        <v>3749</v>
      </c>
      <c r="E1516" s="32" t="s">
        <v>3752</v>
      </c>
      <c r="F1516" s="32" t="s">
        <v>8701</v>
      </c>
      <c r="G1516" s="32" t="s">
        <v>3040</v>
      </c>
      <c r="H1516" s="32" t="s">
        <v>3041</v>
      </c>
      <c r="I1516" s="32" t="s">
        <v>4605</v>
      </c>
      <c r="J1516" s="35">
        <v>41.24</v>
      </c>
      <c r="K1516" s="35">
        <v>0</v>
      </c>
      <c r="L1516" s="35">
        <v>0</v>
      </c>
      <c r="M1516" s="35">
        <v>0</v>
      </c>
      <c r="N1516" s="32" t="s">
        <v>2197</v>
      </c>
      <c r="O1516" s="32" t="s">
        <v>18</v>
      </c>
      <c r="P1516" s="32">
        <v>1</v>
      </c>
      <c r="Q1516" s="32" t="s">
        <v>3751</v>
      </c>
    </row>
    <row r="1517" spans="1:17" hidden="1" x14ac:dyDescent="0.25">
      <c r="A1517" s="57">
        <v>42250.398598807871</v>
      </c>
      <c r="B1517" s="32" t="s">
        <v>21</v>
      </c>
      <c r="C1517" s="32" t="s">
        <v>3748</v>
      </c>
      <c r="D1517" s="32" t="s">
        <v>3749</v>
      </c>
      <c r="E1517" s="32" t="s">
        <v>3753</v>
      </c>
      <c r="F1517" s="32" t="s">
        <v>8702</v>
      </c>
      <c r="G1517" s="32" t="s">
        <v>2646</v>
      </c>
      <c r="H1517" s="32" t="s">
        <v>2647</v>
      </c>
      <c r="I1517" s="32" t="s">
        <v>4605</v>
      </c>
      <c r="J1517" s="35">
        <v>525.20000000000005</v>
      </c>
      <c r="K1517" s="35">
        <v>0</v>
      </c>
      <c r="L1517" s="35">
        <v>0</v>
      </c>
      <c r="M1517" s="35">
        <v>0</v>
      </c>
      <c r="N1517" s="32" t="s">
        <v>2197</v>
      </c>
      <c r="O1517" s="32" t="s">
        <v>18</v>
      </c>
      <c r="P1517" s="32">
        <v>26</v>
      </c>
      <c r="Q1517" s="32" t="s">
        <v>3754</v>
      </c>
    </row>
    <row r="1518" spans="1:17" hidden="1" x14ac:dyDescent="0.25">
      <c r="A1518" s="57">
        <v>42250.398600266206</v>
      </c>
      <c r="B1518" s="32" t="s">
        <v>21</v>
      </c>
      <c r="C1518" s="32" t="s">
        <v>3748</v>
      </c>
      <c r="D1518" s="32" t="s">
        <v>3749</v>
      </c>
      <c r="E1518" s="32" t="s">
        <v>3755</v>
      </c>
      <c r="F1518" s="32" t="s">
        <v>8703</v>
      </c>
      <c r="G1518" s="32" t="s">
        <v>2646</v>
      </c>
      <c r="H1518" s="32" t="s">
        <v>2647</v>
      </c>
      <c r="I1518" s="32" t="s">
        <v>4605</v>
      </c>
      <c r="J1518" s="35">
        <v>848.4</v>
      </c>
      <c r="K1518" s="35">
        <v>0</v>
      </c>
      <c r="L1518" s="35">
        <v>0</v>
      </c>
      <c r="M1518" s="35">
        <v>0</v>
      </c>
      <c r="N1518" s="32" t="s">
        <v>2197</v>
      </c>
      <c r="O1518" s="32" t="s">
        <v>18</v>
      </c>
      <c r="P1518" s="32">
        <v>42</v>
      </c>
      <c r="Q1518" s="32" t="s">
        <v>3756</v>
      </c>
    </row>
    <row r="1519" spans="1:17" hidden="1" x14ac:dyDescent="0.25">
      <c r="A1519" s="57">
        <v>42250.398601701389</v>
      </c>
      <c r="B1519" s="32" t="s">
        <v>21</v>
      </c>
      <c r="C1519" s="32" t="s">
        <v>3748</v>
      </c>
      <c r="D1519" s="32" t="s">
        <v>3749</v>
      </c>
      <c r="E1519" s="32" t="s">
        <v>3757</v>
      </c>
      <c r="F1519" s="32" t="s">
        <v>8704</v>
      </c>
      <c r="G1519" s="32" t="s">
        <v>2646</v>
      </c>
      <c r="H1519" s="32" t="s">
        <v>2647</v>
      </c>
      <c r="I1519" s="32" t="s">
        <v>4605</v>
      </c>
      <c r="J1519" s="35">
        <v>1252.4000000000001</v>
      </c>
      <c r="K1519" s="35">
        <v>0</v>
      </c>
      <c r="L1519" s="35">
        <v>0</v>
      </c>
      <c r="M1519" s="35">
        <v>0</v>
      </c>
      <c r="N1519" s="32" t="s">
        <v>2197</v>
      </c>
      <c r="O1519" s="32" t="s">
        <v>18</v>
      </c>
      <c r="P1519" s="32">
        <v>62</v>
      </c>
      <c r="Q1519" s="32" t="s">
        <v>3758</v>
      </c>
    </row>
    <row r="1520" spans="1:17" hidden="1" x14ac:dyDescent="0.25">
      <c r="A1520" s="57">
        <v>42250.398603506947</v>
      </c>
      <c r="B1520" s="32" t="s">
        <v>21</v>
      </c>
      <c r="C1520" s="32" t="s">
        <v>3748</v>
      </c>
      <c r="D1520" s="32" t="s">
        <v>3749</v>
      </c>
      <c r="E1520" s="32" t="s">
        <v>3759</v>
      </c>
      <c r="F1520" s="32" t="s">
        <v>8705</v>
      </c>
      <c r="G1520" s="32" t="s">
        <v>2646</v>
      </c>
      <c r="H1520" s="32" t="s">
        <v>2647</v>
      </c>
      <c r="I1520" s="32" t="s">
        <v>4605</v>
      </c>
      <c r="J1520" s="35">
        <v>101</v>
      </c>
      <c r="K1520" s="35">
        <v>0</v>
      </c>
      <c r="L1520" s="35">
        <v>0</v>
      </c>
      <c r="M1520" s="35">
        <v>0</v>
      </c>
      <c r="N1520" s="32" t="s">
        <v>2197</v>
      </c>
      <c r="O1520" s="32" t="s">
        <v>18</v>
      </c>
      <c r="P1520" s="32">
        <v>5</v>
      </c>
      <c r="Q1520" s="32" t="s">
        <v>3760</v>
      </c>
    </row>
    <row r="1521" spans="1:17" hidden="1" x14ac:dyDescent="0.25">
      <c r="A1521" s="57">
        <v>42250.398605868053</v>
      </c>
      <c r="B1521" s="32" t="s">
        <v>21</v>
      </c>
      <c r="C1521" s="32" t="s">
        <v>3748</v>
      </c>
      <c r="D1521" s="32" t="s">
        <v>3749</v>
      </c>
      <c r="E1521" s="32" t="s">
        <v>3761</v>
      </c>
      <c r="F1521" s="32" t="s">
        <v>8706</v>
      </c>
      <c r="G1521" s="32" t="s">
        <v>3379</v>
      </c>
      <c r="H1521" s="32" t="s">
        <v>3380</v>
      </c>
      <c r="I1521" s="32" t="s">
        <v>4605</v>
      </c>
      <c r="J1521" s="35">
        <v>389.52</v>
      </c>
      <c r="K1521" s="35">
        <v>0</v>
      </c>
      <c r="L1521" s="35">
        <v>0</v>
      </c>
      <c r="M1521" s="35">
        <v>0</v>
      </c>
      <c r="N1521" s="32" t="s">
        <v>2197</v>
      </c>
      <c r="O1521" s="32" t="s">
        <v>18</v>
      </c>
      <c r="P1521" s="32">
        <v>24</v>
      </c>
      <c r="Q1521" s="32" t="s">
        <v>3762</v>
      </c>
    </row>
    <row r="1522" spans="1:17" hidden="1" x14ac:dyDescent="0.25">
      <c r="A1522" s="57">
        <v>42250.398608599535</v>
      </c>
      <c r="B1522" s="32" t="s">
        <v>21</v>
      </c>
      <c r="C1522" s="32" t="s">
        <v>3748</v>
      </c>
      <c r="D1522" s="32" t="s">
        <v>3749</v>
      </c>
      <c r="E1522" s="32" t="s">
        <v>3763</v>
      </c>
      <c r="F1522" s="32" t="s">
        <v>8707</v>
      </c>
      <c r="G1522" s="32" t="s">
        <v>3049</v>
      </c>
      <c r="H1522" s="32" t="s">
        <v>3050</v>
      </c>
      <c r="I1522" s="32" t="s">
        <v>4605</v>
      </c>
      <c r="J1522" s="35">
        <v>65.040000000000006</v>
      </c>
      <c r="K1522" s="35">
        <v>0</v>
      </c>
      <c r="L1522" s="35">
        <v>0</v>
      </c>
      <c r="M1522" s="35">
        <v>0</v>
      </c>
      <c r="N1522" s="32" t="s">
        <v>2197</v>
      </c>
      <c r="O1522" s="32" t="s">
        <v>18</v>
      </c>
      <c r="P1522" s="32">
        <v>2</v>
      </c>
      <c r="Q1522" s="32" t="s">
        <v>3764</v>
      </c>
    </row>
    <row r="1523" spans="1:17" hidden="1" x14ac:dyDescent="0.25">
      <c r="A1523" s="57">
        <v>42250.398610567128</v>
      </c>
      <c r="B1523" s="32" t="s">
        <v>21</v>
      </c>
      <c r="C1523" s="32" t="s">
        <v>3748</v>
      </c>
      <c r="D1523" s="32" t="s">
        <v>3749</v>
      </c>
      <c r="E1523" s="32" t="s">
        <v>3765</v>
      </c>
      <c r="F1523" s="32" t="s">
        <v>8708</v>
      </c>
      <c r="G1523" s="32" t="s">
        <v>2646</v>
      </c>
      <c r="H1523" s="32" t="s">
        <v>2647</v>
      </c>
      <c r="I1523" s="32" t="s">
        <v>4605</v>
      </c>
      <c r="J1523" s="35">
        <v>161.6</v>
      </c>
      <c r="K1523" s="35">
        <v>0</v>
      </c>
      <c r="L1523" s="35">
        <v>0</v>
      </c>
      <c r="M1523" s="35">
        <v>0</v>
      </c>
      <c r="N1523" s="32" t="s">
        <v>2197</v>
      </c>
      <c r="O1523" s="32" t="s">
        <v>18</v>
      </c>
      <c r="P1523" s="32">
        <v>8</v>
      </c>
      <c r="Q1523" s="32" t="s">
        <v>3766</v>
      </c>
    </row>
    <row r="1524" spans="1:17" hidden="1" x14ac:dyDescent="0.25">
      <c r="A1524" s="57">
        <v>42250.398612384262</v>
      </c>
      <c r="B1524" s="32" t="s">
        <v>21</v>
      </c>
      <c r="C1524" s="32" t="s">
        <v>3748</v>
      </c>
      <c r="D1524" s="32" t="s">
        <v>3749</v>
      </c>
      <c r="E1524" s="32" t="s">
        <v>3767</v>
      </c>
      <c r="F1524" s="32" t="s">
        <v>8709</v>
      </c>
      <c r="G1524" s="32" t="s">
        <v>2646</v>
      </c>
      <c r="H1524" s="32" t="s">
        <v>2647</v>
      </c>
      <c r="I1524" s="32" t="s">
        <v>4605</v>
      </c>
      <c r="J1524" s="35">
        <v>202</v>
      </c>
      <c r="K1524" s="35">
        <v>0</v>
      </c>
      <c r="L1524" s="35">
        <v>0</v>
      </c>
      <c r="M1524" s="35">
        <v>0</v>
      </c>
      <c r="N1524" s="32" t="s">
        <v>2197</v>
      </c>
      <c r="O1524" s="32" t="s">
        <v>18</v>
      </c>
      <c r="P1524" s="32">
        <v>10</v>
      </c>
      <c r="Q1524" s="32" t="s">
        <v>3768</v>
      </c>
    </row>
    <row r="1525" spans="1:17" hidden="1" x14ac:dyDescent="0.25">
      <c r="A1525" s="57">
        <v>42250.403035613424</v>
      </c>
      <c r="B1525" s="32" t="s">
        <v>21</v>
      </c>
      <c r="C1525" s="32" t="s">
        <v>3748</v>
      </c>
      <c r="D1525" s="32" t="s">
        <v>3749</v>
      </c>
      <c r="E1525" s="32" t="s">
        <v>3769</v>
      </c>
      <c r="F1525" s="32" t="s">
        <v>8710</v>
      </c>
      <c r="G1525" s="32" t="s">
        <v>3040</v>
      </c>
      <c r="H1525" s="32" t="s">
        <v>3041</v>
      </c>
      <c r="I1525" s="32" t="s">
        <v>4605</v>
      </c>
      <c r="J1525" s="35">
        <v>41.24</v>
      </c>
      <c r="K1525" s="35">
        <v>0</v>
      </c>
      <c r="L1525" s="35">
        <v>0</v>
      </c>
      <c r="M1525" s="35">
        <v>0</v>
      </c>
      <c r="N1525" s="32" t="s">
        <v>2197</v>
      </c>
      <c r="O1525" s="32" t="s">
        <v>18</v>
      </c>
      <c r="P1525" s="32">
        <v>1</v>
      </c>
      <c r="Q1525" s="32" t="s">
        <v>2277</v>
      </c>
    </row>
    <row r="1526" spans="1:17" hidden="1" x14ac:dyDescent="0.25">
      <c r="A1526" s="57">
        <v>42250.403035613424</v>
      </c>
      <c r="B1526" s="32" t="s">
        <v>21</v>
      </c>
      <c r="C1526" s="32" t="s">
        <v>3748</v>
      </c>
      <c r="D1526" s="32" t="s">
        <v>3749</v>
      </c>
      <c r="E1526" s="32" t="s">
        <v>3769</v>
      </c>
      <c r="F1526" s="32" t="s">
        <v>8710</v>
      </c>
      <c r="G1526" s="32" t="s">
        <v>2809</v>
      </c>
      <c r="H1526" s="32" t="s">
        <v>2810</v>
      </c>
      <c r="I1526" s="32" t="s">
        <v>4605</v>
      </c>
      <c r="J1526" s="35">
        <v>7.61</v>
      </c>
      <c r="K1526" s="35">
        <v>0</v>
      </c>
      <c r="L1526" s="35">
        <v>0</v>
      </c>
      <c r="M1526" s="35">
        <v>0</v>
      </c>
      <c r="N1526" s="32" t="s">
        <v>2197</v>
      </c>
      <c r="O1526" s="32" t="s">
        <v>18</v>
      </c>
      <c r="P1526" s="32">
        <v>1</v>
      </c>
      <c r="Q1526" s="32" t="s">
        <v>2277</v>
      </c>
    </row>
    <row r="1527" spans="1:17" hidden="1" x14ac:dyDescent="0.25">
      <c r="A1527" s="57">
        <v>42250.403037766206</v>
      </c>
      <c r="B1527" s="32" t="s">
        <v>21</v>
      </c>
      <c r="C1527" s="32" t="s">
        <v>3748</v>
      </c>
      <c r="D1527" s="32" t="s">
        <v>3749</v>
      </c>
      <c r="E1527" s="32" t="s">
        <v>3770</v>
      </c>
      <c r="F1527" s="32" t="s">
        <v>8711</v>
      </c>
      <c r="G1527" s="32" t="s">
        <v>2646</v>
      </c>
      <c r="H1527" s="32" t="s">
        <v>2647</v>
      </c>
      <c r="I1527" s="32" t="s">
        <v>4605</v>
      </c>
      <c r="J1527" s="35">
        <v>707</v>
      </c>
      <c r="K1527" s="35">
        <v>0</v>
      </c>
      <c r="L1527" s="35">
        <v>0</v>
      </c>
      <c r="M1527" s="35">
        <v>0</v>
      </c>
      <c r="N1527" s="32" t="s">
        <v>2197</v>
      </c>
      <c r="O1527" s="32" t="s">
        <v>18</v>
      </c>
      <c r="P1527" s="32">
        <v>35</v>
      </c>
      <c r="Q1527" s="32" t="s">
        <v>2303</v>
      </c>
    </row>
    <row r="1528" spans="1:17" hidden="1" x14ac:dyDescent="0.25">
      <c r="A1528" s="57">
        <v>42250.403037766206</v>
      </c>
      <c r="B1528" s="32" t="s">
        <v>21</v>
      </c>
      <c r="C1528" s="32" t="s">
        <v>3748</v>
      </c>
      <c r="D1528" s="32" t="s">
        <v>3749</v>
      </c>
      <c r="E1528" s="32" t="s">
        <v>3770</v>
      </c>
      <c r="F1528" s="32" t="s">
        <v>8711</v>
      </c>
      <c r="G1528" s="32" t="s">
        <v>2809</v>
      </c>
      <c r="H1528" s="32" t="s">
        <v>2810</v>
      </c>
      <c r="I1528" s="32" t="s">
        <v>4605</v>
      </c>
      <c r="J1528" s="35">
        <v>4.3899999999999997</v>
      </c>
      <c r="K1528" s="35">
        <v>0</v>
      </c>
      <c r="L1528" s="35">
        <v>0</v>
      </c>
      <c r="M1528" s="35">
        <v>0</v>
      </c>
      <c r="N1528" s="32" t="s">
        <v>2197</v>
      </c>
      <c r="O1528" s="32" t="s">
        <v>18</v>
      </c>
      <c r="P1528" s="32">
        <v>1</v>
      </c>
      <c r="Q1528" s="32" t="s">
        <v>2303</v>
      </c>
    </row>
    <row r="1529" spans="1:17" hidden="1" x14ac:dyDescent="0.25">
      <c r="A1529" s="57">
        <v>42250.403039386576</v>
      </c>
      <c r="B1529" s="32" t="s">
        <v>21</v>
      </c>
      <c r="C1529" s="32" t="s">
        <v>3748</v>
      </c>
      <c r="D1529" s="32" t="s">
        <v>3749</v>
      </c>
      <c r="E1529" s="32" t="s">
        <v>3771</v>
      </c>
      <c r="F1529" s="32" t="s">
        <v>8712</v>
      </c>
      <c r="G1529" s="32" t="s">
        <v>2646</v>
      </c>
      <c r="H1529" s="32" t="s">
        <v>2647</v>
      </c>
      <c r="I1529" s="32" t="s">
        <v>4605</v>
      </c>
      <c r="J1529" s="35">
        <v>1454.4</v>
      </c>
      <c r="K1529" s="35">
        <v>0</v>
      </c>
      <c r="L1529" s="35">
        <v>0</v>
      </c>
      <c r="M1529" s="35">
        <v>0</v>
      </c>
      <c r="N1529" s="32" t="s">
        <v>2197</v>
      </c>
      <c r="O1529" s="32" t="s">
        <v>18</v>
      </c>
      <c r="P1529" s="32">
        <v>72</v>
      </c>
      <c r="Q1529" s="32" t="s">
        <v>2437</v>
      </c>
    </row>
    <row r="1530" spans="1:17" hidden="1" x14ac:dyDescent="0.25">
      <c r="A1530" s="57">
        <v>42250.403041203703</v>
      </c>
      <c r="B1530" s="32" t="s">
        <v>21</v>
      </c>
      <c r="C1530" s="32" t="s">
        <v>3748</v>
      </c>
      <c r="D1530" s="32" t="s">
        <v>3749</v>
      </c>
      <c r="E1530" s="32" t="s">
        <v>3772</v>
      </c>
      <c r="F1530" s="32" t="s">
        <v>8713</v>
      </c>
      <c r="G1530" s="32" t="s">
        <v>2646</v>
      </c>
      <c r="H1530" s="32" t="s">
        <v>2647</v>
      </c>
      <c r="I1530" s="32" t="s">
        <v>4605</v>
      </c>
      <c r="J1530" s="35">
        <v>161.6</v>
      </c>
      <c r="K1530" s="35">
        <v>0</v>
      </c>
      <c r="L1530" s="35">
        <v>0</v>
      </c>
      <c r="M1530" s="35">
        <v>0</v>
      </c>
      <c r="N1530" s="32" t="s">
        <v>2197</v>
      </c>
      <c r="O1530" s="32" t="s">
        <v>18</v>
      </c>
      <c r="P1530" s="32">
        <v>8</v>
      </c>
      <c r="Q1530" s="32" t="s">
        <v>2512</v>
      </c>
    </row>
    <row r="1531" spans="1:17" hidden="1" x14ac:dyDescent="0.25">
      <c r="A1531" s="57">
        <v>42250.403042673614</v>
      </c>
      <c r="B1531" s="32" t="s">
        <v>21</v>
      </c>
      <c r="C1531" s="32" t="s">
        <v>3748</v>
      </c>
      <c r="D1531" s="32" t="s">
        <v>3749</v>
      </c>
      <c r="E1531" s="32" t="s">
        <v>4306</v>
      </c>
      <c r="F1531" s="32" t="s">
        <v>8714</v>
      </c>
      <c r="G1531" s="32" t="s">
        <v>2646</v>
      </c>
      <c r="H1531" s="32" t="s">
        <v>2647</v>
      </c>
      <c r="I1531" s="32" t="s">
        <v>4605</v>
      </c>
      <c r="J1531" s="35">
        <v>727.2</v>
      </c>
      <c r="K1531" s="35">
        <v>0</v>
      </c>
      <c r="L1531" s="35">
        <v>0</v>
      </c>
      <c r="M1531" s="35">
        <v>0</v>
      </c>
      <c r="N1531" s="32" t="s">
        <v>2197</v>
      </c>
      <c r="O1531" s="32" t="s">
        <v>18</v>
      </c>
      <c r="P1531" s="32">
        <v>36</v>
      </c>
      <c r="Q1531" s="32" t="s">
        <v>4307</v>
      </c>
    </row>
    <row r="1532" spans="1:17" hidden="1" x14ac:dyDescent="0.25">
      <c r="A1532" s="57">
        <v>42250.403043900464</v>
      </c>
      <c r="B1532" s="32" t="s">
        <v>21</v>
      </c>
      <c r="C1532" s="32" t="s">
        <v>3748</v>
      </c>
      <c r="D1532" s="32" t="s">
        <v>3749</v>
      </c>
      <c r="E1532" s="32" t="s">
        <v>4699</v>
      </c>
      <c r="F1532" s="32" t="s">
        <v>8715</v>
      </c>
      <c r="G1532" s="32" t="s">
        <v>2646</v>
      </c>
      <c r="H1532" s="32" t="s">
        <v>2647</v>
      </c>
      <c r="I1532" s="32" t="s">
        <v>4605</v>
      </c>
      <c r="J1532" s="35">
        <v>4605.6000000000004</v>
      </c>
      <c r="K1532" s="35">
        <v>0</v>
      </c>
      <c r="L1532" s="35">
        <v>0</v>
      </c>
      <c r="M1532" s="35">
        <v>0</v>
      </c>
      <c r="N1532" s="32" t="s">
        <v>2197</v>
      </c>
      <c r="O1532" s="32" t="s">
        <v>18</v>
      </c>
      <c r="P1532" s="32">
        <v>228</v>
      </c>
      <c r="Q1532" s="32" t="s">
        <v>4598</v>
      </c>
    </row>
    <row r="1533" spans="1:17" hidden="1" x14ac:dyDescent="0.25">
      <c r="A1533" s="57">
        <v>42250.40304571759</v>
      </c>
      <c r="B1533" s="32" t="s">
        <v>21</v>
      </c>
      <c r="C1533" s="32" t="s">
        <v>3748</v>
      </c>
      <c r="D1533" s="32" t="s">
        <v>3749</v>
      </c>
      <c r="E1533" s="32" t="s">
        <v>5085</v>
      </c>
      <c r="F1533" s="32" t="s">
        <v>8716</v>
      </c>
      <c r="G1533" s="32" t="s">
        <v>2646</v>
      </c>
      <c r="H1533" s="32" t="s">
        <v>2647</v>
      </c>
      <c r="I1533" s="32" t="s">
        <v>4605</v>
      </c>
      <c r="J1533" s="35">
        <v>10019.200000000001</v>
      </c>
      <c r="K1533" s="35">
        <v>0</v>
      </c>
      <c r="L1533" s="35">
        <v>0</v>
      </c>
      <c r="M1533" s="35">
        <v>0</v>
      </c>
      <c r="N1533" s="32" t="s">
        <v>2197</v>
      </c>
      <c r="O1533" s="32" t="s">
        <v>18</v>
      </c>
      <c r="P1533" s="32">
        <v>496</v>
      </c>
      <c r="Q1533" s="32" t="s">
        <v>4935</v>
      </c>
    </row>
    <row r="1534" spans="1:17" hidden="1" x14ac:dyDescent="0.25">
      <c r="A1534" s="57">
        <v>42250.403047337961</v>
      </c>
      <c r="B1534" s="32" t="s">
        <v>21</v>
      </c>
      <c r="C1534" s="32" t="s">
        <v>3748</v>
      </c>
      <c r="D1534" s="32" t="s">
        <v>3749</v>
      </c>
      <c r="E1534" s="32" t="s">
        <v>5460</v>
      </c>
      <c r="F1534" s="32" t="s">
        <v>8717</v>
      </c>
      <c r="G1534" s="32" t="s">
        <v>2646</v>
      </c>
      <c r="H1534" s="32" t="s">
        <v>2647</v>
      </c>
      <c r="I1534" s="32" t="s">
        <v>4605</v>
      </c>
      <c r="J1534" s="35">
        <v>7797.2</v>
      </c>
      <c r="K1534" s="35">
        <v>0</v>
      </c>
      <c r="L1534" s="35">
        <v>0</v>
      </c>
      <c r="M1534" s="35">
        <v>0</v>
      </c>
      <c r="N1534" s="32" t="s">
        <v>2197</v>
      </c>
      <c r="O1534" s="32" t="s">
        <v>18</v>
      </c>
      <c r="P1534" s="32">
        <v>386</v>
      </c>
      <c r="Q1534" s="32" t="s">
        <v>5286</v>
      </c>
    </row>
    <row r="1535" spans="1:17" hidden="1" x14ac:dyDescent="0.25">
      <c r="A1535" s="57">
        <v>42250.403047337961</v>
      </c>
      <c r="B1535" s="32" t="s">
        <v>21</v>
      </c>
      <c r="C1535" s="32" t="s">
        <v>3748</v>
      </c>
      <c r="D1535" s="32" t="s">
        <v>3749</v>
      </c>
      <c r="E1535" s="32" t="s">
        <v>5460</v>
      </c>
      <c r="F1535" s="32" t="s">
        <v>8717</v>
      </c>
      <c r="G1535" s="32" t="s">
        <v>2809</v>
      </c>
      <c r="H1535" s="32" t="s">
        <v>2810</v>
      </c>
      <c r="I1535" s="32" t="s">
        <v>4605</v>
      </c>
      <c r="J1535" s="35">
        <v>4.3899999999999997</v>
      </c>
      <c r="K1535" s="35">
        <v>0</v>
      </c>
      <c r="L1535" s="35">
        <v>0</v>
      </c>
      <c r="M1535" s="35">
        <v>0</v>
      </c>
      <c r="N1535" s="32" t="s">
        <v>2197</v>
      </c>
      <c r="O1535" s="32" t="s">
        <v>18</v>
      </c>
      <c r="P1535" s="32">
        <v>1</v>
      </c>
      <c r="Q1535" s="32" t="s">
        <v>5286</v>
      </c>
    </row>
    <row r="1536" spans="1:17" hidden="1" x14ac:dyDescent="0.25">
      <c r="A1536" s="57">
        <v>42250.403049687498</v>
      </c>
      <c r="B1536" s="32" t="s">
        <v>21</v>
      </c>
      <c r="C1536" s="32" t="s">
        <v>3748</v>
      </c>
      <c r="D1536" s="32" t="s">
        <v>3749</v>
      </c>
      <c r="E1536" s="32" t="s">
        <v>5654</v>
      </c>
      <c r="F1536" s="32" t="s">
        <v>8718</v>
      </c>
      <c r="G1536" s="32" t="s">
        <v>2646</v>
      </c>
      <c r="H1536" s="32" t="s">
        <v>2647</v>
      </c>
      <c r="I1536" s="32" t="s">
        <v>4605</v>
      </c>
      <c r="J1536" s="35">
        <v>101</v>
      </c>
      <c r="K1536" s="35">
        <v>0</v>
      </c>
      <c r="L1536" s="35">
        <v>0</v>
      </c>
      <c r="M1536" s="35">
        <v>0</v>
      </c>
      <c r="N1536" s="32" t="s">
        <v>2197</v>
      </c>
      <c r="O1536" s="32" t="s">
        <v>18</v>
      </c>
      <c r="P1536" s="32">
        <v>5</v>
      </c>
      <c r="Q1536" s="32" t="s">
        <v>5655</v>
      </c>
    </row>
    <row r="1537" spans="1:17" hidden="1" x14ac:dyDescent="0.25">
      <c r="A1537" s="57">
        <v>42250.404447141205</v>
      </c>
      <c r="B1537" s="32" t="s">
        <v>70</v>
      </c>
      <c r="C1537" s="32" t="s">
        <v>3773</v>
      </c>
      <c r="D1537" s="32" t="s">
        <v>3774</v>
      </c>
      <c r="E1537" s="32" t="s">
        <v>3775</v>
      </c>
      <c r="F1537" s="32" t="s">
        <v>8719</v>
      </c>
      <c r="G1537" s="32" t="s">
        <v>2821</v>
      </c>
      <c r="H1537" s="32" t="s">
        <v>2822</v>
      </c>
      <c r="I1537" s="32" t="s">
        <v>4605</v>
      </c>
      <c r="J1537" s="35">
        <v>358.96</v>
      </c>
      <c r="K1537" s="35">
        <v>0</v>
      </c>
      <c r="L1537" s="35">
        <v>0</v>
      </c>
      <c r="M1537" s="35">
        <v>0</v>
      </c>
      <c r="N1537" s="32" t="s">
        <v>2197</v>
      </c>
      <c r="O1537" s="32" t="s">
        <v>18</v>
      </c>
      <c r="P1537" s="32">
        <v>8</v>
      </c>
      <c r="Q1537" s="32" t="s">
        <v>3776</v>
      </c>
    </row>
    <row r="1538" spans="1:17" hidden="1" x14ac:dyDescent="0.25">
      <c r="A1538" s="57">
        <v>42250.404447141205</v>
      </c>
      <c r="B1538" s="32" t="s">
        <v>70</v>
      </c>
      <c r="C1538" s="32" t="s">
        <v>3773</v>
      </c>
      <c r="D1538" s="32" t="s">
        <v>3774</v>
      </c>
      <c r="E1538" s="32" t="s">
        <v>3775</v>
      </c>
      <c r="F1538" s="32" t="s">
        <v>8719</v>
      </c>
      <c r="G1538" s="32" t="s">
        <v>2785</v>
      </c>
      <c r="H1538" s="32" t="s">
        <v>2786</v>
      </c>
      <c r="I1538" s="32" t="s">
        <v>4605</v>
      </c>
      <c r="J1538" s="35">
        <v>1322.88</v>
      </c>
      <c r="K1538" s="35">
        <v>0</v>
      </c>
      <c r="L1538" s="35">
        <v>0</v>
      </c>
      <c r="M1538" s="35">
        <v>0</v>
      </c>
      <c r="N1538" s="32" t="s">
        <v>2197</v>
      </c>
      <c r="O1538" s="32" t="s">
        <v>18</v>
      </c>
      <c r="P1538" s="32">
        <v>26</v>
      </c>
      <c r="Q1538" s="32" t="s">
        <v>3776</v>
      </c>
    </row>
    <row r="1539" spans="1:17" hidden="1" x14ac:dyDescent="0.25">
      <c r="A1539" s="57">
        <v>42250.404447141205</v>
      </c>
      <c r="B1539" s="32" t="s">
        <v>70</v>
      </c>
      <c r="C1539" s="32" t="s">
        <v>3773</v>
      </c>
      <c r="D1539" s="32" t="s">
        <v>3774</v>
      </c>
      <c r="E1539" s="32" t="s">
        <v>3775</v>
      </c>
      <c r="F1539" s="32" t="s">
        <v>8719</v>
      </c>
      <c r="G1539" s="32" t="s">
        <v>3383</v>
      </c>
      <c r="H1539" s="32" t="s">
        <v>3384</v>
      </c>
      <c r="I1539" s="32" t="s">
        <v>4605</v>
      </c>
      <c r="J1539" s="35">
        <v>103.56</v>
      </c>
      <c r="K1539" s="35">
        <v>0</v>
      </c>
      <c r="L1539" s="35">
        <v>0</v>
      </c>
      <c r="M1539" s="35">
        <v>0</v>
      </c>
      <c r="N1539" s="32" t="s">
        <v>2197</v>
      </c>
      <c r="O1539" s="32" t="s">
        <v>18</v>
      </c>
      <c r="P1539" s="32">
        <v>2</v>
      </c>
      <c r="Q1539" s="32" t="s">
        <v>3776</v>
      </c>
    </row>
    <row r="1540" spans="1:17" hidden="1" x14ac:dyDescent="0.25">
      <c r="A1540" s="57">
        <v>42250.404449502312</v>
      </c>
      <c r="B1540" s="32" t="s">
        <v>70</v>
      </c>
      <c r="C1540" s="32" t="s">
        <v>3773</v>
      </c>
      <c r="D1540" s="32" t="s">
        <v>3774</v>
      </c>
      <c r="E1540" s="32" t="s">
        <v>3777</v>
      </c>
      <c r="F1540" s="32" t="s">
        <v>8720</v>
      </c>
      <c r="G1540" s="32" t="s">
        <v>2821</v>
      </c>
      <c r="H1540" s="32" t="s">
        <v>2822</v>
      </c>
      <c r="I1540" s="32" t="s">
        <v>4605</v>
      </c>
      <c r="J1540" s="35">
        <v>224.35</v>
      </c>
      <c r="K1540" s="35">
        <v>0</v>
      </c>
      <c r="L1540" s="35">
        <v>0</v>
      </c>
      <c r="M1540" s="35">
        <v>0</v>
      </c>
      <c r="N1540" s="32" t="s">
        <v>2197</v>
      </c>
      <c r="O1540" s="32" t="s">
        <v>18</v>
      </c>
      <c r="P1540" s="32">
        <v>5</v>
      </c>
      <c r="Q1540" s="32" t="s">
        <v>3778</v>
      </c>
    </row>
    <row r="1541" spans="1:17" hidden="1" x14ac:dyDescent="0.25">
      <c r="A1541" s="57">
        <v>42250.404449502312</v>
      </c>
      <c r="B1541" s="32" t="s">
        <v>70</v>
      </c>
      <c r="C1541" s="32" t="s">
        <v>3773</v>
      </c>
      <c r="D1541" s="32" t="s">
        <v>3774</v>
      </c>
      <c r="E1541" s="32" t="s">
        <v>3777</v>
      </c>
      <c r="F1541" s="32" t="s">
        <v>8720</v>
      </c>
      <c r="G1541" s="32" t="s">
        <v>2785</v>
      </c>
      <c r="H1541" s="32" t="s">
        <v>2786</v>
      </c>
      <c r="I1541" s="32" t="s">
        <v>4605</v>
      </c>
      <c r="J1541" s="35">
        <v>1628.16</v>
      </c>
      <c r="K1541" s="35">
        <v>0</v>
      </c>
      <c r="L1541" s="35">
        <v>0</v>
      </c>
      <c r="M1541" s="35">
        <v>0</v>
      </c>
      <c r="N1541" s="32" t="s">
        <v>2197</v>
      </c>
      <c r="O1541" s="32" t="s">
        <v>18</v>
      </c>
      <c r="P1541" s="32">
        <v>32</v>
      </c>
      <c r="Q1541" s="32" t="s">
        <v>3778</v>
      </c>
    </row>
    <row r="1542" spans="1:17" hidden="1" x14ac:dyDescent="0.25">
      <c r="A1542" s="57">
        <v>42250.404449502312</v>
      </c>
      <c r="B1542" s="32" t="s">
        <v>70</v>
      </c>
      <c r="C1542" s="32" t="s">
        <v>3773</v>
      </c>
      <c r="D1542" s="32" t="s">
        <v>3774</v>
      </c>
      <c r="E1542" s="32" t="s">
        <v>3777</v>
      </c>
      <c r="F1542" s="32" t="s">
        <v>8720</v>
      </c>
      <c r="G1542" s="32" t="s">
        <v>3379</v>
      </c>
      <c r="H1542" s="32" t="s">
        <v>3380</v>
      </c>
      <c r="I1542" s="32" t="s">
        <v>4605</v>
      </c>
      <c r="J1542" s="35">
        <v>75.92</v>
      </c>
      <c r="K1542" s="35">
        <v>0</v>
      </c>
      <c r="L1542" s="35">
        <v>0</v>
      </c>
      <c r="M1542" s="35">
        <v>0</v>
      </c>
      <c r="N1542" s="32" t="s">
        <v>2197</v>
      </c>
      <c r="O1542" s="32" t="s">
        <v>18</v>
      </c>
      <c r="P1542" s="32">
        <v>4</v>
      </c>
      <c r="Q1542" s="32" t="s">
        <v>3778</v>
      </c>
    </row>
    <row r="1543" spans="1:17" hidden="1" x14ac:dyDescent="0.25">
      <c r="A1543" s="57">
        <v>42250.404449502312</v>
      </c>
      <c r="B1543" s="32" t="s">
        <v>70</v>
      </c>
      <c r="C1543" s="32" t="s">
        <v>3773</v>
      </c>
      <c r="D1543" s="32" t="s">
        <v>3774</v>
      </c>
      <c r="E1543" s="32" t="s">
        <v>3777</v>
      </c>
      <c r="F1543" s="32" t="s">
        <v>8720</v>
      </c>
      <c r="G1543" s="32" t="s">
        <v>2809</v>
      </c>
      <c r="H1543" s="32" t="s">
        <v>2810</v>
      </c>
      <c r="I1543" s="32" t="s">
        <v>4605</v>
      </c>
      <c r="J1543" s="35">
        <v>21.52</v>
      </c>
      <c r="K1543" s="35">
        <v>0</v>
      </c>
      <c r="L1543" s="35">
        <v>0</v>
      </c>
      <c r="M1543" s="35">
        <v>0</v>
      </c>
      <c r="N1543" s="32" t="s">
        <v>2197</v>
      </c>
      <c r="O1543" s="32" t="s">
        <v>18</v>
      </c>
      <c r="P1543" s="32">
        <v>4</v>
      </c>
      <c r="Q1543" s="32" t="s">
        <v>3778</v>
      </c>
    </row>
    <row r="1544" spans="1:17" hidden="1" x14ac:dyDescent="0.25">
      <c r="A1544" s="57">
        <v>42250.404449502312</v>
      </c>
      <c r="B1544" s="32" t="s">
        <v>70</v>
      </c>
      <c r="C1544" s="32" t="s">
        <v>3773</v>
      </c>
      <c r="D1544" s="32" t="s">
        <v>3774</v>
      </c>
      <c r="E1544" s="32" t="s">
        <v>3777</v>
      </c>
      <c r="F1544" s="32" t="s">
        <v>8720</v>
      </c>
      <c r="G1544" s="32" t="s">
        <v>3096</v>
      </c>
      <c r="H1544" s="32" t="s">
        <v>3097</v>
      </c>
      <c r="I1544" s="32" t="s">
        <v>4605</v>
      </c>
      <c r="J1544" s="35">
        <v>9.56</v>
      </c>
      <c r="K1544" s="35">
        <v>0</v>
      </c>
      <c r="L1544" s="35">
        <v>0</v>
      </c>
      <c r="M1544" s="35">
        <v>0</v>
      </c>
      <c r="N1544" s="32" t="s">
        <v>2197</v>
      </c>
      <c r="O1544" s="32" t="s">
        <v>18</v>
      </c>
      <c r="P1544" s="32">
        <v>4</v>
      </c>
      <c r="Q1544" s="32" t="s">
        <v>3778</v>
      </c>
    </row>
    <row r="1545" spans="1:17" hidden="1" x14ac:dyDescent="0.25">
      <c r="A1545" s="57">
        <v>42250.404449502312</v>
      </c>
      <c r="B1545" s="32" t="s">
        <v>70</v>
      </c>
      <c r="C1545" s="32" t="s">
        <v>3773</v>
      </c>
      <c r="D1545" s="32" t="s">
        <v>3774</v>
      </c>
      <c r="E1545" s="32" t="s">
        <v>3777</v>
      </c>
      <c r="F1545" s="32" t="s">
        <v>8720</v>
      </c>
      <c r="G1545" s="32" t="s">
        <v>3222</v>
      </c>
      <c r="H1545" s="32" t="s">
        <v>3223</v>
      </c>
      <c r="I1545" s="32" t="s">
        <v>4605</v>
      </c>
      <c r="J1545" s="35">
        <v>11.96</v>
      </c>
      <c r="K1545" s="35">
        <v>0</v>
      </c>
      <c r="L1545" s="35">
        <v>0</v>
      </c>
      <c r="M1545" s="35">
        <v>0</v>
      </c>
      <c r="N1545" s="32" t="s">
        <v>2197</v>
      </c>
      <c r="O1545" s="32" t="s">
        <v>18</v>
      </c>
      <c r="P1545" s="32">
        <v>4</v>
      </c>
      <c r="Q1545" s="32" t="s">
        <v>3778</v>
      </c>
    </row>
    <row r="1546" spans="1:17" hidden="1" x14ac:dyDescent="0.25">
      <c r="A1546" s="57">
        <v>42250.404452743052</v>
      </c>
      <c r="B1546" s="32" t="s">
        <v>70</v>
      </c>
      <c r="C1546" s="32" t="s">
        <v>3773</v>
      </c>
      <c r="D1546" s="32" t="s">
        <v>3774</v>
      </c>
      <c r="E1546" s="32" t="s">
        <v>3779</v>
      </c>
      <c r="F1546" s="32" t="s">
        <v>8721</v>
      </c>
      <c r="G1546" s="32" t="s">
        <v>2785</v>
      </c>
      <c r="H1546" s="32" t="s">
        <v>2786</v>
      </c>
      <c r="I1546" s="32" t="s">
        <v>4605</v>
      </c>
      <c r="J1546" s="35">
        <v>407.04</v>
      </c>
      <c r="K1546" s="35">
        <v>0</v>
      </c>
      <c r="L1546" s="35">
        <v>0</v>
      </c>
      <c r="M1546" s="35">
        <v>0</v>
      </c>
      <c r="N1546" s="32" t="s">
        <v>2197</v>
      </c>
      <c r="O1546" s="32" t="s">
        <v>18</v>
      </c>
      <c r="P1546" s="32">
        <v>8</v>
      </c>
      <c r="Q1546" s="32" t="s">
        <v>3780</v>
      </c>
    </row>
    <row r="1547" spans="1:17" hidden="1" x14ac:dyDescent="0.25">
      <c r="A1547" s="57">
        <v>42250.404454166666</v>
      </c>
      <c r="B1547" s="32" t="s">
        <v>70</v>
      </c>
      <c r="C1547" s="32" t="s">
        <v>3773</v>
      </c>
      <c r="D1547" s="32" t="s">
        <v>3774</v>
      </c>
      <c r="E1547" s="32" t="s">
        <v>3781</v>
      </c>
      <c r="F1547" s="32" t="s">
        <v>8722</v>
      </c>
      <c r="G1547" s="32" t="s">
        <v>2679</v>
      </c>
      <c r="H1547" s="32" t="s">
        <v>2680</v>
      </c>
      <c r="I1547" s="32" t="s">
        <v>4605</v>
      </c>
      <c r="J1547" s="35">
        <v>60.93</v>
      </c>
      <c r="K1547" s="35">
        <v>0</v>
      </c>
      <c r="L1547" s="35">
        <v>0</v>
      </c>
      <c r="M1547" s="35">
        <v>0</v>
      </c>
      <c r="N1547" s="32" t="s">
        <v>2197</v>
      </c>
      <c r="O1547" s="32" t="s">
        <v>18</v>
      </c>
      <c r="P1547" s="32">
        <v>1</v>
      </c>
      <c r="Q1547" s="32" t="s">
        <v>3782</v>
      </c>
    </row>
    <row r="1548" spans="1:17" hidden="1" x14ac:dyDescent="0.25">
      <c r="A1548" s="57">
        <v>42250.404455636577</v>
      </c>
      <c r="B1548" s="32" t="s">
        <v>70</v>
      </c>
      <c r="C1548" s="32" t="s">
        <v>3773</v>
      </c>
      <c r="D1548" s="32" t="s">
        <v>3774</v>
      </c>
      <c r="E1548" s="32" t="s">
        <v>3783</v>
      </c>
      <c r="F1548" s="32" t="s">
        <v>8723</v>
      </c>
      <c r="G1548" s="32" t="s">
        <v>3102</v>
      </c>
      <c r="H1548" s="32" t="s">
        <v>3103</v>
      </c>
      <c r="I1548" s="32" t="s">
        <v>4605</v>
      </c>
      <c r="J1548" s="35">
        <v>385.56</v>
      </c>
      <c r="K1548" s="35">
        <v>0</v>
      </c>
      <c r="L1548" s="35">
        <v>0</v>
      </c>
      <c r="M1548" s="35">
        <v>0</v>
      </c>
      <c r="N1548" s="32" t="s">
        <v>2197</v>
      </c>
      <c r="O1548" s="32" t="s">
        <v>18</v>
      </c>
      <c r="P1548" s="32">
        <v>7</v>
      </c>
      <c r="Q1548" s="32" t="s">
        <v>3784</v>
      </c>
    </row>
    <row r="1549" spans="1:17" hidden="1" x14ac:dyDescent="0.25">
      <c r="A1549" s="57">
        <v>42250.404455636577</v>
      </c>
      <c r="B1549" s="32" t="s">
        <v>70</v>
      </c>
      <c r="C1549" s="32" t="s">
        <v>3773</v>
      </c>
      <c r="D1549" s="32" t="s">
        <v>3774</v>
      </c>
      <c r="E1549" s="32" t="s">
        <v>3783</v>
      </c>
      <c r="F1549" s="32" t="s">
        <v>8723</v>
      </c>
      <c r="G1549" s="32" t="s">
        <v>3089</v>
      </c>
      <c r="H1549" s="32" t="s">
        <v>3090</v>
      </c>
      <c r="I1549" s="32" t="s">
        <v>4605</v>
      </c>
      <c r="J1549" s="35">
        <v>33.67</v>
      </c>
      <c r="K1549" s="35">
        <v>0</v>
      </c>
      <c r="L1549" s="35">
        <v>0</v>
      </c>
      <c r="M1549" s="35">
        <v>0</v>
      </c>
      <c r="N1549" s="32" t="s">
        <v>2197</v>
      </c>
      <c r="O1549" s="32" t="s">
        <v>18</v>
      </c>
      <c r="P1549" s="32">
        <v>7</v>
      </c>
      <c r="Q1549" s="32" t="s">
        <v>3784</v>
      </c>
    </row>
    <row r="1550" spans="1:17" hidden="1" x14ac:dyDescent="0.25">
      <c r="A1550" s="57">
        <v>42250.404457442128</v>
      </c>
      <c r="B1550" s="32" t="s">
        <v>70</v>
      </c>
      <c r="C1550" s="32" t="s">
        <v>3773</v>
      </c>
      <c r="D1550" s="32" t="s">
        <v>3774</v>
      </c>
      <c r="E1550" s="32" t="s">
        <v>3785</v>
      </c>
      <c r="F1550" s="32" t="s">
        <v>8724</v>
      </c>
      <c r="G1550" s="32" t="s">
        <v>2690</v>
      </c>
      <c r="H1550" s="32" t="s">
        <v>2691</v>
      </c>
      <c r="I1550" s="32" t="s">
        <v>4605</v>
      </c>
      <c r="J1550" s="35">
        <v>58.28</v>
      </c>
      <c r="K1550" s="35">
        <v>0</v>
      </c>
      <c r="L1550" s="35">
        <v>0</v>
      </c>
      <c r="M1550" s="35">
        <v>0</v>
      </c>
      <c r="N1550" s="32" t="s">
        <v>2197</v>
      </c>
      <c r="O1550" s="32" t="s">
        <v>18</v>
      </c>
      <c r="P1550" s="32">
        <v>2</v>
      </c>
      <c r="Q1550" s="32" t="s">
        <v>3786</v>
      </c>
    </row>
    <row r="1551" spans="1:17" hidden="1" x14ac:dyDescent="0.25">
      <c r="A1551" s="57">
        <v>42250.404457442128</v>
      </c>
      <c r="B1551" s="32" t="s">
        <v>70</v>
      </c>
      <c r="C1551" s="32" t="s">
        <v>3773</v>
      </c>
      <c r="D1551" s="32" t="s">
        <v>3774</v>
      </c>
      <c r="E1551" s="32" t="s">
        <v>3785</v>
      </c>
      <c r="F1551" s="32" t="s">
        <v>8724</v>
      </c>
      <c r="G1551" s="32" t="s">
        <v>2958</v>
      </c>
      <c r="H1551" s="32" t="s">
        <v>2959</v>
      </c>
      <c r="I1551" s="32" t="s">
        <v>4605</v>
      </c>
      <c r="J1551" s="35">
        <v>12.26</v>
      </c>
      <c r="K1551" s="35">
        <v>0</v>
      </c>
      <c r="L1551" s="35">
        <v>0</v>
      </c>
      <c r="M1551" s="35">
        <v>0</v>
      </c>
      <c r="N1551" s="32" t="s">
        <v>2197</v>
      </c>
      <c r="O1551" s="32" t="s">
        <v>18</v>
      </c>
      <c r="P1551" s="32">
        <v>2</v>
      </c>
      <c r="Q1551" s="32" t="s">
        <v>3786</v>
      </c>
    </row>
    <row r="1552" spans="1:17" hidden="1" x14ac:dyDescent="0.25">
      <c r="A1552" s="57">
        <v>42250.404457442128</v>
      </c>
      <c r="B1552" s="32" t="s">
        <v>70</v>
      </c>
      <c r="C1552" s="32" t="s">
        <v>3773</v>
      </c>
      <c r="D1552" s="32" t="s">
        <v>3774</v>
      </c>
      <c r="E1552" s="32" t="s">
        <v>3785</v>
      </c>
      <c r="F1552" s="32" t="s">
        <v>8724</v>
      </c>
      <c r="G1552" s="32" t="s">
        <v>2960</v>
      </c>
      <c r="H1552" s="32" t="s">
        <v>2961</v>
      </c>
      <c r="I1552" s="32" t="s">
        <v>4605</v>
      </c>
      <c r="J1552" s="35">
        <v>8.4600000000000009</v>
      </c>
      <c r="K1552" s="35">
        <v>0</v>
      </c>
      <c r="L1552" s="35">
        <v>0</v>
      </c>
      <c r="M1552" s="35">
        <v>0</v>
      </c>
      <c r="N1552" s="32" t="s">
        <v>2197</v>
      </c>
      <c r="O1552" s="32" t="s">
        <v>18</v>
      </c>
      <c r="P1552" s="32">
        <v>2</v>
      </c>
      <c r="Q1552" s="32" t="s">
        <v>3786</v>
      </c>
    </row>
    <row r="1553" spans="1:17" hidden="1" x14ac:dyDescent="0.25">
      <c r="A1553" s="57">
        <v>42250.404457442128</v>
      </c>
      <c r="B1553" s="32" t="s">
        <v>70</v>
      </c>
      <c r="C1553" s="32" t="s">
        <v>3773</v>
      </c>
      <c r="D1553" s="32" t="s">
        <v>3774</v>
      </c>
      <c r="E1553" s="32" t="s">
        <v>3785</v>
      </c>
      <c r="F1553" s="32" t="s">
        <v>8724</v>
      </c>
      <c r="G1553" s="32" t="s">
        <v>3045</v>
      </c>
      <c r="H1553" s="32" t="s">
        <v>3046</v>
      </c>
      <c r="I1553" s="32" t="s">
        <v>4605</v>
      </c>
      <c r="J1553" s="35">
        <v>10.16</v>
      </c>
      <c r="K1553" s="35">
        <v>0</v>
      </c>
      <c r="L1553" s="35">
        <v>0</v>
      </c>
      <c r="M1553" s="35">
        <v>0</v>
      </c>
      <c r="N1553" s="32" t="s">
        <v>2197</v>
      </c>
      <c r="O1553" s="32" t="s">
        <v>18</v>
      </c>
      <c r="P1553" s="32">
        <v>2</v>
      </c>
      <c r="Q1553" s="32" t="s">
        <v>3786</v>
      </c>
    </row>
    <row r="1554" spans="1:17" hidden="1" x14ac:dyDescent="0.25">
      <c r="A1554" s="57">
        <v>42250.404457442128</v>
      </c>
      <c r="B1554" s="32" t="s">
        <v>70</v>
      </c>
      <c r="C1554" s="32" t="s">
        <v>3773</v>
      </c>
      <c r="D1554" s="32" t="s">
        <v>3774</v>
      </c>
      <c r="E1554" s="32" t="s">
        <v>3785</v>
      </c>
      <c r="F1554" s="32" t="s">
        <v>8724</v>
      </c>
      <c r="G1554" s="32" t="s">
        <v>3379</v>
      </c>
      <c r="H1554" s="32" t="s">
        <v>3380</v>
      </c>
      <c r="I1554" s="32" t="s">
        <v>4605</v>
      </c>
      <c r="J1554" s="35">
        <v>53.72</v>
      </c>
      <c r="K1554" s="35">
        <v>0</v>
      </c>
      <c r="L1554" s="35">
        <v>0</v>
      </c>
      <c r="M1554" s="35">
        <v>0</v>
      </c>
      <c r="N1554" s="32" t="s">
        <v>2197</v>
      </c>
      <c r="O1554" s="32" t="s">
        <v>18</v>
      </c>
      <c r="P1554" s="32">
        <v>2</v>
      </c>
      <c r="Q1554" s="32" t="s">
        <v>3786</v>
      </c>
    </row>
    <row r="1555" spans="1:17" hidden="1" x14ac:dyDescent="0.25">
      <c r="A1555" s="57">
        <v>42250.404457442128</v>
      </c>
      <c r="B1555" s="32" t="s">
        <v>70</v>
      </c>
      <c r="C1555" s="32" t="s">
        <v>3773</v>
      </c>
      <c r="D1555" s="32" t="s">
        <v>3774</v>
      </c>
      <c r="E1555" s="32" t="s">
        <v>3785</v>
      </c>
      <c r="F1555" s="32" t="s">
        <v>8724</v>
      </c>
      <c r="G1555" s="32" t="s">
        <v>3095</v>
      </c>
      <c r="H1555" s="32" t="s">
        <v>4978</v>
      </c>
      <c r="I1555" s="32" t="s">
        <v>4605</v>
      </c>
      <c r="J1555" s="35">
        <v>32.14</v>
      </c>
      <c r="K1555" s="35">
        <v>0</v>
      </c>
      <c r="L1555" s="35">
        <v>0</v>
      </c>
      <c r="M1555" s="35">
        <v>0</v>
      </c>
      <c r="N1555" s="32" t="s">
        <v>2197</v>
      </c>
      <c r="O1555" s="32" t="s">
        <v>18</v>
      </c>
      <c r="P1555" s="32">
        <v>2</v>
      </c>
      <c r="Q1555" s="32" t="s">
        <v>3786</v>
      </c>
    </row>
    <row r="1556" spans="1:17" hidden="1" x14ac:dyDescent="0.25">
      <c r="A1556" s="57">
        <v>42250.404457442128</v>
      </c>
      <c r="B1556" s="32" t="s">
        <v>70</v>
      </c>
      <c r="C1556" s="32" t="s">
        <v>3773</v>
      </c>
      <c r="D1556" s="32" t="s">
        <v>3774</v>
      </c>
      <c r="E1556" s="32" t="s">
        <v>3785</v>
      </c>
      <c r="F1556" s="32" t="s">
        <v>8724</v>
      </c>
      <c r="G1556" s="32" t="s">
        <v>3096</v>
      </c>
      <c r="H1556" s="32" t="s">
        <v>3097</v>
      </c>
      <c r="I1556" s="32" t="s">
        <v>4605</v>
      </c>
      <c r="J1556" s="35">
        <v>6.76</v>
      </c>
      <c r="K1556" s="35">
        <v>0</v>
      </c>
      <c r="L1556" s="35">
        <v>0</v>
      </c>
      <c r="M1556" s="35">
        <v>0</v>
      </c>
      <c r="N1556" s="32" t="s">
        <v>2197</v>
      </c>
      <c r="O1556" s="32" t="s">
        <v>18</v>
      </c>
      <c r="P1556" s="32">
        <v>2</v>
      </c>
      <c r="Q1556" s="32" t="s">
        <v>3786</v>
      </c>
    </row>
    <row r="1557" spans="1:17" hidden="1" x14ac:dyDescent="0.25">
      <c r="A1557" s="57">
        <v>42250.404457442128</v>
      </c>
      <c r="B1557" s="32" t="s">
        <v>70</v>
      </c>
      <c r="C1557" s="32" t="s">
        <v>3773</v>
      </c>
      <c r="D1557" s="32" t="s">
        <v>3774</v>
      </c>
      <c r="E1557" s="32" t="s">
        <v>3785</v>
      </c>
      <c r="F1557" s="32" t="s">
        <v>8724</v>
      </c>
      <c r="G1557" s="32" t="s">
        <v>3107</v>
      </c>
      <c r="H1557" s="32" t="s">
        <v>3108</v>
      </c>
      <c r="I1557" s="32" t="s">
        <v>4605</v>
      </c>
      <c r="J1557" s="35">
        <v>12.26</v>
      </c>
      <c r="K1557" s="35">
        <v>0</v>
      </c>
      <c r="L1557" s="35">
        <v>0</v>
      </c>
      <c r="M1557" s="35">
        <v>0</v>
      </c>
      <c r="N1557" s="32" t="s">
        <v>2197</v>
      </c>
      <c r="O1557" s="32" t="s">
        <v>18</v>
      </c>
      <c r="P1557" s="32">
        <v>2</v>
      </c>
      <c r="Q1557" s="32" t="s">
        <v>3786</v>
      </c>
    </row>
    <row r="1558" spans="1:17" hidden="1" x14ac:dyDescent="0.25">
      <c r="A1558" s="57">
        <v>42250.404460682868</v>
      </c>
      <c r="B1558" s="32" t="s">
        <v>70</v>
      </c>
      <c r="C1558" s="32" t="s">
        <v>3773</v>
      </c>
      <c r="D1558" s="32" t="s">
        <v>3774</v>
      </c>
      <c r="E1558" s="32" t="s">
        <v>3787</v>
      </c>
      <c r="F1558" s="32" t="s">
        <v>8725</v>
      </c>
      <c r="G1558" s="32" t="s">
        <v>2821</v>
      </c>
      <c r="H1558" s="32" t="s">
        <v>2822</v>
      </c>
      <c r="I1558" s="32" t="s">
        <v>4605</v>
      </c>
      <c r="J1558" s="35">
        <v>448.7</v>
      </c>
      <c r="K1558" s="35">
        <v>0</v>
      </c>
      <c r="L1558" s="35">
        <v>0</v>
      </c>
      <c r="M1558" s="35">
        <v>0</v>
      </c>
      <c r="N1558" s="32" t="s">
        <v>2197</v>
      </c>
      <c r="O1558" s="32" t="s">
        <v>18</v>
      </c>
      <c r="P1558" s="32">
        <v>10</v>
      </c>
      <c r="Q1558" s="32" t="s">
        <v>3788</v>
      </c>
    </row>
    <row r="1559" spans="1:17" hidden="1" x14ac:dyDescent="0.25">
      <c r="A1559" s="57">
        <v>42250.404460682868</v>
      </c>
      <c r="B1559" s="32" t="s">
        <v>70</v>
      </c>
      <c r="C1559" s="32" t="s">
        <v>3773</v>
      </c>
      <c r="D1559" s="32" t="s">
        <v>3774</v>
      </c>
      <c r="E1559" s="32" t="s">
        <v>3787</v>
      </c>
      <c r="F1559" s="32" t="s">
        <v>8725</v>
      </c>
      <c r="G1559" s="32" t="s">
        <v>2785</v>
      </c>
      <c r="H1559" s="32" t="s">
        <v>2786</v>
      </c>
      <c r="I1559" s="32" t="s">
        <v>4605</v>
      </c>
      <c r="J1559" s="35">
        <v>5088</v>
      </c>
      <c r="K1559" s="35">
        <v>0</v>
      </c>
      <c r="L1559" s="35">
        <v>0</v>
      </c>
      <c r="M1559" s="35">
        <v>0</v>
      </c>
      <c r="N1559" s="32" t="s">
        <v>2197</v>
      </c>
      <c r="O1559" s="32" t="s">
        <v>18</v>
      </c>
      <c r="P1559" s="32">
        <v>100</v>
      </c>
      <c r="Q1559" s="32" t="s">
        <v>3788</v>
      </c>
    </row>
    <row r="1560" spans="1:17" hidden="1" x14ac:dyDescent="0.25">
      <c r="A1560" s="57">
        <v>42250.404462500002</v>
      </c>
      <c r="B1560" s="32" t="s">
        <v>70</v>
      </c>
      <c r="C1560" s="32" t="s">
        <v>3773</v>
      </c>
      <c r="D1560" s="32" t="s">
        <v>3774</v>
      </c>
      <c r="E1560" s="32" t="s">
        <v>3789</v>
      </c>
      <c r="F1560" s="32" t="s">
        <v>8726</v>
      </c>
      <c r="G1560" s="32" t="s">
        <v>3383</v>
      </c>
      <c r="H1560" s="32" t="s">
        <v>3384</v>
      </c>
      <c r="I1560" s="32" t="s">
        <v>4605</v>
      </c>
      <c r="J1560" s="35">
        <v>2589</v>
      </c>
      <c r="K1560" s="35">
        <v>0</v>
      </c>
      <c r="L1560" s="35">
        <v>0</v>
      </c>
      <c r="M1560" s="35">
        <v>0</v>
      </c>
      <c r="N1560" s="32" t="s">
        <v>2197</v>
      </c>
      <c r="O1560" s="32" t="s">
        <v>18</v>
      </c>
      <c r="P1560" s="32">
        <v>50</v>
      </c>
      <c r="Q1560" s="32" t="s">
        <v>3790</v>
      </c>
    </row>
    <row r="1561" spans="1:17" hidden="1" x14ac:dyDescent="0.25">
      <c r="A1561" s="57">
        <v>42250.404464502317</v>
      </c>
      <c r="B1561" s="32" t="s">
        <v>70</v>
      </c>
      <c r="C1561" s="32" t="s">
        <v>3773</v>
      </c>
      <c r="D1561" s="32" t="s">
        <v>3774</v>
      </c>
      <c r="E1561" s="32" t="s">
        <v>3791</v>
      </c>
      <c r="F1561" s="32" t="s">
        <v>8727</v>
      </c>
      <c r="G1561" s="32" t="s">
        <v>2785</v>
      </c>
      <c r="H1561" s="32" t="s">
        <v>2786</v>
      </c>
      <c r="I1561" s="32" t="s">
        <v>4605</v>
      </c>
      <c r="J1561" s="35">
        <v>1017.6</v>
      </c>
      <c r="K1561" s="35">
        <v>0</v>
      </c>
      <c r="L1561" s="35">
        <v>0</v>
      </c>
      <c r="M1561" s="35">
        <v>0</v>
      </c>
      <c r="N1561" s="32" t="s">
        <v>2197</v>
      </c>
      <c r="O1561" s="32" t="s">
        <v>18</v>
      </c>
      <c r="P1561" s="32">
        <v>20</v>
      </c>
      <c r="Q1561" s="32" t="s">
        <v>3792</v>
      </c>
    </row>
    <row r="1562" spans="1:17" hidden="1" x14ac:dyDescent="0.25">
      <c r="A1562" s="57">
        <v>42250.404464502317</v>
      </c>
      <c r="B1562" s="32" t="s">
        <v>70</v>
      </c>
      <c r="C1562" s="32" t="s">
        <v>3773</v>
      </c>
      <c r="D1562" s="32" t="s">
        <v>3774</v>
      </c>
      <c r="E1562" s="32" t="s">
        <v>3791</v>
      </c>
      <c r="F1562" s="32" t="s">
        <v>8727</v>
      </c>
      <c r="G1562" s="32" t="s">
        <v>2821</v>
      </c>
      <c r="H1562" s="32" t="s">
        <v>2822</v>
      </c>
      <c r="I1562" s="32" t="s">
        <v>4605</v>
      </c>
      <c r="J1562" s="35">
        <v>717.92</v>
      </c>
      <c r="K1562" s="35">
        <v>0</v>
      </c>
      <c r="L1562" s="35">
        <v>0</v>
      </c>
      <c r="M1562" s="35">
        <v>0</v>
      </c>
      <c r="N1562" s="32" t="s">
        <v>2197</v>
      </c>
      <c r="O1562" s="32" t="s">
        <v>18</v>
      </c>
      <c r="P1562" s="32">
        <v>16</v>
      </c>
      <c r="Q1562" s="32" t="s">
        <v>3792</v>
      </c>
    </row>
    <row r="1563" spans="1:17" hidden="1" x14ac:dyDescent="0.25">
      <c r="A1563" s="57">
        <v>42250.404466319444</v>
      </c>
      <c r="B1563" s="32" t="s">
        <v>70</v>
      </c>
      <c r="C1563" s="32" t="s">
        <v>3773</v>
      </c>
      <c r="D1563" s="32" t="s">
        <v>3774</v>
      </c>
      <c r="E1563" s="32" t="s">
        <v>3793</v>
      </c>
      <c r="F1563" s="32" t="s">
        <v>8728</v>
      </c>
      <c r="G1563" s="32" t="s">
        <v>3383</v>
      </c>
      <c r="H1563" s="32" t="s">
        <v>3384</v>
      </c>
      <c r="I1563" s="32" t="s">
        <v>4605</v>
      </c>
      <c r="J1563" s="35">
        <v>293.24</v>
      </c>
      <c r="K1563" s="35">
        <v>0</v>
      </c>
      <c r="L1563" s="35">
        <v>0</v>
      </c>
      <c r="M1563" s="35">
        <v>0</v>
      </c>
      <c r="N1563" s="32" t="s">
        <v>2197</v>
      </c>
      <c r="O1563" s="32" t="s">
        <v>18</v>
      </c>
      <c r="P1563" s="32">
        <v>4</v>
      </c>
      <c r="Q1563" s="32" t="s">
        <v>3792</v>
      </c>
    </row>
    <row r="1564" spans="1:17" hidden="1" x14ac:dyDescent="0.25">
      <c r="A1564" s="57">
        <v>42250.404978090279</v>
      </c>
      <c r="B1564" s="32" t="s">
        <v>70</v>
      </c>
      <c r="C1564" s="32" t="s">
        <v>3773</v>
      </c>
      <c r="D1564" s="32" t="s">
        <v>3774</v>
      </c>
      <c r="E1564" s="32" t="s">
        <v>3794</v>
      </c>
      <c r="F1564" s="32" t="s">
        <v>8729</v>
      </c>
      <c r="G1564" s="32" t="s">
        <v>3379</v>
      </c>
      <c r="H1564" s="32" t="s">
        <v>3380</v>
      </c>
      <c r="I1564" s="32" t="s">
        <v>4605</v>
      </c>
      <c r="J1564" s="35">
        <v>53.72</v>
      </c>
      <c r="K1564" s="35">
        <v>0</v>
      </c>
      <c r="L1564" s="35">
        <v>0</v>
      </c>
      <c r="M1564" s="35">
        <v>0</v>
      </c>
      <c r="N1564" s="32" t="s">
        <v>2197</v>
      </c>
      <c r="O1564" s="32" t="s">
        <v>18</v>
      </c>
      <c r="P1564" s="32">
        <v>2</v>
      </c>
      <c r="Q1564" s="32" t="s">
        <v>3795</v>
      </c>
    </row>
    <row r="1565" spans="1:17" hidden="1" x14ac:dyDescent="0.25">
      <c r="A1565" s="57">
        <v>42250.404978090279</v>
      </c>
      <c r="B1565" s="32" t="s">
        <v>70</v>
      </c>
      <c r="C1565" s="32" t="s">
        <v>3773</v>
      </c>
      <c r="D1565" s="32" t="s">
        <v>3774</v>
      </c>
      <c r="E1565" s="32" t="s">
        <v>3794</v>
      </c>
      <c r="F1565" s="32" t="s">
        <v>8729</v>
      </c>
      <c r="G1565" s="32" t="s">
        <v>2994</v>
      </c>
      <c r="H1565" s="32" t="s">
        <v>2995</v>
      </c>
      <c r="I1565" s="32" t="s">
        <v>4605</v>
      </c>
      <c r="J1565" s="35">
        <v>10.16</v>
      </c>
      <c r="K1565" s="35">
        <v>0</v>
      </c>
      <c r="L1565" s="35">
        <v>0</v>
      </c>
      <c r="M1565" s="35">
        <v>0</v>
      </c>
      <c r="N1565" s="32" t="s">
        <v>2197</v>
      </c>
      <c r="O1565" s="32" t="s">
        <v>18</v>
      </c>
      <c r="P1565" s="32">
        <v>2</v>
      </c>
      <c r="Q1565" s="32" t="s">
        <v>3795</v>
      </c>
    </row>
    <row r="1566" spans="1:17" hidden="1" x14ac:dyDescent="0.25">
      <c r="A1566" s="57">
        <v>42250.404978090279</v>
      </c>
      <c r="B1566" s="32" t="s">
        <v>70</v>
      </c>
      <c r="C1566" s="32" t="s">
        <v>3773</v>
      </c>
      <c r="D1566" s="32" t="s">
        <v>3774</v>
      </c>
      <c r="E1566" s="32" t="s">
        <v>3794</v>
      </c>
      <c r="F1566" s="32" t="s">
        <v>8729</v>
      </c>
      <c r="G1566" s="32" t="s">
        <v>3230</v>
      </c>
      <c r="H1566" s="32" t="s">
        <v>3231</v>
      </c>
      <c r="I1566" s="32" t="s">
        <v>4605</v>
      </c>
      <c r="J1566" s="35">
        <v>6.39</v>
      </c>
      <c r="K1566" s="35">
        <v>0</v>
      </c>
      <c r="L1566" s="35">
        <v>0</v>
      </c>
      <c r="M1566" s="35">
        <v>0</v>
      </c>
      <c r="N1566" s="32" t="s">
        <v>2197</v>
      </c>
      <c r="O1566" s="32" t="s">
        <v>18</v>
      </c>
      <c r="P1566" s="32">
        <v>3</v>
      </c>
      <c r="Q1566" s="32" t="s">
        <v>3795</v>
      </c>
    </row>
    <row r="1567" spans="1:17" hidden="1" x14ac:dyDescent="0.25">
      <c r="A1567" s="57">
        <v>42250.404978090279</v>
      </c>
      <c r="B1567" s="32" t="s">
        <v>70</v>
      </c>
      <c r="C1567" s="32" t="s">
        <v>3773</v>
      </c>
      <c r="D1567" s="32" t="s">
        <v>3774</v>
      </c>
      <c r="E1567" s="32" t="s">
        <v>3794</v>
      </c>
      <c r="F1567" s="32" t="s">
        <v>8729</v>
      </c>
      <c r="G1567" s="32" t="s">
        <v>3154</v>
      </c>
      <c r="H1567" s="32" t="s">
        <v>3155</v>
      </c>
      <c r="I1567" s="32" t="s">
        <v>4605</v>
      </c>
      <c r="J1567" s="35">
        <v>153.30000000000001</v>
      </c>
      <c r="K1567" s="35">
        <v>0</v>
      </c>
      <c r="L1567" s="35">
        <v>0</v>
      </c>
      <c r="M1567" s="35">
        <v>0</v>
      </c>
      <c r="N1567" s="32" t="s">
        <v>2197</v>
      </c>
      <c r="O1567" s="32" t="s">
        <v>18</v>
      </c>
      <c r="P1567" s="32">
        <v>3</v>
      </c>
      <c r="Q1567" s="32" t="s">
        <v>3795</v>
      </c>
    </row>
    <row r="1568" spans="1:17" hidden="1" x14ac:dyDescent="0.25">
      <c r="A1568" s="57">
        <v>42250.404978090279</v>
      </c>
      <c r="B1568" s="32" t="s">
        <v>70</v>
      </c>
      <c r="C1568" s="32" t="s">
        <v>3773</v>
      </c>
      <c r="D1568" s="32" t="s">
        <v>3774</v>
      </c>
      <c r="E1568" s="32" t="s">
        <v>3794</v>
      </c>
      <c r="F1568" s="32" t="s">
        <v>8729</v>
      </c>
      <c r="G1568" s="32" t="s">
        <v>3131</v>
      </c>
      <c r="H1568" s="32" t="s">
        <v>3132</v>
      </c>
      <c r="I1568" s="32" t="s">
        <v>4605</v>
      </c>
      <c r="J1568" s="35">
        <v>24.24</v>
      </c>
      <c r="K1568" s="35">
        <v>0</v>
      </c>
      <c r="L1568" s="35">
        <v>0</v>
      </c>
      <c r="M1568" s="35">
        <v>0</v>
      </c>
      <c r="N1568" s="32" t="s">
        <v>2197</v>
      </c>
      <c r="O1568" s="32" t="s">
        <v>18</v>
      </c>
      <c r="P1568" s="32">
        <v>3</v>
      </c>
      <c r="Q1568" s="32" t="s">
        <v>3795</v>
      </c>
    </row>
    <row r="1569" spans="1:17" hidden="1" x14ac:dyDescent="0.25">
      <c r="A1569" s="57">
        <v>42250.40498136574</v>
      </c>
      <c r="B1569" s="32" t="s">
        <v>70</v>
      </c>
      <c r="C1569" s="32" t="s">
        <v>3773</v>
      </c>
      <c r="D1569" s="32" t="s">
        <v>3774</v>
      </c>
      <c r="E1569" s="32" t="s">
        <v>3796</v>
      </c>
      <c r="F1569" s="32" t="s">
        <v>8730</v>
      </c>
      <c r="G1569" s="32" t="s">
        <v>2785</v>
      </c>
      <c r="H1569" s="32" t="s">
        <v>2786</v>
      </c>
      <c r="I1569" s="32" t="s">
        <v>4605</v>
      </c>
      <c r="J1569" s="35">
        <v>9158.4</v>
      </c>
      <c r="K1569" s="35">
        <v>0</v>
      </c>
      <c r="L1569" s="35">
        <v>0</v>
      </c>
      <c r="M1569" s="35">
        <v>0</v>
      </c>
      <c r="N1569" s="32" t="s">
        <v>2197</v>
      </c>
      <c r="O1569" s="32" t="s">
        <v>18</v>
      </c>
      <c r="P1569" s="32">
        <v>180</v>
      </c>
      <c r="Q1569" s="32" t="s">
        <v>3797</v>
      </c>
    </row>
    <row r="1570" spans="1:17" hidden="1" x14ac:dyDescent="0.25">
      <c r="A1570" s="57">
        <v>42250.404983333334</v>
      </c>
      <c r="B1570" s="32" t="s">
        <v>70</v>
      </c>
      <c r="C1570" s="32" t="s">
        <v>3773</v>
      </c>
      <c r="D1570" s="32" t="s">
        <v>3774</v>
      </c>
      <c r="E1570" s="32" t="s">
        <v>3798</v>
      </c>
      <c r="F1570" s="32" t="s">
        <v>8731</v>
      </c>
      <c r="G1570" s="32" t="s">
        <v>3235</v>
      </c>
      <c r="H1570" s="32" t="s">
        <v>3236</v>
      </c>
      <c r="I1570" s="32" t="s">
        <v>4605</v>
      </c>
      <c r="J1570" s="35">
        <v>785.68</v>
      </c>
      <c r="K1570" s="35">
        <v>0</v>
      </c>
      <c r="L1570" s="35">
        <v>0</v>
      </c>
      <c r="M1570" s="35">
        <v>0</v>
      </c>
      <c r="N1570" s="32" t="s">
        <v>2197</v>
      </c>
      <c r="O1570" s="32" t="s">
        <v>18</v>
      </c>
      <c r="P1570" s="32">
        <v>184</v>
      </c>
      <c r="Q1570" s="32" t="s">
        <v>3799</v>
      </c>
    </row>
    <row r="1571" spans="1:17" hidden="1" x14ac:dyDescent="0.25">
      <c r="A1571" s="57">
        <v>42250.404983333334</v>
      </c>
      <c r="B1571" s="32" t="s">
        <v>70</v>
      </c>
      <c r="C1571" s="32" t="s">
        <v>3773</v>
      </c>
      <c r="D1571" s="32" t="s">
        <v>3774</v>
      </c>
      <c r="E1571" s="32" t="s">
        <v>3798</v>
      </c>
      <c r="F1571" s="32" t="s">
        <v>8731</v>
      </c>
      <c r="G1571" s="32" t="s">
        <v>2690</v>
      </c>
      <c r="H1571" s="32" t="s">
        <v>2691</v>
      </c>
      <c r="I1571" s="32" t="s">
        <v>4605</v>
      </c>
      <c r="J1571" s="35">
        <v>2453.4</v>
      </c>
      <c r="K1571" s="35">
        <v>0</v>
      </c>
      <c r="L1571" s="35">
        <v>0</v>
      </c>
      <c r="M1571" s="35">
        <v>0</v>
      </c>
      <c r="N1571" s="32" t="s">
        <v>2197</v>
      </c>
      <c r="O1571" s="32" t="s">
        <v>18</v>
      </c>
      <c r="P1571" s="32">
        <v>141</v>
      </c>
      <c r="Q1571" s="32" t="s">
        <v>3799</v>
      </c>
    </row>
    <row r="1572" spans="1:17" hidden="1" x14ac:dyDescent="0.25">
      <c r="A1572" s="57">
        <v>42250.404984988425</v>
      </c>
      <c r="B1572" s="32" t="s">
        <v>70</v>
      </c>
      <c r="C1572" s="32" t="s">
        <v>3773</v>
      </c>
      <c r="D1572" s="32" t="s">
        <v>3774</v>
      </c>
      <c r="E1572" s="32" t="s">
        <v>3800</v>
      </c>
      <c r="F1572" s="32" t="s">
        <v>8732</v>
      </c>
      <c r="G1572" s="32" t="s">
        <v>2821</v>
      </c>
      <c r="H1572" s="32" t="s">
        <v>2822</v>
      </c>
      <c r="I1572" s="32" t="s">
        <v>4605</v>
      </c>
      <c r="J1572" s="35">
        <v>1794.8</v>
      </c>
      <c r="K1572" s="35">
        <v>0</v>
      </c>
      <c r="L1572" s="35">
        <v>0</v>
      </c>
      <c r="M1572" s="35">
        <v>0</v>
      </c>
      <c r="N1572" s="32" t="s">
        <v>2197</v>
      </c>
      <c r="O1572" s="32" t="s">
        <v>18</v>
      </c>
      <c r="P1572" s="32">
        <v>40</v>
      </c>
      <c r="Q1572" s="32" t="s">
        <v>3801</v>
      </c>
    </row>
    <row r="1573" spans="1:17" hidden="1" x14ac:dyDescent="0.25">
      <c r="A1573" s="57">
        <v>42250.404984988425</v>
      </c>
      <c r="B1573" s="32" t="s">
        <v>70</v>
      </c>
      <c r="C1573" s="32" t="s">
        <v>3773</v>
      </c>
      <c r="D1573" s="32" t="s">
        <v>3774</v>
      </c>
      <c r="E1573" s="32" t="s">
        <v>3800</v>
      </c>
      <c r="F1573" s="32" t="s">
        <v>8732</v>
      </c>
      <c r="G1573" s="32" t="s">
        <v>2821</v>
      </c>
      <c r="H1573" s="32" t="s">
        <v>2822</v>
      </c>
      <c r="I1573" s="32" t="s">
        <v>4605</v>
      </c>
      <c r="J1573" s="35">
        <v>179.48</v>
      </c>
      <c r="K1573" s="35">
        <v>0</v>
      </c>
      <c r="L1573" s="35">
        <v>0</v>
      </c>
      <c r="M1573" s="35">
        <v>0</v>
      </c>
      <c r="N1573" s="32" t="s">
        <v>2197</v>
      </c>
      <c r="O1573" s="32" t="s">
        <v>18</v>
      </c>
      <c r="P1573" s="32">
        <v>4</v>
      </c>
      <c r="Q1573" s="32" t="s">
        <v>3801</v>
      </c>
    </row>
    <row r="1574" spans="1:17" hidden="1" x14ac:dyDescent="0.25">
      <c r="A1574" s="57">
        <v>42250.404984988425</v>
      </c>
      <c r="B1574" s="32" t="s">
        <v>70</v>
      </c>
      <c r="C1574" s="32" t="s">
        <v>3773</v>
      </c>
      <c r="D1574" s="32" t="s">
        <v>3774</v>
      </c>
      <c r="E1574" s="32" t="s">
        <v>3800</v>
      </c>
      <c r="F1574" s="32" t="s">
        <v>8732</v>
      </c>
      <c r="G1574" s="32" t="s">
        <v>2785</v>
      </c>
      <c r="H1574" s="32" t="s">
        <v>2786</v>
      </c>
      <c r="I1574" s="32" t="s">
        <v>4605</v>
      </c>
      <c r="J1574" s="35">
        <v>2035.2</v>
      </c>
      <c r="K1574" s="35">
        <v>0</v>
      </c>
      <c r="L1574" s="35">
        <v>0</v>
      </c>
      <c r="M1574" s="35">
        <v>0</v>
      </c>
      <c r="N1574" s="32" t="s">
        <v>2197</v>
      </c>
      <c r="O1574" s="32" t="s">
        <v>18</v>
      </c>
      <c r="P1574" s="32">
        <v>40</v>
      </c>
      <c r="Q1574" s="32" t="s">
        <v>3801</v>
      </c>
    </row>
    <row r="1575" spans="1:17" hidden="1" x14ac:dyDescent="0.25">
      <c r="A1575" s="57">
        <v>42250.404986956019</v>
      </c>
      <c r="B1575" s="32" t="s">
        <v>70</v>
      </c>
      <c r="C1575" s="32" t="s">
        <v>3773</v>
      </c>
      <c r="D1575" s="32" t="s">
        <v>3774</v>
      </c>
      <c r="E1575" s="32" t="s">
        <v>3802</v>
      </c>
      <c r="F1575" s="32" t="s">
        <v>8733</v>
      </c>
      <c r="G1575" s="32" t="s">
        <v>2962</v>
      </c>
      <c r="H1575" s="32" t="s">
        <v>2963</v>
      </c>
      <c r="I1575" s="32" t="s">
        <v>4605</v>
      </c>
      <c r="J1575" s="35">
        <v>28.76</v>
      </c>
      <c r="K1575" s="35">
        <v>0</v>
      </c>
      <c r="L1575" s="35">
        <v>0</v>
      </c>
      <c r="M1575" s="35">
        <v>0</v>
      </c>
      <c r="N1575" s="32" t="s">
        <v>2197</v>
      </c>
      <c r="O1575" s="32" t="s">
        <v>18</v>
      </c>
      <c r="P1575" s="32">
        <v>4</v>
      </c>
      <c r="Q1575" s="32" t="s">
        <v>3803</v>
      </c>
    </row>
    <row r="1576" spans="1:17" hidden="1" x14ac:dyDescent="0.25">
      <c r="A1576" s="57">
        <v>42250.404986956019</v>
      </c>
      <c r="B1576" s="32" t="s">
        <v>70</v>
      </c>
      <c r="C1576" s="32" t="s">
        <v>3773</v>
      </c>
      <c r="D1576" s="32" t="s">
        <v>3774</v>
      </c>
      <c r="E1576" s="32" t="s">
        <v>3802</v>
      </c>
      <c r="F1576" s="32" t="s">
        <v>8733</v>
      </c>
      <c r="G1576" s="32" t="s">
        <v>2690</v>
      </c>
      <c r="H1576" s="32" t="s">
        <v>2691</v>
      </c>
      <c r="I1576" s="32" t="s">
        <v>4605</v>
      </c>
      <c r="J1576" s="35">
        <v>116.56</v>
      </c>
      <c r="K1576" s="35">
        <v>0</v>
      </c>
      <c r="L1576" s="35">
        <v>0</v>
      </c>
      <c r="M1576" s="35">
        <v>0</v>
      </c>
      <c r="N1576" s="32" t="s">
        <v>2197</v>
      </c>
      <c r="O1576" s="32" t="s">
        <v>18</v>
      </c>
      <c r="P1576" s="32">
        <v>4</v>
      </c>
      <c r="Q1576" s="32" t="s">
        <v>3803</v>
      </c>
    </row>
    <row r="1577" spans="1:17" hidden="1" x14ac:dyDescent="0.25">
      <c r="A1577" s="57">
        <v>42250.404986956019</v>
      </c>
      <c r="B1577" s="32" t="s">
        <v>70</v>
      </c>
      <c r="C1577" s="32" t="s">
        <v>3773</v>
      </c>
      <c r="D1577" s="32" t="s">
        <v>3774</v>
      </c>
      <c r="E1577" s="32" t="s">
        <v>3802</v>
      </c>
      <c r="F1577" s="32" t="s">
        <v>8733</v>
      </c>
      <c r="G1577" s="32" t="s">
        <v>2693</v>
      </c>
      <c r="H1577" s="32" t="s">
        <v>2694</v>
      </c>
      <c r="I1577" s="32" t="s">
        <v>4605</v>
      </c>
      <c r="J1577" s="35">
        <v>9.32</v>
      </c>
      <c r="K1577" s="35">
        <v>0</v>
      </c>
      <c r="L1577" s="35">
        <v>0</v>
      </c>
      <c r="M1577" s="35">
        <v>0</v>
      </c>
      <c r="N1577" s="32" t="s">
        <v>2197</v>
      </c>
      <c r="O1577" s="32" t="s">
        <v>18</v>
      </c>
      <c r="P1577" s="32">
        <v>4</v>
      </c>
      <c r="Q1577" s="32" t="s">
        <v>3803</v>
      </c>
    </row>
    <row r="1578" spans="1:17" hidden="1" x14ac:dyDescent="0.25">
      <c r="A1578" s="57">
        <v>42250.404986956019</v>
      </c>
      <c r="B1578" s="32" t="s">
        <v>70</v>
      </c>
      <c r="C1578" s="32" t="s">
        <v>3773</v>
      </c>
      <c r="D1578" s="32" t="s">
        <v>3774</v>
      </c>
      <c r="E1578" s="32" t="s">
        <v>3802</v>
      </c>
      <c r="F1578" s="32" t="s">
        <v>8733</v>
      </c>
      <c r="G1578" s="32" t="s">
        <v>2679</v>
      </c>
      <c r="H1578" s="32" t="s">
        <v>2680</v>
      </c>
      <c r="I1578" s="32" t="s">
        <v>4605</v>
      </c>
      <c r="J1578" s="35">
        <v>1096.74</v>
      </c>
      <c r="K1578" s="35">
        <v>0</v>
      </c>
      <c r="L1578" s="35">
        <v>0</v>
      </c>
      <c r="M1578" s="35">
        <v>0</v>
      </c>
      <c r="N1578" s="32" t="s">
        <v>2197</v>
      </c>
      <c r="O1578" s="32" t="s">
        <v>18</v>
      </c>
      <c r="P1578" s="32">
        <v>18</v>
      </c>
      <c r="Q1578" s="32" t="s">
        <v>3803</v>
      </c>
    </row>
    <row r="1579" spans="1:17" hidden="1" x14ac:dyDescent="0.25">
      <c r="A1579" s="57">
        <v>42250.404986956019</v>
      </c>
      <c r="B1579" s="32" t="s">
        <v>70</v>
      </c>
      <c r="C1579" s="32" t="s">
        <v>3773</v>
      </c>
      <c r="D1579" s="32" t="s">
        <v>3774</v>
      </c>
      <c r="E1579" s="32" t="s">
        <v>3802</v>
      </c>
      <c r="F1579" s="32" t="s">
        <v>8733</v>
      </c>
      <c r="G1579" s="32" t="s">
        <v>3131</v>
      </c>
      <c r="H1579" s="32" t="s">
        <v>3132</v>
      </c>
      <c r="I1579" s="32" t="s">
        <v>4605</v>
      </c>
      <c r="J1579" s="35">
        <v>145.44</v>
      </c>
      <c r="K1579" s="35">
        <v>0</v>
      </c>
      <c r="L1579" s="35">
        <v>0</v>
      </c>
      <c r="M1579" s="35">
        <v>0</v>
      </c>
      <c r="N1579" s="32" t="s">
        <v>2197</v>
      </c>
      <c r="O1579" s="32" t="s">
        <v>18</v>
      </c>
      <c r="P1579" s="32">
        <v>18</v>
      </c>
      <c r="Q1579" s="32" t="s">
        <v>3803</v>
      </c>
    </row>
    <row r="1580" spans="1:17" hidden="1" x14ac:dyDescent="0.25">
      <c r="A1580" s="57">
        <v>42250.4049900463</v>
      </c>
      <c r="B1580" s="32" t="s">
        <v>70</v>
      </c>
      <c r="C1580" s="32" t="s">
        <v>3773</v>
      </c>
      <c r="D1580" s="32" t="s">
        <v>3774</v>
      </c>
      <c r="E1580" s="32" t="s">
        <v>3804</v>
      </c>
      <c r="F1580" s="32" t="s">
        <v>8734</v>
      </c>
      <c r="G1580" s="32" t="s">
        <v>2679</v>
      </c>
      <c r="H1580" s="32" t="s">
        <v>2680</v>
      </c>
      <c r="I1580" s="32" t="s">
        <v>4605</v>
      </c>
      <c r="J1580" s="35">
        <v>121.86</v>
      </c>
      <c r="K1580" s="35">
        <v>0</v>
      </c>
      <c r="L1580" s="35">
        <v>0</v>
      </c>
      <c r="M1580" s="35">
        <v>0</v>
      </c>
      <c r="N1580" s="32" t="s">
        <v>2197</v>
      </c>
      <c r="O1580" s="32" t="s">
        <v>18</v>
      </c>
      <c r="P1580" s="32">
        <v>2</v>
      </c>
      <c r="Q1580" s="32" t="s">
        <v>3805</v>
      </c>
    </row>
    <row r="1581" spans="1:17" hidden="1" x14ac:dyDescent="0.25">
      <c r="A1581" s="57">
        <v>42250.4049900463</v>
      </c>
      <c r="B1581" s="32" t="s">
        <v>70</v>
      </c>
      <c r="C1581" s="32" t="s">
        <v>3773</v>
      </c>
      <c r="D1581" s="32" t="s">
        <v>3774</v>
      </c>
      <c r="E1581" s="32" t="s">
        <v>3804</v>
      </c>
      <c r="F1581" s="32" t="s">
        <v>8734</v>
      </c>
      <c r="G1581" s="32" t="s">
        <v>3079</v>
      </c>
      <c r="H1581" s="32" t="s">
        <v>3080</v>
      </c>
      <c r="I1581" s="32" t="s">
        <v>4605</v>
      </c>
      <c r="J1581" s="35">
        <v>11.06</v>
      </c>
      <c r="K1581" s="35">
        <v>0</v>
      </c>
      <c r="L1581" s="35">
        <v>0</v>
      </c>
      <c r="M1581" s="35">
        <v>0</v>
      </c>
      <c r="N1581" s="32" t="s">
        <v>2197</v>
      </c>
      <c r="O1581" s="32" t="s">
        <v>18</v>
      </c>
      <c r="P1581" s="32">
        <v>2</v>
      </c>
      <c r="Q1581" s="32" t="s">
        <v>3805</v>
      </c>
    </row>
    <row r="1582" spans="1:17" hidden="1" x14ac:dyDescent="0.25">
      <c r="A1582" s="57">
        <v>42250.4049900463</v>
      </c>
      <c r="B1582" s="32" t="s">
        <v>70</v>
      </c>
      <c r="C1582" s="32" t="s">
        <v>3773</v>
      </c>
      <c r="D1582" s="32" t="s">
        <v>3774</v>
      </c>
      <c r="E1582" s="32" t="s">
        <v>3804</v>
      </c>
      <c r="F1582" s="32" t="s">
        <v>8734</v>
      </c>
      <c r="G1582" s="32" t="s">
        <v>3002</v>
      </c>
      <c r="H1582" s="32" t="s">
        <v>3003</v>
      </c>
      <c r="I1582" s="32" t="s">
        <v>4605</v>
      </c>
      <c r="J1582" s="35">
        <v>28.68</v>
      </c>
      <c r="K1582" s="35">
        <v>0</v>
      </c>
      <c r="L1582" s="35">
        <v>0</v>
      </c>
      <c r="M1582" s="35">
        <v>0</v>
      </c>
      <c r="N1582" s="32" t="s">
        <v>2197</v>
      </c>
      <c r="O1582" s="32" t="s">
        <v>18</v>
      </c>
      <c r="P1582" s="32">
        <v>2</v>
      </c>
      <c r="Q1582" s="32" t="s">
        <v>3805</v>
      </c>
    </row>
    <row r="1583" spans="1:17" hidden="1" x14ac:dyDescent="0.25">
      <c r="A1583" s="57">
        <v>42250.404991863426</v>
      </c>
      <c r="B1583" s="32" t="s">
        <v>70</v>
      </c>
      <c r="C1583" s="32" t="s">
        <v>3773</v>
      </c>
      <c r="D1583" s="32" t="s">
        <v>3774</v>
      </c>
      <c r="E1583" s="32" t="s">
        <v>3806</v>
      </c>
      <c r="F1583" s="32" t="s">
        <v>8735</v>
      </c>
      <c r="G1583" s="32" t="s">
        <v>3379</v>
      </c>
      <c r="H1583" s="32" t="s">
        <v>3380</v>
      </c>
      <c r="I1583" s="32" t="s">
        <v>4605</v>
      </c>
      <c r="J1583" s="35">
        <v>243.45</v>
      </c>
      <c r="K1583" s="35">
        <v>0</v>
      </c>
      <c r="L1583" s="35">
        <v>0</v>
      </c>
      <c r="M1583" s="35">
        <v>0</v>
      </c>
      <c r="N1583" s="32" t="s">
        <v>2197</v>
      </c>
      <c r="O1583" s="32" t="s">
        <v>18</v>
      </c>
      <c r="P1583" s="32">
        <v>15</v>
      </c>
      <c r="Q1583" s="32" t="s">
        <v>3807</v>
      </c>
    </row>
    <row r="1584" spans="1:17" hidden="1" x14ac:dyDescent="0.25">
      <c r="A1584" s="57">
        <v>42250.404991863426</v>
      </c>
      <c r="B1584" s="32" t="s">
        <v>70</v>
      </c>
      <c r="C1584" s="32" t="s">
        <v>3773</v>
      </c>
      <c r="D1584" s="32" t="s">
        <v>3774</v>
      </c>
      <c r="E1584" s="32" t="s">
        <v>3806</v>
      </c>
      <c r="F1584" s="32" t="s">
        <v>8735</v>
      </c>
      <c r="G1584" s="32" t="s">
        <v>3095</v>
      </c>
      <c r="H1584" s="32" t="s">
        <v>4978</v>
      </c>
      <c r="I1584" s="32" t="s">
        <v>4605</v>
      </c>
      <c r="J1584" s="35">
        <v>138.9</v>
      </c>
      <c r="K1584" s="35">
        <v>0</v>
      </c>
      <c r="L1584" s="35">
        <v>0</v>
      </c>
      <c r="M1584" s="35">
        <v>0</v>
      </c>
      <c r="N1584" s="32" t="s">
        <v>2197</v>
      </c>
      <c r="O1584" s="32" t="s">
        <v>18</v>
      </c>
      <c r="P1584" s="32">
        <v>15</v>
      </c>
      <c r="Q1584" s="32" t="s">
        <v>3807</v>
      </c>
    </row>
    <row r="1585" spans="1:17" hidden="1" x14ac:dyDescent="0.25">
      <c r="A1585" s="57">
        <v>42250.404991863426</v>
      </c>
      <c r="B1585" s="32" t="s">
        <v>70</v>
      </c>
      <c r="C1585" s="32" t="s">
        <v>3773</v>
      </c>
      <c r="D1585" s="32" t="s">
        <v>3774</v>
      </c>
      <c r="E1585" s="32" t="s">
        <v>3806</v>
      </c>
      <c r="F1585" s="32" t="s">
        <v>8735</v>
      </c>
      <c r="G1585" s="32" t="s">
        <v>3096</v>
      </c>
      <c r="H1585" s="32" t="s">
        <v>3097</v>
      </c>
      <c r="I1585" s="32" t="s">
        <v>4605</v>
      </c>
      <c r="J1585" s="35">
        <v>29.25</v>
      </c>
      <c r="K1585" s="35">
        <v>0</v>
      </c>
      <c r="L1585" s="35">
        <v>0</v>
      </c>
      <c r="M1585" s="35">
        <v>0</v>
      </c>
      <c r="N1585" s="32" t="s">
        <v>2197</v>
      </c>
      <c r="O1585" s="32" t="s">
        <v>18</v>
      </c>
      <c r="P1585" s="32">
        <v>15</v>
      </c>
      <c r="Q1585" s="32" t="s">
        <v>3807</v>
      </c>
    </row>
    <row r="1586" spans="1:17" hidden="1" x14ac:dyDescent="0.25">
      <c r="A1586" s="57">
        <v>42250.404991863426</v>
      </c>
      <c r="B1586" s="32" t="s">
        <v>70</v>
      </c>
      <c r="C1586" s="32" t="s">
        <v>3773</v>
      </c>
      <c r="D1586" s="32" t="s">
        <v>3774</v>
      </c>
      <c r="E1586" s="32" t="s">
        <v>3806</v>
      </c>
      <c r="F1586" s="32" t="s">
        <v>8735</v>
      </c>
      <c r="G1586" s="32" t="s">
        <v>3808</v>
      </c>
      <c r="H1586" s="32" t="s">
        <v>3809</v>
      </c>
      <c r="I1586" s="32" t="s">
        <v>4605</v>
      </c>
      <c r="J1586" s="35">
        <v>573.29999999999995</v>
      </c>
      <c r="K1586" s="35">
        <v>0</v>
      </c>
      <c r="L1586" s="35">
        <v>0</v>
      </c>
      <c r="M1586" s="35">
        <v>0</v>
      </c>
      <c r="N1586" s="32" t="s">
        <v>2197</v>
      </c>
      <c r="O1586" s="32" t="s">
        <v>18</v>
      </c>
      <c r="P1586" s="32">
        <v>42</v>
      </c>
      <c r="Q1586" s="32" t="s">
        <v>3807</v>
      </c>
    </row>
    <row r="1587" spans="1:17" hidden="1" x14ac:dyDescent="0.25">
      <c r="A1587" s="57">
        <v>42250.404994363424</v>
      </c>
      <c r="B1587" s="32" t="s">
        <v>70</v>
      </c>
      <c r="C1587" s="32" t="s">
        <v>3773</v>
      </c>
      <c r="D1587" s="32" t="s">
        <v>3774</v>
      </c>
      <c r="E1587" s="32" t="s">
        <v>3810</v>
      </c>
      <c r="F1587" s="32" t="s">
        <v>8736</v>
      </c>
      <c r="G1587" s="32" t="s">
        <v>2821</v>
      </c>
      <c r="H1587" s="32" t="s">
        <v>2822</v>
      </c>
      <c r="I1587" s="32" t="s">
        <v>4605</v>
      </c>
      <c r="J1587" s="35">
        <v>897.4</v>
      </c>
      <c r="K1587" s="35">
        <v>0</v>
      </c>
      <c r="L1587" s="35">
        <v>0</v>
      </c>
      <c r="M1587" s="35">
        <v>0</v>
      </c>
      <c r="N1587" s="32" t="s">
        <v>2197</v>
      </c>
      <c r="O1587" s="32" t="s">
        <v>18</v>
      </c>
      <c r="P1587" s="32">
        <v>20</v>
      </c>
      <c r="Q1587" s="32" t="s">
        <v>3811</v>
      </c>
    </row>
    <row r="1588" spans="1:17" hidden="1" x14ac:dyDescent="0.25">
      <c r="A1588" s="57">
        <v>42250.404994363424</v>
      </c>
      <c r="B1588" s="32" t="s">
        <v>70</v>
      </c>
      <c r="C1588" s="32" t="s">
        <v>3773</v>
      </c>
      <c r="D1588" s="32" t="s">
        <v>3774</v>
      </c>
      <c r="E1588" s="32" t="s">
        <v>3810</v>
      </c>
      <c r="F1588" s="32" t="s">
        <v>8736</v>
      </c>
      <c r="G1588" s="32" t="s">
        <v>2785</v>
      </c>
      <c r="H1588" s="32" t="s">
        <v>2786</v>
      </c>
      <c r="I1588" s="32" t="s">
        <v>4605</v>
      </c>
      <c r="J1588" s="35">
        <v>5088</v>
      </c>
      <c r="K1588" s="35">
        <v>0</v>
      </c>
      <c r="L1588" s="35">
        <v>0</v>
      </c>
      <c r="M1588" s="35">
        <v>0</v>
      </c>
      <c r="N1588" s="32" t="s">
        <v>2197</v>
      </c>
      <c r="O1588" s="32" t="s">
        <v>18</v>
      </c>
      <c r="P1588" s="32">
        <v>100</v>
      </c>
      <c r="Q1588" s="32" t="s">
        <v>3811</v>
      </c>
    </row>
    <row r="1589" spans="1:17" hidden="1" x14ac:dyDescent="0.25">
      <c r="A1589" s="57">
        <v>42250.404996030091</v>
      </c>
      <c r="B1589" s="32" t="s">
        <v>70</v>
      </c>
      <c r="C1589" s="32" t="s">
        <v>3773</v>
      </c>
      <c r="D1589" s="32" t="s">
        <v>3774</v>
      </c>
      <c r="E1589" s="32" t="s">
        <v>3812</v>
      </c>
      <c r="F1589" s="32" t="s">
        <v>8737</v>
      </c>
      <c r="G1589" s="32" t="s">
        <v>3379</v>
      </c>
      <c r="H1589" s="32" t="s">
        <v>3380</v>
      </c>
      <c r="I1589" s="32" t="s">
        <v>4605</v>
      </c>
      <c r="J1589" s="35">
        <v>80.58</v>
      </c>
      <c r="K1589" s="35">
        <v>0</v>
      </c>
      <c r="L1589" s="35">
        <v>0</v>
      </c>
      <c r="M1589" s="35">
        <v>0</v>
      </c>
      <c r="N1589" s="32" t="s">
        <v>2197</v>
      </c>
      <c r="O1589" s="32" t="s">
        <v>18</v>
      </c>
      <c r="P1589" s="32">
        <v>3</v>
      </c>
      <c r="Q1589" s="32" t="s">
        <v>3813</v>
      </c>
    </row>
    <row r="1590" spans="1:17" hidden="1" x14ac:dyDescent="0.25">
      <c r="A1590" s="57">
        <v>42250.404996030091</v>
      </c>
      <c r="B1590" s="32" t="s">
        <v>70</v>
      </c>
      <c r="C1590" s="32" t="s">
        <v>3773</v>
      </c>
      <c r="D1590" s="32" t="s">
        <v>3774</v>
      </c>
      <c r="E1590" s="32" t="s">
        <v>3812</v>
      </c>
      <c r="F1590" s="32" t="s">
        <v>8737</v>
      </c>
      <c r="G1590" s="32" t="s">
        <v>2809</v>
      </c>
      <c r="H1590" s="32" t="s">
        <v>2810</v>
      </c>
      <c r="I1590" s="32" t="s">
        <v>4605</v>
      </c>
      <c r="J1590" s="35">
        <v>15.22</v>
      </c>
      <c r="K1590" s="35">
        <v>0</v>
      </c>
      <c r="L1590" s="35">
        <v>0</v>
      </c>
      <c r="M1590" s="35">
        <v>0</v>
      </c>
      <c r="N1590" s="32" t="s">
        <v>2197</v>
      </c>
      <c r="O1590" s="32" t="s">
        <v>18</v>
      </c>
      <c r="P1590" s="32">
        <v>2</v>
      </c>
      <c r="Q1590" s="32" t="s">
        <v>3813</v>
      </c>
    </row>
    <row r="1591" spans="1:17" hidden="1" x14ac:dyDescent="0.25">
      <c r="A1591" s="57">
        <v>42250.404996030091</v>
      </c>
      <c r="B1591" s="32" t="s">
        <v>70</v>
      </c>
      <c r="C1591" s="32" t="s">
        <v>3773</v>
      </c>
      <c r="D1591" s="32" t="s">
        <v>3774</v>
      </c>
      <c r="E1591" s="32" t="s">
        <v>3812</v>
      </c>
      <c r="F1591" s="32" t="s">
        <v>8737</v>
      </c>
      <c r="G1591" s="32" t="s">
        <v>3096</v>
      </c>
      <c r="H1591" s="32" t="s">
        <v>3097</v>
      </c>
      <c r="I1591" s="32" t="s">
        <v>4605</v>
      </c>
      <c r="J1591" s="35">
        <v>10.14</v>
      </c>
      <c r="K1591" s="35">
        <v>0</v>
      </c>
      <c r="L1591" s="35">
        <v>0</v>
      </c>
      <c r="M1591" s="35">
        <v>0</v>
      </c>
      <c r="N1591" s="32" t="s">
        <v>2197</v>
      </c>
      <c r="O1591" s="32" t="s">
        <v>18</v>
      </c>
      <c r="P1591" s="32">
        <v>3</v>
      </c>
      <c r="Q1591" s="32" t="s">
        <v>3813</v>
      </c>
    </row>
    <row r="1592" spans="1:17" hidden="1" x14ac:dyDescent="0.25">
      <c r="A1592" s="57">
        <v>42250.404996030091</v>
      </c>
      <c r="B1592" s="32" t="s">
        <v>70</v>
      </c>
      <c r="C1592" s="32" t="s">
        <v>3773</v>
      </c>
      <c r="D1592" s="32" t="s">
        <v>3774</v>
      </c>
      <c r="E1592" s="32" t="s">
        <v>3812</v>
      </c>
      <c r="F1592" s="32" t="s">
        <v>8737</v>
      </c>
      <c r="G1592" s="32" t="s">
        <v>3089</v>
      </c>
      <c r="H1592" s="32" t="s">
        <v>3090</v>
      </c>
      <c r="I1592" s="32" t="s">
        <v>4605</v>
      </c>
      <c r="J1592" s="35">
        <v>6.81</v>
      </c>
      <c r="K1592" s="35">
        <v>0</v>
      </c>
      <c r="L1592" s="35">
        <v>0</v>
      </c>
      <c r="M1592" s="35">
        <v>0</v>
      </c>
      <c r="N1592" s="32" t="s">
        <v>2197</v>
      </c>
      <c r="O1592" s="32" t="s">
        <v>18</v>
      </c>
      <c r="P1592" s="32">
        <v>1</v>
      </c>
      <c r="Q1592" s="32" t="s">
        <v>3813</v>
      </c>
    </row>
    <row r="1593" spans="1:17" hidden="1" x14ac:dyDescent="0.25">
      <c r="A1593" s="57">
        <v>42250.404996030091</v>
      </c>
      <c r="B1593" s="32" t="s">
        <v>70</v>
      </c>
      <c r="C1593" s="32" t="s">
        <v>3773</v>
      </c>
      <c r="D1593" s="32" t="s">
        <v>3774</v>
      </c>
      <c r="E1593" s="32" t="s">
        <v>3812</v>
      </c>
      <c r="F1593" s="32" t="s">
        <v>8737</v>
      </c>
      <c r="G1593" s="32" t="s">
        <v>3814</v>
      </c>
      <c r="H1593" s="32" t="s">
        <v>3815</v>
      </c>
      <c r="I1593" s="32" t="s">
        <v>4605</v>
      </c>
      <c r="J1593" s="35">
        <v>101.52</v>
      </c>
      <c r="K1593" s="35">
        <v>0</v>
      </c>
      <c r="L1593" s="35">
        <v>0</v>
      </c>
      <c r="M1593" s="35">
        <v>0</v>
      </c>
      <c r="N1593" s="32" t="s">
        <v>2197</v>
      </c>
      <c r="O1593" s="32" t="s">
        <v>18</v>
      </c>
      <c r="P1593" s="32">
        <v>6</v>
      </c>
      <c r="Q1593" s="32" t="s">
        <v>3813</v>
      </c>
    </row>
    <row r="1594" spans="1:17" hidden="1" x14ac:dyDescent="0.25">
      <c r="A1594" s="57">
        <v>42250.404996030091</v>
      </c>
      <c r="B1594" s="32" t="s">
        <v>70</v>
      </c>
      <c r="C1594" s="32" t="s">
        <v>3773</v>
      </c>
      <c r="D1594" s="32" t="s">
        <v>3774</v>
      </c>
      <c r="E1594" s="32" t="s">
        <v>3812</v>
      </c>
      <c r="F1594" s="32" t="s">
        <v>8737</v>
      </c>
      <c r="G1594" s="32" t="s">
        <v>2821</v>
      </c>
      <c r="H1594" s="32" t="s">
        <v>2822</v>
      </c>
      <c r="I1594" s="32" t="s">
        <v>4605</v>
      </c>
      <c r="J1594" s="35">
        <v>63.52</v>
      </c>
      <c r="K1594" s="35">
        <v>0</v>
      </c>
      <c r="L1594" s="35">
        <v>0</v>
      </c>
      <c r="M1594" s="35">
        <v>0</v>
      </c>
      <c r="N1594" s="32" t="s">
        <v>2197</v>
      </c>
      <c r="O1594" s="32" t="s">
        <v>18</v>
      </c>
      <c r="P1594" s="32">
        <v>1</v>
      </c>
      <c r="Q1594" s="32" t="s">
        <v>3813</v>
      </c>
    </row>
    <row r="1595" spans="1:17" hidden="1" x14ac:dyDescent="0.25">
      <c r="A1595" s="57">
        <v>42250.404998923608</v>
      </c>
      <c r="B1595" s="32" t="s">
        <v>70</v>
      </c>
      <c r="C1595" s="32" t="s">
        <v>3773</v>
      </c>
      <c r="D1595" s="32" t="s">
        <v>3774</v>
      </c>
      <c r="E1595" s="32" t="s">
        <v>3816</v>
      </c>
      <c r="F1595" s="32" t="s">
        <v>8738</v>
      </c>
      <c r="G1595" s="32" t="s">
        <v>3379</v>
      </c>
      <c r="H1595" s="32" t="s">
        <v>3380</v>
      </c>
      <c r="I1595" s="32" t="s">
        <v>4605</v>
      </c>
      <c r="J1595" s="35">
        <v>107.44</v>
      </c>
      <c r="K1595" s="35">
        <v>0</v>
      </c>
      <c r="L1595" s="35">
        <v>0</v>
      </c>
      <c r="M1595" s="35">
        <v>0</v>
      </c>
      <c r="N1595" s="32" t="s">
        <v>2197</v>
      </c>
      <c r="O1595" s="32" t="s">
        <v>18</v>
      </c>
      <c r="P1595" s="32">
        <v>4</v>
      </c>
      <c r="Q1595" s="32" t="s">
        <v>3817</v>
      </c>
    </row>
    <row r="1596" spans="1:17" hidden="1" x14ac:dyDescent="0.25">
      <c r="A1596" s="57">
        <v>42250.404998923608</v>
      </c>
      <c r="B1596" s="32" t="s">
        <v>70</v>
      </c>
      <c r="C1596" s="32" t="s">
        <v>3773</v>
      </c>
      <c r="D1596" s="32" t="s">
        <v>3774</v>
      </c>
      <c r="E1596" s="32" t="s">
        <v>3816</v>
      </c>
      <c r="F1596" s="32" t="s">
        <v>8738</v>
      </c>
      <c r="G1596" s="32" t="s">
        <v>3117</v>
      </c>
      <c r="H1596" s="32" t="s">
        <v>3118</v>
      </c>
      <c r="I1596" s="32" t="s">
        <v>4605</v>
      </c>
      <c r="J1596" s="35">
        <v>128.56</v>
      </c>
      <c r="K1596" s="35">
        <v>0</v>
      </c>
      <c r="L1596" s="35">
        <v>0</v>
      </c>
      <c r="M1596" s="35">
        <v>0</v>
      </c>
      <c r="N1596" s="32" t="s">
        <v>2197</v>
      </c>
      <c r="O1596" s="32" t="s">
        <v>18</v>
      </c>
      <c r="P1596" s="32">
        <v>4</v>
      </c>
      <c r="Q1596" s="32" t="s">
        <v>3817</v>
      </c>
    </row>
    <row r="1597" spans="1:17" hidden="1" x14ac:dyDescent="0.25">
      <c r="A1597" s="57">
        <v>42250.404998923608</v>
      </c>
      <c r="B1597" s="32" t="s">
        <v>70</v>
      </c>
      <c r="C1597" s="32" t="s">
        <v>3773</v>
      </c>
      <c r="D1597" s="32" t="s">
        <v>3774</v>
      </c>
      <c r="E1597" s="32" t="s">
        <v>3816</v>
      </c>
      <c r="F1597" s="32" t="s">
        <v>8738</v>
      </c>
      <c r="G1597" s="32" t="s">
        <v>2994</v>
      </c>
      <c r="H1597" s="32" t="s">
        <v>2995</v>
      </c>
      <c r="I1597" s="32" t="s">
        <v>4605</v>
      </c>
      <c r="J1597" s="35">
        <v>20.32</v>
      </c>
      <c r="K1597" s="35">
        <v>0</v>
      </c>
      <c r="L1597" s="35">
        <v>0</v>
      </c>
      <c r="M1597" s="35">
        <v>0</v>
      </c>
      <c r="N1597" s="32" t="s">
        <v>2197</v>
      </c>
      <c r="O1597" s="32" t="s">
        <v>18</v>
      </c>
      <c r="P1597" s="32">
        <v>4</v>
      </c>
      <c r="Q1597" s="32" t="s">
        <v>3817</v>
      </c>
    </row>
    <row r="1598" spans="1:17" hidden="1" x14ac:dyDescent="0.25">
      <c r="A1598" s="57">
        <v>42250.405702777774</v>
      </c>
      <c r="B1598" s="32" t="s">
        <v>70</v>
      </c>
      <c r="C1598" s="32" t="s">
        <v>3773</v>
      </c>
      <c r="D1598" s="32" t="s">
        <v>3774</v>
      </c>
      <c r="E1598" s="32" t="s">
        <v>3818</v>
      </c>
      <c r="F1598" s="32" t="s">
        <v>8739</v>
      </c>
      <c r="G1598" s="32" t="s">
        <v>3040</v>
      </c>
      <c r="H1598" s="32" t="s">
        <v>3041</v>
      </c>
      <c r="I1598" s="32" t="s">
        <v>4605</v>
      </c>
      <c r="J1598" s="35">
        <v>82.48</v>
      </c>
      <c r="K1598" s="35">
        <v>0</v>
      </c>
      <c r="L1598" s="35">
        <v>0</v>
      </c>
      <c r="M1598" s="35">
        <v>0</v>
      </c>
      <c r="N1598" s="32" t="s">
        <v>2197</v>
      </c>
      <c r="O1598" s="32" t="s">
        <v>18</v>
      </c>
      <c r="P1598" s="32">
        <v>2</v>
      </c>
      <c r="Q1598" s="32" t="s">
        <v>3819</v>
      </c>
    </row>
    <row r="1599" spans="1:17" hidden="1" x14ac:dyDescent="0.25">
      <c r="A1599" s="57">
        <v>42250.405704398145</v>
      </c>
      <c r="B1599" s="32" t="s">
        <v>70</v>
      </c>
      <c r="C1599" s="32" t="s">
        <v>3773</v>
      </c>
      <c r="D1599" s="32" t="s">
        <v>3774</v>
      </c>
      <c r="E1599" s="32" t="s">
        <v>3820</v>
      </c>
      <c r="F1599" s="32" t="s">
        <v>8740</v>
      </c>
      <c r="G1599" s="32" t="s">
        <v>2821</v>
      </c>
      <c r="H1599" s="32" t="s">
        <v>2822</v>
      </c>
      <c r="I1599" s="32" t="s">
        <v>4605</v>
      </c>
      <c r="J1599" s="35">
        <v>44.87</v>
      </c>
      <c r="K1599" s="35">
        <v>0</v>
      </c>
      <c r="L1599" s="35">
        <v>0</v>
      </c>
      <c r="M1599" s="35">
        <v>0</v>
      </c>
      <c r="N1599" s="32" t="s">
        <v>2197</v>
      </c>
      <c r="O1599" s="32" t="s">
        <v>18</v>
      </c>
      <c r="P1599" s="32">
        <v>1</v>
      </c>
      <c r="Q1599" s="32" t="s">
        <v>3821</v>
      </c>
    </row>
    <row r="1600" spans="1:17" hidden="1" x14ac:dyDescent="0.25">
      <c r="A1600" s="57">
        <v>42250.405704398145</v>
      </c>
      <c r="B1600" s="32" t="s">
        <v>70</v>
      </c>
      <c r="C1600" s="32" t="s">
        <v>3773</v>
      </c>
      <c r="D1600" s="32" t="s">
        <v>3774</v>
      </c>
      <c r="E1600" s="32" t="s">
        <v>3820</v>
      </c>
      <c r="F1600" s="32" t="s">
        <v>8740</v>
      </c>
      <c r="G1600" s="32" t="s">
        <v>3086</v>
      </c>
      <c r="H1600" s="32" t="s">
        <v>4718</v>
      </c>
      <c r="I1600" s="32" t="s">
        <v>4605</v>
      </c>
      <c r="J1600" s="35">
        <v>10.82</v>
      </c>
      <c r="K1600" s="35">
        <v>0</v>
      </c>
      <c r="L1600" s="35">
        <v>0</v>
      </c>
      <c r="M1600" s="35">
        <v>0</v>
      </c>
      <c r="N1600" s="32" t="s">
        <v>2197</v>
      </c>
      <c r="O1600" s="32" t="s">
        <v>18</v>
      </c>
      <c r="P1600" s="32">
        <v>1</v>
      </c>
      <c r="Q1600" s="32" t="s">
        <v>3821</v>
      </c>
    </row>
    <row r="1601" spans="1:17" hidden="1" x14ac:dyDescent="0.25">
      <c r="A1601" s="57">
        <v>42250.405704398145</v>
      </c>
      <c r="B1601" s="32" t="s">
        <v>70</v>
      </c>
      <c r="C1601" s="32" t="s">
        <v>3773</v>
      </c>
      <c r="D1601" s="32" t="s">
        <v>3774</v>
      </c>
      <c r="E1601" s="32" t="s">
        <v>3820</v>
      </c>
      <c r="F1601" s="32" t="s">
        <v>8740</v>
      </c>
      <c r="G1601" s="32" t="s">
        <v>3087</v>
      </c>
      <c r="H1601" s="32" t="s">
        <v>3088</v>
      </c>
      <c r="I1601" s="32" t="s">
        <v>4605</v>
      </c>
      <c r="J1601" s="35">
        <v>10.07</v>
      </c>
      <c r="K1601" s="35">
        <v>0</v>
      </c>
      <c r="L1601" s="35">
        <v>0</v>
      </c>
      <c r="M1601" s="35">
        <v>0</v>
      </c>
      <c r="N1601" s="32" t="s">
        <v>2197</v>
      </c>
      <c r="O1601" s="32" t="s">
        <v>18</v>
      </c>
      <c r="P1601" s="32">
        <v>1</v>
      </c>
      <c r="Q1601" s="32" t="s">
        <v>3821</v>
      </c>
    </row>
    <row r="1602" spans="1:17" hidden="1" x14ac:dyDescent="0.25">
      <c r="A1602" s="57">
        <v>42250.405706400466</v>
      </c>
      <c r="B1602" s="32" t="s">
        <v>70</v>
      </c>
      <c r="C1602" s="32" t="s">
        <v>3773</v>
      </c>
      <c r="D1602" s="32" t="s">
        <v>3774</v>
      </c>
      <c r="E1602" s="32" t="s">
        <v>3822</v>
      </c>
      <c r="F1602" s="32" t="s">
        <v>8741</v>
      </c>
      <c r="G1602" s="32" t="s">
        <v>3823</v>
      </c>
      <c r="H1602" s="32" t="s">
        <v>3824</v>
      </c>
      <c r="I1602" s="32" t="s">
        <v>4605</v>
      </c>
      <c r="J1602" s="35">
        <v>26.22</v>
      </c>
      <c r="K1602" s="35">
        <v>0</v>
      </c>
      <c r="L1602" s="35">
        <v>0</v>
      </c>
      <c r="M1602" s="35">
        <v>0</v>
      </c>
      <c r="N1602" s="32" t="s">
        <v>2197</v>
      </c>
      <c r="O1602" s="32" t="s">
        <v>18</v>
      </c>
      <c r="P1602" s="32">
        <v>1</v>
      </c>
      <c r="Q1602" s="32" t="s">
        <v>3825</v>
      </c>
    </row>
    <row r="1603" spans="1:17" hidden="1" x14ac:dyDescent="0.25">
      <c r="A1603" s="57">
        <v>42250.405708020837</v>
      </c>
      <c r="B1603" s="32" t="s">
        <v>70</v>
      </c>
      <c r="C1603" s="32" t="s">
        <v>3773</v>
      </c>
      <c r="D1603" s="32" t="s">
        <v>3774</v>
      </c>
      <c r="E1603" s="32" t="s">
        <v>3826</v>
      </c>
      <c r="F1603" s="32" t="s">
        <v>8742</v>
      </c>
      <c r="G1603" s="32" t="s">
        <v>3379</v>
      </c>
      <c r="H1603" s="32" t="s">
        <v>3380</v>
      </c>
      <c r="I1603" s="32" t="s">
        <v>4605</v>
      </c>
      <c r="J1603" s="35">
        <v>161.16</v>
      </c>
      <c r="K1603" s="35">
        <v>0</v>
      </c>
      <c r="L1603" s="35">
        <v>0</v>
      </c>
      <c r="M1603" s="35">
        <v>0</v>
      </c>
      <c r="N1603" s="32" t="s">
        <v>2197</v>
      </c>
      <c r="O1603" s="32" t="s">
        <v>18</v>
      </c>
      <c r="P1603" s="32">
        <v>6</v>
      </c>
      <c r="Q1603" s="32" t="s">
        <v>3827</v>
      </c>
    </row>
    <row r="1604" spans="1:17" hidden="1" x14ac:dyDescent="0.25">
      <c r="A1604" s="57">
        <v>42250.405708020837</v>
      </c>
      <c r="B1604" s="32" t="s">
        <v>70</v>
      </c>
      <c r="C1604" s="32" t="s">
        <v>3773</v>
      </c>
      <c r="D1604" s="32" t="s">
        <v>3774</v>
      </c>
      <c r="E1604" s="32" t="s">
        <v>3826</v>
      </c>
      <c r="F1604" s="32" t="s">
        <v>8742</v>
      </c>
      <c r="G1604" s="32" t="s">
        <v>3117</v>
      </c>
      <c r="H1604" s="32" t="s">
        <v>3118</v>
      </c>
      <c r="I1604" s="32" t="s">
        <v>4605</v>
      </c>
      <c r="J1604" s="35">
        <v>192.84</v>
      </c>
      <c r="K1604" s="35">
        <v>0</v>
      </c>
      <c r="L1604" s="35">
        <v>0</v>
      </c>
      <c r="M1604" s="35">
        <v>0</v>
      </c>
      <c r="N1604" s="32" t="s">
        <v>2197</v>
      </c>
      <c r="O1604" s="32" t="s">
        <v>18</v>
      </c>
      <c r="P1604" s="32">
        <v>6</v>
      </c>
      <c r="Q1604" s="32" t="s">
        <v>3827</v>
      </c>
    </row>
    <row r="1605" spans="1:17" hidden="1" x14ac:dyDescent="0.25">
      <c r="A1605" s="57">
        <v>42250.405708020837</v>
      </c>
      <c r="B1605" s="32" t="s">
        <v>70</v>
      </c>
      <c r="C1605" s="32" t="s">
        <v>3773</v>
      </c>
      <c r="D1605" s="32" t="s">
        <v>3774</v>
      </c>
      <c r="E1605" s="32" t="s">
        <v>3826</v>
      </c>
      <c r="F1605" s="32" t="s">
        <v>8742</v>
      </c>
      <c r="G1605" s="32" t="s">
        <v>2994</v>
      </c>
      <c r="H1605" s="32" t="s">
        <v>2995</v>
      </c>
      <c r="I1605" s="32" t="s">
        <v>4605</v>
      </c>
      <c r="J1605" s="35">
        <v>30.48</v>
      </c>
      <c r="K1605" s="35">
        <v>0</v>
      </c>
      <c r="L1605" s="35">
        <v>0</v>
      </c>
      <c r="M1605" s="35">
        <v>0</v>
      </c>
      <c r="N1605" s="32" t="s">
        <v>2197</v>
      </c>
      <c r="O1605" s="32" t="s">
        <v>18</v>
      </c>
      <c r="P1605" s="32">
        <v>6</v>
      </c>
      <c r="Q1605" s="32" t="s">
        <v>3827</v>
      </c>
    </row>
    <row r="1606" spans="1:17" hidden="1" x14ac:dyDescent="0.25">
      <c r="A1606" s="57">
        <v>42250.405709837964</v>
      </c>
      <c r="B1606" s="32" t="s">
        <v>70</v>
      </c>
      <c r="C1606" s="32" t="s">
        <v>3773</v>
      </c>
      <c r="D1606" s="32" t="s">
        <v>3774</v>
      </c>
      <c r="E1606" s="32" t="s">
        <v>4415</v>
      </c>
      <c r="F1606" s="32" t="s">
        <v>8743</v>
      </c>
      <c r="G1606" s="32" t="s">
        <v>3372</v>
      </c>
      <c r="H1606" s="32" t="s">
        <v>3373</v>
      </c>
      <c r="I1606" s="32" t="s">
        <v>4605</v>
      </c>
      <c r="J1606" s="35">
        <v>2692.2</v>
      </c>
      <c r="K1606" s="35">
        <v>0</v>
      </c>
      <c r="L1606" s="35">
        <v>0</v>
      </c>
      <c r="M1606" s="35">
        <v>0</v>
      </c>
      <c r="N1606" s="32" t="s">
        <v>2197</v>
      </c>
      <c r="O1606" s="32" t="s">
        <v>18</v>
      </c>
      <c r="P1606" s="32">
        <v>60</v>
      </c>
      <c r="Q1606" s="32" t="s">
        <v>4416</v>
      </c>
    </row>
    <row r="1607" spans="1:17" hidden="1" x14ac:dyDescent="0.25">
      <c r="A1607" s="57">
        <v>42250.405709837964</v>
      </c>
      <c r="B1607" s="32" t="s">
        <v>70</v>
      </c>
      <c r="C1607" s="32" t="s">
        <v>3773</v>
      </c>
      <c r="D1607" s="32" t="s">
        <v>3774</v>
      </c>
      <c r="E1607" s="32" t="s">
        <v>4415</v>
      </c>
      <c r="F1607" s="32" t="s">
        <v>8743</v>
      </c>
      <c r="G1607" s="32" t="s">
        <v>3247</v>
      </c>
      <c r="H1607" s="32" t="s">
        <v>3248</v>
      </c>
      <c r="I1607" s="32" t="s">
        <v>4605</v>
      </c>
      <c r="J1607" s="35">
        <v>12109.44</v>
      </c>
      <c r="K1607" s="35">
        <v>0</v>
      </c>
      <c r="L1607" s="35">
        <v>0</v>
      </c>
      <c r="M1607" s="35">
        <v>0</v>
      </c>
      <c r="N1607" s="32" t="s">
        <v>2197</v>
      </c>
      <c r="O1607" s="32" t="s">
        <v>18</v>
      </c>
      <c r="P1607" s="32">
        <v>238</v>
      </c>
      <c r="Q1607" s="32" t="s">
        <v>4416</v>
      </c>
    </row>
    <row r="1608" spans="1:17" hidden="1" x14ac:dyDescent="0.25">
      <c r="A1608" s="57">
        <v>42250.405711805557</v>
      </c>
      <c r="B1608" s="32" t="s">
        <v>70</v>
      </c>
      <c r="C1608" s="32" t="s">
        <v>3773</v>
      </c>
      <c r="D1608" s="32" t="s">
        <v>3774</v>
      </c>
      <c r="E1608" s="32" t="s">
        <v>3828</v>
      </c>
      <c r="F1608" s="32" t="s">
        <v>8744</v>
      </c>
      <c r="G1608" s="32" t="s">
        <v>3154</v>
      </c>
      <c r="H1608" s="32" t="s">
        <v>3155</v>
      </c>
      <c r="I1608" s="32" t="s">
        <v>4605</v>
      </c>
      <c r="J1608" s="35">
        <v>204.4</v>
      </c>
      <c r="K1608" s="35">
        <v>0</v>
      </c>
      <c r="L1608" s="35">
        <v>0</v>
      </c>
      <c r="M1608" s="35">
        <v>0</v>
      </c>
      <c r="N1608" s="32" t="s">
        <v>2197</v>
      </c>
      <c r="O1608" s="32" t="s">
        <v>18</v>
      </c>
      <c r="P1608" s="32">
        <v>4</v>
      </c>
      <c r="Q1608" s="32" t="s">
        <v>3829</v>
      </c>
    </row>
    <row r="1609" spans="1:17" hidden="1" x14ac:dyDescent="0.25">
      <c r="A1609" s="57">
        <v>42250.405711805557</v>
      </c>
      <c r="B1609" s="32" t="s">
        <v>70</v>
      </c>
      <c r="C1609" s="32" t="s">
        <v>3773</v>
      </c>
      <c r="D1609" s="32" t="s">
        <v>3774</v>
      </c>
      <c r="E1609" s="32" t="s">
        <v>3828</v>
      </c>
      <c r="F1609" s="32" t="s">
        <v>8744</v>
      </c>
      <c r="G1609" s="32" t="s">
        <v>3230</v>
      </c>
      <c r="H1609" s="32" t="s">
        <v>3231</v>
      </c>
      <c r="I1609" s="32" t="s">
        <v>4605</v>
      </c>
      <c r="J1609" s="35">
        <v>8.52</v>
      </c>
      <c r="K1609" s="35">
        <v>0</v>
      </c>
      <c r="L1609" s="35">
        <v>0</v>
      </c>
      <c r="M1609" s="35">
        <v>0</v>
      </c>
      <c r="N1609" s="32" t="s">
        <v>2197</v>
      </c>
      <c r="O1609" s="32" t="s">
        <v>18</v>
      </c>
      <c r="P1609" s="32">
        <v>4</v>
      </c>
      <c r="Q1609" s="32" t="s">
        <v>3829</v>
      </c>
    </row>
    <row r="1610" spans="1:17" hidden="1" x14ac:dyDescent="0.25">
      <c r="A1610" s="57">
        <v>42250.405713622684</v>
      </c>
      <c r="B1610" s="32" t="s">
        <v>70</v>
      </c>
      <c r="C1610" s="32" t="s">
        <v>3773</v>
      </c>
      <c r="D1610" s="32" t="s">
        <v>3774</v>
      </c>
      <c r="E1610" s="32" t="s">
        <v>4274</v>
      </c>
      <c r="F1610" s="32" t="s">
        <v>8745</v>
      </c>
      <c r="G1610" s="32" t="s">
        <v>3372</v>
      </c>
      <c r="H1610" s="32" t="s">
        <v>3373</v>
      </c>
      <c r="I1610" s="32" t="s">
        <v>4605</v>
      </c>
      <c r="J1610" s="35">
        <v>38.56</v>
      </c>
      <c r="K1610" s="35">
        <v>0</v>
      </c>
      <c r="L1610" s="35">
        <v>0</v>
      </c>
      <c r="M1610" s="35">
        <v>0</v>
      </c>
      <c r="N1610" s="32" t="s">
        <v>2197</v>
      </c>
      <c r="O1610" s="32" t="s">
        <v>18</v>
      </c>
      <c r="P1610" s="32">
        <v>1</v>
      </c>
      <c r="Q1610" s="32" t="s">
        <v>2542</v>
      </c>
    </row>
    <row r="1611" spans="1:17" hidden="1" x14ac:dyDescent="0.25">
      <c r="A1611" s="57">
        <v>42250.405713622684</v>
      </c>
      <c r="B1611" s="32" t="s">
        <v>70</v>
      </c>
      <c r="C1611" s="32" t="s">
        <v>3773</v>
      </c>
      <c r="D1611" s="32" t="s">
        <v>3774</v>
      </c>
      <c r="E1611" s="32" t="s">
        <v>4274</v>
      </c>
      <c r="F1611" s="32" t="s">
        <v>8745</v>
      </c>
      <c r="G1611" s="32" t="s">
        <v>3086</v>
      </c>
      <c r="H1611" s="32" t="s">
        <v>4718</v>
      </c>
      <c r="I1611" s="32" t="s">
        <v>4605</v>
      </c>
      <c r="J1611" s="35">
        <v>8.82</v>
      </c>
      <c r="K1611" s="35">
        <v>0</v>
      </c>
      <c r="L1611" s="35">
        <v>0</v>
      </c>
      <c r="M1611" s="35">
        <v>0</v>
      </c>
      <c r="N1611" s="32" t="s">
        <v>2197</v>
      </c>
      <c r="O1611" s="32" t="s">
        <v>18</v>
      </c>
      <c r="P1611" s="32">
        <v>1</v>
      </c>
      <c r="Q1611" s="32" t="s">
        <v>2542</v>
      </c>
    </row>
    <row r="1612" spans="1:17" hidden="1" x14ac:dyDescent="0.25">
      <c r="A1612" s="57">
        <v>42250.405713622684</v>
      </c>
      <c r="B1612" s="32" t="s">
        <v>70</v>
      </c>
      <c r="C1612" s="32" t="s">
        <v>3773</v>
      </c>
      <c r="D1612" s="32" t="s">
        <v>3774</v>
      </c>
      <c r="E1612" s="32" t="s">
        <v>4274</v>
      </c>
      <c r="F1612" s="32" t="s">
        <v>8745</v>
      </c>
      <c r="G1612" s="32" t="s">
        <v>3087</v>
      </c>
      <c r="H1612" s="32" t="s">
        <v>3088</v>
      </c>
      <c r="I1612" s="32" t="s">
        <v>4605</v>
      </c>
      <c r="J1612" s="35">
        <v>8.2100000000000009</v>
      </c>
      <c r="K1612" s="35">
        <v>0</v>
      </c>
      <c r="L1612" s="35">
        <v>0</v>
      </c>
      <c r="M1612" s="35">
        <v>0</v>
      </c>
      <c r="N1612" s="32" t="s">
        <v>2197</v>
      </c>
      <c r="O1612" s="32" t="s">
        <v>18</v>
      </c>
      <c r="P1612" s="32">
        <v>1</v>
      </c>
      <c r="Q1612" s="32" t="s">
        <v>2542</v>
      </c>
    </row>
    <row r="1613" spans="1:17" hidden="1" x14ac:dyDescent="0.25">
      <c r="A1613" s="57">
        <v>42250.405713622684</v>
      </c>
      <c r="B1613" s="32" t="s">
        <v>70</v>
      </c>
      <c r="C1613" s="32" t="s">
        <v>3773</v>
      </c>
      <c r="D1613" s="32" t="s">
        <v>3774</v>
      </c>
      <c r="E1613" s="32" t="s">
        <v>4274</v>
      </c>
      <c r="F1613" s="32" t="s">
        <v>8745</v>
      </c>
      <c r="G1613" s="32" t="s">
        <v>3089</v>
      </c>
      <c r="H1613" s="32" t="s">
        <v>3090</v>
      </c>
      <c r="I1613" s="32" t="s">
        <v>4605</v>
      </c>
      <c r="J1613" s="35">
        <v>3.92</v>
      </c>
      <c r="K1613" s="35">
        <v>0</v>
      </c>
      <c r="L1613" s="35">
        <v>0</v>
      </c>
      <c r="M1613" s="35">
        <v>0</v>
      </c>
      <c r="N1613" s="32" t="s">
        <v>2197</v>
      </c>
      <c r="O1613" s="32" t="s">
        <v>18</v>
      </c>
      <c r="P1613" s="32">
        <v>1</v>
      </c>
      <c r="Q1613" s="32" t="s">
        <v>2542</v>
      </c>
    </row>
    <row r="1614" spans="1:17" hidden="1" x14ac:dyDescent="0.25">
      <c r="A1614" s="57">
        <v>42250.405713622684</v>
      </c>
      <c r="B1614" s="32" t="s">
        <v>70</v>
      </c>
      <c r="C1614" s="32" t="s">
        <v>3773</v>
      </c>
      <c r="D1614" s="32" t="s">
        <v>3774</v>
      </c>
      <c r="E1614" s="32" t="s">
        <v>4274</v>
      </c>
      <c r="F1614" s="32" t="s">
        <v>8745</v>
      </c>
      <c r="G1614" s="32" t="s">
        <v>3091</v>
      </c>
      <c r="H1614" s="32" t="s">
        <v>3092</v>
      </c>
      <c r="I1614" s="32" t="s">
        <v>4605</v>
      </c>
      <c r="J1614" s="35">
        <v>3.68</v>
      </c>
      <c r="K1614" s="35">
        <v>0</v>
      </c>
      <c r="L1614" s="35">
        <v>0</v>
      </c>
      <c r="M1614" s="35">
        <v>0</v>
      </c>
      <c r="N1614" s="32" t="s">
        <v>2197</v>
      </c>
      <c r="O1614" s="32" t="s">
        <v>18</v>
      </c>
      <c r="P1614" s="32">
        <v>1</v>
      </c>
      <c r="Q1614" s="32" t="s">
        <v>2542</v>
      </c>
    </row>
    <row r="1615" spans="1:17" hidden="1" x14ac:dyDescent="0.25">
      <c r="A1615" s="57">
        <v>42250.405713622684</v>
      </c>
      <c r="B1615" s="32" t="s">
        <v>70</v>
      </c>
      <c r="C1615" s="32" t="s">
        <v>3773</v>
      </c>
      <c r="D1615" s="32" t="s">
        <v>3774</v>
      </c>
      <c r="E1615" s="32" t="s">
        <v>4274</v>
      </c>
      <c r="F1615" s="32" t="s">
        <v>8745</v>
      </c>
      <c r="G1615" s="32" t="s">
        <v>3124</v>
      </c>
      <c r="H1615" s="32" t="s">
        <v>3125</v>
      </c>
      <c r="I1615" s="32" t="s">
        <v>4605</v>
      </c>
      <c r="J1615" s="35">
        <v>3.18</v>
      </c>
      <c r="K1615" s="35">
        <v>0</v>
      </c>
      <c r="L1615" s="35">
        <v>0</v>
      </c>
      <c r="M1615" s="35">
        <v>0</v>
      </c>
      <c r="N1615" s="32" t="s">
        <v>2197</v>
      </c>
      <c r="O1615" s="32" t="s">
        <v>18</v>
      </c>
      <c r="P1615" s="32">
        <v>1</v>
      </c>
      <c r="Q1615" s="32" t="s">
        <v>2542</v>
      </c>
    </row>
    <row r="1616" spans="1:17" hidden="1" x14ac:dyDescent="0.25">
      <c r="A1616" s="57">
        <v>42250.405716319445</v>
      </c>
      <c r="B1616" s="32" t="s">
        <v>70</v>
      </c>
      <c r="C1616" s="32" t="s">
        <v>3773</v>
      </c>
      <c r="D1616" s="32" t="s">
        <v>3774</v>
      </c>
      <c r="E1616" s="32" t="s">
        <v>4821</v>
      </c>
      <c r="F1616" s="32" t="s">
        <v>8746</v>
      </c>
      <c r="G1616" s="32" t="s">
        <v>3247</v>
      </c>
      <c r="H1616" s="32" t="s">
        <v>3248</v>
      </c>
      <c r="I1616" s="32" t="s">
        <v>4605</v>
      </c>
      <c r="J1616" s="35">
        <v>6105.6</v>
      </c>
      <c r="K1616" s="35">
        <v>0</v>
      </c>
      <c r="L1616" s="35">
        <v>0</v>
      </c>
      <c r="M1616" s="35">
        <v>0</v>
      </c>
      <c r="N1616" s="32" t="s">
        <v>2197</v>
      </c>
      <c r="O1616" s="32" t="s">
        <v>18</v>
      </c>
      <c r="P1616" s="32">
        <v>120</v>
      </c>
      <c r="Q1616" s="32" t="s">
        <v>4382</v>
      </c>
    </row>
    <row r="1617" spans="1:17" hidden="1" x14ac:dyDescent="0.25">
      <c r="A1617" s="57">
        <v>42250.405717592592</v>
      </c>
      <c r="B1617" s="32" t="s">
        <v>70</v>
      </c>
      <c r="C1617" s="32" t="s">
        <v>3773</v>
      </c>
      <c r="D1617" s="32" t="s">
        <v>3774</v>
      </c>
      <c r="E1617" s="32" t="s">
        <v>4697</v>
      </c>
      <c r="F1617" s="32" t="s">
        <v>8747</v>
      </c>
      <c r="G1617" s="32" t="s">
        <v>3372</v>
      </c>
      <c r="H1617" s="32" t="s">
        <v>3373</v>
      </c>
      <c r="I1617" s="32" t="s">
        <v>4605</v>
      </c>
      <c r="J1617" s="35">
        <v>192.8</v>
      </c>
      <c r="K1617" s="35">
        <v>0</v>
      </c>
      <c r="L1617" s="35">
        <v>0</v>
      </c>
      <c r="M1617" s="35">
        <v>0</v>
      </c>
      <c r="N1617" s="32" t="s">
        <v>2197</v>
      </c>
      <c r="O1617" s="32" t="s">
        <v>18</v>
      </c>
      <c r="P1617" s="32">
        <v>5</v>
      </c>
      <c r="Q1617" s="32" t="s">
        <v>4364</v>
      </c>
    </row>
    <row r="1618" spans="1:17" hidden="1" x14ac:dyDescent="0.25">
      <c r="A1618" s="57">
        <v>42250.405717592592</v>
      </c>
      <c r="B1618" s="32" t="s">
        <v>70</v>
      </c>
      <c r="C1618" s="32" t="s">
        <v>3773</v>
      </c>
      <c r="D1618" s="32" t="s">
        <v>3774</v>
      </c>
      <c r="E1618" s="32" t="s">
        <v>4697</v>
      </c>
      <c r="F1618" s="32" t="s">
        <v>8747</v>
      </c>
      <c r="G1618" s="32" t="s">
        <v>2646</v>
      </c>
      <c r="H1618" s="32" t="s">
        <v>2647</v>
      </c>
      <c r="I1618" s="32" t="s">
        <v>4605</v>
      </c>
      <c r="J1618" s="35">
        <v>1818</v>
      </c>
      <c r="K1618" s="35">
        <v>0</v>
      </c>
      <c r="L1618" s="35">
        <v>0</v>
      </c>
      <c r="M1618" s="35">
        <v>0</v>
      </c>
      <c r="N1618" s="32" t="s">
        <v>2197</v>
      </c>
      <c r="O1618" s="32" t="s">
        <v>18</v>
      </c>
      <c r="P1618" s="32">
        <v>90</v>
      </c>
      <c r="Q1618" s="32" t="s">
        <v>4364</v>
      </c>
    </row>
    <row r="1619" spans="1:17" hidden="1" x14ac:dyDescent="0.25">
      <c r="A1619" s="57">
        <v>42250.405719756942</v>
      </c>
      <c r="B1619" s="32" t="s">
        <v>4333</v>
      </c>
      <c r="C1619" s="32" t="s">
        <v>3773</v>
      </c>
      <c r="D1619" s="32" t="s">
        <v>3774</v>
      </c>
      <c r="E1619" s="32" t="s">
        <v>5619</v>
      </c>
      <c r="F1619" s="32" t="s">
        <v>8748</v>
      </c>
      <c r="G1619" s="32" t="s">
        <v>5211</v>
      </c>
      <c r="H1619" s="32" t="s">
        <v>5212</v>
      </c>
      <c r="I1619" s="32" t="s">
        <v>4605</v>
      </c>
      <c r="J1619" s="35">
        <v>1585</v>
      </c>
      <c r="K1619" s="35">
        <v>0</v>
      </c>
      <c r="L1619" s="35">
        <v>0</v>
      </c>
      <c r="M1619" s="35">
        <v>0</v>
      </c>
      <c r="N1619" s="32" t="s">
        <v>2197</v>
      </c>
      <c r="O1619" s="32" t="s">
        <v>18</v>
      </c>
      <c r="P1619" s="32">
        <v>50</v>
      </c>
      <c r="Q1619" s="32" t="s">
        <v>5532</v>
      </c>
    </row>
    <row r="1620" spans="1:17" hidden="1" x14ac:dyDescent="0.25">
      <c r="A1620" s="57">
        <v>42250.40988579861</v>
      </c>
      <c r="B1620" s="32" t="s">
        <v>70</v>
      </c>
      <c r="C1620" s="32" t="s">
        <v>3830</v>
      </c>
      <c r="D1620" s="32" t="s">
        <v>3831</v>
      </c>
      <c r="E1620" s="32" t="s">
        <v>3832</v>
      </c>
      <c r="F1620" s="32" t="s">
        <v>8749</v>
      </c>
      <c r="G1620" s="32" t="s">
        <v>3379</v>
      </c>
      <c r="H1620" s="32" t="s">
        <v>3380</v>
      </c>
      <c r="I1620" s="32" t="s">
        <v>4605</v>
      </c>
      <c r="J1620" s="35">
        <v>16.23</v>
      </c>
      <c r="K1620" s="35">
        <v>0</v>
      </c>
      <c r="L1620" s="35">
        <v>0</v>
      </c>
      <c r="M1620" s="35">
        <v>0</v>
      </c>
      <c r="N1620" s="32" t="s">
        <v>2197</v>
      </c>
      <c r="O1620" s="32" t="s">
        <v>18</v>
      </c>
      <c r="P1620" s="32">
        <v>1</v>
      </c>
      <c r="Q1620" s="32" t="s">
        <v>3833</v>
      </c>
    </row>
    <row r="1621" spans="1:17" hidden="1" x14ac:dyDescent="0.25">
      <c r="A1621" s="57">
        <v>42250.40988579861</v>
      </c>
      <c r="B1621" s="32" t="s">
        <v>70</v>
      </c>
      <c r="C1621" s="32" t="s">
        <v>3830</v>
      </c>
      <c r="D1621" s="32" t="s">
        <v>3831</v>
      </c>
      <c r="E1621" s="32" t="s">
        <v>3832</v>
      </c>
      <c r="F1621" s="32" t="s">
        <v>8749</v>
      </c>
      <c r="G1621" s="32" t="s">
        <v>2646</v>
      </c>
      <c r="H1621" s="32" t="s">
        <v>2647</v>
      </c>
      <c r="I1621" s="32" t="s">
        <v>4605</v>
      </c>
      <c r="J1621" s="35">
        <v>60.6</v>
      </c>
      <c r="K1621" s="35">
        <v>0</v>
      </c>
      <c r="L1621" s="35">
        <v>0</v>
      </c>
      <c r="M1621" s="35">
        <v>0</v>
      </c>
      <c r="N1621" s="32" t="s">
        <v>2197</v>
      </c>
      <c r="O1621" s="32" t="s">
        <v>18</v>
      </c>
      <c r="P1621" s="32">
        <v>3</v>
      </c>
      <c r="Q1621" s="32" t="s">
        <v>3833</v>
      </c>
    </row>
    <row r="1622" spans="1:17" hidden="1" x14ac:dyDescent="0.25">
      <c r="A1622" s="57">
        <v>42250.409887615744</v>
      </c>
      <c r="B1622" s="32" t="s">
        <v>70</v>
      </c>
      <c r="C1622" s="32" t="s">
        <v>3830</v>
      </c>
      <c r="D1622" s="32" t="s">
        <v>3831</v>
      </c>
      <c r="E1622" s="32" t="s">
        <v>3834</v>
      </c>
      <c r="F1622" s="32" t="s">
        <v>8750</v>
      </c>
      <c r="G1622" s="32" t="s">
        <v>3040</v>
      </c>
      <c r="H1622" s="32" t="s">
        <v>3041</v>
      </c>
      <c r="I1622" s="32" t="s">
        <v>4605</v>
      </c>
      <c r="J1622" s="35">
        <v>102.96</v>
      </c>
      <c r="K1622" s="35">
        <v>0</v>
      </c>
      <c r="L1622" s="35">
        <v>0</v>
      </c>
      <c r="M1622" s="35">
        <v>0</v>
      </c>
      <c r="N1622" s="32" t="s">
        <v>2197</v>
      </c>
      <c r="O1622" s="32" t="s">
        <v>18</v>
      </c>
      <c r="P1622" s="32">
        <v>4</v>
      </c>
      <c r="Q1622" s="32" t="s">
        <v>3835</v>
      </c>
    </row>
    <row r="1623" spans="1:17" hidden="1" x14ac:dyDescent="0.25">
      <c r="A1623" s="57">
        <v>42250.409889085648</v>
      </c>
      <c r="B1623" s="32" t="s">
        <v>70</v>
      </c>
      <c r="C1623" s="32" t="s">
        <v>3830</v>
      </c>
      <c r="D1623" s="32" t="s">
        <v>3831</v>
      </c>
      <c r="E1623" s="32" t="s">
        <v>3836</v>
      </c>
      <c r="F1623" s="32" t="s">
        <v>8751</v>
      </c>
      <c r="G1623" s="32" t="s">
        <v>3040</v>
      </c>
      <c r="H1623" s="32" t="s">
        <v>3041</v>
      </c>
      <c r="I1623" s="32" t="s">
        <v>4605</v>
      </c>
      <c r="J1623" s="35">
        <v>25.74</v>
      </c>
      <c r="K1623" s="35">
        <v>0</v>
      </c>
      <c r="L1623" s="35">
        <v>0</v>
      </c>
      <c r="M1623" s="35">
        <v>0</v>
      </c>
      <c r="N1623" s="32" t="s">
        <v>2197</v>
      </c>
      <c r="O1623" s="32" t="s">
        <v>18</v>
      </c>
      <c r="P1623" s="32">
        <v>1</v>
      </c>
      <c r="Q1623" s="32" t="s">
        <v>2210</v>
      </c>
    </row>
    <row r="1624" spans="1:17" hidden="1" x14ac:dyDescent="0.25">
      <c r="A1624" s="57">
        <v>42250.409889085648</v>
      </c>
      <c r="B1624" s="32" t="s">
        <v>70</v>
      </c>
      <c r="C1624" s="32" t="s">
        <v>3830</v>
      </c>
      <c r="D1624" s="32" t="s">
        <v>3831</v>
      </c>
      <c r="E1624" s="32" t="s">
        <v>3836</v>
      </c>
      <c r="F1624" s="32" t="s">
        <v>8751</v>
      </c>
      <c r="G1624" s="32" t="s">
        <v>2809</v>
      </c>
      <c r="H1624" s="32" t="s">
        <v>2810</v>
      </c>
      <c r="I1624" s="32" t="s">
        <v>4605</v>
      </c>
      <c r="J1624" s="35">
        <v>4.3899999999999997</v>
      </c>
      <c r="K1624" s="35">
        <v>0</v>
      </c>
      <c r="L1624" s="35">
        <v>0</v>
      </c>
      <c r="M1624" s="35">
        <v>0</v>
      </c>
      <c r="N1624" s="32" t="s">
        <v>2197</v>
      </c>
      <c r="O1624" s="32" t="s">
        <v>18</v>
      </c>
      <c r="P1624" s="32">
        <v>1</v>
      </c>
      <c r="Q1624" s="32" t="s">
        <v>2210</v>
      </c>
    </row>
    <row r="1625" spans="1:17" hidden="1" x14ac:dyDescent="0.25">
      <c r="A1625" s="57">
        <v>42250.409890891206</v>
      </c>
      <c r="B1625" s="32" t="s">
        <v>70</v>
      </c>
      <c r="C1625" s="32" t="s">
        <v>3830</v>
      </c>
      <c r="D1625" s="32" t="s">
        <v>3831</v>
      </c>
      <c r="E1625" s="32" t="s">
        <v>5466</v>
      </c>
      <c r="F1625" s="32" t="s">
        <v>8752</v>
      </c>
      <c r="G1625" s="32" t="s">
        <v>3040</v>
      </c>
      <c r="H1625" s="32" t="s">
        <v>3041</v>
      </c>
      <c r="I1625" s="32" t="s">
        <v>4605</v>
      </c>
      <c r="J1625" s="35">
        <v>25.74</v>
      </c>
      <c r="K1625" s="35">
        <v>0</v>
      </c>
      <c r="L1625" s="35">
        <v>0</v>
      </c>
      <c r="M1625" s="35">
        <v>0</v>
      </c>
      <c r="N1625" s="32" t="s">
        <v>2197</v>
      </c>
      <c r="O1625" s="32" t="s">
        <v>18</v>
      </c>
      <c r="P1625" s="32">
        <v>1</v>
      </c>
      <c r="Q1625" s="32" t="s">
        <v>5294</v>
      </c>
    </row>
    <row r="1626" spans="1:17" hidden="1" x14ac:dyDescent="0.25">
      <c r="A1626" s="57">
        <v>42250.409890891206</v>
      </c>
      <c r="B1626" s="32" t="s">
        <v>70</v>
      </c>
      <c r="C1626" s="32" t="s">
        <v>3830</v>
      </c>
      <c r="D1626" s="32" t="s">
        <v>3831</v>
      </c>
      <c r="E1626" s="32" t="s">
        <v>5466</v>
      </c>
      <c r="F1626" s="32" t="s">
        <v>8752</v>
      </c>
      <c r="G1626" s="32" t="s">
        <v>2809</v>
      </c>
      <c r="H1626" s="32" t="s">
        <v>2810</v>
      </c>
      <c r="I1626" s="32" t="s">
        <v>4605</v>
      </c>
      <c r="J1626" s="35">
        <v>4.3899999999999997</v>
      </c>
      <c r="K1626" s="35">
        <v>0</v>
      </c>
      <c r="L1626" s="35">
        <v>0</v>
      </c>
      <c r="M1626" s="35">
        <v>0</v>
      </c>
      <c r="N1626" s="32" t="s">
        <v>2197</v>
      </c>
      <c r="O1626" s="32" t="s">
        <v>18</v>
      </c>
      <c r="P1626" s="32">
        <v>1</v>
      </c>
      <c r="Q1626" s="32" t="s">
        <v>5294</v>
      </c>
    </row>
    <row r="1627" spans="1:17" hidden="1" x14ac:dyDescent="0.25">
      <c r="A1627" s="57">
        <v>42250.409892858799</v>
      </c>
      <c r="B1627" s="32" t="s">
        <v>70</v>
      </c>
      <c r="C1627" s="32" t="s">
        <v>3830</v>
      </c>
      <c r="D1627" s="32" t="s">
        <v>3831</v>
      </c>
      <c r="E1627" s="32" t="s">
        <v>5668</v>
      </c>
      <c r="F1627" s="32" t="s">
        <v>8753</v>
      </c>
      <c r="G1627" s="32" t="s">
        <v>3040</v>
      </c>
      <c r="H1627" s="32" t="s">
        <v>3041</v>
      </c>
      <c r="I1627" s="32" t="s">
        <v>4605</v>
      </c>
      <c r="J1627" s="35">
        <v>25.74</v>
      </c>
      <c r="K1627" s="35">
        <v>0</v>
      </c>
      <c r="L1627" s="35">
        <v>0</v>
      </c>
      <c r="M1627" s="35">
        <v>0</v>
      </c>
      <c r="N1627" s="32" t="s">
        <v>2197</v>
      </c>
      <c r="O1627" s="32" t="s">
        <v>18</v>
      </c>
      <c r="P1627" s="32">
        <v>1</v>
      </c>
      <c r="Q1627" s="32" t="s">
        <v>5459</v>
      </c>
    </row>
    <row r="1628" spans="1:17" hidden="1" x14ac:dyDescent="0.25">
      <c r="A1628" s="57">
        <v>42250.409892858799</v>
      </c>
      <c r="B1628" s="32" t="s">
        <v>70</v>
      </c>
      <c r="C1628" s="32" t="s">
        <v>3830</v>
      </c>
      <c r="D1628" s="32" t="s">
        <v>3831</v>
      </c>
      <c r="E1628" s="32" t="s">
        <v>5668</v>
      </c>
      <c r="F1628" s="32" t="s">
        <v>8753</v>
      </c>
      <c r="G1628" s="32" t="s">
        <v>3095</v>
      </c>
      <c r="H1628" s="32" t="s">
        <v>4978</v>
      </c>
      <c r="I1628" s="32" t="s">
        <v>4605</v>
      </c>
      <c r="J1628" s="35">
        <v>9.26</v>
      </c>
      <c r="K1628" s="35">
        <v>0</v>
      </c>
      <c r="L1628" s="35">
        <v>0</v>
      </c>
      <c r="M1628" s="35">
        <v>0</v>
      </c>
      <c r="N1628" s="32" t="s">
        <v>2197</v>
      </c>
      <c r="O1628" s="32" t="s">
        <v>18</v>
      </c>
      <c r="P1628" s="32">
        <v>1</v>
      </c>
      <c r="Q1628" s="32" t="s">
        <v>5459</v>
      </c>
    </row>
    <row r="1629" spans="1:17" hidden="1" x14ac:dyDescent="0.25">
      <c r="A1629" s="57">
        <v>42250.41162885417</v>
      </c>
      <c r="B1629" s="32" t="s">
        <v>256</v>
      </c>
      <c r="C1629" s="32" t="s">
        <v>3837</v>
      </c>
      <c r="D1629" s="32" t="s">
        <v>3838</v>
      </c>
      <c r="E1629" s="32" t="s">
        <v>5510</v>
      </c>
      <c r="F1629" s="32" t="s">
        <v>8754</v>
      </c>
      <c r="G1629" s="32" t="s">
        <v>3379</v>
      </c>
      <c r="H1629" s="32" t="s">
        <v>3380</v>
      </c>
      <c r="I1629" s="32" t="s">
        <v>4605</v>
      </c>
      <c r="J1629" s="35">
        <v>107.44</v>
      </c>
      <c r="K1629" s="35">
        <v>0</v>
      </c>
      <c r="L1629" s="35">
        <v>0</v>
      </c>
      <c r="M1629" s="35">
        <v>0</v>
      </c>
      <c r="N1629" s="32" t="s">
        <v>2197</v>
      </c>
      <c r="O1629" s="32" t="s">
        <v>18</v>
      </c>
      <c r="P1629" s="32">
        <v>4</v>
      </c>
      <c r="Q1629" s="32" t="s">
        <v>5509</v>
      </c>
    </row>
    <row r="1630" spans="1:17" hidden="1" x14ac:dyDescent="0.25">
      <c r="A1630" s="57">
        <v>42250.41162885417</v>
      </c>
      <c r="B1630" s="32" t="s">
        <v>256</v>
      </c>
      <c r="C1630" s="32" t="s">
        <v>3837</v>
      </c>
      <c r="D1630" s="32" t="s">
        <v>3838</v>
      </c>
      <c r="E1630" s="32" t="s">
        <v>5510</v>
      </c>
      <c r="F1630" s="32" t="s">
        <v>8754</v>
      </c>
      <c r="G1630" s="32" t="s">
        <v>3814</v>
      </c>
      <c r="H1630" s="32" t="s">
        <v>3815</v>
      </c>
      <c r="I1630" s="32" t="s">
        <v>4605</v>
      </c>
      <c r="J1630" s="35">
        <v>67.680000000000007</v>
      </c>
      <c r="K1630" s="35">
        <v>0</v>
      </c>
      <c r="L1630" s="35">
        <v>0</v>
      </c>
      <c r="M1630" s="35">
        <v>0</v>
      </c>
      <c r="N1630" s="32" t="s">
        <v>2197</v>
      </c>
      <c r="O1630" s="32" t="s">
        <v>18</v>
      </c>
      <c r="P1630" s="32">
        <v>4</v>
      </c>
      <c r="Q1630" s="32" t="s">
        <v>5509</v>
      </c>
    </row>
    <row r="1631" spans="1:17" hidden="1" x14ac:dyDescent="0.25">
      <c r="A1631" s="57">
        <v>42250.411630821756</v>
      </c>
      <c r="B1631" s="32" t="s">
        <v>256</v>
      </c>
      <c r="C1631" s="32" t="s">
        <v>3837</v>
      </c>
      <c r="D1631" s="32" t="s">
        <v>3838</v>
      </c>
      <c r="E1631" s="32" t="s">
        <v>5500</v>
      </c>
      <c r="F1631" s="32" t="s">
        <v>8755</v>
      </c>
      <c r="G1631" s="32" t="s">
        <v>3379</v>
      </c>
      <c r="H1631" s="32" t="s">
        <v>3380</v>
      </c>
      <c r="I1631" s="32" t="s">
        <v>4605</v>
      </c>
      <c r="J1631" s="35">
        <v>284.7</v>
      </c>
      <c r="K1631" s="35">
        <v>0</v>
      </c>
      <c r="L1631" s="35">
        <v>0</v>
      </c>
      <c r="M1631" s="35">
        <v>0</v>
      </c>
      <c r="N1631" s="32" t="s">
        <v>2197</v>
      </c>
      <c r="O1631" s="32" t="s">
        <v>18</v>
      </c>
      <c r="P1631" s="32">
        <v>15</v>
      </c>
      <c r="Q1631" s="32" t="s">
        <v>5501</v>
      </c>
    </row>
    <row r="1632" spans="1:17" hidden="1" x14ac:dyDescent="0.25">
      <c r="A1632" s="57">
        <v>42250.411630821756</v>
      </c>
      <c r="B1632" s="32" t="s">
        <v>256</v>
      </c>
      <c r="C1632" s="32" t="s">
        <v>3837</v>
      </c>
      <c r="D1632" s="32" t="s">
        <v>3838</v>
      </c>
      <c r="E1632" s="32" t="s">
        <v>5500</v>
      </c>
      <c r="F1632" s="32" t="s">
        <v>8755</v>
      </c>
      <c r="G1632" s="32" t="s">
        <v>3814</v>
      </c>
      <c r="H1632" s="32" t="s">
        <v>3815</v>
      </c>
      <c r="I1632" s="32" t="s">
        <v>4605</v>
      </c>
      <c r="J1632" s="35">
        <v>358.8</v>
      </c>
      <c r="K1632" s="35">
        <v>0</v>
      </c>
      <c r="L1632" s="35">
        <v>0</v>
      </c>
      <c r="M1632" s="35">
        <v>0</v>
      </c>
      <c r="N1632" s="32" t="s">
        <v>2197</v>
      </c>
      <c r="O1632" s="32" t="s">
        <v>18</v>
      </c>
      <c r="P1632" s="32">
        <v>30</v>
      </c>
      <c r="Q1632" s="32" t="s">
        <v>5501</v>
      </c>
    </row>
    <row r="1633" spans="1:17" hidden="1" x14ac:dyDescent="0.25">
      <c r="A1633" s="57">
        <v>42250.411635335651</v>
      </c>
      <c r="B1633" s="32" t="s">
        <v>256</v>
      </c>
      <c r="C1633" s="32" t="s">
        <v>3837</v>
      </c>
      <c r="D1633" s="32" t="s">
        <v>3838</v>
      </c>
      <c r="E1633" s="32" t="s">
        <v>5431</v>
      </c>
      <c r="F1633" s="32" t="s">
        <v>8756</v>
      </c>
      <c r="G1633" s="32" t="s">
        <v>3379</v>
      </c>
      <c r="H1633" s="32" t="s">
        <v>3380</v>
      </c>
      <c r="I1633" s="32" t="s">
        <v>4605</v>
      </c>
      <c r="J1633" s="35">
        <v>80.58</v>
      </c>
      <c r="K1633" s="35">
        <v>0</v>
      </c>
      <c r="L1633" s="35">
        <v>0</v>
      </c>
      <c r="M1633" s="35">
        <v>0</v>
      </c>
      <c r="N1633" s="32" t="s">
        <v>2197</v>
      </c>
      <c r="O1633" s="32" t="s">
        <v>18</v>
      </c>
      <c r="P1633" s="32">
        <v>3</v>
      </c>
      <c r="Q1633" s="32" t="s">
        <v>5432</v>
      </c>
    </row>
    <row r="1634" spans="1:17" hidden="1" x14ac:dyDescent="0.25">
      <c r="A1634" s="57">
        <v>42250.411635335651</v>
      </c>
      <c r="B1634" s="32" t="s">
        <v>256</v>
      </c>
      <c r="C1634" s="32" t="s">
        <v>3837</v>
      </c>
      <c r="D1634" s="32" t="s">
        <v>3838</v>
      </c>
      <c r="E1634" s="32" t="s">
        <v>5431</v>
      </c>
      <c r="F1634" s="32" t="s">
        <v>8756</v>
      </c>
      <c r="G1634" s="32" t="s">
        <v>3814</v>
      </c>
      <c r="H1634" s="32" t="s">
        <v>3815</v>
      </c>
      <c r="I1634" s="32" t="s">
        <v>4605</v>
      </c>
      <c r="J1634" s="35">
        <v>50.76</v>
      </c>
      <c r="K1634" s="35">
        <v>0</v>
      </c>
      <c r="L1634" s="35">
        <v>0</v>
      </c>
      <c r="M1634" s="35">
        <v>0</v>
      </c>
      <c r="N1634" s="32" t="s">
        <v>2197</v>
      </c>
      <c r="O1634" s="32" t="s">
        <v>18</v>
      </c>
      <c r="P1634" s="32">
        <v>3</v>
      </c>
      <c r="Q1634" s="32" t="s">
        <v>5432</v>
      </c>
    </row>
    <row r="1635" spans="1:17" hidden="1" x14ac:dyDescent="0.25">
      <c r="A1635" s="57">
        <v>42250.411637152778</v>
      </c>
      <c r="B1635" s="32" t="s">
        <v>256</v>
      </c>
      <c r="C1635" s="32" t="s">
        <v>3837</v>
      </c>
      <c r="D1635" s="32" t="s">
        <v>3838</v>
      </c>
      <c r="E1635" s="32" t="s">
        <v>5508</v>
      </c>
      <c r="F1635" s="32" t="s">
        <v>8757</v>
      </c>
      <c r="G1635" s="32" t="s">
        <v>3379</v>
      </c>
      <c r="H1635" s="32" t="s">
        <v>3380</v>
      </c>
      <c r="I1635" s="32" t="s">
        <v>4605</v>
      </c>
      <c r="J1635" s="35">
        <v>436.54</v>
      </c>
      <c r="K1635" s="35">
        <v>0</v>
      </c>
      <c r="L1635" s="35">
        <v>0</v>
      </c>
      <c r="M1635" s="35">
        <v>0</v>
      </c>
      <c r="N1635" s="32" t="s">
        <v>2197</v>
      </c>
      <c r="O1635" s="32" t="s">
        <v>18</v>
      </c>
      <c r="P1635" s="32">
        <v>23</v>
      </c>
      <c r="Q1635" s="32" t="s">
        <v>5509</v>
      </c>
    </row>
    <row r="1636" spans="1:17" hidden="1" x14ac:dyDescent="0.25">
      <c r="A1636" s="57">
        <v>42250.411637152778</v>
      </c>
      <c r="B1636" s="32" t="s">
        <v>256</v>
      </c>
      <c r="C1636" s="32" t="s">
        <v>3837</v>
      </c>
      <c r="D1636" s="32" t="s">
        <v>3838</v>
      </c>
      <c r="E1636" s="32" t="s">
        <v>5508</v>
      </c>
      <c r="F1636" s="32" t="s">
        <v>8757</v>
      </c>
      <c r="G1636" s="32" t="s">
        <v>3814</v>
      </c>
      <c r="H1636" s="32" t="s">
        <v>3815</v>
      </c>
      <c r="I1636" s="32" t="s">
        <v>4605</v>
      </c>
      <c r="J1636" s="35">
        <v>299</v>
      </c>
      <c r="K1636" s="35">
        <v>0</v>
      </c>
      <c r="L1636" s="35">
        <v>0</v>
      </c>
      <c r="M1636" s="35">
        <v>0</v>
      </c>
      <c r="N1636" s="32" t="s">
        <v>2197</v>
      </c>
      <c r="O1636" s="32" t="s">
        <v>18</v>
      </c>
      <c r="P1636" s="32">
        <v>25</v>
      </c>
      <c r="Q1636" s="32" t="s">
        <v>5509</v>
      </c>
    </row>
    <row r="1637" spans="1:17" hidden="1" x14ac:dyDescent="0.25">
      <c r="A1637" s="57">
        <v>42250.411638807869</v>
      </c>
      <c r="B1637" s="32" t="s">
        <v>256</v>
      </c>
      <c r="C1637" s="32" t="s">
        <v>3837</v>
      </c>
      <c r="D1637" s="32" t="s">
        <v>3838</v>
      </c>
      <c r="E1637" s="32" t="s">
        <v>5498</v>
      </c>
      <c r="F1637" s="32" t="s">
        <v>8758</v>
      </c>
      <c r="G1637" s="32" t="s">
        <v>3379</v>
      </c>
      <c r="H1637" s="32" t="s">
        <v>3380</v>
      </c>
      <c r="I1637" s="32" t="s">
        <v>4605</v>
      </c>
      <c r="J1637" s="35">
        <v>132.86000000000001</v>
      </c>
      <c r="K1637" s="35">
        <v>0</v>
      </c>
      <c r="L1637" s="35">
        <v>0</v>
      </c>
      <c r="M1637" s="35">
        <v>0</v>
      </c>
      <c r="N1637" s="32" t="s">
        <v>2197</v>
      </c>
      <c r="O1637" s="32" t="s">
        <v>18</v>
      </c>
      <c r="P1637" s="32">
        <v>7</v>
      </c>
      <c r="Q1637" s="32" t="s">
        <v>5499</v>
      </c>
    </row>
    <row r="1638" spans="1:17" hidden="1" x14ac:dyDescent="0.25">
      <c r="A1638" s="57">
        <v>42250.411638807869</v>
      </c>
      <c r="B1638" s="32" t="s">
        <v>256</v>
      </c>
      <c r="C1638" s="32" t="s">
        <v>3837</v>
      </c>
      <c r="D1638" s="32" t="s">
        <v>3838</v>
      </c>
      <c r="E1638" s="32" t="s">
        <v>5498</v>
      </c>
      <c r="F1638" s="32" t="s">
        <v>8758</v>
      </c>
      <c r="G1638" s="32" t="s">
        <v>3814</v>
      </c>
      <c r="H1638" s="32" t="s">
        <v>3815</v>
      </c>
      <c r="I1638" s="32" t="s">
        <v>4605</v>
      </c>
      <c r="J1638" s="35">
        <v>83.72</v>
      </c>
      <c r="K1638" s="35">
        <v>0</v>
      </c>
      <c r="L1638" s="35">
        <v>0</v>
      </c>
      <c r="M1638" s="35">
        <v>0</v>
      </c>
      <c r="N1638" s="32" t="s">
        <v>2197</v>
      </c>
      <c r="O1638" s="32" t="s">
        <v>18</v>
      </c>
      <c r="P1638" s="32">
        <v>7</v>
      </c>
      <c r="Q1638" s="32" t="s">
        <v>5499</v>
      </c>
    </row>
    <row r="1639" spans="1:17" hidden="1" x14ac:dyDescent="0.25">
      <c r="A1639" s="57">
        <v>42250.411640243059</v>
      </c>
      <c r="B1639" s="32" t="s">
        <v>256</v>
      </c>
      <c r="C1639" s="32" t="s">
        <v>3837</v>
      </c>
      <c r="D1639" s="32" t="s">
        <v>3838</v>
      </c>
      <c r="E1639" s="32" t="s">
        <v>5505</v>
      </c>
      <c r="F1639" s="32" t="s">
        <v>8759</v>
      </c>
      <c r="G1639" s="32" t="s">
        <v>3379</v>
      </c>
      <c r="H1639" s="32" t="s">
        <v>3380</v>
      </c>
      <c r="I1639" s="32" t="s">
        <v>4605</v>
      </c>
      <c r="J1639" s="35">
        <v>208.78</v>
      </c>
      <c r="K1639" s="35">
        <v>0</v>
      </c>
      <c r="L1639" s="35">
        <v>0</v>
      </c>
      <c r="M1639" s="35">
        <v>0</v>
      </c>
      <c r="N1639" s="32" t="s">
        <v>2197</v>
      </c>
      <c r="O1639" s="32" t="s">
        <v>18</v>
      </c>
      <c r="P1639" s="32">
        <v>11</v>
      </c>
      <c r="Q1639" s="32" t="s">
        <v>5506</v>
      </c>
    </row>
    <row r="1640" spans="1:17" hidden="1" x14ac:dyDescent="0.25">
      <c r="A1640" s="57">
        <v>42250.411640243059</v>
      </c>
      <c r="B1640" s="32" t="s">
        <v>256</v>
      </c>
      <c r="C1640" s="32" t="s">
        <v>3837</v>
      </c>
      <c r="D1640" s="32" t="s">
        <v>3838</v>
      </c>
      <c r="E1640" s="32" t="s">
        <v>5505</v>
      </c>
      <c r="F1640" s="32" t="s">
        <v>8759</v>
      </c>
      <c r="G1640" s="32" t="s">
        <v>3814</v>
      </c>
      <c r="H1640" s="32" t="s">
        <v>3815</v>
      </c>
      <c r="I1640" s="32" t="s">
        <v>4605</v>
      </c>
      <c r="J1640" s="35">
        <v>263.12</v>
      </c>
      <c r="K1640" s="35">
        <v>0</v>
      </c>
      <c r="L1640" s="35">
        <v>0</v>
      </c>
      <c r="M1640" s="35">
        <v>0</v>
      </c>
      <c r="N1640" s="32" t="s">
        <v>2197</v>
      </c>
      <c r="O1640" s="32" t="s">
        <v>18</v>
      </c>
      <c r="P1640" s="32">
        <v>22</v>
      </c>
      <c r="Q1640" s="32" t="s">
        <v>5506</v>
      </c>
    </row>
    <row r="1641" spans="1:17" hidden="1" x14ac:dyDescent="0.25">
      <c r="A1641" s="57">
        <v>42250.411641701387</v>
      </c>
      <c r="B1641" s="32" t="s">
        <v>256</v>
      </c>
      <c r="C1641" s="32" t="s">
        <v>3837</v>
      </c>
      <c r="D1641" s="32" t="s">
        <v>3838</v>
      </c>
      <c r="E1641" s="32" t="s">
        <v>5507</v>
      </c>
      <c r="F1641" s="32" t="s">
        <v>8760</v>
      </c>
      <c r="G1641" s="32" t="s">
        <v>3379</v>
      </c>
      <c r="H1641" s="32" t="s">
        <v>3380</v>
      </c>
      <c r="I1641" s="32" t="s">
        <v>4605</v>
      </c>
      <c r="J1641" s="35">
        <v>53.72</v>
      </c>
      <c r="K1641" s="35">
        <v>0</v>
      </c>
      <c r="L1641" s="35">
        <v>0</v>
      </c>
      <c r="M1641" s="35">
        <v>0</v>
      </c>
      <c r="N1641" s="32" t="s">
        <v>2197</v>
      </c>
      <c r="O1641" s="32" t="s">
        <v>18</v>
      </c>
      <c r="P1641" s="32">
        <v>2</v>
      </c>
      <c r="Q1641" s="32" t="s">
        <v>5506</v>
      </c>
    </row>
    <row r="1642" spans="1:17" hidden="1" x14ac:dyDescent="0.25">
      <c r="A1642" s="57">
        <v>42250.411641701387</v>
      </c>
      <c r="B1642" s="32" t="s">
        <v>256</v>
      </c>
      <c r="C1642" s="32" t="s">
        <v>3837</v>
      </c>
      <c r="D1642" s="32" t="s">
        <v>3838</v>
      </c>
      <c r="E1642" s="32" t="s">
        <v>5507</v>
      </c>
      <c r="F1642" s="32" t="s">
        <v>8760</v>
      </c>
      <c r="G1642" s="32" t="s">
        <v>3814</v>
      </c>
      <c r="H1642" s="32" t="s">
        <v>3815</v>
      </c>
      <c r="I1642" s="32" t="s">
        <v>4605</v>
      </c>
      <c r="J1642" s="35">
        <v>67.680000000000007</v>
      </c>
      <c r="K1642" s="35">
        <v>0</v>
      </c>
      <c r="L1642" s="35">
        <v>0</v>
      </c>
      <c r="M1642" s="35">
        <v>0</v>
      </c>
      <c r="N1642" s="32" t="s">
        <v>2197</v>
      </c>
      <c r="O1642" s="32" t="s">
        <v>18</v>
      </c>
      <c r="P1642" s="32">
        <v>4</v>
      </c>
      <c r="Q1642" s="32" t="s">
        <v>5506</v>
      </c>
    </row>
    <row r="1643" spans="1:17" hidden="1" x14ac:dyDescent="0.25">
      <c r="A1643" s="57">
        <v>42250.411643136576</v>
      </c>
      <c r="B1643" s="32" t="s">
        <v>256</v>
      </c>
      <c r="C1643" s="32" t="s">
        <v>3837</v>
      </c>
      <c r="D1643" s="32" t="s">
        <v>3838</v>
      </c>
      <c r="E1643" s="32" t="s">
        <v>5551</v>
      </c>
      <c r="F1643" s="32" t="s">
        <v>8761</v>
      </c>
      <c r="G1643" s="32" t="s">
        <v>3379</v>
      </c>
      <c r="H1643" s="32" t="s">
        <v>3380</v>
      </c>
      <c r="I1643" s="32" t="s">
        <v>4605</v>
      </c>
      <c r="J1643" s="35">
        <v>170.82</v>
      </c>
      <c r="K1643" s="35">
        <v>0</v>
      </c>
      <c r="L1643" s="35">
        <v>0</v>
      </c>
      <c r="M1643" s="35">
        <v>0</v>
      </c>
      <c r="N1643" s="32" t="s">
        <v>2197</v>
      </c>
      <c r="O1643" s="32" t="s">
        <v>18</v>
      </c>
      <c r="P1643" s="32">
        <v>9</v>
      </c>
      <c r="Q1643" s="32" t="s">
        <v>5552</v>
      </c>
    </row>
    <row r="1644" spans="1:17" hidden="1" x14ac:dyDescent="0.25">
      <c r="A1644" s="57">
        <v>42250.411643136576</v>
      </c>
      <c r="B1644" s="32" t="s">
        <v>256</v>
      </c>
      <c r="C1644" s="32" t="s">
        <v>3837</v>
      </c>
      <c r="D1644" s="32" t="s">
        <v>3838</v>
      </c>
      <c r="E1644" s="32" t="s">
        <v>5551</v>
      </c>
      <c r="F1644" s="32" t="s">
        <v>8761</v>
      </c>
      <c r="G1644" s="32" t="s">
        <v>3814</v>
      </c>
      <c r="H1644" s="32" t="s">
        <v>3815</v>
      </c>
      <c r="I1644" s="32" t="s">
        <v>4605</v>
      </c>
      <c r="J1644" s="35">
        <v>143.52000000000001</v>
      </c>
      <c r="K1644" s="35">
        <v>0</v>
      </c>
      <c r="L1644" s="35">
        <v>0</v>
      </c>
      <c r="M1644" s="35">
        <v>0</v>
      </c>
      <c r="N1644" s="32" t="s">
        <v>2197</v>
      </c>
      <c r="O1644" s="32" t="s">
        <v>18</v>
      </c>
      <c r="P1644" s="32">
        <v>12</v>
      </c>
      <c r="Q1644" s="32" t="s">
        <v>5552</v>
      </c>
    </row>
    <row r="1645" spans="1:17" hidden="1" x14ac:dyDescent="0.25">
      <c r="A1645" s="57">
        <v>42250.411644594904</v>
      </c>
      <c r="B1645" s="32" t="s">
        <v>256</v>
      </c>
      <c r="C1645" s="32" t="s">
        <v>3837</v>
      </c>
      <c r="D1645" s="32" t="s">
        <v>3838</v>
      </c>
      <c r="E1645" s="32" t="s">
        <v>5553</v>
      </c>
      <c r="F1645" s="32" t="s">
        <v>8762</v>
      </c>
      <c r="G1645" s="32" t="s">
        <v>3379</v>
      </c>
      <c r="H1645" s="32" t="s">
        <v>3380</v>
      </c>
      <c r="I1645" s="32" t="s">
        <v>4605</v>
      </c>
      <c r="J1645" s="35">
        <v>26.86</v>
      </c>
      <c r="K1645" s="35">
        <v>0</v>
      </c>
      <c r="L1645" s="35">
        <v>0</v>
      </c>
      <c r="M1645" s="35">
        <v>0</v>
      </c>
      <c r="N1645" s="32" t="s">
        <v>2197</v>
      </c>
      <c r="O1645" s="32" t="s">
        <v>18</v>
      </c>
      <c r="P1645" s="32">
        <v>1</v>
      </c>
      <c r="Q1645" s="32" t="s">
        <v>5552</v>
      </c>
    </row>
    <row r="1646" spans="1:17" hidden="1" x14ac:dyDescent="0.25">
      <c r="A1646" s="57">
        <v>42250.411644594904</v>
      </c>
      <c r="B1646" s="32" t="s">
        <v>256</v>
      </c>
      <c r="C1646" s="32" t="s">
        <v>3837</v>
      </c>
      <c r="D1646" s="32" t="s">
        <v>3838</v>
      </c>
      <c r="E1646" s="32" t="s">
        <v>5553</v>
      </c>
      <c r="F1646" s="32" t="s">
        <v>8762</v>
      </c>
      <c r="G1646" s="32" t="s">
        <v>3814</v>
      </c>
      <c r="H1646" s="32" t="s">
        <v>3815</v>
      </c>
      <c r="I1646" s="32" t="s">
        <v>4605</v>
      </c>
      <c r="J1646" s="35">
        <v>33.840000000000003</v>
      </c>
      <c r="K1646" s="35">
        <v>0</v>
      </c>
      <c r="L1646" s="35">
        <v>0</v>
      </c>
      <c r="M1646" s="35">
        <v>0</v>
      </c>
      <c r="N1646" s="32" t="s">
        <v>2197</v>
      </c>
      <c r="O1646" s="32" t="s">
        <v>18</v>
      </c>
      <c r="P1646" s="32">
        <v>2</v>
      </c>
      <c r="Q1646" s="32" t="s">
        <v>5552</v>
      </c>
    </row>
    <row r="1647" spans="1:17" hidden="1" x14ac:dyDescent="0.25">
      <c r="A1647" s="57">
        <v>42250.411646377317</v>
      </c>
      <c r="B1647" s="32" t="s">
        <v>256</v>
      </c>
      <c r="C1647" s="32" t="s">
        <v>3837</v>
      </c>
      <c r="D1647" s="32" t="s">
        <v>3838</v>
      </c>
      <c r="E1647" s="32" t="s">
        <v>5554</v>
      </c>
      <c r="F1647" s="32" t="s">
        <v>8763</v>
      </c>
      <c r="G1647" s="32" t="s">
        <v>3379</v>
      </c>
      <c r="H1647" s="32" t="s">
        <v>3380</v>
      </c>
      <c r="I1647" s="32" t="s">
        <v>4605</v>
      </c>
      <c r="J1647" s="35">
        <v>379.6</v>
      </c>
      <c r="K1647" s="35">
        <v>0</v>
      </c>
      <c r="L1647" s="35">
        <v>0</v>
      </c>
      <c r="M1647" s="35">
        <v>0</v>
      </c>
      <c r="N1647" s="32" t="s">
        <v>2197</v>
      </c>
      <c r="O1647" s="32" t="s">
        <v>18</v>
      </c>
      <c r="P1647" s="32">
        <v>20</v>
      </c>
      <c r="Q1647" s="32" t="s">
        <v>5555</v>
      </c>
    </row>
    <row r="1648" spans="1:17" hidden="1" x14ac:dyDescent="0.25">
      <c r="A1648" s="57">
        <v>42250.411646377317</v>
      </c>
      <c r="B1648" s="32" t="s">
        <v>256</v>
      </c>
      <c r="C1648" s="32" t="s">
        <v>3837</v>
      </c>
      <c r="D1648" s="32" t="s">
        <v>3838</v>
      </c>
      <c r="E1648" s="32" t="s">
        <v>5554</v>
      </c>
      <c r="F1648" s="32" t="s">
        <v>8763</v>
      </c>
      <c r="G1648" s="32" t="s">
        <v>3814</v>
      </c>
      <c r="H1648" s="32" t="s">
        <v>3815</v>
      </c>
      <c r="I1648" s="32" t="s">
        <v>4605</v>
      </c>
      <c r="J1648" s="35">
        <v>239.2</v>
      </c>
      <c r="K1648" s="35">
        <v>0</v>
      </c>
      <c r="L1648" s="35">
        <v>0</v>
      </c>
      <c r="M1648" s="35">
        <v>0</v>
      </c>
      <c r="N1648" s="32" t="s">
        <v>2197</v>
      </c>
      <c r="O1648" s="32" t="s">
        <v>18</v>
      </c>
      <c r="P1648" s="32">
        <v>20</v>
      </c>
      <c r="Q1648" s="32" t="s">
        <v>5555</v>
      </c>
    </row>
    <row r="1649" spans="1:17" hidden="1" x14ac:dyDescent="0.25">
      <c r="A1649" s="57">
        <v>42250.411648576388</v>
      </c>
      <c r="B1649" s="32" t="s">
        <v>290</v>
      </c>
      <c r="C1649" s="32" t="s">
        <v>3837</v>
      </c>
      <c r="D1649" s="32" t="s">
        <v>3838</v>
      </c>
      <c r="E1649" s="32" t="s">
        <v>5549</v>
      </c>
      <c r="F1649" s="32" t="s">
        <v>8764</v>
      </c>
      <c r="G1649" s="32" t="s">
        <v>3379</v>
      </c>
      <c r="H1649" s="32" t="s">
        <v>3380</v>
      </c>
      <c r="I1649" s="32" t="s">
        <v>4605</v>
      </c>
      <c r="J1649" s="35">
        <v>26.86</v>
      </c>
      <c r="K1649" s="35">
        <v>0</v>
      </c>
      <c r="L1649" s="35">
        <v>0</v>
      </c>
      <c r="M1649" s="35">
        <v>0</v>
      </c>
      <c r="N1649" s="32" t="s">
        <v>2197</v>
      </c>
      <c r="O1649" s="32" t="s">
        <v>18</v>
      </c>
      <c r="P1649" s="32">
        <v>1</v>
      </c>
      <c r="Q1649" s="32" t="s">
        <v>5550</v>
      </c>
    </row>
    <row r="1650" spans="1:17" hidden="1" x14ac:dyDescent="0.25">
      <c r="A1650" s="57">
        <v>42250.411648576388</v>
      </c>
      <c r="B1650" s="32" t="s">
        <v>290</v>
      </c>
      <c r="C1650" s="32" t="s">
        <v>3837</v>
      </c>
      <c r="D1650" s="32" t="s">
        <v>3838</v>
      </c>
      <c r="E1650" s="32" t="s">
        <v>5549</v>
      </c>
      <c r="F1650" s="32" t="s">
        <v>8764</v>
      </c>
      <c r="G1650" s="32" t="s">
        <v>3814</v>
      </c>
      <c r="H1650" s="32" t="s">
        <v>3815</v>
      </c>
      <c r="I1650" s="32" t="s">
        <v>4605</v>
      </c>
      <c r="J1650" s="35">
        <v>16.920000000000002</v>
      </c>
      <c r="K1650" s="35">
        <v>0</v>
      </c>
      <c r="L1650" s="35">
        <v>0</v>
      </c>
      <c r="M1650" s="35">
        <v>0</v>
      </c>
      <c r="N1650" s="32" t="s">
        <v>2197</v>
      </c>
      <c r="O1650" s="32" t="s">
        <v>18</v>
      </c>
      <c r="P1650" s="32">
        <v>1</v>
      </c>
      <c r="Q1650" s="32" t="s">
        <v>5550</v>
      </c>
    </row>
    <row r="1651" spans="1:17" hidden="1" x14ac:dyDescent="0.25">
      <c r="A1651" s="57">
        <v>42250.411650196758</v>
      </c>
      <c r="B1651" s="32" t="s">
        <v>290</v>
      </c>
      <c r="C1651" s="32" t="s">
        <v>3837</v>
      </c>
      <c r="D1651" s="32" t="s">
        <v>3838</v>
      </c>
      <c r="E1651" s="32" t="s">
        <v>5556</v>
      </c>
      <c r="F1651" s="32" t="s">
        <v>8765</v>
      </c>
      <c r="G1651" s="32" t="s">
        <v>3379</v>
      </c>
      <c r="H1651" s="32" t="s">
        <v>3380</v>
      </c>
      <c r="I1651" s="32" t="s">
        <v>4605</v>
      </c>
      <c r="J1651" s="35">
        <v>37.96</v>
      </c>
      <c r="K1651" s="35">
        <v>0</v>
      </c>
      <c r="L1651" s="35">
        <v>0</v>
      </c>
      <c r="M1651" s="35">
        <v>0</v>
      </c>
      <c r="N1651" s="32" t="s">
        <v>2197</v>
      </c>
      <c r="O1651" s="32" t="s">
        <v>18</v>
      </c>
      <c r="P1651" s="32">
        <v>2</v>
      </c>
      <c r="Q1651" s="32" t="s">
        <v>5557</v>
      </c>
    </row>
    <row r="1652" spans="1:17" hidden="1" x14ac:dyDescent="0.25">
      <c r="A1652" s="57">
        <v>42250.411650196758</v>
      </c>
      <c r="B1652" s="32" t="s">
        <v>290</v>
      </c>
      <c r="C1652" s="32" t="s">
        <v>3837</v>
      </c>
      <c r="D1652" s="32" t="s">
        <v>3838</v>
      </c>
      <c r="E1652" s="32" t="s">
        <v>5556</v>
      </c>
      <c r="F1652" s="32" t="s">
        <v>8765</v>
      </c>
      <c r="G1652" s="32" t="s">
        <v>3814</v>
      </c>
      <c r="H1652" s="32" t="s">
        <v>3815</v>
      </c>
      <c r="I1652" s="32" t="s">
        <v>4605</v>
      </c>
      <c r="J1652" s="35">
        <v>23.92</v>
      </c>
      <c r="K1652" s="35">
        <v>0</v>
      </c>
      <c r="L1652" s="35">
        <v>0</v>
      </c>
      <c r="M1652" s="35">
        <v>0</v>
      </c>
      <c r="N1652" s="32" t="s">
        <v>2197</v>
      </c>
      <c r="O1652" s="32" t="s">
        <v>18</v>
      </c>
      <c r="P1652" s="32">
        <v>2</v>
      </c>
      <c r="Q1652" s="32" t="s">
        <v>5557</v>
      </c>
    </row>
    <row r="1653" spans="1:17" hidden="1" x14ac:dyDescent="0.25">
      <c r="A1653" s="57">
        <v>42250.411651620372</v>
      </c>
      <c r="B1653" s="32" t="s">
        <v>290</v>
      </c>
      <c r="C1653" s="32" t="s">
        <v>3837</v>
      </c>
      <c r="D1653" s="32" t="s">
        <v>3838</v>
      </c>
      <c r="E1653" s="32" t="s">
        <v>5560</v>
      </c>
      <c r="F1653" s="32" t="s">
        <v>8766</v>
      </c>
      <c r="G1653" s="32" t="s">
        <v>3379</v>
      </c>
      <c r="H1653" s="32" t="s">
        <v>3380</v>
      </c>
      <c r="I1653" s="32" t="s">
        <v>4605</v>
      </c>
      <c r="J1653" s="35">
        <v>26.86</v>
      </c>
      <c r="K1653" s="35">
        <v>0</v>
      </c>
      <c r="L1653" s="35">
        <v>0</v>
      </c>
      <c r="M1653" s="35">
        <v>0</v>
      </c>
      <c r="N1653" s="32" t="s">
        <v>2197</v>
      </c>
      <c r="O1653" s="32" t="s">
        <v>18</v>
      </c>
      <c r="P1653" s="32">
        <v>1</v>
      </c>
      <c r="Q1653" s="32" t="s">
        <v>5561</v>
      </c>
    </row>
    <row r="1654" spans="1:17" hidden="1" x14ac:dyDescent="0.25">
      <c r="A1654" s="57">
        <v>42250.411651620372</v>
      </c>
      <c r="B1654" s="32" t="s">
        <v>290</v>
      </c>
      <c r="C1654" s="32" t="s">
        <v>3837</v>
      </c>
      <c r="D1654" s="32" t="s">
        <v>3838</v>
      </c>
      <c r="E1654" s="32" t="s">
        <v>5560</v>
      </c>
      <c r="F1654" s="32" t="s">
        <v>8766</v>
      </c>
      <c r="G1654" s="32" t="s">
        <v>3814</v>
      </c>
      <c r="H1654" s="32" t="s">
        <v>3815</v>
      </c>
      <c r="I1654" s="32" t="s">
        <v>4605</v>
      </c>
      <c r="J1654" s="35">
        <v>50.76</v>
      </c>
      <c r="K1654" s="35">
        <v>0</v>
      </c>
      <c r="L1654" s="35">
        <v>0</v>
      </c>
      <c r="M1654" s="35">
        <v>0</v>
      </c>
      <c r="N1654" s="32" t="s">
        <v>2197</v>
      </c>
      <c r="O1654" s="32" t="s">
        <v>18</v>
      </c>
      <c r="P1654" s="32">
        <v>3</v>
      </c>
      <c r="Q1654" s="32" t="s">
        <v>5561</v>
      </c>
    </row>
    <row r="1655" spans="1:17" hidden="1" x14ac:dyDescent="0.25">
      <c r="A1655" s="57">
        <v>42250.411652893519</v>
      </c>
      <c r="B1655" s="32" t="s">
        <v>290</v>
      </c>
      <c r="C1655" s="32" t="s">
        <v>3837</v>
      </c>
      <c r="D1655" s="32" t="s">
        <v>3838</v>
      </c>
      <c r="E1655" s="32" t="s">
        <v>5558</v>
      </c>
      <c r="F1655" s="32" t="s">
        <v>8767</v>
      </c>
      <c r="G1655" s="32" t="s">
        <v>3379</v>
      </c>
      <c r="H1655" s="32" t="s">
        <v>3380</v>
      </c>
      <c r="I1655" s="32" t="s">
        <v>4605</v>
      </c>
      <c r="J1655" s="35">
        <v>284.7</v>
      </c>
      <c r="K1655" s="35">
        <v>0</v>
      </c>
      <c r="L1655" s="35">
        <v>0</v>
      </c>
      <c r="M1655" s="35">
        <v>0</v>
      </c>
      <c r="N1655" s="32" t="s">
        <v>2197</v>
      </c>
      <c r="O1655" s="32" t="s">
        <v>18</v>
      </c>
      <c r="P1655" s="32">
        <v>15</v>
      </c>
      <c r="Q1655" s="32" t="s">
        <v>5559</v>
      </c>
    </row>
    <row r="1656" spans="1:17" hidden="1" x14ac:dyDescent="0.25">
      <c r="A1656" s="57">
        <v>42250.411652893519</v>
      </c>
      <c r="B1656" s="32" t="s">
        <v>290</v>
      </c>
      <c r="C1656" s="32" t="s">
        <v>3837</v>
      </c>
      <c r="D1656" s="32" t="s">
        <v>3838</v>
      </c>
      <c r="E1656" s="32" t="s">
        <v>5558</v>
      </c>
      <c r="F1656" s="32" t="s">
        <v>8767</v>
      </c>
      <c r="G1656" s="32" t="s">
        <v>3814</v>
      </c>
      <c r="H1656" s="32" t="s">
        <v>3815</v>
      </c>
      <c r="I1656" s="32" t="s">
        <v>4605</v>
      </c>
      <c r="J1656" s="35">
        <v>239.2</v>
      </c>
      <c r="K1656" s="35">
        <v>0</v>
      </c>
      <c r="L1656" s="35">
        <v>0</v>
      </c>
      <c r="M1656" s="35">
        <v>0</v>
      </c>
      <c r="N1656" s="32" t="s">
        <v>2197</v>
      </c>
      <c r="O1656" s="32" t="s">
        <v>18</v>
      </c>
      <c r="P1656" s="32">
        <v>20</v>
      </c>
      <c r="Q1656" s="32" t="s">
        <v>5559</v>
      </c>
    </row>
    <row r="1657" spans="1:17" hidden="1" x14ac:dyDescent="0.25">
      <c r="A1657" s="57">
        <v>42250.411654710646</v>
      </c>
      <c r="B1657" s="32" t="s">
        <v>256</v>
      </c>
      <c r="C1657" s="32" t="s">
        <v>3837</v>
      </c>
      <c r="D1657" s="32" t="s">
        <v>3838</v>
      </c>
      <c r="E1657" s="32" t="s">
        <v>5568</v>
      </c>
      <c r="F1657" s="32" t="s">
        <v>8768</v>
      </c>
      <c r="G1657" s="32" t="s">
        <v>3379</v>
      </c>
      <c r="H1657" s="32" t="s">
        <v>3380</v>
      </c>
      <c r="I1657" s="32" t="s">
        <v>4605</v>
      </c>
      <c r="J1657" s="35">
        <v>189.8</v>
      </c>
      <c r="K1657" s="35">
        <v>0</v>
      </c>
      <c r="L1657" s="35">
        <v>0</v>
      </c>
      <c r="M1657" s="35">
        <v>0</v>
      </c>
      <c r="N1657" s="32" t="s">
        <v>2197</v>
      </c>
      <c r="O1657" s="32" t="s">
        <v>18</v>
      </c>
      <c r="P1657" s="32">
        <v>10</v>
      </c>
      <c r="Q1657" s="32" t="s">
        <v>5569</v>
      </c>
    </row>
    <row r="1658" spans="1:17" hidden="1" x14ac:dyDescent="0.25">
      <c r="A1658" s="57">
        <v>42250.411654710646</v>
      </c>
      <c r="B1658" s="32" t="s">
        <v>256</v>
      </c>
      <c r="C1658" s="32" t="s">
        <v>3837</v>
      </c>
      <c r="D1658" s="32" t="s">
        <v>3838</v>
      </c>
      <c r="E1658" s="32" t="s">
        <v>5568</v>
      </c>
      <c r="F1658" s="32" t="s">
        <v>8768</v>
      </c>
      <c r="G1658" s="32" t="s">
        <v>3814</v>
      </c>
      <c r="H1658" s="32" t="s">
        <v>3815</v>
      </c>
      <c r="I1658" s="32" t="s">
        <v>4605</v>
      </c>
      <c r="J1658" s="35">
        <v>179.4</v>
      </c>
      <c r="K1658" s="35">
        <v>0</v>
      </c>
      <c r="L1658" s="35">
        <v>0</v>
      </c>
      <c r="M1658" s="35">
        <v>0</v>
      </c>
      <c r="N1658" s="32" t="s">
        <v>2197</v>
      </c>
      <c r="O1658" s="32" t="s">
        <v>18</v>
      </c>
      <c r="P1658" s="32">
        <v>15</v>
      </c>
      <c r="Q1658" s="32" t="s">
        <v>5569</v>
      </c>
    </row>
    <row r="1659" spans="1:17" hidden="1" x14ac:dyDescent="0.25">
      <c r="A1659" s="57">
        <v>42250.411656516204</v>
      </c>
      <c r="B1659" s="32" t="s">
        <v>256</v>
      </c>
      <c r="C1659" s="32" t="s">
        <v>3837</v>
      </c>
      <c r="D1659" s="32" t="s">
        <v>3838</v>
      </c>
      <c r="E1659" s="32" t="s">
        <v>5808</v>
      </c>
      <c r="F1659" s="32" t="s">
        <v>8769</v>
      </c>
      <c r="G1659" s="32" t="s">
        <v>3379</v>
      </c>
      <c r="H1659" s="32" t="s">
        <v>3380</v>
      </c>
      <c r="I1659" s="32" t="s">
        <v>4605</v>
      </c>
      <c r="J1659" s="35">
        <v>268.60000000000002</v>
      </c>
      <c r="K1659" s="35">
        <v>0</v>
      </c>
      <c r="L1659" s="35">
        <v>0</v>
      </c>
      <c r="M1659" s="35">
        <v>0</v>
      </c>
      <c r="N1659" s="32" t="s">
        <v>2197</v>
      </c>
      <c r="O1659" s="32" t="s">
        <v>18</v>
      </c>
      <c r="P1659" s="32">
        <v>10</v>
      </c>
      <c r="Q1659" s="32" t="s">
        <v>5809</v>
      </c>
    </row>
    <row r="1660" spans="1:17" hidden="1" x14ac:dyDescent="0.25">
      <c r="A1660" s="57">
        <v>42250.411656516204</v>
      </c>
      <c r="B1660" s="32" t="s">
        <v>256</v>
      </c>
      <c r="C1660" s="32" t="s">
        <v>3837</v>
      </c>
      <c r="D1660" s="32" t="s">
        <v>3838</v>
      </c>
      <c r="E1660" s="32" t="s">
        <v>5808</v>
      </c>
      <c r="F1660" s="32" t="s">
        <v>8769</v>
      </c>
      <c r="G1660" s="32" t="s">
        <v>3814</v>
      </c>
      <c r="H1660" s="32" t="s">
        <v>3815</v>
      </c>
      <c r="I1660" s="32" t="s">
        <v>4605</v>
      </c>
      <c r="J1660" s="35">
        <v>338.4</v>
      </c>
      <c r="K1660" s="35">
        <v>0</v>
      </c>
      <c r="L1660" s="35">
        <v>0</v>
      </c>
      <c r="M1660" s="35">
        <v>0</v>
      </c>
      <c r="N1660" s="32" t="s">
        <v>2197</v>
      </c>
      <c r="O1660" s="32" t="s">
        <v>18</v>
      </c>
      <c r="P1660" s="32">
        <v>20</v>
      </c>
      <c r="Q1660" s="32" t="s">
        <v>5809</v>
      </c>
    </row>
    <row r="1661" spans="1:17" hidden="1" x14ac:dyDescent="0.25">
      <c r="A1661" s="57">
        <v>42250.411657951387</v>
      </c>
      <c r="B1661" s="32" t="s">
        <v>4333</v>
      </c>
      <c r="C1661" s="32" t="s">
        <v>3837</v>
      </c>
      <c r="D1661" s="32" t="s">
        <v>3838</v>
      </c>
      <c r="E1661" s="32" t="s">
        <v>5810</v>
      </c>
      <c r="F1661" s="32" t="s">
        <v>8770</v>
      </c>
      <c r="G1661" s="32" t="s">
        <v>3379</v>
      </c>
      <c r="H1661" s="32" t="s">
        <v>3380</v>
      </c>
      <c r="I1661" s="32" t="s">
        <v>4605</v>
      </c>
      <c r="J1661" s="35">
        <v>949</v>
      </c>
      <c r="K1661" s="35">
        <v>0</v>
      </c>
      <c r="L1661" s="35">
        <v>0</v>
      </c>
      <c r="M1661" s="35">
        <v>0</v>
      </c>
      <c r="N1661" s="32" t="s">
        <v>2197</v>
      </c>
      <c r="O1661" s="32" t="s">
        <v>18</v>
      </c>
      <c r="P1661" s="32">
        <v>50</v>
      </c>
      <c r="Q1661" s="32" t="s">
        <v>5811</v>
      </c>
    </row>
    <row r="1662" spans="1:17" hidden="1" x14ac:dyDescent="0.25">
      <c r="A1662" s="57">
        <v>42250.411657951387</v>
      </c>
      <c r="B1662" s="32" t="s">
        <v>4333</v>
      </c>
      <c r="C1662" s="32" t="s">
        <v>3837</v>
      </c>
      <c r="D1662" s="32" t="s">
        <v>3838</v>
      </c>
      <c r="E1662" s="32" t="s">
        <v>5810</v>
      </c>
      <c r="F1662" s="32" t="s">
        <v>8770</v>
      </c>
      <c r="G1662" s="32" t="s">
        <v>3814</v>
      </c>
      <c r="H1662" s="32" t="s">
        <v>3815</v>
      </c>
      <c r="I1662" s="32" t="s">
        <v>4605</v>
      </c>
      <c r="J1662" s="35">
        <v>1196</v>
      </c>
      <c r="K1662" s="35">
        <v>0</v>
      </c>
      <c r="L1662" s="35">
        <v>0</v>
      </c>
      <c r="M1662" s="35">
        <v>0</v>
      </c>
      <c r="N1662" s="32" t="s">
        <v>2197</v>
      </c>
      <c r="O1662" s="32" t="s">
        <v>18</v>
      </c>
      <c r="P1662" s="32">
        <v>100</v>
      </c>
      <c r="Q1662" s="32" t="s">
        <v>5811</v>
      </c>
    </row>
    <row r="1663" spans="1:17" hidden="1" x14ac:dyDescent="0.25">
      <c r="A1663" s="57">
        <v>42250.411659409721</v>
      </c>
      <c r="B1663" s="32" t="s">
        <v>4333</v>
      </c>
      <c r="C1663" s="32" t="s">
        <v>3837</v>
      </c>
      <c r="D1663" s="32" t="s">
        <v>3838</v>
      </c>
      <c r="E1663" s="32" t="s">
        <v>5502</v>
      </c>
      <c r="F1663" s="32" t="s">
        <v>8771</v>
      </c>
      <c r="G1663" s="32" t="s">
        <v>5189</v>
      </c>
      <c r="H1663" s="32" t="s">
        <v>5190</v>
      </c>
      <c r="I1663" s="32" t="s">
        <v>4605</v>
      </c>
      <c r="J1663" s="35">
        <v>46.04</v>
      </c>
      <c r="K1663" s="35">
        <v>0</v>
      </c>
      <c r="L1663" s="35">
        <v>0</v>
      </c>
      <c r="M1663" s="35">
        <v>0</v>
      </c>
      <c r="N1663" s="32" t="s">
        <v>2197</v>
      </c>
      <c r="O1663" s="32" t="s">
        <v>18</v>
      </c>
      <c r="P1663" s="32">
        <v>1</v>
      </c>
      <c r="Q1663" s="32" t="s">
        <v>5169</v>
      </c>
    </row>
    <row r="1664" spans="1:17" hidden="1" x14ac:dyDescent="0.25">
      <c r="A1664" s="57">
        <v>42250.411659409721</v>
      </c>
      <c r="B1664" s="32" t="s">
        <v>4333</v>
      </c>
      <c r="C1664" s="32" t="s">
        <v>3837</v>
      </c>
      <c r="D1664" s="32" t="s">
        <v>3838</v>
      </c>
      <c r="E1664" s="32" t="s">
        <v>5502</v>
      </c>
      <c r="F1664" s="32" t="s">
        <v>8771</v>
      </c>
      <c r="G1664" s="32" t="s">
        <v>3917</v>
      </c>
      <c r="H1664" s="32" t="s">
        <v>3918</v>
      </c>
      <c r="I1664" s="32" t="s">
        <v>4605</v>
      </c>
      <c r="J1664" s="35">
        <v>31.9</v>
      </c>
      <c r="K1664" s="35">
        <v>0</v>
      </c>
      <c r="L1664" s="35">
        <v>0</v>
      </c>
      <c r="M1664" s="35">
        <v>0</v>
      </c>
      <c r="N1664" s="32" t="s">
        <v>2197</v>
      </c>
      <c r="O1664" s="32" t="s">
        <v>18</v>
      </c>
      <c r="P1664" s="32">
        <v>2</v>
      </c>
      <c r="Q1664" s="32" t="s">
        <v>5169</v>
      </c>
    </row>
    <row r="1665" spans="1:17" hidden="1" x14ac:dyDescent="0.25">
      <c r="A1665" s="57">
        <v>42250.412316435184</v>
      </c>
      <c r="B1665" s="32" t="s">
        <v>70</v>
      </c>
      <c r="C1665" s="32" t="s">
        <v>3839</v>
      </c>
      <c r="D1665" s="32" t="s">
        <v>3840</v>
      </c>
      <c r="E1665" s="32" t="s">
        <v>3841</v>
      </c>
      <c r="F1665" s="32" t="s">
        <v>8772</v>
      </c>
      <c r="G1665" s="32" t="s">
        <v>3049</v>
      </c>
      <c r="H1665" s="32" t="s">
        <v>3050</v>
      </c>
      <c r="I1665" s="32" t="s">
        <v>4605</v>
      </c>
      <c r="J1665" s="35">
        <v>3222.8</v>
      </c>
      <c r="K1665" s="35">
        <v>0</v>
      </c>
      <c r="L1665" s="35">
        <v>0</v>
      </c>
      <c r="M1665" s="35">
        <v>0</v>
      </c>
      <c r="N1665" s="32" t="s">
        <v>2197</v>
      </c>
      <c r="O1665" s="32" t="s">
        <v>18</v>
      </c>
      <c r="P1665" s="32">
        <v>70</v>
      </c>
      <c r="Q1665" s="32" t="s">
        <v>3842</v>
      </c>
    </row>
    <row r="1666" spans="1:17" hidden="1" x14ac:dyDescent="0.25">
      <c r="A1666" s="57">
        <v>42250.412316435184</v>
      </c>
      <c r="B1666" s="32" t="s">
        <v>70</v>
      </c>
      <c r="C1666" s="32" t="s">
        <v>3839</v>
      </c>
      <c r="D1666" s="32" t="s">
        <v>3840</v>
      </c>
      <c r="E1666" s="32" t="s">
        <v>3841</v>
      </c>
      <c r="F1666" s="32" t="s">
        <v>8772</v>
      </c>
      <c r="G1666" s="32" t="s">
        <v>2806</v>
      </c>
      <c r="H1666" s="32" t="s">
        <v>2807</v>
      </c>
      <c r="I1666" s="32" t="s">
        <v>4605</v>
      </c>
      <c r="J1666" s="35">
        <v>149.1</v>
      </c>
      <c r="K1666" s="35">
        <v>0</v>
      </c>
      <c r="L1666" s="35">
        <v>0</v>
      </c>
      <c r="M1666" s="35">
        <v>0</v>
      </c>
      <c r="N1666" s="32" t="s">
        <v>2197</v>
      </c>
      <c r="O1666" s="32" t="s">
        <v>18</v>
      </c>
      <c r="P1666" s="32">
        <v>70</v>
      </c>
      <c r="Q1666" s="32" t="s">
        <v>3842</v>
      </c>
    </row>
    <row r="1667" spans="1:17" hidden="1" x14ac:dyDescent="0.25">
      <c r="A1667" s="57">
        <v>42250.412316435184</v>
      </c>
      <c r="B1667" s="32" t="s">
        <v>70</v>
      </c>
      <c r="C1667" s="32" t="s">
        <v>3839</v>
      </c>
      <c r="D1667" s="32" t="s">
        <v>3840</v>
      </c>
      <c r="E1667" s="32" t="s">
        <v>3841</v>
      </c>
      <c r="F1667" s="32" t="s">
        <v>8772</v>
      </c>
      <c r="G1667" s="32" t="s">
        <v>3483</v>
      </c>
      <c r="H1667" s="32" t="s">
        <v>3484</v>
      </c>
      <c r="I1667" s="32" t="s">
        <v>4605</v>
      </c>
      <c r="J1667" s="35">
        <v>625.1</v>
      </c>
      <c r="K1667" s="35">
        <v>0</v>
      </c>
      <c r="L1667" s="35">
        <v>0</v>
      </c>
      <c r="M1667" s="35">
        <v>0</v>
      </c>
      <c r="N1667" s="32" t="s">
        <v>2197</v>
      </c>
      <c r="O1667" s="32" t="s">
        <v>18</v>
      </c>
      <c r="P1667" s="32">
        <v>70</v>
      </c>
      <c r="Q1667" s="32" t="s">
        <v>3842</v>
      </c>
    </row>
    <row r="1668" spans="1:17" hidden="1" x14ac:dyDescent="0.25">
      <c r="A1668" s="57">
        <v>42250.412318784722</v>
      </c>
      <c r="B1668" s="32" t="s">
        <v>70</v>
      </c>
      <c r="C1668" s="32" t="s">
        <v>3839</v>
      </c>
      <c r="D1668" s="32" t="s">
        <v>3840</v>
      </c>
      <c r="E1668" s="32" t="s">
        <v>3843</v>
      </c>
      <c r="F1668" s="32" t="s">
        <v>8773</v>
      </c>
      <c r="G1668" s="32" t="s">
        <v>2806</v>
      </c>
      <c r="H1668" s="32" t="s">
        <v>2807</v>
      </c>
      <c r="I1668" s="32" t="s">
        <v>4605</v>
      </c>
      <c r="J1668" s="35">
        <v>85.2</v>
      </c>
      <c r="K1668" s="35">
        <v>0</v>
      </c>
      <c r="L1668" s="35">
        <v>0</v>
      </c>
      <c r="M1668" s="35">
        <v>0</v>
      </c>
      <c r="N1668" s="32" t="s">
        <v>2197</v>
      </c>
      <c r="O1668" s="32" t="s">
        <v>18</v>
      </c>
      <c r="P1668" s="32">
        <v>40</v>
      </c>
      <c r="Q1668" s="32" t="s">
        <v>3844</v>
      </c>
    </row>
    <row r="1669" spans="1:17" hidden="1" x14ac:dyDescent="0.25">
      <c r="A1669" s="57">
        <v>42250.412318784722</v>
      </c>
      <c r="B1669" s="32" t="s">
        <v>70</v>
      </c>
      <c r="C1669" s="32" t="s">
        <v>3839</v>
      </c>
      <c r="D1669" s="32" t="s">
        <v>3840</v>
      </c>
      <c r="E1669" s="32" t="s">
        <v>3843</v>
      </c>
      <c r="F1669" s="32" t="s">
        <v>8773</v>
      </c>
      <c r="G1669" s="32" t="s">
        <v>3049</v>
      </c>
      <c r="H1669" s="32" t="s">
        <v>3050</v>
      </c>
      <c r="I1669" s="32" t="s">
        <v>4605</v>
      </c>
      <c r="J1669" s="35">
        <v>1841.6</v>
      </c>
      <c r="K1669" s="35">
        <v>0</v>
      </c>
      <c r="L1669" s="35">
        <v>0</v>
      </c>
      <c r="M1669" s="35">
        <v>0</v>
      </c>
      <c r="N1669" s="32" t="s">
        <v>2197</v>
      </c>
      <c r="O1669" s="32" t="s">
        <v>18</v>
      </c>
      <c r="P1669" s="32">
        <v>40</v>
      </c>
      <c r="Q1669" s="32" t="s">
        <v>3844</v>
      </c>
    </row>
    <row r="1670" spans="1:17" hidden="1" x14ac:dyDescent="0.25">
      <c r="A1670" s="57">
        <v>42250.412318784722</v>
      </c>
      <c r="B1670" s="32" t="s">
        <v>70</v>
      </c>
      <c r="C1670" s="32" t="s">
        <v>3839</v>
      </c>
      <c r="D1670" s="32" t="s">
        <v>3840</v>
      </c>
      <c r="E1670" s="32" t="s">
        <v>3843</v>
      </c>
      <c r="F1670" s="32" t="s">
        <v>8773</v>
      </c>
      <c r="G1670" s="32" t="s">
        <v>3483</v>
      </c>
      <c r="H1670" s="32" t="s">
        <v>3484</v>
      </c>
      <c r="I1670" s="32" t="s">
        <v>4605</v>
      </c>
      <c r="J1670" s="35">
        <v>357.2</v>
      </c>
      <c r="K1670" s="35">
        <v>0</v>
      </c>
      <c r="L1670" s="35">
        <v>0</v>
      </c>
      <c r="M1670" s="35">
        <v>0</v>
      </c>
      <c r="N1670" s="32" t="s">
        <v>2197</v>
      </c>
      <c r="O1670" s="32" t="s">
        <v>18</v>
      </c>
      <c r="P1670" s="32">
        <v>40</v>
      </c>
      <c r="Q1670" s="32" t="s">
        <v>3844</v>
      </c>
    </row>
    <row r="1671" spans="1:17" hidden="1" x14ac:dyDescent="0.25">
      <c r="A1671" s="57">
        <v>42250.412320798612</v>
      </c>
      <c r="B1671" s="32" t="s">
        <v>70</v>
      </c>
      <c r="C1671" s="32" t="s">
        <v>3839</v>
      </c>
      <c r="D1671" s="32" t="s">
        <v>3840</v>
      </c>
      <c r="E1671" s="32" t="s">
        <v>3845</v>
      </c>
      <c r="F1671" s="32" t="s">
        <v>8774</v>
      </c>
      <c r="G1671" s="32" t="s">
        <v>3040</v>
      </c>
      <c r="H1671" s="32" t="s">
        <v>3041</v>
      </c>
      <c r="I1671" s="32" t="s">
        <v>4605</v>
      </c>
      <c r="J1671" s="35">
        <v>206.2</v>
      </c>
      <c r="K1671" s="35">
        <v>0</v>
      </c>
      <c r="L1671" s="35">
        <v>0</v>
      </c>
      <c r="M1671" s="35">
        <v>0</v>
      </c>
      <c r="N1671" s="32" t="s">
        <v>2197</v>
      </c>
      <c r="O1671" s="32" t="s">
        <v>18</v>
      </c>
      <c r="P1671" s="32">
        <v>5</v>
      </c>
      <c r="Q1671" s="32" t="s">
        <v>3846</v>
      </c>
    </row>
    <row r="1672" spans="1:17" hidden="1" x14ac:dyDescent="0.25">
      <c r="A1672" s="57">
        <v>42250.412320798612</v>
      </c>
      <c r="B1672" s="32" t="s">
        <v>70</v>
      </c>
      <c r="C1672" s="32" t="s">
        <v>3839</v>
      </c>
      <c r="D1672" s="32" t="s">
        <v>3840</v>
      </c>
      <c r="E1672" s="32" t="s">
        <v>3845</v>
      </c>
      <c r="F1672" s="32" t="s">
        <v>8774</v>
      </c>
      <c r="G1672" s="32" t="s">
        <v>2809</v>
      </c>
      <c r="H1672" s="32" t="s">
        <v>2810</v>
      </c>
      <c r="I1672" s="32" t="s">
        <v>4605</v>
      </c>
      <c r="J1672" s="35">
        <v>38.049999999999997</v>
      </c>
      <c r="K1672" s="35">
        <v>0</v>
      </c>
      <c r="L1672" s="35">
        <v>0</v>
      </c>
      <c r="M1672" s="35">
        <v>0</v>
      </c>
      <c r="N1672" s="32" t="s">
        <v>2197</v>
      </c>
      <c r="O1672" s="32" t="s">
        <v>18</v>
      </c>
      <c r="P1672" s="32">
        <v>5</v>
      </c>
      <c r="Q1672" s="32" t="s">
        <v>3846</v>
      </c>
    </row>
    <row r="1673" spans="1:17" hidden="1" x14ac:dyDescent="0.25">
      <c r="A1673" s="57">
        <v>42250.412320798612</v>
      </c>
      <c r="B1673" s="32" t="s">
        <v>70</v>
      </c>
      <c r="C1673" s="32" t="s">
        <v>3839</v>
      </c>
      <c r="D1673" s="32" t="s">
        <v>3840</v>
      </c>
      <c r="E1673" s="32" t="s">
        <v>3845</v>
      </c>
      <c r="F1673" s="32" t="s">
        <v>8774</v>
      </c>
      <c r="G1673" s="32" t="s">
        <v>2994</v>
      </c>
      <c r="H1673" s="32" t="s">
        <v>2995</v>
      </c>
      <c r="I1673" s="32" t="s">
        <v>4605</v>
      </c>
      <c r="J1673" s="35">
        <v>25.4</v>
      </c>
      <c r="K1673" s="35">
        <v>0</v>
      </c>
      <c r="L1673" s="35">
        <v>0</v>
      </c>
      <c r="M1673" s="35">
        <v>0</v>
      </c>
      <c r="N1673" s="32" t="s">
        <v>2197</v>
      </c>
      <c r="O1673" s="32" t="s">
        <v>18</v>
      </c>
      <c r="P1673" s="32">
        <v>5</v>
      </c>
      <c r="Q1673" s="32" t="s">
        <v>3846</v>
      </c>
    </row>
    <row r="1674" spans="1:17" hidden="1" x14ac:dyDescent="0.25">
      <c r="A1674" s="57">
        <v>42250.412322766206</v>
      </c>
      <c r="B1674" s="32" t="s">
        <v>70</v>
      </c>
      <c r="C1674" s="32" t="s">
        <v>3839</v>
      </c>
      <c r="D1674" s="32" t="s">
        <v>3840</v>
      </c>
      <c r="E1674" s="32" t="s">
        <v>3847</v>
      </c>
      <c r="F1674" s="32" t="s">
        <v>8775</v>
      </c>
      <c r="G1674" s="32" t="s">
        <v>2806</v>
      </c>
      <c r="H1674" s="32" t="s">
        <v>2807</v>
      </c>
      <c r="I1674" s="32" t="s">
        <v>4605</v>
      </c>
      <c r="J1674" s="35">
        <v>85.2</v>
      </c>
      <c r="K1674" s="35">
        <v>0</v>
      </c>
      <c r="L1674" s="35">
        <v>0</v>
      </c>
      <c r="M1674" s="35">
        <v>0</v>
      </c>
      <c r="N1674" s="32" t="s">
        <v>2197</v>
      </c>
      <c r="O1674" s="32" t="s">
        <v>18</v>
      </c>
      <c r="P1674" s="32">
        <v>40</v>
      </c>
      <c r="Q1674" s="32" t="s">
        <v>3848</v>
      </c>
    </row>
    <row r="1675" spans="1:17" hidden="1" x14ac:dyDescent="0.25">
      <c r="A1675" s="57">
        <v>42250.412322766206</v>
      </c>
      <c r="B1675" s="32" t="s">
        <v>70</v>
      </c>
      <c r="C1675" s="32" t="s">
        <v>3839</v>
      </c>
      <c r="D1675" s="32" t="s">
        <v>3840</v>
      </c>
      <c r="E1675" s="32" t="s">
        <v>3847</v>
      </c>
      <c r="F1675" s="32" t="s">
        <v>8775</v>
      </c>
      <c r="G1675" s="32" t="s">
        <v>3049</v>
      </c>
      <c r="H1675" s="32" t="s">
        <v>3050</v>
      </c>
      <c r="I1675" s="32" t="s">
        <v>4605</v>
      </c>
      <c r="J1675" s="35">
        <v>1841.6</v>
      </c>
      <c r="K1675" s="35">
        <v>0</v>
      </c>
      <c r="L1675" s="35">
        <v>0</v>
      </c>
      <c r="M1675" s="35">
        <v>0</v>
      </c>
      <c r="N1675" s="32" t="s">
        <v>2197</v>
      </c>
      <c r="O1675" s="32" t="s">
        <v>18</v>
      </c>
      <c r="P1675" s="32">
        <v>40</v>
      </c>
      <c r="Q1675" s="32" t="s">
        <v>3848</v>
      </c>
    </row>
    <row r="1676" spans="1:17" hidden="1" x14ac:dyDescent="0.25">
      <c r="A1676" s="57">
        <v>42250.412322766206</v>
      </c>
      <c r="B1676" s="32" t="s">
        <v>70</v>
      </c>
      <c r="C1676" s="32" t="s">
        <v>3839</v>
      </c>
      <c r="D1676" s="32" t="s">
        <v>3840</v>
      </c>
      <c r="E1676" s="32" t="s">
        <v>3847</v>
      </c>
      <c r="F1676" s="32" t="s">
        <v>8775</v>
      </c>
      <c r="G1676" s="32" t="s">
        <v>3483</v>
      </c>
      <c r="H1676" s="32" t="s">
        <v>3484</v>
      </c>
      <c r="I1676" s="32" t="s">
        <v>4605</v>
      </c>
      <c r="J1676" s="35">
        <v>357.2</v>
      </c>
      <c r="K1676" s="35">
        <v>0</v>
      </c>
      <c r="L1676" s="35">
        <v>0</v>
      </c>
      <c r="M1676" s="35">
        <v>0</v>
      </c>
      <c r="N1676" s="32" t="s">
        <v>2197</v>
      </c>
      <c r="O1676" s="32" t="s">
        <v>18</v>
      </c>
      <c r="P1676" s="32">
        <v>40</v>
      </c>
      <c r="Q1676" s="32" t="s">
        <v>3848</v>
      </c>
    </row>
    <row r="1677" spans="1:17" hidden="1" x14ac:dyDescent="0.25">
      <c r="A1677" s="57">
        <v>42250.412324571756</v>
      </c>
      <c r="B1677" s="32" t="s">
        <v>70</v>
      </c>
      <c r="C1677" s="32" t="s">
        <v>3839</v>
      </c>
      <c r="D1677" s="32" t="s">
        <v>3840</v>
      </c>
      <c r="E1677" s="32" t="s">
        <v>3849</v>
      </c>
      <c r="F1677" s="32" t="s">
        <v>8776</v>
      </c>
      <c r="G1677" s="32" t="s">
        <v>3049</v>
      </c>
      <c r="H1677" s="32" t="s">
        <v>3050</v>
      </c>
      <c r="I1677" s="32" t="s">
        <v>4605</v>
      </c>
      <c r="J1677" s="35">
        <v>2302</v>
      </c>
      <c r="K1677" s="35">
        <v>0</v>
      </c>
      <c r="L1677" s="35">
        <v>0</v>
      </c>
      <c r="M1677" s="35">
        <v>0</v>
      </c>
      <c r="N1677" s="32" t="s">
        <v>2197</v>
      </c>
      <c r="O1677" s="32" t="s">
        <v>18</v>
      </c>
      <c r="P1677" s="32">
        <v>50</v>
      </c>
      <c r="Q1677" s="32" t="s">
        <v>3850</v>
      </c>
    </row>
    <row r="1678" spans="1:17" hidden="1" x14ac:dyDescent="0.25">
      <c r="A1678" s="57">
        <v>42250.412324571756</v>
      </c>
      <c r="B1678" s="32" t="s">
        <v>70</v>
      </c>
      <c r="C1678" s="32" t="s">
        <v>3839</v>
      </c>
      <c r="D1678" s="32" t="s">
        <v>3840</v>
      </c>
      <c r="E1678" s="32" t="s">
        <v>3849</v>
      </c>
      <c r="F1678" s="32" t="s">
        <v>8776</v>
      </c>
      <c r="G1678" s="32" t="s">
        <v>3483</v>
      </c>
      <c r="H1678" s="32" t="s">
        <v>3484</v>
      </c>
      <c r="I1678" s="32" t="s">
        <v>4605</v>
      </c>
      <c r="J1678" s="35">
        <v>446.5</v>
      </c>
      <c r="K1678" s="35">
        <v>0</v>
      </c>
      <c r="L1678" s="35">
        <v>0</v>
      </c>
      <c r="M1678" s="35">
        <v>0</v>
      </c>
      <c r="N1678" s="32" t="s">
        <v>2197</v>
      </c>
      <c r="O1678" s="32" t="s">
        <v>18</v>
      </c>
      <c r="P1678" s="32">
        <v>50</v>
      </c>
      <c r="Q1678" s="32" t="s">
        <v>3850</v>
      </c>
    </row>
    <row r="1679" spans="1:17" hidden="1" x14ac:dyDescent="0.25">
      <c r="A1679" s="57">
        <v>42250.412324571756</v>
      </c>
      <c r="B1679" s="32" t="s">
        <v>70</v>
      </c>
      <c r="C1679" s="32" t="s">
        <v>3839</v>
      </c>
      <c r="D1679" s="32" t="s">
        <v>3840</v>
      </c>
      <c r="E1679" s="32" t="s">
        <v>3849</v>
      </c>
      <c r="F1679" s="32" t="s">
        <v>8776</v>
      </c>
      <c r="G1679" s="32" t="s">
        <v>2806</v>
      </c>
      <c r="H1679" s="32" t="s">
        <v>2807</v>
      </c>
      <c r="I1679" s="32" t="s">
        <v>4605</v>
      </c>
      <c r="J1679" s="35">
        <v>106.5</v>
      </c>
      <c r="K1679" s="35">
        <v>0</v>
      </c>
      <c r="L1679" s="35">
        <v>0</v>
      </c>
      <c r="M1679" s="35">
        <v>0</v>
      </c>
      <c r="N1679" s="32" t="s">
        <v>2197</v>
      </c>
      <c r="O1679" s="32" t="s">
        <v>18</v>
      </c>
      <c r="P1679" s="32">
        <v>50</v>
      </c>
      <c r="Q1679" s="32" t="s">
        <v>3850</v>
      </c>
    </row>
    <row r="1680" spans="1:17" hidden="1" x14ac:dyDescent="0.25">
      <c r="A1680" s="57">
        <v>42250.412326585647</v>
      </c>
      <c r="B1680" s="32" t="s">
        <v>70</v>
      </c>
      <c r="C1680" s="32" t="s">
        <v>3839</v>
      </c>
      <c r="D1680" s="32" t="s">
        <v>3840</v>
      </c>
      <c r="E1680" s="32" t="s">
        <v>3851</v>
      </c>
      <c r="F1680" s="32" t="s">
        <v>8777</v>
      </c>
      <c r="G1680" s="32" t="s">
        <v>3049</v>
      </c>
      <c r="H1680" s="32" t="s">
        <v>3050</v>
      </c>
      <c r="I1680" s="32" t="s">
        <v>4605</v>
      </c>
      <c r="J1680" s="35">
        <v>1381.2</v>
      </c>
      <c r="K1680" s="35">
        <v>0</v>
      </c>
      <c r="L1680" s="35">
        <v>0</v>
      </c>
      <c r="M1680" s="35">
        <v>0</v>
      </c>
      <c r="N1680" s="32" t="s">
        <v>2197</v>
      </c>
      <c r="O1680" s="32" t="s">
        <v>18</v>
      </c>
      <c r="P1680" s="32">
        <v>30</v>
      </c>
      <c r="Q1680" s="32" t="s">
        <v>2456</v>
      </c>
    </row>
    <row r="1681" spans="1:17" hidden="1" x14ac:dyDescent="0.25">
      <c r="A1681" s="57">
        <v>42250.412326585647</v>
      </c>
      <c r="B1681" s="32" t="s">
        <v>70</v>
      </c>
      <c r="C1681" s="32" t="s">
        <v>3839</v>
      </c>
      <c r="D1681" s="32" t="s">
        <v>3840</v>
      </c>
      <c r="E1681" s="32" t="s">
        <v>3851</v>
      </c>
      <c r="F1681" s="32" t="s">
        <v>8777</v>
      </c>
      <c r="G1681" s="32" t="s">
        <v>3483</v>
      </c>
      <c r="H1681" s="32" t="s">
        <v>3484</v>
      </c>
      <c r="I1681" s="32" t="s">
        <v>4605</v>
      </c>
      <c r="J1681" s="35">
        <v>267.89999999999998</v>
      </c>
      <c r="K1681" s="35">
        <v>0</v>
      </c>
      <c r="L1681" s="35">
        <v>0</v>
      </c>
      <c r="M1681" s="35">
        <v>0</v>
      </c>
      <c r="N1681" s="32" t="s">
        <v>2197</v>
      </c>
      <c r="O1681" s="32" t="s">
        <v>18</v>
      </c>
      <c r="P1681" s="32">
        <v>30</v>
      </c>
      <c r="Q1681" s="32" t="s">
        <v>2456</v>
      </c>
    </row>
    <row r="1682" spans="1:17" hidden="1" x14ac:dyDescent="0.25">
      <c r="A1682" s="57">
        <v>42250.412326585647</v>
      </c>
      <c r="B1682" s="32" t="s">
        <v>70</v>
      </c>
      <c r="C1682" s="32" t="s">
        <v>3839</v>
      </c>
      <c r="D1682" s="32" t="s">
        <v>3840</v>
      </c>
      <c r="E1682" s="32" t="s">
        <v>3851</v>
      </c>
      <c r="F1682" s="32" t="s">
        <v>8777</v>
      </c>
      <c r="G1682" s="32" t="s">
        <v>2806</v>
      </c>
      <c r="H1682" s="32" t="s">
        <v>2807</v>
      </c>
      <c r="I1682" s="32" t="s">
        <v>4605</v>
      </c>
      <c r="J1682" s="35">
        <v>63.9</v>
      </c>
      <c r="K1682" s="35">
        <v>0</v>
      </c>
      <c r="L1682" s="35">
        <v>0</v>
      </c>
      <c r="M1682" s="35">
        <v>0</v>
      </c>
      <c r="N1682" s="32" t="s">
        <v>2197</v>
      </c>
      <c r="O1682" s="32" t="s">
        <v>18</v>
      </c>
      <c r="P1682" s="32">
        <v>30</v>
      </c>
      <c r="Q1682" s="32" t="s">
        <v>2456</v>
      </c>
    </row>
    <row r="1683" spans="1:17" hidden="1" x14ac:dyDescent="0.25">
      <c r="A1683" s="57">
        <v>42250.412328206017</v>
      </c>
      <c r="B1683" s="32" t="s">
        <v>70</v>
      </c>
      <c r="C1683" s="32" t="s">
        <v>3839</v>
      </c>
      <c r="D1683" s="32" t="s">
        <v>3840</v>
      </c>
      <c r="E1683" s="32" t="s">
        <v>4571</v>
      </c>
      <c r="F1683" s="32" t="s">
        <v>8778</v>
      </c>
      <c r="G1683" s="32" t="s">
        <v>3049</v>
      </c>
      <c r="H1683" s="32" t="s">
        <v>3050</v>
      </c>
      <c r="I1683" s="32" t="s">
        <v>4605</v>
      </c>
      <c r="J1683" s="35">
        <v>1841.6</v>
      </c>
      <c r="K1683" s="35">
        <v>0</v>
      </c>
      <c r="L1683" s="35">
        <v>0</v>
      </c>
      <c r="M1683" s="35">
        <v>0</v>
      </c>
      <c r="N1683" s="32" t="s">
        <v>2197</v>
      </c>
      <c r="O1683" s="32" t="s">
        <v>18</v>
      </c>
      <c r="P1683" s="32">
        <v>40</v>
      </c>
      <c r="Q1683" s="32" t="s">
        <v>4463</v>
      </c>
    </row>
    <row r="1684" spans="1:17" hidden="1" x14ac:dyDescent="0.25">
      <c r="A1684" s="57">
        <v>42250.412328206017</v>
      </c>
      <c r="B1684" s="32" t="s">
        <v>70</v>
      </c>
      <c r="C1684" s="32" t="s">
        <v>3839</v>
      </c>
      <c r="D1684" s="32" t="s">
        <v>3840</v>
      </c>
      <c r="E1684" s="32" t="s">
        <v>4571</v>
      </c>
      <c r="F1684" s="32" t="s">
        <v>8778</v>
      </c>
      <c r="G1684" s="32" t="s">
        <v>3483</v>
      </c>
      <c r="H1684" s="32" t="s">
        <v>3484</v>
      </c>
      <c r="I1684" s="32" t="s">
        <v>4605</v>
      </c>
      <c r="J1684" s="35">
        <v>357.2</v>
      </c>
      <c r="K1684" s="35">
        <v>0</v>
      </c>
      <c r="L1684" s="35">
        <v>0</v>
      </c>
      <c r="M1684" s="35">
        <v>0</v>
      </c>
      <c r="N1684" s="32" t="s">
        <v>2197</v>
      </c>
      <c r="O1684" s="32" t="s">
        <v>18</v>
      </c>
      <c r="P1684" s="32">
        <v>40</v>
      </c>
      <c r="Q1684" s="32" t="s">
        <v>4463</v>
      </c>
    </row>
    <row r="1685" spans="1:17" hidden="1" x14ac:dyDescent="0.25">
      <c r="A1685" s="57">
        <v>42250.412328206017</v>
      </c>
      <c r="B1685" s="32" t="s">
        <v>70</v>
      </c>
      <c r="C1685" s="32" t="s">
        <v>3839</v>
      </c>
      <c r="D1685" s="32" t="s">
        <v>3840</v>
      </c>
      <c r="E1685" s="32" t="s">
        <v>4571</v>
      </c>
      <c r="F1685" s="32" t="s">
        <v>8778</v>
      </c>
      <c r="G1685" s="32" t="s">
        <v>2806</v>
      </c>
      <c r="H1685" s="32" t="s">
        <v>2807</v>
      </c>
      <c r="I1685" s="32" t="s">
        <v>4605</v>
      </c>
      <c r="J1685" s="35">
        <v>85.2</v>
      </c>
      <c r="K1685" s="35">
        <v>0</v>
      </c>
      <c r="L1685" s="35">
        <v>0</v>
      </c>
      <c r="M1685" s="35">
        <v>0</v>
      </c>
      <c r="N1685" s="32" t="s">
        <v>2197</v>
      </c>
      <c r="O1685" s="32" t="s">
        <v>18</v>
      </c>
      <c r="P1685" s="32">
        <v>40</v>
      </c>
      <c r="Q1685" s="32" t="s">
        <v>4463</v>
      </c>
    </row>
    <row r="1686" spans="1:17" hidden="1" x14ac:dyDescent="0.25">
      <c r="A1686" s="57">
        <v>42250.412330011575</v>
      </c>
      <c r="B1686" s="32" t="s">
        <v>70</v>
      </c>
      <c r="C1686" s="32" t="s">
        <v>3839</v>
      </c>
      <c r="D1686" s="32" t="s">
        <v>3840</v>
      </c>
      <c r="E1686" s="32" t="s">
        <v>5677</v>
      </c>
      <c r="F1686" s="32" t="s">
        <v>8779</v>
      </c>
      <c r="G1686" s="32" t="s">
        <v>5189</v>
      </c>
      <c r="H1686" s="32" t="s">
        <v>5190</v>
      </c>
      <c r="I1686" s="32" t="s">
        <v>4605</v>
      </c>
      <c r="J1686" s="35">
        <v>1841.6</v>
      </c>
      <c r="K1686" s="35">
        <v>0</v>
      </c>
      <c r="L1686" s="35">
        <v>0</v>
      </c>
      <c r="M1686" s="35">
        <v>0</v>
      </c>
      <c r="N1686" s="32" t="s">
        <v>2197</v>
      </c>
      <c r="O1686" s="32" t="s">
        <v>18</v>
      </c>
      <c r="P1686" s="32">
        <v>40</v>
      </c>
      <c r="Q1686" s="32" t="s">
        <v>5678</v>
      </c>
    </row>
    <row r="1687" spans="1:17" hidden="1" x14ac:dyDescent="0.25">
      <c r="A1687" s="57">
        <v>42250.412330011575</v>
      </c>
      <c r="B1687" s="32" t="s">
        <v>70</v>
      </c>
      <c r="C1687" s="32" t="s">
        <v>3839</v>
      </c>
      <c r="D1687" s="32" t="s">
        <v>3840</v>
      </c>
      <c r="E1687" s="32" t="s">
        <v>5677</v>
      </c>
      <c r="F1687" s="32" t="s">
        <v>8779</v>
      </c>
      <c r="G1687" s="32" t="s">
        <v>3483</v>
      </c>
      <c r="H1687" s="32" t="s">
        <v>3484</v>
      </c>
      <c r="I1687" s="32" t="s">
        <v>4605</v>
      </c>
      <c r="J1687" s="35">
        <v>357.2</v>
      </c>
      <c r="K1687" s="35">
        <v>0</v>
      </c>
      <c r="L1687" s="35">
        <v>0</v>
      </c>
      <c r="M1687" s="35">
        <v>0</v>
      </c>
      <c r="N1687" s="32" t="s">
        <v>2197</v>
      </c>
      <c r="O1687" s="32" t="s">
        <v>18</v>
      </c>
      <c r="P1687" s="32">
        <v>40</v>
      </c>
      <c r="Q1687" s="32" t="s">
        <v>5678</v>
      </c>
    </row>
    <row r="1688" spans="1:17" hidden="1" x14ac:dyDescent="0.25">
      <c r="A1688" s="57">
        <v>42250.412330011575</v>
      </c>
      <c r="B1688" s="32" t="s">
        <v>70</v>
      </c>
      <c r="C1688" s="32" t="s">
        <v>3839</v>
      </c>
      <c r="D1688" s="32" t="s">
        <v>3840</v>
      </c>
      <c r="E1688" s="32" t="s">
        <v>5677</v>
      </c>
      <c r="F1688" s="32" t="s">
        <v>8779</v>
      </c>
      <c r="G1688" s="32" t="s">
        <v>5192</v>
      </c>
      <c r="H1688" s="32" t="s">
        <v>5193</v>
      </c>
      <c r="I1688" s="32" t="s">
        <v>4605</v>
      </c>
      <c r="J1688" s="35">
        <v>85.2</v>
      </c>
      <c r="K1688" s="35">
        <v>0</v>
      </c>
      <c r="L1688" s="35">
        <v>0</v>
      </c>
      <c r="M1688" s="35">
        <v>0</v>
      </c>
      <c r="N1688" s="32" t="s">
        <v>2197</v>
      </c>
      <c r="O1688" s="32" t="s">
        <v>18</v>
      </c>
      <c r="P1688" s="32">
        <v>40</v>
      </c>
      <c r="Q1688" s="32" t="s">
        <v>5678</v>
      </c>
    </row>
    <row r="1689" spans="1:17" hidden="1" x14ac:dyDescent="0.25">
      <c r="A1689" s="57">
        <v>42250.412786655092</v>
      </c>
      <c r="B1689" s="32" t="s">
        <v>21</v>
      </c>
      <c r="C1689" s="32" t="s">
        <v>3852</v>
      </c>
      <c r="D1689" s="32" t="s">
        <v>3853</v>
      </c>
      <c r="E1689" s="32" t="s">
        <v>3854</v>
      </c>
      <c r="F1689" s="32" t="s">
        <v>8780</v>
      </c>
      <c r="G1689" s="32" t="s">
        <v>2646</v>
      </c>
      <c r="H1689" s="32" t="s">
        <v>2647</v>
      </c>
      <c r="I1689" s="32" t="s">
        <v>4605</v>
      </c>
      <c r="J1689" s="35">
        <v>20.2</v>
      </c>
      <c r="K1689" s="35">
        <v>0</v>
      </c>
      <c r="L1689" s="35">
        <v>0</v>
      </c>
      <c r="M1689" s="35">
        <v>0</v>
      </c>
      <c r="N1689" s="32" t="s">
        <v>2197</v>
      </c>
      <c r="O1689" s="32" t="s">
        <v>18</v>
      </c>
      <c r="P1689" s="32">
        <v>1</v>
      </c>
      <c r="Q1689" s="32" t="s">
        <v>3855</v>
      </c>
    </row>
    <row r="1690" spans="1:17" hidden="1" x14ac:dyDescent="0.25">
      <c r="A1690" s="57">
        <v>42250.412788078705</v>
      </c>
      <c r="B1690" s="32" t="s">
        <v>21</v>
      </c>
      <c r="C1690" s="32" t="s">
        <v>3852</v>
      </c>
      <c r="D1690" s="32" t="s">
        <v>3853</v>
      </c>
      <c r="E1690" s="32" t="s">
        <v>3856</v>
      </c>
      <c r="F1690" s="32" t="s">
        <v>8781</v>
      </c>
      <c r="G1690" s="32" t="s">
        <v>2646</v>
      </c>
      <c r="H1690" s="32" t="s">
        <v>2647</v>
      </c>
      <c r="I1690" s="32" t="s">
        <v>4605</v>
      </c>
      <c r="J1690" s="35">
        <v>20.2</v>
      </c>
      <c r="K1690" s="35">
        <v>0</v>
      </c>
      <c r="L1690" s="35">
        <v>0</v>
      </c>
      <c r="M1690" s="35">
        <v>0</v>
      </c>
      <c r="N1690" s="32" t="s">
        <v>2197</v>
      </c>
      <c r="O1690" s="32" t="s">
        <v>18</v>
      </c>
      <c r="P1690" s="32">
        <v>1</v>
      </c>
      <c r="Q1690" s="32" t="s">
        <v>3857</v>
      </c>
    </row>
    <row r="1691" spans="1:17" hidden="1" x14ac:dyDescent="0.25">
      <c r="A1691" s="57">
        <v>42250.412789733797</v>
      </c>
      <c r="B1691" s="32" t="s">
        <v>21</v>
      </c>
      <c r="C1691" s="32" t="s">
        <v>3852</v>
      </c>
      <c r="D1691" s="32" t="s">
        <v>3853</v>
      </c>
      <c r="E1691" s="32" t="s">
        <v>3858</v>
      </c>
      <c r="F1691" s="32" t="s">
        <v>8782</v>
      </c>
      <c r="G1691" s="32" t="s">
        <v>2646</v>
      </c>
      <c r="H1691" s="32" t="s">
        <v>2647</v>
      </c>
      <c r="I1691" s="32" t="s">
        <v>4605</v>
      </c>
      <c r="J1691" s="35">
        <v>33.200000000000003</v>
      </c>
      <c r="K1691" s="35">
        <v>0</v>
      </c>
      <c r="L1691" s="35">
        <v>0</v>
      </c>
      <c r="M1691" s="35">
        <v>0</v>
      </c>
      <c r="N1691" s="32" t="s">
        <v>2197</v>
      </c>
      <c r="O1691" s="32" t="s">
        <v>18</v>
      </c>
      <c r="P1691" s="32">
        <v>1</v>
      </c>
      <c r="Q1691" s="32" t="s">
        <v>3859</v>
      </c>
    </row>
    <row r="1692" spans="1:17" hidden="1" x14ac:dyDescent="0.25">
      <c r="A1692" s="57">
        <v>42250.412790972223</v>
      </c>
      <c r="B1692" s="32" t="s">
        <v>21</v>
      </c>
      <c r="C1692" s="32" t="s">
        <v>3852</v>
      </c>
      <c r="D1692" s="32" t="s">
        <v>3853</v>
      </c>
      <c r="E1692" s="32" t="s">
        <v>3860</v>
      </c>
      <c r="F1692" s="32" t="s">
        <v>8783</v>
      </c>
      <c r="G1692" s="32" t="s">
        <v>2646</v>
      </c>
      <c r="H1692" s="32" t="s">
        <v>2647</v>
      </c>
      <c r="I1692" s="32" t="s">
        <v>4605</v>
      </c>
      <c r="J1692" s="35">
        <v>20.2</v>
      </c>
      <c r="K1692" s="35">
        <v>0</v>
      </c>
      <c r="L1692" s="35">
        <v>0</v>
      </c>
      <c r="M1692" s="35">
        <v>0</v>
      </c>
      <c r="N1692" s="32" t="s">
        <v>2197</v>
      </c>
      <c r="O1692" s="32" t="s">
        <v>18</v>
      </c>
      <c r="P1692" s="32">
        <v>1</v>
      </c>
      <c r="Q1692" s="32" t="s">
        <v>3859</v>
      </c>
    </row>
    <row r="1693" spans="1:17" hidden="1" x14ac:dyDescent="0.25">
      <c r="A1693" s="57">
        <v>42250.41279224537</v>
      </c>
      <c r="B1693" s="32" t="s">
        <v>21</v>
      </c>
      <c r="C1693" s="32" t="s">
        <v>3852</v>
      </c>
      <c r="D1693" s="32" t="s">
        <v>3853</v>
      </c>
      <c r="E1693" s="32" t="s">
        <v>3861</v>
      </c>
      <c r="F1693" s="32" t="s">
        <v>8784</v>
      </c>
      <c r="G1693" s="32" t="s">
        <v>2646</v>
      </c>
      <c r="H1693" s="32" t="s">
        <v>2647</v>
      </c>
      <c r="I1693" s="32" t="s">
        <v>4605</v>
      </c>
      <c r="J1693" s="35">
        <v>222.2</v>
      </c>
      <c r="K1693" s="35">
        <v>0</v>
      </c>
      <c r="L1693" s="35">
        <v>0</v>
      </c>
      <c r="M1693" s="35">
        <v>0</v>
      </c>
      <c r="N1693" s="32" t="s">
        <v>2197</v>
      </c>
      <c r="O1693" s="32" t="s">
        <v>18</v>
      </c>
      <c r="P1693" s="32">
        <v>11</v>
      </c>
      <c r="Q1693" s="32" t="s">
        <v>3862</v>
      </c>
    </row>
    <row r="1694" spans="1:17" hidden="1" x14ac:dyDescent="0.25">
      <c r="A1694" s="57">
        <v>42250.412794247684</v>
      </c>
      <c r="B1694" s="32" t="s">
        <v>21</v>
      </c>
      <c r="C1694" s="32" t="s">
        <v>3852</v>
      </c>
      <c r="D1694" s="32" t="s">
        <v>3853</v>
      </c>
      <c r="E1694" s="32" t="s">
        <v>3863</v>
      </c>
      <c r="F1694" s="32" t="s">
        <v>8785</v>
      </c>
      <c r="G1694" s="32" t="s">
        <v>3154</v>
      </c>
      <c r="H1694" s="32" t="s">
        <v>3155</v>
      </c>
      <c r="I1694" s="32" t="s">
        <v>4605</v>
      </c>
      <c r="J1694" s="35">
        <v>360.9</v>
      </c>
      <c r="K1694" s="35">
        <v>0</v>
      </c>
      <c r="L1694" s="35">
        <v>0</v>
      </c>
      <c r="M1694" s="35">
        <v>0</v>
      </c>
      <c r="N1694" s="32" t="s">
        <v>2197</v>
      </c>
      <c r="O1694" s="32" t="s">
        <v>18</v>
      </c>
      <c r="P1694" s="32">
        <v>10</v>
      </c>
      <c r="Q1694" s="32" t="s">
        <v>3862</v>
      </c>
    </row>
    <row r="1695" spans="1:17" hidden="1" x14ac:dyDescent="0.25">
      <c r="A1695" s="57">
        <v>42250.412795520831</v>
      </c>
      <c r="B1695" s="32" t="s">
        <v>21</v>
      </c>
      <c r="C1695" s="32" t="s">
        <v>3852</v>
      </c>
      <c r="D1695" s="32" t="s">
        <v>3853</v>
      </c>
      <c r="E1695" s="32" t="s">
        <v>3864</v>
      </c>
      <c r="F1695" s="32" t="s">
        <v>8786</v>
      </c>
      <c r="G1695" s="32" t="s">
        <v>2646</v>
      </c>
      <c r="H1695" s="32" t="s">
        <v>2647</v>
      </c>
      <c r="I1695" s="32" t="s">
        <v>4605</v>
      </c>
      <c r="J1695" s="35">
        <v>40.4</v>
      </c>
      <c r="K1695" s="35">
        <v>0</v>
      </c>
      <c r="L1695" s="35">
        <v>0</v>
      </c>
      <c r="M1695" s="35">
        <v>0</v>
      </c>
      <c r="N1695" s="32" t="s">
        <v>2197</v>
      </c>
      <c r="O1695" s="32" t="s">
        <v>18</v>
      </c>
      <c r="P1695" s="32">
        <v>2</v>
      </c>
      <c r="Q1695" s="32" t="s">
        <v>3865</v>
      </c>
    </row>
    <row r="1696" spans="1:17" hidden="1" x14ac:dyDescent="0.25">
      <c r="A1696" s="57">
        <v>42250.412796956021</v>
      </c>
      <c r="B1696" s="32" t="s">
        <v>21</v>
      </c>
      <c r="C1696" s="32" t="s">
        <v>3852</v>
      </c>
      <c r="D1696" s="32" t="s">
        <v>3853</v>
      </c>
      <c r="E1696" s="32" t="s">
        <v>3866</v>
      </c>
      <c r="F1696" s="32" t="s">
        <v>8787</v>
      </c>
      <c r="G1696" s="32" t="s">
        <v>2646</v>
      </c>
      <c r="H1696" s="32" t="s">
        <v>2647</v>
      </c>
      <c r="I1696" s="32" t="s">
        <v>4605</v>
      </c>
      <c r="J1696" s="35">
        <v>40.4</v>
      </c>
      <c r="K1696" s="35">
        <v>0</v>
      </c>
      <c r="L1696" s="35">
        <v>0</v>
      </c>
      <c r="M1696" s="35">
        <v>0</v>
      </c>
      <c r="N1696" s="32" t="s">
        <v>2197</v>
      </c>
      <c r="O1696" s="32" t="s">
        <v>18</v>
      </c>
      <c r="P1696" s="32">
        <v>2</v>
      </c>
      <c r="Q1696" s="32" t="s">
        <v>3867</v>
      </c>
    </row>
    <row r="1697" spans="1:17" hidden="1" x14ac:dyDescent="0.25">
      <c r="A1697" s="57">
        <v>42250.412798414349</v>
      </c>
      <c r="B1697" s="32" t="s">
        <v>21</v>
      </c>
      <c r="C1697" s="32" t="s">
        <v>3852</v>
      </c>
      <c r="D1697" s="32" t="s">
        <v>3853</v>
      </c>
      <c r="E1697" s="32" t="s">
        <v>3868</v>
      </c>
      <c r="F1697" s="32" t="s">
        <v>8788</v>
      </c>
      <c r="G1697" s="32" t="s">
        <v>2646</v>
      </c>
      <c r="H1697" s="32" t="s">
        <v>2647</v>
      </c>
      <c r="I1697" s="32" t="s">
        <v>4605</v>
      </c>
      <c r="J1697" s="35">
        <v>141.4</v>
      </c>
      <c r="K1697" s="35">
        <v>0</v>
      </c>
      <c r="L1697" s="35">
        <v>0</v>
      </c>
      <c r="M1697" s="35">
        <v>0</v>
      </c>
      <c r="N1697" s="32" t="s">
        <v>2197</v>
      </c>
      <c r="O1697" s="32" t="s">
        <v>18</v>
      </c>
      <c r="P1697" s="32">
        <v>7</v>
      </c>
      <c r="Q1697" s="32" t="s">
        <v>2546</v>
      </c>
    </row>
    <row r="1698" spans="1:17" hidden="1" x14ac:dyDescent="0.25">
      <c r="A1698" s="57">
        <v>42250.412799652775</v>
      </c>
      <c r="B1698" s="32" t="s">
        <v>21</v>
      </c>
      <c r="C1698" s="32" t="s">
        <v>3852</v>
      </c>
      <c r="D1698" s="32" t="s">
        <v>3853</v>
      </c>
      <c r="E1698" s="32" t="s">
        <v>4294</v>
      </c>
      <c r="F1698" s="32" t="s">
        <v>8789</v>
      </c>
      <c r="G1698" s="32" t="s">
        <v>2646</v>
      </c>
      <c r="H1698" s="32" t="s">
        <v>2647</v>
      </c>
      <c r="I1698" s="32" t="s">
        <v>4605</v>
      </c>
      <c r="J1698" s="35">
        <v>242.4</v>
      </c>
      <c r="K1698" s="35">
        <v>0</v>
      </c>
      <c r="L1698" s="35">
        <v>0</v>
      </c>
      <c r="M1698" s="35">
        <v>0</v>
      </c>
      <c r="N1698" s="32" t="s">
        <v>2197</v>
      </c>
      <c r="O1698" s="32" t="s">
        <v>18</v>
      </c>
      <c r="P1698" s="32">
        <v>12</v>
      </c>
      <c r="Q1698" s="32" t="s">
        <v>4295</v>
      </c>
    </row>
    <row r="1699" spans="1:17" hidden="1" x14ac:dyDescent="0.25">
      <c r="A1699" s="57">
        <v>42250.412800925929</v>
      </c>
      <c r="B1699" s="32" t="s">
        <v>21</v>
      </c>
      <c r="C1699" s="32" t="s">
        <v>3852</v>
      </c>
      <c r="D1699" s="32" t="s">
        <v>3853</v>
      </c>
      <c r="E1699" s="32" t="s">
        <v>4495</v>
      </c>
      <c r="F1699" s="32" t="s">
        <v>8790</v>
      </c>
      <c r="G1699" s="32" t="s">
        <v>2646</v>
      </c>
      <c r="H1699" s="32" t="s">
        <v>2647</v>
      </c>
      <c r="I1699" s="32" t="s">
        <v>4605</v>
      </c>
      <c r="J1699" s="35">
        <v>343.4</v>
      </c>
      <c r="K1699" s="35">
        <v>0</v>
      </c>
      <c r="L1699" s="35">
        <v>0</v>
      </c>
      <c r="M1699" s="35">
        <v>0</v>
      </c>
      <c r="N1699" s="32" t="s">
        <v>2197</v>
      </c>
      <c r="O1699" s="32" t="s">
        <v>18</v>
      </c>
      <c r="P1699" s="32">
        <v>17</v>
      </c>
      <c r="Q1699" s="32" t="s">
        <v>4457</v>
      </c>
    </row>
    <row r="1700" spans="1:17" hidden="1" x14ac:dyDescent="0.25">
      <c r="A1700" s="57">
        <v>42250.412800925929</v>
      </c>
      <c r="B1700" s="32" t="s">
        <v>21</v>
      </c>
      <c r="C1700" s="32" t="s">
        <v>3852</v>
      </c>
      <c r="D1700" s="32" t="s">
        <v>3853</v>
      </c>
      <c r="E1700" s="32" t="s">
        <v>4495</v>
      </c>
      <c r="F1700" s="32" t="s">
        <v>8790</v>
      </c>
      <c r="G1700" s="32" t="s">
        <v>3379</v>
      </c>
      <c r="H1700" s="32" t="s">
        <v>3380</v>
      </c>
      <c r="I1700" s="32" t="s">
        <v>4605</v>
      </c>
      <c r="J1700" s="35">
        <v>48.69</v>
      </c>
      <c r="K1700" s="35">
        <v>0</v>
      </c>
      <c r="L1700" s="35">
        <v>0</v>
      </c>
      <c r="M1700" s="35">
        <v>0</v>
      </c>
      <c r="N1700" s="32" t="s">
        <v>2197</v>
      </c>
      <c r="O1700" s="32" t="s">
        <v>18</v>
      </c>
      <c r="P1700" s="32">
        <v>3</v>
      </c>
      <c r="Q1700" s="32" t="s">
        <v>4457</v>
      </c>
    </row>
    <row r="1701" spans="1:17" hidden="1" x14ac:dyDescent="0.25">
      <c r="A1701" s="57">
        <v>42250.412802743056</v>
      </c>
      <c r="B1701" s="32" t="s">
        <v>21</v>
      </c>
      <c r="C1701" s="32" t="s">
        <v>3852</v>
      </c>
      <c r="D1701" s="32" t="s">
        <v>3853</v>
      </c>
      <c r="E1701" s="32" t="s">
        <v>4836</v>
      </c>
      <c r="F1701" s="32" t="s">
        <v>8791</v>
      </c>
      <c r="G1701" s="32" t="s">
        <v>2646</v>
      </c>
      <c r="H1701" s="32" t="s">
        <v>2647</v>
      </c>
      <c r="I1701" s="32" t="s">
        <v>4605</v>
      </c>
      <c r="J1701" s="35">
        <v>20.2</v>
      </c>
      <c r="K1701" s="35">
        <v>0</v>
      </c>
      <c r="L1701" s="35">
        <v>0</v>
      </c>
      <c r="M1701" s="35">
        <v>0</v>
      </c>
      <c r="N1701" s="32" t="s">
        <v>2197</v>
      </c>
      <c r="O1701" s="32" t="s">
        <v>18</v>
      </c>
      <c r="P1701" s="32">
        <v>1</v>
      </c>
      <c r="Q1701" s="32" t="s">
        <v>4837</v>
      </c>
    </row>
    <row r="1702" spans="1:17" hidden="1" x14ac:dyDescent="0.25">
      <c r="A1702" s="57">
        <v>42250.415255439817</v>
      </c>
      <c r="B1702" s="32" t="s">
        <v>70</v>
      </c>
      <c r="C1702" s="32" t="s">
        <v>3869</v>
      </c>
      <c r="D1702" s="32" t="s">
        <v>3870</v>
      </c>
      <c r="E1702" s="32" t="s">
        <v>3871</v>
      </c>
      <c r="F1702" s="32" t="s">
        <v>8792</v>
      </c>
      <c r="G1702" s="32" t="s">
        <v>3049</v>
      </c>
      <c r="H1702" s="32" t="s">
        <v>3050</v>
      </c>
      <c r="I1702" s="32" t="s">
        <v>4605</v>
      </c>
      <c r="J1702" s="35">
        <v>2829.24</v>
      </c>
      <c r="K1702" s="35">
        <v>0</v>
      </c>
      <c r="L1702" s="35">
        <v>0</v>
      </c>
      <c r="M1702" s="35">
        <v>0</v>
      </c>
      <c r="N1702" s="32" t="s">
        <v>2197</v>
      </c>
      <c r="O1702" s="32" t="s">
        <v>18</v>
      </c>
      <c r="P1702" s="32">
        <v>87</v>
      </c>
      <c r="Q1702" s="32" t="s">
        <v>3872</v>
      </c>
    </row>
    <row r="1703" spans="1:17" hidden="1" x14ac:dyDescent="0.25">
      <c r="A1703" s="57">
        <v>42250.415255439817</v>
      </c>
      <c r="B1703" s="32" t="s">
        <v>70</v>
      </c>
      <c r="C1703" s="32" t="s">
        <v>3869</v>
      </c>
      <c r="D1703" s="32" t="s">
        <v>3870</v>
      </c>
      <c r="E1703" s="32" t="s">
        <v>3871</v>
      </c>
      <c r="F1703" s="32" t="s">
        <v>8792</v>
      </c>
      <c r="G1703" s="32" t="s">
        <v>2682</v>
      </c>
      <c r="H1703" s="32" t="s">
        <v>2683</v>
      </c>
      <c r="I1703" s="32" t="s">
        <v>4605</v>
      </c>
      <c r="J1703" s="35">
        <v>444.57</v>
      </c>
      <c r="K1703" s="35">
        <v>0</v>
      </c>
      <c r="L1703" s="35">
        <v>0</v>
      </c>
      <c r="M1703" s="35">
        <v>0</v>
      </c>
      <c r="N1703" s="32" t="s">
        <v>2197</v>
      </c>
      <c r="O1703" s="32" t="s">
        <v>18</v>
      </c>
      <c r="P1703" s="32">
        <v>87</v>
      </c>
      <c r="Q1703" s="32" t="s">
        <v>3872</v>
      </c>
    </row>
    <row r="1704" spans="1:17" hidden="1" x14ac:dyDescent="0.25">
      <c r="A1704" s="57">
        <v>42250.415255439817</v>
      </c>
      <c r="B1704" s="32" t="s">
        <v>70</v>
      </c>
      <c r="C1704" s="32" t="s">
        <v>3869</v>
      </c>
      <c r="D1704" s="32" t="s">
        <v>3870</v>
      </c>
      <c r="E1704" s="32" t="s">
        <v>3871</v>
      </c>
      <c r="F1704" s="32" t="s">
        <v>8792</v>
      </c>
      <c r="G1704" s="32" t="s">
        <v>3049</v>
      </c>
      <c r="H1704" s="32" t="s">
        <v>3050</v>
      </c>
      <c r="I1704" s="32" t="s">
        <v>4605</v>
      </c>
      <c r="J1704" s="35">
        <v>552.84</v>
      </c>
      <c r="K1704" s="35">
        <v>0</v>
      </c>
      <c r="L1704" s="35">
        <v>0</v>
      </c>
      <c r="M1704" s="35">
        <v>0</v>
      </c>
      <c r="N1704" s="32" t="s">
        <v>2197</v>
      </c>
      <c r="O1704" s="32" t="s">
        <v>18</v>
      </c>
      <c r="P1704" s="32">
        <v>17</v>
      </c>
      <c r="Q1704" s="32" t="s">
        <v>3872</v>
      </c>
    </row>
    <row r="1705" spans="1:17" hidden="1" x14ac:dyDescent="0.25">
      <c r="A1705" s="57">
        <v>42250.415255439817</v>
      </c>
      <c r="B1705" s="32" t="s">
        <v>70</v>
      </c>
      <c r="C1705" s="32" t="s">
        <v>3869</v>
      </c>
      <c r="D1705" s="32" t="s">
        <v>3870</v>
      </c>
      <c r="E1705" s="32" t="s">
        <v>3871</v>
      </c>
      <c r="F1705" s="32" t="s">
        <v>8792</v>
      </c>
      <c r="G1705" s="32" t="s">
        <v>2806</v>
      </c>
      <c r="H1705" s="32" t="s">
        <v>2807</v>
      </c>
      <c r="I1705" s="32" t="s">
        <v>4605</v>
      </c>
      <c r="J1705" s="35">
        <v>25.5</v>
      </c>
      <c r="K1705" s="35">
        <v>0</v>
      </c>
      <c r="L1705" s="35">
        <v>0</v>
      </c>
      <c r="M1705" s="35">
        <v>0</v>
      </c>
      <c r="N1705" s="32" t="s">
        <v>2197</v>
      </c>
      <c r="O1705" s="32" t="s">
        <v>18</v>
      </c>
      <c r="P1705" s="32">
        <v>17</v>
      </c>
      <c r="Q1705" s="32" t="s">
        <v>3872</v>
      </c>
    </row>
    <row r="1706" spans="1:17" hidden="1" x14ac:dyDescent="0.25">
      <c r="A1706" s="57">
        <v>42250.415255439817</v>
      </c>
      <c r="B1706" s="32" t="s">
        <v>70</v>
      </c>
      <c r="C1706" s="32" t="s">
        <v>3869</v>
      </c>
      <c r="D1706" s="32" t="s">
        <v>3870</v>
      </c>
      <c r="E1706" s="32" t="s">
        <v>3871</v>
      </c>
      <c r="F1706" s="32" t="s">
        <v>8792</v>
      </c>
      <c r="G1706" s="32" t="s">
        <v>2682</v>
      </c>
      <c r="H1706" s="32" t="s">
        <v>2683</v>
      </c>
      <c r="I1706" s="32" t="s">
        <v>4605</v>
      </c>
      <c r="J1706" s="35">
        <v>86.87</v>
      </c>
      <c r="K1706" s="35">
        <v>0</v>
      </c>
      <c r="L1706" s="35">
        <v>0</v>
      </c>
      <c r="M1706" s="35">
        <v>0</v>
      </c>
      <c r="N1706" s="32" t="s">
        <v>2197</v>
      </c>
      <c r="O1706" s="32" t="s">
        <v>18</v>
      </c>
      <c r="P1706" s="32">
        <v>17</v>
      </c>
      <c r="Q1706" s="32" t="s">
        <v>3872</v>
      </c>
    </row>
    <row r="1707" spans="1:17" hidden="1" x14ac:dyDescent="0.25">
      <c r="A1707" s="57">
        <v>42250.415255439817</v>
      </c>
      <c r="B1707" s="32" t="s">
        <v>70</v>
      </c>
      <c r="C1707" s="32" t="s">
        <v>3869</v>
      </c>
      <c r="D1707" s="32" t="s">
        <v>3870</v>
      </c>
      <c r="E1707" s="32" t="s">
        <v>3871</v>
      </c>
      <c r="F1707" s="32" t="s">
        <v>8792</v>
      </c>
      <c r="G1707" s="32" t="s">
        <v>3049</v>
      </c>
      <c r="H1707" s="32" t="s">
        <v>3050</v>
      </c>
      <c r="I1707" s="32" t="s">
        <v>4605</v>
      </c>
      <c r="J1707" s="35">
        <v>650.4</v>
      </c>
      <c r="K1707" s="35">
        <v>0</v>
      </c>
      <c r="L1707" s="35">
        <v>0</v>
      </c>
      <c r="M1707" s="35">
        <v>0</v>
      </c>
      <c r="N1707" s="32" t="s">
        <v>2197</v>
      </c>
      <c r="O1707" s="32" t="s">
        <v>18</v>
      </c>
      <c r="P1707" s="32">
        <v>20</v>
      </c>
      <c r="Q1707" s="32" t="s">
        <v>3872</v>
      </c>
    </row>
    <row r="1708" spans="1:17" hidden="1" x14ac:dyDescent="0.25">
      <c r="A1708" s="57">
        <v>42250.415255439817</v>
      </c>
      <c r="B1708" s="32" t="s">
        <v>70</v>
      </c>
      <c r="C1708" s="32" t="s">
        <v>3869</v>
      </c>
      <c r="D1708" s="32" t="s">
        <v>3870</v>
      </c>
      <c r="E1708" s="32" t="s">
        <v>3871</v>
      </c>
      <c r="F1708" s="32" t="s">
        <v>8792</v>
      </c>
      <c r="G1708" s="32" t="s">
        <v>3049</v>
      </c>
      <c r="H1708" s="32" t="s">
        <v>3050</v>
      </c>
      <c r="I1708" s="32" t="s">
        <v>4605</v>
      </c>
      <c r="J1708" s="35">
        <v>162.6</v>
      </c>
      <c r="K1708" s="35">
        <v>0</v>
      </c>
      <c r="L1708" s="35">
        <v>0</v>
      </c>
      <c r="M1708" s="35">
        <v>0</v>
      </c>
      <c r="N1708" s="32" t="s">
        <v>2197</v>
      </c>
      <c r="O1708" s="32" t="s">
        <v>18</v>
      </c>
      <c r="P1708" s="32">
        <v>5</v>
      </c>
      <c r="Q1708" s="32" t="s">
        <v>3872</v>
      </c>
    </row>
    <row r="1709" spans="1:17" hidden="1" x14ac:dyDescent="0.25">
      <c r="A1709" s="57">
        <v>42250.415255439817</v>
      </c>
      <c r="B1709" s="32" t="s">
        <v>70</v>
      </c>
      <c r="C1709" s="32" t="s">
        <v>3869</v>
      </c>
      <c r="D1709" s="32" t="s">
        <v>3870</v>
      </c>
      <c r="E1709" s="32" t="s">
        <v>3871</v>
      </c>
      <c r="F1709" s="32" t="s">
        <v>8792</v>
      </c>
      <c r="G1709" s="32" t="s">
        <v>2806</v>
      </c>
      <c r="H1709" s="32" t="s">
        <v>2807</v>
      </c>
      <c r="I1709" s="32" t="s">
        <v>4605</v>
      </c>
      <c r="J1709" s="35">
        <v>7.5</v>
      </c>
      <c r="K1709" s="35">
        <v>0</v>
      </c>
      <c r="L1709" s="35">
        <v>0</v>
      </c>
      <c r="M1709" s="35">
        <v>0</v>
      </c>
      <c r="N1709" s="32" t="s">
        <v>2197</v>
      </c>
      <c r="O1709" s="32" t="s">
        <v>18</v>
      </c>
      <c r="P1709" s="32">
        <v>5</v>
      </c>
      <c r="Q1709" s="32" t="s">
        <v>3872</v>
      </c>
    </row>
    <row r="1710" spans="1:17" hidden="1" x14ac:dyDescent="0.25">
      <c r="A1710" s="57">
        <v>42250.415258136571</v>
      </c>
      <c r="B1710" s="32" t="s">
        <v>70</v>
      </c>
      <c r="C1710" s="32" t="s">
        <v>3869</v>
      </c>
      <c r="D1710" s="32" t="s">
        <v>3870</v>
      </c>
      <c r="E1710" s="32" t="s">
        <v>3873</v>
      </c>
      <c r="F1710" s="32" t="s">
        <v>8793</v>
      </c>
      <c r="G1710" s="32" t="s">
        <v>2663</v>
      </c>
      <c r="H1710" s="32" t="s">
        <v>2664</v>
      </c>
      <c r="I1710" s="32" t="s">
        <v>4605</v>
      </c>
      <c r="J1710" s="35">
        <v>3672.12</v>
      </c>
      <c r="K1710" s="35">
        <v>0</v>
      </c>
      <c r="L1710" s="35">
        <v>0</v>
      </c>
      <c r="M1710" s="35">
        <v>0</v>
      </c>
      <c r="N1710" s="32" t="s">
        <v>2197</v>
      </c>
      <c r="O1710" s="32" t="s">
        <v>18</v>
      </c>
      <c r="P1710" s="32">
        <v>142</v>
      </c>
      <c r="Q1710" s="32" t="s">
        <v>3874</v>
      </c>
    </row>
    <row r="1711" spans="1:17" hidden="1" x14ac:dyDescent="0.25">
      <c r="A1711" s="57">
        <v>42250.415259571761</v>
      </c>
      <c r="B1711" s="32" t="s">
        <v>70</v>
      </c>
      <c r="C1711" s="32" t="s">
        <v>3869</v>
      </c>
      <c r="D1711" s="32" t="s">
        <v>3870</v>
      </c>
      <c r="E1711" s="32" t="s">
        <v>3875</v>
      </c>
      <c r="F1711" s="32" t="s">
        <v>8794</v>
      </c>
      <c r="G1711" s="32" t="s">
        <v>2663</v>
      </c>
      <c r="H1711" s="32" t="s">
        <v>2664</v>
      </c>
      <c r="I1711" s="32" t="s">
        <v>4605</v>
      </c>
      <c r="J1711" s="35">
        <v>413.76</v>
      </c>
      <c r="K1711" s="35">
        <v>0</v>
      </c>
      <c r="L1711" s="35">
        <v>0</v>
      </c>
      <c r="M1711" s="35">
        <v>0</v>
      </c>
      <c r="N1711" s="32" t="s">
        <v>2197</v>
      </c>
      <c r="O1711" s="32" t="s">
        <v>18</v>
      </c>
      <c r="P1711" s="32">
        <v>16</v>
      </c>
      <c r="Q1711" s="32" t="s">
        <v>2511</v>
      </c>
    </row>
    <row r="1712" spans="1:17" hidden="1" x14ac:dyDescent="0.25">
      <c r="A1712" s="57">
        <v>42250.415260844908</v>
      </c>
      <c r="B1712" s="32" t="s">
        <v>70</v>
      </c>
      <c r="C1712" s="32" t="s">
        <v>3869</v>
      </c>
      <c r="D1712" s="32" t="s">
        <v>3870</v>
      </c>
      <c r="E1712" s="32" t="s">
        <v>5328</v>
      </c>
      <c r="F1712" s="32" t="s">
        <v>8795</v>
      </c>
      <c r="G1712" s="32" t="s">
        <v>2663</v>
      </c>
      <c r="H1712" s="32" t="s">
        <v>2664</v>
      </c>
      <c r="I1712" s="32" t="s">
        <v>4605</v>
      </c>
      <c r="J1712" s="35">
        <v>155.16</v>
      </c>
      <c r="K1712" s="35">
        <v>0</v>
      </c>
      <c r="L1712" s="35">
        <v>0</v>
      </c>
      <c r="M1712" s="35">
        <v>0</v>
      </c>
      <c r="N1712" s="32" t="s">
        <v>2197</v>
      </c>
      <c r="O1712" s="32" t="s">
        <v>18</v>
      </c>
      <c r="P1712" s="32">
        <v>6</v>
      </c>
      <c r="Q1712" s="32" t="s">
        <v>5129</v>
      </c>
    </row>
    <row r="1713" spans="1:17" hidden="1" x14ac:dyDescent="0.25">
      <c r="A1713" s="57">
        <v>42250.415262465278</v>
      </c>
      <c r="B1713" s="32" t="s">
        <v>70</v>
      </c>
      <c r="C1713" s="32" t="s">
        <v>3869</v>
      </c>
      <c r="D1713" s="32" t="s">
        <v>3870</v>
      </c>
      <c r="E1713" s="32" t="s">
        <v>5329</v>
      </c>
      <c r="F1713" s="32" t="s">
        <v>8796</v>
      </c>
      <c r="G1713" s="32" t="s">
        <v>2663</v>
      </c>
      <c r="H1713" s="32" t="s">
        <v>2664</v>
      </c>
      <c r="I1713" s="32" t="s">
        <v>4605</v>
      </c>
      <c r="J1713" s="35">
        <v>672.36</v>
      </c>
      <c r="K1713" s="35">
        <v>0</v>
      </c>
      <c r="L1713" s="35">
        <v>0</v>
      </c>
      <c r="M1713" s="35">
        <v>0</v>
      </c>
      <c r="N1713" s="32" t="s">
        <v>2197</v>
      </c>
      <c r="O1713" s="32" t="s">
        <v>18</v>
      </c>
      <c r="P1713" s="32">
        <v>26</v>
      </c>
      <c r="Q1713" s="32" t="s">
        <v>5122</v>
      </c>
    </row>
    <row r="1714" spans="1:17" hidden="1" x14ac:dyDescent="0.25">
      <c r="A1714" s="57">
        <v>42250.415734490743</v>
      </c>
      <c r="B1714" s="32" t="s">
        <v>70</v>
      </c>
      <c r="C1714" s="32" t="s">
        <v>3876</v>
      </c>
      <c r="D1714" s="32" t="s">
        <v>3877</v>
      </c>
      <c r="E1714" s="32" t="s">
        <v>3878</v>
      </c>
      <c r="F1714" s="32" t="s">
        <v>8797</v>
      </c>
      <c r="G1714" s="32" t="s">
        <v>2679</v>
      </c>
      <c r="H1714" s="32" t="s">
        <v>2680</v>
      </c>
      <c r="I1714" s="32" t="s">
        <v>4605</v>
      </c>
      <c r="J1714" s="35">
        <v>43.03</v>
      </c>
      <c r="K1714" s="35">
        <v>0</v>
      </c>
      <c r="L1714" s="35">
        <v>0</v>
      </c>
      <c r="M1714" s="35">
        <v>0</v>
      </c>
      <c r="N1714" s="32" t="s">
        <v>2197</v>
      </c>
      <c r="O1714" s="32" t="s">
        <v>18</v>
      </c>
      <c r="P1714" s="32">
        <v>1</v>
      </c>
      <c r="Q1714" s="32" t="s">
        <v>3879</v>
      </c>
    </row>
    <row r="1715" spans="1:17" hidden="1" x14ac:dyDescent="0.25">
      <c r="A1715" s="57">
        <v>42250.415735960647</v>
      </c>
      <c r="B1715" s="32" t="s">
        <v>70</v>
      </c>
      <c r="C1715" s="32" t="s">
        <v>3876</v>
      </c>
      <c r="D1715" s="32" t="s">
        <v>3877</v>
      </c>
      <c r="E1715" s="32" t="s">
        <v>3880</v>
      </c>
      <c r="F1715" s="32" t="s">
        <v>8798</v>
      </c>
      <c r="G1715" s="32" t="s">
        <v>3881</v>
      </c>
      <c r="H1715" s="32" t="s">
        <v>3882</v>
      </c>
      <c r="I1715" s="32" t="s">
        <v>4605</v>
      </c>
      <c r="J1715" s="35">
        <v>17.04</v>
      </c>
      <c r="K1715" s="35">
        <v>0</v>
      </c>
      <c r="L1715" s="35">
        <v>0</v>
      </c>
      <c r="M1715" s="35">
        <v>0</v>
      </c>
      <c r="N1715" s="32" t="s">
        <v>2197</v>
      </c>
      <c r="O1715" s="32" t="s">
        <v>18</v>
      </c>
      <c r="P1715" s="32">
        <v>3</v>
      </c>
      <c r="Q1715" s="32" t="s">
        <v>3883</v>
      </c>
    </row>
    <row r="1716" spans="1:17" hidden="1" x14ac:dyDescent="0.25">
      <c r="A1716" s="57">
        <v>42250.415735960647</v>
      </c>
      <c r="B1716" s="32" t="s">
        <v>70</v>
      </c>
      <c r="C1716" s="32" t="s">
        <v>3876</v>
      </c>
      <c r="D1716" s="32" t="s">
        <v>3877</v>
      </c>
      <c r="E1716" s="32" t="s">
        <v>3880</v>
      </c>
      <c r="F1716" s="32" t="s">
        <v>8798</v>
      </c>
      <c r="G1716" s="32" t="s">
        <v>2690</v>
      </c>
      <c r="H1716" s="32" t="s">
        <v>2691</v>
      </c>
      <c r="I1716" s="32" t="s">
        <v>4605</v>
      </c>
      <c r="J1716" s="35">
        <v>61.8</v>
      </c>
      <c r="K1716" s="35">
        <v>0</v>
      </c>
      <c r="L1716" s="35">
        <v>0</v>
      </c>
      <c r="M1716" s="35">
        <v>0</v>
      </c>
      <c r="N1716" s="32" t="s">
        <v>2197</v>
      </c>
      <c r="O1716" s="32" t="s">
        <v>18</v>
      </c>
      <c r="P1716" s="32">
        <v>3</v>
      </c>
      <c r="Q1716" s="32" t="s">
        <v>3883</v>
      </c>
    </row>
    <row r="1717" spans="1:17" hidden="1" x14ac:dyDescent="0.25">
      <c r="A1717" s="57">
        <v>42250.415735960647</v>
      </c>
      <c r="B1717" s="32" t="s">
        <v>70</v>
      </c>
      <c r="C1717" s="32" t="s">
        <v>3876</v>
      </c>
      <c r="D1717" s="32" t="s">
        <v>3877</v>
      </c>
      <c r="E1717" s="32" t="s">
        <v>3880</v>
      </c>
      <c r="F1717" s="32" t="s">
        <v>8798</v>
      </c>
      <c r="G1717" s="32" t="s">
        <v>2693</v>
      </c>
      <c r="H1717" s="32" t="s">
        <v>2694</v>
      </c>
      <c r="I1717" s="32" t="s">
        <v>4605</v>
      </c>
      <c r="J1717" s="35">
        <v>4.92</v>
      </c>
      <c r="K1717" s="35">
        <v>0</v>
      </c>
      <c r="L1717" s="35">
        <v>0</v>
      </c>
      <c r="M1717" s="35">
        <v>0</v>
      </c>
      <c r="N1717" s="32" t="s">
        <v>2197</v>
      </c>
      <c r="O1717" s="32" t="s">
        <v>18</v>
      </c>
      <c r="P1717" s="32">
        <v>3</v>
      </c>
      <c r="Q1717" s="32" t="s">
        <v>3883</v>
      </c>
    </row>
    <row r="1718" spans="1:17" hidden="1" x14ac:dyDescent="0.25">
      <c r="A1718" s="57">
        <v>42250.415738113428</v>
      </c>
      <c r="B1718" s="32" t="s">
        <v>70</v>
      </c>
      <c r="C1718" s="32" t="s">
        <v>3876</v>
      </c>
      <c r="D1718" s="32" t="s">
        <v>3877</v>
      </c>
      <c r="E1718" s="32" t="s">
        <v>3884</v>
      </c>
      <c r="F1718" s="32" t="s">
        <v>8799</v>
      </c>
      <c r="G1718" s="32" t="s">
        <v>2679</v>
      </c>
      <c r="H1718" s="32" t="s">
        <v>2680</v>
      </c>
      <c r="I1718" s="32" t="s">
        <v>4605</v>
      </c>
      <c r="J1718" s="35">
        <v>86.06</v>
      </c>
      <c r="K1718" s="35">
        <v>0</v>
      </c>
      <c r="L1718" s="35">
        <v>0</v>
      </c>
      <c r="M1718" s="35">
        <v>0</v>
      </c>
      <c r="N1718" s="32" t="s">
        <v>2197</v>
      </c>
      <c r="O1718" s="32" t="s">
        <v>18</v>
      </c>
      <c r="P1718" s="32">
        <v>2</v>
      </c>
      <c r="Q1718" s="32" t="s">
        <v>3885</v>
      </c>
    </row>
    <row r="1719" spans="1:17" hidden="1" x14ac:dyDescent="0.25">
      <c r="A1719" s="57">
        <v>42250.415738113428</v>
      </c>
      <c r="B1719" s="32" t="s">
        <v>70</v>
      </c>
      <c r="C1719" s="32" t="s">
        <v>3876</v>
      </c>
      <c r="D1719" s="32" t="s">
        <v>3877</v>
      </c>
      <c r="E1719" s="32" t="s">
        <v>3884</v>
      </c>
      <c r="F1719" s="32" t="s">
        <v>8799</v>
      </c>
      <c r="G1719" s="32" t="s">
        <v>3131</v>
      </c>
      <c r="H1719" s="32" t="s">
        <v>3132</v>
      </c>
      <c r="I1719" s="32" t="s">
        <v>4605</v>
      </c>
      <c r="J1719" s="35">
        <v>11.42</v>
      </c>
      <c r="K1719" s="35">
        <v>0</v>
      </c>
      <c r="L1719" s="35">
        <v>0</v>
      </c>
      <c r="M1719" s="35">
        <v>0</v>
      </c>
      <c r="N1719" s="32" t="s">
        <v>2197</v>
      </c>
      <c r="O1719" s="32" t="s">
        <v>18</v>
      </c>
      <c r="P1719" s="32">
        <v>2</v>
      </c>
      <c r="Q1719" s="32" t="s">
        <v>3885</v>
      </c>
    </row>
    <row r="1720" spans="1:17" hidden="1" x14ac:dyDescent="0.25">
      <c r="A1720" s="57">
        <v>42250.416191516204</v>
      </c>
      <c r="B1720" s="32" t="s">
        <v>21</v>
      </c>
      <c r="C1720" s="32" t="s">
        <v>3886</v>
      </c>
      <c r="D1720" s="32" t="s">
        <v>3887</v>
      </c>
      <c r="E1720" s="32" t="s">
        <v>3888</v>
      </c>
      <c r="F1720" s="32" t="s">
        <v>8800</v>
      </c>
      <c r="G1720" s="32" t="s">
        <v>2646</v>
      </c>
      <c r="H1720" s="32" t="s">
        <v>2647</v>
      </c>
      <c r="I1720" s="32" t="s">
        <v>4605</v>
      </c>
      <c r="J1720" s="35">
        <v>141.4</v>
      </c>
      <c r="K1720" s="35">
        <v>0</v>
      </c>
      <c r="L1720" s="35">
        <v>0</v>
      </c>
      <c r="M1720" s="35">
        <v>0</v>
      </c>
      <c r="N1720" s="32" t="s">
        <v>2197</v>
      </c>
      <c r="O1720" s="32" t="s">
        <v>18</v>
      </c>
      <c r="P1720" s="32">
        <v>7</v>
      </c>
      <c r="Q1720" s="32" t="s">
        <v>3889</v>
      </c>
    </row>
    <row r="1721" spans="1:17" hidden="1" x14ac:dyDescent="0.25">
      <c r="A1721" s="57">
        <v>42250.416192939818</v>
      </c>
      <c r="B1721" s="32" t="s">
        <v>21</v>
      </c>
      <c r="C1721" s="32" t="s">
        <v>3886</v>
      </c>
      <c r="D1721" s="32" t="s">
        <v>3887</v>
      </c>
      <c r="E1721" s="32" t="s">
        <v>3890</v>
      </c>
      <c r="F1721" s="32" t="s">
        <v>8801</v>
      </c>
      <c r="G1721" s="32" t="s">
        <v>3154</v>
      </c>
      <c r="H1721" s="32" t="s">
        <v>3155</v>
      </c>
      <c r="I1721" s="32" t="s">
        <v>4605</v>
      </c>
      <c r="J1721" s="35">
        <v>36.090000000000003</v>
      </c>
      <c r="K1721" s="35">
        <v>0</v>
      </c>
      <c r="L1721" s="35">
        <v>0</v>
      </c>
      <c r="M1721" s="35">
        <v>0</v>
      </c>
      <c r="N1721" s="32" t="s">
        <v>2197</v>
      </c>
      <c r="O1721" s="32" t="s">
        <v>18</v>
      </c>
      <c r="P1721" s="32">
        <v>1</v>
      </c>
      <c r="Q1721" s="32" t="s">
        <v>3891</v>
      </c>
    </row>
    <row r="1722" spans="1:17" hidden="1" x14ac:dyDescent="0.25">
      <c r="A1722" s="57">
        <v>42250.416192939818</v>
      </c>
      <c r="B1722" s="32" t="s">
        <v>21</v>
      </c>
      <c r="C1722" s="32" t="s">
        <v>3886</v>
      </c>
      <c r="D1722" s="32" t="s">
        <v>3887</v>
      </c>
      <c r="E1722" s="32" t="s">
        <v>3890</v>
      </c>
      <c r="F1722" s="32" t="s">
        <v>8801</v>
      </c>
      <c r="G1722" s="32" t="s">
        <v>2774</v>
      </c>
      <c r="H1722" s="32" t="s">
        <v>2775</v>
      </c>
      <c r="I1722" s="32" t="s">
        <v>4605</v>
      </c>
      <c r="J1722" s="35">
        <v>4.51</v>
      </c>
      <c r="K1722" s="35">
        <v>0</v>
      </c>
      <c r="L1722" s="35">
        <v>0</v>
      </c>
      <c r="M1722" s="35">
        <v>0</v>
      </c>
      <c r="N1722" s="32" t="s">
        <v>2197</v>
      </c>
      <c r="O1722" s="32" t="s">
        <v>18</v>
      </c>
      <c r="P1722" s="32">
        <v>1</v>
      </c>
      <c r="Q1722" s="32" t="s">
        <v>3891</v>
      </c>
    </row>
    <row r="1723" spans="1:17" hidden="1" x14ac:dyDescent="0.25">
      <c r="A1723" s="57">
        <v>42250.416199270832</v>
      </c>
      <c r="B1723" s="32" t="s">
        <v>21</v>
      </c>
      <c r="C1723" s="32" t="s">
        <v>3886</v>
      </c>
      <c r="D1723" s="32" t="s">
        <v>3887</v>
      </c>
      <c r="E1723" s="32" t="s">
        <v>3892</v>
      </c>
      <c r="F1723" s="32" t="s">
        <v>8802</v>
      </c>
      <c r="G1723" s="32" t="s">
        <v>2962</v>
      </c>
      <c r="H1723" s="32" t="s">
        <v>2963</v>
      </c>
      <c r="I1723" s="32" t="s">
        <v>4605</v>
      </c>
      <c r="J1723" s="35">
        <v>14.25</v>
      </c>
      <c r="K1723" s="35">
        <v>0</v>
      </c>
      <c r="L1723" s="35">
        <v>0</v>
      </c>
      <c r="M1723" s="35">
        <v>0</v>
      </c>
      <c r="N1723" s="32" t="s">
        <v>2197</v>
      </c>
      <c r="O1723" s="32" t="s">
        <v>18</v>
      </c>
      <c r="P1723" s="32">
        <v>3</v>
      </c>
      <c r="Q1723" s="32" t="s">
        <v>3893</v>
      </c>
    </row>
    <row r="1724" spans="1:17" hidden="1" x14ac:dyDescent="0.25">
      <c r="A1724" s="57">
        <v>42250.416199270832</v>
      </c>
      <c r="B1724" s="32" t="s">
        <v>21</v>
      </c>
      <c r="C1724" s="32" t="s">
        <v>3886</v>
      </c>
      <c r="D1724" s="32" t="s">
        <v>3887</v>
      </c>
      <c r="E1724" s="32" t="s">
        <v>3892</v>
      </c>
      <c r="F1724" s="32" t="s">
        <v>8802</v>
      </c>
      <c r="G1724" s="32" t="s">
        <v>2690</v>
      </c>
      <c r="H1724" s="32" t="s">
        <v>2691</v>
      </c>
      <c r="I1724" s="32" t="s">
        <v>4605</v>
      </c>
      <c r="J1724" s="35">
        <v>52.2</v>
      </c>
      <c r="K1724" s="35">
        <v>0</v>
      </c>
      <c r="L1724" s="35">
        <v>0</v>
      </c>
      <c r="M1724" s="35">
        <v>0</v>
      </c>
      <c r="N1724" s="32" t="s">
        <v>2197</v>
      </c>
      <c r="O1724" s="32" t="s">
        <v>18</v>
      </c>
      <c r="P1724" s="32">
        <v>3</v>
      </c>
      <c r="Q1724" s="32" t="s">
        <v>3893</v>
      </c>
    </row>
    <row r="1725" spans="1:17" hidden="1" x14ac:dyDescent="0.25">
      <c r="A1725" s="57">
        <v>42250.416199270832</v>
      </c>
      <c r="B1725" s="32" t="s">
        <v>21</v>
      </c>
      <c r="C1725" s="32" t="s">
        <v>3886</v>
      </c>
      <c r="D1725" s="32" t="s">
        <v>3887</v>
      </c>
      <c r="E1725" s="32" t="s">
        <v>3892</v>
      </c>
      <c r="F1725" s="32" t="s">
        <v>8802</v>
      </c>
      <c r="G1725" s="32" t="s">
        <v>2693</v>
      </c>
      <c r="H1725" s="32" t="s">
        <v>2694</v>
      </c>
      <c r="I1725" s="32" t="s">
        <v>4605</v>
      </c>
      <c r="J1725" s="35">
        <v>4.0199999999999996</v>
      </c>
      <c r="K1725" s="35">
        <v>0</v>
      </c>
      <c r="L1725" s="35">
        <v>0</v>
      </c>
      <c r="M1725" s="35">
        <v>0</v>
      </c>
      <c r="N1725" s="32" t="s">
        <v>2197</v>
      </c>
      <c r="O1725" s="32" t="s">
        <v>18</v>
      </c>
      <c r="P1725" s="32">
        <v>3</v>
      </c>
      <c r="Q1725" s="32" t="s">
        <v>3893</v>
      </c>
    </row>
    <row r="1726" spans="1:17" hidden="1" x14ac:dyDescent="0.25">
      <c r="A1726" s="57">
        <v>42250.416199270832</v>
      </c>
      <c r="B1726" s="32" t="s">
        <v>21</v>
      </c>
      <c r="C1726" s="32" t="s">
        <v>3886</v>
      </c>
      <c r="D1726" s="32" t="s">
        <v>3887</v>
      </c>
      <c r="E1726" s="32" t="s">
        <v>3892</v>
      </c>
      <c r="F1726" s="32" t="s">
        <v>8802</v>
      </c>
      <c r="G1726" s="32" t="s">
        <v>3218</v>
      </c>
      <c r="H1726" s="32" t="s">
        <v>3219</v>
      </c>
      <c r="I1726" s="32" t="s">
        <v>4605</v>
      </c>
      <c r="J1726" s="35">
        <v>5.85</v>
      </c>
      <c r="K1726" s="35">
        <v>0</v>
      </c>
      <c r="L1726" s="35">
        <v>0</v>
      </c>
      <c r="M1726" s="35">
        <v>0</v>
      </c>
      <c r="N1726" s="32" t="s">
        <v>2197</v>
      </c>
      <c r="O1726" s="32" t="s">
        <v>18</v>
      </c>
      <c r="P1726" s="32">
        <v>3</v>
      </c>
      <c r="Q1726" s="32" t="s">
        <v>3893</v>
      </c>
    </row>
    <row r="1727" spans="1:17" hidden="1" x14ac:dyDescent="0.25">
      <c r="A1727" s="57">
        <v>42250.41620146991</v>
      </c>
      <c r="B1727" s="32" t="s">
        <v>21</v>
      </c>
      <c r="C1727" s="32" t="s">
        <v>3886</v>
      </c>
      <c r="D1727" s="32" t="s">
        <v>3887</v>
      </c>
      <c r="E1727" s="32" t="s">
        <v>3894</v>
      </c>
      <c r="F1727" s="32" t="s">
        <v>8803</v>
      </c>
      <c r="G1727" s="32" t="s">
        <v>2690</v>
      </c>
      <c r="H1727" s="32" t="s">
        <v>2691</v>
      </c>
      <c r="I1727" s="32" t="s">
        <v>4605</v>
      </c>
      <c r="J1727" s="35">
        <v>29.14</v>
      </c>
      <c r="K1727" s="35">
        <v>0</v>
      </c>
      <c r="L1727" s="35">
        <v>0</v>
      </c>
      <c r="M1727" s="35">
        <v>0</v>
      </c>
      <c r="N1727" s="32" t="s">
        <v>2197</v>
      </c>
      <c r="O1727" s="32" t="s">
        <v>18</v>
      </c>
      <c r="P1727" s="32">
        <v>1</v>
      </c>
      <c r="Q1727" s="32" t="s">
        <v>3895</v>
      </c>
    </row>
    <row r="1728" spans="1:17" hidden="1" x14ac:dyDescent="0.25">
      <c r="A1728" s="57">
        <v>42250.41620146991</v>
      </c>
      <c r="B1728" s="32" t="s">
        <v>21</v>
      </c>
      <c r="C1728" s="32" t="s">
        <v>3886</v>
      </c>
      <c r="D1728" s="32" t="s">
        <v>3887</v>
      </c>
      <c r="E1728" s="32" t="s">
        <v>3894</v>
      </c>
      <c r="F1728" s="32" t="s">
        <v>8803</v>
      </c>
      <c r="G1728" s="32" t="s">
        <v>2693</v>
      </c>
      <c r="H1728" s="32" t="s">
        <v>2694</v>
      </c>
      <c r="I1728" s="32" t="s">
        <v>4605</v>
      </c>
      <c r="J1728" s="35">
        <v>2.33</v>
      </c>
      <c r="K1728" s="35">
        <v>0</v>
      </c>
      <c r="L1728" s="35">
        <v>0</v>
      </c>
      <c r="M1728" s="35">
        <v>0</v>
      </c>
      <c r="N1728" s="32" t="s">
        <v>2197</v>
      </c>
      <c r="O1728" s="32" t="s">
        <v>18</v>
      </c>
      <c r="P1728" s="32">
        <v>1</v>
      </c>
      <c r="Q1728" s="32" t="s">
        <v>3895</v>
      </c>
    </row>
    <row r="1729" spans="1:17" hidden="1" x14ac:dyDescent="0.25">
      <c r="A1729" s="57">
        <v>42250.41620146991</v>
      </c>
      <c r="B1729" s="32" t="s">
        <v>21</v>
      </c>
      <c r="C1729" s="32" t="s">
        <v>3886</v>
      </c>
      <c r="D1729" s="32" t="s">
        <v>3887</v>
      </c>
      <c r="E1729" s="32" t="s">
        <v>3894</v>
      </c>
      <c r="F1729" s="32" t="s">
        <v>8803</v>
      </c>
      <c r="G1729" s="32" t="s">
        <v>2695</v>
      </c>
      <c r="H1729" s="32" t="s">
        <v>4977</v>
      </c>
      <c r="I1729" s="32" t="s">
        <v>4605</v>
      </c>
      <c r="J1729" s="35">
        <v>8.8800000000000008</v>
      </c>
      <c r="K1729" s="35">
        <v>0</v>
      </c>
      <c r="L1729" s="35">
        <v>0</v>
      </c>
      <c r="M1729" s="35">
        <v>0</v>
      </c>
      <c r="N1729" s="32" t="s">
        <v>2197</v>
      </c>
      <c r="O1729" s="32" t="s">
        <v>18</v>
      </c>
      <c r="P1729" s="32">
        <v>1</v>
      </c>
      <c r="Q1729" s="32" t="s">
        <v>3895</v>
      </c>
    </row>
    <row r="1730" spans="1:17" hidden="1" x14ac:dyDescent="0.25">
      <c r="A1730" s="57">
        <v>42250.41620146991</v>
      </c>
      <c r="B1730" s="32" t="s">
        <v>21</v>
      </c>
      <c r="C1730" s="32" t="s">
        <v>3886</v>
      </c>
      <c r="D1730" s="32" t="s">
        <v>3887</v>
      </c>
      <c r="E1730" s="32" t="s">
        <v>3894</v>
      </c>
      <c r="F1730" s="32" t="s">
        <v>8803</v>
      </c>
      <c r="G1730" s="32" t="s">
        <v>3218</v>
      </c>
      <c r="H1730" s="32" t="s">
        <v>3219</v>
      </c>
      <c r="I1730" s="32" t="s">
        <v>4605</v>
      </c>
      <c r="J1730" s="35">
        <v>3.38</v>
      </c>
      <c r="K1730" s="35">
        <v>0</v>
      </c>
      <c r="L1730" s="35">
        <v>0</v>
      </c>
      <c r="M1730" s="35">
        <v>0</v>
      </c>
      <c r="N1730" s="32" t="s">
        <v>2197</v>
      </c>
      <c r="O1730" s="32" t="s">
        <v>18</v>
      </c>
      <c r="P1730" s="32">
        <v>1</v>
      </c>
      <c r="Q1730" s="32" t="s">
        <v>3895</v>
      </c>
    </row>
    <row r="1731" spans="1:17" hidden="1" x14ac:dyDescent="0.25">
      <c r="A1731" s="57">
        <v>42250.416203437497</v>
      </c>
      <c r="B1731" s="32" t="s">
        <v>21</v>
      </c>
      <c r="C1731" s="32" t="s">
        <v>3886</v>
      </c>
      <c r="D1731" s="32" t="s">
        <v>3887</v>
      </c>
      <c r="E1731" s="32" t="s">
        <v>3896</v>
      </c>
      <c r="F1731" s="32" t="s">
        <v>8804</v>
      </c>
      <c r="G1731" s="32" t="s">
        <v>3154</v>
      </c>
      <c r="H1731" s="32" t="s">
        <v>3155</v>
      </c>
      <c r="I1731" s="32" t="s">
        <v>4605</v>
      </c>
      <c r="J1731" s="35">
        <v>108.27</v>
      </c>
      <c r="K1731" s="35">
        <v>0</v>
      </c>
      <c r="L1731" s="35">
        <v>0</v>
      </c>
      <c r="M1731" s="35">
        <v>0</v>
      </c>
      <c r="N1731" s="32" t="s">
        <v>2197</v>
      </c>
      <c r="O1731" s="32" t="s">
        <v>18</v>
      </c>
      <c r="P1731" s="32">
        <v>3</v>
      </c>
      <c r="Q1731" s="32" t="s">
        <v>3897</v>
      </c>
    </row>
    <row r="1732" spans="1:17" hidden="1" x14ac:dyDescent="0.25">
      <c r="A1732" s="57">
        <v>42250.416203437497</v>
      </c>
      <c r="B1732" s="32" t="s">
        <v>21</v>
      </c>
      <c r="C1732" s="32" t="s">
        <v>3886</v>
      </c>
      <c r="D1732" s="32" t="s">
        <v>3887</v>
      </c>
      <c r="E1732" s="32" t="s">
        <v>3896</v>
      </c>
      <c r="F1732" s="32" t="s">
        <v>8804</v>
      </c>
      <c r="G1732" s="32" t="s">
        <v>3230</v>
      </c>
      <c r="H1732" s="32" t="s">
        <v>3231</v>
      </c>
      <c r="I1732" s="32" t="s">
        <v>4605</v>
      </c>
      <c r="J1732" s="35">
        <v>4.5</v>
      </c>
      <c r="K1732" s="35">
        <v>0</v>
      </c>
      <c r="L1732" s="35">
        <v>0</v>
      </c>
      <c r="M1732" s="35">
        <v>0</v>
      </c>
      <c r="N1732" s="32" t="s">
        <v>2197</v>
      </c>
      <c r="O1732" s="32" t="s">
        <v>18</v>
      </c>
      <c r="P1732" s="32">
        <v>3</v>
      </c>
      <c r="Q1732" s="32" t="s">
        <v>3897</v>
      </c>
    </row>
    <row r="1733" spans="1:17" hidden="1" x14ac:dyDescent="0.25">
      <c r="A1733" s="57">
        <v>42250.416205243055</v>
      </c>
      <c r="B1733" s="32" t="s">
        <v>21</v>
      </c>
      <c r="C1733" s="32" t="s">
        <v>3886</v>
      </c>
      <c r="D1733" s="32" t="s">
        <v>3887</v>
      </c>
      <c r="E1733" s="32" t="s">
        <v>3898</v>
      </c>
      <c r="F1733" s="32" t="s">
        <v>8805</v>
      </c>
      <c r="G1733" s="32" t="s">
        <v>2646</v>
      </c>
      <c r="H1733" s="32" t="s">
        <v>2647</v>
      </c>
      <c r="I1733" s="32" t="s">
        <v>4605</v>
      </c>
      <c r="J1733" s="35">
        <v>20.2</v>
      </c>
      <c r="K1733" s="35">
        <v>0</v>
      </c>
      <c r="L1733" s="35">
        <v>0</v>
      </c>
      <c r="M1733" s="35">
        <v>0</v>
      </c>
      <c r="N1733" s="32" t="s">
        <v>2197</v>
      </c>
      <c r="O1733" s="32" t="s">
        <v>18</v>
      </c>
      <c r="P1733" s="32">
        <v>1</v>
      </c>
      <c r="Q1733" s="32" t="s">
        <v>3899</v>
      </c>
    </row>
    <row r="1734" spans="1:17" hidden="1" x14ac:dyDescent="0.25">
      <c r="A1734" s="57">
        <v>42250.416206516202</v>
      </c>
      <c r="B1734" s="32" t="s">
        <v>21</v>
      </c>
      <c r="C1734" s="32" t="s">
        <v>3886</v>
      </c>
      <c r="D1734" s="32" t="s">
        <v>3887</v>
      </c>
      <c r="E1734" s="32" t="s">
        <v>3900</v>
      </c>
      <c r="F1734" s="32" t="s">
        <v>8806</v>
      </c>
      <c r="G1734" s="32" t="s">
        <v>2646</v>
      </c>
      <c r="H1734" s="32" t="s">
        <v>2647</v>
      </c>
      <c r="I1734" s="32" t="s">
        <v>4605</v>
      </c>
      <c r="J1734" s="35">
        <v>40.4</v>
      </c>
      <c r="K1734" s="35">
        <v>0</v>
      </c>
      <c r="L1734" s="35">
        <v>0</v>
      </c>
      <c r="M1734" s="35">
        <v>0</v>
      </c>
      <c r="N1734" s="32" t="s">
        <v>2197</v>
      </c>
      <c r="O1734" s="32" t="s">
        <v>18</v>
      </c>
      <c r="P1734" s="32">
        <v>2</v>
      </c>
      <c r="Q1734" s="32" t="s">
        <v>3901</v>
      </c>
    </row>
    <row r="1735" spans="1:17" hidden="1" x14ac:dyDescent="0.25">
      <c r="A1735" s="57">
        <v>42250.416207951392</v>
      </c>
      <c r="B1735" s="32" t="s">
        <v>21</v>
      </c>
      <c r="C1735" s="32" t="s">
        <v>3886</v>
      </c>
      <c r="D1735" s="32" t="s">
        <v>3887</v>
      </c>
      <c r="E1735" s="32" t="s">
        <v>3902</v>
      </c>
      <c r="F1735" s="32" t="s">
        <v>8807</v>
      </c>
      <c r="G1735" s="32" t="s">
        <v>2646</v>
      </c>
      <c r="H1735" s="32" t="s">
        <v>2647</v>
      </c>
      <c r="I1735" s="32" t="s">
        <v>4605</v>
      </c>
      <c r="J1735" s="35">
        <v>20.2</v>
      </c>
      <c r="K1735" s="35">
        <v>0</v>
      </c>
      <c r="L1735" s="35">
        <v>0</v>
      </c>
      <c r="M1735" s="35">
        <v>0</v>
      </c>
      <c r="N1735" s="32" t="s">
        <v>2197</v>
      </c>
      <c r="O1735" s="32" t="s">
        <v>18</v>
      </c>
      <c r="P1735" s="32">
        <v>1</v>
      </c>
      <c r="Q1735" s="32" t="s">
        <v>3903</v>
      </c>
    </row>
    <row r="1736" spans="1:17" hidden="1" x14ac:dyDescent="0.25">
      <c r="A1736" s="57">
        <v>42250.416209224539</v>
      </c>
      <c r="B1736" s="32" t="s">
        <v>21</v>
      </c>
      <c r="C1736" s="32" t="s">
        <v>3886</v>
      </c>
      <c r="D1736" s="32" t="s">
        <v>3887</v>
      </c>
      <c r="E1736" s="32" t="s">
        <v>3904</v>
      </c>
      <c r="F1736" s="32" t="s">
        <v>8808</v>
      </c>
      <c r="G1736" s="32" t="s">
        <v>3154</v>
      </c>
      <c r="H1736" s="32" t="s">
        <v>3155</v>
      </c>
      <c r="I1736" s="32" t="s">
        <v>4605</v>
      </c>
      <c r="J1736" s="35">
        <v>36.090000000000003</v>
      </c>
      <c r="K1736" s="35">
        <v>0</v>
      </c>
      <c r="L1736" s="35">
        <v>0</v>
      </c>
      <c r="M1736" s="35">
        <v>0</v>
      </c>
      <c r="N1736" s="32" t="s">
        <v>2197</v>
      </c>
      <c r="O1736" s="32" t="s">
        <v>18</v>
      </c>
      <c r="P1736" s="32">
        <v>1</v>
      </c>
      <c r="Q1736" s="32" t="s">
        <v>3905</v>
      </c>
    </row>
    <row r="1737" spans="1:17" hidden="1" x14ac:dyDescent="0.25">
      <c r="A1737" s="57">
        <v>42250.416209224539</v>
      </c>
      <c r="B1737" s="32" t="s">
        <v>21</v>
      </c>
      <c r="C1737" s="32" t="s">
        <v>3886</v>
      </c>
      <c r="D1737" s="32" t="s">
        <v>3887</v>
      </c>
      <c r="E1737" s="32" t="s">
        <v>3904</v>
      </c>
      <c r="F1737" s="32" t="s">
        <v>8808</v>
      </c>
      <c r="G1737" s="32" t="s">
        <v>2682</v>
      </c>
      <c r="H1737" s="32" t="s">
        <v>2683</v>
      </c>
      <c r="I1737" s="32" t="s">
        <v>4605</v>
      </c>
      <c r="J1737" s="35">
        <v>5.1100000000000003</v>
      </c>
      <c r="K1737" s="35">
        <v>0</v>
      </c>
      <c r="L1737" s="35">
        <v>0</v>
      </c>
      <c r="M1737" s="35">
        <v>0</v>
      </c>
      <c r="N1737" s="32" t="s">
        <v>2197</v>
      </c>
      <c r="O1737" s="32" t="s">
        <v>18</v>
      </c>
      <c r="P1737" s="32">
        <v>1</v>
      </c>
      <c r="Q1737" s="32" t="s">
        <v>3905</v>
      </c>
    </row>
    <row r="1738" spans="1:17" hidden="1" x14ac:dyDescent="0.25">
      <c r="A1738" s="57">
        <v>42250.416209224539</v>
      </c>
      <c r="B1738" s="32" t="s">
        <v>21</v>
      </c>
      <c r="C1738" s="32" t="s">
        <v>3886</v>
      </c>
      <c r="D1738" s="32" t="s">
        <v>3887</v>
      </c>
      <c r="E1738" s="32" t="s">
        <v>3904</v>
      </c>
      <c r="F1738" s="32" t="s">
        <v>8808</v>
      </c>
      <c r="G1738" s="32" t="s">
        <v>3230</v>
      </c>
      <c r="H1738" s="32" t="s">
        <v>3231</v>
      </c>
      <c r="I1738" s="32" t="s">
        <v>4605</v>
      </c>
      <c r="J1738" s="35">
        <v>1.5</v>
      </c>
      <c r="K1738" s="35">
        <v>0</v>
      </c>
      <c r="L1738" s="35">
        <v>0</v>
      </c>
      <c r="M1738" s="35">
        <v>0</v>
      </c>
      <c r="N1738" s="32" t="s">
        <v>2197</v>
      </c>
      <c r="O1738" s="32" t="s">
        <v>18</v>
      </c>
      <c r="P1738" s="32">
        <v>1</v>
      </c>
      <c r="Q1738" s="32" t="s">
        <v>3905</v>
      </c>
    </row>
    <row r="1739" spans="1:17" hidden="1" x14ac:dyDescent="0.25">
      <c r="A1739" s="57">
        <v>42250.416211770833</v>
      </c>
      <c r="B1739" s="32" t="s">
        <v>21</v>
      </c>
      <c r="C1739" s="32" t="s">
        <v>3886</v>
      </c>
      <c r="D1739" s="32" t="s">
        <v>3887</v>
      </c>
      <c r="E1739" s="32" t="s">
        <v>3906</v>
      </c>
      <c r="F1739" s="32" t="s">
        <v>8809</v>
      </c>
      <c r="G1739" s="32" t="s">
        <v>3154</v>
      </c>
      <c r="H1739" s="32" t="s">
        <v>3155</v>
      </c>
      <c r="I1739" s="32" t="s">
        <v>4605</v>
      </c>
      <c r="J1739" s="35">
        <v>36.090000000000003</v>
      </c>
      <c r="K1739" s="35">
        <v>0</v>
      </c>
      <c r="L1739" s="35">
        <v>0</v>
      </c>
      <c r="M1739" s="35">
        <v>0</v>
      </c>
      <c r="N1739" s="32" t="s">
        <v>2197</v>
      </c>
      <c r="O1739" s="32" t="s">
        <v>18</v>
      </c>
      <c r="P1739" s="32">
        <v>1</v>
      </c>
      <c r="Q1739" s="32" t="s">
        <v>2343</v>
      </c>
    </row>
    <row r="1740" spans="1:17" hidden="1" x14ac:dyDescent="0.25">
      <c r="A1740" s="57">
        <v>42250.416211770833</v>
      </c>
      <c r="B1740" s="32" t="s">
        <v>21</v>
      </c>
      <c r="C1740" s="32" t="s">
        <v>3886</v>
      </c>
      <c r="D1740" s="32" t="s">
        <v>3887</v>
      </c>
      <c r="E1740" s="32" t="s">
        <v>3906</v>
      </c>
      <c r="F1740" s="32" t="s">
        <v>8809</v>
      </c>
      <c r="G1740" s="32" t="s">
        <v>3230</v>
      </c>
      <c r="H1740" s="32" t="s">
        <v>3231</v>
      </c>
      <c r="I1740" s="32" t="s">
        <v>4605</v>
      </c>
      <c r="J1740" s="35">
        <v>1.5</v>
      </c>
      <c r="K1740" s="35">
        <v>0</v>
      </c>
      <c r="L1740" s="35">
        <v>0</v>
      </c>
      <c r="M1740" s="35">
        <v>0</v>
      </c>
      <c r="N1740" s="32" t="s">
        <v>2197</v>
      </c>
      <c r="O1740" s="32" t="s">
        <v>18</v>
      </c>
      <c r="P1740" s="32">
        <v>1</v>
      </c>
      <c r="Q1740" s="32" t="s">
        <v>2343</v>
      </c>
    </row>
    <row r="1741" spans="1:17" hidden="1" x14ac:dyDescent="0.25">
      <c r="A1741" s="57">
        <v>42250.416211770833</v>
      </c>
      <c r="B1741" s="32" t="s">
        <v>21</v>
      </c>
      <c r="C1741" s="32" t="s">
        <v>3886</v>
      </c>
      <c r="D1741" s="32" t="s">
        <v>3887</v>
      </c>
      <c r="E1741" s="32" t="s">
        <v>3906</v>
      </c>
      <c r="F1741" s="32" t="s">
        <v>8809</v>
      </c>
      <c r="G1741" s="32" t="s">
        <v>2774</v>
      </c>
      <c r="H1741" s="32" t="s">
        <v>2775</v>
      </c>
      <c r="I1741" s="32" t="s">
        <v>4605</v>
      </c>
      <c r="J1741" s="35">
        <v>4.51</v>
      </c>
      <c r="K1741" s="35">
        <v>0</v>
      </c>
      <c r="L1741" s="35">
        <v>0</v>
      </c>
      <c r="M1741" s="35">
        <v>0</v>
      </c>
      <c r="N1741" s="32" t="s">
        <v>2197</v>
      </c>
      <c r="O1741" s="32" t="s">
        <v>18</v>
      </c>
      <c r="P1741" s="32">
        <v>1</v>
      </c>
      <c r="Q1741" s="32" t="s">
        <v>2343</v>
      </c>
    </row>
    <row r="1742" spans="1:17" hidden="1" x14ac:dyDescent="0.25">
      <c r="A1742" s="57">
        <v>42250.41621427083</v>
      </c>
      <c r="B1742" s="32" t="s">
        <v>21</v>
      </c>
      <c r="C1742" s="32" t="s">
        <v>3886</v>
      </c>
      <c r="D1742" s="32" t="s">
        <v>3887</v>
      </c>
      <c r="E1742" s="32" t="s">
        <v>3907</v>
      </c>
      <c r="F1742" s="32" t="s">
        <v>8810</v>
      </c>
      <c r="G1742" s="32" t="s">
        <v>2962</v>
      </c>
      <c r="H1742" s="32" t="s">
        <v>2963</v>
      </c>
      <c r="I1742" s="32" t="s">
        <v>4605</v>
      </c>
      <c r="J1742" s="35">
        <v>4.75</v>
      </c>
      <c r="K1742" s="35">
        <v>0</v>
      </c>
      <c r="L1742" s="35">
        <v>0</v>
      </c>
      <c r="M1742" s="35">
        <v>0</v>
      </c>
      <c r="N1742" s="32" t="s">
        <v>2197</v>
      </c>
      <c r="O1742" s="32" t="s">
        <v>18</v>
      </c>
      <c r="P1742" s="32">
        <v>1</v>
      </c>
      <c r="Q1742" s="32" t="s">
        <v>2343</v>
      </c>
    </row>
    <row r="1743" spans="1:17" hidden="1" x14ac:dyDescent="0.25">
      <c r="A1743" s="57">
        <v>42250.41621427083</v>
      </c>
      <c r="B1743" s="32" t="s">
        <v>21</v>
      </c>
      <c r="C1743" s="32" t="s">
        <v>3886</v>
      </c>
      <c r="D1743" s="32" t="s">
        <v>3887</v>
      </c>
      <c r="E1743" s="32" t="s">
        <v>3907</v>
      </c>
      <c r="F1743" s="32" t="s">
        <v>8810</v>
      </c>
      <c r="G1743" s="32" t="s">
        <v>3218</v>
      </c>
      <c r="H1743" s="32" t="s">
        <v>3219</v>
      </c>
      <c r="I1743" s="32" t="s">
        <v>4605</v>
      </c>
      <c r="J1743" s="35">
        <v>1.95</v>
      </c>
      <c r="K1743" s="35">
        <v>0</v>
      </c>
      <c r="L1743" s="35">
        <v>0</v>
      </c>
      <c r="M1743" s="35">
        <v>0</v>
      </c>
      <c r="N1743" s="32" t="s">
        <v>2197</v>
      </c>
      <c r="O1743" s="32" t="s">
        <v>18</v>
      </c>
      <c r="P1743" s="32">
        <v>1</v>
      </c>
      <c r="Q1743" s="32" t="s">
        <v>2343</v>
      </c>
    </row>
    <row r="1744" spans="1:17" hidden="1" x14ac:dyDescent="0.25">
      <c r="A1744" s="57">
        <v>42250.41621427083</v>
      </c>
      <c r="B1744" s="32" t="s">
        <v>21</v>
      </c>
      <c r="C1744" s="32" t="s">
        <v>3886</v>
      </c>
      <c r="D1744" s="32" t="s">
        <v>3887</v>
      </c>
      <c r="E1744" s="32" t="s">
        <v>3907</v>
      </c>
      <c r="F1744" s="32" t="s">
        <v>8810</v>
      </c>
      <c r="G1744" s="32" t="s">
        <v>3237</v>
      </c>
      <c r="H1744" s="32" t="s">
        <v>3238</v>
      </c>
      <c r="I1744" s="32" t="s">
        <v>4605</v>
      </c>
      <c r="J1744" s="35">
        <v>17.399999999999999</v>
      </c>
      <c r="K1744" s="35">
        <v>0</v>
      </c>
      <c r="L1744" s="35">
        <v>0</v>
      </c>
      <c r="M1744" s="35">
        <v>0</v>
      </c>
      <c r="N1744" s="32" t="s">
        <v>2197</v>
      </c>
      <c r="O1744" s="32" t="s">
        <v>18</v>
      </c>
      <c r="P1744" s="32">
        <v>1</v>
      </c>
      <c r="Q1744" s="32" t="s">
        <v>2343</v>
      </c>
    </row>
    <row r="1745" spans="1:17" hidden="1" x14ac:dyDescent="0.25">
      <c r="A1745" s="57">
        <v>42250.41621427083</v>
      </c>
      <c r="B1745" s="32" t="s">
        <v>21</v>
      </c>
      <c r="C1745" s="32" t="s">
        <v>3886</v>
      </c>
      <c r="D1745" s="32" t="s">
        <v>3887</v>
      </c>
      <c r="E1745" s="32" t="s">
        <v>3907</v>
      </c>
      <c r="F1745" s="32" t="s">
        <v>8810</v>
      </c>
      <c r="G1745" s="32" t="s">
        <v>3239</v>
      </c>
      <c r="H1745" s="32" t="s">
        <v>3240</v>
      </c>
      <c r="I1745" s="32" t="s">
        <v>4605</v>
      </c>
      <c r="J1745" s="35">
        <v>1.34</v>
      </c>
      <c r="K1745" s="35">
        <v>0</v>
      </c>
      <c r="L1745" s="35">
        <v>0</v>
      </c>
      <c r="M1745" s="35">
        <v>0</v>
      </c>
      <c r="N1745" s="32" t="s">
        <v>2197</v>
      </c>
      <c r="O1745" s="32" t="s">
        <v>18</v>
      </c>
      <c r="P1745" s="32">
        <v>1</v>
      </c>
      <c r="Q1745" s="32" t="s">
        <v>2343</v>
      </c>
    </row>
    <row r="1746" spans="1:17" hidden="1" x14ac:dyDescent="0.25">
      <c r="A1746" s="57">
        <v>42250.416217361111</v>
      </c>
      <c r="B1746" s="32" t="s">
        <v>21</v>
      </c>
      <c r="C1746" s="32" t="s">
        <v>3886</v>
      </c>
      <c r="D1746" s="32" t="s">
        <v>3887</v>
      </c>
      <c r="E1746" s="32" t="s">
        <v>3908</v>
      </c>
      <c r="F1746" s="32" t="s">
        <v>8811</v>
      </c>
      <c r="G1746" s="32" t="s">
        <v>3237</v>
      </c>
      <c r="H1746" s="32" t="s">
        <v>3238</v>
      </c>
      <c r="I1746" s="32" t="s">
        <v>4605</v>
      </c>
      <c r="J1746" s="35">
        <v>17.399999999999999</v>
      </c>
      <c r="K1746" s="35">
        <v>0</v>
      </c>
      <c r="L1746" s="35">
        <v>0</v>
      </c>
      <c r="M1746" s="35">
        <v>0</v>
      </c>
      <c r="N1746" s="32" t="s">
        <v>2197</v>
      </c>
      <c r="O1746" s="32" t="s">
        <v>18</v>
      </c>
      <c r="P1746" s="32">
        <v>1</v>
      </c>
      <c r="Q1746" s="32" t="s">
        <v>2370</v>
      </c>
    </row>
    <row r="1747" spans="1:17" hidden="1" x14ac:dyDescent="0.25">
      <c r="A1747" s="57">
        <v>42250.416217361111</v>
      </c>
      <c r="B1747" s="32" t="s">
        <v>21</v>
      </c>
      <c r="C1747" s="32" t="s">
        <v>3886</v>
      </c>
      <c r="D1747" s="32" t="s">
        <v>3887</v>
      </c>
      <c r="E1747" s="32" t="s">
        <v>3908</v>
      </c>
      <c r="F1747" s="32" t="s">
        <v>8811</v>
      </c>
      <c r="G1747" s="32" t="s">
        <v>3218</v>
      </c>
      <c r="H1747" s="32" t="s">
        <v>3219</v>
      </c>
      <c r="I1747" s="32" t="s">
        <v>4605</v>
      </c>
      <c r="J1747" s="35">
        <v>1.95</v>
      </c>
      <c r="K1747" s="35">
        <v>0</v>
      </c>
      <c r="L1747" s="35">
        <v>0</v>
      </c>
      <c r="M1747" s="35">
        <v>0</v>
      </c>
      <c r="N1747" s="32" t="s">
        <v>2197</v>
      </c>
      <c r="O1747" s="32" t="s">
        <v>18</v>
      </c>
      <c r="P1747" s="32">
        <v>1</v>
      </c>
      <c r="Q1747" s="32" t="s">
        <v>2370</v>
      </c>
    </row>
    <row r="1748" spans="1:17" hidden="1" x14ac:dyDescent="0.25">
      <c r="A1748" s="57">
        <v>42250.416217361111</v>
      </c>
      <c r="B1748" s="32" t="s">
        <v>21</v>
      </c>
      <c r="C1748" s="32" t="s">
        <v>3886</v>
      </c>
      <c r="D1748" s="32" t="s">
        <v>3887</v>
      </c>
      <c r="E1748" s="32" t="s">
        <v>3908</v>
      </c>
      <c r="F1748" s="32" t="s">
        <v>8811</v>
      </c>
      <c r="G1748" s="32" t="s">
        <v>2962</v>
      </c>
      <c r="H1748" s="32" t="s">
        <v>2963</v>
      </c>
      <c r="I1748" s="32" t="s">
        <v>4605</v>
      </c>
      <c r="J1748" s="35">
        <v>4.75</v>
      </c>
      <c r="K1748" s="35">
        <v>0</v>
      </c>
      <c r="L1748" s="35">
        <v>0</v>
      </c>
      <c r="M1748" s="35">
        <v>0</v>
      </c>
      <c r="N1748" s="32" t="s">
        <v>2197</v>
      </c>
      <c r="O1748" s="32" t="s">
        <v>18</v>
      </c>
      <c r="P1748" s="32">
        <v>1</v>
      </c>
      <c r="Q1748" s="32" t="s">
        <v>2370</v>
      </c>
    </row>
    <row r="1749" spans="1:17" hidden="1" x14ac:dyDescent="0.25">
      <c r="A1749" s="57">
        <v>42250.416217361111</v>
      </c>
      <c r="B1749" s="32" t="s">
        <v>21</v>
      </c>
      <c r="C1749" s="32" t="s">
        <v>3886</v>
      </c>
      <c r="D1749" s="32" t="s">
        <v>3887</v>
      </c>
      <c r="E1749" s="32" t="s">
        <v>3908</v>
      </c>
      <c r="F1749" s="32" t="s">
        <v>8811</v>
      </c>
      <c r="G1749" s="32" t="s">
        <v>3239</v>
      </c>
      <c r="H1749" s="32" t="s">
        <v>3240</v>
      </c>
      <c r="I1749" s="32" t="s">
        <v>4605</v>
      </c>
      <c r="J1749" s="35">
        <v>1.34</v>
      </c>
      <c r="K1749" s="35">
        <v>0</v>
      </c>
      <c r="L1749" s="35">
        <v>0</v>
      </c>
      <c r="M1749" s="35">
        <v>0</v>
      </c>
      <c r="N1749" s="32" t="s">
        <v>2197</v>
      </c>
      <c r="O1749" s="32" t="s">
        <v>18</v>
      </c>
      <c r="P1749" s="32">
        <v>1</v>
      </c>
      <c r="Q1749" s="32" t="s">
        <v>2370</v>
      </c>
    </row>
    <row r="1750" spans="1:17" hidden="1" x14ac:dyDescent="0.25">
      <c r="A1750" s="57">
        <v>42250.416217361111</v>
      </c>
      <c r="B1750" s="32" t="s">
        <v>21</v>
      </c>
      <c r="C1750" s="32" t="s">
        <v>3886</v>
      </c>
      <c r="D1750" s="32" t="s">
        <v>3887</v>
      </c>
      <c r="E1750" s="32" t="s">
        <v>3908</v>
      </c>
      <c r="F1750" s="32" t="s">
        <v>8811</v>
      </c>
      <c r="G1750" s="32" t="s">
        <v>2646</v>
      </c>
      <c r="H1750" s="32" t="s">
        <v>2647</v>
      </c>
      <c r="I1750" s="32" t="s">
        <v>4605</v>
      </c>
      <c r="J1750" s="35">
        <v>60.6</v>
      </c>
      <c r="K1750" s="35">
        <v>0</v>
      </c>
      <c r="L1750" s="35">
        <v>0</v>
      </c>
      <c r="M1750" s="35">
        <v>0</v>
      </c>
      <c r="N1750" s="32" t="s">
        <v>2197</v>
      </c>
      <c r="O1750" s="32" t="s">
        <v>18</v>
      </c>
      <c r="P1750" s="32">
        <v>3</v>
      </c>
      <c r="Q1750" s="32" t="s">
        <v>2370</v>
      </c>
    </row>
    <row r="1751" spans="1:17" hidden="1" x14ac:dyDescent="0.25">
      <c r="A1751" s="57">
        <v>42250.416219710649</v>
      </c>
      <c r="B1751" s="32" t="s">
        <v>21</v>
      </c>
      <c r="C1751" s="32" t="s">
        <v>3886</v>
      </c>
      <c r="D1751" s="32" t="s">
        <v>3887</v>
      </c>
      <c r="E1751" s="32" t="s">
        <v>3909</v>
      </c>
      <c r="F1751" s="32" t="s">
        <v>8812</v>
      </c>
      <c r="G1751" s="32" t="s">
        <v>3154</v>
      </c>
      <c r="H1751" s="32" t="s">
        <v>3155</v>
      </c>
      <c r="I1751" s="32" t="s">
        <v>4605</v>
      </c>
      <c r="J1751" s="35">
        <v>72.180000000000007</v>
      </c>
      <c r="K1751" s="35">
        <v>0</v>
      </c>
      <c r="L1751" s="35">
        <v>0</v>
      </c>
      <c r="M1751" s="35">
        <v>0</v>
      </c>
      <c r="N1751" s="32" t="s">
        <v>2197</v>
      </c>
      <c r="O1751" s="32" t="s">
        <v>18</v>
      </c>
      <c r="P1751" s="32">
        <v>2</v>
      </c>
      <c r="Q1751" s="32" t="s">
        <v>2439</v>
      </c>
    </row>
    <row r="1752" spans="1:17" hidden="1" x14ac:dyDescent="0.25">
      <c r="A1752" s="57">
        <v>42250.416219710649</v>
      </c>
      <c r="B1752" s="32" t="s">
        <v>21</v>
      </c>
      <c r="C1752" s="32" t="s">
        <v>3886</v>
      </c>
      <c r="D1752" s="32" t="s">
        <v>3887</v>
      </c>
      <c r="E1752" s="32" t="s">
        <v>3909</v>
      </c>
      <c r="F1752" s="32" t="s">
        <v>8812</v>
      </c>
      <c r="G1752" s="32" t="s">
        <v>3230</v>
      </c>
      <c r="H1752" s="32" t="s">
        <v>3231</v>
      </c>
      <c r="I1752" s="32" t="s">
        <v>4605</v>
      </c>
      <c r="J1752" s="35">
        <v>3</v>
      </c>
      <c r="K1752" s="35">
        <v>0</v>
      </c>
      <c r="L1752" s="35">
        <v>0</v>
      </c>
      <c r="M1752" s="35">
        <v>0</v>
      </c>
      <c r="N1752" s="32" t="s">
        <v>2197</v>
      </c>
      <c r="O1752" s="32" t="s">
        <v>18</v>
      </c>
      <c r="P1752" s="32">
        <v>2</v>
      </c>
      <c r="Q1752" s="32" t="s">
        <v>2439</v>
      </c>
    </row>
    <row r="1753" spans="1:17" hidden="1" x14ac:dyDescent="0.25">
      <c r="A1753" s="57">
        <v>42250.416219710649</v>
      </c>
      <c r="B1753" s="32" t="s">
        <v>21</v>
      </c>
      <c r="C1753" s="32" t="s">
        <v>3886</v>
      </c>
      <c r="D1753" s="32" t="s">
        <v>3887</v>
      </c>
      <c r="E1753" s="32" t="s">
        <v>3909</v>
      </c>
      <c r="F1753" s="32" t="s">
        <v>8812</v>
      </c>
      <c r="G1753" s="32" t="s">
        <v>2682</v>
      </c>
      <c r="H1753" s="32" t="s">
        <v>2683</v>
      </c>
      <c r="I1753" s="32" t="s">
        <v>4605</v>
      </c>
      <c r="J1753" s="35">
        <v>5.1100000000000003</v>
      </c>
      <c r="K1753" s="35">
        <v>0</v>
      </c>
      <c r="L1753" s="35">
        <v>0</v>
      </c>
      <c r="M1753" s="35">
        <v>0</v>
      </c>
      <c r="N1753" s="32" t="s">
        <v>2197</v>
      </c>
      <c r="O1753" s="32" t="s">
        <v>18</v>
      </c>
      <c r="P1753" s="32">
        <v>1</v>
      </c>
      <c r="Q1753" s="32" t="s">
        <v>2439</v>
      </c>
    </row>
    <row r="1754" spans="1:17" hidden="1" x14ac:dyDescent="0.25">
      <c r="A1754" s="57">
        <v>42250.416219710649</v>
      </c>
      <c r="B1754" s="32" t="s">
        <v>21</v>
      </c>
      <c r="C1754" s="32" t="s">
        <v>3886</v>
      </c>
      <c r="D1754" s="32" t="s">
        <v>3887</v>
      </c>
      <c r="E1754" s="32" t="s">
        <v>3909</v>
      </c>
      <c r="F1754" s="32" t="s">
        <v>8812</v>
      </c>
      <c r="G1754" s="32" t="s">
        <v>2774</v>
      </c>
      <c r="H1754" s="32" t="s">
        <v>2775</v>
      </c>
      <c r="I1754" s="32" t="s">
        <v>4605</v>
      </c>
      <c r="J1754" s="35">
        <v>4.51</v>
      </c>
      <c r="K1754" s="35">
        <v>0</v>
      </c>
      <c r="L1754" s="35">
        <v>0</v>
      </c>
      <c r="M1754" s="35">
        <v>0</v>
      </c>
      <c r="N1754" s="32" t="s">
        <v>2197</v>
      </c>
      <c r="O1754" s="32" t="s">
        <v>18</v>
      </c>
      <c r="P1754" s="32">
        <v>1</v>
      </c>
      <c r="Q1754" s="32" t="s">
        <v>2439</v>
      </c>
    </row>
    <row r="1755" spans="1:17" hidden="1" x14ac:dyDescent="0.25">
      <c r="A1755" s="57">
        <v>42250.416222071763</v>
      </c>
      <c r="B1755" s="32" t="s">
        <v>21</v>
      </c>
      <c r="C1755" s="32" t="s">
        <v>3886</v>
      </c>
      <c r="D1755" s="32" t="s">
        <v>3887</v>
      </c>
      <c r="E1755" s="32" t="s">
        <v>3910</v>
      </c>
      <c r="F1755" s="32" t="s">
        <v>8813</v>
      </c>
      <c r="G1755" s="32" t="s">
        <v>3154</v>
      </c>
      <c r="H1755" s="32" t="s">
        <v>3155</v>
      </c>
      <c r="I1755" s="32" t="s">
        <v>4605</v>
      </c>
      <c r="J1755" s="35">
        <v>72.180000000000007</v>
      </c>
      <c r="K1755" s="35">
        <v>0</v>
      </c>
      <c r="L1755" s="35">
        <v>0</v>
      </c>
      <c r="M1755" s="35">
        <v>0</v>
      </c>
      <c r="N1755" s="32" t="s">
        <v>2197</v>
      </c>
      <c r="O1755" s="32" t="s">
        <v>18</v>
      </c>
      <c r="P1755" s="32">
        <v>2</v>
      </c>
      <c r="Q1755" s="32" t="s">
        <v>2440</v>
      </c>
    </row>
    <row r="1756" spans="1:17" hidden="1" x14ac:dyDescent="0.25">
      <c r="A1756" s="57">
        <v>42250.416222071763</v>
      </c>
      <c r="B1756" s="32" t="s">
        <v>21</v>
      </c>
      <c r="C1756" s="32" t="s">
        <v>3886</v>
      </c>
      <c r="D1756" s="32" t="s">
        <v>3887</v>
      </c>
      <c r="E1756" s="32" t="s">
        <v>3910</v>
      </c>
      <c r="F1756" s="32" t="s">
        <v>8813</v>
      </c>
      <c r="G1756" s="32" t="s">
        <v>3230</v>
      </c>
      <c r="H1756" s="32" t="s">
        <v>3231</v>
      </c>
      <c r="I1756" s="32" t="s">
        <v>4605</v>
      </c>
      <c r="J1756" s="35">
        <v>3</v>
      </c>
      <c r="K1756" s="35">
        <v>0</v>
      </c>
      <c r="L1756" s="35">
        <v>0</v>
      </c>
      <c r="M1756" s="35">
        <v>0</v>
      </c>
      <c r="N1756" s="32" t="s">
        <v>2197</v>
      </c>
      <c r="O1756" s="32" t="s">
        <v>18</v>
      </c>
      <c r="P1756" s="32">
        <v>2</v>
      </c>
      <c r="Q1756" s="32" t="s">
        <v>2440</v>
      </c>
    </row>
    <row r="1757" spans="1:17" hidden="1" x14ac:dyDescent="0.25">
      <c r="A1757" s="57">
        <v>42250.416222071763</v>
      </c>
      <c r="B1757" s="32" t="s">
        <v>21</v>
      </c>
      <c r="C1757" s="32" t="s">
        <v>3886</v>
      </c>
      <c r="D1757" s="32" t="s">
        <v>3887</v>
      </c>
      <c r="E1757" s="32" t="s">
        <v>3910</v>
      </c>
      <c r="F1757" s="32" t="s">
        <v>8813</v>
      </c>
      <c r="G1757" s="32" t="s">
        <v>2682</v>
      </c>
      <c r="H1757" s="32" t="s">
        <v>2683</v>
      </c>
      <c r="I1757" s="32" t="s">
        <v>4605</v>
      </c>
      <c r="J1757" s="35">
        <v>10.220000000000001</v>
      </c>
      <c r="K1757" s="35">
        <v>0</v>
      </c>
      <c r="L1757" s="35">
        <v>0</v>
      </c>
      <c r="M1757" s="35">
        <v>0</v>
      </c>
      <c r="N1757" s="32" t="s">
        <v>2197</v>
      </c>
      <c r="O1757" s="32" t="s">
        <v>18</v>
      </c>
      <c r="P1757" s="32">
        <v>2</v>
      </c>
      <c r="Q1757" s="32" t="s">
        <v>2440</v>
      </c>
    </row>
    <row r="1758" spans="1:17" hidden="1" x14ac:dyDescent="0.25">
      <c r="A1758" s="57">
        <v>42250.416224039349</v>
      </c>
      <c r="B1758" s="32" t="s">
        <v>21</v>
      </c>
      <c r="C1758" s="32" t="s">
        <v>3886</v>
      </c>
      <c r="D1758" s="32" t="s">
        <v>3887</v>
      </c>
      <c r="E1758" s="32" t="s">
        <v>4285</v>
      </c>
      <c r="F1758" s="32" t="s">
        <v>8814</v>
      </c>
      <c r="G1758" s="32" t="s">
        <v>3237</v>
      </c>
      <c r="H1758" s="32" t="s">
        <v>3238</v>
      </c>
      <c r="I1758" s="32" t="s">
        <v>4605</v>
      </c>
      <c r="J1758" s="35">
        <v>17.399999999999999</v>
      </c>
      <c r="K1758" s="35">
        <v>0</v>
      </c>
      <c r="L1758" s="35">
        <v>0</v>
      </c>
      <c r="M1758" s="35">
        <v>0</v>
      </c>
      <c r="N1758" s="32" t="s">
        <v>2197</v>
      </c>
      <c r="O1758" s="32" t="s">
        <v>18</v>
      </c>
      <c r="P1758" s="32">
        <v>1</v>
      </c>
      <c r="Q1758" s="32" t="s">
        <v>2547</v>
      </c>
    </row>
    <row r="1759" spans="1:17" hidden="1" x14ac:dyDescent="0.25">
      <c r="A1759" s="57">
        <v>42250.416224039349</v>
      </c>
      <c r="B1759" s="32" t="s">
        <v>21</v>
      </c>
      <c r="C1759" s="32" t="s">
        <v>3886</v>
      </c>
      <c r="D1759" s="32" t="s">
        <v>3887</v>
      </c>
      <c r="E1759" s="32" t="s">
        <v>4285</v>
      </c>
      <c r="F1759" s="32" t="s">
        <v>8814</v>
      </c>
      <c r="G1759" s="32" t="s">
        <v>2962</v>
      </c>
      <c r="H1759" s="32" t="s">
        <v>2963</v>
      </c>
      <c r="I1759" s="32" t="s">
        <v>4605</v>
      </c>
      <c r="J1759" s="35">
        <v>4.75</v>
      </c>
      <c r="K1759" s="35">
        <v>0</v>
      </c>
      <c r="L1759" s="35">
        <v>0</v>
      </c>
      <c r="M1759" s="35">
        <v>0</v>
      </c>
      <c r="N1759" s="32" t="s">
        <v>2197</v>
      </c>
      <c r="O1759" s="32" t="s">
        <v>18</v>
      </c>
      <c r="P1759" s="32">
        <v>1</v>
      </c>
      <c r="Q1759" s="32" t="s">
        <v>2547</v>
      </c>
    </row>
    <row r="1760" spans="1:17" hidden="1" x14ac:dyDescent="0.25">
      <c r="A1760" s="57">
        <v>42250.416224039349</v>
      </c>
      <c r="B1760" s="32" t="s">
        <v>21</v>
      </c>
      <c r="C1760" s="32" t="s">
        <v>3886</v>
      </c>
      <c r="D1760" s="32" t="s">
        <v>3887</v>
      </c>
      <c r="E1760" s="32" t="s">
        <v>4285</v>
      </c>
      <c r="F1760" s="32" t="s">
        <v>8814</v>
      </c>
      <c r="G1760" s="32" t="s">
        <v>3239</v>
      </c>
      <c r="H1760" s="32" t="s">
        <v>3240</v>
      </c>
      <c r="I1760" s="32" t="s">
        <v>4605</v>
      </c>
      <c r="J1760" s="35">
        <v>1.34</v>
      </c>
      <c r="K1760" s="35">
        <v>0</v>
      </c>
      <c r="L1760" s="35">
        <v>0</v>
      </c>
      <c r="M1760" s="35">
        <v>0</v>
      </c>
      <c r="N1760" s="32" t="s">
        <v>2197</v>
      </c>
      <c r="O1760" s="32" t="s">
        <v>18</v>
      </c>
      <c r="P1760" s="32">
        <v>1</v>
      </c>
      <c r="Q1760" s="32" t="s">
        <v>2547</v>
      </c>
    </row>
    <row r="1761" spans="1:17" hidden="1" x14ac:dyDescent="0.25">
      <c r="A1761" s="57">
        <v>42250.416224039349</v>
      </c>
      <c r="B1761" s="32" t="s">
        <v>21</v>
      </c>
      <c r="C1761" s="32" t="s">
        <v>3886</v>
      </c>
      <c r="D1761" s="32" t="s">
        <v>3887</v>
      </c>
      <c r="E1761" s="32" t="s">
        <v>4285</v>
      </c>
      <c r="F1761" s="32" t="s">
        <v>8814</v>
      </c>
      <c r="G1761" s="32" t="s">
        <v>3218</v>
      </c>
      <c r="H1761" s="32" t="s">
        <v>3219</v>
      </c>
      <c r="I1761" s="32" t="s">
        <v>4605</v>
      </c>
      <c r="J1761" s="35">
        <v>1.95</v>
      </c>
      <c r="K1761" s="35">
        <v>0</v>
      </c>
      <c r="L1761" s="35">
        <v>0</v>
      </c>
      <c r="M1761" s="35">
        <v>0</v>
      </c>
      <c r="N1761" s="32" t="s">
        <v>2197</v>
      </c>
      <c r="O1761" s="32" t="s">
        <v>18</v>
      </c>
      <c r="P1761" s="32">
        <v>1</v>
      </c>
      <c r="Q1761" s="32" t="s">
        <v>2547</v>
      </c>
    </row>
    <row r="1762" spans="1:17" hidden="1" x14ac:dyDescent="0.25">
      <c r="A1762" s="57">
        <v>42250.416224039349</v>
      </c>
      <c r="B1762" s="32" t="s">
        <v>21</v>
      </c>
      <c r="C1762" s="32" t="s">
        <v>3886</v>
      </c>
      <c r="D1762" s="32" t="s">
        <v>3887</v>
      </c>
      <c r="E1762" s="32" t="s">
        <v>4285</v>
      </c>
      <c r="F1762" s="32" t="s">
        <v>8814</v>
      </c>
      <c r="G1762" s="32" t="s">
        <v>2646</v>
      </c>
      <c r="H1762" s="32" t="s">
        <v>2647</v>
      </c>
      <c r="I1762" s="32" t="s">
        <v>4605</v>
      </c>
      <c r="J1762" s="35">
        <v>80.8</v>
      </c>
      <c r="K1762" s="35">
        <v>0</v>
      </c>
      <c r="L1762" s="35">
        <v>0</v>
      </c>
      <c r="M1762" s="35">
        <v>0</v>
      </c>
      <c r="N1762" s="32" t="s">
        <v>2197</v>
      </c>
      <c r="O1762" s="32" t="s">
        <v>18</v>
      </c>
      <c r="P1762" s="32">
        <v>4</v>
      </c>
      <c r="Q1762" s="32" t="s">
        <v>2547</v>
      </c>
    </row>
    <row r="1763" spans="1:17" hidden="1" x14ac:dyDescent="0.25">
      <c r="A1763" s="57">
        <v>42250.41622658565</v>
      </c>
      <c r="B1763" s="32" t="s">
        <v>21</v>
      </c>
      <c r="C1763" s="32" t="s">
        <v>3886</v>
      </c>
      <c r="D1763" s="32" t="s">
        <v>3887</v>
      </c>
      <c r="E1763" s="32" t="s">
        <v>4468</v>
      </c>
      <c r="F1763" s="32" t="s">
        <v>8815</v>
      </c>
      <c r="G1763" s="32" t="s">
        <v>3154</v>
      </c>
      <c r="H1763" s="32" t="s">
        <v>3155</v>
      </c>
      <c r="I1763" s="32" t="s">
        <v>4605</v>
      </c>
      <c r="J1763" s="35">
        <v>2815.02</v>
      </c>
      <c r="K1763" s="35">
        <v>0</v>
      </c>
      <c r="L1763" s="35">
        <v>0</v>
      </c>
      <c r="M1763" s="35">
        <v>0</v>
      </c>
      <c r="N1763" s="32" t="s">
        <v>2197</v>
      </c>
      <c r="O1763" s="32" t="s">
        <v>18</v>
      </c>
      <c r="P1763" s="32">
        <v>78</v>
      </c>
      <c r="Q1763" s="32" t="s">
        <v>4357</v>
      </c>
    </row>
    <row r="1764" spans="1:17" hidden="1" x14ac:dyDescent="0.25">
      <c r="A1764" s="57">
        <v>42250.41622658565</v>
      </c>
      <c r="B1764" s="32" t="s">
        <v>21</v>
      </c>
      <c r="C1764" s="32" t="s">
        <v>3886</v>
      </c>
      <c r="D1764" s="32" t="s">
        <v>3887</v>
      </c>
      <c r="E1764" s="32" t="s">
        <v>4468</v>
      </c>
      <c r="F1764" s="32" t="s">
        <v>8815</v>
      </c>
      <c r="G1764" s="32" t="s">
        <v>2774</v>
      </c>
      <c r="H1764" s="32" t="s">
        <v>2775</v>
      </c>
      <c r="I1764" s="32" t="s">
        <v>4605</v>
      </c>
      <c r="J1764" s="35">
        <v>243.54</v>
      </c>
      <c r="K1764" s="35">
        <v>0</v>
      </c>
      <c r="L1764" s="35">
        <v>0</v>
      </c>
      <c r="M1764" s="35">
        <v>0</v>
      </c>
      <c r="N1764" s="32" t="s">
        <v>2197</v>
      </c>
      <c r="O1764" s="32" t="s">
        <v>18</v>
      </c>
      <c r="P1764" s="32">
        <v>54</v>
      </c>
      <c r="Q1764" s="32" t="s">
        <v>4357</v>
      </c>
    </row>
    <row r="1765" spans="1:17" hidden="1" x14ac:dyDescent="0.25">
      <c r="A1765" s="57">
        <v>42250.41622658565</v>
      </c>
      <c r="B1765" s="32" t="s">
        <v>21</v>
      </c>
      <c r="C1765" s="32" t="s">
        <v>3886</v>
      </c>
      <c r="D1765" s="32" t="s">
        <v>3887</v>
      </c>
      <c r="E1765" s="32" t="s">
        <v>4468</v>
      </c>
      <c r="F1765" s="32" t="s">
        <v>8815</v>
      </c>
      <c r="G1765" s="32" t="s">
        <v>3230</v>
      </c>
      <c r="H1765" s="32" t="s">
        <v>3231</v>
      </c>
      <c r="I1765" s="32" t="s">
        <v>4605</v>
      </c>
      <c r="J1765" s="35">
        <v>90</v>
      </c>
      <c r="K1765" s="35">
        <v>0</v>
      </c>
      <c r="L1765" s="35">
        <v>0</v>
      </c>
      <c r="M1765" s="35">
        <v>0</v>
      </c>
      <c r="N1765" s="32" t="s">
        <v>2197</v>
      </c>
      <c r="O1765" s="32" t="s">
        <v>18</v>
      </c>
      <c r="P1765" s="32">
        <v>60</v>
      </c>
      <c r="Q1765" s="32" t="s">
        <v>4357</v>
      </c>
    </row>
    <row r="1766" spans="1:17" hidden="1" x14ac:dyDescent="0.25">
      <c r="A1766" s="57">
        <v>42250.41622658565</v>
      </c>
      <c r="B1766" s="32" t="s">
        <v>21</v>
      </c>
      <c r="C1766" s="32" t="s">
        <v>3886</v>
      </c>
      <c r="D1766" s="32" t="s">
        <v>3887</v>
      </c>
      <c r="E1766" s="32" t="s">
        <v>4468</v>
      </c>
      <c r="F1766" s="32" t="s">
        <v>8815</v>
      </c>
      <c r="G1766" s="32" t="s">
        <v>2682</v>
      </c>
      <c r="H1766" s="32" t="s">
        <v>2683</v>
      </c>
      <c r="I1766" s="32" t="s">
        <v>4605</v>
      </c>
      <c r="J1766" s="35">
        <v>122.64</v>
      </c>
      <c r="K1766" s="35">
        <v>0</v>
      </c>
      <c r="L1766" s="35">
        <v>0</v>
      </c>
      <c r="M1766" s="35">
        <v>0</v>
      </c>
      <c r="N1766" s="32" t="s">
        <v>2197</v>
      </c>
      <c r="O1766" s="32" t="s">
        <v>18</v>
      </c>
      <c r="P1766" s="32">
        <v>24</v>
      </c>
      <c r="Q1766" s="32" t="s">
        <v>4357</v>
      </c>
    </row>
    <row r="1767" spans="1:17" hidden="1" x14ac:dyDescent="0.25">
      <c r="A1767" s="57">
        <v>42250.416228587965</v>
      </c>
      <c r="B1767" s="32" t="s">
        <v>21</v>
      </c>
      <c r="C1767" s="32" t="s">
        <v>3886</v>
      </c>
      <c r="D1767" s="32" t="s">
        <v>3887</v>
      </c>
      <c r="E1767" s="32" t="s">
        <v>4470</v>
      </c>
      <c r="F1767" s="32" t="s">
        <v>8816</v>
      </c>
      <c r="G1767" s="32" t="s">
        <v>3154</v>
      </c>
      <c r="H1767" s="32" t="s">
        <v>3155</v>
      </c>
      <c r="I1767" s="32" t="s">
        <v>4605</v>
      </c>
      <c r="J1767" s="35">
        <v>577.44000000000005</v>
      </c>
      <c r="K1767" s="35">
        <v>0</v>
      </c>
      <c r="L1767" s="35">
        <v>0</v>
      </c>
      <c r="M1767" s="35">
        <v>0</v>
      </c>
      <c r="N1767" s="32" t="s">
        <v>2197</v>
      </c>
      <c r="O1767" s="32" t="s">
        <v>18</v>
      </c>
      <c r="P1767" s="32">
        <v>16</v>
      </c>
      <c r="Q1767" s="32" t="s">
        <v>4451</v>
      </c>
    </row>
    <row r="1768" spans="1:17" hidden="1" x14ac:dyDescent="0.25">
      <c r="A1768" s="57">
        <v>42250.416228587965</v>
      </c>
      <c r="B1768" s="32" t="s">
        <v>21</v>
      </c>
      <c r="C1768" s="32" t="s">
        <v>3886</v>
      </c>
      <c r="D1768" s="32" t="s">
        <v>3887</v>
      </c>
      <c r="E1768" s="32" t="s">
        <v>4470</v>
      </c>
      <c r="F1768" s="32" t="s">
        <v>8816</v>
      </c>
      <c r="G1768" s="32" t="s">
        <v>2774</v>
      </c>
      <c r="H1768" s="32" t="s">
        <v>2775</v>
      </c>
      <c r="I1768" s="32" t="s">
        <v>4605</v>
      </c>
      <c r="J1768" s="35">
        <v>4.51</v>
      </c>
      <c r="K1768" s="35">
        <v>0</v>
      </c>
      <c r="L1768" s="35">
        <v>0</v>
      </c>
      <c r="M1768" s="35">
        <v>0</v>
      </c>
      <c r="N1768" s="32" t="s">
        <v>2197</v>
      </c>
      <c r="O1768" s="32" t="s">
        <v>18</v>
      </c>
      <c r="P1768" s="32">
        <v>1</v>
      </c>
      <c r="Q1768" s="32" t="s">
        <v>4451</v>
      </c>
    </row>
    <row r="1769" spans="1:17" hidden="1" x14ac:dyDescent="0.25">
      <c r="A1769" s="57">
        <v>42250.416228587965</v>
      </c>
      <c r="B1769" s="32" t="s">
        <v>21</v>
      </c>
      <c r="C1769" s="32" t="s">
        <v>3886</v>
      </c>
      <c r="D1769" s="32" t="s">
        <v>3887</v>
      </c>
      <c r="E1769" s="32" t="s">
        <v>4470</v>
      </c>
      <c r="F1769" s="32" t="s">
        <v>8816</v>
      </c>
      <c r="G1769" s="32" t="s">
        <v>3230</v>
      </c>
      <c r="H1769" s="32" t="s">
        <v>3231</v>
      </c>
      <c r="I1769" s="32" t="s">
        <v>4605</v>
      </c>
      <c r="J1769" s="35">
        <v>21</v>
      </c>
      <c r="K1769" s="35">
        <v>0</v>
      </c>
      <c r="L1769" s="35">
        <v>0</v>
      </c>
      <c r="M1769" s="35">
        <v>0</v>
      </c>
      <c r="N1769" s="32" t="s">
        <v>2197</v>
      </c>
      <c r="O1769" s="32" t="s">
        <v>18</v>
      </c>
      <c r="P1769" s="32">
        <v>14</v>
      </c>
      <c r="Q1769" s="32" t="s">
        <v>4451</v>
      </c>
    </row>
    <row r="1770" spans="1:17" hidden="1" x14ac:dyDescent="0.25">
      <c r="A1770" s="57">
        <v>42250.416228587965</v>
      </c>
      <c r="B1770" s="32" t="s">
        <v>21</v>
      </c>
      <c r="C1770" s="32" t="s">
        <v>3886</v>
      </c>
      <c r="D1770" s="32" t="s">
        <v>3887</v>
      </c>
      <c r="E1770" s="32" t="s">
        <v>4470</v>
      </c>
      <c r="F1770" s="32" t="s">
        <v>8816</v>
      </c>
      <c r="G1770" s="32" t="s">
        <v>2682</v>
      </c>
      <c r="H1770" s="32" t="s">
        <v>2683</v>
      </c>
      <c r="I1770" s="32" t="s">
        <v>4605</v>
      </c>
      <c r="J1770" s="35">
        <v>76.650000000000006</v>
      </c>
      <c r="K1770" s="35">
        <v>0</v>
      </c>
      <c r="L1770" s="35">
        <v>0</v>
      </c>
      <c r="M1770" s="35">
        <v>0</v>
      </c>
      <c r="N1770" s="32" t="s">
        <v>2197</v>
      </c>
      <c r="O1770" s="32" t="s">
        <v>18</v>
      </c>
      <c r="P1770" s="32">
        <v>15</v>
      </c>
      <c r="Q1770" s="32" t="s">
        <v>4451</v>
      </c>
    </row>
    <row r="1771" spans="1:17" hidden="1" x14ac:dyDescent="0.25">
      <c r="A1771" s="57">
        <v>42250.416230555558</v>
      </c>
      <c r="B1771" s="32" t="s">
        <v>21</v>
      </c>
      <c r="C1771" s="32" t="s">
        <v>3886</v>
      </c>
      <c r="D1771" s="32" t="s">
        <v>3887</v>
      </c>
      <c r="E1771" s="32" t="s">
        <v>4822</v>
      </c>
      <c r="F1771" s="32" t="s">
        <v>8817</v>
      </c>
      <c r="G1771" s="32" t="s">
        <v>3237</v>
      </c>
      <c r="H1771" s="32" t="s">
        <v>3238</v>
      </c>
      <c r="I1771" s="32" t="s">
        <v>4605</v>
      </c>
      <c r="J1771" s="35">
        <v>121.8</v>
      </c>
      <c r="K1771" s="35">
        <v>0</v>
      </c>
      <c r="L1771" s="35">
        <v>0</v>
      </c>
      <c r="M1771" s="35">
        <v>0</v>
      </c>
      <c r="N1771" s="32" t="s">
        <v>2197</v>
      </c>
      <c r="O1771" s="32" t="s">
        <v>18</v>
      </c>
      <c r="P1771" s="32">
        <v>7</v>
      </c>
      <c r="Q1771" s="32" t="s">
        <v>4454</v>
      </c>
    </row>
    <row r="1772" spans="1:17" hidden="1" x14ac:dyDescent="0.25">
      <c r="A1772" s="57">
        <v>42250.416230555558</v>
      </c>
      <c r="B1772" s="32" t="s">
        <v>21</v>
      </c>
      <c r="C1772" s="32" t="s">
        <v>3886</v>
      </c>
      <c r="D1772" s="32" t="s">
        <v>3887</v>
      </c>
      <c r="E1772" s="32" t="s">
        <v>4822</v>
      </c>
      <c r="F1772" s="32" t="s">
        <v>8817</v>
      </c>
      <c r="G1772" s="32" t="s">
        <v>2962</v>
      </c>
      <c r="H1772" s="32" t="s">
        <v>2963</v>
      </c>
      <c r="I1772" s="32" t="s">
        <v>4605</v>
      </c>
      <c r="J1772" s="35">
        <v>33.25</v>
      </c>
      <c r="K1772" s="35">
        <v>0</v>
      </c>
      <c r="L1772" s="35">
        <v>0</v>
      </c>
      <c r="M1772" s="35">
        <v>0</v>
      </c>
      <c r="N1772" s="32" t="s">
        <v>2197</v>
      </c>
      <c r="O1772" s="32" t="s">
        <v>18</v>
      </c>
      <c r="P1772" s="32">
        <v>7</v>
      </c>
      <c r="Q1772" s="32" t="s">
        <v>4454</v>
      </c>
    </row>
    <row r="1773" spans="1:17" hidden="1" x14ac:dyDescent="0.25">
      <c r="A1773" s="57">
        <v>42250.416230555558</v>
      </c>
      <c r="B1773" s="32" t="s">
        <v>21</v>
      </c>
      <c r="C1773" s="32" t="s">
        <v>3886</v>
      </c>
      <c r="D1773" s="32" t="s">
        <v>3887</v>
      </c>
      <c r="E1773" s="32" t="s">
        <v>4822</v>
      </c>
      <c r="F1773" s="32" t="s">
        <v>8817</v>
      </c>
      <c r="G1773" s="32" t="s">
        <v>3239</v>
      </c>
      <c r="H1773" s="32" t="s">
        <v>3240</v>
      </c>
      <c r="I1773" s="32" t="s">
        <v>4605</v>
      </c>
      <c r="J1773" s="35">
        <v>9.3800000000000008</v>
      </c>
      <c r="K1773" s="35">
        <v>0</v>
      </c>
      <c r="L1773" s="35">
        <v>0</v>
      </c>
      <c r="M1773" s="35">
        <v>0</v>
      </c>
      <c r="N1773" s="32" t="s">
        <v>2197</v>
      </c>
      <c r="O1773" s="32" t="s">
        <v>18</v>
      </c>
      <c r="P1773" s="32">
        <v>7</v>
      </c>
      <c r="Q1773" s="32" t="s">
        <v>4454</v>
      </c>
    </row>
    <row r="1774" spans="1:17" hidden="1" x14ac:dyDescent="0.25">
      <c r="A1774" s="57">
        <v>42250.416230555558</v>
      </c>
      <c r="B1774" s="32" t="s">
        <v>21</v>
      </c>
      <c r="C1774" s="32" t="s">
        <v>3886</v>
      </c>
      <c r="D1774" s="32" t="s">
        <v>3887</v>
      </c>
      <c r="E1774" s="32" t="s">
        <v>4822</v>
      </c>
      <c r="F1774" s="32" t="s">
        <v>8817</v>
      </c>
      <c r="G1774" s="32" t="s">
        <v>3218</v>
      </c>
      <c r="H1774" s="32" t="s">
        <v>3219</v>
      </c>
      <c r="I1774" s="32" t="s">
        <v>4605</v>
      </c>
      <c r="J1774" s="35">
        <v>13.65</v>
      </c>
      <c r="K1774" s="35">
        <v>0</v>
      </c>
      <c r="L1774" s="35">
        <v>0</v>
      </c>
      <c r="M1774" s="35">
        <v>0</v>
      </c>
      <c r="N1774" s="32" t="s">
        <v>2197</v>
      </c>
      <c r="O1774" s="32" t="s">
        <v>18</v>
      </c>
      <c r="P1774" s="32">
        <v>7</v>
      </c>
      <c r="Q1774" s="32" t="s">
        <v>4454</v>
      </c>
    </row>
    <row r="1775" spans="1:17" hidden="1" x14ac:dyDescent="0.25">
      <c r="A1775" s="57">
        <v>42250.416230555558</v>
      </c>
      <c r="B1775" s="32" t="s">
        <v>21</v>
      </c>
      <c r="C1775" s="32" t="s">
        <v>3886</v>
      </c>
      <c r="D1775" s="32" t="s">
        <v>3887</v>
      </c>
      <c r="E1775" s="32" t="s">
        <v>4822</v>
      </c>
      <c r="F1775" s="32" t="s">
        <v>8817</v>
      </c>
      <c r="G1775" s="32" t="s">
        <v>2646</v>
      </c>
      <c r="H1775" s="32" t="s">
        <v>2647</v>
      </c>
      <c r="I1775" s="32" t="s">
        <v>4605</v>
      </c>
      <c r="J1775" s="35">
        <v>1010</v>
      </c>
      <c r="K1775" s="35">
        <v>0</v>
      </c>
      <c r="L1775" s="35">
        <v>0</v>
      </c>
      <c r="M1775" s="35">
        <v>0</v>
      </c>
      <c r="N1775" s="32" t="s">
        <v>2197</v>
      </c>
      <c r="O1775" s="32" t="s">
        <v>18</v>
      </c>
      <c r="P1775" s="32">
        <v>50</v>
      </c>
      <c r="Q1775" s="32" t="s">
        <v>4454</v>
      </c>
    </row>
    <row r="1776" spans="1:17" hidden="1" x14ac:dyDescent="0.25">
      <c r="A1776" s="57">
        <v>42250.416232719908</v>
      </c>
      <c r="B1776" s="32" t="s">
        <v>21</v>
      </c>
      <c r="C1776" s="32" t="s">
        <v>3886</v>
      </c>
      <c r="D1776" s="32" t="s">
        <v>3887</v>
      </c>
      <c r="E1776" s="32" t="s">
        <v>4843</v>
      </c>
      <c r="F1776" s="32" t="s">
        <v>8818</v>
      </c>
      <c r="G1776" s="32" t="s">
        <v>3237</v>
      </c>
      <c r="H1776" s="32" t="s">
        <v>3238</v>
      </c>
      <c r="I1776" s="32" t="s">
        <v>4605</v>
      </c>
      <c r="J1776" s="35">
        <v>69.599999999999994</v>
      </c>
      <c r="K1776" s="35">
        <v>0</v>
      </c>
      <c r="L1776" s="35">
        <v>0</v>
      </c>
      <c r="M1776" s="35">
        <v>0</v>
      </c>
      <c r="N1776" s="32" t="s">
        <v>2197</v>
      </c>
      <c r="O1776" s="32" t="s">
        <v>18</v>
      </c>
      <c r="P1776" s="32">
        <v>4</v>
      </c>
      <c r="Q1776" s="32" t="s">
        <v>4693</v>
      </c>
    </row>
    <row r="1777" spans="1:17" hidden="1" x14ac:dyDescent="0.25">
      <c r="A1777" s="57">
        <v>42250.416232719908</v>
      </c>
      <c r="B1777" s="32" t="s">
        <v>21</v>
      </c>
      <c r="C1777" s="32" t="s">
        <v>3886</v>
      </c>
      <c r="D1777" s="32" t="s">
        <v>3887</v>
      </c>
      <c r="E1777" s="32" t="s">
        <v>4843</v>
      </c>
      <c r="F1777" s="32" t="s">
        <v>8818</v>
      </c>
      <c r="G1777" s="32" t="s">
        <v>3239</v>
      </c>
      <c r="H1777" s="32" t="s">
        <v>3240</v>
      </c>
      <c r="I1777" s="32" t="s">
        <v>4605</v>
      </c>
      <c r="J1777" s="35">
        <v>5.36</v>
      </c>
      <c r="K1777" s="35">
        <v>0</v>
      </c>
      <c r="L1777" s="35">
        <v>0</v>
      </c>
      <c r="M1777" s="35">
        <v>0</v>
      </c>
      <c r="N1777" s="32" t="s">
        <v>2197</v>
      </c>
      <c r="O1777" s="32" t="s">
        <v>18</v>
      </c>
      <c r="P1777" s="32">
        <v>4</v>
      </c>
      <c r="Q1777" s="32" t="s">
        <v>4693</v>
      </c>
    </row>
    <row r="1778" spans="1:17" hidden="1" x14ac:dyDescent="0.25">
      <c r="A1778" s="57">
        <v>42250.416232719908</v>
      </c>
      <c r="B1778" s="32" t="s">
        <v>21</v>
      </c>
      <c r="C1778" s="32" t="s">
        <v>3886</v>
      </c>
      <c r="D1778" s="32" t="s">
        <v>3887</v>
      </c>
      <c r="E1778" s="32" t="s">
        <v>4843</v>
      </c>
      <c r="F1778" s="32" t="s">
        <v>8818</v>
      </c>
      <c r="G1778" s="32" t="s">
        <v>2962</v>
      </c>
      <c r="H1778" s="32" t="s">
        <v>2963</v>
      </c>
      <c r="I1778" s="32" t="s">
        <v>4605</v>
      </c>
      <c r="J1778" s="35">
        <v>19</v>
      </c>
      <c r="K1778" s="35">
        <v>0</v>
      </c>
      <c r="L1778" s="35">
        <v>0</v>
      </c>
      <c r="M1778" s="35">
        <v>0</v>
      </c>
      <c r="N1778" s="32" t="s">
        <v>2197</v>
      </c>
      <c r="O1778" s="32" t="s">
        <v>18</v>
      </c>
      <c r="P1778" s="32">
        <v>4</v>
      </c>
      <c r="Q1778" s="32" t="s">
        <v>4693</v>
      </c>
    </row>
    <row r="1779" spans="1:17" hidden="1" x14ac:dyDescent="0.25">
      <c r="A1779" s="57">
        <v>42250.416232719908</v>
      </c>
      <c r="B1779" s="32" t="s">
        <v>21</v>
      </c>
      <c r="C1779" s="32" t="s">
        <v>3886</v>
      </c>
      <c r="D1779" s="32" t="s">
        <v>3887</v>
      </c>
      <c r="E1779" s="32" t="s">
        <v>4843</v>
      </c>
      <c r="F1779" s="32" t="s">
        <v>8818</v>
      </c>
      <c r="G1779" s="32" t="s">
        <v>3218</v>
      </c>
      <c r="H1779" s="32" t="s">
        <v>3219</v>
      </c>
      <c r="I1779" s="32" t="s">
        <v>4605</v>
      </c>
      <c r="J1779" s="35">
        <v>7.8</v>
      </c>
      <c r="K1779" s="35">
        <v>0</v>
      </c>
      <c r="L1779" s="35">
        <v>0</v>
      </c>
      <c r="M1779" s="35">
        <v>0</v>
      </c>
      <c r="N1779" s="32" t="s">
        <v>2197</v>
      </c>
      <c r="O1779" s="32" t="s">
        <v>18</v>
      </c>
      <c r="P1779" s="32">
        <v>4</v>
      </c>
      <c r="Q1779" s="32" t="s">
        <v>4693</v>
      </c>
    </row>
    <row r="1780" spans="1:17" hidden="1" x14ac:dyDescent="0.25">
      <c r="A1780" s="57">
        <v>42250.416232719908</v>
      </c>
      <c r="B1780" s="32" t="s">
        <v>21</v>
      </c>
      <c r="C1780" s="32" t="s">
        <v>3886</v>
      </c>
      <c r="D1780" s="32" t="s">
        <v>3887</v>
      </c>
      <c r="E1780" s="32" t="s">
        <v>4843</v>
      </c>
      <c r="F1780" s="32" t="s">
        <v>8818</v>
      </c>
      <c r="G1780" s="32" t="s">
        <v>2646</v>
      </c>
      <c r="H1780" s="32" t="s">
        <v>2647</v>
      </c>
      <c r="I1780" s="32" t="s">
        <v>4605</v>
      </c>
      <c r="J1780" s="35">
        <v>787.8</v>
      </c>
      <c r="K1780" s="35">
        <v>0</v>
      </c>
      <c r="L1780" s="35">
        <v>0</v>
      </c>
      <c r="M1780" s="35">
        <v>0</v>
      </c>
      <c r="N1780" s="32" t="s">
        <v>2197</v>
      </c>
      <c r="O1780" s="32" t="s">
        <v>18</v>
      </c>
      <c r="P1780" s="32">
        <v>39</v>
      </c>
      <c r="Q1780" s="32" t="s">
        <v>4693</v>
      </c>
    </row>
    <row r="1781" spans="1:17" hidden="1" x14ac:dyDescent="0.25">
      <c r="A1781" s="57">
        <v>42250.416234918979</v>
      </c>
      <c r="B1781" s="32" t="s">
        <v>21</v>
      </c>
      <c r="C1781" s="32" t="s">
        <v>3886</v>
      </c>
      <c r="D1781" s="32" t="s">
        <v>3887</v>
      </c>
      <c r="E1781" s="32" t="s">
        <v>5173</v>
      </c>
      <c r="F1781" s="32" t="s">
        <v>8819</v>
      </c>
      <c r="G1781" s="32" t="s">
        <v>3237</v>
      </c>
      <c r="H1781" s="32" t="s">
        <v>3238</v>
      </c>
      <c r="I1781" s="32" t="s">
        <v>4605</v>
      </c>
      <c r="J1781" s="35">
        <v>17.399999999999999</v>
      </c>
      <c r="K1781" s="35">
        <v>0</v>
      </c>
      <c r="L1781" s="35">
        <v>0</v>
      </c>
      <c r="M1781" s="35">
        <v>0</v>
      </c>
      <c r="N1781" s="32" t="s">
        <v>2197</v>
      </c>
      <c r="O1781" s="32" t="s">
        <v>18</v>
      </c>
      <c r="P1781" s="32">
        <v>1</v>
      </c>
      <c r="Q1781" s="32" t="s">
        <v>5053</v>
      </c>
    </row>
    <row r="1782" spans="1:17" hidden="1" x14ac:dyDescent="0.25">
      <c r="A1782" s="57">
        <v>42250.416234918979</v>
      </c>
      <c r="B1782" s="32" t="s">
        <v>21</v>
      </c>
      <c r="C1782" s="32" t="s">
        <v>3886</v>
      </c>
      <c r="D1782" s="32" t="s">
        <v>3887</v>
      </c>
      <c r="E1782" s="32" t="s">
        <v>5173</v>
      </c>
      <c r="F1782" s="32" t="s">
        <v>8819</v>
      </c>
      <c r="G1782" s="32" t="s">
        <v>2962</v>
      </c>
      <c r="H1782" s="32" t="s">
        <v>2963</v>
      </c>
      <c r="I1782" s="32" t="s">
        <v>4605</v>
      </c>
      <c r="J1782" s="35">
        <v>4.75</v>
      </c>
      <c r="K1782" s="35">
        <v>0</v>
      </c>
      <c r="L1782" s="35">
        <v>0</v>
      </c>
      <c r="M1782" s="35">
        <v>0</v>
      </c>
      <c r="N1782" s="32" t="s">
        <v>2197</v>
      </c>
      <c r="O1782" s="32" t="s">
        <v>18</v>
      </c>
      <c r="P1782" s="32">
        <v>1</v>
      </c>
      <c r="Q1782" s="32" t="s">
        <v>5053</v>
      </c>
    </row>
    <row r="1783" spans="1:17" hidden="1" x14ac:dyDescent="0.25">
      <c r="A1783" s="57">
        <v>42250.416234918979</v>
      </c>
      <c r="B1783" s="32" t="s">
        <v>21</v>
      </c>
      <c r="C1783" s="32" t="s">
        <v>3886</v>
      </c>
      <c r="D1783" s="32" t="s">
        <v>3887</v>
      </c>
      <c r="E1783" s="32" t="s">
        <v>5173</v>
      </c>
      <c r="F1783" s="32" t="s">
        <v>8819</v>
      </c>
      <c r="G1783" s="32" t="s">
        <v>3239</v>
      </c>
      <c r="H1783" s="32" t="s">
        <v>3240</v>
      </c>
      <c r="I1783" s="32" t="s">
        <v>4605</v>
      </c>
      <c r="J1783" s="35">
        <v>1.34</v>
      </c>
      <c r="K1783" s="35">
        <v>0</v>
      </c>
      <c r="L1783" s="35">
        <v>0</v>
      </c>
      <c r="M1783" s="35">
        <v>0</v>
      </c>
      <c r="N1783" s="32" t="s">
        <v>2197</v>
      </c>
      <c r="O1783" s="32" t="s">
        <v>18</v>
      </c>
      <c r="P1783" s="32">
        <v>1</v>
      </c>
      <c r="Q1783" s="32" t="s">
        <v>5053</v>
      </c>
    </row>
    <row r="1784" spans="1:17" hidden="1" x14ac:dyDescent="0.25">
      <c r="A1784" s="57">
        <v>42250.416234918979</v>
      </c>
      <c r="B1784" s="32" t="s">
        <v>21</v>
      </c>
      <c r="C1784" s="32" t="s">
        <v>3886</v>
      </c>
      <c r="D1784" s="32" t="s">
        <v>3887</v>
      </c>
      <c r="E1784" s="32" t="s">
        <v>5173</v>
      </c>
      <c r="F1784" s="32" t="s">
        <v>8819</v>
      </c>
      <c r="G1784" s="32" t="s">
        <v>3218</v>
      </c>
      <c r="H1784" s="32" t="s">
        <v>3219</v>
      </c>
      <c r="I1784" s="32" t="s">
        <v>4605</v>
      </c>
      <c r="J1784" s="35">
        <v>1.95</v>
      </c>
      <c r="K1784" s="35">
        <v>0</v>
      </c>
      <c r="L1784" s="35">
        <v>0</v>
      </c>
      <c r="M1784" s="35">
        <v>0</v>
      </c>
      <c r="N1784" s="32" t="s">
        <v>2197</v>
      </c>
      <c r="O1784" s="32" t="s">
        <v>18</v>
      </c>
      <c r="P1784" s="32">
        <v>1</v>
      </c>
      <c r="Q1784" s="32" t="s">
        <v>5053</v>
      </c>
    </row>
    <row r="1785" spans="1:17" hidden="1" x14ac:dyDescent="0.25">
      <c r="A1785" s="57">
        <v>42250.416234918979</v>
      </c>
      <c r="B1785" s="32" t="s">
        <v>21</v>
      </c>
      <c r="C1785" s="32" t="s">
        <v>3886</v>
      </c>
      <c r="D1785" s="32" t="s">
        <v>3887</v>
      </c>
      <c r="E1785" s="32" t="s">
        <v>5173</v>
      </c>
      <c r="F1785" s="32" t="s">
        <v>8819</v>
      </c>
      <c r="G1785" s="32" t="s">
        <v>2646</v>
      </c>
      <c r="H1785" s="32" t="s">
        <v>2647</v>
      </c>
      <c r="I1785" s="32" t="s">
        <v>4605</v>
      </c>
      <c r="J1785" s="35">
        <v>60.6</v>
      </c>
      <c r="K1785" s="35">
        <v>0</v>
      </c>
      <c r="L1785" s="35">
        <v>0</v>
      </c>
      <c r="M1785" s="35">
        <v>0</v>
      </c>
      <c r="N1785" s="32" t="s">
        <v>2197</v>
      </c>
      <c r="O1785" s="32" t="s">
        <v>18</v>
      </c>
      <c r="P1785" s="32">
        <v>3</v>
      </c>
      <c r="Q1785" s="32" t="s">
        <v>5053</v>
      </c>
    </row>
    <row r="1786" spans="1:17" hidden="1" x14ac:dyDescent="0.25">
      <c r="A1786" s="57">
        <v>42250.416236886573</v>
      </c>
      <c r="B1786" s="32" t="s">
        <v>21</v>
      </c>
      <c r="C1786" s="32" t="s">
        <v>3886</v>
      </c>
      <c r="D1786" s="32" t="s">
        <v>3887</v>
      </c>
      <c r="E1786" s="32" t="s">
        <v>5180</v>
      </c>
      <c r="F1786" s="32" t="s">
        <v>8820</v>
      </c>
      <c r="G1786" s="32" t="s">
        <v>2646</v>
      </c>
      <c r="H1786" s="32" t="s">
        <v>2647</v>
      </c>
      <c r="I1786" s="32" t="s">
        <v>4605</v>
      </c>
      <c r="J1786" s="35">
        <v>242.4</v>
      </c>
      <c r="K1786" s="35">
        <v>0</v>
      </c>
      <c r="L1786" s="35">
        <v>0</v>
      </c>
      <c r="M1786" s="35">
        <v>0</v>
      </c>
      <c r="N1786" s="32" t="s">
        <v>2197</v>
      </c>
      <c r="O1786" s="32" t="s">
        <v>18</v>
      </c>
      <c r="P1786" s="32">
        <v>12</v>
      </c>
      <c r="Q1786" s="32" t="s">
        <v>5168</v>
      </c>
    </row>
    <row r="1787" spans="1:17" hidden="1" x14ac:dyDescent="0.25">
      <c r="A1787" s="57">
        <v>42250.41623815972</v>
      </c>
      <c r="B1787" s="32" t="s">
        <v>21</v>
      </c>
      <c r="C1787" s="32" t="s">
        <v>3886</v>
      </c>
      <c r="D1787" s="32" t="s">
        <v>3887</v>
      </c>
      <c r="E1787" s="32" t="s">
        <v>5463</v>
      </c>
      <c r="F1787" s="32" t="s">
        <v>8821</v>
      </c>
      <c r="G1787" s="32" t="s">
        <v>2646</v>
      </c>
      <c r="H1787" s="32" t="s">
        <v>2647</v>
      </c>
      <c r="I1787" s="32" t="s">
        <v>4605</v>
      </c>
      <c r="J1787" s="35">
        <v>181.8</v>
      </c>
      <c r="K1787" s="35">
        <v>0</v>
      </c>
      <c r="L1787" s="35">
        <v>0</v>
      </c>
      <c r="M1787" s="35">
        <v>0</v>
      </c>
      <c r="N1787" s="32" t="s">
        <v>2197</v>
      </c>
      <c r="O1787" s="32" t="s">
        <v>18</v>
      </c>
      <c r="P1787" s="32">
        <v>9</v>
      </c>
      <c r="Q1787" s="32" t="s">
        <v>5159</v>
      </c>
    </row>
    <row r="1788" spans="1:17" hidden="1" x14ac:dyDescent="0.25">
      <c r="A1788" s="57">
        <v>42250.41623815972</v>
      </c>
      <c r="B1788" s="32" t="s">
        <v>21</v>
      </c>
      <c r="C1788" s="32" t="s">
        <v>3886</v>
      </c>
      <c r="D1788" s="32" t="s">
        <v>3887</v>
      </c>
      <c r="E1788" s="32" t="s">
        <v>5463</v>
      </c>
      <c r="F1788" s="32" t="s">
        <v>8821</v>
      </c>
      <c r="G1788" s="32" t="s">
        <v>3237</v>
      </c>
      <c r="H1788" s="32" t="s">
        <v>3238</v>
      </c>
      <c r="I1788" s="32" t="s">
        <v>4605</v>
      </c>
      <c r="J1788" s="35">
        <v>87</v>
      </c>
      <c r="K1788" s="35">
        <v>0</v>
      </c>
      <c r="L1788" s="35">
        <v>0</v>
      </c>
      <c r="M1788" s="35">
        <v>0</v>
      </c>
      <c r="N1788" s="32" t="s">
        <v>2197</v>
      </c>
      <c r="O1788" s="32" t="s">
        <v>18</v>
      </c>
      <c r="P1788" s="32">
        <v>5</v>
      </c>
      <c r="Q1788" s="32" t="s">
        <v>5159</v>
      </c>
    </row>
    <row r="1789" spans="1:17" hidden="1" x14ac:dyDescent="0.25">
      <c r="A1789" s="57">
        <v>42250.41623815972</v>
      </c>
      <c r="B1789" s="32" t="s">
        <v>21</v>
      </c>
      <c r="C1789" s="32" t="s">
        <v>3886</v>
      </c>
      <c r="D1789" s="32" t="s">
        <v>3887</v>
      </c>
      <c r="E1789" s="32" t="s">
        <v>5463</v>
      </c>
      <c r="F1789" s="32" t="s">
        <v>8821</v>
      </c>
      <c r="G1789" s="32" t="s">
        <v>3239</v>
      </c>
      <c r="H1789" s="32" t="s">
        <v>3240</v>
      </c>
      <c r="I1789" s="32" t="s">
        <v>4605</v>
      </c>
      <c r="J1789" s="35">
        <v>6.7</v>
      </c>
      <c r="K1789" s="35">
        <v>0</v>
      </c>
      <c r="L1789" s="35">
        <v>0</v>
      </c>
      <c r="M1789" s="35">
        <v>0</v>
      </c>
      <c r="N1789" s="32" t="s">
        <v>2197</v>
      </c>
      <c r="O1789" s="32" t="s">
        <v>18</v>
      </c>
      <c r="P1789" s="32">
        <v>5</v>
      </c>
      <c r="Q1789" s="32" t="s">
        <v>5159</v>
      </c>
    </row>
    <row r="1790" spans="1:17" hidden="1" x14ac:dyDescent="0.25">
      <c r="A1790" s="57">
        <v>42250.41623815972</v>
      </c>
      <c r="B1790" s="32" t="s">
        <v>21</v>
      </c>
      <c r="C1790" s="32" t="s">
        <v>3886</v>
      </c>
      <c r="D1790" s="32" t="s">
        <v>3887</v>
      </c>
      <c r="E1790" s="32" t="s">
        <v>5463</v>
      </c>
      <c r="F1790" s="32" t="s">
        <v>8821</v>
      </c>
      <c r="G1790" s="32" t="s">
        <v>3218</v>
      </c>
      <c r="H1790" s="32" t="s">
        <v>3219</v>
      </c>
      <c r="I1790" s="32" t="s">
        <v>4605</v>
      </c>
      <c r="J1790" s="35">
        <v>9.75</v>
      </c>
      <c r="K1790" s="35">
        <v>0</v>
      </c>
      <c r="L1790" s="35">
        <v>0</v>
      </c>
      <c r="M1790" s="35">
        <v>0</v>
      </c>
      <c r="N1790" s="32" t="s">
        <v>2197</v>
      </c>
      <c r="O1790" s="32" t="s">
        <v>18</v>
      </c>
      <c r="P1790" s="32">
        <v>5</v>
      </c>
      <c r="Q1790" s="32" t="s">
        <v>5159</v>
      </c>
    </row>
    <row r="1791" spans="1:17" hidden="1" x14ac:dyDescent="0.25">
      <c r="A1791" s="57">
        <v>42250.41623815972</v>
      </c>
      <c r="B1791" s="32" t="s">
        <v>21</v>
      </c>
      <c r="C1791" s="32" t="s">
        <v>3886</v>
      </c>
      <c r="D1791" s="32" t="s">
        <v>3887</v>
      </c>
      <c r="E1791" s="32" t="s">
        <v>5463</v>
      </c>
      <c r="F1791" s="32" t="s">
        <v>8821</v>
      </c>
      <c r="G1791" s="32" t="s">
        <v>2962</v>
      </c>
      <c r="H1791" s="32" t="s">
        <v>2963</v>
      </c>
      <c r="I1791" s="32" t="s">
        <v>4605</v>
      </c>
      <c r="J1791" s="35">
        <v>23.75</v>
      </c>
      <c r="K1791" s="35">
        <v>0</v>
      </c>
      <c r="L1791" s="35">
        <v>0</v>
      </c>
      <c r="M1791" s="35">
        <v>0</v>
      </c>
      <c r="N1791" s="32" t="s">
        <v>2197</v>
      </c>
      <c r="O1791" s="32" t="s">
        <v>18</v>
      </c>
      <c r="P1791" s="32">
        <v>5</v>
      </c>
      <c r="Q1791" s="32" t="s">
        <v>5159</v>
      </c>
    </row>
    <row r="1792" spans="1:17" hidden="1" x14ac:dyDescent="0.25">
      <c r="A1792" s="57">
        <v>42250.416240162034</v>
      </c>
      <c r="B1792" s="32" t="s">
        <v>21</v>
      </c>
      <c r="C1792" s="32" t="s">
        <v>3886</v>
      </c>
      <c r="D1792" s="32" t="s">
        <v>3887</v>
      </c>
      <c r="E1792" s="32" t="s">
        <v>5656</v>
      </c>
      <c r="F1792" s="32" t="s">
        <v>8822</v>
      </c>
      <c r="G1792" s="32" t="s">
        <v>2646</v>
      </c>
      <c r="H1792" s="32" t="s">
        <v>2647</v>
      </c>
      <c r="I1792" s="32" t="s">
        <v>4605</v>
      </c>
      <c r="J1792" s="35">
        <v>60.6</v>
      </c>
      <c r="K1792" s="35">
        <v>0</v>
      </c>
      <c r="L1792" s="35">
        <v>0</v>
      </c>
      <c r="M1792" s="35">
        <v>0</v>
      </c>
      <c r="N1792" s="32" t="s">
        <v>2197</v>
      </c>
      <c r="O1792" s="32" t="s">
        <v>18</v>
      </c>
      <c r="P1792" s="32">
        <v>3</v>
      </c>
      <c r="Q1792" s="32" t="s">
        <v>5657</v>
      </c>
    </row>
    <row r="1793" spans="1:17" hidden="1" x14ac:dyDescent="0.25">
      <c r="A1793" s="57">
        <v>42250.416810185183</v>
      </c>
      <c r="B1793" s="32" t="s">
        <v>70</v>
      </c>
      <c r="C1793" s="32" t="s">
        <v>3584</v>
      </c>
      <c r="D1793" s="32" t="s">
        <v>3585</v>
      </c>
      <c r="E1793" s="32" t="s">
        <v>4260</v>
      </c>
      <c r="F1793" s="32" t="s">
        <v>8823</v>
      </c>
      <c r="G1793" s="32" t="s">
        <v>2679</v>
      </c>
      <c r="H1793" s="32" t="s">
        <v>2680</v>
      </c>
      <c r="I1793" s="32" t="s">
        <v>4605</v>
      </c>
      <c r="J1793" s="35">
        <v>60.93</v>
      </c>
      <c r="K1793" s="35">
        <v>0</v>
      </c>
      <c r="L1793" s="35">
        <v>0</v>
      </c>
      <c r="M1793" s="35">
        <v>0</v>
      </c>
      <c r="N1793" s="32" t="s">
        <v>2197</v>
      </c>
      <c r="O1793" s="32" t="s">
        <v>18</v>
      </c>
      <c r="P1793" s="32">
        <v>1</v>
      </c>
      <c r="Q1793" s="32" t="s">
        <v>4261</v>
      </c>
    </row>
    <row r="1794" spans="1:17" hidden="1" x14ac:dyDescent="0.25">
      <c r="A1794" s="57">
        <v>42250.416810185183</v>
      </c>
      <c r="B1794" s="32" t="s">
        <v>70</v>
      </c>
      <c r="C1794" s="32" t="s">
        <v>3584</v>
      </c>
      <c r="D1794" s="32" t="s">
        <v>3585</v>
      </c>
      <c r="E1794" s="32" t="s">
        <v>4260</v>
      </c>
      <c r="F1794" s="32" t="s">
        <v>8823</v>
      </c>
      <c r="G1794" s="32" t="s">
        <v>3079</v>
      </c>
      <c r="H1794" s="32" t="s">
        <v>3080</v>
      </c>
      <c r="I1794" s="32" t="s">
        <v>4605</v>
      </c>
      <c r="J1794" s="35">
        <v>5.53</v>
      </c>
      <c r="K1794" s="35">
        <v>0</v>
      </c>
      <c r="L1794" s="35">
        <v>0</v>
      </c>
      <c r="M1794" s="35">
        <v>0</v>
      </c>
      <c r="N1794" s="32" t="s">
        <v>2197</v>
      </c>
      <c r="O1794" s="32" t="s">
        <v>18</v>
      </c>
      <c r="P1794" s="32">
        <v>1</v>
      </c>
      <c r="Q1794" s="32" t="s">
        <v>4261</v>
      </c>
    </row>
    <row r="1795" spans="1:17" hidden="1" x14ac:dyDescent="0.25">
      <c r="A1795" s="57">
        <v>42250.416811655094</v>
      </c>
      <c r="B1795" s="32" t="s">
        <v>70</v>
      </c>
      <c r="C1795" s="32" t="s">
        <v>3584</v>
      </c>
      <c r="D1795" s="32" t="s">
        <v>3585</v>
      </c>
      <c r="E1795" s="32" t="s">
        <v>3911</v>
      </c>
      <c r="F1795" s="32" t="s">
        <v>8824</v>
      </c>
      <c r="G1795" s="32" t="s">
        <v>3154</v>
      </c>
      <c r="H1795" s="32" t="s">
        <v>3155</v>
      </c>
      <c r="I1795" s="32" t="s">
        <v>4605</v>
      </c>
      <c r="J1795" s="35">
        <v>634</v>
      </c>
      <c r="K1795" s="35">
        <v>0</v>
      </c>
      <c r="L1795" s="35">
        <v>0</v>
      </c>
      <c r="M1795" s="35">
        <v>0</v>
      </c>
      <c r="N1795" s="32" t="s">
        <v>2197</v>
      </c>
      <c r="O1795" s="32" t="s">
        <v>18</v>
      </c>
      <c r="P1795" s="32">
        <v>20</v>
      </c>
      <c r="Q1795" s="32" t="s">
        <v>3912</v>
      </c>
    </row>
    <row r="1796" spans="1:17" hidden="1" x14ac:dyDescent="0.25">
      <c r="A1796" s="57">
        <v>42250.416811655094</v>
      </c>
      <c r="B1796" s="32" t="s">
        <v>70</v>
      </c>
      <c r="C1796" s="32" t="s">
        <v>3584</v>
      </c>
      <c r="D1796" s="32" t="s">
        <v>3585</v>
      </c>
      <c r="E1796" s="32" t="s">
        <v>3911</v>
      </c>
      <c r="F1796" s="32" t="s">
        <v>8824</v>
      </c>
      <c r="G1796" s="32" t="s">
        <v>2682</v>
      </c>
      <c r="H1796" s="32" t="s">
        <v>2683</v>
      </c>
      <c r="I1796" s="32" t="s">
        <v>4605</v>
      </c>
      <c r="J1796" s="35">
        <v>95.6</v>
      </c>
      <c r="K1796" s="35">
        <v>0</v>
      </c>
      <c r="L1796" s="35">
        <v>0</v>
      </c>
      <c r="M1796" s="35">
        <v>0</v>
      </c>
      <c r="N1796" s="32" t="s">
        <v>2197</v>
      </c>
      <c r="O1796" s="32" t="s">
        <v>18</v>
      </c>
      <c r="P1796" s="32">
        <v>20</v>
      </c>
      <c r="Q1796" s="32" t="s">
        <v>3912</v>
      </c>
    </row>
    <row r="1797" spans="1:17" hidden="1" x14ac:dyDescent="0.25">
      <c r="A1797" s="57">
        <v>42250.416811655094</v>
      </c>
      <c r="B1797" s="32" t="s">
        <v>70</v>
      </c>
      <c r="C1797" s="32" t="s">
        <v>3584</v>
      </c>
      <c r="D1797" s="32" t="s">
        <v>3585</v>
      </c>
      <c r="E1797" s="32" t="s">
        <v>3911</v>
      </c>
      <c r="F1797" s="32" t="s">
        <v>8824</v>
      </c>
      <c r="G1797" s="32" t="s">
        <v>3049</v>
      </c>
      <c r="H1797" s="32" t="s">
        <v>3050</v>
      </c>
      <c r="I1797" s="32" t="s">
        <v>4605</v>
      </c>
      <c r="J1797" s="35">
        <v>57.56</v>
      </c>
      <c r="K1797" s="35">
        <v>0</v>
      </c>
      <c r="L1797" s="35">
        <v>0</v>
      </c>
      <c r="M1797" s="35">
        <v>0</v>
      </c>
      <c r="N1797" s="32" t="s">
        <v>2197</v>
      </c>
      <c r="O1797" s="32" t="s">
        <v>18</v>
      </c>
      <c r="P1797" s="32">
        <v>2</v>
      </c>
      <c r="Q1797" s="32" t="s">
        <v>3912</v>
      </c>
    </row>
    <row r="1798" spans="1:17" hidden="1" x14ac:dyDescent="0.25">
      <c r="A1798" s="57">
        <v>42250.416811655094</v>
      </c>
      <c r="B1798" s="32" t="s">
        <v>70</v>
      </c>
      <c r="C1798" s="32" t="s">
        <v>3584</v>
      </c>
      <c r="D1798" s="32" t="s">
        <v>3585</v>
      </c>
      <c r="E1798" s="32" t="s">
        <v>3911</v>
      </c>
      <c r="F1798" s="32" t="s">
        <v>8824</v>
      </c>
      <c r="G1798" s="32" t="s">
        <v>2682</v>
      </c>
      <c r="H1798" s="32" t="s">
        <v>2683</v>
      </c>
      <c r="I1798" s="32" t="s">
        <v>4605</v>
      </c>
      <c r="J1798" s="35">
        <v>9.56</v>
      </c>
      <c r="K1798" s="35">
        <v>0</v>
      </c>
      <c r="L1798" s="35">
        <v>0</v>
      </c>
      <c r="M1798" s="35">
        <v>0</v>
      </c>
      <c r="N1798" s="32" t="s">
        <v>2197</v>
      </c>
      <c r="O1798" s="32" t="s">
        <v>18</v>
      </c>
      <c r="P1798" s="32">
        <v>2</v>
      </c>
      <c r="Q1798" s="32" t="s">
        <v>3912</v>
      </c>
    </row>
    <row r="1799" spans="1:17" hidden="1" x14ac:dyDescent="0.25">
      <c r="A1799" s="57">
        <v>42250.416811655094</v>
      </c>
      <c r="B1799" s="32" t="s">
        <v>70</v>
      </c>
      <c r="C1799" s="32" t="s">
        <v>3584</v>
      </c>
      <c r="D1799" s="32" t="s">
        <v>3585</v>
      </c>
      <c r="E1799" s="32" t="s">
        <v>3911</v>
      </c>
      <c r="F1799" s="32" t="s">
        <v>8824</v>
      </c>
      <c r="G1799" s="32" t="s">
        <v>3049</v>
      </c>
      <c r="H1799" s="32" t="s">
        <v>3050</v>
      </c>
      <c r="I1799" s="32" t="s">
        <v>4605</v>
      </c>
      <c r="J1799" s="35">
        <v>575.6</v>
      </c>
      <c r="K1799" s="35">
        <v>0</v>
      </c>
      <c r="L1799" s="35">
        <v>0</v>
      </c>
      <c r="M1799" s="35">
        <v>0</v>
      </c>
      <c r="N1799" s="32" t="s">
        <v>2197</v>
      </c>
      <c r="O1799" s="32" t="s">
        <v>18</v>
      </c>
      <c r="P1799" s="32">
        <v>20</v>
      </c>
      <c r="Q1799" s="32" t="s">
        <v>3912</v>
      </c>
    </row>
    <row r="1800" spans="1:17" hidden="1" x14ac:dyDescent="0.25">
      <c r="A1800" s="57">
        <v>42250.416813807868</v>
      </c>
      <c r="B1800" s="32" t="s">
        <v>70</v>
      </c>
      <c r="C1800" s="32" t="s">
        <v>3584</v>
      </c>
      <c r="D1800" s="32" t="s">
        <v>3585</v>
      </c>
      <c r="E1800" s="32" t="s">
        <v>3913</v>
      </c>
      <c r="F1800" s="32" t="s">
        <v>8825</v>
      </c>
      <c r="G1800" s="32" t="s">
        <v>3230</v>
      </c>
      <c r="H1800" s="32" t="s">
        <v>3231</v>
      </c>
      <c r="I1800" s="32" t="s">
        <v>4605</v>
      </c>
      <c r="J1800" s="35">
        <v>4.92</v>
      </c>
      <c r="K1800" s="35">
        <v>0</v>
      </c>
      <c r="L1800" s="35">
        <v>0</v>
      </c>
      <c r="M1800" s="35">
        <v>0</v>
      </c>
      <c r="N1800" s="32" t="s">
        <v>2197</v>
      </c>
      <c r="O1800" s="32" t="s">
        <v>18</v>
      </c>
      <c r="P1800" s="32">
        <v>4</v>
      </c>
      <c r="Q1800" s="32" t="s">
        <v>3914</v>
      </c>
    </row>
    <row r="1801" spans="1:17" hidden="1" x14ac:dyDescent="0.25">
      <c r="A1801" s="57">
        <v>42250.416813807868</v>
      </c>
      <c r="B1801" s="32" t="s">
        <v>70</v>
      </c>
      <c r="C1801" s="32" t="s">
        <v>3584</v>
      </c>
      <c r="D1801" s="32" t="s">
        <v>3585</v>
      </c>
      <c r="E1801" s="32" t="s">
        <v>3913</v>
      </c>
      <c r="F1801" s="32" t="s">
        <v>8825</v>
      </c>
      <c r="G1801" s="32" t="s">
        <v>3049</v>
      </c>
      <c r="H1801" s="32" t="s">
        <v>3050</v>
      </c>
      <c r="I1801" s="32" t="s">
        <v>4605</v>
      </c>
      <c r="J1801" s="35">
        <v>230.24</v>
      </c>
      <c r="K1801" s="35">
        <v>0</v>
      </c>
      <c r="L1801" s="35">
        <v>0</v>
      </c>
      <c r="M1801" s="35">
        <v>0</v>
      </c>
      <c r="N1801" s="32" t="s">
        <v>2197</v>
      </c>
      <c r="O1801" s="32" t="s">
        <v>18</v>
      </c>
      <c r="P1801" s="32">
        <v>8</v>
      </c>
      <c r="Q1801" s="32" t="s">
        <v>3914</v>
      </c>
    </row>
    <row r="1802" spans="1:17" hidden="1" x14ac:dyDescent="0.25">
      <c r="A1802" s="57">
        <v>42250.416813807868</v>
      </c>
      <c r="B1802" s="32" t="s">
        <v>70</v>
      </c>
      <c r="C1802" s="32" t="s">
        <v>3584</v>
      </c>
      <c r="D1802" s="32" t="s">
        <v>3585</v>
      </c>
      <c r="E1802" s="32" t="s">
        <v>3913</v>
      </c>
      <c r="F1802" s="32" t="s">
        <v>8825</v>
      </c>
      <c r="G1802" s="32" t="s">
        <v>3154</v>
      </c>
      <c r="H1802" s="32" t="s">
        <v>3155</v>
      </c>
      <c r="I1802" s="32" t="s">
        <v>4605</v>
      </c>
      <c r="J1802" s="35">
        <v>2123.9</v>
      </c>
      <c r="K1802" s="35">
        <v>0</v>
      </c>
      <c r="L1802" s="35">
        <v>0</v>
      </c>
      <c r="M1802" s="35">
        <v>0</v>
      </c>
      <c r="N1802" s="32" t="s">
        <v>2197</v>
      </c>
      <c r="O1802" s="32" t="s">
        <v>18</v>
      </c>
      <c r="P1802" s="32">
        <v>67</v>
      </c>
      <c r="Q1802" s="32" t="s">
        <v>3914</v>
      </c>
    </row>
    <row r="1803" spans="1:17" hidden="1" x14ac:dyDescent="0.25">
      <c r="A1803" s="57">
        <v>42250.416813807868</v>
      </c>
      <c r="B1803" s="32" t="s">
        <v>70</v>
      </c>
      <c r="C1803" s="32" t="s">
        <v>3584</v>
      </c>
      <c r="D1803" s="32" t="s">
        <v>3585</v>
      </c>
      <c r="E1803" s="32" t="s">
        <v>3913</v>
      </c>
      <c r="F1803" s="32" t="s">
        <v>8825</v>
      </c>
      <c r="G1803" s="32" t="s">
        <v>3154</v>
      </c>
      <c r="H1803" s="32" t="s">
        <v>3155</v>
      </c>
      <c r="I1803" s="32" t="s">
        <v>4605</v>
      </c>
      <c r="J1803" s="35">
        <v>126.8</v>
      </c>
      <c r="K1803" s="35">
        <v>0</v>
      </c>
      <c r="L1803" s="35">
        <v>0</v>
      </c>
      <c r="M1803" s="35">
        <v>0</v>
      </c>
      <c r="N1803" s="32" t="s">
        <v>2197</v>
      </c>
      <c r="O1803" s="32" t="s">
        <v>18</v>
      </c>
      <c r="P1803" s="32">
        <v>4</v>
      </c>
      <c r="Q1803" s="32" t="s">
        <v>3914</v>
      </c>
    </row>
    <row r="1804" spans="1:17" hidden="1" x14ac:dyDescent="0.25">
      <c r="A1804" s="57">
        <v>42250.416813807868</v>
      </c>
      <c r="B1804" s="32" t="s">
        <v>70</v>
      </c>
      <c r="C1804" s="32" t="s">
        <v>3584</v>
      </c>
      <c r="D1804" s="32" t="s">
        <v>3585</v>
      </c>
      <c r="E1804" s="32" t="s">
        <v>3913</v>
      </c>
      <c r="F1804" s="32" t="s">
        <v>8825</v>
      </c>
      <c r="G1804" s="32" t="s">
        <v>2682</v>
      </c>
      <c r="H1804" s="32" t="s">
        <v>2683</v>
      </c>
      <c r="I1804" s="32" t="s">
        <v>4605</v>
      </c>
      <c r="J1804" s="35">
        <v>320.26</v>
      </c>
      <c r="K1804" s="35">
        <v>0</v>
      </c>
      <c r="L1804" s="35">
        <v>0</v>
      </c>
      <c r="M1804" s="35">
        <v>0</v>
      </c>
      <c r="N1804" s="32" t="s">
        <v>2197</v>
      </c>
      <c r="O1804" s="32" t="s">
        <v>18</v>
      </c>
      <c r="P1804" s="32">
        <v>67</v>
      </c>
      <c r="Q1804" s="32" t="s">
        <v>3914</v>
      </c>
    </row>
    <row r="1805" spans="1:17" hidden="1" x14ac:dyDescent="0.25">
      <c r="A1805" s="57">
        <v>42250.416813807868</v>
      </c>
      <c r="B1805" s="32" t="s">
        <v>70</v>
      </c>
      <c r="C1805" s="32" t="s">
        <v>3584</v>
      </c>
      <c r="D1805" s="32" t="s">
        <v>3585</v>
      </c>
      <c r="E1805" s="32" t="s">
        <v>3913</v>
      </c>
      <c r="F1805" s="32" t="s">
        <v>8825</v>
      </c>
      <c r="G1805" s="32" t="s">
        <v>2682</v>
      </c>
      <c r="H1805" s="32" t="s">
        <v>2683</v>
      </c>
      <c r="I1805" s="32" t="s">
        <v>4605</v>
      </c>
      <c r="J1805" s="35">
        <v>19.12</v>
      </c>
      <c r="K1805" s="35">
        <v>0</v>
      </c>
      <c r="L1805" s="35">
        <v>0</v>
      </c>
      <c r="M1805" s="35">
        <v>0</v>
      </c>
      <c r="N1805" s="32" t="s">
        <v>2197</v>
      </c>
      <c r="O1805" s="32" t="s">
        <v>18</v>
      </c>
      <c r="P1805" s="32">
        <v>4</v>
      </c>
      <c r="Q1805" s="32" t="s">
        <v>3914</v>
      </c>
    </row>
    <row r="1806" spans="1:17" hidden="1" x14ac:dyDescent="0.25">
      <c r="A1806" s="57">
        <v>42250.416815972225</v>
      </c>
      <c r="B1806" s="32" t="s">
        <v>70</v>
      </c>
      <c r="C1806" s="32" t="s">
        <v>3584</v>
      </c>
      <c r="D1806" s="32" t="s">
        <v>3585</v>
      </c>
      <c r="E1806" s="32" t="s">
        <v>3915</v>
      </c>
      <c r="F1806" s="32" t="s">
        <v>8826</v>
      </c>
      <c r="G1806" s="32" t="s">
        <v>3079</v>
      </c>
      <c r="H1806" s="32" t="s">
        <v>3080</v>
      </c>
      <c r="I1806" s="32" t="s">
        <v>4605</v>
      </c>
      <c r="J1806" s="35">
        <v>3.91</v>
      </c>
      <c r="K1806" s="35">
        <v>0</v>
      </c>
      <c r="L1806" s="35">
        <v>0</v>
      </c>
      <c r="M1806" s="35">
        <v>0</v>
      </c>
      <c r="N1806" s="32" t="s">
        <v>2197</v>
      </c>
      <c r="O1806" s="32" t="s">
        <v>18</v>
      </c>
      <c r="P1806" s="32">
        <v>1</v>
      </c>
      <c r="Q1806" s="32" t="s">
        <v>3916</v>
      </c>
    </row>
    <row r="1807" spans="1:17" hidden="1" x14ac:dyDescent="0.25">
      <c r="A1807" s="57">
        <v>42250.416815972225</v>
      </c>
      <c r="B1807" s="32" t="s">
        <v>70</v>
      </c>
      <c r="C1807" s="32" t="s">
        <v>3584</v>
      </c>
      <c r="D1807" s="32" t="s">
        <v>3585</v>
      </c>
      <c r="E1807" s="32" t="s">
        <v>3915</v>
      </c>
      <c r="F1807" s="32" t="s">
        <v>8826</v>
      </c>
      <c r="G1807" s="32" t="s">
        <v>3002</v>
      </c>
      <c r="H1807" s="32" t="s">
        <v>3003</v>
      </c>
      <c r="I1807" s="32" t="s">
        <v>4605</v>
      </c>
      <c r="J1807" s="35">
        <v>10.130000000000001</v>
      </c>
      <c r="K1807" s="35">
        <v>0</v>
      </c>
      <c r="L1807" s="35">
        <v>0</v>
      </c>
      <c r="M1807" s="35">
        <v>0</v>
      </c>
      <c r="N1807" s="32" t="s">
        <v>2197</v>
      </c>
      <c r="O1807" s="32" t="s">
        <v>18</v>
      </c>
      <c r="P1807" s="32">
        <v>1</v>
      </c>
      <c r="Q1807" s="32" t="s">
        <v>3916</v>
      </c>
    </row>
    <row r="1808" spans="1:17" hidden="1" x14ac:dyDescent="0.25">
      <c r="A1808" s="57">
        <v>42250.416815972225</v>
      </c>
      <c r="B1808" s="32" t="s">
        <v>70</v>
      </c>
      <c r="C1808" s="32" t="s">
        <v>3584</v>
      </c>
      <c r="D1808" s="32" t="s">
        <v>3585</v>
      </c>
      <c r="E1808" s="32" t="s">
        <v>3915</v>
      </c>
      <c r="F1808" s="32" t="s">
        <v>8826</v>
      </c>
      <c r="G1808" s="32" t="s">
        <v>2679</v>
      </c>
      <c r="H1808" s="32" t="s">
        <v>2680</v>
      </c>
      <c r="I1808" s="32" t="s">
        <v>4605</v>
      </c>
      <c r="J1808" s="35">
        <v>43.03</v>
      </c>
      <c r="K1808" s="35">
        <v>0</v>
      </c>
      <c r="L1808" s="35">
        <v>0</v>
      </c>
      <c r="M1808" s="35">
        <v>0</v>
      </c>
      <c r="N1808" s="32" t="s">
        <v>2197</v>
      </c>
      <c r="O1808" s="32" t="s">
        <v>18</v>
      </c>
      <c r="P1808" s="32">
        <v>1</v>
      </c>
      <c r="Q1808" s="32" t="s">
        <v>3916</v>
      </c>
    </row>
    <row r="1809" spans="1:17" hidden="1" x14ac:dyDescent="0.25">
      <c r="A1809" s="57">
        <v>42250.416815972225</v>
      </c>
      <c r="B1809" s="32" t="s">
        <v>70</v>
      </c>
      <c r="C1809" s="32" t="s">
        <v>3584</v>
      </c>
      <c r="D1809" s="32" t="s">
        <v>3585</v>
      </c>
      <c r="E1809" s="32" t="s">
        <v>3915</v>
      </c>
      <c r="F1809" s="32" t="s">
        <v>8826</v>
      </c>
      <c r="G1809" s="32" t="s">
        <v>3917</v>
      </c>
      <c r="H1809" s="32" t="s">
        <v>3918</v>
      </c>
      <c r="I1809" s="32" t="s">
        <v>4605</v>
      </c>
      <c r="J1809" s="35">
        <v>11.27</v>
      </c>
      <c r="K1809" s="35">
        <v>0</v>
      </c>
      <c r="L1809" s="35">
        <v>0</v>
      </c>
      <c r="M1809" s="35">
        <v>0</v>
      </c>
      <c r="N1809" s="32" t="s">
        <v>2197</v>
      </c>
      <c r="O1809" s="32" t="s">
        <v>18</v>
      </c>
      <c r="P1809" s="32">
        <v>1</v>
      </c>
      <c r="Q1809" s="32" t="s">
        <v>3916</v>
      </c>
    </row>
    <row r="1810" spans="1:17" hidden="1" x14ac:dyDescent="0.25">
      <c r="A1810" s="57">
        <v>42250.416817789352</v>
      </c>
      <c r="B1810" s="32" t="s">
        <v>70</v>
      </c>
      <c r="C1810" s="32" t="s">
        <v>3584</v>
      </c>
      <c r="D1810" s="32" t="s">
        <v>3585</v>
      </c>
      <c r="E1810" s="32" t="s">
        <v>3919</v>
      </c>
      <c r="F1810" s="32" t="s">
        <v>8827</v>
      </c>
      <c r="G1810" s="32" t="s">
        <v>3379</v>
      </c>
      <c r="H1810" s="32" t="s">
        <v>3380</v>
      </c>
      <c r="I1810" s="32" t="s">
        <v>4605</v>
      </c>
      <c r="J1810" s="35">
        <v>94.9</v>
      </c>
      <c r="K1810" s="35">
        <v>0</v>
      </c>
      <c r="L1810" s="35">
        <v>0</v>
      </c>
      <c r="M1810" s="35">
        <v>0</v>
      </c>
      <c r="N1810" s="32" t="s">
        <v>2197</v>
      </c>
      <c r="O1810" s="32" t="s">
        <v>18</v>
      </c>
      <c r="P1810" s="32">
        <v>5</v>
      </c>
      <c r="Q1810" s="32" t="s">
        <v>3920</v>
      </c>
    </row>
    <row r="1811" spans="1:17" hidden="1" x14ac:dyDescent="0.25">
      <c r="A1811" s="57">
        <v>42250.416817789352</v>
      </c>
      <c r="B1811" s="32" t="s">
        <v>70</v>
      </c>
      <c r="C1811" s="32" t="s">
        <v>3584</v>
      </c>
      <c r="D1811" s="32" t="s">
        <v>3585</v>
      </c>
      <c r="E1811" s="32" t="s">
        <v>3919</v>
      </c>
      <c r="F1811" s="32" t="s">
        <v>8827</v>
      </c>
      <c r="G1811" s="32" t="s">
        <v>3117</v>
      </c>
      <c r="H1811" s="32" t="s">
        <v>3118</v>
      </c>
      <c r="I1811" s="32" t="s">
        <v>4605</v>
      </c>
      <c r="J1811" s="35">
        <v>113.6</v>
      </c>
      <c r="K1811" s="35">
        <v>0</v>
      </c>
      <c r="L1811" s="35">
        <v>0</v>
      </c>
      <c r="M1811" s="35">
        <v>0</v>
      </c>
      <c r="N1811" s="32" t="s">
        <v>2197</v>
      </c>
      <c r="O1811" s="32" t="s">
        <v>18</v>
      </c>
      <c r="P1811" s="32">
        <v>5</v>
      </c>
      <c r="Q1811" s="32" t="s">
        <v>3920</v>
      </c>
    </row>
    <row r="1812" spans="1:17" hidden="1" x14ac:dyDescent="0.25">
      <c r="A1812" s="57">
        <v>42250.416817789352</v>
      </c>
      <c r="B1812" s="32" t="s">
        <v>70</v>
      </c>
      <c r="C1812" s="32" t="s">
        <v>3584</v>
      </c>
      <c r="D1812" s="32" t="s">
        <v>3585</v>
      </c>
      <c r="E1812" s="32" t="s">
        <v>3919</v>
      </c>
      <c r="F1812" s="32" t="s">
        <v>8827</v>
      </c>
      <c r="G1812" s="32" t="s">
        <v>3222</v>
      </c>
      <c r="H1812" s="32" t="s">
        <v>3223</v>
      </c>
      <c r="I1812" s="32" t="s">
        <v>4605</v>
      </c>
      <c r="J1812" s="35">
        <v>14.95</v>
      </c>
      <c r="K1812" s="35">
        <v>0</v>
      </c>
      <c r="L1812" s="35">
        <v>0</v>
      </c>
      <c r="M1812" s="35">
        <v>0</v>
      </c>
      <c r="N1812" s="32" t="s">
        <v>2197</v>
      </c>
      <c r="O1812" s="32" t="s">
        <v>18</v>
      </c>
      <c r="P1812" s="32">
        <v>5</v>
      </c>
      <c r="Q1812" s="32" t="s">
        <v>3920</v>
      </c>
    </row>
    <row r="1813" spans="1:17" hidden="1" x14ac:dyDescent="0.25">
      <c r="A1813" s="57">
        <v>42250.416817789352</v>
      </c>
      <c r="B1813" s="32" t="s">
        <v>70</v>
      </c>
      <c r="C1813" s="32" t="s">
        <v>3584</v>
      </c>
      <c r="D1813" s="32" t="s">
        <v>3585</v>
      </c>
      <c r="E1813" s="32" t="s">
        <v>3919</v>
      </c>
      <c r="F1813" s="32" t="s">
        <v>8827</v>
      </c>
      <c r="G1813" s="32" t="s">
        <v>3921</v>
      </c>
      <c r="H1813" s="32" t="s">
        <v>3922</v>
      </c>
      <c r="I1813" s="32" t="s">
        <v>4605</v>
      </c>
      <c r="J1813" s="35">
        <v>282.5</v>
      </c>
      <c r="K1813" s="35">
        <v>0</v>
      </c>
      <c r="L1813" s="35">
        <v>0</v>
      </c>
      <c r="M1813" s="35">
        <v>0</v>
      </c>
      <c r="N1813" s="32" t="s">
        <v>2197</v>
      </c>
      <c r="O1813" s="32" t="s">
        <v>18</v>
      </c>
      <c r="P1813" s="32">
        <v>10</v>
      </c>
      <c r="Q1813" s="32" t="s">
        <v>3920</v>
      </c>
    </row>
    <row r="1814" spans="1:17" hidden="1" x14ac:dyDescent="0.25">
      <c r="A1814" s="57">
        <v>42250.416817789352</v>
      </c>
      <c r="B1814" s="32" t="s">
        <v>70</v>
      </c>
      <c r="C1814" s="32" t="s">
        <v>3584</v>
      </c>
      <c r="D1814" s="32" t="s">
        <v>3585</v>
      </c>
      <c r="E1814" s="32" t="s">
        <v>3919</v>
      </c>
      <c r="F1814" s="32" t="s">
        <v>8827</v>
      </c>
      <c r="G1814" s="32" t="s">
        <v>3674</v>
      </c>
      <c r="H1814" s="32" t="s">
        <v>3675</v>
      </c>
      <c r="I1814" s="32" t="s">
        <v>4605</v>
      </c>
      <c r="J1814" s="35">
        <v>8.1999999999999993</v>
      </c>
      <c r="K1814" s="35">
        <v>0</v>
      </c>
      <c r="L1814" s="35">
        <v>0</v>
      </c>
      <c r="M1814" s="35">
        <v>0</v>
      </c>
      <c r="N1814" s="32" t="s">
        <v>2197</v>
      </c>
      <c r="O1814" s="32" t="s">
        <v>18</v>
      </c>
      <c r="P1814" s="32">
        <v>5</v>
      </c>
      <c r="Q1814" s="32" t="s">
        <v>3920</v>
      </c>
    </row>
    <row r="1815" spans="1:17" hidden="1" x14ac:dyDescent="0.25">
      <c r="A1815" s="57">
        <v>42250.416817789352</v>
      </c>
      <c r="B1815" s="32" t="s">
        <v>70</v>
      </c>
      <c r="C1815" s="32" t="s">
        <v>3584</v>
      </c>
      <c r="D1815" s="32" t="s">
        <v>3585</v>
      </c>
      <c r="E1815" s="32" t="s">
        <v>3919</v>
      </c>
      <c r="F1815" s="32" t="s">
        <v>8827</v>
      </c>
      <c r="G1815" s="32" t="s">
        <v>3079</v>
      </c>
      <c r="H1815" s="32" t="s">
        <v>3080</v>
      </c>
      <c r="I1815" s="32" t="s">
        <v>4605</v>
      </c>
      <c r="J1815" s="35">
        <v>3.91</v>
      </c>
      <c r="K1815" s="35">
        <v>0</v>
      </c>
      <c r="L1815" s="35">
        <v>0</v>
      </c>
      <c r="M1815" s="35">
        <v>0</v>
      </c>
      <c r="N1815" s="32" t="s">
        <v>2197</v>
      </c>
      <c r="O1815" s="32" t="s">
        <v>18</v>
      </c>
      <c r="P1815" s="32">
        <v>1</v>
      </c>
      <c r="Q1815" s="32" t="s">
        <v>3920</v>
      </c>
    </row>
    <row r="1816" spans="1:17" hidden="1" x14ac:dyDescent="0.25">
      <c r="A1816" s="57">
        <v>42250.416817789352</v>
      </c>
      <c r="B1816" s="32" t="s">
        <v>70</v>
      </c>
      <c r="C1816" s="32" t="s">
        <v>3584</v>
      </c>
      <c r="D1816" s="32" t="s">
        <v>3585</v>
      </c>
      <c r="E1816" s="32" t="s">
        <v>3919</v>
      </c>
      <c r="F1816" s="32" t="s">
        <v>8827</v>
      </c>
      <c r="G1816" s="32" t="s">
        <v>3002</v>
      </c>
      <c r="H1816" s="32" t="s">
        <v>3003</v>
      </c>
      <c r="I1816" s="32" t="s">
        <v>4605</v>
      </c>
      <c r="J1816" s="35">
        <v>10.130000000000001</v>
      </c>
      <c r="K1816" s="35">
        <v>0</v>
      </c>
      <c r="L1816" s="35">
        <v>0</v>
      </c>
      <c r="M1816" s="35">
        <v>0</v>
      </c>
      <c r="N1816" s="32" t="s">
        <v>2197</v>
      </c>
      <c r="O1816" s="32" t="s">
        <v>18</v>
      </c>
      <c r="P1816" s="32">
        <v>1</v>
      </c>
      <c r="Q1816" s="32" t="s">
        <v>3920</v>
      </c>
    </row>
    <row r="1817" spans="1:17" hidden="1" x14ac:dyDescent="0.25">
      <c r="A1817" s="57">
        <v>42250.416817789352</v>
      </c>
      <c r="B1817" s="32" t="s">
        <v>70</v>
      </c>
      <c r="C1817" s="32" t="s">
        <v>3584</v>
      </c>
      <c r="D1817" s="32" t="s">
        <v>3585</v>
      </c>
      <c r="E1817" s="32" t="s">
        <v>3919</v>
      </c>
      <c r="F1817" s="32" t="s">
        <v>8827</v>
      </c>
      <c r="G1817" s="32" t="s">
        <v>2679</v>
      </c>
      <c r="H1817" s="32" t="s">
        <v>2680</v>
      </c>
      <c r="I1817" s="32" t="s">
        <v>4605</v>
      </c>
      <c r="J1817" s="35">
        <v>43.03</v>
      </c>
      <c r="K1817" s="35">
        <v>0</v>
      </c>
      <c r="L1817" s="35">
        <v>0</v>
      </c>
      <c r="M1817" s="35">
        <v>0</v>
      </c>
      <c r="N1817" s="32" t="s">
        <v>2197</v>
      </c>
      <c r="O1817" s="32" t="s">
        <v>18</v>
      </c>
      <c r="P1817" s="32">
        <v>1</v>
      </c>
      <c r="Q1817" s="32" t="s">
        <v>3920</v>
      </c>
    </row>
    <row r="1818" spans="1:17" hidden="1" x14ac:dyDescent="0.25">
      <c r="A1818" s="57">
        <v>42250.416821030092</v>
      </c>
      <c r="B1818" s="32" t="s">
        <v>70</v>
      </c>
      <c r="C1818" s="32" t="s">
        <v>3584</v>
      </c>
      <c r="D1818" s="32" t="s">
        <v>3585</v>
      </c>
      <c r="E1818" s="32" t="s">
        <v>3923</v>
      </c>
      <c r="F1818" s="32" t="s">
        <v>8828</v>
      </c>
      <c r="G1818" s="32" t="s">
        <v>3154</v>
      </c>
      <c r="H1818" s="32" t="s">
        <v>3155</v>
      </c>
      <c r="I1818" s="32" t="s">
        <v>4605</v>
      </c>
      <c r="J1818" s="35">
        <v>72.180000000000007</v>
      </c>
      <c r="K1818" s="35">
        <v>0</v>
      </c>
      <c r="L1818" s="35">
        <v>0</v>
      </c>
      <c r="M1818" s="35">
        <v>0</v>
      </c>
      <c r="N1818" s="32" t="s">
        <v>2197</v>
      </c>
      <c r="O1818" s="32" t="s">
        <v>18</v>
      </c>
      <c r="P1818" s="32">
        <v>2</v>
      </c>
      <c r="Q1818" s="32" t="s">
        <v>3924</v>
      </c>
    </row>
    <row r="1819" spans="1:17" hidden="1" x14ac:dyDescent="0.25">
      <c r="A1819" s="57">
        <v>42250.416821030092</v>
      </c>
      <c r="B1819" s="32" t="s">
        <v>70</v>
      </c>
      <c r="C1819" s="32" t="s">
        <v>3584</v>
      </c>
      <c r="D1819" s="32" t="s">
        <v>3585</v>
      </c>
      <c r="E1819" s="32" t="s">
        <v>3923</v>
      </c>
      <c r="F1819" s="32" t="s">
        <v>8828</v>
      </c>
      <c r="G1819" s="32" t="s">
        <v>2682</v>
      </c>
      <c r="H1819" s="32" t="s">
        <v>2683</v>
      </c>
      <c r="I1819" s="32" t="s">
        <v>4605</v>
      </c>
      <c r="J1819" s="35">
        <v>10.220000000000001</v>
      </c>
      <c r="K1819" s="35">
        <v>0</v>
      </c>
      <c r="L1819" s="35">
        <v>0</v>
      </c>
      <c r="M1819" s="35">
        <v>0</v>
      </c>
      <c r="N1819" s="32" t="s">
        <v>2197</v>
      </c>
      <c r="O1819" s="32" t="s">
        <v>18</v>
      </c>
      <c r="P1819" s="32">
        <v>2</v>
      </c>
      <c r="Q1819" s="32" t="s">
        <v>3924</v>
      </c>
    </row>
    <row r="1820" spans="1:17" hidden="1" x14ac:dyDescent="0.25">
      <c r="A1820" s="57">
        <v>42250.416822650463</v>
      </c>
      <c r="B1820" s="32" t="s">
        <v>70</v>
      </c>
      <c r="C1820" s="32" t="s">
        <v>3584</v>
      </c>
      <c r="D1820" s="32" t="s">
        <v>3585</v>
      </c>
      <c r="E1820" s="32" t="s">
        <v>3925</v>
      </c>
      <c r="F1820" s="32" t="s">
        <v>8829</v>
      </c>
      <c r="G1820" s="32" t="s">
        <v>2679</v>
      </c>
      <c r="H1820" s="32" t="s">
        <v>2680</v>
      </c>
      <c r="I1820" s="32" t="s">
        <v>4605</v>
      </c>
      <c r="J1820" s="35">
        <v>215.15</v>
      </c>
      <c r="K1820" s="35">
        <v>0</v>
      </c>
      <c r="L1820" s="35">
        <v>0</v>
      </c>
      <c r="M1820" s="35">
        <v>0</v>
      </c>
      <c r="N1820" s="32" t="s">
        <v>2197</v>
      </c>
      <c r="O1820" s="32" t="s">
        <v>18</v>
      </c>
      <c r="P1820" s="32">
        <v>5</v>
      </c>
      <c r="Q1820" s="32" t="s">
        <v>3926</v>
      </c>
    </row>
    <row r="1821" spans="1:17" hidden="1" x14ac:dyDescent="0.25">
      <c r="A1821" s="57">
        <v>42250.416822650463</v>
      </c>
      <c r="B1821" s="32" t="s">
        <v>70</v>
      </c>
      <c r="C1821" s="32" t="s">
        <v>3584</v>
      </c>
      <c r="D1821" s="32" t="s">
        <v>3585</v>
      </c>
      <c r="E1821" s="32" t="s">
        <v>3925</v>
      </c>
      <c r="F1821" s="32" t="s">
        <v>8829</v>
      </c>
      <c r="G1821" s="32" t="s">
        <v>3079</v>
      </c>
      <c r="H1821" s="32" t="s">
        <v>3080</v>
      </c>
      <c r="I1821" s="32" t="s">
        <v>4605</v>
      </c>
      <c r="J1821" s="35">
        <v>19.55</v>
      </c>
      <c r="K1821" s="35">
        <v>0</v>
      </c>
      <c r="L1821" s="35">
        <v>0</v>
      </c>
      <c r="M1821" s="35">
        <v>0</v>
      </c>
      <c r="N1821" s="32" t="s">
        <v>2197</v>
      </c>
      <c r="O1821" s="32" t="s">
        <v>18</v>
      </c>
      <c r="P1821" s="32">
        <v>5</v>
      </c>
      <c r="Q1821" s="32" t="s">
        <v>3926</v>
      </c>
    </row>
    <row r="1822" spans="1:17" hidden="1" x14ac:dyDescent="0.25">
      <c r="A1822" s="57">
        <v>42250.416822650463</v>
      </c>
      <c r="B1822" s="32" t="s">
        <v>70</v>
      </c>
      <c r="C1822" s="32" t="s">
        <v>3584</v>
      </c>
      <c r="D1822" s="32" t="s">
        <v>3585</v>
      </c>
      <c r="E1822" s="32" t="s">
        <v>3925</v>
      </c>
      <c r="F1822" s="32" t="s">
        <v>8829</v>
      </c>
      <c r="G1822" s="32" t="s">
        <v>3002</v>
      </c>
      <c r="H1822" s="32" t="s">
        <v>3003</v>
      </c>
      <c r="I1822" s="32" t="s">
        <v>4605</v>
      </c>
      <c r="J1822" s="35">
        <v>50.65</v>
      </c>
      <c r="K1822" s="35">
        <v>0</v>
      </c>
      <c r="L1822" s="35">
        <v>0</v>
      </c>
      <c r="M1822" s="35">
        <v>0</v>
      </c>
      <c r="N1822" s="32" t="s">
        <v>2197</v>
      </c>
      <c r="O1822" s="32" t="s">
        <v>18</v>
      </c>
      <c r="P1822" s="32">
        <v>5</v>
      </c>
      <c r="Q1822" s="32" t="s">
        <v>3926</v>
      </c>
    </row>
    <row r="1823" spans="1:17" hidden="1" x14ac:dyDescent="0.25">
      <c r="A1823" s="57">
        <v>42250.416822650463</v>
      </c>
      <c r="B1823" s="32" t="s">
        <v>70</v>
      </c>
      <c r="C1823" s="32" t="s">
        <v>3584</v>
      </c>
      <c r="D1823" s="32" t="s">
        <v>3585</v>
      </c>
      <c r="E1823" s="32" t="s">
        <v>3925</v>
      </c>
      <c r="F1823" s="32" t="s">
        <v>8829</v>
      </c>
      <c r="G1823" s="32" t="s">
        <v>3379</v>
      </c>
      <c r="H1823" s="32" t="s">
        <v>3380</v>
      </c>
      <c r="I1823" s="32" t="s">
        <v>4605</v>
      </c>
      <c r="J1823" s="35">
        <v>37.96</v>
      </c>
      <c r="K1823" s="35">
        <v>0</v>
      </c>
      <c r="L1823" s="35">
        <v>0</v>
      </c>
      <c r="M1823" s="35">
        <v>0</v>
      </c>
      <c r="N1823" s="32" t="s">
        <v>2197</v>
      </c>
      <c r="O1823" s="32" t="s">
        <v>18</v>
      </c>
      <c r="P1823" s="32">
        <v>2</v>
      </c>
      <c r="Q1823" s="32" t="s">
        <v>3926</v>
      </c>
    </row>
    <row r="1824" spans="1:17" hidden="1" x14ac:dyDescent="0.25">
      <c r="A1824" s="57">
        <v>42250.416822650463</v>
      </c>
      <c r="B1824" s="32" t="s">
        <v>70</v>
      </c>
      <c r="C1824" s="32" t="s">
        <v>3584</v>
      </c>
      <c r="D1824" s="32" t="s">
        <v>3585</v>
      </c>
      <c r="E1824" s="32" t="s">
        <v>3925</v>
      </c>
      <c r="F1824" s="32" t="s">
        <v>8829</v>
      </c>
      <c r="G1824" s="32" t="s">
        <v>3117</v>
      </c>
      <c r="H1824" s="32" t="s">
        <v>3118</v>
      </c>
      <c r="I1824" s="32" t="s">
        <v>4605</v>
      </c>
      <c r="J1824" s="35">
        <v>45.44</v>
      </c>
      <c r="K1824" s="35">
        <v>0</v>
      </c>
      <c r="L1824" s="35">
        <v>0</v>
      </c>
      <c r="M1824" s="35">
        <v>0</v>
      </c>
      <c r="N1824" s="32" t="s">
        <v>2197</v>
      </c>
      <c r="O1824" s="32" t="s">
        <v>18</v>
      </c>
      <c r="P1824" s="32">
        <v>2</v>
      </c>
      <c r="Q1824" s="32" t="s">
        <v>3926</v>
      </c>
    </row>
    <row r="1825" spans="1:17" hidden="1" x14ac:dyDescent="0.25">
      <c r="A1825" s="57">
        <v>42250.416822650463</v>
      </c>
      <c r="B1825" s="32" t="s">
        <v>70</v>
      </c>
      <c r="C1825" s="32" t="s">
        <v>3584</v>
      </c>
      <c r="D1825" s="32" t="s">
        <v>3585</v>
      </c>
      <c r="E1825" s="32" t="s">
        <v>3925</v>
      </c>
      <c r="F1825" s="32" t="s">
        <v>8829</v>
      </c>
      <c r="G1825" s="32" t="s">
        <v>3222</v>
      </c>
      <c r="H1825" s="32" t="s">
        <v>3223</v>
      </c>
      <c r="I1825" s="32" t="s">
        <v>4605</v>
      </c>
      <c r="J1825" s="35">
        <v>5.98</v>
      </c>
      <c r="K1825" s="35">
        <v>0</v>
      </c>
      <c r="L1825" s="35">
        <v>0</v>
      </c>
      <c r="M1825" s="35">
        <v>0</v>
      </c>
      <c r="N1825" s="32" t="s">
        <v>2197</v>
      </c>
      <c r="O1825" s="32" t="s">
        <v>18</v>
      </c>
      <c r="P1825" s="32">
        <v>2</v>
      </c>
      <c r="Q1825" s="32" t="s">
        <v>3926</v>
      </c>
    </row>
    <row r="1826" spans="1:17" hidden="1" x14ac:dyDescent="0.25">
      <c r="A1826" s="57">
        <v>42250.416822650463</v>
      </c>
      <c r="B1826" s="32" t="s">
        <v>70</v>
      </c>
      <c r="C1826" s="32" t="s">
        <v>3584</v>
      </c>
      <c r="D1826" s="32" t="s">
        <v>3585</v>
      </c>
      <c r="E1826" s="32" t="s">
        <v>3925</v>
      </c>
      <c r="F1826" s="32" t="s">
        <v>8829</v>
      </c>
      <c r="G1826" s="32" t="s">
        <v>3921</v>
      </c>
      <c r="H1826" s="32" t="s">
        <v>3922</v>
      </c>
      <c r="I1826" s="32" t="s">
        <v>4605</v>
      </c>
      <c r="J1826" s="35">
        <v>113</v>
      </c>
      <c r="K1826" s="35">
        <v>0</v>
      </c>
      <c r="L1826" s="35">
        <v>0</v>
      </c>
      <c r="M1826" s="35">
        <v>0</v>
      </c>
      <c r="N1826" s="32" t="s">
        <v>2197</v>
      </c>
      <c r="O1826" s="32" t="s">
        <v>18</v>
      </c>
      <c r="P1826" s="32">
        <v>4</v>
      </c>
      <c r="Q1826" s="32" t="s">
        <v>3926</v>
      </c>
    </row>
    <row r="1827" spans="1:17" hidden="1" x14ac:dyDescent="0.25">
      <c r="A1827" s="57">
        <v>42250.416822650463</v>
      </c>
      <c r="B1827" s="32" t="s">
        <v>70</v>
      </c>
      <c r="C1827" s="32" t="s">
        <v>3584</v>
      </c>
      <c r="D1827" s="32" t="s">
        <v>3585</v>
      </c>
      <c r="E1827" s="32" t="s">
        <v>3925</v>
      </c>
      <c r="F1827" s="32" t="s">
        <v>8829</v>
      </c>
      <c r="G1827" s="32" t="s">
        <v>3674</v>
      </c>
      <c r="H1827" s="32" t="s">
        <v>3675</v>
      </c>
      <c r="I1827" s="32" t="s">
        <v>4605</v>
      </c>
      <c r="J1827" s="35">
        <v>3.28</v>
      </c>
      <c r="K1827" s="35">
        <v>0</v>
      </c>
      <c r="L1827" s="35">
        <v>0</v>
      </c>
      <c r="M1827" s="35">
        <v>0</v>
      </c>
      <c r="N1827" s="32" t="s">
        <v>2197</v>
      </c>
      <c r="O1827" s="32" t="s">
        <v>18</v>
      </c>
      <c r="P1827" s="32">
        <v>2</v>
      </c>
      <c r="Q1827" s="32" t="s">
        <v>3926</v>
      </c>
    </row>
    <row r="1828" spans="1:17" hidden="1" x14ac:dyDescent="0.25">
      <c r="A1828" s="57">
        <v>42250.41682554398</v>
      </c>
      <c r="B1828" s="32" t="s">
        <v>70</v>
      </c>
      <c r="C1828" s="32" t="s">
        <v>3584</v>
      </c>
      <c r="D1828" s="32" t="s">
        <v>3585</v>
      </c>
      <c r="E1828" s="32" t="s">
        <v>3587</v>
      </c>
      <c r="F1828" s="32" t="s">
        <v>8830</v>
      </c>
      <c r="G1828" s="32" t="s">
        <v>3588</v>
      </c>
      <c r="H1828" s="32" t="s">
        <v>3589</v>
      </c>
      <c r="I1828" s="32" t="s">
        <v>4605</v>
      </c>
      <c r="J1828" s="35">
        <v>146.62</v>
      </c>
      <c r="K1828" s="35">
        <v>0</v>
      </c>
      <c r="L1828" s="35">
        <v>0</v>
      </c>
      <c r="M1828" s="35">
        <v>0</v>
      </c>
      <c r="N1828" s="32" t="s">
        <v>2197</v>
      </c>
      <c r="O1828" s="32" t="s">
        <v>18</v>
      </c>
      <c r="P1828" s="32">
        <v>2</v>
      </c>
      <c r="Q1828" s="32" t="s">
        <v>2123</v>
      </c>
    </row>
    <row r="1829" spans="1:17" hidden="1" x14ac:dyDescent="0.25">
      <c r="A1829" s="57">
        <v>42250.416827199071</v>
      </c>
      <c r="B1829" s="32" t="s">
        <v>70</v>
      </c>
      <c r="C1829" s="32" t="s">
        <v>3584</v>
      </c>
      <c r="D1829" s="32" t="s">
        <v>3585</v>
      </c>
      <c r="E1829" s="32" t="s">
        <v>3590</v>
      </c>
      <c r="F1829" s="32" t="s">
        <v>8831</v>
      </c>
      <c r="G1829" s="32" t="s">
        <v>3154</v>
      </c>
      <c r="H1829" s="32" t="s">
        <v>3155</v>
      </c>
      <c r="I1829" s="32" t="s">
        <v>4605</v>
      </c>
      <c r="J1829" s="35">
        <v>252.63</v>
      </c>
      <c r="K1829" s="35">
        <v>0</v>
      </c>
      <c r="L1829" s="35">
        <v>0</v>
      </c>
      <c r="M1829" s="35">
        <v>0</v>
      </c>
      <c r="N1829" s="32" t="s">
        <v>2197</v>
      </c>
      <c r="O1829" s="32" t="s">
        <v>18</v>
      </c>
      <c r="P1829" s="32">
        <v>7</v>
      </c>
      <c r="Q1829" s="32" t="s">
        <v>2123</v>
      </c>
    </row>
    <row r="1830" spans="1:17" hidden="1" x14ac:dyDescent="0.25">
      <c r="A1830" s="57">
        <v>42250.416827199071</v>
      </c>
      <c r="B1830" s="32" t="s">
        <v>70</v>
      </c>
      <c r="C1830" s="32" t="s">
        <v>3584</v>
      </c>
      <c r="D1830" s="32" t="s">
        <v>3585</v>
      </c>
      <c r="E1830" s="32" t="s">
        <v>3590</v>
      </c>
      <c r="F1830" s="32" t="s">
        <v>8831</v>
      </c>
      <c r="G1830" s="32" t="s">
        <v>2682</v>
      </c>
      <c r="H1830" s="32" t="s">
        <v>2683</v>
      </c>
      <c r="I1830" s="32" t="s">
        <v>4605</v>
      </c>
      <c r="J1830" s="35">
        <v>35.770000000000003</v>
      </c>
      <c r="K1830" s="35">
        <v>0</v>
      </c>
      <c r="L1830" s="35">
        <v>0</v>
      </c>
      <c r="M1830" s="35">
        <v>0</v>
      </c>
      <c r="N1830" s="32" t="s">
        <v>2197</v>
      </c>
      <c r="O1830" s="32" t="s">
        <v>18</v>
      </c>
      <c r="P1830" s="32">
        <v>7</v>
      </c>
      <c r="Q1830" s="32" t="s">
        <v>2123</v>
      </c>
    </row>
    <row r="1831" spans="1:17" hidden="1" x14ac:dyDescent="0.25">
      <c r="A1831" s="57">
        <v>42250.416828622685</v>
      </c>
      <c r="B1831" s="32" t="s">
        <v>70</v>
      </c>
      <c r="C1831" s="32" t="s">
        <v>3584</v>
      </c>
      <c r="D1831" s="32" t="s">
        <v>3585</v>
      </c>
      <c r="E1831" s="32" t="s">
        <v>3586</v>
      </c>
      <c r="F1831" s="32" t="s">
        <v>8832</v>
      </c>
      <c r="G1831" s="32" t="s">
        <v>3154</v>
      </c>
      <c r="H1831" s="32" t="s">
        <v>3155</v>
      </c>
      <c r="I1831" s="32" t="s">
        <v>4605</v>
      </c>
      <c r="J1831" s="35">
        <v>1585</v>
      </c>
      <c r="K1831" s="35">
        <v>0</v>
      </c>
      <c r="L1831" s="35">
        <v>0</v>
      </c>
      <c r="M1831" s="35">
        <v>0</v>
      </c>
      <c r="N1831" s="32" t="s">
        <v>2197</v>
      </c>
      <c r="O1831" s="32" t="s">
        <v>18</v>
      </c>
      <c r="P1831" s="32">
        <v>50</v>
      </c>
      <c r="Q1831" s="32" t="s">
        <v>2123</v>
      </c>
    </row>
    <row r="1832" spans="1:17" hidden="1" x14ac:dyDescent="0.25">
      <c r="A1832" s="57">
        <v>42250.416828622685</v>
      </c>
      <c r="B1832" s="32" t="s">
        <v>70</v>
      </c>
      <c r="C1832" s="32" t="s">
        <v>3584</v>
      </c>
      <c r="D1832" s="32" t="s">
        <v>3585</v>
      </c>
      <c r="E1832" s="32" t="s">
        <v>3586</v>
      </c>
      <c r="F1832" s="32" t="s">
        <v>8832</v>
      </c>
      <c r="G1832" s="32" t="s">
        <v>2682</v>
      </c>
      <c r="H1832" s="32" t="s">
        <v>2683</v>
      </c>
      <c r="I1832" s="32" t="s">
        <v>4605</v>
      </c>
      <c r="J1832" s="35">
        <v>239</v>
      </c>
      <c r="K1832" s="35">
        <v>0</v>
      </c>
      <c r="L1832" s="35">
        <v>0</v>
      </c>
      <c r="M1832" s="35">
        <v>0</v>
      </c>
      <c r="N1832" s="32" t="s">
        <v>2197</v>
      </c>
      <c r="O1832" s="32" t="s">
        <v>18</v>
      </c>
      <c r="P1832" s="32">
        <v>50</v>
      </c>
      <c r="Q1832" s="32" t="s">
        <v>2123</v>
      </c>
    </row>
    <row r="1833" spans="1:17" hidden="1" x14ac:dyDescent="0.25">
      <c r="A1833" s="57">
        <v>42250.416828622685</v>
      </c>
      <c r="B1833" s="32" t="s">
        <v>70</v>
      </c>
      <c r="C1833" s="32" t="s">
        <v>3584</v>
      </c>
      <c r="D1833" s="32" t="s">
        <v>3585</v>
      </c>
      <c r="E1833" s="32" t="s">
        <v>3586</v>
      </c>
      <c r="F1833" s="32" t="s">
        <v>8832</v>
      </c>
      <c r="G1833" s="32" t="s">
        <v>3049</v>
      </c>
      <c r="H1833" s="32" t="s">
        <v>3050</v>
      </c>
      <c r="I1833" s="32" t="s">
        <v>4605</v>
      </c>
      <c r="J1833" s="35">
        <v>374.14</v>
      </c>
      <c r="K1833" s="35">
        <v>0</v>
      </c>
      <c r="L1833" s="35">
        <v>0</v>
      </c>
      <c r="M1833" s="35">
        <v>0</v>
      </c>
      <c r="N1833" s="32" t="s">
        <v>2197</v>
      </c>
      <c r="O1833" s="32" t="s">
        <v>18</v>
      </c>
      <c r="P1833" s="32">
        <v>13</v>
      </c>
      <c r="Q1833" s="32" t="s">
        <v>2123</v>
      </c>
    </row>
    <row r="1834" spans="1:17" hidden="1" x14ac:dyDescent="0.25">
      <c r="A1834" s="57">
        <v>42250.417431215275</v>
      </c>
      <c r="B1834" s="32" t="s">
        <v>21</v>
      </c>
      <c r="C1834" s="32" t="s">
        <v>3580</v>
      </c>
      <c r="D1834" s="32" t="s">
        <v>3581</v>
      </c>
      <c r="E1834" s="32" t="s">
        <v>3582</v>
      </c>
      <c r="F1834" s="32" t="s">
        <v>8833</v>
      </c>
      <c r="G1834" s="32" t="s">
        <v>2821</v>
      </c>
      <c r="H1834" s="32" t="s">
        <v>2822</v>
      </c>
      <c r="I1834" s="32" t="s">
        <v>4605</v>
      </c>
      <c r="J1834" s="35">
        <v>538.44000000000005</v>
      </c>
      <c r="K1834" s="35">
        <v>0</v>
      </c>
      <c r="L1834" s="35">
        <v>0</v>
      </c>
      <c r="M1834" s="35">
        <v>0</v>
      </c>
      <c r="N1834" s="32" t="s">
        <v>2197</v>
      </c>
      <c r="O1834" s="32" t="s">
        <v>18</v>
      </c>
      <c r="P1834" s="32">
        <v>12</v>
      </c>
      <c r="Q1834" s="32" t="s">
        <v>3583</v>
      </c>
    </row>
    <row r="1835" spans="1:17" hidden="1" x14ac:dyDescent="0.25">
      <c r="A1835" s="57">
        <v>42250.417431215275</v>
      </c>
      <c r="B1835" s="32" t="s">
        <v>21</v>
      </c>
      <c r="C1835" s="32" t="s">
        <v>3580</v>
      </c>
      <c r="D1835" s="32" t="s">
        <v>3581</v>
      </c>
      <c r="E1835" s="32" t="s">
        <v>3582</v>
      </c>
      <c r="F1835" s="32" t="s">
        <v>8833</v>
      </c>
      <c r="G1835" s="32" t="s">
        <v>3086</v>
      </c>
      <c r="H1835" s="32" t="s">
        <v>4718</v>
      </c>
      <c r="I1835" s="32" t="s">
        <v>4605</v>
      </c>
      <c r="J1835" s="35">
        <v>129.84</v>
      </c>
      <c r="K1835" s="35">
        <v>0</v>
      </c>
      <c r="L1835" s="35">
        <v>0</v>
      </c>
      <c r="M1835" s="35">
        <v>0</v>
      </c>
      <c r="N1835" s="32" t="s">
        <v>2197</v>
      </c>
      <c r="O1835" s="32" t="s">
        <v>18</v>
      </c>
      <c r="P1835" s="32">
        <v>12</v>
      </c>
      <c r="Q1835" s="32" t="s">
        <v>3583</v>
      </c>
    </row>
    <row r="1836" spans="1:17" hidden="1" x14ac:dyDescent="0.25">
      <c r="A1836" s="57">
        <v>42250.41743267361</v>
      </c>
      <c r="B1836" s="32" t="s">
        <v>21</v>
      </c>
      <c r="C1836" s="32" t="s">
        <v>3580</v>
      </c>
      <c r="D1836" s="32" t="s">
        <v>3581</v>
      </c>
      <c r="E1836" s="32" t="s">
        <v>3927</v>
      </c>
      <c r="F1836" s="32" t="s">
        <v>8834</v>
      </c>
      <c r="G1836" s="32" t="s">
        <v>2663</v>
      </c>
      <c r="H1836" s="32" t="s">
        <v>2664</v>
      </c>
      <c r="I1836" s="32" t="s">
        <v>4605</v>
      </c>
      <c r="J1836" s="35">
        <v>51.72</v>
      </c>
      <c r="K1836" s="35">
        <v>0</v>
      </c>
      <c r="L1836" s="35">
        <v>0</v>
      </c>
      <c r="M1836" s="35">
        <v>0</v>
      </c>
      <c r="N1836" s="32" t="s">
        <v>2197</v>
      </c>
      <c r="O1836" s="32" t="s">
        <v>18</v>
      </c>
      <c r="P1836" s="32">
        <v>2</v>
      </c>
      <c r="Q1836" s="32" t="s">
        <v>3928</v>
      </c>
    </row>
    <row r="1837" spans="1:17" hidden="1" x14ac:dyDescent="0.25">
      <c r="A1837" s="57">
        <v>42250.417434108793</v>
      </c>
      <c r="B1837" s="32" t="s">
        <v>21</v>
      </c>
      <c r="C1837" s="32" t="s">
        <v>3580</v>
      </c>
      <c r="D1837" s="32" t="s">
        <v>3581</v>
      </c>
      <c r="E1837" s="32" t="s">
        <v>3929</v>
      </c>
      <c r="F1837" s="32" t="s">
        <v>8835</v>
      </c>
      <c r="G1837" s="32" t="s">
        <v>2663</v>
      </c>
      <c r="H1837" s="32" t="s">
        <v>2664</v>
      </c>
      <c r="I1837" s="32" t="s">
        <v>4605</v>
      </c>
      <c r="J1837" s="35">
        <v>517.20000000000005</v>
      </c>
      <c r="K1837" s="35">
        <v>0</v>
      </c>
      <c r="L1837" s="35">
        <v>0</v>
      </c>
      <c r="M1837" s="35">
        <v>0</v>
      </c>
      <c r="N1837" s="32" t="s">
        <v>2197</v>
      </c>
      <c r="O1837" s="32" t="s">
        <v>18</v>
      </c>
      <c r="P1837" s="32">
        <v>20</v>
      </c>
      <c r="Q1837" s="32" t="s">
        <v>3930</v>
      </c>
    </row>
    <row r="1838" spans="1:17" hidden="1" x14ac:dyDescent="0.25">
      <c r="A1838" s="57">
        <v>42250.417435567128</v>
      </c>
      <c r="B1838" s="32" t="s">
        <v>21</v>
      </c>
      <c r="C1838" s="32" t="s">
        <v>3580</v>
      </c>
      <c r="D1838" s="32" t="s">
        <v>3581</v>
      </c>
      <c r="E1838" s="32" t="s">
        <v>5516</v>
      </c>
      <c r="F1838" s="32" t="s">
        <v>8836</v>
      </c>
      <c r="G1838" s="32" t="s">
        <v>5211</v>
      </c>
      <c r="H1838" s="32" t="s">
        <v>5212</v>
      </c>
      <c r="I1838" s="32" t="s">
        <v>4605</v>
      </c>
      <c r="J1838" s="35">
        <v>252.63</v>
      </c>
      <c r="K1838" s="35">
        <v>0</v>
      </c>
      <c r="L1838" s="35">
        <v>0</v>
      </c>
      <c r="M1838" s="35">
        <v>0</v>
      </c>
      <c r="N1838" s="32" t="s">
        <v>2197</v>
      </c>
      <c r="O1838" s="32" t="s">
        <v>18</v>
      </c>
      <c r="P1838" s="32">
        <v>7</v>
      </c>
      <c r="Q1838" s="32" t="s">
        <v>5517</v>
      </c>
    </row>
    <row r="1839" spans="1:17" hidden="1" x14ac:dyDescent="0.25">
      <c r="A1839" s="57">
        <v>42250.417435567128</v>
      </c>
      <c r="B1839" s="32" t="s">
        <v>21</v>
      </c>
      <c r="C1839" s="32" t="s">
        <v>3580</v>
      </c>
      <c r="D1839" s="32" t="s">
        <v>3581</v>
      </c>
      <c r="E1839" s="32" t="s">
        <v>5516</v>
      </c>
      <c r="F1839" s="32" t="s">
        <v>8836</v>
      </c>
      <c r="G1839" s="32" t="s">
        <v>5318</v>
      </c>
      <c r="H1839" s="32" t="s">
        <v>5319</v>
      </c>
      <c r="I1839" s="32" t="s">
        <v>4605</v>
      </c>
      <c r="J1839" s="35">
        <v>10.5</v>
      </c>
      <c r="K1839" s="35">
        <v>0</v>
      </c>
      <c r="L1839" s="35">
        <v>0</v>
      </c>
      <c r="M1839" s="35">
        <v>0</v>
      </c>
      <c r="N1839" s="32" t="s">
        <v>2197</v>
      </c>
      <c r="O1839" s="32" t="s">
        <v>18</v>
      </c>
      <c r="P1839" s="32">
        <v>7</v>
      </c>
      <c r="Q1839" s="32" t="s">
        <v>5517</v>
      </c>
    </row>
    <row r="1840" spans="1:17" hidden="1" x14ac:dyDescent="0.25">
      <c r="A1840" s="57">
        <v>42250.417435567128</v>
      </c>
      <c r="B1840" s="32" t="s">
        <v>21</v>
      </c>
      <c r="C1840" s="32" t="s">
        <v>3580</v>
      </c>
      <c r="D1840" s="32" t="s">
        <v>3581</v>
      </c>
      <c r="E1840" s="32" t="s">
        <v>5516</v>
      </c>
      <c r="F1840" s="32" t="s">
        <v>8836</v>
      </c>
      <c r="G1840" s="32" t="s">
        <v>3131</v>
      </c>
      <c r="H1840" s="32" t="s">
        <v>3132</v>
      </c>
      <c r="I1840" s="32" t="s">
        <v>4605</v>
      </c>
      <c r="J1840" s="35">
        <v>39.97</v>
      </c>
      <c r="K1840" s="35">
        <v>0</v>
      </c>
      <c r="L1840" s="35">
        <v>0</v>
      </c>
      <c r="M1840" s="35">
        <v>0</v>
      </c>
      <c r="N1840" s="32" t="s">
        <v>2197</v>
      </c>
      <c r="O1840" s="32" t="s">
        <v>18</v>
      </c>
      <c r="P1840" s="32">
        <v>7</v>
      </c>
      <c r="Q1840" s="32" t="s">
        <v>5517</v>
      </c>
    </row>
    <row r="1841" spans="1:17" x14ac:dyDescent="0.25">
      <c r="A1841" s="57">
        <v>42250.423255324073</v>
      </c>
      <c r="B1841" s="32" t="s">
        <v>22</v>
      </c>
      <c r="C1841" s="32" t="s">
        <v>463</v>
      </c>
      <c r="D1841" s="32" t="s">
        <v>462</v>
      </c>
      <c r="E1841" s="32" t="s">
        <v>6189</v>
      </c>
      <c r="F1841" s="32" t="s">
        <v>6190</v>
      </c>
      <c r="G1841" s="32" t="s">
        <v>25</v>
      </c>
      <c r="H1841" s="32" t="s">
        <v>26</v>
      </c>
      <c r="I1841" s="32" t="s">
        <v>2006</v>
      </c>
      <c r="J1841" s="35">
        <v>0</v>
      </c>
      <c r="K1841" s="35">
        <v>0</v>
      </c>
      <c r="L1841" s="35">
        <v>0</v>
      </c>
      <c r="M1841" s="35">
        <v>0</v>
      </c>
      <c r="N1841" s="32" t="s">
        <v>19</v>
      </c>
      <c r="O1841" s="32" t="s">
        <v>32</v>
      </c>
      <c r="P1841" s="32">
        <v>0.5</v>
      </c>
      <c r="Q1841" s="32"/>
    </row>
    <row r="1842" spans="1:17" x14ac:dyDescent="0.25">
      <c r="A1842" s="57">
        <v>42250.424933993054</v>
      </c>
      <c r="B1842" s="32" t="s">
        <v>22</v>
      </c>
      <c r="C1842" s="32" t="s">
        <v>463</v>
      </c>
      <c r="D1842" s="32" t="s">
        <v>462</v>
      </c>
      <c r="E1842" s="32" t="s">
        <v>6191</v>
      </c>
      <c r="F1842" s="32" t="s">
        <v>6192</v>
      </c>
      <c r="G1842" s="32" t="s">
        <v>25</v>
      </c>
      <c r="H1842" s="32" t="s">
        <v>26</v>
      </c>
      <c r="I1842" s="32" t="s">
        <v>2006</v>
      </c>
      <c r="J1842" s="35">
        <v>0</v>
      </c>
      <c r="K1842" s="35">
        <v>0</v>
      </c>
      <c r="L1842" s="35">
        <v>0</v>
      </c>
      <c r="M1842" s="35">
        <v>0</v>
      </c>
      <c r="N1842" s="32" t="s">
        <v>19</v>
      </c>
      <c r="O1842" s="32" t="s">
        <v>32</v>
      </c>
      <c r="P1842" s="32">
        <v>2</v>
      </c>
      <c r="Q1842" s="32"/>
    </row>
    <row r="1843" spans="1:17" x14ac:dyDescent="0.25">
      <c r="A1843" s="57">
        <v>42250.424933993054</v>
      </c>
      <c r="B1843" s="32" t="s">
        <v>22</v>
      </c>
      <c r="C1843" s="32" t="s">
        <v>463</v>
      </c>
      <c r="D1843" s="32" t="s">
        <v>462</v>
      </c>
      <c r="E1843" s="32" t="s">
        <v>6191</v>
      </c>
      <c r="F1843" s="32" t="s">
        <v>6192</v>
      </c>
      <c r="G1843" s="32" t="s">
        <v>35</v>
      </c>
      <c r="H1843" s="32" t="s">
        <v>38</v>
      </c>
      <c r="I1843" s="32" t="s">
        <v>2006</v>
      </c>
      <c r="J1843" s="35">
        <v>0</v>
      </c>
      <c r="K1843" s="35">
        <v>0</v>
      </c>
      <c r="L1843" s="35">
        <v>0</v>
      </c>
      <c r="M1843" s="35">
        <v>14.4</v>
      </c>
      <c r="N1843" s="32" t="s">
        <v>19</v>
      </c>
      <c r="O1843" s="32" t="s">
        <v>32</v>
      </c>
      <c r="P1843" s="32">
        <v>1</v>
      </c>
      <c r="Q1843" s="32"/>
    </row>
    <row r="1844" spans="1:17" x14ac:dyDescent="0.25">
      <c r="A1844" s="57">
        <v>42250.42851878472</v>
      </c>
      <c r="B1844" s="32" t="s">
        <v>22</v>
      </c>
      <c r="C1844" s="32" t="s">
        <v>78</v>
      </c>
      <c r="D1844" s="32" t="s">
        <v>77</v>
      </c>
      <c r="E1844" s="32" t="s">
        <v>6193</v>
      </c>
      <c r="F1844" s="32" t="s">
        <v>6194</v>
      </c>
      <c r="G1844" s="32" t="s">
        <v>25</v>
      </c>
      <c r="H1844" s="32" t="s">
        <v>26</v>
      </c>
      <c r="I1844" s="32" t="s">
        <v>2006</v>
      </c>
      <c r="J1844" s="35">
        <v>0</v>
      </c>
      <c r="K1844" s="35">
        <v>0</v>
      </c>
      <c r="L1844" s="35">
        <v>0</v>
      </c>
      <c r="M1844" s="35">
        <v>0</v>
      </c>
      <c r="N1844" s="32" t="s">
        <v>19</v>
      </c>
      <c r="O1844" s="32" t="s">
        <v>24</v>
      </c>
      <c r="P1844" s="32">
        <v>2.5</v>
      </c>
      <c r="Q1844" s="32"/>
    </row>
    <row r="1845" spans="1:17" x14ac:dyDescent="0.25">
      <c r="A1845" s="57">
        <v>42250.42851878472</v>
      </c>
      <c r="B1845" s="32" t="s">
        <v>22</v>
      </c>
      <c r="C1845" s="32" t="s">
        <v>78</v>
      </c>
      <c r="D1845" s="32" t="s">
        <v>77</v>
      </c>
      <c r="E1845" s="32" t="s">
        <v>6193</v>
      </c>
      <c r="F1845" s="32" t="s">
        <v>6194</v>
      </c>
      <c r="G1845" s="32" t="s">
        <v>2639</v>
      </c>
      <c r="H1845" s="32" t="s">
        <v>2640</v>
      </c>
      <c r="I1845" s="32" t="s">
        <v>2006</v>
      </c>
      <c r="J1845" s="35">
        <v>0</v>
      </c>
      <c r="K1845" s="35">
        <v>40.840000000000003</v>
      </c>
      <c r="L1845" s="35">
        <v>0</v>
      </c>
      <c r="M1845" s="35">
        <v>0</v>
      </c>
      <c r="N1845" s="32" t="s">
        <v>19</v>
      </c>
      <c r="O1845" s="32" t="s">
        <v>24</v>
      </c>
      <c r="P1845" s="32">
        <v>1</v>
      </c>
      <c r="Q1845" s="32"/>
    </row>
    <row r="1846" spans="1:17" x14ac:dyDescent="0.25">
      <c r="A1846" s="57">
        <v>42250.42851878472</v>
      </c>
      <c r="B1846" s="32" t="s">
        <v>22</v>
      </c>
      <c r="C1846" s="32" t="s">
        <v>78</v>
      </c>
      <c r="D1846" s="32" t="s">
        <v>77</v>
      </c>
      <c r="E1846" s="32" t="s">
        <v>6193</v>
      </c>
      <c r="F1846" s="32" t="s">
        <v>6194</v>
      </c>
      <c r="G1846" s="32" t="s">
        <v>35</v>
      </c>
      <c r="H1846" s="32" t="s">
        <v>38</v>
      </c>
      <c r="I1846" s="32" t="s">
        <v>2006</v>
      </c>
      <c r="J1846" s="35">
        <v>0</v>
      </c>
      <c r="K1846" s="35">
        <v>0</v>
      </c>
      <c r="L1846" s="35">
        <v>0</v>
      </c>
      <c r="M1846" s="35">
        <v>12.45</v>
      </c>
      <c r="N1846" s="32" t="s">
        <v>19</v>
      </c>
      <c r="O1846" s="32" t="s">
        <v>24</v>
      </c>
      <c r="P1846" s="32">
        <v>1</v>
      </c>
      <c r="Q1846" s="32"/>
    </row>
    <row r="1847" spans="1:17" x14ac:dyDescent="0.25">
      <c r="A1847" s="57">
        <v>42250.430857719904</v>
      </c>
      <c r="B1847" s="32" t="s">
        <v>22</v>
      </c>
      <c r="C1847" s="32" t="s">
        <v>2473</v>
      </c>
      <c r="D1847" s="32" t="s">
        <v>2474</v>
      </c>
      <c r="E1847" s="32" t="s">
        <v>6195</v>
      </c>
      <c r="F1847" s="32" t="s">
        <v>6196</v>
      </c>
      <c r="G1847" s="32" t="s">
        <v>25</v>
      </c>
      <c r="H1847" s="32" t="s">
        <v>26</v>
      </c>
      <c r="I1847" s="32" t="s">
        <v>2006</v>
      </c>
      <c r="J1847" s="35">
        <v>0</v>
      </c>
      <c r="K1847" s="35">
        <v>0</v>
      </c>
      <c r="L1847" s="35">
        <v>0</v>
      </c>
      <c r="M1847" s="35">
        <v>0</v>
      </c>
      <c r="N1847" s="32" t="s">
        <v>19</v>
      </c>
      <c r="O1847" s="32" t="s">
        <v>24</v>
      </c>
      <c r="P1847" s="32">
        <v>0.5</v>
      </c>
      <c r="Q1847" s="32"/>
    </row>
    <row r="1848" spans="1:17" x14ac:dyDescent="0.25">
      <c r="A1848" s="57">
        <v>42250.430857719904</v>
      </c>
      <c r="B1848" s="32" t="s">
        <v>22</v>
      </c>
      <c r="C1848" s="32" t="s">
        <v>2473</v>
      </c>
      <c r="D1848" s="32" t="s">
        <v>2474</v>
      </c>
      <c r="E1848" s="32" t="s">
        <v>6195</v>
      </c>
      <c r="F1848" s="32" t="s">
        <v>6196</v>
      </c>
      <c r="G1848" s="32" t="s">
        <v>388</v>
      </c>
      <c r="H1848" s="32" t="s">
        <v>387</v>
      </c>
      <c r="I1848" s="32" t="s">
        <v>2006</v>
      </c>
      <c r="J1848" s="35">
        <v>0</v>
      </c>
      <c r="K1848" s="35">
        <v>126.2</v>
      </c>
      <c r="L1848" s="35">
        <v>0</v>
      </c>
      <c r="M1848" s="35">
        <v>0</v>
      </c>
      <c r="N1848" s="32" t="s">
        <v>19</v>
      </c>
      <c r="O1848" s="32" t="s">
        <v>24</v>
      </c>
      <c r="P1848" s="32">
        <v>1</v>
      </c>
      <c r="Q1848" s="32"/>
    </row>
    <row r="1849" spans="1:17" x14ac:dyDescent="0.25">
      <c r="A1849" s="57">
        <v>42250.435701770832</v>
      </c>
      <c r="B1849" s="32" t="s">
        <v>22</v>
      </c>
      <c r="C1849" s="32" t="s">
        <v>463</v>
      </c>
      <c r="D1849" s="32" t="s">
        <v>462</v>
      </c>
      <c r="E1849" s="32" t="s">
        <v>6197</v>
      </c>
      <c r="F1849" s="32" t="s">
        <v>6198</v>
      </c>
      <c r="G1849" s="32" t="s">
        <v>25</v>
      </c>
      <c r="H1849" s="32" t="s">
        <v>26</v>
      </c>
      <c r="I1849" s="32" t="s">
        <v>2006</v>
      </c>
      <c r="J1849" s="35">
        <v>0</v>
      </c>
      <c r="K1849" s="35">
        <v>0</v>
      </c>
      <c r="L1849" s="35">
        <v>0</v>
      </c>
      <c r="M1849" s="35">
        <v>0</v>
      </c>
      <c r="N1849" s="32" t="s">
        <v>17</v>
      </c>
      <c r="O1849" s="32" t="s">
        <v>32</v>
      </c>
      <c r="P1849" s="32">
        <v>0.17</v>
      </c>
      <c r="Q1849" s="32"/>
    </row>
    <row r="1850" spans="1:17" x14ac:dyDescent="0.25">
      <c r="A1850" s="57">
        <v>42250.438368553238</v>
      </c>
      <c r="B1850" s="32" t="s">
        <v>22</v>
      </c>
      <c r="C1850" s="32" t="s">
        <v>463</v>
      </c>
      <c r="D1850" s="32" t="s">
        <v>462</v>
      </c>
      <c r="E1850" s="32" t="s">
        <v>6199</v>
      </c>
      <c r="F1850" s="32" t="s">
        <v>6200</v>
      </c>
      <c r="G1850" s="32" t="s">
        <v>25</v>
      </c>
      <c r="H1850" s="32" t="s">
        <v>26</v>
      </c>
      <c r="I1850" s="32" t="s">
        <v>2006</v>
      </c>
      <c r="J1850" s="35">
        <v>0</v>
      </c>
      <c r="K1850" s="35">
        <v>0</v>
      </c>
      <c r="L1850" s="35">
        <v>0</v>
      </c>
      <c r="M1850" s="35">
        <v>0</v>
      </c>
      <c r="N1850" s="32" t="s">
        <v>17</v>
      </c>
      <c r="O1850" s="32" t="s">
        <v>32</v>
      </c>
      <c r="P1850" s="32">
        <v>5</v>
      </c>
      <c r="Q1850" s="32"/>
    </row>
    <row r="1851" spans="1:17" x14ac:dyDescent="0.25">
      <c r="A1851" s="57">
        <v>42250.438368553238</v>
      </c>
      <c r="B1851" s="32" t="s">
        <v>22</v>
      </c>
      <c r="C1851" s="32" t="s">
        <v>463</v>
      </c>
      <c r="D1851" s="32" t="s">
        <v>462</v>
      </c>
      <c r="E1851" s="32" t="s">
        <v>6199</v>
      </c>
      <c r="F1851" s="32" t="s">
        <v>6200</v>
      </c>
      <c r="G1851" s="32" t="s">
        <v>29</v>
      </c>
      <c r="H1851" s="32" t="s">
        <v>30</v>
      </c>
      <c r="I1851" s="32" t="s">
        <v>2006</v>
      </c>
      <c r="J1851" s="35">
        <v>0</v>
      </c>
      <c r="K1851" s="35">
        <v>0</v>
      </c>
      <c r="L1851" s="35">
        <v>0</v>
      </c>
      <c r="M1851" s="35">
        <v>30</v>
      </c>
      <c r="N1851" s="32" t="s">
        <v>17</v>
      </c>
      <c r="O1851" s="32" t="s">
        <v>32</v>
      </c>
      <c r="P1851" s="32">
        <v>1</v>
      </c>
      <c r="Q1851" s="32"/>
    </row>
    <row r="1852" spans="1:17" hidden="1" x14ac:dyDescent="0.25">
      <c r="A1852" s="57">
        <v>42250.438577048611</v>
      </c>
      <c r="B1852" s="32" t="s">
        <v>21</v>
      </c>
      <c r="C1852" s="32" t="s">
        <v>3591</v>
      </c>
      <c r="D1852" s="32" t="s">
        <v>3592</v>
      </c>
      <c r="E1852" s="32" t="s">
        <v>4377</v>
      </c>
      <c r="F1852" s="32" t="s">
        <v>8837</v>
      </c>
      <c r="G1852" s="32" t="s">
        <v>3235</v>
      </c>
      <c r="H1852" s="32" t="s">
        <v>3236</v>
      </c>
      <c r="I1852" s="32" t="s">
        <v>4605</v>
      </c>
      <c r="J1852" s="35">
        <v>4.4800000000000004</v>
      </c>
      <c r="K1852" s="35">
        <v>0</v>
      </c>
      <c r="L1852" s="35">
        <v>0</v>
      </c>
      <c r="M1852" s="35">
        <v>0</v>
      </c>
      <c r="N1852" s="32" t="s">
        <v>2197</v>
      </c>
      <c r="O1852" s="32" t="s">
        <v>18</v>
      </c>
      <c r="P1852" s="32">
        <v>1</v>
      </c>
      <c r="Q1852" s="32" t="s">
        <v>4378</v>
      </c>
    </row>
    <row r="1853" spans="1:17" hidden="1" x14ac:dyDescent="0.25">
      <c r="A1853" s="57">
        <v>42250.43899934028</v>
      </c>
      <c r="B1853" s="32" t="s">
        <v>21</v>
      </c>
      <c r="C1853" s="32" t="s">
        <v>3591</v>
      </c>
      <c r="D1853" s="32" t="s">
        <v>3592</v>
      </c>
      <c r="E1853" s="32" t="s">
        <v>4870</v>
      </c>
      <c r="F1853" s="32" t="s">
        <v>8838</v>
      </c>
      <c r="G1853" s="32" t="s">
        <v>2806</v>
      </c>
      <c r="H1853" s="32" t="s">
        <v>2807</v>
      </c>
      <c r="I1853" s="32" t="s">
        <v>4605</v>
      </c>
      <c r="J1853" s="35">
        <v>285</v>
      </c>
      <c r="K1853" s="35">
        <v>0</v>
      </c>
      <c r="L1853" s="35">
        <v>0</v>
      </c>
      <c r="M1853" s="35">
        <v>0</v>
      </c>
      <c r="N1853" s="32" t="s">
        <v>2197</v>
      </c>
      <c r="O1853" s="32" t="s">
        <v>18</v>
      </c>
      <c r="P1853" s="32">
        <v>190</v>
      </c>
      <c r="Q1853" s="32" t="s">
        <v>4871</v>
      </c>
    </row>
    <row r="1854" spans="1:17" hidden="1" x14ac:dyDescent="0.25">
      <c r="A1854" s="57">
        <v>42250.43899934028</v>
      </c>
      <c r="B1854" s="32" t="s">
        <v>21</v>
      </c>
      <c r="C1854" s="32" t="s">
        <v>3591</v>
      </c>
      <c r="D1854" s="32" t="s">
        <v>3592</v>
      </c>
      <c r="E1854" s="32" t="s">
        <v>4870</v>
      </c>
      <c r="F1854" s="32" t="s">
        <v>8838</v>
      </c>
      <c r="G1854" s="32" t="s">
        <v>3049</v>
      </c>
      <c r="H1854" s="32" t="s">
        <v>3050</v>
      </c>
      <c r="I1854" s="32" t="s">
        <v>4605</v>
      </c>
      <c r="J1854" s="35">
        <v>6178.8</v>
      </c>
      <c r="K1854" s="35">
        <v>0</v>
      </c>
      <c r="L1854" s="35">
        <v>0</v>
      </c>
      <c r="M1854" s="35">
        <v>0</v>
      </c>
      <c r="N1854" s="32" t="s">
        <v>2197</v>
      </c>
      <c r="O1854" s="32" t="s">
        <v>18</v>
      </c>
      <c r="P1854" s="32">
        <v>190</v>
      </c>
      <c r="Q1854" s="32" t="s">
        <v>4871</v>
      </c>
    </row>
    <row r="1855" spans="1:17" hidden="1" x14ac:dyDescent="0.25">
      <c r="A1855" s="57">
        <v>42250.439344942133</v>
      </c>
      <c r="B1855" s="32" t="s">
        <v>21</v>
      </c>
      <c r="C1855" s="32" t="s">
        <v>3591</v>
      </c>
      <c r="D1855" s="32" t="s">
        <v>3592</v>
      </c>
      <c r="E1855" s="32" t="s">
        <v>4399</v>
      </c>
      <c r="F1855" s="32" t="s">
        <v>8839</v>
      </c>
      <c r="G1855" s="32" t="s">
        <v>2821</v>
      </c>
      <c r="H1855" s="32" t="s">
        <v>2822</v>
      </c>
      <c r="I1855" s="32" t="s">
        <v>4605</v>
      </c>
      <c r="J1855" s="35">
        <v>127.04</v>
      </c>
      <c r="K1855" s="35">
        <v>0</v>
      </c>
      <c r="L1855" s="35">
        <v>0</v>
      </c>
      <c r="M1855" s="35">
        <v>0</v>
      </c>
      <c r="N1855" s="32" t="s">
        <v>2197</v>
      </c>
      <c r="O1855" s="32" t="s">
        <v>18</v>
      </c>
      <c r="P1855" s="32">
        <v>2</v>
      </c>
      <c r="Q1855" s="32" t="s">
        <v>4400</v>
      </c>
    </row>
    <row r="1856" spans="1:17" hidden="1" x14ac:dyDescent="0.25">
      <c r="A1856" s="57">
        <v>42250.439344942133</v>
      </c>
      <c r="B1856" s="32" t="s">
        <v>21</v>
      </c>
      <c r="C1856" s="32" t="s">
        <v>3591</v>
      </c>
      <c r="D1856" s="32" t="s">
        <v>3592</v>
      </c>
      <c r="E1856" s="32" t="s">
        <v>4399</v>
      </c>
      <c r="F1856" s="32" t="s">
        <v>8839</v>
      </c>
      <c r="G1856" s="32" t="s">
        <v>3102</v>
      </c>
      <c r="H1856" s="32" t="s">
        <v>3103</v>
      </c>
      <c r="I1856" s="32" t="s">
        <v>4605</v>
      </c>
      <c r="J1856" s="35">
        <v>77.989999999999995</v>
      </c>
      <c r="K1856" s="35">
        <v>0</v>
      </c>
      <c r="L1856" s="35">
        <v>0</v>
      </c>
      <c r="M1856" s="35">
        <v>0</v>
      </c>
      <c r="N1856" s="32" t="s">
        <v>2197</v>
      </c>
      <c r="O1856" s="32" t="s">
        <v>18</v>
      </c>
      <c r="P1856" s="32">
        <v>1</v>
      </c>
      <c r="Q1856" s="32" t="s">
        <v>4400</v>
      </c>
    </row>
    <row r="1857" spans="1:17" hidden="1" x14ac:dyDescent="0.25">
      <c r="A1857" s="57">
        <v>42250.439935960647</v>
      </c>
      <c r="B1857" s="32" t="s">
        <v>21</v>
      </c>
      <c r="C1857" s="32" t="s">
        <v>3591</v>
      </c>
      <c r="D1857" s="32" t="s">
        <v>3592</v>
      </c>
      <c r="E1857" s="32" t="s">
        <v>4438</v>
      </c>
      <c r="F1857" s="32" t="s">
        <v>8840</v>
      </c>
      <c r="G1857" s="32" t="s">
        <v>3049</v>
      </c>
      <c r="H1857" s="32" t="s">
        <v>3050</v>
      </c>
      <c r="I1857" s="32" t="s">
        <v>4605</v>
      </c>
      <c r="J1857" s="35">
        <v>650.4</v>
      </c>
      <c r="K1857" s="35">
        <v>0</v>
      </c>
      <c r="L1857" s="35">
        <v>0</v>
      </c>
      <c r="M1857" s="35">
        <v>0</v>
      </c>
      <c r="N1857" s="32" t="s">
        <v>2197</v>
      </c>
      <c r="O1857" s="32" t="s">
        <v>18</v>
      </c>
      <c r="P1857" s="32">
        <v>20</v>
      </c>
      <c r="Q1857" s="32" t="s">
        <v>4439</v>
      </c>
    </row>
    <row r="1858" spans="1:17" hidden="1" x14ac:dyDescent="0.25">
      <c r="A1858" s="57">
        <v>42250.439935960647</v>
      </c>
      <c r="B1858" s="32" t="s">
        <v>21</v>
      </c>
      <c r="C1858" s="32" t="s">
        <v>3591</v>
      </c>
      <c r="D1858" s="32" t="s">
        <v>3592</v>
      </c>
      <c r="E1858" s="32" t="s">
        <v>4438</v>
      </c>
      <c r="F1858" s="32" t="s">
        <v>8840</v>
      </c>
      <c r="G1858" s="32" t="s">
        <v>2806</v>
      </c>
      <c r="H1858" s="32" t="s">
        <v>2807</v>
      </c>
      <c r="I1858" s="32" t="s">
        <v>4605</v>
      </c>
      <c r="J1858" s="35">
        <v>30</v>
      </c>
      <c r="K1858" s="35">
        <v>0</v>
      </c>
      <c r="L1858" s="35">
        <v>0</v>
      </c>
      <c r="M1858" s="35">
        <v>0</v>
      </c>
      <c r="N1858" s="32" t="s">
        <v>2197</v>
      </c>
      <c r="O1858" s="32" t="s">
        <v>18</v>
      </c>
      <c r="P1858" s="32">
        <v>20</v>
      </c>
      <c r="Q1858" s="32" t="s">
        <v>4439</v>
      </c>
    </row>
    <row r="1859" spans="1:17" hidden="1" x14ac:dyDescent="0.25">
      <c r="A1859" s="57">
        <v>42250.440624270836</v>
      </c>
      <c r="B1859" s="32" t="s">
        <v>21</v>
      </c>
      <c r="C1859" s="32" t="s">
        <v>3591</v>
      </c>
      <c r="D1859" s="32" t="s">
        <v>3592</v>
      </c>
      <c r="E1859" s="32" t="s">
        <v>3931</v>
      </c>
      <c r="F1859" s="32" t="s">
        <v>8841</v>
      </c>
      <c r="G1859" s="32" t="s">
        <v>2690</v>
      </c>
      <c r="H1859" s="32" t="s">
        <v>2691</v>
      </c>
      <c r="I1859" s="32" t="s">
        <v>4605</v>
      </c>
      <c r="J1859" s="35">
        <v>29.14</v>
      </c>
      <c r="K1859" s="35">
        <v>0</v>
      </c>
      <c r="L1859" s="35">
        <v>0</v>
      </c>
      <c r="M1859" s="35">
        <v>0</v>
      </c>
      <c r="N1859" s="32" t="s">
        <v>2197</v>
      </c>
      <c r="O1859" s="32" t="s">
        <v>18</v>
      </c>
      <c r="P1859" s="32">
        <v>1</v>
      </c>
      <c r="Q1859" s="32" t="s">
        <v>3932</v>
      </c>
    </row>
    <row r="1860" spans="1:17" hidden="1" x14ac:dyDescent="0.25">
      <c r="A1860" s="57">
        <v>42250.440624270836</v>
      </c>
      <c r="B1860" s="32" t="s">
        <v>21</v>
      </c>
      <c r="C1860" s="32" t="s">
        <v>3591</v>
      </c>
      <c r="D1860" s="32" t="s">
        <v>3592</v>
      </c>
      <c r="E1860" s="32" t="s">
        <v>3931</v>
      </c>
      <c r="F1860" s="32" t="s">
        <v>8841</v>
      </c>
      <c r="G1860" s="32" t="s">
        <v>2693</v>
      </c>
      <c r="H1860" s="32" t="s">
        <v>2694</v>
      </c>
      <c r="I1860" s="32" t="s">
        <v>4605</v>
      </c>
      <c r="J1860" s="35">
        <v>2.33</v>
      </c>
      <c r="K1860" s="35">
        <v>0</v>
      </c>
      <c r="L1860" s="35">
        <v>0</v>
      </c>
      <c r="M1860" s="35">
        <v>0</v>
      </c>
      <c r="N1860" s="32" t="s">
        <v>2197</v>
      </c>
      <c r="O1860" s="32" t="s">
        <v>18</v>
      </c>
      <c r="P1860" s="32">
        <v>1</v>
      </c>
      <c r="Q1860" s="32" t="s">
        <v>3932</v>
      </c>
    </row>
    <row r="1861" spans="1:17" hidden="1" x14ac:dyDescent="0.25">
      <c r="A1861" s="57">
        <v>42250.440886145836</v>
      </c>
      <c r="B1861" s="32" t="s">
        <v>21</v>
      </c>
      <c r="C1861" s="32" t="s">
        <v>3591</v>
      </c>
      <c r="D1861" s="32" t="s">
        <v>3592</v>
      </c>
      <c r="E1861" s="32" t="s">
        <v>3933</v>
      </c>
      <c r="F1861" s="32" t="s">
        <v>8842</v>
      </c>
      <c r="G1861" s="32" t="s">
        <v>3235</v>
      </c>
      <c r="H1861" s="32" t="s">
        <v>3236</v>
      </c>
      <c r="I1861" s="32" t="s">
        <v>4605</v>
      </c>
      <c r="J1861" s="35">
        <v>13.44</v>
      </c>
      <c r="K1861" s="35">
        <v>0</v>
      </c>
      <c r="L1861" s="35">
        <v>0</v>
      </c>
      <c r="M1861" s="35">
        <v>0</v>
      </c>
      <c r="N1861" s="32" t="s">
        <v>2197</v>
      </c>
      <c r="O1861" s="32" t="s">
        <v>18</v>
      </c>
      <c r="P1861" s="32">
        <v>3</v>
      </c>
      <c r="Q1861" s="32" t="s">
        <v>3932</v>
      </c>
    </row>
    <row r="1862" spans="1:17" hidden="1" x14ac:dyDescent="0.25">
      <c r="A1862" s="57">
        <v>42250.440886145836</v>
      </c>
      <c r="B1862" s="32" t="s">
        <v>21</v>
      </c>
      <c r="C1862" s="32" t="s">
        <v>3591</v>
      </c>
      <c r="D1862" s="32" t="s">
        <v>3592</v>
      </c>
      <c r="E1862" s="32" t="s">
        <v>3933</v>
      </c>
      <c r="F1862" s="32" t="s">
        <v>8842</v>
      </c>
      <c r="G1862" s="32" t="s">
        <v>2690</v>
      </c>
      <c r="H1862" s="32" t="s">
        <v>2691</v>
      </c>
      <c r="I1862" s="32" t="s">
        <v>4605</v>
      </c>
      <c r="J1862" s="35">
        <v>20.6</v>
      </c>
      <c r="K1862" s="35">
        <v>0</v>
      </c>
      <c r="L1862" s="35">
        <v>0</v>
      </c>
      <c r="M1862" s="35">
        <v>0</v>
      </c>
      <c r="N1862" s="32" t="s">
        <v>2197</v>
      </c>
      <c r="O1862" s="32" t="s">
        <v>18</v>
      </c>
      <c r="P1862" s="32">
        <v>1</v>
      </c>
      <c r="Q1862" s="32" t="s">
        <v>3932</v>
      </c>
    </row>
    <row r="1863" spans="1:17" hidden="1" x14ac:dyDescent="0.25">
      <c r="A1863" s="57">
        <v>42250.440886145836</v>
      </c>
      <c r="B1863" s="32" t="s">
        <v>21</v>
      </c>
      <c r="C1863" s="32" t="s">
        <v>3591</v>
      </c>
      <c r="D1863" s="32" t="s">
        <v>3592</v>
      </c>
      <c r="E1863" s="32" t="s">
        <v>3933</v>
      </c>
      <c r="F1863" s="32" t="s">
        <v>8842</v>
      </c>
      <c r="G1863" s="32" t="s">
        <v>2693</v>
      </c>
      <c r="H1863" s="32" t="s">
        <v>2694</v>
      </c>
      <c r="I1863" s="32" t="s">
        <v>4605</v>
      </c>
      <c r="J1863" s="35">
        <v>1.64</v>
      </c>
      <c r="K1863" s="35">
        <v>0</v>
      </c>
      <c r="L1863" s="35">
        <v>0</v>
      </c>
      <c r="M1863" s="35">
        <v>0</v>
      </c>
      <c r="N1863" s="32" t="s">
        <v>2197</v>
      </c>
      <c r="O1863" s="32" t="s">
        <v>18</v>
      </c>
      <c r="P1863" s="32">
        <v>1</v>
      </c>
      <c r="Q1863" s="32" t="s">
        <v>3932</v>
      </c>
    </row>
    <row r="1864" spans="1:17" hidden="1" x14ac:dyDescent="0.25">
      <c r="A1864" s="57">
        <v>42250.441164270836</v>
      </c>
      <c r="B1864" s="32" t="s">
        <v>21</v>
      </c>
      <c r="C1864" s="32" t="s">
        <v>3591</v>
      </c>
      <c r="D1864" s="32" t="s">
        <v>3592</v>
      </c>
      <c r="E1864" s="32" t="s">
        <v>4071</v>
      </c>
      <c r="F1864" s="32" t="s">
        <v>8843</v>
      </c>
      <c r="G1864" s="32" t="s">
        <v>2679</v>
      </c>
      <c r="H1864" s="32" t="s">
        <v>2680</v>
      </c>
      <c r="I1864" s="32" t="s">
        <v>4605</v>
      </c>
      <c r="J1864" s="35">
        <v>121.86</v>
      </c>
      <c r="K1864" s="35">
        <v>0</v>
      </c>
      <c r="L1864" s="35">
        <v>0</v>
      </c>
      <c r="M1864" s="35">
        <v>0</v>
      </c>
      <c r="N1864" s="32" t="s">
        <v>2197</v>
      </c>
      <c r="O1864" s="32" t="s">
        <v>18</v>
      </c>
      <c r="P1864" s="32">
        <v>2</v>
      </c>
      <c r="Q1864" s="32" t="s">
        <v>4072</v>
      </c>
    </row>
    <row r="1865" spans="1:17" hidden="1" x14ac:dyDescent="0.25">
      <c r="A1865" s="57">
        <v>42250.441164270836</v>
      </c>
      <c r="B1865" s="32" t="s">
        <v>21</v>
      </c>
      <c r="C1865" s="32" t="s">
        <v>3591</v>
      </c>
      <c r="D1865" s="32" t="s">
        <v>3592</v>
      </c>
      <c r="E1865" s="32" t="s">
        <v>4071</v>
      </c>
      <c r="F1865" s="32" t="s">
        <v>8843</v>
      </c>
      <c r="G1865" s="32" t="s">
        <v>2690</v>
      </c>
      <c r="H1865" s="32" t="s">
        <v>2691</v>
      </c>
      <c r="I1865" s="32" t="s">
        <v>4605</v>
      </c>
      <c r="J1865" s="35">
        <v>116.56</v>
      </c>
      <c r="K1865" s="35">
        <v>0</v>
      </c>
      <c r="L1865" s="35">
        <v>0</v>
      </c>
      <c r="M1865" s="35">
        <v>0</v>
      </c>
      <c r="N1865" s="32" t="s">
        <v>2197</v>
      </c>
      <c r="O1865" s="32" t="s">
        <v>18</v>
      </c>
      <c r="P1865" s="32">
        <v>4</v>
      </c>
      <c r="Q1865" s="32" t="s">
        <v>4072</v>
      </c>
    </row>
    <row r="1866" spans="1:17" hidden="1" x14ac:dyDescent="0.25">
      <c r="A1866" s="57">
        <v>42250.441164270836</v>
      </c>
      <c r="B1866" s="32" t="s">
        <v>21</v>
      </c>
      <c r="C1866" s="32" t="s">
        <v>3591</v>
      </c>
      <c r="D1866" s="32" t="s">
        <v>3592</v>
      </c>
      <c r="E1866" s="32" t="s">
        <v>4071</v>
      </c>
      <c r="F1866" s="32" t="s">
        <v>8843</v>
      </c>
      <c r="G1866" s="32" t="s">
        <v>2693</v>
      </c>
      <c r="H1866" s="32" t="s">
        <v>2694</v>
      </c>
      <c r="I1866" s="32" t="s">
        <v>4605</v>
      </c>
      <c r="J1866" s="35">
        <v>9.32</v>
      </c>
      <c r="K1866" s="35">
        <v>0</v>
      </c>
      <c r="L1866" s="35">
        <v>0</v>
      </c>
      <c r="M1866" s="35">
        <v>0</v>
      </c>
      <c r="N1866" s="32" t="s">
        <v>2197</v>
      </c>
      <c r="O1866" s="32" t="s">
        <v>18</v>
      </c>
      <c r="P1866" s="32">
        <v>4</v>
      </c>
      <c r="Q1866" s="32" t="s">
        <v>4072</v>
      </c>
    </row>
    <row r="1867" spans="1:17" hidden="1" x14ac:dyDescent="0.25">
      <c r="A1867" s="57">
        <v>42250.441430324077</v>
      </c>
      <c r="B1867" s="32" t="s">
        <v>21</v>
      </c>
      <c r="C1867" s="32" t="s">
        <v>3591</v>
      </c>
      <c r="D1867" s="32" t="s">
        <v>3592</v>
      </c>
      <c r="E1867" s="32" t="s">
        <v>4073</v>
      </c>
      <c r="F1867" s="32" t="s">
        <v>8844</v>
      </c>
      <c r="G1867" s="32" t="s">
        <v>2690</v>
      </c>
      <c r="H1867" s="32" t="s">
        <v>2691</v>
      </c>
      <c r="I1867" s="32" t="s">
        <v>4605</v>
      </c>
      <c r="J1867" s="35">
        <v>41.2</v>
      </c>
      <c r="K1867" s="35">
        <v>0</v>
      </c>
      <c r="L1867" s="35">
        <v>0</v>
      </c>
      <c r="M1867" s="35">
        <v>0</v>
      </c>
      <c r="N1867" s="32" t="s">
        <v>2197</v>
      </c>
      <c r="O1867" s="32" t="s">
        <v>18</v>
      </c>
      <c r="P1867" s="32">
        <v>2</v>
      </c>
      <c r="Q1867" s="32" t="s">
        <v>4072</v>
      </c>
    </row>
    <row r="1868" spans="1:17" hidden="1" x14ac:dyDescent="0.25">
      <c r="A1868" s="57">
        <v>42250.441430324077</v>
      </c>
      <c r="B1868" s="32" t="s">
        <v>21</v>
      </c>
      <c r="C1868" s="32" t="s">
        <v>3591</v>
      </c>
      <c r="D1868" s="32" t="s">
        <v>3592</v>
      </c>
      <c r="E1868" s="32" t="s">
        <v>4073</v>
      </c>
      <c r="F1868" s="32" t="s">
        <v>8844</v>
      </c>
      <c r="G1868" s="32" t="s">
        <v>2693</v>
      </c>
      <c r="H1868" s="32" t="s">
        <v>2694</v>
      </c>
      <c r="I1868" s="32" t="s">
        <v>4605</v>
      </c>
      <c r="J1868" s="35">
        <v>3.28</v>
      </c>
      <c r="K1868" s="35">
        <v>0</v>
      </c>
      <c r="L1868" s="35">
        <v>0</v>
      </c>
      <c r="M1868" s="35">
        <v>0</v>
      </c>
      <c r="N1868" s="32" t="s">
        <v>2197</v>
      </c>
      <c r="O1868" s="32" t="s">
        <v>18</v>
      </c>
      <c r="P1868" s="32">
        <v>2</v>
      </c>
      <c r="Q1868" s="32" t="s">
        <v>4072</v>
      </c>
    </row>
    <row r="1869" spans="1:17" hidden="1" x14ac:dyDescent="0.25">
      <c r="A1869" s="57">
        <v>42250.44172638889</v>
      </c>
      <c r="B1869" s="32" t="s">
        <v>21</v>
      </c>
      <c r="C1869" s="32" t="s">
        <v>3591</v>
      </c>
      <c r="D1869" s="32" t="s">
        <v>3592</v>
      </c>
      <c r="E1869" s="32" t="s">
        <v>3593</v>
      </c>
      <c r="F1869" s="32" t="s">
        <v>8845</v>
      </c>
      <c r="G1869" s="32" t="s">
        <v>3049</v>
      </c>
      <c r="H1869" s="32" t="s">
        <v>3050</v>
      </c>
      <c r="I1869" s="32" t="s">
        <v>4605</v>
      </c>
      <c r="J1869" s="35">
        <v>16260</v>
      </c>
      <c r="K1869" s="35">
        <v>0</v>
      </c>
      <c r="L1869" s="35">
        <v>0</v>
      </c>
      <c r="M1869" s="35">
        <v>0</v>
      </c>
      <c r="N1869" s="32" t="s">
        <v>2197</v>
      </c>
      <c r="O1869" s="32" t="s">
        <v>18</v>
      </c>
      <c r="P1869" s="32">
        <v>500</v>
      </c>
      <c r="Q1869" s="32" t="s">
        <v>2248</v>
      </c>
    </row>
    <row r="1870" spans="1:17" hidden="1" x14ac:dyDescent="0.25">
      <c r="A1870" s="57">
        <v>42250.44172638889</v>
      </c>
      <c r="B1870" s="32" t="s">
        <v>21</v>
      </c>
      <c r="C1870" s="32" t="s">
        <v>3591</v>
      </c>
      <c r="D1870" s="32" t="s">
        <v>3592</v>
      </c>
      <c r="E1870" s="32" t="s">
        <v>3593</v>
      </c>
      <c r="F1870" s="32" t="s">
        <v>8845</v>
      </c>
      <c r="G1870" s="32" t="s">
        <v>2806</v>
      </c>
      <c r="H1870" s="32" t="s">
        <v>2807</v>
      </c>
      <c r="I1870" s="32" t="s">
        <v>4605</v>
      </c>
      <c r="J1870" s="35">
        <v>750</v>
      </c>
      <c r="K1870" s="35">
        <v>0</v>
      </c>
      <c r="L1870" s="35">
        <v>0</v>
      </c>
      <c r="M1870" s="35">
        <v>0</v>
      </c>
      <c r="N1870" s="32" t="s">
        <v>2197</v>
      </c>
      <c r="O1870" s="32" t="s">
        <v>18</v>
      </c>
      <c r="P1870" s="32">
        <v>500</v>
      </c>
      <c r="Q1870" s="32" t="s">
        <v>2248</v>
      </c>
    </row>
    <row r="1871" spans="1:17" hidden="1" x14ac:dyDescent="0.25">
      <c r="A1871" s="57">
        <v>42250.44172638889</v>
      </c>
      <c r="B1871" s="32" t="s">
        <v>21</v>
      </c>
      <c r="C1871" s="32" t="s">
        <v>3591</v>
      </c>
      <c r="D1871" s="32" t="s">
        <v>3592</v>
      </c>
      <c r="E1871" s="32" t="s">
        <v>3593</v>
      </c>
      <c r="F1871" s="32" t="s">
        <v>8845</v>
      </c>
      <c r="G1871" s="32" t="s">
        <v>3237</v>
      </c>
      <c r="H1871" s="32" t="s">
        <v>3238</v>
      </c>
      <c r="I1871" s="32" t="s">
        <v>4605</v>
      </c>
      <c r="J1871" s="35">
        <v>3090</v>
      </c>
      <c r="K1871" s="35">
        <v>0</v>
      </c>
      <c r="L1871" s="35">
        <v>0</v>
      </c>
      <c r="M1871" s="35">
        <v>0</v>
      </c>
      <c r="N1871" s="32" t="s">
        <v>2197</v>
      </c>
      <c r="O1871" s="32" t="s">
        <v>18</v>
      </c>
      <c r="P1871" s="32">
        <v>150</v>
      </c>
      <c r="Q1871" s="32" t="s">
        <v>2248</v>
      </c>
    </row>
    <row r="1872" spans="1:17" hidden="1" x14ac:dyDescent="0.25">
      <c r="A1872" s="57">
        <v>42250.44172638889</v>
      </c>
      <c r="B1872" s="32" t="s">
        <v>21</v>
      </c>
      <c r="C1872" s="32" t="s">
        <v>3591</v>
      </c>
      <c r="D1872" s="32" t="s">
        <v>3592</v>
      </c>
      <c r="E1872" s="32" t="s">
        <v>3593</v>
      </c>
      <c r="F1872" s="32" t="s">
        <v>8845</v>
      </c>
      <c r="G1872" s="32" t="s">
        <v>3239</v>
      </c>
      <c r="H1872" s="32" t="s">
        <v>3240</v>
      </c>
      <c r="I1872" s="32" t="s">
        <v>4605</v>
      </c>
      <c r="J1872" s="35">
        <v>246</v>
      </c>
      <c r="K1872" s="35">
        <v>0</v>
      </c>
      <c r="L1872" s="35">
        <v>0</v>
      </c>
      <c r="M1872" s="35">
        <v>0</v>
      </c>
      <c r="N1872" s="32" t="s">
        <v>2197</v>
      </c>
      <c r="O1872" s="32" t="s">
        <v>18</v>
      </c>
      <c r="P1872" s="32">
        <v>150</v>
      </c>
      <c r="Q1872" s="32" t="s">
        <v>2248</v>
      </c>
    </row>
    <row r="1873" spans="1:17" hidden="1" x14ac:dyDescent="0.25">
      <c r="A1873" s="57">
        <v>42250.44172638889</v>
      </c>
      <c r="B1873" s="32" t="s">
        <v>21</v>
      </c>
      <c r="C1873" s="32" t="s">
        <v>3591</v>
      </c>
      <c r="D1873" s="32" t="s">
        <v>3592</v>
      </c>
      <c r="E1873" s="32" t="s">
        <v>3593</v>
      </c>
      <c r="F1873" s="32" t="s">
        <v>8845</v>
      </c>
      <c r="G1873" s="32" t="s">
        <v>3235</v>
      </c>
      <c r="H1873" s="32" t="s">
        <v>3236</v>
      </c>
      <c r="I1873" s="32" t="s">
        <v>4605</v>
      </c>
      <c r="J1873" s="35">
        <v>672</v>
      </c>
      <c r="K1873" s="35">
        <v>0</v>
      </c>
      <c r="L1873" s="35">
        <v>0</v>
      </c>
      <c r="M1873" s="35">
        <v>0</v>
      </c>
      <c r="N1873" s="32" t="s">
        <v>2197</v>
      </c>
      <c r="O1873" s="32" t="s">
        <v>18</v>
      </c>
      <c r="P1873" s="32">
        <v>150</v>
      </c>
      <c r="Q1873" s="32" t="s">
        <v>2248</v>
      </c>
    </row>
    <row r="1874" spans="1:17" hidden="1" x14ac:dyDescent="0.25">
      <c r="A1874" s="57">
        <v>42250.442130405092</v>
      </c>
      <c r="B1874" s="32" t="s">
        <v>21</v>
      </c>
      <c r="C1874" s="32" t="s">
        <v>3591</v>
      </c>
      <c r="D1874" s="32" t="s">
        <v>3592</v>
      </c>
      <c r="E1874" s="32" t="s">
        <v>5080</v>
      </c>
      <c r="F1874" s="32" t="s">
        <v>8846</v>
      </c>
      <c r="G1874" s="32" t="s">
        <v>3049</v>
      </c>
      <c r="H1874" s="32" t="s">
        <v>3050</v>
      </c>
      <c r="I1874" s="32" t="s">
        <v>4605</v>
      </c>
      <c r="J1874" s="35">
        <v>16260</v>
      </c>
      <c r="K1874" s="35">
        <v>0</v>
      </c>
      <c r="L1874" s="35">
        <v>0</v>
      </c>
      <c r="M1874" s="35">
        <v>0</v>
      </c>
      <c r="N1874" s="32" t="s">
        <v>2197</v>
      </c>
      <c r="O1874" s="32" t="s">
        <v>18</v>
      </c>
      <c r="P1874" s="32">
        <v>500</v>
      </c>
      <c r="Q1874" s="32" t="s">
        <v>4385</v>
      </c>
    </row>
    <row r="1875" spans="1:17" hidden="1" x14ac:dyDescent="0.25">
      <c r="A1875" s="57">
        <v>42250.442130405092</v>
      </c>
      <c r="B1875" s="32" t="s">
        <v>21</v>
      </c>
      <c r="C1875" s="32" t="s">
        <v>3591</v>
      </c>
      <c r="D1875" s="32" t="s">
        <v>3592</v>
      </c>
      <c r="E1875" s="32" t="s">
        <v>5080</v>
      </c>
      <c r="F1875" s="32" t="s">
        <v>8846</v>
      </c>
      <c r="G1875" s="32" t="s">
        <v>2806</v>
      </c>
      <c r="H1875" s="32" t="s">
        <v>2807</v>
      </c>
      <c r="I1875" s="32" t="s">
        <v>4605</v>
      </c>
      <c r="J1875" s="35">
        <v>750</v>
      </c>
      <c r="K1875" s="35">
        <v>0</v>
      </c>
      <c r="L1875" s="35">
        <v>0</v>
      </c>
      <c r="M1875" s="35">
        <v>0</v>
      </c>
      <c r="N1875" s="32" t="s">
        <v>2197</v>
      </c>
      <c r="O1875" s="32" t="s">
        <v>18</v>
      </c>
      <c r="P1875" s="32">
        <v>500</v>
      </c>
      <c r="Q1875" s="32" t="s">
        <v>4385</v>
      </c>
    </row>
    <row r="1876" spans="1:17" hidden="1" x14ac:dyDescent="0.25">
      <c r="A1876" s="57">
        <v>42250.442130405092</v>
      </c>
      <c r="B1876" s="32" t="s">
        <v>21</v>
      </c>
      <c r="C1876" s="32" t="s">
        <v>3591</v>
      </c>
      <c r="D1876" s="32" t="s">
        <v>3592</v>
      </c>
      <c r="E1876" s="32" t="s">
        <v>5080</v>
      </c>
      <c r="F1876" s="32" t="s">
        <v>8846</v>
      </c>
      <c r="G1876" s="32" t="s">
        <v>3237</v>
      </c>
      <c r="H1876" s="32" t="s">
        <v>3238</v>
      </c>
      <c r="I1876" s="32" t="s">
        <v>4605</v>
      </c>
      <c r="J1876" s="35">
        <v>1297.8</v>
      </c>
      <c r="K1876" s="35">
        <v>0</v>
      </c>
      <c r="L1876" s="35">
        <v>0</v>
      </c>
      <c r="M1876" s="35">
        <v>0</v>
      </c>
      <c r="N1876" s="32" t="s">
        <v>2197</v>
      </c>
      <c r="O1876" s="32" t="s">
        <v>18</v>
      </c>
      <c r="P1876" s="32">
        <v>63</v>
      </c>
      <c r="Q1876" s="32" t="s">
        <v>4385</v>
      </c>
    </row>
    <row r="1877" spans="1:17" hidden="1" x14ac:dyDescent="0.25">
      <c r="A1877" s="57">
        <v>42250.442130405092</v>
      </c>
      <c r="B1877" s="32" t="s">
        <v>21</v>
      </c>
      <c r="C1877" s="32" t="s">
        <v>3591</v>
      </c>
      <c r="D1877" s="32" t="s">
        <v>3592</v>
      </c>
      <c r="E1877" s="32" t="s">
        <v>5080</v>
      </c>
      <c r="F1877" s="32" t="s">
        <v>8846</v>
      </c>
      <c r="G1877" s="32" t="s">
        <v>3239</v>
      </c>
      <c r="H1877" s="32" t="s">
        <v>3240</v>
      </c>
      <c r="I1877" s="32" t="s">
        <v>4605</v>
      </c>
      <c r="J1877" s="35">
        <v>103.32</v>
      </c>
      <c r="K1877" s="35">
        <v>0</v>
      </c>
      <c r="L1877" s="35">
        <v>0</v>
      </c>
      <c r="M1877" s="35">
        <v>0</v>
      </c>
      <c r="N1877" s="32" t="s">
        <v>2197</v>
      </c>
      <c r="O1877" s="32" t="s">
        <v>18</v>
      </c>
      <c r="P1877" s="32">
        <v>63</v>
      </c>
      <c r="Q1877" s="32" t="s">
        <v>4385</v>
      </c>
    </row>
    <row r="1878" spans="1:17" hidden="1" x14ac:dyDescent="0.25">
      <c r="A1878" s="57">
        <v>42250.442130405092</v>
      </c>
      <c r="B1878" s="32" t="s">
        <v>21</v>
      </c>
      <c r="C1878" s="32" t="s">
        <v>3591</v>
      </c>
      <c r="D1878" s="32" t="s">
        <v>3592</v>
      </c>
      <c r="E1878" s="32" t="s">
        <v>5080</v>
      </c>
      <c r="F1878" s="32" t="s">
        <v>8846</v>
      </c>
      <c r="G1878" s="32" t="s">
        <v>3235</v>
      </c>
      <c r="H1878" s="32" t="s">
        <v>3236</v>
      </c>
      <c r="I1878" s="32" t="s">
        <v>4605</v>
      </c>
      <c r="J1878" s="35">
        <v>282.24</v>
      </c>
      <c r="K1878" s="35">
        <v>0</v>
      </c>
      <c r="L1878" s="35">
        <v>0</v>
      </c>
      <c r="M1878" s="35">
        <v>0</v>
      </c>
      <c r="N1878" s="32" t="s">
        <v>2197</v>
      </c>
      <c r="O1878" s="32" t="s">
        <v>18</v>
      </c>
      <c r="P1878" s="32">
        <v>63</v>
      </c>
      <c r="Q1878" s="32" t="s">
        <v>4385</v>
      </c>
    </row>
    <row r="1879" spans="1:17" hidden="1" x14ac:dyDescent="0.25">
      <c r="A1879" s="57">
        <v>42250.442659918983</v>
      </c>
      <c r="B1879" s="32" t="s">
        <v>21</v>
      </c>
      <c r="C1879" s="32" t="s">
        <v>3934</v>
      </c>
      <c r="D1879" s="32" t="s">
        <v>3935</v>
      </c>
      <c r="E1879" s="32" t="s">
        <v>3936</v>
      </c>
      <c r="F1879" s="32" t="s">
        <v>8847</v>
      </c>
      <c r="G1879" s="32" t="s">
        <v>2646</v>
      </c>
      <c r="H1879" s="32" t="s">
        <v>2647</v>
      </c>
      <c r="I1879" s="32" t="s">
        <v>4605</v>
      </c>
      <c r="J1879" s="35">
        <v>40.4</v>
      </c>
      <c r="K1879" s="35">
        <v>0</v>
      </c>
      <c r="L1879" s="35">
        <v>0</v>
      </c>
      <c r="M1879" s="35">
        <v>0</v>
      </c>
      <c r="N1879" s="32" t="s">
        <v>2197</v>
      </c>
      <c r="O1879" s="32" t="s">
        <v>18</v>
      </c>
      <c r="P1879" s="32">
        <v>2</v>
      </c>
      <c r="Q1879" s="32" t="s">
        <v>3937</v>
      </c>
    </row>
    <row r="1880" spans="1:17" hidden="1" x14ac:dyDescent="0.25">
      <c r="A1880" s="57">
        <v>42250.442662071757</v>
      </c>
      <c r="B1880" s="32" t="s">
        <v>21</v>
      </c>
      <c r="C1880" s="32" t="s">
        <v>3934</v>
      </c>
      <c r="D1880" s="32" t="s">
        <v>3935</v>
      </c>
      <c r="E1880" s="32" t="s">
        <v>3938</v>
      </c>
      <c r="F1880" s="32" t="s">
        <v>8848</v>
      </c>
      <c r="G1880" s="32" t="s">
        <v>2646</v>
      </c>
      <c r="H1880" s="32" t="s">
        <v>2647</v>
      </c>
      <c r="I1880" s="32" t="s">
        <v>4605</v>
      </c>
      <c r="J1880" s="35">
        <v>20.2</v>
      </c>
      <c r="K1880" s="35">
        <v>0</v>
      </c>
      <c r="L1880" s="35">
        <v>0</v>
      </c>
      <c r="M1880" s="35">
        <v>0</v>
      </c>
      <c r="N1880" s="32" t="s">
        <v>2197</v>
      </c>
      <c r="O1880" s="32" t="s">
        <v>18</v>
      </c>
      <c r="P1880" s="32">
        <v>1</v>
      </c>
      <c r="Q1880" s="32" t="s">
        <v>3939</v>
      </c>
    </row>
    <row r="1881" spans="1:17" hidden="1" x14ac:dyDescent="0.25">
      <c r="A1881" s="57">
        <v>42250.442663344904</v>
      </c>
      <c r="B1881" s="32" t="s">
        <v>21</v>
      </c>
      <c r="C1881" s="32" t="s">
        <v>3934</v>
      </c>
      <c r="D1881" s="32" t="s">
        <v>3935</v>
      </c>
      <c r="E1881" s="32" t="s">
        <v>3940</v>
      </c>
      <c r="F1881" s="32" t="s">
        <v>8849</v>
      </c>
      <c r="G1881" s="32" t="s">
        <v>2646</v>
      </c>
      <c r="H1881" s="32" t="s">
        <v>2647</v>
      </c>
      <c r="I1881" s="32" t="s">
        <v>4605</v>
      </c>
      <c r="J1881" s="35">
        <v>33.200000000000003</v>
      </c>
      <c r="K1881" s="35">
        <v>0</v>
      </c>
      <c r="L1881" s="35">
        <v>0</v>
      </c>
      <c r="M1881" s="35">
        <v>0</v>
      </c>
      <c r="N1881" s="32" t="s">
        <v>2197</v>
      </c>
      <c r="O1881" s="32" t="s">
        <v>18</v>
      </c>
      <c r="P1881" s="32">
        <v>1</v>
      </c>
      <c r="Q1881" s="32" t="s">
        <v>3941</v>
      </c>
    </row>
    <row r="1882" spans="1:17" hidden="1" x14ac:dyDescent="0.25">
      <c r="A1882" s="57">
        <v>42250.442664618058</v>
      </c>
      <c r="B1882" s="32" t="s">
        <v>21</v>
      </c>
      <c r="C1882" s="32" t="s">
        <v>3934</v>
      </c>
      <c r="D1882" s="32" t="s">
        <v>3935</v>
      </c>
      <c r="E1882" s="32" t="s">
        <v>3942</v>
      </c>
      <c r="F1882" s="32" t="s">
        <v>8850</v>
      </c>
      <c r="G1882" s="32" t="s">
        <v>2646</v>
      </c>
      <c r="H1882" s="32" t="s">
        <v>2647</v>
      </c>
      <c r="I1882" s="32" t="s">
        <v>4605</v>
      </c>
      <c r="J1882" s="35">
        <v>20.2</v>
      </c>
      <c r="K1882" s="35">
        <v>0</v>
      </c>
      <c r="L1882" s="35">
        <v>0</v>
      </c>
      <c r="M1882" s="35">
        <v>0</v>
      </c>
      <c r="N1882" s="32" t="s">
        <v>2197</v>
      </c>
      <c r="O1882" s="32" t="s">
        <v>18</v>
      </c>
      <c r="P1882" s="32">
        <v>1</v>
      </c>
      <c r="Q1882" s="32" t="s">
        <v>2293</v>
      </c>
    </row>
    <row r="1883" spans="1:17" hidden="1" x14ac:dyDescent="0.25">
      <c r="A1883" s="57">
        <v>42250.442665891205</v>
      </c>
      <c r="B1883" s="32" t="s">
        <v>21</v>
      </c>
      <c r="C1883" s="32" t="s">
        <v>3934</v>
      </c>
      <c r="D1883" s="32" t="s">
        <v>3935</v>
      </c>
      <c r="E1883" s="32" t="s">
        <v>3943</v>
      </c>
      <c r="F1883" s="32" t="s">
        <v>8851</v>
      </c>
      <c r="G1883" s="32" t="s">
        <v>2646</v>
      </c>
      <c r="H1883" s="32" t="s">
        <v>2647</v>
      </c>
      <c r="I1883" s="32" t="s">
        <v>4605</v>
      </c>
      <c r="J1883" s="35">
        <v>141.4</v>
      </c>
      <c r="K1883" s="35">
        <v>0</v>
      </c>
      <c r="L1883" s="35">
        <v>0</v>
      </c>
      <c r="M1883" s="35">
        <v>0</v>
      </c>
      <c r="N1883" s="32" t="s">
        <v>2197</v>
      </c>
      <c r="O1883" s="32" t="s">
        <v>18</v>
      </c>
      <c r="P1883" s="32">
        <v>7</v>
      </c>
      <c r="Q1883" s="32" t="s">
        <v>2544</v>
      </c>
    </row>
    <row r="1884" spans="1:17" hidden="1" x14ac:dyDescent="0.25">
      <c r="A1884" s="57">
        <v>42250.442667129631</v>
      </c>
      <c r="B1884" s="32" t="s">
        <v>21</v>
      </c>
      <c r="C1884" s="32" t="s">
        <v>3934</v>
      </c>
      <c r="D1884" s="32" t="s">
        <v>3935</v>
      </c>
      <c r="E1884" s="32" t="s">
        <v>3944</v>
      </c>
      <c r="F1884" s="32" t="s">
        <v>8852</v>
      </c>
      <c r="G1884" s="32" t="s">
        <v>2646</v>
      </c>
      <c r="H1884" s="32" t="s">
        <v>2647</v>
      </c>
      <c r="I1884" s="32" t="s">
        <v>4605</v>
      </c>
      <c r="J1884" s="35">
        <v>262.60000000000002</v>
      </c>
      <c r="K1884" s="35">
        <v>0</v>
      </c>
      <c r="L1884" s="35">
        <v>0</v>
      </c>
      <c r="M1884" s="35">
        <v>0</v>
      </c>
      <c r="N1884" s="32" t="s">
        <v>2197</v>
      </c>
      <c r="O1884" s="32" t="s">
        <v>18</v>
      </c>
      <c r="P1884" s="32">
        <v>13</v>
      </c>
      <c r="Q1884" s="32" t="s">
        <v>2545</v>
      </c>
    </row>
    <row r="1885" spans="1:17" hidden="1" x14ac:dyDescent="0.25">
      <c r="A1885" s="57">
        <v>42250.442668402779</v>
      </c>
      <c r="B1885" s="32" t="s">
        <v>21</v>
      </c>
      <c r="C1885" s="32" t="s">
        <v>3934</v>
      </c>
      <c r="D1885" s="32" t="s">
        <v>3935</v>
      </c>
      <c r="E1885" s="32" t="s">
        <v>4302</v>
      </c>
      <c r="F1885" s="32" t="s">
        <v>8853</v>
      </c>
      <c r="G1885" s="32" t="s">
        <v>2646</v>
      </c>
      <c r="H1885" s="32" t="s">
        <v>2647</v>
      </c>
      <c r="I1885" s="32" t="s">
        <v>4605</v>
      </c>
      <c r="J1885" s="35">
        <v>424.2</v>
      </c>
      <c r="K1885" s="35">
        <v>0</v>
      </c>
      <c r="L1885" s="35">
        <v>0</v>
      </c>
      <c r="M1885" s="35">
        <v>0</v>
      </c>
      <c r="N1885" s="32" t="s">
        <v>2197</v>
      </c>
      <c r="O1885" s="32" t="s">
        <v>18</v>
      </c>
      <c r="P1885" s="32">
        <v>21</v>
      </c>
      <c r="Q1885" s="32" t="s">
        <v>4303</v>
      </c>
    </row>
    <row r="1886" spans="1:17" hidden="1" x14ac:dyDescent="0.25">
      <c r="A1886" s="57">
        <v>42250.442669675926</v>
      </c>
      <c r="B1886" s="32" t="s">
        <v>21</v>
      </c>
      <c r="C1886" s="32" t="s">
        <v>3934</v>
      </c>
      <c r="D1886" s="32" t="s">
        <v>3935</v>
      </c>
      <c r="E1886" s="32" t="s">
        <v>4510</v>
      </c>
      <c r="F1886" s="32" t="s">
        <v>8854</v>
      </c>
      <c r="G1886" s="32" t="s">
        <v>2646</v>
      </c>
      <c r="H1886" s="32" t="s">
        <v>2647</v>
      </c>
      <c r="I1886" s="32" t="s">
        <v>4605</v>
      </c>
      <c r="J1886" s="35">
        <v>242.4</v>
      </c>
      <c r="K1886" s="35">
        <v>0</v>
      </c>
      <c r="L1886" s="35">
        <v>0</v>
      </c>
      <c r="M1886" s="35">
        <v>0</v>
      </c>
      <c r="N1886" s="32" t="s">
        <v>2197</v>
      </c>
      <c r="O1886" s="32" t="s">
        <v>18</v>
      </c>
      <c r="P1886" s="32">
        <v>12</v>
      </c>
      <c r="Q1886" s="32" t="s">
        <v>4511</v>
      </c>
    </row>
    <row r="1887" spans="1:17" hidden="1" x14ac:dyDescent="0.25">
      <c r="A1887" s="57">
        <v>42250.442670949073</v>
      </c>
      <c r="B1887" s="32" t="s">
        <v>21</v>
      </c>
      <c r="C1887" s="32" t="s">
        <v>3934</v>
      </c>
      <c r="D1887" s="32" t="s">
        <v>3935</v>
      </c>
      <c r="E1887" s="32" t="s">
        <v>4712</v>
      </c>
      <c r="F1887" s="32" t="s">
        <v>8855</v>
      </c>
      <c r="G1887" s="32" t="s">
        <v>2646</v>
      </c>
      <c r="H1887" s="32" t="s">
        <v>2647</v>
      </c>
      <c r="I1887" s="32" t="s">
        <v>4605</v>
      </c>
      <c r="J1887" s="35">
        <v>181.8</v>
      </c>
      <c r="K1887" s="35">
        <v>0</v>
      </c>
      <c r="L1887" s="35">
        <v>0</v>
      </c>
      <c r="M1887" s="35">
        <v>0</v>
      </c>
      <c r="N1887" s="32" t="s">
        <v>2197</v>
      </c>
      <c r="O1887" s="32" t="s">
        <v>18</v>
      </c>
      <c r="P1887" s="32">
        <v>9</v>
      </c>
      <c r="Q1887" s="32" t="s">
        <v>4595</v>
      </c>
    </row>
    <row r="1888" spans="1:17" hidden="1" x14ac:dyDescent="0.25">
      <c r="A1888" s="57">
        <v>42250.442672025463</v>
      </c>
      <c r="B1888" s="32" t="s">
        <v>21</v>
      </c>
      <c r="C1888" s="32" t="s">
        <v>3934</v>
      </c>
      <c r="D1888" s="32" t="s">
        <v>3935</v>
      </c>
      <c r="E1888" s="32" t="s">
        <v>5175</v>
      </c>
      <c r="F1888" s="32" t="s">
        <v>8856</v>
      </c>
      <c r="G1888" s="32" t="s">
        <v>2646</v>
      </c>
      <c r="H1888" s="32" t="s">
        <v>2647</v>
      </c>
      <c r="I1888" s="32" t="s">
        <v>4605</v>
      </c>
      <c r="J1888" s="35">
        <v>101</v>
      </c>
      <c r="K1888" s="35">
        <v>0</v>
      </c>
      <c r="L1888" s="35">
        <v>0</v>
      </c>
      <c r="M1888" s="35">
        <v>0</v>
      </c>
      <c r="N1888" s="32" t="s">
        <v>2197</v>
      </c>
      <c r="O1888" s="32" t="s">
        <v>18</v>
      </c>
      <c r="P1888" s="32">
        <v>5</v>
      </c>
      <c r="Q1888" s="32" t="s">
        <v>5003</v>
      </c>
    </row>
    <row r="1889" spans="1:17" hidden="1" x14ac:dyDescent="0.25">
      <c r="A1889" s="57">
        <v>42250.443014386576</v>
      </c>
      <c r="B1889" s="32" t="s">
        <v>256</v>
      </c>
      <c r="C1889" s="32" t="s">
        <v>5545</v>
      </c>
      <c r="D1889" s="32" t="s">
        <v>5546</v>
      </c>
      <c r="E1889" s="32" t="s">
        <v>5547</v>
      </c>
      <c r="F1889" s="32" t="s">
        <v>8857</v>
      </c>
      <c r="G1889" s="32" t="s">
        <v>3036</v>
      </c>
      <c r="H1889" s="32" t="s">
        <v>3037</v>
      </c>
      <c r="I1889" s="32" t="s">
        <v>4605</v>
      </c>
      <c r="J1889" s="35">
        <v>791.2</v>
      </c>
      <c r="K1889" s="35">
        <v>0</v>
      </c>
      <c r="L1889" s="35">
        <v>0</v>
      </c>
      <c r="M1889" s="35">
        <v>0</v>
      </c>
      <c r="N1889" s="32" t="s">
        <v>2197</v>
      </c>
      <c r="O1889" s="32" t="s">
        <v>18</v>
      </c>
      <c r="P1889" s="32">
        <v>115</v>
      </c>
      <c r="Q1889" s="32" t="s">
        <v>5548</v>
      </c>
    </row>
    <row r="1890" spans="1:17" hidden="1" x14ac:dyDescent="0.25">
      <c r="A1890" s="57">
        <v>42250.443014386576</v>
      </c>
      <c r="B1890" s="32" t="s">
        <v>256</v>
      </c>
      <c r="C1890" s="32" t="s">
        <v>5545</v>
      </c>
      <c r="D1890" s="32" t="s">
        <v>5546</v>
      </c>
      <c r="E1890" s="32" t="s">
        <v>5547</v>
      </c>
      <c r="F1890" s="32" t="s">
        <v>8857</v>
      </c>
      <c r="G1890" s="32" t="s">
        <v>2690</v>
      </c>
      <c r="H1890" s="32" t="s">
        <v>2691</v>
      </c>
      <c r="I1890" s="32" t="s">
        <v>4605</v>
      </c>
      <c r="J1890" s="35">
        <v>2369</v>
      </c>
      <c r="K1890" s="35">
        <v>0</v>
      </c>
      <c r="L1890" s="35">
        <v>0</v>
      </c>
      <c r="M1890" s="35">
        <v>0</v>
      </c>
      <c r="N1890" s="32" t="s">
        <v>2197</v>
      </c>
      <c r="O1890" s="32" t="s">
        <v>18</v>
      </c>
      <c r="P1890" s="32">
        <v>115</v>
      </c>
      <c r="Q1890" s="32" t="s">
        <v>5548</v>
      </c>
    </row>
    <row r="1891" spans="1:17" hidden="1" x14ac:dyDescent="0.25">
      <c r="A1891" s="57">
        <v>42250.443014386576</v>
      </c>
      <c r="B1891" s="32" t="s">
        <v>256</v>
      </c>
      <c r="C1891" s="32" t="s">
        <v>5545</v>
      </c>
      <c r="D1891" s="32" t="s">
        <v>5546</v>
      </c>
      <c r="E1891" s="32" t="s">
        <v>5547</v>
      </c>
      <c r="F1891" s="32" t="s">
        <v>8857</v>
      </c>
      <c r="G1891" s="32" t="s">
        <v>2693</v>
      </c>
      <c r="H1891" s="32" t="s">
        <v>2694</v>
      </c>
      <c r="I1891" s="32" t="s">
        <v>4605</v>
      </c>
      <c r="J1891" s="35">
        <v>188.6</v>
      </c>
      <c r="K1891" s="35">
        <v>0</v>
      </c>
      <c r="L1891" s="35">
        <v>0</v>
      </c>
      <c r="M1891" s="35">
        <v>0</v>
      </c>
      <c r="N1891" s="32" t="s">
        <v>2197</v>
      </c>
      <c r="O1891" s="32" t="s">
        <v>18</v>
      </c>
      <c r="P1891" s="32">
        <v>115</v>
      </c>
      <c r="Q1891" s="32" t="s">
        <v>5548</v>
      </c>
    </row>
    <row r="1892" spans="1:17" hidden="1" x14ac:dyDescent="0.25">
      <c r="A1892" s="57">
        <v>42250.443387847219</v>
      </c>
      <c r="B1892" s="32" t="s">
        <v>70</v>
      </c>
      <c r="C1892" s="32" t="s">
        <v>3945</v>
      </c>
      <c r="D1892" s="32" t="s">
        <v>3946</v>
      </c>
      <c r="E1892" s="32" t="s">
        <v>3947</v>
      </c>
      <c r="F1892" s="32" t="s">
        <v>8858</v>
      </c>
      <c r="G1892" s="32" t="s">
        <v>2663</v>
      </c>
      <c r="H1892" s="32" t="s">
        <v>2664</v>
      </c>
      <c r="I1892" s="32" t="s">
        <v>4605</v>
      </c>
      <c r="J1892" s="35">
        <v>129.30000000000001</v>
      </c>
      <c r="K1892" s="35">
        <v>0</v>
      </c>
      <c r="L1892" s="35">
        <v>0</v>
      </c>
      <c r="M1892" s="35">
        <v>0</v>
      </c>
      <c r="N1892" s="32" t="s">
        <v>2197</v>
      </c>
      <c r="O1892" s="32" t="s">
        <v>18</v>
      </c>
      <c r="P1892" s="32">
        <v>5</v>
      </c>
      <c r="Q1892" s="32" t="s">
        <v>5393</v>
      </c>
    </row>
    <row r="1893" spans="1:17" hidden="1" x14ac:dyDescent="0.25">
      <c r="A1893" s="57">
        <v>42250.443387847219</v>
      </c>
      <c r="B1893" s="32" t="s">
        <v>70</v>
      </c>
      <c r="C1893" s="32" t="s">
        <v>3945</v>
      </c>
      <c r="D1893" s="32" t="s">
        <v>3946</v>
      </c>
      <c r="E1893" s="32" t="s">
        <v>3947</v>
      </c>
      <c r="F1893" s="32" t="s">
        <v>8858</v>
      </c>
      <c r="G1893" s="32" t="s">
        <v>3049</v>
      </c>
      <c r="H1893" s="32" t="s">
        <v>3050</v>
      </c>
      <c r="I1893" s="32" t="s">
        <v>4605</v>
      </c>
      <c r="J1893" s="35">
        <v>65.040000000000006</v>
      </c>
      <c r="K1893" s="35">
        <v>0</v>
      </c>
      <c r="L1893" s="35">
        <v>0</v>
      </c>
      <c r="M1893" s="35">
        <v>0</v>
      </c>
      <c r="N1893" s="32" t="s">
        <v>2197</v>
      </c>
      <c r="O1893" s="32" t="s">
        <v>18</v>
      </c>
      <c r="P1893" s="32">
        <v>2</v>
      </c>
      <c r="Q1893" s="32" t="s">
        <v>5393</v>
      </c>
    </row>
    <row r="1894" spans="1:17" hidden="1" x14ac:dyDescent="0.25">
      <c r="A1894" s="57">
        <v>42250.443387847219</v>
      </c>
      <c r="B1894" s="32" t="s">
        <v>70</v>
      </c>
      <c r="C1894" s="32" t="s">
        <v>3945</v>
      </c>
      <c r="D1894" s="32" t="s">
        <v>3946</v>
      </c>
      <c r="E1894" s="32" t="s">
        <v>3947</v>
      </c>
      <c r="F1894" s="32" t="s">
        <v>8858</v>
      </c>
      <c r="G1894" s="32" t="s">
        <v>2682</v>
      </c>
      <c r="H1894" s="32" t="s">
        <v>2683</v>
      </c>
      <c r="I1894" s="32" t="s">
        <v>4605</v>
      </c>
      <c r="J1894" s="35">
        <v>10.220000000000001</v>
      </c>
      <c r="K1894" s="35">
        <v>0</v>
      </c>
      <c r="L1894" s="35">
        <v>0</v>
      </c>
      <c r="M1894" s="35">
        <v>0</v>
      </c>
      <c r="N1894" s="32" t="s">
        <v>2197</v>
      </c>
      <c r="O1894" s="32" t="s">
        <v>18</v>
      </c>
      <c r="P1894" s="32">
        <v>2</v>
      </c>
      <c r="Q1894" s="32" t="s">
        <v>5393</v>
      </c>
    </row>
    <row r="1895" spans="1:17" hidden="1" x14ac:dyDescent="0.25">
      <c r="A1895" s="57">
        <v>42250.443389814813</v>
      </c>
      <c r="B1895" s="32" t="s">
        <v>70</v>
      </c>
      <c r="C1895" s="32" t="s">
        <v>3945</v>
      </c>
      <c r="D1895" s="32" t="s">
        <v>3946</v>
      </c>
      <c r="E1895" s="32" t="s">
        <v>3948</v>
      </c>
      <c r="F1895" s="32" t="s">
        <v>8859</v>
      </c>
      <c r="G1895" s="32" t="s">
        <v>2663</v>
      </c>
      <c r="H1895" s="32" t="s">
        <v>2664</v>
      </c>
      <c r="I1895" s="32" t="s">
        <v>4605</v>
      </c>
      <c r="J1895" s="35">
        <v>103.44</v>
      </c>
      <c r="K1895" s="35">
        <v>0</v>
      </c>
      <c r="L1895" s="35">
        <v>0</v>
      </c>
      <c r="M1895" s="35">
        <v>0</v>
      </c>
      <c r="N1895" s="32" t="s">
        <v>2197</v>
      </c>
      <c r="O1895" s="32" t="s">
        <v>18</v>
      </c>
      <c r="P1895" s="32">
        <v>4</v>
      </c>
      <c r="Q1895" s="32" t="s">
        <v>3949</v>
      </c>
    </row>
    <row r="1896" spans="1:17" hidden="1" x14ac:dyDescent="0.25">
      <c r="A1896" s="57">
        <v>42250.44339108796</v>
      </c>
      <c r="B1896" s="32" t="s">
        <v>70</v>
      </c>
      <c r="C1896" s="32" t="s">
        <v>3945</v>
      </c>
      <c r="D1896" s="32" t="s">
        <v>3946</v>
      </c>
      <c r="E1896" s="32" t="s">
        <v>3950</v>
      </c>
      <c r="F1896" s="32" t="s">
        <v>8860</v>
      </c>
      <c r="G1896" s="32" t="s">
        <v>2663</v>
      </c>
      <c r="H1896" s="32" t="s">
        <v>2664</v>
      </c>
      <c r="I1896" s="32" t="s">
        <v>4605</v>
      </c>
      <c r="J1896" s="35">
        <v>103.44</v>
      </c>
      <c r="K1896" s="35">
        <v>0</v>
      </c>
      <c r="L1896" s="35">
        <v>0</v>
      </c>
      <c r="M1896" s="35">
        <v>0</v>
      </c>
      <c r="N1896" s="32" t="s">
        <v>2197</v>
      </c>
      <c r="O1896" s="32" t="s">
        <v>18</v>
      </c>
      <c r="P1896" s="32">
        <v>4</v>
      </c>
      <c r="Q1896" s="32" t="s">
        <v>3951</v>
      </c>
    </row>
    <row r="1897" spans="1:17" hidden="1" x14ac:dyDescent="0.25">
      <c r="A1897" s="57">
        <v>42250.443392557871</v>
      </c>
      <c r="B1897" s="32" t="s">
        <v>70</v>
      </c>
      <c r="C1897" s="32" t="s">
        <v>3945</v>
      </c>
      <c r="D1897" s="32" t="s">
        <v>3946</v>
      </c>
      <c r="E1897" s="32" t="s">
        <v>3952</v>
      </c>
      <c r="F1897" s="32" t="s">
        <v>8861</v>
      </c>
      <c r="G1897" s="32" t="s">
        <v>3040</v>
      </c>
      <c r="H1897" s="32" t="s">
        <v>3041</v>
      </c>
      <c r="I1897" s="32" t="s">
        <v>4605</v>
      </c>
      <c r="J1897" s="35">
        <v>58.3</v>
      </c>
      <c r="K1897" s="35">
        <v>0</v>
      </c>
      <c r="L1897" s="35">
        <v>0</v>
      </c>
      <c r="M1897" s="35">
        <v>0</v>
      </c>
      <c r="N1897" s="32" t="s">
        <v>2197</v>
      </c>
      <c r="O1897" s="32" t="s">
        <v>18</v>
      </c>
      <c r="P1897" s="32">
        <v>2</v>
      </c>
      <c r="Q1897" s="32" t="s">
        <v>3953</v>
      </c>
    </row>
    <row r="1898" spans="1:17" hidden="1" x14ac:dyDescent="0.25">
      <c r="A1898" s="57">
        <v>42250.443392557871</v>
      </c>
      <c r="B1898" s="32" t="s">
        <v>70</v>
      </c>
      <c r="C1898" s="32" t="s">
        <v>3945</v>
      </c>
      <c r="D1898" s="32" t="s">
        <v>3946</v>
      </c>
      <c r="E1898" s="32" t="s">
        <v>3952</v>
      </c>
      <c r="F1898" s="32" t="s">
        <v>8861</v>
      </c>
      <c r="G1898" s="32" t="s">
        <v>3131</v>
      </c>
      <c r="H1898" s="32" t="s">
        <v>3132</v>
      </c>
      <c r="I1898" s="32" t="s">
        <v>4605</v>
      </c>
      <c r="J1898" s="35">
        <v>5.71</v>
      </c>
      <c r="K1898" s="35">
        <v>0</v>
      </c>
      <c r="L1898" s="35">
        <v>0</v>
      </c>
      <c r="M1898" s="35">
        <v>0</v>
      </c>
      <c r="N1898" s="32" t="s">
        <v>2197</v>
      </c>
      <c r="O1898" s="32" t="s">
        <v>18</v>
      </c>
      <c r="P1898" s="32">
        <v>1</v>
      </c>
      <c r="Q1898" s="32" t="s">
        <v>3953</v>
      </c>
    </row>
    <row r="1899" spans="1:17" hidden="1" x14ac:dyDescent="0.25">
      <c r="A1899" s="57">
        <v>42250.443392557871</v>
      </c>
      <c r="B1899" s="32" t="s">
        <v>70</v>
      </c>
      <c r="C1899" s="32" t="s">
        <v>3945</v>
      </c>
      <c r="D1899" s="32" t="s">
        <v>3946</v>
      </c>
      <c r="E1899" s="32" t="s">
        <v>3952</v>
      </c>
      <c r="F1899" s="32" t="s">
        <v>8861</v>
      </c>
      <c r="G1899" s="32" t="s">
        <v>3230</v>
      </c>
      <c r="H1899" s="32" t="s">
        <v>3231</v>
      </c>
      <c r="I1899" s="32" t="s">
        <v>4605</v>
      </c>
      <c r="J1899" s="35">
        <v>1.5</v>
      </c>
      <c r="K1899" s="35">
        <v>0</v>
      </c>
      <c r="L1899" s="35">
        <v>0</v>
      </c>
      <c r="M1899" s="35">
        <v>0</v>
      </c>
      <c r="N1899" s="32" t="s">
        <v>2197</v>
      </c>
      <c r="O1899" s="32" t="s">
        <v>18</v>
      </c>
      <c r="P1899" s="32">
        <v>1</v>
      </c>
      <c r="Q1899" s="32" t="s">
        <v>3953</v>
      </c>
    </row>
    <row r="1900" spans="1:17" hidden="1" x14ac:dyDescent="0.25">
      <c r="A1900" s="57">
        <v>42250.443392557871</v>
      </c>
      <c r="B1900" s="32" t="s">
        <v>70</v>
      </c>
      <c r="C1900" s="32" t="s">
        <v>3945</v>
      </c>
      <c r="D1900" s="32" t="s">
        <v>3946</v>
      </c>
      <c r="E1900" s="32" t="s">
        <v>3952</v>
      </c>
      <c r="F1900" s="32" t="s">
        <v>8861</v>
      </c>
      <c r="G1900" s="32" t="s">
        <v>3154</v>
      </c>
      <c r="H1900" s="32" t="s">
        <v>3155</v>
      </c>
      <c r="I1900" s="32" t="s">
        <v>4605</v>
      </c>
      <c r="J1900" s="35">
        <v>36.090000000000003</v>
      </c>
      <c r="K1900" s="35">
        <v>0</v>
      </c>
      <c r="L1900" s="35">
        <v>0</v>
      </c>
      <c r="M1900" s="35">
        <v>0</v>
      </c>
      <c r="N1900" s="32" t="s">
        <v>2197</v>
      </c>
      <c r="O1900" s="32" t="s">
        <v>18</v>
      </c>
      <c r="P1900" s="32">
        <v>1</v>
      </c>
      <c r="Q1900" s="32" t="s">
        <v>3953</v>
      </c>
    </row>
    <row r="1901" spans="1:17" hidden="1" x14ac:dyDescent="0.25">
      <c r="A1901" s="57">
        <v>42250.443396875002</v>
      </c>
      <c r="B1901" s="32" t="s">
        <v>70</v>
      </c>
      <c r="C1901" s="32" t="s">
        <v>3945</v>
      </c>
      <c r="D1901" s="32" t="s">
        <v>3946</v>
      </c>
      <c r="E1901" s="32" t="s">
        <v>3954</v>
      </c>
      <c r="F1901" s="32" t="s">
        <v>8862</v>
      </c>
      <c r="G1901" s="32" t="s">
        <v>3102</v>
      </c>
      <c r="H1901" s="32" t="s">
        <v>3103</v>
      </c>
      <c r="I1901" s="32" t="s">
        <v>4605</v>
      </c>
      <c r="J1901" s="35">
        <v>55.08</v>
      </c>
      <c r="K1901" s="35">
        <v>0</v>
      </c>
      <c r="L1901" s="35">
        <v>0</v>
      </c>
      <c r="M1901" s="35">
        <v>0</v>
      </c>
      <c r="N1901" s="32" t="s">
        <v>2197</v>
      </c>
      <c r="O1901" s="32" t="s">
        <v>18</v>
      </c>
      <c r="P1901" s="32">
        <v>1</v>
      </c>
      <c r="Q1901" s="32" t="s">
        <v>3955</v>
      </c>
    </row>
    <row r="1902" spans="1:17" hidden="1" x14ac:dyDescent="0.25">
      <c r="A1902" s="57">
        <v>42250.443396875002</v>
      </c>
      <c r="B1902" s="32" t="s">
        <v>70</v>
      </c>
      <c r="C1902" s="32" t="s">
        <v>3945</v>
      </c>
      <c r="D1902" s="32" t="s">
        <v>3946</v>
      </c>
      <c r="E1902" s="32" t="s">
        <v>3954</v>
      </c>
      <c r="F1902" s="32" t="s">
        <v>8862</v>
      </c>
      <c r="G1902" s="32" t="s">
        <v>3089</v>
      </c>
      <c r="H1902" s="32" t="s">
        <v>3090</v>
      </c>
      <c r="I1902" s="32" t="s">
        <v>4605</v>
      </c>
      <c r="J1902" s="35">
        <v>4.8099999999999996</v>
      </c>
      <c r="K1902" s="35">
        <v>0</v>
      </c>
      <c r="L1902" s="35">
        <v>0</v>
      </c>
      <c r="M1902" s="35">
        <v>0</v>
      </c>
      <c r="N1902" s="32" t="s">
        <v>2197</v>
      </c>
      <c r="O1902" s="32" t="s">
        <v>18</v>
      </c>
      <c r="P1902" s="32">
        <v>1</v>
      </c>
      <c r="Q1902" s="32" t="s">
        <v>3955</v>
      </c>
    </row>
    <row r="1903" spans="1:17" hidden="1" x14ac:dyDescent="0.25">
      <c r="A1903" s="57">
        <v>42250.443398495372</v>
      </c>
      <c r="B1903" s="32" t="s">
        <v>70</v>
      </c>
      <c r="C1903" s="32" t="s">
        <v>3945</v>
      </c>
      <c r="D1903" s="32" t="s">
        <v>3946</v>
      </c>
      <c r="E1903" s="32" t="s">
        <v>4417</v>
      </c>
      <c r="F1903" s="32" t="s">
        <v>8863</v>
      </c>
      <c r="G1903" s="32" t="s">
        <v>2663</v>
      </c>
      <c r="H1903" s="32" t="s">
        <v>2664</v>
      </c>
      <c r="I1903" s="32" t="s">
        <v>4605</v>
      </c>
      <c r="J1903" s="35">
        <v>51.72</v>
      </c>
      <c r="K1903" s="35">
        <v>0</v>
      </c>
      <c r="L1903" s="35">
        <v>0</v>
      </c>
      <c r="M1903" s="35">
        <v>0</v>
      </c>
      <c r="N1903" s="32" t="s">
        <v>2197</v>
      </c>
      <c r="O1903" s="32" t="s">
        <v>18</v>
      </c>
      <c r="P1903" s="32">
        <v>2</v>
      </c>
      <c r="Q1903" s="32" t="s">
        <v>4365</v>
      </c>
    </row>
    <row r="1904" spans="1:17" hidden="1" x14ac:dyDescent="0.25">
      <c r="A1904" s="57">
        <v>42250.443399965276</v>
      </c>
      <c r="B1904" s="32" t="s">
        <v>70</v>
      </c>
      <c r="C1904" s="32" t="s">
        <v>3945</v>
      </c>
      <c r="D1904" s="32" t="s">
        <v>3946</v>
      </c>
      <c r="E1904" s="32" t="s">
        <v>4423</v>
      </c>
      <c r="F1904" s="32" t="s">
        <v>8864</v>
      </c>
      <c r="G1904" s="32" t="s">
        <v>3122</v>
      </c>
      <c r="H1904" s="32" t="s">
        <v>3123</v>
      </c>
      <c r="I1904" s="32" t="s">
        <v>4605</v>
      </c>
      <c r="J1904" s="35">
        <v>110.16</v>
      </c>
      <c r="K1904" s="35">
        <v>0</v>
      </c>
      <c r="L1904" s="35">
        <v>0</v>
      </c>
      <c r="M1904" s="35">
        <v>0</v>
      </c>
      <c r="N1904" s="32" t="s">
        <v>2197</v>
      </c>
      <c r="O1904" s="32" t="s">
        <v>18</v>
      </c>
      <c r="P1904" s="32">
        <v>2</v>
      </c>
      <c r="Q1904" s="32" t="s">
        <v>4371</v>
      </c>
    </row>
    <row r="1905" spans="1:17" hidden="1" x14ac:dyDescent="0.25">
      <c r="A1905" s="57">
        <v>42250.444103622685</v>
      </c>
      <c r="B1905" s="32" t="s">
        <v>70</v>
      </c>
      <c r="C1905" s="32" t="s">
        <v>3956</v>
      </c>
      <c r="D1905" s="32" t="s">
        <v>2198</v>
      </c>
      <c r="E1905" s="32" t="s">
        <v>3957</v>
      </c>
      <c r="F1905" s="32" t="s">
        <v>8865</v>
      </c>
      <c r="G1905" s="32" t="s">
        <v>3379</v>
      </c>
      <c r="H1905" s="32" t="s">
        <v>3380</v>
      </c>
      <c r="I1905" s="32" t="s">
        <v>4605</v>
      </c>
      <c r="J1905" s="35">
        <v>854.1</v>
      </c>
      <c r="K1905" s="35">
        <v>0</v>
      </c>
      <c r="L1905" s="35">
        <v>0</v>
      </c>
      <c r="M1905" s="35">
        <v>0</v>
      </c>
      <c r="N1905" s="32" t="s">
        <v>2197</v>
      </c>
      <c r="O1905" s="32" t="s">
        <v>18</v>
      </c>
      <c r="P1905" s="32">
        <v>45</v>
      </c>
      <c r="Q1905" s="32" t="s">
        <v>3958</v>
      </c>
    </row>
    <row r="1906" spans="1:17" hidden="1" x14ac:dyDescent="0.25">
      <c r="A1906" s="57">
        <v>42250.444105243056</v>
      </c>
      <c r="B1906" s="32" t="s">
        <v>70</v>
      </c>
      <c r="C1906" s="32" t="s">
        <v>3956</v>
      </c>
      <c r="D1906" s="32" t="s">
        <v>2198</v>
      </c>
      <c r="E1906" s="32" t="s">
        <v>3959</v>
      </c>
      <c r="F1906" s="32" t="s">
        <v>8866</v>
      </c>
      <c r="G1906" s="32" t="s">
        <v>3379</v>
      </c>
      <c r="H1906" s="32" t="s">
        <v>3380</v>
      </c>
      <c r="I1906" s="32" t="s">
        <v>4605</v>
      </c>
      <c r="J1906" s="35">
        <v>113.88</v>
      </c>
      <c r="K1906" s="35">
        <v>0</v>
      </c>
      <c r="L1906" s="35">
        <v>0</v>
      </c>
      <c r="M1906" s="35">
        <v>0</v>
      </c>
      <c r="N1906" s="32" t="s">
        <v>2197</v>
      </c>
      <c r="O1906" s="32" t="s">
        <v>18</v>
      </c>
      <c r="P1906" s="32">
        <v>6</v>
      </c>
      <c r="Q1906" s="32" t="s">
        <v>3960</v>
      </c>
    </row>
    <row r="1907" spans="1:17" hidden="1" x14ac:dyDescent="0.25">
      <c r="A1907" s="57">
        <v>42250.444106712966</v>
      </c>
      <c r="B1907" s="32" t="s">
        <v>70</v>
      </c>
      <c r="C1907" s="32" t="s">
        <v>3956</v>
      </c>
      <c r="D1907" s="32" t="s">
        <v>2198</v>
      </c>
      <c r="E1907" s="32" t="s">
        <v>3961</v>
      </c>
      <c r="F1907" s="32" t="s">
        <v>8867</v>
      </c>
      <c r="G1907" s="32" t="s">
        <v>3379</v>
      </c>
      <c r="H1907" s="32" t="s">
        <v>3380</v>
      </c>
      <c r="I1907" s="32" t="s">
        <v>4605</v>
      </c>
      <c r="J1907" s="35">
        <v>1992.9</v>
      </c>
      <c r="K1907" s="35">
        <v>0</v>
      </c>
      <c r="L1907" s="35">
        <v>0</v>
      </c>
      <c r="M1907" s="35">
        <v>0</v>
      </c>
      <c r="N1907" s="32" t="s">
        <v>2197</v>
      </c>
      <c r="O1907" s="32" t="s">
        <v>18</v>
      </c>
      <c r="P1907" s="32">
        <v>105</v>
      </c>
      <c r="Q1907" s="32" t="s">
        <v>3962</v>
      </c>
    </row>
    <row r="1908" spans="1:17" hidden="1" x14ac:dyDescent="0.25">
      <c r="A1908" s="57">
        <v>42250.444597187503</v>
      </c>
      <c r="B1908" s="32" t="s">
        <v>70</v>
      </c>
      <c r="C1908" s="32" t="s">
        <v>3963</v>
      </c>
      <c r="D1908" s="32" t="s">
        <v>3964</v>
      </c>
      <c r="E1908" s="32" t="s">
        <v>3965</v>
      </c>
      <c r="F1908" s="32" t="s">
        <v>8868</v>
      </c>
      <c r="G1908" s="32" t="s">
        <v>2663</v>
      </c>
      <c r="H1908" s="32" t="s">
        <v>2664</v>
      </c>
      <c r="I1908" s="32" t="s">
        <v>4605</v>
      </c>
      <c r="J1908" s="35">
        <v>232.74</v>
      </c>
      <c r="K1908" s="35">
        <v>0</v>
      </c>
      <c r="L1908" s="35">
        <v>0</v>
      </c>
      <c r="M1908" s="35">
        <v>0</v>
      </c>
      <c r="N1908" s="32" t="s">
        <v>2197</v>
      </c>
      <c r="O1908" s="32" t="s">
        <v>18</v>
      </c>
      <c r="P1908" s="32">
        <v>9</v>
      </c>
      <c r="Q1908" s="32" t="s">
        <v>3966</v>
      </c>
    </row>
    <row r="1909" spans="1:17" hidden="1" x14ac:dyDescent="0.25">
      <c r="A1909" s="57">
        <v>42250.444597187503</v>
      </c>
      <c r="B1909" s="32" t="s">
        <v>70</v>
      </c>
      <c r="C1909" s="32" t="s">
        <v>3963</v>
      </c>
      <c r="D1909" s="32" t="s">
        <v>3964</v>
      </c>
      <c r="E1909" s="32" t="s">
        <v>3965</v>
      </c>
      <c r="F1909" s="32" t="s">
        <v>8868</v>
      </c>
      <c r="G1909" s="32" t="s">
        <v>2809</v>
      </c>
      <c r="H1909" s="32" t="s">
        <v>2810</v>
      </c>
      <c r="I1909" s="32" t="s">
        <v>4605</v>
      </c>
      <c r="J1909" s="35">
        <v>48.42</v>
      </c>
      <c r="K1909" s="35">
        <v>0</v>
      </c>
      <c r="L1909" s="35">
        <v>0</v>
      </c>
      <c r="M1909" s="35">
        <v>0</v>
      </c>
      <c r="N1909" s="32" t="s">
        <v>2197</v>
      </c>
      <c r="O1909" s="32" t="s">
        <v>18</v>
      </c>
      <c r="P1909" s="32">
        <v>9</v>
      </c>
      <c r="Q1909" s="32" t="s">
        <v>3966</v>
      </c>
    </row>
    <row r="1910" spans="1:17" hidden="1" x14ac:dyDescent="0.25">
      <c r="A1910" s="57">
        <v>42250.444598807873</v>
      </c>
      <c r="B1910" s="32" t="s">
        <v>70</v>
      </c>
      <c r="C1910" s="32" t="s">
        <v>3963</v>
      </c>
      <c r="D1910" s="32" t="s">
        <v>3964</v>
      </c>
      <c r="E1910" s="32" t="s">
        <v>3967</v>
      </c>
      <c r="F1910" s="32" t="s">
        <v>8869</v>
      </c>
      <c r="G1910" s="32" t="s">
        <v>2821</v>
      </c>
      <c r="H1910" s="32" t="s">
        <v>2822</v>
      </c>
      <c r="I1910" s="32" t="s">
        <v>4605</v>
      </c>
      <c r="J1910" s="35">
        <v>89.74</v>
      </c>
      <c r="K1910" s="35">
        <v>0</v>
      </c>
      <c r="L1910" s="35">
        <v>0</v>
      </c>
      <c r="M1910" s="35">
        <v>0</v>
      </c>
      <c r="N1910" s="32" t="s">
        <v>2197</v>
      </c>
      <c r="O1910" s="32" t="s">
        <v>18</v>
      </c>
      <c r="P1910" s="32">
        <v>2</v>
      </c>
      <c r="Q1910" s="32" t="s">
        <v>3968</v>
      </c>
    </row>
    <row r="1911" spans="1:17" hidden="1" x14ac:dyDescent="0.25">
      <c r="A1911" s="57">
        <v>42250.444598807873</v>
      </c>
      <c r="B1911" s="32" t="s">
        <v>70</v>
      </c>
      <c r="C1911" s="32" t="s">
        <v>3963</v>
      </c>
      <c r="D1911" s="32" t="s">
        <v>3964</v>
      </c>
      <c r="E1911" s="32" t="s">
        <v>3967</v>
      </c>
      <c r="F1911" s="32" t="s">
        <v>8869</v>
      </c>
      <c r="G1911" s="32" t="s">
        <v>3087</v>
      </c>
      <c r="H1911" s="32" t="s">
        <v>3088</v>
      </c>
      <c r="I1911" s="32" t="s">
        <v>4605</v>
      </c>
      <c r="J1911" s="35">
        <v>20.14</v>
      </c>
      <c r="K1911" s="35">
        <v>0</v>
      </c>
      <c r="L1911" s="35">
        <v>0</v>
      </c>
      <c r="M1911" s="35">
        <v>0</v>
      </c>
      <c r="N1911" s="32" t="s">
        <v>2197</v>
      </c>
      <c r="O1911" s="32" t="s">
        <v>18</v>
      </c>
      <c r="P1911" s="32">
        <v>2</v>
      </c>
      <c r="Q1911" s="32" t="s">
        <v>3968</v>
      </c>
    </row>
    <row r="1912" spans="1:17" hidden="1" x14ac:dyDescent="0.25">
      <c r="A1912" s="57">
        <v>42250.444600613424</v>
      </c>
      <c r="B1912" s="32" t="s">
        <v>70</v>
      </c>
      <c r="C1912" s="32" t="s">
        <v>3963</v>
      </c>
      <c r="D1912" s="32" t="s">
        <v>3964</v>
      </c>
      <c r="E1912" s="32" t="s">
        <v>3969</v>
      </c>
      <c r="F1912" s="32" t="s">
        <v>8870</v>
      </c>
      <c r="G1912" s="32" t="s">
        <v>3154</v>
      </c>
      <c r="H1912" s="32" t="s">
        <v>3155</v>
      </c>
      <c r="I1912" s="32" t="s">
        <v>4605</v>
      </c>
      <c r="J1912" s="35">
        <v>36.090000000000003</v>
      </c>
      <c r="K1912" s="35">
        <v>0</v>
      </c>
      <c r="L1912" s="35">
        <v>0</v>
      </c>
      <c r="M1912" s="35">
        <v>0</v>
      </c>
      <c r="N1912" s="32" t="s">
        <v>2197</v>
      </c>
      <c r="O1912" s="32" t="s">
        <v>18</v>
      </c>
      <c r="P1912" s="32">
        <v>1</v>
      </c>
      <c r="Q1912" s="32" t="s">
        <v>3970</v>
      </c>
    </row>
    <row r="1913" spans="1:17" hidden="1" x14ac:dyDescent="0.25">
      <c r="A1913" s="57">
        <v>42250.444600613424</v>
      </c>
      <c r="B1913" s="32" t="s">
        <v>70</v>
      </c>
      <c r="C1913" s="32" t="s">
        <v>3963</v>
      </c>
      <c r="D1913" s="32" t="s">
        <v>3964</v>
      </c>
      <c r="E1913" s="32" t="s">
        <v>3969</v>
      </c>
      <c r="F1913" s="32" t="s">
        <v>8870</v>
      </c>
      <c r="G1913" s="32" t="s">
        <v>3230</v>
      </c>
      <c r="H1913" s="32" t="s">
        <v>3231</v>
      </c>
      <c r="I1913" s="32" t="s">
        <v>4605</v>
      </c>
      <c r="J1913" s="35">
        <v>1.5</v>
      </c>
      <c r="K1913" s="35">
        <v>0</v>
      </c>
      <c r="L1913" s="35">
        <v>0</v>
      </c>
      <c r="M1913" s="35">
        <v>0</v>
      </c>
      <c r="N1913" s="32" t="s">
        <v>2197</v>
      </c>
      <c r="O1913" s="32" t="s">
        <v>18</v>
      </c>
      <c r="P1913" s="32">
        <v>1</v>
      </c>
      <c r="Q1913" s="32" t="s">
        <v>3970</v>
      </c>
    </row>
    <row r="1914" spans="1:17" hidden="1" x14ac:dyDescent="0.25">
      <c r="A1914" s="57">
        <v>42250.444602233794</v>
      </c>
      <c r="B1914" s="32" t="s">
        <v>4333</v>
      </c>
      <c r="C1914" s="32" t="s">
        <v>3963</v>
      </c>
      <c r="D1914" s="32" t="s">
        <v>3964</v>
      </c>
      <c r="E1914" s="32" t="s">
        <v>4741</v>
      </c>
      <c r="F1914" s="32" t="s">
        <v>8871</v>
      </c>
      <c r="G1914" s="32" t="s">
        <v>3372</v>
      </c>
      <c r="H1914" s="32" t="s">
        <v>3373</v>
      </c>
      <c r="I1914" s="32" t="s">
        <v>4605</v>
      </c>
      <c r="J1914" s="35">
        <v>44.87</v>
      </c>
      <c r="K1914" s="35">
        <v>0</v>
      </c>
      <c r="L1914" s="35">
        <v>0</v>
      </c>
      <c r="M1914" s="35">
        <v>0</v>
      </c>
      <c r="N1914" s="32" t="s">
        <v>2197</v>
      </c>
      <c r="O1914" s="32" t="s">
        <v>18</v>
      </c>
      <c r="P1914" s="32">
        <v>1</v>
      </c>
      <c r="Q1914" s="32" t="s">
        <v>4663</v>
      </c>
    </row>
    <row r="1915" spans="1:17" hidden="1" x14ac:dyDescent="0.25">
      <c r="A1915" s="57">
        <v>42250.444602233794</v>
      </c>
      <c r="B1915" s="32" t="s">
        <v>4333</v>
      </c>
      <c r="C1915" s="32" t="s">
        <v>3963</v>
      </c>
      <c r="D1915" s="32" t="s">
        <v>3964</v>
      </c>
      <c r="E1915" s="32" t="s">
        <v>4741</v>
      </c>
      <c r="F1915" s="32" t="s">
        <v>8871</v>
      </c>
      <c r="G1915" s="32" t="s">
        <v>3087</v>
      </c>
      <c r="H1915" s="32" t="s">
        <v>3088</v>
      </c>
      <c r="I1915" s="32" t="s">
        <v>4605</v>
      </c>
      <c r="J1915" s="35">
        <v>10.07</v>
      </c>
      <c r="K1915" s="35">
        <v>0</v>
      </c>
      <c r="L1915" s="35">
        <v>0</v>
      </c>
      <c r="M1915" s="35">
        <v>0</v>
      </c>
      <c r="N1915" s="32" t="s">
        <v>2197</v>
      </c>
      <c r="O1915" s="32" t="s">
        <v>18</v>
      </c>
      <c r="P1915" s="32">
        <v>1</v>
      </c>
      <c r="Q1915" s="32" t="s">
        <v>4663</v>
      </c>
    </row>
    <row r="1916" spans="1:17" hidden="1" x14ac:dyDescent="0.25">
      <c r="A1916" s="57">
        <v>42250.44503101852</v>
      </c>
      <c r="B1916" s="32" t="s">
        <v>21</v>
      </c>
      <c r="C1916" s="32" t="s">
        <v>3971</v>
      </c>
      <c r="D1916" s="32" t="s">
        <v>2433</v>
      </c>
      <c r="E1916" s="32" t="s">
        <v>3972</v>
      </c>
      <c r="F1916" s="32" t="s">
        <v>8872</v>
      </c>
      <c r="G1916" s="32" t="s">
        <v>2690</v>
      </c>
      <c r="H1916" s="32" t="s">
        <v>2691</v>
      </c>
      <c r="I1916" s="32" t="s">
        <v>4605</v>
      </c>
      <c r="J1916" s="35">
        <v>20.6</v>
      </c>
      <c r="K1916" s="35">
        <v>0</v>
      </c>
      <c r="L1916" s="35">
        <v>0</v>
      </c>
      <c r="M1916" s="35">
        <v>0</v>
      </c>
      <c r="N1916" s="32" t="s">
        <v>2197</v>
      </c>
      <c r="O1916" s="32" t="s">
        <v>18</v>
      </c>
      <c r="P1916" s="32">
        <v>1</v>
      </c>
      <c r="Q1916" s="32" t="s">
        <v>3973</v>
      </c>
    </row>
    <row r="1917" spans="1:17" hidden="1" x14ac:dyDescent="0.25">
      <c r="A1917" s="57">
        <v>42250.44503101852</v>
      </c>
      <c r="B1917" s="32" t="s">
        <v>21</v>
      </c>
      <c r="C1917" s="32" t="s">
        <v>3971</v>
      </c>
      <c r="D1917" s="32" t="s">
        <v>2433</v>
      </c>
      <c r="E1917" s="32" t="s">
        <v>3972</v>
      </c>
      <c r="F1917" s="32" t="s">
        <v>8872</v>
      </c>
      <c r="G1917" s="32" t="s">
        <v>2962</v>
      </c>
      <c r="H1917" s="32" t="s">
        <v>2963</v>
      </c>
      <c r="I1917" s="32" t="s">
        <v>4605</v>
      </c>
      <c r="J1917" s="35">
        <v>5.08</v>
      </c>
      <c r="K1917" s="35">
        <v>0</v>
      </c>
      <c r="L1917" s="35">
        <v>0</v>
      </c>
      <c r="M1917" s="35">
        <v>0</v>
      </c>
      <c r="N1917" s="32" t="s">
        <v>2197</v>
      </c>
      <c r="O1917" s="32" t="s">
        <v>18</v>
      </c>
      <c r="P1917" s="32">
        <v>1</v>
      </c>
      <c r="Q1917" s="32" t="s">
        <v>3973</v>
      </c>
    </row>
    <row r="1918" spans="1:17" hidden="1" x14ac:dyDescent="0.25">
      <c r="A1918" s="57">
        <v>42250.445032673611</v>
      </c>
      <c r="B1918" s="32" t="s">
        <v>21</v>
      </c>
      <c r="C1918" s="32" t="s">
        <v>3971</v>
      </c>
      <c r="D1918" s="32" t="s">
        <v>2433</v>
      </c>
      <c r="E1918" s="32" t="s">
        <v>3974</v>
      </c>
      <c r="F1918" s="32" t="s">
        <v>8873</v>
      </c>
      <c r="G1918" s="32" t="s">
        <v>2962</v>
      </c>
      <c r="H1918" s="32" t="s">
        <v>2963</v>
      </c>
      <c r="I1918" s="32" t="s">
        <v>4605</v>
      </c>
      <c r="J1918" s="35">
        <v>30.48</v>
      </c>
      <c r="K1918" s="35">
        <v>0</v>
      </c>
      <c r="L1918" s="35">
        <v>0</v>
      </c>
      <c r="M1918" s="35">
        <v>0</v>
      </c>
      <c r="N1918" s="32" t="s">
        <v>2197</v>
      </c>
      <c r="O1918" s="32" t="s">
        <v>18</v>
      </c>
      <c r="P1918" s="32">
        <v>6</v>
      </c>
      <c r="Q1918" s="32" t="s">
        <v>3975</v>
      </c>
    </row>
    <row r="1919" spans="1:17" hidden="1" x14ac:dyDescent="0.25">
      <c r="A1919" s="57">
        <v>42250.445032673611</v>
      </c>
      <c r="B1919" s="32" t="s">
        <v>21</v>
      </c>
      <c r="C1919" s="32" t="s">
        <v>3971</v>
      </c>
      <c r="D1919" s="32" t="s">
        <v>2433</v>
      </c>
      <c r="E1919" s="32" t="s">
        <v>3974</v>
      </c>
      <c r="F1919" s="32" t="s">
        <v>8873</v>
      </c>
      <c r="G1919" s="32" t="s">
        <v>2690</v>
      </c>
      <c r="H1919" s="32" t="s">
        <v>2691</v>
      </c>
      <c r="I1919" s="32" t="s">
        <v>4605</v>
      </c>
      <c r="J1919" s="35">
        <v>123.6</v>
      </c>
      <c r="K1919" s="35">
        <v>0</v>
      </c>
      <c r="L1919" s="35">
        <v>0</v>
      </c>
      <c r="M1919" s="35">
        <v>0</v>
      </c>
      <c r="N1919" s="32" t="s">
        <v>2197</v>
      </c>
      <c r="O1919" s="32" t="s">
        <v>18</v>
      </c>
      <c r="P1919" s="32">
        <v>6</v>
      </c>
      <c r="Q1919" s="32" t="s">
        <v>3975</v>
      </c>
    </row>
    <row r="1920" spans="1:17" hidden="1" x14ac:dyDescent="0.25">
      <c r="A1920" s="57">
        <v>42250.445034108794</v>
      </c>
      <c r="B1920" s="32" t="s">
        <v>21</v>
      </c>
      <c r="C1920" s="32" t="s">
        <v>3971</v>
      </c>
      <c r="D1920" s="32" t="s">
        <v>2433</v>
      </c>
      <c r="E1920" s="32" t="s">
        <v>3976</v>
      </c>
      <c r="F1920" s="32" t="s">
        <v>8874</v>
      </c>
      <c r="G1920" s="32" t="s">
        <v>2962</v>
      </c>
      <c r="H1920" s="32" t="s">
        <v>2963</v>
      </c>
      <c r="I1920" s="32" t="s">
        <v>4605</v>
      </c>
      <c r="J1920" s="35">
        <v>10.16</v>
      </c>
      <c r="K1920" s="35">
        <v>0</v>
      </c>
      <c r="L1920" s="35">
        <v>0</v>
      </c>
      <c r="M1920" s="35">
        <v>0</v>
      </c>
      <c r="N1920" s="32" t="s">
        <v>2197</v>
      </c>
      <c r="O1920" s="32" t="s">
        <v>18</v>
      </c>
      <c r="P1920" s="32">
        <v>2</v>
      </c>
      <c r="Q1920" s="32" t="s">
        <v>3977</v>
      </c>
    </row>
    <row r="1921" spans="1:17" hidden="1" x14ac:dyDescent="0.25">
      <c r="A1921" s="57">
        <v>42250.445034108794</v>
      </c>
      <c r="B1921" s="32" t="s">
        <v>21</v>
      </c>
      <c r="C1921" s="32" t="s">
        <v>3971</v>
      </c>
      <c r="D1921" s="32" t="s">
        <v>2433</v>
      </c>
      <c r="E1921" s="32" t="s">
        <v>3976</v>
      </c>
      <c r="F1921" s="32" t="s">
        <v>8874</v>
      </c>
      <c r="G1921" s="32" t="s">
        <v>2690</v>
      </c>
      <c r="H1921" s="32" t="s">
        <v>2691</v>
      </c>
      <c r="I1921" s="32" t="s">
        <v>4605</v>
      </c>
      <c r="J1921" s="35">
        <v>41.2</v>
      </c>
      <c r="K1921" s="35">
        <v>0</v>
      </c>
      <c r="L1921" s="35">
        <v>0</v>
      </c>
      <c r="M1921" s="35">
        <v>0</v>
      </c>
      <c r="N1921" s="32" t="s">
        <v>2197</v>
      </c>
      <c r="O1921" s="32" t="s">
        <v>18</v>
      </c>
      <c r="P1921" s="32">
        <v>2</v>
      </c>
      <c r="Q1921" s="32" t="s">
        <v>3977</v>
      </c>
    </row>
    <row r="1922" spans="1:17" hidden="1" x14ac:dyDescent="0.25">
      <c r="A1922" s="57">
        <v>42250.445035567129</v>
      </c>
      <c r="B1922" s="32" t="s">
        <v>21</v>
      </c>
      <c r="C1922" s="32" t="s">
        <v>3971</v>
      </c>
      <c r="D1922" s="32" t="s">
        <v>2433</v>
      </c>
      <c r="E1922" s="32" t="s">
        <v>3978</v>
      </c>
      <c r="F1922" s="32" t="s">
        <v>8875</v>
      </c>
      <c r="G1922" s="32" t="s">
        <v>2690</v>
      </c>
      <c r="H1922" s="32" t="s">
        <v>2691</v>
      </c>
      <c r="I1922" s="32" t="s">
        <v>4605</v>
      </c>
      <c r="J1922" s="35">
        <v>185.4</v>
      </c>
      <c r="K1922" s="35">
        <v>0</v>
      </c>
      <c r="L1922" s="35">
        <v>0</v>
      </c>
      <c r="M1922" s="35">
        <v>0</v>
      </c>
      <c r="N1922" s="32" t="s">
        <v>2197</v>
      </c>
      <c r="O1922" s="32" t="s">
        <v>18</v>
      </c>
      <c r="P1922" s="32">
        <v>9</v>
      </c>
      <c r="Q1922" s="32" t="s">
        <v>3979</v>
      </c>
    </row>
    <row r="1923" spans="1:17" hidden="1" x14ac:dyDescent="0.25">
      <c r="A1923" s="57">
        <v>42250.445035567129</v>
      </c>
      <c r="B1923" s="32" t="s">
        <v>21</v>
      </c>
      <c r="C1923" s="32" t="s">
        <v>3971</v>
      </c>
      <c r="D1923" s="32" t="s">
        <v>2433</v>
      </c>
      <c r="E1923" s="32" t="s">
        <v>3978</v>
      </c>
      <c r="F1923" s="32" t="s">
        <v>8875</v>
      </c>
      <c r="G1923" s="32" t="s">
        <v>2962</v>
      </c>
      <c r="H1923" s="32" t="s">
        <v>2963</v>
      </c>
      <c r="I1923" s="32" t="s">
        <v>4605</v>
      </c>
      <c r="J1923" s="35">
        <v>45.72</v>
      </c>
      <c r="K1923" s="35">
        <v>0</v>
      </c>
      <c r="L1923" s="35">
        <v>0</v>
      </c>
      <c r="M1923" s="35">
        <v>0</v>
      </c>
      <c r="N1923" s="32" t="s">
        <v>2197</v>
      </c>
      <c r="O1923" s="32" t="s">
        <v>18</v>
      </c>
      <c r="P1923" s="32">
        <v>9</v>
      </c>
      <c r="Q1923" s="32" t="s">
        <v>3979</v>
      </c>
    </row>
    <row r="1924" spans="1:17" hidden="1" x14ac:dyDescent="0.25">
      <c r="A1924" s="57">
        <v>42250.445037534722</v>
      </c>
      <c r="B1924" s="32" t="s">
        <v>21</v>
      </c>
      <c r="C1924" s="32" t="s">
        <v>3971</v>
      </c>
      <c r="D1924" s="32" t="s">
        <v>2433</v>
      </c>
      <c r="E1924" s="32" t="s">
        <v>3980</v>
      </c>
      <c r="F1924" s="32" t="s">
        <v>8876</v>
      </c>
      <c r="G1924" s="32" t="s">
        <v>2690</v>
      </c>
      <c r="H1924" s="32" t="s">
        <v>2691</v>
      </c>
      <c r="I1924" s="32" t="s">
        <v>4605</v>
      </c>
      <c r="J1924" s="35">
        <v>103</v>
      </c>
      <c r="K1924" s="35">
        <v>0</v>
      </c>
      <c r="L1924" s="35">
        <v>0</v>
      </c>
      <c r="M1924" s="35">
        <v>0</v>
      </c>
      <c r="N1924" s="32" t="s">
        <v>2197</v>
      </c>
      <c r="O1924" s="32" t="s">
        <v>18</v>
      </c>
      <c r="P1924" s="32">
        <v>5</v>
      </c>
      <c r="Q1924" s="32" t="s">
        <v>3981</v>
      </c>
    </row>
    <row r="1925" spans="1:17" hidden="1" x14ac:dyDescent="0.25">
      <c r="A1925" s="57">
        <v>42250.445037534722</v>
      </c>
      <c r="B1925" s="32" t="s">
        <v>21</v>
      </c>
      <c r="C1925" s="32" t="s">
        <v>3971</v>
      </c>
      <c r="D1925" s="32" t="s">
        <v>2433</v>
      </c>
      <c r="E1925" s="32" t="s">
        <v>3980</v>
      </c>
      <c r="F1925" s="32" t="s">
        <v>8876</v>
      </c>
      <c r="G1925" s="32" t="s">
        <v>2962</v>
      </c>
      <c r="H1925" s="32" t="s">
        <v>2963</v>
      </c>
      <c r="I1925" s="32" t="s">
        <v>4605</v>
      </c>
      <c r="J1925" s="35">
        <v>25.4</v>
      </c>
      <c r="K1925" s="35">
        <v>0</v>
      </c>
      <c r="L1925" s="35">
        <v>0</v>
      </c>
      <c r="M1925" s="35">
        <v>0</v>
      </c>
      <c r="N1925" s="32" t="s">
        <v>2197</v>
      </c>
      <c r="O1925" s="32" t="s">
        <v>18</v>
      </c>
      <c r="P1925" s="32">
        <v>5</v>
      </c>
      <c r="Q1925" s="32" t="s">
        <v>3981</v>
      </c>
    </row>
    <row r="1926" spans="1:17" hidden="1" x14ac:dyDescent="0.25">
      <c r="A1926" s="57">
        <v>42250.445037534722</v>
      </c>
      <c r="B1926" s="32" t="s">
        <v>21</v>
      </c>
      <c r="C1926" s="32" t="s">
        <v>3971</v>
      </c>
      <c r="D1926" s="32" t="s">
        <v>2433</v>
      </c>
      <c r="E1926" s="32" t="s">
        <v>3980</v>
      </c>
      <c r="F1926" s="32" t="s">
        <v>8876</v>
      </c>
      <c r="G1926" s="32" t="s">
        <v>2693</v>
      </c>
      <c r="H1926" s="32" t="s">
        <v>2694</v>
      </c>
      <c r="I1926" s="32" t="s">
        <v>4605</v>
      </c>
      <c r="J1926" s="35">
        <v>8.1999999999999993</v>
      </c>
      <c r="K1926" s="35">
        <v>0</v>
      </c>
      <c r="L1926" s="35">
        <v>0</v>
      </c>
      <c r="M1926" s="35">
        <v>0</v>
      </c>
      <c r="N1926" s="32" t="s">
        <v>2197</v>
      </c>
      <c r="O1926" s="32" t="s">
        <v>18</v>
      </c>
      <c r="P1926" s="32">
        <v>5</v>
      </c>
      <c r="Q1926" s="32" t="s">
        <v>3981</v>
      </c>
    </row>
    <row r="1927" spans="1:17" hidden="1" x14ac:dyDescent="0.25">
      <c r="A1927" s="57">
        <v>42250.445039351849</v>
      </c>
      <c r="B1927" s="32" t="s">
        <v>21</v>
      </c>
      <c r="C1927" s="32" t="s">
        <v>3971</v>
      </c>
      <c r="D1927" s="32" t="s">
        <v>2433</v>
      </c>
      <c r="E1927" s="32" t="s">
        <v>4493</v>
      </c>
      <c r="F1927" s="32" t="s">
        <v>8877</v>
      </c>
      <c r="G1927" s="32" t="s">
        <v>3237</v>
      </c>
      <c r="H1927" s="32" t="s">
        <v>3238</v>
      </c>
      <c r="I1927" s="32" t="s">
        <v>4605</v>
      </c>
      <c r="J1927" s="35">
        <v>82.4</v>
      </c>
      <c r="K1927" s="35">
        <v>0</v>
      </c>
      <c r="L1927" s="35">
        <v>0</v>
      </c>
      <c r="M1927" s="35">
        <v>0</v>
      </c>
      <c r="N1927" s="32" t="s">
        <v>2197</v>
      </c>
      <c r="O1927" s="32" t="s">
        <v>18</v>
      </c>
      <c r="P1927" s="32">
        <v>4</v>
      </c>
      <c r="Q1927" s="32" t="s">
        <v>4456</v>
      </c>
    </row>
    <row r="1928" spans="1:17" hidden="1" x14ac:dyDescent="0.25">
      <c r="A1928" s="57">
        <v>42250.445039351849</v>
      </c>
      <c r="B1928" s="32" t="s">
        <v>21</v>
      </c>
      <c r="C1928" s="32" t="s">
        <v>3971</v>
      </c>
      <c r="D1928" s="32" t="s">
        <v>2433</v>
      </c>
      <c r="E1928" s="32" t="s">
        <v>4493</v>
      </c>
      <c r="F1928" s="32" t="s">
        <v>8877</v>
      </c>
      <c r="G1928" s="32" t="s">
        <v>3239</v>
      </c>
      <c r="H1928" s="32" t="s">
        <v>3240</v>
      </c>
      <c r="I1928" s="32" t="s">
        <v>4605</v>
      </c>
      <c r="J1928" s="35">
        <v>6.56</v>
      </c>
      <c r="K1928" s="35">
        <v>0</v>
      </c>
      <c r="L1928" s="35">
        <v>0</v>
      </c>
      <c r="M1928" s="35">
        <v>0</v>
      </c>
      <c r="N1928" s="32" t="s">
        <v>2197</v>
      </c>
      <c r="O1928" s="32" t="s">
        <v>18</v>
      </c>
      <c r="P1928" s="32">
        <v>4</v>
      </c>
      <c r="Q1928" s="32" t="s">
        <v>4456</v>
      </c>
    </row>
    <row r="1929" spans="1:17" hidden="1" x14ac:dyDescent="0.25">
      <c r="A1929" s="57">
        <v>42250.445039351849</v>
      </c>
      <c r="B1929" s="32" t="s">
        <v>21</v>
      </c>
      <c r="C1929" s="32" t="s">
        <v>3971</v>
      </c>
      <c r="D1929" s="32" t="s">
        <v>2433</v>
      </c>
      <c r="E1929" s="32" t="s">
        <v>4493</v>
      </c>
      <c r="F1929" s="32" t="s">
        <v>8877</v>
      </c>
      <c r="G1929" s="32" t="s">
        <v>2962</v>
      </c>
      <c r="H1929" s="32" t="s">
        <v>2963</v>
      </c>
      <c r="I1929" s="32" t="s">
        <v>4605</v>
      </c>
      <c r="J1929" s="35">
        <v>20.32</v>
      </c>
      <c r="K1929" s="35">
        <v>0</v>
      </c>
      <c r="L1929" s="35">
        <v>0</v>
      </c>
      <c r="M1929" s="35">
        <v>0</v>
      </c>
      <c r="N1929" s="32" t="s">
        <v>2197</v>
      </c>
      <c r="O1929" s="32" t="s">
        <v>18</v>
      </c>
      <c r="P1929" s="32">
        <v>4</v>
      </c>
      <c r="Q1929" s="32" t="s">
        <v>4456</v>
      </c>
    </row>
    <row r="1930" spans="1:17" hidden="1" x14ac:dyDescent="0.25">
      <c r="A1930" s="57">
        <v>42250.445442627315</v>
      </c>
      <c r="B1930" s="32" t="s">
        <v>70</v>
      </c>
      <c r="C1930" s="32" t="s">
        <v>3982</v>
      </c>
      <c r="D1930" s="32" t="s">
        <v>304</v>
      </c>
      <c r="E1930" s="32" t="s">
        <v>3983</v>
      </c>
      <c r="F1930" s="32" t="s">
        <v>8878</v>
      </c>
      <c r="G1930" s="32" t="s">
        <v>2663</v>
      </c>
      <c r="H1930" s="32" t="s">
        <v>2664</v>
      </c>
      <c r="I1930" s="32" t="s">
        <v>4605</v>
      </c>
      <c r="J1930" s="35">
        <v>258.60000000000002</v>
      </c>
      <c r="K1930" s="35">
        <v>0</v>
      </c>
      <c r="L1930" s="35">
        <v>0</v>
      </c>
      <c r="M1930" s="35">
        <v>0</v>
      </c>
      <c r="N1930" s="32" t="s">
        <v>2197</v>
      </c>
      <c r="O1930" s="32" t="s">
        <v>18</v>
      </c>
      <c r="P1930" s="32">
        <v>10</v>
      </c>
      <c r="Q1930" s="32" t="s">
        <v>3984</v>
      </c>
    </row>
    <row r="1931" spans="1:17" hidden="1" x14ac:dyDescent="0.25">
      <c r="A1931" s="57">
        <v>42250.445442627315</v>
      </c>
      <c r="B1931" s="32" t="s">
        <v>70</v>
      </c>
      <c r="C1931" s="32" t="s">
        <v>3982</v>
      </c>
      <c r="D1931" s="32" t="s">
        <v>304</v>
      </c>
      <c r="E1931" s="32" t="s">
        <v>3983</v>
      </c>
      <c r="F1931" s="32" t="s">
        <v>8878</v>
      </c>
      <c r="G1931" s="32" t="s">
        <v>3985</v>
      </c>
      <c r="H1931" s="32" t="s">
        <v>3986</v>
      </c>
      <c r="I1931" s="32" t="s">
        <v>4605</v>
      </c>
      <c r="J1931" s="35">
        <v>104.6</v>
      </c>
      <c r="K1931" s="35">
        <v>0</v>
      </c>
      <c r="L1931" s="35">
        <v>0</v>
      </c>
      <c r="M1931" s="35">
        <v>0</v>
      </c>
      <c r="N1931" s="32" t="s">
        <v>2197</v>
      </c>
      <c r="O1931" s="32" t="s">
        <v>18</v>
      </c>
      <c r="P1931" s="32">
        <v>10</v>
      </c>
      <c r="Q1931" s="32" t="s">
        <v>3984</v>
      </c>
    </row>
    <row r="1932" spans="1:17" hidden="1" x14ac:dyDescent="0.25">
      <c r="A1932" s="57">
        <v>42250.445444444442</v>
      </c>
      <c r="B1932" s="32" t="s">
        <v>70</v>
      </c>
      <c r="C1932" s="32" t="s">
        <v>3982</v>
      </c>
      <c r="D1932" s="32" t="s">
        <v>304</v>
      </c>
      <c r="E1932" s="32" t="s">
        <v>4499</v>
      </c>
      <c r="F1932" s="32" t="s">
        <v>8879</v>
      </c>
      <c r="G1932" s="32" t="s">
        <v>2821</v>
      </c>
      <c r="H1932" s="32" t="s">
        <v>2822</v>
      </c>
      <c r="I1932" s="32" t="s">
        <v>4605</v>
      </c>
      <c r="J1932" s="35">
        <v>448.7</v>
      </c>
      <c r="K1932" s="35">
        <v>0</v>
      </c>
      <c r="L1932" s="35">
        <v>0</v>
      </c>
      <c r="M1932" s="35">
        <v>0</v>
      </c>
      <c r="N1932" s="32" t="s">
        <v>2197</v>
      </c>
      <c r="O1932" s="32" t="s">
        <v>18</v>
      </c>
      <c r="P1932" s="32">
        <v>10</v>
      </c>
      <c r="Q1932" s="32" t="s">
        <v>4500</v>
      </c>
    </row>
    <row r="1933" spans="1:17" hidden="1" x14ac:dyDescent="0.25">
      <c r="A1933" s="57">
        <v>42250.445444444442</v>
      </c>
      <c r="B1933" s="32" t="s">
        <v>70</v>
      </c>
      <c r="C1933" s="32" t="s">
        <v>3982</v>
      </c>
      <c r="D1933" s="32" t="s">
        <v>304</v>
      </c>
      <c r="E1933" s="32" t="s">
        <v>4499</v>
      </c>
      <c r="F1933" s="32" t="s">
        <v>8879</v>
      </c>
      <c r="G1933" s="32" t="s">
        <v>3383</v>
      </c>
      <c r="H1933" s="32" t="s">
        <v>3384</v>
      </c>
      <c r="I1933" s="32" t="s">
        <v>4605</v>
      </c>
      <c r="J1933" s="35">
        <v>6731.4</v>
      </c>
      <c r="K1933" s="35">
        <v>0</v>
      </c>
      <c r="L1933" s="35">
        <v>0</v>
      </c>
      <c r="M1933" s="35">
        <v>0</v>
      </c>
      <c r="N1933" s="32" t="s">
        <v>2197</v>
      </c>
      <c r="O1933" s="32" t="s">
        <v>18</v>
      </c>
      <c r="P1933" s="32">
        <v>130</v>
      </c>
      <c r="Q1933" s="32" t="s">
        <v>4500</v>
      </c>
    </row>
    <row r="1934" spans="1:17" hidden="1" x14ac:dyDescent="0.25">
      <c r="A1934" s="57">
        <v>42250.445444444442</v>
      </c>
      <c r="B1934" s="32" t="s">
        <v>70</v>
      </c>
      <c r="C1934" s="32" t="s">
        <v>3982</v>
      </c>
      <c r="D1934" s="32" t="s">
        <v>304</v>
      </c>
      <c r="E1934" s="32" t="s">
        <v>4499</v>
      </c>
      <c r="F1934" s="32" t="s">
        <v>8879</v>
      </c>
      <c r="G1934" s="32" t="s">
        <v>3124</v>
      </c>
      <c r="H1934" s="32" t="s">
        <v>3125</v>
      </c>
      <c r="I1934" s="32" t="s">
        <v>4605</v>
      </c>
      <c r="J1934" s="35">
        <v>39.1</v>
      </c>
      <c r="K1934" s="35">
        <v>0</v>
      </c>
      <c r="L1934" s="35">
        <v>0</v>
      </c>
      <c r="M1934" s="35">
        <v>0</v>
      </c>
      <c r="N1934" s="32" t="s">
        <v>2197</v>
      </c>
      <c r="O1934" s="32" t="s">
        <v>18</v>
      </c>
      <c r="P1934" s="32">
        <v>10</v>
      </c>
      <c r="Q1934" s="32" t="s">
        <v>4500</v>
      </c>
    </row>
    <row r="1935" spans="1:17" hidden="1" x14ac:dyDescent="0.25">
      <c r="A1935" s="57">
        <v>42250.445444444442</v>
      </c>
      <c r="B1935" s="32" t="s">
        <v>70</v>
      </c>
      <c r="C1935" s="32" t="s">
        <v>3982</v>
      </c>
      <c r="D1935" s="32" t="s">
        <v>304</v>
      </c>
      <c r="E1935" s="32" t="s">
        <v>4499</v>
      </c>
      <c r="F1935" s="32" t="s">
        <v>8879</v>
      </c>
      <c r="G1935" s="32" t="s">
        <v>3124</v>
      </c>
      <c r="H1935" s="32" t="s">
        <v>3125</v>
      </c>
      <c r="I1935" s="32" t="s">
        <v>4605</v>
      </c>
      <c r="J1935" s="35">
        <v>508.3</v>
      </c>
      <c r="K1935" s="35">
        <v>0</v>
      </c>
      <c r="L1935" s="35">
        <v>0</v>
      </c>
      <c r="M1935" s="35">
        <v>0</v>
      </c>
      <c r="N1935" s="32" t="s">
        <v>2197</v>
      </c>
      <c r="O1935" s="32" t="s">
        <v>18</v>
      </c>
      <c r="P1935" s="32">
        <v>130</v>
      </c>
      <c r="Q1935" s="32" t="s">
        <v>4500</v>
      </c>
    </row>
    <row r="1936" spans="1:17" hidden="1" x14ac:dyDescent="0.25">
      <c r="A1936" s="57">
        <v>42250.445444444442</v>
      </c>
      <c r="B1936" s="32" t="s">
        <v>70</v>
      </c>
      <c r="C1936" s="32" t="s">
        <v>3982</v>
      </c>
      <c r="D1936" s="32" t="s">
        <v>304</v>
      </c>
      <c r="E1936" s="32" t="s">
        <v>4499</v>
      </c>
      <c r="F1936" s="32" t="s">
        <v>8879</v>
      </c>
      <c r="G1936" s="32" t="s">
        <v>3089</v>
      </c>
      <c r="H1936" s="32" t="s">
        <v>3090</v>
      </c>
      <c r="I1936" s="32" t="s">
        <v>4605</v>
      </c>
      <c r="J1936" s="35">
        <v>625.29999999999995</v>
      </c>
      <c r="K1936" s="35">
        <v>0</v>
      </c>
      <c r="L1936" s="35">
        <v>0</v>
      </c>
      <c r="M1936" s="35">
        <v>0</v>
      </c>
      <c r="N1936" s="32" t="s">
        <v>2197</v>
      </c>
      <c r="O1936" s="32" t="s">
        <v>18</v>
      </c>
      <c r="P1936" s="32">
        <v>130</v>
      </c>
      <c r="Q1936" s="32" t="s">
        <v>4500</v>
      </c>
    </row>
    <row r="1937" spans="1:17" hidden="1" x14ac:dyDescent="0.25">
      <c r="A1937" s="57">
        <v>42250.445444444442</v>
      </c>
      <c r="B1937" s="32" t="s">
        <v>70</v>
      </c>
      <c r="C1937" s="32" t="s">
        <v>3982</v>
      </c>
      <c r="D1937" s="32" t="s">
        <v>304</v>
      </c>
      <c r="E1937" s="32" t="s">
        <v>4499</v>
      </c>
      <c r="F1937" s="32" t="s">
        <v>8879</v>
      </c>
      <c r="G1937" s="32" t="s">
        <v>3091</v>
      </c>
      <c r="H1937" s="32" t="s">
        <v>3092</v>
      </c>
      <c r="I1937" s="32" t="s">
        <v>4605</v>
      </c>
      <c r="J1937" s="35">
        <v>351</v>
      </c>
      <c r="K1937" s="35">
        <v>0</v>
      </c>
      <c r="L1937" s="35">
        <v>0</v>
      </c>
      <c r="M1937" s="35">
        <v>0</v>
      </c>
      <c r="N1937" s="32" t="s">
        <v>2197</v>
      </c>
      <c r="O1937" s="32" t="s">
        <v>18</v>
      </c>
      <c r="P1937" s="32">
        <v>130</v>
      </c>
      <c r="Q1937" s="32" t="s">
        <v>4500</v>
      </c>
    </row>
    <row r="1938" spans="1:17" hidden="1" x14ac:dyDescent="0.25">
      <c r="A1938" s="57">
        <v>42250.44544664352</v>
      </c>
      <c r="B1938" s="32" t="s">
        <v>70</v>
      </c>
      <c r="C1938" s="32" t="s">
        <v>3982</v>
      </c>
      <c r="D1938" s="32" t="s">
        <v>304</v>
      </c>
      <c r="E1938" s="32" t="s">
        <v>3987</v>
      </c>
      <c r="F1938" s="32" t="s">
        <v>8880</v>
      </c>
      <c r="G1938" s="32" t="s">
        <v>3383</v>
      </c>
      <c r="H1938" s="32" t="s">
        <v>3384</v>
      </c>
      <c r="I1938" s="32" t="s">
        <v>4605</v>
      </c>
      <c r="J1938" s="35">
        <v>5178</v>
      </c>
      <c r="K1938" s="35">
        <v>0</v>
      </c>
      <c r="L1938" s="35">
        <v>0</v>
      </c>
      <c r="M1938" s="35">
        <v>0</v>
      </c>
      <c r="N1938" s="32" t="s">
        <v>2197</v>
      </c>
      <c r="O1938" s="32" t="s">
        <v>18</v>
      </c>
      <c r="P1938" s="32">
        <v>100</v>
      </c>
      <c r="Q1938" s="32" t="s">
        <v>3988</v>
      </c>
    </row>
    <row r="1939" spans="1:17" hidden="1" x14ac:dyDescent="0.25">
      <c r="A1939" s="57">
        <v>42250.44544664352</v>
      </c>
      <c r="B1939" s="32" t="s">
        <v>70</v>
      </c>
      <c r="C1939" s="32" t="s">
        <v>3982</v>
      </c>
      <c r="D1939" s="32" t="s">
        <v>304</v>
      </c>
      <c r="E1939" s="32" t="s">
        <v>3987</v>
      </c>
      <c r="F1939" s="32" t="s">
        <v>8880</v>
      </c>
      <c r="G1939" s="32" t="s">
        <v>3124</v>
      </c>
      <c r="H1939" s="32" t="s">
        <v>3125</v>
      </c>
      <c r="I1939" s="32" t="s">
        <v>4605</v>
      </c>
      <c r="J1939" s="35">
        <v>391</v>
      </c>
      <c r="K1939" s="35">
        <v>0</v>
      </c>
      <c r="L1939" s="35">
        <v>0</v>
      </c>
      <c r="M1939" s="35">
        <v>0</v>
      </c>
      <c r="N1939" s="32" t="s">
        <v>2197</v>
      </c>
      <c r="O1939" s="32" t="s">
        <v>18</v>
      </c>
      <c r="P1939" s="32">
        <v>100</v>
      </c>
      <c r="Q1939" s="32" t="s">
        <v>3988</v>
      </c>
    </row>
    <row r="1940" spans="1:17" hidden="1" x14ac:dyDescent="0.25">
      <c r="A1940" s="57">
        <v>42250.44544664352</v>
      </c>
      <c r="B1940" s="32" t="s">
        <v>70</v>
      </c>
      <c r="C1940" s="32" t="s">
        <v>3982</v>
      </c>
      <c r="D1940" s="32" t="s">
        <v>304</v>
      </c>
      <c r="E1940" s="32" t="s">
        <v>3987</v>
      </c>
      <c r="F1940" s="32" t="s">
        <v>8880</v>
      </c>
      <c r="G1940" s="32" t="s">
        <v>3089</v>
      </c>
      <c r="H1940" s="32" t="s">
        <v>3090</v>
      </c>
      <c r="I1940" s="32" t="s">
        <v>4605</v>
      </c>
      <c r="J1940" s="35">
        <v>481</v>
      </c>
      <c r="K1940" s="35">
        <v>0</v>
      </c>
      <c r="L1940" s="35">
        <v>0</v>
      </c>
      <c r="M1940" s="35">
        <v>0</v>
      </c>
      <c r="N1940" s="32" t="s">
        <v>2197</v>
      </c>
      <c r="O1940" s="32" t="s">
        <v>18</v>
      </c>
      <c r="P1940" s="32">
        <v>100</v>
      </c>
      <c r="Q1940" s="32" t="s">
        <v>3988</v>
      </c>
    </row>
    <row r="1941" spans="1:17" hidden="1" x14ac:dyDescent="0.25">
      <c r="A1941" s="57">
        <v>42250.44544664352</v>
      </c>
      <c r="B1941" s="32" t="s">
        <v>70</v>
      </c>
      <c r="C1941" s="32" t="s">
        <v>3982</v>
      </c>
      <c r="D1941" s="32" t="s">
        <v>304</v>
      </c>
      <c r="E1941" s="32" t="s">
        <v>3987</v>
      </c>
      <c r="F1941" s="32" t="s">
        <v>8880</v>
      </c>
      <c r="G1941" s="32" t="s">
        <v>3091</v>
      </c>
      <c r="H1941" s="32" t="s">
        <v>3092</v>
      </c>
      <c r="I1941" s="32" t="s">
        <v>4605</v>
      </c>
      <c r="J1941" s="35">
        <v>270</v>
      </c>
      <c r="K1941" s="35">
        <v>0</v>
      </c>
      <c r="L1941" s="35">
        <v>0</v>
      </c>
      <c r="M1941" s="35">
        <v>0</v>
      </c>
      <c r="N1941" s="32" t="s">
        <v>2197</v>
      </c>
      <c r="O1941" s="32" t="s">
        <v>18</v>
      </c>
      <c r="P1941" s="32">
        <v>100</v>
      </c>
      <c r="Q1941" s="32" t="s">
        <v>3988</v>
      </c>
    </row>
    <row r="1942" spans="1:17" hidden="1" x14ac:dyDescent="0.25">
      <c r="A1942" s="57">
        <v>42250.445448958337</v>
      </c>
      <c r="B1942" s="32" t="s">
        <v>70</v>
      </c>
      <c r="C1942" s="32" t="s">
        <v>3982</v>
      </c>
      <c r="D1942" s="32" t="s">
        <v>304</v>
      </c>
      <c r="E1942" s="32" t="s">
        <v>3989</v>
      </c>
      <c r="F1942" s="32" t="s">
        <v>8881</v>
      </c>
      <c r="G1942" s="32" t="s">
        <v>3383</v>
      </c>
      <c r="H1942" s="32" t="s">
        <v>3384</v>
      </c>
      <c r="I1942" s="32" t="s">
        <v>4605</v>
      </c>
      <c r="J1942" s="35">
        <v>1294.5</v>
      </c>
      <c r="K1942" s="35">
        <v>0</v>
      </c>
      <c r="L1942" s="35">
        <v>0</v>
      </c>
      <c r="M1942" s="35">
        <v>0</v>
      </c>
      <c r="N1942" s="32" t="s">
        <v>2197</v>
      </c>
      <c r="O1942" s="32" t="s">
        <v>18</v>
      </c>
      <c r="P1942" s="32">
        <v>25</v>
      </c>
      <c r="Q1942" s="32" t="s">
        <v>3990</v>
      </c>
    </row>
    <row r="1943" spans="1:17" hidden="1" x14ac:dyDescent="0.25">
      <c r="A1943" s="57">
        <v>42250.445448958337</v>
      </c>
      <c r="B1943" s="32" t="s">
        <v>70</v>
      </c>
      <c r="C1943" s="32" t="s">
        <v>3982</v>
      </c>
      <c r="D1943" s="32" t="s">
        <v>304</v>
      </c>
      <c r="E1943" s="32" t="s">
        <v>3989</v>
      </c>
      <c r="F1943" s="32" t="s">
        <v>8881</v>
      </c>
      <c r="G1943" s="32" t="s">
        <v>3124</v>
      </c>
      <c r="H1943" s="32" t="s">
        <v>3125</v>
      </c>
      <c r="I1943" s="32" t="s">
        <v>4605</v>
      </c>
      <c r="J1943" s="35">
        <v>97.75</v>
      </c>
      <c r="K1943" s="35">
        <v>0</v>
      </c>
      <c r="L1943" s="35">
        <v>0</v>
      </c>
      <c r="M1943" s="35">
        <v>0</v>
      </c>
      <c r="N1943" s="32" t="s">
        <v>2197</v>
      </c>
      <c r="O1943" s="32" t="s">
        <v>18</v>
      </c>
      <c r="P1943" s="32">
        <v>25</v>
      </c>
      <c r="Q1943" s="32" t="s">
        <v>3990</v>
      </c>
    </row>
    <row r="1944" spans="1:17" hidden="1" x14ac:dyDescent="0.25">
      <c r="A1944" s="57">
        <v>42250.445448958337</v>
      </c>
      <c r="B1944" s="32" t="s">
        <v>70</v>
      </c>
      <c r="C1944" s="32" t="s">
        <v>3982</v>
      </c>
      <c r="D1944" s="32" t="s">
        <v>304</v>
      </c>
      <c r="E1944" s="32" t="s">
        <v>3989</v>
      </c>
      <c r="F1944" s="32" t="s">
        <v>8881</v>
      </c>
      <c r="G1944" s="32" t="s">
        <v>3089</v>
      </c>
      <c r="H1944" s="32" t="s">
        <v>3090</v>
      </c>
      <c r="I1944" s="32" t="s">
        <v>4605</v>
      </c>
      <c r="J1944" s="35">
        <v>120.25</v>
      </c>
      <c r="K1944" s="35">
        <v>0</v>
      </c>
      <c r="L1944" s="35">
        <v>0</v>
      </c>
      <c r="M1944" s="35">
        <v>0</v>
      </c>
      <c r="N1944" s="32" t="s">
        <v>2197</v>
      </c>
      <c r="O1944" s="32" t="s">
        <v>18</v>
      </c>
      <c r="P1944" s="32">
        <v>25</v>
      </c>
      <c r="Q1944" s="32" t="s">
        <v>3990</v>
      </c>
    </row>
    <row r="1945" spans="1:17" hidden="1" x14ac:dyDescent="0.25">
      <c r="A1945" s="57">
        <v>42250.445448958337</v>
      </c>
      <c r="B1945" s="32" t="s">
        <v>70</v>
      </c>
      <c r="C1945" s="32" t="s">
        <v>3982</v>
      </c>
      <c r="D1945" s="32" t="s">
        <v>304</v>
      </c>
      <c r="E1945" s="32" t="s">
        <v>3989</v>
      </c>
      <c r="F1945" s="32" t="s">
        <v>8881</v>
      </c>
      <c r="G1945" s="32" t="s">
        <v>3091</v>
      </c>
      <c r="H1945" s="32" t="s">
        <v>3092</v>
      </c>
      <c r="I1945" s="32" t="s">
        <v>4605</v>
      </c>
      <c r="J1945" s="35">
        <v>67.5</v>
      </c>
      <c r="K1945" s="35">
        <v>0</v>
      </c>
      <c r="L1945" s="35">
        <v>0</v>
      </c>
      <c r="M1945" s="35">
        <v>0</v>
      </c>
      <c r="N1945" s="32" t="s">
        <v>2197</v>
      </c>
      <c r="O1945" s="32" t="s">
        <v>18</v>
      </c>
      <c r="P1945" s="32">
        <v>25</v>
      </c>
      <c r="Q1945" s="32" t="s">
        <v>3990</v>
      </c>
    </row>
    <row r="1946" spans="1:17" hidden="1" x14ac:dyDescent="0.25">
      <c r="A1946" s="57">
        <v>42250.445450775464</v>
      </c>
      <c r="B1946" s="32" t="s">
        <v>70</v>
      </c>
      <c r="C1946" s="32" t="s">
        <v>3982</v>
      </c>
      <c r="D1946" s="32" t="s">
        <v>304</v>
      </c>
      <c r="E1946" s="32" t="s">
        <v>3991</v>
      </c>
      <c r="F1946" s="32" t="s">
        <v>8882</v>
      </c>
      <c r="G1946" s="32" t="s">
        <v>2663</v>
      </c>
      <c r="H1946" s="32" t="s">
        <v>2664</v>
      </c>
      <c r="I1946" s="32" t="s">
        <v>4605</v>
      </c>
      <c r="J1946" s="35">
        <v>258.60000000000002</v>
      </c>
      <c r="K1946" s="35">
        <v>0</v>
      </c>
      <c r="L1946" s="35">
        <v>0</v>
      </c>
      <c r="M1946" s="35">
        <v>0</v>
      </c>
      <c r="N1946" s="32" t="s">
        <v>2197</v>
      </c>
      <c r="O1946" s="32" t="s">
        <v>18</v>
      </c>
      <c r="P1946" s="32">
        <v>10</v>
      </c>
      <c r="Q1946" s="32" t="s">
        <v>3992</v>
      </c>
    </row>
    <row r="1947" spans="1:17" hidden="1" x14ac:dyDescent="0.25">
      <c r="A1947" s="57">
        <v>42250.445450775464</v>
      </c>
      <c r="B1947" s="32" t="s">
        <v>70</v>
      </c>
      <c r="C1947" s="32" t="s">
        <v>3982</v>
      </c>
      <c r="D1947" s="32" t="s">
        <v>304</v>
      </c>
      <c r="E1947" s="32" t="s">
        <v>3991</v>
      </c>
      <c r="F1947" s="32" t="s">
        <v>8882</v>
      </c>
      <c r="G1947" s="32" t="s">
        <v>3985</v>
      </c>
      <c r="H1947" s="32" t="s">
        <v>3986</v>
      </c>
      <c r="I1947" s="32" t="s">
        <v>4605</v>
      </c>
      <c r="J1947" s="35">
        <v>104.6</v>
      </c>
      <c r="K1947" s="35">
        <v>0</v>
      </c>
      <c r="L1947" s="35">
        <v>0</v>
      </c>
      <c r="M1947" s="35">
        <v>0</v>
      </c>
      <c r="N1947" s="32" t="s">
        <v>2197</v>
      </c>
      <c r="O1947" s="32" t="s">
        <v>18</v>
      </c>
      <c r="P1947" s="32">
        <v>10</v>
      </c>
      <c r="Q1947" s="32" t="s">
        <v>3992</v>
      </c>
    </row>
    <row r="1948" spans="1:17" hidden="1" x14ac:dyDescent="0.25">
      <c r="A1948" s="57">
        <v>42250.445450775464</v>
      </c>
      <c r="B1948" s="32" t="s">
        <v>70</v>
      </c>
      <c r="C1948" s="32" t="s">
        <v>3982</v>
      </c>
      <c r="D1948" s="32" t="s">
        <v>304</v>
      </c>
      <c r="E1948" s="32" t="s">
        <v>3991</v>
      </c>
      <c r="F1948" s="32" t="s">
        <v>8882</v>
      </c>
      <c r="G1948" s="32" t="s">
        <v>3049</v>
      </c>
      <c r="H1948" s="32" t="s">
        <v>3050</v>
      </c>
      <c r="I1948" s="32" t="s">
        <v>4605</v>
      </c>
      <c r="J1948" s="35">
        <v>487.8</v>
      </c>
      <c r="K1948" s="35">
        <v>0</v>
      </c>
      <c r="L1948" s="35">
        <v>0</v>
      </c>
      <c r="M1948" s="35">
        <v>0</v>
      </c>
      <c r="N1948" s="32" t="s">
        <v>2197</v>
      </c>
      <c r="O1948" s="32" t="s">
        <v>18</v>
      </c>
      <c r="P1948" s="32">
        <v>15</v>
      </c>
      <c r="Q1948" s="32" t="s">
        <v>3992</v>
      </c>
    </row>
    <row r="1949" spans="1:17" hidden="1" x14ac:dyDescent="0.25">
      <c r="A1949" s="57">
        <v>42250.445452430555</v>
      </c>
      <c r="B1949" s="32" t="s">
        <v>70</v>
      </c>
      <c r="C1949" s="32" t="s">
        <v>3982</v>
      </c>
      <c r="D1949" s="32" t="s">
        <v>304</v>
      </c>
      <c r="E1949" s="32" t="s">
        <v>3993</v>
      </c>
      <c r="F1949" s="32" t="s">
        <v>8883</v>
      </c>
      <c r="G1949" s="32" t="s">
        <v>3588</v>
      </c>
      <c r="H1949" s="32" t="s">
        <v>3589</v>
      </c>
      <c r="I1949" s="32" t="s">
        <v>4605</v>
      </c>
      <c r="J1949" s="35">
        <v>1035.5999999999999</v>
      </c>
      <c r="K1949" s="35">
        <v>0</v>
      </c>
      <c r="L1949" s="35">
        <v>0</v>
      </c>
      <c r="M1949" s="35">
        <v>0</v>
      </c>
      <c r="N1949" s="32" t="s">
        <v>2197</v>
      </c>
      <c r="O1949" s="32" t="s">
        <v>18</v>
      </c>
      <c r="P1949" s="32">
        <v>20</v>
      </c>
      <c r="Q1949" s="32" t="s">
        <v>4637</v>
      </c>
    </row>
    <row r="1950" spans="1:17" hidden="1" x14ac:dyDescent="0.25">
      <c r="A1950" s="57">
        <v>42250.445452430555</v>
      </c>
      <c r="B1950" s="32" t="s">
        <v>70</v>
      </c>
      <c r="C1950" s="32" t="s">
        <v>3982</v>
      </c>
      <c r="D1950" s="32" t="s">
        <v>304</v>
      </c>
      <c r="E1950" s="32" t="s">
        <v>3993</v>
      </c>
      <c r="F1950" s="32" t="s">
        <v>8883</v>
      </c>
      <c r="G1950" s="32" t="s">
        <v>3124</v>
      </c>
      <c r="H1950" s="32" t="s">
        <v>3125</v>
      </c>
      <c r="I1950" s="32" t="s">
        <v>4605</v>
      </c>
      <c r="J1950" s="35">
        <v>78.2</v>
      </c>
      <c r="K1950" s="35">
        <v>0</v>
      </c>
      <c r="L1950" s="35">
        <v>0</v>
      </c>
      <c r="M1950" s="35">
        <v>0</v>
      </c>
      <c r="N1950" s="32" t="s">
        <v>2197</v>
      </c>
      <c r="O1950" s="32" t="s">
        <v>18</v>
      </c>
      <c r="P1950" s="32">
        <v>20</v>
      </c>
      <c r="Q1950" s="32" t="s">
        <v>4637</v>
      </c>
    </row>
    <row r="1951" spans="1:17" hidden="1" x14ac:dyDescent="0.25">
      <c r="A1951" s="57">
        <v>42250.445452430555</v>
      </c>
      <c r="B1951" s="32" t="s">
        <v>70</v>
      </c>
      <c r="C1951" s="32" t="s">
        <v>3982</v>
      </c>
      <c r="D1951" s="32" t="s">
        <v>304</v>
      </c>
      <c r="E1951" s="32" t="s">
        <v>3993</v>
      </c>
      <c r="F1951" s="32" t="s">
        <v>8883</v>
      </c>
      <c r="G1951" s="32" t="s">
        <v>3089</v>
      </c>
      <c r="H1951" s="32" t="s">
        <v>3090</v>
      </c>
      <c r="I1951" s="32" t="s">
        <v>4605</v>
      </c>
      <c r="J1951" s="35">
        <v>96.2</v>
      </c>
      <c r="K1951" s="35">
        <v>0</v>
      </c>
      <c r="L1951" s="35">
        <v>0</v>
      </c>
      <c r="M1951" s="35">
        <v>0</v>
      </c>
      <c r="N1951" s="32" t="s">
        <v>2197</v>
      </c>
      <c r="O1951" s="32" t="s">
        <v>18</v>
      </c>
      <c r="P1951" s="32">
        <v>20</v>
      </c>
      <c r="Q1951" s="32" t="s">
        <v>4637</v>
      </c>
    </row>
    <row r="1952" spans="1:17" hidden="1" x14ac:dyDescent="0.25">
      <c r="A1952" s="57">
        <v>42250.445452430555</v>
      </c>
      <c r="B1952" s="32" t="s">
        <v>70</v>
      </c>
      <c r="C1952" s="32" t="s">
        <v>3982</v>
      </c>
      <c r="D1952" s="32" t="s">
        <v>304</v>
      </c>
      <c r="E1952" s="32" t="s">
        <v>3993</v>
      </c>
      <c r="F1952" s="32" t="s">
        <v>8883</v>
      </c>
      <c r="G1952" s="32" t="s">
        <v>3091</v>
      </c>
      <c r="H1952" s="32" t="s">
        <v>3092</v>
      </c>
      <c r="I1952" s="32" t="s">
        <v>4605</v>
      </c>
      <c r="J1952" s="35">
        <v>54</v>
      </c>
      <c r="K1952" s="35">
        <v>0</v>
      </c>
      <c r="L1952" s="35">
        <v>0</v>
      </c>
      <c r="M1952" s="35">
        <v>0</v>
      </c>
      <c r="N1952" s="32" t="s">
        <v>2197</v>
      </c>
      <c r="O1952" s="32" t="s">
        <v>18</v>
      </c>
      <c r="P1952" s="32">
        <v>20</v>
      </c>
      <c r="Q1952" s="32" t="s">
        <v>4637</v>
      </c>
    </row>
    <row r="1953" spans="1:17" hidden="1" x14ac:dyDescent="0.25">
      <c r="A1953" s="57">
        <v>42250.445452430555</v>
      </c>
      <c r="B1953" s="32" t="s">
        <v>70</v>
      </c>
      <c r="C1953" s="32" t="s">
        <v>3982</v>
      </c>
      <c r="D1953" s="32" t="s">
        <v>304</v>
      </c>
      <c r="E1953" s="32" t="s">
        <v>3993</v>
      </c>
      <c r="F1953" s="32" t="s">
        <v>8883</v>
      </c>
      <c r="G1953" s="32" t="s">
        <v>3049</v>
      </c>
      <c r="H1953" s="32" t="s">
        <v>3050</v>
      </c>
      <c r="I1953" s="32" t="s">
        <v>4605</v>
      </c>
      <c r="J1953" s="35">
        <v>325.2</v>
      </c>
      <c r="K1953" s="35">
        <v>0</v>
      </c>
      <c r="L1953" s="35">
        <v>0</v>
      </c>
      <c r="M1953" s="35">
        <v>0</v>
      </c>
      <c r="N1953" s="32" t="s">
        <v>2197</v>
      </c>
      <c r="O1953" s="32" t="s">
        <v>18</v>
      </c>
      <c r="P1953" s="32">
        <v>10</v>
      </c>
      <c r="Q1953" s="32" t="s">
        <v>4637</v>
      </c>
    </row>
    <row r="1954" spans="1:17" hidden="1" x14ac:dyDescent="0.25">
      <c r="A1954" s="57">
        <v>42250.445454594905</v>
      </c>
      <c r="B1954" s="32" t="s">
        <v>70</v>
      </c>
      <c r="C1954" s="32" t="s">
        <v>3982</v>
      </c>
      <c r="D1954" s="32" t="s">
        <v>304</v>
      </c>
      <c r="E1954" s="32" t="s">
        <v>4863</v>
      </c>
      <c r="F1954" s="32" t="s">
        <v>8884</v>
      </c>
      <c r="G1954" s="32" t="s">
        <v>3588</v>
      </c>
      <c r="H1954" s="32" t="s">
        <v>3589</v>
      </c>
      <c r="I1954" s="32" t="s">
        <v>4605</v>
      </c>
      <c r="J1954" s="35">
        <v>362.46</v>
      </c>
      <c r="K1954" s="35">
        <v>0</v>
      </c>
      <c r="L1954" s="35">
        <v>0</v>
      </c>
      <c r="M1954" s="35">
        <v>0</v>
      </c>
      <c r="N1954" s="32" t="s">
        <v>2197</v>
      </c>
      <c r="O1954" s="32" t="s">
        <v>18</v>
      </c>
      <c r="P1954" s="32">
        <v>7</v>
      </c>
      <c r="Q1954" s="32" t="s">
        <v>4864</v>
      </c>
    </row>
    <row r="1955" spans="1:17" hidden="1" x14ac:dyDescent="0.25">
      <c r="A1955" s="57">
        <v>42250.445454594905</v>
      </c>
      <c r="B1955" s="32" t="s">
        <v>70</v>
      </c>
      <c r="C1955" s="32" t="s">
        <v>3982</v>
      </c>
      <c r="D1955" s="32" t="s">
        <v>304</v>
      </c>
      <c r="E1955" s="32" t="s">
        <v>4863</v>
      </c>
      <c r="F1955" s="32" t="s">
        <v>8884</v>
      </c>
      <c r="G1955" s="32" t="s">
        <v>3124</v>
      </c>
      <c r="H1955" s="32" t="s">
        <v>3125</v>
      </c>
      <c r="I1955" s="32" t="s">
        <v>4605</v>
      </c>
      <c r="J1955" s="35">
        <v>27.37</v>
      </c>
      <c r="K1955" s="35">
        <v>0</v>
      </c>
      <c r="L1955" s="35">
        <v>0</v>
      </c>
      <c r="M1955" s="35">
        <v>0</v>
      </c>
      <c r="N1955" s="32" t="s">
        <v>2197</v>
      </c>
      <c r="O1955" s="32" t="s">
        <v>18</v>
      </c>
      <c r="P1955" s="32">
        <v>7</v>
      </c>
      <c r="Q1955" s="32" t="s">
        <v>4864</v>
      </c>
    </row>
    <row r="1956" spans="1:17" hidden="1" x14ac:dyDescent="0.25">
      <c r="A1956" s="57">
        <v>42250.445454594905</v>
      </c>
      <c r="B1956" s="32" t="s">
        <v>70</v>
      </c>
      <c r="C1956" s="32" t="s">
        <v>3982</v>
      </c>
      <c r="D1956" s="32" t="s">
        <v>304</v>
      </c>
      <c r="E1956" s="32" t="s">
        <v>4863</v>
      </c>
      <c r="F1956" s="32" t="s">
        <v>8884</v>
      </c>
      <c r="G1956" s="32" t="s">
        <v>3089</v>
      </c>
      <c r="H1956" s="32" t="s">
        <v>3090</v>
      </c>
      <c r="I1956" s="32" t="s">
        <v>4605</v>
      </c>
      <c r="J1956" s="35">
        <v>33.67</v>
      </c>
      <c r="K1956" s="35">
        <v>0</v>
      </c>
      <c r="L1956" s="35">
        <v>0</v>
      </c>
      <c r="M1956" s="35">
        <v>0</v>
      </c>
      <c r="N1956" s="32" t="s">
        <v>2197</v>
      </c>
      <c r="O1956" s="32" t="s">
        <v>18</v>
      </c>
      <c r="P1956" s="32">
        <v>7</v>
      </c>
      <c r="Q1956" s="32" t="s">
        <v>4864</v>
      </c>
    </row>
    <row r="1957" spans="1:17" hidden="1" x14ac:dyDescent="0.25">
      <c r="A1957" s="57">
        <v>42250.445454594905</v>
      </c>
      <c r="B1957" s="32" t="s">
        <v>70</v>
      </c>
      <c r="C1957" s="32" t="s">
        <v>3982</v>
      </c>
      <c r="D1957" s="32" t="s">
        <v>304</v>
      </c>
      <c r="E1957" s="32" t="s">
        <v>4863</v>
      </c>
      <c r="F1957" s="32" t="s">
        <v>8884</v>
      </c>
      <c r="G1957" s="32" t="s">
        <v>3091</v>
      </c>
      <c r="H1957" s="32" t="s">
        <v>3092</v>
      </c>
      <c r="I1957" s="32" t="s">
        <v>4605</v>
      </c>
      <c r="J1957" s="35">
        <v>18.899999999999999</v>
      </c>
      <c r="K1957" s="35">
        <v>0</v>
      </c>
      <c r="L1957" s="35">
        <v>0</v>
      </c>
      <c r="M1957" s="35">
        <v>0</v>
      </c>
      <c r="N1957" s="32" t="s">
        <v>2197</v>
      </c>
      <c r="O1957" s="32" t="s">
        <v>18</v>
      </c>
      <c r="P1957" s="32">
        <v>7</v>
      </c>
      <c r="Q1957" s="32" t="s">
        <v>4864</v>
      </c>
    </row>
    <row r="1958" spans="1:17" hidden="1" x14ac:dyDescent="0.25">
      <c r="A1958" s="57">
        <v>42250.445454594905</v>
      </c>
      <c r="B1958" s="32" t="s">
        <v>70</v>
      </c>
      <c r="C1958" s="32" t="s">
        <v>3982</v>
      </c>
      <c r="D1958" s="32" t="s">
        <v>304</v>
      </c>
      <c r="E1958" s="32" t="s">
        <v>4863</v>
      </c>
      <c r="F1958" s="32" t="s">
        <v>8884</v>
      </c>
      <c r="G1958" s="32" t="s">
        <v>2663</v>
      </c>
      <c r="H1958" s="32" t="s">
        <v>2664</v>
      </c>
      <c r="I1958" s="32" t="s">
        <v>4605</v>
      </c>
      <c r="J1958" s="35">
        <v>775.8</v>
      </c>
      <c r="K1958" s="35">
        <v>0</v>
      </c>
      <c r="L1958" s="35">
        <v>0</v>
      </c>
      <c r="M1958" s="35">
        <v>0</v>
      </c>
      <c r="N1958" s="32" t="s">
        <v>2197</v>
      </c>
      <c r="O1958" s="32" t="s">
        <v>18</v>
      </c>
      <c r="P1958" s="32">
        <v>30</v>
      </c>
      <c r="Q1958" s="32" t="s">
        <v>4864</v>
      </c>
    </row>
    <row r="1959" spans="1:17" hidden="1" x14ac:dyDescent="0.25">
      <c r="A1959" s="57">
        <v>42250.445454594905</v>
      </c>
      <c r="B1959" s="32" t="s">
        <v>70</v>
      </c>
      <c r="C1959" s="32" t="s">
        <v>3982</v>
      </c>
      <c r="D1959" s="32" t="s">
        <v>304</v>
      </c>
      <c r="E1959" s="32" t="s">
        <v>4863</v>
      </c>
      <c r="F1959" s="32" t="s">
        <v>8884</v>
      </c>
      <c r="G1959" s="32" t="s">
        <v>3985</v>
      </c>
      <c r="H1959" s="32" t="s">
        <v>3986</v>
      </c>
      <c r="I1959" s="32" t="s">
        <v>4605</v>
      </c>
      <c r="J1959" s="35">
        <v>313.8</v>
      </c>
      <c r="K1959" s="35">
        <v>0</v>
      </c>
      <c r="L1959" s="35">
        <v>0</v>
      </c>
      <c r="M1959" s="35">
        <v>0</v>
      </c>
      <c r="N1959" s="32" t="s">
        <v>2197</v>
      </c>
      <c r="O1959" s="32" t="s">
        <v>18</v>
      </c>
      <c r="P1959" s="32">
        <v>30</v>
      </c>
      <c r="Q1959" s="32" t="s">
        <v>4864</v>
      </c>
    </row>
    <row r="1960" spans="1:17" hidden="1" x14ac:dyDescent="0.25">
      <c r="A1960" s="57">
        <v>42250.445456944442</v>
      </c>
      <c r="B1960" s="32" t="s">
        <v>70</v>
      </c>
      <c r="C1960" s="32" t="s">
        <v>3982</v>
      </c>
      <c r="D1960" s="32" t="s">
        <v>304</v>
      </c>
      <c r="E1960" s="32" t="s">
        <v>5645</v>
      </c>
      <c r="F1960" s="32" t="s">
        <v>8885</v>
      </c>
      <c r="G1960" s="32" t="s">
        <v>3588</v>
      </c>
      <c r="H1960" s="32" t="s">
        <v>3589</v>
      </c>
      <c r="I1960" s="32" t="s">
        <v>4605</v>
      </c>
      <c r="J1960" s="35">
        <v>1035.5999999999999</v>
      </c>
      <c r="K1960" s="35">
        <v>0</v>
      </c>
      <c r="L1960" s="35">
        <v>0</v>
      </c>
      <c r="M1960" s="35">
        <v>0</v>
      </c>
      <c r="N1960" s="32" t="s">
        <v>2197</v>
      </c>
      <c r="O1960" s="32" t="s">
        <v>18</v>
      </c>
      <c r="P1960" s="32">
        <v>20</v>
      </c>
      <c r="Q1960" s="32" t="s">
        <v>5455</v>
      </c>
    </row>
    <row r="1961" spans="1:17" hidden="1" x14ac:dyDescent="0.25">
      <c r="A1961" s="57">
        <v>42250.445456944442</v>
      </c>
      <c r="B1961" s="32" t="s">
        <v>70</v>
      </c>
      <c r="C1961" s="32" t="s">
        <v>3982</v>
      </c>
      <c r="D1961" s="32" t="s">
        <v>304</v>
      </c>
      <c r="E1961" s="32" t="s">
        <v>5645</v>
      </c>
      <c r="F1961" s="32" t="s">
        <v>8885</v>
      </c>
      <c r="G1961" s="32" t="s">
        <v>3124</v>
      </c>
      <c r="H1961" s="32" t="s">
        <v>3125</v>
      </c>
      <c r="I1961" s="32" t="s">
        <v>4605</v>
      </c>
      <c r="J1961" s="35">
        <v>78.2</v>
      </c>
      <c r="K1961" s="35">
        <v>0</v>
      </c>
      <c r="L1961" s="35">
        <v>0</v>
      </c>
      <c r="M1961" s="35">
        <v>0</v>
      </c>
      <c r="N1961" s="32" t="s">
        <v>2197</v>
      </c>
      <c r="O1961" s="32" t="s">
        <v>18</v>
      </c>
      <c r="P1961" s="32">
        <v>20</v>
      </c>
      <c r="Q1961" s="32" t="s">
        <v>5455</v>
      </c>
    </row>
    <row r="1962" spans="1:17" hidden="1" x14ac:dyDescent="0.25">
      <c r="A1962" s="57">
        <v>42250.445456944442</v>
      </c>
      <c r="B1962" s="32" t="s">
        <v>70</v>
      </c>
      <c r="C1962" s="32" t="s">
        <v>3982</v>
      </c>
      <c r="D1962" s="32" t="s">
        <v>304</v>
      </c>
      <c r="E1962" s="32" t="s">
        <v>5645</v>
      </c>
      <c r="F1962" s="32" t="s">
        <v>8885</v>
      </c>
      <c r="G1962" s="32" t="s">
        <v>3089</v>
      </c>
      <c r="H1962" s="32" t="s">
        <v>3090</v>
      </c>
      <c r="I1962" s="32" t="s">
        <v>4605</v>
      </c>
      <c r="J1962" s="35">
        <v>96.2</v>
      </c>
      <c r="K1962" s="35">
        <v>0</v>
      </c>
      <c r="L1962" s="35">
        <v>0</v>
      </c>
      <c r="M1962" s="35">
        <v>0</v>
      </c>
      <c r="N1962" s="32" t="s">
        <v>2197</v>
      </c>
      <c r="O1962" s="32" t="s">
        <v>18</v>
      </c>
      <c r="P1962" s="32">
        <v>20</v>
      </c>
      <c r="Q1962" s="32" t="s">
        <v>5455</v>
      </c>
    </row>
    <row r="1963" spans="1:17" hidden="1" x14ac:dyDescent="0.25">
      <c r="A1963" s="57">
        <v>42250.445456944442</v>
      </c>
      <c r="B1963" s="32" t="s">
        <v>70</v>
      </c>
      <c r="C1963" s="32" t="s">
        <v>3982</v>
      </c>
      <c r="D1963" s="32" t="s">
        <v>304</v>
      </c>
      <c r="E1963" s="32" t="s">
        <v>5645</v>
      </c>
      <c r="F1963" s="32" t="s">
        <v>8885</v>
      </c>
      <c r="G1963" s="32" t="s">
        <v>3091</v>
      </c>
      <c r="H1963" s="32" t="s">
        <v>3092</v>
      </c>
      <c r="I1963" s="32" t="s">
        <v>4605</v>
      </c>
      <c r="J1963" s="35">
        <v>54</v>
      </c>
      <c r="K1963" s="35">
        <v>0</v>
      </c>
      <c r="L1963" s="35">
        <v>0</v>
      </c>
      <c r="M1963" s="35">
        <v>0</v>
      </c>
      <c r="N1963" s="32" t="s">
        <v>2197</v>
      </c>
      <c r="O1963" s="32" t="s">
        <v>18</v>
      </c>
      <c r="P1963" s="32">
        <v>20</v>
      </c>
      <c r="Q1963" s="32" t="s">
        <v>5455</v>
      </c>
    </row>
    <row r="1964" spans="1:17" hidden="1" x14ac:dyDescent="0.25">
      <c r="A1964" s="57">
        <v>42250.445848113428</v>
      </c>
      <c r="B1964" s="32" t="s">
        <v>290</v>
      </c>
      <c r="C1964" s="32" t="s">
        <v>3576</v>
      </c>
      <c r="D1964" s="32" t="s">
        <v>3577</v>
      </c>
      <c r="E1964" s="32" t="s">
        <v>3994</v>
      </c>
      <c r="F1964" s="32" t="s">
        <v>8886</v>
      </c>
      <c r="G1964" s="32" t="s">
        <v>3379</v>
      </c>
      <c r="H1964" s="32" t="s">
        <v>3380</v>
      </c>
      <c r="I1964" s="32" t="s">
        <v>4605</v>
      </c>
      <c r="J1964" s="35">
        <v>94.9</v>
      </c>
      <c r="K1964" s="35">
        <v>0</v>
      </c>
      <c r="L1964" s="35">
        <v>0</v>
      </c>
      <c r="M1964" s="35">
        <v>0</v>
      </c>
      <c r="N1964" s="32" t="s">
        <v>2197</v>
      </c>
      <c r="O1964" s="32" t="s">
        <v>18</v>
      </c>
      <c r="P1964" s="32">
        <v>5</v>
      </c>
      <c r="Q1964" s="32" t="s">
        <v>3995</v>
      </c>
    </row>
    <row r="1965" spans="1:17" hidden="1" x14ac:dyDescent="0.25">
      <c r="A1965" s="57">
        <v>42250.445849571763</v>
      </c>
      <c r="B1965" s="32" t="s">
        <v>290</v>
      </c>
      <c r="C1965" s="32" t="s">
        <v>3576</v>
      </c>
      <c r="D1965" s="32" t="s">
        <v>3577</v>
      </c>
      <c r="E1965" s="32" t="s">
        <v>3578</v>
      </c>
      <c r="F1965" s="32" t="s">
        <v>8887</v>
      </c>
      <c r="G1965" s="32" t="s">
        <v>3379</v>
      </c>
      <c r="H1965" s="32" t="s">
        <v>3380</v>
      </c>
      <c r="I1965" s="32" t="s">
        <v>4605</v>
      </c>
      <c r="J1965" s="35">
        <v>75.92</v>
      </c>
      <c r="K1965" s="35">
        <v>0</v>
      </c>
      <c r="L1965" s="35">
        <v>0</v>
      </c>
      <c r="M1965" s="35">
        <v>0</v>
      </c>
      <c r="N1965" s="32" t="s">
        <v>2197</v>
      </c>
      <c r="O1965" s="32" t="s">
        <v>18</v>
      </c>
      <c r="P1965" s="32">
        <v>4</v>
      </c>
      <c r="Q1965" s="32" t="s">
        <v>3579</v>
      </c>
    </row>
    <row r="1966" spans="1:17" hidden="1" x14ac:dyDescent="0.25">
      <c r="A1966" s="57">
        <v>42250.445851006945</v>
      </c>
      <c r="B1966" s="32" t="s">
        <v>290</v>
      </c>
      <c r="C1966" s="32" t="s">
        <v>3576</v>
      </c>
      <c r="D1966" s="32" t="s">
        <v>3577</v>
      </c>
      <c r="E1966" s="32" t="s">
        <v>3996</v>
      </c>
      <c r="F1966" s="32" t="s">
        <v>8888</v>
      </c>
      <c r="G1966" s="32" t="s">
        <v>3379</v>
      </c>
      <c r="H1966" s="32" t="s">
        <v>3380</v>
      </c>
      <c r="I1966" s="32" t="s">
        <v>4605</v>
      </c>
      <c r="J1966" s="35">
        <v>26.86</v>
      </c>
      <c r="K1966" s="35">
        <v>0</v>
      </c>
      <c r="L1966" s="35">
        <v>0</v>
      </c>
      <c r="M1966" s="35">
        <v>0</v>
      </c>
      <c r="N1966" s="32" t="s">
        <v>2197</v>
      </c>
      <c r="O1966" s="32" t="s">
        <v>18</v>
      </c>
      <c r="P1966" s="32">
        <v>1</v>
      </c>
      <c r="Q1966" s="32" t="s">
        <v>3997</v>
      </c>
    </row>
    <row r="1967" spans="1:17" hidden="1" x14ac:dyDescent="0.25">
      <c r="A1967" s="57">
        <v>42250.445851006945</v>
      </c>
      <c r="B1967" s="32" t="s">
        <v>290</v>
      </c>
      <c r="C1967" s="32" t="s">
        <v>3576</v>
      </c>
      <c r="D1967" s="32" t="s">
        <v>3577</v>
      </c>
      <c r="E1967" s="32" t="s">
        <v>3996</v>
      </c>
      <c r="F1967" s="32" t="s">
        <v>8888</v>
      </c>
      <c r="G1967" s="32" t="s">
        <v>3095</v>
      </c>
      <c r="H1967" s="32" t="s">
        <v>4978</v>
      </c>
      <c r="I1967" s="32" t="s">
        <v>4605</v>
      </c>
      <c r="J1967" s="35">
        <v>16.07</v>
      </c>
      <c r="K1967" s="35">
        <v>0</v>
      </c>
      <c r="L1967" s="35">
        <v>0</v>
      </c>
      <c r="M1967" s="35">
        <v>0</v>
      </c>
      <c r="N1967" s="32" t="s">
        <v>2197</v>
      </c>
      <c r="O1967" s="32" t="s">
        <v>18</v>
      </c>
      <c r="P1967" s="32">
        <v>1</v>
      </c>
      <c r="Q1967" s="32" t="s">
        <v>3997</v>
      </c>
    </row>
    <row r="1968" spans="1:17" hidden="1" x14ac:dyDescent="0.25">
      <c r="A1968" s="57">
        <v>42250.446217789351</v>
      </c>
      <c r="B1968" s="32" t="s">
        <v>21</v>
      </c>
      <c r="C1968" s="32" t="s">
        <v>3998</v>
      </c>
      <c r="D1968" s="32" t="s">
        <v>3999</v>
      </c>
      <c r="E1968" s="32" t="s">
        <v>4000</v>
      </c>
      <c r="F1968" s="32" t="s">
        <v>8889</v>
      </c>
      <c r="G1968" s="32" t="s">
        <v>2646</v>
      </c>
      <c r="H1968" s="32" t="s">
        <v>2647</v>
      </c>
      <c r="I1968" s="32" t="s">
        <v>4605</v>
      </c>
      <c r="J1968" s="35">
        <v>23.47</v>
      </c>
      <c r="K1968" s="35">
        <v>0</v>
      </c>
      <c r="L1968" s="35">
        <v>0</v>
      </c>
      <c r="M1968" s="35">
        <v>0</v>
      </c>
      <c r="N1968" s="32" t="s">
        <v>2197</v>
      </c>
      <c r="O1968" s="32" t="s">
        <v>18</v>
      </c>
      <c r="P1968" s="32">
        <v>1</v>
      </c>
      <c r="Q1968" s="32" t="s">
        <v>4001</v>
      </c>
    </row>
    <row r="1969" spans="1:17" hidden="1" x14ac:dyDescent="0.25">
      <c r="A1969" s="57">
        <v>42250.446219016201</v>
      </c>
      <c r="B1969" s="32" t="s">
        <v>21</v>
      </c>
      <c r="C1969" s="32" t="s">
        <v>3998</v>
      </c>
      <c r="D1969" s="32" t="s">
        <v>3999</v>
      </c>
      <c r="E1969" s="32" t="s">
        <v>4002</v>
      </c>
      <c r="F1969" s="32" t="s">
        <v>8890</v>
      </c>
      <c r="G1969" s="32" t="s">
        <v>2646</v>
      </c>
      <c r="H1969" s="32" t="s">
        <v>2647</v>
      </c>
      <c r="I1969" s="32" t="s">
        <v>4605</v>
      </c>
      <c r="J1969" s="35">
        <v>727.57</v>
      </c>
      <c r="K1969" s="35">
        <v>0</v>
      </c>
      <c r="L1969" s="35">
        <v>0</v>
      </c>
      <c r="M1969" s="35">
        <v>0</v>
      </c>
      <c r="N1969" s="32" t="s">
        <v>2197</v>
      </c>
      <c r="O1969" s="32" t="s">
        <v>18</v>
      </c>
      <c r="P1969" s="32">
        <v>31</v>
      </c>
      <c r="Q1969" s="32" t="s">
        <v>4003</v>
      </c>
    </row>
    <row r="1970" spans="1:17" hidden="1" x14ac:dyDescent="0.25">
      <c r="A1970" s="57">
        <v>42250.446220289348</v>
      </c>
      <c r="B1970" s="32" t="s">
        <v>21</v>
      </c>
      <c r="C1970" s="32" t="s">
        <v>3998</v>
      </c>
      <c r="D1970" s="32" t="s">
        <v>3999</v>
      </c>
      <c r="E1970" s="32" t="s">
        <v>5089</v>
      </c>
      <c r="F1970" s="32" t="s">
        <v>8891</v>
      </c>
      <c r="G1970" s="32" t="s">
        <v>2646</v>
      </c>
      <c r="H1970" s="32" t="s">
        <v>2647</v>
      </c>
      <c r="I1970" s="32" t="s">
        <v>4605</v>
      </c>
      <c r="J1970" s="35">
        <v>117.35</v>
      </c>
      <c r="K1970" s="35">
        <v>0</v>
      </c>
      <c r="L1970" s="35">
        <v>0</v>
      </c>
      <c r="M1970" s="35">
        <v>0</v>
      </c>
      <c r="N1970" s="32" t="s">
        <v>2197</v>
      </c>
      <c r="O1970" s="32" t="s">
        <v>18</v>
      </c>
      <c r="P1970" s="32">
        <v>5</v>
      </c>
      <c r="Q1970" s="32" t="s">
        <v>4937</v>
      </c>
    </row>
    <row r="1971" spans="1:17" hidden="1" x14ac:dyDescent="0.25">
      <c r="A1971" s="57">
        <v>42250.446530821762</v>
      </c>
      <c r="B1971" s="32" t="s">
        <v>21</v>
      </c>
      <c r="C1971" s="32" t="s">
        <v>4344</v>
      </c>
      <c r="D1971" s="32" t="s">
        <v>4345</v>
      </c>
      <c r="E1971" s="32" t="s">
        <v>4409</v>
      </c>
      <c r="F1971" s="32" t="s">
        <v>8892</v>
      </c>
      <c r="G1971" s="32" t="s">
        <v>3102</v>
      </c>
      <c r="H1971" s="32" t="s">
        <v>3103</v>
      </c>
      <c r="I1971" s="32" t="s">
        <v>4605</v>
      </c>
      <c r="J1971" s="35">
        <v>385.56</v>
      </c>
      <c r="K1971" s="35">
        <v>0</v>
      </c>
      <c r="L1971" s="35">
        <v>0</v>
      </c>
      <c r="M1971" s="35">
        <v>0</v>
      </c>
      <c r="N1971" s="32" t="s">
        <v>2197</v>
      </c>
      <c r="O1971" s="32" t="s">
        <v>18</v>
      </c>
      <c r="P1971" s="32">
        <v>7</v>
      </c>
      <c r="Q1971" s="32" t="s">
        <v>4410</v>
      </c>
    </row>
    <row r="1972" spans="1:17" hidden="1" x14ac:dyDescent="0.25">
      <c r="A1972" s="57">
        <v>42250.446532256945</v>
      </c>
      <c r="B1972" s="32" t="s">
        <v>21</v>
      </c>
      <c r="C1972" s="32" t="s">
        <v>4344</v>
      </c>
      <c r="D1972" s="32" t="s">
        <v>4345</v>
      </c>
      <c r="E1972" s="32" t="s">
        <v>4346</v>
      </c>
      <c r="F1972" s="32" t="s">
        <v>8893</v>
      </c>
      <c r="G1972" s="32" t="s">
        <v>2821</v>
      </c>
      <c r="H1972" s="32" t="s">
        <v>2822</v>
      </c>
      <c r="I1972" s="32" t="s">
        <v>4605</v>
      </c>
      <c r="J1972" s="35">
        <v>89.74</v>
      </c>
      <c r="K1972" s="35">
        <v>0</v>
      </c>
      <c r="L1972" s="35">
        <v>0</v>
      </c>
      <c r="M1972" s="35">
        <v>0</v>
      </c>
      <c r="N1972" s="32" t="s">
        <v>2197</v>
      </c>
      <c r="O1972" s="32" t="s">
        <v>18</v>
      </c>
      <c r="P1972" s="32">
        <v>2</v>
      </c>
      <c r="Q1972" s="32" t="s">
        <v>4347</v>
      </c>
    </row>
    <row r="1973" spans="1:17" hidden="1" x14ac:dyDescent="0.25">
      <c r="A1973" s="57">
        <v>42250.446533530092</v>
      </c>
      <c r="B1973" s="32" t="s">
        <v>21</v>
      </c>
      <c r="C1973" s="32" t="s">
        <v>4344</v>
      </c>
      <c r="D1973" s="32" t="s">
        <v>4345</v>
      </c>
      <c r="E1973" s="32" t="s">
        <v>4407</v>
      </c>
      <c r="F1973" s="32" t="s">
        <v>8894</v>
      </c>
      <c r="G1973" s="32" t="s">
        <v>3102</v>
      </c>
      <c r="H1973" s="32" t="s">
        <v>3103</v>
      </c>
      <c r="I1973" s="32" t="s">
        <v>4605</v>
      </c>
      <c r="J1973" s="35">
        <v>826.2</v>
      </c>
      <c r="K1973" s="35">
        <v>0</v>
      </c>
      <c r="L1973" s="35">
        <v>0</v>
      </c>
      <c r="M1973" s="35">
        <v>0</v>
      </c>
      <c r="N1973" s="32" t="s">
        <v>2197</v>
      </c>
      <c r="O1973" s="32" t="s">
        <v>18</v>
      </c>
      <c r="P1973" s="32">
        <v>15</v>
      </c>
      <c r="Q1973" s="32" t="s">
        <v>4408</v>
      </c>
    </row>
    <row r="1974" spans="1:17" hidden="1" x14ac:dyDescent="0.25">
      <c r="A1974" s="57">
        <v>42250.446534803239</v>
      </c>
      <c r="B1974" s="32" t="s">
        <v>21</v>
      </c>
      <c r="C1974" s="32" t="s">
        <v>4344</v>
      </c>
      <c r="D1974" s="32" t="s">
        <v>4345</v>
      </c>
      <c r="E1974" s="32" t="s">
        <v>4358</v>
      </c>
      <c r="F1974" s="32" t="s">
        <v>8895</v>
      </c>
      <c r="G1974" s="32" t="s">
        <v>3102</v>
      </c>
      <c r="H1974" s="32" t="s">
        <v>3103</v>
      </c>
      <c r="I1974" s="32" t="s">
        <v>4605</v>
      </c>
      <c r="J1974" s="35">
        <v>440.64</v>
      </c>
      <c r="K1974" s="35">
        <v>0</v>
      </c>
      <c r="L1974" s="35">
        <v>0</v>
      </c>
      <c r="M1974" s="35">
        <v>0</v>
      </c>
      <c r="N1974" s="32" t="s">
        <v>2197</v>
      </c>
      <c r="O1974" s="32" t="s">
        <v>18</v>
      </c>
      <c r="P1974" s="32">
        <v>8</v>
      </c>
      <c r="Q1974" s="32" t="s">
        <v>4359</v>
      </c>
    </row>
    <row r="1975" spans="1:17" hidden="1" x14ac:dyDescent="0.25">
      <c r="A1975" s="57">
        <v>42250.446536076386</v>
      </c>
      <c r="B1975" s="32" t="s">
        <v>21</v>
      </c>
      <c r="C1975" s="32" t="s">
        <v>4344</v>
      </c>
      <c r="D1975" s="32" t="s">
        <v>4345</v>
      </c>
      <c r="E1975" s="32" t="s">
        <v>4348</v>
      </c>
      <c r="F1975" s="32" t="s">
        <v>8896</v>
      </c>
      <c r="G1975" s="32" t="s">
        <v>3102</v>
      </c>
      <c r="H1975" s="32" t="s">
        <v>3103</v>
      </c>
      <c r="I1975" s="32" t="s">
        <v>4605</v>
      </c>
      <c r="J1975" s="35">
        <v>165.24</v>
      </c>
      <c r="K1975" s="35">
        <v>0</v>
      </c>
      <c r="L1975" s="35">
        <v>0</v>
      </c>
      <c r="M1975" s="35">
        <v>0</v>
      </c>
      <c r="N1975" s="32" t="s">
        <v>2197</v>
      </c>
      <c r="O1975" s="32" t="s">
        <v>18</v>
      </c>
      <c r="P1975" s="32">
        <v>3</v>
      </c>
      <c r="Q1975" s="32" t="s">
        <v>4349</v>
      </c>
    </row>
    <row r="1976" spans="1:17" hidden="1" x14ac:dyDescent="0.25">
      <c r="A1976" s="57">
        <v>42250.44653734954</v>
      </c>
      <c r="B1976" s="32" t="s">
        <v>21</v>
      </c>
      <c r="C1976" s="32" t="s">
        <v>4344</v>
      </c>
      <c r="D1976" s="32" t="s">
        <v>4345</v>
      </c>
      <c r="E1976" s="32" t="s">
        <v>4708</v>
      </c>
      <c r="F1976" s="32" t="s">
        <v>8897</v>
      </c>
      <c r="G1976" s="32" t="s">
        <v>3102</v>
      </c>
      <c r="H1976" s="32" t="s">
        <v>3103</v>
      </c>
      <c r="I1976" s="32" t="s">
        <v>4605</v>
      </c>
      <c r="J1976" s="35">
        <v>2754</v>
      </c>
      <c r="K1976" s="35">
        <v>0</v>
      </c>
      <c r="L1976" s="35">
        <v>0</v>
      </c>
      <c r="M1976" s="35">
        <v>0</v>
      </c>
      <c r="N1976" s="32" t="s">
        <v>2197</v>
      </c>
      <c r="O1976" s="32" t="s">
        <v>18</v>
      </c>
      <c r="P1976" s="32">
        <v>50</v>
      </c>
      <c r="Q1976" s="32" t="s">
        <v>4462</v>
      </c>
    </row>
    <row r="1977" spans="1:17" hidden="1" x14ac:dyDescent="0.25">
      <c r="A1977" s="57">
        <v>42250.446538576391</v>
      </c>
      <c r="B1977" s="32" t="s">
        <v>21</v>
      </c>
      <c r="C1977" s="32" t="s">
        <v>4344</v>
      </c>
      <c r="D1977" s="32" t="s">
        <v>4345</v>
      </c>
      <c r="E1977" s="32" t="s">
        <v>5107</v>
      </c>
      <c r="F1977" s="32" t="s">
        <v>8898</v>
      </c>
      <c r="G1977" s="32" t="s">
        <v>3122</v>
      </c>
      <c r="H1977" s="32" t="s">
        <v>3123</v>
      </c>
      <c r="I1977" s="32" t="s">
        <v>4605</v>
      </c>
      <c r="J1977" s="35">
        <v>1211.76</v>
      </c>
      <c r="K1977" s="35">
        <v>0</v>
      </c>
      <c r="L1977" s="35">
        <v>0</v>
      </c>
      <c r="M1977" s="35">
        <v>0</v>
      </c>
      <c r="N1977" s="32" t="s">
        <v>2197</v>
      </c>
      <c r="O1977" s="32" t="s">
        <v>18</v>
      </c>
      <c r="P1977" s="32">
        <v>22</v>
      </c>
      <c r="Q1977" s="32" t="s">
        <v>5108</v>
      </c>
    </row>
    <row r="1978" spans="1:17" hidden="1" x14ac:dyDescent="0.25">
      <c r="A1978" s="57">
        <v>42250.44700428241</v>
      </c>
      <c r="B1978" s="32" t="s">
        <v>256</v>
      </c>
      <c r="C1978" s="32" t="s">
        <v>4004</v>
      </c>
      <c r="D1978" s="32" t="s">
        <v>2199</v>
      </c>
      <c r="E1978" s="32" t="s">
        <v>4005</v>
      </c>
      <c r="F1978" s="32" t="s">
        <v>8899</v>
      </c>
      <c r="G1978" s="32" t="s">
        <v>2646</v>
      </c>
      <c r="H1978" s="32" t="s">
        <v>2647</v>
      </c>
      <c r="I1978" s="32" t="s">
        <v>4605</v>
      </c>
      <c r="J1978" s="35">
        <v>234.7</v>
      </c>
      <c r="K1978" s="35">
        <v>0</v>
      </c>
      <c r="L1978" s="35">
        <v>0</v>
      </c>
      <c r="M1978" s="35">
        <v>0</v>
      </c>
      <c r="N1978" s="32" t="s">
        <v>2197</v>
      </c>
      <c r="O1978" s="32" t="s">
        <v>18</v>
      </c>
      <c r="P1978" s="32">
        <v>10</v>
      </c>
      <c r="Q1978" s="32" t="s">
        <v>4006</v>
      </c>
    </row>
    <row r="1979" spans="1:17" hidden="1" x14ac:dyDescent="0.25">
      <c r="A1979" s="57">
        <v>42250.447005752314</v>
      </c>
      <c r="B1979" s="32" t="s">
        <v>256</v>
      </c>
      <c r="C1979" s="32" t="s">
        <v>4004</v>
      </c>
      <c r="D1979" s="32" t="s">
        <v>2199</v>
      </c>
      <c r="E1979" s="32" t="s">
        <v>4007</v>
      </c>
      <c r="F1979" s="32" t="s">
        <v>8900</v>
      </c>
      <c r="G1979" s="32" t="s">
        <v>2646</v>
      </c>
      <c r="H1979" s="32" t="s">
        <v>2647</v>
      </c>
      <c r="I1979" s="32" t="s">
        <v>4605</v>
      </c>
      <c r="J1979" s="35">
        <v>234.7</v>
      </c>
      <c r="K1979" s="35">
        <v>0</v>
      </c>
      <c r="L1979" s="35">
        <v>0</v>
      </c>
      <c r="M1979" s="35">
        <v>0</v>
      </c>
      <c r="N1979" s="32" t="s">
        <v>2197</v>
      </c>
      <c r="O1979" s="32" t="s">
        <v>18</v>
      </c>
      <c r="P1979" s="32">
        <v>10</v>
      </c>
      <c r="Q1979" s="32" t="s">
        <v>4008</v>
      </c>
    </row>
    <row r="1980" spans="1:17" hidden="1" x14ac:dyDescent="0.25">
      <c r="A1980" s="57">
        <v>42250.447006979164</v>
      </c>
      <c r="B1980" s="32" t="s">
        <v>256</v>
      </c>
      <c r="C1980" s="32" t="s">
        <v>4004</v>
      </c>
      <c r="D1980" s="32" t="s">
        <v>2199</v>
      </c>
      <c r="E1980" s="32" t="s">
        <v>4009</v>
      </c>
      <c r="F1980" s="32" t="s">
        <v>8901</v>
      </c>
      <c r="G1980" s="32" t="s">
        <v>3049</v>
      </c>
      <c r="H1980" s="32" t="s">
        <v>3050</v>
      </c>
      <c r="I1980" s="32" t="s">
        <v>4605</v>
      </c>
      <c r="J1980" s="35">
        <v>1626</v>
      </c>
      <c r="K1980" s="35">
        <v>0</v>
      </c>
      <c r="L1980" s="35">
        <v>0</v>
      </c>
      <c r="M1980" s="35">
        <v>0</v>
      </c>
      <c r="N1980" s="32" t="s">
        <v>2197</v>
      </c>
      <c r="O1980" s="32" t="s">
        <v>18</v>
      </c>
      <c r="P1980" s="32">
        <v>50</v>
      </c>
      <c r="Q1980" s="32" t="s">
        <v>4010</v>
      </c>
    </row>
    <row r="1981" spans="1:17" hidden="1" x14ac:dyDescent="0.25">
      <c r="A1981" s="57">
        <v>42250.447006979164</v>
      </c>
      <c r="B1981" s="32" t="s">
        <v>256</v>
      </c>
      <c r="C1981" s="32" t="s">
        <v>4004</v>
      </c>
      <c r="D1981" s="32" t="s">
        <v>2199</v>
      </c>
      <c r="E1981" s="32" t="s">
        <v>4009</v>
      </c>
      <c r="F1981" s="32" t="s">
        <v>8901</v>
      </c>
      <c r="G1981" s="32" t="s">
        <v>2806</v>
      </c>
      <c r="H1981" s="32" t="s">
        <v>2807</v>
      </c>
      <c r="I1981" s="32" t="s">
        <v>4605</v>
      </c>
      <c r="J1981" s="35">
        <v>75</v>
      </c>
      <c r="K1981" s="35">
        <v>0</v>
      </c>
      <c r="L1981" s="35">
        <v>0</v>
      </c>
      <c r="M1981" s="35">
        <v>0</v>
      </c>
      <c r="N1981" s="32" t="s">
        <v>2197</v>
      </c>
      <c r="O1981" s="32" t="s">
        <v>18</v>
      </c>
      <c r="P1981" s="32">
        <v>50</v>
      </c>
      <c r="Q1981" s="32" t="s">
        <v>4010</v>
      </c>
    </row>
    <row r="1982" spans="1:17" hidden="1" x14ac:dyDescent="0.25">
      <c r="A1982" s="57">
        <v>42250.447006979164</v>
      </c>
      <c r="B1982" s="32" t="s">
        <v>256</v>
      </c>
      <c r="C1982" s="32" t="s">
        <v>4004</v>
      </c>
      <c r="D1982" s="32" t="s">
        <v>2199</v>
      </c>
      <c r="E1982" s="32" t="s">
        <v>4009</v>
      </c>
      <c r="F1982" s="32" t="s">
        <v>8901</v>
      </c>
      <c r="G1982" s="32" t="s">
        <v>2774</v>
      </c>
      <c r="H1982" s="32" t="s">
        <v>2775</v>
      </c>
      <c r="I1982" s="32" t="s">
        <v>4605</v>
      </c>
      <c r="J1982" s="35">
        <v>180.4</v>
      </c>
      <c r="K1982" s="35">
        <v>0</v>
      </c>
      <c r="L1982" s="35">
        <v>0</v>
      </c>
      <c r="M1982" s="35">
        <v>0</v>
      </c>
      <c r="N1982" s="32" t="s">
        <v>2197</v>
      </c>
      <c r="O1982" s="32" t="s">
        <v>18</v>
      </c>
      <c r="P1982" s="32">
        <v>40</v>
      </c>
      <c r="Q1982" s="32" t="s">
        <v>4010</v>
      </c>
    </row>
    <row r="1983" spans="1:17" hidden="1" x14ac:dyDescent="0.25">
      <c r="A1983" s="57">
        <v>42250.447006979164</v>
      </c>
      <c r="B1983" s="32" t="s">
        <v>256</v>
      </c>
      <c r="C1983" s="32" t="s">
        <v>4004</v>
      </c>
      <c r="D1983" s="32" t="s">
        <v>2199</v>
      </c>
      <c r="E1983" s="32" t="s">
        <v>4009</v>
      </c>
      <c r="F1983" s="32" t="s">
        <v>8901</v>
      </c>
      <c r="G1983" s="32" t="s">
        <v>2682</v>
      </c>
      <c r="H1983" s="32" t="s">
        <v>2683</v>
      </c>
      <c r="I1983" s="32" t="s">
        <v>4605</v>
      </c>
      <c r="J1983" s="35">
        <v>51.1</v>
      </c>
      <c r="K1983" s="35">
        <v>0</v>
      </c>
      <c r="L1983" s="35">
        <v>0</v>
      </c>
      <c r="M1983" s="35">
        <v>0</v>
      </c>
      <c r="N1983" s="32" t="s">
        <v>2197</v>
      </c>
      <c r="O1983" s="32" t="s">
        <v>18</v>
      </c>
      <c r="P1983" s="32">
        <v>10</v>
      </c>
      <c r="Q1983" s="32" t="s">
        <v>4010</v>
      </c>
    </row>
    <row r="1984" spans="1:17" hidden="1" x14ac:dyDescent="0.25">
      <c r="A1984" s="57">
        <v>42250.447008993055</v>
      </c>
      <c r="B1984" s="32" t="s">
        <v>256</v>
      </c>
      <c r="C1984" s="32" t="s">
        <v>4004</v>
      </c>
      <c r="D1984" s="32" t="s">
        <v>2199</v>
      </c>
      <c r="E1984" s="32" t="s">
        <v>4011</v>
      </c>
      <c r="F1984" s="32" t="s">
        <v>8902</v>
      </c>
      <c r="G1984" s="32" t="s">
        <v>3049</v>
      </c>
      <c r="H1984" s="32" t="s">
        <v>3050</v>
      </c>
      <c r="I1984" s="32" t="s">
        <v>4605</v>
      </c>
      <c r="J1984" s="35">
        <v>1626</v>
      </c>
      <c r="K1984" s="35">
        <v>0</v>
      </c>
      <c r="L1984" s="35">
        <v>0</v>
      </c>
      <c r="M1984" s="35">
        <v>0</v>
      </c>
      <c r="N1984" s="32" t="s">
        <v>2197</v>
      </c>
      <c r="O1984" s="32" t="s">
        <v>18</v>
      </c>
      <c r="P1984" s="32">
        <v>50</v>
      </c>
      <c r="Q1984" s="32" t="s">
        <v>4012</v>
      </c>
    </row>
    <row r="1985" spans="1:17" hidden="1" x14ac:dyDescent="0.25">
      <c r="A1985" s="57">
        <v>42250.447008993055</v>
      </c>
      <c r="B1985" s="32" t="s">
        <v>256</v>
      </c>
      <c r="C1985" s="32" t="s">
        <v>4004</v>
      </c>
      <c r="D1985" s="32" t="s">
        <v>2199</v>
      </c>
      <c r="E1985" s="32" t="s">
        <v>4011</v>
      </c>
      <c r="F1985" s="32" t="s">
        <v>8902</v>
      </c>
      <c r="G1985" s="32" t="s">
        <v>2806</v>
      </c>
      <c r="H1985" s="32" t="s">
        <v>2807</v>
      </c>
      <c r="I1985" s="32" t="s">
        <v>4605</v>
      </c>
      <c r="J1985" s="35">
        <v>75</v>
      </c>
      <c r="K1985" s="35">
        <v>0</v>
      </c>
      <c r="L1985" s="35">
        <v>0</v>
      </c>
      <c r="M1985" s="35">
        <v>0</v>
      </c>
      <c r="N1985" s="32" t="s">
        <v>2197</v>
      </c>
      <c r="O1985" s="32" t="s">
        <v>18</v>
      </c>
      <c r="P1985" s="32">
        <v>50</v>
      </c>
      <c r="Q1985" s="32" t="s">
        <v>4012</v>
      </c>
    </row>
    <row r="1986" spans="1:17" hidden="1" x14ac:dyDescent="0.25">
      <c r="A1986" s="57">
        <v>42250.447008993055</v>
      </c>
      <c r="B1986" s="32" t="s">
        <v>256</v>
      </c>
      <c r="C1986" s="32" t="s">
        <v>4004</v>
      </c>
      <c r="D1986" s="32" t="s">
        <v>2199</v>
      </c>
      <c r="E1986" s="32" t="s">
        <v>4011</v>
      </c>
      <c r="F1986" s="32" t="s">
        <v>8902</v>
      </c>
      <c r="G1986" s="32" t="s">
        <v>2774</v>
      </c>
      <c r="H1986" s="32" t="s">
        <v>2775</v>
      </c>
      <c r="I1986" s="32" t="s">
        <v>4605</v>
      </c>
      <c r="J1986" s="35">
        <v>360.8</v>
      </c>
      <c r="K1986" s="35">
        <v>0</v>
      </c>
      <c r="L1986" s="35">
        <v>0</v>
      </c>
      <c r="M1986" s="35">
        <v>0</v>
      </c>
      <c r="N1986" s="32" t="s">
        <v>2197</v>
      </c>
      <c r="O1986" s="32" t="s">
        <v>18</v>
      </c>
      <c r="P1986" s="32">
        <v>80</v>
      </c>
      <c r="Q1986" s="32" t="s">
        <v>4012</v>
      </c>
    </row>
    <row r="1987" spans="1:17" hidden="1" x14ac:dyDescent="0.25">
      <c r="A1987" s="57">
        <v>42250.447008993055</v>
      </c>
      <c r="B1987" s="32" t="s">
        <v>256</v>
      </c>
      <c r="C1987" s="32" t="s">
        <v>4004</v>
      </c>
      <c r="D1987" s="32" t="s">
        <v>2199</v>
      </c>
      <c r="E1987" s="32" t="s">
        <v>4011</v>
      </c>
      <c r="F1987" s="32" t="s">
        <v>8902</v>
      </c>
      <c r="G1987" s="32" t="s">
        <v>2682</v>
      </c>
      <c r="H1987" s="32" t="s">
        <v>2683</v>
      </c>
      <c r="I1987" s="32" t="s">
        <v>4605</v>
      </c>
      <c r="J1987" s="35">
        <v>102.2</v>
      </c>
      <c r="K1987" s="35">
        <v>0</v>
      </c>
      <c r="L1987" s="35">
        <v>0</v>
      </c>
      <c r="M1987" s="35">
        <v>0</v>
      </c>
      <c r="N1987" s="32" t="s">
        <v>2197</v>
      </c>
      <c r="O1987" s="32" t="s">
        <v>18</v>
      </c>
      <c r="P1987" s="32">
        <v>20</v>
      </c>
      <c r="Q1987" s="32" t="s">
        <v>4012</v>
      </c>
    </row>
    <row r="1988" spans="1:17" hidden="1" x14ac:dyDescent="0.25">
      <c r="A1988" s="57">
        <v>42250.447008993055</v>
      </c>
      <c r="B1988" s="32" t="s">
        <v>256</v>
      </c>
      <c r="C1988" s="32" t="s">
        <v>4004</v>
      </c>
      <c r="D1988" s="32" t="s">
        <v>2199</v>
      </c>
      <c r="E1988" s="32" t="s">
        <v>4011</v>
      </c>
      <c r="F1988" s="32" t="s">
        <v>8902</v>
      </c>
      <c r="G1988" s="32" t="s">
        <v>3379</v>
      </c>
      <c r="H1988" s="32" t="s">
        <v>3380</v>
      </c>
      <c r="I1988" s="32" t="s">
        <v>4605</v>
      </c>
      <c r="J1988" s="35">
        <v>949</v>
      </c>
      <c r="K1988" s="35">
        <v>0</v>
      </c>
      <c r="L1988" s="35">
        <v>0</v>
      </c>
      <c r="M1988" s="35">
        <v>0</v>
      </c>
      <c r="N1988" s="32" t="s">
        <v>2197</v>
      </c>
      <c r="O1988" s="32" t="s">
        <v>18</v>
      </c>
      <c r="P1988" s="32">
        <v>50</v>
      </c>
      <c r="Q1988" s="32" t="s">
        <v>4012</v>
      </c>
    </row>
    <row r="1989" spans="1:17" hidden="1" x14ac:dyDescent="0.25">
      <c r="A1989" s="57">
        <v>42250.447011145836</v>
      </c>
      <c r="B1989" s="32" t="s">
        <v>290</v>
      </c>
      <c r="C1989" s="32" t="s">
        <v>4004</v>
      </c>
      <c r="D1989" s="32" t="s">
        <v>2199</v>
      </c>
      <c r="E1989" s="32" t="s">
        <v>4013</v>
      </c>
      <c r="F1989" s="32" t="s">
        <v>8903</v>
      </c>
      <c r="G1989" s="32" t="s">
        <v>3049</v>
      </c>
      <c r="H1989" s="32" t="s">
        <v>3050</v>
      </c>
      <c r="I1989" s="32" t="s">
        <v>4605</v>
      </c>
      <c r="J1989" s="35">
        <v>1626</v>
      </c>
      <c r="K1989" s="35">
        <v>0</v>
      </c>
      <c r="L1989" s="35">
        <v>0</v>
      </c>
      <c r="M1989" s="35">
        <v>0</v>
      </c>
      <c r="N1989" s="32" t="s">
        <v>2197</v>
      </c>
      <c r="O1989" s="32" t="s">
        <v>18</v>
      </c>
      <c r="P1989" s="32">
        <v>50</v>
      </c>
      <c r="Q1989" s="32" t="s">
        <v>2098</v>
      </c>
    </row>
    <row r="1990" spans="1:17" hidden="1" x14ac:dyDescent="0.25">
      <c r="A1990" s="57">
        <v>42250.447011145836</v>
      </c>
      <c r="B1990" s="32" t="s">
        <v>290</v>
      </c>
      <c r="C1990" s="32" t="s">
        <v>4004</v>
      </c>
      <c r="D1990" s="32" t="s">
        <v>2199</v>
      </c>
      <c r="E1990" s="32" t="s">
        <v>4013</v>
      </c>
      <c r="F1990" s="32" t="s">
        <v>8903</v>
      </c>
      <c r="G1990" s="32" t="s">
        <v>2806</v>
      </c>
      <c r="H1990" s="32" t="s">
        <v>2807</v>
      </c>
      <c r="I1990" s="32" t="s">
        <v>4605</v>
      </c>
      <c r="J1990" s="35">
        <v>75</v>
      </c>
      <c r="K1990" s="35">
        <v>0</v>
      </c>
      <c r="L1990" s="35">
        <v>0</v>
      </c>
      <c r="M1990" s="35">
        <v>0</v>
      </c>
      <c r="N1990" s="32" t="s">
        <v>2197</v>
      </c>
      <c r="O1990" s="32" t="s">
        <v>18</v>
      </c>
      <c r="P1990" s="32">
        <v>50</v>
      </c>
      <c r="Q1990" s="32" t="s">
        <v>2098</v>
      </c>
    </row>
    <row r="1991" spans="1:17" hidden="1" x14ac:dyDescent="0.25">
      <c r="A1991" s="57">
        <v>42250.447011145836</v>
      </c>
      <c r="B1991" s="32" t="s">
        <v>290</v>
      </c>
      <c r="C1991" s="32" t="s">
        <v>4004</v>
      </c>
      <c r="D1991" s="32" t="s">
        <v>2199</v>
      </c>
      <c r="E1991" s="32" t="s">
        <v>4013</v>
      </c>
      <c r="F1991" s="32" t="s">
        <v>8903</v>
      </c>
      <c r="G1991" s="32" t="s">
        <v>2774</v>
      </c>
      <c r="H1991" s="32" t="s">
        <v>2775</v>
      </c>
      <c r="I1991" s="32" t="s">
        <v>4605</v>
      </c>
      <c r="J1991" s="35">
        <v>360.8</v>
      </c>
      <c r="K1991" s="35">
        <v>0</v>
      </c>
      <c r="L1991" s="35">
        <v>0</v>
      </c>
      <c r="M1991" s="35">
        <v>0</v>
      </c>
      <c r="N1991" s="32" t="s">
        <v>2197</v>
      </c>
      <c r="O1991" s="32" t="s">
        <v>18</v>
      </c>
      <c r="P1991" s="32">
        <v>80</v>
      </c>
      <c r="Q1991" s="32" t="s">
        <v>2098</v>
      </c>
    </row>
    <row r="1992" spans="1:17" hidden="1" x14ac:dyDescent="0.25">
      <c r="A1992" s="57">
        <v>42250.447011145836</v>
      </c>
      <c r="B1992" s="32" t="s">
        <v>290</v>
      </c>
      <c r="C1992" s="32" t="s">
        <v>4004</v>
      </c>
      <c r="D1992" s="32" t="s">
        <v>2199</v>
      </c>
      <c r="E1992" s="32" t="s">
        <v>4013</v>
      </c>
      <c r="F1992" s="32" t="s">
        <v>8903</v>
      </c>
      <c r="G1992" s="32" t="s">
        <v>2682</v>
      </c>
      <c r="H1992" s="32" t="s">
        <v>2683</v>
      </c>
      <c r="I1992" s="32" t="s">
        <v>4605</v>
      </c>
      <c r="J1992" s="35">
        <v>102.2</v>
      </c>
      <c r="K1992" s="35">
        <v>0</v>
      </c>
      <c r="L1992" s="35">
        <v>0</v>
      </c>
      <c r="M1992" s="35">
        <v>0</v>
      </c>
      <c r="N1992" s="32" t="s">
        <v>2197</v>
      </c>
      <c r="O1992" s="32" t="s">
        <v>18</v>
      </c>
      <c r="P1992" s="32">
        <v>20</v>
      </c>
      <c r="Q1992" s="32" t="s">
        <v>2098</v>
      </c>
    </row>
    <row r="1993" spans="1:17" hidden="1" x14ac:dyDescent="0.25">
      <c r="A1993" s="57">
        <v>42250.447011145836</v>
      </c>
      <c r="B1993" s="32" t="s">
        <v>290</v>
      </c>
      <c r="C1993" s="32" t="s">
        <v>4004</v>
      </c>
      <c r="D1993" s="32" t="s">
        <v>2199</v>
      </c>
      <c r="E1993" s="32" t="s">
        <v>4013</v>
      </c>
      <c r="F1993" s="32" t="s">
        <v>8903</v>
      </c>
      <c r="G1993" s="32" t="s">
        <v>3379</v>
      </c>
      <c r="H1993" s="32" t="s">
        <v>3380</v>
      </c>
      <c r="I1993" s="32" t="s">
        <v>4605</v>
      </c>
      <c r="J1993" s="35">
        <v>949</v>
      </c>
      <c r="K1993" s="35">
        <v>0</v>
      </c>
      <c r="L1993" s="35">
        <v>0</v>
      </c>
      <c r="M1993" s="35">
        <v>0</v>
      </c>
      <c r="N1993" s="32" t="s">
        <v>2197</v>
      </c>
      <c r="O1993" s="32" t="s">
        <v>18</v>
      </c>
      <c r="P1993" s="32">
        <v>50</v>
      </c>
      <c r="Q1993" s="32" t="s">
        <v>2098</v>
      </c>
    </row>
    <row r="1994" spans="1:17" hidden="1" x14ac:dyDescent="0.25">
      <c r="A1994" s="57">
        <v>42250.447013310186</v>
      </c>
      <c r="B1994" s="32" t="s">
        <v>290</v>
      </c>
      <c r="C1994" s="32" t="s">
        <v>4004</v>
      </c>
      <c r="D1994" s="32" t="s">
        <v>2199</v>
      </c>
      <c r="E1994" s="32" t="s">
        <v>4014</v>
      </c>
      <c r="F1994" s="32" t="s">
        <v>8904</v>
      </c>
      <c r="G1994" s="32" t="s">
        <v>3049</v>
      </c>
      <c r="H1994" s="32" t="s">
        <v>3050</v>
      </c>
      <c r="I1994" s="32" t="s">
        <v>4605</v>
      </c>
      <c r="J1994" s="35">
        <v>1626</v>
      </c>
      <c r="K1994" s="35">
        <v>0</v>
      </c>
      <c r="L1994" s="35">
        <v>0</v>
      </c>
      <c r="M1994" s="35">
        <v>0</v>
      </c>
      <c r="N1994" s="32" t="s">
        <v>2197</v>
      </c>
      <c r="O1994" s="32" t="s">
        <v>18</v>
      </c>
      <c r="P1994" s="32">
        <v>50</v>
      </c>
      <c r="Q1994" s="32" t="s">
        <v>2295</v>
      </c>
    </row>
    <row r="1995" spans="1:17" hidden="1" x14ac:dyDescent="0.25">
      <c r="A1995" s="57">
        <v>42250.447013310186</v>
      </c>
      <c r="B1995" s="32" t="s">
        <v>290</v>
      </c>
      <c r="C1995" s="32" t="s">
        <v>4004</v>
      </c>
      <c r="D1995" s="32" t="s">
        <v>2199</v>
      </c>
      <c r="E1995" s="32" t="s">
        <v>4014</v>
      </c>
      <c r="F1995" s="32" t="s">
        <v>8904</v>
      </c>
      <c r="G1995" s="32" t="s">
        <v>2806</v>
      </c>
      <c r="H1995" s="32" t="s">
        <v>2807</v>
      </c>
      <c r="I1995" s="32" t="s">
        <v>4605</v>
      </c>
      <c r="J1995" s="35">
        <v>75</v>
      </c>
      <c r="K1995" s="35">
        <v>0</v>
      </c>
      <c r="L1995" s="35">
        <v>0</v>
      </c>
      <c r="M1995" s="35">
        <v>0</v>
      </c>
      <c r="N1995" s="32" t="s">
        <v>2197</v>
      </c>
      <c r="O1995" s="32" t="s">
        <v>18</v>
      </c>
      <c r="P1995" s="32">
        <v>50</v>
      </c>
      <c r="Q1995" s="32" t="s">
        <v>2295</v>
      </c>
    </row>
    <row r="1996" spans="1:17" hidden="1" x14ac:dyDescent="0.25">
      <c r="A1996" s="57">
        <v>42250.447013310186</v>
      </c>
      <c r="B1996" s="32" t="s">
        <v>290</v>
      </c>
      <c r="C1996" s="32" t="s">
        <v>4004</v>
      </c>
      <c r="D1996" s="32" t="s">
        <v>2199</v>
      </c>
      <c r="E1996" s="32" t="s">
        <v>4014</v>
      </c>
      <c r="F1996" s="32" t="s">
        <v>8904</v>
      </c>
      <c r="G1996" s="32" t="s">
        <v>2774</v>
      </c>
      <c r="H1996" s="32" t="s">
        <v>2775</v>
      </c>
      <c r="I1996" s="32" t="s">
        <v>4605</v>
      </c>
      <c r="J1996" s="35">
        <v>451</v>
      </c>
      <c r="K1996" s="35">
        <v>0</v>
      </c>
      <c r="L1996" s="35">
        <v>0</v>
      </c>
      <c r="M1996" s="35">
        <v>0</v>
      </c>
      <c r="N1996" s="32" t="s">
        <v>2197</v>
      </c>
      <c r="O1996" s="32" t="s">
        <v>18</v>
      </c>
      <c r="P1996" s="32">
        <v>100</v>
      </c>
      <c r="Q1996" s="32" t="s">
        <v>2295</v>
      </c>
    </row>
    <row r="1997" spans="1:17" hidden="1" x14ac:dyDescent="0.25">
      <c r="A1997" s="57">
        <v>42250.447013310186</v>
      </c>
      <c r="B1997" s="32" t="s">
        <v>290</v>
      </c>
      <c r="C1997" s="32" t="s">
        <v>4004</v>
      </c>
      <c r="D1997" s="32" t="s">
        <v>2199</v>
      </c>
      <c r="E1997" s="32" t="s">
        <v>4014</v>
      </c>
      <c r="F1997" s="32" t="s">
        <v>8904</v>
      </c>
      <c r="G1997" s="32" t="s">
        <v>3379</v>
      </c>
      <c r="H1997" s="32" t="s">
        <v>3380</v>
      </c>
      <c r="I1997" s="32" t="s">
        <v>4605</v>
      </c>
      <c r="J1997" s="35">
        <v>949</v>
      </c>
      <c r="K1997" s="35">
        <v>0</v>
      </c>
      <c r="L1997" s="35">
        <v>0</v>
      </c>
      <c r="M1997" s="35">
        <v>0</v>
      </c>
      <c r="N1997" s="32" t="s">
        <v>2197</v>
      </c>
      <c r="O1997" s="32" t="s">
        <v>18</v>
      </c>
      <c r="P1997" s="32">
        <v>50</v>
      </c>
      <c r="Q1997" s="32" t="s">
        <v>2295</v>
      </c>
    </row>
    <row r="1998" spans="1:17" hidden="1" x14ac:dyDescent="0.25">
      <c r="A1998" s="57">
        <v>42250.447015127313</v>
      </c>
      <c r="B1998" s="32" t="s">
        <v>290</v>
      </c>
      <c r="C1998" s="32" t="s">
        <v>4004</v>
      </c>
      <c r="D1998" s="32" t="s">
        <v>2199</v>
      </c>
      <c r="E1998" s="32" t="s">
        <v>4273</v>
      </c>
      <c r="F1998" s="32" t="s">
        <v>8905</v>
      </c>
      <c r="G1998" s="32" t="s">
        <v>3049</v>
      </c>
      <c r="H1998" s="32" t="s">
        <v>3050</v>
      </c>
      <c r="I1998" s="32" t="s">
        <v>4605</v>
      </c>
      <c r="J1998" s="35">
        <v>813</v>
      </c>
      <c r="K1998" s="35">
        <v>0</v>
      </c>
      <c r="L1998" s="35">
        <v>0</v>
      </c>
      <c r="M1998" s="35">
        <v>0</v>
      </c>
      <c r="N1998" s="32" t="s">
        <v>2197</v>
      </c>
      <c r="O1998" s="32" t="s">
        <v>18</v>
      </c>
      <c r="P1998" s="32">
        <v>25</v>
      </c>
      <c r="Q1998" s="32" t="s">
        <v>2507</v>
      </c>
    </row>
    <row r="1999" spans="1:17" hidden="1" x14ac:dyDescent="0.25">
      <c r="A1999" s="57">
        <v>42250.447015127313</v>
      </c>
      <c r="B1999" s="32" t="s">
        <v>290</v>
      </c>
      <c r="C1999" s="32" t="s">
        <v>4004</v>
      </c>
      <c r="D1999" s="32" t="s">
        <v>2199</v>
      </c>
      <c r="E1999" s="32" t="s">
        <v>4273</v>
      </c>
      <c r="F1999" s="32" t="s">
        <v>8905</v>
      </c>
      <c r="G1999" s="32" t="s">
        <v>2806</v>
      </c>
      <c r="H1999" s="32" t="s">
        <v>2807</v>
      </c>
      <c r="I1999" s="32" t="s">
        <v>4605</v>
      </c>
      <c r="J1999" s="35">
        <v>37.5</v>
      </c>
      <c r="K1999" s="35">
        <v>0</v>
      </c>
      <c r="L1999" s="35">
        <v>0</v>
      </c>
      <c r="M1999" s="35">
        <v>0</v>
      </c>
      <c r="N1999" s="32" t="s">
        <v>2197</v>
      </c>
      <c r="O1999" s="32" t="s">
        <v>18</v>
      </c>
      <c r="P1999" s="32">
        <v>25</v>
      </c>
      <c r="Q1999" s="32" t="s">
        <v>2507</v>
      </c>
    </row>
    <row r="2000" spans="1:17" hidden="1" x14ac:dyDescent="0.25">
      <c r="A2000" s="57">
        <v>42250.447015127313</v>
      </c>
      <c r="B2000" s="32" t="s">
        <v>290</v>
      </c>
      <c r="C2000" s="32" t="s">
        <v>4004</v>
      </c>
      <c r="D2000" s="32" t="s">
        <v>2199</v>
      </c>
      <c r="E2000" s="32" t="s">
        <v>4273</v>
      </c>
      <c r="F2000" s="32" t="s">
        <v>8905</v>
      </c>
      <c r="G2000" s="32" t="s">
        <v>3379</v>
      </c>
      <c r="H2000" s="32" t="s">
        <v>3380</v>
      </c>
      <c r="I2000" s="32" t="s">
        <v>4605</v>
      </c>
      <c r="J2000" s="35">
        <v>1423.5</v>
      </c>
      <c r="K2000" s="35">
        <v>0</v>
      </c>
      <c r="L2000" s="35">
        <v>0</v>
      </c>
      <c r="M2000" s="35">
        <v>0</v>
      </c>
      <c r="N2000" s="32" t="s">
        <v>2197</v>
      </c>
      <c r="O2000" s="32" t="s">
        <v>18</v>
      </c>
      <c r="P2000" s="32">
        <v>75</v>
      </c>
      <c r="Q2000" s="32" t="s">
        <v>2507</v>
      </c>
    </row>
    <row r="2001" spans="1:17" hidden="1" x14ac:dyDescent="0.25">
      <c r="A2001" s="57">
        <v>42250.447015127313</v>
      </c>
      <c r="B2001" s="32" t="s">
        <v>290</v>
      </c>
      <c r="C2001" s="32" t="s">
        <v>4004</v>
      </c>
      <c r="D2001" s="32" t="s">
        <v>2199</v>
      </c>
      <c r="E2001" s="32" t="s">
        <v>4273</v>
      </c>
      <c r="F2001" s="32" t="s">
        <v>8905</v>
      </c>
      <c r="G2001" s="32" t="s">
        <v>2774</v>
      </c>
      <c r="H2001" s="32" t="s">
        <v>2775</v>
      </c>
      <c r="I2001" s="32" t="s">
        <v>4605</v>
      </c>
      <c r="J2001" s="35">
        <v>451</v>
      </c>
      <c r="K2001" s="35">
        <v>0</v>
      </c>
      <c r="L2001" s="35">
        <v>0</v>
      </c>
      <c r="M2001" s="35">
        <v>0</v>
      </c>
      <c r="N2001" s="32" t="s">
        <v>2197</v>
      </c>
      <c r="O2001" s="32" t="s">
        <v>18</v>
      </c>
      <c r="P2001" s="32">
        <v>100</v>
      </c>
      <c r="Q2001" s="32" t="s">
        <v>2507</v>
      </c>
    </row>
    <row r="2002" spans="1:17" hidden="1" x14ac:dyDescent="0.25">
      <c r="A2002" s="57">
        <v>42250.447016932871</v>
      </c>
      <c r="B2002" s="32" t="s">
        <v>256</v>
      </c>
      <c r="C2002" s="32" t="s">
        <v>4004</v>
      </c>
      <c r="D2002" s="32" t="s">
        <v>2199</v>
      </c>
      <c r="E2002" s="32" t="s">
        <v>4710</v>
      </c>
      <c r="F2002" s="32" t="s">
        <v>8906</v>
      </c>
      <c r="G2002" s="32" t="s">
        <v>3049</v>
      </c>
      <c r="H2002" s="32" t="s">
        <v>3050</v>
      </c>
      <c r="I2002" s="32" t="s">
        <v>4605</v>
      </c>
      <c r="J2002" s="35">
        <v>4878</v>
      </c>
      <c r="K2002" s="35">
        <v>0</v>
      </c>
      <c r="L2002" s="35">
        <v>0</v>
      </c>
      <c r="M2002" s="35">
        <v>0</v>
      </c>
      <c r="N2002" s="32" t="s">
        <v>2197</v>
      </c>
      <c r="O2002" s="32" t="s">
        <v>18</v>
      </c>
      <c r="P2002" s="32">
        <v>150</v>
      </c>
      <c r="Q2002" s="32" t="s">
        <v>4464</v>
      </c>
    </row>
    <row r="2003" spans="1:17" hidden="1" x14ac:dyDescent="0.25">
      <c r="A2003" s="57">
        <v>42250.447016932871</v>
      </c>
      <c r="B2003" s="32" t="s">
        <v>256</v>
      </c>
      <c r="C2003" s="32" t="s">
        <v>4004</v>
      </c>
      <c r="D2003" s="32" t="s">
        <v>2199</v>
      </c>
      <c r="E2003" s="32" t="s">
        <v>4710</v>
      </c>
      <c r="F2003" s="32" t="s">
        <v>8906</v>
      </c>
      <c r="G2003" s="32" t="s">
        <v>2806</v>
      </c>
      <c r="H2003" s="32" t="s">
        <v>2807</v>
      </c>
      <c r="I2003" s="32" t="s">
        <v>4605</v>
      </c>
      <c r="J2003" s="35">
        <v>225</v>
      </c>
      <c r="K2003" s="35">
        <v>0</v>
      </c>
      <c r="L2003" s="35">
        <v>0</v>
      </c>
      <c r="M2003" s="35">
        <v>0</v>
      </c>
      <c r="N2003" s="32" t="s">
        <v>2197</v>
      </c>
      <c r="O2003" s="32" t="s">
        <v>18</v>
      </c>
      <c r="P2003" s="32">
        <v>150</v>
      </c>
      <c r="Q2003" s="32" t="s">
        <v>4464</v>
      </c>
    </row>
    <row r="2004" spans="1:17" hidden="1" x14ac:dyDescent="0.25">
      <c r="A2004" s="57">
        <v>42250.447016932871</v>
      </c>
      <c r="B2004" s="32" t="s">
        <v>256</v>
      </c>
      <c r="C2004" s="32" t="s">
        <v>4004</v>
      </c>
      <c r="D2004" s="32" t="s">
        <v>2199</v>
      </c>
      <c r="E2004" s="32" t="s">
        <v>4710</v>
      </c>
      <c r="F2004" s="32" t="s">
        <v>8906</v>
      </c>
      <c r="G2004" s="32" t="s">
        <v>3379</v>
      </c>
      <c r="H2004" s="32" t="s">
        <v>3380</v>
      </c>
      <c r="I2004" s="32" t="s">
        <v>4605</v>
      </c>
      <c r="J2004" s="35">
        <v>949</v>
      </c>
      <c r="K2004" s="35">
        <v>0</v>
      </c>
      <c r="L2004" s="35">
        <v>0</v>
      </c>
      <c r="M2004" s="35">
        <v>0</v>
      </c>
      <c r="N2004" s="32" t="s">
        <v>2197</v>
      </c>
      <c r="O2004" s="32" t="s">
        <v>18</v>
      </c>
      <c r="P2004" s="32">
        <v>50</v>
      </c>
      <c r="Q2004" s="32" t="s">
        <v>4464</v>
      </c>
    </row>
    <row r="2005" spans="1:17" hidden="1" x14ac:dyDescent="0.25">
      <c r="A2005" s="57">
        <v>42250.447016932871</v>
      </c>
      <c r="B2005" s="32" t="s">
        <v>256</v>
      </c>
      <c r="C2005" s="32" t="s">
        <v>4004</v>
      </c>
      <c r="D2005" s="32" t="s">
        <v>2199</v>
      </c>
      <c r="E2005" s="32" t="s">
        <v>4710</v>
      </c>
      <c r="F2005" s="32" t="s">
        <v>8906</v>
      </c>
      <c r="G2005" s="32" t="s">
        <v>2774</v>
      </c>
      <c r="H2005" s="32" t="s">
        <v>2775</v>
      </c>
      <c r="I2005" s="32" t="s">
        <v>4605</v>
      </c>
      <c r="J2005" s="35">
        <v>902</v>
      </c>
      <c r="K2005" s="35">
        <v>0</v>
      </c>
      <c r="L2005" s="35">
        <v>0</v>
      </c>
      <c r="M2005" s="35">
        <v>0</v>
      </c>
      <c r="N2005" s="32" t="s">
        <v>2197</v>
      </c>
      <c r="O2005" s="32" t="s">
        <v>18</v>
      </c>
      <c r="P2005" s="32">
        <v>200</v>
      </c>
      <c r="Q2005" s="32" t="s">
        <v>4464</v>
      </c>
    </row>
    <row r="2006" spans="1:17" hidden="1" x14ac:dyDescent="0.25">
      <c r="A2006" s="57">
        <v>42250.450395405096</v>
      </c>
      <c r="B2006" s="32" t="s">
        <v>290</v>
      </c>
      <c r="C2006" s="32" t="s">
        <v>4015</v>
      </c>
      <c r="D2006" s="32" t="s">
        <v>4016</v>
      </c>
      <c r="E2006" s="32" t="s">
        <v>4379</v>
      </c>
      <c r="F2006" s="32" t="s">
        <v>8907</v>
      </c>
      <c r="G2006" s="32" t="s">
        <v>3235</v>
      </c>
      <c r="H2006" s="32" t="s">
        <v>3236</v>
      </c>
      <c r="I2006" s="32" t="s">
        <v>4605</v>
      </c>
      <c r="J2006" s="35">
        <v>22.4</v>
      </c>
      <c r="K2006" s="35">
        <v>0</v>
      </c>
      <c r="L2006" s="35">
        <v>0</v>
      </c>
      <c r="M2006" s="35">
        <v>0</v>
      </c>
      <c r="N2006" s="32" t="s">
        <v>2197</v>
      </c>
      <c r="O2006" s="32" t="s">
        <v>18</v>
      </c>
      <c r="P2006" s="32">
        <v>5</v>
      </c>
      <c r="Q2006" s="32" t="s">
        <v>4380</v>
      </c>
    </row>
    <row r="2007" spans="1:17" hidden="1" x14ac:dyDescent="0.25">
      <c r="A2007" s="57">
        <v>42250.450395405096</v>
      </c>
      <c r="B2007" s="32" t="s">
        <v>290</v>
      </c>
      <c r="C2007" s="32" t="s">
        <v>4015</v>
      </c>
      <c r="D2007" s="32" t="s">
        <v>4016</v>
      </c>
      <c r="E2007" s="32" t="s">
        <v>4379</v>
      </c>
      <c r="F2007" s="32" t="s">
        <v>8907</v>
      </c>
      <c r="G2007" s="32" t="s">
        <v>3881</v>
      </c>
      <c r="H2007" s="32" t="s">
        <v>3882</v>
      </c>
      <c r="I2007" s="32" t="s">
        <v>4605</v>
      </c>
      <c r="J2007" s="35">
        <v>159.04</v>
      </c>
      <c r="K2007" s="35">
        <v>0</v>
      </c>
      <c r="L2007" s="35">
        <v>0</v>
      </c>
      <c r="M2007" s="35">
        <v>0</v>
      </c>
      <c r="N2007" s="32" t="s">
        <v>2197</v>
      </c>
      <c r="O2007" s="32" t="s">
        <v>18</v>
      </c>
      <c r="P2007" s="32">
        <v>28</v>
      </c>
      <c r="Q2007" s="32" t="s">
        <v>4380</v>
      </c>
    </row>
    <row r="2008" spans="1:17" hidden="1" x14ac:dyDescent="0.25">
      <c r="A2008" s="57">
        <v>42250.450395405096</v>
      </c>
      <c r="B2008" s="32" t="s">
        <v>290</v>
      </c>
      <c r="C2008" s="32" t="s">
        <v>4015</v>
      </c>
      <c r="D2008" s="32" t="s">
        <v>4016</v>
      </c>
      <c r="E2008" s="32" t="s">
        <v>4379</v>
      </c>
      <c r="F2008" s="32" t="s">
        <v>8907</v>
      </c>
      <c r="G2008" s="32" t="s">
        <v>2690</v>
      </c>
      <c r="H2008" s="32" t="s">
        <v>2691</v>
      </c>
      <c r="I2008" s="32" t="s">
        <v>4605</v>
      </c>
      <c r="J2008" s="35">
        <v>103</v>
      </c>
      <c r="K2008" s="35">
        <v>0</v>
      </c>
      <c r="L2008" s="35">
        <v>0</v>
      </c>
      <c r="M2008" s="35">
        <v>0</v>
      </c>
      <c r="N2008" s="32" t="s">
        <v>2197</v>
      </c>
      <c r="O2008" s="32" t="s">
        <v>18</v>
      </c>
      <c r="P2008" s="32">
        <v>5</v>
      </c>
      <c r="Q2008" s="32" t="s">
        <v>4380</v>
      </c>
    </row>
    <row r="2009" spans="1:17" hidden="1" x14ac:dyDescent="0.25">
      <c r="A2009" s="57">
        <v>42250.450395405096</v>
      </c>
      <c r="B2009" s="32" t="s">
        <v>290</v>
      </c>
      <c r="C2009" s="32" t="s">
        <v>4015</v>
      </c>
      <c r="D2009" s="32" t="s">
        <v>4016</v>
      </c>
      <c r="E2009" s="32" t="s">
        <v>4379</v>
      </c>
      <c r="F2009" s="32" t="s">
        <v>8907</v>
      </c>
      <c r="G2009" s="32" t="s">
        <v>2690</v>
      </c>
      <c r="H2009" s="32" t="s">
        <v>2691</v>
      </c>
      <c r="I2009" s="32" t="s">
        <v>4605</v>
      </c>
      <c r="J2009" s="35">
        <v>576.79999999999995</v>
      </c>
      <c r="K2009" s="35">
        <v>0</v>
      </c>
      <c r="L2009" s="35">
        <v>0</v>
      </c>
      <c r="M2009" s="35">
        <v>0</v>
      </c>
      <c r="N2009" s="32" t="s">
        <v>2197</v>
      </c>
      <c r="O2009" s="32" t="s">
        <v>18</v>
      </c>
      <c r="P2009" s="32">
        <v>28</v>
      </c>
      <c r="Q2009" s="32" t="s">
        <v>4380</v>
      </c>
    </row>
    <row r="2010" spans="1:17" hidden="1" x14ac:dyDescent="0.25">
      <c r="A2010" s="57">
        <v>42250.450395405096</v>
      </c>
      <c r="B2010" s="32" t="s">
        <v>290</v>
      </c>
      <c r="C2010" s="32" t="s">
        <v>4015</v>
      </c>
      <c r="D2010" s="32" t="s">
        <v>4016</v>
      </c>
      <c r="E2010" s="32" t="s">
        <v>4379</v>
      </c>
      <c r="F2010" s="32" t="s">
        <v>8907</v>
      </c>
      <c r="G2010" s="32" t="s">
        <v>2693</v>
      </c>
      <c r="H2010" s="32" t="s">
        <v>2694</v>
      </c>
      <c r="I2010" s="32" t="s">
        <v>4605</v>
      </c>
      <c r="J2010" s="35">
        <v>45.92</v>
      </c>
      <c r="K2010" s="35">
        <v>0</v>
      </c>
      <c r="L2010" s="35">
        <v>0</v>
      </c>
      <c r="M2010" s="35">
        <v>0</v>
      </c>
      <c r="N2010" s="32" t="s">
        <v>2197</v>
      </c>
      <c r="O2010" s="32" t="s">
        <v>18</v>
      </c>
      <c r="P2010" s="32">
        <v>28</v>
      </c>
      <c r="Q2010" s="32" t="s">
        <v>4380</v>
      </c>
    </row>
    <row r="2011" spans="1:17" hidden="1" x14ac:dyDescent="0.25">
      <c r="A2011" s="57">
        <v>42250.450395405096</v>
      </c>
      <c r="B2011" s="32" t="s">
        <v>290</v>
      </c>
      <c r="C2011" s="32" t="s">
        <v>4015</v>
      </c>
      <c r="D2011" s="32" t="s">
        <v>4016</v>
      </c>
      <c r="E2011" s="32" t="s">
        <v>4379</v>
      </c>
      <c r="F2011" s="32" t="s">
        <v>8907</v>
      </c>
      <c r="G2011" s="32" t="s">
        <v>2693</v>
      </c>
      <c r="H2011" s="32" t="s">
        <v>2694</v>
      </c>
      <c r="I2011" s="32" t="s">
        <v>4605</v>
      </c>
      <c r="J2011" s="35">
        <v>8.1999999999999993</v>
      </c>
      <c r="K2011" s="35">
        <v>0</v>
      </c>
      <c r="L2011" s="35">
        <v>0</v>
      </c>
      <c r="M2011" s="35">
        <v>0</v>
      </c>
      <c r="N2011" s="32" t="s">
        <v>2197</v>
      </c>
      <c r="O2011" s="32" t="s">
        <v>18</v>
      </c>
      <c r="P2011" s="32">
        <v>5</v>
      </c>
      <c r="Q2011" s="32" t="s">
        <v>4380</v>
      </c>
    </row>
    <row r="2012" spans="1:17" hidden="1" x14ac:dyDescent="0.25">
      <c r="A2012" s="57">
        <v>42250.450395405096</v>
      </c>
      <c r="B2012" s="32" t="s">
        <v>290</v>
      </c>
      <c r="C2012" s="32" t="s">
        <v>4015</v>
      </c>
      <c r="D2012" s="32" t="s">
        <v>4016</v>
      </c>
      <c r="E2012" s="32" t="s">
        <v>4379</v>
      </c>
      <c r="F2012" s="32" t="s">
        <v>8907</v>
      </c>
      <c r="G2012" s="32" t="s">
        <v>2806</v>
      </c>
      <c r="H2012" s="32" t="s">
        <v>2807</v>
      </c>
      <c r="I2012" s="32" t="s">
        <v>4605</v>
      </c>
      <c r="J2012" s="35">
        <v>61.5</v>
      </c>
      <c r="K2012" s="35">
        <v>0</v>
      </c>
      <c r="L2012" s="35">
        <v>0</v>
      </c>
      <c r="M2012" s="35">
        <v>0</v>
      </c>
      <c r="N2012" s="32" t="s">
        <v>2197</v>
      </c>
      <c r="O2012" s="32" t="s">
        <v>18</v>
      </c>
      <c r="P2012" s="32">
        <v>41</v>
      </c>
      <c r="Q2012" s="32" t="s">
        <v>4380</v>
      </c>
    </row>
    <row r="2013" spans="1:17" hidden="1" x14ac:dyDescent="0.25">
      <c r="A2013" s="57">
        <v>42250.450395405096</v>
      </c>
      <c r="B2013" s="32" t="s">
        <v>290</v>
      </c>
      <c r="C2013" s="32" t="s">
        <v>4015</v>
      </c>
      <c r="D2013" s="32" t="s">
        <v>4016</v>
      </c>
      <c r="E2013" s="32" t="s">
        <v>4379</v>
      </c>
      <c r="F2013" s="32" t="s">
        <v>8907</v>
      </c>
      <c r="G2013" s="32" t="s">
        <v>2806</v>
      </c>
      <c r="H2013" s="32" t="s">
        <v>2807</v>
      </c>
      <c r="I2013" s="32" t="s">
        <v>4605</v>
      </c>
      <c r="J2013" s="35">
        <v>18</v>
      </c>
      <c r="K2013" s="35">
        <v>0</v>
      </c>
      <c r="L2013" s="35">
        <v>0</v>
      </c>
      <c r="M2013" s="35">
        <v>0</v>
      </c>
      <c r="N2013" s="32" t="s">
        <v>2197</v>
      </c>
      <c r="O2013" s="32" t="s">
        <v>18</v>
      </c>
      <c r="P2013" s="32">
        <v>12</v>
      </c>
      <c r="Q2013" s="32" t="s">
        <v>4380</v>
      </c>
    </row>
    <row r="2014" spans="1:17" hidden="1" x14ac:dyDescent="0.25">
      <c r="A2014" s="57">
        <v>42250.450395405096</v>
      </c>
      <c r="B2014" s="32" t="s">
        <v>290</v>
      </c>
      <c r="C2014" s="32" t="s">
        <v>4015</v>
      </c>
      <c r="D2014" s="32" t="s">
        <v>4016</v>
      </c>
      <c r="E2014" s="32" t="s">
        <v>4379</v>
      </c>
      <c r="F2014" s="32" t="s">
        <v>8907</v>
      </c>
      <c r="G2014" s="32" t="s">
        <v>3049</v>
      </c>
      <c r="H2014" s="32" t="s">
        <v>3050</v>
      </c>
      <c r="I2014" s="32" t="s">
        <v>4605</v>
      </c>
      <c r="J2014" s="35">
        <v>1333.32</v>
      </c>
      <c r="K2014" s="35">
        <v>0</v>
      </c>
      <c r="L2014" s="35">
        <v>0</v>
      </c>
      <c r="M2014" s="35">
        <v>0</v>
      </c>
      <c r="N2014" s="32" t="s">
        <v>2197</v>
      </c>
      <c r="O2014" s="32" t="s">
        <v>18</v>
      </c>
      <c r="P2014" s="32">
        <v>41</v>
      </c>
      <c r="Q2014" s="32" t="s">
        <v>4380</v>
      </c>
    </row>
    <row r="2015" spans="1:17" hidden="1" x14ac:dyDescent="0.25">
      <c r="A2015" s="57">
        <v>42250.450395405096</v>
      </c>
      <c r="B2015" s="32" t="s">
        <v>290</v>
      </c>
      <c r="C2015" s="32" t="s">
        <v>4015</v>
      </c>
      <c r="D2015" s="32" t="s">
        <v>4016</v>
      </c>
      <c r="E2015" s="32" t="s">
        <v>4379</v>
      </c>
      <c r="F2015" s="32" t="s">
        <v>8907</v>
      </c>
      <c r="G2015" s="32" t="s">
        <v>3049</v>
      </c>
      <c r="H2015" s="32" t="s">
        <v>3050</v>
      </c>
      <c r="I2015" s="32" t="s">
        <v>4605</v>
      </c>
      <c r="J2015" s="35">
        <v>390.24</v>
      </c>
      <c r="K2015" s="35">
        <v>0</v>
      </c>
      <c r="L2015" s="35">
        <v>0</v>
      </c>
      <c r="M2015" s="35">
        <v>0</v>
      </c>
      <c r="N2015" s="32" t="s">
        <v>2197</v>
      </c>
      <c r="O2015" s="32" t="s">
        <v>18</v>
      </c>
      <c r="P2015" s="32">
        <v>12</v>
      </c>
      <c r="Q2015" s="32" t="s">
        <v>4380</v>
      </c>
    </row>
    <row r="2016" spans="1:17" hidden="1" x14ac:dyDescent="0.25">
      <c r="A2016" s="57">
        <v>42250.450395405096</v>
      </c>
      <c r="B2016" s="32" t="s">
        <v>290</v>
      </c>
      <c r="C2016" s="32" t="s">
        <v>4015</v>
      </c>
      <c r="D2016" s="32" t="s">
        <v>4016</v>
      </c>
      <c r="E2016" s="32" t="s">
        <v>4379</v>
      </c>
      <c r="F2016" s="32" t="s">
        <v>8907</v>
      </c>
      <c r="G2016" s="32" t="s">
        <v>3131</v>
      </c>
      <c r="H2016" s="32" t="s">
        <v>3132</v>
      </c>
      <c r="I2016" s="32" t="s">
        <v>4605</v>
      </c>
      <c r="J2016" s="35">
        <v>68.52</v>
      </c>
      <c r="K2016" s="35">
        <v>0</v>
      </c>
      <c r="L2016" s="35">
        <v>0</v>
      </c>
      <c r="M2016" s="35">
        <v>0</v>
      </c>
      <c r="N2016" s="32" t="s">
        <v>2197</v>
      </c>
      <c r="O2016" s="32" t="s">
        <v>18</v>
      </c>
      <c r="P2016" s="32">
        <v>12</v>
      </c>
      <c r="Q2016" s="32" t="s">
        <v>4380</v>
      </c>
    </row>
    <row r="2017" spans="1:17" hidden="1" x14ac:dyDescent="0.25">
      <c r="A2017" s="57">
        <v>42250.450399189816</v>
      </c>
      <c r="B2017" s="32" t="s">
        <v>290</v>
      </c>
      <c r="C2017" s="32" t="s">
        <v>4015</v>
      </c>
      <c r="D2017" s="32" t="s">
        <v>4016</v>
      </c>
      <c r="E2017" s="32" t="s">
        <v>4017</v>
      </c>
      <c r="F2017" s="32" t="s">
        <v>8908</v>
      </c>
      <c r="G2017" s="32" t="s">
        <v>3131</v>
      </c>
      <c r="H2017" s="32" t="s">
        <v>3132</v>
      </c>
      <c r="I2017" s="32" t="s">
        <v>4605</v>
      </c>
      <c r="J2017" s="35">
        <v>68.52</v>
      </c>
      <c r="K2017" s="35">
        <v>0</v>
      </c>
      <c r="L2017" s="35">
        <v>0</v>
      </c>
      <c r="M2017" s="35">
        <v>0</v>
      </c>
      <c r="N2017" s="32" t="s">
        <v>2197</v>
      </c>
      <c r="O2017" s="32" t="s">
        <v>18</v>
      </c>
      <c r="P2017" s="32">
        <v>12</v>
      </c>
      <c r="Q2017" s="32" t="s">
        <v>2233</v>
      </c>
    </row>
    <row r="2018" spans="1:17" hidden="1" x14ac:dyDescent="0.25">
      <c r="A2018" s="57">
        <v>42250.450399189816</v>
      </c>
      <c r="B2018" s="32" t="s">
        <v>290</v>
      </c>
      <c r="C2018" s="32" t="s">
        <v>4015</v>
      </c>
      <c r="D2018" s="32" t="s">
        <v>4016</v>
      </c>
      <c r="E2018" s="32" t="s">
        <v>4017</v>
      </c>
      <c r="F2018" s="32" t="s">
        <v>8908</v>
      </c>
      <c r="G2018" s="32" t="s">
        <v>2690</v>
      </c>
      <c r="H2018" s="32" t="s">
        <v>2691</v>
      </c>
      <c r="I2018" s="32" t="s">
        <v>4605</v>
      </c>
      <c r="J2018" s="35">
        <v>123.6</v>
      </c>
      <c r="K2018" s="35">
        <v>0</v>
      </c>
      <c r="L2018" s="35">
        <v>0</v>
      </c>
      <c r="M2018" s="35">
        <v>0</v>
      </c>
      <c r="N2018" s="32" t="s">
        <v>2197</v>
      </c>
      <c r="O2018" s="32" t="s">
        <v>18</v>
      </c>
      <c r="P2018" s="32">
        <v>6</v>
      </c>
      <c r="Q2018" s="32" t="s">
        <v>2233</v>
      </c>
    </row>
    <row r="2019" spans="1:17" hidden="1" x14ac:dyDescent="0.25">
      <c r="A2019" s="57">
        <v>42250.450399189816</v>
      </c>
      <c r="B2019" s="32" t="s">
        <v>290</v>
      </c>
      <c r="C2019" s="32" t="s">
        <v>4015</v>
      </c>
      <c r="D2019" s="32" t="s">
        <v>4016</v>
      </c>
      <c r="E2019" s="32" t="s">
        <v>4017</v>
      </c>
      <c r="F2019" s="32" t="s">
        <v>8908</v>
      </c>
      <c r="G2019" s="32" t="s">
        <v>2693</v>
      </c>
      <c r="H2019" s="32" t="s">
        <v>2694</v>
      </c>
      <c r="I2019" s="32" t="s">
        <v>4605</v>
      </c>
      <c r="J2019" s="35">
        <v>9.84</v>
      </c>
      <c r="K2019" s="35">
        <v>0</v>
      </c>
      <c r="L2019" s="35">
        <v>0</v>
      </c>
      <c r="M2019" s="35">
        <v>0</v>
      </c>
      <c r="N2019" s="32" t="s">
        <v>2197</v>
      </c>
      <c r="O2019" s="32" t="s">
        <v>18</v>
      </c>
      <c r="P2019" s="32">
        <v>6</v>
      </c>
      <c r="Q2019" s="32" t="s">
        <v>2233</v>
      </c>
    </row>
    <row r="2020" spans="1:17" hidden="1" x14ac:dyDescent="0.25">
      <c r="A2020" s="57">
        <v>42250.450399189816</v>
      </c>
      <c r="B2020" s="32" t="s">
        <v>290</v>
      </c>
      <c r="C2020" s="32" t="s">
        <v>4015</v>
      </c>
      <c r="D2020" s="32" t="s">
        <v>4016</v>
      </c>
      <c r="E2020" s="32" t="s">
        <v>4017</v>
      </c>
      <c r="F2020" s="32" t="s">
        <v>8908</v>
      </c>
      <c r="G2020" s="32" t="s">
        <v>3881</v>
      </c>
      <c r="H2020" s="32" t="s">
        <v>3882</v>
      </c>
      <c r="I2020" s="32" t="s">
        <v>4605</v>
      </c>
      <c r="J2020" s="35">
        <v>34.08</v>
      </c>
      <c r="K2020" s="35">
        <v>0</v>
      </c>
      <c r="L2020" s="35">
        <v>0</v>
      </c>
      <c r="M2020" s="35">
        <v>0</v>
      </c>
      <c r="N2020" s="32" t="s">
        <v>2197</v>
      </c>
      <c r="O2020" s="32" t="s">
        <v>18</v>
      </c>
      <c r="P2020" s="32">
        <v>6</v>
      </c>
      <c r="Q2020" s="32" t="s">
        <v>2233</v>
      </c>
    </row>
    <row r="2021" spans="1:17" hidden="1" x14ac:dyDescent="0.25">
      <c r="A2021" s="57">
        <v>42250.450399189816</v>
      </c>
      <c r="B2021" s="32" t="s">
        <v>290</v>
      </c>
      <c r="C2021" s="32" t="s">
        <v>4015</v>
      </c>
      <c r="D2021" s="32" t="s">
        <v>4016</v>
      </c>
      <c r="E2021" s="32" t="s">
        <v>4017</v>
      </c>
      <c r="F2021" s="32" t="s">
        <v>8908</v>
      </c>
      <c r="G2021" s="32" t="s">
        <v>3049</v>
      </c>
      <c r="H2021" s="32" t="s">
        <v>3050</v>
      </c>
      <c r="I2021" s="32" t="s">
        <v>4605</v>
      </c>
      <c r="J2021" s="35">
        <v>162.6</v>
      </c>
      <c r="K2021" s="35">
        <v>0</v>
      </c>
      <c r="L2021" s="35">
        <v>0</v>
      </c>
      <c r="M2021" s="35">
        <v>0</v>
      </c>
      <c r="N2021" s="32" t="s">
        <v>2197</v>
      </c>
      <c r="O2021" s="32" t="s">
        <v>18</v>
      </c>
      <c r="P2021" s="32">
        <v>5</v>
      </c>
      <c r="Q2021" s="32" t="s">
        <v>2233</v>
      </c>
    </row>
    <row r="2022" spans="1:17" hidden="1" x14ac:dyDescent="0.25">
      <c r="A2022" s="57">
        <v>42250.450399189816</v>
      </c>
      <c r="B2022" s="32" t="s">
        <v>290</v>
      </c>
      <c r="C2022" s="32" t="s">
        <v>4015</v>
      </c>
      <c r="D2022" s="32" t="s">
        <v>4016</v>
      </c>
      <c r="E2022" s="32" t="s">
        <v>4017</v>
      </c>
      <c r="F2022" s="32" t="s">
        <v>8908</v>
      </c>
      <c r="G2022" s="32" t="s">
        <v>2806</v>
      </c>
      <c r="H2022" s="32" t="s">
        <v>2807</v>
      </c>
      <c r="I2022" s="32" t="s">
        <v>4605</v>
      </c>
      <c r="J2022" s="35">
        <v>7.5</v>
      </c>
      <c r="K2022" s="35">
        <v>0</v>
      </c>
      <c r="L2022" s="35">
        <v>0</v>
      </c>
      <c r="M2022" s="35">
        <v>0</v>
      </c>
      <c r="N2022" s="32" t="s">
        <v>2197</v>
      </c>
      <c r="O2022" s="32" t="s">
        <v>18</v>
      </c>
      <c r="P2022" s="32">
        <v>5</v>
      </c>
      <c r="Q2022" s="32" t="s">
        <v>2233</v>
      </c>
    </row>
    <row r="2023" spans="1:17" hidden="1" x14ac:dyDescent="0.25">
      <c r="A2023" s="57">
        <v>42250.450399189816</v>
      </c>
      <c r="B2023" s="32" t="s">
        <v>290</v>
      </c>
      <c r="C2023" s="32" t="s">
        <v>4015</v>
      </c>
      <c r="D2023" s="32" t="s">
        <v>4016</v>
      </c>
      <c r="E2023" s="32" t="s">
        <v>4017</v>
      </c>
      <c r="F2023" s="32" t="s">
        <v>8908</v>
      </c>
      <c r="G2023" s="32" t="s">
        <v>3131</v>
      </c>
      <c r="H2023" s="32" t="s">
        <v>3132</v>
      </c>
      <c r="I2023" s="32" t="s">
        <v>4605</v>
      </c>
      <c r="J2023" s="35">
        <v>28.55</v>
      </c>
      <c r="K2023" s="35">
        <v>0</v>
      </c>
      <c r="L2023" s="35">
        <v>0</v>
      </c>
      <c r="M2023" s="35">
        <v>0</v>
      </c>
      <c r="N2023" s="32" t="s">
        <v>2197</v>
      </c>
      <c r="O2023" s="32" t="s">
        <v>18</v>
      </c>
      <c r="P2023" s="32">
        <v>5</v>
      </c>
      <c r="Q2023" s="32" t="s">
        <v>2233</v>
      </c>
    </row>
    <row r="2024" spans="1:17" hidden="1" x14ac:dyDescent="0.25">
      <c r="A2024" s="57">
        <v>42250.450399189816</v>
      </c>
      <c r="B2024" s="32" t="s">
        <v>290</v>
      </c>
      <c r="C2024" s="32" t="s">
        <v>4015</v>
      </c>
      <c r="D2024" s="32" t="s">
        <v>4016</v>
      </c>
      <c r="E2024" s="32" t="s">
        <v>4017</v>
      </c>
      <c r="F2024" s="32" t="s">
        <v>8908</v>
      </c>
      <c r="G2024" s="32" t="s">
        <v>3049</v>
      </c>
      <c r="H2024" s="32" t="s">
        <v>3050</v>
      </c>
      <c r="I2024" s="32" t="s">
        <v>4605</v>
      </c>
      <c r="J2024" s="35">
        <v>65.040000000000006</v>
      </c>
      <c r="K2024" s="35">
        <v>0</v>
      </c>
      <c r="L2024" s="35">
        <v>0</v>
      </c>
      <c r="M2024" s="35">
        <v>0</v>
      </c>
      <c r="N2024" s="32" t="s">
        <v>2197</v>
      </c>
      <c r="O2024" s="32" t="s">
        <v>18</v>
      </c>
      <c r="P2024" s="32">
        <v>2</v>
      </c>
      <c r="Q2024" s="32" t="s">
        <v>2233</v>
      </c>
    </row>
    <row r="2025" spans="1:17" hidden="1" x14ac:dyDescent="0.25">
      <c r="A2025" s="57">
        <v>42250.450399189816</v>
      </c>
      <c r="B2025" s="32" t="s">
        <v>290</v>
      </c>
      <c r="C2025" s="32" t="s">
        <v>4015</v>
      </c>
      <c r="D2025" s="32" t="s">
        <v>4016</v>
      </c>
      <c r="E2025" s="32" t="s">
        <v>4017</v>
      </c>
      <c r="F2025" s="32" t="s">
        <v>8908</v>
      </c>
      <c r="G2025" s="32" t="s">
        <v>2806</v>
      </c>
      <c r="H2025" s="32" t="s">
        <v>2807</v>
      </c>
      <c r="I2025" s="32" t="s">
        <v>4605</v>
      </c>
      <c r="J2025" s="35">
        <v>3</v>
      </c>
      <c r="K2025" s="35">
        <v>0</v>
      </c>
      <c r="L2025" s="35">
        <v>0</v>
      </c>
      <c r="M2025" s="35">
        <v>0</v>
      </c>
      <c r="N2025" s="32" t="s">
        <v>2197</v>
      </c>
      <c r="O2025" s="32" t="s">
        <v>18</v>
      </c>
      <c r="P2025" s="32">
        <v>2</v>
      </c>
      <c r="Q2025" s="32" t="s">
        <v>2233</v>
      </c>
    </row>
    <row r="2026" spans="1:17" hidden="1" x14ac:dyDescent="0.25">
      <c r="A2026" s="57">
        <v>42250.45040228009</v>
      </c>
      <c r="B2026" s="32" t="s">
        <v>290</v>
      </c>
      <c r="C2026" s="32" t="s">
        <v>4015</v>
      </c>
      <c r="D2026" s="32" t="s">
        <v>4016</v>
      </c>
      <c r="E2026" s="32" t="s">
        <v>4018</v>
      </c>
      <c r="F2026" s="32" t="s">
        <v>8909</v>
      </c>
      <c r="G2026" s="32" t="s">
        <v>3881</v>
      </c>
      <c r="H2026" s="32" t="s">
        <v>3882</v>
      </c>
      <c r="I2026" s="32" t="s">
        <v>4605</v>
      </c>
      <c r="J2026" s="35">
        <v>5.68</v>
      </c>
      <c r="K2026" s="35">
        <v>0</v>
      </c>
      <c r="L2026" s="35">
        <v>0</v>
      </c>
      <c r="M2026" s="35">
        <v>0</v>
      </c>
      <c r="N2026" s="32" t="s">
        <v>2197</v>
      </c>
      <c r="O2026" s="32" t="s">
        <v>18</v>
      </c>
      <c r="P2026" s="32">
        <v>1</v>
      </c>
      <c r="Q2026" s="32" t="s">
        <v>2297</v>
      </c>
    </row>
    <row r="2027" spans="1:17" hidden="1" x14ac:dyDescent="0.25">
      <c r="A2027" s="57">
        <v>42250.45040228009</v>
      </c>
      <c r="B2027" s="32" t="s">
        <v>290</v>
      </c>
      <c r="C2027" s="32" t="s">
        <v>4015</v>
      </c>
      <c r="D2027" s="32" t="s">
        <v>4016</v>
      </c>
      <c r="E2027" s="32" t="s">
        <v>4018</v>
      </c>
      <c r="F2027" s="32" t="s">
        <v>8909</v>
      </c>
      <c r="G2027" s="32" t="s">
        <v>3237</v>
      </c>
      <c r="H2027" s="32" t="s">
        <v>3238</v>
      </c>
      <c r="I2027" s="32" t="s">
        <v>4605</v>
      </c>
      <c r="J2027" s="35">
        <v>20.6</v>
      </c>
      <c r="K2027" s="35">
        <v>0</v>
      </c>
      <c r="L2027" s="35">
        <v>0</v>
      </c>
      <c r="M2027" s="35">
        <v>0</v>
      </c>
      <c r="N2027" s="32" t="s">
        <v>2197</v>
      </c>
      <c r="O2027" s="32" t="s">
        <v>18</v>
      </c>
      <c r="P2027" s="32">
        <v>1</v>
      </c>
      <c r="Q2027" s="32" t="s">
        <v>2297</v>
      </c>
    </row>
    <row r="2028" spans="1:17" hidden="1" x14ac:dyDescent="0.25">
      <c r="A2028" s="57">
        <v>42250.45040228009</v>
      </c>
      <c r="B2028" s="32" t="s">
        <v>290</v>
      </c>
      <c r="C2028" s="32" t="s">
        <v>4015</v>
      </c>
      <c r="D2028" s="32" t="s">
        <v>4016</v>
      </c>
      <c r="E2028" s="32" t="s">
        <v>4018</v>
      </c>
      <c r="F2028" s="32" t="s">
        <v>8909</v>
      </c>
      <c r="G2028" s="32" t="s">
        <v>3239</v>
      </c>
      <c r="H2028" s="32" t="s">
        <v>3240</v>
      </c>
      <c r="I2028" s="32" t="s">
        <v>4605</v>
      </c>
      <c r="J2028" s="35">
        <v>1.64</v>
      </c>
      <c r="K2028" s="35">
        <v>0</v>
      </c>
      <c r="L2028" s="35">
        <v>0</v>
      </c>
      <c r="M2028" s="35">
        <v>0</v>
      </c>
      <c r="N2028" s="32" t="s">
        <v>2197</v>
      </c>
      <c r="O2028" s="32" t="s">
        <v>18</v>
      </c>
      <c r="P2028" s="32">
        <v>1</v>
      </c>
      <c r="Q2028" s="32" t="s">
        <v>2297</v>
      </c>
    </row>
    <row r="2029" spans="1:17" hidden="1" x14ac:dyDescent="0.25">
      <c r="A2029" s="57">
        <v>42250.450403900461</v>
      </c>
      <c r="B2029" s="32" t="s">
        <v>290</v>
      </c>
      <c r="C2029" s="32" t="s">
        <v>4015</v>
      </c>
      <c r="D2029" s="32" t="s">
        <v>4016</v>
      </c>
      <c r="E2029" s="32" t="s">
        <v>4786</v>
      </c>
      <c r="F2029" s="32" t="s">
        <v>8910</v>
      </c>
      <c r="G2029" s="32" t="s">
        <v>3237</v>
      </c>
      <c r="H2029" s="32" t="s">
        <v>3238</v>
      </c>
      <c r="I2029" s="32" t="s">
        <v>4605</v>
      </c>
      <c r="J2029" s="35">
        <v>103</v>
      </c>
      <c r="K2029" s="35">
        <v>0</v>
      </c>
      <c r="L2029" s="35">
        <v>0</v>
      </c>
      <c r="M2029" s="35">
        <v>0</v>
      </c>
      <c r="N2029" s="32" t="s">
        <v>2197</v>
      </c>
      <c r="O2029" s="32" t="s">
        <v>18</v>
      </c>
      <c r="P2029" s="32">
        <v>5</v>
      </c>
      <c r="Q2029" s="32" t="s">
        <v>4479</v>
      </c>
    </row>
    <row r="2030" spans="1:17" hidden="1" x14ac:dyDescent="0.25">
      <c r="A2030" s="57">
        <v>42250.450403900461</v>
      </c>
      <c r="B2030" s="32" t="s">
        <v>290</v>
      </c>
      <c r="C2030" s="32" t="s">
        <v>4015</v>
      </c>
      <c r="D2030" s="32" t="s">
        <v>4016</v>
      </c>
      <c r="E2030" s="32" t="s">
        <v>4786</v>
      </c>
      <c r="F2030" s="32" t="s">
        <v>8910</v>
      </c>
      <c r="G2030" s="32" t="s">
        <v>3239</v>
      </c>
      <c r="H2030" s="32" t="s">
        <v>3240</v>
      </c>
      <c r="I2030" s="32" t="s">
        <v>4605</v>
      </c>
      <c r="J2030" s="35">
        <v>8.1999999999999993</v>
      </c>
      <c r="K2030" s="35">
        <v>0</v>
      </c>
      <c r="L2030" s="35">
        <v>0</v>
      </c>
      <c r="M2030" s="35">
        <v>0</v>
      </c>
      <c r="N2030" s="32" t="s">
        <v>2197</v>
      </c>
      <c r="O2030" s="32" t="s">
        <v>18</v>
      </c>
      <c r="P2030" s="32">
        <v>5</v>
      </c>
      <c r="Q2030" s="32" t="s">
        <v>4479</v>
      </c>
    </row>
    <row r="2031" spans="1:17" hidden="1" x14ac:dyDescent="0.25">
      <c r="A2031" s="57">
        <v>42250.450403900461</v>
      </c>
      <c r="B2031" s="32" t="s">
        <v>290</v>
      </c>
      <c r="C2031" s="32" t="s">
        <v>4015</v>
      </c>
      <c r="D2031" s="32" t="s">
        <v>4016</v>
      </c>
      <c r="E2031" s="32" t="s">
        <v>4786</v>
      </c>
      <c r="F2031" s="32" t="s">
        <v>8910</v>
      </c>
      <c r="G2031" s="32" t="s">
        <v>3881</v>
      </c>
      <c r="H2031" s="32" t="s">
        <v>3882</v>
      </c>
      <c r="I2031" s="32" t="s">
        <v>4605</v>
      </c>
      <c r="J2031" s="35">
        <v>28.4</v>
      </c>
      <c r="K2031" s="35">
        <v>0</v>
      </c>
      <c r="L2031" s="35">
        <v>0</v>
      </c>
      <c r="M2031" s="35">
        <v>0</v>
      </c>
      <c r="N2031" s="32" t="s">
        <v>2197</v>
      </c>
      <c r="O2031" s="32" t="s">
        <v>18</v>
      </c>
      <c r="P2031" s="32">
        <v>5</v>
      </c>
      <c r="Q2031" s="32" t="s">
        <v>4479</v>
      </c>
    </row>
    <row r="2032" spans="1:17" hidden="1" x14ac:dyDescent="0.25">
      <c r="A2032" s="57">
        <v>42250.450403900461</v>
      </c>
      <c r="B2032" s="32" t="s">
        <v>290</v>
      </c>
      <c r="C2032" s="32" t="s">
        <v>4015</v>
      </c>
      <c r="D2032" s="32" t="s">
        <v>4016</v>
      </c>
      <c r="E2032" s="32" t="s">
        <v>4786</v>
      </c>
      <c r="F2032" s="32" t="s">
        <v>8910</v>
      </c>
      <c r="G2032" s="32" t="s">
        <v>3049</v>
      </c>
      <c r="H2032" s="32" t="s">
        <v>3050</v>
      </c>
      <c r="I2032" s="32" t="s">
        <v>4605</v>
      </c>
      <c r="J2032" s="35">
        <v>130.08000000000001</v>
      </c>
      <c r="K2032" s="35">
        <v>0</v>
      </c>
      <c r="L2032" s="35">
        <v>0</v>
      </c>
      <c r="M2032" s="35">
        <v>0</v>
      </c>
      <c r="N2032" s="32" t="s">
        <v>2197</v>
      </c>
      <c r="O2032" s="32" t="s">
        <v>18</v>
      </c>
      <c r="P2032" s="32">
        <v>4</v>
      </c>
      <c r="Q2032" s="32" t="s">
        <v>4479</v>
      </c>
    </row>
    <row r="2033" spans="1:17" hidden="1" x14ac:dyDescent="0.25">
      <c r="A2033" s="57">
        <v>42250.450403900461</v>
      </c>
      <c r="B2033" s="32" t="s">
        <v>290</v>
      </c>
      <c r="C2033" s="32" t="s">
        <v>4015</v>
      </c>
      <c r="D2033" s="32" t="s">
        <v>4016</v>
      </c>
      <c r="E2033" s="32" t="s">
        <v>4786</v>
      </c>
      <c r="F2033" s="32" t="s">
        <v>8910</v>
      </c>
      <c r="G2033" s="32" t="s">
        <v>2806</v>
      </c>
      <c r="H2033" s="32" t="s">
        <v>2807</v>
      </c>
      <c r="I2033" s="32" t="s">
        <v>4605</v>
      </c>
      <c r="J2033" s="35">
        <v>6</v>
      </c>
      <c r="K2033" s="35">
        <v>0</v>
      </c>
      <c r="L2033" s="35">
        <v>0</v>
      </c>
      <c r="M2033" s="35">
        <v>0</v>
      </c>
      <c r="N2033" s="32" t="s">
        <v>2197</v>
      </c>
      <c r="O2033" s="32" t="s">
        <v>18</v>
      </c>
      <c r="P2033" s="32">
        <v>4</v>
      </c>
      <c r="Q2033" s="32" t="s">
        <v>4479</v>
      </c>
    </row>
    <row r="2034" spans="1:17" hidden="1" x14ac:dyDescent="0.25">
      <c r="A2034" s="57">
        <v>42250.450406053242</v>
      </c>
      <c r="B2034" s="32" t="s">
        <v>290</v>
      </c>
      <c r="C2034" s="32" t="s">
        <v>4015</v>
      </c>
      <c r="D2034" s="32" t="s">
        <v>4016</v>
      </c>
      <c r="E2034" s="32" t="s">
        <v>5314</v>
      </c>
      <c r="F2034" s="32" t="s">
        <v>8911</v>
      </c>
      <c r="G2034" s="32" t="s">
        <v>5189</v>
      </c>
      <c r="H2034" s="32" t="s">
        <v>5190</v>
      </c>
      <c r="I2034" s="32" t="s">
        <v>4605</v>
      </c>
      <c r="J2034" s="35">
        <v>130.08000000000001</v>
      </c>
      <c r="K2034" s="35">
        <v>0</v>
      </c>
      <c r="L2034" s="35">
        <v>0</v>
      </c>
      <c r="M2034" s="35">
        <v>0</v>
      </c>
      <c r="N2034" s="32" t="s">
        <v>2197</v>
      </c>
      <c r="O2034" s="32" t="s">
        <v>18</v>
      </c>
      <c r="P2034" s="32">
        <v>4</v>
      </c>
      <c r="Q2034" s="32" t="s">
        <v>5278</v>
      </c>
    </row>
    <row r="2035" spans="1:17" hidden="1" x14ac:dyDescent="0.25">
      <c r="A2035" s="57">
        <v>42250.450406053242</v>
      </c>
      <c r="B2035" s="32" t="s">
        <v>290</v>
      </c>
      <c r="C2035" s="32" t="s">
        <v>4015</v>
      </c>
      <c r="D2035" s="32" t="s">
        <v>4016</v>
      </c>
      <c r="E2035" s="32" t="s">
        <v>5314</v>
      </c>
      <c r="F2035" s="32" t="s">
        <v>8911</v>
      </c>
      <c r="G2035" s="32" t="s">
        <v>5192</v>
      </c>
      <c r="H2035" s="32" t="s">
        <v>5193</v>
      </c>
      <c r="I2035" s="32" t="s">
        <v>4605</v>
      </c>
      <c r="J2035" s="35">
        <v>6</v>
      </c>
      <c r="K2035" s="35">
        <v>0</v>
      </c>
      <c r="L2035" s="35">
        <v>0</v>
      </c>
      <c r="M2035" s="35">
        <v>0</v>
      </c>
      <c r="N2035" s="32" t="s">
        <v>2197</v>
      </c>
      <c r="O2035" s="32" t="s">
        <v>18</v>
      </c>
      <c r="P2035" s="32">
        <v>4</v>
      </c>
      <c r="Q2035" s="32" t="s">
        <v>5278</v>
      </c>
    </row>
    <row r="2036" spans="1:17" hidden="1" x14ac:dyDescent="0.25">
      <c r="A2036" s="57">
        <v>42250.450406053242</v>
      </c>
      <c r="B2036" s="32" t="s">
        <v>290</v>
      </c>
      <c r="C2036" s="32" t="s">
        <v>4015</v>
      </c>
      <c r="D2036" s="32" t="s">
        <v>4016</v>
      </c>
      <c r="E2036" s="32" t="s">
        <v>5314</v>
      </c>
      <c r="F2036" s="32" t="s">
        <v>8911</v>
      </c>
      <c r="G2036" s="32" t="s">
        <v>3131</v>
      </c>
      <c r="H2036" s="32" t="s">
        <v>3132</v>
      </c>
      <c r="I2036" s="32" t="s">
        <v>4605</v>
      </c>
      <c r="J2036" s="35">
        <v>22.84</v>
      </c>
      <c r="K2036" s="35">
        <v>0</v>
      </c>
      <c r="L2036" s="35">
        <v>0</v>
      </c>
      <c r="M2036" s="35">
        <v>0</v>
      </c>
      <c r="N2036" s="32" t="s">
        <v>2197</v>
      </c>
      <c r="O2036" s="32" t="s">
        <v>18</v>
      </c>
      <c r="P2036" s="32">
        <v>4</v>
      </c>
      <c r="Q2036" s="32" t="s">
        <v>5278</v>
      </c>
    </row>
    <row r="2037" spans="1:17" hidden="1" x14ac:dyDescent="0.25">
      <c r="A2037" s="57">
        <v>42250.45086921296</v>
      </c>
      <c r="B2037" s="32" t="s">
        <v>70</v>
      </c>
      <c r="C2037" s="32" t="s">
        <v>4019</v>
      </c>
      <c r="D2037" s="32" t="s">
        <v>4020</v>
      </c>
      <c r="E2037" s="32" t="s">
        <v>4021</v>
      </c>
      <c r="F2037" s="32" t="s">
        <v>8912</v>
      </c>
      <c r="G2037" s="32" t="s">
        <v>3102</v>
      </c>
      <c r="H2037" s="32" t="s">
        <v>3103</v>
      </c>
      <c r="I2037" s="32" t="s">
        <v>4605</v>
      </c>
      <c r="J2037" s="35">
        <v>55.08</v>
      </c>
      <c r="K2037" s="35">
        <v>0</v>
      </c>
      <c r="L2037" s="35">
        <v>0</v>
      </c>
      <c r="M2037" s="35">
        <v>0</v>
      </c>
      <c r="N2037" s="32" t="s">
        <v>2197</v>
      </c>
      <c r="O2037" s="32" t="s">
        <v>18</v>
      </c>
      <c r="P2037" s="32">
        <v>1</v>
      </c>
      <c r="Q2037" s="32" t="s">
        <v>4022</v>
      </c>
    </row>
    <row r="2038" spans="1:17" hidden="1" x14ac:dyDescent="0.25">
      <c r="A2038" s="57">
        <v>42250.45086921296</v>
      </c>
      <c r="B2038" s="32" t="s">
        <v>70</v>
      </c>
      <c r="C2038" s="32" t="s">
        <v>4019</v>
      </c>
      <c r="D2038" s="32" t="s">
        <v>4020</v>
      </c>
      <c r="E2038" s="32" t="s">
        <v>4021</v>
      </c>
      <c r="F2038" s="32" t="s">
        <v>8912</v>
      </c>
      <c r="G2038" s="32" t="s">
        <v>3089</v>
      </c>
      <c r="H2038" s="32" t="s">
        <v>3090</v>
      </c>
      <c r="I2038" s="32" t="s">
        <v>4605</v>
      </c>
      <c r="J2038" s="35">
        <v>4.8099999999999996</v>
      </c>
      <c r="K2038" s="35">
        <v>0</v>
      </c>
      <c r="L2038" s="35">
        <v>0</v>
      </c>
      <c r="M2038" s="35">
        <v>0</v>
      </c>
      <c r="N2038" s="32" t="s">
        <v>2197</v>
      </c>
      <c r="O2038" s="32" t="s">
        <v>18</v>
      </c>
      <c r="P2038" s="32">
        <v>1</v>
      </c>
      <c r="Q2038" s="32" t="s">
        <v>4022</v>
      </c>
    </row>
    <row r="2039" spans="1:17" hidden="1" x14ac:dyDescent="0.25">
      <c r="A2039" s="57">
        <v>42250.45086921296</v>
      </c>
      <c r="B2039" s="32" t="s">
        <v>70</v>
      </c>
      <c r="C2039" s="32" t="s">
        <v>4019</v>
      </c>
      <c r="D2039" s="32" t="s">
        <v>4020</v>
      </c>
      <c r="E2039" s="32" t="s">
        <v>4021</v>
      </c>
      <c r="F2039" s="32" t="s">
        <v>8912</v>
      </c>
      <c r="G2039" s="32" t="s">
        <v>3091</v>
      </c>
      <c r="H2039" s="32" t="s">
        <v>3092</v>
      </c>
      <c r="I2039" s="32" t="s">
        <v>4605</v>
      </c>
      <c r="J2039" s="35">
        <v>2.7</v>
      </c>
      <c r="K2039" s="35">
        <v>0</v>
      </c>
      <c r="L2039" s="35">
        <v>0</v>
      </c>
      <c r="M2039" s="35">
        <v>0</v>
      </c>
      <c r="N2039" s="32" t="s">
        <v>2197</v>
      </c>
      <c r="O2039" s="32" t="s">
        <v>18</v>
      </c>
      <c r="P2039" s="32">
        <v>1</v>
      </c>
      <c r="Q2039" s="32" t="s">
        <v>4022</v>
      </c>
    </row>
    <row r="2040" spans="1:17" hidden="1" x14ac:dyDescent="0.25">
      <c r="A2040" s="57">
        <v>42250.451180474534</v>
      </c>
      <c r="B2040" s="32" t="s">
        <v>21</v>
      </c>
      <c r="C2040" s="32" t="s">
        <v>4653</v>
      </c>
      <c r="D2040" s="32" t="s">
        <v>4654</v>
      </c>
      <c r="E2040" s="32" t="s">
        <v>4655</v>
      </c>
      <c r="F2040" s="32" t="s">
        <v>8913</v>
      </c>
      <c r="G2040" s="32" t="s">
        <v>2646</v>
      </c>
      <c r="H2040" s="32" t="s">
        <v>2647</v>
      </c>
      <c r="I2040" s="32" t="s">
        <v>4605</v>
      </c>
      <c r="J2040" s="35">
        <v>17837.2</v>
      </c>
      <c r="K2040" s="35">
        <v>0</v>
      </c>
      <c r="L2040" s="35">
        <v>0</v>
      </c>
      <c r="M2040" s="35">
        <v>0</v>
      </c>
      <c r="N2040" s="32" t="s">
        <v>2197</v>
      </c>
      <c r="O2040" s="32" t="s">
        <v>18</v>
      </c>
      <c r="P2040" s="32">
        <v>760</v>
      </c>
      <c r="Q2040" s="32" t="s">
        <v>4656</v>
      </c>
    </row>
    <row r="2041" spans="1:17" hidden="1" x14ac:dyDescent="0.25">
      <c r="A2041" s="57">
        <v>42250.451181909724</v>
      </c>
      <c r="B2041" s="32" t="s">
        <v>21</v>
      </c>
      <c r="C2041" s="32" t="s">
        <v>4653</v>
      </c>
      <c r="D2041" s="32" t="s">
        <v>4654</v>
      </c>
      <c r="E2041" s="32" t="s">
        <v>5648</v>
      </c>
      <c r="F2041" s="32" t="s">
        <v>8914</v>
      </c>
      <c r="G2041" s="32" t="s">
        <v>2646</v>
      </c>
      <c r="H2041" s="32" t="s">
        <v>2647</v>
      </c>
      <c r="I2041" s="32" t="s">
        <v>4605</v>
      </c>
      <c r="J2041" s="35">
        <v>704.1</v>
      </c>
      <c r="K2041" s="35">
        <v>0</v>
      </c>
      <c r="L2041" s="35">
        <v>0</v>
      </c>
      <c r="M2041" s="35">
        <v>0</v>
      </c>
      <c r="N2041" s="32" t="s">
        <v>2197</v>
      </c>
      <c r="O2041" s="32" t="s">
        <v>18</v>
      </c>
      <c r="P2041" s="32">
        <v>30</v>
      </c>
      <c r="Q2041" s="32" t="s">
        <v>5649</v>
      </c>
    </row>
    <row r="2042" spans="1:17" hidden="1" x14ac:dyDescent="0.25">
      <c r="A2042" s="57">
        <v>42250.451600925924</v>
      </c>
      <c r="B2042" s="32" t="s">
        <v>290</v>
      </c>
      <c r="C2042" s="32" t="s">
        <v>4023</v>
      </c>
      <c r="D2042" s="32" t="s">
        <v>4024</v>
      </c>
      <c r="E2042" s="32" t="s">
        <v>4025</v>
      </c>
      <c r="F2042" s="32" t="s">
        <v>8915</v>
      </c>
      <c r="G2042" s="32" t="s">
        <v>3049</v>
      </c>
      <c r="H2042" s="32" t="s">
        <v>3050</v>
      </c>
      <c r="I2042" s="32" t="s">
        <v>4605</v>
      </c>
      <c r="J2042" s="35">
        <v>46.04</v>
      </c>
      <c r="K2042" s="35">
        <v>0</v>
      </c>
      <c r="L2042" s="35">
        <v>0</v>
      </c>
      <c r="M2042" s="35">
        <v>0</v>
      </c>
      <c r="N2042" s="32" t="s">
        <v>2197</v>
      </c>
      <c r="O2042" s="32" t="s">
        <v>18</v>
      </c>
      <c r="P2042" s="32">
        <v>1</v>
      </c>
      <c r="Q2042" s="32" t="s">
        <v>4026</v>
      </c>
    </row>
    <row r="2043" spans="1:17" hidden="1" x14ac:dyDescent="0.25">
      <c r="A2043" s="57">
        <v>42250.451600925924</v>
      </c>
      <c r="B2043" s="32" t="s">
        <v>290</v>
      </c>
      <c r="C2043" s="32" t="s">
        <v>4023</v>
      </c>
      <c r="D2043" s="32" t="s">
        <v>4024</v>
      </c>
      <c r="E2043" s="32" t="s">
        <v>4025</v>
      </c>
      <c r="F2043" s="32" t="s">
        <v>8915</v>
      </c>
      <c r="G2043" s="32" t="s">
        <v>2806</v>
      </c>
      <c r="H2043" s="32" t="s">
        <v>2807</v>
      </c>
      <c r="I2043" s="32" t="s">
        <v>4605</v>
      </c>
      <c r="J2043" s="35">
        <v>2.13</v>
      </c>
      <c r="K2043" s="35">
        <v>0</v>
      </c>
      <c r="L2043" s="35">
        <v>0</v>
      </c>
      <c r="M2043" s="35">
        <v>0</v>
      </c>
      <c r="N2043" s="32" t="s">
        <v>2197</v>
      </c>
      <c r="O2043" s="32" t="s">
        <v>18</v>
      </c>
      <c r="P2043" s="32">
        <v>1</v>
      </c>
      <c r="Q2043" s="32" t="s">
        <v>4026</v>
      </c>
    </row>
    <row r="2044" spans="1:17" hidden="1" x14ac:dyDescent="0.25">
      <c r="A2044" s="57">
        <v>42250.451600925924</v>
      </c>
      <c r="B2044" s="32" t="s">
        <v>290</v>
      </c>
      <c r="C2044" s="32" t="s">
        <v>4023</v>
      </c>
      <c r="D2044" s="32" t="s">
        <v>4024</v>
      </c>
      <c r="E2044" s="32" t="s">
        <v>4025</v>
      </c>
      <c r="F2044" s="32" t="s">
        <v>8915</v>
      </c>
      <c r="G2044" s="32" t="s">
        <v>3542</v>
      </c>
      <c r="H2044" s="32" t="s">
        <v>3543</v>
      </c>
      <c r="I2044" s="32" t="s">
        <v>4605</v>
      </c>
      <c r="J2044" s="35">
        <v>10.210000000000001</v>
      </c>
      <c r="K2044" s="35">
        <v>0</v>
      </c>
      <c r="L2044" s="35">
        <v>0</v>
      </c>
      <c r="M2044" s="35">
        <v>0</v>
      </c>
      <c r="N2044" s="32" t="s">
        <v>2197</v>
      </c>
      <c r="O2044" s="32" t="s">
        <v>18</v>
      </c>
      <c r="P2044" s="32">
        <v>1</v>
      </c>
      <c r="Q2044" s="32" t="s">
        <v>4026</v>
      </c>
    </row>
    <row r="2045" spans="1:17" hidden="1" x14ac:dyDescent="0.25">
      <c r="A2045" s="57">
        <v>42250.451602743058</v>
      </c>
      <c r="B2045" s="32" t="s">
        <v>256</v>
      </c>
      <c r="C2045" s="32" t="s">
        <v>4023</v>
      </c>
      <c r="D2045" s="32" t="s">
        <v>4024</v>
      </c>
      <c r="E2045" s="32" t="s">
        <v>4027</v>
      </c>
      <c r="F2045" s="32" t="s">
        <v>8916</v>
      </c>
      <c r="G2045" s="32" t="s">
        <v>3049</v>
      </c>
      <c r="H2045" s="32" t="s">
        <v>3050</v>
      </c>
      <c r="I2045" s="32" t="s">
        <v>4605</v>
      </c>
      <c r="J2045" s="35">
        <v>46.04</v>
      </c>
      <c r="K2045" s="35">
        <v>0</v>
      </c>
      <c r="L2045" s="35">
        <v>0</v>
      </c>
      <c r="M2045" s="35">
        <v>0</v>
      </c>
      <c r="N2045" s="32" t="s">
        <v>2197</v>
      </c>
      <c r="O2045" s="32" t="s">
        <v>18</v>
      </c>
      <c r="P2045" s="32">
        <v>1</v>
      </c>
      <c r="Q2045" s="32" t="s">
        <v>4028</v>
      </c>
    </row>
    <row r="2046" spans="1:17" hidden="1" x14ac:dyDescent="0.25">
      <c r="A2046" s="57">
        <v>42250.451602743058</v>
      </c>
      <c r="B2046" s="32" t="s">
        <v>256</v>
      </c>
      <c r="C2046" s="32" t="s">
        <v>4023</v>
      </c>
      <c r="D2046" s="32" t="s">
        <v>4024</v>
      </c>
      <c r="E2046" s="32" t="s">
        <v>4027</v>
      </c>
      <c r="F2046" s="32" t="s">
        <v>8916</v>
      </c>
      <c r="G2046" s="32" t="s">
        <v>2806</v>
      </c>
      <c r="H2046" s="32" t="s">
        <v>2807</v>
      </c>
      <c r="I2046" s="32" t="s">
        <v>4605</v>
      </c>
      <c r="J2046" s="35">
        <v>2.13</v>
      </c>
      <c r="K2046" s="35">
        <v>0</v>
      </c>
      <c r="L2046" s="35">
        <v>0</v>
      </c>
      <c r="M2046" s="35">
        <v>0</v>
      </c>
      <c r="N2046" s="32" t="s">
        <v>2197</v>
      </c>
      <c r="O2046" s="32" t="s">
        <v>18</v>
      </c>
      <c r="P2046" s="32">
        <v>1</v>
      </c>
      <c r="Q2046" s="32" t="s">
        <v>4028</v>
      </c>
    </row>
    <row r="2047" spans="1:17" hidden="1" x14ac:dyDescent="0.25">
      <c r="A2047" s="57">
        <v>42250.451602743058</v>
      </c>
      <c r="B2047" s="32" t="s">
        <v>256</v>
      </c>
      <c r="C2047" s="32" t="s">
        <v>4023</v>
      </c>
      <c r="D2047" s="32" t="s">
        <v>4024</v>
      </c>
      <c r="E2047" s="32" t="s">
        <v>4027</v>
      </c>
      <c r="F2047" s="32" t="s">
        <v>8916</v>
      </c>
      <c r="G2047" s="32" t="s">
        <v>3542</v>
      </c>
      <c r="H2047" s="32" t="s">
        <v>3543</v>
      </c>
      <c r="I2047" s="32" t="s">
        <v>4605</v>
      </c>
      <c r="J2047" s="35">
        <v>10.210000000000001</v>
      </c>
      <c r="K2047" s="35">
        <v>0</v>
      </c>
      <c r="L2047" s="35">
        <v>0</v>
      </c>
      <c r="M2047" s="35">
        <v>0</v>
      </c>
      <c r="N2047" s="32" t="s">
        <v>2197</v>
      </c>
      <c r="O2047" s="32" t="s">
        <v>18</v>
      </c>
      <c r="P2047" s="32">
        <v>1</v>
      </c>
      <c r="Q2047" s="32" t="s">
        <v>4028</v>
      </c>
    </row>
    <row r="2048" spans="1:17" hidden="1" x14ac:dyDescent="0.25">
      <c r="A2048" s="57">
        <v>42250.451605092596</v>
      </c>
      <c r="B2048" s="32" t="s">
        <v>290</v>
      </c>
      <c r="C2048" s="32" t="s">
        <v>4023</v>
      </c>
      <c r="D2048" s="32" t="s">
        <v>4024</v>
      </c>
      <c r="E2048" s="32" t="s">
        <v>4029</v>
      </c>
      <c r="F2048" s="32" t="s">
        <v>8917</v>
      </c>
      <c r="G2048" s="32" t="s">
        <v>2806</v>
      </c>
      <c r="H2048" s="32" t="s">
        <v>2807</v>
      </c>
      <c r="I2048" s="32" t="s">
        <v>4605</v>
      </c>
      <c r="J2048" s="35">
        <v>2.13</v>
      </c>
      <c r="K2048" s="35">
        <v>0</v>
      </c>
      <c r="L2048" s="35">
        <v>0</v>
      </c>
      <c r="M2048" s="35">
        <v>0</v>
      </c>
      <c r="N2048" s="32" t="s">
        <v>2197</v>
      </c>
      <c r="O2048" s="32" t="s">
        <v>18</v>
      </c>
      <c r="P2048" s="32">
        <v>1</v>
      </c>
      <c r="Q2048" s="32" t="s">
        <v>4030</v>
      </c>
    </row>
    <row r="2049" spans="1:17" hidden="1" x14ac:dyDescent="0.25">
      <c r="A2049" s="57">
        <v>42250.451605092596</v>
      </c>
      <c r="B2049" s="32" t="s">
        <v>290</v>
      </c>
      <c r="C2049" s="32" t="s">
        <v>4023</v>
      </c>
      <c r="D2049" s="32" t="s">
        <v>4024</v>
      </c>
      <c r="E2049" s="32" t="s">
        <v>4029</v>
      </c>
      <c r="F2049" s="32" t="s">
        <v>8917</v>
      </c>
      <c r="G2049" s="32" t="s">
        <v>3049</v>
      </c>
      <c r="H2049" s="32" t="s">
        <v>3050</v>
      </c>
      <c r="I2049" s="32" t="s">
        <v>4605</v>
      </c>
      <c r="J2049" s="35">
        <v>46.04</v>
      </c>
      <c r="K2049" s="35">
        <v>0</v>
      </c>
      <c r="L2049" s="35">
        <v>0</v>
      </c>
      <c r="M2049" s="35">
        <v>0</v>
      </c>
      <c r="N2049" s="32" t="s">
        <v>2197</v>
      </c>
      <c r="O2049" s="32" t="s">
        <v>18</v>
      </c>
      <c r="P2049" s="32">
        <v>1</v>
      </c>
      <c r="Q2049" s="32" t="s">
        <v>4030</v>
      </c>
    </row>
    <row r="2050" spans="1:17" hidden="1" x14ac:dyDescent="0.25">
      <c r="A2050" s="57">
        <v>42250.451605092596</v>
      </c>
      <c r="B2050" s="32" t="s">
        <v>290</v>
      </c>
      <c r="C2050" s="32" t="s">
        <v>4023</v>
      </c>
      <c r="D2050" s="32" t="s">
        <v>4024</v>
      </c>
      <c r="E2050" s="32" t="s">
        <v>4029</v>
      </c>
      <c r="F2050" s="32" t="s">
        <v>8917</v>
      </c>
      <c r="G2050" s="32" t="s">
        <v>3542</v>
      </c>
      <c r="H2050" s="32" t="s">
        <v>3543</v>
      </c>
      <c r="I2050" s="32" t="s">
        <v>4605</v>
      </c>
      <c r="J2050" s="35">
        <v>10.210000000000001</v>
      </c>
      <c r="K2050" s="35">
        <v>0</v>
      </c>
      <c r="L2050" s="35">
        <v>0</v>
      </c>
      <c r="M2050" s="35">
        <v>0</v>
      </c>
      <c r="N2050" s="32" t="s">
        <v>2197</v>
      </c>
      <c r="O2050" s="32" t="s">
        <v>18</v>
      </c>
      <c r="P2050" s="32">
        <v>1</v>
      </c>
      <c r="Q2050" s="32" t="s">
        <v>4030</v>
      </c>
    </row>
    <row r="2051" spans="1:17" hidden="1" x14ac:dyDescent="0.25">
      <c r="A2051" s="57">
        <v>42250.451607442126</v>
      </c>
      <c r="B2051" s="32" t="s">
        <v>256</v>
      </c>
      <c r="C2051" s="32" t="s">
        <v>4023</v>
      </c>
      <c r="D2051" s="32" t="s">
        <v>4024</v>
      </c>
      <c r="E2051" s="32" t="s">
        <v>4031</v>
      </c>
      <c r="F2051" s="32" t="s">
        <v>8918</v>
      </c>
      <c r="G2051" s="32" t="s">
        <v>2679</v>
      </c>
      <c r="H2051" s="32" t="s">
        <v>2680</v>
      </c>
      <c r="I2051" s="32" t="s">
        <v>4605</v>
      </c>
      <c r="J2051" s="35">
        <v>365.58</v>
      </c>
      <c r="K2051" s="35">
        <v>0</v>
      </c>
      <c r="L2051" s="35">
        <v>0</v>
      </c>
      <c r="M2051" s="35">
        <v>0</v>
      </c>
      <c r="N2051" s="32" t="s">
        <v>2197</v>
      </c>
      <c r="O2051" s="32" t="s">
        <v>18</v>
      </c>
      <c r="P2051" s="32">
        <v>6</v>
      </c>
      <c r="Q2051" s="32" t="s">
        <v>4032</v>
      </c>
    </row>
    <row r="2052" spans="1:17" hidden="1" x14ac:dyDescent="0.25">
      <c r="A2052" s="57">
        <v>42250.451607442126</v>
      </c>
      <c r="B2052" s="32" t="s">
        <v>256</v>
      </c>
      <c r="C2052" s="32" t="s">
        <v>4023</v>
      </c>
      <c r="D2052" s="32" t="s">
        <v>4024</v>
      </c>
      <c r="E2052" s="32" t="s">
        <v>4031</v>
      </c>
      <c r="F2052" s="32" t="s">
        <v>8918</v>
      </c>
      <c r="G2052" s="32" t="s">
        <v>3002</v>
      </c>
      <c r="H2052" s="32" t="s">
        <v>3003</v>
      </c>
      <c r="I2052" s="32" t="s">
        <v>4605</v>
      </c>
      <c r="J2052" s="35">
        <v>86.04</v>
      </c>
      <c r="K2052" s="35">
        <v>0</v>
      </c>
      <c r="L2052" s="35">
        <v>0</v>
      </c>
      <c r="M2052" s="35">
        <v>0</v>
      </c>
      <c r="N2052" s="32" t="s">
        <v>2197</v>
      </c>
      <c r="O2052" s="32" t="s">
        <v>18</v>
      </c>
      <c r="P2052" s="32">
        <v>6</v>
      </c>
      <c r="Q2052" s="32" t="s">
        <v>4032</v>
      </c>
    </row>
    <row r="2053" spans="1:17" hidden="1" x14ac:dyDescent="0.25">
      <c r="A2053" s="57">
        <v>42250.451607442126</v>
      </c>
      <c r="B2053" s="32" t="s">
        <v>256</v>
      </c>
      <c r="C2053" s="32" t="s">
        <v>4023</v>
      </c>
      <c r="D2053" s="32" t="s">
        <v>4024</v>
      </c>
      <c r="E2053" s="32" t="s">
        <v>4031</v>
      </c>
      <c r="F2053" s="32" t="s">
        <v>8918</v>
      </c>
      <c r="G2053" s="32" t="s">
        <v>3542</v>
      </c>
      <c r="H2053" s="32" t="s">
        <v>3543</v>
      </c>
      <c r="I2053" s="32" t="s">
        <v>4605</v>
      </c>
      <c r="J2053" s="35">
        <v>61.26</v>
      </c>
      <c r="K2053" s="35">
        <v>0</v>
      </c>
      <c r="L2053" s="35">
        <v>0</v>
      </c>
      <c r="M2053" s="35">
        <v>0</v>
      </c>
      <c r="N2053" s="32" t="s">
        <v>2197</v>
      </c>
      <c r="O2053" s="32" t="s">
        <v>18</v>
      </c>
      <c r="P2053" s="32">
        <v>6</v>
      </c>
      <c r="Q2053" s="32" t="s">
        <v>4032</v>
      </c>
    </row>
    <row r="2054" spans="1:17" hidden="1" x14ac:dyDescent="0.25">
      <c r="A2054" s="57">
        <v>42250.451607442126</v>
      </c>
      <c r="B2054" s="32" t="s">
        <v>256</v>
      </c>
      <c r="C2054" s="32" t="s">
        <v>4023</v>
      </c>
      <c r="D2054" s="32" t="s">
        <v>4024</v>
      </c>
      <c r="E2054" s="32" t="s">
        <v>4031</v>
      </c>
      <c r="F2054" s="32" t="s">
        <v>8918</v>
      </c>
      <c r="G2054" s="32" t="s">
        <v>2690</v>
      </c>
      <c r="H2054" s="32" t="s">
        <v>2691</v>
      </c>
      <c r="I2054" s="32" t="s">
        <v>4605</v>
      </c>
      <c r="J2054" s="35">
        <v>116.56</v>
      </c>
      <c r="K2054" s="35">
        <v>0</v>
      </c>
      <c r="L2054" s="35">
        <v>0</v>
      </c>
      <c r="M2054" s="35">
        <v>0</v>
      </c>
      <c r="N2054" s="32" t="s">
        <v>2197</v>
      </c>
      <c r="O2054" s="32" t="s">
        <v>18</v>
      </c>
      <c r="P2054" s="32">
        <v>4</v>
      </c>
      <c r="Q2054" s="32" t="s">
        <v>4032</v>
      </c>
    </row>
    <row r="2055" spans="1:17" hidden="1" x14ac:dyDescent="0.25">
      <c r="A2055" s="57">
        <v>42250.451607442126</v>
      </c>
      <c r="B2055" s="32" t="s">
        <v>256</v>
      </c>
      <c r="C2055" s="32" t="s">
        <v>4023</v>
      </c>
      <c r="D2055" s="32" t="s">
        <v>4024</v>
      </c>
      <c r="E2055" s="32" t="s">
        <v>4031</v>
      </c>
      <c r="F2055" s="32" t="s">
        <v>8918</v>
      </c>
      <c r="G2055" s="32" t="s">
        <v>2693</v>
      </c>
      <c r="H2055" s="32" t="s">
        <v>2694</v>
      </c>
      <c r="I2055" s="32" t="s">
        <v>4605</v>
      </c>
      <c r="J2055" s="35">
        <v>9.32</v>
      </c>
      <c r="K2055" s="35">
        <v>0</v>
      </c>
      <c r="L2055" s="35">
        <v>0</v>
      </c>
      <c r="M2055" s="35">
        <v>0</v>
      </c>
      <c r="N2055" s="32" t="s">
        <v>2197</v>
      </c>
      <c r="O2055" s="32" t="s">
        <v>18</v>
      </c>
      <c r="P2055" s="32">
        <v>4</v>
      </c>
      <c r="Q2055" s="32" t="s">
        <v>4032</v>
      </c>
    </row>
    <row r="2056" spans="1:17" hidden="1" x14ac:dyDescent="0.25">
      <c r="A2056" s="57">
        <v>42250.451607442126</v>
      </c>
      <c r="B2056" s="32" t="s">
        <v>256</v>
      </c>
      <c r="C2056" s="32" t="s">
        <v>4023</v>
      </c>
      <c r="D2056" s="32" t="s">
        <v>4024</v>
      </c>
      <c r="E2056" s="32" t="s">
        <v>4031</v>
      </c>
      <c r="F2056" s="32" t="s">
        <v>8918</v>
      </c>
      <c r="G2056" s="32" t="s">
        <v>3014</v>
      </c>
      <c r="H2056" s="32" t="s">
        <v>3015</v>
      </c>
      <c r="I2056" s="32" t="s">
        <v>4605</v>
      </c>
      <c r="J2056" s="35">
        <v>40.6</v>
      </c>
      <c r="K2056" s="35">
        <v>0</v>
      </c>
      <c r="L2056" s="35">
        <v>0</v>
      </c>
      <c r="M2056" s="35">
        <v>0</v>
      </c>
      <c r="N2056" s="32" t="s">
        <v>2197</v>
      </c>
      <c r="O2056" s="32" t="s">
        <v>18</v>
      </c>
      <c r="P2056" s="32">
        <v>4</v>
      </c>
      <c r="Q2056" s="32" t="s">
        <v>4032</v>
      </c>
    </row>
    <row r="2057" spans="1:17" hidden="1" x14ac:dyDescent="0.25">
      <c r="A2057" s="57">
        <v>42250.45161142361</v>
      </c>
      <c r="B2057" s="32" t="s">
        <v>290</v>
      </c>
      <c r="C2057" s="32" t="s">
        <v>4023</v>
      </c>
      <c r="D2057" s="32" t="s">
        <v>4024</v>
      </c>
      <c r="E2057" s="32" t="s">
        <v>4033</v>
      </c>
      <c r="F2057" s="32" t="s">
        <v>8919</v>
      </c>
      <c r="G2057" s="32" t="s">
        <v>3049</v>
      </c>
      <c r="H2057" s="32" t="s">
        <v>3050</v>
      </c>
      <c r="I2057" s="32" t="s">
        <v>4605</v>
      </c>
      <c r="J2057" s="35">
        <v>138.12</v>
      </c>
      <c r="K2057" s="35">
        <v>0</v>
      </c>
      <c r="L2057" s="35">
        <v>0</v>
      </c>
      <c r="M2057" s="35">
        <v>0</v>
      </c>
      <c r="N2057" s="32" t="s">
        <v>2197</v>
      </c>
      <c r="O2057" s="32" t="s">
        <v>18</v>
      </c>
      <c r="P2057" s="32">
        <v>3</v>
      </c>
      <c r="Q2057" s="32" t="s">
        <v>4034</v>
      </c>
    </row>
    <row r="2058" spans="1:17" hidden="1" x14ac:dyDescent="0.25">
      <c r="A2058" s="57">
        <v>42250.45161142361</v>
      </c>
      <c r="B2058" s="32" t="s">
        <v>290</v>
      </c>
      <c r="C2058" s="32" t="s">
        <v>4023</v>
      </c>
      <c r="D2058" s="32" t="s">
        <v>4024</v>
      </c>
      <c r="E2058" s="32" t="s">
        <v>4033</v>
      </c>
      <c r="F2058" s="32" t="s">
        <v>8919</v>
      </c>
      <c r="G2058" s="32" t="s">
        <v>2806</v>
      </c>
      <c r="H2058" s="32" t="s">
        <v>2807</v>
      </c>
      <c r="I2058" s="32" t="s">
        <v>4605</v>
      </c>
      <c r="J2058" s="35">
        <v>6.39</v>
      </c>
      <c r="K2058" s="35">
        <v>0</v>
      </c>
      <c r="L2058" s="35">
        <v>0</v>
      </c>
      <c r="M2058" s="35">
        <v>0</v>
      </c>
      <c r="N2058" s="32" t="s">
        <v>2197</v>
      </c>
      <c r="O2058" s="32" t="s">
        <v>18</v>
      </c>
      <c r="P2058" s="32">
        <v>3</v>
      </c>
      <c r="Q2058" s="32" t="s">
        <v>4034</v>
      </c>
    </row>
    <row r="2059" spans="1:17" hidden="1" x14ac:dyDescent="0.25">
      <c r="A2059" s="57">
        <v>42250.45161142361</v>
      </c>
      <c r="B2059" s="32" t="s">
        <v>290</v>
      </c>
      <c r="C2059" s="32" t="s">
        <v>4023</v>
      </c>
      <c r="D2059" s="32" t="s">
        <v>4024</v>
      </c>
      <c r="E2059" s="32" t="s">
        <v>4033</v>
      </c>
      <c r="F2059" s="32" t="s">
        <v>8919</v>
      </c>
      <c r="G2059" s="32" t="s">
        <v>3542</v>
      </c>
      <c r="H2059" s="32" t="s">
        <v>3543</v>
      </c>
      <c r="I2059" s="32" t="s">
        <v>4605</v>
      </c>
      <c r="J2059" s="35">
        <v>30.63</v>
      </c>
      <c r="K2059" s="35">
        <v>0</v>
      </c>
      <c r="L2059" s="35">
        <v>0</v>
      </c>
      <c r="M2059" s="35">
        <v>0</v>
      </c>
      <c r="N2059" s="32" t="s">
        <v>2197</v>
      </c>
      <c r="O2059" s="32" t="s">
        <v>18</v>
      </c>
      <c r="P2059" s="32">
        <v>3</v>
      </c>
      <c r="Q2059" s="32" t="s">
        <v>4034</v>
      </c>
    </row>
    <row r="2060" spans="1:17" hidden="1" x14ac:dyDescent="0.25">
      <c r="A2060" s="57">
        <v>42250.451613229168</v>
      </c>
      <c r="B2060" s="32" t="s">
        <v>290</v>
      </c>
      <c r="C2060" s="32" t="s">
        <v>4023</v>
      </c>
      <c r="D2060" s="32" t="s">
        <v>4024</v>
      </c>
      <c r="E2060" s="32" t="s">
        <v>4035</v>
      </c>
      <c r="F2060" s="32" t="s">
        <v>8920</v>
      </c>
      <c r="G2060" s="32" t="s">
        <v>2679</v>
      </c>
      <c r="H2060" s="32" t="s">
        <v>2680</v>
      </c>
      <c r="I2060" s="32" t="s">
        <v>4605</v>
      </c>
      <c r="J2060" s="35">
        <v>182.79</v>
      </c>
      <c r="K2060" s="35">
        <v>0</v>
      </c>
      <c r="L2060" s="35">
        <v>0</v>
      </c>
      <c r="M2060" s="35">
        <v>0</v>
      </c>
      <c r="N2060" s="32" t="s">
        <v>2197</v>
      </c>
      <c r="O2060" s="32" t="s">
        <v>18</v>
      </c>
      <c r="P2060" s="32">
        <v>3</v>
      </c>
      <c r="Q2060" s="32" t="s">
        <v>4034</v>
      </c>
    </row>
    <row r="2061" spans="1:17" hidden="1" x14ac:dyDescent="0.25">
      <c r="A2061" s="57">
        <v>42250.451613229168</v>
      </c>
      <c r="B2061" s="32" t="s">
        <v>290</v>
      </c>
      <c r="C2061" s="32" t="s">
        <v>4023</v>
      </c>
      <c r="D2061" s="32" t="s">
        <v>4024</v>
      </c>
      <c r="E2061" s="32" t="s">
        <v>4035</v>
      </c>
      <c r="F2061" s="32" t="s">
        <v>8920</v>
      </c>
      <c r="G2061" s="32" t="s">
        <v>3002</v>
      </c>
      <c r="H2061" s="32" t="s">
        <v>3003</v>
      </c>
      <c r="I2061" s="32" t="s">
        <v>4605</v>
      </c>
      <c r="J2061" s="35">
        <v>43.02</v>
      </c>
      <c r="K2061" s="35">
        <v>0</v>
      </c>
      <c r="L2061" s="35">
        <v>0</v>
      </c>
      <c r="M2061" s="35">
        <v>0</v>
      </c>
      <c r="N2061" s="32" t="s">
        <v>2197</v>
      </c>
      <c r="O2061" s="32" t="s">
        <v>18</v>
      </c>
      <c r="P2061" s="32">
        <v>3</v>
      </c>
      <c r="Q2061" s="32" t="s">
        <v>4034</v>
      </c>
    </row>
    <row r="2062" spans="1:17" hidden="1" x14ac:dyDescent="0.25">
      <c r="A2062" s="57">
        <v>42250.451613229168</v>
      </c>
      <c r="B2062" s="32" t="s">
        <v>290</v>
      </c>
      <c r="C2062" s="32" t="s">
        <v>4023</v>
      </c>
      <c r="D2062" s="32" t="s">
        <v>4024</v>
      </c>
      <c r="E2062" s="32" t="s">
        <v>4035</v>
      </c>
      <c r="F2062" s="32" t="s">
        <v>8920</v>
      </c>
      <c r="G2062" s="32" t="s">
        <v>3542</v>
      </c>
      <c r="H2062" s="32" t="s">
        <v>3543</v>
      </c>
      <c r="I2062" s="32" t="s">
        <v>4605</v>
      </c>
      <c r="J2062" s="35">
        <v>20.420000000000002</v>
      </c>
      <c r="K2062" s="35">
        <v>0</v>
      </c>
      <c r="L2062" s="35">
        <v>0</v>
      </c>
      <c r="M2062" s="35">
        <v>0</v>
      </c>
      <c r="N2062" s="32" t="s">
        <v>2197</v>
      </c>
      <c r="O2062" s="32" t="s">
        <v>18</v>
      </c>
      <c r="P2062" s="32">
        <v>2</v>
      </c>
      <c r="Q2062" s="32" t="s">
        <v>4034</v>
      </c>
    </row>
    <row r="2063" spans="1:17" hidden="1" x14ac:dyDescent="0.25">
      <c r="A2063" s="57">
        <v>42250.451614849539</v>
      </c>
      <c r="B2063" s="32" t="s">
        <v>290</v>
      </c>
      <c r="C2063" s="32" t="s">
        <v>4023</v>
      </c>
      <c r="D2063" s="32" t="s">
        <v>4024</v>
      </c>
      <c r="E2063" s="32" t="s">
        <v>4036</v>
      </c>
      <c r="F2063" s="32" t="s">
        <v>8921</v>
      </c>
      <c r="G2063" s="32" t="s">
        <v>3049</v>
      </c>
      <c r="H2063" s="32" t="s">
        <v>3050</v>
      </c>
      <c r="I2063" s="32" t="s">
        <v>4605</v>
      </c>
      <c r="J2063" s="35">
        <v>46.04</v>
      </c>
      <c r="K2063" s="35">
        <v>0</v>
      </c>
      <c r="L2063" s="35">
        <v>0</v>
      </c>
      <c r="M2063" s="35">
        <v>0</v>
      </c>
      <c r="N2063" s="32" t="s">
        <v>2197</v>
      </c>
      <c r="O2063" s="32" t="s">
        <v>18</v>
      </c>
      <c r="P2063" s="32">
        <v>1</v>
      </c>
      <c r="Q2063" s="32" t="s">
        <v>4037</v>
      </c>
    </row>
    <row r="2064" spans="1:17" hidden="1" x14ac:dyDescent="0.25">
      <c r="A2064" s="57">
        <v>42250.451614849539</v>
      </c>
      <c r="B2064" s="32" t="s">
        <v>290</v>
      </c>
      <c r="C2064" s="32" t="s">
        <v>4023</v>
      </c>
      <c r="D2064" s="32" t="s">
        <v>4024</v>
      </c>
      <c r="E2064" s="32" t="s">
        <v>4036</v>
      </c>
      <c r="F2064" s="32" t="s">
        <v>8921</v>
      </c>
      <c r="G2064" s="32" t="s">
        <v>2806</v>
      </c>
      <c r="H2064" s="32" t="s">
        <v>2807</v>
      </c>
      <c r="I2064" s="32" t="s">
        <v>4605</v>
      </c>
      <c r="J2064" s="35">
        <v>2.13</v>
      </c>
      <c r="K2064" s="35">
        <v>0</v>
      </c>
      <c r="L2064" s="35">
        <v>0</v>
      </c>
      <c r="M2064" s="35">
        <v>0</v>
      </c>
      <c r="N2064" s="32" t="s">
        <v>2197</v>
      </c>
      <c r="O2064" s="32" t="s">
        <v>18</v>
      </c>
      <c r="P2064" s="32">
        <v>1</v>
      </c>
      <c r="Q2064" s="32" t="s">
        <v>4037</v>
      </c>
    </row>
    <row r="2065" spans="1:17" hidden="1" x14ac:dyDescent="0.25">
      <c r="A2065" s="57">
        <v>42250.451614849539</v>
      </c>
      <c r="B2065" s="32" t="s">
        <v>290</v>
      </c>
      <c r="C2065" s="32" t="s">
        <v>4023</v>
      </c>
      <c r="D2065" s="32" t="s">
        <v>4024</v>
      </c>
      <c r="E2065" s="32" t="s">
        <v>4036</v>
      </c>
      <c r="F2065" s="32" t="s">
        <v>8921</v>
      </c>
      <c r="G2065" s="32" t="s">
        <v>3542</v>
      </c>
      <c r="H2065" s="32" t="s">
        <v>3543</v>
      </c>
      <c r="I2065" s="32" t="s">
        <v>4605</v>
      </c>
      <c r="J2065" s="35">
        <v>10.210000000000001</v>
      </c>
      <c r="K2065" s="35">
        <v>0</v>
      </c>
      <c r="L2065" s="35">
        <v>0</v>
      </c>
      <c r="M2065" s="35">
        <v>0</v>
      </c>
      <c r="N2065" s="32" t="s">
        <v>2197</v>
      </c>
      <c r="O2065" s="32" t="s">
        <v>18</v>
      </c>
      <c r="P2065" s="32">
        <v>1</v>
      </c>
      <c r="Q2065" s="32" t="s">
        <v>4037</v>
      </c>
    </row>
    <row r="2066" spans="1:17" hidden="1" x14ac:dyDescent="0.25">
      <c r="A2066" s="57">
        <v>42250.451616666665</v>
      </c>
      <c r="B2066" s="32" t="s">
        <v>290</v>
      </c>
      <c r="C2066" s="32" t="s">
        <v>4023</v>
      </c>
      <c r="D2066" s="32" t="s">
        <v>4024</v>
      </c>
      <c r="E2066" s="32" t="s">
        <v>4038</v>
      </c>
      <c r="F2066" s="32" t="s">
        <v>8922</v>
      </c>
      <c r="G2066" s="32" t="s">
        <v>3548</v>
      </c>
      <c r="H2066" s="32" t="s">
        <v>5018</v>
      </c>
      <c r="I2066" s="32" t="s">
        <v>4605</v>
      </c>
      <c r="J2066" s="35">
        <v>10.02</v>
      </c>
      <c r="K2066" s="35">
        <v>0</v>
      </c>
      <c r="L2066" s="35">
        <v>0</v>
      </c>
      <c r="M2066" s="35">
        <v>0</v>
      </c>
      <c r="N2066" s="32" t="s">
        <v>2197</v>
      </c>
      <c r="O2066" s="32" t="s">
        <v>18</v>
      </c>
      <c r="P2066" s="32">
        <v>1</v>
      </c>
      <c r="Q2066" s="32" t="s">
        <v>2455</v>
      </c>
    </row>
    <row r="2067" spans="1:17" hidden="1" x14ac:dyDescent="0.25">
      <c r="A2067" s="57">
        <v>42250.451616666665</v>
      </c>
      <c r="B2067" s="32" t="s">
        <v>290</v>
      </c>
      <c r="C2067" s="32" t="s">
        <v>4023</v>
      </c>
      <c r="D2067" s="32" t="s">
        <v>4024</v>
      </c>
      <c r="E2067" s="32" t="s">
        <v>4038</v>
      </c>
      <c r="F2067" s="32" t="s">
        <v>8922</v>
      </c>
      <c r="G2067" s="32" t="s">
        <v>3237</v>
      </c>
      <c r="H2067" s="32" t="s">
        <v>3238</v>
      </c>
      <c r="I2067" s="32" t="s">
        <v>4605</v>
      </c>
      <c r="J2067" s="35">
        <v>29.14</v>
      </c>
      <c r="K2067" s="35">
        <v>0</v>
      </c>
      <c r="L2067" s="35">
        <v>0</v>
      </c>
      <c r="M2067" s="35">
        <v>0</v>
      </c>
      <c r="N2067" s="32" t="s">
        <v>2197</v>
      </c>
      <c r="O2067" s="32" t="s">
        <v>18</v>
      </c>
      <c r="P2067" s="32">
        <v>1</v>
      </c>
      <c r="Q2067" s="32" t="s">
        <v>2455</v>
      </c>
    </row>
    <row r="2068" spans="1:17" hidden="1" x14ac:dyDescent="0.25">
      <c r="A2068" s="57">
        <v>42250.451616666665</v>
      </c>
      <c r="B2068" s="32" t="s">
        <v>290</v>
      </c>
      <c r="C2068" s="32" t="s">
        <v>4023</v>
      </c>
      <c r="D2068" s="32" t="s">
        <v>4024</v>
      </c>
      <c r="E2068" s="32" t="s">
        <v>4038</v>
      </c>
      <c r="F2068" s="32" t="s">
        <v>8922</v>
      </c>
      <c r="G2068" s="32" t="s">
        <v>3239</v>
      </c>
      <c r="H2068" s="32" t="s">
        <v>3240</v>
      </c>
      <c r="I2068" s="32" t="s">
        <v>4605</v>
      </c>
      <c r="J2068" s="35">
        <v>2.33</v>
      </c>
      <c r="K2068" s="35">
        <v>0</v>
      </c>
      <c r="L2068" s="35">
        <v>0</v>
      </c>
      <c r="M2068" s="35">
        <v>0</v>
      </c>
      <c r="N2068" s="32" t="s">
        <v>2197</v>
      </c>
      <c r="O2068" s="32" t="s">
        <v>18</v>
      </c>
      <c r="P2068" s="32">
        <v>1</v>
      </c>
      <c r="Q2068" s="32" t="s">
        <v>2455</v>
      </c>
    </row>
    <row r="2069" spans="1:17" hidden="1" x14ac:dyDescent="0.25">
      <c r="A2069" s="57">
        <v>42250.451618287036</v>
      </c>
      <c r="B2069" s="32" t="s">
        <v>290</v>
      </c>
      <c r="C2069" s="32" t="s">
        <v>4023</v>
      </c>
      <c r="D2069" s="32" t="s">
        <v>4024</v>
      </c>
      <c r="E2069" s="32" t="s">
        <v>4308</v>
      </c>
      <c r="F2069" s="32" t="s">
        <v>8923</v>
      </c>
      <c r="G2069" s="32" t="s">
        <v>2679</v>
      </c>
      <c r="H2069" s="32" t="s">
        <v>2680</v>
      </c>
      <c r="I2069" s="32" t="s">
        <v>4605</v>
      </c>
      <c r="J2069" s="35">
        <v>60.93</v>
      </c>
      <c r="K2069" s="35">
        <v>0</v>
      </c>
      <c r="L2069" s="35">
        <v>0</v>
      </c>
      <c r="M2069" s="35">
        <v>0</v>
      </c>
      <c r="N2069" s="32" t="s">
        <v>2197</v>
      </c>
      <c r="O2069" s="32" t="s">
        <v>18</v>
      </c>
      <c r="P2069" s="32">
        <v>1</v>
      </c>
      <c r="Q2069" s="32" t="s">
        <v>3553</v>
      </c>
    </row>
    <row r="2070" spans="1:17" hidden="1" x14ac:dyDescent="0.25">
      <c r="A2070" s="57">
        <v>42250.451618287036</v>
      </c>
      <c r="B2070" s="32" t="s">
        <v>290</v>
      </c>
      <c r="C2070" s="32" t="s">
        <v>4023</v>
      </c>
      <c r="D2070" s="32" t="s">
        <v>4024</v>
      </c>
      <c r="E2070" s="32" t="s">
        <v>4308</v>
      </c>
      <c r="F2070" s="32" t="s">
        <v>8923</v>
      </c>
      <c r="G2070" s="32" t="s">
        <v>3002</v>
      </c>
      <c r="H2070" s="32" t="s">
        <v>3003</v>
      </c>
      <c r="I2070" s="32" t="s">
        <v>4605</v>
      </c>
      <c r="J2070" s="35">
        <v>14.34</v>
      </c>
      <c r="K2070" s="35">
        <v>0</v>
      </c>
      <c r="L2070" s="35">
        <v>0</v>
      </c>
      <c r="M2070" s="35">
        <v>0</v>
      </c>
      <c r="N2070" s="32" t="s">
        <v>2197</v>
      </c>
      <c r="O2070" s="32" t="s">
        <v>18</v>
      </c>
      <c r="P2070" s="32">
        <v>1</v>
      </c>
      <c r="Q2070" s="32" t="s">
        <v>3553</v>
      </c>
    </row>
    <row r="2071" spans="1:17" hidden="1" x14ac:dyDescent="0.25">
      <c r="A2071" s="57">
        <v>42250.451618287036</v>
      </c>
      <c r="B2071" s="32" t="s">
        <v>290</v>
      </c>
      <c r="C2071" s="32" t="s">
        <v>4023</v>
      </c>
      <c r="D2071" s="32" t="s">
        <v>4024</v>
      </c>
      <c r="E2071" s="32" t="s">
        <v>4308</v>
      </c>
      <c r="F2071" s="32" t="s">
        <v>8923</v>
      </c>
      <c r="G2071" s="32" t="s">
        <v>3475</v>
      </c>
      <c r="H2071" s="32" t="s">
        <v>3476</v>
      </c>
      <c r="I2071" s="32" t="s">
        <v>4605</v>
      </c>
      <c r="J2071" s="35">
        <v>10.08</v>
      </c>
      <c r="K2071" s="35">
        <v>0</v>
      </c>
      <c r="L2071" s="35">
        <v>0</v>
      </c>
      <c r="M2071" s="35">
        <v>0</v>
      </c>
      <c r="N2071" s="32" t="s">
        <v>2197</v>
      </c>
      <c r="O2071" s="32" t="s">
        <v>18</v>
      </c>
      <c r="P2071" s="32">
        <v>1</v>
      </c>
      <c r="Q2071" s="32" t="s">
        <v>3553</v>
      </c>
    </row>
    <row r="2072" spans="1:17" hidden="1" x14ac:dyDescent="0.25">
      <c r="A2072" s="57">
        <v>42250.451625543981</v>
      </c>
      <c r="B2072" s="32" t="s">
        <v>290</v>
      </c>
      <c r="C2072" s="32" t="s">
        <v>4023</v>
      </c>
      <c r="D2072" s="32" t="s">
        <v>4024</v>
      </c>
      <c r="E2072" s="32" t="s">
        <v>4309</v>
      </c>
      <c r="F2072" s="32" t="s">
        <v>8924</v>
      </c>
      <c r="G2072" s="32" t="s">
        <v>3049</v>
      </c>
      <c r="H2072" s="32" t="s">
        <v>3050</v>
      </c>
      <c r="I2072" s="32" t="s">
        <v>4605</v>
      </c>
      <c r="J2072" s="35">
        <v>138.12</v>
      </c>
      <c r="K2072" s="35">
        <v>0</v>
      </c>
      <c r="L2072" s="35">
        <v>0</v>
      </c>
      <c r="M2072" s="35">
        <v>0</v>
      </c>
      <c r="N2072" s="32" t="s">
        <v>2197</v>
      </c>
      <c r="O2072" s="32" t="s">
        <v>18</v>
      </c>
      <c r="P2072" s="32">
        <v>3</v>
      </c>
      <c r="Q2072" s="32" t="s">
        <v>3552</v>
      </c>
    </row>
    <row r="2073" spans="1:17" hidden="1" x14ac:dyDescent="0.25">
      <c r="A2073" s="57">
        <v>42250.451625543981</v>
      </c>
      <c r="B2073" s="32" t="s">
        <v>290</v>
      </c>
      <c r="C2073" s="32" t="s">
        <v>4023</v>
      </c>
      <c r="D2073" s="32" t="s">
        <v>4024</v>
      </c>
      <c r="E2073" s="32" t="s">
        <v>4309</v>
      </c>
      <c r="F2073" s="32" t="s">
        <v>8924</v>
      </c>
      <c r="G2073" s="32" t="s">
        <v>2806</v>
      </c>
      <c r="H2073" s="32" t="s">
        <v>2807</v>
      </c>
      <c r="I2073" s="32" t="s">
        <v>4605</v>
      </c>
      <c r="J2073" s="35">
        <v>6.39</v>
      </c>
      <c r="K2073" s="35">
        <v>0</v>
      </c>
      <c r="L2073" s="35">
        <v>0</v>
      </c>
      <c r="M2073" s="35">
        <v>0</v>
      </c>
      <c r="N2073" s="32" t="s">
        <v>2197</v>
      </c>
      <c r="O2073" s="32" t="s">
        <v>18</v>
      </c>
      <c r="P2073" s="32">
        <v>3</v>
      </c>
      <c r="Q2073" s="32" t="s">
        <v>3552</v>
      </c>
    </row>
    <row r="2074" spans="1:17" hidden="1" x14ac:dyDescent="0.25">
      <c r="A2074" s="57">
        <v>42250.451625543981</v>
      </c>
      <c r="B2074" s="32" t="s">
        <v>290</v>
      </c>
      <c r="C2074" s="32" t="s">
        <v>4023</v>
      </c>
      <c r="D2074" s="32" t="s">
        <v>4024</v>
      </c>
      <c r="E2074" s="32" t="s">
        <v>4309</v>
      </c>
      <c r="F2074" s="32" t="s">
        <v>8924</v>
      </c>
      <c r="G2074" s="32" t="s">
        <v>3475</v>
      </c>
      <c r="H2074" s="32" t="s">
        <v>3476</v>
      </c>
      <c r="I2074" s="32" t="s">
        <v>4605</v>
      </c>
      <c r="J2074" s="35">
        <v>30.24</v>
      </c>
      <c r="K2074" s="35">
        <v>0</v>
      </c>
      <c r="L2074" s="35">
        <v>0</v>
      </c>
      <c r="M2074" s="35">
        <v>0</v>
      </c>
      <c r="N2074" s="32" t="s">
        <v>2197</v>
      </c>
      <c r="O2074" s="32" t="s">
        <v>18</v>
      </c>
      <c r="P2074" s="32">
        <v>3</v>
      </c>
      <c r="Q2074" s="32" t="s">
        <v>3552</v>
      </c>
    </row>
    <row r="2075" spans="1:17" hidden="1" x14ac:dyDescent="0.25">
      <c r="A2075" s="57">
        <v>42250.451627164352</v>
      </c>
      <c r="B2075" s="32" t="s">
        <v>4333</v>
      </c>
      <c r="C2075" s="32" t="s">
        <v>4023</v>
      </c>
      <c r="D2075" s="32" t="s">
        <v>4024</v>
      </c>
      <c r="E2075" s="32" t="s">
        <v>4764</v>
      </c>
      <c r="F2075" s="32" t="s">
        <v>8925</v>
      </c>
      <c r="G2075" s="32" t="s">
        <v>3237</v>
      </c>
      <c r="H2075" s="32" t="s">
        <v>3238</v>
      </c>
      <c r="I2075" s="32" t="s">
        <v>4605</v>
      </c>
      <c r="J2075" s="35">
        <v>58.28</v>
      </c>
      <c r="K2075" s="35">
        <v>0</v>
      </c>
      <c r="L2075" s="35">
        <v>0</v>
      </c>
      <c r="M2075" s="35">
        <v>0</v>
      </c>
      <c r="N2075" s="32" t="s">
        <v>2197</v>
      </c>
      <c r="O2075" s="32" t="s">
        <v>18</v>
      </c>
      <c r="P2075" s="32">
        <v>2</v>
      </c>
      <c r="Q2075" s="32" t="s">
        <v>4596</v>
      </c>
    </row>
    <row r="2076" spans="1:17" hidden="1" x14ac:dyDescent="0.25">
      <c r="A2076" s="57">
        <v>42250.451627164352</v>
      </c>
      <c r="B2076" s="32" t="s">
        <v>4333</v>
      </c>
      <c r="C2076" s="32" t="s">
        <v>4023</v>
      </c>
      <c r="D2076" s="32" t="s">
        <v>4024</v>
      </c>
      <c r="E2076" s="32" t="s">
        <v>4764</v>
      </c>
      <c r="F2076" s="32" t="s">
        <v>8925</v>
      </c>
      <c r="G2076" s="32" t="s">
        <v>3239</v>
      </c>
      <c r="H2076" s="32" t="s">
        <v>3240</v>
      </c>
      <c r="I2076" s="32" t="s">
        <v>4605</v>
      </c>
      <c r="J2076" s="35">
        <v>4.66</v>
      </c>
      <c r="K2076" s="35">
        <v>0</v>
      </c>
      <c r="L2076" s="35">
        <v>0</v>
      </c>
      <c r="M2076" s="35">
        <v>0</v>
      </c>
      <c r="N2076" s="32" t="s">
        <v>2197</v>
      </c>
      <c r="O2076" s="32" t="s">
        <v>18</v>
      </c>
      <c r="P2076" s="32">
        <v>2</v>
      </c>
      <c r="Q2076" s="32" t="s">
        <v>4596</v>
      </c>
    </row>
    <row r="2077" spans="1:17" hidden="1" x14ac:dyDescent="0.25">
      <c r="A2077" s="57">
        <v>42250.451627164352</v>
      </c>
      <c r="B2077" s="32" t="s">
        <v>4333</v>
      </c>
      <c r="C2077" s="32" t="s">
        <v>4023</v>
      </c>
      <c r="D2077" s="32" t="s">
        <v>4024</v>
      </c>
      <c r="E2077" s="32" t="s">
        <v>4764</v>
      </c>
      <c r="F2077" s="32" t="s">
        <v>8925</v>
      </c>
      <c r="G2077" s="32" t="s">
        <v>3548</v>
      </c>
      <c r="H2077" s="32" t="s">
        <v>5018</v>
      </c>
      <c r="I2077" s="32" t="s">
        <v>4605</v>
      </c>
      <c r="J2077" s="35">
        <v>20.04</v>
      </c>
      <c r="K2077" s="35">
        <v>0</v>
      </c>
      <c r="L2077" s="35">
        <v>0</v>
      </c>
      <c r="M2077" s="35">
        <v>0</v>
      </c>
      <c r="N2077" s="32" t="s">
        <v>2197</v>
      </c>
      <c r="O2077" s="32" t="s">
        <v>18</v>
      </c>
      <c r="P2077" s="32">
        <v>2</v>
      </c>
      <c r="Q2077" s="32" t="s">
        <v>4596</v>
      </c>
    </row>
    <row r="2078" spans="1:17" hidden="1" x14ac:dyDescent="0.25">
      <c r="A2078" s="57">
        <v>42250.451629317133</v>
      </c>
      <c r="B2078" s="32" t="s">
        <v>4333</v>
      </c>
      <c r="C2078" s="32" t="s">
        <v>4023</v>
      </c>
      <c r="D2078" s="32" t="s">
        <v>4024</v>
      </c>
      <c r="E2078" s="32" t="s">
        <v>5306</v>
      </c>
      <c r="F2078" s="32" t="s">
        <v>8926</v>
      </c>
      <c r="G2078" s="32" t="s">
        <v>5189</v>
      </c>
      <c r="H2078" s="32" t="s">
        <v>5190</v>
      </c>
      <c r="I2078" s="32" t="s">
        <v>4605</v>
      </c>
      <c r="J2078" s="35">
        <v>46.04</v>
      </c>
      <c r="K2078" s="35">
        <v>0</v>
      </c>
      <c r="L2078" s="35">
        <v>0</v>
      </c>
      <c r="M2078" s="35">
        <v>0</v>
      </c>
      <c r="N2078" s="32" t="s">
        <v>2197</v>
      </c>
      <c r="O2078" s="32" t="s">
        <v>18</v>
      </c>
      <c r="P2078" s="32">
        <v>1</v>
      </c>
      <c r="Q2078" s="32" t="s">
        <v>5307</v>
      </c>
    </row>
    <row r="2079" spans="1:17" hidden="1" x14ac:dyDescent="0.25">
      <c r="A2079" s="57">
        <v>42250.451629317133</v>
      </c>
      <c r="B2079" s="32" t="s">
        <v>4333</v>
      </c>
      <c r="C2079" s="32" t="s">
        <v>4023</v>
      </c>
      <c r="D2079" s="32" t="s">
        <v>4024</v>
      </c>
      <c r="E2079" s="32" t="s">
        <v>5306</v>
      </c>
      <c r="F2079" s="32" t="s">
        <v>8926</v>
      </c>
      <c r="G2079" s="32" t="s">
        <v>5192</v>
      </c>
      <c r="H2079" s="32" t="s">
        <v>5193</v>
      </c>
      <c r="I2079" s="32" t="s">
        <v>4605</v>
      </c>
      <c r="J2079" s="35">
        <v>2.13</v>
      </c>
      <c r="K2079" s="35">
        <v>0</v>
      </c>
      <c r="L2079" s="35">
        <v>0</v>
      </c>
      <c r="M2079" s="35">
        <v>0</v>
      </c>
      <c r="N2079" s="32" t="s">
        <v>2197</v>
      </c>
      <c r="O2079" s="32" t="s">
        <v>18</v>
      </c>
      <c r="P2079" s="32">
        <v>1</v>
      </c>
      <c r="Q2079" s="32" t="s">
        <v>5307</v>
      </c>
    </row>
    <row r="2080" spans="1:17" hidden="1" x14ac:dyDescent="0.25">
      <c r="A2080" s="57">
        <v>42250.451629317133</v>
      </c>
      <c r="B2080" s="32" t="s">
        <v>4333</v>
      </c>
      <c r="C2080" s="32" t="s">
        <v>4023</v>
      </c>
      <c r="D2080" s="32" t="s">
        <v>4024</v>
      </c>
      <c r="E2080" s="32" t="s">
        <v>5306</v>
      </c>
      <c r="F2080" s="32" t="s">
        <v>8926</v>
      </c>
      <c r="G2080" s="32" t="s">
        <v>3475</v>
      </c>
      <c r="H2080" s="32" t="s">
        <v>3476</v>
      </c>
      <c r="I2080" s="32" t="s">
        <v>4605</v>
      </c>
      <c r="J2080" s="35">
        <v>20.16</v>
      </c>
      <c r="K2080" s="35">
        <v>0</v>
      </c>
      <c r="L2080" s="35">
        <v>0</v>
      </c>
      <c r="M2080" s="35">
        <v>0</v>
      </c>
      <c r="N2080" s="32" t="s">
        <v>2197</v>
      </c>
      <c r="O2080" s="32" t="s">
        <v>18</v>
      </c>
      <c r="P2080" s="32">
        <v>2</v>
      </c>
      <c r="Q2080" s="32" t="s">
        <v>5307</v>
      </c>
    </row>
    <row r="2081" spans="1:17" hidden="1" x14ac:dyDescent="0.25">
      <c r="A2081" s="57">
        <v>42250.451629317133</v>
      </c>
      <c r="B2081" s="32" t="s">
        <v>4333</v>
      </c>
      <c r="C2081" s="32" t="s">
        <v>4023</v>
      </c>
      <c r="D2081" s="32" t="s">
        <v>4024</v>
      </c>
      <c r="E2081" s="32" t="s">
        <v>5306</v>
      </c>
      <c r="F2081" s="32" t="s">
        <v>8926</v>
      </c>
      <c r="G2081" s="32" t="s">
        <v>5308</v>
      </c>
      <c r="H2081" s="32" t="s">
        <v>5309</v>
      </c>
      <c r="I2081" s="32" t="s">
        <v>4605</v>
      </c>
      <c r="J2081" s="35">
        <v>121.86</v>
      </c>
      <c r="K2081" s="35">
        <v>0</v>
      </c>
      <c r="L2081" s="35">
        <v>0</v>
      </c>
      <c r="M2081" s="35">
        <v>0</v>
      </c>
      <c r="N2081" s="32" t="s">
        <v>2197</v>
      </c>
      <c r="O2081" s="32" t="s">
        <v>18</v>
      </c>
      <c r="P2081" s="32">
        <v>2</v>
      </c>
      <c r="Q2081" s="32" t="s">
        <v>5307</v>
      </c>
    </row>
    <row r="2082" spans="1:17" hidden="1" x14ac:dyDescent="0.25">
      <c r="A2082" s="57">
        <v>42250.451629317133</v>
      </c>
      <c r="B2082" s="32" t="s">
        <v>4333</v>
      </c>
      <c r="C2082" s="32" t="s">
        <v>4023</v>
      </c>
      <c r="D2082" s="32" t="s">
        <v>4024</v>
      </c>
      <c r="E2082" s="32" t="s">
        <v>5306</v>
      </c>
      <c r="F2082" s="32" t="s">
        <v>8926</v>
      </c>
      <c r="G2082" s="32" t="s">
        <v>5310</v>
      </c>
      <c r="H2082" s="32" t="s">
        <v>5311</v>
      </c>
      <c r="I2082" s="32" t="s">
        <v>4605</v>
      </c>
      <c r="J2082" s="35">
        <v>28.68</v>
      </c>
      <c r="K2082" s="35">
        <v>0</v>
      </c>
      <c r="L2082" s="35">
        <v>0</v>
      </c>
      <c r="M2082" s="35">
        <v>0</v>
      </c>
      <c r="N2082" s="32" t="s">
        <v>2197</v>
      </c>
      <c r="O2082" s="32" t="s">
        <v>18</v>
      </c>
      <c r="P2082" s="32">
        <v>2</v>
      </c>
      <c r="Q2082" s="32" t="s">
        <v>5307</v>
      </c>
    </row>
    <row r="2083" spans="1:17" hidden="1" x14ac:dyDescent="0.25">
      <c r="A2083" s="57">
        <v>42250.453734062503</v>
      </c>
      <c r="B2083" s="32" t="s">
        <v>256</v>
      </c>
      <c r="C2083" s="32" t="s">
        <v>4039</v>
      </c>
      <c r="D2083" s="32" t="s">
        <v>4040</v>
      </c>
      <c r="E2083" s="32" t="s">
        <v>4041</v>
      </c>
      <c r="F2083" s="32" t="s">
        <v>8927</v>
      </c>
      <c r="G2083" s="32" t="s">
        <v>2663</v>
      </c>
      <c r="H2083" s="32" t="s">
        <v>2664</v>
      </c>
      <c r="I2083" s="32" t="s">
        <v>4605</v>
      </c>
      <c r="J2083" s="35">
        <v>879.24</v>
      </c>
      <c r="K2083" s="35">
        <v>0</v>
      </c>
      <c r="L2083" s="35">
        <v>0</v>
      </c>
      <c r="M2083" s="35">
        <v>0</v>
      </c>
      <c r="N2083" s="32" t="s">
        <v>2197</v>
      </c>
      <c r="O2083" s="32" t="s">
        <v>18</v>
      </c>
      <c r="P2083" s="32">
        <v>34</v>
      </c>
      <c r="Q2083" s="32" t="s">
        <v>4042</v>
      </c>
    </row>
    <row r="2084" spans="1:17" hidden="1" x14ac:dyDescent="0.25">
      <c r="A2084" s="57">
        <v>42250.453734062503</v>
      </c>
      <c r="B2084" s="32" t="s">
        <v>256</v>
      </c>
      <c r="C2084" s="32" t="s">
        <v>4039</v>
      </c>
      <c r="D2084" s="32" t="s">
        <v>4040</v>
      </c>
      <c r="E2084" s="32" t="s">
        <v>4041</v>
      </c>
      <c r="F2084" s="32" t="s">
        <v>8927</v>
      </c>
      <c r="G2084" s="32" t="s">
        <v>3985</v>
      </c>
      <c r="H2084" s="32" t="s">
        <v>3986</v>
      </c>
      <c r="I2084" s="32" t="s">
        <v>4605</v>
      </c>
      <c r="J2084" s="35">
        <v>355.64</v>
      </c>
      <c r="K2084" s="35">
        <v>0</v>
      </c>
      <c r="L2084" s="35">
        <v>0</v>
      </c>
      <c r="M2084" s="35">
        <v>0</v>
      </c>
      <c r="N2084" s="32" t="s">
        <v>2197</v>
      </c>
      <c r="O2084" s="32" t="s">
        <v>18</v>
      </c>
      <c r="P2084" s="32">
        <v>34</v>
      </c>
      <c r="Q2084" s="32" t="s">
        <v>4042</v>
      </c>
    </row>
    <row r="2085" spans="1:17" hidden="1" x14ac:dyDescent="0.25">
      <c r="A2085" s="57">
        <v>42250.460024189815</v>
      </c>
      <c r="B2085" s="32" t="s">
        <v>70</v>
      </c>
      <c r="C2085" s="32" t="s">
        <v>4043</v>
      </c>
      <c r="D2085" s="32" t="s">
        <v>2188</v>
      </c>
      <c r="E2085" s="32" t="s">
        <v>4044</v>
      </c>
      <c r="F2085" s="32" t="s">
        <v>8928</v>
      </c>
      <c r="G2085" s="32" t="s">
        <v>2646</v>
      </c>
      <c r="H2085" s="32" t="s">
        <v>2647</v>
      </c>
      <c r="I2085" s="32" t="s">
        <v>4605</v>
      </c>
      <c r="J2085" s="35">
        <v>117.35</v>
      </c>
      <c r="K2085" s="35">
        <v>0</v>
      </c>
      <c r="L2085" s="35">
        <v>0</v>
      </c>
      <c r="M2085" s="35">
        <v>0</v>
      </c>
      <c r="N2085" s="32" t="s">
        <v>2197</v>
      </c>
      <c r="O2085" s="32" t="s">
        <v>18</v>
      </c>
      <c r="P2085" s="32">
        <v>5</v>
      </c>
      <c r="Q2085" s="32" t="s">
        <v>4045</v>
      </c>
    </row>
    <row r="2086" spans="1:17" hidden="1" x14ac:dyDescent="0.25">
      <c r="A2086" s="57">
        <v>42250.460024189815</v>
      </c>
      <c r="B2086" s="32" t="s">
        <v>70</v>
      </c>
      <c r="C2086" s="32" t="s">
        <v>4043</v>
      </c>
      <c r="D2086" s="32" t="s">
        <v>2188</v>
      </c>
      <c r="E2086" s="32" t="s">
        <v>4044</v>
      </c>
      <c r="F2086" s="32" t="s">
        <v>8928</v>
      </c>
      <c r="G2086" s="32" t="s">
        <v>2809</v>
      </c>
      <c r="H2086" s="32" t="s">
        <v>2810</v>
      </c>
      <c r="I2086" s="32" t="s">
        <v>4605</v>
      </c>
      <c r="J2086" s="35">
        <v>26.9</v>
      </c>
      <c r="K2086" s="35">
        <v>0</v>
      </c>
      <c r="L2086" s="35">
        <v>0</v>
      </c>
      <c r="M2086" s="35">
        <v>0</v>
      </c>
      <c r="N2086" s="32" t="s">
        <v>2197</v>
      </c>
      <c r="O2086" s="32" t="s">
        <v>18</v>
      </c>
      <c r="P2086" s="32">
        <v>5</v>
      </c>
      <c r="Q2086" s="32" t="s">
        <v>4045</v>
      </c>
    </row>
    <row r="2087" spans="1:17" hidden="1" x14ac:dyDescent="0.25">
      <c r="A2087" s="57">
        <v>42250.460026157409</v>
      </c>
      <c r="B2087" s="32" t="s">
        <v>70</v>
      </c>
      <c r="C2087" s="32" t="s">
        <v>4043</v>
      </c>
      <c r="D2087" s="32" t="s">
        <v>2188</v>
      </c>
      <c r="E2087" s="32" t="s">
        <v>4046</v>
      </c>
      <c r="F2087" s="32" t="s">
        <v>8929</v>
      </c>
      <c r="G2087" s="32" t="s">
        <v>3049</v>
      </c>
      <c r="H2087" s="32" t="s">
        <v>3050</v>
      </c>
      <c r="I2087" s="32" t="s">
        <v>4605</v>
      </c>
      <c r="J2087" s="35">
        <v>1300.8</v>
      </c>
      <c r="K2087" s="35">
        <v>0</v>
      </c>
      <c r="L2087" s="35">
        <v>0</v>
      </c>
      <c r="M2087" s="35">
        <v>0</v>
      </c>
      <c r="N2087" s="32" t="s">
        <v>2197</v>
      </c>
      <c r="O2087" s="32" t="s">
        <v>18</v>
      </c>
      <c r="P2087" s="32">
        <v>40</v>
      </c>
      <c r="Q2087" s="32" t="s">
        <v>4047</v>
      </c>
    </row>
    <row r="2088" spans="1:17" hidden="1" x14ac:dyDescent="0.25">
      <c r="A2088" s="57">
        <v>42250.460026157409</v>
      </c>
      <c r="B2088" s="32" t="s">
        <v>70</v>
      </c>
      <c r="C2088" s="32" t="s">
        <v>4043</v>
      </c>
      <c r="D2088" s="32" t="s">
        <v>2188</v>
      </c>
      <c r="E2088" s="32" t="s">
        <v>4046</v>
      </c>
      <c r="F2088" s="32" t="s">
        <v>8929</v>
      </c>
      <c r="G2088" s="32" t="s">
        <v>2806</v>
      </c>
      <c r="H2088" s="32" t="s">
        <v>2807</v>
      </c>
      <c r="I2088" s="32" t="s">
        <v>4605</v>
      </c>
      <c r="J2088" s="35">
        <v>60</v>
      </c>
      <c r="K2088" s="35">
        <v>0</v>
      </c>
      <c r="L2088" s="35">
        <v>0</v>
      </c>
      <c r="M2088" s="35">
        <v>0</v>
      </c>
      <c r="N2088" s="32" t="s">
        <v>2197</v>
      </c>
      <c r="O2088" s="32" t="s">
        <v>18</v>
      </c>
      <c r="P2088" s="32">
        <v>40</v>
      </c>
      <c r="Q2088" s="32" t="s">
        <v>4047</v>
      </c>
    </row>
    <row r="2089" spans="1:17" hidden="1" x14ac:dyDescent="0.25">
      <c r="A2089" s="57">
        <v>42250.460026157409</v>
      </c>
      <c r="B2089" s="32" t="s">
        <v>70</v>
      </c>
      <c r="C2089" s="32" t="s">
        <v>4043</v>
      </c>
      <c r="D2089" s="32" t="s">
        <v>2188</v>
      </c>
      <c r="E2089" s="32" t="s">
        <v>4046</v>
      </c>
      <c r="F2089" s="32" t="s">
        <v>8929</v>
      </c>
      <c r="G2089" s="32" t="s">
        <v>2774</v>
      </c>
      <c r="H2089" s="32" t="s">
        <v>2775</v>
      </c>
      <c r="I2089" s="32" t="s">
        <v>4605</v>
      </c>
      <c r="J2089" s="35">
        <v>180.4</v>
      </c>
      <c r="K2089" s="35">
        <v>0</v>
      </c>
      <c r="L2089" s="35">
        <v>0</v>
      </c>
      <c r="M2089" s="35">
        <v>0</v>
      </c>
      <c r="N2089" s="32" t="s">
        <v>2197</v>
      </c>
      <c r="O2089" s="32" t="s">
        <v>18</v>
      </c>
      <c r="P2089" s="32">
        <v>40</v>
      </c>
      <c r="Q2089" s="32" t="s">
        <v>4047</v>
      </c>
    </row>
    <row r="2090" spans="1:17" hidden="1" x14ac:dyDescent="0.25">
      <c r="A2090" s="57">
        <v>42250.460028159723</v>
      </c>
      <c r="B2090" s="32" t="s">
        <v>70</v>
      </c>
      <c r="C2090" s="32" t="s">
        <v>4043</v>
      </c>
      <c r="D2090" s="32" t="s">
        <v>2188</v>
      </c>
      <c r="E2090" s="32" t="s">
        <v>4048</v>
      </c>
      <c r="F2090" s="32" t="s">
        <v>8930</v>
      </c>
      <c r="G2090" s="32" t="s">
        <v>3049</v>
      </c>
      <c r="H2090" s="32" t="s">
        <v>3050</v>
      </c>
      <c r="I2090" s="32" t="s">
        <v>4605</v>
      </c>
      <c r="J2090" s="35">
        <v>1008.12</v>
      </c>
      <c r="K2090" s="35">
        <v>0</v>
      </c>
      <c r="L2090" s="35">
        <v>0</v>
      </c>
      <c r="M2090" s="35">
        <v>0</v>
      </c>
      <c r="N2090" s="32" t="s">
        <v>2197</v>
      </c>
      <c r="O2090" s="32" t="s">
        <v>18</v>
      </c>
      <c r="P2090" s="32">
        <v>31</v>
      </c>
      <c r="Q2090" s="32" t="s">
        <v>4049</v>
      </c>
    </row>
    <row r="2091" spans="1:17" hidden="1" x14ac:dyDescent="0.25">
      <c r="A2091" s="57">
        <v>42250.460028159723</v>
      </c>
      <c r="B2091" s="32" t="s">
        <v>70</v>
      </c>
      <c r="C2091" s="32" t="s">
        <v>4043</v>
      </c>
      <c r="D2091" s="32" t="s">
        <v>2188</v>
      </c>
      <c r="E2091" s="32" t="s">
        <v>4048</v>
      </c>
      <c r="F2091" s="32" t="s">
        <v>8930</v>
      </c>
      <c r="G2091" s="32" t="s">
        <v>2806</v>
      </c>
      <c r="H2091" s="32" t="s">
        <v>2807</v>
      </c>
      <c r="I2091" s="32" t="s">
        <v>4605</v>
      </c>
      <c r="J2091" s="35">
        <v>46.5</v>
      </c>
      <c r="K2091" s="35">
        <v>0</v>
      </c>
      <c r="L2091" s="35">
        <v>0</v>
      </c>
      <c r="M2091" s="35">
        <v>0</v>
      </c>
      <c r="N2091" s="32" t="s">
        <v>2197</v>
      </c>
      <c r="O2091" s="32" t="s">
        <v>18</v>
      </c>
      <c r="P2091" s="32">
        <v>31</v>
      </c>
      <c r="Q2091" s="32" t="s">
        <v>4049</v>
      </c>
    </row>
    <row r="2092" spans="1:17" hidden="1" x14ac:dyDescent="0.25">
      <c r="A2092" s="57">
        <v>42250.460029780093</v>
      </c>
      <c r="B2092" s="32" t="s">
        <v>70</v>
      </c>
      <c r="C2092" s="32" t="s">
        <v>4043</v>
      </c>
      <c r="D2092" s="32" t="s">
        <v>2188</v>
      </c>
      <c r="E2092" s="32" t="s">
        <v>4050</v>
      </c>
      <c r="F2092" s="32" t="s">
        <v>8931</v>
      </c>
      <c r="G2092" s="32" t="s">
        <v>2806</v>
      </c>
      <c r="H2092" s="32" t="s">
        <v>2807</v>
      </c>
      <c r="I2092" s="32" t="s">
        <v>4605</v>
      </c>
      <c r="J2092" s="35">
        <v>15</v>
      </c>
      <c r="K2092" s="35">
        <v>0</v>
      </c>
      <c r="L2092" s="35">
        <v>0</v>
      </c>
      <c r="M2092" s="35">
        <v>0</v>
      </c>
      <c r="N2092" s="32" t="s">
        <v>2197</v>
      </c>
      <c r="O2092" s="32" t="s">
        <v>18</v>
      </c>
      <c r="P2092" s="32">
        <v>10</v>
      </c>
      <c r="Q2092" s="32" t="s">
        <v>4051</v>
      </c>
    </row>
    <row r="2093" spans="1:17" hidden="1" x14ac:dyDescent="0.25">
      <c r="A2093" s="57">
        <v>42250.460029780093</v>
      </c>
      <c r="B2093" s="32" t="s">
        <v>70</v>
      </c>
      <c r="C2093" s="32" t="s">
        <v>4043</v>
      </c>
      <c r="D2093" s="32" t="s">
        <v>2188</v>
      </c>
      <c r="E2093" s="32" t="s">
        <v>4050</v>
      </c>
      <c r="F2093" s="32" t="s">
        <v>8931</v>
      </c>
      <c r="G2093" s="32" t="s">
        <v>3049</v>
      </c>
      <c r="H2093" s="32" t="s">
        <v>3050</v>
      </c>
      <c r="I2093" s="32" t="s">
        <v>4605</v>
      </c>
      <c r="J2093" s="35">
        <v>325.2</v>
      </c>
      <c r="K2093" s="35">
        <v>0</v>
      </c>
      <c r="L2093" s="35">
        <v>0</v>
      </c>
      <c r="M2093" s="35">
        <v>0</v>
      </c>
      <c r="N2093" s="32" t="s">
        <v>2197</v>
      </c>
      <c r="O2093" s="32" t="s">
        <v>18</v>
      </c>
      <c r="P2093" s="32">
        <v>10</v>
      </c>
      <c r="Q2093" s="32" t="s">
        <v>4051</v>
      </c>
    </row>
    <row r="2094" spans="1:17" hidden="1" x14ac:dyDescent="0.25">
      <c r="A2094" s="57">
        <v>42250.460029780093</v>
      </c>
      <c r="B2094" s="32" t="s">
        <v>70</v>
      </c>
      <c r="C2094" s="32" t="s">
        <v>4043</v>
      </c>
      <c r="D2094" s="32" t="s">
        <v>2188</v>
      </c>
      <c r="E2094" s="32" t="s">
        <v>4050</v>
      </c>
      <c r="F2094" s="32" t="s">
        <v>8931</v>
      </c>
      <c r="G2094" s="32" t="s">
        <v>2774</v>
      </c>
      <c r="H2094" s="32" t="s">
        <v>2775</v>
      </c>
      <c r="I2094" s="32" t="s">
        <v>4605</v>
      </c>
      <c r="J2094" s="35">
        <v>45.1</v>
      </c>
      <c r="K2094" s="35">
        <v>0</v>
      </c>
      <c r="L2094" s="35">
        <v>0</v>
      </c>
      <c r="M2094" s="35">
        <v>0</v>
      </c>
      <c r="N2094" s="32" t="s">
        <v>2197</v>
      </c>
      <c r="O2094" s="32" t="s">
        <v>18</v>
      </c>
      <c r="P2094" s="32">
        <v>10</v>
      </c>
      <c r="Q2094" s="32" t="s">
        <v>4051</v>
      </c>
    </row>
    <row r="2095" spans="1:17" hidden="1" x14ac:dyDescent="0.25">
      <c r="A2095" s="57">
        <v>42250.460031400464</v>
      </c>
      <c r="B2095" s="32" t="s">
        <v>70</v>
      </c>
      <c r="C2095" s="32" t="s">
        <v>4043</v>
      </c>
      <c r="D2095" s="32" t="s">
        <v>2188</v>
      </c>
      <c r="E2095" s="32" t="s">
        <v>4052</v>
      </c>
      <c r="F2095" s="32" t="s">
        <v>8932</v>
      </c>
      <c r="G2095" s="32" t="s">
        <v>2646</v>
      </c>
      <c r="H2095" s="32" t="s">
        <v>2647</v>
      </c>
      <c r="I2095" s="32" t="s">
        <v>4605</v>
      </c>
      <c r="J2095" s="35">
        <v>164.29</v>
      </c>
      <c r="K2095" s="35">
        <v>0</v>
      </c>
      <c r="L2095" s="35">
        <v>0</v>
      </c>
      <c r="M2095" s="35">
        <v>0</v>
      </c>
      <c r="N2095" s="32" t="s">
        <v>2197</v>
      </c>
      <c r="O2095" s="32" t="s">
        <v>18</v>
      </c>
      <c r="P2095" s="32">
        <v>7</v>
      </c>
      <c r="Q2095" s="32" t="s">
        <v>4053</v>
      </c>
    </row>
    <row r="2096" spans="1:17" hidden="1" x14ac:dyDescent="0.25">
      <c r="A2096" s="57">
        <v>42250.460031400464</v>
      </c>
      <c r="B2096" s="32" t="s">
        <v>70</v>
      </c>
      <c r="C2096" s="32" t="s">
        <v>4043</v>
      </c>
      <c r="D2096" s="32" t="s">
        <v>2188</v>
      </c>
      <c r="E2096" s="32" t="s">
        <v>4052</v>
      </c>
      <c r="F2096" s="32" t="s">
        <v>8932</v>
      </c>
      <c r="G2096" s="32" t="s">
        <v>2809</v>
      </c>
      <c r="H2096" s="32" t="s">
        <v>2810</v>
      </c>
      <c r="I2096" s="32" t="s">
        <v>4605</v>
      </c>
      <c r="J2096" s="35">
        <v>26.9</v>
      </c>
      <c r="K2096" s="35">
        <v>0</v>
      </c>
      <c r="L2096" s="35">
        <v>0</v>
      </c>
      <c r="M2096" s="35">
        <v>0</v>
      </c>
      <c r="N2096" s="32" t="s">
        <v>2197</v>
      </c>
      <c r="O2096" s="32" t="s">
        <v>18</v>
      </c>
      <c r="P2096" s="32">
        <v>5</v>
      </c>
      <c r="Q2096" s="32" t="s">
        <v>4053</v>
      </c>
    </row>
    <row r="2097" spans="1:17" hidden="1" x14ac:dyDescent="0.25">
      <c r="A2097" s="57">
        <v>42250.460031400464</v>
      </c>
      <c r="B2097" s="32" t="s">
        <v>70</v>
      </c>
      <c r="C2097" s="32" t="s">
        <v>4043</v>
      </c>
      <c r="D2097" s="32" t="s">
        <v>2188</v>
      </c>
      <c r="E2097" s="32" t="s">
        <v>4052</v>
      </c>
      <c r="F2097" s="32" t="s">
        <v>8932</v>
      </c>
      <c r="G2097" s="32" t="s">
        <v>3095</v>
      </c>
      <c r="H2097" s="32" t="s">
        <v>4978</v>
      </c>
      <c r="I2097" s="32" t="s">
        <v>4605</v>
      </c>
      <c r="J2097" s="35">
        <v>22.72</v>
      </c>
      <c r="K2097" s="35">
        <v>0</v>
      </c>
      <c r="L2097" s="35">
        <v>0</v>
      </c>
      <c r="M2097" s="35">
        <v>0</v>
      </c>
      <c r="N2097" s="32" t="s">
        <v>2197</v>
      </c>
      <c r="O2097" s="32" t="s">
        <v>18</v>
      </c>
      <c r="P2097" s="32">
        <v>2</v>
      </c>
      <c r="Q2097" s="32" t="s">
        <v>4053</v>
      </c>
    </row>
    <row r="2098" spans="1:17" hidden="1" x14ac:dyDescent="0.25">
      <c r="A2098" s="57">
        <v>42250.460031400464</v>
      </c>
      <c r="B2098" s="32" t="s">
        <v>70</v>
      </c>
      <c r="C2098" s="32" t="s">
        <v>4043</v>
      </c>
      <c r="D2098" s="32" t="s">
        <v>2188</v>
      </c>
      <c r="E2098" s="32" t="s">
        <v>4052</v>
      </c>
      <c r="F2098" s="32" t="s">
        <v>8932</v>
      </c>
      <c r="G2098" s="32" t="s">
        <v>3107</v>
      </c>
      <c r="H2098" s="32" t="s">
        <v>3108</v>
      </c>
      <c r="I2098" s="32" t="s">
        <v>4605</v>
      </c>
      <c r="J2098" s="35">
        <v>8.66</v>
      </c>
      <c r="K2098" s="35">
        <v>0</v>
      </c>
      <c r="L2098" s="35">
        <v>0</v>
      </c>
      <c r="M2098" s="35">
        <v>0</v>
      </c>
      <c r="N2098" s="32" t="s">
        <v>2197</v>
      </c>
      <c r="O2098" s="32" t="s">
        <v>18</v>
      </c>
      <c r="P2098" s="32">
        <v>2</v>
      </c>
      <c r="Q2098" s="32" t="s">
        <v>4053</v>
      </c>
    </row>
    <row r="2099" spans="1:17" hidden="1" x14ac:dyDescent="0.25">
      <c r="A2099" s="57">
        <v>42250.460033414354</v>
      </c>
      <c r="B2099" s="32" t="s">
        <v>70</v>
      </c>
      <c r="C2099" s="32" t="s">
        <v>4043</v>
      </c>
      <c r="D2099" s="32" t="s">
        <v>2188</v>
      </c>
      <c r="E2099" s="32" t="s">
        <v>4054</v>
      </c>
      <c r="F2099" s="32" t="s">
        <v>8933</v>
      </c>
      <c r="G2099" s="32" t="s">
        <v>3049</v>
      </c>
      <c r="H2099" s="32" t="s">
        <v>3050</v>
      </c>
      <c r="I2099" s="32" t="s">
        <v>4605</v>
      </c>
      <c r="J2099" s="35">
        <v>3772.32</v>
      </c>
      <c r="K2099" s="35">
        <v>0</v>
      </c>
      <c r="L2099" s="35">
        <v>0</v>
      </c>
      <c r="M2099" s="35">
        <v>0</v>
      </c>
      <c r="N2099" s="32" t="s">
        <v>2197</v>
      </c>
      <c r="O2099" s="32" t="s">
        <v>18</v>
      </c>
      <c r="P2099" s="32">
        <v>116</v>
      </c>
      <c r="Q2099" s="32" t="s">
        <v>4055</v>
      </c>
    </row>
    <row r="2100" spans="1:17" hidden="1" x14ac:dyDescent="0.25">
      <c r="A2100" s="57">
        <v>42250.460033414354</v>
      </c>
      <c r="B2100" s="32" t="s">
        <v>70</v>
      </c>
      <c r="C2100" s="32" t="s">
        <v>4043</v>
      </c>
      <c r="D2100" s="32" t="s">
        <v>2188</v>
      </c>
      <c r="E2100" s="32" t="s">
        <v>4054</v>
      </c>
      <c r="F2100" s="32" t="s">
        <v>8933</v>
      </c>
      <c r="G2100" s="32" t="s">
        <v>2806</v>
      </c>
      <c r="H2100" s="32" t="s">
        <v>2807</v>
      </c>
      <c r="I2100" s="32" t="s">
        <v>4605</v>
      </c>
      <c r="J2100" s="35">
        <v>174</v>
      </c>
      <c r="K2100" s="35">
        <v>0</v>
      </c>
      <c r="L2100" s="35">
        <v>0</v>
      </c>
      <c r="M2100" s="35">
        <v>0</v>
      </c>
      <c r="N2100" s="32" t="s">
        <v>2197</v>
      </c>
      <c r="O2100" s="32" t="s">
        <v>18</v>
      </c>
      <c r="P2100" s="32">
        <v>116</v>
      </c>
      <c r="Q2100" s="32" t="s">
        <v>4055</v>
      </c>
    </row>
    <row r="2101" spans="1:17" hidden="1" x14ac:dyDescent="0.25">
      <c r="A2101" s="57">
        <v>42250.460033414354</v>
      </c>
      <c r="B2101" s="32" t="s">
        <v>70</v>
      </c>
      <c r="C2101" s="32" t="s">
        <v>4043</v>
      </c>
      <c r="D2101" s="32" t="s">
        <v>2188</v>
      </c>
      <c r="E2101" s="32" t="s">
        <v>4054</v>
      </c>
      <c r="F2101" s="32" t="s">
        <v>8933</v>
      </c>
      <c r="G2101" s="32" t="s">
        <v>2774</v>
      </c>
      <c r="H2101" s="32" t="s">
        <v>2775</v>
      </c>
      <c r="I2101" s="32" t="s">
        <v>4605</v>
      </c>
      <c r="J2101" s="35">
        <v>523.16</v>
      </c>
      <c r="K2101" s="35">
        <v>0</v>
      </c>
      <c r="L2101" s="35">
        <v>0</v>
      </c>
      <c r="M2101" s="35">
        <v>0</v>
      </c>
      <c r="N2101" s="32" t="s">
        <v>2197</v>
      </c>
      <c r="O2101" s="32" t="s">
        <v>18</v>
      </c>
      <c r="P2101" s="32">
        <v>116</v>
      </c>
      <c r="Q2101" s="32" t="s">
        <v>4055</v>
      </c>
    </row>
    <row r="2102" spans="1:17" hidden="1" x14ac:dyDescent="0.25">
      <c r="A2102" s="57">
        <v>42250.460035567128</v>
      </c>
      <c r="B2102" s="32" t="s">
        <v>70</v>
      </c>
      <c r="C2102" s="32" t="s">
        <v>4043</v>
      </c>
      <c r="D2102" s="32" t="s">
        <v>2188</v>
      </c>
      <c r="E2102" s="32" t="s">
        <v>4056</v>
      </c>
      <c r="F2102" s="32" t="s">
        <v>8934</v>
      </c>
      <c r="G2102" s="32" t="s">
        <v>3154</v>
      </c>
      <c r="H2102" s="32" t="s">
        <v>3155</v>
      </c>
      <c r="I2102" s="32" t="s">
        <v>4605</v>
      </c>
      <c r="J2102" s="35">
        <v>36.090000000000003</v>
      </c>
      <c r="K2102" s="35">
        <v>0</v>
      </c>
      <c r="L2102" s="35">
        <v>0</v>
      </c>
      <c r="M2102" s="35">
        <v>0</v>
      </c>
      <c r="N2102" s="32" t="s">
        <v>2197</v>
      </c>
      <c r="O2102" s="32" t="s">
        <v>18</v>
      </c>
      <c r="P2102" s="32">
        <v>1</v>
      </c>
      <c r="Q2102" s="32" t="s">
        <v>4057</v>
      </c>
    </row>
    <row r="2103" spans="1:17" hidden="1" x14ac:dyDescent="0.25">
      <c r="A2103" s="57">
        <v>42250.460035567128</v>
      </c>
      <c r="B2103" s="32" t="s">
        <v>70</v>
      </c>
      <c r="C2103" s="32" t="s">
        <v>4043</v>
      </c>
      <c r="D2103" s="32" t="s">
        <v>2188</v>
      </c>
      <c r="E2103" s="32" t="s">
        <v>4056</v>
      </c>
      <c r="F2103" s="32" t="s">
        <v>8934</v>
      </c>
      <c r="G2103" s="32" t="s">
        <v>3230</v>
      </c>
      <c r="H2103" s="32" t="s">
        <v>3231</v>
      </c>
      <c r="I2103" s="32" t="s">
        <v>4605</v>
      </c>
      <c r="J2103" s="35">
        <v>1.5</v>
      </c>
      <c r="K2103" s="35">
        <v>0</v>
      </c>
      <c r="L2103" s="35">
        <v>0</v>
      </c>
      <c r="M2103" s="35">
        <v>0</v>
      </c>
      <c r="N2103" s="32" t="s">
        <v>2197</v>
      </c>
      <c r="O2103" s="32" t="s">
        <v>18</v>
      </c>
      <c r="P2103" s="32">
        <v>1</v>
      </c>
      <c r="Q2103" s="32" t="s">
        <v>4057</v>
      </c>
    </row>
    <row r="2104" spans="1:17" hidden="1" x14ac:dyDescent="0.25">
      <c r="A2104" s="57">
        <v>42250.460037384262</v>
      </c>
      <c r="B2104" s="32" t="s">
        <v>70</v>
      </c>
      <c r="C2104" s="32" t="s">
        <v>4043</v>
      </c>
      <c r="D2104" s="32" t="s">
        <v>2188</v>
      </c>
      <c r="E2104" s="32" t="s">
        <v>4058</v>
      </c>
      <c r="F2104" s="32" t="s">
        <v>8935</v>
      </c>
      <c r="G2104" s="32" t="s">
        <v>3049</v>
      </c>
      <c r="H2104" s="32" t="s">
        <v>3050</v>
      </c>
      <c r="I2104" s="32" t="s">
        <v>4605</v>
      </c>
      <c r="J2104" s="35">
        <v>4097.5200000000004</v>
      </c>
      <c r="K2104" s="35">
        <v>0</v>
      </c>
      <c r="L2104" s="35">
        <v>0</v>
      </c>
      <c r="M2104" s="35">
        <v>0</v>
      </c>
      <c r="N2104" s="32" t="s">
        <v>2197</v>
      </c>
      <c r="O2104" s="32" t="s">
        <v>18</v>
      </c>
      <c r="P2104" s="32">
        <v>126</v>
      </c>
      <c r="Q2104" s="32" t="s">
        <v>4059</v>
      </c>
    </row>
    <row r="2105" spans="1:17" hidden="1" x14ac:dyDescent="0.25">
      <c r="A2105" s="57">
        <v>42250.460037384262</v>
      </c>
      <c r="B2105" s="32" t="s">
        <v>70</v>
      </c>
      <c r="C2105" s="32" t="s">
        <v>4043</v>
      </c>
      <c r="D2105" s="32" t="s">
        <v>2188</v>
      </c>
      <c r="E2105" s="32" t="s">
        <v>4058</v>
      </c>
      <c r="F2105" s="32" t="s">
        <v>8935</v>
      </c>
      <c r="G2105" s="32" t="s">
        <v>2806</v>
      </c>
      <c r="H2105" s="32" t="s">
        <v>2807</v>
      </c>
      <c r="I2105" s="32" t="s">
        <v>4605</v>
      </c>
      <c r="J2105" s="35">
        <v>189</v>
      </c>
      <c r="K2105" s="35">
        <v>0</v>
      </c>
      <c r="L2105" s="35">
        <v>0</v>
      </c>
      <c r="M2105" s="35">
        <v>0</v>
      </c>
      <c r="N2105" s="32" t="s">
        <v>2197</v>
      </c>
      <c r="O2105" s="32" t="s">
        <v>18</v>
      </c>
      <c r="P2105" s="32">
        <v>126</v>
      </c>
      <c r="Q2105" s="32" t="s">
        <v>4059</v>
      </c>
    </row>
    <row r="2106" spans="1:17" hidden="1" x14ac:dyDescent="0.25">
      <c r="A2106" s="57">
        <v>42250.460037384262</v>
      </c>
      <c r="B2106" s="32" t="s">
        <v>70</v>
      </c>
      <c r="C2106" s="32" t="s">
        <v>4043</v>
      </c>
      <c r="D2106" s="32" t="s">
        <v>2188</v>
      </c>
      <c r="E2106" s="32" t="s">
        <v>4058</v>
      </c>
      <c r="F2106" s="32" t="s">
        <v>8935</v>
      </c>
      <c r="G2106" s="32" t="s">
        <v>2774</v>
      </c>
      <c r="H2106" s="32" t="s">
        <v>2775</v>
      </c>
      <c r="I2106" s="32" t="s">
        <v>4605</v>
      </c>
      <c r="J2106" s="35">
        <v>568.26</v>
      </c>
      <c r="K2106" s="35">
        <v>0</v>
      </c>
      <c r="L2106" s="35">
        <v>0</v>
      </c>
      <c r="M2106" s="35">
        <v>0</v>
      </c>
      <c r="N2106" s="32" t="s">
        <v>2197</v>
      </c>
      <c r="O2106" s="32" t="s">
        <v>18</v>
      </c>
      <c r="P2106" s="32">
        <v>126</v>
      </c>
      <c r="Q2106" s="32" t="s">
        <v>4059</v>
      </c>
    </row>
    <row r="2107" spans="1:17" hidden="1" x14ac:dyDescent="0.25">
      <c r="A2107" s="57">
        <v>42250.4600397338</v>
      </c>
      <c r="B2107" s="32" t="s">
        <v>70</v>
      </c>
      <c r="C2107" s="32" t="s">
        <v>4043</v>
      </c>
      <c r="D2107" s="32" t="s">
        <v>2188</v>
      </c>
      <c r="E2107" s="32" t="s">
        <v>4060</v>
      </c>
      <c r="F2107" s="32" t="s">
        <v>8936</v>
      </c>
      <c r="G2107" s="32" t="s">
        <v>4061</v>
      </c>
      <c r="H2107" s="32" t="s">
        <v>4062</v>
      </c>
      <c r="I2107" s="32" t="s">
        <v>4605</v>
      </c>
      <c r="J2107" s="35">
        <v>1332.99</v>
      </c>
      <c r="K2107" s="35">
        <v>0</v>
      </c>
      <c r="L2107" s="35">
        <v>0</v>
      </c>
      <c r="M2107" s="35">
        <v>0</v>
      </c>
      <c r="N2107" s="32" t="s">
        <v>2197</v>
      </c>
      <c r="O2107" s="32" t="s">
        <v>18</v>
      </c>
      <c r="P2107" s="32">
        <v>27</v>
      </c>
      <c r="Q2107" s="32" t="s">
        <v>4063</v>
      </c>
    </row>
    <row r="2108" spans="1:17" hidden="1" x14ac:dyDescent="0.25">
      <c r="A2108" s="57">
        <v>42250.4600397338</v>
      </c>
      <c r="B2108" s="32" t="s">
        <v>70</v>
      </c>
      <c r="C2108" s="32" t="s">
        <v>4043</v>
      </c>
      <c r="D2108" s="32" t="s">
        <v>2188</v>
      </c>
      <c r="E2108" s="32" t="s">
        <v>4060</v>
      </c>
      <c r="F2108" s="32" t="s">
        <v>8936</v>
      </c>
      <c r="G2108" s="32" t="s">
        <v>3086</v>
      </c>
      <c r="H2108" s="32" t="s">
        <v>4718</v>
      </c>
      <c r="I2108" s="32" t="s">
        <v>4605</v>
      </c>
      <c r="J2108" s="35">
        <v>292.14</v>
      </c>
      <c r="K2108" s="35">
        <v>0</v>
      </c>
      <c r="L2108" s="35">
        <v>0</v>
      </c>
      <c r="M2108" s="35">
        <v>0</v>
      </c>
      <c r="N2108" s="32" t="s">
        <v>2197</v>
      </c>
      <c r="O2108" s="32" t="s">
        <v>18</v>
      </c>
      <c r="P2108" s="32">
        <v>27</v>
      </c>
      <c r="Q2108" s="32" t="s">
        <v>4063</v>
      </c>
    </row>
    <row r="2109" spans="1:17" hidden="1" x14ac:dyDescent="0.25">
      <c r="A2109" s="57">
        <v>42250.4600397338</v>
      </c>
      <c r="B2109" s="32" t="s">
        <v>70</v>
      </c>
      <c r="C2109" s="32" t="s">
        <v>4043</v>
      </c>
      <c r="D2109" s="32" t="s">
        <v>2188</v>
      </c>
      <c r="E2109" s="32" t="s">
        <v>4060</v>
      </c>
      <c r="F2109" s="32" t="s">
        <v>8936</v>
      </c>
      <c r="G2109" s="32" t="s">
        <v>3087</v>
      </c>
      <c r="H2109" s="32" t="s">
        <v>3088</v>
      </c>
      <c r="I2109" s="32" t="s">
        <v>4605</v>
      </c>
      <c r="J2109" s="35">
        <v>271.89</v>
      </c>
      <c r="K2109" s="35">
        <v>0</v>
      </c>
      <c r="L2109" s="35">
        <v>0</v>
      </c>
      <c r="M2109" s="35">
        <v>0</v>
      </c>
      <c r="N2109" s="32" t="s">
        <v>2197</v>
      </c>
      <c r="O2109" s="32" t="s">
        <v>18</v>
      </c>
      <c r="P2109" s="32">
        <v>27</v>
      </c>
      <c r="Q2109" s="32" t="s">
        <v>4063</v>
      </c>
    </row>
    <row r="2110" spans="1:17" hidden="1" x14ac:dyDescent="0.25">
      <c r="A2110" s="57">
        <v>42250.4600397338</v>
      </c>
      <c r="B2110" s="32" t="s">
        <v>70</v>
      </c>
      <c r="C2110" s="32" t="s">
        <v>4043</v>
      </c>
      <c r="D2110" s="32" t="s">
        <v>2188</v>
      </c>
      <c r="E2110" s="32" t="s">
        <v>4060</v>
      </c>
      <c r="F2110" s="32" t="s">
        <v>8936</v>
      </c>
      <c r="G2110" s="32" t="s">
        <v>3089</v>
      </c>
      <c r="H2110" s="32" t="s">
        <v>3090</v>
      </c>
      <c r="I2110" s="32" t="s">
        <v>4605</v>
      </c>
      <c r="J2110" s="35">
        <v>129.87</v>
      </c>
      <c r="K2110" s="35">
        <v>0</v>
      </c>
      <c r="L2110" s="35">
        <v>0</v>
      </c>
      <c r="M2110" s="35">
        <v>0</v>
      </c>
      <c r="N2110" s="32" t="s">
        <v>2197</v>
      </c>
      <c r="O2110" s="32" t="s">
        <v>18</v>
      </c>
      <c r="P2110" s="32">
        <v>27</v>
      </c>
      <c r="Q2110" s="32" t="s">
        <v>4063</v>
      </c>
    </row>
    <row r="2111" spans="1:17" hidden="1" x14ac:dyDescent="0.25">
      <c r="A2111" s="57">
        <v>42250.460043368053</v>
      </c>
      <c r="B2111" s="32" t="s">
        <v>70</v>
      </c>
      <c r="C2111" s="32" t="s">
        <v>4043</v>
      </c>
      <c r="D2111" s="32" t="s">
        <v>2188</v>
      </c>
      <c r="E2111" s="32" t="s">
        <v>4064</v>
      </c>
      <c r="F2111" s="32" t="s">
        <v>8937</v>
      </c>
      <c r="G2111" s="32" t="s">
        <v>2663</v>
      </c>
      <c r="H2111" s="32" t="s">
        <v>2664</v>
      </c>
      <c r="I2111" s="32" t="s">
        <v>4605</v>
      </c>
      <c r="J2111" s="35">
        <v>129.30000000000001</v>
      </c>
      <c r="K2111" s="35">
        <v>0</v>
      </c>
      <c r="L2111" s="35">
        <v>0</v>
      </c>
      <c r="M2111" s="35">
        <v>0</v>
      </c>
      <c r="N2111" s="32" t="s">
        <v>2197</v>
      </c>
      <c r="O2111" s="32" t="s">
        <v>18</v>
      </c>
      <c r="P2111" s="32">
        <v>5</v>
      </c>
      <c r="Q2111" s="32" t="s">
        <v>4065</v>
      </c>
    </row>
    <row r="2112" spans="1:17" hidden="1" x14ac:dyDescent="0.25">
      <c r="A2112" s="57">
        <v>42250.460043368053</v>
      </c>
      <c r="B2112" s="32" t="s">
        <v>70</v>
      </c>
      <c r="C2112" s="32" t="s">
        <v>4043</v>
      </c>
      <c r="D2112" s="32" t="s">
        <v>2188</v>
      </c>
      <c r="E2112" s="32" t="s">
        <v>4064</v>
      </c>
      <c r="F2112" s="32" t="s">
        <v>8937</v>
      </c>
      <c r="G2112" s="32" t="s">
        <v>3117</v>
      </c>
      <c r="H2112" s="32" t="s">
        <v>3118</v>
      </c>
      <c r="I2112" s="32" t="s">
        <v>4605</v>
      </c>
      <c r="J2112" s="35">
        <v>113.6</v>
      </c>
      <c r="K2112" s="35">
        <v>0</v>
      </c>
      <c r="L2112" s="35">
        <v>0</v>
      </c>
      <c r="M2112" s="35">
        <v>0</v>
      </c>
      <c r="N2112" s="32" t="s">
        <v>2197</v>
      </c>
      <c r="O2112" s="32" t="s">
        <v>18</v>
      </c>
      <c r="P2112" s="32">
        <v>5</v>
      </c>
      <c r="Q2112" s="32" t="s">
        <v>4065</v>
      </c>
    </row>
    <row r="2113" spans="1:17" hidden="1" x14ac:dyDescent="0.25">
      <c r="A2113" s="57">
        <v>42250.460043368053</v>
      </c>
      <c r="B2113" s="32" t="s">
        <v>70</v>
      </c>
      <c r="C2113" s="32" t="s">
        <v>4043</v>
      </c>
      <c r="D2113" s="32" t="s">
        <v>2188</v>
      </c>
      <c r="E2113" s="32" t="s">
        <v>4064</v>
      </c>
      <c r="F2113" s="32" t="s">
        <v>8937</v>
      </c>
      <c r="G2113" s="32" t="s">
        <v>3107</v>
      </c>
      <c r="H2113" s="32" t="s">
        <v>3108</v>
      </c>
      <c r="I2113" s="32" t="s">
        <v>4605</v>
      </c>
      <c r="J2113" s="35">
        <v>21.65</v>
      </c>
      <c r="K2113" s="35">
        <v>0</v>
      </c>
      <c r="L2113" s="35">
        <v>0</v>
      </c>
      <c r="M2113" s="35">
        <v>0</v>
      </c>
      <c r="N2113" s="32" t="s">
        <v>2197</v>
      </c>
      <c r="O2113" s="32" t="s">
        <v>18</v>
      </c>
      <c r="P2113" s="32">
        <v>5</v>
      </c>
      <c r="Q2113" s="32" t="s">
        <v>4065</v>
      </c>
    </row>
    <row r="2114" spans="1:17" hidden="1" x14ac:dyDescent="0.25">
      <c r="A2114" s="57">
        <v>42250.460045173611</v>
      </c>
      <c r="B2114" s="32" t="s">
        <v>70</v>
      </c>
      <c r="C2114" s="32" t="s">
        <v>4043</v>
      </c>
      <c r="D2114" s="32" t="s">
        <v>2188</v>
      </c>
      <c r="E2114" s="32" t="s">
        <v>4066</v>
      </c>
      <c r="F2114" s="32" t="s">
        <v>8938</v>
      </c>
      <c r="G2114" s="32" t="s">
        <v>2682</v>
      </c>
      <c r="H2114" s="32" t="s">
        <v>2683</v>
      </c>
      <c r="I2114" s="32" t="s">
        <v>4605</v>
      </c>
      <c r="J2114" s="35">
        <v>81.760000000000005</v>
      </c>
      <c r="K2114" s="35">
        <v>0</v>
      </c>
      <c r="L2114" s="35">
        <v>0</v>
      </c>
      <c r="M2114" s="35">
        <v>0</v>
      </c>
      <c r="N2114" s="32" t="s">
        <v>2197</v>
      </c>
      <c r="O2114" s="32" t="s">
        <v>18</v>
      </c>
      <c r="P2114" s="32">
        <v>16</v>
      </c>
      <c r="Q2114" s="32" t="s">
        <v>4067</v>
      </c>
    </row>
    <row r="2115" spans="1:17" hidden="1" x14ac:dyDescent="0.25">
      <c r="A2115" s="57">
        <v>42250.460046956017</v>
      </c>
      <c r="B2115" s="32" t="s">
        <v>70</v>
      </c>
      <c r="C2115" s="32" t="s">
        <v>4043</v>
      </c>
      <c r="D2115" s="32" t="s">
        <v>2188</v>
      </c>
      <c r="E2115" s="32" t="s">
        <v>4068</v>
      </c>
      <c r="F2115" s="32" t="s">
        <v>8939</v>
      </c>
      <c r="G2115" s="32" t="s">
        <v>3049</v>
      </c>
      <c r="H2115" s="32" t="s">
        <v>3050</v>
      </c>
      <c r="I2115" s="32" t="s">
        <v>4605</v>
      </c>
      <c r="J2115" s="35">
        <v>2243.88</v>
      </c>
      <c r="K2115" s="35">
        <v>0</v>
      </c>
      <c r="L2115" s="35">
        <v>0</v>
      </c>
      <c r="M2115" s="35">
        <v>0</v>
      </c>
      <c r="N2115" s="32" t="s">
        <v>2197</v>
      </c>
      <c r="O2115" s="32" t="s">
        <v>18</v>
      </c>
      <c r="P2115" s="32">
        <v>69</v>
      </c>
      <c r="Q2115" s="32" t="s">
        <v>2276</v>
      </c>
    </row>
    <row r="2116" spans="1:17" hidden="1" x14ac:dyDescent="0.25">
      <c r="A2116" s="57">
        <v>42250.460046956017</v>
      </c>
      <c r="B2116" s="32" t="s">
        <v>70</v>
      </c>
      <c r="C2116" s="32" t="s">
        <v>4043</v>
      </c>
      <c r="D2116" s="32" t="s">
        <v>2188</v>
      </c>
      <c r="E2116" s="32" t="s">
        <v>4068</v>
      </c>
      <c r="F2116" s="32" t="s">
        <v>8939</v>
      </c>
      <c r="G2116" s="32" t="s">
        <v>2806</v>
      </c>
      <c r="H2116" s="32" t="s">
        <v>2807</v>
      </c>
      <c r="I2116" s="32" t="s">
        <v>4605</v>
      </c>
      <c r="J2116" s="35">
        <v>103.5</v>
      </c>
      <c r="K2116" s="35">
        <v>0</v>
      </c>
      <c r="L2116" s="35">
        <v>0</v>
      </c>
      <c r="M2116" s="35">
        <v>0</v>
      </c>
      <c r="N2116" s="32" t="s">
        <v>2197</v>
      </c>
      <c r="O2116" s="32" t="s">
        <v>18</v>
      </c>
      <c r="P2116" s="32">
        <v>69</v>
      </c>
      <c r="Q2116" s="32" t="s">
        <v>2276</v>
      </c>
    </row>
    <row r="2117" spans="1:17" hidden="1" x14ac:dyDescent="0.25">
      <c r="A2117" s="57">
        <v>42250.460046956017</v>
      </c>
      <c r="B2117" s="32" t="s">
        <v>70</v>
      </c>
      <c r="C2117" s="32" t="s">
        <v>4043</v>
      </c>
      <c r="D2117" s="32" t="s">
        <v>2188</v>
      </c>
      <c r="E2117" s="32" t="s">
        <v>4068</v>
      </c>
      <c r="F2117" s="32" t="s">
        <v>8939</v>
      </c>
      <c r="G2117" s="32" t="s">
        <v>2774</v>
      </c>
      <c r="H2117" s="32" t="s">
        <v>2775</v>
      </c>
      <c r="I2117" s="32" t="s">
        <v>4605</v>
      </c>
      <c r="J2117" s="35">
        <v>311.19</v>
      </c>
      <c r="K2117" s="35">
        <v>0</v>
      </c>
      <c r="L2117" s="35">
        <v>0</v>
      </c>
      <c r="M2117" s="35">
        <v>0</v>
      </c>
      <c r="N2117" s="32" t="s">
        <v>2197</v>
      </c>
      <c r="O2117" s="32" t="s">
        <v>18</v>
      </c>
      <c r="P2117" s="32">
        <v>69</v>
      </c>
      <c r="Q2117" s="32" t="s">
        <v>2276</v>
      </c>
    </row>
    <row r="2118" spans="1:17" hidden="1" x14ac:dyDescent="0.25">
      <c r="A2118" s="57">
        <v>42250.460049155095</v>
      </c>
      <c r="B2118" s="32" t="s">
        <v>70</v>
      </c>
      <c r="C2118" s="32" t="s">
        <v>4043</v>
      </c>
      <c r="D2118" s="32" t="s">
        <v>2188</v>
      </c>
      <c r="E2118" s="32" t="s">
        <v>4420</v>
      </c>
      <c r="F2118" s="32" t="s">
        <v>8940</v>
      </c>
      <c r="G2118" s="32" t="s">
        <v>2646</v>
      </c>
      <c r="H2118" s="32" t="s">
        <v>2647</v>
      </c>
      <c r="I2118" s="32" t="s">
        <v>4605</v>
      </c>
      <c r="J2118" s="35">
        <v>23.47</v>
      </c>
      <c r="K2118" s="35">
        <v>0</v>
      </c>
      <c r="L2118" s="35">
        <v>0</v>
      </c>
      <c r="M2118" s="35">
        <v>0</v>
      </c>
      <c r="N2118" s="32" t="s">
        <v>2197</v>
      </c>
      <c r="O2118" s="32" t="s">
        <v>18</v>
      </c>
      <c r="P2118" s="32">
        <v>1</v>
      </c>
      <c r="Q2118" s="32" t="s">
        <v>3534</v>
      </c>
    </row>
    <row r="2119" spans="1:17" hidden="1" x14ac:dyDescent="0.25">
      <c r="A2119" s="57">
        <v>42250.460049155095</v>
      </c>
      <c r="B2119" s="32" t="s">
        <v>70</v>
      </c>
      <c r="C2119" s="32" t="s">
        <v>4043</v>
      </c>
      <c r="D2119" s="32" t="s">
        <v>2188</v>
      </c>
      <c r="E2119" s="32" t="s">
        <v>4420</v>
      </c>
      <c r="F2119" s="32" t="s">
        <v>8940</v>
      </c>
      <c r="G2119" s="32" t="s">
        <v>2809</v>
      </c>
      <c r="H2119" s="32" t="s">
        <v>2810</v>
      </c>
      <c r="I2119" s="32" t="s">
        <v>4605</v>
      </c>
      <c r="J2119" s="35">
        <v>5.38</v>
      </c>
      <c r="K2119" s="35">
        <v>0</v>
      </c>
      <c r="L2119" s="35">
        <v>0</v>
      </c>
      <c r="M2119" s="35">
        <v>0</v>
      </c>
      <c r="N2119" s="32" t="s">
        <v>2197</v>
      </c>
      <c r="O2119" s="32" t="s">
        <v>18</v>
      </c>
      <c r="P2119" s="32">
        <v>1</v>
      </c>
      <c r="Q2119" s="32" t="s">
        <v>3534</v>
      </c>
    </row>
    <row r="2120" spans="1:17" hidden="1" x14ac:dyDescent="0.25">
      <c r="A2120" s="57">
        <v>42250.460050775466</v>
      </c>
      <c r="B2120" s="32" t="s">
        <v>70</v>
      </c>
      <c r="C2120" s="32" t="s">
        <v>4043</v>
      </c>
      <c r="D2120" s="32" t="s">
        <v>2188</v>
      </c>
      <c r="E2120" s="32" t="s">
        <v>5445</v>
      </c>
      <c r="F2120" s="32" t="s">
        <v>8941</v>
      </c>
      <c r="G2120" s="32" t="s">
        <v>5189</v>
      </c>
      <c r="H2120" s="32" t="s">
        <v>5190</v>
      </c>
      <c r="I2120" s="32" t="s">
        <v>4605</v>
      </c>
      <c r="J2120" s="35">
        <v>1788.6</v>
      </c>
      <c r="K2120" s="35">
        <v>0</v>
      </c>
      <c r="L2120" s="35">
        <v>0</v>
      </c>
      <c r="M2120" s="35">
        <v>0</v>
      </c>
      <c r="N2120" s="32" t="s">
        <v>2197</v>
      </c>
      <c r="O2120" s="32" t="s">
        <v>18</v>
      </c>
      <c r="P2120" s="32">
        <v>55</v>
      </c>
      <c r="Q2120" s="32" t="s">
        <v>5399</v>
      </c>
    </row>
    <row r="2121" spans="1:17" hidden="1" x14ac:dyDescent="0.25">
      <c r="A2121" s="57">
        <v>42250.460050775466</v>
      </c>
      <c r="B2121" s="32" t="s">
        <v>70</v>
      </c>
      <c r="C2121" s="32" t="s">
        <v>4043</v>
      </c>
      <c r="D2121" s="32" t="s">
        <v>2188</v>
      </c>
      <c r="E2121" s="32" t="s">
        <v>5445</v>
      </c>
      <c r="F2121" s="32" t="s">
        <v>8941</v>
      </c>
      <c r="G2121" s="32" t="s">
        <v>5192</v>
      </c>
      <c r="H2121" s="32" t="s">
        <v>5193</v>
      </c>
      <c r="I2121" s="32" t="s">
        <v>4605</v>
      </c>
      <c r="J2121" s="35">
        <v>82.5</v>
      </c>
      <c r="K2121" s="35">
        <v>0</v>
      </c>
      <c r="L2121" s="35">
        <v>0</v>
      </c>
      <c r="M2121" s="35">
        <v>0</v>
      </c>
      <c r="N2121" s="32" t="s">
        <v>2197</v>
      </c>
      <c r="O2121" s="32" t="s">
        <v>18</v>
      </c>
      <c r="P2121" s="32">
        <v>55</v>
      </c>
      <c r="Q2121" s="32" t="s">
        <v>5399</v>
      </c>
    </row>
    <row r="2122" spans="1:17" hidden="1" x14ac:dyDescent="0.25">
      <c r="A2122" s="57">
        <v>42250.460050775466</v>
      </c>
      <c r="B2122" s="32" t="s">
        <v>70</v>
      </c>
      <c r="C2122" s="32" t="s">
        <v>4043</v>
      </c>
      <c r="D2122" s="32" t="s">
        <v>2188</v>
      </c>
      <c r="E2122" s="32" t="s">
        <v>5445</v>
      </c>
      <c r="F2122" s="32" t="s">
        <v>8941</v>
      </c>
      <c r="G2122" s="32" t="s">
        <v>2774</v>
      </c>
      <c r="H2122" s="32" t="s">
        <v>2775</v>
      </c>
      <c r="I2122" s="32" t="s">
        <v>4605</v>
      </c>
      <c r="J2122" s="35">
        <v>248.05</v>
      </c>
      <c r="K2122" s="35">
        <v>0</v>
      </c>
      <c r="L2122" s="35">
        <v>0</v>
      </c>
      <c r="M2122" s="35">
        <v>0</v>
      </c>
      <c r="N2122" s="32" t="s">
        <v>2197</v>
      </c>
      <c r="O2122" s="32" t="s">
        <v>18</v>
      </c>
      <c r="P2122" s="32">
        <v>55</v>
      </c>
      <c r="Q2122" s="32" t="s">
        <v>5399</v>
      </c>
    </row>
    <row r="2123" spans="1:17" hidden="1" x14ac:dyDescent="0.25">
      <c r="A2123" s="57">
        <v>42250.460052395836</v>
      </c>
      <c r="B2123" s="32" t="s">
        <v>70</v>
      </c>
      <c r="C2123" s="32" t="s">
        <v>4043</v>
      </c>
      <c r="D2123" s="32" t="s">
        <v>2188</v>
      </c>
      <c r="E2123" s="32" t="s">
        <v>5350</v>
      </c>
      <c r="F2123" s="32" t="s">
        <v>8942</v>
      </c>
      <c r="G2123" s="32" t="s">
        <v>5189</v>
      </c>
      <c r="H2123" s="32" t="s">
        <v>5190</v>
      </c>
      <c r="I2123" s="32" t="s">
        <v>4605</v>
      </c>
      <c r="J2123" s="35">
        <v>325.2</v>
      </c>
      <c r="K2123" s="35">
        <v>0</v>
      </c>
      <c r="L2123" s="35">
        <v>0</v>
      </c>
      <c r="M2123" s="35">
        <v>0</v>
      </c>
      <c r="N2123" s="32" t="s">
        <v>2197</v>
      </c>
      <c r="O2123" s="32" t="s">
        <v>18</v>
      </c>
      <c r="P2123" s="32">
        <v>10</v>
      </c>
      <c r="Q2123" s="32" t="s">
        <v>5351</v>
      </c>
    </row>
    <row r="2124" spans="1:17" hidden="1" x14ac:dyDescent="0.25">
      <c r="A2124" s="57">
        <v>42250.460052395836</v>
      </c>
      <c r="B2124" s="32" t="s">
        <v>70</v>
      </c>
      <c r="C2124" s="32" t="s">
        <v>4043</v>
      </c>
      <c r="D2124" s="32" t="s">
        <v>2188</v>
      </c>
      <c r="E2124" s="32" t="s">
        <v>5350</v>
      </c>
      <c r="F2124" s="32" t="s">
        <v>8942</v>
      </c>
      <c r="G2124" s="32" t="s">
        <v>5192</v>
      </c>
      <c r="H2124" s="32" t="s">
        <v>5193</v>
      </c>
      <c r="I2124" s="32" t="s">
        <v>4605</v>
      </c>
      <c r="J2124" s="35">
        <v>15</v>
      </c>
      <c r="K2124" s="35">
        <v>0</v>
      </c>
      <c r="L2124" s="35">
        <v>0</v>
      </c>
      <c r="M2124" s="35">
        <v>0</v>
      </c>
      <c r="N2124" s="32" t="s">
        <v>2197</v>
      </c>
      <c r="O2124" s="32" t="s">
        <v>18</v>
      </c>
      <c r="P2124" s="32">
        <v>10</v>
      </c>
      <c r="Q2124" s="32" t="s">
        <v>5351</v>
      </c>
    </row>
    <row r="2125" spans="1:17" hidden="1" x14ac:dyDescent="0.25">
      <c r="A2125" s="57">
        <v>42250.460052395836</v>
      </c>
      <c r="B2125" s="32" t="s">
        <v>70</v>
      </c>
      <c r="C2125" s="32" t="s">
        <v>4043</v>
      </c>
      <c r="D2125" s="32" t="s">
        <v>2188</v>
      </c>
      <c r="E2125" s="32" t="s">
        <v>5350</v>
      </c>
      <c r="F2125" s="32" t="s">
        <v>8942</v>
      </c>
      <c r="G2125" s="32" t="s">
        <v>3131</v>
      </c>
      <c r="H2125" s="32" t="s">
        <v>3132</v>
      </c>
      <c r="I2125" s="32" t="s">
        <v>4605</v>
      </c>
      <c r="J2125" s="35">
        <v>57.1</v>
      </c>
      <c r="K2125" s="35">
        <v>0</v>
      </c>
      <c r="L2125" s="35">
        <v>0</v>
      </c>
      <c r="M2125" s="35">
        <v>0</v>
      </c>
      <c r="N2125" s="32" t="s">
        <v>2197</v>
      </c>
      <c r="O2125" s="32" t="s">
        <v>18</v>
      </c>
      <c r="P2125" s="32">
        <v>10</v>
      </c>
      <c r="Q2125" s="32" t="s">
        <v>5351</v>
      </c>
    </row>
    <row r="2126" spans="1:17" hidden="1" x14ac:dyDescent="0.25">
      <c r="A2126" s="57">
        <v>42250.460054398151</v>
      </c>
      <c r="B2126" s="32" t="s">
        <v>70</v>
      </c>
      <c r="C2126" s="32" t="s">
        <v>4043</v>
      </c>
      <c r="D2126" s="32" t="s">
        <v>2188</v>
      </c>
      <c r="E2126" s="32" t="s">
        <v>5352</v>
      </c>
      <c r="F2126" s="32" t="s">
        <v>8943</v>
      </c>
      <c r="G2126" s="32" t="s">
        <v>2646</v>
      </c>
      <c r="H2126" s="32" t="s">
        <v>2647</v>
      </c>
      <c r="I2126" s="32" t="s">
        <v>4605</v>
      </c>
      <c r="J2126" s="35">
        <v>187.76</v>
      </c>
      <c r="K2126" s="35">
        <v>0</v>
      </c>
      <c r="L2126" s="35">
        <v>0</v>
      </c>
      <c r="M2126" s="35">
        <v>0</v>
      </c>
      <c r="N2126" s="32" t="s">
        <v>2197</v>
      </c>
      <c r="O2126" s="32" t="s">
        <v>18</v>
      </c>
      <c r="P2126" s="32">
        <v>8</v>
      </c>
      <c r="Q2126" s="32" t="s">
        <v>5160</v>
      </c>
    </row>
    <row r="2127" spans="1:17" hidden="1" x14ac:dyDescent="0.25">
      <c r="A2127" s="57">
        <v>42250.460054398151</v>
      </c>
      <c r="B2127" s="32" t="s">
        <v>70</v>
      </c>
      <c r="C2127" s="32" t="s">
        <v>4043</v>
      </c>
      <c r="D2127" s="32" t="s">
        <v>2188</v>
      </c>
      <c r="E2127" s="32" t="s">
        <v>5352</v>
      </c>
      <c r="F2127" s="32" t="s">
        <v>8943</v>
      </c>
      <c r="G2127" s="32" t="s">
        <v>2809</v>
      </c>
      <c r="H2127" s="32" t="s">
        <v>2810</v>
      </c>
      <c r="I2127" s="32" t="s">
        <v>4605</v>
      </c>
      <c r="J2127" s="35">
        <v>43.04</v>
      </c>
      <c r="K2127" s="35">
        <v>0</v>
      </c>
      <c r="L2127" s="35">
        <v>0</v>
      </c>
      <c r="M2127" s="35">
        <v>0</v>
      </c>
      <c r="N2127" s="32" t="s">
        <v>2197</v>
      </c>
      <c r="O2127" s="32" t="s">
        <v>18</v>
      </c>
      <c r="P2127" s="32">
        <v>8</v>
      </c>
      <c r="Q2127" s="32" t="s">
        <v>5160</v>
      </c>
    </row>
    <row r="2128" spans="1:17" hidden="1" x14ac:dyDescent="0.25">
      <c r="A2128" s="57">
        <v>42250.460056215277</v>
      </c>
      <c r="B2128" s="32" t="s">
        <v>70</v>
      </c>
      <c r="C2128" s="32" t="s">
        <v>4043</v>
      </c>
      <c r="D2128" s="32" t="s">
        <v>2188</v>
      </c>
      <c r="E2128" s="32" t="s">
        <v>5446</v>
      </c>
      <c r="F2128" s="32" t="s">
        <v>8944</v>
      </c>
      <c r="G2128" s="32" t="s">
        <v>4061</v>
      </c>
      <c r="H2128" s="32" t="s">
        <v>4062</v>
      </c>
      <c r="I2128" s="32" t="s">
        <v>4605</v>
      </c>
      <c r="J2128" s="35">
        <v>98.74</v>
      </c>
      <c r="K2128" s="35">
        <v>0</v>
      </c>
      <c r="L2128" s="35">
        <v>0</v>
      </c>
      <c r="M2128" s="35">
        <v>0</v>
      </c>
      <c r="N2128" s="32" t="s">
        <v>2197</v>
      </c>
      <c r="O2128" s="32" t="s">
        <v>18</v>
      </c>
      <c r="P2128" s="32">
        <v>2</v>
      </c>
      <c r="Q2128" s="32" t="s">
        <v>5167</v>
      </c>
    </row>
    <row r="2129" spans="1:17" hidden="1" x14ac:dyDescent="0.25">
      <c r="A2129" s="57">
        <v>42250.460056215277</v>
      </c>
      <c r="B2129" s="32" t="s">
        <v>70</v>
      </c>
      <c r="C2129" s="32" t="s">
        <v>4043</v>
      </c>
      <c r="D2129" s="32" t="s">
        <v>2188</v>
      </c>
      <c r="E2129" s="32" t="s">
        <v>5446</v>
      </c>
      <c r="F2129" s="32" t="s">
        <v>8944</v>
      </c>
      <c r="G2129" s="32" t="s">
        <v>3086</v>
      </c>
      <c r="H2129" s="32" t="s">
        <v>4718</v>
      </c>
      <c r="I2129" s="32" t="s">
        <v>4605</v>
      </c>
      <c r="J2129" s="35">
        <v>21.64</v>
      </c>
      <c r="K2129" s="35">
        <v>0</v>
      </c>
      <c r="L2129" s="35">
        <v>0</v>
      </c>
      <c r="M2129" s="35">
        <v>0</v>
      </c>
      <c r="N2129" s="32" t="s">
        <v>2197</v>
      </c>
      <c r="O2129" s="32" t="s">
        <v>18</v>
      </c>
      <c r="P2129" s="32">
        <v>2</v>
      </c>
      <c r="Q2129" s="32" t="s">
        <v>5167</v>
      </c>
    </row>
    <row r="2130" spans="1:17" hidden="1" x14ac:dyDescent="0.25">
      <c r="A2130" s="57">
        <v>42250.460056215277</v>
      </c>
      <c r="B2130" s="32" t="s">
        <v>70</v>
      </c>
      <c r="C2130" s="32" t="s">
        <v>4043</v>
      </c>
      <c r="D2130" s="32" t="s">
        <v>2188</v>
      </c>
      <c r="E2130" s="32" t="s">
        <v>5446</v>
      </c>
      <c r="F2130" s="32" t="s">
        <v>8944</v>
      </c>
      <c r="G2130" s="32" t="s">
        <v>3087</v>
      </c>
      <c r="H2130" s="32" t="s">
        <v>3088</v>
      </c>
      <c r="I2130" s="32" t="s">
        <v>4605</v>
      </c>
      <c r="J2130" s="35">
        <v>20.14</v>
      </c>
      <c r="K2130" s="35">
        <v>0</v>
      </c>
      <c r="L2130" s="35">
        <v>0</v>
      </c>
      <c r="M2130" s="35">
        <v>0</v>
      </c>
      <c r="N2130" s="32" t="s">
        <v>2197</v>
      </c>
      <c r="O2130" s="32" t="s">
        <v>18</v>
      </c>
      <c r="P2130" s="32">
        <v>2</v>
      </c>
      <c r="Q2130" s="32" t="s">
        <v>5167</v>
      </c>
    </row>
    <row r="2131" spans="1:17" hidden="1" x14ac:dyDescent="0.25">
      <c r="A2131" s="57">
        <v>42250.460057986114</v>
      </c>
      <c r="B2131" s="32" t="s">
        <v>70</v>
      </c>
      <c r="C2131" s="32" t="s">
        <v>4043</v>
      </c>
      <c r="D2131" s="32" t="s">
        <v>2188</v>
      </c>
      <c r="E2131" s="32" t="s">
        <v>5447</v>
      </c>
      <c r="F2131" s="32" t="s">
        <v>8945</v>
      </c>
      <c r="G2131" s="32" t="s">
        <v>5189</v>
      </c>
      <c r="H2131" s="32" t="s">
        <v>5190</v>
      </c>
      <c r="I2131" s="32" t="s">
        <v>4605</v>
      </c>
      <c r="J2131" s="35">
        <v>130.08000000000001</v>
      </c>
      <c r="K2131" s="35">
        <v>0</v>
      </c>
      <c r="L2131" s="35">
        <v>0</v>
      </c>
      <c r="M2131" s="35">
        <v>0</v>
      </c>
      <c r="N2131" s="32" t="s">
        <v>2197</v>
      </c>
      <c r="O2131" s="32" t="s">
        <v>18</v>
      </c>
      <c r="P2131" s="32">
        <v>4</v>
      </c>
      <c r="Q2131" s="32" t="s">
        <v>5400</v>
      </c>
    </row>
    <row r="2132" spans="1:17" hidden="1" x14ac:dyDescent="0.25">
      <c r="A2132" s="57">
        <v>42250.460057986114</v>
      </c>
      <c r="B2132" s="32" t="s">
        <v>70</v>
      </c>
      <c r="C2132" s="32" t="s">
        <v>4043</v>
      </c>
      <c r="D2132" s="32" t="s">
        <v>2188</v>
      </c>
      <c r="E2132" s="32" t="s">
        <v>5447</v>
      </c>
      <c r="F2132" s="32" t="s">
        <v>8945</v>
      </c>
      <c r="G2132" s="32" t="s">
        <v>5192</v>
      </c>
      <c r="H2132" s="32" t="s">
        <v>5193</v>
      </c>
      <c r="I2132" s="32" t="s">
        <v>4605</v>
      </c>
      <c r="J2132" s="35">
        <v>6</v>
      </c>
      <c r="K2132" s="35">
        <v>0</v>
      </c>
      <c r="L2132" s="35">
        <v>0</v>
      </c>
      <c r="M2132" s="35">
        <v>0</v>
      </c>
      <c r="N2132" s="32" t="s">
        <v>2197</v>
      </c>
      <c r="O2132" s="32" t="s">
        <v>18</v>
      </c>
      <c r="P2132" s="32">
        <v>4</v>
      </c>
      <c r="Q2132" s="32" t="s">
        <v>5400</v>
      </c>
    </row>
    <row r="2133" spans="1:17" hidden="1" x14ac:dyDescent="0.25">
      <c r="A2133" s="57">
        <v>42250.460057986114</v>
      </c>
      <c r="B2133" s="32" t="s">
        <v>70</v>
      </c>
      <c r="C2133" s="32" t="s">
        <v>4043</v>
      </c>
      <c r="D2133" s="32" t="s">
        <v>2188</v>
      </c>
      <c r="E2133" s="32" t="s">
        <v>5447</v>
      </c>
      <c r="F2133" s="32" t="s">
        <v>8945</v>
      </c>
      <c r="G2133" s="32" t="s">
        <v>2774</v>
      </c>
      <c r="H2133" s="32" t="s">
        <v>2775</v>
      </c>
      <c r="I2133" s="32" t="s">
        <v>4605</v>
      </c>
      <c r="J2133" s="35">
        <v>4.51</v>
      </c>
      <c r="K2133" s="35">
        <v>0</v>
      </c>
      <c r="L2133" s="35">
        <v>0</v>
      </c>
      <c r="M2133" s="35">
        <v>0</v>
      </c>
      <c r="N2133" s="32" t="s">
        <v>2197</v>
      </c>
      <c r="O2133" s="32" t="s">
        <v>18</v>
      </c>
      <c r="P2133" s="32">
        <v>1</v>
      </c>
      <c r="Q2133" s="32" t="s">
        <v>5400</v>
      </c>
    </row>
    <row r="2134" spans="1:17" hidden="1" x14ac:dyDescent="0.25">
      <c r="A2134" s="57">
        <v>42250.460059803241</v>
      </c>
      <c r="B2134" s="32" t="s">
        <v>70</v>
      </c>
      <c r="C2134" s="32" t="s">
        <v>4043</v>
      </c>
      <c r="D2134" s="32" t="s">
        <v>2188</v>
      </c>
      <c r="E2134" s="32" t="s">
        <v>5448</v>
      </c>
      <c r="F2134" s="32" t="s">
        <v>8946</v>
      </c>
      <c r="G2134" s="32" t="s">
        <v>5189</v>
      </c>
      <c r="H2134" s="32" t="s">
        <v>5190</v>
      </c>
      <c r="I2134" s="32" t="s">
        <v>4605</v>
      </c>
      <c r="J2134" s="35">
        <v>747.96</v>
      </c>
      <c r="K2134" s="35">
        <v>0</v>
      </c>
      <c r="L2134" s="35">
        <v>0</v>
      </c>
      <c r="M2134" s="35">
        <v>0</v>
      </c>
      <c r="N2134" s="32" t="s">
        <v>2197</v>
      </c>
      <c r="O2134" s="32" t="s">
        <v>18</v>
      </c>
      <c r="P2134" s="32">
        <v>23</v>
      </c>
      <c r="Q2134" s="32" t="s">
        <v>5401</v>
      </c>
    </row>
    <row r="2135" spans="1:17" hidden="1" x14ac:dyDescent="0.25">
      <c r="A2135" s="57">
        <v>42250.460059803241</v>
      </c>
      <c r="B2135" s="32" t="s">
        <v>70</v>
      </c>
      <c r="C2135" s="32" t="s">
        <v>4043</v>
      </c>
      <c r="D2135" s="32" t="s">
        <v>2188</v>
      </c>
      <c r="E2135" s="32" t="s">
        <v>5448</v>
      </c>
      <c r="F2135" s="32" t="s">
        <v>8946</v>
      </c>
      <c r="G2135" s="32" t="s">
        <v>5192</v>
      </c>
      <c r="H2135" s="32" t="s">
        <v>5193</v>
      </c>
      <c r="I2135" s="32" t="s">
        <v>4605</v>
      </c>
      <c r="J2135" s="35">
        <v>34.5</v>
      </c>
      <c r="K2135" s="35">
        <v>0</v>
      </c>
      <c r="L2135" s="35">
        <v>0</v>
      </c>
      <c r="M2135" s="35">
        <v>0</v>
      </c>
      <c r="N2135" s="32" t="s">
        <v>2197</v>
      </c>
      <c r="O2135" s="32" t="s">
        <v>18</v>
      </c>
      <c r="P2135" s="32">
        <v>23</v>
      </c>
      <c r="Q2135" s="32" t="s">
        <v>5401</v>
      </c>
    </row>
    <row r="2136" spans="1:17" hidden="1" x14ac:dyDescent="0.25">
      <c r="A2136" s="57">
        <v>42250.460059803241</v>
      </c>
      <c r="B2136" s="32" t="s">
        <v>70</v>
      </c>
      <c r="C2136" s="32" t="s">
        <v>4043</v>
      </c>
      <c r="D2136" s="32" t="s">
        <v>2188</v>
      </c>
      <c r="E2136" s="32" t="s">
        <v>5448</v>
      </c>
      <c r="F2136" s="32" t="s">
        <v>8946</v>
      </c>
      <c r="G2136" s="32" t="s">
        <v>2774</v>
      </c>
      <c r="H2136" s="32" t="s">
        <v>2775</v>
      </c>
      <c r="I2136" s="32" t="s">
        <v>4605</v>
      </c>
      <c r="J2136" s="35">
        <v>103.73</v>
      </c>
      <c r="K2136" s="35">
        <v>0</v>
      </c>
      <c r="L2136" s="35">
        <v>0</v>
      </c>
      <c r="M2136" s="35">
        <v>0</v>
      </c>
      <c r="N2136" s="32" t="s">
        <v>2197</v>
      </c>
      <c r="O2136" s="32" t="s">
        <v>18</v>
      </c>
      <c r="P2136" s="32">
        <v>23</v>
      </c>
      <c r="Q2136" s="32" t="s">
        <v>5401</v>
      </c>
    </row>
    <row r="2137" spans="1:17" hidden="1" x14ac:dyDescent="0.25">
      <c r="A2137" s="57">
        <v>42250.460061423611</v>
      </c>
      <c r="B2137" s="32" t="s">
        <v>70</v>
      </c>
      <c r="C2137" s="32" t="s">
        <v>4043</v>
      </c>
      <c r="D2137" s="32" t="s">
        <v>2188</v>
      </c>
      <c r="E2137" s="32" t="s">
        <v>5331</v>
      </c>
      <c r="F2137" s="32" t="s">
        <v>8947</v>
      </c>
      <c r="G2137" s="32" t="s">
        <v>5189</v>
      </c>
      <c r="H2137" s="32" t="s">
        <v>5190</v>
      </c>
      <c r="I2137" s="32" t="s">
        <v>4605</v>
      </c>
      <c r="J2137" s="35">
        <v>130.08000000000001</v>
      </c>
      <c r="K2137" s="35">
        <v>0</v>
      </c>
      <c r="L2137" s="35">
        <v>0</v>
      </c>
      <c r="M2137" s="35">
        <v>0</v>
      </c>
      <c r="N2137" s="32" t="s">
        <v>2197</v>
      </c>
      <c r="O2137" s="32" t="s">
        <v>18</v>
      </c>
      <c r="P2137" s="32">
        <v>4</v>
      </c>
      <c r="Q2137" s="32" t="s">
        <v>5282</v>
      </c>
    </row>
    <row r="2138" spans="1:17" hidden="1" x14ac:dyDescent="0.25">
      <c r="A2138" s="57">
        <v>42250.460061423611</v>
      </c>
      <c r="B2138" s="32" t="s">
        <v>70</v>
      </c>
      <c r="C2138" s="32" t="s">
        <v>4043</v>
      </c>
      <c r="D2138" s="32" t="s">
        <v>2188</v>
      </c>
      <c r="E2138" s="32" t="s">
        <v>5331</v>
      </c>
      <c r="F2138" s="32" t="s">
        <v>8947</v>
      </c>
      <c r="G2138" s="32" t="s">
        <v>5192</v>
      </c>
      <c r="H2138" s="32" t="s">
        <v>5193</v>
      </c>
      <c r="I2138" s="32" t="s">
        <v>4605</v>
      </c>
      <c r="J2138" s="35">
        <v>6</v>
      </c>
      <c r="K2138" s="35">
        <v>0</v>
      </c>
      <c r="L2138" s="35">
        <v>0</v>
      </c>
      <c r="M2138" s="35">
        <v>0</v>
      </c>
      <c r="N2138" s="32" t="s">
        <v>2197</v>
      </c>
      <c r="O2138" s="32" t="s">
        <v>18</v>
      </c>
      <c r="P2138" s="32">
        <v>4</v>
      </c>
      <c r="Q2138" s="32" t="s">
        <v>5282</v>
      </c>
    </row>
    <row r="2139" spans="1:17" hidden="1" x14ac:dyDescent="0.25">
      <c r="A2139" s="57">
        <v>42250.460061423611</v>
      </c>
      <c r="B2139" s="32" t="s">
        <v>70</v>
      </c>
      <c r="C2139" s="32" t="s">
        <v>4043</v>
      </c>
      <c r="D2139" s="32" t="s">
        <v>2188</v>
      </c>
      <c r="E2139" s="32" t="s">
        <v>5331</v>
      </c>
      <c r="F2139" s="32" t="s">
        <v>8947</v>
      </c>
      <c r="G2139" s="32" t="s">
        <v>2682</v>
      </c>
      <c r="H2139" s="32" t="s">
        <v>2683</v>
      </c>
      <c r="I2139" s="32" t="s">
        <v>4605</v>
      </c>
      <c r="J2139" s="35">
        <v>20.440000000000001</v>
      </c>
      <c r="K2139" s="35">
        <v>0</v>
      </c>
      <c r="L2139" s="35">
        <v>0</v>
      </c>
      <c r="M2139" s="35">
        <v>0</v>
      </c>
      <c r="N2139" s="32" t="s">
        <v>2197</v>
      </c>
      <c r="O2139" s="32" t="s">
        <v>18</v>
      </c>
      <c r="P2139" s="32">
        <v>4</v>
      </c>
      <c r="Q2139" s="32" t="s">
        <v>5282</v>
      </c>
    </row>
    <row r="2140" spans="1:17" hidden="1" x14ac:dyDescent="0.25">
      <c r="A2140" s="57">
        <v>42250.460851192132</v>
      </c>
      <c r="B2140" s="32" t="s">
        <v>21</v>
      </c>
      <c r="C2140" s="32" t="s">
        <v>4252</v>
      </c>
      <c r="D2140" s="32" t="s">
        <v>4253</v>
      </c>
      <c r="E2140" s="32" t="s">
        <v>4254</v>
      </c>
      <c r="F2140" s="32" t="s">
        <v>8948</v>
      </c>
      <c r="G2140" s="32" t="s">
        <v>3379</v>
      </c>
      <c r="H2140" s="32" t="s">
        <v>3380</v>
      </c>
      <c r="I2140" s="32" t="s">
        <v>4605</v>
      </c>
      <c r="J2140" s="35">
        <v>170.82</v>
      </c>
      <c r="K2140" s="35">
        <v>0</v>
      </c>
      <c r="L2140" s="35">
        <v>0</v>
      </c>
      <c r="M2140" s="35">
        <v>0</v>
      </c>
      <c r="N2140" s="32" t="s">
        <v>2197</v>
      </c>
      <c r="O2140" s="32" t="s">
        <v>18</v>
      </c>
      <c r="P2140" s="32">
        <v>9</v>
      </c>
      <c r="Q2140" s="32" t="s">
        <v>4255</v>
      </c>
    </row>
    <row r="2141" spans="1:17" hidden="1" x14ac:dyDescent="0.25">
      <c r="A2141" s="57">
        <v>42250.460851192132</v>
      </c>
      <c r="B2141" s="32" t="s">
        <v>21</v>
      </c>
      <c r="C2141" s="32" t="s">
        <v>4252</v>
      </c>
      <c r="D2141" s="32" t="s">
        <v>4253</v>
      </c>
      <c r="E2141" s="32" t="s">
        <v>4254</v>
      </c>
      <c r="F2141" s="32" t="s">
        <v>8948</v>
      </c>
      <c r="G2141" s="32" t="s">
        <v>2652</v>
      </c>
      <c r="H2141" s="32" t="s">
        <v>2653</v>
      </c>
      <c r="I2141" s="32" t="s">
        <v>4605</v>
      </c>
      <c r="J2141" s="35">
        <v>549.12</v>
      </c>
      <c r="K2141" s="35">
        <v>0</v>
      </c>
      <c r="L2141" s="35">
        <v>0</v>
      </c>
      <c r="M2141" s="35">
        <v>0</v>
      </c>
      <c r="N2141" s="32" t="s">
        <v>2197</v>
      </c>
      <c r="O2141" s="32" t="s">
        <v>18</v>
      </c>
      <c r="P2141" s="32">
        <v>22</v>
      </c>
      <c r="Q2141" s="32" t="s">
        <v>4255</v>
      </c>
    </row>
    <row r="2142" spans="1:17" hidden="1" x14ac:dyDescent="0.25">
      <c r="A2142" s="57">
        <v>42250.460851192132</v>
      </c>
      <c r="B2142" s="32" t="s">
        <v>21</v>
      </c>
      <c r="C2142" s="32" t="s">
        <v>4252</v>
      </c>
      <c r="D2142" s="32" t="s">
        <v>4253</v>
      </c>
      <c r="E2142" s="32" t="s">
        <v>4254</v>
      </c>
      <c r="F2142" s="32" t="s">
        <v>8948</v>
      </c>
      <c r="G2142" s="32" t="s">
        <v>3096</v>
      </c>
      <c r="H2142" s="32" t="s">
        <v>3097</v>
      </c>
      <c r="I2142" s="32" t="s">
        <v>4605</v>
      </c>
      <c r="J2142" s="35">
        <v>52.58</v>
      </c>
      <c r="K2142" s="35">
        <v>0</v>
      </c>
      <c r="L2142" s="35">
        <v>0</v>
      </c>
      <c r="M2142" s="35">
        <v>0</v>
      </c>
      <c r="N2142" s="32" t="s">
        <v>2197</v>
      </c>
      <c r="O2142" s="32" t="s">
        <v>18</v>
      </c>
      <c r="P2142" s="32">
        <v>22</v>
      </c>
      <c r="Q2142" s="32" t="s">
        <v>4255</v>
      </c>
    </row>
    <row r="2143" spans="1:17" hidden="1" x14ac:dyDescent="0.25">
      <c r="A2143" s="57">
        <v>42250.460853206016</v>
      </c>
      <c r="B2143" s="32" t="s">
        <v>21</v>
      </c>
      <c r="C2143" s="32" t="s">
        <v>4252</v>
      </c>
      <c r="D2143" s="32" t="s">
        <v>4253</v>
      </c>
      <c r="E2143" s="32" t="s">
        <v>4258</v>
      </c>
      <c r="F2143" s="32" t="s">
        <v>8949</v>
      </c>
      <c r="G2143" s="32" t="s">
        <v>3379</v>
      </c>
      <c r="H2143" s="32" t="s">
        <v>3380</v>
      </c>
      <c r="I2143" s="32" t="s">
        <v>4605</v>
      </c>
      <c r="J2143" s="35">
        <v>284.7</v>
      </c>
      <c r="K2143" s="35">
        <v>0</v>
      </c>
      <c r="L2143" s="35">
        <v>0</v>
      </c>
      <c r="M2143" s="35">
        <v>0</v>
      </c>
      <c r="N2143" s="32" t="s">
        <v>2197</v>
      </c>
      <c r="O2143" s="32" t="s">
        <v>18</v>
      </c>
      <c r="P2143" s="32">
        <v>15</v>
      </c>
      <c r="Q2143" s="32" t="s">
        <v>4259</v>
      </c>
    </row>
    <row r="2144" spans="1:17" hidden="1" x14ac:dyDescent="0.25">
      <c r="A2144" s="57">
        <v>42250.46085447917</v>
      </c>
      <c r="B2144" s="32" t="s">
        <v>21</v>
      </c>
      <c r="C2144" s="32" t="s">
        <v>4252</v>
      </c>
      <c r="D2144" s="32" t="s">
        <v>4253</v>
      </c>
      <c r="E2144" s="32" t="s">
        <v>4256</v>
      </c>
      <c r="F2144" s="32" t="s">
        <v>8950</v>
      </c>
      <c r="G2144" s="32" t="s">
        <v>2646</v>
      </c>
      <c r="H2144" s="32" t="s">
        <v>2647</v>
      </c>
      <c r="I2144" s="32" t="s">
        <v>4605</v>
      </c>
      <c r="J2144" s="35">
        <v>2417.41</v>
      </c>
      <c r="K2144" s="35">
        <v>0</v>
      </c>
      <c r="L2144" s="35">
        <v>0</v>
      </c>
      <c r="M2144" s="35">
        <v>0</v>
      </c>
      <c r="N2144" s="32" t="s">
        <v>2197</v>
      </c>
      <c r="O2144" s="32" t="s">
        <v>18</v>
      </c>
      <c r="P2144" s="32">
        <v>103</v>
      </c>
      <c r="Q2144" s="32" t="s">
        <v>4257</v>
      </c>
    </row>
    <row r="2145" spans="1:17" hidden="1" x14ac:dyDescent="0.25">
      <c r="A2145" s="57">
        <v>42250.460855752317</v>
      </c>
      <c r="B2145" s="32" t="s">
        <v>21</v>
      </c>
      <c r="C2145" s="32" t="s">
        <v>4252</v>
      </c>
      <c r="D2145" s="32" t="s">
        <v>4253</v>
      </c>
      <c r="E2145" s="32" t="s">
        <v>4827</v>
      </c>
      <c r="F2145" s="32" t="s">
        <v>8951</v>
      </c>
      <c r="G2145" s="32" t="s">
        <v>2646</v>
      </c>
      <c r="H2145" s="32" t="s">
        <v>2647</v>
      </c>
      <c r="I2145" s="32" t="s">
        <v>4605</v>
      </c>
      <c r="J2145" s="35">
        <v>9247.18</v>
      </c>
      <c r="K2145" s="35">
        <v>0</v>
      </c>
      <c r="L2145" s="35">
        <v>0</v>
      </c>
      <c r="M2145" s="35">
        <v>0</v>
      </c>
      <c r="N2145" s="32" t="s">
        <v>2197</v>
      </c>
      <c r="O2145" s="32" t="s">
        <v>18</v>
      </c>
      <c r="P2145" s="32">
        <v>394</v>
      </c>
      <c r="Q2145" s="32" t="s">
        <v>4735</v>
      </c>
    </row>
    <row r="2146" spans="1:17" hidden="1" x14ac:dyDescent="0.25">
      <c r="A2146" s="57">
        <v>42250.460856979167</v>
      </c>
      <c r="B2146" s="32" t="s">
        <v>21</v>
      </c>
      <c r="C2146" s="32" t="s">
        <v>4252</v>
      </c>
      <c r="D2146" s="32" t="s">
        <v>4253</v>
      </c>
      <c r="E2146" s="32" t="s">
        <v>5240</v>
      </c>
      <c r="F2146" s="32" t="s">
        <v>8952</v>
      </c>
      <c r="G2146" s="32" t="s">
        <v>2646</v>
      </c>
      <c r="H2146" s="32" t="s">
        <v>2647</v>
      </c>
      <c r="I2146" s="32" t="s">
        <v>4605</v>
      </c>
      <c r="J2146" s="35">
        <v>7205.29</v>
      </c>
      <c r="K2146" s="35">
        <v>0</v>
      </c>
      <c r="L2146" s="35">
        <v>0</v>
      </c>
      <c r="M2146" s="35">
        <v>0</v>
      </c>
      <c r="N2146" s="32" t="s">
        <v>2197</v>
      </c>
      <c r="O2146" s="32" t="s">
        <v>18</v>
      </c>
      <c r="P2146" s="32">
        <v>307</v>
      </c>
      <c r="Q2146" s="32" t="s">
        <v>5241</v>
      </c>
    </row>
    <row r="2147" spans="1:17" hidden="1" x14ac:dyDescent="0.25">
      <c r="A2147" s="57">
        <v>42250.461292280095</v>
      </c>
      <c r="B2147" s="32" t="s">
        <v>290</v>
      </c>
      <c r="C2147" s="32" t="s">
        <v>4086</v>
      </c>
      <c r="D2147" s="32" t="s">
        <v>4087</v>
      </c>
      <c r="E2147" s="32" t="s">
        <v>4088</v>
      </c>
      <c r="F2147" s="32" t="s">
        <v>8953</v>
      </c>
      <c r="G2147" s="32" t="s">
        <v>3383</v>
      </c>
      <c r="H2147" s="32" t="s">
        <v>3384</v>
      </c>
      <c r="I2147" s="32" t="s">
        <v>4605</v>
      </c>
      <c r="J2147" s="35">
        <v>673.14</v>
      </c>
      <c r="K2147" s="35">
        <v>0</v>
      </c>
      <c r="L2147" s="35">
        <v>0</v>
      </c>
      <c r="M2147" s="35">
        <v>0</v>
      </c>
      <c r="N2147" s="32" t="s">
        <v>2197</v>
      </c>
      <c r="O2147" s="32" t="s">
        <v>18</v>
      </c>
      <c r="P2147" s="32">
        <v>13</v>
      </c>
      <c r="Q2147" s="32" t="s">
        <v>4089</v>
      </c>
    </row>
    <row r="2148" spans="1:17" hidden="1" x14ac:dyDescent="0.25">
      <c r="A2148" s="57">
        <v>42250.461292280095</v>
      </c>
      <c r="B2148" s="32" t="s">
        <v>290</v>
      </c>
      <c r="C2148" s="32" t="s">
        <v>4086</v>
      </c>
      <c r="D2148" s="32" t="s">
        <v>4087</v>
      </c>
      <c r="E2148" s="32" t="s">
        <v>4088</v>
      </c>
      <c r="F2148" s="32" t="s">
        <v>8953</v>
      </c>
      <c r="G2148" s="32" t="s">
        <v>3154</v>
      </c>
      <c r="H2148" s="32" t="s">
        <v>3155</v>
      </c>
      <c r="I2148" s="32" t="s">
        <v>4605</v>
      </c>
      <c r="J2148" s="35">
        <v>1660.14</v>
      </c>
      <c r="K2148" s="35">
        <v>0</v>
      </c>
      <c r="L2148" s="35">
        <v>0</v>
      </c>
      <c r="M2148" s="35">
        <v>0</v>
      </c>
      <c r="N2148" s="32" t="s">
        <v>2197</v>
      </c>
      <c r="O2148" s="32" t="s">
        <v>18</v>
      </c>
      <c r="P2148" s="32">
        <v>46</v>
      </c>
      <c r="Q2148" s="32" t="s">
        <v>4089</v>
      </c>
    </row>
    <row r="2149" spans="1:17" hidden="1" x14ac:dyDescent="0.25">
      <c r="A2149" s="57">
        <v>42250.461293946762</v>
      </c>
      <c r="B2149" s="32" t="s">
        <v>290</v>
      </c>
      <c r="C2149" s="32" t="s">
        <v>4086</v>
      </c>
      <c r="D2149" s="32" t="s">
        <v>4087</v>
      </c>
      <c r="E2149" s="32" t="s">
        <v>4090</v>
      </c>
      <c r="F2149" s="32" t="s">
        <v>8954</v>
      </c>
      <c r="G2149" s="32" t="s">
        <v>3079</v>
      </c>
      <c r="H2149" s="32" t="s">
        <v>3080</v>
      </c>
      <c r="I2149" s="32" t="s">
        <v>4605</v>
      </c>
      <c r="J2149" s="35">
        <v>43.01</v>
      </c>
      <c r="K2149" s="35">
        <v>0</v>
      </c>
      <c r="L2149" s="35">
        <v>0</v>
      </c>
      <c r="M2149" s="35">
        <v>0</v>
      </c>
      <c r="N2149" s="32" t="s">
        <v>2197</v>
      </c>
      <c r="O2149" s="32" t="s">
        <v>18</v>
      </c>
      <c r="P2149" s="32">
        <v>11</v>
      </c>
      <c r="Q2149" s="32" t="s">
        <v>4091</v>
      </c>
    </row>
    <row r="2150" spans="1:17" hidden="1" x14ac:dyDescent="0.25">
      <c r="A2150" s="57">
        <v>42250.461293946762</v>
      </c>
      <c r="B2150" s="32" t="s">
        <v>290</v>
      </c>
      <c r="C2150" s="32" t="s">
        <v>4086</v>
      </c>
      <c r="D2150" s="32" t="s">
        <v>4087</v>
      </c>
      <c r="E2150" s="32" t="s">
        <v>4090</v>
      </c>
      <c r="F2150" s="32" t="s">
        <v>8954</v>
      </c>
      <c r="G2150" s="32" t="s">
        <v>3002</v>
      </c>
      <c r="H2150" s="32" t="s">
        <v>3003</v>
      </c>
      <c r="I2150" s="32" t="s">
        <v>4605</v>
      </c>
      <c r="J2150" s="35">
        <v>111.43</v>
      </c>
      <c r="K2150" s="35">
        <v>0</v>
      </c>
      <c r="L2150" s="35">
        <v>0</v>
      </c>
      <c r="M2150" s="35">
        <v>0</v>
      </c>
      <c r="N2150" s="32" t="s">
        <v>2197</v>
      </c>
      <c r="O2150" s="32" t="s">
        <v>18</v>
      </c>
      <c r="P2150" s="32">
        <v>11</v>
      </c>
      <c r="Q2150" s="32" t="s">
        <v>4091</v>
      </c>
    </row>
    <row r="2151" spans="1:17" hidden="1" x14ac:dyDescent="0.25">
      <c r="A2151" s="57">
        <v>42250.461293946762</v>
      </c>
      <c r="B2151" s="32" t="s">
        <v>290</v>
      </c>
      <c r="C2151" s="32" t="s">
        <v>4086</v>
      </c>
      <c r="D2151" s="32" t="s">
        <v>4087</v>
      </c>
      <c r="E2151" s="32" t="s">
        <v>4090</v>
      </c>
      <c r="F2151" s="32" t="s">
        <v>8954</v>
      </c>
      <c r="G2151" s="32" t="s">
        <v>2679</v>
      </c>
      <c r="H2151" s="32" t="s">
        <v>2680</v>
      </c>
      <c r="I2151" s="32" t="s">
        <v>4605</v>
      </c>
      <c r="J2151" s="35">
        <v>473.33</v>
      </c>
      <c r="K2151" s="35">
        <v>0</v>
      </c>
      <c r="L2151" s="35">
        <v>0</v>
      </c>
      <c r="M2151" s="35">
        <v>0</v>
      </c>
      <c r="N2151" s="32" t="s">
        <v>2197</v>
      </c>
      <c r="O2151" s="32" t="s">
        <v>18</v>
      </c>
      <c r="P2151" s="32">
        <v>11</v>
      </c>
      <c r="Q2151" s="32" t="s">
        <v>4091</v>
      </c>
    </row>
    <row r="2152" spans="1:17" hidden="1" x14ac:dyDescent="0.25">
      <c r="A2152" s="57">
        <v>42250.461295567133</v>
      </c>
      <c r="B2152" s="32" t="s">
        <v>290</v>
      </c>
      <c r="C2152" s="32" t="s">
        <v>4086</v>
      </c>
      <c r="D2152" s="32" t="s">
        <v>4087</v>
      </c>
      <c r="E2152" s="32" t="s">
        <v>4092</v>
      </c>
      <c r="F2152" s="32" t="s">
        <v>8955</v>
      </c>
      <c r="G2152" s="32" t="s">
        <v>3383</v>
      </c>
      <c r="H2152" s="32" t="s">
        <v>3384</v>
      </c>
      <c r="I2152" s="32" t="s">
        <v>4605</v>
      </c>
      <c r="J2152" s="35">
        <v>1035.5999999999999</v>
      </c>
      <c r="K2152" s="35">
        <v>0</v>
      </c>
      <c r="L2152" s="35">
        <v>0</v>
      </c>
      <c r="M2152" s="35">
        <v>0</v>
      </c>
      <c r="N2152" s="32" t="s">
        <v>2197</v>
      </c>
      <c r="O2152" s="32" t="s">
        <v>18</v>
      </c>
      <c r="P2152" s="32">
        <v>20</v>
      </c>
      <c r="Q2152" s="32" t="s">
        <v>4093</v>
      </c>
    </row>
    <row r="2153" spans="1:17" hidden="1" x14ac:dyDescent="0.25">
      <c r="A2153" s="57">
        <v>42250.461295567133</v>
      </c>
      <c r="B2153" s="32" t="s">
        <v>290</v>
      </c>
      <c r="C2153" s="32" t="s">
        <v>4086</v>
      </c>
      <c r="D2153" s="32" t="s">
        <v>4087</v>
      </c>
      <c r="E2153" s="32" t="s">
        <v>4092</v>
      </c>
      <c r="F2153" s="32" t="s">
        <v>8955</v>
      </c>
      <c r="G2153" s="32" t="s">
        <v>3154</v>
      </c>
      <c r="H2153" s="32" t="s">
        <v>3155</v>
      </c>
      <c r="I2153" s="32" t="s">
        <v>4605</v>
      </c>
      <c r="J2153" s="35">
        <v>252.63</v>
      </c>
      <c r="K2153" s="35">
        <v>0</v>
      </c>
      <c r="L2153" s="35">
        <v>0</v>
      </c>
      <c r="M2153" s="35">
        <v>0</v>
      </c>
      <c r="N2153" s="32" t="s">
        <v>2197</v>
      </c>
      <c r="O2153" s="32" t="s">
        <v>18</v>
      </c>
      <c r="P2153" s="32">
        <v>7</v>
      </c>
      <c r="Q2153" s="32" t="s">
        <v>4093</v>
      </c>
    </row>
    <row r="2154" spans="1:17" hidden="1" x14ac:dyDescent="0.25">
      <c r="A2154" s="57">
        <v>42250.46129684028</v>
      </c>
      <c r="B2154" s="32" t="s">
        <v>290</v>
      </c>
      <c r="C2154" s="32" t="s">
        <v>4086</v>
      </c>
      <c r="D2154" s="32" t="s">
        <v>4087</v>
      </c>
      <c r="E2154" s="32" t="s">
        <v>4094</v>
      </c>
      <c r="F2154" s="32" t="s">
        <v>8956</v>
      </c>
      <c r="G2154" s="32" t="s">
        <v>2679</v>
      </c>
      <c r="H2154" s="32" t="s">
        <v>2680</v>
      </c>
      <c r="I2154" s="32" t="s">
        <v>4605</v>
      </c>
      <c r="J2154" s="35">
        <v>172.12</v>
      </c>
      <c r="K2154" s="35">
        <v>0</v>
      </c>
      <c r="L2154" s="35">
        <v>0</v>
      </c>
      <c r="M2154" s="35">
        <v>0</v>
      </c>
      <c r="N2154" s="32" t="s">
        <v>2197</v>
      </c>
      <c r="O2154" s="32" t="s">
        <v>18</v>
      </c>
      <c r="P2154" s="32">
        <v>4</v>
      </c>
      <c r="Q2154" s="32" t="s">
        <v>4095</v>
      </c>
    </row>
    <row r="2155" spans="1:17" hidden="1" x14ac:dyDescent="0.25">
      <c r="A2155" s="57">
        <v>42250.46129684028</v>
      </c>
      <c r="B2155" s="32" t="s">
        <v>290</v>
      </c>
      <c r="C2155" s="32" t="s">
        <v>4086</v>
      </c>
      <c r="D2155" s="32" t="s">
        <v>4087</v>
      </c>
      <c r="E2155" s="32" t="s">
        <v>4094</v>
      </c>
      <c r="F2155" s="32" t="s">
        <v>8956</v>
      </c>
      <c r="G2155" s="32" t="s">
        <v>3079</v>
      </c>
      <c r="H2155" s="32" t="s">
        <v>3080</v>
      </c>
      <c r="I2155" s="32" t="s">
        <v>4605</v>
      </c>
      <c r="J2155" s="35">
        <v>15.64</v>
      </c>
      <c r="K2155" s="35">
        <v>0</v>
      </c>
      <c r="L2155" s="35">
        <v>0</v>
      </c>
      <c r="M2155" s="35">
        <v>0</v>
      </c>
      <c r="N2155" s="32" t="s">
        <v>2197</v>
      </c>
      <c r="O2155" s="32" t="s">
        <v>18</v>
      </c>
      <c r="P2155" s="32">
        <v>4</v>
      </c>
      <c r="Q2155" s="32" t="s">
        <v>4095</v>
      </c>
    </row>
    <row r="2156" spans="1:17" hidden="1" x14ac:dyDescent="0.25">
      <c r="A2156" s="57">
        <v>42250.46129684028</v>
      </c>
      <c r="B2156" s="32" t="s">
        <v>290</v>
      </c>
      <c r="C2156" s="32" t="s">
        <v>4086</v>
      </c>
      <c r="D2156" s="32" t="s">
        <v>4087</v>
      </c>
      <c r="E2156" s="32" t="s">
        <v>4094</v>
      </c>
      <c r="F2156" s="32" t="s">
        <v>8956</v>
      </c>
      <c r="G2156" s="32" t="s">
        <v>3002</v>
      </c>
      <c r="H2156" s="32" t="s">
        <v>3003</v>
      </c>
      <c r="I2156" s="32" t="s">
        <v>4605</v>
      </c>
      <c r="J2156" s="35">
        <v>40.520000000000003</v>
      </c>
      <c r="K2156" s="35">
        <v>0</v>
      </c>
      <c r="L2156" s="35">
        <v>0</v>
      </c>
      <c r="M2156" s="35">
        <v>0</v>
      </c>
      <c r="N2156" s="32" t="s">
        <v>2197</v>
      </c>
      <c r="O2156" s="32" t="s">
        <v>18</v>
      </c>
      <c r="P2156" s="32">
        <v>4</v>
      </c>
      <c r="Q2156" s="32" t="s">
        <v>4095</v>
      </c>
    </row>
    <row r="2157" spans="1:17" hidden="1" x14ac:dyDescent="0.25">
      <c r="A2157" s="57">
        <v>42250.46129846065</v>
      </c>
      <c r="B2157" s="32" t="s">
        <v>290</v>
      </c>
      <c r="C2157" s="32" t="s">
        <v>4086</v>
      </c>
      <c r="D2157" s="32" t="s">
        <v>4087</v>
      </c>
      <c r="E2157" s="32" t="s">
        <v>4096</v>
      </c>
      <c r="F2157" s="32" t="s">
        <v>8957</v>
      </c>
      <c r="G2157" s="32" t="s">
        <v>3383</v>
      </c>
      <c r="H2157" s="32" t="s">
        <v>3384</v>
      </c>
      <c r="I2157" s="32" t="s">
        <v>4605</v>
      </c>
      <c r="J2157" s="35">
        <v>51.78</v>
      </c>
      <c r="K2157" s="35">
        <v>0</v>
      </c>
      <c r="L2157" s="35">
        <v>0</v>
      </c>
      <c r="M2157" s="35">
        <v>0</v>
      </c>
      <c r="N2157" s="32" t="s">
        <v>2197</v>
      </c>
      <c r="O2157" s="32" t="s">
        <v>18</v>
      </c>
      <c r="P2157" s="32">
        <v>1</v>
      </c>
      <c r="Q2157" s="32" t="s">
        <v>4097</v>
      </c>
    </row>
    <row r="2158" spans="1:17" hidden="1" x14ac:dyDescent="0.25">
      <c r="A2158" s="57">
        <v>42250.461299733797</v>
      </c>
      <c r="B2158" s="32" t="s">
        <v>290</v>
      </c>
      <c r="C2158" s="32" t="s">
        <v>4086</v>
      </c>
      <c r="D2158" s="32" t="s">
        <v>4087</v>
      </c>
      <c r="E2158" s="32" t="s">
        <v>4098</v>
      </c>
      <c r="F2158" s="32" t="s">
        <v>8958</v>
      </c>
      <c r="G2158" s="32" t="s">
        <v>3154</v>
      </c>
      <c r="H2158" s="32" t="s">
        <v>3155</v>
      </c>
      <c r="I2158" s="32" t="s">
        <v>4605</v>
      </c>
      <c r="J2158" s="35">
        <v>2165.4</v>
      </c>
      <c r="K2158" s="35">
        <v>0</v>
      </c>
      <c r="L2158" s="35">
        <v>0</v>
      </c>
      <c r="M2158" s="35">
        <v>0</v>
      </c>
      <c r="N2158" s="32" t="s">
        <v>2197</v>
      </c>
      <c r="O2158" s="32" t="s">
        <v>18</v>
      </c>
      <c r="P2158" s="32">
        <v>60</v>
      </c>
      <c r="Q2158" s="32" t="s">
        <v>4099</v>
      </c>
    </row>
    <row r="2159" spans="1:17" hidden="1" x14ac:dyDescent="0.25">
      <c r="A2159" s="57">
        <v>42250.461301157404</v>
      </c>
      <c r="B2159" s="32" t="s">
        <v>290</v>
      </c>
      <c r="C2159" s="32" t="s">
        <v>4086</v>
      </c>
      <c r="D2159" s="32" t="s">
        <v>4087</v>
      </c>
      <c r="E2159" s="32" t="s">
        <v>4100</v>
      </c>
      <c r="F2159" s="32" t="s">
        <v>8959</v>
      </c>
      <c r="G2159" s="32" t="s">
        <v>3154</v>
      </c>
      <c r="H2159" s="32" t="s">
        <v>3155</v>
      </c>
      <c r="I2159" s="32" t="s">
        <v>4605</v>
      </c>
      <c r="J2159" s="35">
        <v>36.090000000000003</v>
      </c>
      <c r="K2159" s="35">
        <v>0</v>
      </c>
      <c r="L2159" s="35">
        <v>0</v>
      </c>
      <c r="M2159" s="35">
        <v>0</v>
      </c>
      <c r="N2159" s="32" t="s">
        <v>2197</v>
      </c>
      <c r="O2159" s="32" t="s">
        <v>18</v>
      </c>
      <c r="P2159" s="32">
        <v>1</v>
      </c>
      <c r="Q2159" s="32" t="s">
        <v>2292</v>
      </c>
    </row>
    <row r="2160" spans="1:17" hidden="1" x14ac:dyDescent="0.25">
      <c r="A2160" s="57">
        <v>42250.461302627315</v>
      </c>
      <c r="B2160" s="32" t="s">
        <v>290</v>
      </c>
      <c r="C2160" s="32" t="s">
        <v>4086</v>
      </c>
      <c r="D2160" s="32" t="s">
        <v>4087</v>
      </c>
      <c r="E2160" s="32" t="s">
        <v>4101</v>
      </c>
      <c r="F2160" s="32" t="s">
        <v>8960</v>
      </c>
      <c r="G2160" s="32" t="s">
        <v>3588</v>
      </c>
      <c r="H2160" s="32" t="s">
        <v>3589</v>
      </c>
      <c r="I2160" s="32" t="s">
        <v>4605</v>
      </c>
      <c r="J2160" s="35">
        <v>1087.3800000000001</v>
      </c>
      <c r="K2160" s="35">
        <v>0</v>
      </c>
      <c r="L2160" s="35">
        <v>0</v>
      </c>
      <c r="M2160" s="35">
        <v>0</v>
      </c>
      <c r="N2160" s="32" t="s">
        <v>2197</v>
      </c>
      <c r="O2160" s="32" t="s">
        <v>18</v>
      </c>
      <c r="P2160" s="32">
        <v>21</v>
      </c>
      <c r="Q2160" s="32" t="s">
        <v>2513</v>
      </c>
    </row>
    <row r="2161" spans="1:17" hidden="1" x14ac:dyDescent="0.25">
      <c r="A2161" s="57">
        <v>42250.461302627315</v>
      </c>
      <c r="B2161" s="32" t="s">
        <v>290</v>
      </c>
      <c r="C2161" s="32" t="s">
        <v>4086</v>
      </c>
      <c r="D2161" s="32" t="s">
        <v>4087</v>
      </c>
      <c r="E2161" s="32" t="s">
        <v>4101</v>
      </c>
      <c r="F2161" s="32" t="s">
        <v>8960</v>
      </c>
      <c r="G2161" s="32" t="s">
        <v>3154</v>
      </c>
      <c r="H2161" s="32" t="s">
        <v>3155</v>
      </c>
      <c r="I2161" s="32" t="s">
        <v>4605</v>
      </c>
      <c r="J2161" s="35">
        <v>72.180000000000007</v>
      </c>
      <c r="K2161" s="35">
        <v>0</v>
      </c>
      <c r="L2161" s="35">
        <v>0</v>
      </c>
      <c r="M2161" s="35">
        <v>0</v>
      </c>
      <c r="N2161" s="32" t="s">
        <v>2197</v>
      </c>
      <c r="O2161" s="32" t="s">
        <v>18</v>
      </c>
      <c r="P2161" s="32">
        <v>2</v>
      </c>
      <c r="Q2161" s="32" t="s">
        <v>2513</v>
      </c>
    </row>
    <row r="2162" spans="1:17" hidden="1" x14ac:dyDescent="0.25">
      <c r="A2162" s="57">
        <v>42250.461304050928</v>
      </c>
      <c r="B2162" s="32" t="s">
        <v>290</v>
      </c>
      <c r="C2162" s="32" t="s">
        <v>4086</v>
      </c>
      <c r="D2162" s="32" t="s">
        <v>4087</v>
      </c>
      <c r="E2162" s="32" t="s">
        <v>4471</v>
      </c>
      <c r="F2162" s="32" t="s">
        <v>8961</v>
      </c>
      <c r="G2162" s="32" t="s">
        <v>3154</v>
      </c>
      <c r="H2162" s="32" t="s">
        <v>3155</v>
      </c>
      <c r="I2162" s="32" t="s">
        <v>4605</v>
      </c>
      <c r="J2162" s="35">
        <v>433.08</v>
      </c>
      <c r="K2162" s="35">
        <v>0</v>
      </c>
      <c r="L2162" s="35">
        <v>0</v>
      </c>
      <c r="M2162" s="35">
        <v>0</v>
      </c>
      <c r="N2162" s="32" t="s">
        <v>2197</v>
      </c>
      <c r="O2162" s="32" t="s">
        <v>18</v>
      </c>
      <c r="P2162" s="32">
        <v>12</v>
      </c>
      <c r="Q2162" s="32" t="s">
        <v>4360</v>
      </c>
    </row>
    <row r="2163" spans="1:17" hidden="1" x14ac:dyDescent="0.25">
      <c r="A2163" s="57">
        <v>42250.461304050928</v>
      </c>
      <c r="B2163" s="32" t="s">
        <v>290</v>
      </c>
      <c r="C2163" s="32" t="s">
        <v>4086</v>
      </c>
      <c r="D2163" s="32" t="s">
        <v>4087</v>
      </c>
      <c r="E2163" s="32" t="s">
        <v>4471</v>
      </c>
      <c r="F2163" s="32" t="s">
        <v>8961</v>
      </c>
      <c r="G2163" s="32" t="s">
        <v>3230</v>
      </c>
      <c r="H2163" s="32" t="s">
        <v>3231</v>
      </c>
      <c r="I2163" s="32" t="s">
        <v>4605</v>
      </c>
      <c r="J2163" s="35">
        <v>18</v>
      </c>
      <c r="K2163" s="35">
        <v>0</v>
      </c>
      <c r="L2163" s="35">
        <v>0</v>
      </c>
      <c r="M2163" s="35">
        <v>0</v>
      </c>
      <c r="N2163" s="32" t="s">
        <v>2197</v>
      </c>
      <c r="O2163" s="32" t="s">
        <v>18</v>
      </c>
      <c r="P2163" s="32">
        <v>12</v>
      </c>
      <c r="Q2163" s="32" t="s">
        <v>4360</v>
      </c>
    </row>
    <row r="2164" spans="1:17" hidden="1" x14ac:dyDescent="0.25">
      <c r="A2164" s="57">
        <v>42250.461305324076</v>
      </c>
      <c r="B2164" s="32" t="s">
        <v>290</v>
      </c>
      <c r="C2164" s="32" t="s">
        <v>4086</v>
      </c>
      <c r="D2164" s="32" t="s">
        <v>4087</v>
      </c>
      <c r="E2164" s="32" t="s">
        <v>4317</v>
      </c>
      <c r="F2164" s="32" t="s">
        <v>8962</v>
      </c>
      <c r="G2164" s="32" t="s">
        <v>3588</v>
      </c>
      <c r="H2164" s="32" t="s">
        <v>3589</v>
      </c>
      <c r="I2164" s="32" t="s">
        <v>4605</v>
      </c>
      <c r="J2164" s="35">
        <v>258.89999999999998</v>
      </c>
      <c r="K2164" s="35">
        <v>0</v>
      </c>
      <c r="L2164" s="35">
        <v>0</v>
      </c>
      <c r="M2164" s="35">
        <v>0</v>
      </c>
      <c r="N2164" s="32" t="s">
        <v>2197</v>
      </c>
      <c r="O2164" s="32" t="s">
        <v>18</v>
      </c>
      <c r="P2164" s="32">
        <v>5</v>
      </c>
      <c r="Q2164" s="32" t="s">
        <v>4318</v>
      </c>
    </row>
    <row r="2165" spans="1:17" hidden="1" x14ac:dyDescent="0.25">
      <c r="A2165" s="57">
        <v>42250.461305324076</v>
      </c>
      <c r="B2165" s="32" t="s">
        <v>290</v>
      </c>
      <c r="C2165" s="32" t="s">
        <v>4086</v>
      </c>
      <c r="D2165" s="32" t="s">
        <v>4087</v>
      </c>
      <c r="E2165" s="32" t="s">
        <v>4317</v>
      </c>
      <c r="F2165" s="32" t="s">
        <v>8962</v>
      </c>
      <c r="G2165" s="32" t="s">
        <v>3154</v>
      </c>
      <c r="H2165" s="32" t="s">
        <v>3155</v>
      </c>
      <c r="I2165" s="32" t="s">
        <v>4605</v>
      </c>
      <c r="J2165" s="35">
        <v>180.45</v>
      </c>
      <c r="K2165" s="35">
        <v>0</v>
      </c>
      <c r="L2165" s="35">
        <v>0</v>
      </c>
      <c r="M2165" s="35">
        <v>0</v>
      </c>
      <c r="N2165" s="32" t="s">
        <v>2197</v>
      </c>
      <c r="O2165" s="32" t="s">
        <v>18</v>
      </c>
      <c r="P2165" s="32">
        <v>5</v>
      </c>
      <c r="Q2165" s="32" t="s">
        <v>4318</v>
      </c>
    </row>
    <row r="2166" spans="1:17" hidden="1" x14ac:dyDescent="0.25">
      <c r="A2166" s="57">
        <v>42250.461306747682</v>
      </c>
      <c r="B2166" s="32" t="s">
        <v>290</v>
      </c>
      <c r="C2166" s="32" t="s">
        <v>4086</v>
      </c>
      <c r="D2166" s="32" t="s">
        <v>4087</v>
      </c>
      <c r="E2166" s="32" t="s">
        <v>4705</v>
      </c>
      <c r="F2166" s="32" t="s">
        <v>8963</v>
      </c>
      <c r="G2166" s="32" t="s">
        <v>3588</v>
      </c>
      <c r="H2166" s="32" t="s">
        <v>3589</v>
      </c>
      <c r="I2166" s="32" t="s">
        <v>4605</v>
      </c>
      <c r="J2166" s="35">
        <v>1812.3</v>
      </c>
      <c r="K2166" s="35">
        <v>0</v>
      </c>
      <c r="L2166" s="35">
        <v>0</v>
      </c>
      <c r="M2166" s="35">
        <v>0</v>
      </c>
      <c r="N2166" s="32" t="s">
        <v>2197</v>
      </c>
      <c r="O2166" s="32" t="s">
        <v>18</v>
      </c>
      <c r="P2166" s="32">
        <v>35</v>
      </c>
      <c r="Q2166" s="32" t="s">
        <v>4591</v>
      </c>
    </row>
    <row r="2167" spans="1:17" hidden="1" x14ac:dyDescent="0.25">
      <c r="A2167" s="57">
        <v>42250.461306747682</v>
      </c>
      <c r="B2167" s="32" t="s">
        <v>290</v>
      </c>
      <c r="C2167" s="32" t="s">
        <v>4086</v>
      </c>
      <c r="D2167" s="32" t="s">
        <v>4087</v>
      </c>
      <c r="E2167" s="32" t="s">
        <v>4705</v>
      </c>
      <c r="F2167" s="32" t="s">
        <v>8963</v>
      </c>
      <c r="G2167" s="32" t="s">
        <v>3154</v>
      </c>
      <c r="H2167" s="32" t="s">
        <v>3155</v>
      </c>
      <c r="I2167" s="32" t="s">
        <v>4605</v>
      </c>
      <c r="J2167" s="35">
        <v>180.45</v>
      </c>
      <c r="K2167" s="35">
        <v>0</v>
      </c>
      <c r="L2167" s="35">
        <v>0</v>
      </c>
      <c r="M2167" s="35">
        <v>0</v>
      </c>
      <c r="N2167" s="32" t="s">
        <v>2197</v>
      </c>
      <c r="O2167" s="32" t="s">
        <v>18</v>
      </c>
      <c r="P2167" s="32">
        <v>5</v>
      </c>
      <c r="Q2167" s="32" t="s">
        <v>4591</v>
      </c>
    </row>
    <row r="2168" spans="1:17" hidden="1" x14ac:dyDescent="0.25">
      <c r="A2168" s="57">
        <v>42250.461308217593</v>
      </c>
      <c r="B2168" s="32" t="s">
        <v>290</v>
      </c>
      <c r="C2168" s="32" t="s">
        <v>4086</v>
      </c>
      <c r="D2168" s="32" t="s">
        <v>4087</v>
      </c>
      <c r="E2168" s="32" t="s">
        <v>5312</v>
      </c>
      <c r="F2168" s="32" t="s">
        <v>8964</v>
      </c>
      <c r="G2168" s="32" t="s">
        <v>3154</v>
      </c>
      <c r="H2168" s="32" t="s">
        <v>3155</v>
      </c>
      <c r="I2168" s="32" t="s">
        <v>4605</v>
      </c>
      <c r="J2168" s="35">
        <v>180.45</v>
      </c>
      <c r="K2168" s="35">
        <v>0</v>
      </c>
      <c r="L2168" s="35">
        <v>0</v>
      </c>
      <c r="M2168" s="35">
        <v>0</v>
      </c>
      <c r="N2168" s="32" t="s">
        <v>2197</v>
      </c>
      <c r="O2168" s="32" t="s">
        <v>18</v>
      </c>
      <c r="P2168" s="32">
        <v>5</v>
      </c>
      <c r="Q2168" s="32" t="s">
        <v>5117</v>
      </c>
    </row>
    <row r="2169" spans="1:17" hidden="1" x14ac:dyDescent="0.25">
      <c r="A2169" s="57">
        <v>42250.46130949074</v>
      </c>
      <c r="B2169" s="32" t="s">
        <v>290</v>
      </c>
      <c r="C2169" s="32" t="s">
        <v>4086</v>
      </c>
      <c r="D2169" s="32" t="s">
        <v>4087</v>
      </c>
      <c r="E2169" s="32" t="s">
        <v>5664</v>
      </c>
      <c r="F2169" s="32" t="s">
        <v>8965</v>
      </c>
      <c r="G2169" s="32" t="s">
        <v>5308</v>
      </c>
      <c r="H2169" s="32" t="s">
        <v>5309</v>
      </c>
      <c r="I2169" s="32" t="s">
        <v>4605</v>
      </c>
      <c r="J2169" s="35">
        <v>215.15</v>
      </c>
      <c r="K2169" s="35">
        <v>0</v>
      </c>
      <c r="L2169" s="35">
        <v>0</v>
      </c>
      <c r="M2169" s="35">
        <v>0</v>
      </c>
      <c r="N2169" s="32" t="s">
        <v>2197</v>
      </c>
      <c r="O2169" s="32" t="s">
        <v>18</v>
      </c>
      <c r="P2169" s="32">
        <v>5</v>
      </c>
      <c r="Q2169" s="32" t="s">
        <v>5538</v>
      </c>
    </row>
    <row r="2170" spans="1:17" hidden="1" x14ac:dyDescent="0.25">
      <c r="A2170" s="57">
        <v>42250.46130949074</v>
      </c>
      <c r="B2170" s="32" t="s">
        <v>290</v>
      </c>
      <c r="C2170" s="32" t="s">
        <v>4086</v>
      </c>
      <c r="D2170" s="32" t="s">
        <v>4087</v>
      </c>
      <c r="E2170" s="32" t="s">
        <v>5664</v>
      </c>
      <c r="F2170" s="32" t="s">
        <v>8965</v>
      </c>
      <c r="G2170" s="32" t="s">
        <v>5643</v>
      </c>
      <c r="H2170" s="32" t="s">
        <v>5644</v>
      </c>
      <c r="I2170" s="32" t="s">
        <v>4605</v>
      </c>
      <c r="J2170" s="35">
        <v>19.55</v>
      </c>
      <c r="K2170" s="35">
        <v>0</v>
      </c>
      <c r="L2170" s="35">
        <v>0</v>
      </c>
      <c r="M2170" s="35">
        <v>0</v>
      </c>
      <c r="N2170" s="32" t="s">
        <v>2197</v>
      </c>
      <c r="O2170" s="32" t="s">
        <v>18</v>
      </c>
      <c r="P2170" s="32">
        <v>5</v>
      </c>
      <c r="Q2170" s="32" t="s">
        <v>5538</v>
      </c>
    </row>
    <row r="2171" spans="1:17" hidden="1" x14ac:dyDescent="0.25">
      <c r="A2171" s="57">
        <v>42250.46130949074</v>
      </c>
      <c r="B2171" s="32" t="s">
        <v>290</v>
      </c>
      <c r="C2171" s="32" t="s">
        <v>4086</v>
      </c>
      <c r="D2171" s="32" t="s">
        <v>4087</v>
      </c>
      <c r="E2171" s="32" t="s">
        <v>5664</v>
      </c>
      <c r="F2171" s="32" t="s">
        <v>8965</v>
      </c>
      <c r="G2171" s="32" t="s">
        <v>5310</v>
      </c>
      <c r="H2171" s="32" t="s">
        <v>5311</v>
      </c>
      <c r="I2171" s="32" t="s">
        <v>4605</v>
      </c>
      <c r="J2171" s="35">
        <v>50.65</v>
      </c>
      <c r="K2171" s="35">
        <v>0</v>
      </c>
      <c r="L2171" s="35">
        <v>0</v>
      </c>
      <c r="M2171" s="35">
        <v>0</v>
      </c>
      <c r="N2171" s="32" t="s">
        <v>2197</v>
      </c>
      <c r="O2171" s="32" t="s">
        <v>18</v>
      </c>
      <c r="P2171" s="32">
        <v>5</v>
      </c>
      <c r="Q2171" s="32" t="s">
        <v>5538</v>
      </c>
    </row>
    <row r="2172" spans="1:17" x14ac:dyDescent="0.25">
      <c r="A2172" s="57">
        <v>42250.461598692127</v>
      </c>
      <c r="B2172" s="32" t="s">
        <v>22</v>
      </c>
      <c r="C2172" s="32" t="s">
        <v>2449</v>
      </c>
      <c r="D2172" s="32" t="s">
        <v>2450</v>
      </c>
      <c r="E2172" s="32" t="s">
        <v>6201</v>
      </c>
      <c r="F2172" s="32" t="s">
        <v>6202</v>
      </c>
      <c r="G2172" s="32" t="s">
        <v>25</v>
      </c>
      <c r="H2172" s="32" t="s">
        <v>26</v>
      </c>
      <c r="I2172" s="32" t="s">
        <v>2006</v>
      </c>
      <c r="J2172" s="35">
        <v>0</v>
      </c>
      <c r="K2172" s="35">
        <v>0</v>
      </c>
      <c r="L2172" s="35">
        <v>0</v>
      </c>
      <c r="M2172" s="35">
        <v>0</v>
      </c>
      <c r="N2172" s="32" t="s">
        <v>19</v>
      </c>
      <c r="O2172" s="32" t="s">
        <v>27</v>
      </c>
      <c r="P2172" s="32">
        <v>1.75</v>
      </c>
      <c r="Q2172" s="32"/>
    </row>
    <row r="2173" spans="1:17" x14ac:dyDescent="0.25">
      <c r="A2173" s="57">
        <v>42250.461598692127</v>
      </c>
      <c r="B2173" s="32" t="s">
        <v>22</v>
      </c>
      <c r="C2173" s="32" t="s">
        <v>2449</v>
      </c>
      <c r="D2173" s="32" t="s">
        <v>2450</v>
      </c>
      <c r="E2173" s="32" t="s">
        <v>6201</v>
      </c>
      <c r="F2173" s="32" t="s">
        <v>6202</v>
      </c>
      <c r="G2173" s="32" t="s">
        <v>29</v>
      </c>
      <c r="H2173" s="32" t="s">
        <v>30</v>
      </c>
      <c r="I2173" s="32" t="s">
        <v>2006</v>
      </c>
      <c r="J2173" s="35">
        <v>0</v>
      </c>
      <c r="K2173" s="35">
        <v>0</v>
      </c>
      <c r="L2173" s="35">
        <v>0</v>
      </c>
      <c r="M2173" s="35">
        <v>2.57</v>
      </c>
      <c r="N2173" s="32" t="s">
        <v>19</v>
      </c>
      <c r="O2173" s="32" t="s">
        <v>27</v>
      </c>
      <c r="P2173" s="32">
        <v>1</v>
      </c>
      <c r="Q2173" s="32"/>
    </row>
    <row r="2174" spans="1:17" x14ac:dyDescent="0.25">
      <c r="A2174" s="57">
        <v>42250.462387002313</v>
      </c>
      <c r="B2174" s="32" t="s">
        <v>22</v>
      </c>
      <c r="C2174" s="32" t="s">
        <v>289</v>
      </c>
      <c r="D2174" s="32" t="s">
        <v>288</v>
      </c>
      <c r="E2174" s="32" t="s">
        <v>6203</v>
      </c>
      <c r="F2174" s="32" t="s">
        <v>6204</v>
      </c>
      <c r="G2174" s="32" t="s">
        <v>401</v>
      </c>
      <c r="H2174" s="32" t="s">
        <v>400</v>
      </c>
      <c r="I2174" s="32" t="s">
        <v>2006</v>
      </c>
      <c r="J2174" s="35">
        <v>320</v>
      </c>
      <c r="K2174" s="35">
        <v>0</v>
      </c>
      <c r="L2174" s="35">
        <v>15</v>
      </c>
      <c r="M2174" s="35">
        <v>0</v>
      </c>
      <c r="N2174" s="32" t="s">
        <v>19</v>
      </c>
      <c r="O2174" s="32" t="s">
        <v>37</v>
      </c>
      <c r="P2174" s="32">
        <v>1</v>
      </c>
      <c r="Q2174" s="32"/>
    </row>
    <row r="2175" spans="1:17" x14ac:dyDescent="0.25">
      <c r="A2175" s="57">
        <v>42250.462387002313</v>
      </c>
      <c r="B2175" s="32" t="s">
        <v>22</v>
      </c>
      <c r="C2175" s="32" t="s">
        <v>289</v>
      </c>
      <c r="D2175" s="32" t="s">
        <v>288</v>
      </c>
      <c r="E2175" s="32" t="s">
        <v>6203</v>
      </c>
      <c r="F2175" s="32" t="s">
        <v>6204</v>
      </c>
      <c r="G2175" s="32" t="s">
        <v>399</v>
      </c>
      <c r="H2175" s="32" t="s">
        <v>398</v>
      </c>
      <c r="I2175" s="32" t="s">
        <v>2006</v>
      </c>
      <c r="J2175" s="35">
        <v>25.6</v>
      </c>
      <c r="K2175" s="35">
        <v>0</v>
      </c>
      <c r="L2175" s="35">
        <v>15</v>
      </c>
      <c r="M2175" s="35">
        <v>0</v>
      </c>
      <c r="N2175" s="32" t="s">
        <v>19</v>
      </c>
      <c r="O2175" s="32" t="s">
        <v>37</v>
      </c>
      <c r="P2175" s="32">
        <v>1</v>
      </c>
      <c r="Q2175" s="32"/>
    </row>
    <row r="2176" spans="1:17" hidden="1" x14ac:dyDescent="0.25">
      <c r="A2176" s="57">
        <v>42250.464465856479</v>
      </c>
      <c r="B2176" s="32" t="s">
        <v>44</v>
      </c>
      <c r="C2176" s="32" t="s">
        <v>4102</v>
      </c>
      <c r="D2176" s="32" t="s">
        <v>4103</v>
      </c>
      <c r="E2176" s="32" t="s">
        <v>4104</v>
      </c>
      <c r="F2176" s="32" t="s">
        <v>8966</v>
      </c>
      <c r="G2176" s="32" t="s">
        <v>3154</v>
      </c>
      <c r="H2176" s="32" t="s">
        <v>3155</v>
      </c>
      <c r="I2176" s="32" t="s">
        <v>4605</v>
      </c>
      <c r="J2176" s="35">
        <v>51.1</v>
      </c>
      <c r="K2176" s="35">
        <v>0</v>
      </c>
      <c r="L2176" s="35">
        <v>0</v>
      </c>
      <c r="M2176" s="35">
        <v>0</v>
      </c>
      <c r="N2176" s="32" t="s">
        <v>2197</v>
      </c>
      <c r="O2176" s="32" t="s">
        <v>18</v>
      </c>
      <c r="P2176" s="32">
        <v>1</v>
      </c>
      <c r="Q2176" s="32" t="s">
        <v>4105</v>
      </c>
    </row>
    <row r="2177" spans="1:17" hidden="1" x14ac:dyDescent="0.25">
      <c r="A2177" s="57">
        <v>42250.464468368053</v>
      </c>
      <c r="B2177" s="32" t="s">
        <v>44</v>
      </c>
      <c r="C2177" s="32" t="s">
        <v>4102</v>
      </c>
      <c r="D2177" s="32" t="s">
        <v>4103</v>
      </c>
      <c r="E2177" s="32" t="s">
        <v>4106</v>
      </c>
      <c r="F2177" s="32" t="s">
        <v>8967</v>
      </c>
      <c r="G2177" s="32" t="s">
        <v>2774</v>
      </c>
      <c r="H2177" s="32" t="s">
        <v>2775</v>
      </c>
      <c r="I2177" s="32" t="s">
        <v>4605</v>
      </c>
      <c r="J2177" s="35">
        <v>626.34</v>
      </c>
      <c r="K2177" s="35">
        <v>0</v>
      </c>
      <c r="L2177" s="35">
        <v>0</v>
      </c>
      <c r="M2177" s="35">
        <v>0</v>
      </c>
      <c r="N2177" s="32" t="s">
        <v>2197</v>
      </c>
      <c r="O2177" s="32" t="s">
        <v>18</v>
      </c>
      <c r="P2177" s="32">
        <v>146</v>
      </c>
      <c r="Q2177" s="32" t="s">
        <v>4107</v>
      </c>
    </row>
    <row r="2178" spans="1:17" hidden="1" x14ac:dyDescent="0.25">
      <c r="A2178" s="57">
        <v>42250.464468368053</v>
      </c>
      <c r="B2178" s="32" t="s">
        <v>44</v>
      </c>
      <c r="C2178" s="32" t="s">
        <v>4102</v>
      </c>
      <c r="D2178" s="32" t="s">
        <v>4103</v>
      </c>
      <c r="E2178" s="32" t="s">
        <v>4106</v>
      </c>
      <c r="F2178" s="32" t="s">
        <v>8967</v>
      </c>
      <c r="G2178" s="32" t="s">
        <v>2682</v>
      </c>
      <c r="H2178" s="32" t="s">
        <v>2683</v>
      </c>
      <c r="I2178" s="32" t="s">
        <v>4605</v>
      </c>
      <c r="J2178" s="35">
        <v>19.12</v>
      </c>
      <c r="K2178" s="35">
        <v>0</v>
      </c>
      <c r="L2178" s="35">
        <v>0</v>
      </c>
      <c r="M2178" s="35">
        <v>0</v>
      </c>
      <c r="N2178" s="32" t="s">
        <v>2197</v>
      </c>
      <c r="O2178" s="32" t="s">
        <v>18</v>
      </c>
      <c r="P2178" s="32">
        <v>4</v>
      </c>
      <c r="Q2178" s="32" t="s">
        <v>4107</v>
      </c>
    </row>
    <row r="2179" spans="1:17" hidden="1" x14ac:dyDescent="0.25">
      <c r="A2179" s="57">
        <v>42250.464468368053</v>
      </c>
      <c r="B2179" s="32" t="s">
        <v>44</v>
      </c>
      <c r="C2179" s="32" t="s">
        <v>4102</v>
      </c>
      <c r="D2179" s="32" t="s">
        <v>4103</v>
      </c>
      <c r="E2179" s="32" t="s">
        <v>4106</v>
      </c>
      <c r="F2179" s="32" t="s">
        <v>8967</v>
      </c>
      <c r="G2179" s="32" t="s">
        <v>3049</v>
      </c>
      <c r="H2179" s="32" t="s">
        <v>3050</v>
      </c>
      <c r="I2179" s="32" t="s">
        <v>4605</v>
      </c>
      <c r="J2179" s="35">
        <v>4317</v>
      </c>
      <c r="K2179" s="35">
        <v>0</v>
      </c>
      <c r="L2179" s="35">
        <v>0</v>
      </c>
      <c r="M2179" s="35">
        <v>0</v>
      </c>
      <c r="N2179" s="32" t="s">
        <v>2197</v>
      </c>
      <c r="O2179" s="32" t="s">
        <v>18</v>
      </c>
      <c r="P2179" s="32">
        <v>150</v>
      </c>
      <c r="Q2179" s="32" t="s">
        <v>4107</v>
      </c>
    </row>
    <row r="2180" spans="1:17" hidden="1" x14ac:dyDescent="0.25">
      <c r="A2180" s="57">
        <v>42250.464468368053</v>
      </c>
      <c r="B2180" s="32" t="s">
        <v>44</v>
      </c>
      <c r="C2180" s="32" t="s">
        <v>4102</v>
      </c>
      <c r="D2180" s="32" t="s">
        <v>4103</v>
      </c>
      <c r="E2180" s="32" t="s">
        <v>4106</v>
      </c>
      <c r="F2180" s="32" t="s">
        <v>8967</v>
      </c>
      <c r="G2180" s="32" t="s">
        <v>2646</v>
      </c>
      <c r="H2180" s="32" t="s">
        <v>2647</v>
      </c>
      <c r="I2180" s="32" t="s">
        <v>4605</v>
      </c>
      <c r="J2180" s="35">
        <v>3009.8</v>
      </c>
      <c r="K2180" s="35">
        <v>0</v>
      </c>
      <c r="L2180" s="35">
        <v>0</v>
      </c>
      <c r="M2180" s="35">
        <v>0</v>
      </c>
      <c r="N2180" s="32" t="s">
        <v>2197</v>
      </c>
      <c r="O2180" s="32" t="s">
        <v>18</v>
      </c>
      <c r="P2180" s="32">
        <v>149</v>
      </c>
      <c r="Q2180" s="32" t="s">
        <v>4107</v>
      </c>
    </row>
    <row r="2181" spans="1:17" hidden="1" x14ac:dyDescent="0.25">
      <c r="A2181" s="57">
        <v>42250.464468368053</v>
      </c>
      <c r="B2181" s="32" t="s">
        <v>44</v>
      </c>
      <c r="C2181" s="32" t="s">
        <v>4102</v>
      </c>
      <c r="D2181" s="32" t="s">
        <v>4103</v>
      </c>
      <c r="E2181" s="32" t="s">
        <v>4106</v>
      </c>
      <c r="F2181" s="32" t="s">
        <v>8967</v>
      </c>
      <c r="G2181" s="32" t="s">
        <v>2663</v>
      </c>
      <c r="H2181" s="32" t="s">
        <v>2664</v>
      </c>
      <c r="I2181" s="32" t="s">
        <v>4605</v>
      </c>
      <c r="J2181" s="35">
        <v>22.15</v>
      </c>
      <c r="K2181" s="35">
        <v>0</v>
      </c>
      <c r="L2181" s="35">
        <v>0</v>
      </c>
      <c r="M2181" s="35">
        <v>0</v>
      </c>
      <c r="N2181" s="32" t="s">
        <v>2197</v>
      </c>
      <c r="O2181" s="32" t="s">
        <v>18</v>
      </c>
      <c r="P2181" s="32">
        <v>1</v>
      </c>
      <c r="Q2181" s="32" t="s">
        <v>4107</v>
      </c>
    </row>
    <row r="2182" spans="1:17" hidden="1" x14ac:dyDescent="0.25">
      <c r="A2182" s="57">
        <v>42250.464470567131</v>
      </c>
      <c r="B2182" s="32" t="s">
        <v>44</v>
      </c>
      <c r="C2182" s="32" t="s">
        <v>4102</v>
      </c>
      <c r="D2182" s="32" t="s">
        <v>4103</v>
      </c>
      <c r="E2182" s="32" t="s">
        <v>4108</v>
      </c>
      <c r="F2182" s="32" t="s">
        <v>8968</v>
      </c>
      <c r="G2182" s="32" t="s">
        <v>3049</v>
      </c>
      <c r="H2182" s="32" t="s">
        <v>3050</v>
      </c>
      <c r="I2182" s="32" t="s">
        <v>4605</v>
      </c>
      <c r="J2182" s="35">
        <v>1439</v>
      </c>
      <c r="K2182" s="35">
        <v>0</v>
      </c>
      <c r="L2182" s="35">
        <v>0</v>
      </c>
      <c r="M2182" s="35">
        <v>0</v>
      </c>
      <c r="N2182" s="32" t="s">
        <v>2197</v>
      </c>
      <c r="O2182" s="32" t="s">
        <v>18</v>
      </c>
      <c r="P2182" s="32">
        <v>50</v>
      </c>
      <c r="Q2182" s="32" t="s">
        <v>4109</v>
      </c>
    </row>
    <row r="2183" spans="1:17" hidden="1" x14ac:dyDescent="0.25">
      <c r="A2183" s="57">
        <v>42250.464470567131</v>
      </c>
      <c r="B2183" s="32" t="s">
        <v>44</v>
      </c>
      <c r="C2183" s="32" t="s">
        <v>4102</v>
      </c>
      <c r="D2183" s="32" t="s">
        <v>4103</v>
      </c>
      <c r="E2183" s="32" t="s">
        <v>4108</v>
      </c>
      <c r="F2183" s="32" t="s">
        <v>8968</v>
      </c>
      <c r="G2183" s="32" t="s">
        <v>2774</v>
      </c>
      <c r="H2183" s="32" t="s">
        <v>2775</v>
      </c>
      <c r="I2183" s="32" t="s">
        <v>4605</v>
      </c>
      <c r="J2183" s="35">
        <v>214.5</v>
      </c>
      <c r="K2183" s="35">
        <v>0</v>
      </c>
      <c r="L2183" s="35">
        <v>0</v>
      </c>
      <c r="M2183" s="35">
        <v>0</v>
      </c>
      <c r="N2183" s="32" t="s">
        <v>2197</v>
      </c>
      <c r="O2183" s="32" t="s">
        <v>18</v>
      </c>
      <c r="P2183" s="32">
        <v>50</v>
      </c>
      <c r="Q2183" s="32" t="s">
        <v>4109</v>
      </c>
    </row>
    <row r="2184" spans="1:17" hidden="1" x14ac:dyDescent="0.25">
      <c r="A2184" s="57">
        <v>42250.464470567131</v>
      </c>
      <c r="B2184" s="32" t="s">
        <v>44</v>
      </c>
      <c r="C2184" s="32" t="s">
        <v>4102</v>
      </c>
      <c r="D2184" s="32" t="s">
        <v>4103</v>
      </c>
      <c r="E2184" s="32" t="s">
        <v>4108</v>
      </c>
      <c r="F2184" s="32" t="s">
        <v>8968</v>
      </c>
      <c r="G2184" s="32" t="s">
        <v>2646</v>
      </c>
      <c r="H2184" s="32" t="s">
        <v>2647</v>
      </c>
      <c r="I2184" s="32" t="s">
        <v>4605</v>
      </c>
      <c r="J2184" s="35">
        <v>202</v>
      </c>
      <c r="K2184" s="35">
        <v>0</v>
      </c>
      <c r="L2184" s="35">
        <v>0</v>
      </c>
      <c r="M2184" s="35">
        <v>0</v>
      </c>
      <c r="N2184" s="32" t="s">
        <v>2197</v>
      </c>
      <c r="O2184" s="32" t="s">
        <v>18</v>
      </c>
      <c r="P2184" s="32">
        <v>10</v>
      </c>
      <c r="Q2184" s="32" t="s">
        <v>4109</v>
      </c>
    </row>
    <row r="2185" spans="1:17" hidden="1" x14ac:dyDescent="0.25">
      <c r="A2185" s="57">
        <v>42250.464472372689</v>
      </c>
      <c r="B2185" s="32" t="s">
        <v>44</v>
      </c>
      <c r="C2185" s="32" t="s">
        <v>4102</v>
      </c>
      <c r="D2185" s="32" t="s">
        <v>4103</v>
      </c>
      <c r="E2185" s="32" t="s">
        <v>4271</v>
      </c>
      <c r="F2185" s="32" t="s">
        <v>8969</v>
      </c>
      <c r="G2185" s="32" t="s">
        <v>3049</v>
      </c>
      <c r="H2185" s="32" t="s">
        <v>3050</v>
      </c>
      <c r="I2185" s="32" t="s">
        <v>4605</v>
      </c>
      <c r="J2185" s="35">
        <v>8634</v>
      </c>
      <c r="K2185" s="35">
        <v>0</v>
      </c>
      <c r="L2185" s="35">
        <v>0</v>
      </c>
      <c r="M2185" s="35">
        <v>0</v>
      </c>
      <c r="N2185" s="32" t="s">
        <v>2197</v>
      </c>
      <c r="O2185" s="32" t="s">
        <v>18</v>
      </c>
      <c r="P2185" s="32">
        <v>300</v>
      </c>
      <c r="Q2185" s="32" t="s">
        <v>2296</v>
      </c>
    </row>
    <row r="2186" spans="1:17" hidden="1" x14ac:dyDescent="0.25">
      <c r="A2186" s="57">
        <v>42250.464472372689</v>
      </c>
      <c r="B2186" s="32" t="s">
        <v>44</v>
      </c>
      <c r="C2186" s="32" t="s">
        <v>4102</v>
      </c>
      <c r="D2186" s="32" t="s">
        <v>4103</v>
      </c>
      <c r="E2186" s="32" t="s">
        <v>4271</v>
      </c>
      <c r="F2186" s="32" t="s">
        <v>8969</v>
      </c>
      <c r="G2186" s="32" t="s">
        <v>2774</v>
      </c>
      <c r="H2186" s="32" t="s">
        <v>2775</v>
      </c>
      <c r="I2186" s="32" t="s">
        <v>4605</v>
      </c>
      <c r="J2186" s="35">
        <v>1287</v>
      </c>
      <c r="K2186" s="35">
        <v>0</v>
      </c>
      <c r="L2186" s="35">
        <v>0</v>
      </c>
      <c r="M2186" s="35">
        <v>0</v>
      </c>
      <c r="N2186" s="32" t="s">
        <v>2197</v>
      </c>
      <c r="O2186" s="32" t="s">
        <v>18</v>
      </c>
      <c r="P2186" s="32">
        <v>300</v>
      </c>
      <c r="Q2186" s="32" t="s">
        <v>2296</v>
      </c>
    </row>
    <row r="2187" spans="1:17" hidden="1" x14ac:dyDescent="0.25">
      <c r="A2187" s="57">
        <v>42250.464473993059</v>
      </c>
      <c r="B2187" s="32" t="s">
        <v>44</v>
      </c>
      <c r="C2187" s="32" t="s">
        <v>4102</v>
      </c>
      <c r="D2187" s="32" t="s">
        <v>4103</v>
      </c>
      <c r="E2187" s="32" t="s">
        <v>4469</v>
      </c>
      <c r="F2187" s="32" t="s">
        <v>8970</v>
      </c>
      <c r="G2187" s="32" t="s">
        <v>3049</v>
      </c>
      <c r="H2187" s="32" t="s">
        <v>3050</v>
      </c>
      <c r="I2187" s="32" t="s">
        <v>4605</v>
      </c>
      <c r="J2187" s="35">
        <v>2878</v>
      </c>
      <c r="K2187" s="35">
        <v>0</v>
      </c>
      <c r="L2187" s="35">
        <v>0</v>
      </c>
      <c r="M2187" s="35">
        <v>0</v>
      </c>
      <c r="N2187" s="32" t="s">
        <v>2197</v>
      </c>
      <c r="O2187" s="32" t="s">
        <v>18</v>
      </c>
      <c r="P2187" s="32">
        <v>100</v>
      </c>
      <c r="Q2187" s="32" t="s">
        <v>4362</v>
      </c>
    </row>
    <row r="2188" spans="1:17" hidden="1" x14ac:dyDescent="0.25">
      <c r="A2188" s="57">
        <v>42250.464473993059</v>
      </c>
      <c r="B2188" s="32" t="s">
        <v>44</v>
      </c>
      <c r="C2188" s="32" t="s">
        <v>4102</v>
      </c>
      <c r="D2188" s="32" t="s">
        <v>4103</v>
      </c>
      <c r="E2188" s="32" t="s">
        <v>4469</v>
      </c>
      <c r="F2188" s="32" t="s">
        <v>8970</v>
      </c>
      <c r="G2188" s="32" t="s">
        <v>2774</v>
      </c>
      <c r="H2188" s="32" t="s">
        <v>2775</v>
      </c>
      <c r="I2188" s="32" t="s">
        <v>4605</v>
      </c>
      <c r="J2188" s="35">
        <v>429</v>
      </c>
      <c r="K2188" s="35">
        <v>0</v>
      </c>
      <c r="L2188" s="35">
        <v>0</v>
      </c>
      <c r="M2188" s="35">
        <v>0</v>
      </c>
      <c r="N2188" s="32" t="s">
        <v>2197</v>
      </c>
      <c r="O2188" s="32" t="s">
        <v>18</v>
      </c>
      <c r="P2188" s="32">
        <v>100</v>
      </c>
      <c r="Q2188" s="32" t="s">
        <v>4362</v>
      </c>
    </row>
    <row r="2189" spans="1:17" hidden="1" x14ac:dyDescent="0.25">
      <c r="A2189" s="57">
        <v>42250.464475428242</v>
      </c>
      <c r="B2189" s="32" t="s">
        <v>44</v>
      </c>
      <c r="C2189" s="32" t="s">
        <v>4102</v>
      </c>
      <c r="D2189" s="32" t="s">
        <v>4103</v>
      </c>
      <c r="E2189" s="32" t="s">
        <v>5433</v>
      </c>
      <c r="F2189" s="32" t="s">
        <v>8971</v>
      </c>
      <c r="G2189" s="32" t="s">
        <v>3049</v>
      </c>
      <c r="H2189" s="32" t="s">
        <v>3050</v>
      </c>
      <c r="I2189" s="32" t="s">
        <v>4605</v>
      </c>
      <c r="J2189" s="35">
        <v>28.78</v>
      </c>
      <c r="K2189" s="35">
        <v>0</v>
      </c>
      <c r="L2189" s="35">
        <v>0</v>
      </c>
      <c r="M2189" s="35">
        <v>0</v>
      </c>
      <c r="N2189" s="32" t="s">
        <v>2197</v>
      </c>
      <c r="O2189" s="32" t="s">
        <v>18</v>
      </c>
      <c r="P2189" s="32">
        <v>1</v>
      </c>
      <c r="Q2189" s="32" t="s">
        <v>4987</v>
      </c>
    </row>
    <row r="2190" spans="1:17" hidden="1" x14ac:dyDescent="0.25">
      <c r="A2190" s="57">
        <v>42250.464475428242</v>
      </c>
      <c r="B2190" s="32" t="s">
        <v>44</v>
      </c>
      <c r="C2190" s="32" t="s">
        <v>4102</v>
      </c>
      <c r="D2190" s="32" t="s">
        <v>4103</v>
      </c>
      <c r="E2190" s="32" t="s">
        <v>5433</v>
      </c>
      <c r="F2190" s="32" t="s">
        <v>8971</v>
      </c>
      <c r="G2190" s="32" t="s">
        <v>2774</v>
      </c>
      <c r="H2190" s="32" t="s">
        <v>2775</v>
      </c>
      <c r="I2190" s="32" t="s">
        <v>4605</v>
      </c>
      <c r="J2190" s="35">
        <v>4.29</v>
      </c>
      <c r="K2190" s="35">
        <v>0</v>
      </c>
      <c r="L2190" s="35">
        <v>0</v>
      </c>
      <c r="M2190" s="35">
        <v>0</v>
      </c>
      <c r="N2190" s="32" t="s">
        <v>2197</v>
      </c>
      <c r="O2190" s="32" t="s">
        <v>18</v>
      </c>
      <c r="P2190" s="32">
        <v>1</v>
      </c>
      <c r="Q2190" s="32" t="s">
        <v>4987</v>
      </c>
    </row>
    <row r="2191" spans="1:17" hidden="1" x14ac:dyDescent="0.25">
      <c r="A2191" s="57">
        <v>42250.464475428242</v>
      </c>
      <c r="B2191" s="32" t="s">
        <v>44</v>
      </c>
      <c r="C2191" s="32" t="s">
        <v>4102</v>
      </c>
      <c r="D2191" s="32" t="s">
        <v>4103</v>
      </c>
      <c r="E2191" s="32" t="s">
        <v>5433</v>
      </c>
      <c r="F2191" s="32" t="s">
        <v>8971</v>
      </c>
      <c r="G2191" s="32" t="s">
        <v>3456</v>
      </c>
      <c r="H2191" s="32" t="s">
        <v>3457</v>
      </c>
      <c r="I2191" s="32" t="s">
        <v>4605</v>
      </c>
      <c r="J2191" s="35">
        <v>3.18</v>
      </c>
      <c r="K2191" s="35">
        <v>0</v>
      </c>
      <c r="L2191" s="35">
        <v>0</v>
      </c>
      <c r="M2191" s="35">
        <v>0</v>
      </c>
      <c r="N2191" s="32" t="s">
        <v>2197</v>
      </c>
      <c r="O2191" s="32" t="s">
        <v>18</v>
      </c>
      <c r="P2191" s="32">
        <v>1</v>
      </c>
      <c r="Q2191" s="32" t="s">
        <v>4987</v>
      </c>
    </row>
    <row r="2192" spans="1:17" hidden="1" x14ac:dyDescent="0.25">
      <c r="A2192" s="57">
        <v>42250.464566585651</v>
      </c>
      <c r="B2192" s="32" t="s">
        <v>44</v>
      </c>
      <c r="C2192" s="32" t="s">
        <v>4102</v>
      </c>
      <c r="D2192" s="32" t="s">
        <v>4103</v>
      </c>
      <c r="E2192" s="32" t="s">
        <v>5518</v>
      </c>
      <c r="F2192" s="32" t="s">
        <v>8972</v>
      </c>
      <c r="G2192" s="32" t="s">
        <v>5189</v>
      </c>
      <c r="H2192" s="32" t="s">
        <v>5190</v>
      </c>
      <c r="I2192" s="32" t="s">
        <v>4605</v>
      </c>
      <c r="J2192" s="35">
        <v>7770.6</v>
      </c>
      <c r="K2192" s="35">
        <v>0</v>
      </c>
      <c r="L2192" s="35">
        <v>0</v>
      </c>
      <c r="M2192" s="35">
        <v>0</v>
      </c>
      <c r="N2192" s="32" t="s">
        <v>2197</v>
      </c>
      <c r="O2192" s="32" t="s">
        <v>18</v>
      </c>
      <c r="P2192" s="32">
        <v>270</v>
      </c>
      <c r="Q2192" s="32" t="s">
        <v>5287</v>
      </c>
    </row>
    <row r="2193" spans="1:17" hidden="1" x14ac:dyDescent="0.25">
      <c r="A2193" s="57">
        <v>42250.464566585651</v>
      </c>
      <c r="B2193" s="32" t="s">
        <v>44</v>
      </c>
      <c r="C2193" s="32" t="s">
        <v>4102</v>
      </c>
      <c r="D2193" s="32" t="s">
        <v>4103</v>
      </c>
      <c r="E2193" s="32" t="s">
        <v>5518</v>
      </c>
      <c r="F2193" s="32" t="s">
        <v>8972</v>
      </c>
      <c r="G2193" s="32" t="s">
        <v>2774</v>
      </c>
      <c r="H2193" s="32" t="s">
        <v>2775</v>
      </c>
      <c r="I2193" s="32" t="s">
        <v>4605</v>
      </c>
      <c r="J2193" s="35">
        <v>1158.3</v>
      </c>
      <c r="K2193" s="35">
        <v>0</v>
      </c>
      <c r="L2193" s="35">
        <v>0</v>
      </c>
      <c r="M2193" s="35">
        <v>0</v>
      </c>
      <c r="N2193" s="32" t="s">
        <v>2197</v>
      </c>
      <c r="O2193" s="32" t="s">
        <v>18</v>
      </c>
      <c r="P2193" s="32">
        <v>270</v>
      </c>
      <c r="Q2193" s="32" t="s">
        <v>5287</v>
      </c>
    </row>
    <row r="2194" spans="1:17" hidden="1" x14ac:dyDescent="0.25">
      <c r="A2194" s="57">
        <v>42250.465124155089</v>
      </c>
      <c r="B2194" s="32" t="s">
        <v>21</v>
      </c>
      <c r="C2194" s="32" t="s">
        <v>4110</v>
      </c>
      <c r="D2194" s="32" t="s">
        <v>4111</v>
      </c>
      <c r="E2194" s="32" t="s">
        <v>4112</v>
      </c>
      <c r="F2194" s="32" t="s">
        <v>8973</v>
      </c>
      <c r="G2194" s="32" t="s">
        <v>2690</v>
      </c>
      <c r="H2194" s="32" t="s">
        <v>2691</v>
      </c>
      <c r="I2194" s="32" t="s">
        <v>4605</v>
      </c>
      <c r="J2194" s="35">
        <v>208.8</v>
      </c>
      <c r="K2194" s="35">
        <v>0</v>
      </c>
      <c r="L2194" s="35">
        <v>0</v>
      </c>
      <c r="M2194" s="35">
        <v>0</v>
      </c>
      <c r="N2194" s="32" t="s">
        <v>2197</v>
      </c>
      <c r="O2194" s="32" t="s">
        <v>18</v>
      </c>
      <c r="P2194" s="32">
        <v>12</v>
      </c>
      <c r="Q2194" s="32" t="s">
        <v>4113</v>
      </c>
    </row>
    <row r="2195" spans="1:17" hidden="1" x14ac:dyDescent="0.25">
      <c r="A2195" s="57">
        <v>42250.465124155089</v>
      </c>
      <c r="B2195" s="32" t="s">
        <v>21</v>
      </c>
      <c r="C2195" s="32" t="s">
        <v>4110</v>
      </c>
      <c r="D2195" s="32" t="s">
        <v>4111</v>
      </c>
      <c r="E2195" s="32" t="s">
        <v>4112</v>
      </c>
      <c r="F2195" s="32" t="s">
        <v>8973</v>
      </c>
      <c r="G2195" s="32" t="s">
        <v>2693</v>
      </c>
      <c r="H2195" s="32" t="s">
        <v>2694</v>
      </c>
      <c r="I2195" s="32" t="s">
        <v>4605</v>
      </c>
      <c r="J2195" s="35">
        <v>16.079999999999998</v>
      </c>
      <c r="K2195" s="35">
        <v>0</v>
      </c>
      <c r="L2195" s="35">
        <v>0</v>
      </c>
      <c r="M2195" s="35">
        <v>0</v>
      </c>
      <c r="N2195" s="32" t="s">
        <v>2197</v>
      </c>
      <c r="O2195" s="32" t="s">
        <v>18</v>
      </c>
      <c r="P2195" s="32">
        <v>12</v>
      </c>
      <c r="Q2195" s="32" t="s">
        <v>4113</v>
      </c>
    </row>
    <row r="2196" spans="1:17" hidden="1" x14ac:dyDescent="0.25">
      <c r="A2196" s="57">
        <v>42250.465124155089</v>
      </c>
      <c r="B2196" s="32" t="s">
        <v>21</v>
      </c>
      <c r="C2196" s="32" t="s">
        <v>4110</v>
      </c>
      <c r="D2196" s="32" t="s">
        <v>4111</v>
      </c>
      <c r="E2196" s="32" t="s">
        <v>4112</v>
      </c>
      <c r="F2196" s="32" t="s">
        <v>8973</v>
      </c>
      <c r="G2196" s="32" t="s">
        <v>3218</v>
      </c>
      <c r="H2196" s="32" t="s">
        <v>3219</v>
      </c>
      <c r="I2196" s="32" t="s">
        <v>4605</v>
      </c>
      <c r="J2196" s="35">
        <v>23.4</v>
      </c>
      <c r="K2196" s="35">
        <v>0</v>
      </c>
      <c r="L2196" s="35">
        <v>0</v>
      </c>
      <c r="M2196" s="35">
        <v>0</v>
      </c>
      <c r="N2196" s="32" t="s">
        <v>2197</v>
      </c>
      <c r="O2196" s="32" t="s">
        <v>18</v>
      </c>
      <c r="P2196" s="32">
        <v>12</v>
      </c>
      <c r="Q2196" s="32" t="s">
        <v>4113</v>
      </c>
    </row>
    <row r="2197" spans="1:17" hidden="1" x14ac:dyDescent="0.25">
      <c r="A2197" s="57">
        <v>42250.465124155089</v>
      </c>
      <c r="B2197" s="32" t="s">
        <v>21</v>
      </c>
      <c r="C2197" s="32" t="s">
        <v>4110</v>
      </c>
      <c r="D2197" s="32" t="s">
        <v>4111</v>
      </c>
      <c r="E2197" s="32" t="s">
        <v>4112</v>
      </c>
      <c r="F2197" s="32" t="s">
        <v>8973</v>
      </c>
      <c r="G2197" s="32" t="s">
        <v>2962</v>
      </c>
      <c r="H2197" s="32" t="s">
        <v>2963</v>
      </c>
      <c r="I2197" s="32" t="s">
        <v>4605</v>
      </c>
      <c r="J2197" s="35">
        <v>52.25</v>
      </c>
      <c r="K2197" s="35">
        <v>0</v>
      </c>
      <c r="L2197" s="35">
        <v>0</v>
      </c>
      <c r="M2197" s="35">
        <v>0</v>
      </c>
      <c r="N2197" s="32" t="s">
        <v>2197</v>
      </c>
      <c r="O2197" s="32" t="s">
        <v>18</v>
      </c>
      <c r="P2197" s="32">
        <v>11</v>
      </c>
      <c r="Q2197" s="32" t="s">
        <v>4113</v>
      </c>
    </row>
    <row r="2198" spans="1:17" hidden="1" x14ac:dyDescent="0.25">
      <c r="A2198" s="57">
        <v>42250.465124155089</v>
      </c>
      <c r="B2198" s="32" t="s">
        <v>21</v>
      </c>
      <c r="C2198" s="32" t="s">
        <v>4110</v>
      </c>
      <c r="D2198" s="32" t="s">
        <v>4111</v>
      </c>
      <c r="E2198" s="32" t="s">
        <v>4112</v>
      </c>
      <c r="F2198" s="32" t="s">
        <v>8973</v>
      </c>
      <c r="G2198" s="32" t="s">
        <v>3235</v>
      </c>
      <c r="H2198" s="32" t="s">
        <v>3236</v>
      </c>
      <c r="I2198" s="32" t="s">
        <v>4605</v>
      </c>
      <c r="J2198" s="35">
        <v>4.2699999999999996</v>
      </c>
      <c r="K2198" s="35">
        <v>0</v>
      </c>
      <c r="L2198" s="35">
        <v>0</v>
      </c>
      <c r="M2198" s="35">
        <v>0</v>
      </c>
      <c r="N2198" s="32" t="s">
        <v>2197</v>
      </c>
      <c r="O2198" s="32" t="s">
        <v>18</v>
      </c>
      <c r="P2198" s="32">
        <v>1</v>
      </c>
      <c r="Q2198" s="32" t="s">
        <v>4113</v>
      </c>
    </row>
    <row r="2199" spans="1:17" hidden="1" x14ac:dyDescent="0.25">
      <c r="A2199" s="57">
        <v>42250.46512739583</v>
      </c>
      <c r="B2199" s="32" t="s">
        <v>21</v>
      </c>
      <c r="C2199" s="32" t="s">
        <v>4110</v>
      </c>
      <c r="D2199" s="32" t="s">
        <v>4111</v>
      </c>
      <c r="E2199" s="32" t="s">
        <v>4114</v>
      </c>
      <c r="F2199" s="32" t="s">
        <v>8974</v>
      </c>
      <c r="G2199" s="32" t="s">
        <v>3154</v>
      </c>
      <c r="H2199" s="32" t="s">
        <v>3155</v>
      </c>
      <c r="I2199" s="32" t="s">
        <v>4605</v>
      </c>
      <c r="J2199" s="35">
        <v>216.54</v>
      </c>
      <c r="K2199" s="35">
        <v>0</v>
      </c>
      <c r="L2199" s="35">
        <v>0</v>
      </c>
      <c r="M2199" s="35">
        <v>0</v>
      </c>
      <c r="N2199" s="32" t="s">
        <v>2197</v>
      </c>
      <c r="O2199" s="32" t="s">
        <v>18</v>
      </c>
      <c r="P2199" s="32">
        <v>6</v>
      </c>
      <c r="Q2199" s="32" t="s">
        <v>4113</v>
      </c>
    </row>
    <row r="2200" spans="1:17" hidden="1" x14ac:dyDescent="0.25">
      <c r="A2200" s="57">
        <v>42250.46512739583</v>
      </c>
      <c r="B2200" s="32" t="s">
        <v>21</v>
      </c>
      <c r="C2200" s="32" t="s">
        <v>4110</v>
      </c>
      <c r="D2200" s="32" t="s">
        <v>4111</v>
      </c>
      <c r="E2200" s="32" t="s">
        <v>4114</v>
      </c>
      <c r="F2200" s="32" t="s">
        <v>8974</v>
      </c>
      <c r="G2200" s="32" t="s">
        <v>3230</v>
      </c>
      <c r="H2200" s="32" t="s">
        <v>3231</v>
      </c>
      <c r="I2200" s="32" t="s">
        <v>4605</v>
      </c>
      <c r="J2200" s="35">
        <v>9</v>
      </c>
      <c r="K2200" s="35">
        <v>0</v>
      </c>
      <c r="L2200" s="35">
        <v>0</v>
      </c>
      <c r="M2200" s="35">
        <v>0</v>
      </c>
      <c r="N2200" s="32" t="s">
        <v>2197</v>
      </c>
      <c r="O2200" s="32" t="s">
        <v>18</v>
      </c>
      <c r="P2200" s="32">
        <v>6</v>
      </c>
      <c r="Q2200" s="32" t="s">
        <v>4113</v>
      </c>
    </row>
    <row r="2201" spans="1:17" hidden="1" x14ac:dyDescent="0.25">
      <c r="A2201" s="57">
        <v>42250.465129745367</v>
      </c>
      <c r="B2201" s="32" t="s">
        <v>21</v>
      </c>
      <c r="C2201" s="32" t="s">
        <v>4110</v>
      </c>
      <c r="D2201" s="32" t="s">
        <v>4111</v>
      </c>
      <c r="E2201" s="32" t="s">
        <v>4115</v>
      </c>
      <c r="F2201" s="32" t="s">
        <v>8975</v>
      </c>
      <c r="G2201" s="32" t="s">
        <v>3154</v>
      </c>
      <c r="H2201" s="32" t="s">
        <v>3155</v>
      </c>
      <c r="I2201" s="32" t="s">
        <v>4605</v>
      </c>
      <c r="J2201" s="35">
        <v>2526.3000000000002</v>
      </c>
      <c r="K2201" s="35">
        <v>0</v>
      </c>
      <c r="L2201" s="35">
        <v>0</v>
      </c>
      <c r="M2201" s="35">
        <v>0</v>
      </c>
      <c r="N2201" s="32" t="s">
        <v>2197</v>
      </c>
      <c r="O2201" s="32" t="s">
        <v>18</v>
      </c>
      <c r="P2201" s="32">
        <v>70</v>
      </c>
      <c r="Q2201" s="32" t="s">
        <v>4116</v>
      </c>
    </row>
    <row r="2202" spans="1:17" hidden="1" x14ac:dyDescent="0.25">
      <c r="A2202" s="57">
        <v>42250.465129745367</v>
      </c>
      <c r="B2202" s="32" t="s">
        <v>21</v>
      </c>
      <c r="C2202" s="32" t="s">
        <v>4110</v>
      </c>
      <c r="D2202" s="32" t="s">
        <v>4111</v>
      </c>
      <c r="E2202" s="32" t="s">
        <v>4115</v>
      </c>
      <c r="F2202" s="32" t="s">
        <v>8975</v>
      </c>
      <c r="G2202" s="32" t="s">
        <v>3230</v>
      </c>
      <c r="H2202" s="32" t="s">
        <v>3231</v>
      </c>
      <c r="I2202" s="32" t="s">
        <v>4605</v>
      </c>
      <c r="J2202" s="35">
        <v>105</v>
      </c>
      <c r="K2202" s="35">
        <v>0</v>
      </c>
      <c r="L2202" s="35">
        <v>0</v>
      </c>
      <c r="M2202" s="35">
        <v>0</v>
      </c>
      <c r="N2202" s="32" t="s">
        <v>2197</v>
      </c>
      <c r="O2202" s="32" t="s">
        <v>18</v>
      </c>
      <c r="P2202" s="32">
        <v>70</v>
      </c>
      <c r="Q2202" s="32" t="s">
        <v>4116</v>
      </c>
    </row>
    <row r="2203" spans="1:17" hidden="1" x14ac:dyDescent="0.25">
      <c r="A2203" s="57">
        <v>42250.465131909725</v>
      </c>
      <c r="B2203" s="32" t="s">
        <v>21</v>
      </c>
      <c r="C2203" s="32" t="s">
        <v>4110</v>
      </c>
      <c r="D2203" s="32" t="s">
        <v>4111</v>
      </c>
      <c r="E2203" s="32" t="s">
        <v>4117</v>
      </c>
      <c r="F2203" s="32" t="s">
        <v>8976</v>
      </c>
      <c r="G2203" s="32" t="s">
        <v>3154</v>
      </c>
      <c r="H2203" s="32" t="s">
        <v>3155</v>
      </c>
      <c r="I2203" s="32" t="s">
        <v>4605</v>
      </c>
      <c r="J2203" s="35">
        <v>1479.69</v>
      </c>
      <c r="K2203" s="35">
        <v>0</v>
      </c>
      <c r="L2203" s="35">
        <v>0</v>
      </c>
      <c r="M2203" s="35">
        <v>0</v>
      </c>
      <c r="N2203" s="32" t="s">
        <v>2197</v>
      </c>
      <c r="O2203" s="32" t="s">
        <v>18</v>
      </c>
      <c r="P2203" s="32">
        <v>41</v>
      </c>
      <c r="Q2203" s="32" t="s">
        <v>2430</v>
      </c>
    </row>
    <row r="2204" spans="1:17" hidden="1" x14ac:dyDescent="0.25">
      <c r="A2204" s="57">
        <v>42250.465131909725</v>
      </c>
      <c r="B2204" s="32" t="s">
        <v>21</v>
      </c>
      <c r="C2204" s="32" t="s">
        <v>4110</v>
      </c>
      <c r="D2204" s="32" t="s">
        <v>4111</v>
      </c>
      <c r="E2204" s="32" t="s">
        <v>4117</v>
      </c>
      <c r="F2204" s="32" t="s">
        <v>8976</v>
      </c>
      <c r="G2204" s="32" t="s">
        <v>3230</v>
      </c>
      <c r="H2204" s="32" t="s">
        <v>3231</v>
      </c>
      <c r="I2204" s="32" t="s">
        <v>4605</v>
      </c>
      <c r="J2204" s="35">
        <v>51</v>
      </c>
      <c r="K2204" s="35">
        <v>0</v>
      </c>
      <c r="L2204" s="35">
        <v>0</v>
      </c>
      <c r="M2204" s="35">
        <v>0</v>
      </c>
      <c r="N2204" s="32" t="s">
        <v>2197</v>
      </c>
      <c r="O2204" s="32" t="s">
        <v>18</v>
      </c>
      <c r="P2204" s="32">
        <v>34</v>
      </c>
      <c r="Q2204" s="32" t="s">
        <v>2430</v>
      </c>
    </row>
    <row r="2205" spans="1:17" hidden="1" x14ac:dyDescent="0.25">
      <c r="A2205" s="57">
        <v>42250.465131909725</v>
      </c>
      <c r="B2205" s="32" t="s">
        <v>21</v>
      </c>
      <c r="C2205" s="32" t="s">
        <v>4110</v>
      </c>
      <c r="D2205" s="32" t="s">
        <v>4111</v>
      </c>
      <c r="E2205" s="32" t="s">
        <v>4117</v>
      </c>
      <c r="F2205" s="32" t="s">
        <v>8976</v>
      </c>
      <c r="G2205" s="32" t="s">
        <v>2682</v>
      </c>
      <c r="H2205" s="32" t="s">
        <v>2683</v>
      </c>
      <c r="I2205" s="32" t="s">
        <v>4605</v>
      </c>
      <c r="J2205" s="35">
        <v>173.74</v>
      </c>
      <c r="K2205" s="35">
        <v>0</v>
      </c>
      <c r="L2205" s="35">
        <v>0</v>
      </c>
      <c r="M2205" s="35">
        <v>0</v>
      </c>
      <c r="N2205" s="32" t="s">
        <v>2197</v>
      </c>
      <c r="O2205" s="32" t="s">
        <v>18</v>
      </c>
      <c r="P2205" s="32">
        <v>34</v>
      </c>
      <c r="Q2205" s="32" t="s">
        <v>2430</v>
      </c>
    </row>
    <row r="2206" spans="1:17" hidden="1" x14ac:dyDescent="0.25">
      <c r="A2206" s="57">
        <v>42250.465131909725</v>
      </c>
      <c r="B2206" s="32" t="s">
        <v>21</v>
      </c>
      <c r="C2206" s="32" t="s">
        <v>4110</v>
      </c>
      <c r="D2206" s="32" t="s">
        <v>4111</v>
      </c>
      <c r="E2206" s="32" t="s">
        <v>4117</v>
      </c>
      <c r="F2206" s="32" t="s">
        <v>8976</v>
      </c>
      <c r="G2206" s="32" t="s">
        <v>2774</v>
      </c>
      <c r="H2206" s="32" t="s">
        <v>2775</v>
      </c>
      <c r="I2206" s="32" t="s">
        <v>4605</v>
      </c>
      <c r="J2206" s="35">
        <v>31.57</v>
      </c>
      <c r="K2206" s="35">
        <v>0</v>
      </c>
      <c r="L2206" s="35">
        <v>0</v>
      </c>
      <c r="M2206" s="35">
        <v>0</v>
      </c>
      <c r="N2206" s="32" t="s">
        <v>2197</v>
      </c>
      <c r="O2206" s="32" t="s">
        <v>18</v>
      </c>
      <c r="P2206" s="32">
        <v>7</v>
      </c>
      <c r="Q2206" s="32" t="s">
        <v>2430</v>
      </c>
    </row>
    <row r="2207" spans="1:17" hidden="1" x14ac:dyDescent="0.25">
      <c r="A2207" s="57">
        <v>42250.465134803242</v>
      </c>
      <c r="B2207" s="32" t="s">
        <v>21</v>
      </c>
      <c r="C2207" s="32" t="s">
        <v>4110</v>
      </c>
      <c r="D2207" s="32" t="s">
        <v>4111</v>
      </c>
      <c r="E2207" s="32" t="s">
        <v>4118</v>
      </c>
      <c r="F2207" s="32" t="s">
        <v>8977</v>
      </c>
      <c r="G2207" s="32" t="s">
        <v>3237</v>
      </c>
      <c r="H2207" s="32" t="s">
        <v>3238</v>
      </c>
      <c r="I2207" s="32" t="s">
        <v>4605</v>
      </c>
      <c r="J2207" s="35">
        <v>52.2</v>
      </c>
      <c r="K2207" s="35">
        <v>0</v>
      </c>
      <c r="L2207" s="35">
        <v>0</v>
      </c>
      <c r="M2207" s="35">
        <v>0</v>
      </c>
      <c r="N2207" s="32" t="s">
        <v>2197</v>
      </c>
      <c r="O2207" s="32" t="s">
        <v>18</v>
      </c>
      <c r="P2207" s="32">
        <v>3</v>
      </c>
      <c r="Q2207" s="32" t="s">
        <v>2430</v>
      </c>
    </row>
    <row r="2208" spans="1:17" hidden="1" x14ac:dyDescent="0.25">
      <c r="A2208" s="57">
        <v>42250.465134803242</v>
      </c>
      <c r="B2208" s="32" t="s">
        <v>21</v>
      </c>
      <c r="C2208" s="32" t="s">
        <v>4110</v>
      </c>
      <c r="D2208" s="32" t="s">
        <v>4111</v>
      </c>
      <c r="E2208" s="32" t="s">
        <v>4118</v>
      </c>
      <c r="F2208" s="32" t="s">
        <v>8977</v>
      </c>
      <c r="G2208" s="32" t="s">
        <v>3218</v>
      </c>
      <c r="H2208" s="32" t="s">
        <v>3219</v>
      </c>
      <c r="I2208" s="32" t="s">
        <v>4605</v>
      </c>
      <c r="J2208" s="35">
        <v>5.85</v>
      </c>
      <c r="K2208" s="35">
        <v>0</v>
      </c>
      <c r="L2208" s="35">
        <v>0</v>
      </c>
      <c r="M2208" s="35">
        <v>0</v>
      </c>
      <c r="N2208" s="32" t="s">
        <v>2197</v>
      </c>
      <c r="O2208" s="32" t="s">
        <v>18</v>
      </c>
      <c r="P2208" s="32">
        <v>3</v>
      </c>
      <c r="Q2208" s="32" t="s">
        <v>2430</v>
      </c>
    </row>
    <row r="2209" spans="1:17" hidden="1" x14ac:dyDescent="0.25">
      <c r="A2209" s="57">
        <v>42250.465134803242</v>
      </c>
      <c r="B2209" s="32" t="s">
        <v>21</v>
      </c>
      <c r="C2209" s="32" t="s">
        <v>4110</v>
      </c>
      <c r="D2209" s="32" t="s">
        <v>4111</v>
      </c>
      <c r="E2209" s="32" t="s">
        <v>4118</v>
      </c>
      <c r="F2209" s="32" t="s">
        <v>8977</v>
      </c>
      <c r="G2209" s="32" t="s">
        <v>2962</v>
      </c>
      <c r="H2209" s="32" t="s">
        <v>2963</v>
      </c>
      <c r="I2209" s="32" t="s">
        <v>4605</v>
      </c>
      <c r="J2209" s="35">
        <v>14.25</v>
      </c>
      <c r="K2209" s="35">
        <v>0</v>
      </c>
      <c r="L2209" s="35">
        <v>0</v>
      </c>
      <c r="M2209" s="35">
        <v>0</v>
      </c>
      <c r="N2209" s="32" t="s">
        <v>2197</v>
      </c>
      <c r="O2209" s="32" t="s">
        <v>18</v>
      </c>
      <c r="P2209" s="32">
        <v>3</v>
      </c>
      <c r="Q2209" s="32" t="s">
        <v>2430</v>
      </c>
    </row>
    <row r="2210" spans="1:17" hidden="1" x14ac:dyDescent="0.25">
      <c r="A2210" s="57">
        <v>42250.465134803242</v>
      </c>
      <c r="B2210" s="32" t="s">
        <v>21</v>
      </c>
      <c r="C2210" s="32" t="s">
        <v>4110</v>
      </c>
      <c r="D2210" s="32" t="s">
        <v>4111</v>
      </c>
      <c r="E2210" s="32" t="s">
        <v>4118</v>
      </c>
      <c r="F2210" s="32" t="s">
        <v>8977</v>
      </c>
      <c r="G2210" s="32" t="s">
        <v>3239</v>
      </c>
      <c r="H2210" s="32" t="s">
        <v>3240</v>
      </c>
      <c r="I2210" s="32" t="s">
        <v>4605</v>
      </c>
      <c r="J2210" s="35">
        <v>4.0199999999999996</v>
      </c>
      <c r="K2210" s="35">
        <v>0</v>
      </c>
      <c r="L2210" s="35">
        <v>0</v>
      </c>
      <c r="M2210" s="35">
        <v>0</v>
      </c>
      <c r="N2210" s="32" t="s">
        <v>2197</v>
      </c>
      <c r="O2210" s="32" t="s">
        <v>18</v>
      </c>
      <c r="P2210" s="32">
        <v>3</v>
      </c>
      <c r="Q2210" s="32" t="s">
        <v>2430</v>
      </c>
    </row>
    <row r="2211" spans="1:17" hidden="1" x14ac:dyDescent="0.25">
      <c r="A2211" s="57">
        <v>42250.465139699074</v>
      </c>
      <c r="B2211" s="32" t="s">
        <v>21</v>
      </c>
      <c r="C2211" s="32" t="s">
        <v>4110</v>
      </c>
      <c r="D2211" s="32" t="s">
        <v>4111</v>
      </c>
      <c r="E2211" s="32" t="s">
        <v>4824</v>
      </c>
      <c r="F2211" s="32" t="s">
        <v>8978</v>
      </c>
      <c r="G2211" s="32" t="s">
        <v>3154</v>
      </c>
      <c r="H2211" s="32" t="s">
        <v>3155</v>
      </c>
      <c r="I2211" s="32" t="s">
        <v>4605</v>
      </c>
      <c r="J2211" s="35">
        <v>180.45</v>
      </c>
      <c r="K2211" s="35">
        <v>0</v>
      </c>
      <c r="L2211" s="35">
        <v>0</v>
      </c>
      <c r="M2211" s="35">
        <v>0</v>
      </c>
      <c r="N2211" s="32" t="s">
        <v>2197</v>
      </c>
      <c r="O2211" s="32" t="s">
        <v>18</v>
      </c>
      <c r="P2211" s="32">
        <v>5</v>
      </c>
      <c r="Q2211" s="32" t="s">
        <v>4732</v>
      </c>
    </row>
    <row r="2212" spans="1:17" hidden="1" x14ac:dyDescent="0.25">
      <c r="A2212" s="57">
        <v>42250.465139699074</v>
      </c>
      <c r="B2212" s="32" t="s">
        <v>21</v>
      </c>
      <c r="C2212" s="32" t="s">
        <v>4110</v>
      </c>
      <c r="D2212" s="32" t="s">
        <v>4111</v>
      </c>
      <c r="E2212" s="32" t="s">
        <v>4824</v>
      </c>
      <c r="F2212" s="32" t="s">
        <v>8978</v>
      </c>
      <c r="G2212" s="32" t="s">
        <v>3230</v>
      </c>
      <c r="H2212" s="32" t="s">
        <v>3231</v>
      </c>
      <c r="I2212" s="32" t="s">
        <v>4605</v>
      </c>
      <c r="J2212" s="35">
        <v>7.5</v>
      </c>
      <c r="K2212" s="35">
        <v>0</v>
      </c>
      <c r="L2212" s="35">
        <v>0</v>
      </c>
      <c r="M2212" s="35">
        <v>0</v>
      </c>
      <c r="N2212" s="32" t="s">
        <v>2197</v>
      </c>
      <c r="O2212" s="32" t="s">
        <v>18</v>
      </c>
      <c r="P2212" s="32">
        <v>5</v>
      </c>
      <c r="Q2212" s="32" t="s">
        <v>4732</v>
      </c>
    </row>
    <row r="2213" spans="1:17" hidden="1" x14ac:dyDescent="0.25">
      <c r="A2213" s="57">
        <v>42250.465139699074</v>
      </c>
      <c r="B2213" s="32" t="s">
        <v>21</v>
      </c>
      <c r="C2213" s="32" t="s">
        <v>4110</v>
      </c>
      <c r="D2213" s="32" t="s">
        <v>4111</v>
      </c>
      <c r="E2213" s="32" t="s">
        <v>4824</v>
      </c>
      <c r="F2213" s="32" t="s">
        <v>8978</v>
      </c>
      <c r="G2213" s="32" t="s">
        <v>2682</v>
      </c>
      <c r="H2213" s="32" t="s">
        <v>2683</v>
      </c>
      <c r="I2213" s="32" t="s">
        <v>4605</v>
      </c>
      <c r="J2213" s="35">
        <v>25.55</v>
      </c>
      <c r="K2213" s="35">
        <v>0</v>
      </c>
      <c r="L2213" s="35">
        <v>0</v>
      </c>
      <c r="M2213" s="35">
        <v>0</v>
      </c>
      <c r="N2213" s="32" t="s">
        <v>2197</v>
      </c>
      <c r="O2213" s="32" t="s">
        <v>18</v>
      </c>
      <c r="P2213" s="32">
        <v>5</v>
      </c>
      <c r="Q2213" s="32" t="s">
        <v>4732</v>
      </c>
    </row>
    <row r="2214" spans="1:17" hidden="1" x14ac:dyDescent="0.25">
      <c r="A2214" s="57">
        <v>42250.465141319444</v>
      </c>
      <c r="B2214" s="32" t="s">
        <v>21</v>
      </c>
      <c r="C2214" s="32" t="s">
        <v>4110</v>
      </c>
      <c r="D2214" s="32" t="s">
        <v>4111</v>
      </c>
      <c r="E2214" s="32" t="s">
        <v>4825</v>
      </c>
      <c r="F2214" s="32" t="s">
        <v>8979</v>
      </c>
      <c r="G2214" s="32" t="s">
        <v>3237</v>
      </c>
      <c r="H2214" s="32" t="s">
        <v>3238</v>
      </c>
      <c r="I2214" s="32" t="s">
        <v>4605</v>
      </c>
      <c r="J2214" s="35">
        <v>139.19999999999999</v>
      </c>
      <c r="K2214" s="35">
        <v>0</v>
      </c>
      <c r="L2214" s="35">
        <v>0</v>
      </c>
      <c r="M2214" s="35">
        <v>0</v>
      </c>
      <c r="N2214" s="32" t="s">
        <v>2197</v>
      </c>
      <c r="O2214" s="32" t="s">
        <v>18</v>
      </c>
      <c r="P2214" s="32">
        <v>8</v>
      </c>
      <c r="Q2214" s="32" t="s">
        <v>4732</v>
      </c>
    </row>
    <row r="2215" spans="1:17" hidden="1" x14ac:dyDescent="0.25">
      <c r="A2215" s="57">
        <v>42250.465141319444</v>
      </c>
      <c r="B2215" s="32" t="s">
        <v>21</v>
      </c>
      <c r="C2215" s="32" t="s">
        <v>4110</v>
      </c>
      <c r="D2215" s="32" t="s">
        <v>4111</v>
      </c>
      <c r="E2215" s="32" t="s">
        <v>4825</v>
      </c>
      <c r="F2215" s="32" t="s">
        <v>8979</v>
      </c>
      <c r="G2215" s="32" t="s">
        <v>3218</v>
      </c>
      <c r="H2215" s="32" t="s">
        <v>3219</v>
      </c>
      <c r="I2215" s="32" t="s">
        <v>4605</v>
      </c>
      <c r="J2215" s="35">
        <v>15.6</v>
      </c>
      <c r="K2215" s="35">
        <v>0</v>
      </c>
      <c r="L2215" s="35">
        <v>0</v>
      </c>
      <c r="M2215" s="35">
        <v>0</v>
      </c>
      <c r="N2215" s="32" t="s">
        <v>2197</v>
      </c>
      <c r="O2215" s="32" t="s">
        <v>18</v>
      </c>
      <c r="P2215" s="32">
        <v>8</v>
      </c>
      <c r="Q2215" s="32" t="s">
        <v>4732</v>
      </c>
    </row>
    <row r="2216" spans="1:17" hidden="1" x14ac:dyDescent="0.25">
      <c r="A2216" s="57">
        <v>42250.465141319444</v>
      </c>
      <c r="B2216" s="32" t="s">
        <v>21</v>
      </c>
      <c r="C2216" s="32" t="s">
        <v>4110</v>
      </c>
      <c r="D2216" s="32" t="s">
        <v>4111</v>
      </c>
      <c r="E2216" s="32" t="s">
        <v>4825</v>
      </c>
      <c r="F2216" s="32" t="s">
        <v>8979</v>
      </c>
      <c r="G2216" s="32" t="s">
        <v>2962</v>
      </c>
      <c r="H2216" s="32" t="s">
        <v>2963</v>
      </c>
      <c r="I2216" s="32" t="s">
        <v>4605</v>
      </c>
      <c r="J2216" s="35">
        <v>38</v>
      </c>
      <c r="K2216" s="35">
        <v>0</v>
      </c>
      <c r="L2216" s="35">
        <v>0</v>
      </c>
      <c r="M2216" s="35">
        <v>0</v>
      </c>
      <c r="N2216" s="32" t="s">
        <v>2197</v>
      </c>
      <c r="O2216" s="32" t="s">
        <v>18</v>
      </c>
      <c r="P2216" s="32">
        <v>8</v>
      </c>
      <c r="Q2216" s="32" t="s">
        <v>4732</v>
      </c>
    </row>
    <row r="2217" spans="1:17" hidden="1" x14ac:dyDescent="0.25">
      <c r="A2217" s="57">
        <v>42250.465141319444</v>
      </c>
      <c r="B2217" s="32" t="s">
        <v>21</v>
      </c>
      <c r="C2217" s="32" t="s">
        <v>4110</v>
      </c>
      <c r="D2217" s="32" t="s">
        <v>4111</v>
      </c>
      <c r="E2217" s="32" t="s">
        <v>4825</v>
      </c>
      <c r="F2217" s="32" t="s">
        <v>8979</v>
      </c>
      <c r="G2217" s="32" t="s">
        <v>3239</v>
      </c>
      <c r="H2217" s="32" t="s">
        <v>3240</v>
      </c>
      <c r="I2217" s="32" t="s">
        <v>4605</v>
      </c>
      <c r="J2217" s="35">
        <v>10.72</v>
      </c>
      <c r="K2217" s="35">
        <v>0</v>
      </c>
      <c r="L2217" s="35">
        <v>0</v>
      </c>
      <c r="M2217" s="35">
        <v>0</v>
      </c>
      <c r="N2217" s="32" t="s">
        <v>2197</v>
      </c>
      <c r="O2217" s="32" t="s">
        <v>18</v>
      </c>
      <c r="P2217" s="32">
        <v>8</v>
      </c>
      <c r="Q2217" s="32" t="s">
        <v>4732</v>
      </c>
    </row>
    <row r="2218" spans="1:17" hidden="1" x14ac:dyDescent="0.25">
      <c r="A2218" s="57">
        <v>42250.465143483794</v>
      </c>
      <c r="B2218" s="32" t="s">
        <v>21</v>
      </c>
      <c r="C2218" s="32" t="s">
        <v>4110</v>
      </c>
      <c r="D2218" s="32" t="s">
        <v>4111</v>
      </c>
      <c r="E2218" s="32" t="s">
        <v>4736</v>
      </c>
      <c r="F2218" s="32" t="s">
        <v>8980</v>
      </c>
      <c r="G2218" s="32" t="s">
        <v>3154</v>
      </c>
      <c r="H2218" s="32" t="s">
        <v>3155</v>
      </c>
      <c r="I2218" s="32" t="s">
        <v>4605</v>
      </c>
      <c r="J2218" s="35">
        <v>288.72000000000003</v>
      </c>
      <c r="K2218" s="35">
        <v>0</v>
      </c>
      <c r="L2218" s="35">
        <v>0</v>
      </c>
      <c r="M2218" s="35">
        <v>0</v>
      </c>
      <c r="N2218" s="32" t="s">
        <v>2197</v>
      </c>
      <c r="O2218" s="32" t="s">
        <v>18</v>
      </c>
      <c r="P2218" s="32">
        <v>8</v>
      </c>
      <c r="Q2218" s="32" t="s">
        <v>4733</v>
      </c>
    </row>
    <row r="2219" spans="1:17" hidden="1" x14ac:dyDescent="0.25">
      <c r="A2219" s="57">
        <v>42250.465143483794</v>
      </c>
      <c r="B2219" s="32" t="s">
        <v>21</v>
      </c>
      <c r="C2219" s="32" t="s">
        <v>4110</v>
      </c>
      <c r="D2219" s="32" t="s">
        <v>4111</v>
      </c>
      <c r="E2219" s="32" t="s">
        <v>4736</v>
      </c>
      <c r="F2219" s="32" t="s">
        <v>8980</v>
      </c>
      <c r="G2219" s="32" t="s">
        <v>3230</v>
      </c>
      <c r="H2219" s="32" t="s">
        <v>3231</v>
      </c>
      <c r="I2219" s="32" t="s">
        <v>4605</v>
      </c>
      <c r="J2219" s="35">
        <v>9</v>
      </c>
      <c r="K2219" s="35">
        <v>0</v>
      </c>
      <c r="L2219" s="35">
        <v>0</v>
      </c>
      <c r="M2219" s="35">
        <v>0</v>
      </c>
      <c r="N2219" s="32" t="s">
        <v>2197</v>
      </c>
      <c r="O2219" s="32" t="s">
        <v>18</v>
      </c>
      <c r="P2219" s="32">
        <v>6</v>
      </c>
      <c r="Q2219" s="32" t="s">
        <v>4733</v>
      </c>
    </row>
    <row r="2220" spans="1:17" hidden="1" x14ac:dyDescent="0.25">
      <c r="A2220" s="57">
        <v>42250.465143483794</v>
      </c>
      <c r="B2220" s="32" t="s">
        <v>21</v>
      </c>
      <c r="C2220" s="32" t="s">
        <v>4110</v>
      </c>
      <c r="D2220" s="32" t="s">
        <v>4111</v>
      </c>
      <c r="E2220" s="32" t="s">
        <v>4736</v>
      </c>
      <c r="F2220" s="32" t="s">
        <v>8980</v>
      </c>
      <c r="G2220" s="32" t="s">
        <v>2682</v>
      </c>
      <c r="H2220" s="32" t="s">
        <v>2683</v>
      </c>
      <c r="I2220" s="32" t="s">
        <v>4605</v>
      </c>
      <c r="J2220" s="35">
        <v>30.66</v>
      </c>
      <c r="K2220" s="35">
        <v>0</v>
      </c>
      <c r="L2220" s="35">
        <v>0</v>
      </c>
      <c r="M2220" s="35">
        <v>0</v>
      </c>
      <c r="N2220" s="32" t="s">
        <v>2197</v>
      </c>
      <c r="O2220" s="32" t="s">
        <v>18</v>
      </c>
      <c r="P2220" s="32">
        <v>6</v>
      </c>
      <c r="Q2220" s="32" t="s">
        <v>4733</v>
      </c>
    </row>
    <row r="2221" spans="1:17" hidden="1" x14ac:dyDescent="0.25">
      <c r="A2221" s="57">
        <v>42250.465143483794</v>
      </c>
      <c r="B2221" s="32" t="s">
        <v>21</v>
      </c>
      <c r="C2221" s="32" t="s">
        <v>4110</v>
      </c>
      <c r="D2221" s="32" t="s">
        <v>4111</v>
      </c>
      <c r="E2221" s="32" t="s">
        <v>4736</v>
      </c>
      <c r="F2221" s="32" t="s">
        <v>8980</v>
      </c>
      <c r="G2221" s="32" t="s">
        <v>2774</v>
      </c>
      <c r="H2221" s="32" t="s">
        <v>2775</v>
      </c>
      <c r="I2221" s="32" t="s">
        <v>4605</v>
      </c>
      <c r="J2221" s="35">
        <v>9.02</v>
      </c>
      <c r="K2221" s="35">
        <v>0</v>
      </c>
      <c r="L2221" s="35">
        <v>0</v>
      </c>
      <c r="M2221" s="35">
        <v>0</v>
      </c>
      <c r="N2221" s="32" t="s">
        <v>2197</v>
      </c>
      <c r="O2221" s="32" t="s">
        <v>18</v>
      </c>
      <c r="P2221" s="32">
        <v>2</v>
      </c>
      <c r="Q2221" s="32" t="s">
        <v>4733</v>
      </c>
    </row>
    <row r="2222" spans="1:17" hidden="1" x14ac:dyDescent="0.25">
      <c r="A2222" s="57">
        <v>42250.465146030096</v>
      </c>
      <c r="B2222" s="32" t="s">
        <v>21</v>
      </c>
      <c r="C2222" s="32" t="s">
        <v>4110</v>
      </c>
      <c r="D2222" s="32" t="s">
        <v>4111</v>
      </c>
      <c r="E2222" s="32" t="s">
        <v>5084</v>
      </c>
      <c r="F2222" s="32" t="s">
        <v>8981</v>
      </c>
      <c r="G2222" s="32" t="s">
        <v>3237</v>
      </c>
      <c r="H2222" s="32" t="s">
        <v>3238</v>
      </c>
      <c r="I2222" s="32" t="s">
        <v>4605</v>
      </c>
      <c r="J2222" s="35">
        <v>243.6</v>
      </c>
      <c r="K2222" s="35">
        <v>0</v>
      </c>
      <c r="L2222" s="35">
        <v>0</v>
      </c>
      <c r="M2222" s="35">
        <v>0</v>
      </c>
      <c r="N2222" s="32" t="s">
        <v>2197</v>
      </c>
      <c r="O2222" s="32" t="s">
        <v>18</v>
      </c>
      <c r="P2222" s="32">
        <v>14</v>
      </c>
      <c r="Q2222" s="32" t="s">
        <v>4733</v>
      </c>
    </row>
    <row r="2223" spans="1:17" hidden="1" x14ac:dyDescent="0.25">
      <c r="A2223" s="57">
        <v>42250.465146030096</v>
      </c>
      <c r="B2223" s="32" t="s">
        <v>21</v>
      </c>
      <c r="C2223" s="32" t="s">
        <v>4110</v>
      </c>
      <c r="D2223" s="32" t="s">
        <v>4111</v>
      </c>
      <c r="E2223" s="32" t="s">
        <v>5084</v>
      </c>
      <c r="F2223" s="32" t="s">
        <v>8981</v>
      </c>
      <c r="G2223" s="32" t="s">
        <v>3218</v>
      </c>
      <c r="H2223" s="32" t="s">
        <v>3219</v>
      </c>
      <c r="I2223" s="32" t="s">
        <v>4605</v>
      </c>
      <c r="J2223" s="35">
        <v>27.3</v>
      </c>
      <c r="K2223" s="35">
        <v>0</v>
      </c>
      <c r="L2223" s="35">
        <v>0</v>
      </c>
      <c r="M2223" s="35">
        <v>0</v>
      </c>
      <c r="N2223" s="32" t="s">
        <v>2197</v>
      </c>
      <c r="O2223" s="32" t="s">
        <v>18</v>
      </c>
      <c r="P2223" s="32">
        <v>14</v>
      </c>
      <c r="Q2223" s="32" t="s">
        <v>4733</v>
      </c>
    </row>
    <row r="2224" spans="1:17" hidden="1" x14ac:dyDescent="0.25">
      <c r="A2224" s="57">
        <v>42250.465146030096</v>
      </c>
      <c r="B2224" s="32" t="s">
        <v>21</v>
      </c>
      <c r="C2224" s="32" t="s">
        <v>4110</v>
      </c>
      <c r="D2224" s="32" t="s">
        <v>4111</v>
      </c>
      <c r="E2224" s="32" t="s">
        <v>5084</v>
      </c>
      <c r="F2224" s="32" t="s">
        <v>8981</v>
      </c>
      <c r="G2224" s="32" t="s">
        <v>2962</v>
      </c>
      <c r="H2224" s="32" t="s">
        <v>2963</v>
      </c>
      <c r="I2224" s="32" t="s">
        <v>4605</v>
      </c>
      <c r="J2224" s="35">
        <v>66.5</v>
      </c>
      <c r="K2224" s="35">
        <v>0</v>
      </c>
      <c r="L2224" s="35">
        <v>0</v>
      </c>
      <c r="M2224" s="35">
        <v>0</v>
      </c>
      <c r="N2224" s="32" t="s">
        <v>2197</v>
      </c>
      <c r="O2224" s="32" t="s">
        <v>18</v>
      </c>
      <c r="P2224" s="32">
        <v>14</v>
      </c>
      <c r="Q2224" s="32" t="s">
        <v>4733</v>
      </c>
    </row>
    <row r="2225" spans="1:17" hidden="1" x14ac:dyDescent="0.25">
      <c r="A2225" s="57">
        <v>42250.465146030096</v>
      </c>
      <c r="B2225" s="32" t="s">
        <v>21</v>
      </c>
      <c r="C2225" s="32" t="s">
        <v>4110</v>
      </c>
      <c r="D2225" s="32" t="s">
        <v>4111</v>
      </c>
      <c r="E2225" s="32" t="s">
        <v>5084</v>
      </c>
      <c r="F2225" s="32" t="s">
        <v>8981</v>
      </c>
      <c r="G2225" s="32" t="s">
        <v>3239</v>
      </c>
      <c r="H2225" s="32" t="s">
        <v>3240</v>
      </c>
      <c r="I2225" s="32" t="s">
        <v>4605</v>
      </c>
      <c r="J2225" s="35">
        <v>18.760000000000002</v>
      </c>
      <c r="K2225" s="35">
        <v>0</v>
      </c>
      <c r="L2225" s="35">
        <v>0</v>
      </c>
      <c r="M2225" s="35">
        <v>0</v>
      </c>
      <c r="N2225" s="32" t="s">
        <v>2197</v>
      </c>
      <c r="O2225" s="32" t="s">
        <v>18</v>
      </c>
      <c r="P2225" s="32">
        <v>14</v>
      </c>
      <c r="Q2225" s="32" t="s">
        <v>4733</v>
      </c>
    </row>
    <row r="2226" spans="1:17" hidden="1" x14ac:dyDescent="0.25">
      <c r="A2226" s="57">
        <v>42250.46514818287</v>
      </c>
      <c r="B2226" s="32" t="s">
        <v>21</v>
      </c>
      <c r="C2226" s="32" t="s">
        <v>4110</v>
      </c>
      <c r="D2226" s="32" t="s">
        <v>4111</v>
      </c>
      <c r="E2226" s="32" t="s">
        <v>4442</v>
      </c>
      <c r="F2226" s="32" t="s">
        <v>8982</v>
      </c>
      <c r="G2226" s="32" t="s">
        <v>2690</v>
      </c>
      <c r="H2226" s="32" t="s">
        <v>2691</v>
      </c>
      <c r="I2226" s="32" t="s">
        <v>4605</v>
      </c>
      <c r="J2226" s="35">
        <v>29.14</v>
      </c>
      <c r="K2226" s="35">
        <v>0</v>
      </c>
      <c r="L2226" s="35">
        <v>0</v>
      </c>
      <c r="M2226" s="35">
        <v>0</v>
      </c>
      <c r="N2226" s="32" t="s">
        <v>2197</v>
      </c>
      <c r="O2226" s="32" t="s">
        <v>18</v>
      </c>
      <c r="P2226" s="32">
        <v>1</v>
      </c>
      <c r="Q2226" s="32" t="s">
        <v>4443</v>
      </c>
    </row>
    <row r="2227" spans="1:17" hidden="1" x14ac:dyDescent="0.25">
      <c r="A2227" s="57">
        <v>42250.46514818287</v>
      </c>
      <c r="B2227" s="32" t="s">
        <v>21</v>
      </c>
      <c r="C2227" s="32" t="s">
        <v>4110</v>
      </c>
      <c r="D2227" s="32" t="s">
        <v>4111</v>
      </c>
      <c r="E2227" s="32" t="s">
        <v>4442</v>
      </c>
      <c r="F2227" s="32" t="s">
        <v>8982</v>
      </c>
      <c r="G2227" s="32" t="s">
        <v>2693</v>
      </c>
      <c r="H2227" s="32" t="s">
        <v>2694</v>
      </c>
      <c r="I2227" s="32" t="s">
        <v>4605</v>
      </c>
      <c r="J2227" s="35">
        <v>2.33</v>
      </c>
      <c r="K2227" s="35">
        <v>0</v>
      </c>
      <c r="L2227" s="35">
        <v>0</v>
      </c>
      <c r="M2227" s="35">
        <v>0</v>
      </c>
      <c r="N2227" s="32" t="s">
        <v>2197</v>
      </c>
      <c r="O2227" s="32" t="s">
        <v>18</v>
      </c>
      <c r="P2227" s="32">
        <v>1</v>
      </c>
      <c r="Q2227" s="32" t="s">
        <v>4443</v>
      </c>
    </row>
    <row r="2228" spans="1:17" hidden="1" x14ac:dyDescent="0.25">
      <c r="A2228" s="57">
        <v>42250.46514818287</v>
      </c>
      <c r="B2228" s="32" t="s">
        <v>21</v>
      </c>
      <c r="C2228" s="32" t="s">
        <v>4110</v>
      </c>
      <c r="D2228" s="32" t="s">
        <v>4111</v>
      </c>
      <c r="E2228" s="32" t="s">
        <v>4442</v>
      </c>
      <c r="F2228" s="32" t="s">
        <v>8982</v>
      </c>
      <c r="G2228" s="32" t="s">
        <v>3218</v>
      </c>
      <c r="H2228" s="32" t="s">
        <v>3219</v>
      </c>
      <c r="I2228" s="32" t="s">
        <v>4605</v>
      </c>
      <c r="J2228" s="35">
        <v>3.38</v>
      </c>
      <c r="K2228" s="35">
        <v>0</v>
      </c>
      <c r="L2228" s="35">
        <v>0</v>
      </c>
      <c r="M2228" s="35">
        <v>0</v>
      </c>
      <c r="N2228" s="32" t="s">
        <v>2197</v>
      </c>
      <c r="O2228" s="32" t="s">
        <v>18</v>
      </c>
      <c r="P2228" s="32">
        <v>1</v>
      </c>
      <c r="Q2228" s="32" t="s">
        <v>4443</v>
      </c>
    </row>
    <row r="2229" spans="1:17" hidden="1" x14ac:dyDescent="0.25">
      <c r="A2229" s="57">
        <v>42250.46514818287</v>
      </c>
      <c r="B2229" s="32" t="s">
        <v>21</v>
      </c>
      <c r="C2229" s="32" t="s">
        <v>4110</v>
      </c>
      <c r="D2229" s="32" t="s">
        <v>4111</v>
      </c>
      <c r="E2229" s="32" t="s">
        <v>4442</v>
      </c>
      <c r="F2229" s="32" t="s">
        <v>8982</v>
      </c>
      <c r="G2229" s="32" t="s">
        <v>3881</v>
      </c>
      <c r="H2229" s="32" t="s">
        <v>3882</v>
      </c>
      <c r="I2229" s="32" t="s">
        <v>4605</v>
      </c>
      <c r="J2229" s="35">
        <v>8.0399999999999991</v>
      </c>
      <c r="K2229" s="35">
        <v>0</v>
      </c>
      <c r="L2229" s="35">
        <v>0</v>
      </c>
      <c r="M2229" s="35">
        <v>0</v>
      </c>
      <c r="N2229" s="32" t="s">
        <v>2197</v>
      </c>
      <c r="O2229" s="32" t="s">
        <v>18</v>
      </c>
      <c r="P2229" s="32">
        <v>1</v>
      </c>
      <c r="Q2229" s="32" t="s">
        <v>4443</v>
      </c>
    </row>
    <row r="2230" spans="1:17" x14ac:dyDescent="0.25">
      <c r="A2230" s="57">
        <v>42250.465157638886</v>
      </c>
      <c r="B2230" s="32"/>
      <c r="C2230" s="32" t="s">
        <v>506</v>
      </c>
      <c r="D2230" s="32" t="s">
        <v>334</v>
      </c>
      <c r="E2230" s="32" t="s">
        <v>6205</v>
      </c>
      <c r="F2230" s="32" t="s">
        <v>6206</v>
      </c>
      <c r="G2230" s="32" t="s">
        <v>58</v>
      </c>
      <c r="H2230" s="32" t="s">
        <v>59</v>
      </c>
      <c r="I2230" s="32" t="s">
        <v>2006</v>
      </c>
      <c r="J2230" s="35">
        <v>0</v>
      </c>
      <c r="K2230" s="35">
        <v>0</v>
      </c>
      <c r="L2230" s="35">
        <v>0</v>
      </c>
      <c r="M2230" s="35">
        <v>0</v>
      </c>
      <c r="N2230" s="32" t="s">
        <v>19</v>
      </c>
      <c r="O2230" s="32" t="s">
        <v>322</v>
      </c>
      <c r="P2230" s="32">
        <v>0</v>
      </c>
      <c r="Q2230" s="32"/>
    </row>
    <row r="2231" spans="1:17" hidden="1" x14ac:dyDescent="0.25">
      <c r="A2231" s="57">
        <v>42250.465553668982</v>
      </c>
      <c r="B2231" s="32" t="s">
        <v>290</v>
      </c>
      <c r="C2231" s="32" t="s">
        <v>3538</v>
      </c>
      <c r="D2231" s="32" t="s">
        <v>3539</v>
      </c>
      <c r="E2231" s="32" t="s">
        <v>3616</v>
      </c>
      <c r="F2231" s="32" t="s">
        <v>8983</v>
      </c>
      <c r="G2231" s="32" t="s">
        <v>2679</v>
      </c>
      <c r="H2231" s="32" t="s">
        <v>2680</v>
      </c>
      <c r="I2231" s="32" t="s">
        <v>4605</v>
      </c>
      <c r="J2231" s="35">
        <v>121.86</v>
      </c>
      <c r="K2231" s="35">
        <v>0</v>
      </c>
      <c r="L2231" s="35">
        <v>0</v>
      </c>
      <c r="M2231" s="35">
        <v>0</v>
      </c>
      <c r="N2231" s="32" t="s">
        <v>2197</v>
      </c>
      <c r="O2231" s="32" t="s">
        <v>18</v>
      </c>
      <c r="P2231" s="32">
        <v>2</v>
      </c>
      <c r="Q2231" s="32" t="s">
        <v>3617</v>
      </c>
    </row>
    <row r="2232" spans="1:17" hidden="1" x14ac:dyDescent="0.25">
      <c r="A2232" s="57">
        <v>42250.465553668982</v>
      </c>
      <c r="B2232" s="32" t="s">
        <v>290</v>
      </c>
      <c r="C2232" s="32" t="s">
        <v>3538</v>
      </c>
      <c r="D2232" s="32" t="s">
        <v>3539</v>
      </c>
      <c r="E2232" s="32" t="s">
        <v>3616</v>
      </c>
      <c r="F2232" s="32" t="s">
        <v>8983</v>
      </c>
      <c r="G2232" s="32" t="s">
        <v>3002</v>
      </c>
      <c r="H2232" s="32" t="s">
        <v>3003</v>
      </c>
      <c r="I2232" s="32" t="s">
        <v>4605</v>
      </c>
      <c r="J2232" s="35">
        <v>28.68</v>
      </c>
      <c r="K2232" s="35">
        <v>0</v>
      </c>
      <c r="L2232" s="35">
        <v>0</v>
      </c>
      <c r="M2232" s="35">
        <v>0</v>
      </c>
      <c r="N2232" s="32" t="s">
        <v>2197</v>
      </c>
      <c r="O2232" s="32" t="s">
        <v>18</v>
      </c>
      <c r="P2232" s="32">
        <v>2</v>
      </c>
      <c r="Q2232" s="32" t="s">
        <v>3617</v>
      </c>
    </row>
    <row r="2233" spans="1:17" hidden="1" x14ac:dyDescent="0.25">
      <c r="A2233" s="57">
        <v>42250.465553668982</v>
      </c>
      <c r="B2233" s="32" t="s">
        <v>290</v>
      </c>
      <c r="C2233" s="32" t="s">
        <v>3538</v>
      </c>
      <c r="D2233" s="32" t="s">
        <v>3539</v>
      </c>
      <c r="E2233" s="32" t="s">
        <v>3616</v>
      </c>
      <c r="F2233" s="32" t="s">
        <v>8983</v>
      </c>
      <c r="G2233" s="32" t="s">
        <v>3542</v>
      </c>
      <c r="H2233" s="32" t="s">
        <v>3543</v>
      </c>
      <c r="I2233" s="32" t="s">
        <v>4605</v>
      </c>
      <c r="J2233" s="35">
        <v>20.420000000000002</v>
      </c>
      <c r="K2233" s="35">
        <v>0</v>
      </c>
      <c r="L2233" s="35">
        <v>0</v>
      </c>
      <c r="M2233" s="35">
        <v>0</v>
      </c>
      <c r="N2233" s="32" t="s">
        <v>2197</v>
      </c>
      <c r="O2233" s="32" t="s">
        <v>18</v>
      </c>
      <c r="P2233" s="32">
        <v>2</v>
      </c>
      <c r="Q2233" s="32" t="s">
        <v>3617</v>
      </c>
    </row>
    <row r="2234" spans="1:17" hidden="1" x14ac:dyDescent="0.25">
      <c r="A2234" s="57">
        <v>42250.465555821756</v>
      </c>
      <c r="B2234" s="32" t="s">
        <v>290</v>
      </c>
      <c r="C2234" s="32" t="s">
        <v>3538</v>
      </c>
      <c r="D2234" s="32" t="s">
        <v>3539</v>
      </c>
      <c r="E2234" s="32" t="s">
        <v>3609</v>
      </c>
      <c r="F2234" s="32" t="s">
        <v>8984</v>
      </c>
      <c r="G2234" s="32" t="s">
        <v>2679</v>
      </c>
      <c r="H2234" s="32" t="s">
        <v>2680</v>
      </c>
      <c r="I2234" s="32" t="s">
        <v>4605</v>
      </c>
      <c r="J2234" s="35">
        <v>670.23</v>
      </c>
      <c r="K2234" s="35">
        <v>0</v>
      </c>
      <c r="L2234" s="35">
        <v>0</v>
      </c>
      <c r="M2234" s="35">
        <v>0</v>
      </c>
      <c r="N2234" s="32" t="s">
        <v>2197</v>
      </c>
      <c r="O2234" s="32" t="s">
        <v>18</v>
      </c>
      <c r="P2234" s="32">
        <v>11</v>
      </c>
      <c r="Q2234" s="32" t="s">
        <v>3610</v>
      </c>
    </row>
    <row r="2235" spans="1:17" hidden="1" x14ac:dyDescent="0.25">
      <c r="A2235" s="57">
        <v>42250.465555821756</v>
      </c>
      <c r="B2235" s="32" t="s">
        <v>290</v>
      </c>
      <c r="C2235" s="32" t="s">
        <v>3538</v>
      </c>
      <c r="D2235" s="32" t="s">
        <v>3539</v>
      </c>
      <c r="E2235" s="32" t="s">
        <v>3609</v>
      </c>
      <c r="F2235" s="32" t="s">
        <v>8984</v>
      </c>
      <c r="G2235" s="32" t="s">
        <v>3542</v>
      </c>
      <c r="H2235" s="32" t="s">
        <v>3543</v>
      </c>
      <c r="I2235" s="32" t="s">
        <v>4605</v>
      </c>
      <c r="J2235" s="35">
        <v>112.31</v>
      </c>
      <c r="K2235" s="35">
        <v>0</v>
      </c>
      <c r="L2235" s="35">
        <v>0</v>
      </c>
      <c r="M2235" s="35">
        <v>0</v>
      </c>
      <c r="N2235" s="32" t="s">
        <v>2197</v>
      </c>
      <c r="O2235" s="32" t="s">
        <v>18</v>
      </c>
      <c r="P2235" s="32">
        <v>11</v>
      </c>
      <c r="Q2235" s="32" t="s">
        <v>3610</v>
      </c>
    </row>
    <row r="2236" spans="1:17" hidden="1" x14ac:dyDescent="0.25">
      <c r="A2236" s="57">
        <v>42250.465555821756</v>
      </c>
      <c r="B2236" s="32" t="s">
        <v>290</v>
      </c>
      <c r="C2236" s="32" t="s">
        <v>3538</v>
      </c>
      <c r="D2236" s="32" t="s">
        <v>3539</v>
      </c>
      <c r="E2236" s="32" t="s">
        <v>3609</v>
      </c>
      <c r="F2236" s="32" t="s">
        <v>8984</v>
      </c>
      <c r="G2236" s="32" t="s">
        <v>3049</v>
      </c>
      <c r="H2236" s="32" t="s">
        <v>3050</v>
      </c>
      <c r="I2236" s="32" t="s">
        <v>4605</v>
      </c>
      <c r="J2236" s="35">
        <v>184.16</v>
      </c>
      <c r="K2236" s="35">
        <v>0</v>
      </c>
      <c r="L2236" s="35">
        <v>0</v>
      </c>
      <c r="M2236" s="35">
        <v>0</v>
      </c>
      <c r="N2236" s="32" t="s">
        <v>2197</v>
      </c>
      <c r="O2236" s="32" t="s">
        <v>18</v>
      </c>
      <c r="P2236" s="32">
        <v>4</v>
      </c>
      <c r="Q2236" s="32" t="s">
        <v>3610</v>
      </c>
    </row>
    <row r="2237" spans="1:17" hidden="1" x14ac:dyDescent="0.25">
      <c r="A2237" s="57">
        <v>42250.465555821756</v>
      </c>
      <c r="B2237" s="32" t="s">
        <v>290</v>
      </c>
      <c r="C2237" s="32" t="s">
        <v>3538</v>
      </c>
      <c r="D2237" s="32" t="s">
        <v>3539</v>
      </c>
      <c r="E2237" s="32" t="s">
        <v>3609</v>
      </c>
      <c r="F2237" s="32" t="s">
        <v>8984</v>
      </c>
      <c r="G2237" s="32" t="s">
        <v>2806</v>
      </c>
      <c r="H2237" s="32" t="s">
        <v>2807</v>
      </c>
      <c r="I2237" s="32" t="s">
        <v>4605</v>
      </c>
      <c r="J2237" s="35">
        <v>8.52</v>
      </c>
      <c r="K2237" s="35">
        <v>0</v>
      </c>
      <c r="L2237" s="35">
        <v>0</v>
      </c>
      <c r="M2237" s="35">
        <v>0</v>
      </c>
      <c r="N2237" s="32" t="s">
        <v>2197</v>
      </c>
      <c r="O2237" s="32" t="s">
        <v>18</v>
      </c>
      <c r="P2237" s="32">
        <v>4</v>
      </c>
      <c r="Q2237" s="32" t="s">
        <v>3610</v>
      </c>
    </row>
    <row r="2238" spans="1:17" hidden="1" x14ac:dyDescent="0.25">
      <c r="A2238" s="57">
        <v>42250.465555821756</v>
      </c>
      <c r="B2238" s="32" t="s">
        <v>290</v>
      </c>
      <c r="C2238" s="32" t="s">
        <v>3538</v>
      </c>
      <c r="D2238" s="32" t="s">
        <v>3539</v>
      </c>
      <c r="E2238" s="32" t="s">
        <v>3609</v>
      </c>
      <c r="F2238" s="32" t="s">
        <v>8984</v>
      </c>
      <c r="G2238" s="32" t="s">
        <v>3542</v>
      </c>
      <c r="H2238" s="32" t="s">
        <v>3543</v>
      </c>
      <c r="I2238" s="32" t="s">
        <v>4605</v>
      </c>
      <c r="J2238" s="35">
        <v>40.840000000000003</v>
      </c>
      <c r="K2238" s="35">
        <v>0</v>
      </c>
      <c r="L2238" s="35">
        <v>0</v>
      </c>
      <c r="M2238" s="35">
        <v>0</v>
      </c>
      <c r="N2238" s="32" t="s">
        <v>2197</v>
      </c>
      <c r="O2238" s="32" t="s">
        <v>18</v>
      </c>
      <c r="P2238" s="32">
        <v>4</v>
      </c>
      <c r="Q2238" s="32" t="s">
        <v>3610</v>
      </c>
    </row>
    <row r="2239" spans="1:17" hidden="1" x14ac:dyDescent="0.25">
      <c r="A2239" s="57">
        <v>42250.465557986114</v>
      </c>
      <c r="B2239" s="32" t="s">
        <v>290</v>
      </c>
      <c r="C2239" s="32" t="s">
        <v>3538</v>
      </c>
      <c r="D2239" s="32" t="s">
        <v>3539</v>
      </c>
      <c r="E2239" s="32" t="s">
        <v>4119</v>
      </c>
      <c r="F2239" s="32" t="s">
        <v>8985</v>
      </c>
      <c r="G2239" s="32" t="s">
        <v>2806</v>
      </c>
      <c r="H2239" s="32" t="s">
        <v>2807</v>
      </c>
      <c r="I2239" s="32" t="s">
        <v>4605</v>
      </c>
      <c r="J2239" s="35">
        <v>14.91</v>
      </c>
      <c r="K2239" s="35">
        <v>0</v>
      </c>
      <c r="L2239" s="35">
        <v>0</v>
      </c>
      <c r="M2239" s="35">
        <v>0</v>
      </c>
      <c r="N2239" s="32" t="s">
        <v>2197</v>
      </c>
      <c r="O2239" s="32" t="s">
        <v>18</v>
      </c>
      <c r="P2239" s="32">
        <v>7</v>
      </c>
      <c r="Q2239" s="32" t="s">
        <v>4120</v>
      </c>
    </row>
    <row r="2240" spans="1:17" hidden="1" x14ac:dyDescent="0.25">
      <c r="A2240" s="57">
        <v>42250.465557986114</v>
      </c>
      <c r="B2240" s="32" t="s">
        <v>290</v>
      </c>
      <c r="C2240" s="32" t="s">
        <v>3538</v>
      </c>
      <c r="D2240" s="32" t="s">
        <v>3539</v>
      </c>
      <c r="E2240" s="32" t="s">
        <v>4119</v>
      </c>
      <c r="F2240" s="32" t="s">
        <v>8985</v>
      </c>
      <c r="G2240" s="32" t="s">
        <v>3049</v>
      </c>
      <c r="H2240" s="32" t="s">
        <v>3050</v>
      </c>
      <c r="I2240" s="32" t="s">
        <v>4605</v>
      </c>
      <c r="J2240" s="35">
        <v>322.27999999999997</v>
      </c>
      <c r="K2240" s="35">
        <v>0</v>
      </c>
      <c r="L2240" s="35">
        <v>0</v>
      </c>
      <c r="M2240" s="35">
        <v>0</v>
      </c>
      <c r="N2240" s="32" t="s">
        <v>2197</v>
      </c>
      <c r="O2240" s="32" t="s">
        <v>18</v>
      </c>
      <c r="P2240" s="32">
        <v>7</v>
      </c>
      <c r="Q2240" s="32" t="s">
        <v>4120</v>
      </c>
    </row>
    <row r="2241" spans="1:17" hidden="1" x14ac:dyDescent="0.25">
      <c r="A2241" s="57">
        <v>42250.465557986114</v>
      </c>
      <c r="B2241" s="32" t="s">
        <v>290</v>
      </c>
      <c r="C2241" s="32" t="s">
        <v>3538</v>
      </c>
      <c r="D2241" s="32" t="s">
        <v>3539</v>
      </c>
      <c r="E2241" s="32" t="s">
        <v>4119</v>
      </c>
      <c r="F2241" s="32" t="s">
        <v>8985</v>
      </c>
      <c r="G2241" s="32" t="s">
        <v>2679</v>
      </c>
      <c r="H2241" s="32" t="s">
        <v>2680</v>
      </c>
      <c r="I2241" s="32" t="s">
        <v>4605</v>
      </c>
      <c r="J2241" s="35">
        <v>182.79</v>
      </c>
      <c r="K2241" s="35">
        <v>0</v>
      </c>
      <c r="L2241" s="35">
        <v>0</v>
      </c>
      <c r="M2241" s="35">
        <v>0</v>
      </c>
      <c r="N2241" s="32" t="s">
        <v>2197</v>
      </c>
      <c r="O2241" s="32" t="s">
        <v>18</v>
      </c>
      <c r="P2241" s="32">
        <v>3</v>
      </c>
      <c r="Q2241" s="32" t="s">
        <v>4120</v>
      </c>
    </row>
    <row r="2242" spans="1:17" hidden="1" x14ac:dyDescent="0.25">
      <c r="A2242" s="57">
        <v>42250.465557986114</v>
      </c>
      <c r="B2242" s="32" t="s">
        <v>290</v>
      </c>
      <c r="C2242" s="32" t="s">
        <v>3538</v>
      </c>
      <c r="D2242" s="32" t="s">
        <v>3539</v>
      </c>
      <c r="E2242" s="32" t="s">
        <v>4119</v>
      </c>
      <c r="F2242" s="32" t="s">
        <v>8985</v>
      </c>
      <c r="G2242" s="32" t="s">
        <v>3542</v>
      </c>
      <c r="H2242" s="32" t="s">
        <v>3543</v>
      </c>
      <c r="I2242" s="32" t="s">
        <v>4605</v>
      </c>
      <c r="J2242" s="35">
        <v>30.63</v>
      </c>
      <c r="K2242" s="35">
        <v>0</v>
      </c>
      <c r="L2242" s="35">
        <v>0</v>
      </c>
      <c r="M2242" s="35">
        <v>0</v>
      </c>
      <c r="N2242" s="32" t="s">
        <v>2197</v>
      </c>
      <c r="O2242" s="32" t="s">
        <v>18</v>
      </c>
      <c r="P2242" s="32">
        <v>3</v>
      </c>
      <c r="Q2242" s="32" t="s">
        <v>4120</v>
      </c>
    </row>
    <row r="2243" spans="1:17" hidden="1" x14ac:dyDescent="0.25">
      <c r="A2243" s="57">
        <v>42250.465557986114</v>
      </c>
      <c r="B2243" s="32" t="s">
        <v>290</v>
      </c>
      <c r="C2243" s="32" t="s">
        <v>3538</v>
      </c>
      <c r="D2243" s="32" t="s">
        <v>3539</v>
      </c>
      <c r="E2243" s="32" t="s">
        <v>4119</v>
      </c>
      <c r="F2243" s="32" t="s">
        <v>8985</v>
      </c>
      <c r="G2243" s="32" t="s">
        <v>3542</v>
      </c>
      <c r="H2243" s="32" t="s">
        <v>3543</v>
      </c>
      <c r="I2243" s="32" t="s">
        <v>4605</v>
      </c>
      <c r="J2243" s="35">
        <v>71.47</v>
      </c>
      <c r="K2243" s="35">
        <v>0</v>
      </c>
      <c r="L2243" s="35">
        <v>0</v>
      </c>
      <c r="M2243" s="35">
        <v>0</v>
      </c>
      <c r="N2243" s="32" t="s">
        <v>2197</v>
      </c>
      <c r="O2243" s="32" t="s">
        <v>18</v>
      </c>
      <c r="P2243" s="32">
        <v>7</v>
      </c>
      <c r="Q2243" s="32" t="s">
        <v>4120</v>
      </c>
    </row>
    <row r="2244" spans="1:17" hidden="1" x14ac:dyDescent="0.25">
      <c r="A2244" s="57">
        <v>42250.465560185185</v>
      </c>
      <c r="B2244" s="32" t="s">
        <v>290</v>
      </c>
      <c r="C2244" s="32" t="s">
        <v>3538</v>
      </c>
      <c r="D2244" s="32" t="s">
        <v>3539</v>
      </c>
      <c r="E2244" s="32" t="s">
        <v>4649</v>
      </c>
      <c r="F2244" s="32" t="s">
        <v>8986</v>
      </c>
      <c r="G2244" s="32" t="s">
        <v>2806</v>
      </c>
      <c r="H2244" s="32" t="s">
        <v>2807</v>
      </c>
      <c r="I2244" s="32" t="s">
        <v>4605</v>
      </c>
      <c r="J2244" s="35">
        <v>10.65</v>
      </c>
      <c r="K2244" s="35">
        <v>0</v>
      </c>
      <c r="L2244" s="35">
        <v>0</v>
      </c>
      <c r="M2244" s="35">
        <v>0</v>
      </c>
      <c r="N2244" s="32" t="s">
        <v>2197</v>
      </c>
      <c r="O2244" s="32" t="s">
        <v>18</v>
      </c>
      <c r="P2244" s="32">
        <v>5</v>
      </c>
      <c r="Q2244" s="32" t="s">
        <v>4650</v>
      </c>
    </row>
    <row r="2245" spans="1:17" hidden="1" x14ac:dyDescent="0.25">
      <c r="A2245" s="57">
        <v>42250.465560185185</v>
      </c>
      <c r="B2245" s="32" t="s">
        <v>290</v>
      </c>
      <c r="C2245" s="32" t="s">
        <v>3538</v>
      </c>
      <c r="D2245" s="32" t="s">
        <v>3539</v>
      </c>
      <c r="E2245" s="32" t="s">
        <v>4649</v>
      </c>
      <c r="F2245" s="32" t="s">
        <v>8986</v>
      </c>
      <c r="G2245" s="32" t="s">
        <v>3049</v>
      </c>
      <c r="H2245" s="32" t="s">
        <v>3050</v>
      </c>
      <c r="I2245" s="32" t="s">
        <v>4605</v>
      </c>
      <c r="J2245" s="35">
        <v>230.2</v>
      </c>
      <c r="K2245" s="35">
        <v>0</v>
      </c>
      <c r="L2245" s="35">
        <v>0</v>
      </c>
      <c r="M2245" s="35">
        <v>0</v>
      </c>
      <c r="N2245" s="32" t="s">
        <v>2197</v>
      </c>
      <c r="O2245" s="32" t="s">
        <v>18</v>
      </c>
      <c r="P2245" s="32">
        <v>5</v>
      </c>
      <c r="Q2245" s="32" t="s">
        <v>4650</v>
      </c>
    </row>
    <row r="2246" spans="1:17" hidden="1" x14ac:dyDescent="0.25">
      <c r="A2246" s="57">
        <v>42250.465560185185</v>
      </c>
      <c r="B2246" s="32" t="s">
        <v>290</v>
      </c>
      <c r="C2246" s="32" t="s">
        <v>3538</v>
      </c>
      <c r="D2246" s="32" t="s">
        <v>3539</v>
      </c>
      <c r="E2246" s="32" t="s">
        <v>4649</v>
      </c>
      <c r="F2246" s="32" t="s">
        <v>8986</v>
      </c>
      <c r="G2246" s="32" t="s">
        <v>2679</v>
      </c>
      <c r="H2246" s="32" t="s">
        <v>2680</v>
      </c>
      <c r="I2246" s="32" t="s">
        <v>4605</v>
      </c>
      <c r="J2246" s="35">
        <v>913.95</v>
      </c>
      <c r="K2246" s="35">
        <v>0</v>
      </c>
      <c r="L2246" s="35">
        <v>0</v>
      </c>
      <c r="M2246" s="35">
        <v>0</v>
      </c>
      <c r="N2246" s="32" t="s">
        <v>2197</v>
      </c>
      <c r="O2246" s="32" t="s">
        <v>18</v>
      </c>
      <c r="P2246" s="32">
        <v>15</v>
      </c>
      <c r="Q2246" s="32" t="s">
        <v>4650</v>
      </c>
    </row>
    <row r="2247" spans="1:17" hidden="1" x14ac:dyDescent="0.25">
      <c r="A2247" s="57">
        <v>42250.465560185185</v>
      </c>
      <c r="B2247" s="32" t="s">
        <v>290</v>
      </c>
      <c r="C2247" s="32" t="s">
        <v>3538</v>
      </c>
      <c r="D2247" s="32" t="s">
        <v>3539</v>
      </c>
      <c r="E2247" s="32" t="s">
        <v>4649</v>
      </c>
      <c r="F2247" s="32" t="s">
        <v>8986</v>
      </c>
      <c r="G2247" s="32" t="s">
        <v>3542</v>
      </c>
      <c r="H2247" s="32" t="s">
        <v>3543</v>
      </c>
      <c r="I2247" s="32" t="s">
        <v>4605</v>
      </c>
      <c r="J2247" s="35">
        <v>51.05</v>
      </c>
      <c r="K2247" s="35">
        <v>0</v>
      </c>
      <c r="L2247" s="35">
        <v>0</v>
      </c>
      <c r="M2247" s="35">
        <v>0</v>
      </c>
      <c r="N2247" s="32" t="s">
        <v>2197</v>
      </c>
      <c r="O2247" s="32" t="s">
        <v>18</v>
      </c>
      <c r="P2247" s="32">
        <v>5</v>
      </c>
      <c r="Q2247" s="32" t="s">
        <v>4650</v>
      </c>
    </row>
    <row r="2248" spans="1:17" hidden="1" x14ac:dyDescent="0.25">
      <c r="A2248" s="57">
        <v>42250.465560185185</v>
      </c>
      <c r="B2248" s="32" t="s">
        <v>290</v>
      </c>
      <c r="C2248" s="32" t="s">
        <v>3538</v>
      </c>
      <c r="D2248" s="32" t="s">
        <v>3539</v>
      </c>
      <c r="E2248" s="32" t="s">
        <v>4649</v>
      </c>
      <c r="F2248" s="32" t="s">
        <v>8986</v>
      </c>
      <c r="G2248" s="32" t="s">
        <v>3542</v>
      </c>
      <c r="H2248" s="32" t="s">
        <v>3543</v>
      </c>
      <c r="I2248" s="32" t="s">
        <v>4605</v>
      </c>
      <c r="J2248" s="35">
        <v>153.15</v>
      </c>
      <c r="K2248" s="35">
        <v>0</v>
      </c>
      <c r="L2248" s="35">
        <v>0</v>
      </c>
      <c r="M2248" s="35">
        <v>0</v>
      </c>
      <c r="N2248" s="32" t="s">
        <v>2197</v>
      </c>
      <c r="O2248" s="32" t="s">
        <v>18</v>
      </c>
      <c r="P2248" s="32">
        <v>15</v>
      </c>
      <c r="Q2248" s="32" t="s">
        <v>4650</v>
      </c>
    </row>
    <row r="2249" spans="1:17" hidden="1" x14ac:dyDescent="0.25">
      <c r="A2249" s="57">
        <v>42250.465562152778</v>
      </c>
      <c r="B2249" s="32" t="s">
        <v>290</v>
      </c>
      <c r="C2249" s="32" t="s">
        <v>3538</v>
      </c>
      <c r="D2249" s="32" t="s">
        <v>3539</v>
      </c>
      <c r="E2249" s="32" t="s">
        <v>3611</v>
      </c>
      <c r="F2249" s="32" t="s">
        <v>8987</v>
      </c>
      <c r="G2249" s="32" t="s">
        <v>2679</v>
      </c>
      <c r="H2249" s="32" t="s">
        <v>2680</v>
      </c>
      <c r="I2249" s="32" t="s">
        <v>4605</v>
      </c>
      <c r="J2249" s="35">
        <v>487.44</v>
      </c>
      <c r="K2249" s="35">
        <v>0</v>
      </c>
      <c r="L2249" s="35">
        <v>0</v>
      </c>
      <c r="M2249" s="35">
        <v>0</v>
      </c>
      <c r="N2249" s="32" t="s">
        <v>2197</v>
      </c>
      <c r="O2249" s="32" t="s">
        <v>18</v>
      </c>
      <c r="P2249" s="32">
        <v>8</v>
      </c>
      <c r="Q2249" s="32" t="s">
        <v>3612</v>
      </c>
    </row>
    <row r="2250" spans="1:17" hidden="1" x14ac:dyDescent="0.25">
      <c r="A2250" s="57">
        <v>42250.465562152778</v>
      </c>
      <c r="B2250" s="32" t="s">
        <v>290</v>
      </c>
      <c r="C2250" s="32" t="s">
        <v>3538</v>
      </c>
      <c r="D2250" s="32" t="s">
        <v>3539</v>
      </c>
      <c r="E2250" s="32" t="s">
        <v>3611</v>
      </c>
      <c r="F2250" s="32" t="s">
        <v>8987</v>
      </c>
      <c r="G2250" s="32" t="s">
        <v>3542</v>
      </c>
      <c r="H2250" s="32" t="s">
        <v>3543</v>
      </c>
      <c r="I2250" s="32" t="s">
        <v>4605</v>
      </c>
      <c r="J2250" s="35">
        <v>81.680000000000007</v>
      </c>
      <c r="K2250" s="35">
        <v>0</v>
      </c>
      <c r="L2250" s="35">
        <v>0</v>
      </c>
      <c r="M2250" s="35">
        <v>0</v>
      </c>
      <c r="N2250" s="32" t="s">
        <v>2197</v>
      </c>
      <c r="O2250" s="32" t="s">
        <v>18</v>
      </c>
      <c r="P2250" s="32">
        <v>8</v>
      </c>
      <c r="Q2250" s="32" t="s">
        <v>3612</v>
      </c>
    </row>
    <row r="2251" spans="1:17" hidden="1" x14ac:dyDescent="0.25">
      <c r="A2251" s="57">
        <v>42250.465562152778</v>
      </c>
      <c r="B2251" s="32" t="s">
        <v>290</v>
      </c>
      <c r="C2251" s="32" t="s">
        <v>3538</v>
      </c>
      <c r="D2251" s="32" t="s">
        <v>3539</v>
      </c>
      <c r="E2251" s="32" t="s">
        <v>3611</v>
      </c>
      <c r="F2251" s="32" t="s">
        <v>8987</v>
      </c>
      <c r="G2251" s="32" t="s">
        <v>3049</v>
      </c>
      <c r="H2251" s="32" t="s">
        <v>3050</v>
      </c>
      <c r="I2251" s="32" t="s">
        <v>4605</v>
      </c>
      <c r="J2251" s="35">
        <v>230.2</v>
      </c>
      <c r="K2251" s="35">
        <v>0</v>
      </c>
      <c r="L2251" s="35">
        <v>0</v>
      </c>
      <c r="M2251" s="35">
        <v>0</v>
      </c>
      <c r="N2251" s="32" t="s">
        <v>2197</v>
      </c>
      <c r="O2251" s="32" t="s">
        <v>18</v>
      </c>
      <c r="P2251" s="32">
        <v>5</v>
      </c>
      <c r="Q2251" s="32" t="s">
        <v>3612</v>
      </c>
    </row>
    <row r="2252" spans="1:17" hidden="1" x14ac:dyDescent="0.25">
      <c r="A2252" s="57">
        <v>42250.465562152778</v>
      </c>
      <c r="B2252" s="32" t="s">
        <v>290</v>
      </c>
      <c r="C2252" s="32" t="s">
        <v>3538</v>
      </c>
      <c r="D2252" s="32" t="s">
        <v>3539</v>
      </c>
      <c r="E2252" s="32" t="s">
        <v>3611</v>
      </c>
      <c r="F2252" s="32" t="s">
        <v>8987</v>
      </c>
      <c r="G2252" s="32" t="s">
        <v>2806</v>
      </c>
      <c r="H2252" s="32" t="s">
        <v>2807</v>
      </c>
      <c r="I2252" s="32" t="s">
        <v>4605</v>
      </c>
      <c r="J2252" s="35">
        <v>10.65</v>
      </c>
      <c r="K2252" s="35">
        <v>0</v>
      </c>
      <c r="L2252" s="35">
        <v>0</v>
      </c>
      <c r="M2252" s="35">
        <v>0</v>
      </c>
      <c r="N2252" s="32" t="s">
        <v>2197</v>
      </c>
      <c r="O2252" s="32" t="s">
        <v>18</v>
      </c>
      <c r="P2252" s="32">
        <v>5</v>
      </c>
      <c r="Q2252" s="32" t="s">
        <v>3612</v>
      </c>
    </row>
    <row r="2253" spans="1:17" hidden="1" x14ac:dyDescent="0.25">
      <c r="A2253" s="57">
        <v>42250.465562152778</v>
      </c>
      <c r="B2253" s="32" t="s">
        <v>290</v>
      </c>
      <c r="C2253" s="32" t="s">
        <v>3538</v>
      </c>
      <c r="D2253" s="32" t="s">
        <v>3539</v>
      </c>
      <c r="E2253" s="32" t="s">
        <v>3611</v>
      </c>
      <c r="F2253" s="32" t="s">
        <v>8987</v>
      </c>
      <c r="G2253" s="32" t="s">
        <v>3542</v>
      </c>
      <c r="H2253" s="32" t="s">
        <v>3543</v>
      </c>
      <c r="I2253" s="32" t="s">
        <v>4605</v>
      </c>
      <c r="J2253" s="35">
        <v>51.05</v>
      </c>
      <c r="K2253" s="35">
        <v>0</v>
      </c>
      <c r="L2253" s="35">
        <v>0</v>
      </c>
      <c r="M2253" s="35">
        <v>0</v>
      </c>
      <c r="N2253" s="32" t="s">
        <v>2197</v>
      </c>
      <c r="O2253" s="32" t="s">
        <v>18</v>
      </c>
      <c r="P2253" s="32">
        <v>5</v>
      </c>
      <c r="Q2253" s="32" t="s">
        <v>3612</v>
      </c>
    </row>
    <row r="2254" spans="1:17" hidden="1" x14ac:dyDescent="0.25">
      <c r="A2254" s="57">
        <v>42250.465564502316</v>
      </c>
      <c r="B2254" s="32" t="s">
        <v>290</v>
      </c>
      <c r="C2254" s="32" t="s">
        <v>3538</v>
      </c>
      <c r="D2254" s="32" t="s">
        <v>3539</v>
      </c>
      <c r="E2254" s="32" t="s">
        <v>3540</v>
      </c>
      <c r="F2254" s="32" t="s">
        <v>8988</v>
      </c>
      <c r="G2254" s="32" t="s">
        <v>2679</v>
      </c>
      <c r="H2254" s="32" t="s">
        <v>2680</v>
      </c>
      <c r="I2254" s="32" t="s">
        <v>4605</v>
      </c>
      <c r="J2254" s="35">
        <v>121.86</v>
      </c>
      <c r="K2254" s="35">
        <v>0</v>
      </c>
      <c r="L2254" s="35">
        <v>0</v>
      </c>
      <c r="M2254" s="35">
        <v>0</v>
      </c>
      <c r="N2254" s="32" t="s">
        <v>2197</v>
      </c>
      <c r="O2254" s="32" t="s">
        <v>18</v>
      </c>
      <c r="P2254" s="32">
        <v>2</v>
      </c>
      <c r="Q2254" s="32" t="s">
        <v>3541</v>
      </c>
    </row>
    <row r="2255" spans="1:17" hidden="1" x14ac:dyDescent="0.25">
      <c r="A2255" s="57">
        <v>42250.465564502316</v>
      </c>
      <c r="B2255" s="32" t="s">
        <v>290</v>
      </c>
      <c r="C2255" s="32" t="s">
        <v>3538</v>
      </c>
      <c r="D2255" s="32" t="s">
        <v>3539</v>
      </c>
      <c r="E2255" s="32" t="s">
        <v>3540</v>
      </c>
      <c r="F2255" s="32" t="s">
        <v>8988</v>
      </c>
      <c r="G2255" s="32" t="s">
        <v>3002</v>
      </c>
      <c r="H2255" s="32" t="s">
        <v>3003</v>
      </c>
      <c r="I2255" s="32" t="s">
        <v>4605</v>
      </c>
      <c r="J2255" s="35">
        <v>28.68</v>
      </c>
      <c r="K2255" s="35">
        <v>0</v>
      </c>
      <c r="L2255" s="35">
        <v>0</v>
      </c>
      <c r="M2255" s="35">
        <v>0</v>
      </c>
      <c r="N2255" s="32" t="s">
        <v>2197</v>
      </c>
      <c r="O2255" s="32" t="s">
        <v>18</v>
      </c>
      <c r="P2255" s="32">
        <v>2</v>
      </c>
      <c r="Q2255" s="32" t="s">
        <v>3541</v>
      </c>
    </row>
    <row r="2256" spans="1:17" hidden="1" x14ac:dyDescent="0.25">
      <c r="A2256" s="57">
        <v>42250.465564502316</v>
      </c>
      <c r="B2256" s="32" t="s">
        <v>290</v>
      </c>
      <c r="C2256" s="32" t="s">
        <v>3538</v>
      </c>
      <c r="D2256" s="32" t="s">
        <v>3539</v>
      </c>
      <c r="E2256" s="32" t="s">
        <v>3540</v>
      </c>
      <c r="F2256" s="32" t="s">
        <v>8988</v>
      </c>
      <c r="G2256" s="32" t="s">
        <v>3542</v>
      </c>
      <c r="H2256" s="32" t="s">
        <v>3543</v>
      </c>
      <c r="I2256" s="32" t="s">
        <v>4605</v>
      </c>
      <c r="J2256" s="35">
        <v>20.420000000000002</v>
      </c>
      <c r="K2256" s="35">
        <v>0</v>
      </c>
      <c r="L2256" s="35">
        <v>0</v>
      </c>
      <c r="M2256" s="35">
        <v>0</v>
      </c>
      <c r="N2256" s="32" t="s">
        <v>2197</v>
      </c>
      <c r="O2256" s="32" t="s">
        <v>18</v>
      </c>
      <c r="P2256" s="32">
        <v>2</v>
      </c>
      <c r="Q2256" s="32" t="s">
        <v>3541</v>
      </c>
    </row>
    <row r="2257" spans="1:17" hidden="1" x14ac:dyDescent="0.25">
      <c r="A2257" s="57">
        <v>42250.465564502316</v>
      </c>
      <c r="B2257" s="32" t="s">
        <v>290</v>
      </c>
      <c r="C2257" s="32" t="s">
        <v>3538</v>
      </c>
      <c r="D2257" s="32" t="s">
        <v>3539</v>
      </c>
      <c r="E2257" s="32" t="s">
        <v>3540</v>
      </c>
      <c r="F2257" s="32" t="s">
        <v>8988</v>
      </c>
      <c r="G2257" s="32" t="s">
        <v>3049</v>
      </c>
      <c r="H2257" s="32" t="s">
        <v>3050</v>
      </c>
      <c r="I2257" s="32" t="s">
        <v>4605</v>
      </c>
      <c r="J2257" s="35">
        <v>92.08</v>
      </c>
      <c r="K2257" s="35">
        <v>0</v>
      </c>
      <c r="L2257" s="35">
        <v>0</v>
      </c>
      <c r="M2257" s="35">
        <v>0</v>
      </c>
      <c r="N2257" s="32" t="s">
        <v>2197</v>
      </c>
      <c r="O2257" s="32" t="s">
        <v>18</v>
      </c>
      <c r="P2257" s="32">
        <v>2</v>
      </c>
      <c r="Q2257" s="32" t="s">
        <v>3541</v>
      </c>
    </row>
    <row r="2258" spans="1:17" hidden="1" x14ac:dyDescent="0.25">
      <c r="A2258" s="57">
        <v>42250.465564502316</v>
      </c>
      <c r="B2258" s="32" t="s">
        <v>290</v>
      </c>
      <c r="C2258" s="32" t="s">
        <v>3538</v>
      </c>
      <c r="D2258" s="32" t="s">
        <v>3539</v>
      </c>
      <c r="E2258" s="32" t="s">
        <v>3540</v>
      </c>
      <c r="F2258" s="32" t="s">
        <v>8988</v>
      </c>
      <c r="G2258" s="32" t="s">
        <v>2806</v>
      </c>
      <c r="H2258" s="32" t="s">
        <v>2807</v>
      </c>
      <c r="I2258" s="32" t="s">
        <v>4605</v>
      </c>
      <c r="J2258" s="35">
        <v>4.26</v>
      </c>
      <c r="K2258" s="35">
        <v>0</v>
      </c>
      <c r="L2258" s="35">
        <v>0</v>
      </c>
      <c r="M2258" s="35">
        <v>0</v>
      </c>
      <c r="N2258" s="32" t="s">
        <v>2197</v>
      </c>
      <c r="O2258" s="32" t="s">
        <v>18</v>
      </c>
      <c r="P2258" s="32">
        <v>2</v>
      </c>
      <c r="Q2258" s="32" t="s">
        <v>3541</v>
      </c>
    </row>
    <row r="2259" spans="1:17" hidden="1" x14ac:dyDescent="0.25">
      <c r="A2259" s="57">
        <v>42250.465564502316</v>
      </c>
      <c r="B2259" s="32" t="s">
        <v>290</v>
      </c>
      <c r="C2259" s="32" t="s">
        <v>3538</v>
      </c>
      <c r="D2259" s="32" t="s">
        <v>3539</v>
      </c>
      <c r="E2259" s="32" t="s">
        <v>3540</v>
      </c>
      <c r="F2259" s="32" t="s">
        <v>8988</v>
      </c>
      <c r="G2259" s="32" t="s">
        <v>3542</v>
      </c>
      <c r="H2259" s="32" t="s">
        <v>3543</v>
      </c>
      <c r="I2259" s="32" t="s">
        <v>4605</v>
      </c>
      <c r="J2259" s="35">
        <v>20.420000000000002</v>
      </c>
      <c r="K2259" s="35">
        <v>0</v>
      </c>
      <c r="L2259" s="35">
        <v>0</v>
      </c>
      <c r="M2259" s="35">
        <v>0</v>
      </c>
      <c r="N2259" s="32" t="s">
        <v>2197</v>
      </c>
      <c r="O2259" s="32" t="s">
        <v>18</v>
      </c>
      <c r="P2259" s="32">
        <v>2</v>
      </c>
      <c r="Q2259" s="32" t="s">
        <v>3541</v>
      </c>
    </row>
    <row r="2260" spans="1:17" hidden="1" x14ac:dyDescent="0.25">
      <c r="A2260" s="57">
        <v>42250.465564502316</v>
      </c>
      <c r="B2260" s="32" t="s">
        <v>290</v>
      </c>
      <c r="C2260" s="32" t="s">
        <v>3538</v>
      </c>
      <c r="D2260" s="32" t="s">
        <v>3539</v>
      </c>
      <c r="E2260" s="32" t="s">
        <v>3540</v>
      </c>
      <c r="F2260" s="32" t="s">
        <v>8988</v>
      </c>
      <c r="G2260" s="32" t="s">
        <v>2690</v>
      </c>
      <c r="H2260" s="32" t="s">
        <v>2691</v>
      </c>
      <c r="I2260" s="32" t="s">
        <v>4605</v>
      </c>
      <c r="J2260" s="35">
        <v>349.68</v>
      </c>
      <c r="K2260" s="35">
        <v>0</v>
      </c>
      <c r="L2260" s="35">
        <v>0</v>
      </c>
      <c r="M2260" s="35">
        <v>0</v>
      </c>
      <c r="N2260" s="32" t="s">
        <v>2197</v>
      </c>
      <c r="O2260" s="32" t="s">
        <v>18</v>
      </c>
      <c r="P2260" s="32">
        <v>12</v>
      </c>
      <c r="Q2260" s="32" t="s">
        <v>3541</v>
      </c>
    </row>
    <row r="2261" spans="1:17" hidden="1" x14ac:dyDescent="0.25">
      <c r="A2261" s="57">
        <v>42250.465564502316</v>
      </c>
      <c r="B2261" s="32" t="s">
        <v>290</v>
      </c>
      <c r="C2261" s="32" t="s">
        <v>3538</v>
      </c>
      <c r="D2261" s="32" t="s">
        <v>3539</v>
      </c>
      <c r="E2261" s="32" t="s">
        <v>3540</v>
      </c>
      <c r="F2261" s="32" t="s">
        <v>8988</v>
      </c>
      <c r="G2261" s="32" t="s">
        <v>2693</v>
      </c>
      <c r="H2261" s="32" t="s">
        <v>2694</v>
      </c>
      <c r="I2261" s="32" t="s">
        <v>4605</v>
      </c>
      <c r="J2261" s="35">
        <v>27.96</v>
      </c>
      <c r="K2261" s="35">
        <v>0</v>
      </c>
      <c r="L2261" s="35">
        <v>0</v>
      </c>
      <c r="M2261" s="35">
        <v>0</v>
      </c>
      <c r="N2261" s="32" t="s">
        <v>2197</v>
      </c>
      <c r="O2261" s="32" t="s">
        <v>18</v>
      </c>
      <c r="P2261" s="32">
        <v>12</v>
      </c>
      <c r="Q2261" s="32" t="s">
        <v>3541</v>
      </c>
    </row>
    <row r="2262" spans="1:17" hidden="1" x14ac:dyDescent="0.25">
      <c r="A2262" s="57">
        <v>42250.465564502316</v>
      </c>
      <c r="B2262" s="32" t="s">
        <v>290</v>
      </c>
      <c r="C2262" s="32" t="s">
        <v>3538</v>
      </c>
      <c r="D2262" s="32" t="s">
        <v>3539</v>
      </c>
      <c r="E2262" s="32" t="s">
        <v>3540</v>
      </c>
      <c r="F2262" s="32" t="s">
        <v>8988</v>
      </c>
      <c r="G2262" s="32" t="s">
        <v>3014</v>
      </c>
      <c r="H2262" s="32" t="s">
        <v>3015</v>
      </c>
      <c r="I2262" s="32" t="s">
        <v>4605</v>
      </c>
      <c r="J2262" s="35">
        <v>121.8</v>
      </c>
      <c r="K2262" s="35">
        <v>0</v>
      </c>
      <c r="L2262" s="35">
        <v>0</v>
      </c>
      <c r="M2262" s="35">
        <v>0</v>
      </c>
      <c r="N2262" s="32" t="s">
        <v>2197</v>
      </c>
      <c r="O2262" s="32" t="s">
        <v>18</v>
      </c>
      <c r="P2262" s="32">
        <v>12</v>
      </c>
      <c r="Q2262" s="32" t="s">
        <v>3541</v>
      </c>
    </row>
    <row r="2263" spans="1:17" hidden="1" x14ac:dyDescent="0.25">
      <c r="A2263" s="57">
        <v>42250.465567395833</v>
      </c>
      <c r="B2263" s="32" t="s">
        <v>290</v>
      </c>
      <c r="C2263" s="32" t="s">
        <v>3538</v>
      </c>
      <c r="D2263" s="32" t="s">
        <v>3539</v>
      </c>
      <c r="E2263" s="32" t="s">
        <v>3613</v>
      </c>
      <c r="F2263" s="32" t="s">
        <v>8989</v>
      </c>
      <c r="G2263" s="32" t="s">
        <v>2679</v>
      </c>
      <c r="H2263" s="32" t="s">
        <v>2680</v>
      </c>
      <c r="I2263" s="32" t="s">
        <v>4605</v>
      </c>
      <c r="J2263" s="35">
        <v>1401.39</v>
      </c>
      <c r="K2263" s="35">
        <v>0</v>
      </c>
      <c r="L2263" s="35">
        <v>0</v>
      </c>
      <c r="M2263" s="35">
        <v>0</v>
      </c>
      <c r="N2263" s="32" t="s">
        <v>2197</v>
      </c>
      <c r="O2263" s="32" t="s">
        <v>18</v>
      </c>
      <c r="P2263" s="32">
        <v>23</v>
      </c>
      <c r="Q2263" s="32" t="s">
        <v>3614</v>
      </c>
    </row>
    <row r="2264" spans="1:17" hidden="1" x14ac:dyDescent="0.25">
      <c r="A2264" s="57">
        <v>42250.465567395833</v>
      </c>
      <c r="B2264" s="32" t="s">
        <v>290</v>
      </c>
      <c r="C2264" s="32" t="s">
        <v>3538</v>
      </c>
      <c r="D2264" s="32" t="s">
        <v>3539</v>
      </c>
      <c r="E2264" s="32" t="s">
        <v>3613</v>
      </c>
      <c r="F2264" s="32" t="s">
        <v>8989</v>
      </c>
      <c r="G2264" s="32" t="s">
        <v>3542</v>
      </c>
      <c r="H2264" s="32" t="s">
        <v>3543</v>
      </c>
      <c r="I2264" s="32" t="s">
        <v>4605</v>
      </c>
      <c r="J2264" s="35">
        <v>234.83</v>
      </c>
      <c r="K2264" s="35">
        <v>0</v>
      </c>
      <c r="L2264" s="35">
        <v>0</v>
      </c>
      <c r="M2264" s="35">
        <v>0</v>
      </c>
      <c r="N2264" s="32" t="s">
        <v>2197</v>
      </c>
      <c r="O2264" s="32" t="s">
        <v>18</v>
      </c>
      <c r="P2264" s="32">
        <v>23</v>
      </c>
      <c r="Q2264" s="32" t="s">
        <v>3614</v>
      </c>
    </row>
    <row r="2265" spans="1:17" hidden="1" x14ac:dyDescent="0.25">
      <c r="A2265" s="57">
        <v>42250.465569016204</v>
      </c>
      <c r="B2265" s="32" t="s">
        <v>290</v>
      </c>
      <c r="C2265" s="32" t="s">
        <v>3538</v>
      </c>
      <c r="D2265" s="32" t="s">
        <v>3539</v>
      </c>
      <c r="E2265" s="32" t="s">
        <v>3618</v>
      </c>
      <c r="F2265" s="32" t="s">
        <v>8990</v>
      </c>
      <c r="G2265" s="32" t="s">
        <v>2679</v>
      </c>
      <c r="H2265" s="32" t="s">
        <v>2680</v>
      </c>
      <c r="I2265" s="32" t="s">
        <v>4605</v>
      </c>
      <c r="J2265" s="35">
        <v>60.93</v>
      </c>
      <c r="K2265" s="35">
        <v>0</v>
      </c>
      <c r="L2265" s="35">
        <v>0</v>
      </c>
      <c r="M2265" s="35">
        <v>0</v>
      </c>
      <c r="N2265" s="32" t="s">
        <v>2197</v>
      </c>
      <c r="O2265" s="32" t="s">
        <v>18</v>
      </c>
      <c r="P2265" s="32">
        <v>1</v>
      </c>
      <c r="Q2265" s="32" t="s">
        <v>3619</v>
      </c>
    </row>
    <row r="2266" spans="1:17" hidden="1" x14ac:dyDescent="0.25">
      <c r="A2266" s="57">
        <v>42250.465569016204</v>
      </c>
      <c r="B2266" s="32" t="s">
        <v>290</v>
      </c>
      <c r="C2266" s="32" t="s">
        <v>3538</v>
      </c>
      <c r="D2266" s="32" t="s">
        <v>3539</v>
      </c>
      <c r="E2266" s="32" t="s">
        <v>3618</v>
      </c>
      <c r="F2266" s="32" t="s">
        <v>8990</v>
      </c>
      <c r="G2266" s="32" t="s">
        <v>3002</v>
      </c>
      <c r="H2266" s="32" t="s">
        <v>3003</v>
      </c>
      <c r="I2266" s="32" t="s">
        <v>4605</v>
      </c>
      <c r="J2266" s="35">
        <v>14.34</v>
      </c>
      <c r="K2266" s="35">
        <v>0</v>
      </c>
      <c r="L2266" s="35">
        <v>0</v>
      </c>
      <c r="M2266" s="35">
        <v>0</v>
      </c>
      <c r="N2266" s="32" t="s">
        <v>2197</v>
      </c>
      <c r="O2266" s="32" t="s">
        <v>18</v>
      </c>
      <c r="P2266" s="32">
        <v>1</v>
      </c>
      <c r="Q2266" s="32" t="s">
        <v>3619</v>
      </c>
    </row>
    <row r="2267" spans="1:17" hidden="1" x14ac:dyDescent="0.25">
      <c r="A2267" s="57">
        <v>42250.465569016204</v>
      </c>
      <c r="B2267" s="32" t="s">
        <v>290</v>
      </c>
      <c r="C2267" s="32" t="s">
        <v>3538</v>
      </c>
      <c r="D2267" s="32" t="s">
        <v>3539</v>
      </c>
      <c r="E2267" s="32" t="s">
        <v>3618</v>
      </c>
      <c r="F2267" s="32" t="s">
        <v>8990</v>
      </c>
      <c r="G2267" s="32" t="s">
        <v>3542</v>
      </c>
      <c r="H2267" s="32" t="s">
        <v>3543</v>
      </c>
      <c r="I2267" s="32" t="s">
        <v>4605</v>
      </c>
      <c r="J2267" s="35">
        <v>10.210000000000001</v>
      </c>
      <c r="K2267" s="35">
        <v>0</v>
      </c>
      <c r="L2267" s="35">
        <v>0</v>
      </c>
      <c r="M2267" s="35">
        <v>0</v>
      </c>
      <c r="N2267" s="32" t="s">
        <v>2197</v>
      </c>
      <c r="O2267" s="32" t="s">
        <v>18</v>
      </c>
      <c r="P2267" s="32">
        <v>1</v>
      </c>
      <c r="Q2267" s="32" t="s">
        <v>3619</v>
      </c>
    </row>
    <row r="2268" spans="1:17" hidden="1" x14ac:dyDescent="0.25">
      <c r="A2268" s="57">
        <v>42250.465570636574</v>
      </c>
      <c r="B2268" s="32" t="s">
        <v>290</v>
      </c>
      <c r="C2268" s="32" t="s">
        <v>3538</v>
      </c>
      <c r="D2268" s="32" t="s">
        <v>3539</v>
      </c>
      <c r="E2268" s="32" t="s">
        <v>4647</v>
      </c>
      <c r="F2268" s="32" t="s">
        <v>8991</v>
      </c>
      <c r="G2268" s="32" t="s">
        <v>3548</v>
      </c>
      <c r="H2268" s="32" t="s">
        <v>5018</v>
      </c>
      <c r="I2268" s="32" t="s">
        <v>4605</v>
      </c>
      <c r="J2268" s="35">
        <v>10.02</v>
      </c>
      <c r="K2268" s="35">
        <v>0</v>
      </c>
      <c r="L2268" s="35">
        <v>0</v>
      </c>
      <c r="M2268" s="35">
        <v>0</v>
      </c>
      <c r="N2268" s="32" t="s">
        <v>2197</v>
      </c>
      <c r="O2268" s="32" t="s">
        <v>18</v>
      </c>
      <c r="P2268" s="32">
        <v>1</v>
      </c>
      <c r="Q2268" s="32" t="s">
        <v>4648</v>
      </c>
    </row>
    <row r="2269" spans="1:17" hidden="1" x14ac:dyDescent="0.25">
      <c r="A2269" s="57">
        <v>42250.465570636574</v>
      </c>
      <c r="B2269" s="32" t="s">
        <v>290</v>
      </c>
      <c r="C2269" s="32" t="s">
        <v>3538</v>
      </c>
      <c r="D2269" s="32" t="s">
        <v>3539</v>
      </c>
      <c r="E2269" s="32" t="s">
        <v>4647</v>
      </c>
      <c r="F2269" s="32" t="s">
        <v>8991</v>
      </c>
      <c r="G2269" s="32" t="s">
        <v>3237</v>
      </c>
      <c r="H2269" s="32" t="s">
        <v>3238</v>
      </c>
      <c r="I2269" s="32" t="s">
        <v>4605</v>
      </c>
      <c r="J2269" s="35">
        <v>29.14</v>
      </c>
      <c r="K2269" s="35">
        <v>0</v>
      </c>
      <c r="L2269" s="35">
        <v>0</v>
      </c>
      <c r="M2269" s="35">
        <v>0</v>
      </c>
      <c r="N2269" s="32" t="s">
        <v>2197</v>
      </c>
      <c r="O2269" s="32" t="s">
        <v>18</v>
      </c>
      <c r="P2269" s="32">
        <v>1</v>
      </c>
      <c r="Q2269" s="32" t="s">
        <v>4648</v>
      </c>
    </row>
    <row r="2270" spans="1:17" hidden="1" x14ac:dyDescent="0.25">
      <c r="A2270" s="57">
        <v>42250.465570636574</v>
      </c>
      <c r="B2270" s="32" t="s">
        <v>290</v>
      </c>
      <c r="C2270" s="32" t="s">
        <v>3538</v>
      </c>
      <c r="D2270" s="32" t="s">
        <v>3539</v>
      </c>
      <c r="E2270" s="32" t="s">
        <v>4647</v>
      </c>
      <c r="F2270" s="32" t="s">
        <v>8991</v>
      </c>
      <c r="G2270" s="32" t="s">
        <v>3239</v>
      </c>
      <c r="H2270" s="32" t="s">
        <v>3240</v>
      </c>
      <c r="I2270" s="32" t="s">
        <v>4605</v>
      </c>
      <c r="J2270" s="35">
        <v>2.33</v>
      </c>
      <c r="K2270" s="35">
        <v>0</v>
      </c>
      <c r="L2270" s="35">
        <v>0</v>
      </c>
      <c r="M2270" s="35">
        <v>0</v>
      </c>
      <c r="N2270" s="32" t="s">
        <v>2197</v>
      </c>
      <c r="O2270" s="32" t="s">
        <v>18</v>
      </c>
      <c r="P2270" s="32">
        <v>1</v>
      </c>
      <c r="Q2270" s="32" t="s">
        <v>4648</v>
      </c>
    </row>
    <row r="2271" spans="1:17" hidden="1" x14ac:dyDescent="0.25">
      <c r="A2271" s="57">
        <v>42250.465572453701</v>
      </c>
      <c r="B2271" s="32" t="s">
        <v>290</v>
      </c>
      <c r="C2271" s="32" t="s">
        <v>3538</v>
      </c>
      <c r="D2271" s="32" t="s">
        <v>3539</v>
      </c>
      <c r="E2271" s="32" t="s">
        <v>3547</v>
      </c>
      <c r="F2271" s="32" t="s">
        <v>8992</v>
      </c>
      <c r="G2271" s="32" t="s">
        <v>2679</v>
      </c>
      <c r="H2271" s="32" t="s">
        <v>2680</v>
      </c>
      <c r="I2271" s="32" t="s">
        <v>4605</v>
      </c>
      <c r="J2271" s="35">
        <v>60.93</v>
      </c>
      <c r="K2271" s="35">
        <v>0</v>
      </c>
      <c r="L2271" s="35">
        <v>0</v>
      </c>
      <c r="M2271" s="35">
        <v>0</v>
      </c>
      <c r="N2271" s="32" t="s">
        <v>2197</v>
      </c>
      <c r="O2271" s="32" t="s">
        <v>18</v>
      </c>
      <c r="P2271" s="32">
        <v>1</v>
      </c>
      <c r="Q2271" s="32" t="s">
        <v>2258</v>
      </c>
    </row>
    <row r="2272" spans="1:17" hidden="1" x14ac:dyDescent="0.25">
      <c r="A2272" s="57">
        <v>42250.465572453701</v>
      </c>
      <c r="B2272" s="32" t="s">
        <v>290</v>
      </c>
      <c r="C2272" s="32" t="s">
        <v>3538</v>
      </c>
      <c r="D2272" s="32" t="s">
        <v>3539</v>
      </c>
      <c r="E2272" s="32" t="s">
        <v>3547</v>
      </c>
      <c r="F2272" s="32" t="s">
        <v>8992</v>
      </c>
      <c r="G2272" s="32" t="s">
        <v>3002</v>
      </c>
      <c r="H2272" s="32" t="s">
        <v>3003</v>
      </c>
      <c r="I2272" s="32" t="s">
        <v>4605</v>
      </c>
      <c r="J2272" s="35">
        <v>14.34</v>
      </c>
      <c r="K2272" s="35">
        <v>0</v>
      </c>
      <c r="L2272" s="35">
        <v>0</v>
      </c>
      <c r="M2272" s="35">
        <v>0</v>
      </c>
      <c r="N2272" s="32" t="s">
        <v>2197</v>
      </c>
      <c r="O2272" s="32" t="s">
        <v>18</v>
      </c>
      <c r="P2272" s="32">
        <v>1</v>
      </c>
      <c r="Q2272" s="32" t="s">
        <v>2258</v>
      </c>
    </row>
    <row r="2273" spans="1:17" hidden="1" x14ac:dyDescent="0.25">
      <c r="A2273" s="57">
        <v>42250.465572453701</v>
      </c>
      <c r="B2273" s="32" t="s">
        <v>290</v>
      </c>
      <c r="C2273" s="32" t="s">
        <v>3538</v>
      </c>
      <c r="D2273" s="32" t="s">
        <v>3539</v>
      </c>
      <c r="E2273" s="32" t="s">
        <v>3547</v>
      </c>
      <c r="F2273" s="32" t="s">
        <v>8992</v>
      </c>
      <c r="G2273" s="32" t="s">
        <v>3548</v>
      </c>
      <c r="H2273" s="32" t="s">
        <v>5018</v>
      </c>
      <c r="I2273" s="32" t="s">
        <v>4605</v>
      </c>
      <c r="J2273" s="35">
        <v>10.02</v>
      </c>
      <c r="K2273" s="35">
        <v>0</v>
      </c>
      <c r="L2273" s="35">
        <v>0</v>
      </c>
      <c r="M2273" s="35">
        <v>0</v>
      </c>
      <c r="N2273" s="32" t="s">
        <v>2197</v>
      </c>
      <c r="O2273" s="32" t="s">
        <v>18</v>
      </c>
      <c r="P2273" s="32">
        <v>1</v>
      </c>
      <c r="Q2273" s="32" t="s">
        <v>2258</v>
      </c>
    </row>
    <row r="2274" spans="1:17" hidden="1" x14ac:dyDescent="0.25">
      <c r="A2274" s="57">
        <v>42250.465574270835</v>
      </c>
      <c r="B2274" s="32" t="s">
        <v>290</v>
      </c>
      <c r="C2274" s="32" t="s">
        <v>3538</v>
      </c>
      <c r="D2274" s="32" t="s">
        <v>3539</v>
      </c>
      <c r="E2274" s="32" t="s">
        <v>3615</v>
      </c>
      <c r="F2274" s="32" t="s">
        <v>8993</v>
      </c>
      <c r="G2274" s="32" t="s">
        <v>2679</v>
      </c>
      <c r="H2274" s="32" t="s">
        <v>2680</v>
      </c>
      <c r="I2274" s="32" t="s">
        <v>4605</v>
      </c>
      <c r="J2274" s="35">
        <v>609.29999999999995</v>
      </c>
      <c r="K2274" s="35">
        <v>0</v>
      </c>
      <c r="L2274" s="35">
        <v>0</v>
      </c>
      <c r="M2274" s="35">
        <v>0</v>
      </c>
      <c r="N2274" s="32" t="s">
        <v>2197</v>
      </c>
      <c r="O2274" s="32" t="s">
        <v>18</v>
      </c>
      <c r="P2274" s="32">
        <v>10</v>
      </c>
      <c r="Q2274" s="32" t="s">
        <v>2310</v>
      </c>
    </row>
    <row r="2275" spans="1:17" hidden="1" x14ac:dyDescent="0.25">
      <c r="A2275" s="57">
        <v>42250.465574270835</v>
      </c>
      <c r="B2275" s="32" t="s">
        <v>290</v>
      </c>
      <c r="C2275" s="32" t="s">
        <v>3538</v>
      </c>
      <c r="D2275" s="32" t="s">
        <v>3539</v>
      </c>
      <c r="E2275" s="32" t="s">
        <v>3615</v>
      </c>
      <c r="F2275" s="32" t="s">
        <v>8993</v>
      </c>
      <c r="G2275" s="32" t="s">
        <v>3475</v>
      </c>
      <c r="H2275" s="32" t="s">
        <v>3476</v>
      </c>
      <c r="I2275" s="32" t="s">
        <v>4605</v>
      </c>
      <c r="J2275" s="35">
        <v>100.8</v>
      </c>
      <c r="K2275" s="35">
        <v>0</v>
      </c>
      <c r="L2275" s="35">
        <v>0</v>
      </c>
      <c r="M2275" s="35">
        <v>0</v>
      </c>
      <c r="N2275" s="32" t="s">
        <v>2197</v>
      </c>
      <c r="O2275" s="32" t="s">
        <v>18</v>
      </c>
      <c r="P2275" s="32">
        <v>10</v>
      </c>
      <c r="Q2275" s="32" t="s">
        <v>2310</v>
      </c>
    </row>
    <row r="2276" spans="1:17" hidden="1" x14ac:dyDescent="0.25">
      <c r="A2276" s="57">
        <v>42250.465575729169</v>
      </c>
      <c r="B2276" s="32" t="s">
        <v>290</v>
      </c>
      <c r="C2276" s="32" t="s">
        <v>3538</v>
      </c>
      <c r="D2276" s="32" t="s">
        <v>3539</v>
      </c>
      <c r="E2276" s="32" t="s">
        <v>4514</v>
      </c>
      <c r="F2276" s="32" t="s">
        <v>8994</v>
      </c>
      <c r="G2276" s="32" t="s">
        <v>2679</v>
      </c>
      <c r="H2276" s="32" t="s">
        <v>2680</v>
      </c>
      <c r="I2276" s="32" t="s">
        <v>4605</v>
      </c>
      <c r="J2276" s="35">
        <v>60.93</v>
      </c>
      <c r="K2276" s="35">
        <v>0</v>
      </c>
      <c r="L2276" s="35">
        <v>0</v>
      </c>
      <c r="M2276" s="35">
        <v>0</v>
      </c>
      <c r="N2276" s="32" t="s">
        <v>2197</v>
      </c>
      <c r="O2276" s="32" t="s">
        <v>18</v>
      </c>
      <c r="P2276" s="32">
        <v>1</v>
      </c>
      <c r="Q2276" s="32" t="s">
        <v>4477</v>
      </c>
    </row>
    <row r="2277" spans="1:17" hidden="1" x14ac:dyDescent="0.25">
      <c r="A2277" s="57">
        <v>42250.465575729169</v>
      </c>
      <c r="B2277" s="32" t="s">
        <v>290</v>
      </c>
      <c r="C2277" s="32" t="s">
        <v>3538</v>
      </c>
      <c r="D2277" s="32" t="s">
        <v>3539</v>
      </c>
      <c r="E2277" s="32" t="s">
        <v>4514</v>
      </c>
      <c r="F2277" s="32" t="s">
        <v>8994</v>
      </c>
      <c r="G2277" s="32" t="s">
        <v>3131</v>
      </c>
      <c r="H2277" s="32" t="s">
        <v>3132</v>
      </c>
      <c r="I2277" s="32" t="s">
        <v>4605</v>
      </c>
      <c r="J2277" s="35">
        <v>8.08</v>
      </c>
      <c r="K2277" s="35">
        <v>0</v>
      </c>
      <c r="L2277" s="35">
        <v>0</v>
      </c>
      <c r="M2277" s="35">
        <v>0</v>
      </c>
      <c r="N2277" s="32" t="s">
        <v>2197</v>
      </c>
      <c r="O2277" s="32" t="s">
        <v>18</v>
      </c>
      <c r="P2277" s="32">
        <v>1</v>
      </c>
      <c r="Q2277" s="32" t="s">
        <v>4477</v>
      </c>
    </row>
    <row r="2278" spans="1:17" hidden="1" x14ac:dyDescent="0.25">
      <c r="A2278" s="57">
        <v>42250.465577164352</v>
      </c>
      <c r="B2278" s="32" t="s">
        <v>290</v>
      </c>
      <c r="C2278" s="32" t="s">
        <v>3538</v>
      </c>
      <c r="D2278" s="32" t="s">
        <v>3539</v>
      </c>
      <c r="E2278" s="32" t="s">
        <v>4706</v>
      </c>
      <c r="F2278" s="32" t="s">
        <v>8995</v>
      </c>
      <c r="G2278" s="32" t="s">
        <v>3154</v>
      </c>
      <c r="H2278" s="32" t="s">
        <v>3155</v>
      </c>
      <c r="I2278" s="32" t="s">
        <v>4605</v>
      </c>
      <c r="J2278" s="35">
        <v>36.090000000000003</v>
      </c>
      <c r="K2278" s="35">
        <v>0</v>
      </c>
      <c r="L2278" s="35">
        <v>0</v>
      </c>
      <c r="M2278" s="35">
        <v>0</v>
      </c>
      <c r="N2278" s="32" t="s">
        <v>2197</v>
      </c>
      <c r="O2278" s="32" t="s">
        <v>18</v>
      </c>
      <c r="P2278" s="32">
        <v>1</v>
      </c>
      <c r="Q2278" s="32" t="s">
        <v>4478</v>
      </c>
    </row>
    <row r="2279" spans="1:17" hidden="1" x14ac:dyDescent="0.25">
      <c r="A2279" s="57">
        <v>42250.465577164352</v>
      </c>
      <c r="B2279" s="32" t="s">
        <v>290</v>
      </c>
      <c r="C2279" s="32" t="s">
        <v>3538</v>
      </c>
      <c r="D2279" s="32" t="s">
        <v>3539</v>
      </c>
      <c r="E2279" s="32" t="s">
        <v>4706</v>
      </c>
      <c r="F2279" s="32" t="s">
        <v>8995</v>
      </c>
      <c r="G2279" s="32" t="s">
        <v>3131</v>
      </c>
      <c r="H2279" s="32" t="s">
        <v>3132</v>
      </c>
      <c r="I2279" s="32" t="s">
        <v>4605</v>
      </c>
      <c r="J2279" s="35">
        <v>5.71</v>
      </c>
      <c r="K2279" s="35">
        <v>0</v>
      </c>
      <c r="L2279" s="35">
        <v>0</v>
      </c>
      <c r="M2279" s="35">
        <v>0</v>
      </c>
      <c r="N2279" s="32" t="s">
        <v>2197</v>
      </c>
      <c r="O2279" s="32" t="s">
        <v>18</v>
      </c>
      <c r="P2279" s="32">
        <v>1</v>
      </c>
      <c r="Q2279" s="32" t="s">
        <v>4478</v>
      </c>
    </row>
    <row r="2280" spans="1:17" hidden="1" x14ac:dyDescent="0.25">
      <c r="A2280" s="57">
        <v>42250.465578622687</v>
      </c>
      <c r="B2280" s="32" t="s">
        <v>290</v>
      </c>
      <c r="C2280" s="32" t="s">
        <v>3538</v>
      </c>
      <c r="D2280" s="32" t="s">
        <v>3539</v>
      </c>
      <c r="E2280" s="32" t="s">
        <v>5188</v>
      </c>
      <c r="F2280" s="32" t="s">
        <v>8996</v>
      </c>
      <c r="G2280" s="32" t="s">
        <v>5189</v>
      </c>
      <c r="H2280" s="32" t="s">
        <v>5190</v>
      </c>
      <c r="I2280" s="32" t="s">
        <v>4605</v>
      </c>
      <c r="J2280" s="35">
        <v>138.12</v>
      </c>
      <c r="K2280" s="35">
        <v>0</v>
      </c>
      <c r="L2280" s="35">
        <v>0</v>
      </c>
      <c r="M2280" s="35">
        <v>0</v>
      </c>
      <c r="N2280" s="32" t="s">
        <v>2197</v>
      </c>
      <c r="O2280" s="32" t="s">
        <v>18</v>
      </c>
      <c r="P2280" s="32">
        <v>3</v>
      </c>
      <c r="Q2280" s="32" t="s">
        <v>5191</v>
      </c>
    </row>
    <row r="2281" spans="1:17" hidden="1" x14ac:dyDescent="0.25">
      <c r="A2281" s="57">
        <v>42250.465578622687</v>
      </c>
      <c r="B2281" s="32" t="s">
        <v>290</v>
      </c>
      <c r="C2281" s="32" t="s">
        <v>3538</v>
      </c>
      <c r="D2281" s="32" t="s">
        <v>3539</v>
      </c>
      <c r="E2281" s="32" t="s">
        <v>5188</v>
      </c>
      <c r="F2281" s="32" t="s">
        <v>8996</v>
      </c>
      <c r="G2281" s="32" t="s">
        <v>5192</v>
      </c>
      <c r="H2281" s="32" t="s">
        <v>5193</v>
      </c>
      <c r="I2281" s="32" t="s">
        <v>4605</v>
      </c>
      <c r="J2281" s="35">
        <v>6.39</v>
      </c>
      <c r="K2281" s="35">
        <v>0</v>
      </c>
      <c r="L2281" s="35">
        <v>0</v>
      </c>
      <c r="M2281" s="35">
        <v>0</v>
      </c>
      <c r="N2281" s="32" t="s">
        <v>2197</v>
      </c>
      <c r="O2281" s="32" t="s">
        <v>18</v>
      </c>
      <c r="P2281" s="32">
        <v>3</v>
      </c>
      <c r="Q2281" s="32" t="s">
        <v>5191</v>
      </c>
    </row>
    <row r="2282" spans="1:17" hidden="1" x14ac:dyDescent="0.25">
      <c r="A2282" s="57">
        <v>42250.465578622687</v>
      </c>
      <c r="B2282" s="32" t="s">
        <v>290</v>
      </c>
      <c r="C2282" s="32" t="s">
        <v>3538</v>
      </c>
      <c r="D2282" s="32" t="s">
        <v>3539</v>
      </c>
      <c r="E2282" s="32" t="s">
        <v>5188</v>
      </c>
      <c r="F2282" s="32" t="s">
        <v>8996</v>
      </c>
      <c r="G2282" s="32" t="s">
        <v>3475</v>
      </c>
      <c r="H2282" s="32" t="s">
        <v>3476</v>
      </c>
      <c r="I2282" s="32" t="s">
        <v>4605</v>
      </c>
      <c r="J2282" s="35">
        <v>30.24</v>
      </c>
      <c r="K2282" s="35">
        <v>0</v>
      </c>
      <c r="L2282" s="35">
        <v>0</v>
      </c>
      <c r="M2282" s="35">
        <v>0</v>
      </c>
      <c r="N2282" s="32" t="s">
        <v>2197</v>
      </c>
      <c r="O2282" s="32" t="s">
        <v>18</v>
      </c>
      <c r="P2282" s="32">
        <v>3</v>
      </c>
      <c r="Q2282" s="32" t="s">
        <v>5191</v>
      </c>
    </row>
    <row r="2283" spans="1:17" hidden="1" x14ac:dyDescent="0.25">
      <c r="A2283" s="57">
        <v>42250.465578622687</v>
      </c>
      <c r="B2283" s="32" t="s">
        <v>290</v>
      </c>
      <c r="C2283" s="32" t="s">
        <v>3538</v>
      </c>
      <c r="D2283" s="32" t="s">
        <v>3539</v>
      </c>
      <c r="E2283" s="32" t="s">
        <v>5188</v>
      </c>
      <c r="F2283" s="32" t="s">
        <v>8996</v>
      </c>
      <c r="G2283" s="32" t="s">
        <v>2679</v>
      </c>
      <c r="H2283" s="32" t="s">
        <v>2680</v>
      </c>
      <c r="I2283" s="32" t="s">
        <v>4605</v>
      </c>
      <c r="J2283" s="35">
        <v>60.93</v>
      </c>
      <c r="K2283" s="35">
        <v>0</v>
      </c>
      <c r="L2283" s="35">
        <v>0</v>
      </c>
      <c r="M2283" s="35">
        <v>0</v>
      </c>
      <c r="N2283" s="32" t="s">
        <v>2197</v>
      </c>
      <c r="O2283" s="32" t="s">
        <v>18</v>
      </c>
      <c r="P2283" s="32">
        <v>1</v>
      </c>
      <c r="Q2283" s="32" t="s">
        <v>5191</v>
      </c>
    </row>
    <row r="2284" spans="1:17" hidden="1" x14ac:dyDescent="0.25">
      <c r="A2284" s="57">
        <v>42250.465578622687</v>
      </c>
      <c r="B2284" s="32" t="s">
        <v>290</v>
      </c>
      <c r="C2284" s="32" t="s">
        <v>3538</v>
      </c>
      <c r="D2284" s="32" t="s">
        <v>3539</v>
      </c>
      <c r="E2284" s="32" t="s">
        <v>5188</v>
      </c>
      <c r="F2284" s="32" t="s">
        <v>8996</v>
      </c>
      <c r="G2284" s="32" t="s">
        <v>3002</v>
      </c>
      <c r="H2284" s="32" t="s">
        <v>3003</v>
      </c>
      <c r="I2284" s="32" t="s">
        <v>4605</v>
      </c>
      <c r="J2284" s="35">
        <v>14.34</v>
      </c>
      <c r="K2284" s="35">
        <v>0</v>
      </c>
      <c r="L2284" s="35">
        <v>0</v>
      </c>
      <c r="M2284" s="35">
        <v>0</v>
      </c>
      <c r="N2284" s="32" t="s">
        <v>2197</v>
      </c>
      <c r="O2284" s="32" t="s">
        <v>18</v>
      </c>
      <c r="P2284" s="32">
        <v>1</v>
      </c>
      <c r="Q2284" s="32" t="s">
        <v>5191</v>
      </c>
    </row>
    <row r="2285" spans="1:17" x14ac:dyDescent="0.25">
      <c r="A2285" s="57">
        <v>42250.472641006942</v>
      </c>
      <c r="B2285" s="32"/>
      <c r="C2285" s="32" t="s">
        <v>1068</v>
      </c>
      <c r="D2285" s="32" t="s">
        <v>334</v>
      </c>
      <c r="E2285" s="32" t="s">
        <v>6207</v>
      </c>
      <c r="F2285" s="32" t="s">
        <v>6208</v>
      </c>
      <c r="G2285" s="32" t="s">
        <v>58</v>
      </c>
      <c r="H2285" s="32" t="s">
        <v>59</v>
      </c>
      <c r="I2285" s="32" t="s">
        <v>2006</v>
      </c>
      <c r="J2285" s="35">
        <v>0</v>
      </c>
      <c r="K2285" s="35">
        <v>0</v>
      </c>
      <c r="L2285" s="35">
        <v>0</v>
      </c>
      <c r="M2285" s="35">
        <v>0</v>
      </c>
      <c r="N2285" s="32" t="s">
        <v>19</v>
      </c>
      <c r="O2285" s="32" t="s">
        <v>322</v>
      </c>
      <c r="P2285" s="32">
        <v>0</v>
      </c>
      <c r="Q2285" s="32"/>
    </row>
    <row r="2286" spans="1:17" hidden="1" x14ac:dyDescent="0.25">
      <c r="A2286" s="57">
        <v>42250.487182951387</v>
      </c>
      <c r="B2286" s="32" t="s">
        <v>21</v>
      </c>
      <c r="C2286" s="32" t="s">
        <v>5139</v>
      </c>
      <c r="D2286" s="32" t="s">
        <v>5140</v>
      </c>
      <c r="E2286" s="32" t="s">
        <v>5141</v>
      </c>
      <c r="F2286" s="32" t="s">
        <v>8997</v>
      </c>
      <c r="G2286" s="32" t="s">
        <v>2785</v>
      </c>
      <c r="H2286" s="32" t="s">
        <v>2786</v>
      </c>
      <c r="I2286" s="32" t="s">
        <v>4605</v>
      </c>
      <c r="J2286" s="35">
        <v>661.44</v>
      </c>
      <c r="K2286" s="35">
        <v>0</v>
      </c>
      <c r="L2286" s="35">
        <v>0</v>
      </c>
      <c r="M2286" s="35">
        <v>0</v>
      </c>
      <c r="N2286" s="32" t="s">
        <v>2197</v>
      </c>
      <c r="O2286" s="32" t="s">
        <v>18</v>
      </c>
      <c r="P2286" s="32">
        <v>13</v>
      </c>
      <c r="Q2286" s="32" t="s">
        <v>5142</v>
      </c>
    </row>
    <row r="2287" spans="1:17" hidden="1" x14ac:dyDescent="0.25">
      <c r="A2287" s="57">
        <v>42250.487182951387</v>
      </c>
      <c r="B2287" s="32" t="s">
        <v>21</v>
      </c>
      <c r="C2287" s="32" t="s">
        <v>5139</v>
      </c>
      <c r="D2287" s="32" t="s">
        <v>5140</v>
      </c>
      <c r="E2287" s="32" t="s">
        <v>5141</v>
      </c>
      <c r="F2287" s="32" t="s">
        <v>8997</v>
      </c>
      <c r="G2287" s="32" t="s">
        <v>3102</v>
      </c>
      <c r="H2287" s="32" t="s">
        <v>3103</v>
      </c>
      <c r="I2287" s="32" t="s">
        <v>4605</v>
      </c>
      <c r="J2287" s="35">
        <v>826.2</v>
      </c>
      <c r="K2287" s="35">
        <v>0</v>
      </c>
      <c r="L2287" s="35">
        <v>0</v>
      </c>
      <c r="M2287" s="35">
        <v>0</v>
      </c>
      <c r="N2287" s="32" t="s">
        <v>2197</v>
      </c>
      <c r="O2287" s="32" t="s">
        <v>18</v>
      </c>
      <c r="P2287" s="32">
        <v>15</v>
      </c>
      <c r="Q2287" s="32" t="s">
        <v>5142</v>
      </c>
    </row>
    <row r="2288" spans="1:17" hidden="1" x14ac:dyDescent="0.25">
      <c r="A2288" s="57">
        <v>42250.487182951387</v>
      </c>
      <c r="B2288" s="32" t="s">
        <v>21</v>
      </c>
      <c r="C2288" s="32" t="s">
        <v>5139</v>
      </c>
      <c r="D2288" s="32" t="s">
        <v>5140</v>
      </c>
      <c r="E2288" s="32" t="s">
        <v>5141</v>
      </c>
      <c r="F2288" s="32" t="s">
        <v>8997</v>
      </c>
      <c r="G2288" s="32" t="s">
        <v>3089</v>
      </c>
      <c r="H2288" s="32" t="s">
        <v>3090</v>
      </c>
      <c r="I2288" s="32" t="s">
        <v>4605</v>
      </c>
      <c r="J2288" s="35">
        <v>134.68</v>
      </c>
      <c r="K2288" s="35">
        <v>0</v>
      </c>
      <c r="L2288" s="35">
        <v>0</v>
      </c>
      <c r="M2288" s="35">
        <v>0</v>
      </c>
      <c r="N2288" s="32" t="s">
        <v>2197</v>
      </c>
      <c r="O2288" s="32" t="s">
        <v>18</v>
      </c>
      <c r="P2288" s="32">
        <v>28</v>
      </c>
      <c r="Q2288" s="32" t="s">
        <v>5142</v>
      </c>
    </row>
    <row r="2289" spans="1:17" hidden="1" x14ac:dyDescent="0.25">
      <c r="A2289" s="57">
        <v>42250.487182951387</v>
      </c>
      <c r="B2289" s="32" t="s">
        <v>21</v>
      </c>
      <c r="C2289" s="32" t="s">
        <v>5139</v>
      </c>
      <c r="D2289" s="32" t="s">
        <v>5140</v>
      </c>
      <c r="E2289" s="32" t="s">
        <v>5141</v>
      </c>
      <c r="F2289" s="32" t="s">
        <v>8997</v>
      </c>
      <c r="G2289" s="32" t="s">
        <v>3091</v>
      </c>
      <c r="H2289" s="32" t="s">
        <v>3092</v>
      </c>
      <c r="I2289" s="32" t="s">
        <v>4605</v>
      </c>
      <c r="J2289" s="35">
        <v>75.599999999999994</v>
      </c>
      <c r="K2289" s="35">
        <v>0</v>
      </c>
      <c r="L2289" s="35">
        <v>0</v>
      </c>
      <c r="M2289" s="35">
        <v>0</v>
      </c>
      <c r="N2289" s="32" t="s">
        <v>2197</v>
      </c>
      <c r="O2289" s="32" t="s">
        <v>18</v>
      </c>
      <c r="P2289" s="32">
        <v>28</v>
      </c>
      <c r="Q2289" s="32" t="s">
        <v>5142</v>
      </c>
    </row>
    <row r="2290" spans="1:17" hidden="1" x14ac:dyDescent="0.25">
      <c r="A2290" s="57">
        <v>42250.487550613427</v>
      </c>
      <c r="B2290" s="32" t="s">
        <v>290</v>
      </c>
      <c r="C2290" s="32" t="s">
        <v>4121</v>
      </c>
      <c r="D2290" s="32" t="s">
        <v>4122</v>
      </c>
      <c r="E2290" s="32" t="s">
        <v>4123</v>
      </c>
      <c r="F2290" s="32" t="s">
        <v>8998</v>
      </c>
      <c r="G2290" s="32" t="s">
        <v>3154</v>
      </c>
      <c r="H2290" s="32" t="s">
        <v>3155</v>
      </c>
      <c r="I2290" s="32" t="s">
        <v>4605</v>
      </c>
      <c r="J2290" s="35">
        <v>1804.5</v>
      </c>
      <c r="K2290" s="35">
        <v>0</v>
      </c>
      <c r="L2290" s="35">
        <v>0</v>
      </c>
      <c r="M2290" s="35">
        <v>0</v>
      </c>
      <c r="N2290" s="32" t="s">
        <v>2197</v>
      </c>
      <c r="O2290" s="32" t="s">
        <v>18</v>
      </c>
      <c r="P2290" s="32">
        <v>50</v>
      </c>
      <c r="Q2290" s="32" t="s">
        <v>4124</v>
      </c>
    </row>
    <row r="2291" spans="1:17" hidden="1" x14ac:dyDescent="0.25">
      <c r="A2291" s="57">
        <v>42250.487552233797</v>
      </c>
      <c r="B2291" s="32" t="s">
        <v>290</v>
      </c>
      <c r="C2291" s="32" t="s">
        <v>4121</v>
      </c>
      <c r="D2291" s="32" t="s">
        <v>4122</v>
      </c>
      <c r="E2291" s="32" t="s">
        <v>4125</v>
      </c>
      <c r="F2291" s="32" t="s">
        <v>8999</v>
      </c>
      <c r="G2291" s="32" t="s">
        <v>3154</v>
      </c>
      <c r="H2291" s="32" t="s">
        <v>3155</v>
      </c>
      <c r="I2291" s="32" t="s">
        <v>4605</v>
      </c>
      <c r="J2291" s="35">
        <v>5413.5</v>
      </c>
      <c r="K2291" s="35">
        <v>0</v>
      </c>
      <c r="L2291" s="35">
        <v>0</v>
      </c>
      <c r="M2291" s="35">
        <v>0</v>
      </c>
      <c r="N2291" s="32" t="s">
        <v>2197</v>
      </c>
      <c r="O2291" s="32" t="s">
        <v>18</v>
      </c>
      <c r="P2291" s="32">
        <v>150</v>
      </c>
      <c r="Q2291" s="32" t="s">
        <v>4126</v>
      </c>
    </row>
    <row r="2292" spans="1:17" hidden="1" x14ac:dyDescent="0.25">
      <c r="A2292" s="57">
        <v>42250.487553506944</v>
      </c>
      <c r="B2292" s="32" t="s">
        <v>290</v>
      </c>
      <c r="C2292" s="32" t="s">
        <v>4121</v>
      </c>
      <c r="D2292" s="32" t="s">
        <v>4122</v>
      </c>
      <c r="E2292" s="32" t="s">
        <v>4950</v>
      </c>
      <c r="F2292" s="32" t="s">
        <v>9000</v>
      </c>
      <c r="G2292" s="32" t="s">
        <v>3154</v>
      </c>
      <c r="H2292" s="32" t="s">
        <v>3155</v>
      </c>
      <c r="I2292" s="32" t="s">
        <v>4605</v>
      </c>
      <c r="J2292" s="35">
        <v>12631.5</v>
      </c>
      <c r="K2292" s="35">
        <v>0</v>
      </c>
      <c r="L2292" s="35">
        <v>0</v>
      </c>
      <c r="M2292" s="35">
        <v>0</v>
      </c>
      <c r="N2292" s="32" t="s">
        <v>2197</v>
      </c>
      <c r="O2292" s="32" t="s">
        <v>18</v>
      </c>
      <c r="P2292" s="32">
        <v>350</v>
      </c>
      <c r="Q2292" s="32" t="s">
        <v>4951</v>
      </c>
    </row>
    <row r="2293" spans="1:17" hidden="1" x14ac:dyDescent="0.25">
      <c r="A2293" s="57">
        <v>42250.487554976855</v>
      </c>
      <c r="B2293" s="32" t="s">
        <v>290</v>
      </c>
      <c r="C2293" s="32" t="s">
        <v>4121</v>
      </c>
      <c r="D2293" s="32" t="s">
        <v>4122</v>
      </c>
      <c r="E2293" s="32" t="s">
        <v>4127</v>
      </c>
      <c r="F2293" s="32" t="s">
        <v>9001</v>
      </c>
      <c r="G2293" s="32" t="s">
        <v>2821</v>
      </c>
      <c r="H2293" s="32" t="s">
        <v>2822</v>
      </c>
      <c r="I2293" s="32" t="s">
        <v>4605</v>
      </c>
      <c r="J2293" s="35">
        <v>8974</v>
      </c>
      <c r="K2293" s="35">
        <v>0</v>
      </c>
      <c r="L2293" s="35">
        <v>0</v>
      </c>
      <c r="M2293" s="35">
        <v>0</v>
      </c>
      <c r="N2293" s="32" t="s">
        <v>2197</v>
      </c>
      <c r="O2293" s="32" t="s">
        <v>18</v>
      </c>
      <c r="P2293" s="32">
        <v>200</v>
      </c>
      <c r="Q2293" s="32" t="s">
        <v>4128</v>
      </c>
    </row>
    <row r="2294" spans="1:17" hidden="1" x14ac:dyDescent="0.25">
      <c r="A2294" s="57">
        <v>42250.487556215281</v>
      </c>
      <c r="B2294" s="32" t="s">
        <v>290</v>
      </c>
      <c r="C2294" s="32" t="s">
        <v>4121</v>
      </c>
      <c r="D2294" s="32" t="s">
        <v>4122</v>
      </c>
      <c r="E2294" s="32" t="s">
        <v>4129</v>
      </c>
      <c r="F2294" s="32" t="s">
        <v>9002</v>
      </c>
      <c r="G2294" s="32" t="s">
        <v>2646</v>
      </c>
      <c r="H2294" s="32" t="s">
        <v>2647</v>
      </c>
      <c r="I2294" s="32" t="s">
        <v>4605</v>
      </c>
      <c r="J2294" s="35">
        <v>232.4</v>
      </c>
      <c r="K2294" s="35">
        <v>0</v>
      </c>
      <c r="L2294" s="35">
        <v>0</v>
      </c>
      <c r="M2294" s="35">
        <v>0</v>
      </c>
      <c r="N2294" s="32" t="s">
        <v>2197</v>
      </c>
      <c r="O2294" s="32" t="s">
        <v>18</v>
      </c>
      <c r="P2294" s="32">
        <v>7</v>
      </c>
      <c r="Q2294" s="32" t="s">
        <v>4130</v>
      </c>
    </row>
    <row r="2295" spans="1:17" hidden="1" x14ac:dyDescent="0.25">
      <c r="A2295" s="57">
        <v>42250.487557488428</v>
      </c>
      <c r="B2295" s="32" t="s">
        <v>290</v>
      </c>
      <c r="C2295" s="32" t="s">
        <v>4121</v>
      </c>
      <c r="D2295" s="32" t="s">
        <v>4122</v>
      </c>
      <c r="E2295" s="32" t="s">
        <v>4131</v>
      </c>
      <c r="F2295" s="32" t="s">
        <v>9003</v>
      </c>
      <c r="G2295" s="32" t="s">
        <v>3372</v>
      </c>
      <c r="H2295" s="32" t="s">
        <v>3373</v>
      </c>
      <c r="I2295" s="32" t="s">
        <v>4605</v>
      </c>
      <c r="J2295" s="35">
        <v>2243.5</v>
      </c>
      <c r="K2295" s="35">
        <v>0</v>
      </c>
      <c r="L2295" s="35">
        <v>0</v>
      </c>
      <c r="M2295" s="35">
        <v>0</v>
      </c>
      <c r="N2295" s="32" t="s">
        <v>2197</v>
      </c>
      <c r="O2295" s="32" t="s">
        <v>18</v>
      </c>
      <c r="P2295" s="32">
        <v>50</v>
      </c>
      <c r="Q2295" s="32" t="s">
        <v>4132</v>
      </c>
    </row>
    <row r="2296" spans="1:17" hidden="1" x14ac:dyDescent="0.25">
      <c r="A2296" s="57">
        <v>42250.487558946763</v>
      </c>
      <c r="B2296" s="32" t="s">
        <v>290</v>
      </c>
      <c r="C2296" s="32" t="s">
        <v>4121</v>
      </c>
      <c r="D2296" s="32" t="s">
        <v>4122</v>
      </c>
      <c r="E2296" s="32" t="s">
        <v>4133</v>
      </c>
      <c r="F2296" s="32" t="s">
        <v>9004</v>
      </c>
      <c r="G2296" s="32" t="s">
        <v>3372</v>
      </c>
      <c r="H2296" s="32" t="s">
        <v>3373</v>
      </c>
      <c r="I2296" s="32" t="s">
        <v>4605</v>
      </c>
      <c r="J2296" s="35">
        <v>2243.5</v>
      </c>
      <c r="K2296" s="35">
        <v>0</v>
      </c>
      <c r="L2296" s="35">
        <v>0</v>
      </c>
      <c r="M2296" s="35">
        <v>0</v>
      </c>
      <c r="N2296" s="32" t="s">
        <v>2197</v>
      </c>
      <c r="O2296" s="32" t="s">
        <v>18</v>
      </c>
      <c r="P2296" s="32">
        <v>50</v>
      </c>
      <c r="Q2296" s="32" t="s">
        <v>4134</v>
      </c>
    </row>
    <row r="2297" spans="1:17" hidden="1" x14ac:dyDescent="0.25">
      <c r="A2297" s="57">
        <v>42250.487560567133</v>
      </c>
      <c r="B2297" s="32" t="s">
        <v>290</v>
      </c>
      <c r="C2297" s="32" t="s">
        <v>4121</v>
      </c>
      <c r="D2297" s="32" t="s">
        <v>4122</v>
      </c>
      <c r="E2297" s="32" t="s">
        <v>4135</v>
      </c>
      <c r="F2297" s="32" t="s">
        <v>9005</v>
      </c>
      <c r="G2297" s="32" t="s">
        <v>3372</v>
      </c>
      <c r="H2297" s="32" t="s">
        <v>3373</v>
      </c>
      <c r="I2297" s="32" t="s">
        <v>4605</v>
      </c>
      <c r="J2297" s="35">
        <v>2243.5</v>
      </c>
      <c r="K2297" s="35">
        <v>0</v>
      </c>
      <c r="L2297" s="35">
        <v>0</v>
      </c>
      <c r="M2297" s="35">
        <v>0</v>
      </c>
      <c r="N2297" s="32" t="s">
        <v>2197</v>
      </c>
      <c r="O2297" s="32" t="s">
        <v>18</v>
      </c>
      <c r="P2297" s="32">
        <v>50</v>
      </c>
      <c r="Q2297" s="32" t="s">
        <v>2340</v>
      </c>
    </row>
    <row r="2298" spans="1:17" hidden="1" x14ac:dyDescent="0.25">
      <c r="A2298" s="57">
        <v>42250.48756184028</v>
      </c>
      <c r="B2298" s="32" t="s">
        <v>290</v>
      </c>
      <c r="C2298" s="32" t="s">
        <v>4121</v>
      </c>
      <c r="D2298" s="32" t="s">
        <v>4122</v>
      </c>
      <c r="E2298" s="32" t="s">
        <v>4492</v>
      </c>
      <c r="F2298" s="32" t="s">
        <v>9006</v>
      </c>
      <c r="G2298" s="32" t="s">
        <v>3372</v>
      </c>
      <c r="H2298" s="32" t="s">
        <v>3373</v>
      </c>
      <c r="I2298" s="32" t="s">
        <v>4605</v>
      </c>
      <c r="J2298" s="35">
        <v>8974</v>
      </c>
      <c r="K2298" s="35">
        <v>0</v>
      </c>
      <c r="L2298" s="35">
        <v>0</v>
      </c>
      <c r="M2298" s="35">
        <v>0</v>
      </c>
      <c r="N2298" s="32" t="s">
        <v>2197</v>
      </c>
      <c r="O2298" s="32" t="s">
        <v>18</v>
      </c>
      <c r="P2298" s="32">
        <v>200</v>
      </c>
      <c r="Q2298" s="32" t="s">
        <v>4361</v>
      </c>
    </row>
    <row r="2299" spans="1:17" hidden="1" x14ac:dyDescent="0.25">
      <c r="A2299" s="57">
        <v>42250.487563807874</v>
      </c>
      <c r="B2299" s="32" t="s">
        <v>290</v>
      </c>
      <c r="C2299" s="32" t="s">
        <v>4121</v>
      </c>
      <c r="D2299" s="32" t="s">
        <v>4122</v>
      </c>
      <c r="E2299" s="32" t="s">
        <v>4759</v>
      </c>
      <c r="F2299" s="32" t="s">
        <v>9007</v>
      </c>
      <c r="G2299" s="32" t="s">
        <v>3372</v>
      </c>
      <c r="H2299" s="32" t="s">
        <v>3373</v>
      </c>
      <c r="I2299" s="32" t="s">
        <v>4605</v>
      </c>
      <c r="J2299" s="35">
        <v>8974</v>
      </c>
      <c r="K2299" s="35">
        <v>0</v>
      </c>
      <c r="L2299" s="35">
        <v>0</v>
      </c>
      <c r="M2299" s="35">
        <v>0</v>
      </c>
      <c r="N2299" s="32" t="s">
        <v>2197</v>
      </c>
      <c r="O2299" s="32" t="s">
        <v>18</v>
      </c>
      <c r="P2299" s="32">
        <v>200</v>
      </c>
      <c r="Q2299" s="32" t="s">
        <v>4675</v>
      </c>
    </row>
    <row r="2300" spans="1:17" hidden="1" x14ac:dyDescent="0.25">
      <c r="A2300" s="57">
        <v>42250.487565428244</v>
      </c>
      <c r="B2300" s="32" t="s">
        <v>290</v>
      </c>
      <c r="C2300" s="32" t="s">
        <v>4121</v>
      </c>
      <c r="D2300" s="32" t="s">
        <v>4122</v>
      </c>
      <c r="E2300" s="32" t="s">
        <v>4872</v>
      </c>
      <c r="F2300" s="32" t="s">
        <v>9008</v>
      </c>
      <c r="G2300" s="32" t="s">
        <v>3372</v>
      </c>
      <c r="H2300" s="32" t="s">
        <v>3373</v>
      </c>
      <c r="I2300" s="32" t="s">
        <v>4605</v>
      </c>
      <c r="J2300" s="35">
        <v>8974</v>
      </c>
      <c r="K2300" s="35">
        <v>0</v>
      </c>
      <c r="L2300" s="35">
        <v>0</v>
      </c>
      <c r="M2300" s="35">
        <v>0</v>
      </c>
      <c r="N2300" s="32" t="s">
        <v>2197</v>
      </c>
      <c r="O2300" s="32" t="s">
        <v>18</v>
      </c>
      <c r="P2300" s="32">
        <v>200</v>
      </c>
      <c r="Q2300" s="32" t="s">
        <v>4758</v>
      </c>
    </row>
    <row r="2301" spans="1:17" hidden="1" x14ac:dyDescent="0.25">
      <c r="A2301" s="57">
        <v>42250.487566898148</v>
      </c>
      <c r="B2301" s="32" t="s">
        <v>290</v>
      </c>
      <c r="C2301" s="32" t="s">
        <v>4121</v>
      </c>
      <c r="D2301" s="32" t="s">
        <v>4122</v>
      </c>
      <c r="E2301" s="32" t="s">
        <v>5618</v>
      </c>
      <c r="F2301" s="32" t="s">
        <v>9009</v>
      </c>
      <c r="G2301" s="32" t="s">
        <v>3372</v>
      </c>
      <c r="H2301" s="32" t="s">
        <v>3373</v>
      </c>
      <c r="I2301" s="32" t="s">
        <v>4605</v>
      </c>
      <c r="J2301" s="35">
        <v>8974</v>
      </c>
      <c r="K2301" s="35">
        <v>0</v>
      </c>
      <c r="L2301" s="35">
        <v>0</v>
      </c>
      <c r="M2301" s="35">
        <v>0</v>
      </c>
      <c r="N2301" s="32" t="s">
        <v>2197</v>
      </c>
      <c r="O2301" s="32" t="s">
        <v>18</v>
      </c>
      <c r="P2301" s="32">
        <v>200</v>
      </c>
      <c r="Q2301" s="32" t="s">
        <v>5161</v>
      </c>
    </row>
    <row r="2302" spans="1:17" hidden="1" x14ac:dyDescent="0.25">
      <c r="A2302" s="57">
        <v>42250.487568171295</v>
      </c>
      <c r="B2302" s="32" t="s">
        <v>290</v>
      </c>
      <c r="C2302" s="32" t="s">
        <v>4121</v>
      </c>
      <c r="D2302" s="32" t="s">
        <v>4122</v>
      </c>
      <c r="E2302" s="32" t="s">
        <v>5732</v>
      </c>
      <c r="F2302" s="32" t="s">
        <v>9010</v>
      </c>
      <c r="G2302" s="32" t="s">
        <v>3372</v>
      </c>
      <c r="H2302" s="32" t="s">
        <v>3373</v>
      </c>
      <c r="I2302" s="32" t="s">
        <v>4605</v>
      </c>
      <c r="J2302" s="35">
        <v>13461</v>
      </c>
      <c r="K2302" s="35">
        <v>0</v>
      </c>
      <c r="L2302" s="35">
        <v>0</v>
      </c>
      <c r="M2302" s="35">
        <v>0</v>
      </c>
      <c r="N2302" s="32" t="s">
        <v>2197</v>
      </c>
      <c r="O2302" s="32" t="s">
        <v>18</v>
      </c>
      <c r="P2302" s="32">
        <v>300</v>
      </c>
      <c r="Q2302" s="32" t="s">
        <v>5407</v>
      </c>
    </row>
    <row r="2303" spans="1:17" hidden="1" x14ac:dyDescent="0.25">
      <c r="A2303" s="57">
        <v>42250.488007291664</v>
      </c>
      <c r="B2303" s="32" t="s">
        <v>21</v>
      </c>
      <c r="C2303" s="32" t="s">
        <v>3568</v>
      </c>
      <c r="D2303" s="32" t="s">
        <v>3569</v>
      </c>
      <c r="E2303" s="32" t="s">
        <v>3570</v>
      </c>
      <c r="F2303" s="32" t="s">
        <v>9011</v>
      </c>
      <c r="G2303" s="32" t="s">
        <v>2646</v>
      </c>
      <c r="H2303" s="32" t="s">
        <v>2647</v>
      </c>
      <c r="I2303" s="32" t="s">
        <v>4605</v>
      </c>
      <c r="J2303" s="35">
        <v>164.29</v>
      </c>
      <c r="K2303" s="35">
        <v>0</v>
      </c>
      <c r="L2303" s="35">
        <v>0</v>
      </c>
      <c r="M2303" s="35">
        <v>0</v>
      </c>
      <c r="N2303" s="32" t="s">
        <v>2197</v>
      </c>
      <c r="O2303" s="32" t="s">
        <v>18</v>
      </c>
      <c r="P2303" s="32">
        <v>7</v>
      </c>
      <c r="Q2303" s="32" t="s">
        <v>3571</v>
      </c>
    </row>
    <row r="2304" spans="1:17" hidden="1" x14ac:dyDescent="0.25">
      <c r="A2304" s="57">
        <v>42250.488008761575</v>
      </c>
      <c r="B2304" s="32" t="s">
        <v>21</v>
      </c>
      <c r="C2304" s="32" t="s">
        <v>3568</v>
      </c>
      <c r="D2304" s="32" t="s">
        <v>3569</v>
      </c>
      <c r="E2304" s="32" t="s">
        <v>4616</v>
      </c>
      <c r="F2304" s="32" t="s">
        <v>9012</v>
      </c>
      <c r="G2304" s="32" t="s">
        <v>2646</v>
      </c>
      <c r="H2304" s="32" t="s">
        <v>2647</v>
      </c>
      <c r="I2304" s="32" t="s">
        <v>4605</v>
      </c>
      <c r="J2304" s="35">
        <v>23.47</v>
      </c>
      <c r="K2304" s="35">
        <v>0</v>
      </c>
      <c r="L2304" s="35">
        <v>0</v>
      </c>
      <c r="M2304" s="35">
        <v>0</v>
      </c>
      <c r="N2304" s="32" t="s">
        <v>2197</v>
      </c>
      <c r="O2304" s="32" t="s">
        <v>18</v>
      </c>
      <c r="P2304" s="32">
        <v>1</v>
      </c>
      <c r="Q2304" s="32" t="s">
        <v>4617</v>
      </c>
    </row>
    <row r="2305" spans="1:17" hidden="1" x14ac:dyDescent="0.25">
      <c r="A2305" s="57">
        <v>42250.488009837965</v>
      </c>
      <c r="B2305" s="32" t="s">
        <v>21</v>
      </c>
      <c r="C2305" s="32" t="s">
        <v>3568</v>
      </c>
      <c r="D2305" s="32" t="s">
        <v>3569</v>
      </c>
      <c r="E2305" s="32" t="s">
        <v>4136</v>
      </c>
      <c r="F2305" s="32" t="s">
        <v>9013</v>
      </c>
      <c r="G2305" s="32" t="s">
        <v>2646</v>
      </c>
      <c r="H2305" s="32" t="s">
        <v>2647</v>
      </c>
      <c r="I2305" s="32" t="s">
        <v>4605</v>
      </c>
      <c r="J2305" s="35">
        <v>23.47</v>
      </c>
      <c r="K2305" s="35">
        <v>0</v>
      </c>
      <c r="L2305" s="35">
        <v>0</v>
      </c>
      <c r="M2305" s="35">
        <v>0</v>
      </c>
      <c r="N2305" s="32" t="s">
        <v>2197</v>
      </c>
      <c r="O2305" s="32" t="s">
        <v>18</v>
      </c>
      <c r="P2305" s="32">
        <v>1</v>
      </c>
      <c r="Q2305" s="32" t="s">
        <v>4137</v>
      </c>
    </row>
    <row r="2306" spans="1:17" hidden="1" x14ac:dyDescent="0.25">
      <c r="A2306" s="57">
        <v>42250.488011076392</v>
      </c>
      <c r="B2306" s="32" t="s">
        <v>21</v>
      </c>
      <c r="C2306" s="32" t="s">
        <v>3568</v>
      </c>
      <c r="D2306" s="32" t="s">
        <v>3569</v>
      </c>
      <c r="E2306" s="32" t="s">
        <v>3572</v>
      </c>
      <c r="F2306" s="32" t="s">
        <v>9014</v>
      </c>
      <c r="G2306" s="32" t="s">
        <v>2646</v>
      </c>
      <c r="H2306" s="32" t="s">
        <v>2647</v>
      </c>
      <c r="I2306" s="32" t="s">
        <v>4605</v>
      </c>
      <c r="J2306" s="35">
        <v>46.94</v>
      </c>
      <c r="K2306" s="35">
        <v>0</v>
      </c>
      <c r="L2306" s="35">
        <v>0</v>
      </c>
      <c r="M2306" s="35">
        <v>0</v>
      </c>
      <c r="N2306" s="32" t="s">
        <v>2197</v>
      </c>
      <c r="O2306" s="32" t="s">
        <v>18</v>
      </c>
      <c r="P2306" s="32">
        <v>2</v>
      </c>
      <c r="Q2306" s="32" t="s">
        <v>3573</v>
      </c>
    </row>
    <row r="2307" spans="1:17" hidden="1" x14ac:dyDescent="0.25">
      <c r="A2307" s="57">
        <v>42250.488012534719</v>
      </c>
      <c r="B2307" s="32" t="s">
        <v>21</v>
      </c>
      <c r="C2307" s="32" t="s">
        <v>3568</v>
      </c>
      <c r="D2307" s="32" t="s">
        <v>3569</v>
      </c>
      <c r="E2307" s="32" t="s">
        <v>3574</v>
      </c>
      <c r="F2307" s="32" t="s">
        <v>9015</v>
      </c>
      <c r="G2307" s="32" t="s">
        <v>2646</v>
      </c>
      <c r="H2307" s="32" t="s">
        <v>2647</v>
      </c>
      <c r="I2307" s="32" t="s">
        <v>4605</v>
      </c>
      <c r="J2307" s="35">
        <v>375.52</v>
      </c>
      <c r="K2307" s="35">
        <v>0</v>
      </c>
      <c r="L2307" s="35">
        <v>0</v>
      </c>
      <c r="M2307" s="35">
        <v>0</v>
      </c>
      <c r="N2307" s="32" t="s">
        <v>2197</v>
      </c>
      <c r="O2307" s="32" t="s">
        <v>18</v>
      </c>
      <c r="P2307" s="32">
        <v>16</v>
      </c>
      <c r="Q2307" s="32" t="s">
        <v>3575</v>
      </c>
    </row>
    <row r="2308" spans="1:17" hidden="1" x14ac:dyDescent="0.25">
      <c r="A2308" s="57">
        <v>42250.488013622686</v>
      </c>
      <c r="B2308" s="32" t="s">
        <v>21</v>
      </c>
      <c r="C2308" s="32" t="s">
        <v>3568</v>
      </c>
      <c r="D2308" s="32" t="s">
        <v>3569</v>
      </c>
      <c r="E2308" s="32" t="s">
        <v>4512</v>
      </c>
      <c r="F2308" s="32" t="s">
        <v>9016</v>
      </c>
      <c r="G2308" s="32" t="s">
        <v>2646</v>
      </c>
      <c r="H2308" s="32" t="s">
        <v>2647</v>
      </c>
      <c r="I2308" s="32" t="s">
        <v>4605</v>
      </c>
      <c r="J2308" s="35">
        <v>46.94</v>
      </c>
      <c r="K2308" s="35">
        <v>0</v>
      </c>
      <c r="L2308" s="35">
        <v>0</v>
      </c>
      <c r="M2308" s="35">
        <v>0</v>
      </c>
      <c r="N2308" s="32" t="s">
        <v>2197</v>
      </c>
      <c r="O2308" s="32" t="s">
        <v>18</v>
      </c>
      <c r="P2308" s="32">
        <v>2</v>
      </c>
      <c r="Q2308" s="32" t="s">
        <v>4466</v>
      </c>
    </row>
    <row r="2309" spans="1:17" hidden="1" x14ac:dyDescent="0.25">
      <c r="A2309" s="57">
        <v>42250.48801508102</v>
      </c>
      <c r="B2309" s="32" t="s">
        <v>21</v>
      </c>
      <c r="C2309" s="32" t="s">
        <v>3568</v>
      </c>
      <c r="D2309" s="32" t="s">
        <v>3569</v>
      </c>
      <c r="E2309" s="32" t="s">
        <v>5100</v>
      </c>
      <c r="F2309" s="32" t="s">
        <v>9017</v>
      </c>
      <c r="G2309" s="32" t="s">
        <v>2646</v>
      </c>
      <c r="H2309" s="32" t="s">
        <v>2647</v>
      </c>
      <c r="I2309" s="32" t="s">
        <v>4605</v>
      </c>
      <c r="J2309" s="35">
        <v>117.35</v>
      </c>
      <c r="K2309" s="35">
        <v>0</v>
      </c>
      <c r="L2309" s="35">
        <v>0</v>
      </c>
      <c r="M2309" s="35">
        <v>0</v>
      </c>
      <c r="N2309" s="32" t="s">
        <v>2197</v>
      </c>
      <c r="O2309" s="32" t="s">
        <v>18</v>
      </c>
      <c r="P2309" s="32">
        <v>5</v>
      </c>
      <c r="Q2309" s="32" t="s">
        <v>5010</v>
      </c>
    </row>
    <row r="2310" spans="1:17" hidden="1" x14ac:dyDescent="0.25">
      <c r="A2310" s="57">
        <v>42250.48801616898</v>
      </c>
      <c r="B2310" s="32" t="s">
        <v>21</v>
      </c>
      <c r="C2310" s="32" t="s">
        <v>3568</v>
      </c>
      <c r="D2310" s="32" t="s">
        <v>3569</v>
      </c>
      <c r="E2310" s="32" t="s">
        <v>5464</v>
      </c>
      <c r="F2310" s="32" t="s">
        <v>9018</v>
      </c>
      <c r="G2310" s="32" t="s">
        <v>2646</v>
      </c>
      <c r="H2310" s="32" t="s">
        <v>2647</v>
      </c>
      <c r="I2310" s="32" t="s">
        <v>4605</v>
      </c>
      <c r="J2310" s="35">
        <v>117.35</v>
      </c>
      <c r="K2310" s="35">
        <v>0</v>
      </c>
      <c r="L2310" s="35">
        <v>0</v>
      </c>
      <c r="M2310" s="35">
        <v>0</v>
      </c>
      <c r="N2310" s="32" t="s">
        <v>2197</v>
      </c>
      <c r="O2310" s="32" t="s">
        <v>18</v>
      </c>
      <c r="P2310" s="32">
        <v>5</v>
      </c>
      <c r="Q2310" s="32" t="s">
        <v>5405</v>
      </c>
    </row>
    <row r="2311" spans="1:17" hidden="1" x14ac:dyDescent="0.25">
      <c r="A2311" s="57">
        <v>42250.488018136573</v>
      </c>
      <c r="B2311" s="32" t="s">
        <v>21</v>
      </c>
      <c r="C2311" s="32" t="s">
        <v>3568</v>
      </c>
      <c r="D2311" s="32" t="s">
        <v>3569</v>
      </c>
      <c r="E2311" s="32" t="s">
        <v>5675</v>
      </c>
      <c r="F2311" s="32" t="s">
        <v>9019</v>
      </c>
      <c r="G2311" s="32" t="s">
        <v>2646</v>
      </c>
      <c r="H2311" s="32" t="s">
        <v>2647</v>
      </c>
      <c r="I2311" s="32" t="s">
        <v>4605</v>
      </c>
      <c r="J2311" s="35">
        <v>117.35</v>
      </c>
      <c r="K2311" s="35">
        <v>0</v>
      </c>
      <c r="L2311" s="35">
        <v>0</v>
      </c>
      <c r="M2311" s="35">
        <v>0</v>
      </c>
      <c r="N2311" s="32" t="s">
        <v>2197</v>
      </c>
      <c r="O2311" s="32" t="s">
        <v>18</v>
      </c>
      <c r="P2311" s="32">
        <v>5</v>
      </c>
      <c r="Q2311" s="32" t="s">
        <v>5676</v>
      </c>
    </row>
    <row r="2312" spans="1:17" hidden="1" x14ac:dyDescent="0.25">
      <c r="A2312" s="57">
        <v>42250.488389618054</v>
      </c>
      <c r="B2312" s="32" t="s">
        <v>21</v>
      </c>
      <c r="C2312" s="32" t="s">
        <v>4138</v>
      </c>
      <c r="D2312" s="32" t="s">
        <v>4139</v>
      </c>
      <c r="E2312" s="32" t="s">
        <v>4140</v>
      </c>
      <c r="F2312" s="32" t="s">
        <v>9020</v>
      </c>
      <c r="G2312" s="32" t="s">
        <v>2646</v>
      </c>
      <c r="H2312" s="32" t="s">
        <v>2647</v>
      </c>
      <c r="I2312" s="32" t="s">
        <v>4605</v>
      </c>
      <c r="J2312" s="35">
        <v>80.8</v>
      </c>
      <c r="K2312" s="35">
        <v>0</v>
      </c>
      <c r="L2312" s="35">
        <v>0</v>
      </c>
      <c r="M2312" s="35">
        <v>0</v>
      </c>
      <c r="N2312" s="32" t="s">
        <v>2197</v>
      </c>
      <c r="O2312" s="32" t="s">
        <v>18</v>
      </c>
      <c r="P2312" s="32">
        <v>4</v>
      </c>
      <c r="Q2312" s="32" t="s">
        <v>4141</v>
      </c>
    </row>
    <row r="2313" spans="1:17" x14ac:dyDescent="0.25">
      <c r="A2313" s="57">
        <v>42250.488389351849</v>
      </c>
      <c r="B2313" s="32"/>
      <c r="C2313" s="32" t="s">
        <v>2475</v>
      </c>
      <c r="D2313" s="32" t="s">
        <v>334</v>
      </c>
      <c r="E2313" s="32" t="s">
        <v>6209</v>
      </c>
      <c r="F2313" s="32" t="s">
        <v>6210</v>
      </c>
      <c r="G2313" s="32" t="s">
        <v>58</v>
      </c>
      <c r="H2313" s="32" t="s">
        <v>59</v>
      </c>
      <c r="I2313" s="32" t="s">
        <v>2006</v>
      </c>
      <c r="J2313" s="35">
        <v>0</v>
      </c>
      <c r="K2313" s="35">
        <v>0</v>
      </c>
      <c r="L2313" s="35">
        <v>0</v>
      </c>
      <c r="M2313" s="35">
        <v>0</v>
      </c>
      <c r="N2313" s="32" t="s">
        <v>19</v>
      </c>
      <c r="O2313" s="32" t="s">
        <v>322</v>
      </c>
      <c r="P2313" s="32">
        <v>0</v>
      </c>
      <c r="Q2313" s="32"/>
    </row>
    <row r="2314" spans="1:17" hidden="1" x14ac:dyDescent="0.25">
      <c r="A2314" s="57">
        <v>42250.488391238425</v>
      </c>
      <c r="B2314" s="32" t="s">
        <v>21</v>
      </c>
      <c r="C2314" s="32" t="s">
        <v>4138</v>
      </c>
      <c r="D2314" s="32" t="s">
        <v>4139</v>
      </c>
      <c r="E2314" s="32" t="s">
        <v>4142</v>
      </c>
      <c r="F2314" s="32" t="s">
        <v>9021</v>
      </c>
      <c r="G2314" s="32" t="s">
        <v>2646</v>
      </c>
      <c r="H2314" s="32" t="s">
        <v>2647</v>
      </c>
      <c r="I2314" s="32" t="s">
        <v>4605</v>
      </c>
      <c r="J2314" s="35">
        <v>323.2</v>
      </c>
      <c r="K2314" s="35">
        <v>0</v>
      </c>
      <c r="L2314" s="35">
        <v>0</v>
      </c>
      <c r="M2314" s="35">
        <v>0</v>
      </c>
      <c r="N2314" s="32" t="s">
        <v>2197</v>
      </c>
      <c r="O2314" s="32" t="s">
        <v>18</v>
      </c>
      <c r="P2314" s="32">
        <v>16</v>
      </c>
      <c r="Q2314" s="32" t="s">
        <v>2436</v>
      </c>
    </row>
    <row r="2315" spans="1:17" hidden="1" x14ac:dyDescent="0.25">
      <c r="A2315" s="57">
        <v>42250.488392511572</v>
      </c>
      <c r="B2315" s="32" t="s">
        <v>21</v>
      </c>
      <c r="C2315" s="32" t="s">
        <v>4138</v>
      </c>
      <c r="D2315" s="32" t="s">
        <v>4139</v>
      </c>
      <c r="E2315" s="32" t="s">
        <v>4143</v>
      </c>
      <c r="F2315" s="32" t="s">
        <v>9022</v>
      </c>
      <c r="G2315" s="32" t="s">
        <v>2646</v>
      </c>
      <c r="H2315" s="32" t="s">
        <v>2647</v>
      </c>
      <c r="I2315" s="32" t="s">
        <v>4605</v>
      </c>
      <c r="J2315" s="35">
        <v>121.2</v>
      </c>
      <c r="K2315" s="35">
        <v>0</v>
      </c>
      <c r="L2315" s="35">
        <v>0</v>
      </c>
      <c r="M2315" s="35">
        <v>0</v>
      </c>
      <c r="N2315" s="32" t="s">
        <v>2197</v>
      </c>
      <c r="O2315" s="32" t="s">
        <v>18</v>
      </c>
      <c r="P2315" s="32">
        <v>6</v>
      </c>
      <c r="Q2315" s="32" t="s">
        <v>2551</v>
      </c>
    </row>
    <row r="2316" spans="1:17" hidden="1" x14ac:dyDescent="0.25">
      <c r="A2316" s="57">
        <v>42250.488393784719</v>
      </c>
      <c r="B2316" s="32" t="s">
        <v>21</v>
      </c>
      <c r="C2316" s="32" t="s">
        <v>4138</v>
      </c>
      <c r="D2316" s="32" t="s">
        <v>4139</v>
      </c>
      <c r="E2316" s="32" t="s">
        <v>4496</v>
      </c>
      <c r="F2316" s="32" t="s">
        <v>9023</v>
      </c>
      <c r="G2316" s="32" t="s">
        <v>2646</v>
      </c>
      <c r="H2316" s="32" t="s">
        <v>2647</v>
      </c>
      <c r="I2316" s="32" t="s">
        <v>4605</v>
      </c>
      <c r="J2316" s="35">
        <v>202</v>
      </c>
      <c r="K2316" s="35">
        <v>0</v>
      </c>
      <c r="L2316" s="35">
        <v>0</v>
      </c>
      <c r="M2316" s="35">
        <v>0</v>
      </c>
      <c r="N2316" s="32" t="s">
        <v>2197</v>
      </c>
      <c r="O2316" s="32" t="s">
        <v>18</v>
      </c>
      <c r="P2316" s="32">
        <v>10</v>
      </c>
      <c r="Q2316" s="32" t="s">
        <v>4458</v>
      </c>
    </row>
    <row r="2317" spans="1:17" hidden="1" x14ac:dyDescent="0.25">
      <c r="A2317" s="57">
        <v>42250.488395057873</v>
      </c>
      <c r="B2317" s="32" t="s">
        <v>21</v>
      </c>
      <c r="C2317" s="32" t="s">
        <v>4138</v>
      </c>
      <c r="D2317" s="32" t="s">
        <v>4139</v>
      </c>
      <c r="E2317" s="32" t="s">
        <v>5093</v>
      </c>
      <c r="F2317" s="32" t="s">
        <v>9024</v>
      </c>
      <c r="G2317" s="32" t="s">
        <v>2646</v>
      </c>
      <c r="H2317" s="32" t="s">
        <v>2647</v>
      </c>
      <c r="I2317" s="32" t="s">
        <v>4605</v>
      </c>
      <c r="J2317" s="35">
        <v>202</v>
      </c>
      <c r="K2317" s="35">
        <v>0</v>
      </c>
      <c r="L2317" s="35">
        <v>0</v>
      </c>
      <c r="M2317" s="35">
        <v>0</v>
      </c>
      <c r="N2317" s="32" t="s">
        <v>2197</v>
      </c>
      <c r="O2317" s="32" t="s">
        <v>18</v>
      </c>
      <c r="P2317" s="32">
        <v>10</v>
      </c>
      <c r="Q2317" s="32" t="s">
        <v>5094</v>
      </c>
    </row>
    <row r="2318" spans="1:17" hidden="1" x14ac:dyDescent="0.25">
      <c r="A2318" s="57">
        <v>42250.488744826391</v>
      </c>
      <c r="B2318" s="32" t="s">
        <v>21</v>
      </c>
      <c r="C2318" s="32" t="s">
        <v>4082</v>
      </c>
      <c r="D2318" s="32" t="s">
        <v>4083</v>
      </c>
      <c r="E2318" s="32" t="s">
        <v>4084</v>
      </c>
      <c r="F2318" s="32" t="s">
        <v>9025</v>
      </c>
      <c r="G2318" s="32" t="s">
        <v>2690</v>
      </c>
      <c r="H2318" s="32" t="s">
        <v>2691</v>
      </c>
      <c r="I2318" s="32" t="s">
        <v>4605</v>
      </c>
      <c r="J2318" s="35">
        <v>20.6</v>
      </c>
      <c r="K2318" s="35">
        <v>0</v>
      </c>
      <c r="L2318" s="35">
        <v>0</v>
      </c>
      <c r="M2318" s="35">
        <v>0</v>
      </c>
      <c r="N2318" s="32" t="s">
        <v>2197</v>
      </c>
      <c r="O2318" s="32" t="s">
        <v>18</v>
      </c>
      <c r="P2318" s="32">
        <v>1</v>
      </c>
      <c r="Q2318" s="32" t="s">
        <v>4085</v>
      </c>
    </row>
    <row r="2319" spans="1:17" hidden="1" x14ac:dyDescent="0.25">
      <c r="A2319" s="57">
        <v>42250.488744826391</v>
      </c>
      <c r="B2319" s="32" t="s">
        <v>21</v>
      </c>
      <c r="C2319" s="32" t="s">
        <v>4082</v>
      </c>
      <c r="D2319" s="32" t="s">
        <v>4083</v>
      </c>
      <c r="E2319" s="32" t="s">
        <v>4084</v>
      </c>
      <c r="F2319" s="32" t="s">
        <v>9025</v>
      </c>
      <c r="G2319" s="32" t="s">
        <v>2693</v>
      </c>
      <c r="H2319" s="32" t="s">
        <v>2694</v>
      </c>
      <c r="I2319" s="32" t="s">
        <v>4605</v>
      </c>
      <c r="J2319" s="35">
        <v>1.64</v>
      </c>
      <c r="K2319" s="35">
        <v>0</v>
      </c>
      <c r="L2319" s="35">
        <v>0</v>
      </c>
      <c r="M2319" s="35">
        <v>0</v>
      </c>
      <c r="N2319" s="32" t="s">
        <v>2197</v>
      </c>
      <c r="O2319" s="32" t="s">
        <v>18</v>
      </c>
      <c r="P2319" s="32">
        <v>1</v>
      </c>
      <c r="Q2319" s="32" t="s">
        <v>4085</v>
      </c>
    </row>
    <row r="2320" spans="1:17" hidden="1" x14ac:dyDescent="0.25">
      <c r="A2320" s="57">
        <v>42250.488744826391</v>
      </c>
      <c r="B2320" s="32" t="s">
        <v>21</v>
      </c>
      <c r="C2320" s="32" t="s">
        <v>4082</v>
      </c>
      <c r="D2320" s="32" t="s">
        <v>4083</v>
      </c>
      <c r="E2320" s="32" t="s">
        <v>4084</v>
      </c>
      <c r="F2320" s="32" t="s">
        <v>9025</v>
      </c>
      <c r="G2320" s="32" t="s">
        <v>2962</v>
      </c>
      <c r="H2320" s="32" t="s">
        <v>2963</v>
      </c>
      <c r="I2320" s="32" t="s">
        <v>4605</v>
      </c>
      <c r="J2320" s="35">
        <v>5.08</v>
      </c>
      <c r="K2320" s="35">
        <v>0</v>
      </c>
      <c r="L2320" s="35">
        <v>0</v>
      </c>
      <c r="M2320" s="35">
        <v>0</v>
      </c>
      <c r="N2320" s="32" t="s">
        <v>2197</v>
      </c>
      <c r="O2320" s="32" t="s">
        <v>18</v>
      </c>
      <c r="P2320" s="32">
        <v>1</v>
      </c>
      <c r="Q2320" s="32" t="s">
        <v>4085</v>
      </c>
    </row>
    <row r="2321" spans="1:17" hidden="1" x14ac:dyDescent="0.25">
      <c r="A2321" s="57">
        <v>42250.488748113428</v>
      </c>
      <c r="B2321" s="32" t="s">
        <v>21</v>
      </c>
      <c r="C2321" s="32" t="s">
        <v>4082</v>
      </c>
      <c r="D2321" s="32" t="s">
        <v>4083</v>
      </c>
      <c r="E2321" s="32" t="s">
        <v>5181</v>
      </c>
      <c r="F2321" s="32" t="s">
        <v>9026</v>
      </c>
      <c r="G2321" s="32" t="s">
        <v>3237</v>
      </c>
      <c r="H2321" s="32" t="s">
        <v>3238</v>
      </c>
      <c r="I2321" s="32" t="s">
        <v>4605</v>
      </c>
      <c r="J2321" s="35">
        <v>103</v>
      </c>
      <c r="K2321" s="35">
        <v>0</v>
      </c>
      <c r="L2321" s="35">
        <v>0</v>
      </c>
      <c r="M2321" s="35">
        <v>0</v>
      </c>
      <c r="N2321" s="32" t="s">
        <v>2197</v>
      </c>
      <c r="O2321" s="32" t="s">
        <v>18</v>
      </c>
      <c r="P2321" s="32">
        <v>5</v>
      </c>
      <c r="Q2321" s="32" t="s">
        <v>5165</v>
      </c>
    </row>
    <row r="2322" spans="1:17" hidden="1" x14ac:dyDescent="0.25">
      <c r="A2322" s="57">
        <v>42250.488748113428</v>
      </c>
      <c r="B2322" s="32" t="s">
        <v>21</v>
      </c>
      <c r="C2322" s="32" t="s">
        <v>4082</v>
      </c>
      <c r="D2322" s="32" t="s">
        <v>4083</v>
      </c>
      <c r="E2322" s="32" t="s">
        <v>5181</v>
      </c>
      <c r="F2322" s="32" t="s">
        <v>9026</v>
      </c>
      <c r="G2322" s="32" t="s">
        <v>3239</v>
      </c>
      <c r="H2322" s="32" t="s">
        <v>3240</v>
      </c>
      <c r="I2322" s="32" t="s">
        <v>4605</v>
      </c>
      <c r="J2322" s="35">
        <v>8.1999999999999993</v>
      </c>
      <c r="K2322" s="35">
        <v>0</v>
      </c>
      <c r="L2322" s="35">
        <v>0</v>
      </c>
      <c r="M2322" s="35">
        <v>0</v>
      </c>
      <c r="N2322" s="32" t="s">
        <v>2197</v>
      </c>
      <c r="O2322" s="32" t="s">
        <v>18</v>
      </c>
      <c r="P2322" s="32">
        <v>5</v>
      </c>
      <c r="Q2322" s="32" t="s">
        <v>5165</v>
      </c>
    </row>
    <row r="2323" spans="1:17" hidden="1" x14ac:dyDescent="0.25">
      <c r="A2323" s="57">
        <v>42250.488748113428</v>
      </c>
      <c r="B2323" s="32" t="s">
        <v>21</v>
      </c>
      <c r="C2323" s="32" t="s">
        <v>4082</v>
      </c>
      <c r="D2323" s="32" t="s">
        <v>4083</v>
      </c>
      <c r="E2323" s="32" t="s">
        <v>5181</v>
      </c>
      <c r="F2323" s="32" t="s">
        <v>9026</v>
      </c>
      <c r="G2323" s="32" t="s">
        <v>2962</v>
      </c>
      <c r="H2323" s="32" t="s">
        <v>2963</v>
      </c>
      <c r="I2323" s="32" t="s">
        <v>4605</v>
      </c>
      <c r="J2323" s="35">
        <v>25.4</v>
      </c>
      <c r="K2323" s="35">
        <v>0</v>
      </c>
      <c r="L2323" s="35">
        <v>0</v>
      </c>
      <c r="M2323" s="35">
        <v>0</v>
      </c>
      <c r="N2323" s="32" t="s">
        <v>2197</v>
      </c>
      <c r="O2323" s="32" t="s">
        <v>18</v>
      </c>
      <c r="P2323" s="32">
        <v>5</v>
      </c>
      <c r="Q2323" s="32" t="s">
        <v>5165</v>
      </c>
    </row>
    <row r="2324" spans="1:17" hidden="1" x14ac:dyDescent="0.25">
      <c r="A2324" s="57">
        <v>42250.48904216435</v>
      </c>
      <c r="B2324" s="32" t="s">
        <v>256</v>
      </c>
      <c r="C2324" s="32" t="s">
        <v>4144</v>
      </c>
      <c r="D2324" s="32" t="s">
        <v>1699</v>
      </c>
      <c r="E2324" s="32" t="s">
        <v>4436</v>
      </c>
      <c r="F2324" s="32" t="s">
        <v>9027</v>
      </c>
      <c r="G2324" s="32" t="s">
        <v>2652</v>
      </c>
      <c r="H2324" s="32" t="s">
        <v>2653</v>
      </c>
      <c r="I2324" s="32" t="s">
        <v>4605</v>
      </c>
      <c r="J2324" s="35">
        <v>124.8</v>
      </c>
      <c r="K2324" s="35">
        <v>0</v>
      </c>
      <c r="L2324" s="35">
        <v>0</v>
      </c>
      <c r="M2324" s="35">
        <v>0</v>
      </c>
      <c r="N2324" s="32" t="s">
        <v>2197</v>
      </c>
      <c r="O2324" s="32" t="s">
        <v>18</v>
      </c>
      <c r="P2324" s="32">
        <v>5</v>
      </c>
      <c r="Q2324" s="32" t="s">
        <v>4437</v>
      </c>
    </row>
    <row r="2325" spans="1:17" hidden="1" x14ac:dyDescent="0.25">
      <c r="A2325" s="57">
        <v>42250.48904216435</v>
      </c>
      <c r="B2325" s="32" t="s">
        <v>256</v>
      </c>
      <c r="C2325" s="32" t="s">
        <v>4144</v>
      </c>
      <c r="D2325" s="32" t="s">
        <v>1699</v>
      </c>
      <c r="E2325" s="32" t="s">
        <v>4436</v>
      </c>
      <c r="F2325" s="32" t="s">
        <v>9027</v>
      </c>
      <c r="G2325" s="32" t="s">
        <v>2809</v>
      </c>
      <c r="H2325" s="32" t="s">
        <v>2810</v>
      </c>
      <c r="I2325" s="32" t="s">
        <v>4605</v>
      </c>
      <c r="J2325" s="35">
        <v>26.9</v>
      </c>
      <c r="K2325" s="35">
        <v>0</v>
      </c>
      <c r="L2325" s="35">
        <v>0</v>
      </c>
      <c r="M2325" s="35">
        <v>0</v>
      </c>
      <c r="N2325" s="32" t="s">
        <v>2197</v>
      </c>
      <c r="O2325" s="32" t="s">
        <v>18</v>
      </c>
      <c r="P2325" s="32">
        <v>5</v>
      </c>
      <c r="Q2325" s="32" t="s">
        <v>4437</v>
      </c>
    </row>
    <row r="2326" spans="1:17" hidden="1" x14ac:dyDescent="0.25">
      <c r="A2326" s="57">
        <v>42250.48904216435</v>
      </c>
      <c r="B2326" s="32" t="s">
        <v>256</v>
      </c>
      <c r="C2326" s="32" t="s">
        <v>4144</v>
      </c>
      <c r="D2326" s="32" t="s">
        <v>1699</v>
      </c>
      <c r="E2326" s="32" t="s">
        <v>4436</v>
      </c>
      <c r="F2326" s="32" t="s">
        <v>9027</v>
      </c>
      <c r="G2326" s="32" t="s">
        <v>3985</v>
      </c>
      <c r="H2326" s="32" t="s">
        <v>3986</v>
      </c>
      <c r="I2326" s="32" t="s">
        <v>4605</v>
      </c>
      <c r="J2326" s="35">
        <v>52.3</v>
      </c>
      <c r="K2326" s="35">
        <v>0</v>
      </c>
      <c r="L2326" s="35">
        <v>0</v>
      </c>
      <c r="M2326" s="35">
        <v>0</v>
      </c>
      <c r="N2326" s="32" t="s">
        <v>2197</v>
      </c>
      <c r="O2326" s="32" t="s">
        <v>18</v>
      </c>
      <c r="P2326" s="32">
        <v>5</v>
      </c>
      <c r="Q2326" s="32" t="s">
        <v>4437</v>
      </c>
    </row>
    <row r="2327" spans="1:17" hidden="1" x14ac:dyDescent="0.25">
      <c r="A2327" s="57">
        <v>42250.489044178241</v>
      </c>
      <c r="B2327" s="32" t="s">
        <v>256</v>
      </c>
      <c r="C2327" s="32" t="s">
        <v>4144</v>
      </c>
      <c r="D2327" s="32" t="s">
        <v>1699</v>
      </c>
      <c r="E2327" s="32" t="s">
        <v>4434</v>
      </c>
      <c r="F2327" s="32" t="s">
        <v>9028</v>
      </c>
      <c r="G2327" s="32" t="s">
        <v>2652</v>
      </c>
      <c r="H2327" s="32" t="s">
        <v>2653</v>
      </c>
      <c r="I2327" s="32" t="s">
        <v>4605</v>
      </c>
      <c r="J2327" s="35">
        <v>24.96</v>
      </c>
      <c r="K2327" s="35">
        <v>0</v>
      </c>
      <c r="L2327" s="35">
        <v>0</v>
      </c>
      <c r="M2327" s="35">
        <v>0</v>
      </c>
      <c r="N2327" s="32" t="s">
        <v>2197</v>
      </c>
      <c r="O2327" s="32" t="s">
        <v>18</v>
      </c>
      <c r="P2327" s="32">
        <v>1</v>
      </c>
      <c r="Q2327" s="32" t="s">
        <v>4435</v>
      </c>
    </row>
    <row r="2328" spans="1:17" hidden="1" x14ac:dyDescent="0.25">
      <c r="A2328" s="57">
        <v>42250.489044178241</v>
      </c>
      <c r="B2328" s="32" t="s">
        <v>256</v>
      </c>
      <c r="C2328" s="32" t="s">
        <v>4144</v>
      </c>
      <c r="D2328" s="32" t="s">
        <v>1699</v>
      </c>
      <c r="E2328" s="32" t="s">
        <v>4434</v>
      </c>
      <c r="F2328" s="32" t="s">
        <v>9028</v>
      </c>
      <c r="G2328" s="32" t="s">
        <v>2809</v>
      </c>
      <c r="H2328" s="32" t="s">
        <v>2810</v>
      </c>
      <c r="I2328" s="32" t="s">
        <v>4605</v>
      </c>
      <c r="J2328" s="35">
        <v>5.38</v>
      </c>
      <c r="K2328" s="35">
        <v>0</v>
      </c>
      <c r="L2328" s="35">
        <v>0</v>
      </c>
      <c r="M2328" s="35">
        <v>0</v>
      </c>
      <c r="N2328" s="32" t="s">
        <v>2197</v>
      </c>
      <c r="O2328" s="32" t="s">
        <v>18</v>
      </c>
      <c r="P2328" s="32">
        <v>1</v>
      </c>
      <c r="Q2328" s="32" t="s">
        <v>4435</v>
      </c>
    </row>
    <row r="2329" spans="1:17" hidden="1" x14ac:dyDescent="0.25">
      <c r="A2329" s="57">
        <v>42250.489044178241</v>
      </c>
      <c r="B2329" s="32" t="s">
        <v>256</v>
      </c>
      <c r="C2329" s="32" t="s">
        <v>4144</v>
      </c>
      <c r="D2329" s="32" t="s">
        <v>1699</v>
      </c>
      <c r="E2329" s="32" t="s">
        <v>4434</v>
      </c>
      <c r="F2329" s="32" t="s">
        <v>9028</v>
      </c>
      <c r="G2329" s="32" t="s">
        <v>3985</v>
      </c>
      <c r="H2329" s="32" t="s">
        <v>3986</v>
      </c>
      <c r="I2329" s="32" t="s">
        <v>4605</v>
      </c>
      <c r="J2329" s="35">
        <v>10.46</v>
      </c>
      <c r="K2329" s="35">
        <v>0</v>
      </c>
      <c r="L2329" s="35">
        <v>0</v>
      </c>
      <c r="M2329" s="35">
        <v>0</v>
      </c>
      <c r="N2329" s="32" t="s">
        <v>2197</v>
      </c>
      <c r="O2329" s="32" t="s">
        <v>18</v>
      </c>
      <c r="P2329" s="32">
        <v>1</v>
      </c>
      <c r="Q2329" s="32" t="s">
        <v>4435</v>
      </c>
    </row>
    <row r="2330" spans="1:17" hidden="1" x14ac:dyDescent="0.25">
      <c r="A2330" s="57">
        <v>42250.489045983799</v>
      </c>
      <c r="B2330" s="32" t="s">
        <v>290</v>
      </c>
      <c r="C2330" s="32" t="s">
        <v>4144</v>
      </c>
      <c r="D2330" s="32" t="s">
        <v>1699</v>
      </c>
      <c r="E2330" s="32" t="s">
        <v>4145</v>
      </c>
      <c r="F2330" s="32" t="s">
        <v>9029</v>
      </c>
      <c r="G2330" s="32" t="s">
        <v>2652</v>
      </c>
      <c r="H2330" s="32" t="s">
        <v>2653</v>
      </c>
      <c r="I2330" s="32" t="s">
        <v>4605</v>
      </c>
      <c r="J2330" s="35">
        <v>1173.1199999999999</v>
      </c>
      <c r="K2330" s="35">
        <v>0</v>
      </c>
      <c r="L2330" s="35">
        <v>0</v>
      </c>
      <c r="M2330" s="35">
        <v>0</v>
      </c>
      <c r="N2330" s="32" t="s">
        <v>2197</v>
      </c>
      <c r="O2330" s="32" t="s">
        <v>18</v>
      </c>
      <c r="P2330" s="32">
        <v>47</v>
      </c>
      <c r="Q2330" s="32" t="s">
        <v>2122</v>
      </c>
    </row>
    <row r="2331" spans="1:17" hidden="1" x14ac:dyDescent="0.25">
      <c r="A2331" s="57">
        <v>42250.489045983799</v>
      </c>
      <c r="B2331" s="32" t="s">
        <v>290</v>
      </c>
      <c r="C2331" s="32" t="s">
        <v>4144</v>
      </c>
      <c r="D2331" s="32" t="s">
        <v>1699</v>
      </c>
      <c r="E2331" s="32" t="s">
        <v>4145</v>
      </c>
      <c r="F2331" s="32" t="s">
        <v>9029</v>
      </c>
      <c r="G2331" s="32" t="s">
        <v>2809</v>
      </c>
      <c r="H2331" s="32" t="s">
        <v>2810</v>
      </c>
      <c r="I2331" s="32" t="s">
        <v>4605</v>
      </c>
      <c r="J2331" s="35">
        <v>252.86</v>
      </c>
      <c r="K2331" s="35">
        <v>0</v>
      </c>
      <c r="L2331" s="35">
        <v>0</v>
      </c>
      <c r="M2331" s="35">
        <v>0</v>
      </c>
      <c r="N2331" s="32" t="s">
        <v>2197</v>
      </c>
      <c r="O2331" s="32" t="s">
        <v>18</v>
      </c>
      <c r="P2331" s="32">
        <v>47</v>
      </c>
      <c r="Q2331" s="32" t="s">
        <v>2122</v>
      </c>
    </row>
    <row r="2332" spans="1:17" hidden="1" x14ac:dyDescent="0.25">
      <c r="A2332" s="57">
        <v>42250.489045983799</v>
      </c>
      <c r="B2332" s="32" t="s">
        <v>290</v>
      </c>
      <c r="C2332" s="32" t="s">
        <v>4144</v>
      </c>
      <c r="D2332" s="32" t="s">
        <v>1699</v>
      </c>
      <c r="E2332" s="32" t="s">
        <v>4145</v>
      </c>
      <c r="F2332" s="32" t="s">
        <v>9029</v>
      </c>
      <c r="G2332" s="32" t="s">
        <v>3985</v>
      </c>
      <c r="H2332" s="32" t="s">
        <v>3986</v>
      </c>
      <c r="I2332" s="32" t="s">
        <v>4605</v>
      </c>
      <c r="J2332" s="35">
        <v>491.62</v>
      </c>
      <c r="K2332" s="35">
        <v>0</v>
      </c>
      <c r="L2332" s="35">
        <v>0</v>
      </c>
      <c r="M2332" s="35">
        <v>0</v>
      </c>
      <c r="N2332" s="32" t="s">
        <v>2197</v>
      </c>
      <c r="O2332" s="32" t="s">
        <v>18</v>
      </c>
      <c r="P2332" s="32">
        <v>47</v>
      </c>
      <c r="Q2332" s="32" t="s">
        <v>2122</v>
      </c>
    </row>
    <row r="2333" spans="1:17" hidden="1" x14ac:dyDescent="0.25">
      <c r="A2333" s="57">
        <v>42250.489388344904</v>
      </c>
      <c r="B2333" s="32" t="s">
        <v>70</v>
      </c>
      <c r="C2333" s="32" t="s">
        <v>4146</v>
      </c>
      <c r="D2333" s="32" t="s">
        <v>4147</v>
      </c>
      <c r="E2333" s="32" t="s">
        <v>4148</v>
      </c>
      <c r="F2333" s="32" t="s">
        <v>9030</v>
      </c>
      <c r="G2333" s="32" t="s">
        <v>3049</v>
      </c>
      <c r="H2333" s="32" t="s">
        <v>3050</v>
      </c>
      <c r="I2333" s="32" t="s">
        <v>4605</v>
      </c>
      <c r="J2333" s="35">
        <v>813</v>
      </c>
      <c r="K2333" s="35">
        <v>0</v>
      </c>
      <c r="L2333" s="35">
        <v>0</v>
      </c>
      <c r="M2333" s="35">
        <v>0</v>
      </c>
      <c r="N2333" s="32" t="s">
        <v>2197</v>
      </c>
      <c r="O2333" s="32" t="s">
        <v>18</v>
      </c>
      <c r="P2333" s="32">
        <v>25</v>
      </c>
      <c r="Q2333" s="32" t="s">
        <v>4149</v>
      </c>
    </row>
    <row r="2334" spans="1:17" hidden="1" x14ac:dyDescent="0.25">
      <c r="A2334" s="57">
        <v>42250.489388344904</v>
      </c>
      <c r="B2334" s="32" t="s">
        <v>70</v>
      </c>
      <c r="C2334" s="32" t="s">
        <v>4146</v>
      </c>
      <c r="D2334" s="32" t="s">
        <v>4147</v>
      </c>
      <c r="E2334" s="32" t="s">
        <v>4148</v>
      </c>
      <c r="F2334" s="32" t="s">
        <v>9030</v>
      </c>
      <c r="G2334" s="32" t="s">
        <v>2682</v>
      </c>
      <c r="H2334" s="32" t="s">
        <v>2683</v>
      </c>
      <c r="I2334" s="32" t="s">
        <v>4605</v>
      </c>
      <c r="J2334" s="35">
        <v>127.75</v>
      </c>
      <c r="K2334" s="35">
        <v>0</v>
      </c>
      <c r="L2334" s="35">
        <v>0</v>
      </c>
      <c r="M2334" s="35">
        <v>0</v>
      </c>
      <c r="N2334" s="32" t="s">
        <v>2197</v>
      </c>
      <c r="O2334" s="32" t="s">
        <v>18</v>
      </c>
      <c r="P2334" s="32">
        <v>25</v>
      </c>
      <c r="Q2334" s="32" t="s">
        <v>4149</v>
      </c>
    </row>
    <row r="2335" spans="1:17" hidden="1" x14ac:dyDescent="0.25">
      <c r="A2335" s="57">
        <v>42250.489388344904</v>
      </c>
      <c r="B2335" s="32" t="s">
        <v>70</v>
      </c>
      <c r="C2335" s="32" t="s">
        <v>4146</v>
      </c>
      <c r="D2335" s="32" t="s">
        <v>4147</v>
      </c>
      <c r="E2335" s="32" t="s">
        <v>4148</v>
      </c>
      <c r="F2335" s="32" t="s">
        <v>9030</v>
      </c>
      <c r="G2335" s="32" t="s">
        <v>2663</v>
      </c>
      <c r="H2335" s="32" t="s">
        <v>2664</v>
      </c>
      <c r="I2335" s="32" t="s">
        <v>4605</v>
      </c>
      <c r="J2335" s="35">
        <v>103.44</v>
      </c>
      <c r="K2335" s="35">
        <v>0</v>
      </c>
      <c r="L2335" s="35">
        <v>0</v>
      </c>
      <c r="M2335" s="35">
        <v>0</v>
      </c>
      <c r="N2335" s="32" t="s">
        <v>2197</v>
      </c>
      <c r="O2335" s="32" t="s">
        <v>18</v>
      </c>
      <c r="P2335" s="32">
        <v>4</v>
      </c>
      <c r="Q2335" s="32" t="s">
        <v>4149</v>
      </c>
    </row>
    <row r="2336" spans="1:17" hidden="1" x14ac:dyDescent="0.25">
      <c r="A2336" s="57">
        <v>42250.489390162038</v>
      </c>
      <c r="B2336" s="32" t="s">
        <v>70</v>
      </c>
      <c r="C2336" s="32" t="s">
        <v>4146</v>
      </c>
      <c r="D2336" s="32" t="s">
        <v>4147</v>
      </c>
      <c r="E2336" s="32" t="s">
        <v>4150</v>
      </c>
      <c r="F2336" s="32" t="s">
        <v>9031</v>
      </c>
      <c r="G2336" s="32" t="s">
        <v>3049</v>
      </c>
      <c r="H2336" s="32" t="s">
        <v>3050</v>
      </c>
      <c r="I2336" s="32" t="s">
        <v>4605</v>
      </c>
      <c r="J2336" s="35">
        <v>682.92</v>
      </c>
      <c r="K2336" s="35">
        <v>0</v>
      </c>
      <c r="L2336" s="35">
        <v>0</v>
      </c>
      <c r="M2336" s="35">
        <v>0</v>
      </c>
      <c r="N2336" s="32" t="s">
        <v>2197</v>
      </c>
      <c r="O2336" s="32" t="s">
        <v>18</v>
      </c>
      <c r="P2336" s="32">
        <v>21</v>
      </c>
      <c r="Q2336" s="32" t="s">
        <v>4149</v>
      </c>
    </row>
    <row r="2337" spans="1:17" hidden="1" x14ac:dyDescent="0.25">
      <c r="A2337" s="57">
        <v>42250.489390162038</v>
      </c>
      <c r="B2337" s="32" t="s">
        <v>70</v>
      </c>
      <c r="C2337" s="32" t="s">
        <v>4146</v>
      </c>
      <c r="D2337" s="32" t="s">
        <v>4147</v>
      </c>
      <c r="E2337" s="32" t="s">
        <v>4150</v>
      </c>
      <c r="F2337" s="32" t="s">
        <v>9031</v>
      </c>
      <c r="G2337" s="32" t="s">
        <v>2682</v>
      </c>
      <c r="H2337" s="32" t="s">
        <v>2683</v>
      </c>
      <c r="I2337" s="32" t="s">
        <v>4605</v>
      </c>
      <c r="J2337" s="35">
        <v>107.31</v>
      </c>
      <c r="K2337" s="35">
        <v>0</v>
      </c>
      <c r="L2337" s="35">
        <v>0</v>
      </c>
      <c r="M2337" s="35">
        <v>0</v>
      </c>
      <c r="N2337" s="32" t="s">
        <v>2197</v>
      </c>
      <c r="O2337" s="32" t="s">
        <v>18</v>
      </c>
      <c r="P2337" s="32">
        <v>21</v>
      </c>
      <c r="Q2337" s="32" t="s">
        <v>4149</v>
      </c>
    </row>
    <row r="2338" spans="1:17" hidden="1" x14ac:dyDescent="0.25">
      <c r="A2338" s="57">
        <v>42250.489391585645</v>
      </c>
      <c r="B2338" s="32" t="s">
        <v>70</v>
      </c>
      <c r="C2338" s="32" t="s">
        <v>4146</v>
      </c>
      <c r="D2338" s="32" t="s">
        <v>4147</v>
      </c>
      <c r="E2338" s="32" t="s">
        <v>4151</v>
      </c>
      <c r="F2338" s="32" t="s">
        <v>9032</v>
      </c>
      <c r="G2338" s="32" t="s">
        <v>3049</v>
      </c>
      <c r="H2338" s="32" t="s">
        <v>3050</v>
      </c>
      <c r="I2338" s="32" t="s">
        <v>4605</v>
      </c>
      <c r="J2338" s="35">
        <v>1626</v>
      </c>
      <c r="K2338" s="35">
        <v>0</v>
      </c>
      <c r="L2338" s="35">
        <v>0</v>
      </c>
      <c r="M2338" s="35">
        <v>0</v>
      </c>
      <c r="N2338" s="32" t="s">
        <v>2197</v>
      </c>
      <c r="O2338" s="32" t="s">
        <v>18</v>
      </c>
      <c r="P2338" s="32">
        <v>50</v>
      </c>
      <c r="Q2338" s="32" t="s">
        <v>4149</v>
      </c>
    </row>
    <row r="2339" spans="1:17" hidden="1" x14ac:dyDescent="0.25">
      <c r="A2339" s="57">
        <v>42250.489391585645</v>
      </c>
      <c r="B2339" s="32" t="s">
        <v>70</v>
      </c>
      <c r="C2339" s="32" t="s">
        <v>4146</v>
      </c>
      <c r="D2339" s="32" t="s">
        <v>4147</v>
      </c>
      <c r="E2339" s="32" t="s">
        <v>4151</v>
      </c>
      <c r="F2339" s="32" t="s">
        <v>9032</v>
      </c>
      <c r="G2339" s="32" t="s">
        <v>2682</v>
      </c>
      <c r="H2339" s="32" t="s">
        <v>2683</v>
      </c>
      <c r="I2339" s="32" t="s">
        <v>4605</v>
      </c>
      <c r="J2339" s="35">
        <v>255.5</v>
      </c>
      <c r="K2339" s="35">
        <v>0</v>
      </c>
      <c r="L2339" s="35">
        <v>0</v>
      </c>
      <c r="M2339" s="35">
        <v>0</v>
      </c>
      <c r="N2339" s="32" t="s">
        <v>2197</v>
      </c>
      <c r="O2339" s="32" t="s">
        <v>18</v>
      </c>
      <c r="P2339" s="32">
        <v>50</v>
      </c>
      <c r="Q2339" s="32" t="s">
        <v>4149</v>
      </c>
    </row>
    <row r="2340" spans="1:17" hidden="1" x14ac:dyDescent="0.25">
      <c r="A2340" s="57">
        <v>42250.489393055555</v>
      </c>
      <c r="B2340" s="32" t="s">
        <v>70</v>
      </c>
      <c r="C2340" s="32" t="s">
        <v>4146</v>
      </c>
      <c r="D2340" s="32" t="s">
        <v>4147</v>
      </c>
      <c r="E2340" s="32" t="s">
        <v>4152</v>
      </c>
      <c r="F2340" s="32" t="s">
        <v>9033</v>
      </c>
      <c r="G2340" s="32" t="s">
        <v>3049</v>
      </c>
      <c r="H2340" s="32" t="s">
        <v>3050</v>
      </c>
      <c r="I2340" s="32" t="s">
        <v>4605</v>
      </c>
      <c r="J2340" s="35">
        <v>97.56</v>
      </c>
      <c r="K2340" s="35">
        <v>0</v>
      </c>
      <c r="L2340" s="35">
        <v>0</v>
      </c>
      <c r="M2340" s="35">
        <v>0</v>
      </c>
      <c r="N2340" s="32" t="s">
        <v>2197</v>
      </c>
      <c r="O2340" s="32" t="s">
        <v>18</v>
      </c>
      <c r="P2340" s="32">
        <v>3</v>
      </c>
      <c r="Q2340" s="32" t="s">
        <v>4149</v>
      </c>
    </row>
    <row r="2341" spans="1:17" hidden="1" x14ac:dyDescent="0.25">
      <c r="A2341" s="57">
        <v>42250.489393055555</v>
      </c>
      <c r="B2341" s="32" t="s">
        <v>70</v>
      </c>
      <c r="C2341" s="32" t="s">
        <v>4146</v>
      </c>
      <c r="D2341" s="32" t="s">
        <v>4147</v>
      </c>
      <c r="E2341" s="32" t="s">
        <v>4152</v>
      </c>
      <c r="F2341" s="32" t="s">
        <v>9033</v>
      </c>
      <c r="G2341" s="32" t="s">
        <v>2682</v>
      </c>
      <c r="H2341" s="32" t="s">
        <v>2683</v>
      </c>
      <c r="I2341" s="32" t="s">
        <v>4605</v>
      </c>
      <c r="J2341" s="35">
        <v>15.33</v>
      </c>
      <c r="K2341" s="35">
        <v>0</v>
      </c>
      <c r="L2341" s="35">
        <v>0</v>
      </c>
      <c r="M2341" s="35">
        <v>0</v>
      </c>
      <c r="N2341" s="32" t="s">
        <v>2197</v>
      </c>
      <c r="O2341" s="32" t="s">
        <v>18</v>
      </c>
      <c r="P2341" s="32">
        <v>3</v>
      </c>
      <c r="Q2341" s="32" t="s">
        <v>4149</v>
      </c>
    </row>
    <row r="2342" spans="1:17" hidden="1" x14ac:dyDescent="0.25">
      <c r="A2342" s="57">
        <v>42250.489394479169</v>
      </c>
      <c r="B2342" s="32" t="s">
        <v>70</v>
      </c>
      <c r="C2342" s="32" t="s">
        <v>4146</v>
      </c>
      <c r="D2342" s="32" t="s">
        <v>4147</v>
      </c>
      <c r="E2342" s="32" t="s">
        <v>4153</v>
      </c>
      <c r="F2342" s="32" t="s">
        <v>9034</v>
      </c>
      <c r="G2342" s="32" t="s">
        <v>2663</v>
      </c>
      <c r="H2342" s="32" t="s">
        <v>2664</v>
      </c>
      <c r="I2342" s="32" t="s">
        <v>4605</v>
      </c>
      <c r="J2342" s="35">
        <v>103.44</v>
      </c>
      <c r="K2342" s="35">
        <v>0</v>
      </c>
      <c r="L2342" s="35">
        <v>0</v>
      </c>
      <c r="M2342" s="35">
        <v>0</v>
      </c>
      <c r="N2342" s="32" t="s">
        <v>2197</v>
      </c>
      <c r="O2342" s="32" t="s">
        <v>18</v>
      </c>
      <c r="P2342" s="32">
        <v>4</v>
      </c>
      <c r="Q2342" s="32" t="s">
        <v>4149</v>
      </c>
    </row>
    <row r="2343" spans="1:17" hidden="1" x14ac:dyDescent="0.25">
      <c r="A2343" s="57">
        <v>42250.489395752316</v>
      </c>
      <c r="B2343" s="32" t="s">
        <v>70</v>
      </c>
      <c r="C2343" s="32" t="s">
        <v>4146</v>
      </c>
      <c r="D2343" s="32" t="s">
        <v>4147</v>
      </c>
      <c r="E2343" s="32" t="s">
        <v>4659</v>
      </c>
      <c r="F2343" s="32" t="s">
        <v>9035</v>
      </c>
      <c r="G2343" s="32" t="s">
        <v>3049</v>
      </c>
      <c r="H2343" s="32" t="s">
        <v>3050</v>
      </c>
      <c r="I2343" s="32" t="s">
        <v>4605</v>
      </c>
      <c r="J2343" s="35">
        <v>650.4</v>
      </c>
      <c r="K2343" s="35">
        <v>0</v>
      </c>
      <c r="L2343" s="35">
        <v>0</v>
      </c>
      <c r="M2343" s="35">
        <v>0</v>
      </c>
      <c r="N2343" s="32" t="s">
        <v>2197</v>
      </c>
      <c r="O2343" s="32" t="s">
        <v>18</v>
      </c>
      <c r="P2343" s="32">
        <v>20</v>
      </c>
      <c r="Q2343" s="32" t="s">
        <v>4149</v>
      </c>
    </row>
    <row r="2344" spans="1:17" hidden="1" x14ac:dyDescent="0.25">
      <c r="A2344" s="57">
        <v>42250.489395752316</v>
      </c>
      <c r="B2344" s="32" t="s">
        <v>70</v>
      </c>
      <c r="C2344" s="32" t="s">
        <v>4146</v>
      </c>
      <c r="D2344" s="32" t="s">
        <v>4147</v>
      </c>
      <c r="E2344" s="32" t="s">
        <v>4659</v>
      </c>
      <c r="F2344" s="32" t="s">
        <v>9035</v>
      </c>
      <c r="G2344" s="32" t="s">
        <v>2682</v>
      </c>
      <c r="H2344" s="32" t="s">
        <v>2683</v>
      </c>
      <c r="I2344" s="32" t="s">
        <v>4605</v>
      </c>
      <c r="J2344" s="35">
        <v>102.2</v>
      </c>
      <c r="K2344" s="35">
        <v>0</v>
      </c>
      <c r="L2344" s="35">
        <v>0</v>
      </c>
      <c r="M2344" s="35">
        <v>0</v>
      </c>
      <c r="N2344" s="32" t="s">
        <v>2197</v>
      </c>
      <c r="O2344" s="32" t="s">
        <v>18</v>
      </c>
      <c r="P2344" s="32">
        <v>20</v>
      </c>
      <c r="Q2344" s="32" t="s">
        <v>4149</v>
      </c>
    </row>
    <row r="2345" spans="1:17" hidden="1" x14ac:dyDescent="0.25">
      <c r="A2345" s="57">
        <v>42250.490206712966</v>
      </c>
      <c r="B2345" s="32" t="s">
        <v>290</v>
      </c>
      <c r="C2345" s="32" t="s">
        <v>4154</v>
      </c>
      <c r="D2345" s="32" t="s">
        <v>4155</v>
      </c>
      <c r="E2345" s="32" t="s">
        <v>4156</v>
      </c>
      <c r="F2345" s="32" t="s">
        <v>9036</v>
      </c>
      <c r="G2345" s="32" t="s">
        <v>2646</v>
      </c>
      <c r="H2345" s="32" t="s">
        <v>2647</v>
      </c>
      <c r="I2345" s="32" t="s">
        <v>4605</v>
      </c>
      <c r="J2345" s="35">
        <v>469.4</v>
      </c>
      <c r="K2345" s="35">
        <v>0</v>
      </c>
      <c r="L2345" s="35">
        <v>0</v>
      </c>
      <c r="M2345" s="35">
        <v>0</v>
      </c>
      <c r="N2345" s="32" t="s">
        <v>2197</v>
      </c>
      <c r="O2345" s="32" t="s">
        <v>18</v>
      </c>
      <c r="P2345" s="32">
        <v>20</v>
      </c>
      <c r="Q2345" s="32" t="s">
        <v>4157</v>
      </c>
    </row>
    <row r="2346" spans="1:17" hidden="1" x14ac:dyDescent="0.25">
      <c r="A2346" s="57">
        <v>42250.490208530093</v>
      </c>
      <c r="B2346" s="32" t="s">
        <v>290</v>
      </c>
      <c r="C2346" s="32" t="s">
        <v>4154</v>
      </c>
      <c r="D2346" s="32" t="s">
        <v>4155</v>
      </c>
      <c r="E2346" s="32" t="s">
        <v>4158</v>
      </c>
      <c r="F2346" s="32" t="s">
        <v>9037</v>
      </c>
      <c r="G2346" s="32" t="s">
        <v>2646</v>
      </c>
      <c r="H2346" s="32" t="s">
        <v>2647</v>
      </c>
      <c r="I2346" s="32" t="s">
        <v>4605</v>
      </c>
      <c r="J2346" s="35">
        <v>469.4</v>
      </c>
      <c r="K2346" s="35">
        <v>0</v>
      </c>
      <c r="L2346" s="35">
        <v>0</v>
      </c>
      <c r="M2346" s="35">
        <v>0</v>
      </c>
      <c r="N2346" s="32" t="s">
        <v>2197</v>
      </c>
      <c r="O2346" s="32" t="s">
        <v>18</v>
      </c>
      <c r="P2346" s="32">
        <v>20</v>
      </c>
      <c r="Q2346" s="32" t="s">
        <v>4159</v>
      </c>
    </row>
    <row r="2347" spans="1:17" hidden="1" x14ac:dyDescent="0.25">
      <c r="A2347" s="57">
        <v>42250.490210335651</v>
      </c>
      <c r="B2347" s="32" t="s">
        <v>290</v>
      </c>
      <c r="C2347" s="32" t="s">
        <v>4154</v>
      </c>
      <c r="D2347" s="32" t="s">
        <v>4155</v>
      </c>
      <c r="E2347" s="32" t="s">
        <v>4160</v>
      </c>
      <c r="F2347" s="32" t="s">
        <v>9038</v>
      </c>
      <c r="G2347" s="32" t="s">
        <v>2646</v>
      </c>
      <c r="H2347" s="32" t="s">
        <v>2647</v>
      </c>
      <c r="I2347" s="32" t="s">
        <v>4605</v>
      </c>
      <c r="J2347" s="35">
        <v>234.7</v>
      </c>
      <c r="K2347" s="35">
        <v>0</v>
      </c>
      <c r="L2347" s="35">
        <v>0</v>
      </c>
      <c r="M2347" s="35">
        <v>0</v>
      </c>
      <c r="N2347" s="32" t="s">
        <v>2197</v>
      </c>
      <c r="O2347" s="32" t="s">
        <v>18</v>
      </c>
      <c r="P2347" s="32">
        <v>10</v>
      </c>
      <c r="Q2347" s="32" t="s">
        <v>4161</v>
      </c>
    </row>
    <row r="2348" spans="1:17" hidden="1" x14ac:dyDescent="0.25">
      <c r="A2348" s="57">
        <v>42250.490212349534</v>
      </c>
      <c r="B2348" s="32" t="s">
        <v>290</v>
      </c>
      <c r="C2348" s="32" t="s">
        <v>4154</v>
      </c>
      <c r="D2348" s="32" t="s">
        <v>4155</v>
      </c>
      <c r="E2348" s="32" t="s">
        <v>4162</v>
      </c>
      <c r="F2348" s="32" t="s">
        <v>9039</v>
      </c>
      <c r="G2348" s="32" t="s">
        <v>2646</v>
      </c>
      <c r="H2348" s="32" t="s">
        <v>2647</v>
      </c>
      <c r="I2348" s="32" t="s">
        <v>4605</v>
      </c>
      <c r="J2348" s="35">
        <v>234.7</v>
      </c>
      <c r="K2348" s="35">
        <v>0</v>
      </c>
      <c r="L2348" s="35">
        <v>0</v>
      </c>
      <c r="M2348" s="35">
        <v>0</v>
      </c>
      <c r="N2348" s="32" t="s">
        <v>2197</v>
      </c>
      <c r="O2348" s="32" t="s">
        <v>18</v>
      </c>
      <c r="P2348" s="32">
        <v>10</v>
      </c>
      <c r="Q2348" s="32" t="s">
        <v>4163</v>
      </c>
    </row>
    <row r="2349" spans="1:17" hidden="1" x14ac:dyDescent="0.25">
      <c r="A2349" s="57">
        <v>42250.490214317128</v>
      </c>
      <c r="B2349" s="32" t="s">
        <v>290</v>
      </c>
      <c r="C2349" s="32" t="s">
        <v>4154</v>
      </c>
      <c r="D2349" s="32" t="s">
        <v>4155</v>
      </c>
      <c r="E2349" s="32" t="s">
        <v>5179</v>
      </c>
      <c r="F2349" s="32" t="s">
        <v>9040</v>
      </c>
      <c r="G2349" s="32" t="s">
        <v>2646</v>
      </c>
      <c r="H2349" s="32" t="s">
        <v>2647</v>
      </c>
      <c r="I2349" s="32" t="s">
        <v>4605</v>
      </c>
      <c r="J2349" s="35">
        <v>234.7</v>
      </c>
      <c r="K2349" s="35">
        <v>0</v>
      </c>
      <c r="L2349" s="35">
        <v>0</v>
      </c>
      <c r="M2349" s="35">
        <v>0</v>
      </c>
      <c r="N2349" s="32" t="s">
        <v>2197</v>
      </c>
      <c r="O2349" s="32" t="s">
        <v>18</v>
      </c>
      <c r="P2349" s="32">
        <v>10</v>
      </c>
      <c r="Q2349" s="32" t="s">
        <v>5120</v>
      </c>
    </row>
    <row r="2350" spans="1:17" hidden="1" x14ac:dyDescent="0.25">
      <c r="A2350" s="57">
        <v>42250.490727974538</v>
      </c>
      <c r="B2350" s="32" t="s">
        <v>70</v>
      </c>
      <c r="C2350" s="32" t="s">
        <v>4164</v>
      </c>
      <c r="D2350" s="32" t="s">
        <v>4165</v>
      </c>
      <c r="E2350" s="32" t="s">
        <v>4166</v>
      </c>
      <c r="F2350" s="32" t="s">
        <v>9041</v>
      </c>
      <c r="G2350" s="32" t="s">
        <v>2646</v>
      </c>
      <c r="H2350" s="32" t="s">
        <v>2647</v>
      </c>
      <c r="I2350" s="32" t="s">
        <v>4605</v>
      </c>
      <c r="J2350" s="35">
        <v>2135.77</v>
      </c>
      <c r="K2350" s="35">
        <v>0</v>
      </c>
      <c r="L2350" s="35">
        <v>0</v>
      </c>
      <c r="M2350" s="35">
        <v>0</v>
      </c>
      <c r="N2350" s="32" t="s">
        <v>2197</v>
      </c>
      <c r="O2350" s="32" t="s">
        <v>18</v>
      </c>
      <c r="P2350" s="32">
        <v>91</v>
      </c>
      <c r="Q2350" s="32" t="s">
        <v>4167</v>
      </c>
    </row>
    <row r="2351" spans="1:17" hidden="1" x14ac:dyDescent="0.25">
      <c r="A2351" s="57">
        <v>42250.490727974538</v>
      </c>
      <c r="B2351" s="32" t="s">
        <v>70</v>
      </c>
      <c r="C2351" s="32" t="s">
        <v>4164</v>
      </c>
      <c r="D2351" s="32" t="s">
        <v>4165</v>
      </c>
      <c r="E2351" s="32" t="s">
        <v>4166</v>
      </c>
      <c r="F2351" s="32" t="s">
        <v>9041</v>
      </c>
      <c r="G2351" s="32" t="s">
        <v>3040</v>
      </c>
      <c r="H2351" s="32" t="s">
        <v>3041</v>
      </c>
      <c r="I2351" s="32" t="s">
        <v>4605</v>
      </c>
      <c r="J2351" s="35">
        <v>2973.3</v>
      </c>
      <c r="K2351" s="35">
        <v>0</v>
      </c>
      <c r="L2351" s="35">
        <v>0</v>
      </c>
      <c r="M2351" s="35">
        <v>0</v>
      </c>
      <c r="N2351" s="32" t="s">
        <v>2197</v>
      </c>
      <c r="O2351" s="32" t="s">
        <v>18</v>
      </c>
      <c r="P2351" s="32">
        <v>102</v>
      </c>
      <c r="Q2351" s="32" t="s">
        <v>4167</v>
      </c>
    </row>
    <row r="2352" spans="1:17" hidden="1" x14ac:dyDescent="0.25">
      <c r="A2352" s="57">
        <v>42250.490730520833</v>
      </c>
      <c r="B2352" s="32" t="s">
        <v>4333</v>
      </c>
      <c r="C2352" s="32" t="s">
        <v>4164</v>
      </c>
      <c r="D2352" s="32" t="s">
        <v>4165</v>
      </c>
      <c r="E2352" s="32" t="s">
        <v>5326</v>
      </c>
      <c r="F2352" s="32" t="s">
        <v>9042</v>
      </c>
      <c r="G2352" s="32" t="s">
        <v>3040</v>
      </c>
      <c r="H2352" s="32" t="s">
        <v>3041</v>
      </c>
      <c r="I2352" s="32" t="s">
        <v>4605</v>
      </c>
      <c r="J2352" s="35">
        <v>2040.5</v>
      </c>
      <c r="K2352" s="35">
        <v>0</v>
      </c>
      <c r="L2352" s="35">
        <v>0</v>
      </c>
      <c r="M2352" s="35">
        <v>0</v>
      </c>
      <c r="N2352" s="32" t="s">
        <v>2197</v>
      </c>
      <c r="O2352" s="32" t="s">
        <v>18</v>
      </c>
      <c r="P2352" s="32">
        <v>70</v>
      </c>
      <c r="Q2352" s="32" t="s">
        <v>4940</v>
      </c>
    </row>
    <row r="2353" spans="1:17" hidden="1" x14ac:dyDescent="0.25">
      <c r="A2353" s="57">
        <v>42250.491101423613</v>
      </c>
      <c r="B2353" s="32" t="s">
        <v>21</v>
      </c>
      <c r="C2353" s="32" t="s">
        <v>4350</v>
      </c>
      <c r="D2353" s="32" t="s">
        <v>4351</v>
      </c>
      <c r="E2353" s="32" t="s">
        <v>4352</v>
      </c>
      <c r="F2353" s="32" t="s">
        <v>9043</v>
      </c>
      <c r="G2353" s="32" t="s">
        <v>2652</v>
      </c>
      <c r="H2353" s="32" t="s">
        <v>2653</v>
      </c>
      <c r="I2353" s="32" t="s">
        <v>4605</v>
      </c>
      <c r="J2353" s="35">
        <v>24.96</v>
      </c>
      <c r="K2353" s="35">
        <v>0</v>
      </c>
      <c r="L2353" s="35">
        <v>0</v>
      </c>
      <c r="M2353" s="35">
        <v>0</v>
      </c>
      <c r="N2353" s="32" t="s">
        <v>2197</v>
      </c>
      <c r="O2353" s="32" t="s">
        <v>18</v>
      </c>
      <c r="P2353" s="32">
        <v>1</v>
      </c>
      <c r="Q2353" s="32" t="s">
        <v>4353</v>
      </c>
    </row>
    <row r="2354" spans="1:17" x14ac:dyDescent="0.25">
      <c r="A2354" s="57">
        <v>42250.491152314811</v>
      </c>
      <c r="B2354" s="32" t="s">
        <v>44</v>
      </c>
      <c r="C2354" s="32" t="s">
        <v>6211</v>
      </c>
      <c r="D2354" s="32" t="s">
        <v>779</v>
      </c>
      <c r="E2354" s="32" t="s">
        <v>6212</v>
      </c>
      <c r="F2354" s="32" t="s">
        <v>6213</v>
      </c>
      <c r="G2354" s="32" t="s">
        <v>39</v>
      </c>
      <c r="H2354" s="32" t="s">
        <v>40</v>
      </c>
      <c r="I2354" s="32" t="s">
        <v>2013</v>
      </c>
      <c r="J2354" s="35">
        <v>2775</v>
      </c>
      <c r="K2354" s="35">
        <v>0</v>
      </c>
      <c r="L2354" s="35">
        <v>24.01</v>
      </c>
      <c r="M2354" s="35">
        <v>0</v>
      </c>
      <c r="N2354" s="32" t="s">
        <v>19</v>
      </c>
      <c r="O2354" s="32" t="s">
        <v>41</v>
      </c>
      <c r="P2354" s="32">
        <v>1</v>
      </c>
      <c r="Q2354" s="32" t="s">
        <v>6214</v>
      </c>
    </row>
    <row r="2355" spans="1:17" x14ac:dyDescent="0.25">
      <c r="A2355" s="57">
        <v>42250.491152314811</v>
      </c>
      <c r="B2355" s="32" t="s">
        <v>44</v>
      </c>
      <c r="C2355" s="32" t="s">
        <v>6211</v>
      </c>
      <c r="D2355" s="32" t="s">
        <v>779</v>
      </c>
      <c r="E2355" s="32" t="s">
        <v>6212</v>
      </c>
      <c r="F2355" s="32" t="s">
        <v>6213</v>
      </c>
      <c r="G2355" s="32" t="s">
        <v>39</v>
      </c>
      <c r="H2355" s="32" t="s">
        <v>40</v>
      </c>
      <c r="I2355" s="32" t="s">
        <v>2013</v>
      </c>
      <c r="J2355" s="35">
        <v>0</v>
      </c>
      <c r="K2355" s="35">
        <v>0</v>
      </c>
      <c r="L2355" s="35">
        <v>0</v>
      </c>
      <c r="M2355" s="35">
        <v>0</v>
      </c>
      <c r="N2355" s="32" t="s">
        <v>19</v>
      </c>
      <c r="O2355" s="32" t="s">
        <v>41</v>
      </c>
      <c r="P2355" s="32">
        <v>5</v>
      </c>
      <c r="Q2355" s="32" t="s">
        <v>6214</v>
      </c>
    </row>
    <row r="2356" spans="1:17" x14ac:dyDescent="0.25">
      <c r="A2356" s="57">
        <v>42250.491152314811</v>
      </c>
      <c r="B2356" s="32" t="s">
        <v>44</v>
      </c>
      <c r="C2356" s="32" t="s">
        <v>6211</v>
      </c>
      <c r="D2356" s="32" t="s">
        <v>779</v>
      </c>
      <c r="E2356" s="32" t="s">
        <v>6212</v>
      </c>
      <c r="F2356" s="32" t="s">
        <v>6213</v>
      </c>
      <c r="G2356" s="32" t="s">
        <v>6215</v>
      </c>
      <c r="H2356" s="32" t="s">
        <v>6216</v>
      </c>
      <c r="I2356" s="32" t="s">
        <v>2013</v>
      </c>
      <c r="J2356" s="35">
        <v>0</v>
      </c>
      <c r="K2356" s="35">
        <v>1102.1400000000001</v>
      </c>
      <c r="L2356" s="35">
        <v>0</v>
      </c>
      <c r="M2356" s="35">
        <v>0</v>
      </c>
      <c r="N2356" s="32" t="s">
        <v>19</v>
      </c>
      <c r="O2356" s="32" t="s">
        <v>41</v>
      </c>
      <c r="P2356" s="32">
        <v>3</v>
      </c>
      <c r="Q2356" s="32" t="s">
        <v>6214</v>
      </c>
    </row>
    <row r="2357" spans="1:17" hidden="1" x14ac:dyDescent="0.25">
      <c r="A2357" s="57">
        <v>42250.491433298608</v>
      </c>
      <c r="B2357" s="32" t="s">
        <v>256</v>
      </c>
      <c r="C2357" s="32" t="s">
        <v>4168</v>
      </c>
      <c r="D2357" s="32" t="s">
        <v>4169</v>
      </c>
      <c r="E2357" s="32" t="s">
        <v>4170</v>
      </c>
      <c r="F2357" s="32" t="s">
        <v>9044</v>
      </c>
      <c r="G2357" s="32" t="s">
        <v>2679</v>
      </c>
      <c r="H2357" s="32" t="s">
        <v>2680</v>
      </c>
      <c r="I2357" s="32" t="s">
        <v>4605</v>
      </c>
      <c r="J2357" s="35">
        <v>121.86</v>
      </c>
      <c r="K2357" s="35">
        <v>0</v>
      </c>
      <c r="L2357" s="35">
        <v>0</v>
      </c>
      <c r="M2357" s="35">
        <v>0</v>
      </c>
      <c r="N2357" s="32" t="s">
        <v>2197</v>
      </c>
      <c r="O2357" s="32" t="s">
        <v>18</v>
      </c>
      <c r="P2357" s="32">
        <v>2</v>
      </c>
      <c r="Q2357" s="32" t="s">
        <v>4171</v>
      </c>
    </row>
    <row r="2358" spans="1:17" hidden="1" x14ac:dyDescent="0.25">
      <c r="A2358" s="57">
        <v>42250.491433298608</v>
      </c>
      <c r="B2358" s="32" t="s">
        <v>256</v>
      </c>
      <c r="C2358" s="32" t="s">
        <v>4168</v>
      </c>
      <c r="D2358" s="32" t="s">
        <v>4169</v>
      </c>
      <c r="E2358" s="32" t="s">
        <v>4170</v>
      </c>
      <c r="F2358" s="32" t="s">
        <v>9044</v>
      </c>
      <c r="G2358" s="32" t="s">
        <v>3049</v>
      </c>
      <c r="H2358" s="32" t="s">
        <v>3050</v>
      </c>
      <c r="I2358" s="32" t="s">
        <v>4605</v>
      </c>
      <c r="J2358" s="35">
        <v>92.08</v>
      </c>
      <c r="K2358" s="35">
        <v>0</v>
      </c>
      <c r="L2358" s="35">
        <v>0</v>
      </c>
      <c r="M2358" s="35">
        <v>0</v>
      </c>
      <c r="N2358" s="32" t="s">
        <v>2197</v>
      </c>
      <c r="O2358" s="32" t="s">
        <v>18</v>
      </c>
      <c r="P2358" s="32">
        <v>2</v>
      </c>
      <c r="Q2358" s="32" t="s">
        <v>4171</v>
      </c>
    </row>
    <row r="2359" spans="1:17" hidden="1" x14ac:dyDescent="0.25">
      <c r="A2359" s="57">
        <v>42250.491433298608</v>
      </c>
      <c r="B2359" s="32" t="s">
        <v>256</v>
      </c>
      <c r="C2359" s="32" t="s">
        <v>4168</v>
      </c>
      <c r="D2359" s="32" t="s">
        <v>4169</v>
      </c>
      <c r="E2359" s="32" t="s">
        <v>4170</v>
      </c>
      <c r="F2359" s="32" t="s">
        <v>9044</v>
      </c>
      <c r="G2359" s="32" t="s">
        <v>2806</v>
      </c>
      <c r="H2359" s="32" t="s">
        <v>2807</v>
      </c>
      <c r="I2359" s="32" t="s">
        <v>4605</v>
      </c>
      <c r="J2359" s="35">
        <v>4.26</v>
      </c>
      <c r="K2359" s="35">
        <v>0</v>
      </c>
      <c r="L2359" s="35">
        <v>0</v>
      </c>
      <c r="M2359" s="35">
        <v>0</v>
      </c>
      <c r="N2359" s="32" t="s">
        <v>2197</v>
      </c>
      <c r="O2359" s="32" t="s">
        <v>18</v>
      </c>
      <c r="P2359" s="32">
        <v>2</v>
      </c>
      <c r="Q2359" s="32" t="s">
        <v>4171</v>
      </c>
    </row>
    <row r="2360" spans="1:17" hidden="1" x14ac:dyDescent="0.25">
      <c r="A2360" s="57">
        <v>42250.491433298608</v>
      </c>
      <c r="B2360" s="32" t="s">
        <v>256</v>
      </c>
      <c r="C2360" s="32" t="s">
        <v>4168</v>
      </c>
      <c r="D2360" s="32" t="s">
        <v>4169</v>
      </c>
      <c r="E2360" s="32" t="s">
        <v>4170</v>
      </c>
      <c r="F2360" s="32" t="s">
        <v>9044</v>
      </c>
      <c r="G2360" s="32" t="s">
        <v>2690</v>
      </c>
      <c r="H2360" s="32" t="s">
        <v>2691</v>
      </c>
      <c r="I2360" s="32" t="s">
        <v>4605</v>
      </c>
      <c r="J2360" s="35">
        <v>116.56</v>
      </c>
      <c r="K2360" s="35">
        <v>0</v>
      </c>
      <c r="L2360" s="35">
        <v>0</v>
      </c>
      <c r="M2360" s="35">
        <v>0</v>
      </c>
      <c r="N2360" s="32" t="s">
        <v>2197</v>
      </c>
      <c r="O2360" s="32" t="s">
        <v>18</v>
      </c>
      <c r="P2360" s="32">
        <v>4</v>
      </c>
      <c r="Q2360" s="32" t="s">
        <v>4171</v>
      </c>
    </row>
    <row r="2361" spans="1:17" hidden="1" x14ac:dyDescent="0.25">
      <c r="A2361" s="57">
        <v>42250.491433298608</v>
      </c>
      <c r="B2361" s="32" t="s">
        <v>256</v>
      </c>
      <c r="C2361" s="32" t="s">
        <v>4168</v>
      </c>
      <c r="D2361" s="32" t="s">
        <v>4169</v>
      </c>
      <c r="E2361" s="32" t="s">
        <v>4170</v>
      </c>
      <c r="F2361" s="32" t="s">
        <v>9044</v>
      </c>
      <c r="G2361" s="32" t="s">
        <v>3542</v>
      </c>
      <c r="H2361" s="32" t="s">
        <v>3543</v>
      </c>
      <c r="I2361" s="32" t="s">
        <v>4605</v>
      </c>
      <c r="J2361" s="35">
        <v>40.840000000000003</v>
      </c>
      <c r="K2361" s="35">
        <v>0</v>
      </c>
      <c r="L2361" s="35">
        <v>0</v>
      </c>
      <c r="M2361" s="35">
        <v>0</v>
      </c>
      <c r="N2361" s="32" t="s">
        <v>2197</v>
      </c>
      <c r="O2361" s="32" t="s">
        <v>18</v>
      </c>
      <c r="P2361" s="32">
        <v>4</v>
      </c>
      <c r="Q2361" s="32" t="s">
        <v>4171</v>
      </c>
    </row>
    <row r="2362" spans="1:17" hidden="1" x14ac:dyDescent="0.25">
      <c r="A2362" s="57">
        <v>42250.491433298608</v>
      </c>
      <c r="B2362" s="32" t="s">
        <v>256</v>
      </c>
      <c r="C2362" s="32" t="s">
        <v>4168</v>
      </c>
      <c r="D2362" s="32" t="s">
        <v>4169</v>
      </c>
      <c r="E2362" s="32" t="s">
        <v>4170</v>
      </c>
      <c r="F2362" s="32" t="s">
        <v>9044</v>
      </c>
      <c r="G2362" s="32" t="s">
        <v>3014</v>
      </c>
      <c r="H2362" s="32" t="s">
        <v>3015</v>
      </c>
      <c r="I2362" s="32" t="s">
        <v>4605</v>
      </c>
      <c r="J2362" s="35">
        <v>40.6</v>
      </c>
      <c r="K2362" s="35">
        <v>0</v>
      </c>
      <c r="L2362" s="35">
        <v>0</v>
      </c>
      <c r="M2362" s="35">
        <v>0</v>
      </c>
      <c r="N2362" s="32" t="s">
        <v>2197</v>
      </c>
      <c r="O2362" s="32" t="s">
        <v>18</v>
      </c>
      <c r="P2362" s="32">
        <v>4</v>
      </c>
      <c r="Q2362" s="32" t="s">
        <v>4171</v>
      </c>
    </row>
    <row r="2363" spans="1:17" hidden="1" x14ac:dyDescent="0.25">
      <c r="A2363" s="57">
        <v>42250.491433298608</v>
      </c>
      <c r="B2363" s="32" t="s">
        <v>256</v>
      </c>
      <c r="C2363" s="32" t="s">
        <v>4168</v>
      </c>
      <c r="D2363" s="32" t="s">
        <v>4169</v>
      </c>
      <c r="E2363" s="32" t="s">
        <v>4170</v>
      </c>
      <c r="F2363" s="32" t="s">
        <v>9044</v>
      </c>
      <c r="G2363" s="32" t="s">
        <v>2693</v>
      </c>
      <c r="H2363" s="32" t="s">
        <v>2694</v>
      </c>
      <c r="I2363" s="32" t="s">
        <v>4605</v>
      </c>
      <c r="J2363" s="35">
        <v>9.32</v>
      </c>
      <c r="K2363" s="35">
        <v>0</v>
      </c>
      <c r="L2363" s="35">
        <v>0</v>
      </c>
      <c r="M2363" s="35">
        <v>0</v>
      </c>
      <c r="N2363" s="32" t="s">
        <v>2197</v>
      </c>
      <c r="O2363" s="32" t="s">
        <v>18</v>
      </c>
      <c r="P2363" s="32">
        <v>4</v>
      </c>
      <c r="Q2363" s="32" t="s">
        <v>4171</v>
      </c>
    </row>
    <row r="2364" spans="1:17" hidden="1" x14ac:dyDescent="0.25">
      <c r="A2364" s="57">
        <v>42250.491789386571</v>
      </c>
      <c r="B2364" s="32" t="s">
        <v>44</v>
      </c>
      <c r="C2364" s="32" t="s">
        <v>4172</v>
      </c>
      <c r="D2364" s="32" t="s">
        <v>4173</v>
      </c>
      <c r="E2364" s="32" t="s">
        <v>4174</v>
      </c>
      <c r="F2364" s="32" t="s">
        <v>9045</v>
      </c>
      <c r="G2364" s="32" t="s">
        <v>2646</v>
      </c>
      <c r="H2364" s="32" t="s">
        <v>2647</v>
      </c>
      <c r="I2364" s="32" t="s">
        <v>4605</v>
      </c>
      <c r="J2364" s="35">
        <v>23.47</v>
      </c>
      <c r="K2364" s="35">
        <v>0</v>
      </c>
      <c r="L2364" s="35">
        <v>0</v>
      </c>
      <c r="M2364" s="35">
        <v>0</v>
      </c>
      <c r="N2364" s="32" t="s">
        <v>2197</v>
      </c>
      <c r="O2364" s="32" t="s">
        <v>18</v>
      </c>
      <c r="P2364" s="32">
        <v>1</v>
      </c>
      <c r="Q2364" s="32" t="s">
        <v>4175</v>
      </c>
    </row>
    <row r="2365" spans="1:17" hidden="1" x14ac:dyDescent="0.25">
      <c r="A2365" s="57">
        <v>42250.491789386571</v>
      </c>
      <c r="B2365" s="32" t="s">
        <v>44</v>
      </c>
      <c r="C2365" s="32" t="s">
        <v>4172</v>
      </c>
      <c r="D2365" s="32" t="s">
        <v>4173</v>
      </c>
      <c r="E2365" s="32" t="s">
        <v>4174</v>
      </c>
      <c r="F2365" s="32" t="s">
        <v>9045</v>
      </c>
      <c r="G2365" s="32" t="s">
        <v>2809</v>
      </c>
      <c r="H2365" s="32" t="s">
        <v>2810</v>
      </c>
      <c r="I2365" s="32" t="s">
        <v>4605</v>
      </c>
      <c r="J2365" s="35">
        <v>5.38</v>
      </c>
      <c r="K2365" s="35">
        <v>0</v>
      </c>
      <c r="L2365" s="35">
        <v>0</v>
      </c>
      <c r="M2365" s="35">
        <v>0</v>
      </c>
      <c r="N2365" s="32" t="s">
        <v>2197</v>
      </c>
      <c r="O2365" s="32" t="s">
        <v>18</v>
      </c>
      <c r="P2365" s="32">
        <v>1</v>
      </c>
      <c r="Q2365" s="32" t="s">
        <v>4175</v>
      </c>
    </row>
    <row r="2366" spans="1:17" hidden="1" x14ac:dyDescent="0.25">
      <c r="A2366" s="57">
        <v>42250.491792476852</v>
      </c>
      <c r="B2366" s="32" t="s">
        <v>44</v>
      </c>
      <c r="C2366" s="32" t="s">
        <v>4172</v>
      </c>
      <c r="D2366" s="32" t="s">
        <v>4173</v>
      </c>
      <c r="E2366" s="32" t="s">
        <v>4176</v>
      </c>
      <c r="F2366" s="32" t="s">
        <v>9046</v>
      </c>
      <c r="G2366" s="32" t="s">
        <v>2679</v>
      </c>
      <c r="H2366" s="32" t="s">
        <v>2680</v>
      </c>
      <c r="I2366" s="32" t="s">
        <v>4605</v>
      </c>
      <c r="J2366" s="35">
        <v>129.09</v>
      </c>
      <c r="K2366" s="35">
        <v>0</v>
      </c>
      <c r="L2366" s="35">
        <v>0</v>
      </c>
      <c r="M2366" s="35">
        <v>0</v>
      </c>
      <c r="N2366" s="32" t="s">
        <v>2197</v>
      </c>
      <c r="O2366" s="32" t="s">
        <v>18</v>
      </c>
      <c r="P2366" s="32">
        <v>3</v>
      </c>
      <c r="Q2366" s="32" t="s">
        <v>4177</v>
      </c>
    </row>
    <row r="2367" spans="1:17" hidden="1" x14ac:dyDescent="0.25">
      <c r="A2367" s="57">
        <v>42250.491792476852</v>
      </c>
      <c r="B2367" s="32" t="s">
        <v>44</v>
      </c>
      <c r="C2367" s="32" t="s">
        <v>4172</v>
      </c>
      <c r="D2367" s="32" t="s">
        <v>4173</v>
      </c>
      <c r="E2367" s="32" t="s">
        <v>4176</v>
      </c>
      <c r="F2367" s="32" t="s">
        <v>9046</v>
      </c>
      <c r="G2367" s="32" t="s">
        <v>3079</v>
      </c>
      <c r="H2367" s="32" t="s">
        <v>3080</v>
      </c>
      <c r="I2367" s="32" t="s">
        <v>4605</v>
      </c>
      <c r="J2367" s="35">
        <v>11.73</v>
      </c>
      <c r="K2367" s="35">
        <v>0</v>
      </c>
      <c r="L2367" s="35">
        <v>0</v>
      </c>
      <c r="M2367" s="35">
        <v>0</v>
      </c>
      <c r="N2367" s="32" t="s">
        <v>2197</v>
      </c>
      <c r="O2367" s="32" t="s">
        <v>18</v>
      </c>
      <c r="P2367" s="32">
        <v>3</v>
      </c>
      <c r="Q2367" s="32" t="s">
        <v>4177</v>
      </c>
    </row>
    <row r="2368" spans="1:17" hidden="1" x14ac:dyDescent="0.25">
      <c r="A2368" s="57">
        <v>42250.491794988426</v>
      </c>
      <c r="B2368" s="32" t="s">
        <v>44</v>
      </c>
      <c r="C2368" s="32" t="s">
        <v>4172</v>
      </c>
      <c r="D2368" s="32" t="s">
        <v>4173</v>
      </c>
      <c r="E2368" s="32" t="s">
        <v>4178</v>
      </c>
      <c r="F2368" s="32" t="s">
        <v>9047</v>
      </c>
      <c r="G2368" s="32" t="s">
        <v>2646</v>
      </c>
      <c r="H2368" s="32" t="s">
        <v>2647</v>
      </c>
      <c r="I2368" s="32" t="s">
        <v>4605</v>
      </c>
      <c r="J2368" s="35">
        <v>751.04</v>
      </c>
      <c r="K2368" s="35">
        <v>0</v>
      </c>
      <c r="L2368" s="35">
        <v>0</v>
      </c>
      <c r="M2368" s="35">
        <v>0</v>
      </c>
      <c r="N2368" s="32" t="s">
        <v>2197</v>
      </c>
      <c r="O2368" s="32" t="s">
        <v>18</v>
      </c>
      <c r="P2368" s="32">
        <v>32</v>
      </c>
      <c r="Q2368" s="32" t="s">
        <v>4179</v>
      </c>
    </row>
    <row r="2369" spans="1:17" hidden="1" x14ac:dyDescent="0.25">
      <c r="A2369" s="57">
        <v>42250.491794988426</v>
      </c>
      <c r="B2369" s="32" t="s">
        <v>44</v>
      </c>
      <c r="C2369" s="32" t="s">
        <v>4172</v>
      </c>
      <c r="D2369" s="32" t="s">
        <v>4173</v>
      </c>
      <c r="E2369" s="32" t="s">
        <v>4178</v>
      </c>
      <c r="F2369" s="32" t="s">
        <v>9047</v>
      </c>
      <c r="G2369" s="32" t="s">
        <v>2809</v>
      </c>
      <c r="H2369" s="32" t="s">
        <v>2810</v>
      </c>
      <c r="I2369" s="32" t="s">
        <v>4605</v>
      </c>
      <c r="J2369" s="35">
        <v>172.16</v>
      </c>
      <c r="K2369" s="35">
        <v>0</v>
      </c>
      <c r="L2369" s="35">
        <v>0</v>
      </c>
      <c r="M2369" s="35">
        <v>0</v>
      </c>
      <c r="N2369" s="32" t="s">
        <v>2197</v>
      </c>
      <c r="O2369" s="32" t="s">
        <v>18</v>
      </c>
      <c r="P2369" s="32">
        <v>32</v>
      </c>
      <c r="Q2369" s="32" t="s">
        <v>4179</v>
      </c>
    </row>
    <row r="2370" spans="1:17" hidden="1" x14ac:dyDescent="0.25">
      <c r="A2370" s="57">
        <v>42250.491798263887</v>
      </c>
      <c r="B2370" s="32" t="s">
        <v>44</v>
      </c>
      <c r="C2370" s="32" t="s">
        <v>4172</v>
      </c>
      <c r="D2370" s="32" t="s">
        <v>4173</v>
      </c>
      <c r="E2370" s="32" t="s">
        <v>4180</v>
      </c>
      <c r="F2370" s="32" t="s">
        <v>9048</v>
      </c>
      <c r="G2370" s="32" t="s">
        <v>2646</v>
      </c>
      <c r="H2370" s="32" t="s">
        <v>2647</v>
      </c>
      <c r="I2370" s="32" t="s">
        <v>4605</v>
      </c>
      <c r="J2370" s="35">
        <v>46.94</v>
      </c>
      <c r="K2370" s="35">
        <v>0</v>
      </c>
      <c r="L2370" s="35">
        <v>0</v>
      </c>
      <c r="M2370" s="35">
        <v>0</v>
      </c>
      <c r="N2370" s="32" t="s">
        <v>2197</v>
      </c>
      <c r="O2370" s="32" t="s">
        <v>18</v>
      </c>
      <c r="P2370" s="32">
        <v>2</v>
      </c>
      <c r="Q2370" s="32" t="s">
        <v>2247</v>
      </c>
    </row>
    <row r="2371" spans="1:17" hidden="1" x14ac:dyDescent="0.25">
      <c r="A2371" s="57">
        <v>42250.491798263887</v>
      </c>
      <c r="B2371" s="32" t="s">
        <v>44</v>
      </c>
      <c r="C2371" s="32" t="s">
        <v>4172</v>
      </c>
      <c r="D2371" s="32" t="s">
        <v>4173</v>
      </c>
      <c r="E2371" s="32" t="s">
        <v>4180</v>
      </c>
      <c r="F2371" s="32" t="s">
        <v>9048</v>
      </c>
      <c r="G2371" s="32" t="s">
        <v>2809</v>
      </c>
      <c r="H2371" s="32" t="s">
        <v>2810</v>
      </c>
      <c r="I2371" s="32" t="s">
        <v>4605</v>
      </c>
      <c r="J2371" s="35">
        <v>10.76</v>
      </c>
      <c r="K2371" s="35">
        <v>0</v>
      </c>
      <c r="L2371" s="35">
        <v>0</v>
      </c>
      <c r="M2371" s="35">
        <v>0</v>
      </c>
      <c r="N2371" s="32" t="s">
        <v>2197</v>
      </c>
      <c r="O2371" s="32" t="s">
        <v>18</v>
      </c>
      <c r="P2371" s="32">
        <v>2</v>
      </c>
      <c r="Q2371" s="32" t="s">
        <v>2247</v>
      </c>
    </row>
    <row r="2372" spans="1:17" hidden="1" x14ac:dyDescent="0.25">
      <c r="A2372" s="57">
        <v>42250.491801307871</v>
      </c>
      <c r="B2372" s="32" t="s">
        <v>44</v>
      </c>
      <c r="C2372" s="32" t="s">
        <v>4172</v>
      </c>
      <c r="D2372" s="32" t="s">
        <v>4173</v>
      </c>
      <c r="E2372" s="32" t="s">
        <v>4280</v>
      </c>
      <c r="F2372" s="32" t="s">
        <v>9049</v>
      </c>
      <c r="G2372" s="32" t="s">
        <v>2646</v>
      </c>
      <c r="H2372" s="32" t="s">
        <v>2647</v>
      </c>
      <c r="I2372" s="32" t="s">
        <v>4605</v>
      </c>
      <c r="J2372" s="35">
        <v>305.11</v>
      </c>
      <c r="K2372" s="35">
        <v>0</v>
      </c>
      <c r="L2372" s="35">
        <v>0</v>
      </c>
      <c r="M2372" s="35">
        <v>0</v>
      </c>
      <c r="N2372" s="32" t="s">
        <v>2197</v>
      </c>
      <c r="O2372" s="32" t="s">
        <v>18</v>
      </c>
      <c r="P2372" s="32">
        <v>13</v>
      </c>
      <c r="Q2372" s="32" t="s">
        <v>2518</v>
      </c>
    </row>
    <row r="2373" spans="1:17" hidden="1" x14ac:dyDescent="0.25">
      <c r="A2373" s="57">
        <v>42250.491801307871</v>
      </c>
      <c r="B2373" s="32" t="s">
        <v>44</v>
      </c>
      <c r="C2373" s="32" t="s">
        <v>4172</v>
      </c>
      <c r="D2373" s="32" t="s">
        <v>4173</v>
      </c>
      <c r="E2373" s="32" t="s">
        <v>4280</v>
      </c>
      <c r="F2373" s="32" t="s">
        <v>9049</v>
      </c>
      <c r="G2373" s="32" t="s">
        <v>2809</v>
      </c>
      <c r="H2373" s="32" t="s">
        <v>2810</v>
      </c>
      <c r="I2373" s="32" t="s">
        <v>4605</v>
      </c>
      <c r="J2373" s="35">
        <v>69.94</v>
      </c>
      <c r="K2373" s="35">
        <v>0</v>
      </c>
      <c r="L2373" s="35">
        <v>0</v>
      </c>
      <c r="M2373" s="35">
        <v>0</v>
      </c>
      <c r="N2373" s="32" t="s">
        <v>2197</v>
      </c>
      <c r="O2373" s="32" t="s">
        <v>18</v>
      </c>
      <c r="P2373" s="32">
        <v>13</v>
      </c>
      <c r="Q2373" s="32" t="s">
        <v>2518</v>
      </c>
    </row>
    <row r="2374" spans="1:17" hidden="1" x14ac:dyDescent="0.25">
      <c r="A2374" s="57">
        <v>42250.491803321762</v>
      </c>
      <c r="B2374" s="32" t="s">
        <v>44</v>
      </c>
      <c r="C2374" s="32" t="s">
        <v>4172</v>
      </c>
      <c r="D2374" s="32" t="s">
        <v>4173</v>
      </c>
      <c r="E2374" s="32" t="s">
        <v>4811</v>
      </c>
      <c r="F2374" s="32" t="s">
        <v>9050</v>
      </c>
      <c r="G2374" s="32" t="s">
        <v>2646</v>
      </c>
      <c r="H2374" s="32" t="s">
        <v>2647</v>
      </c>
      <c r="I2374" s="32" t="s">
        <v>4605</v>
      </c>
      <c r="J2374" s="35">
        <v>70.41</v>
      </c>
      <c r="K2374" s="35">
        <v>0</v>
      </c>
      <c r="L2374" s="35">
        <v>0</v>
      </c>
      <c r="M2374" s="35">
        <v>0</v>
      </c>
      <c r="N2374" s="32" t="s">
        <v>2197</v>
      </c>
      <c r="O2374" s="32" t="s">
        <v>18</v>
      </c>
      <c r="P2374" s="32">
        <v>3</v>
      </c>
      <c r="Q2374" s="32" t="s">
        <v>4684</v>
      </c>
    </row>
    <row r="2375" spans="1:17" hidden="1" x14ac:dyDescent="0.25">
      <c r="A2375" s="57">
        <v>42250.491803321762</v>
      </c>
      <c r="B2375" s="32" t="s">
        <v>44</v>
      </c>
      <c r="C2375" s="32" t="s">
        <v>4172</v>
      </c>
      <c r="D2375" s="32" t="s">
        <v>4173</v>
      </c>
      <c r="E2375" s="32" t="s">
        <v>4811</v>
      </c>
      <c r="F2375" s="32" t="s">
        <v>9050</v>
      </c>
      <c r="G2375" s="32" t="s">
        <v>2809</v>
      </c>
      <c r="H2375" s="32" t="s">
        <v>2810</v>
      </c>
      <c r="I2375" s="32" t="s">
        <v>4605</v>
      </c>
      <c r="J2375" s="35">
        <v>16.14</v>
      </c>
      <c r="K2375" s="35">
        <v>0</v>
      </c>
      <c r="L2375" s="35">
        <v>0</v>
      </c>
      <c r="M2375" s="35">
        <v>0</v>
      </c>
      <c r="N2375" s="32" t="s">
        <v>2197</v>
      </c>
      <c r="O2375" s="32" t="s">
        <v>18</v>
      </c>
      <c r="P2375" s="32">
        <v>3</v>
      </c>
      <c r="Q2375" s="32" t="s">
        <v>4684</v>
      </c>
    </row>
    <row r="2376" spans="1:17" hidden="1" x14ac:dyDescent="0.25">
      <c r="A2376" s="57">
        <v>42250.492092511573</v>
      </c>
      <c r="B2376" s="32" t="s">
        <v>21</v>
      </c>
      <c r="C2376" s="32" t="s">
        <v>4262</v>
      </c>
      <c r="D2376" s="32" t="s">
        <v>4263</v>
      </c>
      <c r="E2376" s="32" t="s">
        <v>4264</v>
      </c>
      <c r="F2376" s="32" t="s">
        <v>9051</v>
      </c>
      <c r="G2376" s="32" t="s">
        <v>2663</v>
      </c>
      <c r="H2376" s="32" t="s">
        <v>2664</v>
      </c>
      <c r="I2376" s="32" t="s">
        <v>4605</v>
      </c>
      <c r="J2376" s="35">
        <v>5999.52</v>
      </c>
      <c r="K2376" s="35">
        <v>0</v>
      </c>
      <c r="L2376" s="35">
        <v>0</v>
      </c>
      <c r="M2376" s="35">
        <v>0</v>
      </c>
      <c r="N2376" s="32" t="s">
        <v>2197</v>
      </c>
      <c r="O2376" s="32" t="s">
        <v>18</v>
      </c>
      <c r="P2376" s="32">
        <v>232</v>
      </c>
      <c r="Q2376" s="32" t="s">
        <v>4265</v>
      </c>
    </row>
    <row r="2377" spans="1:17" hidden="1" x14ac:dyDescent="0.25">
      <c r="A2377" s="57">
        <v>42250.492092511573</v>
      </c>
      <c r="B2377" s="32" t="s">
        <v>21</v>
      </c>
      <c r="C2377" s="32" t="s">
        <v>4262</v>
      </c>
      <c r="D2377" s="32" t="s">
        <v>4263</v>
      </c>
      <c r="E2377" s="32" t="s">
        <v>4264</v>
      </c>
      <c r="F2377" s="32" t="s">
        <v>9051</v>
      </c>
      <c r="G2377" s="32" t="s">
        <v>3040</v>
      </c>
      <c r="H2377" s="32" t="s">
        <v>3041</v>
      </c>
      <c r="I2377" s="32" t="s">
        <v>4605</v>
      </c>
      <c r="J2377" s="35">
        <v>728.75</v>
      </c>
      <c r="K2377" s="35">
        <v>0</v>
      </c>
      <c r="L2377" s="35">
        <v>0</v>
      </c>
      <c r="M2377" s="35">
        <v>0</v>
      </c>
      <c r="N2377" s="32" t="s">
        <v>2197</v>
      </c>
      <c r="O2377" s="32" t="s">
        <v>18</v>
      </c>
      <c r="P2377" s="32">
        <v>25</v>
      </c>
      <c r="Q2377" s="32" t="s">
        <v>4265</v>
      </c>
    </row>
    <row r="2378" spans="1:17" hidden="1" x14ac:dyDescent="0.25">
      <c r="A2378" s="57">
        <v>42250.492092511573</v>
      </c>
      <c r="B2378" s="32" t="s">
        <v>21</v>
      </c>
      <c r="C2378" s="32" t="s">
        <v>4262</v>
      </c>
      <c r="D2378" s="32" t="s">
        <v>4263</v>
      </c>
      <c r="E2378" s="32" t="s">
        <v>4264</v>
      </c>
      <c r="F2378" s="32" t="s">
        <v>9051</v>
      </c>
      <c r="G2378" s="32" t="s">
        <v>2809</v>
      </c>
      <c r="H2378" s="32" t="s">
        <v>2810</v>
      </c>
      <c r="I2378" s="32" t="s">
        <v>4605</v>
      </c>
      <c r="J2378" s="35">
        <v>1382.66</v>
      </c>
      <c r="K2378" s="35">
        <v>0</v>
      </c>
      <c r="L2378" s="35">
        <v>0</v>
      </c>
      <c r="M2378" s="35">
        <v>0</v>
      </c>
      <c r="N2378" s="32" t="s">
        <v>2197</v>
      </c>
      <c r="O2378" s="32" t="s">
        <v>18</v>
      </c>
      <c r="P2378" s="32">
        <v>257</v>
      </c>
      <c r="Q2378" s="32" t="s">
        <v>4265</v>
      </c>
    </row>
    <row r="2379" spans="1:17" hidden="1" x14ac:dyDescent="0.25">
      <c r="A2379" s="57">
        <v>42250.492096493057</v>
      </c>
      <c r="B2379" s="32" t="s">
        <v>21</v>
      </c>
      <c r="C2379" s="32" t="s">
        <v>4262</v>
      </c>
      <c r="D2379" s="32" t="s">
        <v>4263</v>
      </c>
      <c r="E2379" s="32" t="s">
        <v>4266</v>
      </c>
      <c r="F2379" s="32" t="s">
        <v>9052</v>
      </c>
      <c r="G2379" s="32" t="s">
        <v>2690</v>
      </c>
      <c r="H2379" s="32" t="s">
        <v>2691</v>
      </c>
      <c r="I2379" s="32" t="s">
        <v>4605</v>
      </c>
      <c r="J2379" s="35">
        <v>14131.6</v>
      </c>
      <c r="K2379" s="35">
        <v>0</v>
      </c>
      <c r="L2379" s="35">
        <v>0</v>
      </c>
      <c r="M2379" s="35">
        <v>0</v>
      </c>
      <c r="N2379" s="32" t="s">
        <v>2197</v>
      </c>
      <c r="O2379" s="32" t="s">
        <v>18</v>
      </c>
      <c r="P2379" s="32">
        <v>686</v>
      </c>
      <c r="Q2379" s="32" t="s">
        <v>4267</v>
      </c>
    </row>
    <row r="2380" spans="1:17" hidden="1" x14ac:dyDescent="0.25">
      <c r="A2380" s="57">
        <v>42250.492096493057</v>
      </c>
      <c r="B2380" s="32" t="s">
        <v>21</v>
      </c>
      <c r="C2380" s="32" t="s">
        <v>4262</v>
      </c>
      <c r="D2380" s="32" t="s">
        <v>4263</v>
      </c>
      <c r="E2380" s="32" t="s">
        <v>4266</v>
      </c>
      <c r="F2380" s="32" t="s">
        <v>9052</v>
      </c>
      <c r="G2380" s="32" t="s">
        <v>2693</v>
      </c>
      <c r="H2380" s="32" t="s">
        <v>2694</v>
      </c>
      <c r="I2380" s="32" t="s">
        <v>4605</v>
      </c>
      <c r="J2380" s="35">
        <v>1125.04</v>
      </c>
      <c r="K2380" s="35">
        <v>0</v>
      </c>
      <c r="L2380" s="35">
        <v>0</v>
      </c>
      <c r="M2380" s="35">
        <v>0</v>
      </c>
      <c r="N2380" s="32" t="s">
        <v>2197</v>
      </c>
      <c r="O2380" s="32" t="s">
        <v>18</v>
      </c>
      <c r="P2380" s="32">
        <v>686</v>
      </c>
      <c r="Q2380" s="32" t="s">
        <v>4267</v>
      </c>
    </row>
    <row r="2381" spans="1:17" hidden="1" x14ac:dyDescent="0.25">
      <c r="A2381" s="57">
        <v>42250.492096493057</v>
      </c>
      <c r="B2381" s="32" t="s">
        <v>21</v>
      </c>
      <c r="C2381" s="32" t="s">
        <v>4262</v>
      </c>
      <c r="D2381" s="32" t="s">
        <v>4263</v>
      </c>
      <c r="E2381" s="32" t="s">
        <v>4266</v>
      </c>
      <c r="F2381" s="32" t="s">
        <v>9052</v>
      </c>
      <c r="G2381" s="32" t="s">
        <v>2962</v>
      </c>
      <c r="H2381" s="32" t="s">
        <v>2963</v>
      </c>
      <c r="I2381" s="32" t="s">
        <v>4605</v>
      </c>
      <c r="J2381" s="35">
        <v>3484.88</v>
      </c>
      <c r="K2381" s="35">
        <v>0</v>
      </c>
      <c r="L2381" s="35">
        <v>0</v>
      </c>
      <c r="M2381" s="35">
        <v>0</v>
      </c>
      <c r="N2381" s="32" t="s">
        <v>2197</v>
      </c>
      <c r="O2381" s="32" t="s">
        <v>18</v>
      </c>
      <c r="P2381" s="32">
        <v>686</v>
      </c>
      <c r="Q2381" s="32" t="s">
        <v>4267</v>
      </c>
    </row>
    <row r="2382" spans="1:17" hidden="1" x14ac:dyDescent="0.25">
      <c r="A2382" s="57">
        <v>42250.492099386574</v>
      </c>
      <c r="B2382" s="32" t="s">
        <v>21</v>
      </c>
      <c r="C2382" s="32" t="s">
        <v>4262</v>
      </c>
      <c r="D2382" s="32" t="s">
        <v>4263</v>
      </c>
      <c r="E2382" s="32" t="s">
        <v>5435</v>
      </c>
      <c r="F2382" s="32" t="s">
        <v>9053</v>
      </c>
      <c r="G2382" s="32" t="s">
        <v>3588</v>
      </c>
      <c r="H2382" s="32" t="s">
        <v>3589</v>
      </c>
      <c r="I2382" s="32" t="s">
        <v>4605</v>
      </c>
      <c r="J2382" s="35">
        <v>13353</v>
      </c>
      <c r="K2382" s="35">
        <v>0</v>
      </c>
      <c r="L2382" s="35">
        <v>0</v>
      </c>
      <c r="M2382" s="35">
        <v>0</v>
      </c>
      <c r="N2382" s="32" t="s">
        <v>2197</v>
      </c>
      <c r="O2382" s="32" t="s">
        <v>18</v>
      </c>
      <c r="P2382" s="32">
        <v>300</v>
      </c>
      <c r="Q2382" s="32" t="s">
        <v>5134</v>
      </c>
    </row>
    <row r="2383" spans="1:17" hidden="1" x14ac:dyDescent="0.25">
      <c r="A2383" s="57">
        <v>42250.492099386574</v>
      </c>
      <c r="B2383" s="32" t="s">
        <v>21</v>
      </c>
      <c r="C2383" s="32" t="s">
        <v>4262</v>
      </c>
      <c r="D2383" s="32" t="s">
        <v>4263</v>
      </c>
      <c r="E2383" s="32" t="s">
        <v>5435</v>
      </c>
      <c r="F2383" s="32" t="s">
        <v>9053</v>
      </c>
      <c r="G2383" s="32" t="s">
        <v>3087</v>
      </c>
      <c r="H2383" s="32" t="s">
        <v>3088</v>
      </c>
      <c r="I2383" s="32" t="s">
        <v>4605</v>
      </c>
      <c r="J2383" s="35">
        <v>2463</v>
      </c>
      <c r="K2383" s="35">
        <v>0</v>
      </c>
      <c r="L2383" s="35">
        <v>0</v>
      </c>
      <c r="M2383" s="35">
        <v>0</v>
      </c>
      <c r="N2383" s="32" t="s">
        <v>2197</v>
      </c>
      <c r="O2383" s="32" t="s">
        <v>18</v>
      </c>
      <c r="P2383" s="32">
        <v>300</v>
      </c>
      <c r="Q2383" s="32" t="s">
        <v>5134</v>
      </c>
    </row>
    <row r="2384" spans="1:17" hidden="1" x14ac:dyDescent="0.25">
      <c r="A2384" s="57">
        <v>42250.492099386574</v>
      </c>
      <c r="B2384" s="32" t="s">
        <v>21</v>
      </c>
      <c r="C2384" s="32" t="s">
        <v>4262</v>
      </c>
      <c r="D2384" s="32" t="s">
        <v>4263</v>
      </c>
      <c r="E2384" s="32" t="s">
        <v>5435</v>
      </c>
      <c r="F2384" s="32" t="s">
        <v>9053</v>
      </c>
      <c r="G2384" s="32" t="s">
        <v>3089</v>
      </c>
      <c r="H2384" s="32" t="s">
        <v>3090</v>
      </c>
      <c r="I2384" s="32" t="s">
        <v>4605</v>
      </c>
      <c r="J2384" s="35">
        <v>1176</v>
      </c>
      <c r="K2384" s="35">
        <v>0</v>
      </c>
      <c r="L2384" s="35">
        <v>0</v>
      </c>
      <c r="M2384" s="35">
        <v>0</v>
      </c>
      <c r="N2384" s="32" t="s">
        <v>2197</v>
      </c>
      <c r="O2384" s="32" t="s">
        <v>18</v>
      </c>
      <c r="P2384" s="32">
        <v>300</v>
      </c>
      <c r="Q2384" s="32" t="s">
        <v>5134</v>
      </c>
    </row>
    <row r="2385" spans="1:17" hidden="1" x14ac:dyDescent="0.25">
      <c r="A2385" s="57">
        <v>42250.492099386574</v>
      </c>
      <c r="B2385" s="32" t="s">
        <v>21</v>
      </c>
      <c r="C2385" s="32" t="s">
        <v>4262</v>
      </c>
      <c r="D2385" s="32" t="s">
        <v>4263</v>
      </c>
      <c r="E2385" s="32" t="s">
        <v>5435</v>
      </c>
      <c r="F2385" s="32" t="s">
        <v>9053</v>
      </c>
      <c r="G2385" s="32" t="s">
        <v>3091</v>
      </c>
      <c r="H2385" s="32" t="s">
        <v>3092</v>
      </c>
      <c r="I2385" s="32" t="s">
        <v>4605</v>
      </c>
      <c r="J2385" s="35">
        <v>1104</v>
      </c>
      <c r="K2385" s="35">
        <v>0</v>
      </c>
      <c r="L2385" s="35">
        <v>0</v>
      </c>
      <c r="M2385" s="35">
        <v>0</v>
      </c>
      <c r="N2385" s="32" t="s">
        <v>2197</v>
      </c>
      <c r="O2385" s="32" t="s">
        <v>18</v>
      </c>
      <c r="P2385" s="32">
        <v>300</v>
      </c>
      <c r="Q2385" s="32" t="s">
        <v>5134</v>
      </c>
    </row>
    <row r="2386" spans="1:17" hidden="1" x14ac:dyDescent="0.25">
      <c r="A2386" s="57">
        <v>42250.492102812503</v>
      </c>
      <c r="B2386" s="32" t="s">
        <v>21</v>
      </c>
      <c r="C2386" s="32" t="s">
        <v>4262</v>
      </c>
      <c r="D2386" s="32" t="s">
        <v>4263</v>
      </c>
      <c r="E2386" s="32" t="s">
        <v>5330</v>
      </c>
      <c r="F2386" s="32" t="s">
        <v>9054</v>
      </c>
      <c r="G2386" s="32" t="s">
        <v>3588</v>
      </c>
      <c r="H2386" s="32" t="s">
        <v>3589</v>
      </c>
      <c r="I2386" s="32" t="s">
        <v>4605</v>
      </c>
      <c r="J2386" s="35">
        <v>10237.299999999999</v>
      </c>
      <c r="K2386" s="35">
        <v>0</v>
      </c>
      <c r="L2386" s="35">
        <v>0</v>
      </c>
      <c r="M2386" s="35">
        <v>0</v>
      </c>
      <c r="N2386" s="32" t="s">
        <v>2197</v>
      </c>
      <c r="O2386" s="32" t="s">
        <v>18</v>
      </c>
      <c r="P2386" s="32">
        <v>230</v>
      </c>
      <c r="Q2386" s="32" t="s">
        <v>5170</v>
      </c>
    </row>
    <row r="2387" spans="1:17" hidden="1" x14ac:dyDescent="0.25">
      <c r="A2387" s="57">
        <v>42250.492102812503</v>
      </c>
      <c r="B2387" s="32" t="s">
        <v>21</v>
      </c>
      <c r="C2387" s="32" t="s">
        <v>4262</v>
      </c>
      <c r="D2387" s="32" t="s">
        <v>4263</v>
      </c>
      <c r="E2387" s="32" t="s">
        <v>5330</v>
      </c>
      <c r="F2387" s="32" t="s">
        <v>9054</v>
      </c>
      <c r="G2387" s="32" t="s">
        <v>3089</v>
      </c>
      <c r="H2387" s="32" t="s">
        <v>3090</v>
      </c>
      <c r="I2387" s="32" t="s">
        <v>4605</v>
      </c>
      <c r="J2387" s="35">
        <v>901.6</v>
      </c>
      <c r="K2387" s="35">
        <v>0</v>
      </c>
      <c r="L2387" s="35">
        <v>0</v>
      </c>
      <c r="M2387" s="35">
        <v>0</v>
      </c>
      <c r="N2387" s="32" t="s">
        <v>2197</v>
      </c>
      <c r="O2387" s="32" t="s">
        <v>18</v>
      </c>
      <c r="P2387" s="32">
        <v>230</v>
      </c>
      <c r="Q2387" s="32" t="s">
        <v>5170</v>
      </c>
    </row>
    <row r="2388" spans="1:17" hidden="1" x14ac:dyDescent="0.25">
      <c r="A2388" s="57">
        <v>42250.492102812503</v>
      </c>
      <c r="B2388" s="32" t="s">
        <v>21</v>
      </c>
      <c r="C2388" s="32" t="s">
        <v>4262</v>
      </c>
      <c r="D2388" s="32" t="s">
        <v>4263</v>
      </c>
      <c r="E2388" s="32" t="s">
        <v>5330</v>
      </c>
      <c r="F2388" s="32" t="s">
        <v>9054</v>
      </c>
      <c r="G2388" s="32" t="s">
        <v>3091</v>
      </c>
      <c r="H2388" s="32" t="s">
        <v>3092</v>
      </c>
      <c r="I2388" s="32" t="s">
        <v>4605</v>
      </c>
      <c r="J2388" s="35">
        <v>846.4</v>
      </c>
      <c r="K2388" s="35">
        <v>0</v>
      </c>
      <c r="L2388" s="35">
        <v>0</v>
      </c>
      <c r="M2388" s="35">
        <v>0</v>
      </c>
      <c r="N2388" s="32" t="s">
        <v>2197</v>
      </c>
      <c r="O2388" s="32" t="s">
        <v>18</v>
      </c>
      <c r="P2388" s="32">
        <v>230</v>
      </c>
      <c r="Q2388" s="32" t="s">
        <v>5170</v>
      </c>
    </row>
    <row r="2389" spans="1:17" hidden="1" x14ac:dyDescent="0.25">
      <c r="A2389" s="57">
        <v>42250.492469594908</v>
      </c>
      <c r="B2389" s="32" t="s">
        <v>21</v>
      </c>
      <c r="C2389" s="32" t="s">
        <v>4181</v>
      </c>
      <c r="D2389" s="32" t="s">
        <v>4182</v>
      </c>
      <c r="E2389" s="32" t="s">
        <v>4413</v>
      </c>
      <c r="F2389" s="32" t="s">
        <v>9055</v>
      </c>
      <c r="G2389" s="32" t="s">
        <v>3049</v>
      </c>
      <c r="H2389" s="32" t="s">
        <v>3050</v>
      </c>
      <c r="I2389" s="32" t="s">
        <v>4605</v>
      </c>
      <c r="J2389" s="35">
        <v>2276.4</v>
      </c>
      <c r="K2389" s="35">
        <v>0</v>
      </c>
      <c r="L2389" s="35">
        <v>0</v>
      </c>
      <c r="M2389" s="35">
        <v>0</v>
      </c>
      <c r="N2389" s="32" t="s">
        <v>2197</v>
      </c>
      <c r="O2389" s="32" t="s">
        <v>18</v>
      </c>
      <c r="P2389" s="32">
        <v>70</v>
      </c>
      <c r="Q2389" s="32" t="s">
        <v>4414</v>
      </c>
    </row>
    <row r="2390" spans="1:17" hidden="1" x14ac:dyDescent="0.25">
      <c r="A2390" s="57">
        <v>42250.492469594908</v>
      </c>
      <c r="B2390" s="32" t="s">
        <v>21</v>
      </c>
      <c r="C2390" s="32" t="s">
        <v>4181</v>
      </c>
      <c r="D2390" s="32" t="s">
        <v>4182</v>
      </c>
      <c r="E2390" s="32" t="s">
        <v>4413</v>
      </c>
      <c r="F2390" s="32" t="s">
        <v>9055</v>
      </c>
      <c r="G2390" s="32" t="s">
        <v>2806</v>
      </c>
      <c r="H2390" s="32" t="s">
        <v>2807</v>
      </c>
      <c r="I2390" s="32" t="s">
        <v>4605</v>
      </c>
      <c r="J2390" s="35">
        <v>105</v>
      </c>
      <c r="K2390" s="35">
        <v>0</v>
      </c>
      <c r="L2390" s="35">
        <v>0</v>
      </c>
      <c r="M2390" s="35">
        <v>0</v>
      </c>
      <c r="N2390" s="32" t="s">
        <v>2197</v>
      </c>
      <c r="O2390" s="32" t="s">
        <v>18</v>
      </c>
      <c r="P2390" s="32">
        <v>70</v>
      </c>
      <c r="Q2390" s="32" t="s">
        <v>4414</v>
      </c>
    </row>
    <row r="2391" spans="1:17" hidden="1" x14ac:dyDescent="0.25">
      <c r="A2391" s="57">
        <v>42250.492472106482</v>
      </c>
      <c r="B2391" s="32" t="s">
        <v>21</v>
      </c>
      <c r="C2391" s="32" t="s">
        <v>4181</v>
      </c>
      <c r="D2391" s="32" t="s">
        <v>4182</v>
      </c>
      <c r="E2391" s="32" t="s">
        <v>4183</v>
      </c>
      <c r="F2391" s="32" t="s">
        <v>9056</v>
      </c>
      <c r="G2391" s="32" t="s">
        <v>3049</v>
      </c>
      <c r="H2391" s="32" t="s">
        <v>3050</v>
      </c>
      <c r="I2391" s="32" t="s">
        <v>4605</v>
      </c>
      <c r="J2391" s="35">
        <v>2276.4</v>
      </c>
      <c r="K2391" s="35">
        <v>0</v>
      </c>
      <c r="L2391" s="35">
        <v>0</v>
      </c>
      <c r="M2391" s="35">
        <v>0</v>
      </c>
      <c r="N2391" s="32" t="s">
        <v>2197</v>
      </c>
      <c r="O2391" s="32" t="s">
        <v>18</v>
      </c>
      <c r="P2391" s="32">
        <v>70</v>
      </c>
      <c r="Q2391" s="32" t="s">
        <v>4184</v>
      </c>
    </row>
    <row r="2392" spans="1:17" hidden="1" x14ac:dyDescent="0.25">
      <c r="A2392" s="57">
        <v>42250.492472106482</v>
      </c>
      <c r="B2392" s="32" t="s">
        <v>21</v>
      </c>
      <c r="C2392" s="32" t="s">
        <v>4181</v>
      </c>
      <c r="D2392" s="32" t="s">
        <v>4182</v>
      </c>
      <c r="E2392" s="32" t="s">
        <v>4183</v>
      </c>
      <c r="F2392" s="32" t="s">
        <v>9056</v>
      </c>
      <c r="G2392" s="32" t="s">
        <v>2806</v>
      </c>
      <c r="H2392" s="32" t="s">
        <v>2807</v>
      </c>
      <c r="I2392" s="32" t="s">
        <v>4605</v>
      </c>
      <c r="J2392" s="35">
        <v>105</v>
      </c>
      <c r="K2392" s="35">
        <v>0</v>
      </c>
      <c r="L2392" s="35">
        <v>0</v>
      </c>
      <c r="M2392" s="35">
        <v>0</v>
      </c>
      <c r="N2392" s="32" t="s">
        <v>2197</v>
      </c>
      <c r="O2392" s="32" t="s">
        <v>18</v>
      </c>
      <c r="P2392" s="32">
        <v>70</v>
      </c>
      <c r="Q2392" s="32" t="s">
        <v>4184</v>
      </c>
    </row>
    <row r="2393" spans="1:17" hidden="1" x14ac:dyDescent="0.25">
      <c r="A2393" s="57">
        <v>42250.492474652776</v>
      </c>
      <c r="B2393" s="32" t="s">
        <v>21</v>
      </c>
      <c r="C2393" s="32" t="s">
        <v>4181</v>
      </c>
      <c r="D2393" s="32" t="s">
        <v>4182</v>
      </c>
      <c r="E2393" s="32" t="s">
        <v>4614</v>
      </c>
      <c r="F2393" s="32" t="s">
        <v>9057</v>
      </c>
      <c r="G2393" s="32" t="s">
        <v>3049</v>
      </c>
      <c r="H2393" s="32" t="s">
        <v>3050</v>
      </c>
      <c r="I2393" s="32" t="s">
        <v>4605</v>
      </c>
      <c r="J2393" s="35">
        <v>3252</v>
      </c>
      <c r="K2393" s="35">
        <v>0</v>
      </c>
      <c r="L2393" s="35">
        <v>0</v>
      </c>
      <c r="M2393" s="35">
        <v>0</v>
      </c>
      <c r="N2393" s="32" t="s">
        <v>2197</v>
      </c>
      <c r="O2393" s="32" t="s">
        <v>18</v>
      </c>
      <c r="P2393" s="32">
        <v>100</v>
      </c>
      <c r="Q2393" s="32" t="s">
        <v>4615</v>
      </c>
    </row>
    <row r="2394" spans="1:17" hidden="1" x14ac:dyDescent="0.25">
      <c r="A2394" s="57">
        <v>42250.492474652776</v>
      </c>
      <c r="B2394" s="32" t="s">
        <v>21</v>
      </c>
      <c r="C2394" s="32" t="s">
        <v>4181</v>
      </c>
      <c r="D2394" s="32" t="s">
        <v>4182</v>
      </c>
      <c r="E2394" s="32" t="s">
        <v>4614</v>
      </c>
      <c r="F2394" s="32" t="s">
        <v>9057</v>
      </c>
      <c r="G2394" s="32" t="s">
        <v>2806</v>
      </c>
      <c r="H2394" s="32" t="s">
        <v>2807</v>
      </c>
      <c r="I2394" s="32" t="s">
        <v>4605</v>
      </c>
      <c r="J2394" s="35">
        <v>150</v>
      </c>
      <c r="K2394" s="35">
        <v>0</v>
      </c>
      <c r="L2394" s="35">
        <v>0</v>
      </c>
      <c r="M2394" s="35">
        <v>0</v>
      </c>
      <c r="N2394" s="32" t="s">
        <v>2197</v>
      </c>
      <c r="O2394" s="32" t="s">
        <v>18</v>
      </c>
      <c r="P2394" s="32">
        <v>100</v>
      </c>
      <c r="Q2394" s="32" t="s">
        <v>4615</v>
      </c>
    </row>
    <row r="2395" spans="1:17" hidden="1" x14ac:dyDescent="0.25">
      <c r="A2395" s="57">
        <v>42250.492477002314</v>
      </c>
      <c r="B2395" s="32" t="s">
        <v>21</v>
      </c>
      <c r="C2395" s="32" t="s">
        <v>4181</v>
      </c>
      <c r="D2395" s="32" t="s">
        <v>4182</v>
      </c>
      <c r="E2395" s="32" t="s">
        <v>4612</v>
      </c>
      <c r="F2395" s="32" t="s">
        <v>9058</v>
      </c>
      <c r="G2395" s="32" t="s">
        <v>3049</v>
      </c>
      <c r="H2395" s="32" t="s">
        <v>3050</v>
      </c>
      <c r="I2395" s="32" t="s">
        <v>4605</v>
      </c>
      <c r="J2395" s="35">
        <v>2926.8</v>
      </c>
      <c r="K2395" s="35">
        <v>0</v>
      </c>
      <c r="L2395" s="35">
        <v>0</v>
      </c>
      <c r="M2395" s="35">
        <v>0</v>
      </c>
      <c r="N2395" s="32" t="s">
        <v>2197</v>
      </c>
      <c r="O2395" s="32" t="s">
        <v>18</v>
      </c>
      <c r="P2395" s="32">
        <v>90</v>
      </c>
      <c r="Q2395" s="32" t="s">
        <v>4613</v>
      </c>
    </row>
    <row r="2396" spans="1:17" hidden="1" x14ac:dyDescent="0.25">
      <c r="A2396" s="57">
        <v>42250.492477002314</v>
      </c>
      <c r="B2396" s="32" t="s">
        <v>21</v>
      </c>
      <c r="C2396" s="32" t="s">
        <v>4181</v>
      </c>
      <c r="D2396" s="32" t="s">
        <v>4182</v>
      </c>
      <c r="E2396" s="32" t="s">
        <v>4612</v>
      </c>
      <c r="F2396" s="32" t="s">
        <v>9058</v>
      </c>
      <c r="G2396" s="32" t="s">
        <v>2806</v>
      </c>
      <c r="H2396" s="32" t="s">
        <v>2807</v>
      </c>
      <c r="I2396" s="32" t="s">
        <v>4605</v>
      </c>
      <c r="J2396" s="35">
        <v>135</v>
      </c>
      <c r="K2396" s="35">
        <v>0</v>
      </c>
      <c r="L2396" s="35">
        <v>0</v>
      </c>
      <c r="M2396" s="35">
        <v>0</v>
      </c>
      <c r="N2396" s="32" t="s">
        <v>2197</v>
      </c>
      <c r="O2396" s="32" t="s">
        <v>18</v>
      </c>
      <c r="P2396" s="32">
        <v>90</v>
      </c>
      <c r="Q2396" s="32" t="s">
        <v>4613</v>
      </c>
    </row>
    <row r="2397" spans="1:17" hidden="1" x14ac:dyDescent="0.25">
      <c r="A2397" s="57">
        <v>42250.492479513887</v>
      </c>
      <c r="B2397" s="32" t="s">
        <v>21</v>
      </c>
      <c r="C2397" s="32" t="s">
        <v>4181</v>
      </c>
      <c r="D2397" s="32" t="s">
        <v>4182</v>
      </c>
      <c r="E2397" s="32" t="s">
        <v>5736</v>
      </c>
      <c r="F2397" s="32" t="s">
        <v>9059</v>
      </c>
      <c r="G2397" s="32" t="s">
        <v>5189</v>
      </c>
      <c r="H2397" s="32" t="s">
        <v>5190</v>
      </c>
      <c r="I2397" s="32" t="s">
        <v>4605</v>
      </c>
      <c r="J2397" s="35">
        <v>975.6</v>
      </c>
      <c r="K2397" s="35">
        <v>0</v>
      </c>
      <c r="L2397" s="35">
        <v>0</v>
      </c>
      <c r="M2397" s="35">
        <v>0</v>
      </c>
      <c r="N2397" s="32" t="s">
        <v>2197</v>
      </c>
      <c r="O2397" s="32" t="s">
        <v>18</v>
      </c>
      <c r="P2397" s="32">
        <v>30</v>
      </c>
      <c r="Q2397" s="32" t="s">
        <v>5700</v>
      </c>
    </row>
    <row r="2398" spans="1:17" hidden="1" x14ac:dyDescent="0.25">
      <c r="A2398" s="57">
        <v>42250.492479513887</v>
      </c>
      <c r="B2398" s="32" t="s">
        <v>21</v>
      </c>
      <c r="C2398" s="32" t="s">
        <v>4181</v>
      </c>
      <c r="D2398" s="32" t="s">
        <v>4182</v>
      </c>
      <c r="E2398" s="32" t="s">
        <v>5736</v>
      </c>
      <c r="F2398" s="32" t="s">
        <v>9059</v>
      </c>
      <c r="G2398" s="32" t="s">
        <v>5192</v>
      </c>
      <c r="H2398" s="32" t="s">
        <v>5193</v>
      </c>
      <c r="I2398" s="32" t="s">
        <v>4605</v>
      </c>
      <c r="J2398" s="35">
        <v>45</v>
      </c>
      <c r="K2398" s="35">
        <v>0</v>
      </c>
      <c r="L2398" s="35">
        <v>0</v>
      </c>
      <c r="M2398" s="35">
        <v>0</v>
      </c>
      <c r="N2398" s="32" t="s">
        <v>2197</v>
      </c>
      <c r="O2398" s="32" t="s">
        <v>18</v>
      </c>
      <c r="P2398" s="32">
        <v>30</v>
      </c>
      <c r="Q2398" s="32" t="s">
        <v>5700</v>
      </c>
    </row>
    <row r="2399" spans="1:17" hidden="1" x14ac:dyDescent="0.25">
      <c r="A2399" s="57">
        <v>42250.496793020837</v>
      </c>
      <c r="B2399" s="32" t="s">
        <v>21</v>
      </c>
      <c r="C2399" s="32" t="s">
        <v>4185</v>
      </c>
      <c r="D2399" s="32" t="s">
        <v>4186</v>
      </c>
      <c r="E2399" s="32" t="s">
        <v>4187</v>
      </c>
      <c r="F2399" s="32" t="s">
        <v>9060</v>
      </c>
      <c r="G2399" s="32" t="s">
        <v>2646</v>
      </c>
      <c r="H2399" s="32" t="s">
        <v>2647</v>
      </c>
      <c r="I2399" s="32" t="s">
        <v>4605</v>
      </c>
      <c r="J2399" s="35">
        <v>60.6</v>
      </c>
      <c r="K2399" s="35">
        <v>0</v>
      </c>
      <c r="L2399" s="35">
        <v>0</v>
      </c>
      <c r="M2399" s="35">
        <v>0</v>
      </c>
      <c r="N2399" s="32" t="s">
        <v>2197</v>
      </c>
      <c r="O2399" s="32" t="s">
        <v>18</v>
      </c>
      <c r="P2399" s="32">
        <v>3</v>
      </c>
      <c r="Q2399" s="32" t="s">
        <v>4188</v>
      </c>
    </row>
    <row r="2400" spans="1:17" hidden="1" x14ac:dyDescent="0.25">
      <c r="A2400" s="57">
        <v>42250.496795023151</v>
      </c>
      <c r="B2400" s="32" t="s">
        <v>21</v>
      </c>
      <c r="C2400" s="32" t="s">
        <v>4185</v>
      </c>
      <c r="D2400" s="32" t="s">
        <v>4186</v>
      </c>
      <c r="E2400" s="32" t="s">
        <v>4189</v>
      </c>
      <c r="F2400" s="32" t="s">
        <v>9061</v>
      </c>
      <c r="G2400" s="32" t="s">
        <v>2690</v>
      </c>
      <c r="H2400" s="32" t="s">
        <v>2691</v>
      </c>
      <c r="I2400" s="32" t="s">
        <v>4605</v>
      </c>
      <c r="J2400" s="35">
        <v>29.14</v>
      </c>
      <c r="K2400" s="35">
        <v>0</v>
      </c>
      <c r="L2400" s="35">
        <v>0</v>
      </c>
      <c r="M2400" s="35">
        <v>0</v>
      </c>
      <c r="N2400" s="32" t="s">
        <v>2197</v>
      </c>
      <c r="O2400" s="32" t="s">
        <v>18</v>
      </c>
      <c r="P2400" s="32">
        <v>1</v>
      </c>
      <c r="Q2400" s="32" t="s">
        <v>4190</v>
      </c>
    </row>
    <row r="2401" spans="1:17" hidden="1" x14ac:dyDescent="0.25">
      <c r="A2401" s="57">
        <v>42250.496795023151</v>
      </c>
      <c r="B2401" s="32" t="s">
        <v>21</v>
      </c>
      <c r="C2401" s="32" t="s">
        <v>4185</v>
      </c>
      <c r="D2401" s="32" t="s">
        <v>4186</v>
      </c>
      <c r="E2401" s="32" t="s">
        <v>4189</v>
      </c>
      <c r="F2401" s="32" t="s">
        <v>9061</v>
      </c>
      <c r="G2401" s="32" t="s">
        <v>2693</v>
      </c>
      <c r="H2401" s="32" t="s">
        <v>2694</v>
      </c>
      <c r="I2401" s="32" t="s">
        <v>4605</v>
      </c>
      <c r="J2401" s="35">
        <v>2.33</v>
      </c>
      <c r="K2401" s="35">
        <v>0</v>
      </c>
      <c r="L2401" s="35">
        <v>0</v>
      </c>
      <c r="M2401" s="35">
        <v>0</v>
      </c>
      <c r="N2401" s="32" t="s">
        <v>2197</v>
      </c>
      <c r="O2401" s="32" t="s">
        <v>18</v>
      </c>
      <c r="P2401" s="32">
        <v>1</v>
      </c>
      <c r="Q2401" s="32" t="s">
        <v>4190</v>
      </c>
    </row>
    <row r="2402" spans="1:17" hidden="1" x14ac:dyDescent="0.25">
      <c r="A2402" s="57">
        <v>42250.496795023151</v>
      </c>
      <c r="B2402" s="32" t="s">
        <v>21</v>
      </c>
      <c r="C2402" s="32" t="s">
        <v>4185</v>
      </c>
      <c r="D2402" s="32" t="s">
        <v>4186</v>
      </c>
      <c r="E2402" s="32" t="s">
        <v>4189</v>
      </c>
      <c r="F2402" s="32" t="s">
        <v>9061</v>
      </c>
      <c r="G2402" s="32" t="s">
        <v>2695</v>
      </c>
      <c r="H2402" s="32" t="s">
        <v>4977</v>
      </c>
      <c r="I2402" s="32" t="s">
        <v>4605</v>
      </c>
      <c r="J2402" s="35">
        <v>8.8800000000000008</v>
      </c>
      <c r="K2402" s="35">
        <v>0</v>
      </c>
      <c r="L2402" s="35">
        <v>0</v>
      </c>
      <c r="M2402" s="35">
        <v>0</v>
      </c>
      <c r="N2402" s="32" t="s">
        <v>2197</v>
      </c>
      <c r="O2402" s="32" t="s">
        <v>18</v>
      </c>
      <c r="P2402" s="32">
        <v>1</v>
      </c>
      <c r="Q2402" s="32" t="s">
        <v>4190</v>
      </c>
    </row>
    <row r="2403" spans="1:17" hidden="1" x14ac:dyDescent="0.25">
      <c r="A2403" s="57">
        <v>42250.496797719905</v>
      </c>
      <c r="B2403" s="32" t="s">
        <v>21</v>
      </c>
      <c r="C2403" s="32" t="s">
        <v>4185</v>
      </c>
      <c r="D2403" s="32" t="s">
        <v>4186</v>
      </c>
      <c r="E2403" s="32" t="s">
        <v>4191</v>
      </c>
      <c r="F2403" s="32" t="s">
        <v>9062</v>
      </c>
      <c r="G2403" s="32" t="s">
        <v>2693</v>
      </c>
      <c r="H2403" s="32" t="s">
        <v>2694</v>
      </c>
      <c r="I2403" s="32" t="s">
        <v>4605</v>
      </c>
      <c r="J2403" s="35">
        <v>4.0199999999999996</v>
      </c>
      <c r="K2403" s="35">
        <v>0</v>
      </c>
      <c r="L2403" s="35">
        <v>0</v>
      </c>
      <c r="M2403" s="35">
        <v>0</v>
      </c>
      <c r="N2403" s="32" t="s">
        <v>2197</v>
      </c>
      <c r="O2403" s="32" t="s">
        <v>18</v>
      </c>
      <c r="P2403" s="32">
        <v>3</v>
      </c>
      <c r="Q2403" s="32" t="s">
        <v>2337</v>
      </c>
    </row>
    <row r="2404" spans="1:17" hidden="1" x14ac:dyDescent="0.25">
      <c r="A2404" s="57">
        <v>42250.496797719905</v>
      </c>
      <c r="B2404" s="32" t="s">
        <v>21</v>
      </c>
      <c r="C2404" s="32" t="s">
        <v>4185</v>
      </c>
      <c r="D2404" s="32" t="s">
        <v>4186</v>
      </c>
      <c r="E2404" s="32" t="s">
        <v>4191</v>
      </c>
      <c r="F2404" s="32" t="s">
        <v>9062</v>
      </c>
      <c r="G2404" s="32" t="s">
        <v>3235</v>
      </c>
      <c r="H2404" s="32" t="s">
        <v>3236</v>
      </c>
      <c r="I2404" s="32" t="s">
        <v>4605</v>
      </c>
      <c r="J2404" s="35">
        <v>12.81</v>
      </c>
      <c r="K2404" s="35">
        <v>0</v>
      </c>
      <c r="L2404" s="35">
        <v>0</v>
      </c>
      <c r="M2404" s="35">
        <v>0</v>
      </c>
      <c r="N2404" s="32" t="s">
        <v>2197</v>
      </c>
      <c r="O2404" s="32" t="s">
        <v>18</v>
      </c>
      <c r="P2404" s="32">
        <v>3</v>
      </c>
      <c r="Q2404" s="32" t="s">
        <v>2337</v>
      </c>
    </row>
    <row r="2405" spans="1:17" hidden="1" x14ac:dyDescent="0.25">
      <c r="A2405" s="57">
        <v>42250.496797719905</v>
      </c>
      <c r="B2405" s="32" t="s">
        <v>21</v>
      </c>
      <c r="C2405" s="32" t="s">
        <v>4185</v>
      </c>
      <c r="D2405" s="32" t="s">
        <v>4186</v>
      </c>
      <c r="E2405" s="32" t="s">
        <v>4191</v>
      </c>
      <c r="F2405" s="32" t="s">
        <v>9062</v>
      </c>
      <c r="G2405" s="32" t="s">
        <v>3237</v>
      </c>
      <c r="H2405" s="32" t="s">
        <v>3238</v>
      </c>
      <c r="I2405" s="32" t="s">
        <v>4605</v>
      </c>
      <c r="J2405" s="35">
        <v>52.2</v>
      </c>
      <c r="K2405" s="35">
        <v>0</v>
      </c>
      <c r="L2405" s="35">
        <v>0</v>
      </c>
      <c r="M2405" s="35">
        <v>0</v>
      </c>
      <c r="N2405" s="32" t="s">
        <v>2197</v>
      </c>
      <c r="O2405" s="32" t="s">
        <v>18</v>
      </c>
      <c r="P2405" s="32">
        <v>3</v>
      </c>
      <c r="Q2405" s="32" t="s">
        <v>2337</v>
      </c>
    </row>
    <row r="2406" spans="1:17" hidden="1" x14ac:dyDescent="0.25">
      <c r="A2406" s="57">
        <v>42250.496800428242</v>
      </c>
      <c r="B2406" s="32" t="s">
        <v>21</v>
      </c>
      <c r="C2406" s="32" t="s">
        <v>4185</v>
      </c>
      <c r="D2406" s="32" t="s">
        <v>4186</v>
      </c>
      <c r="E2406" s="32" t="s">
        <v>4192</v>
      </c>
      <c r="F2406" s="32" t="s">
        <v>9063</v>
      </c>
      <c r="G2406" s="32" t="s">
        <v>3235</v>
      </c>
      <c r="H2406" s="32" t="s">
        <v>3236</v>
      </c>
      <c r="I2406" s="32" t="s">
        <v>4605</v>
      </c>
      <c r="J2406" s="35">
        <v>17.079999999999998</v>
      </c>
      <c r="K2406" s="35">
        <v>0</v>
      </c>
      <c r="L2406" s="35">
        <v>0</v>
      </c>
      <c r="M2406" s="35">
        <v>0</v>
      </c>
      <c r="N2406" s="32" t="s">
        <v>2197</v>
      </c>
      <c r="O2406" s="32" t="s">
        <v>18</v>
      </c>
      <c r="P2406" s="32">
        <v>4</v>
      </c>
      <c r="Q2406" s="32" t="s">
        <v>2454</v>
      </c>
    </row>
    <row r="2407" spans="1:17" hidden="1" x14ac:dyDescent="0.25">
      <c r="A2407" s="57">
        <v>42250.496800428242</v>
      </c>
      <c r="B2407" s="32" t="s">
        <v>21</v>
      </c>
      <c r="C2407" s="32" t="s">
        <v>4185</v>
      </c>
      <c r="D2407" s="32" t="s">
        <v>4186</v>
      </c>
      <c r="E2407" s="32" t="s">
        <v>4192</v>
      </c>
      <c r="F2407" s="32" t="s">
        <v>9063</v>
      </c>
      <c r="G2407" s="32" t="s">
        <v>3237</v>
      </c>
      <c r="H2407" s="32" t="s">
        <v>3238</v>
      </c>
      <c r="I2407" s="32" t="s">
        <v>4605</v>
      </c>
      <c r="J2407" s="35">
        <v>69.599999999999994</v>
      </c>
      <c r="K2407" s="35">
        <v>0</v>
      </c>
      <c r="L2407" s="35">
        <v>0</v>
      </c>
      <c r="M2407" s="35">
        <v>0</v>
      </c>
      <c r="N2407" s="32" t="s">
        <v>2197</v>
      </c>
      <c r="O2407" s="32" t="s">
        <v>18</v>
      </c>
      <c r="P2407" s="32">
        <v>4</v>
      </c>
      <c r="Q2407" s="32" t="s">
        <v>2454</v>
      </c>
    </row>
    <row r="2408" spans="1:17" hidden="1" x14ac:dyDescent="0.25">
      <c r="A2408" s="57">
        <v>42250.496800428242</v>
      </c>
      <c r="B2408" s="32" t="s">
        <v>21</v>
      </c>
      <c r="C2408" s="32" t="s">
        <v>4185</v>
      </c>
      <c r="D2408" s="32" t="s">
        <v>4186</v>
      </c>
      <c r="E2408" s="32" t="s">
        <v>4192</v>
      </c>
      <c r="F2408" s="32" t="s">
        <v>9063</v>
      </c>
      <c r="G2408" s="32" t="s">
        <v>3239</v>
      </c>
      <c r="H2408" s="32" t="s">
        <v>3240</v>
      </c>
      <c r="I2408" s="32" t="s">
        <v>4605</v>
      </c>
      <c r="J2408" s="35">
        <v>5.36</v>
      </c>
      <c r="K2408" s="35">
        <v>0</v>
      </c>
      <c r="L2408" s="35">
        <v>0</v>
      </c>
      <c r="M2408" s="35">
        <v>0</v>
      </c>
      <c r="N2408" s="32" t="s">
        <v>2197</v>
      </c>
      <c r="O2408" s="32" t="s">
        <v>18</v>
      </c>
      <c r="P2408" s="32">
        <v>4</v>
      </c>
      <c r="Q2408" s="32" t="s">
        <v>2454</v>
      </c>
    </row>
    <row r="2409" spans="1:17" hidden="1" x14ac:dyDescent="0.25">
      <c r="A2409" s="57">
        <v>42250.496802974536</v>
      </c>
      <c r="B2409" s="32" t="s">
        <v>21</v>
      </c>
      <c r="C2409" s="32" t="s">
        <v>4185</v>
      </c>
      <c r="D2409" s="32" t="s">
        <v>4186</v>
      </c>
      <c r="E2409" s="32" t="s">
        <v>4193</v>
      </c>
      <c r="F2409" s="32" t="s">
        <v>9064</v>
      </c>
      <c r="G2409" s="32" t="s">
        <v>3154</v>
      </c>
      <c r="H2409" s="32" t="s">
        <v>3155</v>
      </c>
      <c r="I2409" s="32" t="s">
        <v>4605</v>
      </c>
      <c r="J2409" s="35">
        <v>505.26</v>
      </c>
      <c r="K2409" s="35">
        <v>0</v>
      </c>
      <c r="L2409" s="35">
        <v>0</v>
      </c>
      <c r="M2409" s="35">
        <v>0</v>
      </c>
      <c r="N2409" s="32" t="s">
        <v>2197</v>
      </c>
      <c r="O2409" s="32" t="s">
        <v>18</v>
      </c>
      <c r="P2409" s="32">
        <v>14</v>
      </c>
      <c r="Q2409" s="32" t="s">
        <v>2508</v>
      </c>
    </row>
    <row r="2410" spans="1:17" hidden="1" x14ac:dyDescent="0.25">
      <c r="A2410" s="57">
        <v>42250.496802974536</v>
      </c>
      <c r="B2410" s="32" t="s">
        <v>21</v>
      </c>
      <c r="C2410" s="32" t="s">
        <v>4185</v>
      </c>
      <c r="D2410" s="32" t="s">
        <v>4186</v>
      </c>
      <c r="E2410" s="32" t="s">
        <v>4193</v>
      </c>
      <c r="F2410" s="32" t="s">
        <v>9064</v>
      </c>
      <c r="G2410" s="32" t="s">
        <v>3230</v>
      </c>
      <c r="H2410" s="32" t="s">
        <v>3231</v>
      </c>
      <c r="I2410" s="32" t="s">
        <v>4605</v>
      </c>
      <c r="J2410" s="35">
        <v>21</v>
      </c>
      <c r="K2410" s="35">
        <v>0</v>
      </c>
      <c r="L2410" s="35">
        <v>0</v>
      </c>
      <c r="M2410" s="35">
        <v>0</v>
      </c>
      <c r="N2410" s="32" t="s">
        <v>2197</v>
      </c>
      <c r="O2410" s="32" t="s">
        <v>18</v>
      </c>
      <c r="P2410" s="32">
        <v>14</v>
      </c>
      <c r="Q2410" s="32" t="s">
        <v>2508</v>
      </c>
    </row>
    <row r="2411" spans="1:17" hidden="1" x14ac:dyDescent="0.25">
      <c r="A2411" s="57">
        <v>42250.496802974536</v>
      </c>
      <c r="B2411" s="32" t="s">
        <v>21</v>
      </c>
      <c r="C2411" s="32" t="s">
        <v>4185</v>
      </c>
      <c r="D2411" s="32" t="s">
        <v>4186</v>
      </c>
      <c r="E2411" s="32" t="s">
        <v>4193</v>
      </c>
      <c r="F2411" s="32" t="s">
        <v>9064</v>
      </c>
      <c r="G2411" s="32" t="s">
        <v>2774</v>
      </c>
      <c r="H2411" s="32" t="s">
        <v>2775</v>
      </c>
      <c r="I2411" s="32" t="s">
        <v>4605</v>
      </c>
      <c r="J2411" s="35">
        <v>63.14</v>
      </c>
      <c r="K2411" s="35">
        <v>0</v>
      </c>
      <c r="L2411" s="35">
        <v>0</v>
      </c>
      <c r="M2411" s="35">
        <v>0</v>
      </c>
      <c r="N2411" s="32" t="s">
        <v>2197</v>
      </c>
      <c r="O2411" s="32" t="s">
        <v>18</v>
      </c>
      <c r="P2411" s="32">
        <v>14</v>
      </c>
      <c r="Q2411" s="32" t="s">
        <v>2508</v>
      </c>
    </row>
    <row r="2412" spans="1:17" hidden="1" x14ac:dyDescent="0.25">
      <c r="A2412" s="57">
        <v>42250.496807835647</v>
      </c>
      <c r="B2412" s="32" t="s">
        <v>21</v>
      </c>
      <c r="C2412" s="32" t="s">
        <v>4185</v>
      </c>
      <c r="D2412" s="32" t="s">
        <v>4186</v>
      </c>
      <c r="E2412" s="32" t="s">
        <v>4194</v>
      </c>
      <c r="F2412" s="32" t="s">
        <v>9065</v>
      </c>
      <c r="G2412" s="32" t="s">
        <v>3237</v>
      </c>
      <c r="H2412" s="32" t="s">
        <v>3238</v>
      </c>
      <c r="I2412" s="32" t="s">
        <v>4605</v>
      </c>
      <c r="J2412" s="35">
        <v>34.799999999999997</v>
      </c>
      <c r="K2412" s="35">
        <v>0</v>
      </c>
      <c r="L2412" s="35">
        <v>0</v>
      </c>
      <c r="M2412" s="35">
        <v>0</v>
      </c>
      <c r="N2412" s="32" t="s">
        <v>2197</v>
      </c>
      <c r="O2412" s="32" t="s">
        <v>18</v>
      </c>
      <c r="P2412" s="32">
        <v>2</v>
      </c>
      <c r="Q2412" s="32" t="s">
        <v>2508</v>
      </c>
    </row>
    <row r="2413" spans="1:17" hidden="1" x14ac:dyDescent="0.25">
      <c r="A2413" s="57">
        <v>42250.496807835647</v>
      </c>
      <c r="B2413" s="32" t="s">
        <v>21</v>
      </c>
      <c r="C2413" s="32" t="s">
        <v>4185</v>
      </c>
      <c r="D2413" s="32" t="s">
        <v>4186</v>
      </c>
      <c r="E2413" s="32" t="s">
        <v>4194</v>
      </c>
      <c r="F2413" s="32" t="s">
        <v>9065</v>
      </c>
      <c r="G2413" s="32" t="s">
        <v>3239</v>
      </c>
      <c r="H2413" s="32" t="s">
        <v>3240</v>
      </c>
      <c r="I2413" s="32" t="s">
        <v>4605</v>
      </c>
      <c r="J2413" s="35">
        <v>2.68</v>
      </c>
      <c r="K2413" s="35">
        <v>0</v>
      </c>
      <c r="L2413" s="35">
        <v>0</v>
      </c>
      <c r="M2413" s="35">
        <v>0</v>
      </c>
      <c r="N2413" s="32" t="s">
        <v>2197</v>
      </c>
      <c r="O2413" s="32" t="s">
        <v>18</v>
      </c>
      <c r="P2413" s="32">
        <v>2</v>
      </c>
      <c r="Q2413" s="32" t="s">
        <v>2508</v>
      </c>
    </row>
    <row r="2414" spans="1:17" hidden="1" x14ac:dyDescent="0.25">
      <c r="A2414" s="57">
        <v>42250.496807835647</v>
      </c>
      <c r="B2414" s="32" t="s">
        <v>21</v>
      </c>
      <c r="C2414" s="32" t="s">
        <v>4185</v>
      </c>
      <c r="D2414" s="32" t="s">
        <v>4186</v>
      </c>
      <c r="E2414" s="32" t="s">
        <v>4194</v>
      </c>
      <c r="F2414" s="32" t="s">
        <v>9065</v>
      </c>
      <c r="G2414" s="32" t="s">
        <v>3235</v>
      </c>
      <c r="H2414" s="32" t="s">
        <v>3236</v>
      </c>
      <c r="I2414" s="32" t="s">
        <v>4605</v>
      </c>
      <c r="J2414" s="35">
        <v>8.5399999999999991</v>
      </c>
      <c r="K2414" s="35">
        <v>0</v>
      </c>
      <c r="L2414" s="35">
        <v>0</v>
      </c>
      <c r="M2414" s="35">
        <v>0</v>
      </c>
      <c r="N2414" s="32" t="s">
        <v>2197</v>
      </c>
      <c r="O2414" s="32" t="s">
        <v>18</v>
      </c>
      <c r="P2414" s="32">
        <v>2</v>
      </c>
      <c r="Q2414" s="32" t="s">
        <v>2508</v>
      </c>
    </row>
    <row r="2415" spans="1:17" hidden="1" x14ac:dyDescent="0.25">
      <c r="A2415" s="57">
        <v>42250.496812187499</v>
      </c>
      <c r="B2415" s="32" t="s">
        <v>21</v>
      </c>
      <c r="C2415" s="32" t="s">
        <v>4185</v>
      </c>
      <c r="D2415" s="32" t="s">
        <v>4186</v>
      </c>
      <c r="E2415" s="32" t="s">
        <v>4867</v>
      </c>
      <c r="F2415" s="32" t="s">
        <v>9066</v>
      </c>
      <c r="G2415" s="32" t="s">
        <v>3154</v>
      </c>
      <c r="H2415" s="32" t="s">
        <v>3155</v>
      </c>
      <c r="I2415" s="32" t="s">
        <v>4605</v>
      </c>
      <c r="J2415" s="35">
        <v>72.180000000000007</v>
      </c>
      <c r="K2415" s="35">
        <v>0</v>
      </c>
      <c r="L2415" s="35">
        <v>0</v>
      </c>
      <c r="M2415" s="35">
        <v>0</v>
      </c>
      <c r="N2415" s="32" t="s">
        <v>2197</v>
      </c>
      <c r="O2415" s="32" t="s">
        <v>18</v>
      </c>
      <c r="P2415" s="32">
        <v>2</v>
      </c>
      <c r="Q2415" s="32" t="s">
        <v>3537</v>
      </c>
    </row>
    <row r="2416" spans="1:17" hidden="1" x14ac:dyDescent="0.25">
      <c r="A2416" s="57">
        <v>42250.496812187499</v>
      </c>
      <c r="B2416" s="32" t="s">
        <v>21</v>
      </c>
      <c r="C2416" s="32" t="s">
        <v>4185</v>
      </c>
      <c r="D2416" s="32" t="s">
        <v>4186</v>
      </c>
      <c r="E2416" s="32" t="s">
        <v>4867</v>
      </c>
      <c r="F2416" s="32" t="s">
        <v>9066</v>
      </c>
      <c r="G2416" s="32" t="s">
        <v>3230</v>
      </c>
      <c r="H2416" s="32" t="s">
        <v>3231</v>
      </c>
      <c r="I2416" s="32" t="s">
        <v>4605</v>
      </c>
      <c r="J2416" s="35">
        <v>3</v>
      </c>
      <c r="K2416" s="35">
        <v>0</v>
      </c>
      <c r="L2416" s="35">
        <v>0</v>
      </c>
      <c r="M2416" s="35">
        <v>0</v>
      </c>
      <c r="N2416" s="32" t="s">
        <v>2197</v>
      </c>
      <c r="O2416" s="32" t="s">
        <v>18</v>
      </c>
      <c r="P2416" s="32">
        <v>2</v>
      </c>
      <c r="Q2416" s="32" t="s">
        <v>3537</v>
      </c>
    </row>
    <row r="2417" spans="1:17" hidden="1" x14ac:dyDescent="0.25">
      <c r="A2417" s="57">
        <v>42250.496812187499</v>
      </c>
      <c r="B2417" s="32" t="s">
        <v>21</v>
      </c>
      <c r="C2417" s="32" t="s">
        <v>4185</v>
      </c>
      <c r="D2417" s="32" t="s">
        <v>4186</v>
      </c>
      <c r="E2417" s="32" t="s">
        <v>4867</v>
      </c>
      <c r="F2417" s="32" t="s">
        <v>9066</v>
      </c>
      <c r="G2417" s="32" t="s">
        <v>2774</v>
      </c>
      <c r="H2417" s="32" t="s">
        <v>2775</v>
      </c>
      <c r="I2417" s="32" t="s">
        <v>4605</v>
      </c>
      <c r="J2417" s="35">
        <v>9.02</v>
      </c>
      <c r="K2417" s="35">
        <v>0</v>
      </c>
      <c r="L2417" s="35">
        <v>0</v>
      </c>
      <c r="M2417" s="35">
        <v>0</v>
      </c>
      <c r="N2417" s="32" t="s">
        <v>2197</v>
      </c>
      <c r="O2417" s="32" t="s">
        <v>18</v>
      </c>
      <c r="P2417" s="32">
        <v>2</v>
      </c>
      <c r="Q2417" s="32" t="s">
        <v>3537</v>
      </c>
    </row>
    <row r="2418" spans="1:17" hidden="1" x14ac:dyDescent="0.25">
      <c r="A2418" s="57">
        <v>42250.49681582176</v>
      </c>
      <c r="B2418" s="32" t="s">
        <v>21</v>
      </c>
      <c r="C2418" s="32" t="s">
        <v>4185</v>
      </c>
      <c r="D2418" s="32" t="s">
        <v>4186</v>
      </c>
      <c r="E2418" s="32" t="s">
        <v>4465</v>
      </c>
      <c r="F2418" s="32" t="s">
        <v>9067</v>
      </c>
      <c r="G2418" s="32" t="s">
        <v>3237</v>
      </c>
      <c r="H2418" s="32" t="s">
        <v>3238</v>
      </c>
      <c r="I2418" s="32" t="s">
        <v>4605</v>
      </c>
      <c r="J2418" s="35">
        <v>313.2</v>
      </c>
      <c r="K2418" s="35">
        <v>0</v>
      </c>
      <c r="L2418" s="35">
        <v>0</v>
      </c>
      <c r="M2418" s="35">
        <v>0</v>
      </c>
      <c r="N2418" s="32" t="s">
        <v>2197</v>
      </c>
      <c r="O2418" s="32" t="s">
        <v>18</v>
      </c>
      <c r="P2418" s="32">
        <v>18</v>
      </c>
      <c r="Q2418" s="32" t="s">
        <v>4354</v>
      </c>
    </row>
    <row r="2419" spans="1:17" hidden="1" x14ac:dyDescent="0.25">
      <c r="A2419" s="57">
        <v>42250.49681582176</v>
      </c>
      <c r="B2419" s="32" t="s">
        <v>21</v>
      </c>
      <c r="C2419" s="32" t="s">
        <v>4185</v>
      </c>
      <c r="D2419" s="32" t="s">
        <v>4186</v>
      </c>
      <c r="E2419" s="32" t="s">
        <v>4465</v>
      </c>
      <c r="F2419" s="32" t="s">
        <v>9067</v>
      </c>
      <c r="G2419" s="32" t="s">
        <v>3239</v>
      </c>
      <c r="H2419" s="32" t="s">
        <v>3240</v>
      </c>
      <c r="I2419" s="32" t="s">
        <v>4605</v>
      </c>
      <c r="J2419" s="35">
        <v>24.12</v>
      </c>
      <c r="K2419" s="35">
        <v>0</v>
      </c>
      <c r="L2419" s="35">
        <v>0</v>
      </c>
      <c r="M2419" s="35">
        <v>0</v>
      </c>
      <c r="N2419" s="32" t="s">
        <v>2197</v>
      </c>
      <c r="O2419" s="32" t="s">
        <v>18</v>
      </c>
      <c r="P2419" s="32">
        <v>18</v>
      </c>
      <c r="Q2419" s="32" t="s">
        <v>4354</v>
      </c>
    </row>
    <row r="2420" spans="1:17" hidden="1" x14ac:dyDescent="0.25">
      <c r="A2420" s="57">
        <v>42250.49681582176</v>
      </c>
      <c r="B2420" s="32" t="s">
        <v>21</v>
      </c>
      <c r="C2420" s="32" t="s">
        <v>4185</v>
      </c>
      <c r="D2420" s="32" t="s">
        <v>4186</v>
      </c>
      <c r="E2420" s="32" t="s">
        <v>4465</v>
      </c>
      <c r="F2420" s="32" t="s">
        <v>9067</v>
      </c>
      <c r="G2420" s="32" t="s">
        <v>3235</v>
      </c>
      <c r="H2420" s="32" t="s">
        <v>3236</v>
      </c>
      <c r="I2420" s="32" t="s">
        <v>4605</v>
      </c>
      <c r="J2420" s="35">
        <v>76.86</v>
      </c>
      <c r="K2420" s="35">
        <v>0</v>
      </c>
      <c r="L2420" s="35">
        <v>0</v>
      </c>
      <c r="M2420" s="35">
        <v>0</v>
      </c>
      <c r="N2420" s="32" t="s">
        <v>2197</v>
      </c>
      <c r="O2420" s="32" t="s">
        <v>18</v>
      </c>
      <c r="P2420" s="32">
        <v>18</v>
      </c>
      <c r="Q2420" s="32" t="s">
        <v>4354</v>
      </c>
    </row>
    <row r="2421" spans="1:17" hidden="1" x14ac:dyDescent="0.25">
      <c r="A2421" s="57">
        <v>42250.49681582176</v>
      </c>
      <c r="B2421" s="32" t="s">
        <v>21</v>
      </c>
      <c r="C2421" s="32" t="s">
        <v>4185</v>
      </c>
      <c r="D2421" s="32" t="s">
        <v>4186</v>
      </c>
      <c r="E2421" s="32" t="s">
        <v>4465</v>
      </c>
      <c r="F2421" s="32" t="s">
        <v>9067</v>
      </c>
      <c r="G2421" s="32" t="s">
        <v>2646</v>
      </c>
      <c r="H2421" s="32" t="s">
        <v>2647</v>
      </c>
      <c r="I2421" s="32" t="s">
        <v>4605</v>
      </c>
      <c r="J2421" s="35">
        <v>20.2</v>
      </c>
      <c r="K2421" s="35">
        <v>0</v>
      </c>
      <c r="L2421" s="35">
        <v>0</v>
      </c>
      <c r="M2421" s="35">
        <v>0</v>
      </c>
      <c r="N2421" s="32" t="s">
        <v>2197</v>
      </c>
      <c r="O2421" s="32" t="s">
        <v>18</v>
      </c>
      <c r="P2421" s="32">
        <v>1</v>
      </c>
      <c r="Q2421" s="32" t="s">
        <v>4354</v>
      </c>
    </row>
    <row r="2422" spans="1:17" hidden="1" x14ac:dyDescent="0.25">
      <c r="A2422" s="57">
        <v>42250.496818715277</v>
      </c>
      <c r="B2422" s="32" t="s">
        <v>21</v>
      </c>
      <c r="C2422" s="32" t="s">
        <v>4185</v>
      </c>
      <c r="D2422" s="32" t="s">
        <v>4186</v>
      </c>
      <c r="E2422" s="32" t="s">
        <v>4701</v>
      </c>
      <c r="F2422" s="32" t="s">
        <v>9068</v>
      </c>
      <c r="G2422" s="32" t="s">
        <v>3237</v>
      </c>
      <c r="H2422" s="32" t="s">
        <v>3238</v>
      </c>
      <c r="I2422" s="32" t="s">
        <v>4605</v>
      </c>
      <c r="J2422" s="35">
        <v>121.8</v>
      </c>
      <c r="K2422" s="35">
        <v>0</v>
      </c>
      <c r="L2422" s="35">
        <v>0</v>
      </c>
      <c r="M2422" s="35">
        <v>0</v>
      </c>
      <c r="N2422" s="32" t="s">
        <v>2197</v>
      </c>
      <c r="O2422" s="32" t="s">
        <v>18</v>
      </c>
      <c r="P2422" s="32">
        <v>7</v>
      </c>
      <c r="Q2422" s="32" t="s">
        <v>4467</v>
      </c>
    </row>
    <row r="2423" spans="1:17" hidden="1" x14ac:dyDescent="0.25">
      <c r="A2423" s="57">
        <v>42250.496818715277</v>
      </c>
      <c r="B2423" s="32" t="s">
        <v>21</v>
      </c>
      <c r="C2423" s="32" t="s">
        <v>4185</v>
      </c>
      <c r="D2423" s="32" t="s">
        <v>4186</v>
      </c>
      <c r="E2423" s="32" t="s">
        <v>4701</v>
      </c>
      <c r="F2423" s="32" t="s">
        <v>9068</v>
      </c>
      <c r="G2423" s="32" t="s">
        <v>3235</v>
      </c>
      <c r="H2423" s="32" t="s">
        <v>3236</v>
      </c>
      <c r="I2423" s="32" t="s">
        <v>4605</v>
      </c>
      <c r="J2423" s="35">
        <v>29.89</v>
      </c>
      <c r="K2423" s="35">
        <v>0</v>
      </c>
      <c r="L2423" s="35">
        <v>0</v>
      </c>
      <c r="M2423" s="35">
        <v>0</v>
      </c>
      <c r="N2423" s="32" t="s">
        <v>2197</v>
      </c>
      <c r="O2423" s="32" t="s">
        <v>18</v>
      </c>
      <c r="P2423" s="32">
        <v>7</v>
      </c>
      <c r="Q2423" s="32" t="s">
        <v>4467</v>
      </c>
    </row>
    <row r="2424" spans="1:17" hidden="1" x14ac:dyDescent="0.25">
      <c r="A2424" s="57">
        <v>42250.496818715277</v>
      </c>
      <c r="B2424" s="32" t="s">
        <v>21</v>
      </c>
      <c r="C2424" s="32" t="s">
        <v>4185</v>
      </c>
      <c r="D2424" s="32" t="s">
        <v>4186</v>
      </c>
      <c r="E2424" s="32" t="s">
        <v>4701</v>
      </c>
      <c r="F2424" s="32" t="s">
        <v>9068</v>
      </c>
      <c r="G2424" s="32" t="s">
        <v>3239</v>
      </c>
      <c r="H2424" s="32" t="s">
        <v>3240</v>
      </c>
      <c r="I2424" s="32" t="s">
        <v>4605</v>
      </c>
      <c r="J2424" s="35">
        <v>9.3800000000000008</v>
      </c>
      <c r="K2424" s="35">
        <v>0</v>
      </c>
      <c r="L2424" s="35">
        <v>0</v>
      </c>
      <c r="M2424" s="35">
        <v>0</v>
      </c>
      <c r="N2424" s="32" t="s">
        <v>2197</v>
      </c>
      <c r="O2424" s="32" t="s">
        <v>18</v>
      </c>
      <c r="P2424" s="32">
        <v>7</v>
      </c>
      <c r="Q2424" s="32" t="s">
        <v>4467</v>
      </c>
    </row>
    <row r="2425" spans="1:17" hidden="1" x14ac:dyDescent="0.25">
      <c r="A2425" s="57">
        <v>42250.496818715277</v>
      </c>
      <c r="B2425" s="32" t="s">
        <v>21</v>
      </c>
      <c r="C2425" s="32" t="s">
        <v>4185</v>
      </c>
      <c r="D2425" s="32" t="s">
        <v>4186</v>
      </c>
      <c r="E2425" s="32" t="s">
        <v>4701</v>
      </c>
      <c r="F2425" s="32" t="s">
        <v>9068</v>
      </c>
      <c r="G2425" s="32" t="s">
        <v>2646</v>
      </c>
      <c r="H2425" s="32" t="s">
        <v>2647</v>
      </c>
      <c r="I2425" s="32" t="s">
        <v>4605</v>
      </c>
      <c r="J2425" s="35">
        <v>141.4</v>
      </c>
      <c r="K2425" s="35">
        <v>0</v>
      </c>
      <c r="L2425" s="35">
        <v>0</v>
      </c>
      <c r="M2425" s="35">
        <v>0</v>
      </c>
      <c r="N2425" s="32" t="s">
        <v>2197</v>
      </c>
      <c r="O2425" s="32" t="s">
        <v>18</v>
      </c>
      <c r="P2425" s="32">
        <v>7</v>
      </c>
      <c r="Q2425" s="32" t="s">
        <v>4467</v>
      </c>
    </row>
    <row r="2426" spans="1:17" hidden="1" x14ac:dyDescent="0.25">
      <c r="A2426" s="57">
        <v>42250.496821759261</v>
      </c>
      <c r="B2426" s="32" t="s">
        <v>21</v>
      </c>
      <c r="C2426" s="32" t="s">
        <v>4185</v>
      </c>
      <c r="D2426" s="32" t="s">
        <v>4186</v>
      </c>
      <c r="E2426" s="32" t="s">
        <v>5513</v>
      </c>
      <c r="F2426" s="32" t="s">
        <v>9069</v>
      </c>
      <c r="G2426" s="32" t="s">
        <v>3154</v>
      </c>
      <c r="H2426" s="32" t="s">
        <v>3155</v>
      </c>
      <c r="I2426" s="32" t="s">
        <v>4605</v>
      </c>
      <c r="J2426" s="35">
        <v>1046.6099999999999</v>
      </c>
      <c r="K2426" s="35">
        <v>0</v>
      </c>
      <c r="L2426" s="35">
        <v>0</v>
      </c>
      <c r="M2426" s="35">
        <v>0</v>
      </c>
      <c r="N2426" s="32" t="s">
        <v>2197</v>
      </c>
      <c r="O2426" s="32" t="s">
        <v>18</v>
      </c>
      <c r="P2426" s="32">
        <v>29</v>
      </c>
      <c r="Q2426" s="32" t="s">
        <v>5125</v>
      </c>
    </row>
    <row r="2427" spans="1:17" hidden="1" x14ac:dyDescent="0.25">
      <c r="A2427" s="57">
        <v>42250.496821759261</v>
      </c>
      <c r="B2427" s="32" t="s">
        <v>21</v>
      </c>
      <c r="C2427" s="32" t="s">
        <v>4185</v>
      </c>
      <c r="D2427" s="32" t="s">
        <v>4186</v>
      </c>
      <c r="E2427" s="32" t="s">
        <v>5513</v>
      </c>
      <c r="F2427" s="32" t="s">
        <v>9069</v>
      </c>
      <c r="G2427" s="32" t="s">
        <v>3230</v>
      </c>
      <c r="H2427" s="32" t="s">
        <v>3231</v>
      </c>
      <c r="I2427" s="32" t="s">
        <v>4605</v>
      </c>
      <c r="J2427" s="35">
        <v>43.5</v>
      </c>
      <c r="K2427" s="35">
        <v>0</v>
      </c>
      <c r="L2427" s="35">
        <v>0</v>
      </c>
      <c r="M2427" s="35">
        <v>0</v>
      </c>
      <c r="N2427" s="32" t="s">
        <v>2197</v>
      </c>
      <c r="O2427" s="32" t="s">
        <v>18</v>
      </c>
      <c r="P2427" s="32">
        <v>29</v>
      </c>
      <c r="Q2427" s="32" t="s">
        <v>5125</v>
      </c>
    </row>
    <row r="2428" spans="1:17" hidden="1" x14ac:dyDescent="0.25">
      <c r="A2428" s="57">
        <v>42250.496821759261</v>
      </c>
      <c r="B2428" s="32" t="s">
        <v>21</v>
      </c>
      <c r="C2428" s="32" t="s">
        <v>4185</v>
      </c>
      <c r="D2428" s="32" t="s">
        <v>4186</v>
      </c>
      <c r="E2428" s="32" t="s">
        <v>5513</v>
      </c>
      <c r="F2428" s="32" t="s">
        <v>9069</v>
      </c>
      <c r="G2428" s="32" t="s">
        <v>2774</v>
      </c>
      <c r="H2428" s="32" t="s">
        <v>2775</v>
      </c>
      <c r="I2428" s="32" t="s">
        <v>4605</v>
      </c>
      <c r="J2428" s="35">
        <v>130.79</v>
      </c>
      <c r="K2428" s="35">
        <v>0</v>
      </c>
      <c r="L2428" s="35">
        <v>0</v>
      </c>
      <c r="M2428" s="35">
        <v>0</v>
      </c>
      <c r="N2428" s="32" t="s">
        <v>2197</v>
      </c>
      <c r="O2428" s="32" t="s">
        <v>18</v>
      </c>
      <c r="P2428" s="32">
        <v>29</v>
      </c>
      <c r="Q2428" s="32" t="s">
        <v>5125</v>
      </c>
    </row>
    <row r="2429" spans="1:17" hidden="1" x14ac:dyDescent="0.25">
      <c r="A2429" s="57">
        <v>42250.496824305555</v>
      </c>
      <c r="B2429" s="32" t="s">
        <v>21</v>
      </c>
      <c r="C2429" s="32" t="s">
        <v>4185</v>
      </c>
      <c r="D2429" s="32" t="s">
        <v>4186</v>
      </c>
      <c r="E2429" s="32" t="s">
        <v>5514</v>
      </c>
      <c r="F2429" s="32" t="s">
        <v>9070</v>
      </c>
      <c r="G2429" s="32" t="s">
        <v>3237</v>
      </c>
      <c r="H2429" s="32" t="s">
        <v>3238</v>
      </c>
      <c r="I2429" s="32" t="s">
        <v>4605</v>
      </c>
      <c r="J2429" s="35">
        <v>243.6</v>
      </c>
      <c r="K2429" s="35">
        <v>0</v>
      </c>
      <c r="L2429" s="35">
        <v>0</v>
      </c>
      <c r="M2429" s="35">
        <v>0</v>
      </c>
      <c r="N2429" s="32" t="s">
        <v>2197</v>
      </c>
      <c r="O2429" s="32" t="s">
        <v>18</v>
      </c>
      <c r="P2429" s="32">
        <v>14</v>
      </c>
      <c r="Q2429" s="32" t="s">
        <v>5125</v>
      </c>
    </row>
    <row r="2430" spans="1:17" hidden="1" x14ac:dyDescent="0.25">
      <c r="A2430" s="57">
        <v>42250.496824305555</v>
      </c>
      <c r="B2430" s="32" t="s">
        <v>21</v>
      </c>
      <c r="C2430" s="32" t="s">
        <v>4185</v>
      </c>
      <c r="D2430" s="32" t="s">
        <v>4186</v>
      </c>
      <c r="E2430" s="32" t="s">
        <v>5514</v>
      </c>
      <c r="F2430" s="32" t="s">
        <v>9070</v>
      </c>
      <c r="G2430" s="32" t="s">
        <v>3235</v>
      </c>
      <c r="H2430" s="32" t="s">
        <v>3236</v>
      </c>
      <c r="I2430" s="32" t="s">
        <v>4605</v>
      </c>
      <c r="J2430" s="35">
        <v>59.78</v>
      </c>
      <c r="K2430" s="35">
        <v>0</v>
      </c>
      <c r="L2430" s="35">
        <v>0</v>
      </c>
      <c r="M2430" s="35">
        <v>0</v>
      </c>
      <c r="N2430" s="32" t="s">
        <v>2197</v>
      </c>
      <c r="O2430" s="32" t="s">
        <v>18</v>
      </c>
      <c r="P2430" s="32">
        <v>14</v>
      </c>
      <c r="Q2430" s="32" t="s">
        <v>5125</v>
      </c>
    </row>
    <row r="2431" spans="1:17" hidden="1" x14ac:dyDescent="0.25">
      <c r="A2431" s="57">
        <v>42250.496824305555</v>
      </c>
      <c r="B2431" s="32" t="s">
        <v>21</v>
      </c>
      <c r="C2431" s="32" t="s">
        <v>4185</v>
      </c>
      <c r="D2431" s="32" t="s">
        <v>4186</v>
      </c>
      <c r="E2431" s="32" t="s">
        <v>5514</v>
      </c>
      <c r="F2431" s="32" t="s">
        <v>9070</v>
      </c>
      <c r="G2431" s="32" t="s">
        <v>3239</v>
      </c>
      <c r="H2431" s="32" t="s">
        <v>3240</v>
      </c>
      <c r="I2431" s="32" t="s">
        <v>4605</v>
      </c>
      <c r="J2431" s="35">
        <v>18.760000000000002</v>
      </c>
      <c r="K2431" s="35">
        <v>0</v>
      </c>
      <c r="L2431" s="35">
        <v>0</v>
      </c>
      <c r="M2431" s="35">
        <v>0</v>
      </c>
      <c r="N2431" s="32" t="s">
        <v>2197</v>
      </c>
      <c r="O2431" s="32" t="s">
        <v>18</v>
      </c>
      <c r="P2431" s="32">
        <v>14</v>
      </c>
      <c r="Q2431" s="32" t="s">
        <v>5125</v>
      </c>
    </row>
    <row r="2432" spans="1:17" hidden="1" x14ac:dyDescent="0.25">
      <c r="A2432" s="57">
        <v>42250.496827002316</v>
      </c>
      <c r="B2432" s="32" t="s">
        <v>21</v>
      </c>
      <c r="C2432" s="32" t="s">
        <v>4185</v>
      </c>
      <c r="D2432" s="32" t="s">
        <v>4186</v>
      </c>
      <c r="E2432" s="32" t="s">
        <v>5735</v>
      </c>
      <c r="F2432" s="32" t="s">
        <v>9071</v>
      </c>
      <c r="G2432" s="32" t="s">
        <v>5211</v>
      </c>
      <c r="H2432" s="32" t="s">
        <v>5212</v>
      </c>
      <c r="I2432" s="32" t="s">
        <v>4605</v>
      </c>
      <c r="J2432" s="35">
        <v>1227.06</v>
      </c>
      <c r="K2432" s="35">
        <v>0</v>
      </c>
      <c r="L2432" s="35">
        <v>0</v>
      </c>
      <c r="M2432" s="35">
        <v>0</v>
      </c>
      <c r="N2432" s="32" t="s">
        <v>2197</v>
      </c>
      <c r="O2432" s="32" t="s">
        <v>18</v>
      </c>
      <c r="P2432" s="32">
        <v>34</v>
      </c>
      <c r="Q2432" s="32" t="s">
        <v>5698</v>
      </c>
    </row>
    <row r="2433" spans="1:17" hidden="1" x14ac:dyDescent="0.25">
      <c r="A2433" s="57">
        <v>42250.496827002316</v>
      </c>
      <c r="B2433" s="32" t="s">
        <v>21</v>
      </c>
      <c r="C2433" s="32" t="s">
        <v>4185</v>
      </c>
      <c r="D2433" s="32" t="s">
        <v>4186</v>
      </c>
      <c r="E2433" s="32" t="s">
        <v>5735</v>
      </c>
      <c r="F2433" s="32" t="s">
        <v>9071</v>
      </c>
      <c r="G2433" s="32" t="s">
        <v>5318</v>
      </c>
      <c r="H2433" s="32" t="s">
        <v>5319</v>
      </c>
      <c r="I2433" s="32" t="s">
        <v>4605</v>
      </c>
      <c r="J2433" s="35">
        <v>51</v>
      </c>
      <c r="K2433" s="35">
        <v>0</v>
      </c>
      <c r="L2433" s="35">
        <v>0</v>
      </c>
      <c r="M2433" s="35">
        <v>0</v>
      </c>
      <c r="N2433" s="32" t="s">
        <v>2197</v>
      </c>
      <c r="O2433" s="32" t="s">
        <v>18</v>
      </c>
      <c r="P2433" s="32">
        <v>34</v>
      </c>
      <c r="Q2433" s="32" t="s">
        <v>5698</v>
      </c>
    </row>
    <row r="2434" spans="1:17" hidden="1" x14ac:dyDescent="0.25">
      <c r="A2434" s="57">
        <v>42250.496827002316</v>
      </c>
      <c r="B2434" s="32" t="s">
        <v>21</v>
      </c>
      <c r="C2434" s="32" t="s">
        <v>4185</v>
      </c>
      <c r="D2434" s="32" t="s">
        <v>4186</v>
      </c>
      <c r="E2434" s="32" t="s">
        <v>5735</v>
      </c>
      <c r="F2434" s="32" t="s">
        <v>9071</v>
      </c>
      <c r="G2434" s="32" t="s">
        <v>2774</v>
      </c>
      <c r="H2434" s="32" t="s">
        <v>2775</v>
      </c>
      <c r="I2434" s="32" t="s">
        <v>4605</v>
      </c>
      <c r="J2434" s="35">
        <v>153.34</v>
      </c>
      <c r="K2434" s="35">
        <v>0</v>
      </c>
      <c r="L2434" s="35">
        <v>0</v>
      </c>
      <c r="M2434" s="35">
        <v>0</v>
      </c>
      <c r="N2434" s="32" t="s">
        <v>2197</v>
      </c>
      <c r="O2434" s="32" t="s">
        <v>18</v>
      </c>
      <c r="P2434" s="32">
        <v>34</v>
      </c>
      <c r="Q2434" s="32" t="s">
        <v>5698</v>
      </c>
    </row>
    <row r="2435" spans="1:17" hidden="1" x14ac:dyDescent="0.25">
      <c r="A2435" s="57">
        <v>42250.496827002316</v>
      </c>
      <c r="B2435" s="32" t="s">
        <v>21</v>
      </c>
      <c r="C2435" s="32" t="s">
        <v>4185</v>
      </c>
      <c r="D2435" s="32" t="s">
        <v>4186</v>
      </c>
      <c r="E2435" s="32" t="s">
        <v>5735</v>
      </c>
      <c r="F2435" s="32" t="s">
        <v>9071</v>
      </c>
      <c r="G2435" s="32" t="s">
        <v>5211</v>
      </c>
      <c r="H2435" s="32" t="s">
        <v>5212</v>
      </c>
      <c r="I2435" s="32" t="s">
        <v>4605</v>
      </c>
      <c r="J2435" s="35">
        <v>36.090000000000003</v>
      </c>
      <c r="K2435" s="35">
        <v>0</v>
      </c>
      <c r="L2435" s="35">
        <v>0</v>
      </c>
      <c r="M2435" s="35">
        <v>0</v>
      </c>
      <c r="N2435" s="32" t="s">
        <v>2197</v>
      </c>
      <c r="O2435" s="32" t="s">
        <v>18</v>
      </c>
      <c r="P2435" s="32">
        <v>1</v>
      </c>
      <c r="Q2435" s="32" t="s">
        <v>5698</v>
      </c>
    </row>
    <row r="2436" spans="1:17" hidden="1" x14ac:dyDescent="0.25">
      <c r="A2436" s="57">
        <v>42250.496827002316</v>
      </c>
      <c r="B2436" s="32" t="s">
        <v>21</v>
      </c>
      <c r="C2436" s="32" t="s">
        <v>4185</v>
      </c>
      <c r="D2436" s="32" t="s">
        <v>4186</v>
      </c>
      <c r="E2436" s="32" t="s">
        <v>5735</v>
      </c>
      <c r="F2436" s="32" t="s">
        <v>9071</v>
      </c>
      <c r="G2436" s="32" t="s">
        <v>5318</v>
      </c>
      <c r="H2436" s="32" t="s">
        <v>5319</v>
      </c>
      <c r="I2436" s="32" t="s">
        <v>4605</v>
      </c>
      <c r="J2436" s="35">
        <v>1.5</v>
      </c>
      <c r="K2436" s="35">
        <v>0</v>
      </c>
      <c r="L2436" s="35">
        <v>0</v>
      </c>
      <c r="M2436" s="35">
        <v>0</v>
      </c>
      <c r="N2436" s="32" t="s">
        <v>2197</v>
      </c>
      <c r="O2436" s="32" t="s">
        <v>18</v>
      </c>
      <c r="P2436" s="32">
        <v>1</v>
      </c>
      <c r="Q2436" s="32" t="s">
        <v>5698</v>
      </c>
    </row>
    <row r="2437" spans="1:17" hidden="1" x14ac:dyDescent="0.25">
      <c r="A2437" s="57">
        <v>42250.496827002316</v>
      </c>
      <c r="B2437" s="32" t="s">
        <v>21</v>
      </c>
      <c r="C2437" s="32" t="s">
        <v>4185</v>
      </c>
      <c r="D2437" s="32" t="s">
        <v>4186</v>
      </c>
      <c r="E2437" s="32" t="s">
        <v>5735</v>
      </c>
      <c r="F2437" s="32" t="s">
        <v>9071</v>
      </c>
      <c r="G2437" s="32" t="s">
        <v>3131</v>
      </c>
      <c r="H2437" s="32" t="s">
        <v>3132</v>
      </c>
      <c r="I2437" s="32" t="s">
        <v>4605</v>
      </c>
      <c r="J2437" s="35">
        <v>5.71</v>
      </c>
      <c r="K2437" s="35">
        <v>0</v>
      </c>
      <c r="L2437" s="35">
        <v>0</v>
      </c>
      <c r="M2437" s="35">
        <v>0</v>
      </c>
      <c r="N2437" s="32" t="s">
        <v>2197</v>
      </c>
      <c r="O2437" s="32" t="s">
        <v>18</v>
      </c>
      <c r="P2437" s="32">
        <v>1</v>
      </c>
      <c r="Q2437" s="32" t="s">
        <v>5698</v>
      </c>
    </row>
    <row r="2438" spans="1:17" hidden="1" x14ac:dyDescent="0.25">
      <c r="A2438" s="57">
        <v>42250.497490393522</v>
      </c>
      <c r="B2438" s="32" t="s">
        <v>70</v>
      </c>
      <c r="C2438" s="32" t="s">
        <v>4195</v>
      </c>
      <c r="D2438" s="32" t="s">
        <v>4196</v>
      </c>
      <c r="E2438" s="32" t="s">
        <v>4197</v>
      </c>
      <c r="F2438" s="32" t="s">
        <v>9072</v>
      </c>
      <c r="G2438" s="32" t="s">
        <v>3064</v>
      </c>
      <c r="H2438" s="32" t="s">
        <v>3065</v>
      </c>
      <c r="I2438" s="32" t="s">
        <v>4605</v>
      </c>
      <c r="J2438" s="35">
        <v>394.96</v>
      </c>
      <c r="K2438" s="35">
        <v>0</v>
      </c>
      <c r="L2438" s="35">
        <v>0</v>
      </c>
      <c r="M2438" s="35">
        <v>0</v>
      </c>
      <c r="N2438" s="32" t="s">
        <v>2197</v>
      </c>
      <c r="O2438" s="32" t="s">
        <v>18</v>
      </c>
      <c r="P2438" s="32">
        <v>8</v>
      </c>
      <c r="Q2438" s="32" t="s">
        <v>4198</v>
      </c>
    </row>
    <row r="2439" spans="1:17" hidden="1" x14ac:dyDescent="0.25">
      <c r="A2439" s="57">
        <v>42250.497490393522</v>
      </c>
      <c r="B2439" s="32" t="s">
        <v>70</v>
      </c>
      <c r="C2439" s="32" t="s">
        <v>4195</v>
      </c>
      <c r="D2439" s="32" t="s">
        <v>4196</v>
      </c>
      <c r="E2439" s="32" t="s">
        <v>4197</v>
      </c>
      <c r="F2439" s="32" t="s">
        <v>9072</v>
      </c>
      <c r="G2439" s="32" t="s">
        <v>3091</v>
      </c>
      <c r="H2439" s="32" t="s">
        <v>3092</v>
      </c>
      <c r="I2439" s="32" t="s">
        <v>4605</v>
      </c>
      <c r="J2439" s="35">
        <v>13.5</v>
      </c>
      <c r="K2439" s="35">
        <v>0</v>
      </c>
      <c r="L2439" s="35">
        <v>0</v>
      </c>
      <c r="M2439" s="35">
        <v>0</v>
      </c>
      <c r="N2439" s="32" t="s">
        <v>2197</v>
      </c>
      <c r="O2439" s="32" t="s">
        <v>18</v>
      </c>
      <c r="P2439" s="32">
        <v>5</v>
      </c>
      <c r="Q2439" s="32" t="s">
        <v>4198</v>
      </c>
    </row>
    <row r="2440" spans="1:17" hidden="1" x14ac:dyDescent="0.25">
      <c r="A2440" s="57">
        <v>42250.497490393522</v>
      </c>
      <c r="B2440" s="32" t="s">
        <v>70</v>
      </c>
      <c r="C2440" s="32" t="s">
        <v>4195</v>
      </c>
      <c r="D2440" s="32" t="s">
        <v>4196</v>
      </c>
      <c r="E2440" s="32" t="s">
        <v>4197</v>
      </c>
      <c r="F2440" s="32" t="s">
        <v>9072</v>
      </c>
      <c r="G2440" s="32" t="s">
        <v>3089</v>
      </c>
      <c r="H2440" s="32" t="s">
        <v>3090</v>
      </c>
      <c r="I2440" s="32" t="s">
        <v>4605</v>
      </c>
      <c r="J2440" s="35">
        <v>38.479999999999997</v>
      </c>
      <c r="K2440" s="35">
        <v>0</v>
      </c>
      <c r="L2440" s="35">
        <v>0</v>
      </c>
      <c r="M2440" s="35">
        <v>0</v>
      </c>
      <c r="N2440" s="32" t="s">
        <v>2197</v>
      </c>
      <c r="O2440" s="32" t="s">
        <v>18</v>
      </c>
      <c r="P2440" s="32">
        <v>8</v>
      </c>
      <c r="Q2440" s="32" t="s">
        <v>4198</v>
      </c>
    </row>
    <row r="2441" spans="1:17" hidden="1" x14ac:dyDescent="0.25">
      <c r="A2441" s="57">
        <v>42250.497493437499</v>
      </c>
      <c r="B2441" s="32" t="s">
        <v>70</v>
      </c>
      <c r="C2441" s="32" t="s">
        <v>4195</v>
      </c>
      <c r="D2441" s="32" t="s">
        <v>4196</v>
      </c>
      <c r="E2441" s="32" t="s">
        <v>4199</v>
      </c>
      <c r="F2441" s="32" t="s">
        <v>9073</v>
      </c>
      <c r="G2441" s="32" t="s">
        <v>3383</v>
      </c>
      <c r="H2441" s="32" t="s">
        <v>3384</v>
      </c>
      <c r="I2441" s="32" t="s">
        <v>4605</v>
      </c>
      <c r="J2441" s="35">
        <v>724.92</v>
      </c>
      <c r="K2441" s="35">
        <v>0</v>
      </c>
      <c r="L2441" s="35">
        <v>0</v>
      </c>
      <c r="M2441" s="35">
        <v>0</v>
      </c>
      <c r="N2441" s="32" t="s">
        <v>2197</v>
      </c>
      <c r="O2441" s="32" t="s">
        <v>18</v>
      </c>
      <c r="P2441" s="32">
        <v>14</v>
      </c>
      <c r="Q2441" s="32" t="s">
        <v>4200</v>
      </c>
    </row>
    <row r="2442" spans="1:17" hidden="1" x14ac:dyDescent="0.25">
      <c r="A2442" s="57">
        <v>42250.497493437499</v>
      </c>
      <c r="B2442" s="32" t="s">
        <v>70</v>
      </c>
      <c r="C2442" s="32" t="s">
        <v>4195</v>
      </c>
      <c r="D2442" s="32" t="s">
        <v>4196</v>
      </c>
      <c r="E2442" s="32" t="s">
        <v>4199</v>
      </c>
      <c r="F2442" s="32" t="s">
        <v>9073</v>
      </c>
      <c r="G2442" s="32" t="s">
        <v>3089</v>
      </c>
      <c r="H2442" s="32" t="s">
        <v>3090</v>
      </c>
      <c r="I2442" s="32" t="s">
        <v>4605</v>
      </c>
      <c r="J2442" s="35">
        <v>274.17</v>
      </c>
      <c r="K2442" s="35">
        <v>0</v>
      </c>
      <c r="L2442" s="35">
        <v>0</v>
      </c>
      <c r="M2442" s="35">
        <v>0</v>
      </c>
      <c r="N2442" s="32" t="s">
        <v>2197</v>
      </c>
      <c r="O2442" s="32" t="s">
        <v>18</v>
      </c>
      <c r="P2442" s="32">
        <v>57</v>
      </c>
      <c r="Q2442" s="32" t="s">
        <v>4200</v>
      </c>
    </row>
    <row r="2443" spans="1:17" hidden="1" x14ac:dyDescent="0.25">
      <c r="A2443" s="57">
        <v>42250.497493437499</v>
      </c>
      <c r="B2443" s="32" t="s">
        <v>70</v>
      </c>
      <c r="C2443" s="32" t="s">
        <v>4195</v>
      </c>
      <c r="D2443" s="32" t="s">
        <v>4196</v>
      </c>
      <c r="E2443" s="32" t="s">
        <v>4199</v>
      </c>
      <c r="F2443" s="32" t="s">
        <v>9073</v>
      </c>
      <c r="G2443" s="32" t="s">
        <v>3122</v>
      </c>
      <c r="H2443" s="32" t="s">
        <v>3123</v>
      </c>
      <c r="I2443" s="32" t="s">
        <v>4605</v>
      </c>
      <c r="J2443" s="35">
        <v>385.56</v>
      </c>
      <c r="K2443" s="35">
        <v>0</v>
      </c>
      <c r="L2443" s="35">
        <v>0</v>
      </c>
      <c r="M2443" s="35">
        <v>0</v>
      </c>
      <c r="N2443" s="32" t="s">
        <v>2197</v>
      </c>
      <c r="O2443" s="32" t="s">
        <v>18</v>
      </c>
      <c r="P2443" s="32">
        <v>7</v>
      </c>
      <c r="Q2443" s="32" t="s">
        <v>4200</v>
      </c>
    </row>
    <row r="2444" spans="1:17" hidden="1" x14ac:dyDescent="0.25">
      <c r="A2444" s="57">
        <v>42250.497493437499</v>
      </c>
      <c r="B2444" s="32" t="s">
        <v>70</v>
      </c>
      <c r="C2444" s="32" t="s">
        <v>4195</v>
      </c>
      <c r="D2444" s="32" t="s">
        <v>4196</v>
      </c>
      <c r="E2444" s="32" t="s">
        <v>4199</v>
      </c>
      <c r="F2444" s="32" t="s">
        <v>9073</v>
      </c>
      <c r="G2444" s="32" t="s">
        <v>3588</v>
      </c>
      <c r="H2444" s="32" t="s">
        <v>3589</v>
      </c>
      <c r="I2444" s="32" t="s">
        <v>4605</v>
      </c>
      <c r="J2444" s="35">
        <v>1864.08</v>
      </c>
      <c r="K2444" s="35">
        <v>0</v>
      </c>
      <c r="L2444" s="35">
        <v>0</v>
      </c>
      <c r="M2444" s="35">
        <v>0</v>
      </c>
      <c r="N2444" s="32" t="s">
        <v>2197</v>
      </c>
      <c r="O2444" s="32" t="s">
        <v>18</v>
      </c>
      <c r="P2444" s="32">
        <v>36</v>
      </c>
      <c r="Q2444" s="32" t="s">
        <v>4200</v>
      </c>
    </row>
    <row r="2445" spans="1:17" hidden="1" x14ac:dyDescent="0.25">
      <c r="A2445" s="57">
        <v>42250.497496724536</v>
      </c>
      <c r="B2445" s="32" t="s">
        <v>70</v>
      </c>
      <c r="C2445" s="32" t="s">
        <v>4195</v>
      </c>
      <c r="D2445" s="32" t="s">
        <v>4196</v>
      </c>
      <c r="E2445" s="32" t="s">
        <v>4299</v>
      </c>
      <c r="F2445" s="32" t="s">
        <v>9074</v>
      </c>
      <c r="G2445" s="32" t="s">
        <v>3588</v>
      </c>
      <c r="H2445" s="32" t="s">
        <v>3589</v>
      </c>
      <c r="I2445" s="32" t="s">
        <v>4605</v>
      </c>
      <c r="J2445" s="35">
        <v>258.89999999999998</v>
      </c>
      <c r="K2445" s="35">
        <v>0</v>
      </c>
      <c r="L2445" s="35">
        <v>0</v>
      </c>
      <c r="M2445" s="35">
        <v>0</v>
      </c>
      <c r="N2445" s="32" t="s">
        <v>2197</v>
      </c>
      <c r="O2445" s="32" t="s">
        <v>18</v>
      </c>
      <c r="P2445" s="32">
        <v>5</v>
      </c>
      <c r="Q2445" s="32" t="s">
        <v>4300</v>
      </c>
    </row>
    <row r="2446" spans="1:17" hidden="1" x14ac:dyDescent="0.25">
      <c r="A2446" s="57">
        <v>42250.497496724536</v>
      </c>
      <c r="B2446" s="32" t="s">
        <v>70</v>
      </c>
      <c r="C2446" s="32" t="s">
        <v>4195</v>
      </c>
      <c r="D2446" s="32" t="s">
        <v>4196</v>
      </c>
      <c r="E2446" s="32" t="s">
        <v>4299</v>
      </c>
      <c r="F2446" s="32" t="s">
        <v>9074</v>
      </c>
      <c r="G2446" s="32" t="s">
        <v>3089</v>
      </c>
      <c r="H2446" s="32" t="s">
        <v>3090</v>
      </c>
      <c r="I2446" s="32" t="s">
        <v>4605</v>
      </c>
      <c r="J2446" s="35">
        <v>24.05</v>
      </c>
      <c r="K2446" s="35">
        <v>0</v>
      </c>
      <c r="L2446" s="35">
        <v>0</v>
      </c>
      <c r="M2446" s="35">
        <v>0</v>
      </c>
      <c r="N2446" s="32" t="s">
        <v>2197</v>
      </c>
      <c r="O2446" s="32" t="s">
        <v>18</v>
      </c>
      <c r="P2446" s="32">
        <v>5</v>
      </c>
      <c r="Q2446" s="32" t="s">
        <v>4300</v>
      </c>
    </row>
    <row r="2447" spans="1:17" hidden="1" x14ac:dyDescent="0.25">
      <c r="A2447" s="57">
        <v>42250.498038344907</v>
      </c>
      <c r="B2447" s="32" t="s">
        <v>290</v>
      </c>
      <c r="C2447" s="32" t="s">
        <v>4201</v>
      </c>
      <c r="D2447" s="32" t="s">
        <v>4202</v>
      </c>
      <c r="E2447" s="32" t="s">
        <v>4203</v>
      </c>
      <c r="F2447" s="32" t="s">
        <v>9075</v>
      </c>
      <c r="G2447" s="32" t="s">
        <v>2646</v>
      </c>
      <c r="H2447" s="32" t="s">
        <v>2647</v>
      </c>
      <c r="I2447" s="32" t="s">
        <v>4605</v>
      </c>
      <c r="J2447" s="35">
        <v>258.17</v>
      </c>
      <c r="K2447" s="35">
        <v>0</v>
      </c>
      <c r="L2447" s="35">
        <v>0</v>
      </c>
      <c r="M2447" s="35">
        <v>0</v>
      </c>
      <c r="N2447" s="32" t="s">
        <v>2197</v>
      </c>
      <c r="O2447" s="32" t="s">
        <v>18</v>
      </c>
      <c r="P2447" s="32">
        <v>11</v>
      </c>
      <c r="Q2447" s="32" t="s">
        <v>4204</v>
      </c>
    </row>
    <row r="2448" spans="1:17" hidden="1" x14ac:dyDescent="0.25">
      <c r="A2448" s="57">
        <v>42250.498040358798</v>
      </c>
      <c r="B2448" s="32" t="s">
        <v>290</v>
      </c>
      <c r="C2448" s="32" t="s">
        <v>4201</v>
      </c>
      <c r="D2448" s="32" t="s">
        <v>4202</v>
      </c>
      <c r="E2448" s="32" t="s">
        <v>4205</v>
      </c>
      <c r="F2448" s="32" t="s">
        <v>9076</v>
      </c>
      <c r="G2448" s="32" t="s">
        <v>2663</v>
      </c>
      <c r="H2448" s="32" t="s">
        <v>2664</v>
      </c>
      <c r="I2448" s="32" t="s">
        <v>4605</v>
      </c>
      <c r="J2448" s="35">
        <v>25.86</v>
      </c>
      <c r="K2448" s="35">
        <v>0</v>
      </c>
      <c r="L2448" s="35">
        <v>0</v>
      </c>
      <c r="M2448" s="35">
        <v>0</v>
      </c>
      <c r="N2448" s="32" t="s">
        <v>2197</v>
      </c>
      <c r="O2448" s="32" t="s">
        <v>18</v>
      </c>
      <c r="P2448" s="32">
        <v>1</v>
      </c>
      <c r="Q2448" s="32" t="s">
        <v>4206</v>
      </c>
    </row>
    <row r="2449" spans="1:17" hidden="1" x14ac:dyDescent="0.25">
      <c r="A2449" s="57">
        <v>42250.49849140046</v>
      </c>
      <c r="B2449" s="32" t="s">
        <v>21</v>
      </c>
      <c r="C2449" s="32" t="s">
        <v>4207</v>
      </c>
      <c r="D2449" s="32" t="s">
        <v>4208</v>
      </c>
      <c r="E2449" s="32" t="s">
        <v>9077</v>
      </c>
      <c r="F2449" s="32" t="s">
        <v>9078</v>
      </c>
      <c r="G2449" s="32" t="s">
        <v>2646</v>
      </c>
      <c r="H2449" s="32" t="s">
        <v>2647</v>
      </c>
      <c r="I2449" s="32" t="s">
        <v>4605</v>
      </c>
      <c r="J2449" s="35">
        <v>33.200000000000003</v>
      </c>
      <c r="K2449" s="35">
        <v>0</v>
      </c>
      <c r="L2449" s="35">
        <v>0</v>
      </c>
      <c r="M2449" s="35">
        <v>0</v>
      </c>
      <c r="N2449" s="32" t="s">
        <v>2197</v>
      </c>
      <c r="O2449" s="32" t="s">
        <v>18</v>
      </c>
      <c r="P2449" s="32">
        <v>1</v>
      </c>
      <c r="Q2449" s="32" t="s">
        <v>9079</v>
      </c>
    </row>
    <row r="2450" spans="1:17" hidden="1" x14ac:dyDescent="0.25">
      <c r="A2450" s="57">
        <v>42250.498493368053</v>
      </c>
      <c r="B2450" s="32" t="s">
        <v>21</v>
      </c>
      <c r="C2450" s="32" t="s">
        <v>4207</v>
      </c>
      <c r="D2450" s="32" t="s">
        <v>4208</v>
      </c>
      <c r="E2450" s="32" t="s">
        <v>5340</v>
      </c>
      <c r="F2450" s="32" t="s">
        <v>9080</v>
      </c>
      <c r="G2450" s="32" t="s">
        <v>2646</v>
      </c>
      <c r="H2450" s="32" t="s">
        <v>2647</v>
      </c>
      <c r="I2450" s="32" t="s">
        <v>4605</v>
      </c>
      <c r="J2450" s="35">
        <v>141.4</v>
      </c>
      <c r="K2450" s="35">
        <v>0</v>
      </c>
      <c r="L2450" s="35">
        <v>0</v>
      </c>
      <c r="M2450" s="35">
        <v>0</v>
      </c>
      <c r="N2450" s="32" t="s">
        <v>2197</v>
      </c>
      <c r="O2450" s="32" t="s">
        <v>18</v>
      </c>
      <c r="P2450" s="32">
        <v>7</v>
      </c>
      <c r="Q2450" s="32" t="s">
        <v>5341</v>
      </c>
    </row>
    <row r="2451" spans="1:17" hidden="1" x14ac:dyDescent="0.25">
      <c r="A2451" s="57">
        <v>42250.498864120367</v>
      </c>
      <c r="B2451" s="32" t="s">
        <v>21</v>
      </c>
      <c r="C2451" s="32" t="s">
        <v>4209</v>
      </c>
      <c r="D2451" s="32" t="s">
        <v>4210</v>
      </c>
      <c r="E2451" s="32" t="s">
        <v>4211</v>
      </c>
      <c r="F2451" s="32" t="s">
        <v>9081</v>
      </c>
      <c r="G2451" s="32" t="s">
        <v>2821</v>
      </c>
      <c r="H2451" s="32" t="s">
        <v>2822</v>
      </c>
      <c r="I2451" s="32" t="s">
        <v>4605</v>
      </c>
      <c r="J2451" s="35">
        <v>1333.92</v>
      </c>
      <c r="K2451" s="35">
        <v>0</v>
      </c>
      <c r="L2451" s="35">
        <v>0</v>
      </c>
      <c r="M2451" s="35">
        <v>0</v>
      </c>
      <c r="N2451" s="32" t="s">
        <v>2197</v>
      </c>
      <c r="O2451" s="32" t="s">
        <v>18</v>
      </c>
      <c r="P2451" s="32">
        <v>21</v>
      </c>
      <c r="Q2451" s="32" t="s">
        <v>4212</v>
      </c>
    </row>
    <row r="2452" spans="1:17" hidden="1" x14ac:dyDescent="0.25">
      <c r="A2452" s="57">
        <v>42250.498864120367</v>
      </c>
      <c r="B2452" s="32" t="s">
        <v>21</v>
      </c>
      <c r="C2452" s="32" t="s">
        <v>4209</v>
      </c>
      <c r="D2452" s="32" t="s">
        <v>4210</v>
      </c>
      <c r="E2452" s="32" t="s">
        <v>4211</v>
      </c>
      <c r="F2452" s="32" t="s">
        <v>9081</v>
      </c>
      <c r="G2452" s="32" t="s">
        <v>3064</v>
      </c>
      <c r="H2452" s="32" t="s">
        <v>3065</v>
      </c>
      <c r="I2452" s="32" t="s">
        <v>4605</v>
      </c>
      <c r="J2452" s="35">
        <v>279.60000000000002</v>
      </c>
      <c r="K2452" s="35">
        <v>0</v>
      </c>
      <c r="L2452" s="35">
        <v>0</v>
      </c>
      <c r="M2452" s="35">
        <v>0</v>
      </c>
      <c r="N2452" s="32" t="s">
        <v>2197</v>
      </c>
      <c r="O2452" s="32" t="s">
        <v>18</v>
      </c>
      <c r="P2452" s="32">
        <v>4</v>
      </c>
      <c r="Q2452" s="32" t="s">
        <v>4212</v>
      </c>
    </row>
    <row r="2453" spans="1:17" hidden="1" x14ac:dyDescent="0.25">
      <c r="A2453" s="57">
        <v>42250.498864120367</v>
      </c>
      <c r="B2453" s="32" t="s">
        <v>21</v>
      </c>
      <c r="C2453" s="32" t="s">
        <v>4209</v>
      </c>
      <c r="D2453" s="32" t="s">
        <v>4210</v>
      </c>
      <c r="E2453" s="32" t="s">
        <v>4211</v>
      </c>
      <c r="F2453" s="32" t="s">
        <v>9081</v>
      </c>
      <c r="G2453" s="32" t="s">
        <v>2785</v>
      </c>
      <c r="H2453" s="32" t="s">
        <v>2786</v>
      </c>
      <c r="I2453" s="32" t="s">
        <v>4605</v>
      </c>
      <c r="J2453" s="35">
        <v>72.03</v>
      </c>
      <c r="K2453" s="35">
        <v>0</v>
      </c>
      <c r="L2453" s="35">
        <v>0</v>
      </c>
      <c r="M2453" s="35">
        <v>0</v>
      </c>
      <c r="N2453" s="32" t="s">
        <v>2197</v>
      </c>
      <c r="O2453" s="32" t="s">
        <v>18</v>
      </c>
      <c r="P2453" s="32">
        <v>1</v>
      </c>
      <c r="Q2453" s="32" t="s">
        <v>4212</v>
      </c>
    </row>
    <row r="2454" spans="1:17" hidden="1" x14ac:dyDescent="0.25">
      <c r="A2454" s="57">
        <v>42250.499300694442</v>
      </c>
      <c r="B2454" s="32" t="s">
        <v>70</v>
      </c>
      <c r="C2454" s="32" t="s">
        <v>4213</v>
      </c>
      <c r="D2454" s="32" t="s">
        <v>4214</v>
      </c>
      <c r="E2454" s="32" t="s">
        <v>4215</v>
      </c>
      <c r="F2454" s="32" t="s">
        <v>9082</v>
      </c>
      <c r="G2454" s="32" t="s">
        <v>3154</v>
      </c>
      <c r="H2454" s="32" t="s">
        <v>3155</v>
      </c>
      <c r="I2454" s="32" t="s">
        <v>4605</v>
      </c>
      <c r="J2454" s="35">
        <v>72.180000000000007</v>
      </c>
      <c r="K2454" s="35">
        <v>0</v>
      </c>
      <c r="L2454" s="35">
        <v>0</v>
      </c>
      <c r="M2454" s="35">
        <v>0</v>
      </c>
      <c r="N2454" s="32" t="s">
        <v>2197</v>
      </c>
      <c r="O2454" s="32" t="s">
        <v>18</v>
      </c>
      <c r="P2454" s="32">
        <v>2</v>
      </c>
      <c r="Q2454" s="32" t="s">
        <v>4216</v>
      </c>
    </row>
    <row r="2455" spans="1:17" hidden="1" x14ac:dyDescent="0.25">
      <c r="A2455" s="57">
        <v>42250.499300694442</v>
      </c>
      <c r="B2455" s="32" t="s">
        <v>70</v>
      </c>
      <c r="C2455" s="32" t="s">
        <v>4213</v>
      </c>
      <c r="D2455" s="32" t="s">
        <v>4214</v>
      </c>
      <c r="E2455" s="32" t="s">
        <v>4215</v>
      </c>
      <c r="F2455" s="32" t="s">
        <v>9082</v>
      </c>
      <c r="G2455" s="32" t="s">
        <v>3131</v>
      </c>
      <c r="H2455" s="32" t="s">
        <v>3132</v>
      </c>
      <c r="I2455" s="32" t="s">
        <v>4605</v>
      </c>
      <c r="J2455" s="35">
        <v>11.42</v>
      </c>
      <c r="K2455" s="35">
        <v>0</v>
      </c>
      <c r="L2455" s="35">
        <v>0</v>
      </c>
      <c r="M2455" s="35">
        <v>0</v>
      </c>
      <c r="N2455" s="32" t="s">
        <v>2197</v>
      </c>
      <c r="O2455" s="32" t="s">
        <v>18</v>
      </c>
      <c r="P2455" s="32">
        <v>2</v>
      </c>
      <c r="Q2455" s="32" t="s">
        <v>4216</v>
      </c>
    </row>
    <row r="2456" spans="1:17" hidden="1" x14ac:dyDescent="0.25">
      <c r="A2456" s="57">
        <v>42250.49930304398</v>
      </c>
      <c r="B2456" s="32" t="s">
        <v>70</v>
      </c>
      <c r="C2456" s="32" t="s">
        <v>4213</v>
      </c>
      <c r="D2456" s="32" t="s">
        <v>4214</v>
      </c>
      <c r="E2456" s="32" t="s">
        <v>4217</v>
      </c>
      <c r="F2456" s="32" t="s">
        <v>9083</v>
      </c>
      <c r="G2456" s="32" t="s">
        <v>3049</v>
      </c>
      <c r="H2456" s="32" t="s">
        <v>3050</v>
      </c>
      <c r="I2456" s="32" t="s">
        <v>4605</v>
      </c>
      <c r="J2456" s="35">
        <v>32.520000000000003</v>
      </c>
      <c r="K2456" s="35">
        <v>0</v>
      </c>
      <c r="L2456" s="35">
        <v>0</v>
      </c>
      <c r="M2456" s="35">
        <v>0</v>
      </c>
      <c r="N2456" s="32" t="s">
        <v>2197</v>
      </c>
      <c r="O2456" s="32" t="s">
        <v>18</v>
      </c>
      <c r="P2456" s="32">
        <v>1</v>
      </c>
      <c r="Q2456" s="32" t="s">
        <v>4218</v>
      </c>
    </row>
    <row r="2457" spans="1:17" hidden="1" x14ac:dyDescent="0.25">
      <c r="A2457" s="57">
        <v>42250.49930304398</v>
      </c>
      <c r="B2457" s="32" t="s">
        <v>70</v>
      </c>
      <c r="C2457" s="32" t="s">
        <v>4213</v>
      </c>
      <c r="D2457" s="32" t="s">
        <v>4214</v>
      </c>
      <c r="E2457" s="32" t="s">
        <v>4217</v>
      </c>
      <c r="F2457" s="32" t="s">
        <v>9083</v>
      </c>
      <c r="G2457" s="32" t="s">
        <v>3399</v>
      </c>
      <c r="H2457" s="32" t="s">
        <v>3400</v>
      </c>
      <c r="I2457" s="32" t="s">
        <v>4605</v>
      </c>
      <c r="J2457" s="35">
        <v>9.32</v>
      </c>
      <c r="K2457" s="35">
        <v>0</v>
      </c>
      <c r="L2457" s="35">
        <v>0</v>
      </c>
      <c r="M2457" s="35">
        <v>0</v>
      </c>
      <c r="N2457" s="32" t="s">
        <v>2197</v>
      </c>
      <c r="O2457" s="32" t="s">
        <v>18</v>
      </c>
      <c r="P2457" s="32">
        <v>1</v>
      </c>
      <c r="Q2457" s="32" t="s">
        <v>4218</v>
      </c>
    </row>
    <row r="2458" spans="1:17" hidden="1" x14ac:dyDescent="0.25">
      <c r="A2458" s="57">
        <v>42250.49930520833</v>
      </c>
      <c r="B2458" s="32" t="s">
        <v>70</v>
      </c>
      <c r="C2458" s="32" t="s">
        <v>4213</v>
      </c>
      <c r="D2458" s="32" t="s">
        <v>4214</v>
      </c>
      <c r="E2458" s="32" t="s">
        <v>5434</v>
      </c>
      <c r="F2458" s="32" t="s">
        <v>9084</v>
      </c>
      <c r="G2458" s="32" t="s">
        <v>5308</v>
      </c>
      <c r="H2458" s="32" t="s">
        <v>5309</v>
      </c>
      <c r="I2458" s="32" t="s">
        <v>4605</v>
      </c>
      <c r="J2458" s="35">
        <v>43.03</v>
      </c>
      <c r="K2458" s="35">
        <v>0</v>
      </c>
      <c r="L2458" s="35">
        <v>0</v>
      </c>
      <c r="M2458" s="35">
        <v>0</v>
      </c>
      <c r="N2458" s="32" t="s">
        <v>2197</v>
      </c>
      <c r="O2458" s="32" t="s">
        <v>18</v>
      </c>
      <c r="P2458" s="32">
        <v>1</v>
      </c>
      <c r="Q2458" s="32" t="s">
        <v>5292</v>
      </c>
    </row>
    <row r="2459" spans="1:17" hidden="1" x14ac:dyDescent="0.25">
      <c r="A2459" s="57">
        <v>42250.49930520833</v>
      </c>
      <c r="B2459" s="32" t="s">
        <v>70</v>
      </c>
      <c r="C2459" s="32" t="s">
        <v>4213</v>
      </c>
      <c r="D2459" s="32" t="s">
        <v>4214</v>
      </c>
      <c r="E2459" s="32" t="s">
        <v>5434</v>
      </c>
      <c r="F2459" s="32" t="s">
        <v>9084</v>
      </c>
      <c r="G2459" s="32" t="s">
        <v>3131</v>
      </c>
      <c r="H2459" s="32" t="s">
        <v>3132</v>
      </c>
      <c r="I2459" s="32" t="s">
        <v>4605</v>
      </c>
      <c r="J2459" s="35">
        <v>5.71</v>
      </c>
      <c r="K2459" s="35">
        <v>0</v>
      </c>
      <c r="L2459" s="35">
        <v>0</v>
      </c>
      <c r="M2459" s="35">
        <v>0</v>
      </c>
      <c r="N2459" s="32" t="s">
        <v>2197</v>
      </c>
      <c r="O2459" s="32" t="s">
        <v>18</v>
      </c>
      <c r="P2459" s="32">
        <v>1</v>
      </c>
      <c r="Q2459" s="32" t="s">
        <v>5292</v>
      </c>
    </row>
    <row r="2460" spans="1:17" hidden="1" x14ac:dyDescent="0.25">
      <c r="A2460" s="57">
        <v>42250.499307557868</v>
      </c>
      <c r="B2460" s="32" t="s">
        <v>70</v>
      </c>
      <c r="C2460" s="32" t="s">
        <v>4213</v>
      </c>
      <c r="D2460" s="32" t="s">
        <v>4214</v>
      </c>
      <c r="E2460" s="32" t="s">
        <v>5095</v>
      </c>
      <c r="F2460" s="32" t="s">
        <v>9085</v>
      </c>
      <c r="G2460" s="32" t="s">
        <v>3154</v>
      </c>
      <c r="H2460" s="32" t="s">
        <v>3155</v>
      </c>
      <c r="I2460" s="32" t="s">
        <v>4605</v>
      </c>
      <c r="J2460" s="35">
        <v>36.090000000000003</v>
      </c>
      <c r="K2460" s="35">
        <v>0</v>
      </c>
      <c r="L2460" s="35">
        <v>0</v>
      </c>
      <c r="M2460" s="35">
        <v>0</v>
      </c>
      <c r="N2460" s="32" t="s">
        <v>2197</v>
      </c>
      <c r="O2460" s="32" t="s">
        <v>18</v>
      </c>
      <c r="P2460" s="32">
        <v>1</v>
      </c>
      <c r="Q2460" s="32" t="s">
        <v>5004</v>
      </c>
    </row>
    <row r="2461" spans="1:17" hidden="1" x14ac:dyDescent="0.25">
      <c r="A2461" s="57">
        <v>42250.499307557868</v>
      </c>
      <c r="B2461" s="32" t="s">
        <v>70</v>
      </c>
      <c r="C2461" s="32" t="s">
        <v>4213</v>
      </c>
      <c r="D2461" s="32" t="s">
        <v>4214</v>
      </c>
      <c r="E2461" s="32" t="s">
        <v>5095</v>
      </c>
      <c r="F2461" s="32" t="s">
        <v>9085</v>
      </c>
      <c r="G2461" s="32" t="s">
        <v>3131</v>
      </c>
      <c r="H2461" s="32" t="s">
        <v>3132</v>
      </c>
      <c r="I2461" s="32" t="s">
        <v>4605</v>
      </c>
      <c r="J2461" s="35">
        <v>5.71</v>
      </c>
      <c r="K2461" s="35">
        <v>0</v>
      </c>
      <c r="L2461" s="35">
        <v>0</v>
      </c>
      <c r="M2461" s="35">
        <v>0</v>
      </c>
      <c r="N2461" s="32" t="s">
        <v>2197</v>
      </c>
      <c r="O2461" s="32" t="s">
        <v>18</v>
      </c>
      <c r="P2461" s="32">
        <v>1</v>
      </c>
      <c r="Q2461" s="32" t="s">
        <v>5004</v>
      </c>
    </row>
    <row r="2462" spans="1:17" hidden="1" x14ac:dyDescent="0.25">
      <c r="A2462" s="57">
        <v>42250.499830011577</v>
      </c>
      <c r="B2462" s="32" t="s">
        <v>70</v>
      </c>
      <c r="C2462" s="32" t="s">
        <v>4219</v>
      </c>
      <c r="D2462" s="32" t="s">
        <v>4220</v>
      </c>
      <c r="E2462" s="32" t="s">
        <v>4221</v>
      </c>
      <c r="F2462" s="32" t="s">
        <v>9086</v>
      </c>
      <c r="G2462" s="32" t="s">
        <v>2679</v>
      </c>
      <c r="H2462" s="32" t="s">
        <v>2680</v>
      </c>
      <c r="I2462" s="32" t="s">
        <v>4605</v>
      </c>
      <c r="J2462" s="35">
        <v>60.93</v>
      </c>
      <c r="K2462" s="35">
        <v>0</v>
      </c>
      <c r="L2462" s="35">
        <v>0</v>
      </c>
      <c r="M2462" s="35">
        <v>0</v>
      </c>
      <c r="N2462" s="32" t="s">
        <v>2197</v>
      </c>
      <c r="O2462" s="32" t="s">
        <v>18</v>
      </c>
      <c r="P2462" s="32">
        <v>1</v>
      </c>
      <c r="Q2462" s="32" t="s">
        <v>4222</v>
      </c>
    </row>
    <row r="2463" spans="1:17" hidden="1" x14ac:dyDescent="0.25">
      <c r="A2463" s="57">
        <v>42250.499830011577</v>
      </c>
      <c r="B2463" s="32" t="s">
        <v>70</v>
      </c>
      <c r="C2463" s="32" t="s">
        <v>4219</v>
      </c>
      <c r="D2463" s="32" t="s">
        <v>4220</v>
      </c>
      <c r="E2463" s="32" t="s">
        <v>4221</v>
      </c>
      <c r="F2463" s="32" t="s">
        <v>9086</v>
      </c>
      <c r="G2463" s="32" t="s">
        <v>3079</v>
      </c>
      <c r="H2463" s="32" t="s">
        <v>3080</v>
      </c>
      <c r="I2463" s="32" t="s">
        <v>4605</v>
      </c>
      <c r="J2463" s="35">
        <v>5.53</v>
      </c>
      <c r="K2463" s="35">
        <v>0</v>
      </c>
      <c r="L2463" s="35">
        <v>0</v>
      </c>
      <c r="M2463" s="35">
        <v>0</v>
      </c>
      <c r="N2463" s="32" t="s">
        <v>2197</v>
      </c>
      <c r="O2463" s="32" t="s">
        <v>18</v>
      </c>
      <c r="P2463" s="32">
        <v>1</v>
      </c>
      <c r="Q2463" s="32" t="s">
        <v>4222</v>
      </c>
    </row>
    <row r="2464" spans="1:17" hidden="1" x14ac:dyDescent="0.25">
      <c r="A2464" s="57">
        <v>42250.499830011577</v>
      </c>
      <c r="B2464" s="32" t="s">
        <v>70</v>
      </c>
      <c r="C2464" s="32" t="s">
        <v>4219</v>
      </c>
      <c r="D2464" s="32" t="s">
        <v>4220</v>
      </c>
      <c r="E2464" s="32" t="s">
        <v>4221</v>
      </c>
      <c r="F2464" s="32" t="s">
        <v>9086</v>
      </c>
      <c r="G2464" s="32" t="s">
        <v>3002</v>
      </c>
      <c r="H2464" s="32" t="s">
        <v>3003</v>
      </c>
      <c r="I2464" s="32" t="s">
        <v>4605</v>
      </c>
      <c r="J2464" s="35">
        <v>14.34</v>
      </c>
      <c r="K2464" s="35">
        <v>0</v>
      </c>
      <c r="L2464" s="35">
        <v>0</v>
      </c>
      <c r="M2464" s="35">
        <v>0</v>
      </c>
      <c r="N2464" s="32" t="s">
        <v>2197</v>
      </c>
      <c r="O2464" s="32" t="s">
        <v>18</v>
      </c>
      <c r="P2464" s="32">
        <v>1</v>
      </c>
      <c r="Q2464" s="32" t="s">
        <v>4222</v>
      </c>
    </row>
    <row r="2465" spans="1:17" hidden="1" x14ac:dyDescent="0.25">
      <c r="A2465" s="57">
        <v>42250.499830011577</v>
      </c>
      <c r="B2465" s="32" t="s">
        <v>70</v>
      </c>
      <c r="C2465" s="32" t="s">
        <v>4219</v>
      </c>
      <c r="D2465" s="32" t="s">
        <v>4220</v>
      </c>
      <c r="E2465" s="32" t="s">
        <v>4221</v>
      </c>
      <c r="F2465" s="32" t="s">
        <v>9086</v>
      </c>
      <c r="G2465" s="32" t="s">
        <v>3109</v>
      </c>
      <c r="H2465" s="32" t="s">
        <v>3110</v>
      </c>
      <c r="I2465" s="32" t="s">
        <v>4605</v>
      </c>
      <c r="J2465" s="35">
        <v>9.7899999999999991</v>
      </c>
      <c r="K2465" s="35">
        <v>0</v>
      </c>
      <c r="L2465" s="35">
        <v>0</v>
      </c>
      <c r="M2465" s="35">
        <v>0</v>
      </c>
      <c r="N2465" s="32" t="s">
        <v>2197</v>
      </c>
      <c r="O2465" s="32" t="s">
        <v>18</v>
      </c>
      <c r="P2465" s="32">
        <v>1</v>
      </c>
      <c r="Q2465" s="32" t="s">
        <v>4222</v>
      </c>
    </row>
    <row r="2466" spans="1:17" hidden="1" x14ac:dyDescent="0.25">
      <c r="A2466" s="57">
        <v>42250.499832754627</v>
      </c>
      <c r="B2466" s="32" t="s">
        <v>70</v>
      </c>
      <c r="C2466" s="32" t="s">
        <v>4219</v>
      </c>
      <c r="D2466" s="32" t="s">
        <v>4220</v>
      </c>
      <c r="E2466" s="32" t="s">
        <v>4223</v>
      </c>
      <c r="F2466" s="32" t="s">
        <v>9087</v>
      </c>
      <c r="G2466" s="32" t="s">
        <v>2679</v>
      </c>
      <c r="H2466" s="32" t="s">
        <v>2680</v>
      </c>
      <c r="I2466" s="32" t="s">
        <v>4605</v>
      </c>
      <c r="J2466" s="35">
        <v>43.03</v>
      </c>
      <c r="K2466" s="35">
        <v>0</v>
      </c>
      <c r="L2466" s="35">
        <v>0</v>
      </c>
      <c r="M2466" s="35">
        <v>0</v>
      </c>
      <c r="N2466" s="32" t="s">
        <v>2197</v>
      </c>
      <c r="O2466" s="32" t="s">
        <v>18</v>
      </c>
      <c r="P2466" s="32">
        <v>1</v>
      </c>
      <c r="Q2466" s="32" t="s">
        <v>4224</v>
      </c>
    </row>
    <row r="2467" spans="1:17" hidden="1" x14ac:dyDescent="0.25">
      <c r="A2467" s="57">
        <v>42250.499832754627</v>
      </c>
      <c r="B2467" s="32" t="s">
        <v>70</v>
      </c>
      <c r="C2467" s="32" t="s">
        <v>4219</v>
      </c>
      <c r="D2467" s="32" t="s">
        <v>4220</v>
      </c>
      <c r="E2467" s="32" t="s">
        <v>4223</v>
      </c>
      <c r="F2467" s="32" t="s">
        <v>9087</v>
      </c>
      <c r="G2467" s="32" t="s">
        <v>3079</v>
      </c>
      <c r="H2467" s="32" t="s">
        <v>3080</v>
      </c>
      <c r="I2467" s="32" t="s">
        <v>4605</v>
      </c>
      <c r="J2467" s="35">
        <v>3.91</v>
      </c>
      <c r="K2467" s="35">
        <v>0</v>
      </c>
      <c r="L2467" s="35">
        <v>0</v>
      </c>
      <c r="M2467" s="35">
        <v>0</v>
      </c>
      <c r="N2467" s="32" t="s">
        <v>2197</v>
      </c>
      <c r="O2467" s="32" t="s">
        <v>18</v>
      </c>
      <c r="P2467" s="32">
        <v>1</v>
      </c>
      <c r="Q2467" s="32" t="s">
        <v>4224</v>
      </c>
    </row>
    <row r="2468" spans="1:17" hidden="1" x14ac:dyDescent="0.25">
      <c r="A2468" s="57">
        <v>42250.499832754627</v>
      </c>
      <c r="B2468" s="32" t="s">
        <v>70</v>
      </c>
      <c r="C2468" s="32" t="s">
        <v>4219</v>
      </c>
      <c r="D2468" s="32" t="s">
        <v>4220</v>
      </c>
      <c r="E2468" s="32" t="s">
        <v>4223</v>
      </c>
      <c r="F2468" s="32" t="s">
        <v>9087</v>
      </c>
      <c r="G2468" s="32" t="s">
        <v>3002</v>
      </c>
      <c r="H2468" s="32" t="s">
        <v>3003</v>
      </c>
      <c r="I2468" s="32" t="s">
        <v>4605</v>
      </c>
      <c r="J2468" s="35">
        <v>10.130000000000001</v>
      </c>
      <c r="K2468" s="35">
        <v>0</v>
      </c>
      <c r="L2468" s="35">
        <v>0</v>
      </c>
      <c r="M2468" s="35">
        <v>0</v>
      </c>
      <c r="N2468" s="32" t="s">
        <v>2197</v>
      </c>
      <c r="O2468" s="32" t="s">
        <v>18</v>
      </c>
      <c r="P2468" s="32">
        <v>1</v>
      </c>
      <c r="Q2468" s="32" t="s">
        <v>4224</v>
      </c>
    </row>
    <row r="2469" spans="1:17" hidden="1" x14ac:dyDescent="0.25">
      <c r="A2469" s="57">
        <v>42250.499835648145</v>
      </c>
      <c r="B2469" s="32" t="s">
        <v>70</v>
      </c>
      <c r="C2469" s="32" t="s">
        <v>4219</v>
      </c>
      <c r="D2469" s="32" t="s">
        <v>4220</v>
      </c>
      <c r="E2469" s="32" t="s">
        <v>5217</v>
      </c>
      <c r="F2469" s="32" t="s">
        <v>9088</v>
      </c>
      <c r="G2469" s="32" t="s">
        <v>3588</v>
      </c>
      <c r="H2469" s="32" t="s">
        <v>3589</v>
      </c>
      <c r="I2469" s="32" t="s">
        <v>4605</v>
      </c>
      <c r="J2469" s="35">
        <v>51.78</v>
      </c>
      <c r="K2469" s="35">
        <v>0</v>
      </c>
      <c r="L2469" s="35">
        <v>0</v>
      </c>
      <c r="M2469" s="35">
        <v>0</v>
      </c>
      <c r="N2469" s="32" t="s">
        <v>2197</v>
      </c>
      <c r="O2469" s="32" t="s">
        <v>18</v>
      </c>
      <c r="P2469" s="32">
        <v>1</v>
      </c>
      <c r="Q2469" s="32" t="s">
        <v>5218</v>
      </c>
    </row>
    <row r="2470" spans="1:17" hidden="1" x14ac:dyDescent="0.25">
      <c r="A2470" s="57">
        <v>42250.499835648145</v>
      </c>
      <c r="B2470" s="32" t="s">
        <v>70</v>
      </c>
      <c r="C2470" s="32" t="s">
        <v>4219</v>
      </c>
      <c r="D2470" s="32" t="s">
        <v>4220</v>
      </c>
      <c r="E2470" s="32" t="s">
        <v>5217</v>
      </c>
      <c r="F2470" s="32" t="s">
        <v>9088</v>
      </c>
      <c r="G2470" s="32" t="s">
        <v>3087</v>
      </c>
      <c r="H2470" s="32" t="s">
        <v>3088</v>
      </c>
      <c r="I2470" s="32" t="s">
        <v>4605</v>
      </c>
      <c r="J2470" s="35">
        <v>10.07</v>
      </c>
      <c r="K2470" s="35">
        <v>0</v>
      </c>
      <c r="L2470" s="35">
        <v>0</v>
      </c>
      <c r="M2470" s="35">
        <v>0</v>
      </c>
      <c r="N2470" s="32" t="s">
        <v>2197</v>
      </c>
      <c r="O2470" s="32" t="s">
        <v>18</v>
      </c>
      <c r="P2470" s="32">
        <v>1</v>
      </c>
      <c r="Q2470" s="32" t="s">
        <v>5218</v>
      </c>
    </row>
    <row r="2471" spans="1:17" x14ac:dyDescent="0.25">
      <c r="A2471" s="57">
        <v>42250.51207665509</v>
      </c>
      <c r="B2471" s="32"/>
      <c r="C2471" s="32" t="s">
        <v>736</v>
      </c>
      <c r="D2471" s="32" t="s">
        <v>334</v>
      </c>
      <c r="E2471" s="32" t="s">
        <v>6217</v>
      </c>
      <c r="F2471" s="32" t="s">
        <v>6218</v>
      </c>
      <c r="G2471" s="32" t="s">
        <v>58</v>
      </c>
      <c r="H2471" s="32" t="s">
        <v>59</v>
      </c>
      <c r="I2471" s="32" t="s">
        <v>2006</v>
      </c>
      <c r="J2471" s="35">
        <v>0</v>
      </c>
      <c r="K2471" s="35">
        <v>0</v>
      </c>
      <c r="L2471" s="35">
        <v>0</v>
      </c>
      <c r="M2471" s="35">
        <v>0</v>
      </c>
      <c r="N2471" s="32" t="s">
        <v>19</v>
      </c>
      <c r="O2471" s="32" t="s">
        <v>322</v>
      </c>
      <c r="P2471" s="32">
        <v>0</v>
      </c>
      <c r="Q2471" s="32"/>
    </row>
    <row r="2472" spans="1:17" x14ac:dyDescent="0.25">
      <c r="A2472" s="57">
        <v>42250.519048761576</v>
      </c>
      <c r="B2472" s="32"/>
      <c r="C2472" s="32" t="s">
        <v>340</v>
      </c>
      <c r="D2472" s="32" t="s">
        <v>334</v>
      </c>
      <c r="E2472" s="32" t="s">
        <v>6219</v>
      </c>
      <c r="F2472" s="32" t="s">
        <v>6220</v>
      </c>
      <c r="G2472" s="32" t="s">
        <v>58</v>
      </c>
      <c r="H2472" s="32" t="s">
        <v>59</v>
      </c>
      <c r="I2472" s="32" t="s">
        <v>2006</v>
      </c>
      <c r="J2472" s="35">
        <v>0</v>
      </c>
      <c r="K2472" s="35">
        <v>0</v>
      </c>
      <c r="L2472" s="35">
        <v>0</v>
      </c>
      <c r="M2472" s="35">
        <v>0</v>
      </c>
      <c r="N2472" s="32" t="s">
        <v>19</v>
      </c>
      <c r="O2472" s="32" t="s">
        <v>322</v>
      </c>
      <c r="P2472" s="32">
        <v>0</v>
      </c>
      <c r="Q2472" s="32"/>
    </row>
    <row r="2473" spans="1:17" x14ac:dyDescent="0.25">
      <c r="A2473" s="57">
        <v>42250.582524618054</v>
      </c>
      <c r="B2473" s="32" t="s">
        <v>44</v>
      </c>
      <c r="C2473" s="32" t="s">
        <v>6221</v>
      </c>
      <c r="D2473" s="32" t="s">
        <v>6222</v>
      </c>
      <c r="E2473" s="32" t="s">
        <v>6223</v>
      </c>
      <c r="F2473" s="32" t="s">
        <v>6224</v>
      </c>
      <c r="G2473" s="32" t="s">
        <v>15</v>
      </c>
      <c r="H2473" s="32" t="s">
        <v>16</v>
      </c>
      <c r="I2473" s="32" t="s">
        <v>1879</v>
      </c>
      <c r="J2473" s="35">
        <v>15000</v>
      </c>
      <c r="K2473" s="35">
        <v>0</v>
      </c>
      <c r="L2473" s="35">
        <v>0</v>
      </c>
      <c r="M2473" s="35">
        <v>0</v>
      </c>
      <c r="N2473" s="32" t="s">
        <v>4793</v>
      </c>
      <c r="O2473" s="32" t="s">
        <v>18</v>
      </c>
      <c r="P2473" s="32">
        <v>1</v>
      </c>
      <c r="Q2473" s="32" t="s">
        <v>5564</v>
      </c>
    </row>
    <row r="2474" spans="1:17" x14ac:dyDescent="0.25">
      <c r="A2474" s="57">
        <v>42250.582524618054</v>
      </c>
      <c r="B2474" s="32" t="s">
        <v>44</v>
      </c>
      <c r="C2474" s="32" t="s">
        <v>6221</v>
      </c>
      <c r="D2474" s="32" t="s">
        <v>6222</v>
      </c>
      <c r="E2474" s="32" t="s">
        <v>6223</v>
      </c>
      <c r="F2474" s="32" t="s">
        <v>6224</v>
      </c>
      <c r="G2474" s="32" t="s">
        <v>28</v>
      </c>
      <c r="H2474" s="32" t="s">
        <v>6225</v>
      </c>
      <c r="I2474" s="32" t="s">
        <v>1879</v>
      </c>
      <c r="J2474" s="35">
        <v>0</v>
      </c>
      <c r="K2474" s="35">
        <v>0</v>
      </c>
      <c r="L2474" s="35">
        <v>0</v>
      </c>
      <c r="M2474" s="35">
        <v>0</v>
      </c>
      <c r="N2474" s="32" t="s">
        <v>4793</v>
      </c>
      <c r="O2474" s="32" t="s">
        <v>18</v>
      </c>
      <c r="P2474" s="32">
        <v>1</v>
      </c>
      <c r="Q2474" s="32" t="s">
        <v>5564</v>
      </c>
    </row>
    <row r="2475" spans="1:17" x14ac:dyDescent="0.25">
      <c r="A2475" s="57">
        <v>42250.587209687503</v>
      </c>
      <c r="B2475" s="32"/>
      <c r="C2475" s="32" t="s">
        <v>345</v>
      </c>
      <c r="D2475" s="32" t="s">
        <v>334</v>
      </c>
      <c r="E2475" s="32" t="s">
        <v>6226</v>
      </c>
      <c r="F2475" s="32" t="s">
        <v>6227</v>
      </c>
      <c r="G2475" s="32" t="s">
        <v>58</v>
      </c>
      <c r="H2475" s="32" t="s">
        <v>59</v>
      </c>
      <c r="I2475" s="32" t="s">
        <v>2006</v>
      </c>
      <c r="J2475" s="35">
        <v>0</v>
      </c>
      <c r="K2475" s="35">
        <v>0</v>
      </c>
      <c r="L2475" s="35">
        <v>0</v>
      </c>
      <c r="M2475" s="35">
        <v>0</v>
      </c>
      <c r="N2475" s="32" t="s">
        <v>19</v>
      </c>
      <c r="O2475" s="32" t="s">
        <v>322</v>
      </c>
      <c r="P2475" s="32">
        <v>0</v>
      </c>
      <c r="Q2475" s="32"/>
    </row>
    <row r="2476" spans="1:17" x14ac:dyDescent="0.25">
      <c r="A2476" s="57">
        <v>42250.588242361111</v>
      </c>
      <c r="B2476" s="32"/>
      <c r="C2476" s="32" t="s">
        <v>457</v>
      </c>
      <c r="D2476" s="32" t="s">
        <v>334</v>
      </c>
      <c r="E2476" s="32" t="s">
        <v>6228</v>
      </c>
      <c r="F2476" s="32" t="s">
        <v>6229</v>
      </c>
      <c r="G2476" s="32" t="s">
        <v>58</v>
      </c>
      <c r="H2476" s="32" t="s">
        <v>59</v>
      </c>
      <c r="I2476" s="32" t="s">
        <v>2006</v>
      </c>
      <c r="J2476" s="35">
        <v>0</v>
      </c>
      <c r="K2476" s="35">
        <v>0</v>
      </c>
      <c r="L2476" s="35">
        <v>0</v>
      </c>
      <c r="M2476" s="35">
        <v>0</v>
      </c>
      <c r="N2476" s="32" t="s">
        <v>19</v>
      </c>
      <c r="O2476" s="32" t="s">
        <v>322</v>
      </c>
      <c r="P2476" s="32">
        <v>0</v>
      </c>
      <c r="Q2476" s="32"/>
    </row>
    <row r="2477" spans="1:17" x14ac:dyDescent="0.25">
      <c r="A2477" s="57">
        <v>42250.590241087964</v>
      </c>
      <c r="B2477" s="32"/>
      <c r="C2477" s="32" t="s">
        <v>375</v>
      </c>
      <c r="D2477" s="32" t="s">
        <v>334</v>
      </c>
      <c r="E2477" s="32" t="s">
        <v>6230</v>
      </c>
      <c r="F2477" s="32" t="s">
        <v>6231</v>
      </c>
      <c r="G2477" s="32" t="s">
        <v>58</v>
      </c>
      <c r="H2477" s="32" t="s">
        <v>59</v>
      </c>
      <c r="I2477" s="32" t="s">
        <v>2006</v>
      </c>
      <c r="J2477" s="35">
        <v>0</v>
      </c>
      <c r="K2477" s="35">
        <v>0</v>
      </c>
      <c r="L2477" s="35">
        <v>0</v>
      </c>
      <c r="M2477" s="35">
        <v>0</v>
      </c>
      <c r="N2477" s="32" t="s">
        <v>19</v>
      </c>
      <c r="O2477" s="32" t="s">
        <v>322</v>
      </c>
      <c r="P2477" s="32">
        <v>0</v>
      </c>
      <c r="Q2477" s="32"/>
    </row>
    <row r="2478" spans="1:17" x14ac:dyDescent="0.25">
      <c r="A2478" s="57">
        <v>42250.590652349536</v>
      </c>
      <c r="B2478" s="32"/>
      <c r="C2478" s="32" t="s">
        <v>4728</v>
      </c>
      <c r="D2478" s="32" t="s">
        <v>4729</v>
      </c>
      <c r="E2478" s="32" t="s">
        <v>6232</v>
      </c>
      <c r="F2478" s="32" t="s">
        <v>6233</v>
      </c>
      <c r="G2478" s="32" t="s">
        <v>58</v>
      </c>
      <c r="H2478" s="32" t="s">
        <v>59</v>
      </c>
      <c r="I2478" s="32" t="s">
        <v>2006</v>
      </c>
      <c r="J2478" s="35">
        <v>0</v>
      </c>
      <c r="K2478" s="35">
        <v>0</v>
      </c>
      <c r="L2478" s="35">
        <v>0</v>
      </c>
      <c r="M2478" s="35">
        <v>0</v>
      </c>
      <c r="N2478" s="32" t="s">
        <v>19</v>
      </c>
      <c r="O2478" s="32" t="s">
        <v>318</v>
      </c>
      <c r="P2478" s="32">
        <v>0</v>
      </c>
      <c r="Q2478" s="32"/>
    </row>
    <row r="2479" spans="1:17" hidden="1" x14ac:dyDescent="0.25">
      <c r="A2479" s="57">
        <v>42250.591953703704</v>
      </c>
      <c r="B2479" s="32" t="s">
        <v>21</v>
      </c>
      <c r="C2479" s="32" t="s">
        <v>4225</v>
      </c>
      <c r="D2479" s="32" t="s">
        <v>4226</v>
      </c>
      <c r="E2479" s="32" t="s">
        <v>4227</v>
      </c>
      <c r="F2479" s="32" t="s">
        <v>9089</v>
      </c>
      <c r="G2479" s="32" t="s">
        <v>3154</v>
      </c>
      <c r="H2479" s="32" t="s">
        <v>3155</v>
      </c>
      <c r="I2479" s="32" t="s">
        <v>4605</v>
      </c>
      <c r="J2479" s="35">
        <v>126.8</v>
      </c>
      <c r="K2479" s="35">
        <v>0</v>
      </c>
      <c r="L2479" s="35">
        <v>0</v>
      </c>
      <c r="M2479" s="35">
        <v>0</v>
      </c>
      <c r="N2479" s="32" t="s">
        <v>2197</v>
      </c>
      <c r="O2479" s="32" t="s">
        <v>18</v>
      </c>
      <c r="P2479" s="32">
        <v>4</v>
      </c>
      <c r="Q2479" s="32" t="s">
        <v>4228</v>
      </c>
    </row>
    <row r="2480" spans="1:17" hidden="1" x14ac:dyDescent="0.25">
      <c r="A2480" s="57">
        <v>42250.591953703704</v>
      </c>
      <c r="B2480" s="32" t="s">
        <v>21</v>
      </c>
      <c r="C2480" s="32" t="s">
        <v>4225</v>
      </c>
      <c r="D2480" s="32" t="s">
        <v>4226</v>
      </c>
      <c r="E2480" s="32" t="s">
        <v>4227</v>
      </c>
      <c r="F2480" s="32" t="s">
        <v>9089</v>
      </c>
      <c r="G2480" s="32" t="s">
        <v>3230</v>
      </c>
      <c r="H2480" s="32" t="s">
        <v>3231</v>
      </c>
      <c r="I2480" s="32" t="s">
        <v>4605</v>
      </c>
      <c r="J2480" s="35">
        <v>4.92</v>
      </c>
      <c r="K2480" s="35">
        <v>0</v>
      </c>
      <c r="L2480" s="35">
        <v>0</v>
      </c>
      <c r="M2480" s="35">
        <v>0</v>
      </c>
      <c r="N2480" s="32" t="s">
        <v>2197</v>
      </c>
      <c r="O2480" s="32" t="s">
        <v>18</v>
      </c>
      <c r="P2480" s="32">
        <v>4</v>
      </c>
      <c r="Q2480" s="32" t="s">
        <v>4228</v>
      </c>
    </row>
    <row r="2481" spans="1:17" hidden="1" x14ac:dyDescent="0.25">
      <c r="A2481" s="57">
        <v>42250.591953703704</v>
      </c>
      <c r="B2481" s="32" t="s">
        <v>21</v>
      </c>
      <c r="C2481" s="32" t="s">
        <v>4225</v>
      </c>
      <c r="D2481" s="32" t="s">
        <v>4226</v>
      </c>
      <c r="E2481" s="32" t="s">
        <v>4227</v>
      </c>
      <c r="F2481" s="32" t="s">
        <v>9089</v>
      </c>
      <c r="G2481" s="32" t="s">
        <v>4229</v>
      </c>
      <c r="H2481" s="32" t="s">
        <v>4230</v>
      </c>
      <c r="I2481" s="32" t="s">
        <v>4605</v>
      </c>
      <c r="J2481" s="35">
        <v>50.96</v>
      </c>
      <c r="K2481" s="35">
        <v>0</v>
      </c>
      <c r="L2481" s="35">
        <v>0</v>
      </c>
      <c r="M2481" s="35">
        <v>0</v>
      </c>
      <c r="N2481" s="32" t="s">
        <v>2197</v>
      </c>
      <c r="O2481" s="32" t="s">
        <v>18</v>
      </c>
      <c r="P2481" s="32">
        <v>4</v>
      </c>
      <c r="Q2481" s="32" t="s">
        <v>4228</v>
      </c>
    </row>
    <row r="2482" spans="1:17" x14ac:dyDescent="0.25">
      <c r="A2482" s="57">
        <v>42250.592013541667</v>
      </c>
      <c r="B2482" s="32"/>
      <c r="C2482" s="32" t="s">
        <v>5202</v>
      </c>
      <c r="D2482" s="32" t="s">
        <v>5203</v>
      </c>
      <c r="E2482" s="32" t="s">
        <v>6234</v>
      </c>
      <c r="F2482" s="32" t="s">
        <v>6235</v>
      </c>
      <c r="G2482" s="32" t="s">
        <v>58</v>
      </c>
      <c r="H2482" s="32" t="s">
        <v>59</v>
      </c>
      <c r="I2482" s="32" t="s">
        <v>2006</v>
      </c>
      <c r="J2482" s="35">
        <v>0</v>
      </c>
      <c r="K2482" s="35">
        <v>0</v>
      </c>
      <c r="L2482" s="35">
        <v>0</v>
      </c>
      <c r="M2482" s="35">
        <v>0</v>
      </c>
      <c r="N2482" s="32" t="s">
        <v>19</v>
      </c>
      <c r="O2482" s="32" t="s">
        <v>322</v>
      </c>
      <c r="P2482" s="32">
        <v>0</v>
      </c>
      <c r="Q2482" s="32"/>
    </row>
    <row r="2483" spans="1:17" hidden="1" x14ac:dyDescent="0.25">
      <c r="A2483" s="57">
        <v>42250.592437465275</v>
      </c>
      <c r="B2483" s="32" t="s">
        <v>290</v>
      </c>
      <c r="C2483" s="32" t="s">
        <v>3604</v>
      </c>
      <c r="D2483" s="32" t="s">
        <v>517</v>
      </c>
      <c r="E2483" s="32" t="s">
        <v>4231</v>
      </c>
      <c r="F2483" s="32" t="s">
        <v>9090</v>
      </c>
      <c r="G2483" s="32" t="s">
        <v>3379</v>
      </c>
      <c r="H2483" s="32" t="s">
        <v>3380</v>
      </c>
      <c r="I2483" s="32" t="s">
        <v>4605</v>
      </c>
      <c r="J2483" s="35">
        <v>18.98</v>
      </c>
      <c r="K2483" s="35">
        <v>0</v>
      </c>
      <c r="L2483" s="35">
        <v>0</v>
      </c>
      <c r="M2483" s="35">
        <v>0</v>
      </c>
      <c r="N2483" s="32" t="s">
        <v>2197</v>
      </c>
      <c r="O2483" s="32" t="s">
        <v>18</v>
      </c>
      <c r="P2483" s="32">
        <v>1</v>
      </c>
      <c r="Q2483" s="32" t="s">
        <v>4232</v>
      </c>
    </row>
    <row r="2484" spans="1:17" hidden="1" x14ac:dyDescent="0.25">
      <c r="A2484" s="57">
        <v>42250.59243892361</v>
      </c>
      <c r="B2484" s="32" t="s">
        <v>290</v>
      </c>
      <c r="C2484" s="32" t="s">
        <v>3604</v>
      </c>
      <c r="D2484" s="32" t="s">
        <v>517</v>
      </c>
      <c r="E2484" s="32" t="s">
        <v>3605</v>
      </c>
      <c r="F2484" s="32" t="s">
        <v>9091</v>
      </c>
      <c r="G2484" s="32" t="s">
        <v>2679</v>
      </c>
      <c r="H2484" s="32" t="s">
        <v>2680</v>
      </c>
      <c r="I2484" s="32" t="s">
        <v>4605</v>
      </c>
      <c r="J2484" s="35">
        <v>224.16</v>
      </c>
      <c r="K2484" s="35">
        <v>0</v>
      </c>
      <c r="L2484" s="35">
        <v>0</v>
      </c>
      <c r="M2484" s="35">
        <v>0</v>
      </c>
      <c r="N2484" s="32" t="s">
        <v>2197</v>
      </c>
      <c r="O2484" s="32" t="s">
        <v>18</v>
      </c>
      <c r="P2484" s="32">
        <v>6</v>
      </c>
      <c r="Q2484" s="32" t="s">
        <v>3606</v>
      </c>
    </row>
    <row r="2485" spans="1:17" hidden="1" x14ac:dyDescent="0.25">
      <c r="A2485" s="57">
        <v>42250.59243892361</v>
      </c>
      <c r="B2485" s="32" t="s">
        <v>290</v>
      </c>
      <c r="C2485" s="32" t="s">
        <v>3604</v>
      </c>
      <c r="D2485" s="32" t="s">
        <v>517</v>
      </c>
      <c r="E2485" s="32" t="s">
        <v>3605</v>
      </c>
      <c r="F2485" s="32" t="s">
        <v>9091</v>
      </c>
      <c r="G2485" s="32" t="s">
        <v>3456</v>
      </c>
      <c r="H2485" s="32" t="s">
        <v>3457</v>
      </c>
      <c r="I2485" s="32" t="s">
        <v>4605</v>
      </c>
      <c r="J2485" s="35">
        <v>19.079999999999998</v>
      </c>
      <c r="K2485" s="35">
        <v>0</v>
      </c>
      <c r="L2485" s="35">
        <v>0</v>
      </c>
      <c r="M2485" s="35">
        <v>0</v>
      </c>
      <c r="N2485" s="32" t="s">
        <v>2197</v>
      </c>
      <c r="O2485" s="32" t="s">
        <v>18</v>
      </c>
      <c r="P2485" s="32">
        <v>6</v>
      </c>
      <c r="Q2485" s="32" t="s">
        <v>3606</v>
      </c>
    </row>
    <row r="2486" spans="1:17" hidden="1" x14ac:dyDescent="0.25">
      <c r="A2486" s="57">
        <v>42250.59243892361</v>
      </c>
      <c r="B2486" s="32" t="s">
        <v>290</v>
      </c>
      <c r="C2486" s="32" t="s">
        <v>3604</v>
      </c>
      <c r="D2486" s="32" t="s">
        <v>517</v>
      </c>
      <c r="E2486" s="32" t="s">
        <v>3605</v>
      </c>
      <c r="F2486" s="32" t="s">
        <v>9091</v>
      </c>
      <c r="G2486" s="32" t="s">
        <v>3483</v>
      </c>
      <c r="H2486" s="32" t="s">
        <v>3484</v>
      </c>
      <c r="I2486" s="32" t="s">
        <v>4605</v>
      </c>
      <c r="J2486" s="35">
        <v>28.8</v>
      </c>
      <c r="K2486" s="35">
        <v>0</v>
      </c>
      <c r="L2486" s="35">
        <v>0</v>
      </c>
      <c r="M2486" s="35">
        <v>0</v>
      </c>
      <c r="N2486" s="32" t="s">
        <v>2197</v>
      </c>
      <c r="O2486" s="32" t="s">
        <v>18</v>
      </c>
      <c r="P2486" s="32">
        <v>5</v>
      </c>
      <c r="Q2486" s="32" t="s">
        <v>3606</v>
      </c>
    </row>
    <row r="2487" spans="1:17" hidden="1" x14ac:dyDescent="0.25">
      <c r="A2487" s="57">
        <v>42250.592776585647</v>
      </c>
      <c r="B2487" s="32" t="s">
        <v>21</v>
      </c>
      <c r="C2487" s="32" t="s">
        <v>4233</v>
      </c>
      <c r="D2487" s="32" t="s">
        <v>4234</v>
      </c>
      <c r="E2487" s="32" t="s">
        <v>4235</v>
      </c>
      <c r="F2487" s="32" t="s">
        <v>9092</v>
      </c>
      <c r="G2487" s="32" t="s">
        <v>3040</v>
      </c>
      <c r="H2487" s="32" t="s">
        <v>3041</v>
      </c>
      <c r="I2487" s="32" t="s">
        <v>4605</v>
      </c>
      <c r="J2487" s="35">
        <v>206.2</v>
      </c>
      <c r="K2487" s="35">
        <v>0</v>
      </c>
      <c r="L2487" s="35">
        <v>0</v>
      </c>
      <c r="M2487" s="35">
        <v>0</v>
      </c>
      <c r="N2487" s="32" t="s">
        <v>2197</v>
      </c>
      <c r="O2487" s="32" t="s">
        <v>18</v>
      </c>
      <c r="P2487" s="32">
        <v>5</v>
      </c>
      <c r="Q2487" s="32" t="s">
        <v>4236</v>
      </c>
    </row>
    <row r="2488" spans="1:17" hidden="1" x14ac:dyDescent="0.25">
      <c r="A2488" s="57">
        <v>42250.592776585647</v>
      </c>
      <c r="B2488" s="32" t="s">
        <v>21</v>
      </c>
      <c r="C2488" s="32" t="s">
        <v>4233</v>
      </c>
      <c r="D2488" s="32" t="s">
        <v>4234</v>
      </c>
      <c r="E2488" s="32" t="s">
        <v>4235</v>
      </c>
      <c r="F2488" s="32" t="s">
        <v>9092</v>
      </c>
      <c r="G2488" s="32" t="s">
        <v>2809</v>
      </c>
      <c r="H2488" s="32" t="s">
        <v>2810</v>
      </c>
      <c r="I2488" s="32" t="s">
        <v>4605</v>
      </c>
      <c r="J2488" s="35">
        <v>38.049999999999997</v>
      </c>
      <c r="K2488" s="35">
        <v>0</v>
      </c>
      <c r="L2488" s="35">
        <v>0</v>
      </c>
      <c r="M2488" s="35">
        <v>0</v>
      </c>
      <c r="N2488" s="32" t="s">
        <v>2197</v>
      </c>
      <c r="O2488" s="32" t="s">
        <v>18</v>
      </c>
      <c r="P2488" s="32">
        <v>5</v>
      </c>
      <c r="Q2488" s="32" t="s">
        <v>4236</v>
      </c>
    </row>
    <row r="2489" spans="1:17" hidden="1" x14ac:dyDescent="0.25">
      <c r="A2489" s="57">
        <v>42250.592778009261</v>
      </c>
      <c r="B2489" s="32" t="s">
        <v>21</v>
      </c>
      <c r="C2489" s="32" t="s">
        <v>4233</v>
      </c>
      <c r="D2489" s="32" t="s">
        <v>4234</v>
      </c>
      <c r="E2489" s="32" t="s">
        <v>4237</v>
      </c>
      <c r="F2489" s="32" t="s">
        <v>9093</v>
      </c>
      <c r="G2489" s="32" t="s">
        <v>2646</v>
      </c>
      <c r="H2489" s="32" t="s">
        <v>2647</v>
      </c>
      <c r="I2489" s="32" t="s">
        <v>4605</v>
      </c>
      <c r="J2489" s="35">
        <v>141.4</v>
      </c>
      <c r="K2489" s="35">
        <v>0</v>
      </c>
      <c r="L2489" s="35">
        <v>0</v>
      </c>
      <c r="M2489" s="35">
        <v>0</v>
      </c>
      <c r="N2489" s="32" t="s">
        <v>2197</v>
      </c>
      <c r="O2489" s="32" t="s">
        <v>18</v>
      </c>
      <c r="P2489" s="32">
        <v>7</v>
      </c>
      <c r="Q2489" s="32" t="s">
        <v>2329</v>
      </c>
    </row>
    <row r="2490" spans="1:17" hidden="1" x14ac:dyDescent="0.25">
      <c r="A2490" s="57">
        <v>42250.592779282408</v>
      </c>
      <c r="B2490" s="32" t="s">
        <v>21</v>
      </c>
      <c r="C2490" s="32" t="s">
        <v>4233</v>
      </c>
      <c r="D2490" s="32" t="s">
        <v>4234</v>
      </c>
      <c r="E2490" s="32" t="s">
        <v>4238</v>
      </c>
      <c r="F2490" s="32" t="s">
        <v>9094</v>
      </c>
      <c r="G2490" s="32" t="s">
        <v>2646</v>
      </c>
      <c r="H2490" s="32" t="s">
        <v>2647</v>
      </c>
      <c r="I2490" s="32" t="s">
        <v>4605</v>
      </c>
      <c r="J2490" s="35">
        <v>181.8</v>
      </c>
      <c r="K2490" s="35">
        <v>0</v>
      </c>
      <c r="L2490" s="35">
        <v>0</v>
      </c>
      <c r="M2490" s="35">
        <v>0</v>
      </c>
      <c r="N2490" s="32" t="s">
        <v>2197</v>
      </c>
      <c r="O2490" s="32" t="s">
        <v>18</v>
      </c>
      <c r="P2490" s="32">
        <v>9</v>
      </c>
      <c r="Q2490" s="32" t="s">
        <v>2442</v>
      </c>
    </row>
    <row r="2491" spans="1:17" hidden="1" x14ac:dyDescent="0.25">
      <c r="A2491" s="57">
        <v>42250.592780555555</v>
      </c>
      <c r="B2491" s="32" t="s">
        <v>21</v>
      </c>
      <c r="C2491" s="32" t="s">
        <v>4233</v>
      </c>
      <c r="D2491" s="32" t="s">
        <v>4234</v>
      </c>
      <c r="E2491" s="32" t="s">
        <v>4513</v>
      </c>
      <c r="F2491" s="32" t="s">
        <v>9095</v>
      </c>
      <c r="G2491" s="32" t="s">
        <v>2646</v>
      </c>
      <c r="H2491" s="32" t="s">
        <v>2647</v>
      </c>
      <c r="I2491" s="32" t="s">
        <v>4605</v>
      </c>
      <c r="J2491" s="35">
        <v>727.2</v>
      </c>
      <c r="K2491" s="35">
        <v>0</v>
      </c>
      <c r="L2491" s="35">
        <v>0</v>
      </c>
      <c r="M2491" s="35">
        <v>0</v>
      </c>
      <c r="N2491" s="32" t="s">
        <v>2197</v>
      </c>
      <c r="O2491" s="32" t="s">
        <v>18</v>
      </c>
      <c r="P2491" s="32">
        <v>36</v>
      </c>
      <c r="Q2491" s="32" t="s">
        <v>4472</v>
      </c>
    </row>
    <row r="2492" spans="1:17" hidden="1" x14ac:dyDescent="0.25">
      <c r="A2492" s="57">
        <v>42250.592781828702</v>
      </c>
      <c r="B2492" s="32" t="s">
        <v>21</v>
      </c>
      <c r="C2492" s="32" t="s">
        <v>4233</v>
      </c>
      <c r="D2492" s="32" t="s">
        <v>4234</v>
      </c>
      <c r="E2492" s="32" t="s">
        <v>5091</v>
      </c>
      <c r="F2492" s="32" t="s">
        <v>9096</v>
      </c>
      <c r="G2492" s="32" t="s">
        <v>2646</v>
      </c>
      <c r="H2492" s="32" t="s">
        <v>2647</v>
      </c>
      <c r="I2492" s="32" t="s">
        <v>4605</v>
      </c>
      <c r="J2492" s="35">
        <v>808</v>
      </c>
      <c r="K2492" s="35">
        <v>0</v>
      </c>
      <c r="L2492" s="35">
        <v>0</v>
      </c>
      <c r="M2492" s="35">
        <v>0</v>
      </c>
      <c r="N2492" s="32" t="s">
        <v>2197</v>
      </c>
      <c r="O2492" s="32" t="s">
        <v>18</v>
      </c>
      <c r="P2492" s="32">
        <v>40</v>
      </c>
      <c r="Q2492" s="32" t="s">
        <v>5092</v>
      </c>
    </row>
    <row r="2493" spans="1:17" hidden="1" x14ac:dyDescent="0.25">
      <c r="A2493" s="57">
        <v>42250.594056250004</v>
      </c>
      <c r="B2493" s="32" t="s">
        <v>70</v>
      </c>
      <c r="C2493" s="32" t="s">
        <v>9097</v>
      </c>
      <c r="D2493" s="32" t="s">
        <v>9098</v>
      </c>
      <c r="E2493" s="32" t="s">
        <v>9099</v>
      </c>
      <c r="F2493" s="32" t="s">
        <v>9100</v>
      </c>
      <c r="G2493" s="32" t="s">
        <v>4061</v>
      </c>
      <c r="H2493" s="32" t="s">
        <v>4062</v>
      </c>
      <c r="I2493" s="32" t="s">
        <v>4605</v>
      </c>
      <c r="J2493" s="35">
        <v>49.37</v>
      </c>
      <c r="K2493" s="35">
        <v>0</v>
      </c>
      <c r="L2493" s="35">
        <v>0</v>
      </c>
      <c r="M2493" s="35">
        <v>0</v>
      </c>
      <c r="N2493" s="32" t="s">
        <v>2197</v>
      </c>
      <c r="O2493" s="32" t="s">
        <v>18</v>
      </c>
      <c r="P2493" s="32">
        <v>1</v>
      </c>
      <c r="Q2493" s="32" t="s">
        <v>9101</v>
      </c>
    </row>
    <row r="2494" spans="1:17" hidden="1" x14ac:dyDescent="0.25">
      <c r="A2494" s="57">
        <v>42250.594056250004</v>
      </c>
      <c r="B2494" s="32" t="s">
        <v>70</v>
      </c>
      <c r="C2494" s="32" t="s">
        <v>9097</v>
      </c>
      <c r="D2494" s="32" t="s">
        <v>9098</v>
      </c>
      <c r="E2494" s="32" t="s">
        <v>9099</v>
      </c>
      <c r="F2494" s="32" t="s">
        <v>9100</v>
      </c>
      <c r="G2494" s="32" t="s">
        <v>3087</v>
      </c>
      <c r="H2494" s="32" t="s">
        <v>3088</v>
      </c>
      <c r="I2494" s="32" t="s">
        <v>4605</v>
      </c>
      <c r="J2494" s="35">
        <v>10.07</v>
      </c>
      <c r="K2494" s="35">
        <v>0</v>
      </c>
      <c r="L2494" s="35">
        <v>0</v>
      </c>
      <c r="M2494" s="35">
        <v>0</v>
      </c>
      <c r="N2494" s="32" t="s">
        <v>2197</v>
      </c>
      <c r="O2494" s="32" t="s">
        <v>18</v>
      </c>
      <c r="P2494" s="32">
        <v>1</v>
      </c>
      <c r="Q2494" s="32" t="s">
        <v>9101</v>
      </c>
    </row>
    <row r="2495" spans="1:17" hidden="1" x14ac:dyDescent="0.25">
      <c r="A2495" s="57">
        <v>42250.594057870374</v>
      </c>
      <c r="B2495" s="32" t="s">
        <v>70</v>
      </c>
      <c r="C2495" s="32" t="s">
        <v>9097</v>
      </c>
      <c r="D2495" s="32" t="s">
        <v>9098</v>
      </c>
      <c r="E2495" s="32" t="s">
        <v>9102</v>
      </c>
      <c r="F2495" s="32" t="s">
        <v>9103</v>
      </c>
      <c r="G2495" s="32" t="s">
        <v>3049</v>
      </c>
      <c r="H2495" s="32" t="s">
        <v>3050</v>
      </c>
      <c r="I2495" s="32" t="s">
        <v>4605</v>
      </c>
      <c r="J2495" s="35">
        <v>260.16000000000003</v>
      </c>
      <c r="K2495" s="35">
        <v>0</v>
      </c>
      <c r="L2495" s="35">
        <v>0</v>
      </c>
      <c r="M2495" s="35">
        <v>0</v>
      </c>
      <c r="N2495" s="32" t="s">
        <v>2197</v>
      </c>
      <c r="O2495" s="32" t="s">
        <v>18</v>
      </c>
      <c r="P2495" s="32">
        <v>8</v>
      </c>
      <c r="Q2495" s="32" t="s">
        <v>9104</v>
      </c>
    </row>
    <row r="2496" spans="1:17" hidden="1" x14ac:dyDescent="0.25">
      <c r="A2496" s="57">
        <v>42250.594057870374</v>
      </c>
      <c r="B2496" s="32" t="s">
        <v>70</v>
      </c>
      <c r="C2496" s="32" t="s">
        <v>9097</v>
      </c>
      <c r="D2496" s="32" t="s">
        <v>9098</v>
      </c>
      <c r="E2496" s="32" t="s">
        <v>9102</v>
      </c>
      <c r="F2496" s="32" t="s">
        <v>9103</v>
      </c>
      <c r="G2496" s="32" t="s">
        <v>3564</v>
      </c>
      <c r="H2496" s="32" t="s">
        <v>3565</v>
      </c>
      <c r="I2496" s="32" t="s">
        <v>4605</v>
      </c>
      <c r="J2496" s="35">
        <v>15.78</v>
      </c>
      <c r="K2496" s="35">
        <v>0</v>
      </c>
      <c r="L2496" s="35">
        <v>0</v>
      </c>
      <c r="M2496" s="35">
        <v>0</v>
      </c>
      <c r="N2496" s="32" t="s">
        <v>2197</v>
      </c>
      <c r="O2496" s="32" t="s">
        <v>18</v>
      </c>
      <c r="P2496" s="32">
        <v>3</v>
      </c>
      <c r="Q2496" s="32" t="s">
        <v>9104</v>
      </c>
    </row>
    <row r="2497" spans="1:17" hidden="1" x14ac:dyDescent="0.25">
      <c r="A2497" s="57">
        <v>42250.594059525465</v>
      </c>
      <c r="B2497" s="32" t="s">
        <v>70</v>
      </c>
      <c r="C2497" s="32" t="s">
        <v>9097</v>
      </c>
      <c r="D2497" s="32" t="s">
        <v>9098</v>
      </c>
      <c r="E2497" s="32" t="s">
        <v>9105</v>
      </c>
      <c r="F2497" s="32" t="s">
        <v>9106</v>
      </c>
      <c r="G2497" s="32" t="s">
        <v>3049</v>
      </c>
      <c r="H2497" s="32" t="s">
        <v>3050</v>
      </c>
      <c r="I2497" s="32" t="s">
        <v>4605</v>
      </c>
      <c r="J2497" s="35">
        <v>357.72</v>
      </c>
      <c r="K2497" s="35">
        <v>0</v>
      </c>
      <c r="L2497" s="35">
        <v>0</v>
      </c>
      <c r="M2497" s="35">
        <v>0</v>
      </c>
      <c r="N2497" s="32" t="s">
        <v>2197</v>
      </c>
      <c r="O2497" s="32" t="s">
        <v>18</v>
      </c>
      <c r="P2497" s="32">
        <v>11</v>
      </c>
      <c r="Q2497" s="32" t="s">
        <v>9107</v>
      </c>
    </row>
    <row r="2498" spans="1:17" hidden="1" x14ac:dyDescent="0.25">
      <c r="A2498" s="57">
        <v>42250.594059525465</v>
      </c>
      <c r="B2498" s="32" t="s">
        <v>70</v>
      </c>
      <c r="C2498" s="32" t="s">
        <v>9097</v>
      </c>
      <c r="D2498" s="32" t="s">
        <v>9098</v>
      </c>
      <c r="E2498" s="32" t="s">
        <v>9105</v>
      </c>
      <c r="F2498" s="32" t="s">
        <v>9106</v>
      </c>
      <c r="G2498" s="32" t="s">
        <v>3564</v>
      </c>
      <c r="H2498" s="32" t="s">
        <v>3565</v>
      </c>
      <c r="I2498" s="32" t="s">
        <v>4605</v>
      </c>
      <c r="J2498" s="35">
        <v>57.86</v>
      </c>
      <c r="K2498" s="35">
        <v>0</v>
      </c>
      <c r="L2498" s="35">
        <v>0</v>
      </c>
      <c r="M2498" s="35">
        <v>0</v>
      </c>
      <c r="N2498" s="32" t="s">
        <v>2197</v>
      </c>
      <c r="O2498" s="32" t="s">
        <v>18</v>
      </c>
      <c r="P2498" s="32">
        <v>11</v>
      </c>
      <c r="Q2498" s="32" t="s">
        <v>9107</v>
      </c>
    </row>
    <row r="2499" spans="1:17" hidden="1" x14ac:dyDescent="0.25">
      <c r="A2499" s="57">
        <v>42250.594060960648</v>
      </c>
      <c r="B2499" s="32" t="s">
        <v>4333</v>
      </c>
      <c r="C2499" s="32" t="s">
        <v>9097</v>
      </c>
      <c r="D2499" s="32" t="s">
        <v>9098</v>
      </c>
      <c r="E2499" s="32" t="s">
        <v>9108</v>
      </c>
      <c r="F2499" s="32" t="s">
        <v>9109</v>
      </c>
      <c r="G2499" s="32" t="s">
        <v>3372</v>
      </c>
      <c r="H2499" s="32" t="s">
        <v>3373</v>
      </c>
      <c r="I2499" s="32" t="s">
        <v>4605</v>
      </c>
      <c r="J2499" s="35">
        <v>44.87</v>
      </c>
      <c r="K2499" s="35">
        <v>0</v>
      </c>
      <c r="L2499" s="35">
        <v>0</v>
      </c>
      <c r="M2499" s="35">
        <v>0</v>
      </c>
      <c r="N2499" s="32" t="s">
        <v>2197</v>
      </c>
      <c r="O2499" s="32" t="s">
        <v>18</v>
      </c>
      <c r="P2499" s="32">
        <v>1</v>
      </c>
      <c r="Q2499" s="32" t="s">
        <v>9110</v>
      </c>
    </row>
    <row r="2500" spans="1:17" hidden="1" x14ac:dyDescent="0.25">
      <c r="A2500" s="57">
        <v>42250.594060960648</v>
      </c>
      <c r="B2500" s="32" t="s">
        <v>4333</v>
      </c>
      <c r="C2500" s="32" t="s">
        <v>9097</v>
      </c>
      <c r="D2500" s="32" t="s">
        <v>9098</v>
      </c>
      <c r="E2500" s="32" t="s">
        <v>9108</v>
      </c>
      <c r="F2500" s="32" t="s">
        <v>9109</v>
      </c>
      <c r="G2500" s="32" t="s">
        <v>3087</v>
      </c>
      <c r="H2500" s="32" t="s">
        <v>3088</v>
      </c>
      <c r="I2500" s="32" t="s">
        <v>4605</v>
      </c>
      <c r="J2500" s="35">
        <v>10.07</v>
      </c>
      <c r="K2500" s="35">
        <v>0</v>
      </c>
      <c r="L2500" s="35">
        <v>0</v>
      </c>
      <c r="M2500" s="35">
        <v>0</v>
      </c>
      <c r="N2500" s="32" t="s">
        <v>2197</v>
      </c>
      <c r="O2500" s="32" t="s">
        <v>18</v>
      </c>
      <c r="P2500" s="32">
        <v>1</v>
      </c>
      <c r="Q2500" s="32" t="s">
        <v>9110</v>
      </c>
    </row>
    <row r="2501" spans="1:17" hidden="1" x14ac:dyDescent="0.25">
      <c r="A2501" s="57">
        <v>42250.594060960648</v>
      </c>
      <c r="B2501" s="32" t="s">
        <v>4333</v>
      </c>
      <c r="C2501" s="32" t="s">
        <v>9097</v>
      </c>
      <c r="D2501" s="32" t="s">
        <v>9098</v>
      </c>
      <c r="E2501" s="32" t="s">
        <v>9108</v>
      </c>
      <c r="F2501" s="32" t="s">
        <v>9109</v>
      </c>
      <c r="G2501" s="32" t="s">
        <v>3564</v>
      </c>
      <c r="H2501" s="32" t="s">
        <v>3565</v>
      </c>
      <c r="I2501" s="32" t="s">
        <v>4605</v>
      </c>
      <c r="J2501" s="35">
        <v>5.26</v>
      </c>
      <c r="K2501" s="35">
        <v>0</v>
      </c>
      <c r="L2501" s="35">
        <v>0</v>
      </c>
      <c r="M2501" s="35">
        <v>0</v>
      </c>
      <c r="N2501" s="32" t="s">
        <v>2197</v>
      </c>
      <c r="O2501" s="32" t="s">
        <v>18</v>
      </c>
      <c r="P2501" s="32">
        <v>1</v>
      </c>
      <c r="Q2501" s="32" t="s">
        <v>9110</v>
      </c>
    </row>
    <row r="2502" spans="1:17" hidden="1" x14ac:dyDescent="0.25">
      <c r="A2502" s="57">
        <v>42250.594060960648</v>
      </c>
      <c r="B2502" s="32" t="s">
        <v>4333</v>
      </c>
      <c r="C2502" s="32" t="s">
        <v>9097</v>
      </c>
      <c r="D2502" s="32" t="s">
        <v>9098</v>
      </c>
      <c r="E2502" s="32" t="s">
        <v>9108</v>
      </c>
      <c r="F2502" s="32" t="s">
        <v>9109</v>
      </c>
      <c r="G2502" s="32" t="s">
        <v>3049</v>
      </c>
      <c r="H2502" s="32" t="s">
        <v>3050</v>
      </c>
      <c r="I2502" s="32" t="s">
        <v>4605</v>
      </c>
      <c r="J2502" s="35">
        <v>32.520000000000003</v>
      </c>
      <c r="K2502" s="35">
        <v>0</v>
      </c>
      <c r="L2502" s="35">
        <v>0</v>
      </c>
      <c r="M2502" s="35">
        <v>0</v>
      </c>
      <c r="N2502" s="32" t="s">
        <v>2197</v>
      </c>
      <c r="O2502" s="32" t="s">
        <v>18</v>
      </c>
      <c r="P2502" s="32">
        <v>1</v>
      </c>
      <c r="Q2502" s="32" t="s">
        <v>9110</v>
      </c>
    </row>
    <row r="2503" spans="1:17" hidden="1" x14ac:dyDescent="0.25">
      <c r="A2503" s="57">
        <v>42250.594062962962</v>
      </c>
      <c r="B2503" s="32" t="s">
        <v>4333</v>
      </c>
      <c r="C2503" s="32" t="s">
        <v>9097</v>
      </c>
      <c r="D2503" s="32" t="s">
        <v>9098</v>
      </c>
      <c r="E2503" s="32" t="s">
        <v>9111</v>
      </c>
      <c r="F2503" s="32" t="s">
        <v>9112</v>
      </c>
      <c r="G2503" s="32" t="s">
        <v>5189</v>
      </c>
      <c r="H2503" s="32" t="s">
        <v>5190</v>
      </c>
      <c r="I2503" s="32" t="s">
        <v>4605</v>
      </c>
      <c r="J2503" s="35">
        <v>130.08000000000001</v>
      </c>
      <c r="K2503" s="35">
        <v>0</v>
      </c>
      <c r="L2503" s="35">
        <v>0</v>
      </c>
      <c r="M2503" s="35">
        <v>0</v>
      </c>
      <c r="N2503" s="32" t="s">
        <v>2197</v>
      </c>
      <c r="O2503" s="32" t="s">
        <v>18</v>
      </c>
      <c r="P2503" s="32">
        <v>4</v>
      </c>
      <c r="Q2503" s="32" t="s">
        <v>9113</v>
      </c>
    </row>
    <row r="2504" spans="1:17" hidden="1" x14ac:dyDescent="0.25">
      <c r="A2504" s="57">
        <v>42250.594062962962</v>
      </c>
      <c r="B2504" s="32" t="s">
        <v>4333</v>
      </c>
      <c r="C2504" s="32" t="s">
        <v>9097</v>
      </c>
      <c r="D2504" s="32" t="s">
        <v>9098</v>
      </c>
      <c r="E2504" s="32" t="s">
        <v>9111</v>
      </c>
      <c r="F2504" s="32" t="s">
        <v>9112</v>
      </c>
      <c r="G2504" s="32" t="s">
        <v>3564</v>
      </c>
      <c r="H2504" s="32" t="s">
        <v>3565</v>
      </c>
      <c r="I2504" s="32" t="s">
        <v>4605</v>
      </c>
      <c r="J2504" s="35">
        <v>21.04</v>
      </c>
      <c r="K2504" s="35">
        <v>0</v>
      </c>
      <c r="L2504" s="35">
        <v>0</v>
      </c>
      <c r="M2504" s="35">
        <v>0</v>
      </c>
      <c r="N2504" s="32" t="s">
        <v>2197</v>
      </c>
      <c r="O2504" s="32" t="s">
        <v>18</v>
      </c>
      <c r="P2504" s="32">
        <v>4</v>
      </c>
      <c r="Q2504" s="32" t="s">
        <v>9113</v>
      </c>
    </row>
    <row r="2505" spans="1:17" hidden="1" x14ac:dyDescent="0.25">
      <c r="A2505" s="57">
        <v>42250.594064386576</v>
      </c>
      <c r="B2505" s="32" t="s">
        <v>70</v>
      </c>
      <c r="C2505" s="32" t="s">
        <v>9097</v>
      </c>
      <c r="D2505" s="32" t="s">
        <v>9098</v>
      </c>
      <c r="E2505" s="32" t="s">
        <v>9114</v>
      </c>
      <c r="F2505" s="32" t="s">
        <v>9115</v>
      </c>
      <c r="G2505" s="32" t="s">
        <v>3049</v>
      </c>
      <c r="H2505" s="32" t="s">
        <v>3050</v>
      </c>
      <c r="I2505" s="32" t="s">
        <v>4605</v>
      </c>
      <c r="J2505" s="35">
        <v>1626</v>
      </c>
      <c r="K2505" s="35">
        <v>0</v>
      </c>
      <c r="L2505" s="35">
        <v>0</v>
      </c>
      <c r="M2505" s="35">
        <v>0</v>
      </c>
      <c r="N2505" s="32" t="s">
        <v>2197</v>
      </c>
      <c r="O2505" s="32" t="s">
        <v>18</v>
      </c>
      <c r="P2505" s="32">
        <v>50</v>
      </c>
      <c r="Q2505" s="32" t="s">
        <v>9116</v>
      </c>
    </row>
    <row r="2506" spans="1:17" hidden="1" x14ac:dyDescent="0.25">
      <c r="A2506" s="57">
        <v>42250.594064386576</v>
      </c>
      <c r="B2506" s="32" t="s">
        <v>70</v>
      </c>
      <c r="C2506" s="32" t="s">
        <v>9097</v>
      </c>
      <c r="D2506" s="32" t="s">
        <v>9098</v>
      </c>
      <c r="E2506" s="32" t="s">
        <v>9114</v>
      </c>
      <c r="F2506" s="32" t="s">
        <v>9115</v>
      </c>
      <c r="G2506" s="32" t="s">
        <v>3564</v>
      </c>
      <c r="H2506" s="32" t="s">
        <v>3565</v>
      </c>
      <c r="I2506" s="32" t="s">
        <v>4605</v>
      </c>
      <c r="J2506" s="35">
        <v>263</v>
      </c>
      <c r="K2506" s="35">
        <v>0</v>
      </c>
      <c r="L2506" s="35">
        <v>0</v>
      </c>
      <c r="M2506" s="35">
        <v>0</v>
      </c>
      <c r="N2506" s="32" t="s">
        <v>2197</v>
      </c>
      <c r="O2506" s="32" t="s">
        <v>18</v>
      </c>
      <c r="P2506" s="32">
        <v>50</v>
      </c>
      <c r="Q2506" s="32" t="s">
        <v>9116</v>
      </c>
    </row>
    <row r="2507" spans="1:17" hidden="1" x14ac:dyDescent="0.25">
      <c r="A2507" s="57">
        <v>42250.594425196759</v>
      </c>
      <c r="B2507" s="32" t="s">
        <v>70</v>
      </c>
      <c r="C2507" s="32" t="s">
        <v>9097</v>
      </c>
      <c r="D2507" s="32" t="s">
        <v>9098</v>
      </c>
      <c r="E2507" s="32" t="s">
        <v>9099</v>
      </c>
      <c r="F2507" s="32" t="s">
        <v>9117</v>
      </c>
      <c r="G2507" s="32" t="s">
        <v>4061</v>
      </c>
      <c r="H2507" s="32" t="s">
        <v>4062</v>
      </c>
      <c r="I2507" s="32" t="s">
        <v>4605</v>
      </c>
      <c r="J2507" s="35">
        <v>49.37</v>
      </c>
      <c r="K2507" s="35">
        <v>0</v>
      </c>
      <c r="L2507" s="35">
        <v>0</v>
      </c>
      <c r="M2507" s="35">
        <v>0</v>
      </c>
      <c r="N2507" s="32" t="s">
        <v>2197</v>
      </c>
      <c r="O2507" s="32" t="s">
        <v>18</v>
      </c>
      <c r="P2507" s="32">
        <v>1</v>
      </c>
      <c r="Q2507" s="32" t="s">
        <v>9101</v>
      </c>
    </row>
    <row r="2508" spans="1:17" hidden="1" x14ac:dyDescent="0.25">
      <c r="A2508" s="57">
        <v>42250.594425196759</v>
      </c>
      <c r="B2508" s="32" t="s">
        <v>70</v>
      </c>
      <c r="C2508" s="32" t="s">
        <v>9097</v>
      </c>
      <c r="D2508" s="32" t="s">
        <v>9098</v>
      </c>
      <c r="E2508" s="32" t="s">
        <v>9099</v>
      </c>
      <c r="F2508" s="32" t="s">
        <v>9117</v>
      </c>
      <c r="G2508" s="32" t="s">
        <v>3087</v>
      </c>
      <c r="H2508" s="32" t="s">
        <v>3088</v>
      </c>
      <c r="I2508" s="32" t="s">
        <v>4605</v>
      </c>
      <c r="J2508" s="35">
        <v>10.07</v>
      </c>
      <c r="K2508" s="35">
        <v>0</v>
      </c>
      <c r="L2508" s="35">
        <v>0</v>
      </c>
      <c r="M2508" s="35">
        <v>0</v>
      </c>
      <c r="N2508" s="32" t="s">
        <v>2197</v>
      </c>
      <c r="O2508" s="32" t="s">
        <v>18</v>
      </c>
      <c r="P2508" s="32">
        <v>1</v>
      </c>
      <c r="Q2508" s="32" t="s">
        <v>9101</v>
      </c>
    </row>
    <row r="2509" spans="1:17" hidden="1" x14ac:dyDescent="0.25">
      <c r="A2509" s="57">
        <v>42250.594426469906</v>
      </c>
      <c r="B2509" s="32" t="s">
        <v>70</v>
      </c>
      <c r="C2509" s="32" t="s">
        <v>9097</v>
      </c>
      <c r="D2509" s="32" t="s">
        <v>9098</v>
      </c>
      <c r="E2509" s="32" t="s">
        <v>9102</v>
      </c>
      <c r="F2509" s="32" t="s">
        <v>9118</v>
      </c>
      <c r="G2509" s="32" t="s">
        <v>3049</v>
      </c>
      <c r="H2509" s="32" t="s">
        <v>3050</v>
      </c>
      <c r="I2509" s="32" t="s">
        <v>4605</v>
      </c>
      <c r="J2509" s="35">
        <v>260.16000000000003</v>
      </c>
      <c r="K2509" s="35">
        <v>0</v>
      </c>
      <c r="L2509" s="35">
        <v>0</v>
      </c>
      <c r="M2509" s="35">
        <v>0</v>
      </c>
      <c r="N2509" s="32" t="s">
        <v>2197</v>
      </c>
      <c r="O2509" s="32" t="s">
        <v>18</v>
      </c>
      <c r="P2509" s="32">
        <v>8</v>
      </c>
      <c r="Q2509" s="32" t="s">
        <v>9104</v>
      </c>
    </row>
    <row r="2510" spans="1:17" hidden="1" x14ac:dyDescent="0.25">
      <c r="A2510" s="57">
        <v>42250.594426469906</v>
      </c>
      <c r="B2510" s="32" t="s">
        <v>70</v>
      </c>
      <c r="C2510" s="32" t="s">
        <v>9097</v>
      </c>
      <c r="D2510" s="32" t="s">
        <v>9098</v>
      </c>
      <c r="E2510" s="32" t="s">
        <v>9102</v>
      </c>
      <c r="F2510" s="32" t="s">
        <v>9118</v>
      </c>
      <c r="G2510" s="32" t="s">
        <v>3564</v>
      </c>
      <c r="H2510" s="32" t="s">
        <v>3565</v>
      </c>
      <c r="I2510" s="32" t="s">
        <v>4605</v>
      </c>
      <c r="J2510" s="35">
        <v>15.78</v>
      </c>
      <c r="K2510" s="35">
        <v>0</v>
      </c>
      <c r="L2510" s="35">
        <v>0</v>
      </c>
      <c r="M2510" s="35">
        <v>0</v>
      </c>
      <c r="N2510" s="32" t="s">
        <v>2197</v>
      </c>
      <c r="O2510" s="32" t="s">
        <v>18</v>
      </c>
      <c r="P2510" s="32">
        <v>3</v>
      </c>
      <c r="Q2510" s="32" t="s">
        <v>9104</v>
      </c>
    </row>
    <row r="2511" spans="1:17" hidden="1" x14ac:dyDescent="0.25">
      <c r="A2511" s="57">
        <v>42250.594427546297</v>
      </c>
      <c r="B2511" s="32" t="s">
        <v>70</v>
      </c>
      <c r="C2511" s="32" t="s">
        <v>9097</v>
      </c>
      <c r="D2511" s="32" t="s">
        <v>9098</v>
      </c>
      <c r="E2511" s="32" t="s">
        <v>9105</v>
      </c>
      <c r="F2511" s="32" t="s">
        <v>9119</v>
      </c>
      <c r="G2511" s="32" t="s">
        <v>3049</v>
      </c>
      <c r="H2511" s="32" t="s">
        <v>3050</v>
      </c>
      <c r="I2511" s="32" t="s">
        <v>4605</v>
      </c>
      <c r="J2511" s="35">
        <v>357.72</v>
      </c>
      <c r="K2511" s="35">
        <v>0</v>
      </c>
      <c r="L2511" s="35">
        <v>0</v>
      </c>
      <c r="M2511" s="35">
        <v>0</v>
      </c>
      <c r="N2511" s="32" t="s">
        <v>2197</v>
      </c>
      <c r="O2511" s="32" t="s">
        <v>18</v>
      </c>
      <c r="P2511" s="32">
        <v>11</v>
      </c>
      <c r="Q2511" s="32" t="s">
        <v>9107</v>
      </c>
    </row>
    <row r="2512" spans="1:17" hidden="1" x14ac:dyDescent="0.25">
      <c r="A2512" s="57">
        <v>42250.594427546297</v>
      </c>
      <c r="B2512" s="32" t="s">
        <v>70</v>
      </c>
      <c r="C2512" s="32" t="s">
        <v>9097</v>
      </c>
      <c r="D2512" s="32" t="s">
        <v>9098</v>
      </c>
      <c r="E2512" s="32" t="s">
        <v>9105</v>
      </c>
      <c r="F2512" s="32" t="s">
        <v>9119</v>
      </c>
      <c r="G2512" s="32" t="s">
        <v>3564</v>
      </c>
      <c r="H2512" s="32" t="s">
        <v>3565</v>
      </c>
      <c r="I2512" s="32" t="s">
        <v>4605</v>
      </c>
      <c r="J2512" s="35">
        <v>57.86</v>
      </c>
      <c r="K2512" s="35">
        <v>0</v>
      </c>
      <c r="L2512" s="35">
        <v>0</v>
      </c>
      <c r="M2512" s="35">
        <v>0</v>
      </c>
      <c r="N2512" s="32" t="s">
        <v>2197</v>
      </c>
      <c r="O2512" s="32" t="s">
        <v>18</v>
      </c>
      <c r="P2512" s="32">
        <v>11</v>
      </c>
      <c r="Q2512" s="32" t="s">
        <v>9107</v>
      </c>
    </row>
    <row r="2513" spans="1:17" hidden="1" x14ac:dyDescent="0.25">
      <c r="A2513" s="57">
        <v>42250.594428622688</v>
      </c>
      <c r="B2513" s="32" t="s">
        <v>4333</v>
      </c>
      <c r="C2513" s="32" t="s">
        <v>9097</v>
      </c>
      <c r="D2513" s="32" t="s">
        <v>9098</v>
      </c>
      <c r="E2513" s="32" t="s">
        <v>9108</v>
      </c>
      <c r="F2513" s="32" t="s">
        <v>9120</v>
      </c>
      <c r="G2513" s="32" t="s">
        <v>3372</v>
      </c>
      <c r="H2513" s="32" t="s">
        <v>3373</v>
      </c>
      <c r="I2513" s="32" t="s">
        <v>4605</v>
      </c>
      <c r="J2513" s="35">
        <v>44.87</v>
      </c>
      <c r="K2513" s="35">
        <v>0</v>
      </c>
      <c r="L2513" s="35">
        <v>0</v>
      </c>
      <c r="M2513" s="35">
        <v>0</v>
      </c>
      <c r="N2513" s="32" t="s">
        <v>2197</v>
      </c>
      <c r="O2513" s="32" t="s">
        <v>18</v>
      </c>
      <c r="P2513" s="32">
        <v>1</v>
      </c>
      <c r="Q2513" s="32" t="s">
        <v>9110</v>
      </c>
    </row>
    <row r="2514" spans="1:17" hidden="1" x14ac:dyDescent="0.25">
      <c r="A2514" s="57">
        <v>42250.594428622688</v>
      </c>
      <c r="B2514" s="32" t="s">
        <v>4333</v>
      </c>
      <c r="C2514" s="32" t="s">
        <v>9097</v>
      </c>
      <c r="D2514" s="32" t="s">
        <v>9098</v>
      </c>
      <c r="E2514" s="32" t="s">
        <v>9108</v>
      </c>
      <c r="F2514" s="32" t="s">
        <v>9120</v>
      </c>
      <c r="G2514" s="32" t="s">
        <v>3087</v>
      </c>
      <c r="H2514" s="32" t="s">
        <v>3088</v>
      </c>
      <c r="I2514" s="32" t="s">
        <v>4605</v>
      </c>
      <c r="J2514" s="35">
        <v>10.07</v>
      </c>
      <c r="K2514" s="35">
        <v>0</v>
      </c>
      <c r="L2514" s="35">
        <v>0</v>
      </c>
      <c r="M2514" s="35">
        <v>0</v>
      </c>
      <c r="N2514" s="32" t="s">
        <v>2197</v>
      </c>
      <c r="O2514" s="32" t="s">
        <v>18</v>
      </c>
      <c r="P2514" s="32">
        <v>1</v>
      </c>
      <c r="Q2514" s="32" t="s">
        <v>9110</v>
      </c>
    </row>
    <row r="2515" spans="1:17" hidden="1" x14ac:dyDescent="0.25">
      <c r="A2515" s="57">
        <v>42250.594428622688</v>
      </c>
      <c r="B2515" s="32" t="s">
        <v>4333</v>
      </c>
      <c r="C2515" s="32" t="s">
        <v>9097</v>
      </c>
      <c r="D2515" s="32" t="s">
        <v>9098</v>
      </c>
      <c r="E2515" s="32" t="s">
        <v>9108</v>
      </c>
      <c r="F2515" s="32" t="s">
        <v>9120</v>
      </c>
      <c r="G2515" s="32" t="s">
        <v>3564</v>
      </c>
      <c r="H2515" s="32" t="s">
        <v>3565</v>
      </c>
      <c r="I2515" s="32" t="s">
        <v>4605</v>
      </c>
      <c r="J2515" s="35">
        <v>5.26</v>
      </c>
      <c r="K2515" s="35">
        <v>0</v>
      </c>
      <c r="L2515" s="35">
        <v>0</v>
      </c>
      <c r="M2515" s="35">
        <v>0</v>
      </c>
      <c r="N2515" s="32" t="s">
        <v>2197</v>
      </c>
      <c r="O2515" s="32" t="s">
        <v>18</v>
      </c>
      <c r="P2515" s="32">
        <v>1</v>
      </c>
      <c r="Q2515" s="32" t="s">
        <v>9110</v>
      </c>
    </row>
    <row r="2516" spans="1:17" hidden="1" x14ac:dyDescent="0.25">
      <c r="A2516" s="57">
        <v>42250.594428622688</v>
      </c>
      <c r="B2516" s="32" t="s">
        <v>4333</v>
      </c>
      <c r="C2516" s="32" t="s">
        <v>9097</v>
      </c>
      <c r="D2516" s="32" t="s">
        <v>9098</v>
      </c>
      <c r="E2516" s="32" t="s">
        <v>9108</v>
      </c>
      <c r="F2516" s="32" t="s">
        <v>9120</v>
      </c>
      <c r="G2516" s="32" t="s">
        <v>3049</v>
      </c>
      <c r="H2516" s="32" t="s">
        <v>3050</v>
      </c>
      <c r="I2516" s="32" t="s">
        <v>4605</v>
      </c>
      <c r="J2516" s="35">
        <v>32.520000000000003</v>
      </c>
      <c r="K2516" s="35">
        <v>0</v>
      </c>
      <c r="L2516" s="35">
        <v>0</v>
      </c>
      <c r="M2516" s="35">
        <v>0</v>
      </c>
      <c r="N2516" s="32" t="s">
        <v>2197</v>
      </c>
      <c r="O2516" s="32" t="s">
        <v>18</v>
      </c>
      <c r="P2516" s="32">
        <v>1</v>
      </c>
      <c r="Q2516" s="32" t="s">
        <v>9110</v>
      </c>
    </row>
    <row r="2517" spans="1:17" hidden="1" x14ac:dyDescent="0.25">
      <c r="A2517" s="57">
        <v>42250.594430439814</v>
      </c>
      <c r="B2517" s="32" t="s">
        <v>4333</v>
      </c>
      <c r="C2517" s="32" t="s">
        <v>9097</v>
      </c>
      <c r="D2517" s="32" t="s">
        <v>9098</v>
      </c>
      <c r="E2517" s="32" t="s">
        <v>9111</v>
      </c>
      <c r="F2517" s="32" t="s">
        <v>9121</v>
      </c>
      <c r="G2517" s="32" t="s">
        <v>5189</v>
      </c>
      <c r="H2517" s="32" t="s">
        <v>5190</v>
      </c>
      <c r="I2517" s="32" t="s">
        <v>4605</v>
      </c>
      <c r="J2517" s="35">
        <v>130.08000000000001</v>
      </c>
      <c r="K2517" s="35">
        <v>0</v>
      </c>
      <c r="L2517" s="35">
        <v>0</v>
      </c>
      <c r="M2517" s="35">
        <v>0</v>
      </c>
      <c r="N2517" s="32" t="s">
        <v>2197</v>
      </c>
      <c r="O2517" s="32" t="s">
        <v>18</v>
      </c>
      <c r="P2517" s="32">
        <v>4</v>
      </c>
      <c r="Q2517" s="32" t="s">
        <v>9113</v>
      </c>
    </row>
    <row r="2518" spans="1:17" hidden="1" x14ac:dyDescent="0.25">
      <c r="A2518" s="57">
        <v>42250.594430439814</v>
      </c>
      <c r="B2518" s="32" t="s">
        <v>4333</v>
      </c>
      <c r="C2518" s="32" t="s">
        <v>9097</v>
      </c>
      <c r="D2518" s="32" t="s">
        <v>9098</v>
      </c>
      <c r="E2518" s="32" t="s">
        <v>9111</v>
      </c>
      <c r="F2518" s="32" t="s">
        <v>9121</v>
      </c>
      <c r="G2518" s="32" t="s">
        <v>3564</v>
      </c>
      <c r="H2518" s="32" t="s">
        <v>3565</v>
      </c>
      <c r="I2518" s="32" t="s">
        <v>4605</v>
      </c>
      <c r="J2518" s="35">
        <v>21.04</v>
      </c>
      <c r="K2518" s="35">
        <v>0</v>
      </c>
      <c r="L2518" s="35">
        <v>0</v>
      </c>
      <c r="M2518" s="35">
        <v>0</v>
      </c>
      <c r="N2518" s="32" t="s">
        <v>2197</v>
      </c>
      <c r="O2518" s="32" t="s">
        <v>18</v>
      </c>
      <c r="P2518" s="32">
        <v>4</v>
      </c>
      <c r="Q2518" s="32" t="s">
        <v>9113</v>
      </c>
    </row>
    <row r="2519" spans="1:17" hidden="1" x14ac:dyDescent="0.25">
      <c r="A2519" s="57">
        <v>42250.594431712962</v>
      </c>
      <c r="B2519" s="32" t="s">
        <v>70</v>
      </c>
      <c r="C2519" s="32" t="s">
        <v>9097</v>
      </c>
      <c r="D2519" s="32" t="s">
        <v>9098</v>
      </c>
      <c r="E2519" s="32" t="s">
        <v>9114</v>
      </c>
      <c r="F2519" s="32" t="s">
        <v>9122</v>
      </c>
      <c r="G2519" s="32" t="s">
        <v>3049</v>
      </c>
      <c r="H2519" s="32" t="s">
        <v>3050</v>
      </c>
      <c r="I2519" s="32" t="s">
        <v>4605</v>
      </c>
      <c r="J2519" s="35">
        <v>1626</v>
      </c>
      <c r="K2519" s="35">
        <v>0</v>
      </c>
      <c r="L2519" s="35">
        <v>0</v>
      </c>
      <c r="M2519" s="35">
        <v>0</v>
      </c>
      <c r="N2519" s="32" t="s">
        <v>2197</v>
      </c>
      <c r="O2519" s="32" t="s">
        <v>18</v>
      </c>
      <c r="P2519" s="32">
        <v>50</v>
      </c>
      <c r="Q2519" s="32" t="s">
        <v>9116</v>
      </c>
    </row>
    <row r="2520" spans="1:17" hidden="1" x14ac:dyDescent="0.25">
      <c r="A2520" s="57">
        <v>42250.594431712962</v>
      </c>
      <c r="B2520" s="32" t="s">
        <v>70</v>
      </c>
      <c r="C2520" s="32" t="s">
        <v>9097</v>
      </c>
      <c r="D2520" s="32" t="s">
        <v>9098</v>
      </c>
      <c r="E2520" s="32" t="s">
        <v>9114</v>
      </c>
      <c r="F2520" s="32" t="s">
        <v>9122</v>
      </c>
      <c r="G2520" s="32" t="s">
        <v>3564</v>
      </c>
      <c r="H2520" s="32" t="s">
        <v>3565</v>
      </c>
      <c r="I2520" s="32" t="s">
        <v>4605</v>
      </c>
      <c r="J2520" s="35">
        <v>263</v>
      </c>
      <c r="K2520" s="35">
        <v>0</v>
      </c>
      <c r="L2520" s="35">
        <v>0</v>
      </c>
      <c r="M2520" s="35">
        <v>0</v>
      </c>
      <c r="N2520" s="32" t="s">
        <v>2197</v>
      </c>
      <c r="O2520" s="32" t="s">
        <v>18</v>
      </c>
      <c r="P2520" s="32">
        <v>50</v>
      </c>
      <c r="Q2520" s="32" t="s">
        <v>9116</v>
      </c>
    </row>
    <row r="2521" spans="1:17" x14ac:dyDescent="0.25">
      <c r="A2521" s="57">
        <v>42250.594763576388</v>
      </c>
      <c r="B2521" s="32"/>
      <c r="C2521" s="32" t="s">
        <v>5072</v>
      </c>
      <c r="D2521" s="32" t="s">
        <v>5073</v>
      </c>
      <c r="E2521" s="32" t="s">
        <v>6236</v>
      </c>
      <c r="F2521" s="32" t="s">
        <v>6237</v>
      </c>
      <c r="G2521" s="32" t="s">
        <v>58</v>
      </c>
      <c r="H2521" s="32" t="s">
        <v>59</v>
      </c>
      <c r="I2521" s="32" t="s">
        <v>2006</v>
      </c>
      <c r="J2521" s="35">
        <v>0</v>
      </c>
      <c r="K2521" s="35">
        <v>0</v>
      </c>
      <c r="L2521" s="35">
        <v>0</v>
      </c>
      <c r="M2521" s="35">
        <v>0</v>
      </c>
      <c r="N2521" s="32" t="s">
        <v>19</v>
      </c>
      <c r="O2521" s="32" t="s">
        <v>6238</v>
      </c>
      <c r="P2521" s="32">
        <v>0</v>
      </c>
      <c r="Q2521" s="32"/>
    </row>
    <row r="2522" spans="1:17" hidden="1" x14ac:dyDescent="0.25">
      <c r="A2522" s="57">
        <v>42250.595006099538</v>
      </c>
      <c r="B2522" s="32" t="s">
        <v>21</v>
      </c>
      <c r="C2522" s="32" t="s">
        <v>4239</v>
      </c>
      <c r="D2522" s="32" t="s">
        <v>4240</v>
      </c>
      <c r="E2522" s="32" t="s">
        <v>4241</v>
      </c>
      <c r="F2522" s="32" t="s">
        <v>9123</v>
      </c>
      <c r="G2522" s="32" t="s">
        <v>2646</v>
      </c>
      <c r="H2522" s="32" t="s">
        <v>2647</v>
      </c>
      <c r="I2522" s="32" t="s">
        <v>4605</v>
      </c>
      <c r="J2522" s="35">
        <v>20.2</v>
      </c>
      <c r="K2522" s="35">
        <v>0</v>
      </c>
      <c r="L2522" s="35">
        <v>0</v>
      </c>
      <c r="M2522" s="35">
        <v>0</v>
      </c>
      <c r="N2522" s="32" t="s">
        <v>2197</v>
      </c>
      <c r="O2522" s="32" t="s">
        <v>18</v>
      </c>
      <c r="P2522" s="32">
        <v>1</v>
      </c>
      <c r="Q2522" s="32" t="s">
        <v>2242</v>
      </c>
    </row>
    <row r="2523" spans="1:17" hidden="1" x14ac:dyDescent="0.25">
      <c r="A2523" s="57">
        <v>42250.595007523145</v>
      </c>
      <c r="B2523" s="32" t="s">
        <v>21</v>
      </c>
      <c r="C2523" s="32" t="s">
        <v>4239</v>
      </c>
      <c r="D2523" s="32" t="s">
        <v>4240</v>
      </c>
      <c r="E2523" s="32" t="s">
        <v>5342</v>
      </c>
      <c r="F2523" s="32" t="s">
        <v>9124</v>
      </c>
      <c r="G2523" s="32" t="s">
        <v>2646</v>
      </c>
      <c r="H2523" s="32" t="s">
        <v>2647</v>
      </c>
      <c r="I2523" s="32" t="s">
        <v>4605</v>
      </c>
      <c r="J2523" s="35">
        <v>323.2</v>
      </c>
      <c r="K2523" s="35">
        <v>0</v>
      </c>
      <c r="L2523" s="35">
        <v>0</v>
      </c>
      <c r="M2523" s="35">
        <v>0</v>
      </c>
      <c r="N2523" s="32" t="s">
        <v>2197</v>
      </c>
      <c r="O2523" s="32" t="s">
        <v>18</v>
      </c>
      <c r="P2523" s="32">
        <v>16</v>
      </c>
      <c r="Q2523" s="32" t="s">
        <v>5277</v>
      </c>
    </row>
    <row r="2524" spans="1:17" hidden="1" x14ac:dyDescent="0.25">
      <c r="A2524" s="57">
        <v>42250.595366516201</v>
      </c>
      <c r="B2524" s="32" t="s">
        <v>21</v>
      </c>
      <c r="C2524" s="32" t="s">
        <v>4242</v>
      </c>
      <c r="D2524" s="32" t="s">
        <v>4243</v>
      </c>
      <c r="E2524" s="32" t="s">
        <v>4244</v>
      </c>
      <c r="F2524" s="32" t="s">
        <v>9125</v>
      </c>
      <c r="G2524" s="32" t="s">
        <v>2679</v>
      </c>
      <c r="H2524" s="32" t="s">
        <v>2680</v>
      </c>
      <c r="I2524" s="32" t="s">
        <v>4605</v>
      </c>
      <c r="J2524" s="35">
        <v>243.72</v>
      </c>
      <c r="K2524" s="35">
        <v>0</v>
      </c>
      <c r="L2524" s="35">
        <v>0</v>
      </c>
      <c r="M2524" s="35">
        <v>0</v>
      </c>
      <c r="N2524" s="32" t="s">
        <v>2197</v>
      </c>
      <c r="O2524" s="32" t="s">
        <v>18</v>
      </c>
      <c r="P2524" s="32">
        <v>4</v>
      </c>
      <c r="Q2524" s="32" t="s">
        <v>2291</v>
      </c>
    </row>
    <row r="2525" spans="1:17" hidden="1" x14ac:dyDescent="0.25">
      <c r="A2525" s="57">
        <v>42250.595366516201</v>
      </c>
      <c r="B2525" s="32" t="s">
        <v>21</v>
      </c>
      <c r="C2525" s="32" t="s">
        <v>4242</v>
      </c>
      <c r="D2525" s="32" t="s">
        <v>4243</v>
      </c>
      <c r="E2525" s="32" t="s">
        <v>4244</v>
      </c>
      <c r="F2525" s="32" t="s">
        <v>9125</v>
      </c>
      <c r="G2525" s="32" t="s">
        <v>3079</v>
      </c>
      <c r="H2525" s="32" t="s">
        <v>3080</v>
      </c>
      <c r="I2525" s="32" t="s">
        <v>4605</v>
      </c>
      <c r="J2525" s="35">
        <v>22.12</v>
      </c>
      <c r="K2525" s="35">
        <v>0</v>
      </c>
      <c r="L2525" s="35">
        <v>0</v>
      </c>
      <c r="M2525" s="35">
        <v>0</v>
      </c>
      <c r="N2525" s="32" t="s">
        <v>2197</v>
      </c>
      <c r="O2525" s="32" t="s">
        <v>18</v>
      </c>
      <c r="P2525" s="32">
        <v>4</v>
      </c>
      <c r="Q2525" s="32" t="s">
        <v>2291</v>
      </c>
    </row>
    <row r="2526" spans="1:17" hidden="1" x14ac:dyDescent="0.25">
      <c r="A2526" s="57">
        <v>42250.595366516201</v>
      </c>
      <c r="B2526" s="32" t="s">
        <v>21</v>
      </c>
      <c r="C2526" s="32" t="s">
        <v>4242</v>
      </c>
      <c r="D2526" s="32" t="s">
        <v>4243</v>
      </c>
      <c r="E2526" s="32" t="s">
        <v>4244</v>
      </c>
      <c r="F2526" s="32" t="s">
        <v>9125</v>
      </c>
      <c r="G2526" s="32" t="s">
        <v>3002</v>
      </c>
      <c r="H2526" s="32" t="s">
        <v>3003</v>
      </c>
      <c r="I2526" s="32" t="s">
        <v>4605</v>
      </c>
      <c r="J2526" s="35">
        <v>57.36</v>
      </c>
      <c r="K2526" s="35">
        <v>0</v>
      </c>
      <c r="L2526" s="35">
        <v>0</v>
      </c>
      <c r="M2526" s="35">
        <v>0</v>
      </c>
      <c r="N2526" s="32" t="s">
        <v>2197</v>
      </c>
      <c r="O2526" s="32" t="s">
        <v>18</v>
      </c>
      <c r="P2526" s="32">
        <v>4</v>
      </c>
      <c r="Q2526" s="32" t="s">
        <v>2291</v>
      </c>
    </row>
    <row r="2527" spans="1:17" hidden="1" x14ac:dyDescent="0.25">
      <c r="A2527" s="57">
        <v>42250.595941631946</v>
      </c>
      <c r="B2527" s="32" t="s">
        <v>21</v>
      </c>
      <c r="C2527" s="32" t="s">
        <v>4245</v>
      </c>
      <c r="D2527" s="32" t="s">
        <v>4246</v>
      </c>
      <c r="E2527" s="32" t="s">
        <v>4247</v>
      </c>
      <c r="F2527" s="32" t="s">
        <v>9126</v>
      </c>
      <c r="G2527" s="32" t="s">
        <v>2679</v>
      </c>
      <c r="H2527" s="32" t="s">
        <v>2680</v>
      </c>
      <c r="I2527" s="32" t="s">
        <v>4605</v>
      </c>
      <c r="J2527" s="35">
        <v>304.64999999999998</v>
      </c>
      <c r="K2527" s="35">
        <v>0</v>
      </c>
      <c r="L2527" s="35">
        <v>0</v>
      </c>
      <c r="M2527" s="35">
        <v>0</v>
      </c>
      <c r="N2527" s="32" t="s">
        <v>2197</v>
      </c>
      <c r="O2527" s="32" t="s">
        <v>18</v>
      </c>
      <c r="P2527" s="32">
        <v>5</v>
      </c>
      <c r="Q2527" s="32" t="s">
        <v>2472</v>
      </c>
    </row>
    <row r="2528" spans="1:17" hidden="1" x14ac:dyDescent="0.25">
      <c r="A2528" s="57">
        <v>42250.596750381941</v>
      </c>
      <c r="B2528" s="32" t="s">
        <v>70</v>
      </c>
      <c r="C2528" s="32" t="s">
        <v>4489</v>
      </c>
      <c r="D2528" s="32" t="s">
        <v>4490</v>
      </c>
      <c r="E2528" s="32" t="s">
        <v>4491</v>
      </c>
      <c r="F2528" s="32" t="s">
        <v>9127</v>
      </c>
      <c r="G2528" s="32" t="s">
        <v>3372</v>
      </c>
      <c r="H2528" s="32" t="s">
        <v>3373</v>
      </c>
      <c r="I2528" s="32" t="s">
        <v>4605</v>
      </c>
      <c r="J2528" s="35">
        <v>4487</v>
      </c>
      <c r="K2528" s="35">
        <v>0</v>
      </c>
      <c r="L2528" s="35">
        <v>0</v>
      </c>
      <c r="M2528" s="35">
        <v>0</v>
      </c>
      <c r="N2528" s="32" t="s">
        <v>2197</v>
      </c>
      <c r="O2528" s="32" t="s">
        <v>18</v>
      </c>
      <c r="P2528" s="32">
        <v>100</v>
      </c>
      <c r="Q2528" s="32" t="s">
        <v>4372</v>
      </c>
    </row>
    <row r="2529" spans="1:17" hidden="1" x14ac:dyDescent="0.25">
      <c r="A2529" s="57">
        <v>42250.597083136578</v>
      </c>
      <c r="B2529" s="32" t="s">
        <v>70</v>
      </c>
      <c r="C2529" s="32" t="s">
        <v>4286</v>
      </c>
      <c r="D2529" s="32" t="s">
        <v>4287</v>
      </c>
      <c r="E2529" s="32" t="s">
        <v>4288</v>
      </c>
      <c r="F2529" s="32" t="s">
        <v>9128</v>
      </c>
      <c r="G2529" s="32" t="s">
        <v>3049</v>
      </c>
      <c r="H2529" s="32" t="s">
        <v>3050</v>
      </c>
      <c r="I2529" s="32" t="s">
        <v>4605</v>
      </c>
      <c r="J2529" s="35">
        <v>585.36</v>
      </c>
      <c r="K2529" s="35">
        <v>0</v>
      </c>
      <c r="L2529" s="35">
        <v>0</v>
      </c>
      <c r="M2529" s="35">
        <v>0</v>
      </c>
      <c r="N2529" s="32" t="s">
        <v>2197</v>
      </c>
      <c r="O2529" s="32" t="s">
        <v>18</v>
      </c>
      <c r="P2529" s="32">
        <v>18</v>
      </c>
      <c r="Q2529" s="32" t="s">
        <v>3545</v>
      </c>
    </row>
    <row r="2530" spans="1:17" hidden="1" x14ac:dyDescent="0.25">
      <c r="A2530" s="57">
        <v>42250.597083136578</v>
      </c>
      <c r="B2530" s="32" t="s">
        <v>70</v>
      </c>
      <c r="C2530" s="32" t="s">
        <v>4286</v>
      </c>
      <c r="D2530" s="32" t="s">
        <v>4287</v>
      </c>
      <c r="E2530" s="32" t="s">
        <v>4288</v>
      </c>
      <c r="F2530" s="32" t="s">
        <v>9128</v>
      </c>
      <c r="G2530" s="32" t="s">
        <v>2806</v>
      </c>
      <c r="H2530" s="32" t="s">
        <v>2807</v>
      </c>
      <c r="I2530" s="32" t="s">
        <v>4605</v>
      </c>
      <c r="J2530" s="35">
        <v>27</v>
      </c>
      <c r="K2530" s="35">
        <v>0</v>
      </c>
      <c r="L2530" s="35">
        <v>0</v>
      </c>
      <c r="M2530" s="35">
        <v>0</v>
      </c>
      <c r="N2530" s="32" t="s">
        <v>2197</v>
      </c>
      <c r="O2530" s="32" t="s">
        <v>18</v>
      </c>
      <c r="P2530" s="32">
        <v>18</v>
      </c>
      <c r="Q2530" s="32" t="s">
        <v>3545</v>
      </c>
    </row>
    <row r="2531" spans="1:17" hidden="1" x14ac:dyDescent="0.25">
      <c r="A2531" s="57">
        <v>42250.597083136578</v>
      </c>
      <c r="B2531" s="32" t="s">
        <v>70</v>
      </c>
      <c r="C2531" s="32" t="s">
        <v>4286</v>
      </c>
      <c r="D2531" s="32" t="s">
        <v>4287</v>
      </c>
      <c r="E2531" s="32" t="s">
        <v>4288</v>
      </c>
      <c r="F2531" s="32" t="s">
        <v>9128</v>
      </c>
      <c r="G2531" s="32" t="s">
        <v>3379</v>
      </c>
      <c r="H2531" s="32" t="s">
        <v>3380</v>
      </c>
      <c r="I2531" s="32" t="s">
        <v>4605</v>
      </c>
      <c r="J2531" s="35">
        <v>18.98</v>
      </c>
      <c r="K2531" s="35">
        <v>0</v>
      </c>
      <c r="L2531" s="35">
        <v>0</v>
      </c>
      <c r="M2531" s="35">
        <v>0</v>
      </c>
      <c r="N2531" s="32" t="s">
        <v>2197</v>
      </c>
      <c r="O2531" s="32" t="s">
        <v>18</v>
      </c>
      <c r="P2531" s="32">
        <v>1</v>
      </c>
      <c r="Q2531" s="32" t="s">
        <v>3545</v>
      </c>
    </row>
    <row r="2532" spans="1:17" hidden="1" x14ac:dyDescent="0.25">
      <c r="A2532" s="57">
        <v>42250.597085104164</v>
      </c>
      <c r="B2532" s="32" t="s">
        <v>70</v>
      </c>
      <c r="C2532" s="32" t="s">
        <v>4286</v>
      </c>
      <c r="D2532" s="32" t="s">
        <v>4287</v>
      </c>
      <c r="E2532" s="32" t="s">
        <v>5738</v>
      </c>
      <c r="F2532" s="32" t="s">
        <v>9129</v>
      </c>
      <c r="G2532" s="32" t="s">
        <v>5189</v>
      </c>
      <c r="H2532" s="32" t="s">
        <v>5190</v>
      </c>
      <c r="I2532" s="32" t="s">
        <v>4605</v>
      </c>
      <c r="J2532" s="35">
        <v>975.6</v>
      </c>
      <c r="K2532" s="35">
        <v>0</v>
      </c>
      <c r="L2532" s="35">
        <v>0</v>
      </c>
      <c r="M2532" s="35">
        <v>0</v>
      </c>
      <c r="N2532" s="32" t="s">
        <v>2197</v>
      </c>
      <c r="O2532" s="32" t="s">
        <v>18</v>
      </c>
      <c r="P2532" s="32">
        <v>30</v>
      </c>
      <c r="Q2532" s="32" t="s">
        <v>5458</v>
      </c>
    </row>
    <row r="2533" spans="1:17" hidden="1" x14ac:dyDescent="0.25">
      <c r="A2533" s="57">
        <v>42250.597085104164</v>
      </c>
      <c r="B2533" s="32" t="s">
        <v>70</v>
      </c>
      <c r="C2533" s="32" t="s">
        <v>4286</v>
      </c>
      <c r="D2533" s="32" t="s">
        <v>4287</v>
      </c>
      <c r="E2533" s="32" t="s">
        <v>5738</v>
      </c>
      <c r="F2533" s="32" t="s">
        <v>9129</v>
      </c>
      <c r="G2533" s="32" t="s">
        <v>5641</v>
      </c>
      <c r="H2533" s="32" t="s">
        <v>5642</v>
      </c>
      <c r="I2533" s="32" t="s">
        <v>4605</v>
      </c>
      <c r="J2533" s="35">
        <v>19.55</v>
      </c>
      <c r="K2533" s="35">
        <v>0</v>
      </c>
      <c r="L2533" s="35">
        <v>0</v>
      </c>
      <c r="M2533" s="35">
        <v>0</v>
      </c>
      <c r="N2533" s="32" t="s">
        <v>2197</v>
      </c>
      <c r="O2533" s="32" t="s">
        <v>18</v>
      </c>
      <c r="P2533" s="32">
        <v>5</v>
      </c>
      <c r="Q2533" s="32" t="s">
        <v>5458</v>
      </c>
    </row>
    <row r="2534" spans="1:17" hidden="1" x14ac:dyDescent="0.25">
      <c r="A2534" s="57">
        <v>42250.597085104164</v>
      </c>
      <c r="B2534" s="32" t="s">
        <v>70</v>
      </c>
      <c r="C2534" s="32" t="s">
        <v>4286</v>
      </c>
      <c r="D2534" s="32" t="s">
        <v>4287</v>
      </c>
      <c r="E2534" s="32" t="s">
        <v>5738</v>
      </c>
      <c r="F2534" s="32" t="s">
        <v>9129</v>
      </c>
      <c r="G2534" s="32" t="s">
        <v>5192</v>
      </c>
      <c r="H2534" s="32" t="s">
        <v>5193</v>
      </c>
      <c r="I2534" s="32" t="s">
        <v>4605</v>
      </c>
      <c r="J2534" s="35">
        <v>37.5</v>
      </c>
      <c r="K2534" s="35">
        <v>0</v>
      </c>
      <c r="L2534" s="35">
        <v>0</v>
      </c>
      <c r="M2534" s="35">
        <v>0</v>
      </c>
      <c r="N2534" s="32" t="s">
        <v>2197</v>
      </c>
      <c r="O2534" s="32" t="s">
        <v>18</v>
      </c>
      <c r="P2534" s="32">
        <v>25</v>
      </c>
      <c r="Q2534" s="32" t="s">
        <v>5458</v>
      </c>
    </row>
    <row r="2535" spans="1:17" hidden="1" x14ac:dyDescent="0.25">
      <c r="A2535" s="57">
        <v>42250.597378622682</v>
      </c>
      <c r="B2535" s="32" t="s">
        <v>70</v>
      </c>
      <c r="C2535" s="32" t="s">
        <v>4900</v>
      </c>
      <c r="D2535" s="32" t="s">
        <v>4901</v>
      </c>
      <c r="E2535" s="32" t="s">
        <v>5086</v>
      </c>
      <c r="F2535" s="32" t="s">
        <v>9130</v>
      </c>
      <c r="G2535" s="32" t="s">
        <v>2679</v>
      </c>
      <c r="H2535" s="32" t="s">
        <v>2680</v>
      </c>
      <c r="I2535" s="32" t="s">
        <v>4605</v>
      </c>
      <c r="J2535" s="35">
        <v>86.06</v>
      </c>
      <c r="K2535" s="35">
        <v>0</v>
      </c>
      <c r="L2535" s="35">
        <v>0</v>
      </c>
      <c r="M2535" s="35">
        <v>0</v>
      </c>
      <c r="N2535" s="32" t="s">
        <v>2197</v>
      </c>
      <c r="O2535" s="32" t="s">
        <v>18</v>
      </c>
      <c r="P2535" s="32">
        <v>2</v>
      </c>
      <c r="Q2535" s="32" t="s">
        <v>4792</v>
      </c>
    </row>
    <row r="2536" spans="1:17" hidden="1" x14ac:dyDescent="0.25">
      <c r="A2536" s="57">
        <v>42250.597378622682</v>
      </c>
      <c r="B2536" s="32" t="s">
        <v>70</v>
      </c>
      <c r="C2536" s="32" t="s">
        <v>4900</v>
      </c>
      <c r="D2536" s="32" t="s">
        <v>4901</v>
      </c>
      <c r="E2536" s="32" t="s">
        <v>5086</v>
      </c>
      <c r="F2536" s="32" t="s">
        <v>9130</v>
      </c>
      <c r="G2536" s="32" t="s">
        <v>3079</v>
      </c>
      <c r="H2536" s="32" t="s">
        <v>3080</v>
      </c>
      <c r="I2536" s="32" t="s">
        <v>4605</v>
      </c>
      <c r="J2536" s="35">
        <v>7.82</v>
      </c>
      <c r="K2536" s="35">
        <v>0</v>
      </c>
      <c r="L2536" s="35">
        <v>0</v>
      </c>
      <c r="M2536" s="35">
        <v>0</v>
      </c>
      <c r="N2536" s="32" t="s">
        <v>2197</v>
      </c>
      <c r="O2536" s="32" t="s">
        <v>18</v>
      </c>
      <c r="P2536" s="32">
        <v>2</v>
      </c>
      <c r="Q2536" s="32" t="s">
        <v>4792</v>
      </c>
    </row>
    <row r="2537" spans="1:17" x14ac:dyDescent="0.25">
      <c r="A2537" s="57">
        <v>42250.600593437499</v>
      </c>
      <c r="B2537" s="32" t="s">
        <v>22</v>
      </c>
      <c r="C2537" s="32" t="s">
        <v>4657</v>
      </c>
      <c r="D2537" s="32" t="s">
        <v>4658</v>
      </c>
      <c r="E2537" s="32" t="s">
        <v>6239</v>
      </c>
      <c r="F2537" s="32" t="s">
        <v>6240</v>
      </c>
      <c r="G2537" s="32" t="s">
        <v>537</v>
      </c>
      <c r="H2537" s="32" t="s">
        <v>537</v>
      </c>
      <c r="I2537" s="32" t="s">
        <v>2017</v>
      </c>
      <c r="J2537" s="35">
        <v>296.18</v>
      </c>
      <c r="K2537" s="35">
        <v>0</v>
      </c>
      <c r="L2537" s="35">
        <v>15</v>
      </c>
      <c r="M2537" s="35">
        <v>0</v>
      </c>
      <c r="N2537" s="32" t="s">
        <v>19</v>
      </c>
      <c r="O2537" s="32" t="s">
        <v>37</v>
      </c>
      <c r="P2537" s="32">
        <v>1</v>
      </c>
      <c r="Q2537" s="32" t="s">
        <v>6241</v>
      </c>
    </row>
    <row r="2538" spans="1:17" x14ac:dyDescent="0.25">
      <c r="A2538" s="57">
        <v>42250.622911921295</v>
      </c>
      <c r="B2538" s="32"/>
      <c r="C2538" s="32" t="s">
        <v>6242</v>
      </c>
      <c r="D2538" s="32" t="s">
        <v>3389</v>
      </c>
      <c r="E2538" s="32" t="s">
        <v>6243</v>
      </c>
      <c r="F2538" s="32" t="s">
        <v>6244</v>
      </c>
      <c r="G2538" s="32" t="s">
        <v>58</v>
      </c>
      <c r="H2538" s="32" t="s">
        <v>59</v>
      </c>
      <c r="I2538" s="32" t="s">
        <v>2006</v>
      </c>
      <c r="J2538" s="35">
        <v>0</v>
      </c>
      <c r="K2538" s="35">
        <v>0</v>
      </c>
      <c r="L2538" s="35">
        <v>0</v>
      </c>
      <c r="M2538" s="35">
        <v>0</v>
      </c>
      <c r="N2538" s="32" t="s">
        <v>19</v>
      </c>
      <c r="O2538" s="32" t="s">
        <v>322</v>
      </c>
      <c r="P2538" s="32">
        <v>0</v>
      </c>
      <c r="Q2538" s="32"/>
    </row>
    <row r="2539" spans="1:17" x14ac:dyDescent="0.25">
      <c r="A2539" s="57">
        <v>42250.625660104168</v>
      </c>
      <c r="B2539" s="32"/>
      <c r="C2539" s="32" t="s">
        <v>2475</v>
      </c>
      <c r="D2539" s="32" t="s">
        <v>334</v>
      </c>
      <c r="E2539" s="32" t="s">
        <v>6245</v>
      </c>
      <c r="F2539" s="32" t="s">
        <v>6246</v>
      </c>
      <c r="G2539" s="32" t="s">
        <v>58</v>
      </c>
      <c r="H2539" s="32" t="s">
        <v>59</v>
      </c>
      <c r="I2539" s="32" t="s">
        <v>2006</v>
      </c>
      <c r="J2539" s="35">
        <v>0</v>
      </c>
      <c r="K2539" s="35">
        <v>0</v>
      </c>
      <c r="L2539" s="35">
        <v>0</v>
      </c>
      <c r="M2539" s="35">
        <v>0</v>
      </c>
      <c r="N2539" s="32" t="s">
        <v>721</v>
      </c>
      <c r="O2539" s="32" t="s">
        <v>322</v>
      </c>
      <c r="P2539" s="32">
        <v>0</v>
      </c>
      <c r="Q2539" s="32"/>
    </row>
    <row r="2540" spans="1:17" hidden="1" x14ac:dyDescent="0.25">
      <c r="A2540" s="57">
        <v>42250.63282658565</v>
      </c>
      <c r="B2540" s="32" t="s">
        <v>256</v>
      </c>
      <c r="C2540" s="32" t="s">
        <v>9131</v>
      </c>
      <c r="D2540" s="32" t="s">
        <v>9132</v>
      </c>
      <c r="E2540" s="32" t="s">
        <v>9133</v>
      </c>
      <c r="F2540" s="32" t="s">
        <v>9134</v>
      </c>
      <c r="G2540" s="32" t="s">
        <v>2646</v>
      </c>
      <c r="H2540" s="32" t="s">
        <v>2647</v>
      </c>
      <c r="I2540" s="32" t="s">
        <v>4605</v>
      </c>
      <c r="J2540" s="35">
        <v>704.1</v>
      </c>
      <c r="K2540" s="35">
        <v>0</v>
      </c>
      <c r="L2540" s="35">
        <v>0</v>
      </c>
      <c r="M2540" s="35">
        <v>0</v>
      </c>
      <c r="N2540" s="32" t="s">
        <v>2197</v>
      </c>
      <c r="O2540" s="32" t="s">
        <v>18</v>
      </c>
      <c r="P2540" s="32">
        <v>30</v>
      </c>
      <c r="Q2540" s="32" t="s">
        <v>9135</v>
      </c>
    </row>
    <row r="2541" spans="1:17" hidden="1" x14ac:dyDescent="0.25">
      <c r="A2541" s="57">
        <v>42250.632882141203</v>
      </c>
      <c r="B2541" s="32" t="s">
        <v>256</v>
      </c>
      <c r="C2541" s="32" t="s">
        <v>9131</v>
      </c>
      <c r="D2541" s="32" t="s">
        <v>9132</v>
      </c>
      <c r="E2541" s="32" t="s">
        <v>9133</v>
      </c>
      <c r="F2541" s="32" t="s">
        <v>9136</v>
      </c>
      <c r="G2541" s="32" t="s">
        <v>2646</v>
      </c>
      <c r="H2541" s="32" t="s">
        <v>2647</v>
      </c>
      <c r="I2541" s="32" t="s">
        <v>4605</v>
      </c>
      <c r="J2541" s="35">
        <v>704.1</v>
      </c>
      <c r="K2541" s="35">
        <v>0</v>
      </c>
      <c r="L2541" s="35">
        <v>0</v>
      </c>
      <c r="M2541" s="35">
        <v>0</v>
      </c>
      <c r="N2541" s="32" t="s">
        <v>2197</v>
      </c>
      <c r="O2541" s="32" t="s">
        <v>18</v>
      </c>
      <c r="P2541" s="32">
        <v>30</v>
      </c>
      <c r="Q2541" s="32" t="s">
        <v>9135</v>
      </c>
    </row>
    <row r="2542" spans="1:17" x14ac:dyDescent="0.25">
      <c r="A2542" s="57">
        <v>42250.661655868054</v>
      </c>
      <c r="B2542" s="32" t="s">
        <v>22</v>
      </c>
      <c r="C2542" s="32" t="s">
        <v>4397</v>
      </c>
      <c r="D2542" s="32" t="s">
        <v>4398</v>
      </c>
      <c r="E2542" s="32" t="s">
        <v>6247</v>
      </c>
      <c r="F2542" s="32" t="s">
        <v>6248</v>
      </c>
      <c r="G2542" s="32" t="s">
        <v>25</v>
      </c>
      <c r="H2542" s="32" t="s">
        <v>26</v>
      </c>
      <c r="I2542" s="32" t="s">
        <v>2006</v>
      </c>
      <c r="J2542" s="35">
        <v>0</v>
      </c>
      <c r="K2542" s="35">
        <v>0</v>
      </c>
      <c r="L2542" s="35">
        <v>0</v>
      </c>
      <c r="M2542" s="35">
        <v>0</v>
      </c>
      <c r="N2542" s="32" t="s">
        <v>19</v>
      </c>
      <c r="O2542" s="32" t="s">
        <v>27</v>
      </c>
      <c r="P2542" s="32">
        <v>3.5</v>
      </c>
      <c r="Q2542" s="32"/>
    </row>
    <row r="2543" spans="1:17" x14ac:dyDescent="0.25">
      <c r="A2543" s="57">
        <v>42250.661655868054</v>
      </c>
      <c r="B2543" s="32" t="s">
        <v>22</v>
      </c>
      <c r="C2543" s="32" t="s">
        <v>4397</v>
      </c>
      <c r="D2543" s="32" t="s">
        <v>4398</v>
      </c>
      <c r="E2543" s="32" t="s">
        <v>6247</v>
      </c>
      <c r="F2543" s="32" t="s">
        <v>6248</v>
      </c>
      <c r="G2543" s="32" t="s">
        <v>29</v>
      </c>
      <c r="H2543" s="32" t="s">
        <v>30</v>
      </c>
      <c r="I2543" s="32" t="s">
        <v>2006</v>
      </c>
      <c r="J2543" s="35">
        <v>0</v>
      </c>
      <c r="K2543" s="35">
        <v>0</v>
      </c>
      <c r="L2543" s="35">
        <v>0</v>
      </c>
      <c r="M2543" s="35">
        <v>8.75</v>
      </c>
      <c r="N2543" s="32" t="s">
        <v>19</v>
      </c>
      <c r="O2543" s="32" t="s">
        <v>27</v>
      </c>
      <c r="P2543" s="32">
        <v>1</v>
      </c>
      <c r="Q2543" s="32"/>
    </row>
    <row r="2544" spans="1:17" x14ac:dyDescent="0.25">
      <c r="A2544" s="57">
        <v>42250.661959143516</v>
      </c>
      <c r="B2544" s="32" t="s">
        <v>22</v>
      </c>
      <c r="C2544" s="32" t="s">
        <v>6249</v>
      </c>
      <c r="D2544" s="32" t="s">
        <v>6250</v>
      </c>
      <c r="E2544" s="32" t="s">
        <v>6251</v>
      </c>
      <c r="F2544" s="32" t="s">
        <v>6252</v>
      </c>
      <c r="G2544" s="32" t="s">
        <v>25</v>
      </c>
      <c r="H2544" s="32" t="s">
        <v>26</v>
      </c>
      <c r="I2544" s="32" t="s">
        <v>2006</v>
      </c>
      <c r="J2544" s="35">
        <v>0</v>
      </c>
      <c r="K2544" s="35">
        <v>0</v>
      </c>
      <c r="L2544" s="35">
        <v>0</v>
      </c>
      <c r="M2544" s="35">
        <v>0</v>
      </c>
      <c r="N2544" s="32" t="s">
        <v>19</v>
      </c>
      <c r="O2544" s="32" t="s">
        <v>24</v>
      </c>
      <c r="P2544" s="32">
        <v>0.75</v>
      </c>
      <c r="Q2544" s="32"/>
    </row>
    <row r="2545" spans="1:17" x14ac:dyDescent="0.25">
      <c r="A2545" s="57">
        <v>42250.661959143516</v>
      </c>
      <c r="B2545" s="32" t="s">
        <v>22</v>
      </c>
      <c r="C2545" s="32" t="s">
        <v>6249</v>
      </c>
      <c r="D2545" s="32" t="s">
        <v>6250</v>
      </c>
      <c r="E2545" s="32" t="s">
        <v>6251</v>
      </c>
      <c r="F2545" s="32" t="s">
        <v>6252</v>
      </c>
      <c r="G2545" s="32" t="s">
        <v>5487</v>
      </c>
      <c r="H2545" s="32" t="s">
        <v>5488</v>
      </c>
      <c r="I2545" s="32" t="s">
        <v>2006</v>
      </c>
      <c r="J2545" s="35">
        <v>0</v>
      </c>
      <c r="K2545" s="35">
        <v>134.66999999999999</v>
      </c>
      <c r="L2545" s="35">
        <v>0</v>
      </c>
      <c r="M2545" s="35">
        <v>0</v>
      </c>
      <c r="N2545" s="32" t="s">
        <v>19</v>
      </c>
      <c r="O2545" s="32" t="s">
        <v>24</v>
      </c>
      <c r="P2545" s="32">
        <v>1</v>
      </c>
      <c r="Q2545" s="32"/>
    </row>
    <row r="2546" spans="1:17" x14ac:dyDescent="0.25">
      <c r="A2546" s="57">
        <v>42250.661959143516</v>
      </c>
      <c r="B2546" s="32" t="s">
        <v>22</v>
      </c>
      <c r="C2546" s="32" t="s">
        <v>6249</v>
      </c>
      <c r="D2546" s="32" t="s">
        <v>6250</v>
      </c>
      <c r="E2546" s="32" t="s">
        <v>6251</v>
      </c>
      <c r="F2546" s="32" t="s">
        <v>6252</v>
      </c>
      <c r="G2546" s="32" t="s">
        <v>35</v>
      </c>
      <c r="H2546" s="32" t="s">
        <v>38</v>
      </c>
      <c r="I2546" s="32" t="s">
        <v>2006</v>
      </c>
      <c r="J2546" s="35">
        <v>0</v>
      </c>
      <c r="K2546" s="35">
        <v>0</v>
      </c>
      <c r="L2546" s="35">
        <v>0</v>
      </c>
      <c r="M2546" s="35">
        <v>21.4</v>
      </c>
      <c r="N2546" s="32" t="s">
        <v>19</v>
      </c>
      <c r="O2546" s="32" t="s">
        <v>24</v>
      </c>
      <c r="P2546" s="32">
        <v>1</v>
      </c>
      <c r="Q2546" s="32"/>
    </row>
    <row r="2547" spans="1:17" x14ac:dyDescent="0.25">
      <c r="A2547" s="57">
        <v>42250.662094409723</v>
      </c>
      <c r="B2547" s="32" t="s">
        <v>22</v>
      </c>
      <c r="C2547" s="32" t="s">
        <v>4397</v>
      </c>
      <c r="D2547" s="32" t="s">
        <v>4398</v>
      </c>
      <c r="E2547" s="32" t="s">
        <v>6253</v>
      </c>
      <c r="F2547" s="32" t="s">
        <v>6254</v>
      </c>
      <c r="G2547" s="32" t="s">
        <v>25</v>
      </c>
      <c r="H2547" s="32" t="s">
        <v>26</v>
      </c>
      <c r="I2547" s="32" t="s">
        <v>2006</v>
      </c>
      <c r="J2547" s="35">
        <v>0</v>
      </c>
      <c r="K2547" s="35">
        <v>0</v>
      </c>
      <c r="L2547" s="35">
        <v>0</v>
      </c>
      <c r="M2547" s="35">
        <v>0</v>
      </c>
      <c r="N2547" s="32" t="s">
        <v>19</v>
      </c>
      <c r="O2547" s="32" t="s">
        <v>27</v>
      </c>
      <c r="P2547" s="32">
        <v>1.25</v>
      </c>
      <c r="Q2547" s="32"/>
    </row>
    <row r="2548" spans="1:17" x14ac:dyDescent="0.25">
      <c r="A2548" s="57">
        <v>42250.662094409723</v>
      </c>
      <c r="B2548" s="32" t="s">
        <v>22</v>
      </c>
      <c r="C2548" s="32" t="s">
        <v>4397</v>
      </c>
      <c r="D2548" s="32" t="s">
        <v>4398</v>
      </c>
      <c r="E2548" s="32" t="s">
        <v>6253</v>
      </c>
      <c r="F2548" s="32" t="s">
        <v>6254</v>
      </c>
      <c r="G2548" s="32" t="s">
        <v>35</v>
      </c>
      <c r="H2548" s="32" t="s">
        <v>38</v>
      </c>
      <c r="I2548" s="32" t="s">
        <v>2006</v>
      </c>
      <c r="J2548" s="35">
        <v>0</v>
      </c>
      <c r="K2548" s="35">
        <v>0</v>
      </c>
      <c r="L2548" s="35">
        <v>0</v>
      </c>
      <c r="M2548" s="35">
        <v>14.02</v>
      </c>
      <c r="N2548" s="32" t="s">
        <v>19</v>
      </c>
      <c r="O2548" s="32" t="s">
        <v>27</v>
      </c>
      <c r="P2548" s="32">
        <v>1</v>
      </c>
      <c r="Q2548" s="32"/>
    </row>
    <row r="2549" spans="1:17" x14ac:dyDescent="0.25">
      <c r="A2549" s="57">
        <v>42250.662094409723</v>
      </c>
      <c r="B2549" s="32" t="s">
        <v>22</v>
      </c>
      <c r="C2549" s="32" t="s">
        <v>4397</v>
      </c>
      <c r="D2549" s="32" t="s">
        <v>4398</v>
      </c>
      <c r="E2549" s="32" t="s">
        <v>6253</v>
      </c>
      <c r="F2549" s="32" t="s">
        <v>6254</v>
      </c>
      <c r="G2549" s="32" t="s">
        <v>35</v>
      </c>
      <c r="H2549" s="32" t="s">
        <v>38</v>
      </c>
      <c r="I2549" s="32" t="s">
        <v>2006</v>
      </c>
      <c r="J2549" s="35">
        <v>0</v>
      </c>
      <c r="K2549" s="35">
        <v>0</v>
      </c>
      <c r="L2549" s="35">
        <v>0</v>
      </c>
      <c r="M2549" s="35">
        <v>22.2</v>
      </c>
      <c r="N2549" s="32" t="s">
        <v>19</v>
      </c>
      <c r="O2549" s="32" t="s">
        <v>27</v>
      </c>
      <c r="P2549" s="32">
        <v>1</v>
      </c>
      <c r="Q2549" s="32"/>
    </row>
    <row r="2550" spans="1:17" x14ac:dyDescent="0.25">
      <c r="A2550" s="57">
        <v>42250.66235864583</v>
      </c>
      <c r="B2550" s="32" t="s">
        <v>22</v>
      </c>
      <c r="C2550" s="32" t="s">
        <v>4397</v>
      </c>
      <c r="D2550" s="32" t="s">
        <v>4398</v>
      </c>
      <c r="E2550" s="32" t="s">
        <v>6255</v>
      </c>
      <c r="F2550" s="32" t="s">
        <v>6256</v>
      </c>
      <c r="G2550" s="32" t="s">
        <v>25</v>
      </c>
      <c r="H2550" s="32" t="s">
        <v>26</v>
      </c>
      <c r="I2550" s="32" t="s">
        <v>2006</v>
      </c>
      <c r="J2550" s="35">
        <v>0</v>
      </c>
      <c r="K2550" s="35">
        <v>0</v>
      </c>
      <c r="L2550" s="35">
        <v>0</v>
      </c>
      <c r="M2550" s="35">
        <v>0</v>
      </c>
      <c r="N2550" s="32" t="s">
        <v>19</v>
      </c>
      <c r="O2550" s="32" t="s">
        <v>27</v>
      </c>
      <c r="P2550" s="32">
        <v>2.5</v>
      </c>
      <c r="Q2550" s="32"/>
    </row>
    <row r="2551" spans="1:17" x14ac:dyDescent="0.25">
      <c r="A2551" s="57">
        <v>42250.66235864583</v>
      </c>
      <c r="B2551" s="32" t="s">
        <v>22</v>
      </c>
      <c r="C2551" s="32" t="s">
        <v>4397</v>
      </c>
      <c r="D2551" s="32" t="s">
        <v>4398</v>
      </c>
      <c r="E2551" s="32" t="s">
        <v>6255</v>
      </c>
      <c r="F2551" s="32" t="s">
        <v>6256</v>
      </c>
      <c r="G2551" s="32" t="s">
        <v>25</v>
      </c>
      <c r="H2551" s="32" t="s">
        <v>26</v>
      </c>
      <c r="I2551" s="32" t="s">
        <v>2006</v>
      </c>
      <c r="J2551" s="35">
        <v>0</v>
      </c>
      <c r="K2551" s="35">
        <v>0</v>
      </c>
      <c r="L2551" s="35">
        <v>0</v>
      </c>
      <c r="M2551" s="35">
        <v>0</v>
      </c>
      <c r="N2551" s="32" t="s">
        <v>19</v>
      </c>
      <c r="O2551" s="32" t="s">
        <v>27</v>
      </c>
      <c r="P2551" s="32">
        <v>2.5</v>
      </c>
      <c r="Q2551" s="32"/>
    </row>
    <row r="2552" spans="1:17" x14ac:dyDescent="0.25">
      <c r="A2552" s="57">
        <v>42250.66235864583</v>
      </c>
      <c r="B2552" s="32" t="s">
        <v>22</v>
      </c>
      <c r="C2552" s="32" t="s">
        <v>4397</v>
      </c>
      <c r="D2552" s="32" t="s">
        <v>4398</v>
      </c>
      <c r="E2552" s="32" t="s">
        <v>6255</v>
      </c>
      <c r="F2552" s="32" t="s">
        <v>6256</v>
      </c>
      <c r="G2552" s="32" t="s">
        <v>35</v>
      </c>
      <c r="H2552" s="32" t="s">
        <v>38</v>
      </c>
      <c r="I2552" s="32" t="s">
        <v>2006</v>
      </c>
      <c r="J2552" s="35">
        <v>0</v>
      </c>
      <c r="K2552" s="35">
        <v>0</v>
      </c>
      <c r="L2552" s="35">
        <v>0</v>
      </c>
      <c r="M2552" s="35">
        <v>14.85</v>
      </c>
      <c r="N2552" s="32" t="s">
        <v>19</v>
      </c>
      <c r="O2552" s="32" t="s">
        <v>27</v>
      </c>
      <c r="P2552" s="32">
        <v>1</v>
      </c>
      <c r="Q2552" s="32"/>
    </row>
    <row r="2553" spans="1:17" x14ac:dyDescent="0.25">
      <c r="A2553" s="57">
        <v>42250.677888888888</v>
      </c>
      <c r="B2553" s="32"/>
      <c r="C2553" s="32" t="s">
        <v>81</v>
      </c>
      <c r="D2553" s="32" t="s">
        <v>266</v>
      </c>
      <c r="E2553" s="32" t="s">
        <v>6257</v>
      </c>
      <c r="F2553" s="32" t="s">
        <v>6258</v>
      </c>
      <c r="G2553" s="32" t="s">
        <v>58</v>
      </c>
      <c r="H2553" s="32" t="s">
        <v>59</v>
      </c>
      <c r="I2553" s="32" t="s">
        <v>2006</v>
      </c>
      <c r="J2553" s="35">
        <v>0</v>
      </c>
      <c r="K2553" s="35">
        <v>0</v>
      </c>
      <c r="L2553" s="35">
        <v>0</v>
      </c>
      <c r="M2553" s="35">
        <v>0</v>
      </c>
      <c r="N2553" s="32" t="s">
        <v>19</v>
      </c>
      <c r="O2553" s="32" t="s">
        <v>24</v>
      </c>
      <c r="P2553" s="32">
        <v>0</v>
      </c>
      <c r="Q2553" s="32"/>
    </row>
    <row r="2554" spans="1:17" x14ac:dyDescent="0.25">
      <c r="A2554" s="57">
        <v>42250.68326917824</v>
      </c>
      <c r="B2554" s="32"/>
      <c r="C2554" s="32" t="s">
        <v>2475</v>
      </c>
      <c r="D2554" s="32" t="s">
        <v>334</v>
      </c>
      <c r="E2554" s="32" t="s">
        <v>6259</v>
      </c>
      <c r="F2554" s="32" t="s">
        <v>6260</v>
      </c>
      <c r="G2554" s="32" t="s">
        <v>58</v>
      </c>
      <c r="H2554" s="32" t="s">
        <v>59</v>
      </c>
      <c r="I2554" s="32" t="s">
        <v>2006</v>
      </c>
      <c r="J2554" s="35">
        <v>0</v>
      </c>
      <c r="K2554" s="35">
        <v>0</v>
      </c>
      <c r="L2554" s="35">
        <v>0</v>
      </c>
      <c r="M2554" s="35">
        <v>0</v>
      </c>
      <c r="N2554" s="32" t="s">
        <v>19</v>
      </c>
      <c r="O2554" s="32" t="s">
        <v>322</v>
      </c>
      <c r="P2554" s="32">
        <v>0</v>
      </c>
      <c r="Q2554" s="32"/>
    </row>
    <row r="2555" spans="1:17" x14ac:dyDescent="0.25">
      <c r="A2555" s="57">
        <v>42250.688261342591</v>
      </c>
      <c r="B2555" s="32"/>
      <c r="C2555" s="32" t="s">
        <v>2302</v>
      </c>
      <c r="D2555" s="32" t="s">
        <v>334</v>
      </c>
      <c r="E2555" s="32" t="s">
        <v>6261</v>
      </c>
      <c r="F2555" s="32" t="s">
        <v>6262</v>
      </c>
      <c r="G2555" s="32" t="s">
        <v>58</v>
      </c>
      <c r="H2555" s="32" t="s">
        <v>59</v>
      </c>
      <c r="I2555" s="32" t="s">
        <v>2006</v>
      </c>
      <c r="J2555" s="35">
        <v>0</v>
      </c>
      <c r="K2555" s="35">
        <v>0</v>
      </c>
      <c r="L2555" s="35">
        <v>0</v>
      </c>
      <c r="M2555" s="35">
        <v>0</v>
      </c>
      <c r="N2555" s="32" t="s">
        <v>19</v>
      </c>
      <c r="O2555" s="32" t="s">
        <v>322</v>
      </c>
      <c r="P2555" s="32">
        <v>0</v>
      </c>
      <c r="Q2555" s="32"/>
    </row>
    <row r="2556" spans="1:17" x14ac:dyDescent="0.25">
      <c r="A2556" s="57">
        <v>42250.691470370373</v>
      </c>
      <c r="B2556" s="32"/>
      <c r="C2556" s="32" t="s">
        <v>507</v>
      </c>
      <c r="D2556" s="32" t="s">
        <v>334</v>
      </c>
      <c r="E2556" s="32" t="s">
        <v>6263</v>
      </c>
      <c r="F2556" s="32" t="s">
        <v>6264</v>
      </c>
      <c r="G2556" s="32" t="s">
        <v>58</v>
      </c>
      <c r="H2556" s="32" t="s">
        <v>59</v>
      </c>
      <c r="I2556" s="32" t="s">
        <v>2006</v>
      </c>
      <c r="J2556" s="35">
        <v>0</v>
      </c>
      <c r="K2556" s="35">
        <v>0</v>
      </c>
      <c r="L2556" s="35">
        <v>0</v>
      </c>
      <c r="M2556" s="35">
        <v>0</v>
      </c>
      <c r="N2556" s="32" t="s">
        <v>19</v>
      </c>
      <c r="O2556" s="32" t="s">
        <v>322</v>
      </c>
      <c r="P2556" s="32">
        <v>0</v>
      </c>
      <c r="Q2556" s="32"/>
    </row>
    <row r="2557" spans="1:17" x14ac:dyDescent="0.25">
      <c r="A2557" s="57">
        <v>42250.716227395831</v>
      </c>
      <c r="B2557" s="32"/>
      <c r="C2557" s="32" t="s">
        <v>375</v>
      </c>
      <c r="D2557" s="32" t="s">
        <v>334</v>
      </c>
      <c r="E2557" s="32" t="s">
        <v>6265</v>
      </c>
      <c r="F2557" s="32" t="s">
        <v>6266</v>
      </c>
      <c r="G2557" s="32" t="s">
        <v>58</v>
      </c>
      <c r="H2557" s="32" t="s">
        <v>59</v>
      </c>
      <c r="I2557" s="32" t="s">
        <v>2006</v>
      </c>
      <c r="J2557" s="35">
        <v>0</v>
      </c>
      <c r="K2557" s="35">
        <v>0</v>
      </c>
      <c r="L2557" s="35">
        <v>0</v>
      </c>
      <c r="M2557" s="35">
        <v>0</v>
      </c>
      <c r="N2557" s="32" t="s">
        <v>19</v>
      </c>
      <c r="O2557" s="32" t="s">
        <v>322</v>
      </c>
      <c r="P2557" s="32">
        <v>0</v>
      </c>
      <c r="Q2557" s="32"/>
    </row>
    <row r="2558" spans="1:17" x14ac:dyDescent="0.25">
      <c r="A2558" s="57">
        <v>42250.729284374996</v>
      </c>
      <c r="B2558" s="32"/>
      <c r="C2558" s="32" t="s">
        <v>2475</v>
      </c>
      <c r="D2558" s="32" t="s">
        <v>334</v>
      </c>
      <c r="E2558" s="32" t="s">
        <v>6267</v>
      </c>
      <c r="F2558" s="32" t="s">
        <v>6268</v>
      </c>
      <c r="G2558" s="32" t="s">
        <v>58</v>
      </c>
      <c r="H2558" s="32" t="s">
        <v>59</v>
      </c>
      <c r="I2558" s="32" t="s">
        <v>2006</v>
      </c>
      <c r="J2558" s="35">
        <v>0</v>
      </c>
      <c r="K2558" s="35">
        <v>0</v>
      </c>
      <c r="L2558" s="35">
        <v>0</v>
      </c>
      <c r="M2558" s="35">
        <v>0</v>
      </c>
      <c r="N2558" s="32" t="s">
        <v>19</v>
      </c>
      <c r="O2558" s="32" t="s">
        <v>322</v>
      </c>
      <c r="P2558" s="32">
        <v>0</v>
      </c>
      <c r="Q2558" s="32"/>
    </row>
    <row r="2559" spans="1:17" x14ac:dyDescent="0.25">
      <c r="A2559" s="57">
        <v>42250.735905092595</v>
      </c>
      <c r="B2559" s="32"/>
      <c r="C2559" s="32" t="s">
        <v>736</v>
      </c>
      <c r="D2559" s="32" t="s">
        <v>334</v>
      </c>
      <c r="E2559" s="32" t="s">
        <v>6269</v>
      </c>
      <c r="F2559" s="32" t="s">
        <v>6270</v>
      </c>
      <c r="G2559" s="32" t="s">
        <v>58</v>
      </c>
      <c r="H2559" s="32" t="s">
        <v>59</v>
      </c>
      <c r="I2559" s="32" t="s">
        <v>2006</v>
      </c>
      <c r="J2559" s="35">
        <v>0</v>
      </c>
      <c r="K2559" s="35">
        <v>0</v>
      </c>
      <c r="L2559" s="35">
        <v>0</v>
      </c>
      <c r="M2559" s="35">
        <v>0</v>
      </c>
      <c r="N2559" s="32" t="s">
        <v>19</v>
      </c>
      <c r="O2559" s="32" t="s">
        <v>322</v>
      </c>
      <c r="P2559" s="32">
        <v>0</v>
      </c>
      <c r="Q2559" s="32"/>
    </row>
    <row r="2560" spans="1:17" x14ac:dyDescent="0.25">
      <c r="A2560" s="57">
        <v>42250.771025312497</v>
      </c>
      <c r="B2560" s="32"/>
      <c r="C2560" s="32" t="s">
        <v>6271</v>
      </c>
      <c r="D2560" s="32" t="s">
        <v>4173</v>
      </c>
      <c r="E2560" s="32" t="s">
        <v>6272</v>
      </c>
      <c r="F2560" s="32" t="s">
        <v>6273</v>
      </c>
      <c r="G2560" s="32" t="s">
        <v>58</v>
      </c>
      <c r="H2560" s="32" t="s">
        <v>59</v>
      </c>
      <c r="I2560" s="32" t="s">
        <v>2006</v>
      </c>
      <c r="J2560" s="35">
        <v>0</v>
      </c>
      <c r="K2560" s="35">
        <v>0</v>
      </c>
      <c r="L2560" s="35">
        <v>0</v>
      </c>
      <c r="M2560" s="35">
        <v>0</v>
      </c>
      <c r="N2560" s="32" t="s">
        <v>19</v>
      </c>
      <c r="O2560" s="32" t="s">
        <v>318</v>
      </c>
      <c r="P2560" s="32">
        <v>0</v>
      </c>
      <c r="Q2560" s="32"/>
    </row>
    <row r="2561" spans="1:17" x14ac:dyDescent="0.25">
      <c r="A2561" s="57">
        <v>42250.772915358793</v>
      </c>
      <c r="B2561" s="32"/>
      <c r="C2561" s="32" t="s">
        <v>6271</v>
      </c>
      <c r="D2561" s="32" t="s">
        <v>4173</v>
      </c>
      <c r="E2561" s="32" t="s">
        <v>6274</v>
      </c>
      <c r="F2561" s="32" t="s">
        <v>6275</v>
      </c>
      <c r="G2561" s="32" t="s">
        <v>58</v>
      </c>
      <c r="H2561" s="32" t="s">
        <v>59</v>
      </c>
      <c r="I2561" s="32" t="s">
        <v>2006</v>
      </c>
      <c r="J2561" s="35">
        <v>0</v>
      </c>
      <c r="K2561" s="35">
        <v>0</v>
      </c>
      <c r="L2561" s="35">
        <v>0</v>
      </c>
      <c r="M2561" s="35">
        <v>0</v>
      </c>
      <c r="N2561" s="32" t="s">
        <v>19</v>
      </c>
      <c r="O2561" s="32" t="s">
        <v>318</v>
      </c>
      <c r="P2561" s="32">
        <v>0</v>
      </c>
      <c r="Q2561" s="32"/>
    </row>
    <row r="2562" spans="1:17" x14ac:dyDescent="0.25">
      <c r="A2562" s="57">
        <v>42250.916664930555</v>
      </c>
      <c r="B2562" s="32"/>
      <c r="C2562" s="32" t="s">
        <v>56</v>
      </c>
      <c r="D2562" s="32" t="s">
        <v>57</v>
      </c>
      <c r="E2562" s="32" t="s">
        <v>6276</v>
      </c>
      <c r="F2562" s="32" t="s">
        <v>6277</v>
      </c>
      <c r="G2562" s="32" t="s">
        <v>58</v>
      </c>
      <c r="H2562" s="32" t="s">
        <v>59</v>
      </c>
      <c r="I2562" s="32" t="s">
        <v>2006</v>
      </c>
      <c r="J2562" s="35">
        <v>0</v>
      </c>
      <c r="K2562" s="35">
        <v>0</v>
      </c>
      <c r="L2562" s="35">
        <v>0</v>
      </c>
      <c r="M2562" s="35">
        <v>0</v>
      </c>
      <c r="N2562" s="32" t="s">
        <v>17</v>
      </c>
      <c r="O2562" s="32" t="s">
        <v>319</v>
      </c>
      <c r="P2562" s="32">
        <v>0</v>
      </c>
      <c r="Q2562" s="32"/>
    </row>
    <row r="2563" spans="1:17" x14ac:dyDescent="0.25">
      <c r="A2563" s="57">
        <v>42250.917523460645</v>
      </c>
      <c r="B2563" s="32"/>
      <c r="C2563" s="32" t="s">
        <v>56</v>
      </c>
      <c r="D2563" s="32" t="s">
        <v>57</v>
      </c>
      <c r="E2563" s="32" t="s">
        <v>6278</v>
      </c>
      <c r="F2563" s="32" t="s">
        <v>6279</v>
      </c>
      <c r="G2563" s="32" t="s">
        <v>58</v>
      </c>
      <c r="H2563" s="32" t="s">
        <v>59</v>
      </c>
      <c r="I2563" s="32" t="s">
        <v>2006</v>
      </c>
      <c r="J2563" s="35">
        <v>0</v>
      </c>
      <c r="K2563" s="35">
        <v>0</v>
      </c>
      <c r="L2563" s="35">
        <v>0</v>
      </c>
      <c r="M2563" s="35">
        <v>0</v>
      </c>
      <c r="N2563" s="32" t="s">
        <v>19</v>
      </c>
      <c r="O2563" s="32" t="s">
        <v>319</v>
      </c>
      <c r="P2563" s="32">
        <v>0</v>
      </c>
      <c r="Q2563" s="32"/>
    </row>
    <row r="2564" spans="1:17" x14ac:dyDescent="0.25">
      <c r="A2564" s="57">
        <v>42250.918303090279</v>
      </c>
      <c r="B2564" s="32"/>
      <c r="C2564" s="32" t="s">
        <v>56</v>
      </c>
      <c r="D2564" s="32" t="s">
        <v>57</v>
      </c>
      <c r="E2564" s="32" t="s">
        <v>6280</v>
      </c>
      <c r="F2564" s="32" t="s">
        <v>6281</v>
      </c>
      <c r="G2564" s="32" t="s">
        <v>58</v>
      </c>
      <c r="H2564" s="32" t="s">
        <v>59</v>
      </c>
      <c r="I2564" s="32" t="s">
        <v>2006</v>
      </c>
      <c r="J2564" s="35">
        <v>0</v>
      </c>
      <c r="K2564" s="35">
        <v>0</v>
      </c>
      <c r="L2564" s="35">
        <v>0</v>
      </c>
      <c r="M2564" s="35">
        <v>0</v>
      </c>
      <c r="N2564" s="32" t="s">
        <v>19</v>
      </c>
      <c r="O2564" s="32" t="s">
        <v>319</v>
      </c>
      <c r="P2564" s="32">
        <v>0</v>
      </c>
      <c r="Q2564" s="32"/>
    </row>
    <row r="2565" spans="1:17" x14ac:dyDescent="0.25">
      <c r="A2565" s="57">
        <v>42250.91921565972</v>
      </c>
      <c r="B2565" s="32"/>
      <c r="C2565" s="32" t="s">
        <v>56</v>
      </c>
      <c r="D2565" s="32" t="s">
        <v>57</v>
      </c>
      <c r="E2565" s="32" t="s">
        <v>6282</v>
      </c>
      <c r="F2565" s="32" t="s">
        <v>6283</v>
      </c>
      <c r="G2565" s="32" t="s">
        <v>58</v>
      </c>
      <c r="H2565" s="32" t="s">
        <v>59</v>
      </c>
      <c r="I2565" s="32" t="s">
        <v>2006</v>
      </c>
      <c r="J2565" s="35">
        <v>0</v>
      </c>
      <c r="K2565" s="35">
        <v>0</v>
      </c>
      <c r="L2565" s="35">
        <v>0</v>
      </c>
      <c r="M2565" s="35">
        <v>0</v>
      </c>
      <c r="N2565" s="32" t="s">
        <v>19</v>
      </c>
      <c r="O2565" s="32" t="s">
        <v>319</v>
      </c>
      <c r="P2565" s="32">
        <v>0</v>
      </c>
      <c r="Q2565" s="32"/>
    </row>
    <row r="2566" spans="1:17" x14ac:dyDescent="0.25">
      <c r="A2566" s="57">
        <v>42250.920201817127</v>
      </c>
      <c r="B2566" s="32"/>
      <c r="C2566" s="32" t="s">
        <v>56</v>
      </c>
      <c r="D2566" s="32" t="s">
        <v>57</v>
      </c>
      <c r="E2566" s="32" t="s">
        <v>6284</v>
      </c>
      <c r="F2566" s="32" t="s">
        <v>6285</v>
      </c>
      <c r="G2566" s="32" t="s">
        <v>58</v>
      </c>
      <c r="H2566" s="32" t="s">
        <v>59</v>
      </c>
      <c r="I2566" s="32" t="s">
        <v>2006</v>
      </c>
      <c r="J2566" s="35">
        <v>0</v>
      </c>
      <c r="K2566" s="35">
        <v>0</v>
      </c>
      <c r="L2566" s="35">
        <v>0</v>
      </c>
      <c r="M2566" s="35">
        <v>0</v>
      </c>
      <c r="N2566" s="32" t="s">
        <v>19</v>
      </c>
      <c r="O2566" s="32" t="s">
        <v>319</v>
      </c>
      <c r="P2566" s="32">
        <v>0</v>
      </c>
      <c r="Q2566" s="32"/>
    </row>
    <row r="2567" spans="1:17" x14ac:dyDescent="0.25">
      <c r="A2567" s="57">
        <v>42250.921193981485</v>
      </c>
      <c r="B2567" s="32"/>
      <c r="C2567" s="32" t="s">
        <v>56</v>
      </c>
      <c r="D2567" s="32" t="s">
        <v>57</v>
      </c>
      <c r="E2567" s="32" t="s">
        <v>6286</v>
      </c>
      <c r="F2567" s="32" t="s">
        <v>6287</v>
      </c>
      <c r="G2567" s="32" t="s">
        <v>58</v>
      </c>
      <c r="H2567" s="32" t="s">
        <v>59</v>
      </c>
      <c r="I2567" s="32" t="s">
        <v>2006</v>
      </c>
      <c r="J2567" s="35">
        <v>0</v>
      </c>
      <c r="K2567" s="35">
        <v>0</v>
      </c>
      <c r="L2567" s="35">
        <v>0</v>
      </c>
      <c r="M2567" s="35">
        <v>0</v>
      </c>
      <c r="N2567" s="32" t="s">
        <v>19</v>
      </c>
      <c r="O2567" s="32" t="s">
        <v>319</v>
      </c>
      <c r="P2567" s="32">
        <v>0</v>
      </c>
      <c r="Q2567" s="32"/>
    </row>
    <row r="2568" spans="1:17" x14ac:dyDescent="0.25">
      <c r="A2568" s="57">
        <v>42250.92927792824</v>
      </c>
      <c r="B2568" s="32"/>
      <c r="C2568" s="32" t="s">
        <v>56</v>
      </c>
      <c r="D2568" s="32" t="s">
        <v>57</v>
      </c>
      <c r="E2568" s="32" t="s">
        <v>6288</v>
      </c>
      <c r="F2568" s="32" t="s">
        <v>6289</v>
      </c>
      <c r="G2568" s="32" t="s">
        <v>58</v>
      </c>
      <c r="H2568" s="32" t="s">
        <v>59</v>
      </c>
      <c r="I2568" s="32" t="s">
        <v>2006</v>
      </c>
      <c r="J2568" s="35">
        <v>0</v>
      </c>
      <c r="K2568" s="35">
        <v>0</v>
      </c>
      <c r="L2568" s="35">
        <v>0</v>
      </c>
      <c r="M2568" s="35">
        <v>0</v>
      </c>
      <c r="N2568" s="32" t="s">
        <v>19</v>
      </c>
      <c r="O2568" s="32" t="s">
        <v>319</v>
      </c>
      <c r="P2568" s="32">
        <v>0</v>
      </c>
      <c r="Q2568" s="32"/>
    </row>
    <row r="2569" spans="1:17" x14ac:dyDescent="0.25">
      <c r="A2569" s="57">
        <v>42250.930004780093</v>
      </c>
      <c r="B2569" s="32"/>
      <c r="C2569" s="32" t="s">
        <v>56</v>
      </c>
      <c r="D2569" s="32" t="s">
        <v>57</v>
      </c>
      <c r="E2569" s="32" t="s">
        <v>6290</v>
      </c>
      <c r="F2569" s="32" t="s">
        <v>6291</v>
      </c>
      <c r="G2569" s="32" t="s">
        <v>58</v>
      </c>
      <c r="H2569" s="32" t="s">
        <v>59</v>
      </c>
      <c r="I2569" s="32" t="s">
        <v>2006</v>
      </c>
      <c r="J2569" s="35">
        <v>0</v>
      </c>
      <c r="K2569" s="35">
        <v>0</v>
      </c>
      <c r="L2569" s="35">
        <v>0</v>
      </c>
      <c r="M2569" s="35">
        <v>0</v>
      </c>
      <c r="N2569" s="32" t="s">
        <v>19</v>
      </c>
      <c r="O2569" s="32" t="s">
        <v>319</v>
      </c>
      <c r="P2569" s="32">
        <v>0</v>
      </c>
      <c r="Q2569" s="32"/>
    </row>
    <row r="2570" spans="1:17" x14ac:dyDescent="0.25">
      <c r="A2570" s="57">
        <v>42250.930736493057</v>
      </c>
      <c r="B2570" s="32"/>
      <c r="C2570" s="32" t="s">
        <v>56</v>
      </c>
      <c r="D2570" s="32" t="s">
        <v>57</v>
      </c>
      <c r="E2570" s="32" t="s">
        <v>6292</v>
      </c>
      <c r="F2570" s="32" t="s">
        <v>6293</v>
      </c>
      <c r="G2570" s="32" t="s">
        <v>58</v>
      </c>
      <c r="H2570" s="32" t="s">
        <v>59</v>
      </c>
      <c r="I2570" s="32" t="s">
        <v>2006</v>
      </c>
      <c r="J2570" s="35">
        <v>0</v>
      </c>
      <c r="K2570" s="35">
        <v>0</v>
      </c>
      <c r="L2570" s="35">
        <v>0</v>
      </c>
      <c r="M2570" s="35">
        <v>0</v>
      </c>
      <c r="N2570" s="32" t="s">
        <v>19</v>
      </c>
      <c r="O2570" s="32" t="s">
        <v>319</v>
      </c>
      <c r="P2570" s="32">
        <v>0</v>
      </c>
      <c r="Q2570" s="32"/>
    </row>
    <row r="2571" spans="1:17" x14ac:dyDescent="0.25">
      <c r="A2571" s="57">
        <v>42250.931459525462</v>
      </c>
      <c r="B2571" s="32"/>
      <c r="C2571" s="32" t="s">
        <v>56</v>
      </c>
      <c r="D2571" s="32" t="s">
        <v>57</v>
      </c>
      <c r="E2571" s="32" t="s">
        <v>6294</v>
      </c>
      <c r="F2571" s="32" t="s">
        <v>6295</v>
      </c>
      <c r="G2571" s="32" t="s">
        <v>58</v>
      </c>
      <c r="H2571" s="32" t="s">
        <v>59</v>
      </c>
      <c r="I2571" s="32" t="s">
        <v>2006</v>
      </c>
      <c r="J2571" s="35">
        <v>0</v>
      </c>
      <c r="K2571" s="35">
        <v>0</v>
      </c>
      <c r="L2571" s="35">
        <v>0</v>
      </c>
      <c r="M2571" s="35">
        <v>0</v>
      </c>
      <c r="N2571" s="32" t="s">
        <v>19</v>
      </c>
      <c r="O2571" s="32" t="s">
        <v>319</v>
      </c>
      <c r="P2571" s="32">
        <v>0</v>
      </c>
      <c r="Q2571" s="32"/>
    </row>
    <row r="2572" spans="1:17" x14ac:dyDescent="0.25">
      <c r="A2572" s="57">
        <v>42250.93468677083</v>
      </c>
      <c r="B2572" s="32"/>
      <c r="C2572" s="32" t="s">
        <v>56</v>
      </c>
      <c r="D2572" s="32" t="s">
        <v>57</v>
      </c>
      <c r="E2572" s="32" t="s">
        <v>6296</v>
      </c>
      <c r="F2572" s="32" t="s">
        <v>6297</v>
      </c>
      <c r="G2572" s="32" t="s">
        <v>58</v>
      </c>
      <c r="H2572" s="32" t="s">
        <v>59</v>
      </c>
      <c r="I2572" s="32" t="s">
        <v>2006</v>
      </c>
      <c r="J2572" s="35">
        <v>0</v>
      </c>
      <c r="K2572" s="35">
        <v>0</v>
      </c>
      <c r="L2572" s="35">
        <v>0</v>
      </c>
      <c r="M2572" s="35">
        <v>0</v>
      </c>
      <c r="N2572" s="32" t="s">
        <v>19</v>
      </c>
      <c r="O2572" s="32" t="s">
        <v>319</v>
      </c>
      <c r="P2572" s="32">
        <v>0</v>
      </c>
      <c r="Q2572" s="32"/>
    </row>
    <row r="2573" spans="1:17" x14ac:dyDescent="0.25">
      <c r="A2573" s="57">
        <v>42250.93546226852</v>
      </c>
      <c r="B2573" s="32"/>
      <c r="C2573" s="32" t="s">
        <v>56</v>
      </c>
      <c r="D2573" s="32" t="s">
        <v>57</v>
      </c>
      <c r="E2573" s="32" t="s">
        <v>6298</v>
      </c>
      <c r="F2573" s="32" t="s">
        <v>6299</v>
      </c>
      <c r="G2573" s="32" t="s">
        <v>58</v>
      </c>
      <c r="H2573" s="32" t="s">
        <v>59</v>
      </c>
      <c r="I2573" s="32" t="s">
        <v>2006</v>
      </c>
      <c r="J2573" s="35">
        <v>0</v>
      </c>
      <c r="K2573" s="35">
        <v>0</v>
      </c>
      <c r="L2573" s="35">
        <v>0</v>
      </c>
      <c r="M2573" s="35">
        <v>0</v>
      </c>
      <c r="N2573" s="32" t="s">
        <v>19</v>
      </c>
      <c r="O2573" s="32" t="s">
        <v>319</v>
      </c>
      <c r="P2573" s="32">
        <v>0</v>
      </c>
      <c r="Q2573" s="32"/>
    </row>
    <row r="2574" spans="1:17" x14ac:dyDescent="0.25">
      <c r="A2574" s="57">
        <v>42250.944199305559</v>
      </c>
      <c r="B2574" s="32"/>
      <c r="C2574" s="32" t="s">
        <v>56</v>
      </c>
      <c r="D2574" s="32" t="s">
        <v>57</v>
      </c>
      <c r="E2574" s="32" t="s">
        <v>6300</v>
      </c>
      <c r="F2574" s="32" t="s">
        <v>6301</v>
      </c>
      <c r="G2574" s="32" t="s">
        <v>58</v>
      </c>
      <c r="H2574" s="32" t="s">
        <v>59</v>
      </c>
      <c r="I2574" s="32" t="s">
        <v>2006</v>
      </c>
      <c r="J2574" s="35">
        <v>0</v>
      </c>
      <c r="K2574" s="35">
        <v>0</v>
      </c>
      <c r="L2574" s="35">
        <v>0</v>
      </c>
      <c r="M2574" s="35">
        <v>0</v>
      </c>
      <c r="N2574" s="32" t="s">
        <v>19</v>
      </c>
      <c r="O2574" s="32" t="s">
        <v>319</v>
      </c>
      <c r="P2574" s="32">
        <v>0</v>
      </c>
      <c r="Q2574" s="32"/>
    </row>
    <row r="2575" spans="1:17" x14ac:dyDescent="0.25">
      <c r="A2575" s="57">
        <v>42250.945152002314</v>
      </c>
      <c r="B2575" s="32"/>
      <c r="C2575" s="32" t="s">
        <v>56</v>
      </c>
      <c r="D2575" s="32" t="s">
        <v>57</v>
      </c>
      <c r="E2575" s="32" t="s">
        <v>6302</v>
      </c>
      <c r="F2575" s="32" t="s">
        <v>6303</v>
      </c>
      <c r="G2575" s="32" t="s">
        <v>58</v>
      </c>
      <c r="H2575" s="32" t="s">
        <v>59</v>
      </c>
      <c r="I2575" s="32" t="s">
        <v>2006</v>
      </c>
      <c r="J2575" s="35">
        <v>0</v>
      </c>
      <c r="K2575" s="35">
        <v>0</v>
      </c>
      <c r="L2575" s="35">
        <v>0</v>
      </c>
      <c r="M2575" s="35">
        <v>0</v>
      </c>
      <c r="N2575" s="32" t="s">
        <v>19</v>
      </c>
      <c r="O2575" s="32" t="s">
        <v>319</v>
      </c>
      <c r="P2575" s="32">
        <v>0</v>
      </c>
      <c r="Q2575" s="32"/>
    </row>
    <row r="2576" spans="1:17" x14ac:dyDescent="0.25">
      <c r="A2576" s="57">
        <v>42250.946355011576</v>
      </c>
      <c r="B2576" s="32"/>
      <c r="C2576" s="32" t="s">
        <v>56</v>
      </c>
      <c r="D2576" s="32" t="s">
        <v>57</v>
      </c>
      <c r="E2576" s="32" t="s">
        <v>6304</v>
      </c>
      <c r="F2576" s="32" t="s">
        <v>6305</v>
      </c>
      <c r="G2576" s="32" t="s">
        <v>58</v>
      </c>
      <c r="H2576" s="32" t="s">
        <v>59</v>
      </c>
      <c r="I2576" s="32" t="s">
        <v>2006</v>
      </c>
      <c r="J2576" s="35">
        <v>0</v>
      </c>
      <c r="K2576" s="35">
        <v>0</v>
      </c>
      <c r="L2576" s="35">
        <v>0</v>
      </c>
      <c r="M2576" s="35">
        <v>0</v>
      </c>
      <c r="N2576" s="32" t="s">
        <v>19</v>
      </c>
      <c r="O2576" s="32" t="s">
        <v>319</v>
      </c>
      <c r="P2576" s="32">
        <v>0</v>
      </c>
      <c r="Q2576" s="32"/>
    </row>
    <row r="2577" spans="1:17" x14ac:dyDescent="0.25">
      <c r="A2577" s="57">
        <v>42250.946850347224</v>
      </c>
      <c r="B2577" s="32"/>
      <c r="C2577" s="32" t="s">
        <v>1068</v>
      </c>
      <c r="D2577" s="32" t="s">
        <v>334</v>
      </c>
      <c r="E2577" s="32" t="s">
        <v>6306</v>
      </c>
      <c r="F2577" s="32" t="s">
        <v>6307</v>
      </c>
      <c r="G2577" s="32" t="s">
        <v>58</v>
      </c>
      <c r="H2577" s="32" t="s">
        <v>59</v>
      </c>
      <c r="I2577" s="32" t="s">
        <v>2006</v>
      </c>
      <c r="J2577" s="35">
        <v>0</v>
      </c>
      <c r="K2577" s="35">
        <v>0</v>
      </c>
      <c r="L2577" s="35">
        <v>0</v>
      </c>
      <c r="M2577" s="35">
        <v>0</v>
      </c>
      <c r="N2577" s="32" t="s">
        <v>19</v>
      </c>
      <c r="O2577" s="32" t="s">
        <v>322</v>
      </c>
      <c r="P2577" s="32">
        <v>0</v>
      </c>
      <c r="Q2577" s="32"/>
    </row>
    <row r="2578" spans="1:17" x14ac:dyDescent="0.25">
      <c r="A2578" s="57">
        <v>42250.949149687498</v>
      </c>
      <c r="B2578" s="32"/>
      <c r="C2578" s="32" t="s">
        <v>464</v>
      </c>
      <c r="D2578" s="32" t="s">
        <v>334</v>
      </c>
      <c r="E2578" s="32" t="s">
        <v>6308</v>
      </c>
      <c r="F2578" s="32" t="s">
        <v>6309</v>
      </c>
      <c r="G2578" s="32" t="s">
        <v>58</v>
      </c>
      <c r="H2578" s="32" t="s">
        <v>59</v>
      </c>
      <c r="I2578" s="32" t="s">
        <v>2006</v>
      </c>
      <c r="J2578" s="35">
        <v>0</v>
      </c>
      <c r="K2578" s="35">
        <v>0</v>
      </c>
      <c r="L2578" s="35">
        <v>0</v>
      </c>
      <c r="M2578" s="35">
        <v>0</v>
      </c>
      <c r="N2578" s="32" t="s">
        <v>19</v>
      </c>
      <c r="O2578" s="32" t="s">
        <v>322</v>
      </c>
      <c r="P2578" s="32">
        <v>0</v>
      </c>
      <c r="Q2578" s="32"/>
    </row>
    <row r="2579" spans="1:17" x14ac:dyDescent="0.25">
      <c r="A2579" s="57">
        <v>42250.963206018518</v>
      </c>
      <c r="B2579" s="32"/>
      <c r="C2579" s="32" t="s">
        <v>56</v>
      </c>
      <c r="D2579" s="32" t="s">
        <v>57</v>
      </c>
      <c r="E2579" s="32" t="s">
        <v>6310</v>
      </c>
      <c r="F2579" s="32" t="s">
        <v>6311</v>
      </c>
      <c r="G2579" s="32" t="s">
        <v>58</v>
      </c>
      <c r="H2579" s="32" t="s">
        <v>59</v>
      </c>
      <c r="I2579" s="32" t="s">
        <v>2006</v>
      </c>
      <c r="J2579" s="35">
        <v>0</v>
      </c>
      <c r="K2579" s="35">
        <v>0</v>
      </c>
      <c r="L2579" s="35">
        <v>0</v>
      </c>
      <c r="M2579" s="35">
        <v>0</v>
      </c>
      <c r="N2579" s="32" t="s">
        <v>19</v>
      </c>
      <c r="O2579" s="32"/>
      <c r="P2579" s="32">
        <v>0</v>
      </c>
      <c r="Q2579" s="32"/>
    </row>
    <row r="2580" spans="1:17" x14ac:dyDescent="0.25">
      <c r="A2580" s="57">
        <v>42250.964161261574</v>
      </c>
      <c r="B2580" s="32"/>
      <c r="C2580" s="32" t="s">
        <v>56</v>
      </c>
      <c r="D2580" s="32" t="s">
        <v>57</v>
      </c>
      <c r="E2580" s="32" t="s">
        <v>6312</v>
      </c>
      <c r="F2580" s="32" t="s">
        <v>6313</v>
      </c>
      <c r="G2580" s="32" t="s">
        <v>58</v>
      </c>
      <c r="H2580" s="32" t="s">
        <v>59</v>
      </c>
      <c r="I2580" s="32" t="s">
        <v>2006</v>
      </c>
      <c r="J2580" s="35">
        <v>0</v>
      </c>
      <c r="K2580" s="35">
        <v>0</v>
      </c>
      <c r="L2580" s="35">
        <v>0</v>
      </c>
      <c r="M2580" s="35">
        <v>0</v>
      </c>
      <c r="N2580" s="32" t="s">
        <v>19</v>
      </c>
      <c r="O2580" s="32" t="s">
        <v>319</v>
      </c>
      <c r="P2580" s="32">
        <v>0</v>
      </c>
      <c r="Q2580" s="32"/>
    </row>
    <row r="2581" spans="1:17" x14ac:dyDescent="0.25">
      <c r="A2581" s="57">
        <v>42250.964905821762</v>
      </c>
      <c r="B2581" s="32"/>
      <c r="C2581" s="32" t="s">
        <v>56</v>
      </c>
      <c r="D2581" s="32" t="s">
        <v>57</v>
      </c>
      <c r="E2581" s="32" t="s">
        <v>6314</v>
      </c>
      <c r="F2581" s="32" t="s">
        <v>6315</v>
      </c>
      <c r="G2581" s="32" t="s">
        <v>58</v>
      </c>
      <c r="H2581" s="32" t="s">
        <v>59</v>
      </c>
      <c r="I2581" s="32" t="s">
        <v>2006</v>
      </c>
      <c r="J2581" s="35">
        <v>0</v>
      </c>
      <c r="K2581" s="35">
        <v>0</v>
      </c>
      <c r="L2581" s="35">
        <v>0</v>
      </c>
      <c r="M2581" s="35">
        <v>0</v>
      </c>
      <c r="N2581" s="32" t="s">
        <v>17</v>
      </c>
      <c r="O2581" s="32" t="s">
        <v>319</v>
      </c>
      <c r="P2581" s="32">
        <v>0</v>
      </c>
      <c r="Q2581" s="32"/>
    </row>
    <row r="2582" spans="1:17" x14ac:dyDescent="0.25">
      <c r="A2582" s="57">
        <v>42250.965622187498</v>
      </c>
      <c r="B2582" s="32"/>
      <c r="C2582" s="32" t="s">
        <v>56</v>
      </c>
      <c r="D2582" s="32" t="s">
        <v>57</v>
      </c>
      <c r="E2582" s="32" t="s">
        <v>6316</v>
      </c>
      <c r="F2582" s="32" t="s">
        <v>6317</v>
      </c>
      <c r="G2582" s="32" t="s">
        <v>58</v>
      </c>
      <c r="H2582" s="32" t="s">
        <v>59</v>
      </c>
      <c r="I2582" s="32" t="s">
        <v>2006</v>
      </c>
      <c r="J2582" s="35">
        <v>0</v>
      </c>
      <c r="K2582" s="35">
        <v>0</v>
      </c>
      <c r="L2582" s="35">
        <v>0</v>
      </c>
      <c r="M2582" s="35">
        <v>0</v>
      </c>
      <c r="N2582" s="32" t="s">
        <v>19</v>
      </c>
      <c r="O2582" s="32" t="s">
        <v>319</v>
      </c>
      <c r="P2582" s="32">
        <v>0</v>
      </c>
      <c r="Q2582" s="32"/>
    </row>
    <row r="2583" spans="1:17" x14ac:dyDescent="0.25">
      <c r="A2583" s="57">
        <v>42250.966417361109</v>
      </c>
      <c r="B2583" s="32"/>
      <c r="C2583" s="32" t="s">
        <v>56</v>
      </c>
      <c r="D2583" s="32" t="s">
        <v>57</v>
      </c>
      <c r="E2583" s="32" t="s">
        <v>6318</v>
      </c>
      <c r="F2583" s="32" t="s">
        <v>6319</v>
      </c>
      <c r="G2583" s="32" t="s">
        <v>58</v>
      </c>
      <c r="H2583" s="32" t="s">
        <v>59</v>
      </c>
      <c r="I2583" s="32" t="s">
        <v>2006</v>
      </c>
      <c r="J2583" s="35">
        <v>0</v>
      </c>
      <c r="K2583" s="35">
        <v>0</v>
      </c>
      <c r="L2583" s="35">
        <v>0</v>
      </c>
      <c r="M2583" s="35">
        <v>0</v>
      </c>
      <c r="N2583" s="32" t="s">
        <v>19</v>
      </c>
      <c r="O2583" s="32" t="s">
        <v>319</v>
      </c>
      <c r="P2583" s="32">
        <v>0</v>
      </c>
      <c r="Q2583" s="32"/>
    </row>
    <row r="2584" spans="1:17" x14ac:dyDescent="0.25">
      <c r="A2584" s="57">
        <v>42250.983796840279</v>
      </c>
      <c r="B2584" s="32"/>
      <c r="C2584" s="32" t="s">
        <v>56</v>
      </c>
      <c r="D2584" s="32" t="s">
        <v>57</v>
      </c>
      <c r="E2584" s="32" t="s">
        <v>6320</v>
      </c>
      <c r="F2584" s="32" t="s">
        <v>6321</v>
      </c>
      <c r="G2584" s="32" t="s">
        <v>58</v>
      </c>
      <c r="H2584" s="32" t="s">
        <v>59</v>
      </c>
      <c r="I2584" s="32" t="s">
        <v>2006</v>
      </c>
      <c r="J2584" s="35">
        <v>0</v>
      </c>
      <c r="K2584" s="35">
        <v>0</v>
      </c>
      <c r="L2584" s="35">
        <v>0</v>
      </c>
      <c r="M2584" s="35">
        <v>0</v>
      </c>
      <c r="N2584" s="32" t="s">
        <v>19</v>
      </c>
      <c r="O2584" s="32" t="s">
        <v>319</v>
      </c>
      <c r="P2584" s="32">
        <v>0</v>
      </c>
      <c r="Q2584" s="32"/>
    </row>
    <row r="2585" spans="1:17" x14ac:dyDescent="0.25">
      <c r="A2585" s="57">
        <v>42250.984599456016</v>
      </c>
      <c r="B2585" s="32"/>
      <c r="C2585" s="32" t="s">
        <v>56</v>
      </c>
      <c r="D2585" s="32" t="s">
        <v>57</v>
      </c>
      <c r="E2585" s="32" t="s">
        <v>6322</v>
      </c>
      <c r="F2585" s="32" t="s">
        <v>6323</v>
      </c>
      <c r="G2585" s="32" t="s">
        <v>58</v>
      </c>
      <c r="H2585" s="32" t="s">
        <v>59</v>
      </c>
      <c r="I2585" s="32" t="s">
        <v>2006</v>
      </c>
      <c r="J2585" s="35">
        <v>0</v>
      </c>
      <c r="K2585" s="35">
        <v>0</v>
      </c>
      <c r="L2585" s="35">
        <v>0</v>
      </c>
      <c r="M2585" s="35">
        <v>0</v>
      </c>
      <c r="N2585" s="32" t="s">
        <v>19</v>
      </c>
      <c r="O2585" s="32" t="s">
        <v>319</v>
      </c>
      <c r="P2585" s="32">
        <v>0</v>
      </c>
      <c r="Q2585" s="32"/>
    </row>
    <row r="2586" spans="1:17" x14ac:dyDescent="0.25">
      <c r="A2586" s="57">
        <v>42250.985587233794</v>
      </c>
      <c r="B2586" s="32"/>
      <c r="C2586" s="32" t="s">
        <v>56</v>
      </c>
      <c r="D2586" s="32" t="s">
        <v>57</v>
      </c>
      <c r="E2586" s="32" t="s">
        <v>6324</v>
      </c>
      <c r="F2586" s="32" t="s">
        <v>6325</v>
      </c>
      <c r="G2586" s="32" t="s">
        <v>58</v>
      </c>
      <c r="H2586" s="32" t="s">
        <v>59</v>
      </c>
      <c r="I2586" s="32" t="s">
        <v>2006</v>
      </c>
      <c r="J2586" s="35">
        <v>0</v>
      </c>
      <c r="K2586" s="35">
        <v>0</v>
      </c>
      <c r="L2586" s="35">
        <v>0</v>
      </c>
      <c r="M2586" s="35">
        <v>0</v>
      </c>
      <c r="N2586" s="32" t="s">
        <v>19</v>
      </c>
      <c r="O2586" s="32" t="s">
        <v>319</v>
      </c>
      <c r="P2586" s="32">
        <v>0</v>
      </c>
      <c r="Q2586" s="32"/>
    </row>
    <row r="2587" spans="1:17" x14ac:dyDescent="0.25">
      <c r="A2587" s="57">
        <v>42250.986607060186</v>
      </c>
      <c r="B2587" s="32"/>
      <c r="C2587" s="32" t="s">
        <v>56</v>
      </c>
      <c r="D2587" s="32" t="s">
        <v>57</v>
      </c>
      <c r="E2587" s="32" t="s">
        <v>6326</v>
      </c>
      <c r="F2587" s="32" t="s">
        <v>6327</v>
      </c>
      <c r="G2587" s="32" t="s">
        <v>58</v>
      </c>
      <c r="H2587" s="32" t="s">
        <v>59</v>
      </c>
      <c r="I2587" s="32" t="s">
        <v>2006</v>
      </c>
      <c r="J2587" s="35">
        <v>0</v>
      </c>
      <c r="K2587" s="35">
        <v>0</v>
      </c>
      <c r="L2587" s="35">
        <v>0</v>
      </c>
      <c r="M2587" s="35">
        <v>0</v>
      </c>
      <c r="N2587" s="32" t="s">
        <v>19</v>
      </c>
      <c r="O2587" s="32" t="s">
        <v>319</v>
      </c>
      <c r="P2587" s="32">
        <v>0</v>
      </c>
      <c r="Q2587" s="32"/>
    </row>
    <row r="2588" spans="1:17" x14ac:dyDescent="0.25">
      <c r="A2588" s="57">
        <v>42250.987468437503</v>
      </c>
      <c r="B2588" s="32"/>
      <c r="C2588" s="32" t="s">
        <v>56</v>
      </c>
      <c r="D2588" s="32" t="s">
        <v>57</v>
      </c>
      <c r="E2588" s="32" t="s">
        <v>6328</v>
      </c>
      <c r="F2588" s="32" t="s">
        <v>6329</v>
      </c>
      <c r="G2588" s="32" t="s">
        <v>58</v>
      </c>
      <c r="H2588" s="32" t="s">
        <v>59</v>
      </c>
      <c r="I2588" s="32" t="s">
        <v>2006</v>
      </c>
      <c r="J2588" s="35">
        <v>0</v>
      </c>
      <c r="K2588" s="35">
        <v>0</v>
      </c>
      <c r="L2588" s="35">
        <v>0</v>
      </c>
      <c r="M2588" s="35">
        <v>0</v>
      </c>
      <c r="N2588" s="32" t="s">
        <v>17</v>
      </c>
      <c r="O2588" s="32" t="s">
        <v>319</v>
      </c>
      <c r="P2588" s="32">
        <v>0</v>
      </c>
      <c r="Q2588" s="32"/>
    </row>
    <row r="2589" spans="1:17" x14ac:dyDescent="0.25">
      <c r="A2589" s="57">
        <v>42250.988330902779</v>
      </c>
      <c r="B2589" s="32"/>
      <c r="C2589" s="32" t="s">
        <v>56</v>
      </c>
      <c r="D2589" s="32" t="s">
        <v>57</v>
      </c>
      <c r="E2589" s="32" t="s">
        <v>6330</v>
      </c>
      <c r="F2589" s="32" t="s">
        <v>6331</v>
      </c>
      <c r="G2589" s="32" t="s">
        <v>58</v>
      </c>
      <c r="H2589" s="32" t="s">
        <v>59</v>
      </c>
      <c r="I2589" s="32" t="s">
        <v>2006</v>
      </c>
      <c r="J2589" s="35">
        <v>0</v>
      </c>
      <c r="K2589" s="35">
        <v>0</v>
      </c>
      <c r="L2589" s="35">
        <v>0</v>
      </c>
      <c r="M2589" s="35">
        <v>0</v>
      </c>
      <c r="N2589" s="32" t="s">
        <v>19</v>
      </c>
      <c r="O2589" s="32" t="s">
        <v>319</v>
      </c>
      <c r="P2589" s="32">
        <v>0</v>
      </c>
      <c r="Q2589" s="32"/>
    </row>
    <row r="2590" spans="1:17" x14ac:dyDescent="0.25">
      <c r="A2590" s="57">
        <v>42251.002265937503</v>
      </c>
      <c r="B2590" s="32"/>
      <c r="C2590" s="32" t="s">
        <v>56</v>
      </c>
      <c r="D2590" s="32" t="s">
        <v>57</v>
      </c>
      <c r="E2590" s="32" t="s">
        <v>6332</v>
      </c>
      <c r="F2590" s="32" t="s">
        <v>6333</v>
      </c>
      <c r="G2590" s="32" t="s">
        <v>58</v>
      </c>
      <c r="H2590" s="32" t="s">
        <v>59</v>
      </c>
      <c r="I2590" s="32" t="s">
        <v>2006</v>
      </c>
      <c r="J2590" s="35">
        <v>0</v>
      </c>
      <c r="K2590" s="35">
        <v>0</v>
      </c>
      <c r="L2590" s="35">
        <v>0</v>
      </c>
      <c r="M2590" s="35">
        <v>0</v>
      </c>
      <c r="N2590" s="32" t="s">
        <v>19</v>
      </c>
      <c r="O2590" s="32" t="s">
        <v>319</v>
      </c>
      <c r="P2590" s="32">
        <v>0</v>
      </c>
      <c r="Q2590" s="32"/>
    </row>
    <row r="2591" spans="1:17" x14ac:dyDescent="0.25">
      <c r="A2591" s="57">
        <v>42251.004559108798</v>
      </c>
      <c r="B2591" s="32"/>
      <c r="C2591" s="32" t="s">
        <v>56</v>
      </c>
      <c r="D2591" s="32" t="s">
        <v>57</v>
      </c>
      <c r="E2591" s="32" t="s">
        <v>6334</v>
      </c>
      <c r="F2591" s="32" t="s">
        <v>6335</v>
      </c>
      <c r="G2591" s="32" t="s">
        <v>58</v>
      </c>
      <c r="H2591" s="32" t="s">
        <v>59</v>
      </c>
      <c r="I2591" s="32" t="s">
        <v>2006</v>
      </c>
      <c r="J2591" s="35">
        <v>0</v>
      </c>
      <c r="K2591" s="35">
        <v>0</v>
      </c>
      <c r="L2591" s="35">
        <v>0</v>
      </c>
      <c r="M2591" s="35">
        <v>0</v>
      </c>
      <c r="N2591" s="32" t="s">
        <v>19</v>
      </c>
      <c r="O2591" s="32" t="s">
        <v>319</v>
      </c>
      <c r="P2591" s="32">
        <v>0</v>
      </c>
      <c r="Q2591" s="32"/>
    </row>
    <row r="2592" spans="1:17" x14ac:dyDescent="0.25">
      <c r="A2592" s="57">
        <v>42251.005444710645</v>
      </c>
      <c r="B2592" s="32"/>
      <c r="C2592" s="32" t="s">
        <v>56</v>
      </c>
      <c r="D2592" s="32" t="s">
        <v>57</v>
      </c>
      <c r="E2592" s="32" t="s">
        <v>6336</v>
      </c>
      <c r="F2592" s="32" t="s">
        <v>6337</v>
      </c>
      <c r="G2592" s="32" t="s">
        <v>58</v>
      </c>
      <c r="H2592" s="32" t="s">
        <v>59</v>
      </c>
      <c r="I2592" s="32" t="s">
        <v>2006</v>
      </c>
      <c r="J2592" s="35">
        <v>0</v>
      </c>
      <c r="K2592" s="35">
        <v>0</v>
      </c>
      <c r="L2592" s="35">
        <v>0</v>
      </c>
      <c r="M2592" s="35">
        <v>0</v>
      </c>
      <c r="N2592" s="32" t="s">
        <v>19</v>
      </c>
      <c r="O2592" s="32" t="s">
        <v>319</v>
      </c>
      <c r="P2592" s="32">
        <v>0</v>
      </c>
      <c r="Q2592" s="32"/>
    </row>
    <row r="2593" spans="1:17" x14ac:dyDescent="0.25">
      <c r="A2593" s="57">
        <v>42251.006154016206</v>
      </c>
      <c r="B2593" s="32"/>
      <c r="C2593" s="32" t="s">
        <v>56</v>
      </c>
      <c r="D2593" s="32" t="s">
        <v>57</v>
      </c>
      <c r="E2593" s="32" t="s">
        <v>6338</v>
      </c>
      <c r="F2593" s="32" t="s">
        <v>6339</v>
      </c>
      <c r="G2593" s="32" t="s">
        <v>58</v>
      </c>
      <c r="H2593" s="32" t="s">
        <v>59</v>
      </c>
      <c r="I2593" s="32" t="s">
        <v>2006</v>
      </c>
      <c r="J2593" s="35">
        <v>0</v>
      </c>
      <c r="K2593" s="35">
        <v>0</v>
      </c>
      <c r="L2593" s="35">
        <v>0</v>
      </c>
      <c r="M2593" s="35">
        <v>0</v>
      </c>
      <c r="N2593" s="32" t="s">
        <v>19</v>
      </c>
      <c r="O2593" s="32" t="s">
        <v>319</v>
      </c>
      <c r="P2593" s="32">
        <v>0</v>
      </c>
      <c r="Q2593" s="32"/>
    </row>
    <row r="2594" spans="1:17" x14ac:dyDescent="0.25">
      <c r="A2594" s="57">
        <v>42251.035975729166</v>
      </c>
      <c r="B2594" s="32"/>
      <c r="C2594" s="32" t="s">
        <v>345</v>
      </c>
      <c r="D2594" s="32" t="s">
        <v>334</v>
      </c>
      <c r="E2594" s="32" t="s">
        <v>6340</v>
      </c>
      <c r="F2594" s="32" t="s">
        <v>6341</v>
      </c>
      <c r="G2594" s="32" t="s">
        <v>58</v>
      </c>
      <c r="H2594" s="32" t="s">
        <v>59</v>
      </c>
      <c r="I2594" s="32" t="s">
        <v>2006</v>
      </c>
      <c r="J2594" s="35">
        <v>0</v>
      </c>
      <c r="K2594" s="35">
        <v>0</v>
      </c>
      <c r="L2594" s="35">
        <v>0</v>
      </c>
      <c r="M2594" s="35">
        <v>0</v>
      </c>
      <c r="N2594" s="32" t="s">
        <v>19</v>
      </c>
      <c r="O2594" s="32" t="s">
        <v>319</v>
      </c>
      <c r="P2594" s="32">
        <v>0</v>
      </c>
      <c r="Q2594" s="32"/>
    </row>
    <row r="2595" spans="1:17" x14ac:dyDescent="0.25">
      <c r="A2595" s="57">
        <v>42251.038909456016</v>
      </c>
      <c r="B2595" s="32"/>
      <c r="C2595" s="32" t="s">
        <v>56</v>
      </c>
      <c r="D2595" s="32" t="s">
        <v>57</v>
      </c>
      <c r="E2595" s="32" t="s">
        <v>6342</v>
      </c>
      <c r="F2595" s="32" t="s">
        <v>6343</v>
      </c>
      <c r="G2595" s="32" t="s">
        <v>58</v>
      </c>
      <c r="H2595" s="32" t="s">
        <v>59</v>
      </c>
      <c r="I2595" s="32" t="s">
        <v>2006</v>
      </c>
      <c r="J2595" s="35">
        <v>0</v>
      </c>
      <c r="K2595" s="35">
        <v>0</v>
      </c>
      <c r="L2595" s="35">
        <v>0</v>
      </c>
      <c r="M2595" s="35">
        <v>0</v>
      </c>
      <c r="N2595" s="32" t="s">
        <v>19</v>
      </c>
      <c r="O2595" s="32" t="s">
        <v>319</v>
      </c>
      <c r="P2595" s="32">
        <v>0</v>
      </c>
      <c r="Q2595" s="32"/>
    </row>
    <row r="2596" spans="1:17" x14ac:dyDescent="0.25">
      <c r="A2596" s="57">
        <v>42251.039743553243</v>
      </c>
      <c r="B2596" s="32"/>
      <c r="C2596" s="32" t="s">
        <v>56</v>
      </c>
      <c r="D2596" s="32" t="s">
        <v>57</v>
      </c>
      <c r="E2596" s="32" t="s">
        <v>6344</v>
      </c>
      <c r="F2596" s="32" t="s">
        <v>6345</v>
      </c>
      <c r="G2596" s="32" t="s">
        <v>58</v>
      </c>
      <c r="H2596" s="32" t="s">
        <v>59</v>
      </c>
      <c r="I2596" s="32" t="s">
        <v>2006</v>
      </c>
      <c r="J2596" s="35">
        <v>0</v>
      </c>
      <c r="K2596" s="35">
        <v>0</v>
      </c>
      <c r="L2596" s="35">
        <v>0</v>
      </c>
      <c r="M2596" s="35">
        <v>0</v>
      </c>
      <c r="N2596" s="32" t="s">
        <v>19</v>
      </c>
      <c r="O2596" s="32" t="s">
        <v>319</v>
      </c>
      <c r="P2596" s="32">
        <v>0</v>
      </c>
      <c r="Q2596" s="32"/>
    </row>
    <row r="2597" spans="1:17" x14ac:dyDescent="0.25">
      <c r="A2597" s="57">
        <v>42251.040732789355</v>
      </c>
      <c r="B2597" s="32"/>
      <c r="C2597" s="32" t="s">
        <v>56</v>
      </c>
      <c r="D2597" s="32" t="s">
        <v>57</v>
      </c>
      <c r="E2597" s="32" t="s">
        <v>6346</v>
      </c>
      <c r="F2597" s="32" t="s">
        <v>6347</v>
      </c>
      <c r="G2597" s="32" t="s">
        <v>58</v>
      </c>
      <c r="H2597" s="32" t="s">
        <v>59</v>
      </c>
      <c r="I2597" s="32" t="s">
        <v>2006</v>
      </c>
      <c r="J2597" s="35">
        <v>0</v>
      </c>
      <c r="K2597" s="35">
        <v>0</v>
      </c>
      <c r="L2597" s="35">
        <v>0</v>
      </c>
      <c r="M2597" s="35">
        <v>0</v>
      </c>
      <c r="N2597" s="32" t="s">
        <v>19</v>
      </c>
      <c r="O2597" s="32" t="s">
        <v>319</v>
      </c>
      <c r="P2597" s="32">
        <v>0</v>
      </c>
      <c r="Q2597" s="32"/>
    </row>
    <row r="2598" spans="1:17" x14ac:dyDescent="0.25">
      <c r="A2598" s="57">
        <v>42251.041608298612</v>
      </c>
      <c r="B2598" s="32"/>
      <c r="C2598" s="32" t="s">
        <v>56</v>
      </c>
      <c r="D2598" s="32" t="s">
        <v>57</v>
      </c>
      <c r="E2598" s="32" t="s">
        <v>6348</v>
      </c>
      <c r="F2598" s="32" t="s">
        <v>6349</v>
      </c>
      <c r="G2598" s="32" t="s">
        <v>58</v>
      </c>
      <c r="H2598" s="32" t="s">
        <v>59</v>
      </c>
      <c r="I2598" s="32" t="s">
        <v>2006</v>
      </c>
      <c r="J2598" s="35">
        <v>0</v>
      </c>
      <c r="K2598" s="35">
        <v>0</v>
      </c>
      <c r="L2598" s="35">
        <v>0</v>
      </c>
      <c r="M2598" s="35">
        <v>0</v>
      </c>
      <c r="N2598" s="32" t="s">
        <v>19</v>
      </c>
      <c r="O2598" s="32" t="s">
        <v>319</v>
      </c>
      <c r="P2598" s="32">
        <v>0</v>
      </c>
      <c r="Q2598" s="32"/>
    </row>
    <row r="2599" spans="1:17" x14ac:dyDescent="0.25">
      <c r="A2599" s="57">
        <v>42251.042354826386</v>
      </c>
      <c r="B2599" s="32"/>
      <c r="C2599" s="32" t="s">
        <v>56</v>
      </c>
      <c r="D2599" s="32" t="s">
        <v>57</v>
      </c>
      <c r="E2599" s="32" t="s">
        <v>6350</v>
      </c>
      <c r="F2599" s="32" t="s">
        <v>6351</v>
      </c>
      <c r="G2599" s="32" t="s">
        <v>58</v>
      </c>
      <c r="H2599" s="32" t="s">
        <v>59</v>
      </c>
      <c r="I2599" s="32" t="s">
        <v>2006</v>
      </c>
      <c r="J2599" s="35">
        <v>0</v>
      </c>
      <c r="K2599" s="35">
        <v>0</v>
      </c>
      <c r="L2599" s="35">
        <v>0</v>
      </c>
      <c r="M2599" s="35">
        <v>0</v>
      </c>
      <c r="N2599" s="32" t="s">
        <v>19</v>
      </c>
      <c r="O2599" s="32" t="s">
        <v>319</v>
      </c>
      <c r="P2599" s="32">
        <v>0</v>
      </c>
      <c r="Q2599" s="32"/>
    </row>
    <row r="2600" spans="1:17" x14ac:dyDescent="0.25">
      <c r="A2600" s="57">
        <v>42251.391667013886</v>
      </c>
      <c r="B2600" s="32"/>
      <c r="C2600" s="32" t="s">
        <v>5376</v>
      </c>
      <c r="D2600" s="32" t="s">
        <v>334</v>
      </c>
      <c r="E2600" s="32" t="s">
        <v>6352</v>
      </c>
      <c r="F2600" s="32" t="s">
        <v>6353</v>
      </c>
      <c r="G2600" s="32" t="s">
        <v>58</v>
      </c>
      <c r="H2600" s="32" t="s">
        <v>59</v>
      </c>
      <c r="I2600" s="32" t="s">
        <v>2006</v>
      </c>
      <c r="J2600" s="35">
        <v>0</v>
      </c>
      <c r="K2600" s="35">
        <v>0</v>
      </c>
      <c r="L2600" s="35">
        <v>0</v>
      </c>
      <c r="M2600" s="35">
        <v>0</v>
      </c>
      <c r="N2600" s="32" t="s">
        <v>19</v>
      </c>
      <c r="O2600" s="32" t="s">
        <v>322</v>
      </c>
      <c r="P2600" s="32">
        <v>0</v>
      </c>
      <c r="Q2600" s="32"/>
    </row>
    <row r="2601" spans="1:17" hidden="1" x14ac:dyDescent="0.25">
      <c r="A2601" s="57">
        <v>42251.391822372687</v>
      </c>
      <c r="B2601" s="32" t="s">
        <v>70</v>
      </c>
      <c r="C2601" s="32" t="s">
        <v>3830</v>
      </c>
      <c r="D2601" s="32" t="s">
        <v>3831</v>
      </c>
      <c r="E2601" s="32" t="s">
        <v>4873</v>
      </c>
      <c r="F2601" s="32" t="s">
        <v>9137</v>
      </c>
      <c r="G2601" s="32" t="s">
        <v>4806</v>
      </c>
      <c r="H2601" s="32" t="s">
        <v>4807</v>
      </c>
      <c r="I2601" s="32" t="s">
        <v>4808</v>
      </c>
      <c r="J2601" s="35">
        <v>170.58</v>
      </c>
      <c r="K2601" s="35">
        <v>0</v>
      </c>
      <c r="L2601" s="35">
        <v>0</v>
      </c>
      <c r="M2601" s="35">
        <v>0</v>
      </c>
      <c r="N2601" s="32" t="s">
        <v>2197</v>
      </c>
      <c r="O2601" s="32" t="s">
        <v>18</v>
      </c>
      <c r="P2601" s="32">
        <v>3</v>
      </c>
      <c r="Q2601" s="32" t="s">
        <v>4476</v>
      </c>
    </row>
    <row r="2602" spans="1:17" hidden="1" x14ac:dyDescent="0.25">
      <c r="A2602" s="57">
        <v>42251.391822372687</v>
      </c>
      <c r="B2602" s="32" t="s">
        <v>70</v>
      </c>
      <c r="C2602" s="32" t="s">
        <v>3830</v>
      </c>
      <c r="D2602" s="32" t="s">
        <v>3831</v>
      </c>
      <c r="E2602" s="32" t="s">
        <v>4873</v>
      </c>
      <c r="F2602" s="32" t="s">
        <v>9137</v>
      </c>
      <c r="G2602" s="32" t="s">
        <v>4876</v>
      </c>
      <c r="H2602" s="32" t="s">
        <v>4877</v>
      </c>
      <c r="I2602" s="32" t="s">
        <v>4808</v>
      </c>
      <c r="J2602" s="35">
        <v>30.96</v>
      </c>
      <c r="K2602" s="35">
        <v>0</v>
      </c>
      <c r="L2602" s="35">
        <v>0</v>
      </c>
      <c r="M2602" s="35">
        <v>0</v>
      </c>
      <c r="N2602" s="32" t="s">
        <v>2197</v>
      </c>
      <c r="O2602" s="32" t="s">
        <v>18</v>
      </c>
      <c r="P2602" s="32">
        <v>3</v>
      </c>
      <c r="Q2602" s="32" t="s">
        <v>4476</v>
      </c>
    </row>
    <row r="2603" spans="1:17" hidden="1" x14ac:dyDescent="0.25">
      <c r="A2603" s="57">
        <v>42251.391822372687</v>
      </c>
      <c r="B2603" s="32" t="s">
        <v>70</v>
      </c>
      <c r="C2603" s="32" t="s">
        <v>3830</v>
      </c>
      <c r="D2603" s="32" t="s">
        <v>3831</v>
      </c>
      <c r="E2603" s="32" t="s">
        <v>4873</v>
      </c>
      <c r="F2603" s="32" t="s">
        <v>9137</v>
      </c>
      <c r="G2603" s="32" t="s">
        <v>4874</v>
      </c>
      <c r="H2603" s="32" t="s">
        <v>4875</v>
      </c>
      <c r="I2603" s="32" t="s">
        <v>4808</v>
      </c>
      <c r="J2603" s="35">
        <v>17.88</v>
      </c>
      <c r="K2603" s="35">
        <v>0</v>
      </c>
      <c r="L2603" s="35">
        <v>0</v>
      </c>
      <c r="M2603" s="35">
        <v>0</v>
      </c>
      <c r="N2603" s="32" t="s">
        <v>2197</v>
      </c>
      <c r="O2603" s="32" t="s">
        <v>18</v>
      </c>
      <c r="P2603" s="32">
        <v>3</v>
      </c>
      <c r="Q2603" s="32" t="s">
        <v>4476</v>
      </c>
    </row>
    <row r="2604" spans="1:17" hidden="1" x14ac:dyDescent="0.25">
      <c r="A2604" s="57">
        <v>42251.392693715279</v>
      </c>
      <c r="B2604" s="32" t="s">
        <v>70</v>
      </c>
      <c r="C2604" s="32" t="s">
        <v>4803</v>
      </c>
      <c r="D2604" s="32" t="s">
        <v>4804</v>
      </c>
      <c r="E2604" s="32" t="s">
        <v>4805</v>
      </c>
      <c r="F2604" s="32" t="s">
        <v>9138</v>
      </c>
      <c r="G2604" s="32" t="s">
        <v>4806</v>
      </c>
      <c r="H2604" s="32" t="s">
        <v>4807</v>
      </c>
      <c r="I2604" s="32" t="s">
        <v>4808</v>
      </c>
      <c r="J2604" s="35">
        <v>56.86</v>
      </c>
      <c r="K2604" s="35">
        <v>0</v>
      </c>
      <c r="L2604" s="35">
        <v>0</v>
      </c>
      <c r="M2604" s="35">
        <v>0</v>
      </c>
      <c r="N2604" s="32" t="s">
        <v>2197</v>
      </c>
      <c r="O2604" s="32" t="s">
        <v>18</v>
      </c>
      <c r="P2604" s="32">
        <v>1</v>
      </c>
      <c r="Q2604" s="32" t="s">
        <v>4593</v>
      </c>
    </row>
    <row r="2605" spans="1:17" hidden="1" x14ac:dyDescent="0.25">
      <c r="A2605" s="57">
        <v>42251.393289236112</v>
      </c>
      <c r="B2605" s="32" t="s">
        <v>21</v>
      </c>
      <c r="C2605" s="32" t="s">
        <v>3690</v>
      </c>
      <c r="D2605" s="32" t="s">
        <v>3691</v>
      </c>
      <c r="E2605" s="32" t="s">
        <v>4878</v>
      </c>
      <c r="F2605" s="32" t="s">
        <v>9139</v>
      </c>
      <c r="G2605" s="32" t="s">
        <v>4879</v>
      </c>
      <c r="H2605" s="32" t="s">
        <v>4880</v>
      </c>
      <c r="I2605" s="32" t="s">
        <v>4808</v>
      </c>
      <c r="J2605" s="35">
        <v>126.81</v>
      </c>
      <c r="K2605" s="35">
        <v>0</v>
      </c>
      <c r="L2605" s="35">
        <v>0</v>
      </c>
      <c r="M2605" s="35">
        <v>0</v>
      </c>
      <c r="N2605" s="32" t="s">
        <v>2197</v>
      </c>
      <c r="O2605" s="32" t="s">
        <v>18</v>
      </c>
      <c r="P2605" s="32">
        <v>9</v>
      </c>
      <c r="Q2605" s="32" t="s">
        <v>4881</v>
      </c>
    </row>
    <row r="2606" spans="1:17" hidden="1" x14ac:dyDescent="0.25">
      <c r="A2606" s="57">
        <v>42251.393995636572</v>
      </c>
      <c r="B2606" s="32" t="s">
        <v>70</v>
      </c>
      <c r="C2606" s="32" t="s">
        <v>3584</v>
      </c>
      <c r="D2606" s="32" t="s">
        <v>3585</v>
      </c>
      <c r="E2606" s="32" t="s">
        <v>4882</v>
      </c>
      <c r="F2606" s="32" t="s">
        <v>9140</v>
      </c>
      <c r="G2606" s="32" t="s">
        <v>4883</v>
      </c>
      <c r="H2606" s="32" t="s">
        <v>4884</v>
      </c>
      <c r="I2606" s="32" t="s">
        <v>4808</v>
      </c>
      <c r="J2606" s="35">
        <v>210.45</v>
      </c>
      <c r="K2606" s="35">
        <v>0</v>
      </c>
      <c r="L2606" s="35">
        <v>0</v>
      </c>
      <c r="M2606" s="35">
        <v>0</v>
      </c>
      <c r="N2606" s="32" t="s">
        <v>2197</v>
      </c>
      <c r="O2606" s="32" t="s">
        <v>18</v>
      </c>
      <c r="P2606" s="32">
        <v>3</v>
      </c>
      <c r="Q2606" s="32" t="s">
        <v>4734</v>
      </c>
    </row>
    <row r="2607" spans="1:17" hidden="1" x14ac:dyDescent="0.25">
      <c r="A2607" s="57">
        <v>42251.393995636572</v>
      </c>
      <c r="B2607" s="32" t="s">
        <v>70</v>
      </c>
      <c r="C2607" s="32" t="s">
        <v>3584</v>
      </c>
      <c r="D2607" s="32" t="s">
        <v>3585</v>
      </c>
      <c r="E2607" s="32" t="s">
        <v>4882</v>
      </c>
      <c r="F2607" s="32" t="s">
        <v>9140</v>
      </c>
      <c r="G2607" s="32" t="s">
        <v>4885</v>
      </c>
      <c r="H2607" s="32" t="s">
        <v>4886</v>
      </c>
      <c r="I2607" s="32" t="s">
        <v>4808</v>
      </c>
      <c r="J2607" s="35">
        <v>13.26</v>
      </c>
      <c r="K2607" s="35">
        <v>0</v>
      </c>
      <c r="L2607" s="35">
        <v>0</v>
      </c>
      <c r="M2607" s="35">
        <v>0</v>
      </c>
      <c r="N2607" s="32" t="s">
        <v>2197</v>
      </c>
      <c r="O2607" s="32" t="s">
        <v>18</v>
      </c>
      <c r="P2607" s="32">
        <v>3</v>
      </c>
      <c r="Q2607" s="32" t="s">
        <v>4734</v>
      </c>
    </row>
    <row r="2608" spans="1:17" hidden="1" x14ac:dyDescent="0.25">
      <c r="A2608" s="57">
        <v>42251.393995636572</v>
      </c>
      <c r="B2608" s="32" t="s">
        <v>70</v>
      </c>
      <c r="C2608" s="32" t="s">
        <v>3584</v>
      </c>
      <c r="D2608" s="32" t="s">
        <v>3585</v>
      </c>
      <c r="E2608" s="32" t="s">
        <v>4882</v>
      </c>
      <c r="F2608" s="32" t="s">
        <v>9140</v>
      </c>
      <c r="G2608" s="32" t="s">
        <v>4806</v>
      </c>
      <c r="H2608" s="32" t="s">
        <v>4807</v>
      </c>
      <c r="I2608" s="32" t="s">
        <v>4808</v>
      </c>
      <c r="J2608" s="35">
        <v>80.16</v>
      </c>
      <c r="K2608" s="35">
        <v>0</v>
      </c>
      <c r="L2608" s="35">
        <v>0</v>
      </c>
      <c r="M2608" s="35">
        <v>0</v>
      </c>
      <c r="N2608" s="32" t="s">
        <v>2197</v>
      </c>
      <c r="O2608" s="32" t="s">
        <v>18</v>
      </c>
      <c r="P2608" s="32">
        <v>1</v>
      </c>
      <c r="Q2608" s="32" t="s">
        <v>4734</v>
      </c>
    </row>
    <row r="2609" spans="1:17" hidden="1" x14ac:dyDescent="0.25">
      <c r="A2609" s="57">
        <v>42251.393995636572</v>
      </c>
      <c r="B2609" s="32" t="s">
        <v>70</v>
      </c>
      <c r="C2609" s="32" t="s">
        <v>3584</v>
      </c>
      <c r="D2609" s="32" t="s">
        <v>3585</v>
      </c>
      <c r="E2609" s="32" t="s">
        <v>4882</v>
      </c>
      <c r="F2609" s="32" t="s">
        <v>9140</v>
      </c>
      <c r="G2609" s="32" t="s">
        <v>4874</v>
      </c>
      <c r="H2609" s="32" t="s">
        <v>4875</v>
      </c>
      <c r="I2609" s="32" t="s">
        <v>4808</v>
      </c>
      <c r="J2609" s="35">
        <v>8.76</v>
      </c>
      <c r="K2609" s="35">
        <v>0</v>
      </c>
      <c r="L2609" s="35">
        <v>0</v>
      </c>
      <c r="M2609" s="35">
        <v>0</v>
      </c>
      <c r="N2609" s="32" t="s">
        <v>2197</v>
      </c>
      <c r="O2609" s="32" t="s">
        <v>18</v>
      </c>
      <c r="P2609" s="32">
        <v>1</v>
      </c>
      <c r="Q2609" s="32" t="s">
        <v>4734</v>
      </c>
    </row>
    <row r="2610" spans="1:17" hidden="1" x14ac:dyDescent="0.25">
      <c r="A2610" s="57">
        <v>42251.394785567129</v>
      </c>
      <c r="B2610" s="32" t="s">
        <v>70</v>
      </c>
      <c r="C2610" s="32" t="s">
        <v>3713</v>
      </c>
      <c r="D2610" s="32" t="s">
        <v>3714</v>
      </c>
      <c r="E2610" s="32" t="s">
        <v>4887</v>
      </c>
      <c r="F2610" s="32" t="s">
        <v>9141</v>
      </c>
      <c r="G2610" s="32" t="s">
        <v>4806</v>
      </c>
      <c r="H2610" s="32" t="s">
        <v>4807</v>
      </c>
      <c r="I2610" s="32" t="s">
        <v>4808</v>
      </c>
      <c r="J2610" s="35">
        <v>80.16</v>
      </c>
      <c r="K2610" s="35">
        <v>0</v>
      </c>
      <c r="L2610" s="35">
        <v>0</v>
      </c>
      <c r="M2610" s="35">
        <v>0</v>
      </c>
      <c r="N2610" s="32" t="s">
        <v>2197</v>
      </c>
      <c r="O2610" s="32" t="s">
        <v>18</v>
      </c>
      <c r="P2610" s="32">
        <v>1</v>
      </c>
      <c r="Q2610" s="32" t="s">
        <v>4592</v>
      </c>
    </row>
    <row r="2611" spans="1:17" hidden="1" x14ac:dyDescent="0.25">
      <c r="A2611" s="57">
        <v>42251.394785567129</v>
      </c>
      <c r="B2611" s="32" t="s">
        <v>70</v>
      </c>
      <c r="C2611" s="32" t="s">
        <v>3713</v>
      </c>
      <c r="D2611" s="32" t="s">
        <v>3714</v>
      </c>
      <c r="E2611" s="32" t="s">
        <v>4887</v>
      </c>
      <c r="F2611" s="32" t="s">
        <v>9141</v>
      </c>
      <c r="G2611" s="32" t="s">
        <v>4874</v>
      </c>
      <c r="H2611" s="32" t="s">
        <v>4875</v>
      </c>
      <c r="I2611" s="32" t="s">
        <v>4808</v>
      </c>
      <c r="J2611" s="35">
        <v>8.76</v>
      </c>
      <c r="K2611" s="35">
        <v>0</v>
      </c>
      <c r="L2611" s="35">
        <v>0</v>
      </c>
      <c r="M2611" s="35">
        <v>0</v>
      </c>
      <c r="N2611" s="32" t="s">
        <v>2197</v>
      </c>
      <c r="O2611" s="32" t="s">
        <v>18</v>
      </c>
      <c r="P2611" s="32">
        <v>1</v>
      </c>
      <c r="Q2611" s="32" t="s">
        <v>4592</v>
      </c>
    </row>
    <row r="2612" spans="1:17" hidden="1" x14ac:dyDescent="0.25">
      <c r="A2612" s="57">
        <v>42251.395435185186</v>
      </c>
      <c r="B2612" s="32" t="s">
        <v>290</v>
      </c>
      <c r="C2612" s="32" t="s">
        <v>4086</v>
      </c>
      <c r="D2612" s="32" t="s">
        <v>4087</v>
      </c>
      <c r="E2612" s="32" t="s">
        <v>4888</v>
      </c>
      <c r="F2612" s="32" t="s">
        <v>9142</v>
      </c>
      <c r="G2612" s="32" t="s">
        <v>4889</v>
      </c>
      <c r="H2612" s="32" t="s">
        <v>4890</v>
      </c>
      <c r="I2612" s="32" t="s">
        <v>4808</v>
      </c>
      <c r="J2612" s="35">
        <v>164.16</v>
      </c>
      <c r="K2612" s="35">
        <v>0</v>
      </c>
      <c r="L2612" s="35">
        <v>0</v>
      </c>
      <c r="M2612" s="35">
        <v>0</v>
      </c>
      <c r="N2612" s="32" t="s">
        <v>2197</v>
      </c>
      <c r="O2612" s="32" t="s">
        <v>18</v>
      </c>
      <c r="P2612" s="32">
        <v>3</v>
      </c>
      <c r="Q2612" s="32" t="s">
        <v>4677</v>
      </c>
    </row>
    <row r="2613" spans="1:17" hidden="1" x14ac:dyDescent="0.25">
      <c r="A2613" s="57">
        <v>42251.395913541666</v>
      </c>
      <c r="B2613" s="32" t="s">
        <v>44</v>
      </c>
      <c r="C2613" s="32" t="s">
        <v>3300</v>
      </c>
      <c r="D2613" s="32" t="s">
        <v>3301</v>
      </c>
      <c r="E2613" s="32" t="s">
        <v>5481</v>
      </c>
      <c r="F2613" s="32" t="s">
        <v>9143</v>
      </c>
      <c r="G2613" s="32" t="s">
        <v>4889</v>
      </c>
      <c r="H2613" s="32" t="s">
        <v>4890</v>
      </c>
      <c r="I2613" s="32" t="s">
        <v>4808</v>
      </c>
      <c r="J2613" s="35">
        <v>74.98</v>
      </c>
      <c r="K2613" s="35">
        <v>0</v>
      </c>
      <c r="L2613" s="35">
        <v>0</v>
      </c>
      <c r="M2613" s="35">
        <v>0</v>
      </c>
      <c r="N2613" s="32" t="s">
        <v>2197</v>
      </c>
      <c r="O2613" s="32" t="s">
        <v>18</v>
      </c>
      <c r="P2613" s="32">
        <v>1</v>
      </c>
      <c r="Q2613" s="32" t="s">
        <v>4754</v>
      </c>
    </row>
    <row r="2614" spans="1:17" hidden="1" x14ac:dyDescent="0.25">
      <c r="A2614" s="57">
        <v>42251.395913541666</v>
      </c>
      <c r="B2614" s="32" t="s">
        <v>44</v>
      </c>
      <c r="C2614" s="32" t="s">
        <v>3300</v>
      </c>
      <c r="D2614" s="32" t="s">
        <v>3301</v>
      </c>
      <c r="E2614" s="32" t="s">
        <v>5481</v>
      </c>
      <c r="F2614" s="32" t="s">
        <v>9143</v>
      </c>
      <c r="G2614" s="32" t="s">
        <v>5482</v>
      </c>
      <c r="H2614" s="32" t="s">
        <v>5483</v>
      </c>
      <c r="I2614" s="32" t="s">
        <v>4808</v>
      </c>
      <c r="J2614" s="35">
        <v>25.03</v>
      </c>
      <c r="K2614" s="35">
        <v>0</v>
      </c>
      <c r="L2614" s="35">
        <v>0</v>
      </c>
      <c r="M2614" s="35">
        <v>0</v>
      </c>
      <c r="N2614" s="32" t="s">
        <v>2197</v>
      </c>
      <c r="O2614" s="32" t="s">
        <v>18</v>
      </c>
      <c r="P2614" s="32">
        <v>1</v>
      </c>
      <c r="Q2614" s="32" t="s">
        <v>4754</v>
      </c>
    </row>
    <row r="2615" spans="1:17" hidden="1" x14ac:dyDescent="0.25">
      <c r="A2615" s="57">
        <v>42251.395913541666</v>
      </c>
      <c r="B2615" s="32" t="s">
        <v>44</v>
      </c>
      <c r="C2615" s="32" t="s">
        <v>3300</v>
      </c>
      <c r="D2615" s="32" t="s">
        <v>3301</v>
      </c>
      <c r="E2615" s="32" t="s">
        <v>5481</v>
      </c>
      <c r="F2615" s="32" t="s">
        <v>9143</v>
      </c>
      <c r="G2615" s="32" t="s">
        <v>5484</v>
      </c>
      <c r="H2615" s="32" t="s">
        <v>5485</v>
      </c>
      <c r="I2615" s="32" t="s">
        <v>4808</v>
      </c>
      <c r="J2615" s="35">
        <v>14.31</v>
      </c>
      <c r="K2615" s="35">
        <v>0</v>
      </c>
      <c r="L2615" s="35">
        <v>0</v>
      </c>
      <c r="M2615" s="35">
        <v>0</v>
      </c>
      <c r="N2615" s="32" t="s">
        <v>2197</v>
      </c>
      <c r="O2615" s="32" t="s">
        <v>18</v>
      </c>
      <c r="P2615" s="32">
        <v>1</v>
      </c>
      <c r="Q2615" s="32" t="s">
        <v>4754</v>
      </c>
    </row>
    <row r="2616" spans="1:17" hidden="1" x14ac:dyDescent="0.25">
      <c r="A2616" s="57">
        <v>42251.395913541666</v>
      </c>
      <c r="B2616" s="32" t="s">
        <v>44</v>
      </c>
      <c r="C2616" s="32" t="s">
        <v>3300</v>
      </c>
      <c r="D2616" s="32" t="s">
        <v>3301</v>
      </c>
      <c r="E2616" s="32" t="s">
        <v>5481</v>
      </c>
      <c r="F2616" s="32" t="s">
        <v>9143</v>
      </c>
      <c r="G2616" s="32" t="s">
        <v>4895</v>
      </c>
      <c r="H2616" s="32" t="s">
        <v>4896</v>
      </c>
      <c r="I2616" s="32" t="s">
        <v>4808</v>
      </c>
      <c r="J2616" s="35">
        <v>10.79</v>
      </c>
      <c r="K2616" s="35">
        <v>0</v>
      </c>
      <c r="L2616" s="35">
        <v>0</v>
      </c>
      <c r="M2616" s="35">
        <v>0</v>
      </c>
      <c r="N2616" s="32" t="s">
        <v>2197</v>
      </c>
      <c r="O2616" s="32" t="s">
        <v>18</v>
      </c>
      <c r="P2616" s="32">
        <v>1</v>
      </c>
      <c r="Q2616" s="32" t="s">
        <v>4754</v>
      </c>
    </row>
    <row r="2617" spans="1:17" hidden="1" x14ac:dyDescent="0.25">
      <c r="A2617" s="57">
        <v>42251.39657380787</v>
      </c>
      <c r="B2617" s="32" t="s">
        <v>290</v>
      </c>
      <c r="C2617" s="32" t="s">
        <v>3538</v>
      </c>
      <c r="D2617" s="32" t="s">
        <v>3539</v>
      </c>
      <c r="E2617" s="32" t="s">
        <v>4897</v>
      </c>
      <c r="F2617" s="32" t="s">
        <v>9144</v>
      </c>
      <c r="G2617" s="32" t="s">
        <v>4883</v>
      </c>
      <c r="H2617" s="32" t="s">
        <v>4884</v>
      </c>
      <c r="I2617" s="32" t="s">
        <v>4808</v>
      </c>
      <c r="J2617" s="35">
        <v>2174.65</v>
      </c>
      <c r="K2617" s="35">
        <v>0</v>
      </c>
      <c r="L2617" s="35">
        <v>0</v>
      </c>
      <c r="M2617" s="35">
        <v>0</v>
      </c>
      <c r="N2617" s="32" t="s">
        <v>2197</v>
      </c>
      <c r="O2617" s="32" t="s">
        <v>18</v>
      </c>
      <c r="P2617" s="32">
        <v>31</v>
      </c>
      <c r="Q2617" s="32" t="s">
        <v>4674</v>
      </c>
    </row>
    <row r="2618" spans="1:17" hidden="1" x14ac:dyDescent="0.25">
      <c r="A2618" s="57">
        <v>42251.39657380787</v>
      </c>
      <c r="B2618" s="32" t="s">
        <v>290</v>
      </c>
      <c r="C2618" s="32" t="s">
        <v>3538</v>
      </c>
      <c r="D2618" s="32" t="s">
        <v>3539</v>
      </c>
      <c r="E2618" s="32" t="s">
        <v>4897</v>
      </c>
      <c r="F2618" s="32" t="s">
        <v>9144</v>
      </c>
      <c r="G2618" s="32" t="s">
        <v>4898</v>
      </c>
      <c r="H2618" s="32" t="s">
        <v>4899</v>
      </c>
      <c r="I2618" s="32" t="s">
        <v>4808</v>
      </c>
      <c r="J2618" s="35">
        <v>65.41</v>
      </c>
      <c r="K2618" s="35">
        <v>0</v>
      </c>
      <c r="L2618" s="35">
        <v>0</v>
      </c>
      <c r="M2618" s="35">
        <v>0</v>
      </c>
      <c r="N2618" s="32" t="s">
        <v>2197</v>
      </c>
      <c r="O2618" s="32" t="s">
        <v>18</v>
      </c>
      <c r="P2618" s="32">
        <v>31</v>
      </c>
      <c r="Q2618" s="32" t="s">
        <v>4674</v>
      </c>
    </row>
    <row r="2619" spans="1:17" hidden="1" x14ac:dyDescent="0.25">
      <c r="A2619" s="57">
        <v>42251.396984525461</v>
      </c>
      <c r="B2619" s="32" t="s">
        <v>290</v>
      </c>
      <c r="C2619" s="32" t="s">
        <v>3538</v>
      </c>
      <c r="D2619" s="32" t="s">
        <v>3539</v>
      </c>
      <c r="E2619" s="32" t="s">
        <v>5021</v>
      </c>
      <c r="F2619" s="32" t="s">
        <v>9145</v>
      </c>
      <c r="G2619" s="32" t="s">
        <v>5022</v>
      </c>
      <c r="H2619" s="32" t="s">
        <v>5023</v>
      </c>
      <c r="I2619" s="32" t="s">
        <v>4808</v>
      </c>
      <c r="J2619" s="35">
        <v>92.86</v>
      </c>
      <c r="K2619" s="35">
        <v>0</v>
      </c>
      <c r="L2619" s="35">
        <v>0</v>
      </c>
      <c r="M2619" s="35">
        <v>0</v>
      </c>
      <c r="N2619" s="32" t="s">
        <v>2197</v>
      </c>
      <c r="O2619" s="32" t="s">
        <v>18</v>
      </c>
      <c r="P2619" s="32">
        <v>2</v>
      </c>
      <c r="Q2619" s="32" t="s">
        <v>4752</v>
      </c>
    </row>
    <row r="2620" spans="1:17" hidden="1" x14ac:dyDescent="0.25">
      <c r="A2620" s="57">
        <v>42251.396984525461</v>
      </c>
      <c r="B2620" s="32" t="s">
        <v>290</v>
      </c>
      <c r="C2620" s="32" t="s">
        <v>3538</v>
      </c>
      <c r="D2620" s="32" t="s">
        <v>3539</v>
      </c>
      <c r="E2620" s="32" t="s">
        <v>5021</v>
      </c>
      <c r="F2620" s="32" t="s">
        <v>9145</v>
      </c>
      <c r="G2620" s="32" t="s">
        <v>5024</v>
      </c>
      <c r="H2620" s="32" t="s">
        <v>5025</v>
      </c>
      <c r="I2620" s="32" t="s">
        <v>4808</v>
      </c>
      <c r="J2620" s="35">
        <v>3.68</v>
      </c>
      <c r="K2620" s="35">
        <v>0</v>
      </c>
      <c r="L2620" s="35">
        <v>0</v>
      </c>
      <c r="M2620" s="35">
        <v>0</v>
      </c>
      <c r="N2620" s="32" t="s">
        <v>2197</v>
      </c>
      <c r="O2620" s="32" t="s">
        <v>18</v>
      </c>
      <c r="P2620" s="32">
        <v>2</v>
      </c>
      <c r="Q2620" s="32" t="s">
        <v>4752</v>
      </c>
    </row>
    <row r="2621" spans="1:17" hidden="1" x14ac:dyDescent="0.25">
      <c r="A2621" s="57">
        <v>42251.396984525461</v>
      </c>
      <c r="B2621" s="32" t="s">
        <v>290</v>
      </c>
      <c r="C2621" s="32" t="s">
        <v>3538</v>
      </c>
      <c r="D2621" s="32" t="s">
        <v>3539</v>
      </c>
      <c r="E2621" s="32" t="s">
        <v>5021</v>
      </c>
      <c r="F2621" s="32" t="s">
        <v>9145</v>
      </c>
      <c r="G2621" s="32" t="s">
        <v>5026</v>
      </c>
      <c r="H2621" s="32" t="s">
        <v>5027</v>
      </c>
      <c r="I2621" s="32" t="s">
        <v>4808</v>
      </c>
      <c r="J2621" s="35">
        <v>5.52</v>
      </c>
      <c r="K2621" s="35">
        <v>0</v>
      </c>
      <c r="L2621" s="35">
        <v>0</v>
      </c>
      <c r="M2621" s="35">
        <v>0</v>
      </c>
      <c r="N2621" s="32" t="s">
        <v>2197</v>
      </c>
      <c r="O2621" s="32" t="s">
        <v>18</v>
      </c>
      <c r="P2621" s="32">
        <v>2</v>
      </c>
      <c r="Q2621" s="32" t="s">
        <v>4752</v>
      </c>
    </row>
    <row r="2622" spans="1:17" hidden="1" x14ac:dyDescent="0.25">
      <c r="A2622" s="57">
        <v>42251.397399571761</v>
      </c>
      <c r="B2622" s="32" t="s">
        <v>21</v>
      </c>
      <c r="C2622" s="32" t="s">
        <v>3099</v>
      </c>
      <c r="D2622" s="32" t="s">
        <v>3100</v>
      </c>
      <c r="E2622" s="32" t="s">
        <v>5028</v>
      </c>
      <c r="F2622" s="32" t="s">
        <v>9146</v>
      </c>
      <c r="G2622" s="32" t="s">
        <v>4806</v>
      </c>
      <c r="H2622" s="32" t="s">
        <v>4807</v>
      </c>
      <c r="I2622" s="32" t="s">
        <v>4808</v>
      </c>
      <c r="J2622" s="35">
        <v>113.72</v>
      </c>
      <c r="K2622" s="35">
        <v>0</v>
      </c>
      <c r="L2622" s="35">
        <v>0</v>
      </c>
      <c r="M2622" s="35">
        <v>0</v>
      </c>
      <c r="N2622" s="32" t="s">
        <v>2197</v>
      </c>
      <c r="O2622" s="32" t="s">
        <v>18</v>
      </c>
      <c r="P2622" s="32">
        <v>2</v>
      </c>
      <c r="Q2622" s="32" t="s">
        <v>4936</v>
      </c>
    </row>
    <row r="2623" spans="1:17" hidden="1" x14ac:dyDescent="0.25">
      <c r="A2623" s="57">
        <v>42251.397399571761</v>
      </c>
      <c r="B2623" s="32" t="s">
        <v>21</v>
      </c>
      <c r="C2623" s="32" t="s">
        <v>3099</v>
      </c>
      <c r="D2623" s="32" t="s">
        <v>3100</v>
      </c>
      <c r="E2623" s="32" t="s">
        <v>5028</v>
      </c>
      <c r="F2623" s="32" t="s">
        <v>9146</v>
      </c>
      <c r="G2623" s="32" t="s">
        <v>4876</v>
      </c>
      <c r="H2623" s="32" t="s">
        <v>4877</v>
      </c>
      <c r="I2623" s="32" t="s">
        <v>4808</v>
      </c>
      <c r="J2623" s="35">
        <v>20.64</v>
      </c>
      <c r="K2623" s="35">
        <v>0</v>
      </c>
      <c r="L2623" s="35">
        <v>0</v>
      </c>
      <c r="M2623" s="35">
        <v>0</v>
      </c>
      <c r="N2623" s="32" t="s">
        <v>2197</v>
      </c>
      <c r="O2623" s="32" t="s">
        <v>18</v>
      </c>
      <c r="P2623" s="32">
        <v>2</v>
      </c>
      <c r="Q2623" s="32" t="s">
        <v>4936</v>
      </c>
    </row>
    <row r="2624" spans="1:17" hidden="1" x14ac:dyDescent="0.25">
      <c r="A2624" s="57">
        <v>42251.397399571761</v>
      </c>
      <c r="B2624" s="32" t="s">
        <v>21</v>
      </c>
      <c r="C2624" s="32" t="s">
        <v>3099</v>
      </c>
      <c r="D2624" s="32" t="s">
        <v>3100</v>
      </c>
      <c r="E2624" s="32" t="s">
        <v>5028</v>
      </c>
      <c r="F2624" s="32" t="s">
        <v>9146</v>
      </c>
      <c r="G2624" s="32" t="s">
        <v>5029</v>
      </c>
      <c r="H2624" s="32" t="s">
        <v>5030</v>
      </c>
      <c r="I2624" s="32" t="s">
        <v>4808</v>
      </c>
      <c r="J2624" s="35">
        <v>31.5</v>
      </c>
      <c r="K2624" s="35">
        <v>0</v>
      </c>
      <c r="L2624" s="35">
        <v>0</v>
      </c>
      <c r="M2624" s="35">
        <v>0</v>
      </c>
      <c r="N2624" s="32" t="s">
        <v>2197</v>
      </c>
      <c r="O2624" s="32" t="s">
        <v>18</v>
      </c>
      <c r="P2624" s="32">
        <v>2</v>
      </c>
      <c r="Q2624" s="32" t="s">
        <v>4936</v>
      </c>
    </row>
    <row r="2625" spans="1:17" hidden="1" x14ac:dyDescent="0.25">
      <c r="A2625" s="57">
        <v>42251.397399571761</v>
      </c>
      <c r="B2625" s="32" t="s">
        <v>21</v>
      </c>
      <c r="C2625" s="32" t="s">
        <v>3099</v>
      </c>
      <c r="D2625" s="32" t="s">
        <v>3100</v>
      </c>
      <c r="E2625" s="32" t="s">
        <v>5028</v>
      </c>
      <c r="F2625" s="32" t="s">
        <v>9146</v>
      </c>
      <c r="G2625" s="32" t="s">
        <v>4874</v>
      </c>
      <c r="H2625" s="32" t="s">
        <v>4875</v>
      </c>
      <c r="I2625" s="32" t="s">
        <v>4808</v>
      </c>
      <c r="J2625" s="35">
        <v>11.92</v>
      </c>
      <c r="K2625" s="35">
        <v>0</v>
      </c>
      <c r="L2625" s="35">
        <v>0</v>
      </c>
      <c r="M2625" s="35">
        <v>0</v>
      </c>
      <c r="N2625" s="32" t="s">
        <v>2197</v>
      </c>
      <c r="O2625" s="32" t="s">
        <v>18</v>
      </c>
      <c r="P2625" s="32">
        <v>2</v>
      </c>
      <c r="Q2625" s="32" t="s">
        <v>4936</v>
      </c>
    </row>
    <row r="2626" spans="1:17" hidden="1" x14ac:dyDescent="0.25">
      <c r="A2626" s="57">
        <v>42251.398036539351</v>
      </c>
      <c r="B2626" s="32" t="s">
        <v>21</v>
      </c>
      <c r="C2626" s="32" t="s">
        <v>3099</v>
      </c>
      <c r="D2626" s="32" t="s">
        <v>3100</v>
      </c>
      <c r="E2626" s="32" t="s">
        <v>5486</v>
      </c>
      <c r="F2626" s="32" t="s">
        <v>9147</v>
      </c>
      <c r="G2626" s="32" t="s">
        <v>5031</v>
      </c>
      <c r="H2626" s="32" t="s">
        <v>5032</v>
      </c>
      <c r="I2626" s="32" t="s">
        <v>4808</v>
      </c>
      <c r="J2626" s="35">
        <v>76.540000000000006</v>
      </c>
      <c r="K2626" s="35">
        <v>0</v>
      </c>
      <c r="L2626" s="35">
        <v>0</v>
      </c>
      <c r="M2626" s="35">
        <v>0</v>
      </c>
      <c r="N2626" s="32" t="s">
        <v>2197</v>
      </c>
      <c r="O2626" s="32" t="s">
        <v>18</v>
      </c>
      <c r="P2626" s="32">
        <v>2</v>
      </c>
      <c r="Q2626" s="32" t="s">
        <v>4936</v>
      </c>
    </row>
    <row r="2627" spans="1:17" hidden="1" x14ac:dyDescent="0.25">
      <c r="A2627" s="57">
        <v>42251.398036539351</v>
      </c>
      <c r="B2627" s="32" t="s">
        <v>21</v>
      </c>
      <c r="C2627" s="32" t="s">
        <v>3099</v>
      </c>
      <c r="D2627" s="32" t="s">
        <v>3100</v>
      </c>
      <c r="E2627" s="32" t="s">
        <v>5486</v>
      </c>
      <c r="F2627" s="32" t="s">
        <v>9147</v>
      </c>
      <c r="G2627" s="32" t="s">
        <v>5033</v>
      </c>
      <c r="H2627" s="32" t="s">
        <v>5034</v>
      </c>
      <c r="I2627" s="32" t="s">
        <v>4808</v>
      </c>
      <c r="J2627" s="35">
        <v>19.84</v>
      </c>
      <c r="K2627" s="35">
        <v>0</v>
      </c>
      <c r="L2627" s="35">
        <v>0</v>
      </c>
      <c r="M2627" s="35">
        <v>0</v>
      </c>
      <c r="N2627" s="32" t="s">
        <v>2197</v>
      </c>
      <c r="O2627" s="32" t="s">
        <v>18</v>
      </c>
      <c r="P2627" s="32">
        <v>2</v>
      </c>
      <c r="Q2627" s="32" t="s">
        <v>4936</v>
      </c>
    </row>
    <row r="2628" spans="1:17" hidden="1" x14ac:dyDescent="0.25">
      <c r="A2628" s="57">
        <v>42251.398036539351</v>
      </c>
      <c r="B2628" s="32" t="s">
        <v>21</v>
      </c>
      <c r="C2628" s="32" t="s">
        <v>3099</v>
      </c>
      <c r="D2628" s="32" t="s">
        <v>3100</v>
      </c>
      <c r="E2628" s="32" t="s">
        <v>5486</v>
      </c>
      <c r="F2628" s="32" t="s">
        <v>9147</v>
      </c>
      <c r="G2628" s="32" t="s">
        <v>5035</v>
      </c>
      <c r="H2628" s="32" t="s">
        <v>5036</v>
      </c>
      <c r="I2628" s="32" t="s">
        <v>4808</v>
      </c>
      <c r="J2628" s="35">
        <v>8.94</v>
      </c>
      <c r="K2628" s="35">
        <v>0</v>
      </c>
      <c r="L2628" s="35">
        <v>0</v>
      </c>
      <c r="M2628" s="35">
        <v>0</v>
      </c>
      <c r="N2628" s="32" t="s">
        <v>2197</v>
      </c>
      <c r="O2628" s="32" t="s">
        <v>18</v>
      </c>
      <c r="P2628" s="32">
        <v>2</v>
      </c>
      <c r="Q2628" s="32" t="s">
        <v>4936</v>
      </c>
    </row>
    <row r="2629" spans="1:17" hidden="1" x14ac:dyDescent="0.25">
      <c r="A2629" s="57">
        <v>42251.398036539351</v>
      </c>
      <c r="B2629" s="32" t="s">
        <v>21</v>
      </c>
      <c r="C2629" s="32" t="s">
        <v>3099</v>
      </c>
      <c r="D2629" s="32" t="s">
        <v>3100</v>
      </c>
      <c r="E2629" s="32" t="s">
        <v>5486</v>
      </c>
      <c r="F2629" s="32" t="s">
        <v>9147</v>
      </c>
      <c r="G2629" s="32" t="s">
        <v>5037</v>
      </c>
      <c r="H2629" s="32" t="s">
        <v>5038</v>
      </c>
      <c r="I2629" s="32" t="s">
        <v>4808</v>
      </c>
      <c r="J2629" s="35">
        <v>6.3</v>
      </c>
      <c r="K2629" s="35">
        <v>0</v>
      </c>
      <c r="L2629" s="35">
        <v>0</v>
      </c>
      <c r="M2629" s="35">
        <v>0</v>
      </c>
      <c r="N2629" s="32" t="s">
        <v>2197</v>
      </c>
      <c r="O2629" s="32" t="s">
        <v>18</v>
      </c>
      <c r="P2629" s="32">
        <v>2</v>
      </c>
      <c r="Q2629" s="32" t="s">
        <v>4936</v>
      </c>
    </row>
    <row r="2630" spans="1:17" hidden="1" x14ac:dyDescent="0.25">
      <c r="A2630" s="57">
        <v>42251.398036539351</v>
      </c>
      <c r="B2630" s="32" t="s">
        <v>21</v>
      </c>
      <c r="C2630" s="32" t="s">
        <v>3099</v>
      </c>
      <c r="D2630" s="32" t="s">
        <v>3100</v>
      </c>
      <c r="E2630" s="32" t="s">
        <v>5486</v>
      </c>
      <c r="F2630" s="32" t="s">
        <v>9147</v>
      </c>
      <c r="G2630" s="32" t="s">
        <v>5039</v>
      </c>
      <c r="H2630" s="32" t="s">
        <v>5040</v>
      </c>
      <c r="I2630" s="32" t="s">
        <v>4808</v>
      </c>
      <c r="J2630" s="35">
        <v>5.04</v>
      </c>
      <c r="K2630" s="35">
        <v>0</v>
      </c>
      <c r="L2630" s="35">
        <v>0</v>
      </c>
      <c r="M2630" s="35">
        <v>0</v>
      </c>
      <c r="N2630" s="32" t="s">
        <v>2197</v>
      </c>
      <c r="O2630" s="32" t="s">
        <v>18</v>
      </c>
      <c r="P2630" s="32">
        <v>2</v>
      </c>
      <c r="Q2630" s="32" t="s">
        <v>4936</v>
      </c>
    </row>
    <row r="2631" spans="1:17" hidden="1" x14ac:dyDescent="0.25">
      <c r="A2631" s="57">
        <v>42251.398036539351</v>
      </c>
      <c r="B2631" s="32" t="s">
        <v>21</v>
      </c>
      <c r="C2631" s="32" t="s">
        <v>3099</v>
      </c>
      <c r="D2631" s="32" t="s">
        <v>3100</v>
      </c>
      <c r="E2631" s="32" t="s">
        <v>5486</v>
      </c>
      <c r="F2631" s="32" t="s">
        <v>9147</v>
      </c>
      <c r="G2631" s="32" t="s">
        <v>4889</v>
      </c>
      <c r="H2631" s="32" t="s">
        <v>4890</v>
      </c>
      <c r="I2631" s="32" t="s">
        <v>4808</v>
      </c>
      <c r="J2631" s="35">
        <v>3830.4</v>
      </c>
      <c r="K2631" s="35">
        <v>0</v>
      </c>
      <c r="L2631" s="35">
        <v>0</v>
      </c>
      <c r="M2631" s="35">
        <v>0</v>
      </c>
      <c r="N2631" s="32" t="s">
        <v>2197</v>
      </c>
      <c r="O2631" s="32" t="s">
        <v>18</v>
      </c>
      <c r="P2631" s="32">
        <v>70</v>
      </c>
      <c r="Q2631" s="32" t="s">
        <v>4936</v>
      </c>
    </row>
    <row r="2632" spans="1:17" hidden="1" x14ac:dyDescent="0.25">
      <c r="A2632" s="57">
        <v>42251.398036539351</v>
      </c>
      <c r="B2632" s="32" t="s">
        <v>21</v>
      </c>
      <c r="C2632" s="32" t="s">
        <v>3099</v>
      </c>
      <c r="D2632" s="32" t="s">
        <v>3100</v>
      </c>
      <c r="E2632" s="32" t="s">
        <v>5486</v>
      </c>
      <c r="F2632" s="32" t="s">
        <v>9147</v>
      </c>
      <c r="G2632" s="32" t="s">
        <v>4891</v>
      </c>
      <c r="H2632" s="32" t="s">
        <v>4892</v>
      </c>
      <c r="I2632" s="32" t="s">
        <v>4808</v>
      </c>
      <c r="J2632" s="35">
        <v>627.20000000000005</v>
      </c>
      <c r="K2632" s="35">
        <v>0</v>
      </c>
      <c r="L2632" s="35">
        <v>0</v>
      </c>
      <c r="M2632" s="35">
        <v>0</v>
      </c>
      <c r="N2632" s="32" t="s">
        <v>2197</v>
      </c>
      <c r="O2632" s="32" t="s">
        <v>18</v>
      </c>
      <c r="P2632" s="32">
        <v>70</v>
      </c>
      <c r="Q2632" s="32" t="s">
        <v>4936</v>
      </c>
    </row>
    <row r="2633" spans="1:17" hidden="1" x14ac:dyDescent="0.25">
      <c r="A2633" s="57">
        <v>42251.398036539351</v>
      </c>
      <c r="B2633" s="32" t="s">
        <v>21</v>
      </c>
      <c r="C2633" s="32" t="s">
        <v>3099</v>
      </c>
      <c r="D2633" s="32" t="s">
        <v>3100</v>
      </c>
      <c r="E2633" s="32" t="s">
        <v>5486</v>
      </c>
      <c r="F2633" s="32" t="s">
        <v>9147</v>
      </c>
      <c r="G2633" s="32" t="s">
        <v>5041</v>
      </c>
      <c r="H2633" s="32" t="s">
        <v>5042</v>
      </c>
      <c r="I2633" s="32" t="s">
        <v>4808</v>
      </c>
      <c r="J2633" s="35">
        <v>485.1</v>
      </c>
      <c r="K2633" s="35">
        <v>0</v>
      </c>
      <c r="L2633" s="35">
        <v>0</v>
      </c>
      <c r="M2633" s="35">
        <v>0</v>
      </c>
      <c r="N2633" s="32" t="s">
        <v>2197</v>
      </c>
      <c r="O2633" s="32" t="s">
        <v>18</v>
      </c>
      <c r="P2633" s="32">
        <v>70</v>
      </c>
      <c r="Q2633" s="32" t="s">
        <v>4936</v>
      </c>
    </row>
    <row r="2634" spans="1:17" hidden="1" x14ac:dyDescent="0.25">
      <c r="A2634" s="57">
        <v>42251.398036539351</v>
      </c>
      <c r="B2634" s="32" t="s">
        <v>21</v>
      </c>
      <c r="C2634" s="32" t="s">
        <v>3099</v>
      </c>
      <c r="D2634" s="32" t="s">
        <v>3100</v>
      </c>
      <c r="E2634" s="32" t="s">
        <v>5486</v>
      </c>
      <c r="F2634" s="32" t="s">
        <v>9147</v>
      </c>
      <c r="G2634" s="32" t="s">
        <v>5482</v>
      </c>
      <c r="H2634" s="32" t="s">
        <v>5483</v>
      </c>
      <c r="I2634" s="32" t="s">
        <v>4808</v>
      </c>
      <c r="J2634" s="35">
        <v>1278.9000000000001</v>
      </c>
      <c r="K2634" s="35">
        <v>0</v>
      </c>
      <c r="L2634" s="35">
        <v>0</v>
      </c>
      <c r="M2634" s="35">
        <v>0</v>
      </c>
      <c r="N2634" s="32" t="s">
        <v>2197</v>
      </c>
      <c r="O2634" s="32" t="s">
        <v>18</v>
      </c>
      <c r="P2634" s="32">
        <v>70</v>
      </c>
      <c r="Q2634" s="32" t="s">
        <v>4936</v>
      </c>
    </row>
    <row r="2635" spans="1:17" hidden="1" x14ac:dyDescent="0.25">
      <c r="A2635" s="57">
        <v>42251.398036539351</v>
      </c>
      <c r="B2635" s="32" t="s">
        <v>21</v>
      </c>
      <c r="C2635" s="32" t="s">
        <v>3099</v>
      </c>
      <c r="D2635" s="32" t="s">
        <v>3100</v>
      </c>
      <c r="E2635" s="32" t="s">
        <v>5486</v>
      </c>
      <c r="F2635" s="32" t="s">
        <v>9147</v>
      </c>
      <c r="G2635" s="32" t="s">
        <v>4893</v>
      </c>
      <c r="H2635" s="32" t="s">
        <v>4894</v>
      </c>
      <c r="I2635" s="32" t="s">
        <v>4808</v>
      </c>
      <c r="J2635" s="35">
        <v>253.4</v>
      </c>
      <c r="K2635" s="35">
        <v>0</v>
      </c>
      <c r="L2635" s="35">
        <v>0</v>
      </c>
      <c r="M2635" s="35">
        <v>0</v>
      </c>
      <c r="N2635" s="32" t="s">
        <v>2197</v>
      </c>
      <c r="O2635" s="32" t="s">
        <v>18</v>
      </c>
      <c r="P2635" s="32">
        <v>70</v>
      </c>
      <c r="Q2635" s="32" t="s">
        <v>4936</v>
      </c>
    </row>
    <row r="2636" spans="1:17" hidden="1" x14ac:dyDescent="0.25">
      <c r="A2636" s="57">
        <v>42251.398036539351</v>
      </c>
      <c r="B2636" s="32" t="s">
        <v>21</v>
      </c>
      <c r="C2636" s="32" t="s">
        <v>3099</v>
      </c>
      <c r="D2636" s="32" t="s">
        <v>3100</v>
      </c>
      <c r="E2636" s="32" t="s">
        <v>5486</v>
      </c>
      <c r="F2636" s="32" t="s">
        <v>9147</v>
      </c>
      <c r="G2636" s="32" t="s">
        <v>5044</v>
      </c>
      <c r="H2636" s="32" t="s">
        <v>5045</v>
      </c>
      <c r="I2636" s="32" t="s">
        <v>4808</v>
      </c>
      <c r="J2636" s="35">
        <v>396.9</v>
      </c>
      <c r="K2636" s="35">
        <v>0</v>
      </c>
      <c r="L2636" s="35">
        <v>0</v>
      </c>
      <c r="M2636" s="35">
        <v>0</v>
      </c>
      <c r="N2636" s="32" t="s">
        <v>2197</v>
      </c>
      <c r="O2636" s="32" t="s">
        <v>18</v>
      </c>
      <c r="P2636" s="32">
        <v>70</v>
      </c>
      <c r="Q2636" s="32" t="s">
        <v>4936</v>
      </c>
    </row>
    <row r="2637" spans="1:17" hidden="1" x14ac:dyDescent="0.25">
      <c r="A2637" s="57">
        <v>42251.398036539351</v>
      </c>
      <c r="B2637" s="32" t="s">
        <v>21</v>
      </c>
      <c r="C2637" s="32" t="s">
        <v>3099</v>
      </c>
      <c r="D2637" s="32" t="s">
        <v>3100</v>
      </c>
      <c r="E2637" s="32" t="s">
        <v>5486</v>
      </c>
      <c r="F2637" s="32" t="s">
        <v>9147</v>
      </c>
      <c r="G2637" s="32" t="s">
        <v>5046</v>
      </c>
      <c r="H2637" s="32" t="s">
        <v>5047</v>
      </c>
      <c r="I2637" s="32" t="s">
        <v>4808</v>
      </c>
      <c r="J2637" s="35">
        <v>1733.9</v>
      </c>
      <c r="K2637" s="35">
        <v>0</v>
      </c>
      <c r="L2637" s="35">
        <v>0</v>
      </c>
      <c r="M2637" s="35">
        <v>0</v>
      </c>
      <c r="N2637" s="32" t="s">
        <v>2197</v>
      </c>
      <c r="O2637" s="32" t="s">
        <v>18</v>
      </c>
      <c r="P2637" s="32">
        <v>70</v>
      </c>
      <c r="Q2637" s="32" t="s">
        <v>4936</v>
      </c>
    </row>
    <row r="2638" spans="1:17" hidden="1" x14ac:dyDescent="0.25">
      <c r="A2638" s="57">
        <v>42251.398377233796</v>
      </c>
      <c r="B2638" s="32" t="s">
        <v>21</v>
      </c>
      <c r="C2638" s="32" t="s">
        <v>3580</v>
      </c>
      <c r="D2638" s="32" t="s">
        <v>3581</v>
      </c>
      <c r="E2638" s="32" t="s">
        <v>5048</v>
      </c>
      <c r="F2638" s="32" t="s">
        <v>9148</v>
      </c>
      <c r="G2638" s="32" t="s">
        <v>5031</v>
      </c>
      <c r="H2638" s="32" t="s">
        <v>5032</v>
      </c>
      <c r="I2638" s="32" t="s">
        <v>4808</v>
      </c>
      <c r="J2638" s="35">
        <v>478.2</v>
      </c>
      <c r="K2638" s="35">
        <v>0</v>
      </c>
      <c r="L2638" s="35">
        <v>0</v>
      </c>
      <c r="M2638" s="35">
        <v>0</v>
      </c>
      <c r="N2638" s="32" t="s">
        <v>2197</v>
      </c>
      <c r="O2638" s="32" t="s">
        <v>18</v>
      </c>
      <c r="P2638" s="32">
        <v>15</v>
      </c>
      <c r="Q2638" s="32" t="s">
        <v>5012</v>
      </c>
    </row>
    <row r="2639" spans="1:17" hidden="1" x14ac:dyDescent="0.25">
      <c r="A2639" s="57">
        <v>42251.398764270831</v>
      </c>
      <c r="B2639" s="32" t="s">
        <v>70</v>
      </c>
      <c r="C2639" s="32" t="s">
        <v>4900</v>
      </c>
      <c r="D2639" s="32" t="s">
        <v>4901</v>
      </c>
      <c r="E2639" s="32" t="s">
        <v>4902</v>
      </c>
      <c r="F2639" s="32" t="s">
        <v>9149</v>
      </c>
      <c r="G2639" s="32" t="s">
        <v>4889</v>
      </c>
      <c r="H2639" s="32" t="s">
        <v>4890</v>
      </c>
      <c r="I2639" s="32" t="s">
        <v>4808</v>
      </c>
      <c r="J2639" s="35">
        <v>109.44</v>
      </c>
      <c r="K2639" s="35">
        <v>0</v>
      </c>
      <c r="L2639" s="35">
        <v>0</v>
      </c>
      <c r="M2639" s="35">
        <v>0</v>
      </c>
      <c r="N2639" s="32" t="s">
        <v>2197</v>
      </c>
      <c r="O2639" s="32" t="s">
        <v>18</v>
      </c>
      <c r="P2639" s="32">
        <v>2</v>
      </c>
      <c r="Q2639" s="32" t="s">
        <v>4903</v>
      </c>
    </row>
    <row r="2640" spans="1:17" hidden="1" x14ac:dyDescent="0.25">
      <c r="A2640" s="57">
        <v>42251.398764270831</v>
      </c>
      <c r="B2640" s="32" t="s">
        <v>70</v>
      </c>
      <c r="C2640" s="32" t="s">
        <v>4900</v>
      </c>
      <c r="D2640" s="32" t="s">
        <v>4901</v>
      </c>
      <c r="E2640" s="32" t="s">
        <v>4902</v>
      </c>
      <c r="F2640" s="32" t="s">
        <v>9149</v>
      </c>
      <c r="G2640" s="32" t="s">
        <v>4891</v>
      </c>
      <c r="H2640" s="32" t="s">
        <v>4892</v>
      </c>
      <c r="I2640" s="32" t="s">
        <v>4808</v>
      </c>
      <c r="J2640" s="35">
        <v>17.920000000000002</v>
      </c>
      <c r="K2640" s="35">
        <v>0</v>
      </c>
      <c r="L2640" s="35">
        <v>0</v>
      </c>
      <c r="M2640" s="35">
        <v>0</v>
      </c>
      <c r="N2640" s="32" t="s">
        <v>2197</v>
      </c>
      <c r="O2640" s="32" t="s">
        <v>18</v>
      </c>
      <c r="P2640" s="32">
        <v>2</v>
      </c>
      <c r="Q2640" s="32" t="s">
        <v>4903</v>
      </c>
    </row>
    <row r="2641" spans="1:17" hidden="1" x14ac:dyDescent="0.25">
      <c r="A2641" s="57">
        <v>42251.398764270831</v>
      </c>
      <c r="B2641" s="32" t="s">
        <v>70</v>
      </c>
      <c r="C2641" s="32" t="s">
        <v>4900</v>
      </c>
      <c r="D2641" s="32" t="s">
        <v>4901</v>
      </c>
      <c r="E2641" s="32" t="s">
        <v>4902</v>
      </c>
      <c r="F2641" s="32" t="s">
        <v>9149</v>
      </c>
      <c r="G2641" s="32" t="s">
        <v>4904</v>
      </c>
      <c r="H2641" s="32" t="s">
        <v>4905</v>
      </c>
      <c r="I2641" s="32" t="s">
        <v>4808</v>
      </c>
      <c r="J2641" s="35">
        <v>19.84</v>
      </c>
      <c r="K2641" s="35">
        <v>0</v>
      </c>
      <c r="L2641" s="35">
        <v>0</v>
      </c>
      <c r="M2641" s="35">
        <v>0</v>
      </c>
      <c r="N2641" s="32" t="s">
        <v>2197</v>
      </c>
      <c r="O2641" s="32" t="s">
        <v>18</v>
      </c>
      <c r="P2641" s="32">
        <v>2</v>
      </c>
      <c r="Q2641" s="32" t="s">
        <v>4903</v>
      </c>
    </row>
    <row r="2642" spans="1:17" hidden="1" x14ac:dyDescent="0.25">
      <c r="A2642" s="57">
        <v>42251.399191087963</v>
      </c>
      <c r="B2642" s="32" t="s">
        <v>21</v>
      </c>
      <c r="C2642" s="32" t="s">
        <v>4344</v>
      </c>
      <c r="D2642" s="32" t="s">
        <v>4345</v>
      </c>
      <c r="E2642" s="32" t="s">
        <v>4906</v>
      </c>
      <c r="F2642" s="32" t="s">
        <v>9150</v>
      </c>
      <c r="G2642" s="32" t="s">
        <v>4907</v>
      </c>
      <c r="H2642" s="32" t="s">
        <v>4908</v>
      </c>
      <c r="I2642" s="32" t="s">
        <v>4808</v>
      </c>
      <c r="J2642" s="35">
        <v>305.38</v>
      </c>
      <c r="K2642" s="35">
        <v>0</v>
      </c>
      <c r="L2642" s="35">
        <v>0</v>
      </c>
      <c r="M2642" s="35">
        <v>0</v>
      </c>
      <c r="N2642" s="32" t="s">
        <v>2197</v>
      </c>
      <c r="O2642" s="32" t="s">
        <v>18</v>
      </c>
      <c r="P2642" s="32">
        <v>2</v>
      </c>
      <c r="Q2642" s="32" t="s">
        <v>4909</v>
      </c>
    </row>
    <row r="2643" spans="1:17" hidden="1" x14ac:dyDescent="0.25">
      <c r="A2643" s="57">
        <v>42251.399191087963</v>
      </c>
      <c r="B2643" s="32" t="s">
        <v>21</v>
      </c>
      <c r="C2643" s="32" t="s">
        <v>4344</v>
      </c>
      <c r="D2643" s="32" t="s">
        <v>4345</v>
      </c>
      <c r="E2643" s="32" t="s">
        <v>4906</v>
      </c>
      <c r="F2643" s="32" t="s">
        <v>9150</v>
      </c>
      <c r="G2643" s="32" t="s">
        <v>4910</v>
      </c>
      <c r="H2643" s="32" t="s">
        <v>4911</v>
      </c>
      <c r="I2643" s="32" t="s">
        <v>4808</v>
      </c>
      <c r="J2643" s="35">
        <v>144.74</v>
      </c>
      <c r="K2643" s="35">
        <v>0</v>
      </c>
      <c r="L2643" s="35">
        <v>0</v>
      </c>
      <c r="M2643" s="35">
        <v>0</v>
      </c>
      <c r="N2643" s="32" t="s">
        <v>2197</v>
      </c>
      <c r="O2643" s="32" t="s">
        <v>18</v>
      </c>
      <c r="P2643" s="32">
        <v>2</v>
      </c>
      <c r="Q2643" s="32" t="s">
        <v>4909</v>
      </c>
    </row>
    <row r="2644" spans="1:17" hidden="1" x14ac:dyDescent="0.25">
      <c r="A2644" s="57">
        <v>42251.399191087963</v>
      </c>
      <c r="B2644" s="32" t="s">
        <v>21</v>
      </c>
      <c r="C2644" s="32" t="s">
        <v>4344</v>
      </c>
      <c r="D2644" s="32" t="s">
        <v>4345</v>
      </c>
      <c r="E2644" s="32" t="s">
        <v>4906</v>
      </c>
      <c r="F2644" s="32" t="s">
        <v>9150</v>
      </c>
      <c r="G2644" s="32" t="s">
        <v>4912</v>
      </c>
      <c r="H2644" s="32" t="s">
        <v>4913</v>
      </c>
      <c r="I2644" s="32" t="s">
        <v>4808</v>
      </c>
      <c r="J2644" s="35">
        <v>39.96</v>
      </c>
      <c r="K2644" s="35">
        <v>0</v>
      </c>
      <c r="L2644" s="35">
        <v>0</v>
      </c>
      <c r="M2644" s="35">
        <v>0</v>
      </c>
      <c r="N2644" s="32" t="s">
        <v>2197</v>
      </c>
      <c r="O2644" s="32" t="s">
        <v>18</v>
      </c>
      <c r="P2644" s="32">
        <v>2</v>
      </c>
      <c r="Q2644" s="32" t="s">
        <v>4909</v>
      </c>
    </row>
    <row r="2645" spans="1:17" hidden="1" x14ac:dyDescent="0.25">
      <c r="A2645" s="57">
        <v>42251.399610451386</v>
      </c>
      <c r="B2645" s="32" t="s">
        <v>21</v>
      </c>
      <c r="C2645" s="32" t="s">
        <v>3126</v>
      </c>
      <c r="D2645" s="32" t="s">
        <v>306</v>
      </c>
      <c r="E2645" s="32" t="s">
        <v>5491</v>
      </c>
      <c r="F2645" s="32" t="s">
        <v>9151</v>
      </c>
      <c r="G2645" s="32" t="s">
        <v>4889</v>
      </c>
      <c r="H2645" s="32" t="s">
        <v>4890</v>
      </c>
      <c r="I2645" s="32" t="s">
        <v>4808</v>
      </c>
      <c r="J2645" s="35">
        <v>54.72</v>
      </c>
      <c r="K2645" s="35">
        <v>0</v>
      </c>
      <c r="L2645" s="35">
        <v>0</v>
      </c>
      <c r="M2645" s="35">
        <v>0</v>
      </c>
      <c r="N2645" s="32" t="s">
        <v>2197</v>
      </c>
      <c r="O2645" s="32" t="s">
        <v>18</v>
      </c>
      <c r="P2645" s="32">
        <v>1</v>
      </c>
      <c r="Q2645" s="32" t="s">
        <v>4755</v>
      </c>
    </row>
    <row r="2646" spans="1:17" hidden="1" x14ac:dyDescent="0.25">
      <c r="A2646" s="57">
        <v>42251.400066400463</v>
      </c>
      <c r="B2646" s="32" t="s">
        <v>256</v>
      </c>
      <c r="C2646" s="32" t="s">
        <v>4248</v>
      </c>
      <c r="D2646" s="32" t="s">
        <v>4249</v>
      </c>
      <c r="E2646" s="32" t="s">
        <v>5332</v>
      </c>
      <c r="F2646" s="32" t="s">
        <v>9152</v>
      </c>
      <c r="G2646" s="32" t="s">
        <v>4806</v>
      </c>
      <c r="H2646" s="32" t="s">
        <v>4807</v>
      </c>
      <c r="I2646" s="32" t="s">
        <v>4808</v>
      </c>
      <c r="J2646" s="35">
        <v>80.16</v>
      </c>
      <c r="K2646" s="35">
        <v>0</v>
      </c>
      <c r="L2646" s="35">
        <v>0</v>
      </c>
      <c r="M2646" s="35">
        <v>0</v>
      </c>
      <c r="N2646" s="32" t="s">
        <v>2197</v>
      </c>
      <c r="O2646" s="32" t="s">
        <v>18</v>
      </c>
      <c r="P2646" s="32">
        <v>1</v>
      </c>
      <c r="Q2646" s="32" t="s">
        <v>4938</v>
      </c>
    </row>
    <row r="2647" spans="1:17" hidden="1" x14ac:dyDescent="0.25">
      <c r="A2647" s="57">
        <v>42251.400066400463</v>
      </c>
      <c r="B2647" s="32" t="s">
        <v>256</v>
      </c>
      <c r="C2647" s="32" t="s">
        <v>4248</v>
      </c>
      <c r="D2647" s="32" t="s">
        <v>4249</v>
      </c>
      <c r="E2647" s="32" t="s">
        <v>5332</v>
      </c>
      <c r="F2647" s="32" t="s">
        <v>9152</v>
      </c>
      <c r="G2647" s="32" t="s">
        <v>4876</v>
      </c>
      <c r="H2647" s="32" t="s">
        <v>4877</v>
      </c>
      <c r="I2647" s="32" t="s">
        <v>4808</v>
      </c>
      <c r="J2647" s="35">
        <v>15.14</v>
      </c>
      <c r="K2647" s="35">
        <v>0</v>
      </c>
      <c r="L2647" s="35">
        <v>0</v>
      </c>
      <c r="M2647" s="35">
        <v>0</v>
      </c>
      <c r="N2647" s="32" t="s">
        <v>2197</v>
      </c>
      <c r="O2647" s="32" t="s">
        <v>18</v>
      </c>
      <c r="P2647" s="32">
        <v>1</v>
      </c>
      <c r="Q2647" s="32" t="s">
        <v>4938</v>
      </c>
    </row>
    <row r="2648" spans="1:17" hidden="1" x14ac:dyDescent="0.25">
      <c r="A2648" s="57">
        <v>42251.400637881947</v>
      </c>
      <c r="B2648" s="32" t="s">
        <v>21</v>
      </c>
      <c r="C2648" s="32" t="s">
        <v>4225</v>
      </c>
      <c r="D2648" s="32" t="s">
        <v>4226</v>
      </c>
      <c r="E2648" s="32" t="s">
        <v>5333</v>
      </c>
      <c r="F2648" s="32" t="s">
        <v>9153</v>
      </c>
      <c r="G2648" s="32" t="s">
        <v>5334</v>
      </c>
      <c r="H2648" s="32" t="s">
        <v>5335</v>
      </c>
      <c r="I2648" s="32" t="s">
        <v>4808</v>
      </c>
      <c r="J2648" s="35">
        <v>259.92</v>
      </c>
      <c r="K2648" s="35">
        <v>0</v>
      </c>
      <c r="L2648" s="35">
        <v>0</v>
      </c>
      <c r="M2648" s="35">
        <v>0</v>
      </c>
      <c r="N2648" s="32" t="s">
        <v>2197</v>
      </c>
      <c r="O2648" s="32" t="s">
        <v>18</v>
      </c>
      <c r="P2648" s="32">
        <v>3</v>
      </c>
      <c r="Q2648" s="32" t="s">
        <v>5131</v>
      </c>
    </row>
    <row r="2649" spans="1:17" hidden="1" x14ac:dyDescent="0.25">
      <c r="A2649" s="57">
        <v>42251.400637881947</v>
      </c>
      <c r="B2649" s="32" t="s">
        <v>21</v>
      </c>
      <c r="C2649" s="32" t="s">
        <v>4225</v>
      </c>
      <c r="D2649" s="32" t="s">
        <v>4226</v>
      </c>
      <c r="E2649" s="32" t="s">
        <v>5333</v>
      </c>
      <c r="F2649" s="32" t="s">
        <v>9153</v>
      </c>
      <c r="G2649" s="32" t="s">
        <v>5336</v>
      </c>
      <c r="H2649" s="32" t="s">
        <v>5337</v>
      </c>
      <c r="I2649" s="32" t="s">
        <v>4808</v>
      </c>
      <c r="J2649" s="35">
        <v>22.29</v>
      </c>
      <c r="K2649" s="35">
        <v>0</v>
      </c>
      <c r="L2649" s="35">
        <v>0</v>
      </c>
      <c r="M2649" s="35">
        <v>0</v>
      </c>
      <c r="N2649" s="32" t="s">
        <v>2197</v>
      </c>
      <c r="O2649" s="32" t="s">
        <v>18</v>
      </c>
      <c r="P2649" s="32">
        <v>3</v>
      </c>
      <c r="Q2649" s="32" t="s">
        <v>5131</v>
      </c>
    </row>
    <row r="2650" spans="1:17" hidden="1" x14ac:dyDescent="0.25">
      <c r="A2650" s="57">
        <v>42251.400995752316</v>
      </c>
      <c r="B2650" s="32" t="s">
        <v>4333</v>
      </c>
      <c r="C2650" s="32" t="s">
        <v>3773</v>
      </c>
      <c r="D2650" s="32" t="s">
        <v>3774</v>
      </c>
      <c r="E2650" s="32" t="s">
        <v>5421</v>
      </c>
      <c r="F2650" s="32" t="s">
        <v>9154</v>
      </c>
      <c r="G2650" s="32" t="s">
        <v>4806</v>
      </c>
      <c r="H2650" s="32" t="s">
        <v>4807</v>
      </c>
      <c r="I2650" s="32" t="s">
        <v>4808</v>
      </c>
      <c r="J2650" s="35">
        <v>320.64</v>
      </c>
      <c r="K2650" s="35">
        <v>0</v>
      </c>
      <c r="L2650" s="35">
        <v>0</v>
      </c>
      <c r="M2650" s="35">
        <v>0</v>
      </c>
      <c r="N2650" s="32" t="s">
        <v>2197</v>
      </c>
      <c r="O2650" s="32" t="s">
        <v>18</v>
      </c>
      <c r="P2650" s="32">
        <v>4</v>
      </c>
      <c r="Q2650" s="32" t="s">
        <v>5394</v>
      </c>
    </row>
    <row r="2651" spans="1:17" hidden="1" x14ac:dyDescent="0.25">
      <c r="A2651" s="57">
        <v>42251.400995752316</v>
      </c>
      <c r="B2651" s="32" t="s">
        <v>4333</v>
      </c>
      <c r="C2651" s="32" t="s">
        <v>3773</v>
      </c>
      <c r="D2651" s="32" t="s">
        <v>3774</v>
      </c>
      <c r="E2651" s="32" t="s">
        <v>5421</v>
      </c>
      <c r="F2651" s="32" t="s">
        <v>9154</v>
      </c>
      <c r="G2651" s="32" t="s">
        <v>4874</v>
      </c>
      <c r="H2651" s="32" t="s">
        <v>4875</v>
      </c>
      <c r="I2651" s="32" t="s">
        <v>4808</v>
      </c>
      <c r="J2651" s="35">
        <v>35.04</v>
      </c>
      <c r="K2651" s="35">
        <v>0</v>
      </c>
      <c r="L2651" s="35">
        <v>0</v>
      </c>
      <c r="M2651" s="35">
        <v>0</v>
      </c>
      <c r="N2651" s="32" t="s">
        <v>2197</v>
      </c>
      <c r="O2651" s="32" t="s">
        <v>18</v>
      </c>
      <c r="P2651" s="32">
        <v>4</v>
      </c>
      <c r="Q2651" s="32" t="s">
        <v>5394</v>
      </c>
    </row>
    <row r="2652" spans="1:17" hidden="1" x14ac:dyDescent="0.25">
      <c r="A2652" s="57">
        <v>42251.400995752316</v>
      </c>
      <c r="B2652" s="32" t="s">
        <v>4333</v>
      </c>
      <c r="C2652" s="32" t="s">
        <v>3773</v>
      </c>
      <c r="D2652" s="32" t="s">
        <v>3774</v>
      </c>
      <c r="E2652" s="32" t="s">
        <v>5421</v>
      </c>
      <c r="F2652" s="32" t="s">
        <v>9154</v>
      </c>
      <c r="G2652" s="32" t="s">
        <v>4883</v>
      </c>
      <c r="H2652" s="32" t="s">
        <v>4884</v>
      </c>
      <c r="I2652" s="32" t="s">
        <v>4808</v>
      </c>
      <c r="J2652" s="35">
        <v>350.75</v>
      </c>
      <c r="K2652" s="35">
        <v>0</v>
      </c>
      <c r="L2652" s="35">
        <v>0</v>
      </c>
      <c r="M2652" s="35">
        <v>0</v>
      </c>
      <c r="N2652" s="32" t="s">
        <v>2197</v>
      </c>
      <c r="O2652" s="32" t="s">
        <v>18</v>
      </c>
      <c r="P2652" s="32">
        <v>5</v>
      </c>
      <c r="Q2652" s="32" t="s">
        <v>5394</v>
      </c>
    </row>
    <row r="2653" spans="1:17" hidden="1" x14ac:dyDescent="0.25">
      <c r="A2653" s="57">
        <v>42251.400995752316</v>
      </c>
      <c r="B2653" s="32" t="s">
        <v>4333</v>
      </c>
      <c r="C2653" s="32" t="s">
        <v>3773</v>
      </c>
      <c r="D2653" s="32" t="s">
        <v>3774</v>
      </c>
      <c r="E2653" s="32" t="s">
        <v>5421</v>
      </c>
      <c r="F2653" s="32" t="s">
        <v>9154</v>
      </c>
      <c r="G2653" s="32" t="s">
        <v>4885</v>
      </c>
      <c r="H2653" s="32" t="s">
        <v>4886</v>
      </c>
      <c r="I2653" s="32" t="s">
        <v>4808</v>
      </c>
      <c r="J2653" s="35">
        <v>22.1</v>
      </c>
      <c r="K2653" s="35">
        <v>0</v>
      </c>
      <c r="L2653" s="35">
        <v>0</v>
      </c>
      <c r="M2653" s="35">
        <v>0</v>
      </c>
      <c r="N2653" s="32" t="s">
        <v>2197</v>
      </c>
      <c r="O2653" s="32" t="s">
        <v>18</v>
      </c>
      <c r="P2653" s="32">
        <v>5</v>
      </c>
      <c r="Q2653" s="32" t="s">
        <v>5394</v>
      </c>
    </row>
    <row r="2654" spans="1:17" hidden="1" x14ac:dyDescent="0.25">
      <c r="A2654" s="57">
        <v>42251.40140466435</v>
      </c>
      <c r="B2654" s="32" t="s">
        <v>21</v>
      </c>
      <c r="C2654" s="32" t="s">
        <v>3690</v>
      </c>
      <c r="D2654" s="32" t="s">
        <v>3691</v>
      </c>
      <c r="E2654" s="32" t="s">
        <v>5422</v>
      </c>
      <c r="F2654" s="32" t="s">
        <v>9155</v>
      </c>
      <c r="G2654" s="32" t="s">
        <v>4889</v>
      </c>
      <c r="H2654" s="32" t="s">
        <v>4890</v>
      </c>
      <c r="I2654" s="32" t="s">
        <v>4808</v>
      </c>
      <c r="J2654" s="35">
        <v>164.16</v>
      </c>
      <c r="K2654" s="35">
        <v>0</v>
      </c>
      <c r="L2654" s="35">
        <v>0</v>
      </c>
      <c r="M2654" s="35">
        <v>0</v>
      </c>
      <c r="N2654" s="32" t="s">
        <v>2197</v>
      </c>
      <c r="O2654" s="32" t="s">
        <v>18</v>
      </c>
      <c r="P2654" s="32">
        <v>3</v>
      </c>
      <c r="Q2654" s="32" t="s">
        <v>5135</v>
      </c>
    </row>
    <row r="2655" spans="1:17" hidden="1" x14ac:dyDescent="0.25">
      <c r="A2655" s="57">
        <v>42251.40140466435</v>
      </c>
      <c r="B2655" s="32" t="s">
        <v>21</v>
      </c>
      <c r="C2655" s="32" t="s">
        <v>3690</v>
      </c>
      <c r="D2655" s="32" t="s">
        <v>3691</v>
      </c>
      <c r="E2655" s="32" t="s">
        <v>5422</v>
      </c>
      <c r="F2655" s="32" t="s">
        <v>9155</v>
      </c>
      <c r="G2655" s="32" t="s">
        <v>4891</v>
      </c>
      <c r="H2655" s="32" t="s">
        <v>4892</v>
      </c>
      <c r="I2655" s="32" t="s">
        <v>4808</v>
      </c>
      <c r="J2655" s="35">
        <v>26.88</v>
      </c>
      <c r="K2655" s="35">
        <v>0</v>
      </c>
      <c r="L2655" s="35">
        <v>0</v>
      </c>
      <c r="M2655" s="35">
        <v>0</v>
      </c>
      <c r="N2655" s="32" t="s">
        <v>2197</v>
      </c>
      <c r="O2655" s="32" t="s">
        <v>18</v>
      </c>
      <c r="P2655" s="32">
        <v>3</v>
      </c>
      <c r="Q2655" s="32" t="s">
        <v>5135</v>
      </c>
    </row>
    <row r="2656" spans="1:17" hidden="1" x14ac:dyDescent="0.25">
      <c r="A2656" s="57">
        <v>42251.40140466435</v>
      </c>
      <c r="B2656" s="32" t="s">
        <v>21</v>
      </c>
      <c r="C2656" s="32" t="s">
        <v>3690</v>
      </c>
      <c r="D2656" s="32" t="s">
        <v>3691</v>
      </c>
      <c r="E2656" s="32" t="s">
        <v>5422</v>
      </c>
      <c r="F2656" s="32" t="s">
        <v>9155</v>
      </c>
      <c r="G2656" s="32" t="s">
        <v>5041</v>
      </c>
      <c r="H2656" s="32" t="s">
        <v>5042</v>
      </c>
      <c r="I2656" s="32" t="s">
        <v>4808</v>
      </c>
      <c r="J2656" s="35">
        <v>20.79</v>
      </c>
      <c r="K2656" s="35">
        <v>0</v>
      </c>
      <c r="L2656" s="35">
        <v>0</v>
      </c>
      <c r="M2656" s="35">
        <v>0</v>
      </c>
      <c r="N2656" s="32" t="s">
        <v>2197</v>
      </c>
      <c r="O2656" s="32" t="s">
        <v>18</v>
      </c>
      <c r="P2656" s="32">
        <v>3</v>
      </c>
      <c r="Q2656" s="32" t="s">
        <v>5135</v>
      </c>
    </row>
    <row r="2657" spans="1:17" hidden="1" x14ac:dyDescent="0.25">
      <c r="A2657" s="57">
        <v>42251.40140466435</v>
      </c>
      <c r="B2657" s="32" t="s">
        <v>21</v>
      </c>
      <c r="C2657" s="32" t="s">
        <v>3690</v>
      </c>
      <c r="D2657" s="32" t="s">
        <v>3691</v>
      </c>
      <c r="E2657" s="32" t="s">
        <v>5422</v>
      </c>
      <c r="F2657" s="32" t="s">
        <v>9155</v>
      </c>
      <c r="G2657" s="32" t="s">
        <v>4895</v>
      </c>
      <c r="H2657" s="32" t="s">
        <v>4896</v>
      </c>
      <c r="I2657" s="32" t="s">
        <v>4808</v>
      </c>
      <c r="J2657" s="35">
        <v>23.64</v>
      </c>
      <c r="K2657" s="35">
        <v>0</v>
      </c>
      <c r="L2657" s="35">
        <v>0</v>
      </c>
      <c r="M2657" s="35">
        <v>0</v>
      </c>
      <c r="N2657" s="32" t="s">
        <v>2197</v>
      </c>
      <c r="O2657" s="32" t="s">
        <v>18</v>
      </c>
      <c r="P2657" s="32">
        <v>3</v>
      </c>
      <c r="Q2657" s="32" t="s">
        <v>5135</v>
      </c>
    </row>
    <row r="2658" spans="1:17" hidden="1" x14ac:dyDescent="0.25">
      <c r="A2658" s="57">
        <v>42251.40140466435</v>
      </c>
      <c r="B2658" s="32" t="s">
        <v>21</v>
      </c>
      <c r="C2658" s="32" t="s">
        <v>3690</v>
      </c>
      <c r="D2658" s="32" t="s">
        <v>3691</v>
      </c>
      <c r="E2658" s="32" t="s">
        <v>5422</v>
      </c>
      <c r="F2658" s="32" t="s">
        <v>9155</v>
      </c>
      <c r="G2658" s="32" t="s">
        <v>5423</v>
      </c>
      <c r="H2658" s="32" t="s">
        <v>5424</v>
      </c>
      <c r="I2658" s="32" t="s">
        <v>4808</v>
      </c>
      <c r="J2658" s="35">
        <v>33.15</v>
      </c>
      <c r="K2658" s="35">
        <v>0</v>
      </c>
      <c r="L2658" s="35">
        <v>0</v>
      </c>
      <c r="M2658" s="35">
        <v>0</v>
      </c>
      <c r="N2658" s="32" t="s">
        <v>2197</v>
      </c>
      <c r="O2658" s="32" t="s">
        <v>18</v>
      </c>
      <c r="P2658" s="32">
        <v>3</v>
      </c>
      <c r="Q2658" s="32" t="s">
        <v>5135</v>
      </c>
    </row>
    <row r="2659" spans="1:17" hidden="1" x14ac:dyDescent="0.25">
      <c r="A2659" s="57">
        <v>42251.401863657411</v>
      </c>
      <c r="B2659" s="32" t="s">
        <v>290</v>
      </c>
      <c r="C2659" s="32" t="s">
        <v>3538</v>
      </c>
      <c r="D2659" s="32" t="s">
        <v>3539</v>
      </c>
      <c r="E2659" s="32" t="s">
        <v>5425</v>
      </c>
      <c r="F2659" s="32" t="s">
        <v>9156</v>
      </c>
      <c r="G2659" s="32" t="s">
        <v>5022</v>
      </c>
      <c r="H2659" s="32" t="s">
        <v>5023</v>
      </c>
      <c r="I2659" s="32" t="s">
        <v>4808</v>
      </c>
      <c r="J2659" s="35">
        <v>135.52000000000001</v>
      </c>
      <c r="K2659" s="35">
        <v>0</v>
      </c>
      <c r="L2659" s="35">
        <v>0</v>
      </c>
      <c r="M2659" s="35">
        <v>0</v>
      </c>
      <c r="N2659" s="32" t="s">
        <v>2197</v>
      </c>
      <c r="O2659" s="32" t="s">
        <v>18</v>
      </c>
      <c r="P2659" s="32">
        <v>4</v>
      </c>
      <c r="Q2659" s="32" t="s">
        <v>5426</v>
      </c>
    </row>
    <row r="2660" spans="1:17" hidden="1" x14ac:dyDescent="0.25">
      <c r="A2660" s="57">
        <v>42251.401863657411</v>
      </c>
      <c r="B2660" s="32" t="s">
        <v>290</v>
      </c>
      <c r="C2660" s="32" t="s">
        <v>3538</v>
      </c>
      <c r="D2660" s="32" t="s">
        <v>3539</v>
      </c>
      <c r="E2660" s="32" t="s">
        <v>5425</v>
      </c>
      <c r="F2660" s="32" t="s">
        <v>9156</v>
      </c>
      <c r="G2660" s="32" t="s">
        <v>5427</v>
      </c>
      <c r="H2660" s="32" t="s">
        <v>5428</v>
      </c>
      <c r="I2660" s="32" t="s">
        <v>4808</v>
      </c>
      <c r="J2660" s="35">
        <v>12.72</v>
      </c>
      <c r="K2660" s="35">
        <v>0</v>
      </c>
      <c r="L2660" s="35">
        <v>0</v>
      </c>
      <c r="M2660" s="35">
        <v>0</v>
      </c>
      <c r="N2660" s="32" t="s">
        <v>2197</v>
      </c>
      <c r="O2660" s="32" t="s">
        <v>18</v>
      </c>
      <c r="P2660" s="32">
        <v>4</v>
      </c>
      <c r="Q2660" s="32" t="s">
        <v>5426</v>
      </c>
    </row>
    <row r="2661" spans="1:17" hidden="1" x14ac:dyDescent="0.25">
      <c r="A2661" s="57">
        <v>42251.401863657411</v>
      </c>
      <c r="B2661" s="32" t="s">
        <v>290</v>
      </c>
      <c r="C2661" s="32" t="s">
        <v>3538</v>
      </c>
      <c r="D2661" s="32" t="s">
        <v>3539</v>
      </c>
      <c r="E2661" s="32" t="s">
        <v>5425</v>
      </c>
      <c r="F2661" s="32" t="s">
        <v>9156</v>
      </c>
      <c r="G2661" s="32" t="s">
        <v>5024</v>
      </c>
      <c r="H2661" s="32" t="s">
        <v>5025</v>
      </c>
      <c r="I2661" s="32" t="s">
        <v>4808</v>
      </c>
      <c r="J2661" s="35">
        <v>5.36</v>
      </c>
      <c r="K2661" s="35">
        <v>0</v>
      </c>
      <c r="L2661" s="35">
        <v>0</v>
      </c>
      <c r="M2661" s="35">
        <v>0</v>
      </c>
      <c r="N2661" s="32" t="s">
        <v>2197</v>
      </c>
      <c r="O2661" s="32" t="s">
        <v>18</v>
      </c>
      <c r="P2661" s="32">
        <v>4</v>
      </c>
      <c r="Q2661" s="32" t="s">
        <v>5426</v>
      </c>
    </row>
    <row r="2662" spans="1:17" hidden="1" x14ac:dyDescent="0.25">
      <c r="A2662" s="57">
        <v>42251.401863657411</v>
      </c>
      <c r="B2662" s="32" t="s">
        <v>290</v>
      </c>
      <c r="C2662" s="32" t="s">
        <v>3538</v>
      </c>
      <c r="D2662" s="32" t="s">
        <v>3539</v>
      </c>
      <c r="E2662" s="32" t="s">
        <v>5425</v>
      </c>
      <c r="F2662" s="32" t="s">
        <v>9156</v>
      </c>
      <c r="G2662" s="32" t="s">
        <v>5026</v>
      </c>
      <c r="H2662" s="32" t="s">
        <v>5027</v>
      </c>
      <c r="I2662" s="32" t="s">
        <v>4808</v>
      </c>
      <c r="J2662" s="35">
        <v>8.08</v>
      </c>
      <c r="K2662" s="35">
        <v>0</v>
      </c>
      <c r="L2662" s="35">
        <v>0</v>
      </c>
      <c r="M2662" s="35">
        <v>0</v>
      </c>
      <c r="N2662" s="32" t="s">
        <v>2197</v>
      </c>
      <c r="O2662" s="32" t="s">
        <v>18</v>
      </c>
      <c r="P2662" s="32">
        <v>4</v>
      </c>
      <c r="Q2662" s="32" t="s">
        <v>5426</v>
      </c>
    </row>
    <row r="2663" spans="1:17" hidden="1" x14ac:dyDescent="0.25">
      <c r="A2663" s="57">
        <v>42251.402213807873</v>
      </c>
      <c r="B2663" s="32" t="s">
        <v>70</v>
      </c>
      <c r="C2663" s="32" t="s">
        <v>4219</v>
      </c>
      <c r="D2663" s="32" t="s">
        <v>4220</v>
      </c>
      <c r="E2663" s="32" t="s">
        <v>5780</v>
      </c>
      <c r="F2663" s="32" t="s">
        <v>9157</v>
      </c>
      <c r="G2663" s="32" t="s">
        <v>4806</v>
      </c>
      <c r="H2663" s="32" t="s">
        <v>4807</v>
      </c>
      <c r="I2663" s="32" t="s">
        <v>4808</v>
      </c>
      <c r="J2663" s="35">
        <v>170.58</v>
      </c>
      <c r="K2663" s="35">
        <v>0</v>
      </c>
      <c r="L2663" s="35">
        <v>0</v>
      </c>
      <c r="M2663" s="35">
        <v>0</v>
      </c>
      <c r="N2663" s="32" t="s">
        <v>2197</v>
      </c>
      <c r="O2663" s="32" t="s">
        <v>18</v>
      </c>
      <c r="P2663" s="32">
        <v>3</v>
      </c>
      <c r="Q2663" s="32" t="s">
        <v>5281</v>
      </c>
    </row>
    <row r="2664" spans="1:17" hidden="1" x14ac:dyDescent="0.25">
      <c r="A2664" s="57">
        <v>42251.402213807873</v>
      </c>
      <c r="B2664" s="32" t="s">
        <v>70</v>
      </c>
      <c r="C2664" s="32" t="s">
        <v>4219</v>
      </c>
      <c r="D2664" s="32" t="s">
        <v>4220</v>
      </c>
      <c r="E2664" s="32" t="s">
        <v>5780</v>
      </c>
      <c r="F2664" s="32" t="s">
        <v>9157</v>
      </c>
      <c r="G2664" s="32" t="s">
        <v>4876</v>
      </c>
      <c r="H2664" s="32" t="s">
        <v>4877</v>
      </c>
      <c r="I2664" s="32" t="s">
        <v>4808</v>
      </c>
      <c r="J2664" s="35">
        <v>30.96</v>
      </c>
      <c r="K2664" s="35">
        <v>0</v>
      </c>
      <c r="L2664" s="35">
        <v>0</v>
      </c>
      <c r="M2664" s="35">
        <v>0</v>
      </c>
      <c r="N2664" s="32" t="s">
        <v>2197</v>
      </c>
      <c r="O2664" s="32" t="s">
        <v>18</v>
      </c>
      <c r="P2664" s="32">
        <v>3</v>
      </c>
      <c r="Q2664" s="32" t="s">
        <v>5281</v>
      </c>
    </row>
    <row r="2665" spans="1:17" hidden="1" x14ac:dyDescent="0.25">
      <c r="A2665" s="57">
        <v>42251.402633715275</v>
      </c>
      <c r="B2665" s="32" t="s">
        <v>70</v>
      </c>
      <c r="C2665" s="32" t="s">
        <v>4219</v>
      </c>
      <c r="D2665" s="32" t="s">
        <v>4220</v>
      </c>
      <c r="E2665" s="32" t="s">
        <v>5781</v>
      </c>
      <c r="F2665" s="32" t="s">
        <v>9158</v>
      </c>
      <c r="G2665" s="32" t="s">
        <v>4889</v>
      </c>
      <c r="H2665" s="32" t="s">
        <v>4890</v>
      </c>
      <c r="I2665" s="32" t="s">
        <v>4808</v>
      </c>
      <c r="J2665" s="35">
        <v>54.72</v>
      </c>
      <c r="K2665" s="35">
        <v>0</v>
      </c>
      <c r="L2665" s="35">
        <v>0</v>
      </c>
      <c r="M2665" s="35">
        <v>0</v>
      </c>
      <c r="N2665" s="32" t="s">
        <v>2197</v>
      </c>
      <c r="O2665" s="32" t="s">
        <v>18</v>
      </c>
      <c r="P2665" s="32">
        <v>1</v>
      </c>
      <c r="Q2665" s="32" t="s">
        <v>5281</v>
      </c>
    </row>
    <row r="2666" spans="1:17" hidden="1" x14ac:dyDescent="0.25">
      <c r="A2666" s="57">
        <v>42251.402633715275</v>
      </c>
      <c r="B2666" s="32" t="s">
        <v>70</v>
      </c>
      <c r="C2666" s="32" t="s">
        <v>4219</v>
      </c>
      <c r="D2666" s="32" t="s">
        <v>4220</v>
      </c>
      <c r="E2666" s="32" t="s">
        <v>5781</v>
      </c>
      <c r="F2666" s="32" t="s">
        <v>9158</v>
      </c>
      <c r="G2666" s="32" t="s">
        <v>5482</v>
      </c>
      <c r="H2666" s="32" t="s">
        <v>5483</v>
      </c>
      <c r="I2666" s="32" t="s">
        <v>4808</v>
      </c>
      <c r="J2666" s="35">
        <v>18.27</v>
      </c>
      <c r="K2666" s="35">
        <v>0</v>
      </c>
      <c r="L2666" s="35">
        <v>0</v>
      </c>
      <c r="M2666" s="35">
        <v>0</v>
      </c>
      <c r="N2666" s="32" t="s">
        <v>2197</v>
      </c>
      <c r="O2666" s="32" t="s">
        <v>18</v>
      </c>
      <c r="P2666" s="32">
        <v>1</v>
      </c>
      <c r="Q2666" s="32" t="s">
        <v>5281</v>
      </c>
    </row>
    <row r="2667" spans="1:17" hidden="1" x14ac:dyDescent="0.25">
      <c r="A2667" s="57">
        <v>42251.403403784723</v>
      </c>
      <c r="B2667" s="32" t="s">
        <v>256</v>
      </c>
      <c r="C2667" s="32" t="s">
        <v>4004</v>
      </c>
      <c r="D2667" s="32" t="s">
        <v>2199</v>
      </c>
      <c r="E2667" s="32" t="s">
        <v>5622</v>
      </c>
      <c r="F2667" s="32" t="s">
        <v>9159</v>
      </c>
      <c r="G2667" s="32" t="s">
        <v>5334</v>
      </c>
      <c r="H2667" s="32" t="s">
        <v>5335</v>
      </c>
      <c r="I2667" s="32" t="s">
        <v>4808</v>
      </c>
      <c r="J2667" s="35">
        <v>252.88</v>
      </c>
      <c r="K2667" s="35">
        <v>0</v>
      </c>
      <c r="L2667" s="35">
        <v>0</v>
      </c>
      <c r="M2667" s="35">
        <v>0</v>
      </c>
      <c r="N2667" s="32" t="s">
        <v>2197</v>
      </c>
      <c r="O2667" s="32" t="s">
        <v>18</v>
      </c>
      <c r="P2667" s="32">
        <v>4</v>
      </c>
      <c r="Q2667" s="32" t="s">
        <v>5396</v>
      </c>
    </row>
    <row r="2668" spans="1:17" hidden="1" x14ac:dyDescent="0.25">
      <c r="A2668" s="57">
        <v>42251.404316701388</v>
      </c>
      <c r="B2668" s="32" t="s">
        <v>21</v>
      </c>
      <c r="C2668" s="32" t="s">
        <v>3690</v>
      </c>
      <c r="D2668" s="32" t="s">
        <v>3691</v>
      </c>
      <c r="E2668" s="32" t="s">
        <v>5728</v>
      </c>
      <c r="F2668" s="32" t="s">
        <v>9160</v>
      </c>
      <c r="G2668" s="32" t="s">
        <v>4806</v>
      </c>
      <c r="H2668" s="32" t="s">
        <v>4807</v>
      </c>
      <c r="I2668" s="32" t="s">
        <v>4808</v>
      </c>
      <c r="J2668" s="35">
        <v>113.72</v>
      </c>
      <c r="K2668" s="35">
        <v>0</v>
      </c>
      <c r="L2668" s="35">
        <v>0</v>
      </c>
      <c r="M2668" s="35">
        <v>0</v>
      </c>
      <c r="N2668" s="32" t="s">
        <v>2197</v>
      </c>
      <c r="O2668" s="32" t="s">
        <v>18</v>
      </c>
      <c r="P2668" s="32">
        <v>2</v>
      </c>
      <c r="Q2668" s="32" t="s">
        <v>5011</v>
      </c>
    </row>
    <row r="2669" spans="1:17" hidden="1" x14ac:dyDescent="0.25">
      <c r="A2669" s="57">
        <v>42251.404316701388</v>
      </c>
      <c r="B2669" s="32" t="s">
        <v>21</v>
      </c>
      <c r="C2669" s="32" t="s">
        <v>3690</v>
      </c>
      <c r="D2669" s="32" t="s">
        <v>3691</v>
      </c>
      <c r="E2669" s="32" t="s">
        <v>5728</v>
      </c>
      <c r="F2669" s="32" t="s">
        <v>9160</v>
      </c>
      <c r="G2669" s="32" t="s">
        <v>4876</v>
      </c>
      <c r="H2669" s="32" t="s">
        <v>4877</v>
      </c>
      <c r="I2669" s="32" t="s">
        <v>4808</v>
      </c>
      <c r="J2669" s="35">
        <v>20.64</v>
      </c>
      <c r="K2669" s="35">
        <v>0</v>
      </c>
      <c r="L2669" s="35">
        <v>0</v>
      </c>
      <c r="M2669" s="35">
        <v>0</v>
      </c>
      <c r="N2669" s="32" t="s">
        <v>2197</v>
      </c>
      <c r="O2669" s="32" t="s">
        <v>18</v>
      </c>
      <c r="P2669" s="32">
        <v>2</v>
      </c>
      <c r="Q2669" s="32" t="s">
        <v>5011</v>
      </c>
    </row>
    <row r="2670" spans="1:17" hidden="1" x14ac:dyDescent="0.25">
      <c r="A2670" s="57">
        <v>42251.404316701388</v>
      </c>
      <c r="B2670" s="32" t="s">
        <v>21</v>
      </c>
      <c r="C2670" s="32" t="s">
        <v>3690</v>
      </c>
      <c r="D2670" s="32" t="s">
        <v>3691</v>
      </c>
      <c r="E2670" s="32" t="s">
        <v>5728</v>
      </c>
      <c r="F2670" s="32" t="s">
        <v>9160</v>
      </c>
      <c r="G2670" s="32" t="s">
        <v>4874</v>
      </c>
      <c r="H2670" s="32" t="s">
        <v>4875</v>
      </c>
      <c r="I2670" s="32" t="s">
        <v>4808</v>
      </c>
      <c r="J2670" s="35">
        <v>11.92</v>
      </c>
      <c r="K2670" s="35">
        <v>0</v>
      </c>
      <c r="L2670" s="35">
        <v>0</v>
      </c>
      <c r="M2670" s="35">
        <v>0</v>
      </c>
      <c r="N2670" s="32" t="s">
        <v>2197</v>
      </c>
      <c r="O2670" s="32" t="s">
        <v>18</v>
      </c>
      <c r="P2670" s="32">
        <v>2</v>
      </c>
      <c r="Q2670" s="32" t="s">
        <v>5011</v>
      </c>
    </row>
    <row r="2671" spans="1:17" hidden="1" x14ac:dyDescent="0.25">
      <c r="A2671" s="57">
        <v>42251.404316701388</v>
      </c>
      <c r="B2671" s="32" t="s">
        <v>21</v>
      </c>
      <c r="C2671" s="32" t="s">
        <v>3690</v>
      </c>
      <c r="D2671" s="32" t="s">
        <v>3691</v>
      </c>
      <c r="E2671" s="32" t="s">
        <v>5728</v>
      </c>
      <c r="F2671" s="32" t="s">
        <v>9160</v>
      </c>
      <c r="G2671" s="32" t="s">
        <v>4879</v>
      </c>
      <c r="H2671" s="32" t="s">
        <v>4880</v>
      </c>
      <c r="I2671" s="32" t="s">
        <v>4808</v>
      </c>
      <c r="J2671" s="35">
        <v>28.18</v>
      </c>
      <c r="K2671" s="35">
        <v>0</v>
      </c>
      <c r="L2671" s="35">
        <v>0</v>
      </c>
      <c r="M2671" s="35">
        <v>0</v>
      </c>
      <c r="N2671" s="32" t="s">
        <v>2197</v>
      </c>
      <c r="O2671" s="32" t="s">
        <v>18</v>
      </c>
      <c r="P2671" s="32">
        <v>2</v>
      </c>
      <c r="Q2671" s="32" t="s">
        <v>5011</v>
      </c>
    </row>
    <row r="2672" spans="1:17" hidden="1" x14ac:dyDescent="0.25">
      <c r="A2672" s="57">
        <v>42251.404927280091</v>
      </c>
      <c r="B2672" s="32" t="s">
        <v>21</v>
      </c>
      <c r="C2672" s="32" t="s">
        <v>4262</v>
      </c>
      <c r="D2672" s="32" t="s">
        <v>4263</v>
      </c>
      <c r="E2672" s="32" t="s">
        <v>5681</v>
      </c>
      <c r="F2672" s="32" t="s">
        <v>9161</v>
      </c>
      <c r="G2672" s="32" t="s">
        <v>5022</v>
      </c>
      <c r="H2672" s="32" t="s">
        <v>5023</v>
      </c>
      <c r="I2672" s="32" t="s">
        <v>4808</v>
      </c>
      <c r="J2672" s="35">
        <v>8601</v>
      </c>
      <c r="K2672" s="35">
        <v>0</v>
      </c>
      <c r="L2672" s="35">
        <v>0</v>
      </c>
      <c r="M2672" s="35">
        <v>0</v>
      </c>
      <c r="N2672" s="32" t="s">
        <v>2197</v>
      </c>
      <c r="O2672" s="32" t="s">
        <v>18</v>
      </c>
      <c r="P2672" s="32">
        <v>300</v>
      </c>
      <c r="Q2672" s="32" t="s">
        <v>5293</v>
      </c>
    </row>
    <row r="2673" spans="1:17" hidden="1" x14ac:dyDescent="0.25">
      <c r="A2673" s="57">
        <v>42251.405411921296</v>
      </c>
      <c r="B2673" s="32" t="s">
        <v>4333</v>
      </c>
      <c r="C2673" s="32" t="s">
        <v>3479</v>
      </c>
      <c r="D2673" s="32" t="s">
        <v>3480</v>
      </c>
      <c r="E2673" s="32" t="s">
        <v>5746</v>
      </c>
      <c r="F2673" s="32" t="s">
        <v>9162</v>
      </c>
      <c r="G2673" s="32" t="s">
        <v>4889</v>
      </c>
      <c r="H2673" s="32" t="s">
        <v>4890</v>
      </c>
      <c r="I2673" s="32" t="s">
        <v>4808</v>
      </c>
      <c r="J2673" s="35">
        <v>54.72</v>
      </c>
      <c r="K2673" s="35">
        <v>0</v>
      </c>
      <c r="L2673" s="35">
        <v>0</v>
      </c>
      <c r="M2673" s="35">
        <v>0</v>
      </c>
      <c r="N2673" s="32" t="s">
        <v>2197</v>
      </c>
      <c r="O2673" s="32" t="s">
        <v>18</v>
      </c>
      <c r="P2673" s="32">
        <v>1</v>
      </c>
      <c r="Q2673" s="32" t="s">
        <v>5397</v>
      </c>
    </row>
    <row r="2674" spans="1:17" hidden="1" x14ac:dyDescent="0.25">
      <c r="A2674" s="57">
        <v>42251.405411921296</v>
      </c>
      <c r="B2674" s="32" t="s">
        <v>4333</v>
      </c>
      <c r="C2674" s="32" t="s">
        <v>3479</v>
      </c>
      <c r="D2674" s="32" t="s">
        <v>3480</v>
      </c>
      <c r="E2674" s="32" t="s">
        <v>5746</v>
      </c>
      <c r="F2674" s="32" t="s">
        <v>9162</v>
      </c>
      <c r="G2674" s="32" t="s">
        <v>4891</v>
      </c>
      <c r="H2674" s="32" t="s">
        <v>4892</v>
      </c>
      <c r="I2674" s="32" t="s">
        <v>4808</v>
      </c>
      <c r="J2674" s="35">
        <v>8.9600000000000009</v>
      </c>
      <c r="K2674" s="35">
        <v>0</v>
      </c>
      <c r="L2674" s="35">
        <v>0</v>
      </c>
      <c r="M2674" s="35">
        <v>0</v>
      </c>
      <c r="N2674" s="32" t="s">
        <v>2197</v>
      </c>
      <c r="O2674" s="32" t="s">
        <v>18</v>
      </c>
      <c r="P2674" s="32">
        <v>1</v>
      </c>
      <c r="Q2674" s="32" t="s">
        <v>5397</v>
      </c>
    </row>
    <row r="2675" spans="1:17" hidden="1" x14ac:dyDescent="0.25">
      <c r="A2675" s="57">
        <v>42251.405411921296</v>
      </c>
      <c r="B2675" s="32" t="s">
        <v>4333</v>
      </c>
      <c r="C2675" s="32" t="s">
        <v>3479</v>
      </c>
      <c r="D2675" s="32" t="s">
        <v>3480</v>
      </c>
      <c r="E2675" s="32" t="s">
        <v>5746</v>
      </c>
      <c r="F2675" s="32" t="s">
        <v>9162</v>
      </c>
      <c r="G2675" s="32" t="s">
        <v>5043</v>
      </c>
      <c r="H2675" s="32" t="s">
        <v>5745</v>
      </c>
      <c r="I2675" s="32" t="s">
        <v>4808</v>
      </c>
      <c r="J2675" s="35">
        <v>2.52</v>
      </c>
      <c r="K2675" s="35">
        <v>0</v>
      </c>
      <c r="L2675" s="35">
        <v>0</v>
      </c>
      <c r="M2675" s="35">
        <v>0</v>
      </c>
      <c r="N2675" s="32" t="s">
        <v>2197</v>
      </c>
      <c r="O2675" s="32" t="s">
        <v>18</v>
      </c>
      <c r="P2675" s="32">
        <v>1</v>
      </c>
      <c r="Q2675" s="32" t="s">
        <v>5397</v>
      </c>
    </row>
    <row r="2676" spans="1:17" hidden="1" x14ac:dyDescent="0.25">
      <c r="A2676" s="57">
        <v>42251.405411921296</v>
      </c>
      <c r="B2676" s="32" t="s">
        <v>4333</v>
      </c>
      <c r="C2676" s="32" t="s">
        <v>3479</v>
      </c>
      <c r="D2676" s="32" t="s">
        <v>3480</v>
      </c>
      <c r="E2676" s="32" t="s">
        <v>5746</v>
      </c>
      <c r="F2676" s="32" t="s">
        <v>9162</v>
      </c>
      <c r="G2676" s="32" t="s">
        <v>5044</v>
      </c>
      <c r="H2676" s="32" t="s">
        <v>5045</v>
      </c>
      <c r="I2676" s="32" t="s">
        <v>4808</v>
      </c>
      <c r="J2676" s="35">
        <v>5.67</v>
      </c>
      <c r="K2676" s="35">
        <v>0</v>
      </c>
      <c r="L2676" s="35">
        <v>0</v>
      </c>
      <c r="M2676" s="35">
        <v>0</v>
      </c>
      <c r="N2676" s="32" t="s">
        <v>2197</v>
      </c>
      <c r="O2676" s="32" t="s">
        <v>18</v>
      </c>
      <c r="P2676" s="32">
        <v>1</v>
      </c>
      <c r="Q2676" s="32" t="s">
        <v>5397</v>
      </c>
    </row>
    <row r="2677" spans="1:17" hidden="1" x14ac:dyDescent="0.25">
      <c r="A2677" s="57">
        <v>42251.405411921296</v>
      </c>
      <c r="B2677" s="32" t="s">
        <v>4333</v>
      </c>
      <c r="C2677" s="32" t="s">
        <v>3479</v>
      </c>
      <c r="D2677" s="32" t="s">
        <v>3480</v>
      </c>
      <c r="E2677" s="32" t="s">
        <v>5746</v>
      </c>
      <c r="F2677" s="32" t="s">
        <v>9162</v>
      </c>
      <c r="G2677" s="32" t="s">
        <v>5747</v>
      </c>
      <c r="H2677" s="32" t="s">
        <v>5748</v>
      </c>
      <c r="I2677" s="32" t="s">
        <v>4808</v>
      </c>
      <c r="J2677" s="35">
        <v>7.61</v>
      </c>
      <c r="K2677" s="35">
        <v>0</v>
      </c>
      <c r="L2677" s="35">
        <v>0</v>
      </c>
      <c r="M2677" s="35">
        <v>0</v>
      </c>
      <c r="N2677" s="32" t="s">
        <v>2197</v>
      </c>
      <c r="O2677" s="32" t="s">
        <v>18</v>
      </c>
      <c r="P2677" s="32">
        <v>1</v>
      </c>
      <c r="Q2677" s="32" t="s">
        <v>5397</v>
      </c>
    </row>
    <row r="2678" spans="1:17" hidden="1" x14ac:dyDescent="0.25">
      <c r="A2678" s="57">
        <v>42251.40616716435</v>
      </c>
      <c r="B2678" s="32" t="s">
        <v>21</v>
      </c>
      <c r="C2678" s="32" t="s">
        <v>5682</v>
      </c>
      <c r="D2678" s="32" t="s">
        <v>5683</v>
      </c>
      <c r="E2678" s="32" t="s">
        <v>5684</v>
      </c>
      <c r="F2678" s="32" t="s">
        <v>9163</v>
      </c>
      <c r="G2678" s="32" t="s">
        <v>4883</v>
      </c>
      <c r="H2678" s="32" t="s">
        <v>4884</v>
      </c>
      <c r="I2678" s="32" t="s">
        <v>4808</v>
      </c>
      <c r="J2678" s="35">
        <v>1434.9</v>
      </c>
      <c r="K2678" s="35">
        <v>0</v>
      </c>
      <c r="L2678" s="35">
        <v>0</v>
      </c>
      <c r="M2678" s="35">
        <v>0</v>
      </c>
      <c r="N2678" s="32" t="s">
        <v>2197</v>
      </c>
      <c r="O2678" s="32" t="s">
        <v>18</v>
      </c>
      <c r="P2678" s="32">
        <v>30</v>
      </c>
      <c r="Q2678" s="32" t="s">
        <v>5166</v>
      </c>
    </row>
    <row r="2679" spans="1:17" hidden="1" x14ac:dyDescent="0.25">
      <c r="A2679" s="57">
        <v>42251.406596493056</v>
      </c>
      <c r="B2679" s="32" t="s">
        <v>44</v>
      </c>
      <c r="C2679" s="32" t="s">
        <v>3300</v>
      </c>
      <c r="D2679" s="32" t="s">
        <v>3301</v>
      </c>
      <c r="E2679" s="32" t="s">
        <v>5685</v>
      </c>
      <c r="F2679" s="32" t="s">
        <v>9164</v>
      </c>
      <c r="G2679" s="32" t="s">
        <v>4907</v>
      </c>
      <c r="H2679" s="32" t="s">
        <v>4908</v>
      </c>
      <c r="I2679" s="32" t="s">
        <v>4808</v>
      </c>
      <c r="J2679" s="35">
        <v>458.07</v>
      </c>
      <c r="K2679" s="35">
        <v>0</v>
      </c>
      <c r="L2679" s="35">
        <v>0</v>
      </c>
      <c r="M2679" s="35">
        <v>0</v>
      </c>
      <c r="N2679" s="32" t="s">
        <v>2197</v>
      </c>
      <c r="O2679" s="32" t="s">
        <v>18</v>
      </c>
      <c r="P2679" s="32">
        <v>3</v>
      </c>
      <c r="Q2679" s="32" t="s">
        <v>5454</v>
      </c>
    </row>
    <row r="2680" spans="1:17" hidden="1" x14ac:dyDescent="0.25">
      <c r="A2680" s="57">
        <v>42251.406596493056</v>
      </c>
      <c r="B2680" s="32" t="s">
        <v>44</v>
      </c>
      <c r="C2680" s="32" t="s">
        <v>3300</v>
      </c>
      <c r="D2680" s="32" t="s">
        <v>3301</v>
      </c>
      <c r="E2680" s="32" t="s">
        <v>5685</v>
      </c>
      <c r="F2680" s="32" t="s">
        <v>9164</v>
      </c>
      <c r="G2680" s="32" t="s">
        <v>5686</v>
      </c>
      <c r="H2680" s="32" t="s">
        <v>5687</v>
      </c>
      <c r="I2680" s="32" t="s">
        <v>4808</v>
      </c>
      <c r="J2680" s="35">
        <v>6.27</v>
      </c>
      <c r="K2680" s="35">
        <v>0</v>
      </c>
      <c r="L2680" s="35">
        <v>0</v>
      </c>
      <c r="M2680" s="35">
        <v>0</v>
      </c>
      <c r="N2680" s="32" t="s">
        <v>2197</v>
      </c>
      <c r="O2680" s="32" t="s">
        <v>18</v>
      </c>
      <c r="P2680" s="32">
        <v>3</v>
      </c>
      <c r="Q2680" s="32" t="s">
        <v>5454</v>
      </c>
    </row>
    <row r="2681" spans="1:17" hidden="1" x14ac:dyDescent="0.25">
      <c r="A2681" s="57">
        <v>42251.406596493056</v>
      </c>
      <c r="B2681" s="32" t="s">
        <v>44</v>
      </c>
      <c r="C2681" s="32" t="s">
        <v>3300</v>
      </c>
      <c r="D2681" s="32" t="s">
        <v>3301</v>
      </c>
      <c r="E2681" s="32" t="s">
        <v>5685</v>
      </c>
      <c r="F2681" s="32" t="s">
        <v>9164</v>
      </c>
      <c r="G2681" s="32" t="s">
        <v>5688</v>
      </c>
      <c r="H2681" s="32" t="s">
        <v>5689</v>
      </c>
      <c r="I2681" s="32" t="s">
        <v>4808</v>
      </c>
      <c r="J2681" s="35">
        <v>69.989999999999995</v>
      </c>
      <c r="K2681" s="35">
        <v>0</v>
      </c>
      <c r="L2681" s="35">
        <v>0</v>
      </c>
      <c r="M2681" s="35">
        <v>0</v>
      </c>
      <c r="N2681" s="32" t="s">
        <v>2197</v>
      </c>
      <c r="O2681" s="32" t="s">
        <v>18</v>
      </c>
      <c r="P2681" s="32">
        <v>3</v>
      </c>
      <c r="Q2681" s="32" t="s">
        <v>5454</v>
      </c>
    </row>
    <row r="2682" spans="1:17" hidden="1" x14ac:dyDescent="0.25">
      <c r="A2682" s="57">
        <v>42251.406995451391</v>
      </c>
      <c r="B2682" s="32" t="s">
        <v>21</v>
      </c>
      <c r="C2682" s="32" t="s">
        <v>3242</v>
      </c>
      <c r="D2682" s="32" t="s">
        <v>3243</v>
      </c>
      <c r="E2682" s="32" t="s">
        <v>5742</v>
      </c>
      <c r="F2682" s="32" t="s">
        <v>9165</v>
      </c>
      <c r="G2682" s="32" t="s">
        <v>4907</v>
      </c>
      <c r="H2682" s="32" t="s">
        <v>4908</v>
      </c>
      <c r="I2682" s="32" t="s">
        <v>4808</v>
      </c>
      <c r="J2682" s="35">
        <v>125.78</v>
      </c>
      <c r="K2682" s="35">
        <v>0</v>
      </c>
      <c r="L2682" s="35">
        <v>0</v>
      </c>
      <c r="M2682" s="35">
        <v>0</v>
      </c>
      <c r="N2682" s="32" t="s">
        <v>2197</v>
      </c>
      <c r="O2682" s="32" t="s">
        <v>18</v>
      </c>
      <c r="P2682" s="32">
        <v>1</v>
      </c>
      <c r="Q2682" s="32" t="s">
        <v>5692</v>
      </c>
    </row>
    <row r="2683" spans="1:17" hidden="1" x14ac:dyDescent="0.25">
      <c r="A2683" s="57">
        <v>42251.406995451391</v>
      </c>
      <c r="B2683" s="32" t="s">
        <v>21</v>
      </c>
      <c r="C2683" s="32" t="s">
        <v>3242</v>
      </c>
      <c r="D2683" s="32" t="s">
        <v>3243</v>
      </c>
      <c r="E2683" s="32" t="s">
        <v>5742</v>
      </c>
      <c r="F2683" s="32" t="s">
        <v>9165</v>
      </c>
      <c r="G2683" s="32" t="s">
        <v>5743</v>
      </c>
      <c r="H2683" s="32" t="s">
        <v>5744</v>
      </c>
      <c r="I2683" s="32" t="s">
        <v>4808</v>
      </c>
      <c r="J2683" s="35">
        <v>5.26</v>
      </c>
      <c r="K2683" s="35">
        <v>0</v>
      </c>
      <c r="L2683" s="35">
        <v>0</v>
      </c>
      <c r="M2683" s="35">
        <v>0</v>
      </c>
      <c r="N2683" s="32" t="s">
        <v>2197</v>
      </c>
      <c r="O2683" s="32" t="s">
        <v>18</v>
      </c>
      <c r="P2683" s="32">
        <v>1</v>
      </c>
      <c r="Q2683" s="32" t="s">
        <v>5692</v>
      </c>
    </row>
    <row r="2684" spans="1:17" hidden="1" x14ac:dyDescent="0.25">
      <c r="A2684" s="57">
        <v>42251.406995451391</v>
      </c>
      <c r="B2684" s="32" t="s">
        <v>21</v>
      </c>
      <c r="C2684" s="32" t="s">
        <v>3242</v>
      </c>
      <c r="D2684" s="32" t="s">
        <v>3243</v>
      </c>
      <c r="E2684" s="32" t="s">
        <v>5742</v>
      </c>
      <c r="F2684" s="32" t="s">
        <v>9165</v>
      </c>
      <c r="G2684" s="32" t="s">
        <v>4889</v>
      </c>
      <c r="H2684" s="32" t="s">
        <v>4890</v>
      </c>
      <c r="I2684" s="32" t="s">
        <v>4808</v>
      </c>
      <c r="J2684" s="35">
        <v>187.28</v>
      </c>
      <c r="K2684" s="35">
        <v>0</v>
      </c>
      <c r="L2684" s="35">
        <v>0</v>
      </c>
      <c r="M2684" s="35">
        <v>0</v>
      </c>
      <c r="N2684" s="32" t="s">
        <v>2197</v>
      </c>
      <c r="O2684" s="32" t="s">
        <v>18</v>
      </c>
      <c r="P2684" s="32">
        <v>4</v>
      </c>
      <c r="Q2684" s="32" t="s">
        <v>5692</v>
      </c>
    </row>
    <row r="2685" spans="1:17" hidden="1" x14ac:dyDescent="0.25">
      <c r="A2685" s="57">
        <v>42251.406995451391</v>
      </c>
      <c r="B2685" s="32" t="s">
        <v>21</v>
      </c>
      <c r="C2685" s="32" t="s">
        <v>3242</v>
      </c>
      <c r="D2685" s="32" t="s">
        <v>3243</v>
      </c>
      <c r="E2685" s="32" t="s">
        <v>5742</v>
      </c>
      <c r="F2685" s="32" t="s">
        <v>9165</v>
      </c>
      <c r="G2685" s="32" t="s">
        <v>4891</v>
      </c>
      <c r="H2685" s="32" t="s">
        <v>4892</v>
      </c>
      <c r="I2685" s="32" t="s">
        <v>4808</v>
      </c>
      <c r="J2685" s="35">
        <v>29.2</v>
      </c>
      <c r="K2685" s="35">
        <v>0</v>
      </c>
      <c r="L2685" s="35">
        <v>0</v>
      </c>
      <c r="M2685" s="35">
        <v>0</v>
      </c>
      <c r="N2685" s="32" t="s">
        <v>2197</v>
      </c>
      <c r="O2685" s="32" t="s">
        <v>18</v>
      </c>
      <c r="P2685" s="32">
        <v>4</v>
      </c>
      <c r="Q2685" s="32" t="s">
        <v>5692</v>
      </c>
    </row>
    <row r="2686" spans="1:17" hidden="1" x14ac:dyDescent="0.25">
      <c r="A2686" s="57">
        <v>42251.406995451391</v>
      </c>
      <c r="B2686" s="32" t="s">
        <v>21</v>
      </c>
      <c r="C2686" s="32" t="s">
        <v>3242</v>
      </c>
      <c r="D2686" s="32" t="s">
        <v>3243</v>
      </c>
      <c r="E2686" s="32" t="s">
        <v>5742</v>
      </c>
      <c r="F2686" s="32" t="s">
        <v>9165</v>
      </c>
      <c r="G2686" s="32" t="s">
        <v>5043</v>
      </c>
      <c r="H2686" s="32" t="s">
        <v>5745</v>
      </c>
      <c r="I2686" s="32" t="s">
        <v>4808</v>
      </c>
      <c r="J2686" s="35">
        <v>8.24</v>
      </c>
      <c r="K2686" s="35">
        <v>0</v>
      </c>
      <c r="L2686" s="35">
        <v>0</v>
      </c>
      <c r="M2686" s="35">
        <v>0</v>
      </c>
      <c r="N2686" s="32" t="s">
        <v>2197</v>
      </c>
      <c r="O2686" s="32" t="s">
        <v>18</v>
      </c>
      <c r="P2686" s="32">
        <v>4</v>
      </c>
      <c r="Q2686" s="32" t="s">
        <v>5692</v>
      </c>
    </row>
    <row r="2687" spans="1:17" hidden="1" x14ac:dyDescent="0.25">
      <c r="A2687" s="57">
        <v>42251.40761195602</v>
      </c>
      <c r="B2687" s="32" t="s">
        <v>4333</v>
      </c>
      <c r="C2687" s="32" t="s">
        <v>3773</v>
      </c>
      <c r="D2687" s="32" t="s">
        <v>3774</v>
      </c>
      <c r="E2687" s="32" t="s">
        <v>5750</v>
      </c>
      <c r="F2687" s="32" t="s">
        <v>9166</v>
      </c>
      <c r="G2687" s="32" t="s">
        <v>4883</v>
      </c>
      <c r="H2687" s="32" t="s">
        <v>4884</v>
      </c>
      <c r="I2687" s="32" t="s">
        <v>4808</v>
      </c>
      <c r="J2687" s="35">
        <v>47.83</v>
      </c>
      <c r="K2687" s="35">
        <v>0</v>
      </c>
      <c r="L2687" s="35">
        <v>0</v>
      </c>
      <c r="M2687" s="35">
        <v>0</v>
      </c>
      <c r="N2687" s="32" t="s">
        <v>2197</v>
      </c>
      <c r="O2687" s="32" t="s">
        <v>18</v>
      </c>
      <c r="P2687" s="32">
        <v>1</v>
      </c>
      <c r="Q2687" s="32" t="s">
        <v>5132</v>
      </c>
    </row>
    <row r="2688" spans="1:17" hidden="1" x14ac:dyDescent="0.25">
      <c r="A2688" s="57">
        <v>42251.40761195602</v>
      </c>
      <c r="B2688" s="32" t="s">
        <v>4333</v>
      </c>
      <c r="C2688" s="32" t="s">
        <v>3773</v>
      </c>
      <c r="D2688" s="32" t="s">
        <v>3774</v>
      </c>
      <c r="E2688" s="32" t="s">
        <v>5750</v>
      </c>
      <c r="F2688" s="32" t="s">
        <v>9166</v>
      </c>
      <c r="G2688" s="32" t="s">
        <v>4885</v>
      </c>
      <c r="H2688" s="32" t="s">
        <v>4886</v>
      </c>
      <c r="I2688" s="32" t="s">
        <v>4808</v>
      </c>
      <c r="J2688" s="35">
        <v>3.01</v>
      </c>
      <c r="K2688" s="35">
        <v>0</v>
      </c>
      <c r="L2688" s="35">
        <v>0</v>
      </c>
      <c r="M2688" s="35">
        <v>0</v>
      </c>
      <c r="N2688" s="32" t="s">
        <v>2197</v>
      </c>
      <c r="O2688" s="32" t="s">
        <v>18</v>
      </c>
      <c r="P2688" s="32">
        <v>1</v>
      </c>
      <c r="Q2688" s="32" t="s">
        <v>5132</v>
      </c>
    </row>
    <row r="2689" spans="1:17" hidden="1" x14ac:dyDescent="0.25">
      <c r="A2689" s="57">
        <v>42251.40761195602</v>
      </c>
      <c r="B2689" s="32" t="s">
        <v>4333</v>
      </c>
      <c r="C2689" s="32" t="s">
        <v>3773</v>
      </c>
      <c r="D2689" s="32" t="s">
        <v>3774</v>
      </c>
      <c r="E2689" s="32" t="s">
        <v>5750</v>
      </c>
      <c r="F2689" s="32" t="s">
        <v>9166</v>
      </c>
      <c r="G2689" s="32" t="s">
        <v>4898</v>
      </c>
      <c r="H2689" s="32" t="s">
        <v>4899</v>
      </c>
      <c r="I2689" s="32" t="s">
        <v>4808</v>
      </c>
      <c r="J2689" s="35">
        <v>1.44</v>
      </c>
      <c r="K2689" s="35">
        <v>0</v>
      </c>
      <c r="L2689" s="35">
        <v>0</v>
      </c>
      <c r="M2689" s="35">
        <v>0</v>
      </c>
      <c r="N2689" s="32" t="s">
        <v>2197</v>
      </c>
      <c r="O2689" s="32" t="s">
        <v>18</v>
      </c>
      <c r="P2689" s="32">
        <v>1</v>
      </c>
      <c r="Q2689" s="32" t="s">
        <v>5132</v>
      </c>
    </row>
    <row r="2690" spans="1:17" hidden="1" x14ac:dyDescent="0.25">
      <c r="A2690" s="57">
        <v>42251.408383831018</v>
      </c>
      <c r="B2690" s="32" t="s">
        <v>4333</v>
      </c>
      <c r="C2690" s="32" t="s">
        <v>3773</v>
      </c>
      <c r="D2690" s="32" t="s">
        <v>3774</v>
      </c>
      <c r="E2690" s="32" t="s">
        <v>5751</v>
      </c>
      <c r="F2690" s="32" t="s">
        <v>9167</v>
      </c>
      <c r="G2690" s="32" t="s">
        <v>4889</v>
      </c>
      <c r="H2690" s="32" t="s">
        <v>4890</v>
      </c>
      <c r="I2690" s="32" t="s">
        <v>4808</v>
      </c>
      <c r="J2690" s="35">
        <v>140.46</v>
      </c>
      <c r="K2690" s="35">
        <v>0</v>
      </c>
      <c r="L2690" s="35">
        <v>0</v>
      </c>
      <c r="M2690" s="35">
        <v>0</v>
      </c>
      <c r="N2690" s="32" t="s">
        <v>2197</v>
      </c>
      <c r="O2690" s="32" t="s">
        <v>18</v>
      </c>
      <c r="P2690" s="32">
        <v>3</v>
      </c>
      <c r="Q2690" s="32" t="s">
        <v>5132</v>
      </c>
    </row>
    <row r="2691" spans="1:17" hidden="1" x14ac:dyDescent="0.25">
      <c r="A2691" s="57">
        <v>42251.408383831018</v>
      </c>
      <c r="B2691" s="32" t="s">
        <v>4333</v>
      </c>
      <c r="C2691" s="32" t="s">
        <v>3773</v>
      </c>
      <c r="D2691" s="32" t="s">
        <v>3774</v>
      </c>
      <c r="E2691" s="32" t="s">
        <v>5751</v>
      </c>
      <c r="F2691" s="32" t="s">
        <v>9167</v>
      </c>
      <c r="G2691" s="32" t="s">
        <v>4891</v>
      </c>
      <c r="H2691" s="32" t="s">
        <v>4892</v>
      </c>
      <c r="I2691" s="32" t="s">
        <v>4808</v>
      </c>
      <c r="J2691" s="35">
        <v>21.9</v>
      </c>
      <c r="K2691" s="35">
        <v>0</v>
      </c>
      <c r="L2691" s="35">
        <v>0</v>
      </c>
      <c r="M2691" s="35">
        <v>0</v>
      </c>
      <c r="N2691" s="32" t="s">
        <v>2197</v>
      </c>
      <c r="O2691" s="32" t="s">
        <v>18</v>
      </c>
      <c r="P2691" s="32">
        <v>3</v>
      </c>
      <c r="Q2691" s="32" t="s">
        <v>5132</v>
      </c>
    </row>
    <row r="2692" spans="1:17" hidden="1" x14ac:dyDescent="0.25">
      <c r="A2692" s="57">
        <v>42251.408383831018</v>
      </c>
      <c r="B2692" s="32" t="s">
        <v>4333</v>
      </c>
      <c r="C2692" s="32" t="s">
        <v>3773</v>
      </c>
      <c r="D2692" s="32" t="s">
        <v>3774</v>
      </c>
      <c r="E2692" s="32" t="s">
        <v>5751</v>
      </c>
      <c r="F2692" s="32" t="s">
        <v>9167</v>
      </c>
      <c r="G2692" s="32" t="s">
        <v>5043</v>
      </c>
      <c r="H2692" s="32" t="s">
        <v>5745</v>
      </c>
      <c r="I2692" s="32" t="s">
        <v>4808</v>
      </c>
      <c r="J2692" s="35">
        <v>6.18</v>
      </c>
      <c r="K2692" s="35">
        <v>0</v>
      </c>
      <c r="L2692" s="35">
        <v>0</v>
      </c>
      <c r="M2692" s="35">
        <v>0</v>
      </c>
      <c r="N2692" s="32" t="s">
        <v>2197</v>
      </c>
      <c r="O2692" s="32" t="s">
        <v>18</v>
      </c>
      <c r="P2692" s="32">
        <v>3</v>
      </c>
      <c r="Q2692" s="32" t="s">
        <v>5132</v>
      </c>
    </row>
    <row r="2693" spans="1:17" hidden="1" x14ac:dyDescent="0.25">
      <c r="A2693" s="57">
        <v>42251.408383831018</v>
      </c>
      <c r="B2693" s="32" t="s">
        <v>4333</v>
      </c>
      <c r="C2693" s="32" t="s">
        <v>3773</v>
      </c>
      <c r="D2693" s="32" t="s">
        <v>3774</v>
      </c>
      <c r="E2693" s="32" t="s">
        <v>5751</v>
      </c>
      <c r="F2693" s="32" t="s">
        <v>9167</v>
      </c>
      <c r="G2693" s="32" t="s">
        <v>5752</v>
      </c>
      <c r="H2693" s="32" t="s">
        <v>5753</v>
      </c>
      <c r="I2693" s="32" t="s">
        <v>4808</v>
      </c>
      <c r="J2693" s="35">
        <v>29.85</v>
      </c>
      <c r="K2693" s="35">
        <v>0</v>
      </c>
      <c r="L2693" s="35">
        <v>0</v>
      </c>
      <c r="M2693" s="35">
        <v>0</v>
      </c>
      <c r="N2693" s="32" t="s">
        <v>2197</v>
      </c>
      <c r="O2693" s="32" t="s">
        <v>18</v>
      </c>
      <c r="P2693" s="32">
        <v>3</v>
      </c>
      <c r="Q2693" s="32" t="s">
        <v>5132</v>
      </c>
    </row>
    <row r="2694" spans="1:17" hidden="1" x14ac:dyDescent="0.25">
      <c r="A2694" s="57">
        <v>42251.408383831018</v>
      </c>
      <c r="B2694" s="32" t="s">
        <v>4333</v>
      </c>
      <c r="C2694" s="32" t="s">
        <v>3773</v>
      </c>
      <c r="D2694" s="32" t="s">
        <v>3774</v>
      </c>
      <c r="E2694" s="32" t="s">
        <v>5751</v>
      </c>
      <c r="F2694" s="32" t="s">
        <v>9167</v>
      </c>
      <c r="G2694" s="32" t="s">
        <v>5754</v>
      </c>
      <c r="H2694" s="32" t="s">
        <v>5755</v>
      </c>
      <c r="I2694" s="32" t="s">
        <v>4808</v>
      </c>
      <c r="J2694" s="35">
        <v>19.739999999999998</v>
      </c>
      <c r="K2694" s="35">
        <v>0</v>
      </c>
      <c r="L2694" s="35">
        <v>0</v>
      </c>
      <c r="M2694" s="35">
        <v>0</v>
      </c>
      <c r="N2694" s="32" t="s">
        <v>2197</v>
      </c>
      <c r="O2694" s="32" t="s">
        <v>18</v>
      </c>
      <c r="P2694" s="32">
        <v>3</v>
      </c>
      <c r="Q2694" s="32" t="s">
        <v>5132</v>
      </c>
    </row>
    <row r="2695" spans="1:17" hidden="1" x14ac:dyDescent="0.25">
      <c r="A2695" s="57">
        <v>42251.408383831018</v>
      </c>
      <c r="B2695" s="32" t="s">
        <v>4333</v>
      </c>
      <c r="C2695" s="32" t="s">
        <v>3773</v>
      </c>
      <c r="D2695" s="32" t="s">
        <v>3774</v>
      </c>
      <c r="E2695" s="32" t="s">
        <v>5751</v>
      </c>
      <c r="F2695" s="32" t="s">
        <v>9167</v>
      </c>
      <c r="G2695" s="32" t="s">
        <v>5046</v>
      </c>
      <c r="H2695" s="32" t="s">
        <v>5047</v>
      </c>
      <c r="I2695" s="32" t="s">
        <v>4808</v>
      </c>
      <c r="J2695" s="35">
        <v>43.02</v>
      </c>
      <c r="K2695" s="35">
        <v>0</v>
      </c>
      <c r="L2695" s="35">
        <v>0</v>
      </c>
      <c r="M2695" s="35">
        <v>0</v>
      </c>
      <c r="N2695" s="32" t="s">
        <v>2197</v>
      </c>
      <c r="O2695" s="32" t="s">
        <v>18</v>
      </c>
      <c r="P2695" s="32">
        <v>2</v>
      </c>
      <c r="Q2695" s="32" t="s">
        <v>5132</v>
      </c>
    </row>
    <row r="2696" spans="1:17" hidden="1" x14ac:dyDescent="0.25">
      <c r="A2696" s="57">
        <v>42251.409829745367</v>
      </c>
      <c r="B2696" s="32" t="s">
        <v>70</v>
      </c>
      <c r="C2696" s="32" t="s">
        <v>3830</v>
      </c>
      <c r="D2696" s="32" t="s">
        <v>3831</v>
      </c>
      <c r="E2696" s="32" t="s">
        <v>5749</v>
      </c>
      <c r="F2696" s="32" t="s">
        <v>9168</v>
      </c>
      <c r="G2696" s="32" t="s">
        <v>4806</v>
      </c>
      <c r="H2696" s="32" t="s">
        <v>4807</v>
      </c>
      <c r="I2696" s="32" t="s">
        <v>4808</v>
      </c>
      <c r="J2696" s="35">
        <v>5686</v>
      </c>
      <c r="K2696" s="35">
        <v>0</v>
      </c>
      <c r="L2696" s="35">
        <v>0</v>
      </c>
      <c r="M2696" s="35">
        <v>0</v>
      </c>
      <c r="N2696" s="32" t="s">
        <v>2197</v>
      </c>
      <c r="O2696" s="32" t="s">
        <v>18</v>
      </c>
      <c r="P2696" s="32">
        <v>100</v>
      </c>
      <c r="Q2696" s="32" t="s">
        <v>5290</v>
      </c>
    </row>
    <row r="2697" spans="1:17" hidden="1" x14ac:dyDescent="0.25">
      <c r="A2697" s="57">
        <v>42251.409829745367</v>
      </c>
      <c r="B2697" s="32" t="s">
        <v>70</v>
      </c>
      <c r="C2697" s="32" t="s">
        <v>3830</v>
      </c>
      <c r="D2697" s="32" t="s">
        <v>3831</v>
      </c>
      <c r="E2697" s="32" t="s">
        <v>5749</v>
      </c>
      <c r="F2697" s="32" t="s">
        <v>9168</v>
      </c>
      <c r="G2697" s="32" t="s">
        <v>4876</v>
      </c>
      <c r="H2697" s="32" t="s">
        <v>4877</v>
      </c>
      <c r="I2697" s="32" t="s">
        <v>4808</v>
      </c>
      <c r="J2697" s="35">
        <v>1032</v>
      </c>
      <c r="K2697" s="35">
        <v>0</v>
      </c>
      <c r="L2697" s="35">
        <v>0</v>
      </c>
      <c r="M2697" s="35">
        <v>0</v>
      </c>
      <c r="N2697" s="32" t="s">
        <v>2197</v>
      </c>
      <c r="O2697" s="32" t="s">
        <v>18</v>
      </c>
      <c r="P2697" s="32">
        <v>100</v>
      </c>
      <c r="Q2697" s="32" t="s">
        <v>5290</v>
      </c>
    </row>
    <row r="2698" spans="1:17" hidden="1" x14ac:dyDescent="0.25">
      <c r="A2698" s="57">
        <v>42251.409829745367</v>
      </c>
      <c r="B2698" s="32" t="s">
        <v>70</v>
      </c>
      <c r="C2698" s="32" t="s">
        <v>3830</v>
      </c>
      <c r="D2698" s="32" t="s">
        <v>3831</v>
      </c>
      <c r="E2698" s="32" t="s">
        <v>5749</v>
      </c>
      <c r="F2698" s="32" t="s">
        <v>9168</v>
      </c>
      <c r="G2698" s="32" t="s">
        <v>4874</v>
      </c>
      <c r="H2698" s="32" t="s">
        <v>4875</v>
      </c>
      <c r="I2698" s="32" t="s">
        <v>4808</v>
      </c>
      <c r="J2698" s="35">
        <v>596</v>
      </c>
      <c r="K2698" s="35">
        <v>0</v>
      </c>
      <c r="L2698" s="35">
        <v>0</v>
      </c>
      <c r="M2698" s="35">
        <v>0</v>
      </c>
      <c r="N2698" s="32" t="s">
        <v>2197</v>
      </c>
      <c r="O2698" s="32" t="s">
        <v>18</v>
      </c>
      <c r="P2698" s="32">
        <v>100</v>
      </c>
      <c r="Q2698" s="32" t="s">
        <v>5290</v>
      </c>
    </row>
    <row r="2699" spans="1:17" hidden="1" x14ac:dyDescent="0.25">
      <c r="A2699" s="57">
        <v>42251.41024568287</v>
      </c>
      <c r="B2699" s="32" t="s">
        <v>290</v>
      </c>
      <c r="C2699" s="32" t="s">
        <v>3416</v>
      </c>
      <c r="D2699" s="32" t="s">
        <v>3417</v>
      </c>
      <c r="E2699" s="32" t="s">
        <v>5782</v>
      </c>
      <c r="F2699" s="32" t="s">
        <v>9169</v>
      </c>
      <c r="G2699" s="32" t="s">
        <v>4883</v>
      </c>
      <c r="H2699" s="32" t="s">
        <v>4884</v>
      </c>
      <c r="I2699" s="32" t="s">
        <v>4808</v>
      </c>
      <c r="J2699" s="35">
        <v>191.32</v>
      </c>
      <c r="K2699" s="35">
        <v>0</v>
      </c>
      <c r="L2699" s="35">
        <v>0</v>
      </c>
      <c r="M2699" s="35">
        <v>0</v>
      </c>
      <c r="N2699" s="32" t="s">
        <v>2197</v>
      </c>
      <c r="O2699" s="32" t="s">
        <v>18</v>
      </c>
      <c r="P2699" s="32">
        <v>4</v>
      </c>
      <c r="Q2699" s="32" t="s">
        <v>5410</v>
      </c>
    </row>
    <row r="2700" spans="1:17" hidden="1" x14ac:dyDescent="0.25">
      <c r="A2700" s="57">
        <v>42251.412566516206</v>
      </c>
      <c r="B2700" s="32" t="s">
        <v>70</v>
      </c>
      <c r="C2700" s="32" t="s">
        <v>4219</v>
      </c>
      <c r="D2700" s="32" t="s">
        <v>4220</v>
      </c>
      <c r="E2700" s="32" t="s">
        <v>5783</v>
      </c>
      <c r="F2700" s="32" t="s">
        <v>9170</v>
      </c>
      <c r="G2700" s="32" t="s">
        <v>5334</v>
      </c>
      <c r="H2700" s="32" t="s">
        <v>5335</v>
      </c>
      <c r="I2700" s="32" t="s">
        <v>4808</v>
      </c>
      <c r="J2700" s="35">
        <v>189.66</v>
      </c>
      <c r="K2700" s="35">
        <v>0</v>
      </c>
      <c r="L2700" s="35">
        <v>0</v>
      </c>
      <c r="M2700" s="35">
        <v>0</v>
      </c>
      <c r="N2700" s="32" t="s">
        <v>2197</v>
      </c>
      <c r="O2700" s="32" t="s">
        <v>18</v>
      </c>
      <c r="P2700" s="32">
        <v>3</v>
      </c>
      <c r="Q2700" s="32" t="s">
        <v>5406</v>
      </c>
    </row>
    <row r="2701" spans="1:17" hidden="1" x14ac:dyDescent="0.25">
      <c r="A2701" s="57">
        <v>42251.412566516206</v>
      </c>
      <c r="B2701" s="32" t="s">
        <v>70</v>
      </c>
      <c r="C2701" s="32" t="s">
        <v>4219</v>
      </c>
      <c r="D2701" s="32" t="s">
        <v>4220</v>
      </c>
      <c r="E2701" s="32" t="s">
        <v>5783</v>
      </c>
      <c r="F2701" s="32" t="s">
        <v>9170</v>
      </c>
      <c r="G2701" s="32" t="s">
        <v>5336</v>
      </c>
      <c r="H2701" s="32" t="s">
        <v>5337</v>
      </c>
      <c r="I2701" s="32" t="s">
        <v>4808</v>
      </c>
      <c r="J2701" s="35">
        <v>16.29</v>
      </c>
      <c r="K2701" s="35">
        <v>0</v>
      </c>
      <c r="L2701" s="35">
        <v>0</v>
      </c>
      <c r="M2701" s="35">
        <v>0</v>
      </c>
      <c r="N2701" s="32" t="s">
        <v>2197</v>
      </c>
      <c r="O2701" s="32" t="s">
        <v>18</v>
      </c>
      <c r="P2701" s="32">
        <v>3</v>
      </c>
      <c r="Q2701" s="32" t="s">
        <v>5406</v>
      </c>
    </row>
    <row r="2702" spans="1:17" hidden="1" x14ac:dyDescent="0.25">
      <c r="A2702" s="57">
        <v>42251.412566516206</v>
      </c>
      <c r="B2702" s="32" t="s">
        <v>70</v>
      </c>
      <c r="C2702" s="32" t="s">
        <v>4219</v>
      </c>
      <c r="D2702" s="32" t="s">
        <v>4220</v>
      </c>
      <c r="E2702" s="32" t="s">
        <v>5783</v>
      </c>
      <c r="F2702" s="32" t="s">
        <v>9170</v>
      </c>
      <c r="G2702" s="32" t="s">
        <v>5784</v>
      </c>
      <c r="H2702" s="32" t="s">
        <v>5785</v>
      </c>
      <c r="I2702" s="32" t="s">
        <v>4808</v>
      </c>
      <c r="J2702" s="35">
        <v>36</v>
      </c>
      <c r="K2702" s="35">
        <v>0</v>
      </c>
      <c r="L2702" s="35">
        <v>0</v>
      </c>
      <c r="M2702" s="35">
        <v>0</v>
      </c>
      <c r="N2702" s="32" t="s">
        <v>2197</v>
      </c>
      <c r="O2702" s="32" t="s">
        <v>18</v>
      </c>
      <c r="P2702" s="32">
        <v>3</v>
      </c>
      <c r="Q2702" s="32" t="s">
        <v>5406</v>
      </c>
    </row>
    <row r="2703" spans="1:17" hidden="1" x14ac:dyDescent="0.25">
      <c r="A2703" s="57">
        <v>42251.413011226854</v>
      </c>
      <c r="B2703" s="32" t="s">
        <v>4333</v>
      </c>
      <c r="C2703" s="32" t="s">
        <v>3773</v>
      </c>
      <c r="D2703" s="32" t="s">
        <v>3774</v>
      </c>
      <c r="E2703" s="32" t="s">
        <v>5818</v>
      </c>
      <c r="F2703" s="32" t="s">
        <v>9171</v>
      </c>
      <c r="G2703" s="32" t="s">
        <v>4889</v>
      </c>
      <c r="H2703" s="32" t="s">
        <v>4890</v>
      </c>
      <c r="I2703" s="32" t="s">
        <v>4808</v>
      </c>
      <c r="J2703" s="35">
        <v>374.9</v>
      </c>
      <c r="K2703" s="35">
        <v>0</v>
      </c>
      <c r="L2703" s="35">
        <v>0</v>
      </c>
      <c r="M2703" s="35">
        <v>0</v>
      </c>
      <c r="N2703" s="32" t="s">
        <v>2197</v>
      </c>
      <c r="O2703" s="32" t="s">
        <v>18</v>
      </c>
      <c r="P2703" s="32">
        <v>5</v>
      </c>
      <c r="Q2703" s="32" t="s">
        <v>5456</v>
      </c>
    </row>
    <row r="2704" spans="1:17" hidden="1" x14ac:dyDescent="0.25">
      <c r="A2704" s="57">
        <v>42251.413011226854</v>
      </c>
      <c r="B2704" s="32" t="s">
        <v>4333</v>
      </c>
      <c r="C2704" s="32" t="s">
        <v>3773</v>
      </c>
      <c r="D2704" s="32" t="s">
        <v>3774</v>
      </c>
      <c r="E2704" s="32" t="s">
        <v>5818</v>
      </c>
      <c r="F2704" s="32" t="s">
        <v>9171</v>
      </c>
      <c r="G2704" s="32" t="s">
        <v>4891</v>
      </c>
      <c r="H2704" s="32" t="s">
        <v>4892</v>
      </c>
      <c r="I2704" s="32" t="s">
        <v>4808</v>
      </c>
      <c r="J2704" s="35">
        <v>61.3</v>
      </c>
      <c r="K2704" s="35">
        <v>0</v>
      </c>
      <c r="L2704" s="35">
        <v>0</v>
      </c>
      <c r="M2704" s="35">
        <v>0</v>
      </c>
      <c r="N2704" s="32" t="s">
        <v>2197</v>
      </c>
      <c r="O2704" s="32" t="s">
        <v>18</v>
      </c>
      <c r="P2704" s="32">
        <v>5</v>
      </c>
      <c r="Q2704" s="32" t="s">
        <v>5456</v>
      </c>
    </row>
    <row r="2705" spans="1:17" hidden="1" x14ac:dyDescent="0.25">
      <c r="A2705" s="57">
        <v>42251.413011226854</v>
      </c>
      <c r="B2705" s="32" t="s">
        <v>4333</v>
      </c>
      <c r="C2705" s="32" t="s">
        <v>3773</v>
      </c>
      <c r="D2705" s="32" t="s">
        <v>3774</v>
      </c>
      <c r="E2705" s="32" t="s">
        <v>5818</v>
      </c>
      <c r="F2705" s="32" t="s">
        <v>9171</v>
      </c>
      <c r="G2705" s="32" t="s">
        <v>4904</v>
      </c>
      <c r="H2705" s="32" t="s">
        <v>4905</v>
      </c>
      <c r="I2705" s="32" t="s">
        <v>4808</v>
      </c>
      <c r="J2705" s="35">
        <v>68</v>
      </c>
      <c r="K2705" s="35">
        <v>0</v>
      </c>
      <c r="L2705" s="35">
        <v>0</v>
      </c>
      <c r="M2705" s="35">
        <v>0</v>
      </c>
      <c r="N2705" s="32" t="s">
        <v>2197</v>
      </c>
      <c r="O2705" s="32" t="s">
        <v>18</v>
      </c>
      <c r="P2705" s="32">
        <v>5</v>
      </c>
      <c r="Q2705" s="32" t="s">
        <v>5456</v>
      </c>
    </row>
    <row r="2706" spans="1:17" hidden="1" x14ac:dyDescent="0.25">
      <c r="A2706" s="57">
        <v>42251.413011226854</v>
      </c>
      <c r="B2706" s="32" t="s">
        <v>4333</v>
      </c>
      <c r="C2706" s="32" t="s">
        <v>3773</v>
      </c>
      <c r="D2706" s="32" t="s">
        <v>3774</v>
      </c>
      <c r="E2706" s="32" t="s">
        <v>5818</v>
      </c>
      <c r="F2706" s="32" t="s">
        <v>9171</v>
      </c>
      <c r="G2706" s="32" t="s">
        <v>4893</v>
      </c>
      <c r="H2706" s="32" t="s">
        <v>4894</v>
      </c>
      <c r="I2706" s="32" t="s">
        <v>4808</v>
      </c>
      <c r="J2706" s="35">
        <v>24.85</v>
      </c>
      <c r="K2706" s="35">
        <v>0</v>
      </c>
      <c r="L2706" s="35">
        <v>0</v>
      </c>
      <c r="M2706" s="35">
        <v>0</v>
      </c>
      <c r="N2706" s="32" t="s">
        <v>2197</v>
      </c>
      <c r="O2706" s="32" t="s">
        <v>18</v>
      </c>
      <c r="P2706" s="32">
        <v>5</v>
      </c>
      <c r="Q2706" s="32" t="s">
        <v>5456</v>
      </c>
    </row>
    <row r="2707" spans="1:17" hidden="1" x14ac:dyDescent="0.25">
      <c r="A2707" s="57">
        <v>42251.413357210651</v>
      </c>
      <c r="B2707" s="32" t="s">
        <v>21</v>
      </c>
      <c r="C2707" s="32" t="s">
        <v>3207</v>
      </c>
      <c r="D2707" s="32" t="s">
        <v>494</v>
      </c>
      <c r="E2707" s="32" t="s">
        <v>5788</v>
      </c>
      <c r="F2707" s="32" t="s">
        <v>9172</v>
      </c>
      <c r="G2707" s="32" t="s">
        <v>4907</v>
      </c>
      <c r="H2707" s="32" t="s">
        <v>4908</v>
      </c>
      <c r="I2707" s="32" t="s">
        <v>4808</v>
      </c>
      <c r="J2707" s="35">
        <v>251.56</v>
      </c>
      <c r="K2707" s="35">
        <v>0</v>
      </c>
      <c r="L2707" s="35">
        <v>0</v>
      </c>
      <c r="M2707" s="35">
        <v>0</v>
      </c>
      <c r="N2707" s="32" t="s">
        <v>2197</v>
      </c>
      <c r="O2707" s="32" t="s">
        <v>18</v>
      </c>
      <c r="P2707" s="32">
        <v>2</v>
      </c>
      <c r="Q2707" s="32" t="s">
        <v>5699</v>
      </c>
    </row>
    <row r="2708" spans="1:17" hidden="1" x14ac:dyDescent="0.25">
      <c r="A2708" s="57">
        <v>42251.413357210651</v>
      </c>
      <c r="B2708" s="32" t="s">
        <v>21</v>
      </c>
      <c r="C2708" s="32" t="s">
        <v>3207</v>
      </c>
      <c r="D2708" s="32" t="s">
        <v>494</v>
      </c>
      <c r="E2708" s="32" t="s">
        <v>5788</v>
      </c>
      <c r="F2708" s="32" t="s">
        <v>9172</v>
      </c>
      <c r="G2708" s="32" t="s">
        <v>5789</v>
      </c>
      <c r="H2708" s="32" t="s">
        <v>5790</v>
      </c>
      <c r="I2708" s="32" t="s">
        <v>4808</v>
      </c>
      <c r="J2708" s="35">
        <v>27.34</v>
      </c>
      <c r="K2708" s="35">
        <v>0</v>
      </c>
      <c r="L2708" s="35">
        <v>0</v>
      </c>
      <c r="M2708" s="35">
        <v>0</v>
      </c>
      <c r="N2708" s="32" t="s">
        <v>2197</v>
      </c>
      <c r="O2708" s="32" t="s">
        <v>18</v>
      </c>
      <c r="P2708" s="32">
        <v>2</v>
      </c>
      <c r="Q2708" s="32" t="s">
        <v>5699</v>
      </c>
    </row>
    <row r="2709" spans="1:17" hidden="1" x14ac:dyDescent="0.25">
      <c r="A2709" s="57">
        <v>42251.413357210651</v>
      </c>
      <c r="B2709" s="32" t="s">
        <v>21</v>
      </c>
      <c r="C2709" s="32" t="s">
        <v>3207</v>
      </c>
      <c r="D2709" s="32" t="s">
        <v>494</v>
      </c>
      <c r="E2709" s="32" t="s">
        <v>5788</v>
      </c>
      <c r="F2709" s="32" t="s">
        <v>9172</v>
      </c>
      <c r="G2709" s="32" t="s">
        <v>5791</v>
      </c>
      <c r="H2709" s="32" t="s">
        <v>5792</v>
      </c>
      <c r="I2709" s="32" t="s">
        <v>4808</v>
      </c>
      <c r="J2709" s="35">
        <v>19.68</v>
      </c>
      <c r="K2709" s="35">
        <v>0</v>
      </c>
      <c r="L2709" s="35">
        <v>0</v>
      </c>
      <c r="M2709" s="35">
        <v>0</v>
      </c>
      <c r="N2709" s="32" t="s">
        <v>2197</v>
      </c>
      <c r="O2709" s="32" t="s">
        <v>18</v>
      </c>
      <c r="P2709" s="32">
        <v>2</v>
      </c>
      <c r="Q2709" s="32" t="s">
        <v>5699</v>
      </c>
    </row>
    <row r="2710" spans="1:17" hidden="1" x14ac:dyDescent="0.25">
      <c r="A2710" s="57">
        <v>42251.413357210651</v>
      </c>
      <c r="B2710" s="32" t="s">
        <v>21</v>
      </c>
      <c r="C2710" s="32" t="s">
        <v>3207</v>
      </c>
      <c r="D2710" s="32" t="s">
        <v>494</v>
      </c>
      <c r="E2710" s="32" t="s">
        <v>5788</v>
      </c>
      <c r="F2710" s="32" t="s">
        <v>9172</v>
      </c>
      <c r="G2710" s="32" t="s">
        <v>5793</v>
      </c>
      <c r="H2710" s="32" t="s">
        <v>5794</v>
      </c>
      <c r="I2710" s="32" t="s">
        <v>4808</v>
      </c>
      <c r="J2710" s="35">
        <v>5.34</v>
      </c>
      <c r="K2710" s="35">
        <v>0</v>
      </c>
      <c r="L2710" s="35">
        <v>0</v>
      </c>
      <c r="M2710" s="35">
        <v>0</v>
      </c>
      <c r="N2710" s="32" t="s">
        <v>2197</v>
      </c>
      <c r="O2710" s="32" t="s">
        <v>18</v>
      </c>
      <c r="P2710" s="32">
        <v>2</v>
      </c>
      <c r="Q2710" s="32" t="s">
        <v>5699</v>
      </c>
    </row>
    <row r="2711" spans="1:17" hidden="1" x14ac:dyDescent="0.25">
      <c r="A2711" s="57">
        <v>42251.413357210651</v>
      </c>
      <c r="B2711" s="32" t="s">
        <v>21</v>
      </c>
      <c r="C2711" s="32" t="s">
        <v>3207</v>
      </c>
      <c r="D2711" s="32" t="s">
        <v>494</v>
      </c>
      <c r="E2711" s="32" t="s">
        <v>5788</v>
      </c>
      <c r="F2711" s="32" t="s">
        <v>9172</v>
      </c>
      <c r="G2711" s="32" t="s">
        <v>5793</v>
      </c>
      <c r="H2711" s="32" t="s">
        <v>5794</v>
      </c>
      <c r="I2711" s="32" t="s">
        <v>4808</v>
      </c>
      <c r="J2711" s="35">
        <v>5.34</v>
      </c>
      <c r="K2711" s="35">
        <v>0</v>
      </c>
      <c r="L2711" s="35">
        <v>0</v>
      </c>
      <c r="M2711" s="35">
        <v>0</v>
      </c>
      <c r="N2711" s="32" t="s">
        <v>2197</v>
      </c>
      <c r="O2711" s="32" t="s">
        <v>18</v>
      </c>
      <c r="P2711" s="32">
        <v>2</v>
      </c>
      <c r="Q2711" s="32" t="s">
        <v>5699</v>
      </c>
    </row>
    <row r="2712" spans="1:17" hidden="1" x14ac:dyDescent="0.25">
      <c r="A2712" s="57">
        <v>42251.413357210651</v>
      </c>
      <c r="B2712" s="32" t="s">
        <v>21</v>
      </c>
      <c r="C2712" s="32" t="s">
        <v>3207</v>
      </c>
      <c r="D2712" s="32" t="s">
        <v>494</v>
      </c>
      <c r="E2712" s="32" t="s">
        <v>5788</v>
      </c>
      <c r="F2712" s="32" t="s">
        <v>9172</v>
      </c>
      <c r="G2712" s="32" t="s">
        <v>5795</v>
      </c>
      <c r="H2712" s="32" t="s">
        <v>5796</v>
      </c>
      <c r="I2712" s="32" t="s">
        <v>4808</v>
      </c>
      <c r="J2712" s="35">
        <v>40.74</v>
      </c>
      <c r="K2712" s="35">
        <v>0</v>
      </c>
      <c r="L2712" s="35">
        <v>0</v>
      </c>
      <c r="M2712" s="35">
        <v>0</v>
      </c>
      <c r="N2712" s="32" t="s">
        <v>2197</v>
      </c>
      <c r="O2712" s="32" t="s">
        <v>18</v>
      </c>
      <c r="P2712" s="32">
        <v>2</v>
      </c>
      <c r="Q2712" s="32" t="s">
        <v>5699</v>
      </c>
    </row>
    <row r="2713" spans="1:17" hidden="1" x14ac:dyDescent="0.25">
      <c r="A2713" s="57">
        <v>42251.413709293978</v>
      </c>
      <c r="B2713" s="32" t="s">
        <v>21</v>
      </c>
      <c r="C2713" s="32" t="s">
        <v>3137</v>
      </c>
      <c r="D2713" s="32" t="s">
        <v>3138</v>
      </c>
      <c r="E2713" s="32" t="s">
        <v>5797</v>
      </c>
      <c r="F2713" s="32" t="s">
        <v>9173</v>
      </c>
      <c r="G2713" s="32" t="s">
        <v>4907</v>
      </c>
      <c r="H2713" s="32" t="s">
        <v>4908</v>
      </c>
      <c r="I2713" s="32" t="s">
        <v>4808</v>
      </c>
      <c r="J2713" s="35">
        <v>209.24</v>
      </c>
      <c r="K2713" s="35">
        <v>0</v>
      </c>
      <c r="L2713" s="35">
        <v>0</v>
      </c>
      <c r="M2713" s="35">
        <v>0</v>
      </c>
      <c r="N2713" s="32" t="s">
        <v>2197</v>
      </c>
      <c r="O2713" s="32" t="s">
        <v>18</v>
      </c>
      <c r="P2713" s="32">
        <v>1</v>
      </c>
      <c r="Q2713" s="32" t="s">
        <v>5798</v>
      </c>
    </row>
    <row r="2714" spans="1:17" hidden="1" x14ac:dyDescent="0.25">
      <c r="A2714" s="57">
        <v>42251.413709293978</v>
      </c>
      <c r="B2714" s="32" t="s">
        <v>21</v>
      </c>
      <c r="C2714" s="32" t="s">
        <v>3137</v>
      </c>
      <c r="D2714" s="32" t="s">
        <v>3138</v>
      </c>
      <c r="E2714" s="32" t="s">
        <v>5797</v>
      </c>
      <c r="F2714" s="32" t="s">
        <v>9173</v>
      </c>
      <c r="G2714" s="32" t="s">
        <v>5799</v>
      </c>
      <c r="H2714" s="32" t="s">
        <v>5800</v>
      </c>
      <c r="I2714" s="32" t="s">
        <v>4808</v>
      </c>
      <c r="J2714" s="35">
        <v>58.41</v>
      </c>
      <c r="K2714" s="35">
        <v>0</v>
      </c>
      <c r="L2714" s="35">
        <v>0</v>
      </c>
      <c r="M2714" s="35">
        <v>0</v>
      </c>
      <c r="N2714" s="32" t="s">
        <v>2197</v>
      </c>
      <c r="O2714" s="32" t="s">
        <v>18</v>
      </c>
      <c r="P2714" s="32">
        <v>1</v>
      </c>
      <c r="Q2714" s="32" t="s">
        <v>5798</v>
      </c>
    </row>
    <row r="2715" spans="1:17" hidden="1" x14ac:dyDescent="0.25">
      <c r="A2715" s="57">
        <v>42251.413709293978</v>
      </c>
      <c r="B2715" s="32" t="s">
        <v>21</v>
      </c>
      <c r="C2715" s="32" t="s">
        <v>3137</v>
      </c>
      <c r="D2715" s="32" t="s">
        <v>3138</v>
      </c>
      <c r="E2715" s="32" t="s">
        <v>5797</v>
      </c>
      <c r="F2715" s="32" t="s">
        <v>9173</v>
      </c>
      <c r="G2715" s="32" t="s">
        <v>5801</v>
      </c>
      <c r="H2715" s="32" t="s">
        <v>5802</v>
      </c>
      <c r="I2715" s="32" t="s">
        <v>4808</v>
      </c>
      <c r="J2715" s="35">
        <v>206.61</v>
      </c>
      <c r="K2715" s="35">
        <v>0</v>
      </c>
      <c r="L2715" s="35">
        <v>0</v>
      </c>
      <c r="M2715" s="35">
        <v>0</v>
      </c>
      <c r="N2715" s="32" t="s">
        <v>2197</v>
      </c>
      <c r="O2715" s="32" t="s">
        <v>18</v>
      </c>
      <c r="P2715" s="32">
        <v>1</v>
      </c>
      <c r="Q2715" s="32" t="s">
        <v>5798</v>
      </c>
    </row>
    <row r="2716" spans="1:17" hidden="1" x14ac:dyDescent="0.25">
      <c r="A2716" s="57">
        <v>42251.413709293978</v>
      </c>
      <c r="B2716" s="32" t="s">
        <v>21</v>
      </c>
      <c r="C2716" s="32" t="s">
        <v>3137</v>
      </c>
      <c r="D2716" s="32" t="s">
        <v>3138</v>
      </c>
      <c r="E2716" s="32" t="s">
        <v>5797</v>
      </c>
      <c r="F2716" s="32" t="s">
        <v>9173</v>
      </c>
      <c r="G2716" s="32" t="s">
        <v>5803</v>
      </c>
      <c r="H2716" s="32" t="s">
        <v>5804</v>
      </c>
      <c r="I2716" s="32" t="s">
        <v>4808</v>
      </c>
      <c r="J2716" s="35">
        <v>11.79</v>
      </c>
      <c r="K2716" s="35">
        <v>0</v>
      </c>
      <c r="L2716" s="35">
        <v>0</v>
      </c>
      <c r="M2716" s="35">
        <v>0</v>
      </c>
      <c r="N2716" s="32" t="s">
        <v>2197</v>
      </c>
      <c r="O2716" s="32" t="s">
        <v>18</v>
      </c>
      <c r="P2716" s="32">
        <v>1</v>
      </c>
      <c r="Q2716" s="32" t="s">
        <v>5798</v>
      </c>
    </row>
    <row r="2717" spans="1:17" hidden="1" x14ac:dyDescent="0.25">
      <c r="A2717" s="57">
        <v>42251.413709293978</v>
      </c>
      <c r="B2717" s="32" t="s">
        <v>21</v>
      </c>
      <c r="C2717" s="32" t="s">
        <v>3137</v>
      </c>
      <c r="D2717" s="32" t="s">
        <v>3138</v>
      </c>
      <c r="E2717" s="32" t="s">
        <v>5797</v>
      </c>
      <c r="F2717" s="32" t="s">
        <v>9173</v>
      </c>
      <c r="G2717" s="32" t="s">
        <v>5805</v>
      </c>
      <c r="H2717" s="32" t="s">
        <v>5806</v>
      </c>
      <c r="I2717" s="32" t="s">
        <v>4808</v>
      </c>
      <c r="J2717" s="35">
        <v>13.47</v>
      </c>
      <c r="K2717" s="35">
        <v>0</v>
      </c>
      <c r="L2717" s="35">
        <v>0</v>
      </c>
      <c r="M2717" s="35">
        <v>0</v>
      </c>
      <c r="N2717" s="32" t="s">
        <v>2197</v>
      </c>
      <c r="O2717" s="32" t="s">
        <v>18</v>
      </c>
      <c r="P2717" s="32">
        <v>1</v>
      </c>
      <c r="Q2717" s="32" t="s">
        <v>5798</v>
      </c>
    </row>
    <row r="2718" spans="1:17" hidden="1" x14ac:dyDescent="0.25">
      <c r="A2718" s="57">
        <v>42251.413709293978</v>
      </c>
      <c r="B2718" s="32" t="s">
        <v>21</v>
      </c>
      <c r="C2718" s="32" t="s">
        <v>3137</v>
      </c>
      <c r="D2718" s="32" t="s">
        <v>3138</v>
      </c>
      <c r="E2718" s="32" t="s">
        <v>5797</v>
      </c>
      <c r="F2718" s="32" t="s">
        <v>9173</v>
      </c>
      <c r="G2718" s="32" t="s">
        <v>5791</v>
      </c>
      <c r="H2718" s="32" t="s">
        <v>5792</v>
      </c>
      <c r="I2718" s="32" t="s">
        <v>4808</v>
      </c>
      <c r="J2718" s="35">
        <v>16.55</v>
      </c>
      <c r="K2718" s="35">
        <v>0</v>
      </c>
      <c r="L2718" s="35">
        <v>0</v>
      </c>
      <c r="M2718" s="35">
        <v>0</v>
      </c>
      <c r="N2718" s="32" t="s">
        <v>2197</v>
      </c>
      <c r="O2718" s="32" t="s">
        <v>18</v>
      </c>
      <c r="P2718" s="32">
        <v>1</v>
      </c>
      <c r="Q2718" s="32" t="s">
        <v>5798</v>
      </c>
    </row>
    <row r="2719" spans="1:17" hidden="1" x14ac:dyDescent="0.25">
      <c r="A2719" s="57">
        <v>42251.414077511574</v>
      </c>
      <c r="B2719" s="32" t="s">
        <v>290</v>
      </c>
      <c r="C2719" s="32" t="s">
        <v>3576</v>
      </c>
      <c r="D2719" s="32" t="s">
        <v>3577</v>
      </c>
      <c r="E2719" s="32" t="s">
        <v>5807</v>
      </c>
      <c r="F2719" s="32" t="s">
        <v>9174</v>
      </c>
      <c r="G2719" s="32" t="s">
        <v>4883</v>
      </c>
      <c r="H2719" s="32" t="s">
        <v>4884</v>
      </c>
      <c r="I2719" s="32" t="s">
        <v>4808</v>
      </c>
      <c r="J2719" s="35">
        <v>239.15</v>
      </c>
      <c r="K2719" s="35">
        <v>0</v>
      </c>
      <c r="L2719" s="35">
        <v>0</v>
      </c>
      <c r="M2719" s="35">
        <v>0</v>
      </c>
      <c r="N2719" s="32" t="s">
        <v>2197</v>
      </c>
      <c r="O2719" s="32" t="s">
        <v>18</v>
      </c>
      <c r="P2719" s="32">
        <v>5</v>
      </c>
      <c r="Q2719" s="32" t="s">
        <v>5413</v>
      </c>
    </row>
    <row r="2720" spans="1:17" x14ac:dyDescent="0.25">
      <c r="A2720" s="57">
        <v>42251.415878240739</v>
      </c>
      <c r="B2720" s="32"/>
      <c r="C2720" s="32" t="s">
        <v>2473</v>
      </c>
      <c r="D2720" s="32" t="s">
        <v>2474</v>
      </c>
      <c r="E2720" s="32" t="s">
        <v>6354</v>
      </c>
      <c r="F2720" s="32" t="s">
        <v>6355</v>
      </c>
      <c r="G2720" s="32" t="s">
        <v>58</v>
      </c>
      <c r="H2720" s="32" t="s">
        <v>59</v>
      </c>
      <c r="I2720" s="32" t="s">
        <v>2006</v>
      </c>
      <c r="J2720" s="35">
        <v>0</v>
      </c>
      <c r="K2720" s="35">
        <v>0</v>
      </c>
      <c r="L2720" s="35">
        <v>0</v>
      </c>
      <c r="M2720" s="35">
        <v>0</v>
      </c>
      <c r="N2720" s="32" t="s">
        <v>19</v>
      </c>
      <c r="O2720" s="32" t="s">
        <v>318</v>
      </c>
      <c r="P2720" s="32">
        <v>0</v>
      </c>
      <c r="Q2720" s="32"/>
    </row>
    <row r="2721" spans="1:17" x14ac:dyDescent="0.25">
      <c r="A2721" s="57">
        <v>42251.426904085645</v>
      </c>
      <c r="B2721" s="32" t="s">
        <v>4333</v>
      </c>
      <c r="C2721" s="32" t="s">
        <v>335</v>
      </c>
      <c r="D2721" s="32" t="s">
        <v>334</v>
      </c>
      <c r="E2721" s="32" t="s">
        <v>6356</v>
      </c>
      <c r="F2721" s="32" t="s">
        <v>6357</v>
      </c>
      <c r="G2721" s="32" t="s">
        <v>25</v>
      </c>
      <c r="H2721" s="32" t="s">
        <v>26</v>
      </c>
      <c r="I2721" s="32" t="s">
        <v>2006</v>
      </c>
      <c r="J2721" s="35">
        <v>0</v>
      </c>
      <c r="K2721" s="35">
        <v>0</v>
      </c>
      <c r="L2721" s="35">
        <v>14.25</v>
      </c>
      <c r="M2721" s="35">
        <v>0</v>
      </c>
      <c r="N2721" s="32" t="s">
        <v>19</v>
      </c>
      <c r="O2721" s="32" t="s">
        <v>41</v>
      </c>
      <c r="P2721" s="32">
        <v>1</v>
      </c>
      <c r="Q2721" s="32" t="s">
        <v>6358</v>
      </c>
    </row>
    <row r="2722" spans="1:17" x14ac:dyDescent="0.25">
      <c r="A2722" s="57">
        <v>42251.426904085645</v>
      </c>
      <c r="B2722" s="32" t="s">
        <v>4333</v>
      </c>
      <c r="C2722" s="32" t="s">
        <v>335</v>
      </c>
      <c r="D2722" s="32" t="s">
        <v>334</v>
      </c>
      <c r="E2722" s="32" t="s">
        <v>6356</v>
      </c>
      <c r="F2722" s="32" t="s">
        <v>6357</v>
      </c>
      <c r="G2722" s="32" t="s">
        <v>367</v>
      </c>
      <c r="H2722" s="32" t="s">
        <v>366</v>
      </c>
      <c r="I2722" s="32" t="s">
        <v>2006</v>
      </c>
      <c r="J2722" s="35">
        <v>0</v>
      </c>
      <c r="K2722" s="35">
        <v>0</v>
      </c>
      <c r="L2722" s="35">
        <v>14.25</v>
      </c>
      <c r="M2722" s="35">
        <v>0</v>
      </c>
      <c r="N2722" s="32" t="s">
        <v>19</v>
      </c>
      <c r="O2722" s="32" t="s">
        <v>41</v>
      </c>
      <c r="P2722" s="32">
        <v>1</v>
      </c>
      <c r="Q2722" s="32" t="s">
        <v>6358</v>
      </c>
    </row>
    <row r="2723" spans="1:17" x14ac:dyDescent="0.25">
      <c r="A2723" s="57">
        <v>42251.42699216435</v>
      </c>
      <c r="B2723" s="32" t="s">
        <v>280</v>
      </c>
      <c r="C2723" s="32" t="s">
        <v>765</v>
      </c>
      <c r="D2723" s="32" t="s">
        <v>764</v>
      </c>
      <c r="E2723" s="32" t="s">
        <v>763</v>
      </c>
      <c r="F2723" s="32" t="s">
        <v>6359</v>
      </c>
      <c r="G2723" s="32" t="s">
        <v>15</v>
      </c>
      <c r="H2723" s="32" t="s">
        <v>16</v>
      </c>
      <c r="I2723" s="32" t="s">
        <v>260</v>
      </c>
      <c r="J2723" s="35">
        <v>833</v>
      </c>
      <c r="K2723" s="35">
        <v>0</v>
      </c>
      <c r="L2723" s="35">
        <v>0</v>
      </c>
      <c r="M2723" s="35">
        <v>0</v>
      </c>
      <c r="N2723" s="32" t="s">
        <v>17</v>
      </c>
      <c r="O2723" s="32" t="s">
        <v>18</v>
      </c>
      <c r="P2723" s="32">
        <v>1</v>
      </c>
      <c r="Q2723" s="32" t="s">
        <v>2018</v>
      </c>
    </row>
    <row r="2724" spans="1:17" x14ac:dyDescent="0.25">
      <c r="A2724" s="57">
        <v>42251.42699216435</v>
      </c>
      <c r="B2724" s="32" t="s">
        <v>280</v>
      </c>
      <c r="C2724" s="32" t="s">
        <v>765</v>
      </c>
      <c r="D2724" s="32" t="s">
        <v>764</v>
      </c>
      <c r="E2724" s="32" t="s">
        <v>763</v>
      </c>
      <c r="F2724" s="32" t="s">
        <v>6359</v>
      </c>
      <c r="G2724" s="32" t="s">
        <v>656</v>
      </c>
      <c r="H2724" s="32" t="s">
        <v>823</v>
      </c>
      <c r="I2724" s="32" t="s">
        <v>260</v>
      </c>
      <c r="J2724" s="35">
        <v>0</v>
      </c>
      <c r="K2724" s="35">
        <v>0</v>
      </c>
      <c r="L2724" s="35">
        <v>0</v>
      </c>
      <c r="M2724" s="35">
        <v>0</v>
      </c>
      <c r="N2724" s="32" t="s">
        <v>17</v>
      </c>
      <c r="O2724" s="32" t="s">
        <v>18</v>
      </c>
      <c r="P2724" s="32">
        <v>1</v>
      </c>
      <c r="Q2724" s="32" t="s">
        <v>2018</v>
      </c>
    </row>
    <row r="2725" spans="1:17" x14ac:dyDescent="0.25">
      <c r="A2725" s="57">
        <v>42251.42699216435</v>
      </c>
      <c r="B2725" s="32" t="s">
        <v>280</v>
      </c>
      <c r="C2725" s="32" t="s">
        <v>765</v>
      </c>
      <c r="D2725" s="32" t="s">
        <v>764</v>
      </c>
      <c r="E2725" s="32" t="s">
        <v>763</v>
      </c>
      <c r="F2725" s="32" t="s">
        <v>6359</v>
      </c>
      <c r="G2725" s="32" t="s">
        <v>656</v>
      </c>
      <c r="H2725" s="32" t="s">
        <v>822</v>
      </c>
      <c r="I2725" s="32" t="s">
        <v>260</v>
      </c>
      <c r="J2725" s="35">
        <v>0</v>
      </c>
      <c r="K2725" s="35">
        <v>0</v>
      </c>
      <c r="L2725" s="35">
        <v>0</v>
      </c>
      <c r="M2725" s="35">
        <v>0</v>
      </c>
      <c r="N2725" s="32" t="s">
        <v>17</v>
      </c>
      <c r="O2725" s="32" t="s">
        <v>18</v>
      </c>
      <c r="P2725" s="32">
        <v>1</v>
      </c>
      <c r="Q2725" s="32" t="s">
        <v>2018</v>
      </c>
    </row>
    <row r="2726" spans="1:17" x14ac:dyDescent="0.25">
      <c r="A2726" s="57">
        <v>42251.42699216435</v>
      </c>
      <c r="B2726" s="32" t="s">
        <v>280</v>
      </c>
      <c r="C2726" s="32" t="s">
        <v>765</v>
      </c>
      <c r="D2726" s="32" t="s">
        <v>764</v>
      </c>
      <c r="E2726" s="32" t="s">
        <v>763</v>
      </c>
      <c r="F2726" s="32" t="s">
        <v>6359</v>
      </c>
      <c r="G2726" s="32" t="s">
        <v>656</v>
      </c>
      <c r="H2726" s="32" t="s">
        <v>821</v>
      </c>
      <c r="I2726" s="32" t="s">
        <v>260</v>
      </c>
      <c r="J2726" s="35">
        <v>0</v>
      </c>
      <c r="K2726" s="35">
        <v>0</v>
      </c>
      <c r="L2726" s="35">
        <v>0</v>
      </c>
      <c r="M2726" s="35">
        <v>0</v>
      </c>
      <c r="N2726" s="32" t="s">
        <v>17</v>
      </c>
      <c r="O2726" s="32" t="s">
        <v>18</v>
      </c>
      <c r="P2726" s="32">
        <v>1</v>
      </c>
      <c r="Q2726" s="32" t="s">
        <v>2018</v>
      </c>
    </row>
    <row r="2727" spans="1:17" x14ac:dyDescent="0.25">
      <c r="A2727" s="57">
        <v>42251.42699216435</v>
      </c>
      <c r="B2727" s="32" t="s">
        <v>280</v>
      </c>
      <c r="C2727" s="32" t="s">
        <v>765</v>
      </c>
      <c r="D2727" s="32" t="s">
        <v>764</v>
      </c>
      <c r="E2727" s="32" t="s">
        <v>763</v>
      </c>
      <c r="F2727" s="32" t="s">
        <v>6359</v>
      </c>
      <c r="G2727" s="32" t="s">
        <v>656</v>
      </c>
      <c r="H2727" s="32" t="s">
        <v>777</v>
      </c>
      <c r="I2727" s="32" t="s">
        <v>260</v>
      </c>
      <c r="J2727" s="35">
        <v>0</v>
      </c>
      <c r="K2727" s="35">
        <v>0</v>
      </c>
      <c r="L2727" s="35">
        <v>0</v>
      </c>
      <c r="M2727" s="35">
        <v>0</v>
      </c>
      <c r="N2727" s="32" t="s">
        <v>17</v>
      </c>
      <c r="O2727" s="32" t="s">
        <v>18</v>
      </c>
      <c r="P2727" s="32">
        <v>1</v>
      </c>
      <c r="Q2727" s="32" t="s">
        <v>2018</v>
      </c>
    </row>
    <row r="2728" spans="1:17" x14ac:dyDescent="0.25">
      <c r="A2728" s="57">
        <v>42251.42699216435</v>
      </c>
      <c r="B2728" s="32" t="s">
        <v>280</v>
      </c>
      <c r="C2728" s="32" t="s">
        <v>765</v>
      </c>
      <c r="D2728" s="32" t="s">
        <v>764</v>
      </c>
      <c r="E2728" s="32" t="s">
        <v>763</v>
      </c>
      <c r="F2728" s="32" t="s">
        <v>6359</v>
      </c>
      <c r="G2728" s="32" t="s">
        <v>656</v>
      </c>
      <c r="H2728" s="32" t="s">
        <v>773</v>
      </c>
      <c r="I2728" s="32" t="s">
        <v>260</v>
      </c>
      <c r="J2728" s="35">
        <v>0</v>
      </c>
      <c r="K2728" s="35">
        <v>0</v>
      </c>
      <c r="L2728" s="35">
        <v>0</v>
      </c>
      <c r="M2728" s="35">
        <v>0</v>
      </c>
      <c r="N2728" s="32" t="s">
        <v>17</v>
      </c>
      <c r="O2728" s="32" t="s">
        <v>18</v>
      </c>
      <c r="P2728" s="32">
        <v>1</v>
      </c>
      <c r="Q2728" s="32" t="s">
        <v>2018</v>
      </c>
    </row>
    <row r="2729" spans="1:17" x14ac:dyDescent="0.25">
      <c r="A2729" s="57">
        <v>42251.42699216435</v>
      </c>
      <c r="B2729" s="32" t="s">
        <v>280</v>
      </c>
      <c r="C2729" s="32" t="s">
        <v>765</v>
      </c>
      <c r="D2729" s="32" t="s">
        <v>764</v>
      </c>
      <c r="E2729" s="32" t="s">
        <v>763</v>
      </c>
      <c r="F2729" s="32" t="s">
        <v>6359</v>
      </c>
      <c r="G2729" s="32" t="s">
        <v>656</v>
      </c>
      <c r="H2729" s="32" t="s">
        <v>772</v>
      </c>
      <c r="I2729" s="32" t="s">
        <v>260</v>
      </c>
      <c r="J2729" s="35">
        <v>0</v>
      </c>
      <c r="K2729" s="35">
        <v>0</v>
      </c>
      <c r="L2729" s="35">
        <v>0</v>
      </c>
      <c r="M2729" s="35">
        <v>0</v>
      </c>
      <c r="N2729" s="32" t="s">
        <v>17</v>
      </c>
      <c r="O2729" s="32" t="s">
        <v>18</v>
      </c>
      <c r="P2729" s="32">
        <v>1</v>
      </c>
      <c r="Q2729" s="32" t="s">
        <v>2018</v>
      </c>
    </row>
    <row r="2730" spans="1:17" x14ac:dyDescent="0.25">
      <c r="A2730" s="57">
        <v>42251.42699216435</v>
      </c>
      <c r="B2730" s="32" t="s">
        <v>280</v>
      </c>
      <c r="C2730" s="32" t="s">
        <v>765</v>
      </c>
      <c r="D2730" s="32" t="s">
        <v>764</v>
      </c>
      <c r="E2730" s="32" t="s">
        <v>763</v>
      </c>
      <c r="F2730" s="32" t="s">
        <v>6359</v>
      </c>
      <c r="G2730" s="32" t="s">
        <v>656</v>
      </c>
      <c r="H2730" s="32" t="s">
        <v>771</v>
      </c>
      <c r="I2730" s="32" t="s">
        <v>260</v>
      </c>
      <c r="J2730" s="35">
        <v>0</v>
      </c>
      <c r="K2730" s="35">
        <v>0</v>
      </c>
      <c r="L2730" s="35">
        <v>0</v>
      </c>
      <c r="M2730" s="35">
        <v>0</v>
      </c>
      <c r="N2730" s="32" t="s">
        <v>17</v>
      </c>
      <c r="O2730" s="32" t="s">
        <v>18</v>
      </c>
      <c r="P2730" s="32">
        <v>1</v>
      </c>
      <c r="Q2730" s="32" t="s">
        <v>2018</v>
      </c>
    </row>
    <row r="2731" spans="1:17" x14ac:dyDescent="0.25">
      <c r="A2731" s="57">
        <v>42251.42699216435</v>
      </c>
      <c r="B2731" s="32" t="s">
        <v>280</v>
      </c>
      <c r="C2731" s="32" t="s">
        <v>765</v>
      </c>
      <c r="D2731" s="32" t="s">
        <v>764</v>
      </c>
      <c r="E2731" s="32" t="s">
        <v>763</v>
      </c>
      <c r="F2731" s="32" t="s">
        <v>6359</v>
      </c>
      <c r="G2731" s="32" t="s">
        <v>656</v>
      </c>
      <c r="H2731" s="32" t="s">
        <v>770</v>
      </c>
      <c r="I2731" s="32" t="s">
        <v>260</v>
      </c>
      <c r="J2731" s="35">
        <v>0</v>
      </c>
      <c r="K2731" s="35">
        <v>0</v>
      </c>
      <c r="L2731" s="35">
        <v>0</v>
      </c>
      <c r="M2731" s="35">
        <v>0</v>
      </c>
      <c r="N2731" s="32" t="s">
        <v>17</v>
      </c>
      <c r="O2731" s="32" t="s">
        <v>18</v>
      </c>
      <c r="P2731" s="32">
        <v>1</v>
      </c>
      <c r="Q2731" s="32" t="s">
        <v>2018</v>
      </c>
    </row>
    <row r="2732" spans="1:17" x14ac:dyDescent="0.25">
      <c r="A2732" s="57">
        <v>42251.42699216435</v>
      </c>
      <c r="B2732" s="32" t="s">
        <v>280</v>
      </c>
      <c r="C2732" s="32" t="s">
        <v>765</v>
      </c>
      <c r="D2732" s="32" t="s">
        <v>764</v>
      </c>
      <c r="E2732" s="32" t="s">
        <v>763</v>
      </c>
      <c r="F2732" s="32" t="s">
        <v>6359</v>
      </c>
      <c r="G2732" s="32" t="s">
        <v>769</v>
      </c>
      <c r="H2732" s="32" t="s">
        <v>768</v>
      </c>
      <c r="I2732" s="32" t="s">
        <v>260</v>
      </c>
      <c r="J2732" s="35">
        <v>0</v>
      </c>
      <c r="K2732" s="35">
        <v>0</v>
      </c>
      <c r="L2732" s="35">
        <v>0</v>
      </c>
      <c r="M2732" s="35">
        <v>0</v>
      </c>
      <c r="N2732" s="32" t="s">
        <v>17</v>
      </c>
      <c r="O2732" s="32" t="s">
        <v>18</v>
      </c>
      <c r="P2732" s="32">
        <v>1</v>
      </c>
      <c r="Q2732" s="32" t="s">
        <v>2018</v>
      </c>
    </row>
    <row r="2733" spans="1:17" x14ac:dyDescent="0.25">
      <c r="A2733" s="57">
        <v>42251.42699216435</v>
      </c>
      <c r="B2733" s="32" t="s">
        <v>280</v>
      </c>
      <c r="C2733" s="32" t="s">
        <v>765</v>
      </c>
      <c r="D2733" s="32" t="s">
        <v>764</v>
      </c>
      <c r="E2733" s="32" t="s">
        <v>763</v>
      </c>
      <c r="F2733" s="32" t="s">
        <v>6359</v>
      </c>
      <c r="G2733" s="32" t="s">
        <v>656</v>
      </c>
      <c r="H2733" s="32" t="s">
        <v>767</v>
      </c>
      <c r="I2733" s="32" t="s">
        <v>260</v>
      </c>
      <c r="J2733" s="35">
        <v>0</v>
      </c>
      <c r="K2733" s="35">
        <v>0</v>
      </c>
      <c r="L2733" s="35">
        <v>0</v>
      </c>
      <c r="M2733" s="35">
        <v>0</v>
      </c>
      <c r="N2733" s="32" t="s">
        <v>17</v>
      </c>
      <c r="O2733" s="32" t="s">
        <v>18</v>
      </c>
      <c r="P2733" s="32">
        <v>1</v>
      </c>
      <c r="Q2733" s="32" t="s">
        <v>2018</v>
      </c>
    </row>
    <row r="2734" spans="1:17" x14ac:dyDescent="0.25">
      <c r="A2734" s="57">
        <v>42251.42699216435</v>
      </c>
      <c r="B2734" s="32" t="s">
        <v>280</v>
      </c>
      <c r="C2734" s="32" t="s">
        <v>765</v>
      </c>
      <c r="D2734" s="32" t="s">
        <v>764</v>
      </c>
      <c r="E2734" s="32" t="s">
        <v>763</v>
      </c>
      <c r="F2734" s="32" t="s">
        <v>6359</v>
      </c>
      <c r="G2734" s="32" t="s">
        <v>701</v>
      </c>
      <c r="H2734" s="32" t="s">
        <v>766</v>
      </c>
      <c r="I2734" s="32" t="s">
        <v>260</v>
      </c>
      <c r="J2734" s="35">
        <v>0</v>
      </c>
      <c r="K2734" s="35">
        <v>0</v>
      </c>
      <c r="L2734" s="35">
        <v>0</v>
      </c>
      <c r="M2734" s="35">
        <v>0</v>
      </c>
      <c r="N2734" s="32" t="s">
        <v>17</v>
      </c>
      <c r="O2734" s="32" t="s">
        <v>18</v>
      </c>
      <c r="P2734" s="32">
        <v>1</v>
      </c>
      <c r="Q2734" s="32" t="s">
        <v>2018</v>
      </c>
    </row>
    <row r="2735" spans="1:17" x14ac:dyDescent="0.25">
      <c r="A2735" s="57">
        <v>42251.42699216435</v>
      </c>
      <c r="B2735" s="32" t="s">
        <v>280</v>
      </c>
      <c r="C2735" s="32" t="s">
        <v>765</v>
      </c>
      <c r="D2735" s="32" t="s">
        <v>764</v>
      </c>
      <c r="E2735" s="32" t="s">
        <v>763</v>
      </c>
      <c r="F2735" s="32" t="s">
        <v>6359</v>
      </c>
      <c r="G2735" s="32" t="s">
        <v>762</v>
      </c>
      <c r="H2735" s="32" t="s">
        <v>761</v>
      </c>
      <c r="I2735" s="32" t="s">
        <v>260</v>
      </c>
      <c r="J2735" s="35">
        <v>0</v>
      </c>
      <c r="K2735" s="35">
        <v>0</v>
      </c>
      <c r="L2735" s="35">
        <v>0</v>
      </c>
      <c r="M2735" s="35">
        <v>0</v>
      </c>
      <c r="N2735" s="32" t="s">
        <v>17</v>
      </c>
      <c r="O2735" s="32" t="s">
        <v>18</v>
      </c>
      <c r="P2735" s="32">
        <v>1</v>
      </c>
      <c r="Q2735" s="32" t="s">
        <v>2018</v>
      </c>
    </row>
    <row r="2736" spans="1:17" x14ac:dyDescent="0.25">
      <c r="A2736" s="57">
        <v>42251.429201770836</v>
      </c>
      <c r="B2736" s="32" t="s">
        <v>21</v>
      </c>
      <c r="C2736" s="32" t="s">
        <v>722</v>
      </c>
      <c r="D2736" s="32" t="s">
        <v>334</v>
      </c>
      <c r="E2736" s="32" t="s">
        <v>5845</v>
      </c>
      <c r="F2736" s="32" t="s">
        <v>6360</v>
      </c>
      <c r="G2736" s="32" t="s">
        <v>367</v>
      </c>
      <c r="H2736" s="32" t="s">
        <v>366</v>
      </c>
      <c r="I2736" s="32" t="s">
        <v>2007</v>
      </c>
      <c r="J2736" s="35">
        <v>0</v>
      </c>
      <c r="K2736" s="35">
        <v>0</v>
      </c>
      <c r="L2736" s="35">
        <v>14.25</v>
      </c>
      <c r="M2736" s="35">
        <v>0</v>
      </c>
      <c r="N2736" s="32" t="s">
        <v>19</v>
      </c>
      <c r="O2736" s="32" t="s">
        <v>41</v>
      </c>
      <c r="P2736" s="32">
        <v>1</v>
      </c>
      <c r="Q2736" s="32" t="s">
        <v>6361</v>
      </c>
    </row>
    <row r="2737" spans="1:17" x14ac:dyDescent="0.25">
      <c r="A2737" s="57">
        <v>42251.430046724534</v>
      </c>
      <c r="B2737" s="32" t="s">
        <v>44</v>
      </c>
      <c r="C2737" s="32" t="s">
        <v>2041</v>
      </c>
      <c r="D2737" s="32" t="s">
        <v>2042</v>
      </c>
      <c r="E2737" s="32" t="s">
        <v>2145</v>
      </c>
      <c r="F2737" s="32" t="s">
        <v>6362</v>
      </c>
      <c r="G2737" s="32" t="s">
        <v>15</v>
      </c>
      <c r="H2737" s="32" t="s">
        <v>16</v>
      </c>
      <c r="I2737" s="32" t="s">
        <v>260</v>
      </c>
      <c r="J2737" s="35">
        <v>580.5</v>
      </c>
      <c r="K2737" s="35">
        <v>0</v>
      </c>
      <c r="L2737" s="35">
        <v>0</v>
      </c>
      <c r="M2737" s="35">
        <v>0</v>
      </c>
      <c r="N2737" s="32" t="s">
        <v>17</v>
      </c>
      <c r="O2737" s="32" t="s">
        <v>18</v>
      </c>
      <c r="P2737" s="32">
        <v>1</v>
      </c>
      <c r="Q2737" s="32" t="s">
        <v>2494</v>
      </c>
    </row>
    <row r="2738" spans="1:17" x14ac:dyDescent="0.25">
      <c r="A2738" s="57">
        <v>42251.430046724534</v>
      </c>
      <c r="B2738" s="32" t="s">
        <v>44</v>
      </c>
      <c r="C2738" s="32" t="s">
        <v>2041</v>
      </c>
      <c r="D2738" s="32" t="s">
        <v>2042</v>
      </c>
      <c r="E2738" s="32" t="s">
        <v>2145</v>
      </c>
      <c r="F2738" s="32" t="s">
        <v>6362</v>
      </c>
      <c r="G2738" s="32" t="s">
        <v>69</v>
      </c>
      <c r="H2738" s="32" t="s">
        <v>2146</v>
      </c>
      <c r="I2738" s="32" t="s">
        <v>260</v>
      </c>
      <c r="J2738" s="35">
        <v>0</v>
      </c>
      <c r="K2738" s="35">
        <v>0</v>
      </c>
      <c r="L2738" s="35">
        <v>0</v>
      </c>
      <c r="M2738" s="35">
        <v>0</v>
      </c>
      <c r="N2738" s="32" t="s">
        <v>17</v>
      </c>
      <c r="O2738" s="32" t="s">
        <v>18</v>
      </c>
      <c r="P2738" s="32">
        <v>1</v>
      </c>
      <c r="Q2738" s="32" t="s">
        <v>2494</v>
      </c>
    </row>
    <row r="2739" spans="1:17" x14ac:dyDescent="0.25">
      <c r="A2739" s="57">
        <v>42251.430046724534</v>
      </c>
      <c r="B2739" s="32" t="s">
        <v>44</v>
      </c>
      <c r="C2739" s="32" t="s">
        <v>2041</v>
      </c>
      <c r="D2739" s="32" t="s">
        <v>2042</v>
      </c>
      <c r="E2739" s="32" t="s">
        <v>2145</v>
      </c>
      <c r="F2739" s="32" t="s">
        <v>6362</v>
      </c>
      <c r="G2739" s="32" t="s">
        <v>911</v>
      </c>
      <c r="H2739" s="32" t="s">
        <v>2147</v>
      </c>
      <c r="I2739" s="32" t="s">
        <v>260</v>
      </c>
      <c r="J2739" s="35">
        <v>0</v>
      </c>
      <c r="K2739" s="35">
        <v>0</v>
      </c>
      <c r="L2739" s="35">
        <v>0</v>
      </c>
      <c r="M2739" s="35">
        <v>0</v>
      </c>
      <c r="N2739" s="32" t="s">
        <v>17</v>
      </c>
      <c r="O2739" s="32" t="s">
        <v>18</v>
      </c>
      <c r="P2739" s="32">
        <v>1</v>
      </c>
      <c r="Q2739" s="32" t="s">
        <v>2494</v>
      </c>
    </row>
    <row r="2740" spans="1:17" x14ac:dyDescent="0.25">
      <c r="A2740" s="57">
        <v>42251.430046724534</v>
      </c>
      <c r="B2740" s="32" t="s">
        <v>44</v>
      </c>
      <c r="C2740" s="32" t="s">
        <v>2041</v>
      </c>
      <c r="D2740" s="32" t="s">
        <v>2042</v>
      </c>
      <c r="E2740" s="32" t="s">
        <v>2145</v>
      </c>
      <c r="F2740" s="32" t="s">
        <v>6362</v>
      </c>
      <c r="G2740" s="32" t="s">
        <v>303</v>
      </c>
      <c r="H2740" s="32" t="s">
        <v>2148</v>
      </c>
      <c r="I2740" s="32" t="s">
        <v>260</v>
      </c>
      <c r="J2740" s="35">
        <v>0</v>
      </c>
      <c r="K2740" s="35">
        <v>0</v>
      </c>
      <c r="L2740" s="35">
        <v>0</v>
      </c>
      <c r="M2740" s="35">
        <v>0</v>
      </c>
      <c r="N2740" s="32" t="s">
        <v>17</v>
      </c>
      <c r="O2740" s="32" t="s">
        <v>18</v>
      </c>
      <c r="P2740" s="32">
        <v>1</v>
      </c>
      <c r="Q2740" s="32" t="s">
        <v>2494</v>
      </c>
    </row>
    <row r="2741" spans="1:17" x14ac:dyDescent="0.25">
      <c r="A2741" s="57">
        <v>42251.430046724534</v>
      </c>
      <c r="B2741" s="32" t="s">
        <v>44</v>
      </c>
      <c r="C2741" s="32" t="s">
        <v>2041</v>
      </c>
      <c r="D2741" s="32" t="s">
        <v>2042</v>
      </c>
      <c r="E2741" s="32" t="s">
        <v>2145</v>
      </c>
      <c r="F2741" s="32" t="s">
        <v>6362</v>
      </c>
      <c r="G2741" s="32" t="s">
        <v>303</v>
      </c>
      <c r="H2741" s="32" t="s">
        <v>2149</v>
      </c>
      <c r="I2741" s="32" t="s">
        <v>260</v>
      </c>
      <c r="J2741" s="35">
        <v>0</v>
      </c>
      <c r="K2741" s="35">
        <v>0</v>
      </c>
      <c r="L2741" s="35">
        <v>0</v>
      </c>
      <c r="M2741" s="35">
        <v>0</v>
      </c>
      <c r="N2741" s="32" t="s">
        <v>17</v>
      </c>
      <c r="O2741" s="32" t="s">
        <v>18</v>
      </c>
      <c r="P2741" s="32">
        <v>1</v>
      </c>
      <c r="Q2741" s="32" t="s">
        <v>2494</v>
      </c>
    </row>
    <row r="2742" spans="1:17" x14ac:dyDescent="0.25">
      <c r="A2742" s="57">
        <v>42251.430046724534</v>
      </c>
      <c r="B2742" s="32" t="s">
        <v>44</v>
      </c>
      <c r="C2742" s="32" t="s">
        <v>2041</v>
      </c>
      <c r="D2742" s="32" t="s">
        <v>2042</v>
      </c>
      <c r="E2742" s="32" t="s">
        <v>2145</v>
      </c>
      <c r="F2742" s="32" t="s">
        <v>6362</v>
      </c>
      <c r="G2742" s="32" t="s">
        <v>303</v>
      </c>
      <c r="H2742" s="32" t="s">
        <v>2150</v>
      </c>
      <c r="I2742" s="32" t="s">
        <v>260</v>
      </c>
      <c r="J2742" s="35">
        <v>0</v>
      </c>
      <c r="K2742" s="35">
        <v>0</v>
      </c>
      <c r="L2742" s="35">
        <v>0</v>
      </c>
      <c r="M2742" s="35">
        <v>0</v>
      </c>
      <c r="N2742" s="32" t="s">
        <v>17</v>
      </c>
      <c r="O2742" s="32" t="s">
        <v>18</v>
      </c>
      <c r="P2742" s="32">
        <v>1</v>
      </c>
      <c r="Q2742" s="32" t="s">
        <v>2494</v>
      </c>
    </row>
    <row r="2743" spans="1:17" x14ac:dyDescent="0.25">
      <c r="A2743" s="57">
        <v>42251.430046724534</v>
      </c>
      <c r="B2743" s="32" t="s">
        <v>44</v>
      </c>
      <c r="C2743" s="32" t="s">
        <v>2041</v>
      </c>
      <c r="D2743" s="32" t="s">
        <v>2042</v>
      </c>
      <c r="E2743" s="32" t="s">
        <v>2145</v>
      </c>
      <c r="F2743" s="32" t="s">
        <v>6362</v>
      </c>
      <c r="G2743" s="32" t="s">
        <v>303</v>
      </c>
      <c r="H2743" s="32" t="s">
        <v>2151</v>
      </c>
      <c r="I2743" s="32" t="s">
        <v>260</v>
      </c>
      <c r="J2743" s="35">
        <v>0</v>
      </c>
      <c r="K2743" s="35">
        <v>0</v>
      </c>
      <c r="L2743" s="35">
        <v>0</v>
      </c>
      <c r="M2743" s="35">
        <v>0</v>
      </c>
      <c r="N2743" s="32" t="s">
        <v>17</v>
      </c>
      <c r="O2743" s="32" t="s">
        <v>18</v>
      </c>
      <c r="P2743" s="32">
        <v>1</v>
      </c>
      <c r="Q2743" s="32" t="s">
        <v>2494</v>
      </c>
    </row>
    <row r="2744" spans="1:17" x14ac:dyDescent="0.25">
      <c r="A2744" s="57">
        <v>42251.430046724534</v>
      </c>
      <c r="B2744" s="32" t="s">
        <v>44</v>
      </c>
      <c r="C2744" s="32" t="s">
        <v>2041</v>
      </c>
      <c r="D2744" s="32" t="s">
        <v>2042</v>
      </c>
      <c r="E2744" s="32" t="s">
        <v>2145</v>
      </c>
      <c r="F2744" s="32" t="s">
        <v>6362</v>
      </c>
      <c r="G2744" s="32" t="s">
        <v>303</v>
      </c>
      <c r="H2744" s="32" t="s">
        <v>2152</v>
      </c>
      <c r="I2744" s="32" t="s">
        <v>260</v>
      </c>
      <c r="J2744" s="35">
        <v>0</v>
      </c>
      <c r="K2744" s="35">
        <v>0</v>
      </c>
      <c r="L2744" s="35">
        <v>0</v>
      </c>
      <c r="M2744" s="35">
        <v>0</v>
      </c>
      <c r="N2744" s="32" t="s">
        <v>17</v>
      </c>
      <c r="O2744" s="32" t="s">
        <v>18</v>
      </c>
      <c r="P2744" s="32">
        <v>1</v>
      </c>
      <c r="Q2744" s="32" t="s">
        <v>2494</v>
      </c>
    </row>
    <row r="2745" spans="1:17" x14ac:dyDescent="0.25">
      <c r="A2745" s="57">
        <v>42251.430046724534</v>
      </c>
      <c r="B2745" s="32" t="s">
        <v>44</v>
      </c>
      <c r="C2745" s="32" t="s">
        <v>2041</v>
      </c>
      <c r="D2745" s="32" t="s">
        <v>2042</v>
      </c>
      <c r="E2745" s="32" t="s">
        <v>2145</v>
      </c>
      <c r="F2745" s="32" t="s">
        <v>6362</v>
      </c>
      <c r="G2745" s="32" t="s">
        <v>2153</v>
      </c>
      <c r="H2745" s="32" t="s">
        <v>2154</v>
      </c>
      <c r="I2745" s="32" t="s">
        <v>260</v>
      </c>
      <c r="J2745" s="35">
        <v>0</v>
      </c>
      <c r="K2745" s="35">
        <v>0</v>
      </c>
      <c r="L2745" s="35">
        <v>0</v>
      </c>
      <c r="M2745" s="35">
        <v>0</v>
      </c>
      <c r="N2745" s="32" t="s">
        <v>17</v>
      </c>
      <c r="O2745" s="32" t="s">
        <v>18</v>
      </c>
      <c r="P2745" s="32">
        <v>1</v>
      </c>
      <c r="Q2745" s="32" t="s">
        <v>2494</v>
      </c>
    </row>
    <row r="2746" spans="1:17" x14ac:dyDescent="0.25">
      <c r="A2746" s="57">
        <v>42251.430046724534</v>
      </c>
      <c r="B2746" s="32" t="s">
        <v>44</v>
      </c>
      <c r="C2746" s="32" t="s">
        <v>2041</v>
      </c>
      <c r="D2746" s="32" t="s">
        <v>2042</v>
      </c>
      <c r="E2746" s="32" t="s">
        <v>2145</v>
      </c>
      <c r="F2746" s="32" t="s">
        <v>6362</v>
      </c>
      <c r="G2746" s="32" t="s">
        <v>2153</v>
      </c>
      <c r="H2746" s="32" t="s">
        <v>2155</v>
      </c>
      <c r="I2746" s="32" t="s">
        <v>260</v>
      </c>
      <c r="J2746" s="35">
        <v>0</v>
      </c>
      <c r="K2746" s="35">
        <v>0</v>
      </c>
      <c r="L2746" s="35">
        <v>0</v>
      </c>
      <c r="M2746" s="35">
        <v>0</v>
      </c>
      <c r="N2746" s="32" t="s">
        <v>17</v>
      </c>
      <c r="O2746" s="32" t="s">
        <v>18</v>
      </c>
      <c r="P2746" s="32">
        <v>1</v>
      </c>
      <c r="Q2746" s="32" t="s">
        <v>2494</v>
      </c>
    </row>
    <row r="2747" spans="1:17" x14ac:dyDescent="0.25">
      <c r="A2747" s="57">
        <v>42251.430046724534</v>
      </c>
      <c r="B2747" s="32" t="s">
        <v>44</v>
      </c>
      <c r="C2747" s="32" t="s">
        <v>2041</v>
      </c>
      <c r="D2747" s="32" t="s">
        <v>2042</v>
      </c>
      <c r="E2747" s="32" t="s">
        <v>2145</v>
      </c>
      <c r="F2747" s="32" t="s">
        <v>6362</v>
      </c>
      <c r="G2747" s="32" t="s">
        <v>536</v>
      </c>
      <c r="H2747" s="32" t="s">
        <v>2156</v>
      </c>
      <c r="I2747" s="32" t="s">
        <v>260</v>
      </c>
      <c r="J2747" s="35">
        <v>0</v>
      </c>
      <c r="K2747" s="35">
        <v>0</v>
      </c>
      <c r="L2747" s="35">
        <v>0</v>
      </c>
      <c r="M2747" s="35">
        <v>0</v>
      </c>
      <c r="N2747" s="32" t="s">
        <v>17</v>
      </c>
      <c r="O2747" s="32" t="s">
        <v>18</v>
      </c>
      <c r="P2747" s="32">
        <v>1</v>
      </c>
      <c r="Q2747" s="32" t="s">
        <v>2494</v>
      </c>
    </row>
    <row r="2748" spans="1:17" x14ac:dyDescent="0.25">
      <c r="A2748" s="57">
        <v>42251.430046724534</v>
      </c>
      <c r="B2748" s="32" t="s">
        <v>44</v>
      </c>
      <c r="C2748" s="32" t="s">
        <v>2041</v>
      </c>
      <c r="D2748" s="32" t="s">
        <v>2042</v>
      </c>
      <c r="E2748" s="32" t="s">
        <v>2145</v>
      </c>
      <c r="F2748" s="32" t="s">
        <v>6362</v>
      </c>
      <c r="G2748" s="32" t="s">
        <v>536</v>
      </c>
      <c r="H2748" s="32" t="s">
        <v>2157</v>
      </c>
      <c r="I2748" s="32" t="s">
        <v>260</v>
      </c>
      <c r="J2748" s="35">
        <v>0</v>
      </c>
      <c r="K2748" s="35">
        <v>0</v>
      </c>
      <c r="L2748" s="35">
        <v>0</v>
      </c>
      <c r="M2748" s="35">
        <v>0</v>
      </c>
      <c r="N2748" s="32" t="s">
        <v>17</v>
      </c>
      <c r="O2748" s="32" t="s">
        <v>18</v>
      </c>
      <c r="P2748" s="32">
        <v>1</v>
      </c>
      <c r="Q2748" s="32" t="s">
        <v>2494</v>
      </c>
    </row>
    <row r="2749" spans="1:17" x14ac:dyDescent="0.25">
      <c r="A2749" s="57">
        <v>42251.430046724534</v>
      </c>
      <c r="B2749" s="32" t="s">
        <v>44</v>
      </c>
      <c r="C2749" s="32" t="s">
        <v>2041</v>
      </c>
      <c r="D2749" s="32" t="s">
        <v>2042</v>
      </c>
      <c r="E2749" s="32" t="s">
        <v>2145</v>
      </c>
      <c r="F2749" s="32" t="s">
        <v>6362</v>
      </c>
      <c r="G2749" s="32" t="s">
        <v>536</v>
      </c>
      <c r="H2749" s="32" t="s">
        <v>2158</v>
      </c>
      <c r="I2749" s="32" t="s">
        <v>260</v>
      </c>
      <c r="J2749" s="35">
        <v>0</v>
      </c>
      <c r="K2749" s="35">
        <v>0</v>
      </c>
      <c r="L2749" s="35">
        <v>0</v>
      </c>
      <c r="M2749" s="35">
        <v>0</v>
      </c>
      <c r="N2749" s="32" t="s">
        <v>17</v>
      </c>
      <c r="O2749" s="32" t="s">
        <v>18</v>
      </c>
      <c r="P2749" s="32">
        <v>1</v>
      </c>
      <c r="Q2749" s="32" t="s">
        <v>2494</v>
      </c>
    </row>
    <row r="2750" spans="1:17" x14ac:dyDescent="0.25">
      <c r="A2750" s="57">
        <v>42251.430046724534</v>
      </c>
      <c r="B2750" s="32" t="s">
        <v>44</v>
      </c>
      <c r="C2750" s="32" t="s">
        <v>2041</v>
      </c>
      <c r="D2750" s="32" t="s">
        <v>2042</v>
      </c>
      <c r="E2750" s="32" t="s">
        <v>2145</v>
      </c>
      <c r="F2750" s="32" t="s">
        <v>6362</v>
      </c>
      <c r="G2750" s="32" t="s">
        <v>732</v>
      </c>
      <c r="H2750" s="32" t="s">
        <v>2159</v>
      </c>
      <c r="I2750" s="32" t="s">
        <v>260</v>
      </c>
      <c r="J2750" s="35">
        <v>0</v>
      </c>
      <c r="K2750" s="35">
        <v>0</v>
      </c>
      <c r="L2750" s="35">
        <v>0</v>
      </c>
      <c r="M2750" s="35">
        <v>0</v>
      </c>
      <c r="N2750" s="32" t="s">
        <v>17</v>
      </c>
      <c r="O2750" s="32" t="s">
        <v>18</v>
      </c>
      <c r="P2750" s="32">
        <v>1</v>
      </c>
      <c r="Q2750" s="32" t="s">
        <v>2494</v>
      </c>
    </row>
    <row r="2751" spans="1:17" x14ac:dyDescent="0.25">
      <c r="A2751" s="57">
        <v>42251.430046724534</v>
      </c>
      <c r="B2751" s="32" t="s">
        <v>44</v>
      </c>
      <c r="C2751" s="32" t="s">
        <v>2041</v>
      </c>
      <c r="D2751" s="32" t="s">
        <v>2042</v>
      </c>
      <c r="E2751" s="32" t="s">
        <v>2145</v>
      </c>
      <c r="F2751" s="32" t="s">
        <v>6362</v>
      </c>
      <c r="G2751" s="32" t="s">
        <v>732</v>
      </c>
      <c r="H2751" s="32" t="s">
        <v>2160</v>
      </c>
      <c r="I2751" s="32" t="s">
        <v>260</v>
      </c>
      <c r="J2751" s="35">
        <v>0</v>
      </c>
      <c r="K2751" s="35">
        <v>0</v>
      </c>
      <c r="L2751" s="35">
        <v>0</v>
      </c>
      <c r="M2751" s="35">
        <v>0</v>
      </c>
      <c r="N2751" s="32" t="s">
        <v>17</v>
      </c>
      <c r="O2751" s="32" t="s">
        <v>18</v>
      </c>
      <c r="P2751" s="32">
        <v>1</v>
      </c>
      <c r="Q2751" s="32" t="s">
        <v>2494</v>
      </c>
    </row>
    <row r="2752" spans="1:17" x14ac:dyDescent="0.25">
      <c r="A2752" s="57">
        <v>42251.430046724534</v>
      </c>
      <c r="B2752" s="32" t="s">
        <v>44</v>
      </c>
      <c r="C2752" s="32" t="s">
        <v>2041</v>
      </c>
      <c r="D2752" s="32" t="s">
        <v>2042</v>
      </c>
      <c r="E2752" s="32" t="s">
        <v>2145</v>
      </c>
      <c r="F2752" s="32" t="s">
        <v>6362</v>
      </c>
      <c r="G2752" s="32" t="s">
        <v>732</v>
      </c>
      <c r="H2752" s="32" t="s">
        <v>2161</v>
      </c>
      <c r="I2752" s="32" t="s">
        <v>260</v>
      </c>
      <c r="J2752" s="35">
        <v>0</v>
      </c>
      <c r="K2752" s="35">
        <v>0</v>
      </c>
      <c r="L2752" s="35">
        <v>0</v>
      </c>
      <c r="M2752" s="35">
        <v>0</v>
      </c>
      <c r="N2752" s="32" t="s">
        <v>17</v>
      </c>
      <c r="O2752" s="32" t="s">
        <v>18</v>
      </c>
      <c r="P2752" s="32">
        <v>1</v>
      </c>
      <c r="Q2752" s="32" t="s">
        <v>2494</v>
      </c>
    </row>
    <row r="2753" spans="1:17" x14ac:dyDescent="0.25">
      <c r="A2753" s="57">
        <v>42251.430046724534</v>
      </c>
      <c r="B2753" s="32" t="s">
        <v>44</v>
      </c>
      <c r="C2753" s="32" t="s">
        <v>2041</v>
      </c>
      <c r="D2753" s="32" t="s">
        <v>2042</v>
      </c>
      <c r="E2753" s="32" t="s">
        <v>2145</v>
      </c>
      <c r="F2753" s="32" t="s">
        <v>6362</v>
      </c>
      <c r="G2753" s="32" t="s">
        <v>468</v>
      </c>
      <c r="H2753" s="32" t="s">
        <v>2162</v>
      </c>
      <c r="I2753" s="32" t="s">
        <v>260</v>
      </c>
      <c r="J2753" s="35">
        <v>0</v>
      </c>
      <c r="K2753" s="35">
        <v>0</v>
      </c>
      <c r="L2753" s="35">
        <v>0</v>
      </c>
      <c r="M2753" s="35">
        <v>0</v>
      </c>
      <c r="N2753" s="32" t="s">
        <v>17</v>
      </c>
      <c r="O2753" s="32" t="s">
        <v>18</v>
      </c>
      <c r="P2753" s="32">
        <v>1</v>
      </c>
      <c r="Q2753" s="32" t="s">
        <v>2494</v>
      </c>
    </row>
    <row r="2754" spans="1:17" x14ac:dyDescent="0.25">
      <c r="A2754" s="57">
        <v>42251.430046724534</v>
      </c>
      <c r="B2754" s="32" t="s">
        <v>44</v>
      </c>
      <c r="C2754" s="32" t="s">
        <v>2041</v>
      </c>
      <c r="D2754" s="32" t="s">
        <v>2042</v>
      </c>
      <c r="E2754" s="32" t="s">
        <v>2145</v>
      </c>
      <c r="F2754" s="32" t="s">
        <v>6362</v>
      </c>
      <c r="G2754" s="32" t="s">
        <v>468</v>
      </c>
      <c r="H2754" s="32" t="s">
        <v>2163</v>
      </c>
      <c r="I2754" s="32" t="s">
        <v>260</v>
      </c>
      <c r="J2754" s="35">
        <v>0</v>
      </c>
      <c r="K2754" s="35">
        <v>0</v>
      </c>
      <c r="L2754" s="35">
        <v>0</v>
      </c>
      <c r="M2754" s="35">
        <v>0</v>
      </c>
      <c r="N2754" s="32" t="s">
        <v>17</v>
      </c>
      <c r="O2754" s="32" t="s">
        <v>18</v>
      </c>
      <c r="P2754" s="32">
        <v>1</v>
      </c>
      <c r="Q2754" s="32" t="s">
        <v>2494</v>
      </c>
    </row>
    <row r="2755" spans="1:17" x14ac:dyDescent="0.25">
      <c r="A2755" s="57">
        <v>42251.430046724534</v>
      </c>
      <c r="B2755" s="32" t="s">
        <v>44</v>
      </c>
      <c r="C2755" s="32" t="s">
        <v>2041</v>
      </c>
      <c r="D2755" s="32" t="s">
        <v>2042</v>
      </c>
      <c r="E2755" s="32" t="s">
        <v>2145</v>
      </c>
      <c r="F2755" s="32" t="s">
        <v>6362</v>
      </c>
      <c r="G2755" s="32" t="s">
        <v>468</v>
      </c>
      <c r="H2755" s="32" t="s">
        <v>2164</v>
      </c>
      <c r="I2755" s="32" t="s">
        <v>260</v>
      </c>
      <c r="J2755" s="35">
        <v>0</v>
      </c>
      <c r="K2755" s="35">
        <v>0</v>
      </c>
      <c r="L2755" s="35">
        <v>0</v>
      </c>
      <c r="M2755" s="35">
        <v>0</v>
      </c>
      <c r="N2755" s="32" t="s">
        <v>17</v>
      </c>
      <c r="O2755" s="32" t="s">
        <v>18</v>
      </c>
      <c r="P2755" s="32">
        <v>1</v>
      </c>
      <c r="Q2755" s="32" t="s">
        <v>2494</v>
      </c>
    </row>
    <row r="2756" spans="1:17" x14ac:dyDescent="0.25">
      <c r="A2756" s="57">
        <v>42251.430046724534</v>
      </c>
      <c r="B2756" s="32" t="s">
        <v>44</v>
      </c>
      <c r="C2756" s="32" t="s">
        <v>2041</v>
      </c>
      <c r="D2756" s="32" t="s">
        <v>2042</v>
      </c>
      <c r="E2756" s="32" t="s">
        <v>2145</v>
      </c>
      <c r="F2756" s="32" t="s">
        <v>6362</v>
      </c>
      <c r="G2756" s="32" t="s">
        <v>468</v>
      </c>
      <c r="H2756" s="32" t="s">
        <v>2165</v>
      </c>
      <c r="I2756" s="32" t="s">
        <v>260</v>
      </c>
      <c r="J2756" s="35">
        <v>0</v>
      </c>
      <c r="K2756" s="35">
        <v>0</v>
      </c>
      <c r="L2756" s="35">
        <v>0</v>
      </c>
      <c r="M2756" s="35">
        <v>0</v>
      </c>
      <c r="N2756" s="32" t="s">
        <v>17</v>
      </c>
      <c r="O2756" s="32" t="s">
        <v>18</v>
      </c>
      <c r="P2756" s="32">
        <v>1</v>
      </c>
      <c r="Q2756" s="32" t="s">
        <v>2494</v>
      </c>
    </row>
    <row r="2757" spans="1:17" x14ac:dyDescent="0.25">
      <c r="A2757" s="57">
        <v>42251.430046724534</v>
      </c>
      <c r="B2757" s="32" t="s">
        <v>44</v>
      </c>
      <c r="C2757" s="32" t="s">
        <v>2041</v>
      </c>
      <c r="D2757" s="32" t="s">
        <v>2042</v>
      </c>
      <c r="E2757" s="32" t="s">
        <v>2145</v>
      </c>
      <c r="F2757" s="32" t="s">
        <v>6362</v>
      </c>
      <c r="G2757" s="32" t="s">
        <v>2166</v>
      </c>
      <c r="H2757" s="32" t="s">
        <v>2167</v>
      </c>
      <c r="I2757" s="32" t="s">
        <v>260</v>
      </c>
      <c r="J2757" s="35">
        <v>0</v>
      </c>
      <c r="K2757" s="35">
        <v>0</v>
      </c>
      <c r="L2757" s="35">
        <v>0</v>
      </c>
      <c r="M2757" s="35">
        <v>0</v>
      </c>
      <c r="N2757" s="32" t="s">
        <v>17</v>
      </c>
      <c r="O2757" s="32" t="s">
        <v>18</v>
      </c>
      <c r="P2757" s="32">
        <v>1</v>
      </c>
      <c r="Q2757" s="32" t="s">
        <v>2494</v>
      </c>
    </row>
    <row r="2758" spans="1:17" x14ac:dyDescent="0.25">
      <c r="A2758" s="57">
        <v>42251.430046724534</v>
      </c>
      <c r="B2758" s="32" t="s">
        <v>44</v>
      </c>
      <c r="C2758" s="32" t="s">
        <v>2041</v>
      </c>
      <c r="D2758" s="32" t="s">
        <v>2042</v>
      </c>
      <c r="E2758" s="32" t="s">
        <v>2145</v>
      </c>
      <c r="F2758" s="32" t="s">
        <v>6362</v>
      </c>
      <c r="G2758" s="32" t="s">
        <v>2166</v>
      </c>
      <c r="H2758" s="32" t="s">
        <v>2168</v>
      </c>
      <c r="I2758" s="32" t="s">
        <v>260</v>
      </c>
      <c r="J2758" s="35">
        <v>0</v>
      </c>
      <c r="K2758" s="35">
        <v>0</v>
      </c>
      <c r="L2758" s="35">
        <v>0</v>
      </c>
      <c r="M2758" s="35">
        <v>0</v>
      </c>
      <c r="N2758" s="32" t="s">
        <v>17</v>
      </c>
      <c r="O2758" s="32" t="s">
        <v>18</v>
      </c>
      <c r="P2758" s="32">
        <v>1</v>
      </c>
      <c r="Q2758" s="32" t="s">
        <v>2494</v>
      </c>
    </row>
    <row r="2759" spans="1:17" x14ac:dyDescent="0.25">
      <c r="A2759" s="57">
        <v>42251.430046724534</v>
      </c>
      <c r="B2759" s="32" t="s">
        <v>44</v>
      </c>
      <c r="C2759" s="32" t="s">
        <v>2041</v>
      </c>
      <c r="D2759" s="32" t="s">
        <v>2042</v>
      </c>
      <c r="E2759" s="32" t="s">
        <v>2145</v>
      </c>
      <c r="F2759" s="32" t="s">
        <v>6362</v>
      </c>
      <c r="G2759" s="32" t="s">
        <v>528</v>
      </c>
      <c r="H2759" s="32" t="s">
        <v>2169</v>
      </c>
      <c r="I2759" s="32" t="s">
        <v>260</v>
      </c>
      <c r="J2759" s="35">
        <v>0</v>
      </c>
      <c r="K2759" s="35">
        <v>0</v>
      </c>
      <c r="L2759" s="35">
        <v>0</v>
      </c>
      <c r="M2759" s="35">
        <v>0</v>
      </c>
      <c r="N2759" s="32" t="s">
        <v>17</v>
      </c>
      <c r="O2759" s="32" t="s">
        <v>18</v>
      </c>
      <c r="P2759" s="32">
        <v>1</v>
      </c>
      <c r="Q2759" s="32" t="s">
        <v>2494</v>
      </c>
    </row>
    <row r="2760" spans="1:17" x14ac:dyDescent="0.25">
      <c r="A2760" s="57">
        <v>42251.430046724534</v>
      </c>
      <c r="B2760" s="32" t="s">
        <v>44</v>
      </c>
      <c r="C2760" s="32" t="s">
        <v>2041</v>
      </c>
      <c r="D2760" s="32" t="s">
        <v>2042</v>
      </c>
      <c r="E2760" s="32" t="s">
        <v>2145</v>
      </c>
      <c r="F2760" s="32" t="s">
        <v>6362</v>
      </c>
      <c r="G2760" s="32" t="s">
        <v>528</v>
      </c>
      <c r="H2760" s="32" t="s">
        <v>2170</v>
      </c>
      <c r="I2760" s="32" t="s">
        <v>260</v>
      </c>
      <c r="J2760" s="35">
        <v>0</v>
      </c>
      <c r="K2760" s="35">
        <v>0</v>
      </c>
      <c r="L2760" s="35">
        <v>0</v>
      </c>
      <c r="M2760" s="35">
        <v>0</v>
      </c>
      <c r="N2760" s="32" t="s">
        <v>17</v>
      </c>
      <c r="O2760" s="32" t="s">
        <v>18</v>
      </c>
      <c r="P2760" s="32">
        <v>1</v>
      </c>
      <c r="Q2760" s="32" t="s">
        <v>2494</v>
      </c>
    </row>
    <row r="2761" spans="1:17" x14ac:dyDescent="0.25">
      <c r="A2761" s="57">
        <v>42251.430046724534</v>
      </c>
      <c r="B2761" s="32" t="s">
        <v>44</v>
      </c>
      <c r="C2761" s="32" t="s">
        <v>2041</v>
      </c>
      <c r="D2761" s="32" t="s">
        <v>2042</v>
      </c>
      <c r="E2761" s="32" t="s">
        <v>2145</v>
      </c>
      <c r="F2761" s="32" t="s">
        <v>6362</v>
      </c>
      <c r="G2761" s="32" t="s">
        <v>2171</v>
      </c>
      <c r="H2761" s="32" t="s">
        <v>2172</v>
      </c>
      <c r="I2761" s="32" t="s">
        <v>260</v>
      </c>
      <c r="J2761" s="35">
        <v>0</v>
      </c>
      <c r="K2761" s="35">
        <v>0</v>
      </c>
      <c r="L2761" s="35">
        <v>0</v>
      </c>
      <c r="M2761" s="35">
        <v>0</v>
      </c>
      <c r="N2761" s="32" t="s">
        <v>17</v>
      </c>
      <c r="O2761" s="32" t="s">
        <v>18</v>
      </c>
      <c r="P2761" s="32">
        <v>1</v>
      </c>
      <c r="Q2761" s="32" t="s">
        <v>2494</v>
      </c>
    </row>
    <row r="2762" spans="1:17" x14ac:dyDescent="0.25">
      <c r="A2762" s="57">
        <v>42251.430046724534</v>
      </c>
      <c r="B2762" s="32" t="s">
        <v>44</v>
      </c>
      <c r="C2762" s="32" t="s">
        <v>2041</v>
      </c>
      <c r="D2762" s="32" t="s">
        <v>2042</v>
      </c>
      <c r="E2762" s="32" t="s">
        <v>2145</v>
      </c>
      <c r="F2762" s="32" t="s">
        <v>6362</v>
      </c>
      <c r="G2762" s="32" t="s">
        <v>2173</v>
      </c>
      <c r="H2762" s="32" t="s">
        <v>2174</v>
      </c>
      <c r="I2762" s="32" t="s">
        <v>260</v>
      </c>
      <c r="J2762" s="35">
        <v>0</v>
      </c>
      <c r="K2762" s="35">
        <v>0</v>
      </c>
      <c r="L2762" s="35">
        <v>0</v>
      </c>
      <c r="M2762" s="35">
        <v>0</v>
      </c>
      <c r="N2762" s="32" t="s">
        <v>17</v>
      </c>
      <c r="O2762" s="32" t="s">
        <v>18</v>
      </c>
      <c r="P2762" s="32">
        <v>1</v>
      </c>
      <c r="Q2762" s="32" t="s">
        <v>2494</v>
      </c>
    </row>
    <row r="2763" spans="1:17" x14ac:dyDescent="0.25">
      <c r="A2763" s="57">
        <v>42251.430046724534</v>
      </c>
      <c r="B2763" s="32" t="s">
        <v>44</v>
      </c>
      <c r="C2763" s="32" t="s">
        <v>2041</v>
      </c>
      <c r="D2763" s="32" t="s">
        <v>2042</v>
      </c>
      <c r="E2763" s="32" t="s">
        <v>2145</v>
      </c>
      <c r="F2763" s="32" t="s">
        <v>6362</v>
      </c>
      <c r="G2763" s="32" t="s">
        <v>206</v>
      </c>
      <c r="H2763" s="32" t="s">
        <v>2200</v>
      </c>
      <c r="I2763" s="32" t="s">
        <v>260</v>
      </c>
      <c r="J2763" s="35">
        <v>0</v>
      </c>
      <c r="K2763" s="35">
        <v>0</v>
      </c>
      <c r="L2763" s="35">
        <v>0</v>
      </c>
      <c r="M2763" s="35">
        <v>0</v>
      </c>
      <c r="N2763" s="32" t="s">
        <v>17</v>
      </c>
      <c r="O2763" s="32" t="s">
        <v>18</v>
      </c>
      <c r="P2763" s="32">
        <v>1</v>
      </c>
      <c r="Q2763" s="32" t="s">
        <v>2494</v>
      </c>
    </row>
    <row r="2764" spans="1:17" x14ac:dyDescent="0.25">
      <c r="A2764" s="57">
        <v>42251.430046724534</v>
      </c>
      <c r="B2764" s="32" t="s">
        <v>44</v>
      </c>
      <c r="C2764" s="32" t="s">
        <v>2041</v>
      </c>
      <c r="D2764" s="32" t="s">
        <v>2042</v>
      </c>
      <c r="E2764" s="32" t="s">
        <v>2145</v>
      </c>
      <c r="F2764" s="32" t="s">
        <v>6362</v>
      </c>
      <c r="G2764" s="32" t="s">
        <v>1312</v>
      </c>
      <c r="H2764" s="32" t="s">
        <v>2201</v>
      </c>
      <c r="I2764" s="32" t="s">
        <v>260</v>
      </c>
      <c r="J2764" s="35">
        <v>0</v>
      </c>
      <c r="K2764" s="35">
        <v>0</v>
      </c>
      <c r="L2764" s="35">
        <v>0</v>
      </c>
      <c r="M2764" s="35">
        <v>0</v>
      </c>
      <c r="N2764" s="32" t="s">
        <v>17</v>
      </c>
      <c r="O2764" s="32" t="s">
        <v>18</v>
      </c>
      <c r="P2764" s="32">
        <v>1</v>
      </c>
      <c r="Q2764" s="32" t="s">
        <v>2494</v>
      </c>
    </row>
    <row r="2765" spans="1:17" x14ac:dyDescent="0.25">
      <c r="A2765" s="57">
        <v>42251.430046724534</v>
      </c>
      <c r="B2765" s="32" t="s">
        <v>44</v>
      </c>
      <c r="C2765" s="32" t="s">
        <v>2041</v>
      </c>
      <c r="D2765" s="32" t="s">
        <v>2042</v>
      </c>
      <c r="E2765" s="32" t="s">
        <v>2145</v>
      </c>
      <c r="F2765" s="32" t="s">
        <v>6362</v>
      </c>
      <c r="G2765" s="32" t="s">
        <v>4640</v>
      </c>
      <c r="H2765" s="32" t="s">
        <v>4641</v>
      </c>
      <c r="I2765" s="32" t="s">
        <v>260</v>
      </c>
      <c r="J2765" s="35">
        <v>0</v>
      </c>
      <c r="K2765" s="35">
        <v>0</v>
      </c>
      <c r="L2765" s="35">
        <v>0</v>
      </c>
      <c r="M2765" s="35">
        <v>0</v>
      </c>
      <c r="N2765" s="32" t="s">
        <v>17</v>
      </c>
      <c r="O2765" s="32" t="s">
        <v>18</v>
      </c>
      <c r="P2765" s="32">
        <v>1</v>
      </c>
      <c r="Q2765" s="32" t="s">
        <v>2494</v>
      </c>
    </row>
    <row r="2766" spans="1:17" x14ac:dyDescent="0.25">
      <c r="A2766" s="57">
        <v>42251.430046724534</v>
      </c>
      <c r="B2766" s="32" t="s">
        <v>44</v>
      </c>
      <c r="C2766" s="32" t="s">
        <v>2041</v>
      </c>
      <c r="D2766" s="32" t="s">
        <v>2042</v>
      </c>
      <c r="E2766" s="32" t="s">
        <v>2145</v>
      </c>
      <c r="F2766" s="32" t="s">
        <v>6362</v>
      </c>
      <c r="G2766" s="32" t="s">
        <v>4642</v>
      </c>
      <c r="H2766" s="32" t="s">
        <v>4643</v>
      </c>
      <c r="I2766" s="32" t="s">
        <v>260</v>
      </c>
      <c r="J2766" s="35">
        <v>0</v>
      </c>
      <c r="K2766" s="35">
        <v>0</v>
      </c>
      <c r="L2766" s="35">
        <v>0</v>
      </c>
      <c r="M2766" s="35">
        <v>0</v>
      </c>
      <c r="N2766" s="32" t="s">
        <v>17</v>
      </c>
      <c r="O2766" s="32" t="s">
        <v>18</v>
      </c>
      <c r="P2766" s="32">
        <v>1</v>
      </c>
      <c r="Q2766" s="32" t="s">
        <v>2494</v>
      </c>
    </row>
    <row r="2767" spans="1:17" x14ac:dyDescent="0.25">
      <c r="A2767" s="57">
        <v>42251.431587384257</v>
      </c>
      <c r="B2767" s="32" t="s">
        <v>290</v>
      </c>
      <c r="C2767" s="32" t="s">
        <v>6363</v>
      </c>
      <c r="D2767" s="32" t="s">
        <v>334</v>
      </c>
      <c r="E2767" s="32" t="s">
        <v>5834</v>
      </c>
      <c r="F2767" s="32" t="s">
        <v>6364</v>
      </c>
      <c r="G2767" s="32" t="s">
        <v>367</v>
      </c>
      <c r="H2767" s="32" t="s">
        <v>366</v>
      </c>
      <c r="I2767" s="32" t="s">
        <v>2007</v>
      </c>
      <c r="J2767" s="35">
        <v>0</v>
      </c>
      <c r="K2767" s="35">
        <v>0</v>
      </c>
      <c r="L2767" s="35">
        <v>14.25</v>
      </c>
      <c r="M2767" s="35">
        <v>0</v>
      </c>
      <c r="N2767" s="32" t="s">
        <v>19</v>
      </c>
      <c r="O2767" s="32" t="s">
        <v>41</v>
      </c>
      <c r="P2767" s="32">
        <v>1</v>
      </c>
      <c r="Q2767" s="32" t="s">
        <v>6365</v>
      </c>
    </row>
    <row r="2768" spans="1:17" x14ac:dyDescent="0.25">
      <c r="A2768" s="57">
        <v>42251.431587384257</v>
      </c>
      <c r="B2768" s="32" t="s">
        <v>290</v>
      </c>
      <c r="C2768" s="32" t="s">
        <v>6363</v>
      </c>
      <c r="D2768" s="32" t="s">
        <v>334</v>
      </c>
      <c r="E2768" s="32" t="s">
        <v>5834</v>
      </c>
      <c r="F2768" s="32" t="s">
        <v>6364</v>
      </c>
      <c r="G2768" s="32" t="s">
        <v>367</v>
      </c>
      <c r="H2768" s="32" t="s">
        <v>366</v>
      </c>
      <c r="I2768" s="32" t="s">
        <v>2007</v>
      </c>
      <c r="J2768" s="35">
        <v>0</v>
      </c>
      <c r="K2768" s="35">
        <v>0</v>
      </c>
      <c r="L2768" s="35">
        <v>14.25</v>
      </c>
      <c r="M2768" s="35">
        <v>0</v>
      </c>
      <c r="N2768" s="32" t="s">
        <v>19</v>
      </c>
      <c r="O2768" s="32" t="s">
        <v>41</v>
      </c>
      <c r="P2768" s="32">
        <v>1</v>
      </c>
      <c r="Q2768" s="32" t="s">
        <v>6365</v>
      </c>
    </row>
    <row r="2769" spans="1:17" x14ac:dyDescent="0.25">
      <c r="A2769" s="57">
        <v>42251.431936076391</v>
      </c>
      <c r="B2769" s="32" t="s">
        <v>31</v>
      </c>
      <c r="C2769" s="32" t="s">
        <v>47</v>
      </c>
      <c r="D2769" s="32" t="s">
        <v>48</v>
      </c>
      <c r="E2769" s="32" t="s">
        <v>2319</v>
      </c>
      <c r="F2769" s="32" t="s">
        <v>6366</v>
      </c>
      <c r="G2769" s="32" t="s">
        <v>15</v>
      </c>
      <c r="H2769" s="32" t="s">
        <v>16</v>
      </c>
      <c r="I2769" s="32" t="s">
        <v>2138</v>
      </c>
      <c r="J2769" s="35">
        <v>1952.82</v>
      </c>
      <c r="K2769" s="35">
        <v>0</v>
      </c>
      <c r="L2769" s="35">
        <v>0</v>
      </c>
      <c r="M2769" s="35">
        <v>0</v>
      </c>
      <c r="N2769" s="32" t="s">
        <v>17</v>
      </c>
      <c r="O2769" s="32" t="s">
        <v>18</v>
      </c>
      <c r="P2769" s="32">
        <v>1</v>
      </c>
      <c r="Q2769" s="32" t="s">
        <v>2320</v>
      </c>
    </row>
    <row r="2770" spans="1:17" x14ac:dyDescent="0.25">
      <c r="A2770" s="57">
        <v>42251.431936076391</v>
      </c>
      <c r="B2770" s="32" t="s">
        <v>31</v>
      </c>
      <c r="C2770" s="32" t="s">
        <v>47</v>
      </c>
      <c r="D2770" s="32" t="s">
        <v>48</v>
      </c>
      <c r="E2770" s="32" t="s">
        <v>2319</v>
      </c>
      <c r="F2770" s="32" t="s">
        <v>6366</v>
      </c>
      <c r="G2770" s="32" t="s">
        <v>28</v>
      </c>
      <c r="H2770" s="32" t="s">
        <v>4644</v>
      </c>
      <c r="I2770" s="32" t="s">
        <v>2138</v>
      </c>
      <c r="J2770" s="35">
        <v>0</v>
      </c>
      <c r="K2770" s="35">
        <v>0</v>
      </c>
      <c r="L2770" s="35">
        <v>0</v>
      </c>
      <c r="M2770" s="35">
        <v>0</v>
      </c>
      <c r="N2770" s="32" t="s">
        <v>17</v>
      </c>
      <c r="O2770" s="32" t="s">
        <v>18</v>
      </c>
      <c r="P2770" s="32">
        <v>1</v>
      </c>
      <c r="Q2770" s="32" t="s">
        <v>2320</v>
      </c>
    </row>
    <row r="2771" spans="1:17" x14ac:dyDescent="0.25">
      <c r="A2771" s="57">
        <v>42251.433583067126</v>
      </c>
      <c r="B2771" s="32" t="s">
        <v>21</v>
      </c>
      <c r="C2771" s="32" t="s">
        <v>2341</v>
      </c>
      <c r="D2771" s="32" t="s">
        <v>334</v>
      </c>
      <c r="E2771" s="32" t="s">
        <v>5839</v>
      </c>
      <c r="F2771" s="32" t="s">
        <v>6367</v>
      </c>
      <c r="G2771" s="32" t="s">
        <v>367</v>
      </c>
      <c r="H2771" s="32" t="s">
        <v>366</v>
      </c>
      <c r="I2771" s="32" t="s">
        <v>2007</v>
      </c>
      <c r="J2771" s="35">
        <v>0</v>
      </c>
      <c r="K2771" s="35">
        <v>0</v>
      </c>
      <c r="L2771" s="35">
        <v>14.25</v>
      </c>
      <c r="M2771" s="35">
        <v>0</v>
      </c>
      <c r="N2771" s="32" t="s">
        <v>19</v>
      </c>
      <c r="O2771" s="32" t="s">
        <v>41</v>
      </c>
      <c r="P2771" s="32">
        <v>1</v>
      </c>
      <c r="Q2771" s="32" t="s">
        <v>6368</v>
      </c>
    </row>
    <row r="2772" spans="1:17" x14ac:dyDescent="0.25">
      <c r="A2772" s="57">
        <v>42251.436703437503</v>
      </c>
      <c r="B2772" s="32" t="s">
        <v>4333</v>
      </c>
      <c r="C2772" s="32" t="s">
        <v>335</v>
      </c>
      <c r="D2772" s="32" t="s">
        <v>334</v>
      </c>
      <c r="E2772" s="32" t="s">
        <v>5864</v>
      </c>
      <c r="F2772" s="32" t="s">
        <v>6369</v>
      </c>
      <c r="G2772" s="32" t="s">
        <v>25</v>
      </c>
      <c r="H2772" s="32" t="s">
        <v>26</v>
      </c>
      <c r="I2772" s="32" t="s">
        <v>2006</v>
      </c>
      <c r="J2772" s="35">
        <v>0</v>
      </c>
      <c r="K2772" s="35">
        <v>0</v>
      </c>
      <c r="L2772" s="35">
        <v>14.25</v>
      </c>
      <c r="M2772" s="35">
        <v>0</v>
      </c>
      <c r="N2772" s="32" t="s">
        <v>19</v>
      </c>
      <c r="O2772" s="32" t="s">
        <v>41</v>
      </c>
      <c r="P2772" s="32">
        <v>1</v>
      </c>
      <c r="Q2772" s="32" t="s">
        <v>6370</v>
      </c>
    </row>
    <row r="2773" spans="1:17" x14ac:dyDescent="0.25">
      <c r="A2773" s="57">
        <v>42251.436703437503</v>
      </c>
      <c r="B2773" s="32" t="s">
        <v>4333</v>
      </c>
      <c r="C2773" s="32" t="s">
        <v>335</v>
      </c>
      <c r="D2773" s="32" t="s">
        <v>334</v>
      </c>
      <c r="E2773" s="32" t="s">
        <v>5864</v>
      </c>
      <c r="F2773" s="32" t="s">
        <v>6369</v>
      </c>
      <c r="G2773" s="32" t="s">
        <v>367</v>
      </c>
      <c r="H2773" s="32" t="s">
        <v>366</v>
      </c>
      <c r="I2773" s="32" t="s">
        <v>2006</v>
      </c>
      <c r="J2773" s="35">
        <v>0</v>
      </c>
      <c r="K2773" s="35">
        <v>0</v>
      </c>
      <c r="L2773" s="35">
        <v>14.25</v>
      </c>
      <c r="M2773" s="35">
        <v>0</v>
      </c>
      <c r="N2773" s="32" t="s">
        <v>19</v>
      </c>
      <c r="O2773" s="32" t="s">
        <v>41</v>
      </c>
      <c r="P2773" s="32">
        <v>1</v>
      </c>
      <c r="Q2773" s="32" t="s">
        <v>6370</v>
      </c>
    </row>
    <row r="2774" spans="1:17" x14ac:dyDescent="0.25">
      <c r="A2774" s="57">
        <v>42251.437517743056</v>
      </c>
      <c r="B2774" s="32" t="s">
        <v>290</v>
      </c>
      <c r="C2774" s="32" t="s">
        <v>2008</v>
      </c>
      <c r="D2774" s="32" t="s">
        <v>334</v>
      </c>
      <c r="E2774" s="32" t="s">
        <v>5136</v>
      </c>
      <c r="F2774" s="32" t="s">
        <v>6371</v>
      </c>
      <c r="G2774" s="32" t="s">
        <v>367</v>
      </c>
      <c r="H2774" s="32" t="s">
        <v>366</v>
      </c>
      <c r="I2774" s="32" t="s">
        <v>2007</v>
      </c>
      <c r="J2774" s="35">
        <v>0</v>
      </c>
      <c r="K2774" s="35">
        <v>0</v>
      </c>
      <c r="L2774" s="35">
        <v>14.25</v>
      </c>
      <c r="M2774" s="35">
        <v>0</v>
      </c>
      <c r="N2774" s="32" t="s">
        <v>19</v>
      </c>
      <c r="O2774" s="32" t="s">
        <v>41</v>
      </c>
      <c r="P2774" s="32">
        <v>1</v>
      </c>
      <c r="Q2774" s="32" t="s">
        <v>5137</v>
      </c>
    </row>
    <row r="2775" spans="1:17" x14ac:dyDescent="0.25">
      <c r="A2775" s="57">
        <v>42251.437517743056</v>
      </c>
      <c r="B2775" s="32" t="s">
        <v>290</v>
      </c>
      <c r="C2775" s="32" t="s">
        <v>2008</v>
      </c>
      <c r="D2775" s="32" t="s">
        <v>334</v>
      </c>
      <c r="E2775" s="32" t="s">
        <v>5136</v>
      </c>
      <c r="F2775" s="32" t="s">
        <v>6371</v>
      </c>
      <c r="G2775" s="32" t="s">
        <v>367</v>
      </c>
      <c r="H2775" s="32" t="s">
        <v>366</v>
      </c>
      <c r="I2775" s="32" t="s">
        <v>2007</v>
      </c>
      <c r="J2775" s="35">
        <v>0</v>
      </c>
      <c r="K2775" s="35">
        <v>0</v>
      </c>
      <c r="L2775" s="35">
        <v>14.25</v>
      </c>
      <c r="M2775" s="35">
        <v>0</v>
      </c>
      <c r="N2775" s="32" t="s">
        <v>19</v>
      </c>
      <c r="O2775" s="32" t="s">
        <v>41</v>
      </c>
      <c r="P2775" s="32">
        <v>1</v>
      </c>
      <c r="Q2775" s="32" t="s">
        <v>5137</v>
      </c>
    </row>
    <row r="2776" spans="1:17" x14ac:dyDescent="0.25">
      <c r="A2776" s="57">
        <v>42251.438185150466</v>
      </c>
      <c r="B2776" s="32" t="s">
        <v>21</v>
      </c>
      <c r="C2776" s="32" t="s">
        <v>2341</v>
      </c>
      <c r="D2776" s="32" t="s">
        <v>334</v>
      </c>
      <c r="E2776" s="32" t="s">
        <v>5838</v>
      </c>
      <c r="F2776" s="32" t="s">
        <v>6372</v>
      </c>
      <c r="G2776" s="32" t="s">
        <v>367</v>
      </c>
      <c r="H2776" s="32" t="s">
        <v>366</v>
      </c>
      <c r="I2776" s="32" t="s">
        <v>2007</v>
      </c>
      <c r="J2776" s="35">
        <v>0</v>
      </c>
      <c r="K2776" s="35">
        <v>0</v>
      </c>
      <c r="L2776" s="35">
        <v>14.25</v>
      </c>
      <c r="M2776" s="35">
        <v>0</v>
      </c>
      <c r="N2776" s="32" t="s">
        <v>19</v>
      </c>
      <c r="O2776" s="32" t="s">
        <v>41</v>
      </c>
      <c r="P2776" s="32">
        <v>1</v>
      </c>
      <c r="Q2776" s="32" t="s">
        <v>6373</v>
      </c>
    </row>
    <row r="2777" spans="1:17" x14ac:dyDescent="0.25">
      <c r="A2777" s="57">
        <v>42251.438185150466</v>
      </c>
      <c r="B2777" s="32" t="s">
        <v>21</v>
      </c>
      <c r="C2777" s="32" t="s">
        <v>2341</v>
      </c>
      <c r="D2777" s="32" t="s">
        <v>334</v>
      </c>
      <c r="E2777" s="32" t="s">
        <v>5838</v>
      </c>
      <c r="F2777" s="32" t="s">
        <v>6372</v>
      </c>
      <c r="G2777" s="32" t="s">
        <v>367</v>
      </c>
      <c r="H2777" s="32" t="s">
        <v>366</v>
      </c>
      <c r="I2777" s="32" t="s">
        <v>2007</v>
      </c>
      <c r="J2777" s="35">
        <v>0</v>
      </c>
      <c r="K2777" s="35">
        <v>0</v>
      </c>
      <c r="L2777" s="35">
        <v>14.25</v>
      </c>
      <c r="M2777" s="35">
        <v>0</v>
      </c>
      <c r="N2777" s="32" t="s">
        <v>19</v>
      </c>
      <c r="O2777" s="32" t="s">
        <v>41</v>
      </c>
      <c r="P2777" s="32">
        <v>1</v>
      </c>
      <c r="Q2777" s="32" t="s">
        <v>6373</v>
      </c>
    </row>
    <row r="2778" spans="1:17" x14ac:dyDescent="0.25">
      <c r="A2778" s="57">
        <v>42251.439746759257</v>
      </c>
      <c r="B2778" s="32" t="s">
        <v>21</v>
      </c>
      <c r="C2778" s="32" t="s">
        <v>506</v>
      </c>
      <c r="D2778" s="32" t="s">
        <v>334</v>
      </c>
      <c r="E2778" s="32" t="s">
        <v>5842</v>
      </c>
      <c r="F2778" s="32" t="s">
        <v>6374</v>
      </c>
      <c r="G2778" s="32" t="s">
        <v>25</v>
      </c>
      <c r="H2778" s="32" t="s">
        <v>26</v>
      </c>
      <c r="I2778" s="32" t="s">
        <v>2006</v>
      </c>
      <c r="J2778" s="35">
        <v>0</v>
      </c>
      <c r="K2778" s="35">
        <v>0</v>
      </c>
      <c r="L2778" s="35">
        <v>14.25</v>
      </c>
      <c r="M2778" s="35">
        <v>0</v>
      </c>
      <c r="N2778" s="32" t="s">
        <v>19</v>
      </c>
      <c r="O2778" s="32" t="s">
        <v>41</v>
      </c>
      <c r="P2778" s="32">
        <v>1</v>
      </c>
      <c r="Q2778" s="32" t="s">
        <v>6375</v>
      </c>
    </row>
    <row r="2779" spans="1:17" x14ac:dyDescent="0.25">
      <c r="A2779" s="57">
        <v>42251.439746759257</v>
      </c>
      <c r="B2779" s="32" t="s">
        <v>21</v>
      </c>
      <c r="C2779" s="32" t="s">
        <v>506</v>
      </c>
      <c r="D2779" s="32" t="s">
        <v>334</v>
      </c>
      <c r="E2779" s="32" t="s">
        <v>5842</v>
      </c>
      <c r="F2779" s="32" t="s">
        <v>6374</v>
      </c>
      <c r="G2779" s="32" t="s">
        <v>367</v>
      </c>
      <c r="H2779" s="32" t="s">
        <v>366</v>
      </c>
      <c r="I2779" s="32" t="s">
        <v>2006</v>
      </c>
      <c r="J2779" s="35">
        <v>0</v>
      </c>
      <c r="K2779" s="35">
        <v>0</v>
      </c>
      <c r="L2779" s="35">
        <v>14.25</v>
      </c>
      <c r="M2779" s="35">
        <v>0</v>
      </c>
      <c r="N2779" s="32" t="s">
        <v>19</v>
      </c>
      <c r="O2779" s="32" t="s">
        <v>41</v>
      </c>
      <c r="P2779" s="32">
        <v>1</v>
      </c>
      <c r="Q2779" s="32" t="s">
        <v>6375</v>
      </c>
    </row>
    <row r="2780" spans="1:17" x14ac:dyDescent="0.25">
      <c r="A2780" s="57">
        <v>42251.440438275466</v>
      </c>
      <c r="B2780" s="32" t="s">
        <v>44</v>
      </c>
      <c r="C2780" s="32" t="s">
        <v>345</v>
      </c>
      <c r="D2780" s="32" t="s">
        <v>334</v>
      </c>
      <c r="E2780" s="32" t="s">
        <v>5857</v>
      </c>
      <c r="F2780" s="32" t="s">
        <v>6376</v>
      </c>
      <c r="G2780" s="32" t="s">
        <v>367</v>
      </c>
      <c r="H2780" s="32" t="s">
        <v>366</v>
      </c>
      <c r="I2780" s="32" t="s">
        <v>2007</v>
      </c>
      <c r="J2780" s="35">
        <v>0</v>
      </c>
      <c r="K2780" s="35">
        <v>0</v>
      </c>
      <c r="L2780" s="35">
        <v>14.25</v>
      </c>
      <c r="M2780" s="35">
        <v>0</v>
      </c>
      <c r="N2780" s="32" t="s">
        <v>19</v>
      </c>
      <c r="O2780" s="32" t="s">
        <v>41</v>
      </c>
      <c r="P2780" s="32">
        <v>1</v>
      </c>
      <c r="Q2780" s="32" t="s">
        <v>6377</v>
      </c>
    </row>
    <row r="2781" spans="1:17" x14ac:dyDescent="0.25">
      <c r="A2781" s="57">
        <v>42251.44159008102</v>
      </c>
      <c r="B2781" s="32" t="s">
        <v>21</v>
      </c>
      <c r="C2781" s="32" t="s">
        <v>5005</v>
      </c>
      <c r="D2781" s="32" t="s">
        <v>334</v>
      </c>
      <c r="E2781" s="32" t="s">
        <v>5828</v>
      </c>
      <c r="F2781" s="32" t="s">
        <v>6378</v>
      </c>
      <c r="G2781" s="32" t="s">
        <v>367</v>
      </c>
      <c r="H2781" s="32" t="s">
        <v>366</v>
      </c>
      <c r="I2781" s="32" t="s">
        <v>2007</v>
      </c>
      <c r="J2781" s="35">
        <v>0</v>
      </c>
      <c r="K2781" s="35">
        <v>0</v>
      </c>
      <c r="L2781" s="35">
        <v>14.25</v>
      </c>
      <c r="M2781" s="35">
        <v>0</v>
      </c>
      <c r="N2781" s="32" t="s">
        <v>19</v>
      </c>
      <c r="O2781" s="32" t="s">
        <v>41</v>
      </c>
      <c r="P2781" s="32">
        <v>1</v>
      </c>
      <c r="Q2781" s="32" t="s">
        <v>5006</v>
      </c>
    </row>
    <row r="2782" spans="1:17" x14ac:dyDescent="0.25">
      <c r="A2782" s="57">
        <v>42251.44291380787</v>
      </c>
      <c r="B2782" s="32" t="s">
        <v>290</v>
      </c>
      <c r="C2782" s="32" t="s">
        <v>2014</v>
      </c>
      <c r="D2782" s="32" t="s">
        <v>334</v>
      </c>
      <c r="E2782" s="32" t="s">
        <v>5832</v>
      </c>
      <c r="F2782" s="32" t="s">
        <v>6379</v>
      </c>
      <c r="G2782" s="32" t="s">
        <v>367</v>
      </c>
      <c r="H2782" s="32" t="s">
        <v>366</v>
      </c>
      <c r="I2782" s="32" t="s">
        <v>2007</v>
      </c>
      <c r="J2782" s="35">
        <v>0</v>
      </c>
      <c r="K2782" s="35">
        <v>0</v>
      </c>
      <c r="L2782" s="35">
        <v>14.25</v>
      </c>
      <c r="M2782" s="35">
        <v>0</v>
      </c>
      <c r="N2782" s="32" t="s">
        <v>19</v>
      </c>
      <c r="O2782" s="32" t="s">
        <v>41</v>
      </c>
      <c r="P2782" s="32">
        <v>1</v>
      </c>
      <c r="Q2782" s="32" t="s">
        <v>6380</v>
      </c>
    </row>
    <row r="2783" spans="1:17" x14ac:dyDescent="0.25">
      <c r="A2783" s="57">
        <v>42251.443788159719</v>
      </c>
      <c r="B2783" s="32" t="s">
        <v>21</v>
      </c>
      <c r="C2783" s="32" t="s">
        <v>5005</v>
      </c>
      <c r="D2783" s="32" t="s">
        <v>334</v>
      </c>
      <c r="E2783" s="32" t="s">
        <v>5836</v>
      </c>
      <c r="F2783" s="32" t="s">
        <v>6381</v>
      </c>
      <c r="G2783" s="32" t="s">
        <v>367</v>
      </c>
      <c r="H2783" s="32" t="s">
        <v>366</v>
      </c>
      <c r="I2783" s="32" t="s">
        <v>2007</v>
      </c>
      <c r="J2783" s="35">
        <v>0</v>
      </c>
      <c r="K2783" s="35">
        <v>0</v>
      </c>
      <c r="L2783" s="35">
        <v>14.25</v>
      </c>
      <c r="M2783" s="35">
        <v>0</v>
      </c>
      <c r="N2783" s="32" t="s">
        <v>19</v>
      </c>
      <c r="O2783" s="32" t="s">
        <v>41</v>
      </c>
      <c r="P2783" s="32">
        <v>1</v>
      </c>
      <c r="Q2783" s="32" t="s">
        <v>5006</v>
      </c>
    </row>
    <row r="2784" spans="1:17" x14ac:dyDescent="0.25">
      <c r="A2784" s="57">
        <v>42251.443788159719</v>
      </c>
      <c r="B2784" s="32" t="s">
        <v>21</v>
      </c>
      <c r="C2784" s="32" t="s">
        <v>5005</v>
      </c>
      <c r="D2784" s="32" t="s">
        <v>334</v>
      </c>
      <c r="E2784" s="32" t="s">
        <v>5836</v>
      </c>
      <c r="F2784" s="32" t="s">
        <v>6381</v>
      </c>
      <c r="G2784" s="32" t="s">
        <v>367</v>
      </c>
      <c r="H2784" s="32" t="s">
        <v>366</v>
      </c>
      <c r="I2784" s="32" t="s">
        <v>2007</v>
      </c>
      <c r="J2784" s="35">
        <v>0</v>
      </c>
      <c r="K2784" s="35">
        <v>0</v>
      </c>
      <c r="L2784" s="35">
        <v>14.25</v>
      </c>
      <c r="M2784" s="35">
        <v>0</v>
      </c>
      <c r="N2784" s="32" t="s">
        <v>19</v>
      </c>
      <c r="O2784" s="32" t="s">
        <v>41</v>
      </c>
      <c r="P2784" s="32">
        <v>1</v>
      </c>
      <c r="Q2784" s="32" t="s">
        <v>5006</v>
      </c>
    </row>
    <row r="2785" spans="1:17" x14ac:dyDescent="0.25">
      <c r="A2785" s="57">
        <v>42251.445104247687</v>
      </c>
      <c r="B2785" s="32" t="s">
        <v>21</v>
      </c>
      <c r="C2785" s="32" t="s">
        <v>2341</v>
      </c>
      <c r="D2785" s="32" t="s">
        <v>334</v>
      </c>
      <c r="E2785" s="32" t="s">
        <v>5850</v>
      </c>
      <c r="F2785" s="32" t="s">
        <v>6382</v>
      </c>
      <c r="G2785" s="32" t="s">
        <v>367</v>
      </c>
      <c r="H2785" s="32" t="s">
        <v>366</v>
      </c>
      <c r="I2785" s="32" t="s">
        <v>2007</v>
      </c>
      <c r="J2785" s="35">
        <v>0</v>
      </c>
      <c r="K2785" s="35">
        <v>0</v>
      </c>
      <c r="L2785" s="35">
        <v>14.25</v>
      </c>
      <c r="M2785" s="35">
        <v>0</v>
      </c>
      <c r="N2785" s="32" t="s">
        <v>19</v>
      </c>
      <c r="O2785" s="32" t="s">
        <v>41</v>
      </c>
      <c r="P2785" s="32">
        <v>1</v>
      </c>
      <c r="Q2785" s="32" t="s">
        <v>6383</v>
      </c>
    </row>
    <row r="2786" spans="1:17" x14ac:dyDescent="0.25">
      <c r="A2786" s="57">
        <v>42251.44523568287</v>
      </c>
      <c r="B2786" s="32" t="s">
        <v>21</v>
      </c>
      <c r="C2786" s="32" t="s">
        <v>5005</v>
      </c>
      <c r="D2786" s="32" t="s">
        <v>334</v>
      </c>
      <c r="E2786" s="32" t="s">
        <v>5833</v>
      </c>
      <c r="F2786" s="32" t="s">
        <v>6384</v>
      </c>
      <c r="G2786" s="32" t="s">
        <v>367</v>
      </c>
      <c r="H2786" s="32" t="s">
        <v>366</v>
      </c>
      <c r="I2786" s="32" t="s">
        <v>2007</v>
      </c>
      <c r="J2786" s="35">
        <v>0</v>
      </c>
      <c r="K2786" s="35">
        <v>0</v>
      </c>
      <c r="L2786" s="35">
        <v>14.25</v>
      </c>
      <c r="M2786" s="35">
        <v>0</v>
      </c>
      <c r="N2786" s="32" t="s">
        <v>19</v>
      </c>
      <c r="O2786" s="32" t="s">
        <v>41</v>
      </c>
      <c r="P2786" s="32">
        <v>1</v>
      </c>
      <c r="Q2786" s="32" t="s">
        <v>5006</v>
      </c>
    </row>
    <row r="2787" spans="1:17" x14ac:dyDescent="0.25">
      <c r="A2787" s="57">
        <v>42251.446703321759</v>
      </c>
      <c r="B2787" s="32" t="s">
        <v>21</v>
      </c>
      <c r="C2787" s="32" t="s">
        <v>2341</v>
      </c>
      <c r="D2787" s="32" t="s">
        <v>334</v>
      </c>
      <c r="E2787" s="32" t="s">
        <v>5851</v>
      </c>
      <c r="F2787" s="32" t="s">
        <v>6385</v>
      </c>
      <c r="G2787" s="32" t="s">
        <v>367</v>
      </c>
      <c r="H2787" s="32" t="s">
        <v>366</v>
      </c>
      <c r="I2787" s="32" t="s">
        <v>2007</v>
      </c>
      <c r="J2787" s="35">
        <v>0</v>
      </c>
      <c r="K2787" s="35">
        <v>0</v>
      </c>
      <c r="L2787" s="35">
        <v>14.25</v>
      </c>
      <c r="M2787" s="35">
        <v>0</v>
      </c>
      <c r="N2787" s="32" t="s">
        <v>19</v>
      </c>
      <c r="O2787" s="32" t="s">
        <v>41</v>
      </c>
      <c r="P2787" s="32">
        <v>1</v>
      </c>
      <c r="Q2787" s="32" t="s">
        <v>6386</v>
      </c>
    </row>
    <row r="2788" spans="1:17" x14ac:dyDescent="0.25">
      <c r="A2788" s="57">
        <v>42251.446703321759</v>
      </c>
      <c r="B2788" s="32" t="s">
        <v>21</v>
      </c>
      <c r="C2788" s="32" t="s">
        <v>2341</v>
      </c>
      <c r="D2788" s="32" t="s">
        <v>334</v>
      </c>
      <c r="E2788" s="32" t="s">
        <v>5851</v>
      </c>
      <c r="F2788" s="32" t="s">
        <v>6385</v>
      </c>
      <c r="G2788" s="32" t="s">
        <v>367</v>
      </c>
      <c r="H2788" s="32" t="s">
        <v>366</v>
      </c>
      <c r="I2788" s="32" t="s">
        <v>2007</v>
      </c>
      <c r="J2788" s="35">
        <v>0</v>
      </c>
      <c r="K2788" s="35">
        <v>0</v>
      </c>
      <c r="L2788" s="35">
        <v>14.25</v>
      </c>
      <c r="M2788" s="35">
        <v>0</v>
      </c>
      <c r="N2788" s="32" t="s">
        <v>19</v>
      </c>
      <c r="O2788" s="32" t="s">
        <v>41</v>
      </c>
      <c r="P2788" s="32">
        <v>1</v>
      </c>
      <c r="Q2788" s="32" t="s">
        <v>6386</v>
      </c>
    </row>
    <row r="2789" spans="1:17" x14ac:dyDescent="0.25">
      <c r="A2789" s="57">
        <v>42251.446806400461</v>
      </c>
      <c r="B2789" s="32" t="s">
        <v>67</v>
      </c>
      <c r="C2789" s="32" t="s">
        <v>90</v>
      </c>
      <c r="D2789" s="32" t="s">
        <v>89</v>
      </c>
      <c r="E2789" s="32" t="s">
        <v>5570</v>
      </c>
      <c r="F2789" s="32" t="s">
        <v>6387</v>
      </c>
      <c r="G2789" s="32" t="s">
        <v>15</v>
      </c>
      <c r="H2789" s="32" t="s">
        <v>16</v>
      </c>
      <c r="I2789" s="32" t="s">
        <v>265</v>
      </c>
      <c r="J2789" s="35">
        <v>3778.17</v>
      </c>
      <c r="K2789" s="35">
        <v>0</v>
      </c>
      <c r="L2789" s="35">
        <v>0</v>
      </c>
      <c r="M2789" s="35">
        <v>0</v>
      </c>
      <c r="N2789" s="32" t="s">
        <v>17</v>
      </c>
      <c r="O2789" s="32" t="s">
        <v>18</v>
      </c>
      <c r="P2789" s="32">
        <v>1</v>
      </c>
      <c r="Q2789" s="32" t="s">
        <v>5571</v>
      </c>
    </row>
    <row r="2790" spans="1:17" x14ac:dyDescent="0.25">
      <c r="A2790" s="57">
        <v>42251.446806400461</v>
      </c>
      <c r="B2790" s="32" t="s">
        <v>67</v>
      </c>
      <c r="C2790" s="32" t="s">
        <v>90</v>
      </c>
      <c r="D2790" s="32" t="s">
        <v>89</v>
      </c>
      <c r="E2790" s="32" t="s">
        <v>5570</v>
      </c>
      <c r="F2790" s="32" t="s">
        <v>6387</v>
      </c>
      <c r="G2790" s="32" t="s">
        <v>128</v>
      </c>
      <c r="H2790" s="32" t="s">
        <v>129</v>
      </c>
      <c r="I2790" s="32" t="s">
        <v>265</v>
      </c>
      <c r="J2790" s="35">
        <v>0</v>
      </c>
      <c r="K2790" s="35">
        <v>0</v>
      </c>
      <c r="L2790" s="35">
        <v>0</v>
      </c>
      <c r="M2790" s="35">
        <v>0</v>
      </c>
      <c r="N2790" s="32" t="s">
        <v>17</v>
      </c>
      <c r="O2790" s="32" t="s">
        <v>18</v>
      </c>
      <c r="P2790" s="32">
        <v>1</v>
      </c>
      <c r="Q2790" s="32" t="s">
        <v>5571</v>
      </c>
    </row>
    <row r="2791" spans="1:17" x14ac:dyDescent="0.25">
      <c r="A2791" s="57">
        <v>42251.446806400461</v>
      </c>
      <c r="B2791" s="32" t="s">
        <v>67</v>
      </c>
      <c r="C2791" s="32" t="s">
        <v>90</v>
      </c>
      <c r="D2791" s="32" t="s">
        <v>89</v>
      </c>
      <c r="E2791" s="32" t="s">
        <v>5570</v>
      </c>
      <c r="F2791" s="32" t="s">
        <v>6387</v>
      </c>
      <c r="G2791" s="32" t="s">
        <v>128</v>
      </c>
      <c r="H2791" s="32" t="s">
        <v>127</v>
      </c>
      <c r="I2791" s="32" t="s">
        <v>265</v>
      </c>
      <c r="J2791" s="35">
        <v>0</v>
      </c>
      <c r="K2791" s="35">
        <v>0</v>
      </c>
      <c r="L2791" s="35">
        <v>0</v>
      </c>
      <c r="M2791" s="35">
        <v>0</v>
      </c>
      <c r="N2791" s="32" t="s">
        <v>17</v>
      </c>
      <c r="O2791" s="32" t="s">
        <v>18</v>
      </c>
      <c r="P2791" s="32">
        <v>1</v>
      </c>
      <c r="Q2791" s="32" t="s">
        <v>5571</v>
      </c>
    </row>
    <row r="2792" spans="1:17" x14ac:dyDescent="0.25">
      <c r="A2792" s="57">
        <v>42251.446806400461</v>
      </c>
      <c r="B2792" s="32" t="s">
        <v>67</v>
      </c>
      <c r="C2792" s="32" t="s">
        <v>90</v>
      </c>
      <c r="D2792" s="32" t="s">
        <v>89</v>
      </c>
      <c r="E2792" s="32" t="s">
        <v>5570</v>
      </c>
      <c r="F2792" s="32" t="s">
        <v>6387</v>
      </c>
      <c r="G2792" s="32" t="s">
        <v>112</v>
      </c>
      <c r="H2792" s="32" t="s">
        <v>111</v>
      </c>
      <c r="I2792" s="32" t="s">
        <v>265</v>
      </c>
      <c r="J2792" s="35">
        <v>0</v>
      </c>
      <c r="K2792" s="35">
        <v>0</v>
      </c>
      <c r="L2792" s="35">
        <v>0</v>
      </c>
      <c r="M2792" s="35">
        <v>0</v>
      </c>
      <c r="N2792" s="32" t="s">
        <v>17</v>
      </c>
      <c r="O2792" s="32" t="s">
        <v>18</v>
      </c>
      <c r="P2792" s="32">
        <v>1</v>
      </c>
      <c r="Q2792" s="32" t="s">
        <v>5571</v>
      </c>
    </row>
    <row r="2793" spans="1:17" x14ac:dyDescent="0.25">
      <c r="A2793" s="57">
        <v>42251.446806400461</v>
      </c>
      <c r="B2793" s="32" t="s">
        <v>67</v>
      </c>
      <c r="C2793" s="32" t="s">
        <v>90</v>
      </c>
      <c r="D2793" s="32" t="s">
        <v>89</v>
      </c>
      <c r="E2793" s="32" t="s">
        <v>5570</v>
      </c>
      <c r="F2793" s="32" t="s">
        <v>6387</v>
      </c>
      <c r="G2793" s="32" t="s">
        <v>112</v>
      </c>
      <c r="H2793" s="32" t="s">
        <v>150</v>
      </c>
      <c r="I2793" s="32" t="s">
        <v>265</v>
      </c>
      <c r="J2793" s="35">
        <v>0</v>
      </c>
      <c r="K2793" s="35">
        <v>0</v>
      </c>
      <c r="L2793" s="35">
        <v>0</v>
      </c>
      <c r="M2793" s="35">
        <v>0</v>
      </c>
      <c r="N2793" s="32" t="s">
        <v>17</v>
      </c>
      <c r="O2793" s="32" t="s">
        <v>18</v>
      </c>
      <c r="P2793" s="32">
        <v>1</v>
      </c>
      <c r="Q2793" s="32" t="s">
        <v>5571</v>
      </c>
    </row>
    <row r="2794" spans="1:17" x14ac:dyDescent="0.25">
      <c r="A2794" s="57">
        <v>42251.446806400461</v>
      </c>
      <c r="B2794" s="32" t="s">
        <v>67</v>
      </c>
      <c r="C2794" s="32" t="s">
        <v>90</v>
      </c>
      <c r="D2794" s="32" t="s">
        <v>89</v>
      </c>
      <c r="E2794" s="32" t="s">
        <v>5570</v>
      </c>
      <c r="F2794" s="32" t="s">
        <v>6387</v>
      </c>
      <c r="G2794" s="32" t="s">
        <v>136</v>
      </c>
      <c r="H2794" s="32" t="s">
        <v>135</v>
      </c>
      <c r="I2794" s="32" t="s">
        <v>265</v>
      </c>
      <c r="J2794" s="35">
        <v>0</v>
      </c>
      <c r="K2794" s="35">
        <v>0</v>
      </c>
      <c r="L2794" s="35">
        <v>0</v>
      </c>
      <c r="M2794" s="35">
        <v>0</v>
      </c>
      <c r="N2794" s="32" t="s">
        <v>17</v>
      </c>
      <c r="O2794" s="32" t="s">
        <v>18</v>
      </c>
      <c r="P2794" s="32">
        <v>1</v>
      </c>
      <c r="Q2794" s="32" t="s">
        <v>5571</v>
      </c>
    </row>
    <row r="2795" spans="1:17" x14ac:dyDescent="0.25">
      <c r="A2795" s="57">
        <v>42251.446806400461</v>
      </c>
      <c r="B2795" s="32" t="s">
        <v>67</v>
      </c>
      <c r="C2795" s="32" t="s">
        <v>90</v>
      </c>
      <c r="D2795" s="32" t="s">
        <v>89</v>
      </c>
      <c r="E2795" s="32" t="s">
        <v>5570</v>
      </c>
      <c r="F2795" s="32" t="s">
        <v>6387</v>
      </c>
      <c r="G2795" s="32" t="s">
        <v>113</v>
      </c>
      <c r="H2795" s="32" t="s">
        <v>134</v>
      </c>
      <c r="I2795" s="32" t="s">
        <v>265</v>
      </c>
      <c r="J2795" s="35">
        <v>0</v>
      </c>
      <c r="K2795" s="35">
        <v>0</v>
      </c>
      <c r="L2795" s="35">
        <v>0</v>
      </c>
      <c r="M2795" s="35">
        <v>0</v>
      </c>
      <c r="N2795" s="32" t="s">
        <v>17</v>
      </c>
      <c r="O2795" s="32" t="s">
        <v>18</v>
      </c>
      <c r="P2795" s="32">
        <v>1</v>
      </c>
      <c r="Q2795" s="32" t="s">
        <v>5571</v>
      </c>
    </row>
    <row r="2796" spans="1:17" x14ac:dyDescent="0.25">
      <c r="A2796" s="57">
        <v>42251.446806400461</v>
      </c>
      <c r="B2796" s="32" t="s">
        <v>67</v>
      </c>
      <c r="C2796" s="32" t="s">
        <v>90</v>
      </c>
      <c r="D2796" s="32" t="s">
        <v>89</v>
      </c>
      <c r="E2796" s="32" t="s">
        <v>5570</v>
      </c>
      <c r="F2796" s="32" t="s">
        <v>6387</v>
      </c>
      <c r="G2796" s="32" t="s">
        <v>113</v>
      </c>
      <c r="H2796" s="32" t="s">
        <v>133</v>
      </c>
      <c r="I2796" s="32" t="s">
        <v>265</v>
      </c>
      <c r="J2796" s="35">
        <v>0</v>
      </c>
      <c r="K2796" s="35">
        <v>0</v>
      </c>
      <c r="L2796" s="35">
        <v>0</v>
      </c>
      <c r="M2796" s="35">
        <v>0</v>
      </c>
      <c r="N2796" s="32" t="s">
        <v>17</v>
      </c>
      <c r="O2796" s="32" t="s">
        <v>18</v>
      </c>
      <c r="P2796" s="32">
        <v>1</v>
      </c>
      <c r="Q2796" s="32" t="s">
        <v>5571</v>
      </c>
    </row>
    <row r="2797" spans="1:17" x14ac:dyDescent="0.25">
      <c r="A2797" s="57">
        <v>42251.446806400461</v>
      </c>
      <c r="B2797" s="32" t="s">
        <v>67</v>
      </c>
      <c r="C2797" s="32" t="s">
        <v>90</v>
      </c>
      <c r="D2797" s="32" t="s">
        <v>89</v>
      </c>
      <c r="E2797" s="32" t="s">
        <v>5570</v>
      </c>
      <c r="F2797" s="32" t="s">
        <v>6387</v>
      </c>
      <c r="G2797" s="32" t="s">
        <v>108</v>
      </c>
      <c r="H2797" s="32" t="s">
        <v>107</v>
      </c>
      <c r="I2797" s="32" t="s">
        <v>265</v>
      </c>
      <c r="J2797" s="35">
        <v>0</v>
      </c>
      <c r="K2797" s="35">
        <v>0</v>
      </c>
      <c r="L2797" s="35">
        <v>0</v>
      </c>
      <c r="M2797" s="35">
        <v>0</v>
      </c>
      <c r="N2797" s="32" t="s">
        <v>17</v>
      </c>
      <c r="O2797" s="32" t="s">
        <v>18</v>
      </c>
      <c r="P2797" s="32">
        <v>1</v>
      </c>
      <c r="Q2797" s="32" t="s">
        <v>5571</v>
      </c>
    </row>
    <row r="2798" spans="1:17" x14ac:dyDescent="0.25">
      <c r="A2798" s="57">
        <v>42251.446806400461</v>
      </c>
      <c r="B2798" s="32" t="s">
        <v>67</v>
      </c>
      <c r="C2798" s="32" t="s">
        <v>90</v>
      </c>
      <c r="D2798" s="32" t="s">
        <v>89</v>
      </c>
      <c r="E2798" s="32" t="s">
        <v>5570</v>
      </c>
      <c r="F2798" s="32" t="s">
        <v>6387</v>
      </c>
      <c r="G2798" s="32" t="s">
        <v>108</v>
      </c>
      <c r="H2798" s="32" t="s">
        <v>109</v>
      </c>
      <c r="I2798" s="32" t="s">
        <v>265</v>
      </c>
      <c r="J2798" s="35">
        <v>0</v>
      </c>
      <c r="K2798" s="35">
        <v>0</v>
      </c>
      <c r="L2798" s="35">
        <v>0</v>
      </c>
      <c r="M2798" s="35">
        <v>0</v>
      </c>
      <c r="N2798" s="32" t="s">
        <v>17</v>
      </c>
      <c r="O2798" s="32" t="s">
        <v>18</v>
      </c>
      <c r="P2798" s="32">
        <v>1</v>
      </c>
      <c r="Q2798" s="32" t="s">
        <v>5571</v>
      </c>
    </row>
    <row r="2799" spans="1:17" x14ac:dyDescent="0.25">
      <c r="A2799" s="57">
        <v>42251.446806400461</v>
      </c>
      <c r="B2799" s="32" t="s">
        <v>67</v>
      </c>
      <c r="C2799" s="32" t="s">
        <v>90</v>
      </c>
      <c r="D2799" s="32" t="s">
        <v>89</v>
      </c>
      <c r="E2799" s="32" t="s">
        <v>5570</v>
      </c>
      <c r="F2799" s="32" t="s">
        <v>6387</v>
      </c>
      <c r="G2799" s="32" t="s">
        <v>108</v>
      </c>
      <c r="H2799" s="32" t="s">
        <v>110</v>
      </c>
      <c r="I2799" s="32" t="s">
        <v>265</v>
      </c>
      <c r="J2799" s="35">
        <v>0</v>
      </c>
      <c r="K2799" s="35">
        <v>0</v>
      </c>
      <c r="L2799" s="35">
        <v>0</v>
      </c>
      <c r="M2799" s="35">
        <v>0</v>
      </c>
      <c r="N2799" s="32" t="s">
        <v>17</v>
      </c>
      <c r="O2799" s="32" t="s">
        <v>18</v>
      </c>
      <c r="P2799" s="32">
        <v>1</v>
      </c>
      <c r="Q2799" s="32" t="s">
        <v>5571</v>
      </c>
    </row>
    <row r="2800" spans="1:17" x14ac:dyDescent="0.25">
      <c r="A2800" s="57">
        <v>42251.446806400461</v>
      </c>
      <c r="B2800" s="32" t="s">
        <v>67</v>
      </c>
      <c r="C2800" s="32" t="s">
        <v>90</v>
      </c>
      <c r="D2800" s="32" t="s">
        <v>89</v>
      </c>
      <c r="E2800" s="32" t="s">
        <v>5570</v>
      </c>
      <c r="F2800" s="32" t="s">
        <v>6387</v>
      </c>
      <c r="G2800" s="32" t="s">
        <v>132</v>
      </c>
      <c r="H2800" s="32" t="s">
        <v>131</v>
      </c>
      <c r="I2800" s="32" t="s">
        <v>265</v>
      </c>
      <c r="J2800" s="35">
        <v>0</v>
      </c>
      <c r="K2800" s="35">
        <v>0</v>
      </c>
      <c r="L2800" s="35">
        <v>0</v>
      </c>
      <c r="M2800" s="35">
        <v>0</v>
      </c>
      <c r="N2800" s="32" t="s">
        <v>17</v>
      </c>
      <c r="O2800" s="32" t="s">
        <v>18</v>
      </c>
      <c r="P2800" s="32">
        <v>1</v>
      </c>
      <c r="Q2800" s="32" t="s">
        <v>5571</v>
      </c>
    </row>
    <row r="2801" spans="1:17" x14ac:dyDescent="0.25">
      <c r="A2801" s="57">
        <v>42251.446806400461</v>
      </c>
      <c r="B2801" s="32" t="s">
        <v>67</v>
      </c>
      <c r="C2801" s="32" t="s">
        <v>90</v>
      </c>
      <c r="D2801" s="32" t="s">
        <v>89</v>
      </c>
      <c r="E2801" s="32" t="s">
        <v>5570</v>
      </c>
      <c r="F2801" s="32" t="s">
        <v>6387</v>
      </c>
      <c r="G2801" s="32" t="s">
        <v>94</v>
      </c>
      <c r="H2801" s="32" t="s">
        <v>95</v>
      </c>
      <c r="I2801" s="32" t="s">
        <v>265</v>
      </c>
      <c r="J2801" s="35">
        <v>0</v>
      </c>
      <c r="K2801" s="35">
        <v>0</v>
      </c>
      <c r="L2801" s="35">
        <v>0</v>
      </c>
      <c r="M2801" s="35">
        <v>0</v>
      </c>
      <c r="N2801" s="32" t="s">
        <v>17</v>
      </c>
      <c r="O2801" s="32" t="s">
        <v>18</v>
      </c>
      <c r="P2801" s="32">
        <v>1</v>
      </c>
      <c r="Q2801" s="32" t="s">
        <v>5571</v>
      </c>
    </row>
    <row r="2802" spans="1:17" x14ac:dyDescent="0.25">
      <c r="A2802" s="57">
        <v>42251.446806400461</v>
      </c>
      <c r="B2802" s="32" t="s">
        <v>67</v>
      </c>
      <c r="C2802" s="32" t="s">
        <v>90</v>
      </c>
      <c r="D2802" s="32" t="s">
        <v>89</v>
      </c>
      <c r="E2802" s="32" t="s">
        <v>5570</v>
      </c>
      <c r="F2802" s="32" t="s">
        <v>6387</v>
      </c>
      <c r="G2802" s="32" t="s">
        <v>94</v>
      </c>
      <c r="H2802" s="32" t="s">
        <v>93</v>
      </c>
      <c r="I2802" s="32" t="s">
        <v>265</v>
      </c>
      <c r="J2802" s="35">
        <v>0</v>
      </c>
      <c r="K2802" s="35">
        <v>0</v>
      </c>
      <c r="L2802" s="35">
        <v>0</v>
      </c>
      <c r="M2802" s="35">
        <v>0</v>
      </c>
      <c r="N2802" s="32" t="s">
        <v>17</v>
      </c>
      <c r="O2802" s="32" t="s">
        <v>18</v>
      </c>
      <c r="P2802" s="32">
        <v>1</v>
      </c>
      <c r="Q2802" s="32" t="s">
        <v>5571</v>
      </c>
    </row>
    <row r="2803" spans="1:17" x14ac:dyDescent="0.25">
      <c r="A2803" s="57">
        <v>42251.446806400461</v>
      </c>
      <c r="B2803" s="32" t="s">
        <v>67</v>
      </c>
      <c r="C2803" s="32" t="s">
        <v>90</v>
      </c>
      <c r="D2803" s="32" t="s">
        <v>89</v>
      </c>
      <c r="E2803" s="32" t="s">
        <v>5570</v>
      </c>
      <c r="F2803" s="32" t="s">
        <v>6387</v>
      </c>
      <c r="G2803" s="32" t="s">
        <v>92</v>
      </c>
      <c r="H2803" s="32" t="s">
        <v>91</v>
      </c>
      <c r="I2803" s="32" t="s">
        <v>265</v>
      </c>
      <c r="J2803" s="35">
        <v>0</v>
      </c>
      <c r="K2803" s="35">
        <v>0</v>
      </c>
      <c r="L2803" s="35">
        <v>0</v>
      </c>
      <c r="M2803" s="35">
        <v>0</v>
      </c>
      <c r="N2803" s="32" t="s">
        <v>17</v>
      </c>
      <c r="O2803" s="32" t="s">
        <v>18</v>
      </c>
      <c r="P2803" s="32">
        <v>1</v>
      </c>
      <c r="Q2803" s="32" t="s">
        <v>5571</v>
      </c>
    </row>
    <row r="2804" spans="1:17" x14ac:dyDescent="0.25">
      <c r="A2804" s="57">
        <v>42251.446806400461</v>
      </c>
      <c r="B2804" s="32" t="s">
        <v>67</v>
      </c>
      <c r="C2804" s="32" t="s">
        <v>90</v>
      </c>
      <c r="D2804" s="32" t="s">
        <v>89</v>
      </c>
      <c r="E2804" s="32" t="s">
        <v>5570</v>
      </c>
      <c r="F2804" s="32" t="s">
        <v>6387</v>
      </c>
      <c r="G2804" s="32" t="s">
        <v>92</v>
      </c>
      <c r="H2804" s="32" t="s">
        <v>137</v>
      </c>
      <c r="I2804" s="32" t="s">
        <v>265</v>
      </c>
      <c r="J2804" s="35">
        <v>0</v>
      </c>
      <c r="K2804" s="35">
        <v>0</v>
      </c>
      <c r="L2804" s="35">
        <v>0</v>
      </c>
      <c r="M2804" s="35">
        <v>0</v>
      </c>
      <c r="N2804" s="32" t="s">
        <v>17</v>
      </c>
      <c r="O2804" s="32" t="s">
        <v>18</v>
      </c>
      <c r="P2804" s="32">
        <v>1</v>
      </c>
      <c r="Q2804" s="32" t="s">
        <v>5571</v>
      </c>
    </row>
    <row r="2805" spans="1:17" x14ac:dyDescent="0.25">
      <c r="A2805" s="57">
        <v>42251.446806400461</v>
      </c>
      <c r="B2805" s="32" t="s">
        <v>67</v>
      </c>
      <c r="C2805" s="32" t="s">
        <v>90</v>
      </c>
      <c r="D2805" s="32" t="s">
        <v>89</v>
      </c>
      <c r="E2805" s="32" t="s">
        <v>5570</v>
      </c>
      <c r="F2805" s="32" t="s">
        <v>6387</v>
      </c>
      <c r="G2805" s="32" t="s">
        <v>75</v>
      </c>
      <c r="H2805" s="32" t="s">
        <v>98</v>
      </c>
      <c r="I2805" s="32" t="s">
        <v>265</v>
      </c>
      <c r="J2805" s="35">
        <v>0</v>
      </c>
      <c r="K2805" s="35">
        <v>0</v>
      </c>
      <c r="L2805" s="35">
        <v>0</v>
      </c>
      <c r="M2805" s="35">
        <v>0</v>
      </c>
      <c r="N2805" s="32" t="s">
        <v>17</v>
      </c>
      <c r="O2805" s="32" t="s">
        <v>18</v>
      </c>
      <c r="P2805" s="32">
        <v>1</v>
      </c>
      <c r="Q2805" s="32" t="s">
        <v>5571</v>
      </c>
    </row>
    <row r="2806" spans="1:17" x14ac:dyDescent="0.25">
      <c r="A2806" s="57">
        <v>42251.446806400461</v>
      </c>
      <c r="B2806" s="32" t="s">
        <v>67</v>
      </c>
      <c r="C2806" s="32" t="s">
        <v>90</v>
      </c>
      <c r="D2806" s="32" t="s">
        <v>89</v>
      </c>
      <c r="E2806" s="32" t="s">
        <v>5570</v>
      </c>
      <c r="F2806" s="32" t="s">
        <v>6387</v>
      </c>
      <c r="G2806" s="32" t="s">
        <v>136</v>
      </c>
      <c r="H2806" s="32" t="s">
        <v>145</v>
      </c>
      <c r="I2806" s="32" t="s">
        <v>265</v>
      </c>
      <c r="J2806" s="35">
        <v>0</v>
      </c>
      <c r="K2806" s="35">
        <v>0</v>
      </c>
      <c r="L2806" s="35">
        <v>0</v>
      </c>
      <c r="M2806" s="35">
        <v>0</v>
      </c>
      <c r="N2806" s="32" t="s">
        <v>17</v>
      </c>
      <c r="O2806" s="32" t="s">
        <v>18</v>
      </c>
      <c r="P2806" s="32">
        <v>1</v>
      </c>
      <c r="Q2806" s="32" t="s">
        <v>5571</v>
      </c>
    </row>
    <row r="2807" spans="1:17" x14ac:dyDescent="0.25">
      <c r="A2807" s="57">
        <v>42251.446806400461</v>
      </c>
      <c r="B2807" s="32" t="s">
        <v>67</v>
      </c>
      <c r="C2807" s="32" t="s">
        <v>90</v>
      </c>
      <c r="D2807" s="32" t="s">
        <v>89</v>
      </c>
      <c r="E2807" s="32" t="s">
        <v>5570</v>
      </c>
      <c r="F2807" s="32" t="s">
        <v>6387</v>
      </c>
      <c r="G2807" s="32" t="s">
        <v>141</v>
      </c>
      <c r="H2807" s="32" t="s">
        <v>140</v>
      </c>
      <c r="I2807" s="32" t="s">
        <v>265</v>
      </c>
      <c r="J2807" s="35">
        <v>0</v>
      </c>
      <c r="K2807" s="35">
        <v>0</v>
      </c>
      <c r="L2807" s="35">
        <v>0</v>
      </c>
      <c r="M2807" s="35">
        <v>0</v>
      </c>
      <c r="N2807" s="32" t="s">
        <v>17</v>
      </c>
      <c r="O2807" s="32" t="s">
        <v>18</v>
      </c>
      <c r="P2807" s="32">
        <v>1</v>
      </c>
      <c r="Q2807" s="32" t="s">
        <v>5571</v>
      </c>
    </row>
    <row r="2808" spans="1:17" x14ac:dyDescent="0.25">
      <c r="A2808" s="57">
        <v>42251.446806400461</v>
      </c>
      <c r="B2808" s="32" t="s">
        <v>67</v>
      </c>
      <c r="C2808" s="32" t="s">
        <v>90</v>
      </c>
      <c r="D2808" s="32" t="s">
        <v>89</v>
      </c>
      <c r="E2808" s="32" t="s">
        <v>5570</v>
      </c>
      <c r="F2808" s="32" t="s">
        <v>6387</v>
      </c>
      <c r="G2808" s="32" t="s">
        <v>139</v>
      </c>
      <c r="H2808" s="32" t="s">
        <v>138</v>
      </c>
      <c r="I2808" s="32" t="s">
        <v>265</v>
      </c>
      <c r="J2808" s="35">
        <v>0</v>
      </c>
      <c r="K2808" s="35">
        <v>0</v>
      </c>
      <c r="L2808" s="35">
        <v>0</v>
      </c>
      <c r="M2808" s="35">
        <v>0</v>
      </c>
      <c r="N2808" s="32" t="s">
        <v>17</v>
      </c>
      <c r="O2808" s="32" t="s">
        <v>18</v>
      </c>
      <c r="P2808" s="32">
        <v>1</v>
      </c>
      <c r="Q2808" s="32" t="s">
        <v>5571</v>
      </c>
    </row>
    <row r="2809" spans="1:17" x14ac:dyDescent="0.25">
      <c r="A2809" s="57">
        <v>42251.446806400461</v>
      </c>
      <c r="B2809" s="32" t="s">
        <v>67</v>
      </c>
      <c r="C2809" s="32" t="s">
        <v>90</v>
      </c>
      <c r="D2809" s="32" t="s">
        <v>89</v>
      </c>
      <c r="E2809" s="32" t="s">
        <v>5570</v>
      </c>
      <c r="F2809" s="32" t="s">
        <v>6387</v>
      </c>
      <c r="G2809" s="32" t="s">
        <v>149</v>
      </c>
      <c r="H2809" s="32" t="s">
        <v>148</v>
      </c>
      <c r="I2809" s="32" t="s">
        <v>265</v>
      </c>
      <c r="J2809" s="35">
        <v>0</v>
      </c>
      <c r="K2809" s="35">
        <v>0</v>
      </c>
      <c r="L2809" s="35">
        <v>0</v>
      </c>
      <c r="M2809" s="35">
        <v>0</v>
      </c>
      <c r="N2809" s="32" t="s">
        <v>17</v>
      </c>
      <c r="O2809" s="32" t="s">
        <v>18</v>
      </c>
      <c r="P2809" s="32">
        <v>1</v>
      </c>
      <c r="Q2809" s="32" t="s">
        <v>5571</v>
      </c>
    </row>
    <row r="2810" spans="1:17" x14ac:dyDescent="0.25">
      <c r="A2810" s="57">
        <v>42251.446806400461</v>
      </c>
      <c r="B2810" s="32" t="s">
        <v>67</v>
      </c>
      <c r="C2810" s="32" t="s">
        <v>90</v>
      </c>
      <c r="D2810" s="32" t="s">
        <v>89</v>
      </c>
      <c r="E2810" s="32" t="s">
        <v>5570</v>
      </c>
      <c r="F2810" s="32" t="s">
        <v>6387</v>
      </c>
      <c r="G2810" s="32" t="s">
        <v>147</v>
      </c>
      <c r="H2810" s="32" t="s">
        <v>146</v>
      </c>
      <c r="I2810" s="32" t="s">
        <v>265</v>
      </c>
      <c r="J2810" s="35">
        <v>0</v>
      </c>
      <c r="K2810" s="35">
        <v>0</v>
      </c>
      <c r="L2810" s="35">
        <v>0</v>
      </c>
      <c r="M2810" s="35">
        <v>0</v>
      </c>
      <c r="N2810" s="32" t="s">
        <v>17</v>
      </c>
      <c r="O2810" s="32" t="s">
        <v>18</v>
      </c>
      <c r="P2810" s="32">
        <v>1</v>
      </c>
      <c r="Q2810" s="32" t="s">
        <v>5571</v>
      </c>
    </row>
    <row r="2811" spans="1:17" x14ac:dyDescent="0.25">
      <c r="A2811" s="57">
        <v>42251.446806400461</v>
      </c>
      <c r="B2811" s="32" t="s">
        <v>67</v>
      </c>
      <c r="C2811" s="32" t="s">
        <v>90</v>
      </c>
      <c r="D2811" s="32" t="s">
        <v>89</v>
      </c>
      <c r="E2811" s="32" t="s">
        <v>5570</v>
      </c>
      <c r="F2811" s="32" t="s">
        <v>6387</v>
      </c>
      <c r="G2811" s="32" t="s">
        <v>776</v>
      </c>
      <c r="H2811" s="32" t="s">
        <v>775</v>
      </c>
      <c r="I2811" s="32" t="s">
        <v>265</v>
      </c>
      <c r="J2811" s="35">
        <v>0</v>
      </c>
      <c r="K2811" s="35">
        <v>0</v>
      </c>
      <c r="L2811" s="35">
        <v>0</v>
      </c>
      <c r="M2811" s="35">
        <v>0</v>
      </c>
      <c r="N2811" s="32" t="s">
        <v>17</v>
      </c>
      <c r="O2811" s="32" t="s">
        <v>18</v>
      </c>
      <c r="P2811" s="32">
        <v>1</v>
      </c>
      <c r="Q2811" s="32" t="s">
        <v>5571</v>
      </c>
    </row>
    <row r="2812" spans="1:17" x14ac:dyDescent="0.25">
      <c r="A2812" s="57">
        <v>42251.446806400461</v>
      </c>
      <c r="B2812" s="32" t="s">
        <v>67</v>
      </c>
      <c r="C2812" s="32" t="s">
        <v>90</v>
      </c>
      <c r="D2812" s="32" t="s">
        <v>89</v>
      </c>
      <c r="E2812" s="32" t="s">
        <v>5570</v>
      </c>
      <c r="F2812" s="32" t="s">
        <v>6387</v>
      </c>
      <c r="G2812" s="32" t="s">
        <v>143</v>
      </c>
      <c r="H2812" s="32" t="s">
        <v>5572</v>
      </c>
      <c r="I2812" s="32" t="s">
        <v>265</v>
      </c>
      <c r="J2812" s="35">
        <v>0</v>
      </c>
      <c r="K2812" s="35">
        <v>0</v>
      </c>
      <c r="L2812" s="35">
        <v>0</v>
      </c>
      <c r="M2812" s="35">
        <v>0</v>
      </c>
      <c r="N2812" s="32" t="s">
        <v>17</v>
      </c>
      <c r="O2812" s="32" t="s">
        <v>18</v>
      </c>
      <c r="P2812" s="32">
        <v>1</v>
      </c>
      <c r="Q2812" s="32" t="s">
        <v>5571</v>
      </c>
    </row>
    <row r="2813" spans="1:17" x14ac:dyDescent="0.25">
      <c r="A2813" s="57">
        <v>42251.446806400461</v>
      </c>
      <c r="B2813" s="32" t="s">
        <v>67</v>
      </c>
      <c r="C2813" s="32" t="s">
        <v>90</v>
      </c>
      <c r="D2813" s="32" t="s">
        <v>89</v>
      </c>
      <c r="E2813" s="32" t="s">
        <v>5570</v>
      </c>
      <c r="F2813" s="32" t="s">
        <v>6387</v>
      </c>
      <c r="G2813" s="32" t="s">
        <v>143</v>
      </c>
      <c r="H2813" s="32" t="s">
        <v>5573</v>
      </c>
      <c r="I2813" s="32" t="s">
        <v>265</v>
      </c>
      <c r="J2813" s="35">
        <v>0</v>
      </c>
      <c r="K2813" s="35">
        <v>0</v>
      </c>
      <c r="L2813" s="35">
        <v>0</v>
      </c>
      <c r="M2813" s="35">
        <v>0</v>
      </c>
      <c r="N2813" s="32" t="s">
        <v>17</v>
      </c>
      <c r="O2813" s="32" t="s">
        <v>18</v>
      </c>
      <c r="P2813" s="32">
        <v>1</v>
      </c>
      <c r="Q2813" s="32" t="s">
        <v>5571</v>
      </c>
    </row>
    <row r="2814" spans="1:17" x14ac:dyDescent="0.25">
      <c r="A2814" s="57">
        <v>42251.446806400461</v>
      </c>
      <c r="B2814" s="32" t="s">
        <v>67</v>
      </c>
      <c r="C2814" s="32" t="s">
        <v>90</v>
      </c>
      <c r="D2814" s="32" t="s">
        <v>89</v>
      </c>
      <c r="E2814" s="32" t="s">
        <v>5570</v>
      </c>
      <c r="F2814" s="32" t="s">
        <v>6387</v>
      </c>
      <c r="G2814" s="32" t="s">
        <v>5574</v>
      </c>
      <c r="H2814" s="32" t="s">
        <v>5575</v>
      </c>
      <c r="I2814" s="32" t="s">
        <v>265</v>
      </c>
      <c r="J2814" s="35">
        <v>0</v>
      </c>
      <c r="K2814" s="35">
        <v>0</v>
      </c>
      <c r="L2814" s="35">
        <v>0</v>
      </c>
      <c r="M2814" s="35">
        <v>0</v>
      </c>
      <c r="N2814" s="32" t="s">
        <v>17</v>
      </c>
      <c r="O2814" s="32" t="s">
        <v>18</v>
      </c>
      <c r="P2814" s="32">
        <v>1</v>
      </c>
      <c r="Q2814" s="32" t="s">
        <v>5571</v>
      </c>
    </row>
    <row r="2815" spans="1:17" x14ac:dyDescent="0.25">
      <c r="A2815" s="57">
        <v>42251.446806400461</v>
      </c>
      <c r="B2815" s="32" t="s">
        <v>67</v>
      </c>
      <c r="C2815" s="32" t="s">
        <v>90</v>
      </c>
      <c r="D2815" s="32" t="s">
        <v>89</v>
      </c>
      <c r="E2815" s="32" t="s">
        <v>5570</v>
      </c>
      <c r="F2815" s="32" t="s">
        <v>6387</v>
      </c>
      <c r="G2815" s="32" t="s">
        <v>5576</v>
      </c>
      <c r="H2815" s="32" t="s">
        <v>5577</v>
      </c>
      <c r="I2815" s="32" t="s">
        <v>265</v>
      </c>
      <c r="J2815" s="35">
        <v>0</v>
      </c>
      <c r="K2815" s="35">
        <v>0</v>
      </c>
      <c r="L2815" s="35">
        <v>0</v>
      </c>
      <c r="M2815" s="35">
        <v>0</v>
      </c>
      <c r="N2815" s="32" t="s">
        <v>17</v>
      </c>
      <c r="O2815" s="32" t="s">
        <v>18</v>
      </c>
      <c r="P2815" s="32">
        <v>1</v>
      </c>
      <c r="Q2815" s="32" t="s">
        <v>5571</v>
      </c>
    </row>
    <row r="2816" spans="1:17" x14ac:dyDescent="0.25">
      <c r="A2816" s="57">
        <v>42251.446806400461</v>
      </c>
      <c r="B2816" s="32" t="s">
        <v>67</v>
      </c>
      <c r="C2816" s="32" t="s">
        <v>90</v>
      </c>
      <c r="D2816" s="32" t="s">
        <v>89</v>
      </c>
      <c r="E2816" s="32" t="s">
        <v>5570</v>
      </c>
      <c r="F2816" s="32" t="s">
        <v>6387</v>
      </c>
      <c r="G2816" s="32" t="s">
        <v>5578</v>
      </c>
      <c r="H2816" s="32" t="s">
        <v>5579</v>
      </c>
      <c r="I2816" s="32" t="s">
        <v>265</v>
      </c>
      <c r="J2816" s="35">
        <v>0</v>
      </c>
      <c r="K2816" s="35">
        <v>0</v>
      </c>
      <c r="L2816" s="35">
        <v>0</v>
      </c>
      <c r="M2816" s="35">
        <v>0</v>
      </c>
      <c r="N2816" s="32" t="s">
        <v>17</v>
      </c>
      <c r="O2816" s="32" t="s">
        <v>18</v>
      </c>
      <c r="P2816" s="32">
        <v>1</v>
      </c>
      <c r="Q2816" s="32" t="s">
        <v>5571</v>
      </c>
    </row>
    <row r="2817" spans="1:17" x14ac:dyDescent="0.25">
      <c r="A2817" s="57">
        <v>42251.446806400461</v>
      </c>
      <c r="B2817" s="32" t="s">
        <v>67</v>
      </c>
      <c r="C2817" s="32" t="s">
        <v>90</v>
      </c>
      <c r="D2817" s="32" t="s">
        <v>89</v>
      </c>
      <c r="E2817" s="32" t="s">
        <v>5570</v>
      </c>
      <c r="F2817" s="32" t="s">
        <v>6387</v>
      </c>
      <c r="G2817" s="32" t="s">
        <v>5578</v>
      </c>
      <c r="H2817" s="32" t="s">
        <v>5580</v>
      </c>
      <c r="I2817" s="32" t="s">
        <v>265</v>
      </c>
      <c r="J2817" s="35">
        <v>0</v>
      </c>
      <c r="K2817" s="35">
        <v>0</v>
      </c>
      <c r="L2817" s="35">
        <v>0</v>
      </c>
      <c r="M2817" s="35">
        <v>0</v>
      </c>
      <c r="N2817" s="32" t="s">
        <v>17</v>
      </c>
      <c r="O2817" s="32" t="s">
        <v>18</v>
      </c>
      <c r="P2817" s="32">
        <v>1</v>
      </c>
      <c r="Q2817" s="32" t="s">
        <v>5571</v>
      </c>
    </row>
    <row r="2818" spans="1:17" x14ac:dyDescent="0.25">
      <c r="A2818" s="57">
        <v>42251.446806400461</v>
      </c>
      <c r="B2818" s="32" t="s">
        <v>67</v>
      </c>
      <c r="C2818" s="32" t="s">
        <v>90</v>
      </c>
      <c r="D2818" s="32" t="s">
        <v>89</v>
      </c>
      <c r="E2818" s="32" t="s">
        <v>5570</v>
      </c>
      <c r="F2818" s="32" t="s">
        <v>6387</v>
      </c>
      <c r="G2818" s="32" t="s">
        <v>5578</v>
      </c>
      <c r="H2818" s="32" t="s">
        <v>5581</v>
      </c>
      <c r="I2818" s="32" t="s">
        <v>265</v>
      </c>
      <c r="J2818" s="35">
        <v>0</v>
      </c>
      <c r="K2818" s="35">
        <v>0</v>
      </c>
      <c r="L2818" s="35">
        <v>0</v>
      </c>
      <c r="M2818" s="35">
        <v>0</v>
      </c>
      <c r="N2818" s="32" t="s">
        <v>17</v>
      </c>
      <c r="O2818" s="32" t="s">
        <v>18</v>
      </c>
      <c r="P2818" s="32">
        <v>1</v>
      </c>
      <c r="Q2818" s="32" t="s">
        <v>5571</v>
      </c>
    </row>
    <row r="2819" spans="1:17" x14ac:dyDescent="0.25">
      <c r="A2819" s="57">
        <v>42251.446806400461</v>
      </c>
      <c r="B2819" s="32" t="s">
        <v>67</v>
      </c>
      <c r="C2819" s="32" t="s">
        <v>90</v>
      </c>
      <c r="D2819" s="32" t="s">
        <v>89</v>
      </c>
      <c r="E2819" s="32" t="s">
        <v>5570</v>
      </c>
      <c r="F2819" s="32" t="s">
        <v>6387</v>
      </c>
      <c r="G2819" s="32" t="s">
        <v>5578</v>
      </c>
      <c r="H2819" s="32" t="s">
        <v>5582</v>
      </c>
      <c r="I2819" s="32" t="s">
        <v>265</v>
      </c>
      <c r="J2819" s="35">
        <v>0</v>
      </c>
      <c r="K2819" s="35">
        <v>0</v>
      </c>
      <c r="L2819" s="35">
        <v>0</v>
      </c>
      <c r="M2819" s="35">
        <v>0</v>
      </c>
      <c r="N2819" s="32" t="s">
        <v>17</v>
      </c>
      <c r="O2819" s="32" t="s">
        <v>18</v>
      </c>
      <c r="P2819" s="32">
        <v>1</v>
      </c>
      <c r="Q2819" s="32" t="s">
        <v>5571</v>
      </c>
    </row>
    <row r="2820" spans="1:17" x14ac:dyDescent="0.25">
      <c r="A2820" s="57">
        <v>42251.446806400461</v>
      </c>
      <c r="B2820" s="32" t="s">
        <v>67</v>
      </c>
      <c r="C2820" s="32" t="s">
        <v>90</v>
      </c>
      <c r="D2820" s="32" t="s">
        <v>89</v>
      </c>
      <c r="E2820" s="32" t="s">
        <v>5570</v>
      </c>
      <c r="F2820" s="32" t="s">
        <v>6387</v>
      </c>
      <c r="G2820" s="32" t="s">
        <v>5578</v>
      </c>
      <c r="H2820" s="32" t="s">
        <v>5583</v>
      </c>
      <c r="I2820" s="32" t="s">
        <v>265</v>
      </c>
      <c r="J2820" s="35">
        <v>0</v>
      </c>
      <c r="K2820" s="35">
        <v>0</v>
      </c>
      <c r="L2820" s="35">
        <v>0</v>
      </c>
      <c r="M2820" s="35">
        <v>0</v>
      </c>
      <c r="N2820" s="32" t="s">
        <v>17</v>
      </c>
      <c r="O2820" s="32" t="s">
        <v>18</v>
      </c>
      <c r="P2820" s="32">
        <v>1</v>
      </c>
      <c r="Q2820" s="32" t="s">
        <v>5571</v>
      </c>
    </row>
    <row r="2821" spans="1:17" x14ac:dyDescent="0.25">
      <c r="A2821" s="57">
        <v>42251.446806400461</v>
      </c>
      <c r="B2821" s="32" t="s">
        <v>67</v>
      </c>
      <c r="C2821" s="32" t="s">
        <v>90</v>
      </c>
      <c r="D2821" s="32" t="s">
        <v>89</v>
      </c>
      <c r="E2821" s="32" t="s">
        <v>5570</v>
      </c>
      <c r="F2821" s="32" t="s">
        <v>6387</v>
      </c>
      <c r="G2821" s="32" t="s">
        <v>5578</v>
      </c>
      <c r="H2821" s="32" t="s">
        <v>5584</v>
      </c>
      <c r="I2821" s="32" t="s">
        <v>265</v>
      </c>
      <c r="J2821" s="35">
        <v>0</v>
      </c>
      <c r="K2821" s="35">
        <v>0</v>
      </c>
      <c r="L2821" s="35">
        <v>0</v>
      </c>
      <c r="M2821" s="35">
        <v>0</v>
      </c>
      <c r="N2821" s="32" t="s">
        <v>17</v>
      </c>
      <c r="O2821" s="32" t="s">
        <v>18</v>
      </c>
      <c r="P2821" s="32">
        <v>1</v>
      </c>
      <c r="Q2821" s="32" t="s">
        <v>5571</v>
      </c>
    </row>
    <row r="2822" spans="1:17" x14ac:dyDescent="0.25">
      <c r="A2822" s="57">
        <v>42251.446806400461</v>
      </c>
      <c r="B2822" s="32" t="s">
        <v>67</v>
      </c>
      <c r="C2822" s="32" t="s">
        <v>90</v>
      </c>
      <c r="D2822" s="32" t="s">
        <v>89</v>
      </c>
      <c r="E2822" s="32" t="s">
        <v>5570</v>
      </c>
      <c r="F2822" s="32" t="s">
        <v>6387</v>
      </c>
      <c r="G2822" s="32" t="s">
        <v>5578</v>
      </c>
      <c r="H2822" s="32" t="s">
        <v>5585</v>
      </c>
      <c r="I2822" s="32" t="s">
        <v>265</v>
      </c>
      <c r="J2822" s="35">
        <v>0</v>
      </c>
      <c r="K2822" s="35">
        <v>0</v>
      </c>
      <c r="L2822" s="35">
        <v>0</v>
      </c>
      <c r="M2822" s="35">
        <v>0</v>
      </c>
      <c r="N2822" s="32" t="s">
        <v>17</v>
      </c>
      <c r="O2822" s="32" t="s">
        <v>18</v>
      </c>
      <c r="P2822" s="32">
        <v>1</v>
      </c>
      <c r="Q2822" s="32" t="s">
        <v>5571</v>
      </c>
    </row>
    <row r="2823" spans="1:17" x14ac:dyDescent="0.25">
      <c r="A2823" s="57">
        <v>42251.446806400461</v>
      </c>
      <c r="B2823" s="32" t="s">
        <v>67</v>
      </c>
      <c r="C2823" s="32" t="s">
        <v>90</v>
      </c>
      <c r="D2823" s="32" t="s">
        <v>89</v>
      </c>
      <c r="E2823" s="32" t="s">
        <v>5570</v>
      </c>
      <c r="F2823" s="32" t="s">
        <v>6387</v>
      </c>
      <c r="G2823" s="32" t="s">
        <v>5578</v>
      </c>
      <c r="H2823" s="32" t="s">
        <v>5586</v>
      </c>
      <c r="I2823" s="32" t="s">
        <v>265</v>
      </c>
      <c r="J2823" s="35">
        <v>0</v>
      </c>
      <c r="K2823" s="35">
        <v>0</v>
      </c>
      <c r="L2823" s="35">
        <v>0</v>
      </c>
      <c r="M2823" s="35">
        <v>0</v>
      </c>
      <c r="N2823" s="32" t="s">
        <v>17</v>
      </c>
      <c r="O2823" s="32" t="s">
        <v>18</v>
      </c>
      <c r="P2823" s="32">
        <v>1</v>
      </c>
      <c r="Q2823" s="32" t="s">
        <v>5571</v>
      </c>
    </row>
    <row r="2824" spans="1:17" x14ac:dyDescent="0.25">
      <c r="A2824" s="57">
        <v>42251.446806400461</v>
      </c>
      <c r="B2824" s="32" t="s">
        <v>67</v>
      </c>
      <c r="C2824" s="32" t="s">
        <v>90</v>
      </c>
      <c r="D2824" s="32" t="s">
        <v>89</v>
      </c>
      <c r="E2824" s="32" t="s">
        <v>5570</v>
      </c>
      <c r="F2824" s="32" t="s">
        <v>6387</v>
      </c>
      <c r="G2824" s="32" t="s">
        <v>5587</v>
      </c>
      <c r="H2824" s="32" t="s">
        <v>5588</v>
      </c>
      <c r="I2824" s="32" t="s">
        <v>265</v>
      </c>
      <c r="J2824" s="35">
        <v>0</v>
      </c>
      <c r="K2824" s="35">
        <v>0</v>
      </c>
      <c r="L2824" s="35">
        <v>0</v>
      </c>
      <c r="M2824" s="35">
        <v>0</v>
      </c>
      <c r="N2824" s="32" t="s">
        <v>17</v>
      </c>
      <c r="O2824" s="32" t="s">
        <v>18</v>
      </c>
      <c r="P2824" s="32">
        <v>1</v>
      </c>
      <c r="Q2824" s="32" t="s">
        <v>5571</v>
      </c>
    </row>
    <row r="2825" spans="1:17" x14ac:dyDescent="0.25">
      <c r="A2825" s="57">
        <v>42251.446806400461</v>
      </c>
      <c r="B2825" s="32" t="s">
        <v>67</v>
      </c>
      <c r="C2825" s="32" t="s">
        <v>90</v>
      </c>
      <c r="D2825" s="32" t="s">
        <v>89</v>
      </c>
      <c r="E2825" s="32" t="s">
        <v>5570</v>
      </c>
      <c r="F2825" s="32" t="s">
        <v>6387</v>
      </c>
      <c r="G2825" s="32" t="s">
        <v>5587</v>
      </c>
      <c r="H2825" s="32" t="s">
        <v>5589</v>
      </c>
      <c r="I2825" s="32" t="s">
        <v>265</v>
      </c>
      <c r="J2825" s="35">
        <v>0</v>
      </c>
      <c r="K2825" s="35">
        <v>0</v>
      </c>
      <c r="L2825" s="35">
        <v>0</v>
      </c>
      <c r="M2825" s="35">
        <v>0</v>
      </c>
      <c r="N2825" s="32" t="s">
        <v>17</v>
      </c>
      <c r="O2825" s="32" t="s">
        <v>18</v>
      </c>
      <c r="P2825" s="32">
        <v>1</v>
      </c>
      <c r="Q2825" s="32" t="s">
        <v>5571</v>
      </c>
    </row>
    <row r="2826" spans="1:17" x14ac:dyDescent="0.25">
      <c r="A2826" s="57">
        <v>42251.446806400461</v>
      </c>
      <c r="B2826" s="32" t="s">
        <v>67</v>
      </c>
      <c r="C2826" s="32" t="s">
        <v>90</v>
      </c>
      <c r="D2826" s="32" t="s">
        <v>89</v>
      </c>
      <c r="E2826" s="32" t="s">
        <v>5570</v>
      </c>
      <c r="F2826" s="32" t="s">
        <v>6387</v>
      </c>
      <c r="G2826" s="32" t="s">
        <v>5590</v>
      </c>
      <c r="H2826" s="32" t="s">
        <v>5591</v>
      </c>
      <c r="I2826" s="32" t="s">
        <v>265</v>
      </c>
      <c r="J2826" s="35">
        <v>0</v>
      </c>
      <c r="K2826" s="35">
        <v>0</v>
      </c>
      <c r="L2826" s="35">
        <v>0</v>
      </c>
      <c r="M2826" s="35">
        <v>0</v>
      </c>
      <c r="N2826" s="32" t="s">
        <v>17</v>
      </c>
      <c r="O2826" s="32" t="s">
        <v>18</v>
      </c>
      <c r="P2826" s="32">
        <v>1</v>
      </c>
      <c r="Q2826" s="32" t="s">
        <v>5571</v>
      </c>
    </row>
    <row r="2827" spans="1:17" x14ac:dyDescent="0.25">
      <c r="A2827" s="57">
        <v>42251.446806400461</v>
      </c>
      <c r="B2827" s="32" t="s">
        <v>67</v>
      </c>
      <c r="C2827" s="32" t="s">
        <v>90</v>
      </c>
      <c r="D2827" s="32" t="s">
        <v>89</v>
      </c>
      <c r="E2827" s="32" t="s">
        <v>5570</v>
      </c>
      <c r="F2827" s="32" t="s">
        <v>6387</v>
      </c>
      <c r="G2827" s="32" t="s">
        <v>28</v>
      </c>
      <c r="H2827" s="32" t="s">
        <v>5592</v>
      </c>
      <c r="I2827" s="32" t="s">
        <v>265</v>
      </c>
      <c r="J2827" s="35">
        <v>0</v>
      </c>
      <c r="K2827" s="35">
        <v>0</v>
      </c>
      <c r="L2827" s="35">
        <v>0</v>
      </c>
      <c r="M2827" s="35">
        <v>0</v>
      </c>
      <c r="N2827" s="32" t="s">
        <v>17</v>
      </c>
      <c r="O2827" s="32" t="s">
        <v>18</v>
      </c>
      <c r="P2827" s="32">
        <v>1</v>
      </c>
      <c r="Q2827" s="32" t="s">
        <v>5571</v>
      </c>
    </row>
    <row r="2828" spans="1:17" x14ac:dyDescent="0.25">
      <c r="A2828" s="57">
        <v>42251.447310729163</v>
      </c>
      <c r="B2828" s="32" t="s">
        <v>4333</v>
      </c>
      <c r="C2828" s="32" t="s">
        <v>335</v>
      </c>
      <c r="D2828" s="32" t="s">
        <v>334</v>
      </c>
      <c r="E2828" s="32" t="s">
        <v>5830</v>
      </c>
      <c r="F2828" s="32" t="s">
        <v>6388</v>
      </c>
      <c r="G2828" s="32" t="s">
        <v>367</v>
      </c>
      <c r="H2828" s="32" t="s">
        <v>366</v>
      </c>
      <c r="I2828" s="32" t="s">
        <v>2007</v>
      </c>
      <c r="J2828" s="35">
        <v>0</v>
      </c>
      <c r="K2828" s="35">
        <v>0</v>
      </c>
      <c r="L2828" s="35">
        <v>14.25</v>
      </c>
      <c r="M2828" s="35">
        <v>0</v>
      </c>
      <c r="N2828" s="32" t="s">
        <v>19</v>
      </c>
      <c r="O2828" s="32" t="s">
        <v>41</v>
      </c>
      <c r="P2828" s="32">
        <v>1</v>
      </c>
      <c r="Q2828" s="32" t="s">
        <v>6389</v>
      </c>
    </row>
    <row r="2829" spans="1:17" x14ac:dyDescent="0.25">
      <c r="A2829" s="57">
        <v>42251.447936886572</v>
      </c>
      <c r="B2829" s="32" t="s">
        <v>67</v>
      </c>
      <c r="C2829" s="32" t="s">
        <v>90</v>
      </c>
      <c r="D2829" s="32" t="s">
        <v>89</v>
      </c>
      <c r="E2829" s="32" t="s">
        <v>5593</v>
      </c>
      <c r="F2829" s="32" t="s">
        <v>6390</v>
      </c>
      <c r="G2829" s="32" t="s">
        <v>15</v>
      </c>
      <c r="H2829" s="32" t="s">
        <v>16</v>
      </c>
      <c r="I2829" s="32" t="s">
        <v>260</v>
      </c>
      <c r="J2829" s="35">
        <v>3155</v>
      </c>
      <c r="K2829" s="35">
        <v>0</v>
      </c>
      <c r="L2829" s="35">
        <v>0</v>
      </c>
      <c r="M2829" s="35">
        <v>0</v>
      </c>
      <c r="N2829" s="32" t="s">
        <v>17</v>
      </c>
      <c r="O2829" s="32" t="s">
        <v>18</v>
      </c>
      <c r="P2829" s="32">
        <v>1</v>
      </c>
      <c r="Q2829" s="32" t="s">
        <v>5594</v>
      </c>
    </row>
    <row r="2830" spans="1:17" x14ac:dyDescent="0.25">
      <c r="A2830" s="57">
        <v>42251.447936886572</v>
      </c>
      <c r="B2830" s="32" t="s">
        <v>67</v>
      </c>
      <c r="C2830" s="32" t="s">
        <v>90</v>
      </c>
      <c r="D2830" s="32" t="s">
        <v>89</v>
      </c>
      <c r="E2830" s="32" t="s">
        <v>5593</v>
      </c>
      <c r="F2830" s="32" t="s">
        <v>6390</v>
      </c>
      <c r="G2830" s="32" t="s">
        <v>174</v>
      </c>
      <c r="H2830" s="32" t="s">
        <v>173</v>
      </c>
      <c r="I2830" s="32" t="s">
        <v>260</v>
      </c>
      <c r="J2830" s="35">
        <v>0</v>
      </c>
      <c r="K2830" s="35">
        <v>0</v>
      </c>
      <c r="L2830" s="35">
        <v>0</v>
      </c>
      <c r="M2830" s="35">
        <v>0</v>
      </c>
      <c r="N2830" s="32" t="s">
        <v>17</v>
      </c>
      <c r="O2830" s="32" t="s">
        <v>18</v>
      </c>
      <c r="P2830" s="32">
        <v>1</v>
      </c>
      <c r="Q2830" s="32" t="s">
        <v>5594</v>
      </c>
    </row>
    <row r="2831" spans="1:17" x14ac:dyDescent="0.25">
      <c r="A2831" s="57">
        <v>42251.447936886572</v>
      </c>
      <c r="B2831" s="32" t="s">
        <v>67</v>
      </c>
      <c r="C2831" s="32" t="s">
        <v>90</v>
      </c>
      <c r="D2831" s="32" t="s">
        <v>89</v>
      </c>
      <c r="E2831" s="32" t="s">
        <v>5593</v>
      </c>
      <c r="F2831" s="32" t="s">
        <v>6390</v>
      </c>
      <c r="G2831" s="32" t="s">
        <v>166</v>
      </c>
      <c r="H2831" s="32" t="s">
        <v>172</v>
      </c>
      <c r="I2831" s="32" t="s">
        <v>260</v>
      </c>
      <c r="J2831" s="35">
        <v>0</v>
      </c>
      <c r="K2831" s="35">
        <v>0</v>
      </c>
      <c r="L2831" s="35">
        <v>0</v>
      </c>
      <c r="M2831" s="35">
        <v>0</v>
      </c>
      <c r="N2831" s="32" t="s">
        <v>17</v>
      </c>
      <c r="O2831" s="32" t="s">
        <v>18</v>
      </c>
      <c r="P2831" s="32">
        <v>1</v>
      </c>
      <c r="Q2831" s="32" t="s">
        <v>5594</v>
      </c>
    </row>
    <row r="2832" spans="1:17" x14ac:dyDescent="0.25">
      <c r="A2832" s="57">
        <v>42251.447936886572</v>
      </c>
      <c r="B2832" s="32" t="s">
        <v>67</v>
      </c>
      <c r="C2832" s="32" t="s">
        <v>90</v>
      </c>
      <c r="D2832" s="32" t="s">
        <v>89</v>
      </c>
      <c r="E2832" s="32" t="s">
        <v>5593</v>
      </c>
      <c r="F2832" s="32" t="s">
        <v>6390</v>
      </c>
      <c r="G2832" s="32" t="s">
        <v>166</v>
      </c>
      <c r="H2832" s="32" t="s">
        <v>171</v>
      </c>
      <c r="I2832" s="32" t="s">
        <v>260</v>
      </c>
      <c r="J2832" s="35">
        <v>0</v>
      </c>
      <c r="K2832" s="35">
        <v>0</v>
      </c>
      <c r="L2832" s="35">
        <v>0</v>
      </c>
      <c r="M2832" s="35">
        <v>0</v>
      </c>
      <c r="N2832" s="32" t="s">
        <v>17</v>
      </c>
      <c r="O2832" s="32" t="s">
        <v>18</v>
      </c>
      <c r="P2832" s="32">
        <v>1</v>
      </c>
      <c r="Q2832" s="32" t="s">
        <v>5594</v>
      </c>
    </row>
    <row r="2833" spans="1:17" x14ac:dyDescent="0.25">
      <c r="A2833" s="57">
        <v>42251.447936886572</v>
      </c>
      <c r="B2833" s="32" t="s">
        <v>67</v>
      </c>
      <c r="C2833" s="32" t="s">
        <v>90</v>
      </c>
      <c r="D2833" s="32" t="s">
        <v>89</v>
      </c>
      <c r="E2833" s="32" t="s">
        <v>5593</v>
      </c>
      <c r="F2833" s="32" t="s">
        <v>6390</v>
      </c>
      <c r="G2833" s="32" t="s">
        <v>170</v>
      </c>
      <c r="H2833" s="32" t="s">
        <v>169</v>
      </c>
      <c r="I2833" s="32" t="s">
        <v>260</v>
      </c>
      <c r="J2833" s="35">
        <v>0</v>
      </c>
      <c r="K2833" s="35">
        <v>0</v>
      </c>
      <c r="L2833" s="35">
        <v>0</v>
      </c>
      <c r="M2833" s="35">
        <v>0</v>
      </c>
      <c r="N2833" s="32" t="s">
        <v>17</v>
      </c>
      <c r="O2833" s="32" t="s">
        <v>18</v>
      </c>
      <c r="P2833" s="32">
        <v>1</v>
      </c>
      <c r="Q2833" s="32" t="s">
        <v>5594</v>
      </c>
    </row>
    <row r="2834" spans="1:17" x14ac:dyDescent="0.25">
      <c r="A2834" s="57">
        <v>42251.447936886572</v>
      </c>
      <c r="B2834" s="32" t="s">
        <v>67</v>
      </c>
      <c r="C2834" s="32" t="s">
        <v>90</v>
      </c>
      <c r="D2834" s="32" t="s">
        <v>89</v>
      </c>
      <c r="E2834" s="32" t="s">
        <v>5593</v>
      </c>
      <c r="F2834" s="32" t="s">
        <v>6390</v>
      </c>
      <c r="G2834" s="32" t="s">
        <v>166</v>
      </c>
      <c r="H2834" s="32" t="s">
        <v>168</v>
      </c>
      <c r="I2834" s="32" t="s">
        <v>260</v>
      </c>
      <c r="J2834" s="35">
        <v>0</v>
      </c>
      <c r="K2834" s="35">
        <v>0</v>
      </c>
      <c r="L2834" s="35">
        <v>0</v>
      </c>
      <c r="M2834" s="35">
        <v>0</v>
      </c>
      <c r="N2834" s="32" t="s">
        <v>17</v>
      </c>
      <c r="O2834" s="32" t="s">
        <v>18</v>
      </c>
      <c r="P2834" s="32">
        <v>1</v>
      </c>
      <c r="Q2834" s="32" t="s">
        <v>5594</v>
      </c>
    </row>
    <row r="2835" spans="1:17" x14ac:dyDescent="0.25">
      <c r="A2835" s="57">
        <v>42251.447936886572</v>
      </c>
      <c r="B2835" s="32" t="s">
        <v>67</v>
      </c>
      <c r="C2835" s="32" t="s">
        <v>90</v>
      </c>
      <c r="D2835" s="32" t="s">
        <v>89</v>
      </c>
      <c r="E2835" s="32" t="s">
        <v>5593</v>
      </c>
      <c r="F2835" s="32" t="s">
        <v>6390</v>
      </c>
      <c r="G2835" s="32" t="s">
        <v>166</v>
      </c>
      <c r="H2835" s="32" t="s">
        <v>167</v>
      </c>
      <c r="I2835" s="32" t="s">
        <v>260</v>
      </c>
      <c r="J2835" s="35">
        <v>0</v>
      </c>
      <c r="K2835" s="35">
        <v>0</v>
      </c>
      <c r="L2835" s="35">
        <v>0</v>
      </c>
      <c r="M2835" s="35">
        <v>0</v>
      </c>
      <c r="N2835" s="32" t="s">
        <v>17</v>
      </c>
      <c r="O2835" s="32" t="s">
        <v>18</v>
      </c>
      <c r="P2835" s="32">
        <v>1</v>
      </c>
      <c r="Q2835" s="32" t="s">
        <v>5594</v>
      </c>
    </row>
    <row r="2836" spans="1:17" x14ac:dyDescent="0.25">
      <c r="A2836" s="57">
        <v>42251.447936886572</v>
      </c>
      <c r="B2836" s="32" t="s">
        <v>67</v>
      </c>
      <c r="C2836" s="32" t="s">
        <v>90</v>
      </c>
      <c r="D2836" s="32" t="s">
        <v>89</v>
      </c>
      <c r="E2836" s="32" t="s">
        <v>5593</v>
      </c>
      <c r="F2836" s="32" t="s">
        <v>6390</v>
      </c>
      <c r="G2836" s="32" t="s">
        <v>166</v>
      </c>
      <c r="H2836" s="32" t="s">
        <v>165</v>
      </c>
      <c r="I2836" s="32" t="s">
        <v>260</v>
      </c>
      <c r="J2836" s="35">
        <v>0</v>
      </c>
      <c r="K2836" s="35">
        <v>0</v>
      </c>
      <c r="L2836" s="35">
        <v>0</v>
      </c>
      <c r="M2836" s="35">
        <v>0</v>
      </c>
      <c r="N2836" s="32" t="s">
        <v>17</v>
      </c>
      <c r="O2836" s="32" t="s">
        <v>18</v>
      </c>
      <c r="P2836" s="32">
        <v>1</v>
      </c>
      <c r="Q2836" s="32" t="s">
        <v>5594</v>
      </c>
    </row>
    <row r="2837" spans="1:17" x14ac:dyDescent="0.25">
      <c r="A2837" s="57">
        <v>42251.447936886572</v>
      </c>
      <c r="B2837" s="32" t="s">
        <v>67</v>
      </c>
      <c r="C2837" s="32" t="s">
        <v>90</v>
      </c>
      <c r="D2837" s="32" t="s">
        <v>89</v>
      </c>
      <c r="E2837" s="32" t="s">
        <v>5593</v>
      </c>
      <c r="F2837" s="32" t="s">
        <v>6390</v>
      </c>
      <c r="G2837" s="32" t="s">
        <v>87</v>
      </c>
      <c r="H2837" s="32" t="s">
        <v>164</v>
      </c>
      <c r="I2837" s="32" t="s">
        <v>260</v>
      </c>
      <c r="J2837" s="35">
        <v>0</v>
      </c>
      <c r="K2837" s="35">
        <v>0</v>
      </c>
      <c r="L2837" s="35">
        <v>0</v>
      </c>
      <c r="M2837" s="35">
        <v>0</v>
      </c>
      <c r="N2837" s="32" t="s">
        <v>17</v>
      </c>
      <c r="O2837" s="32" t="s">
        <v>18</v>
      </c>
      <c r="P2837" s="32">
        <v>1</v>
      </c>
      <c r="Q2837" s="32" t="s">
        <v>5594</v>
      </c>
    </row>
    <row r="2838" spans="1:17" x14ac:dyDescent="0.25">
      <c r="A2838" s="57">
        <v>42251.447936886572</v>
      </c>
      <c r="B2838" s="32" t="s">
        <v>67</v>
      </c>
      <c r="C2838" s="32" t="s">
        <v>90</v>
      </c>
      <c r="D2838" s="32" t="s">
        <v>89</v>
      </c>
      <c r="E2838" s="32" t="s">
        <v>5593</v>
      </c>
      <c r="F2838" s="32" t="s">
        <v>6390</v>
      </c>
      <c r="G2838" s="32" t="s">
        <v>99</v>
      </c>
      <c r="H2838" s="32" t="s">
        <v>163</v>
      </c>
      <c r="I2838" s="32" t="s">
        <v>260</v>
      </c>
      <c r="J2838" s="35">
        <v>0</v>
      </c>
      <c r="K2838" s="35">
        <v>0</v>
      </c>
      <c r="L2838" s="35">
        <v>0</v>
      </c>
      <c r="M2838" s="35">
        <v>0</v>
      </c>
      <c r="N2838" s="32" t="s">
        <v>17</v>
      </c>
      <c r="O2838" s="32" t="s">
        <v>18</v>
      </c>
      <c r="P2838" s="32">
        <v>1</v>
      </c>
      <c r="Q2838" s="32" t="s">
        <v>5594</v>
      </c>
    </row>
    <row r="2839" spans="1:17" x14ac:dyDescent="0.25">
      <c r="A2839" s="57">
        <v>42251.447936886572</v>
      </c>
      <c r="B2839" s="32" t="s">
        <v>67</v>
      </c>
      <c r="C2839" s="32" t="s">
        <v>90</v>
      </c>
      <c r="D2839" s="32" t="s">
        <v>89</v>
      </c>
      <c r="E2839" s="32" t="s">
        <v>5593</v>
      </c>
      <c r="F2839" s="32" t="s">
        <v>6390</v>
      </c>
      <c r="G2839" s="32" t="s">
        <v>119</v>
      </c>
      <c r="H2839" s="32" t="s">
        <v>161</v>
      </c>
      <c r="I2839" s="32" t="s">
        <v>260</v>
      </c>
      <c r="J2839" s="35">
        <v>0</v>
      </c>
      <c r="K2839" s="35">
        <v>0</v>
      </c>
      <c r="L2839" s="35">
        <v>0</v>
      </c>
      <c r="M2839" s="35">
        <v>0</v>
      </c>
      <c r="N2839" s="32" t="s">
        <v>17</v>
      </c>
      <c r="O2839" s="32" t="s">
        <v>18</v>
      </c>
      <c r="P2839" s="32">
        <v>1</v>
      </c>
      <c r="Q2839" s="32" t="s">
        <v>5594</v>
      </c>
    </row>
    <row r="2840" spans="1:17" x14ac:dyDescent="0.25">
      <c r="A2840" s="57">
        <v>42251.447936886572</v>
      </c>
      <c r="B2840" s="32" t="s">
        <v>67</v>
      </c>
      <c r="C2840" s="32" t="s">
        <v>90</v>
      </c>
      <c r="D2840" s="32" t="s">
        <v>89</v>
      </c>
      <c r="E2840" s="32" t="s">
        <v>5593</v>
      </c>
      <c r="F2840" s="32" t="s">
        <v>6390</v>
      </c>
      <c r="G2840" s="32" t="s">
        <v>119</v>
      </c>
      <c r="H2840" s="32" t="s">
        <v>160</v>
      </c>
      <c r="I2840" s="32" t="s">
        <v>260</v>
      </c>
      <c r="J2840" s="35">
        <v>0</v>
      </c>
      <c r="K2840" s="35">
        <v>0</v>
      </c>
      <c r="L2840" s="35">
        <v>0</v>
      </c>
      <c r="M2840" s="35">
        <v>0</v>
      </c>
      <c r="N2840" s="32" t="s">
        <v>17</v>
      </c>
      <c r="O2840" s="32" t="s">
        <v>18</v>
      </c>
      <c r="P2840" s="32">
        <v>1</v>
      </c>
      <c r="Q2840" s="32" t="s">
        <v>5594</v>
      </c>
    </row>
    <row r="2841" spans="1:17" x14ac:dyDescent="0.25">
      <c r="A2841" s="57">
        <v>42251.447936886572</v>
      </c>
      <c r="B2841" s="32" t="s">
        <v>67</v>
      </c>
      <c r="C2841" s="32" t="s">
        <v>90</v>
      </c>
      <c r="D2841" s="32" t="s">
        <v>89</v>
      </c>
      <c r="E2841" s="32" t="s">
        <v>5593</v>
      </c>
      <c r="F2841" s="32" t="s">
        <v>6390</v>
      </c>
      <c r="G2841" s="32" t="s">
        <v>100</v>
      </c>
      <c r="H2841" s="32" t="s">
        <v>159</v>
      </c>
      <c r="I2841" s="32" t="s">
        <v>260</v>
      </c>
      <c r="J2841" s="35">
        <v>0</v>
      </c>
      <c r="K2841" s="35">
        <v>0</v>
      </c>
      <c r="L2841" s="35">
        <v>0</v>
      </c>
      <c r="M2841" s="35">
        <v>0</v>
      </c>
      <c r="N2841" s="32" t="s">
        <v>17</v>
      </c>
      <c r="O2841" s="32" t="s">
        <v>18</v>
      </c>
      <c r="P2841" s="32">
        <v>1</v>
      </c>
      <c r="Q2841" s="32" t="s">
        <v>5594</v>
      </c>
    </row>
    <row r="2842" spans="1:17" x14ac:dyDescent="0.25">
      <c r="A2842" s="57">
        <v>42251.447936886572</v>
      </c>
      <c r="B2842" s="32" t="s">
        <v>67</v>
      </c>
      <c r="C2842" s="32" t="s">
        <v>90</v>
      </c>
      <c r="D2842" s="32" t="s">
        <v>89</v>
      </c>
      <c r="E2842" s="32" t="s">
        <v>5593</v>
      </c>
      <c r="F2842" s="32" t="s">
        <v>6390</v>
      </c>
      <c r="G2842" s="32" t="s">
        <v>99</v>
      </c>
      <c r="H2842" s="32" t="s">
        <v>158</v>
      </c>
      <c r="I2842" s="32" t="s">
        <v>260</v>
      </c>
      <c r="J2842" s="35">
        <v>0</v>
      </c>
      <c r="K2842" s="35">
        <v>0</v>
      </c>
      <c r="L2842" s="35">
        <v>0</v>
      </c>
      <c r="M2842" s="35">
        <v>0</v>
      </c>
      <c r="N2842" s="32" t="s">
        <v>17</v>
      </c>
      <c r="O2842" s="32" t="s">
        <v>18</v>
      </c>
      <c r="P2842" s="32">
        <v>1</v>
      </c>
      <c r="Q2842" s="32" t="s">
        <v>5594</v>
      </c>
    </row>
    <row r="2843" spans="1:17" x14ac:dyDescent="0.25">
      <c r="A2843" s="57">
        <v>42251.447936886572</v>
      </c>
      <c r="B2843" s="32" t="s">
        <v>67</v>
      </c>
      <c r="C2843" s="32" t="s">
        <v>90</v>
      </c>
      <c r="D2843" s="32" t="s">
        <v>89</v>
      </c>
      <c r="E2843" s="32" t="s">
        <v>5593</v>
      </c>
      <c r="F2843" s="32" t="s">
        <v>6390</v>
      </c>
      <c r="G2843" s="32" t="s">
        <v>99</v>
      </c>
      <c r="H2843" s="32" t="s">
        <v>157</v>
      </c>
      <c r="I2843" s="32" t="s">
        <v>260</v>
      </c>
      <c r="J2843" s="35">
        <v>0</v>
      </c>
      <c r="K2843" s="35">
        <v>0</v>
      </c>
      <c r="L2843" s="35">
        <v>0</v>
      </c>
      <c r="M2843" s="35">
        <v>0</v>
      </c>
      <c r="N2843" s="32" t="s">
        <v>17</v>
      </c>
      <c r="O2843" s="32" t="s">
        <v>18</v>
      </c>
      <c r="P2843" s="32">
        <v>1</v>
      </c>
      <c r="Q2843" s="32" t="s">
        <v>5594</v>
      </c>
    </row>
    <row r="2844" spans="1:17" x14ac:dyDescent="0.25">
      <c r="A2844" s="57">
        <v>42251.447936886572</v>
      </c>
      <c r="B2844" s="32" t="s">
        <v>67</v>
      </c>
      <c r="C2844" s="32" t="s">
        <v>90</v>
      </c>
      <c r="D2844" s="32" t="s">
        <v>89</v>
      </c>
      <c r="E2844" s="32" t="s">
        <v>5593</v>
      </c>
      <c r="F2844" s="32" t="s">
        <v>6390</v>
      </c>
      <c r="G2844" s="32" t="s">
        <v>99</v>
      </c>
      <c r="H2844" s="32" t="s">
        <v>156</v>
      </c>
      <c r="I2844" s="32" t="s">
        <v>260</v>
      </c>
      <c r="J2844" s="35">
        <v>0</v>
      </c>
      <c r="K2844" s="35">
        <v>0</v>
      </c>
      <c r="L2844" s="35">
        <v>0</v>
      </c>
      <c r="M2844" s="35">
        <v>0</v>
      </c>
      <c r="N2844" s="32" t="s">
        <v>17</v>
      </c>
      <c r="O2844" s="32" t="s">
        <v>18</v>
      </c>
      <c r="P2844" s="32">
        <v>1</v>
      </c>
      <c r="Q2844" s="32" t="s">
        <v>5594</v>
      </c>
    </row>
    <row r="2845" spans="1:17" x14ac:dyDescent="0.25">
      <c r="A2845" s="57">
        <v>42251.447936886572</v>
      </c>
      <c r="B2845" s="32" t="s">
        <v>67</v>
      </c>
      <c r="C2845" s="32" t="s">
        <v>90</v>
      </c>
      <c r="D2845" s="32" t="s">
        <v>89</v>
      </c>
      <c r="E2845" s="32" t="s">
        <v>5593</v>
      </c>
      <c r="F2845" s="32" t="s">
        <v>6390</v>
      </c>
      <c r="G2845" s="32" t="s">
        <v>155</v>
      </c>
      <c r="H2845" s="32" t="s">
        <v>154</v>
      </c>
      <c r="I2845" s="32" t="s">
        <v>260</v>
      </c>
      <c r="J2845" s="35">
        <v>0</v>
      </c>
      <c r="K2845" s="35">
        <v>0</v>
      </c>
      <c r="L2845" s="35">
        <v>0</v>
      </c>
      <c r="M2845" s="35">
        <v>0</v>
      </c>
      <c r="N2845" s="32" t="s">
        <v>17</v>
      </c>
      <c r="O2845" s="32" t="s">
        <v>18</v>
      </c>
      <c r="P2845" s="32">
        <v>1</v>
      </c>
      <c r="Q2845" s="32" t="s">
        <v>5594</v>
      </c>
    </row>
    <row r="2846" spans="1:17" x14ac:dyDescent="0.25">
      <c r="A2846" s="57">
        <v>42251.447936886572</v>
      </c>
      <c r="B2846" s="32" t="s">
        <v>67</v>
      </c>
      <c r="C2846" s="32" t="s">
        <v>90</v>
      </c>
      <c r="D2846" s="32" t="s">
        <v>89</v>
      </c>
      <c r="E2846" s="32" t="s">
        <v>5593</v>
      </c>
      <c r="F2846" s="32" t="s">
        <v>6390</v>
      </c>
      <c r="G2846" s="32" t="s">
        <v>153</v>
      </c>
      <c r="H2846" s="32" t="s">
        <v>152</v>
      </c>
      <c r="I2846" s="32" t="s">
        <v>260</v>
      </c>
      <c r="J2846" s="35">
        <v>0</v>
      </c>
      <c r="K2846" s="35">
        <v>0</v>
      </c>
      <c r="L2846" s="35">
        <v>0</v>
      </c>
      <c r="M2846" s="35">
        <v>0</v>
      </c>
      <c r="N2846" s="32" t="s">
        <v>17</v>
      </c>
      <c r="O2846" s="32" t="s">
        <v>18</v>
      </c>
      <c r="P2846" s="32">
        <v>1</v>
      </c>
      <c r="Q2846" s="32" t="s">
        <v>5594</v>
      </c>
    </row>
    <row r="2847" spans="1:17" x14ac:dyDescent="0.25">
      <c r="A2847" s="57">
        <v>42251.447936886572</v>
      </c>
      <c r="B2847" s="32" t="s">
        <v>67</v>
      </c>
      <c r="C2847" s="32" t="s">
        <v>90</v>
      </c>
      <c r="D2847" s="32" t="s">
        <v>89</v>
      </c>
      <c r="E2847" s="32" t="s">
        <v>5593</v>
      </c>
      <c r="F2847" s="32" t="s">
        <v>6390</v>
      </c>
      <c r="G2847" s="32" t="s">
        <v>115</v>
      </c>
      <c r="H2847" s="32" t="s">
        <v>189</v>
      </c>
      <c r="I2847" s="32" t="s">
        <v>260</v>
      </c>
      <c r="J2847" s="35">
        <v>0</v>
      </c>
      <c r="K2847" s="35">
        <v>0</v>
      </c>
      <c r="L2847" s="35">
        <v>0</v>
      </c>
      <c r="M2847" s="35">
        <v>0</v>
      </c>
      <c r="N2847" s="32" t="s">
        <v>17</v>
      </c>
      <c r="O2847" s="32" t="s">
        <v>18</v>
      </c>
      <c r="P2847" s="32">
        <v>1</v>
      </c>
      <c r="Q2847" s="32" t="s">
        <v>5594</v>
      </c>
    </row>
    <row r="2848" spans="1:17" x14ac:dyDescent="0.25">
      <c r="A2848" s="57">
        <v>42251.447936886572</v>
      </c>
      <c r="B2848" s="32" t="s">
        <v>67</v>
      </c>
      <c r="C2848" s="32" t="s">
        <v>90</v>
      </c>
      <c r="D2848" s="32" t="s">
        <v>89</v>
      </c>
      <c r="E2848" s="32" t="s">
        <v>5593</v>
      </c>
      <c r="F2848" s="32" t="s">
        <v>6390</v>
      </c>
      <c r="G2848" s="32" t="s">
        <v>115</v>
      </c>
      <c r="H2848" s="32" t="s">
        <v>188</v>
      </c>
      <c r="I2848" s="32" t="s">
        <v>260</v>
      </c>
      <c r="J2848" s="35">
        <v>0</v>
      </c>
      <c r="K2848" s="35">
        <v>0</v>
      </c>
      <c r="L2848" s="35">
        <v>0</v>
      </c>
      <c r="M2848" s="35">
        <v>0</v>
      </c>
      <c r="N2848" s="32" t="s">
        <v>17</v>
      </c>
      <c r="O2848" s="32" t="s">
        <v>18</v>
      </c>
      <c r="P2848" s="32">
        <v>1</v>
      </c>
      <c r="Q2848" s="32" t="s">
        <v>5594</v>
      </c>
    </row>
    <row r="2849" spans="1:17" x14ac:dyDescent="0.25">
      <c r="A2849" s="57">
        <v>42251.447936886572</v>
      </c>
      <c r="B2849" s="32" t="s">
        <v>67</v>
      </c>
      <c r="C2849" s="32" t="s">
        <v>90</v>
      </c>
      <c r="D2849" s="32" t="s">
        <v>89</v>
      </c>
      <c r="E2849" s="32" t="s">
        <v>5593</v>
      </c>
      <c r="F2849" s="32" t="s">
        <v>6390</v>
      </c>
      <c r="G2849" s="32" t="s">
        <v>85</v>
      </c>
      <c r="H2849" s="32" t="s">
        <v>187</v>
      </c>
      <c r="I2849" s="32" t="s">
        <v>260</v>
      </c>
      <c r="J2849" s="35">
        <v>0</v>
      </c>
      <c r="K2849" s="35">
        <v>0</v>
      </c>
      <c r="L2849" s="35">
        <v>0</v>
      </c>
      <c r="M2849" s="35">
        <v>0</v>
      </c>
      <c r="N2849" s="32" t="s">
        <v>17</v>
      </c>
      <c r="O2849" s="32" t="s">
        <v>18</v>
      </c>
      <c r="P2849" s="32">
        <v>1</v>
      </c>
      <c r="Q2849" s="32" t="s">
        <v>5594</v>
      </c>
    </row>
    <row r="2850" spans="1:17" x14ac:dyDescent="0.25">
      <c r="A2850" s="57">
        <v>42251.447936886572</v>
      </c>
      <c r="B2850" s="32" t="s">
        <v>67</v>
      </c>
      <c r="C2850" s="32" t="s">
        <v>90</v>
      </c>
      <c r="D2850" s="32" t="s">
        <v>89</v>
      </c>
      <c r="E2850" s="32" t="s">
        <v>5593</v>
      </c>
      <c r="F2850" s="32" t="s">
        <v>6390</v>
      </c>
      <c r="G2850" s="32" t="s">
        <v>85</v>
      </c>
      <c r="H2850" s="32" t="s">
        <v>186</v>
      </c>
      <c r="I2850" s="32" t="s">
        <v>260</v>
      </c>
      <c r="J2850" s="35">
        <v>0</v>
      </c>
      <c r="K2850" s="35">
        <v>0</v>
      </c>
      <c r="L2850" s="35">
        <v>0</v>
      </c>
      <c r="M2850" s="35">
        <v>0</v>
      </c>
      <c r="N2850" s="32" t="s">
        <v>17</v>
      </c>
      <c r="O2850" s="32" t="s">
        <v>18</v>
      </c>
      <c r="P2850" s="32">
        <v>1</v>
      </c>
      <c r="Q2850" s="32" t="s">
        <v>5594</v>
      </c>
    </row>
    <row r="2851" spans="1:17" x14ac:dyDescent="0.25">
      <c r="A2851" s="57">
        <v>42251.447936886572</v>
      </c>
      <c r="B2851" s="32" t="s">
        <v>67</v>
      </c>
      <c r="C2851" s="32" t="s">
        <v>90</v>
      </c>
      <c r="D2851" s="32" t="s">
        <v>89</v>
      </c>
      <c r="E2851" s="32" t="s">
        <v>5593</v>
      </c>
      <c r="F2851" s="32" t="s">
        <v>6390</v>
      </c>
      <c r="G2851" s="32" t="s">
        <v>86</v>
      </c>
      <c r="H2851" s="32" t="s">
        <v>184</v>
      </c>
      <c r="I2851" s="32" t="s">
        <v>260</v>
      </c>
      <c r="J2851" s="35">
        <v>0</v>
      </c>
      <c r="K2851" s="35">
        <v>0</v>
      </c>
      <c r="L2851" s="35">
        <v>0</v>
      </c>
      <c r="M2851" s="35">
        <v>0</v>
      </c>
      <c r="N2851" s="32" t="s">
        <v>17</v>
      </c>
      <c r="O2851" s="32" t="s">
        <v>18</v>
      </c>
      <c r="P2851" s="32">
        <v>1</v>
      </c>
      <c r="Q2851" s="32" t="s">
        <v>5594</v>
      </c>
    </row>
    <row r="2852" spans="1:17" x14ac:dyDescent="0.25">
      <c r="A2852" s="57">
        <v>42251.447936886572</v>
      </c>
      <c r="B2852" s="32" t="s">
        <v>67</v>
      </c>
      <c r="C2852" s="32" t="s">
        <v>90</v>
      </c>
      <c r="D2852" s="32" t="s">
        <v>89</v>
      </c>
      <c r="E2852" s="32" t="s">
        <v>5593</v>
      </c>
      <c r="F2852" s="32" t="s">
        <v>6390</v>
      </c>
      <c r="G2852" s="32" t="s">
        <v>100</v>
      </c>
      <c r="H2852" s="32" t="s">
        <v>151</v>
      </c>
      <c r="I2852" s="32" t="s">
        <v>260</v>
      </c>
      <c r="J2852" s="35">
        <v>0</v>
      </c>
      <c r="K2852" s="35">
        <v>0</v>
      </c>
      <c r="L2852" s="35">
        <v>0</v>
      </c>
      <c r="M2852" s="35">
        <v>0</v>
      </c>
      <c r="N2852" s="32" t="s">
        <v>17</v>
      </c>
      <c r="O2852" s="32" t="s">
        <v>18</v>
      </c>
      <c r="P2852" s="32">
        <v>1</v>
      </c>
      <c r="Q2852" s="32" t="s">
        <v>5594</v>
      </c>
    </row>
    <row r="2853" spans="1:17" x14ac:dyDescent="0.25">
      <c r="A2853" s="57">
        <v>42251.447936886572</v>
      </c>
      <c r="B2853" s="32" t="s">
        <v>67</v>
      </c>
      <c r="C2853" s="32" t="s">
        <v>90</v>
      </c>
      <c r="D2853" s="32" t="s">
        <v>89</v>
      </c>
      <c r="E2853" s="32" t="s">
        <v>5593</v>
      </c>
      <c r="F2853" s="32" t="s">
        <v>6390</v>
      </c>
      <c r="G2853" s="32" t="s">
        <v>124</v>
      </c>
      <c r="H2853" s="32" t="s">
        <v>123</v>
      </c>
      <c r="I2853" s="32" t="s">
        <v>260</v>
      </c>
      <c r="J2853" s="35">
        <v>0</v>
      </c>
      <c r="K2853" s="35">
        <v>0</v>
      </c>
      <c r="L2853" s="35">
        <v>0</v>
      </c>
      <c r="M2853" s="35">
        <v>0</v>
      </c>
      <c r="N2853" s="32" t="s">
        <v>17</v>
      </c>
      <c r="O2853" s="32" t="s">
        <v>18</v>
      </c>
      <c r="P2853" s="32">
        <v>1</v>
      </c>
      <c r="Q2853" s="32" t="s">
        <v>5594</v>
      </c>
    </row>
    <row r="2854" spans="1:17" x14ac:dyDescent="0.25">
      <c r="A2854" s="57">
        <v>42251.447936886572</v>
      </c>
      <c r="B2854" s="32" t="s">
        <v>67</v>
      </c>
      <c r="C2854" s="32" t="s">
        <v>90</v>
      </c>
      <c r="D2854" s="32" t="s">
        <v>89</v>
      </c>
      <c r="E2854" s="32" t="s">
        <v>5593</v>
      </c>
      <c r="F2854" s="32" t="s">
        <v>6390</v>
      </c>
      <c r="G2854" s="32" t="s">
        <v>119</v>
      </c>
      <c r="H2854" s="32" t="s">
        <v>122</v>
      </c>
      <c r="I2854" s="32" t="s">
        <v>260</v>
      </c>
      <c r="J2854" s="35">
        <v>0</v>
      </c>
      <c r="K2854" s="35">
        <v>0</v>
      </c>
      <c r="L2854" s="35">
        <v>0</v>
      </c>
      <c r="M2854" s="35">
        <v>0</v>
      </c>
      <c r="N2854" s="32" t="s">
        <v>17</v>
      </c>
      <c r="O2854" s="32" t="s">
        <v>18</v>
      </c>
      <c r="P2854" s="32">
        <v>1</v>
      </c>
      <c r="Q2854" s="32" t="s">
        <v>5594</v>
      </c>
    </row>
    <row r="2855" spans="1:17" x14ac:dyDescent="0.25">
      <c r="A2855" s="57">
        <v>42251.447936886572</v>
      </c>
      <c r="B2855" s="32" t="s">
        <v>67</v>
      </c>
      <c r="C2855" s="32" t="s">
        <v>90</v>
      </c>
      <c r="D2855" s="32" t="s">
        <v>89</v>
      </c>
      <c r="E2855" s="32" t="s">
        <v>5593</v>
      </c>
      <c r="F2855" s="32" t="s">
        <v>6390</v>
      </c>
      <c r="G2855" s="32" t="s">
        <v>85</v>
      </c>
      <c r="H2855" s="32" t="s">
        <v>121</v>
      </c>
      <c r="I2855" s="32" t="s">
        <v>260</v>
      </c>
      <c r="J2855" s="35">
        <v>0</v>
      </c>
      <c r="K2855" s="35">
        <v>0</v>
      </c>
      <c r="L2855" s="35">
        <v>0</v>
      </c>
      <c r="M2855" s="35">
        <v>0</v>
      </c>
      <c r="N2855" s="32" t="s">
        <v>17</v>
      </c>
      <c r="O2855" s="32" t="s">
        <v>18</v>
      </c>
      <c r="P2855" s="32">
        <v>1</v>
      </c>
      <c r="Q2855" s="32" t="s">
        <v>5594</v>
      </c>
    </row>
    <row r="2856" spans="1:17" x14ac:dyDescent="0.25">
      <c r="A2856" s="57">
        <v>42251.447936886572</v>
      </c>
      <c r="B2856" s="32" t="s">
        <v>67</v>
      </c>
      <c r="C2856" s="32" t="s">
        <v>90</v>
      </c>
      <c r="D2856" s="32" t="s">
        <v>89</v>
      </c>
      <c r="E2856" s="32" t="s">
        <v>5593</v>
      </c>
      <c r="F2856" s="32" t="s">
        <v>6390</v>
      </c>
      <c r="G2856" s="32" t="s">
        <v>85</v>
      </c>
      <c r="H2856" s="32" t="s">
        <v>120</v>
      </c>
      <c r="I2856" s="32" t="s">
        <v>260</v>
      </c>
      <c r="J2856" s="35">
        <v>0</v>
      </c>
      <c r="K2856" s="35">
        <v>0</v>
      </c>
      <c r="L2856" s="35">
        <v>0</v>
      </c>
      <c r="M2856" s="35">
        <v>0</v>
      </c>
      <c r="N2856" s="32" t="s">
        <v>17</v>
      </c>
      <c r="O2856" s="32" t="s">
        <v>18</v>
      </c>
      <c r="P2856" s="32">
        <v>1</v>
      </c>
      <c r="Q2856" s="32" t="s">
        <v>5594</v>
      </c>
    </row>
    <row r="2857" spans="1:17" x14ac:dyDescent="0.25">
      <c r="A2857" s="57">
        <v>42251.447936886572</v>
      </c>
      <c r="B2857" s="32" t="s">
        <v>67</v>
      </c>
      <c r="C2857" s="32" t="s">
        <v>90</v>
      </c>
      <c r="D2857" s="32" t="s">
        <v>89</v>
      </c>
      <c r="E2857" s="32" t="s">
        <v>5593</v>
      </c>
      <c r="F2857" s="32" t="s">
        <v>6390</v>
      </c>
      <c r="G2857" s="32" t="s">
        <v>119</v>
      </c>
      <c r="H2857" s="32" t="s">
        <v>118</v>
      </c>
      <c r="I2857" s="32" t="s">
        <v>260</v>
      </c>
      <c r="J2857" s="35">
        <v>0</v>
      </c>
      <c r="K2857" s="35">
        <v>0</v>
      </c>
      <c r="L2857" s="35">
        <v>0</v>
      </c>
      <c r="M2857" s="35">
        <v>0</v>
      </c>
      <c r="N2857" s="32" t="s">
        <v>17</v>
      </c>
      <c r="O2857" s="32" t="s">
        <v>18</v>
      </c>
      <c r="P2857" s="32">
        <v>1</v>
      </c>
      <c r="Q2857" s="32" t="s">
        <v>5594</v>
      </c>
    </row>
    <row r="2858" spans="1:17" x14ac:dyDescent="0.25">
      <c r="A2858" s="57">
        <v>42251.447936886572</v>
      </c>
      <c r="B2858" s="32" t="s">
        <v>67</v>
      </c>
      <c r="C2858" s="32" t="s">
        <v>90</v>
      </c>
      <c r="D2858" s="32" t="s">
        <v>89</v>
      </c>
      <c r="E2858" s="32" t="s">
        <v>5593</v>
      </c>
      <c r="F2858" s="32" t="s">
        <v>6390</v>
      </c>
      <c r="G2858" s="32" t="s">
        <v>85</v>
      </c>
      <c r="H2858" s="32" t="s">
        <v>117</v>
      </c>
      <c r="I2858" s="32" t="s">
        <v>260</v>
      </c>
      <c r="J2858" s="35">
        <v>0</v>
      </c>
      <c r="K2858" s="35">
        <v>0</v>
      </c>
      <c r="L2858" s="35">
        <v>0</v>
      </c>
      <c r="M2858" s="35">
        <v>0</v>
      </c>
      <c r="N2858" s="32" t="s">
        <v>17</v>
      </c>
      <c r="O2858" s="32" t="s">
        <v>18</v>
      </c>
      <c r="P2858" s="32">
        <v>1</v>
      </c>
      <c r="Q2858" s="32" t="s">
        <v>5594</v>
      </c>
    </row>
    <row r="2859" spans="1:17" x14ac:dyDescent="0.25">
      <c r="A2859" s="57">
        <v>42251.447936886572</v>
      </c>
      <c r="B2859" s="32" t="s">
        <v>67</v>
      </c>
      <c r="C2859" s="32" t="s">
        <v>90</v>
      </c>
      <c r="D2859" s="32" t="s">
        <v>89</v>
      </c>
      <c r="E2859" s="32" t="s">
        <v>5593</v>
      </c>
      <c r="F2859" s="32" t="s">
        <v>6390</v>
      </c>
      <c r="G2859" s="32" t="s">
        <v>99</v>
      </c>
      <c r="H2859" s="32" t="s">
        <v>116</v>
      </c>
      <c r="I2859" s="32" t="s">
        <v>260</v>
      </c>
      <c r="J2859" s="35">
        <v>0</v>
      </c>
      <c r="K2859" s="35">
        <v>0</v>
      </c>
      <c r="L2859" s="35">
        <v>0</v>
      </c>
      <c r="M2859" s="35">
        <v>0</v>
      </c>
      <c r="N2859" s="32" t="s">
        <v>17</v>
      </c>
      <c r="O2859" s="32" t="s">
        <v>18</v>
      </c>
      <c r="P2859" s="32">
        <v>1</v>
      </c>
      <c r="Q2859" s="32" t="s">
        <v>5594</v>
      </c>
    </row>
    <row r="2860" spans="1:17" x14ac:dyDescent="0.25">
      <c r="A2860" s="57">
        <v>42251.447936886572</v>
      </c>
      <c r="B2860" s="32" t="s">
        <v>67</v>
      </c>
      <c r="C2860" s="32" t="s">
        <v>90</v>
      </c>
      <c r="D2860" s="32" t="s">
        <v>89</v>
      </c>
      <c r="E2860" s="32" t="s">
        <v>5593</v>
      </c>
      <c r="F2860" s="32" t="s">
        <v>6390</v>
      </c>
      <c r="G2860" s="32" t="s">
        <v>115</v>
      </c>
      <c r="H2860" s="32" t="s">
        <v>114</v>
      </c>
      <c r="I2860" s="32" t="s">
        <v>260</v>
      </c>
      <c r="J2860" s="35">
        <v>0</v>
      </c>
      <c r="K2860" s="35">
        <v>0</v>
      </c>
      <c r="L2860" s="35">
        <v>0</v>
      </c>
      <c r="M2860" s="35">
        <v>0</v>
      </c>
      <c r="N2860" s="32" t="s">
        <v>17</v>
      </c>
      <c r="O2860" s="32" t="s">
        <v>18</v>
      </c>
      <c r="P2860" s="32">
        <v>1</v>
      </c>
      <c r="Q2860" s="32" t="s">
        <v>5594</v>
      </c>
    </row>
    <row r="2861" spans="1:17" x14ac:dyDescent="0.25">
      <c r="A2861" s="57">
        <v>42251.447936886572</v>
      </c>
      <c r="B2861" s="32" t="s">
        <v>67</v>
      </c>
      <c r="C2861" s="32" t="s">
        <v>90</v>
      </c>
      <c r="D2861" s="32" t="s">
        <v>89</v>
      </c>
      <c r="E2861" s="32" t="s">
        <v>5593</v>
      </c>
      <c r="F2861" s="32" t="s">
        <v>6390</v>
      </c>
      <c r="G2861" s="32" t="s">
        <v>100</v>
      </c>
      <c r="H2861" s="32" t="s">
        <v>183</v>
      </c>
      <c r="I2861" s="32" t="s">
        <v>260</v>
      </c>
      <c r="J2861" s="35">
        <v>0</v>
      </c>
      <c r="K2861" s="35">
        <v>0</v>
      </c>
      <c r="L2861" s="35">
        <v>0</v>
      </c>
      <c r="M2861" s="35">
        <v>0</v>
      </c>
      <c r="N2861" s="32" t="s">
        <v>17</v>
      </c>
      <c r="O2861" s="32" t="s">
        <v>18</v>
      </c>
      <c r="P2861" s="32">
        <v>1</v>
      </c>
      <c r="Q2861" s="32" t="s">
        <v>5594</v>
      </c>
    </row>
    <row r="2862" spans="1:17" x14ac:dyDescent="0.25">
      <c r="A2862" s="57">
        <v>42251.447936886572</v>
      </c>
      <c r="B2862" s="32" t="s">
        <v>67</v>
      </c>
      <c r="C2862" s="32" t="s">
        <v>90</v>
      </c>
      <c r="D2862" s="32" t="s">
        <v>89</v>
      </c>
      <c r="E2862" s="32" t="s">
        <v>5593</v>
      </c>
      <c r="F2862" s="32" t="s">
        <v>6390</v>
      </c>
      <c r="G2862" s="32" t="s">
        <v>100</v>
      </c>
      <c r="H2862" s="32" t="s">
        <v>182</v>
      </c>
      <c r="I2862" s="32" t="s">
        <v>260</v>
      </c>
      <c r="J2862" s="35">
        <v>0</v>
      </c>
      <c r="K2862" s="35">
        <v>0</v>
      </c>
      <c r="L2862" s="35">
        <v>0</v>
      </c>
      <c r="M2862" s="35">
        <v>0</v>
      </c>
      <c r="N2862" s="32" t="s">
        <v>17</v>
      </c>
      <c r="O2862" s="32" t="s">
        <v>18</v>
      </c>
      <c r="P2862" s="32">
        <v>1</v>
      </c>
      <c r="Q2862" s="32" t="s">
        <v>5594</v>
      </c>
    </row>
    <row r="2863" spans="1:17" x14ac:dyDescent="0.25">
      <c r="A2863" s="57">
        <v>42251.447936886572</v>
      </c>
      <c r="B2863" s="32" t="s">
        <v>67</v>
      </c>
      <c r="C2863" s="32" t="s">
        <v>90</v>
      </c>
      <c r="D2863" s="32" t="s">
        <v>89</v>
      </c>
      <c r="E2863" s="32" t="s">
        <v>5593</v>
      </c>
      <c r="F2863" s="32" t="s">
        <v>6390</v>
      </c>
      <c r="G2863" s="32" t="s">
        <v>82</v>
      </c>
      <c r="H2863" s="32" t="s">
        <v>180</v>
      </c>
      <c r="I2863" s="32" t="s">
        <v>260</v>
      </c>
      <c r="J2863" s="35">
        <v>0</v>
      </c>
      <c r="K2863" s="35">
        <v>0</v>
      </c>
      <c r="L2863" s="35">
        <v>0</v>
      </c>
      <c r="M2863" s="35">
        <v>0</v>
      </c>
      <c r="N2863" s="32" t="s">
        <v>17</v>
      </c>
      <c r="O2863" s="32" t="s">
        <v>18</v>
      </c>
      <c r="P2863" s="32">
        <v>1</v>
      </c>
      <c r="Q2863" s="32" t="s">
        <v>5594</v>
      </c>
    </row>
    <row r="2864" spans="1:17" x14ac:dyDescent="0.25">
      <c r="A2864" s="57">
        <v>42251.447936886572</v>
      </c>
      <c r="B2864" s="32" t="s">
        <v>67</v>
      </c>
      <c r="C2864" s="32" t="s">
        <v>90</v>
      </c>
      <c r="D2864" s="32" t="s">
        <v>89</v>
      </c>
      <c r="E2864" s="32" t="s">
        <v>5593</v>
      </c>
      <c r="F2864" s="32" t="s">
        <v>6390</v>
      </c>
      <c r="G2864" s="32" t="s">
        <v>66</v>
      </c>
      <c r="H2864" s="32" t="s">
        <v>179</v>
      </c>
      <c r="I2864" s="32" t="s">
        <v>260</v>
      </c>
      <c r="J2864" s="35">
        <v>0</v>
      </c>
      <c r="K2864" s="35">
        <v>0</v>
      </c>
      <c r="L2864" s="35">
        <v>0</v>
      </c>
      <c r="M2864" s="35">
        <v>0</v>
      </c>
      <c r="N2864" s="32" t="s">
        <v>17</v>
      </c>
      <c r="O2864" s="32" t="s">
        <v>18</v>
      </c>
      <c r="P2864" s="32">
        <v>1</v>
      </c>
      <c r="Q2864" s="32" t="s">
        <v>5594</v>
      </c>
    </row>
    <row r="2865" spans="1:17" x14ac:dyDescent="0.25">
      <c r="A2865" s="57">
        <v>42251.447936886572</v>
      </c>
      <c r="B2865" s="32" t="s">
        <v>67</v>
      </c>
      <c r="C2865" s="32" t="s">
        <v>90</v>
      </c>
      <c r="D2865" s="32" t="s">
        <v>89</v>
      </c>
      <c r="E2865" s="32" t="s">
        <v>5593</v>
      </c>
      <c r="F2865" s="32" t="s">
        <v>6390</v>
      </c>
      <c r="G2865" s="32" t="s">
        <v>178</v>
      </c>
      <c r="H2865" s="32" t="s">
        <v>177</v>
      </c>
      <c r="I2865" s="32" t="s">
        <v>260</v>
      </c>
      <c r="J2865" s="35">
        <v>0</v>
      </c>
      <c r="K2865" s="35">
        <v>0</v>
      </c>
      <c r="L2865" s="35">
        <v>0</v>
      </c>
      <c r="M2865" s="35">
        <v>0</v>
      </c>
      <c r="N2865" s="32" t="s">
        <v>17</v>
      </c>
      <c r="O2865" s="32" t="s">
        <v>18</v>
      </c>
      <c r="P2865" s="32">
        <v>1</v>
      </c>
      <c r="Q2865" s="32" t="s">
        <v>5594</v>
      </c>
    </row>
    <row r="2866" spans="1:17" x14ac:dyDescent="0.25">
      <c r="A2866" s="57">
        <v>42251.447936886572</v>
      </c>
      <c r="B2866" s="32" t="s">
        <v>67</v>
      </c>
      <c r="C2866" s="32" t="s">
        <v>90</v>
      </c>
      <c r="D2866" s="32" t="s">
        <v>89</v>
      </c>
      <c r="E2866" s="32" t="s">
        <v>5593</v>
      </c>
      <c r="F2866" s="32" t="s">
        <v>6390</v>
      </c>
      <c r="G2866" s="32" t="s">
        <v>273</v>
      </c>
      <c r="H2866" s="32" t="s">
        <v>272</v>
      </c>
      <c r="I2866" s="32" t="s">
        <v>260</v>
      </c>
      <c r="J2866" s="35">
        <v>0</v>
      </c>
      <c r="K2866" s="35">
        <v>0</v>
      </c>
      <c r="L2866" s="35">
        <v>0</v>
      </c>
      <c r="M2866" s="35">
        <v>0</v>
      </c>
      <c r="N2866" s="32" t="s">
        <v>17</v>
      </c>
      <c r="O2866" s="32" t="s">
        <v>18</v>
      </c>
      <c r="P2866" s="32">
        <v>1</v>
      </c>
      <c r="Q2866" s="32" t="s">
        <v>5594</v>
      </c>
    </row>
    <row r="2867" spans="1:17" x14ac:dyDescent="0.25">
      <c r="A2867" s="57">
        <v>42251.447936886572</v>
      </c>
      <c r="B2867" s="32" t="s">
        <v>67</v>
      </c>
      <c r="C2867" s="32" t="s">
        <v>90</v>
      </c>
      <c r="D2867" s="32" t="s">
        <v>89</v>
      </c>
      <c r="E2867" s="32" t="s">
        <v>5593</v>
      </c>
      <c r="F2867" s="32" t="s">
        <v>6390</v>
      </c>
      <c r="G2867" s="32" t="s">
        <v>176</v>
      </c>
      <c r="H2867" s="32" t="s">
        <v>274</v>
      </c>
      <c r="I2867" s="32" t="s">
        <v>260</v>
      </c>
      <c r="J2867" s="35">
        <v>0</v>
      </c>
      <c r="K2867" s="35">
        <v>0</v>
      </c>
      <c r="L2867" s="35">
        <v>0</v>
      </c>
      <c r="M2867" s="35">
        <v>0</v>
      </c>
      <c r="N2867" s="32" t="s">
        <v>17</v>
      </c>
      <c r="O2867" s="32" t="s">
        <v>18</v>
      </c>
      <c r="P2867" s="32">
        <v>1</v>
      </c>
      <c r="Q2867" s="32" t="s">
        <v>5594</v>
      </c>
    </row>
    <row r="2868" spans="1:17" x14ac:dyDescent="0.25">
      <c r="A2868" s="57">
        <v>42251.447936886572</v>
      </c>
      <c r="B2868" s="32" t="s">
        <v>67</v>
      </c>
      <c r="C2868" s="32" t="s">
        <v>90</v>
      </c>
      <c r="D2868" s="32" t="s">
        <v>89</v>
      </c>
      <c r="E2868" s="32" t="s">
        <v>5593</v>
      </c>
      <c r="F2868" s="32" t="s">
        <v>6390</v>
      </c>
      <c r="G2868" s="32" t="s">
        <v>176</v>
      </c>
      <c r="H2868" s="32" t="s">
        <v>275</v>
      </c>
      <c r="I2868" s="32" t="s">
        <v>260</v>
      </c>
      <c r="J2868" s="35">
        <v>0</v>
      </c>
      <c r="K2868" s="35">
        <v>0</v>
      </c>
      <c r="L2868" s="35">
        <v>0</v>
      </c>
      <c r="M2868" s="35">
        <v>0</v>
      </c>
      <c r="N2868" s="32" t="s">
        <v>17</v>
      </c>
      <c r="O2868" s="32" t="s">
        <v>18</v>
      </c>
      <c r="P2868" s="32">
        <v>1</v>
      </c>
      <c r="Q2868" s="32" t="s">
        <v>5594</v>
      </c>
    </row>
    <row r="2869" spans="1:17" x14ac:dyDescent="0.25">
      <c r="A2869" s="57">
        <v>42251.447936886572</v>
      </c>
      <c r="B2869" s="32" t="s">
        <v>67</v>
      </c>
      <c r="C2869" s="32" t="s">
        <v>90</v>
      </c>
      <c r="D2869" s="32" t="s">
        <v>89</v>
      </c>
      <c r="E2869" s="32" t="s">
        <v>5593</v>
      </c>
      <c r="F2869" s="32" t="s">
        <v>6390</v>
      </c>
      <c r="G2869" s="32" t="s">
        <v>176</v>
      </c>
      <c r="H2869" s="32" t="s">
        <v>175</v>
      </c>
      <c r="I2869" s="32" t="s">
        <v>260</v>
      </c>
      <c r="J2869" s="35">
        <v>0</v>
      </c>
      <c r="K2869" s="35">
        <v>0</v>
      </c>
      <c r="L2869" s="35">
        <v>0</v>
      </c>
      <c r="M2869" s="35">
        <v>0</v>
      </c>
      <c r="N2869" s="32" t="s">
        <v>17</v>
      </c>
      <c r="O2869" s="32" t="s">
        <v>18</v>
      </c>
      <c r="P2869" s="32">
        <v>1</v>
      </c>
      <c r="Q2869" s="32" t="s">
        <v>5594</v>
      </c>
    </row>
    <row r="2870" spans="1:17" x14ac:dyDescent="0.25">
      <c r="A2870" s="57">
        <v>42251.447936886572</v>
      </c>
      <c r="B2870" s="32" t="s">
        <v>67</v>
      </c>
      <c r="C2870" s="32" t="s">
        <v>90</v>
      </c>
      <c r="D2870" s="32" t="s">
        <v>89</v>
      </c>
      <c r="E2870" s="32" t="s">
        <v>5593</v>
      </c>
      <c r="F2870" s="32" t="s">
        <v>6390</v>
      </c>
      <c r="G2870" s="32" t="s">
        <v>269</v>
      </c>
      <c r="H2870" s="32" t="s">
        <v>276</v>
      </c>
      <c r="I2870" s="32" t="s">
        <v>260</v>
      </c>
      <c r="J2870" s="35">
        <v>0</v>
      </c>
      <c r="K2870" s="35">
        <v>0</v>
      </c>
      <c r="L2870" s="35">
        <v>0</v>
      </c>
      <c r="M2870" s="35">
        <v>0</v>
      </c>
      <c r="N2870" s="32" t="s">
        <v>17</v>
      </c>
      <c r="O2870" s="32" t="s">
        <v>18</v>
      </c>
      <c r="P2870" s="32">
        <v>1</v>
      </c>
      <c r="Q2870" s="32" t="s">
        <v>5594</v>
      </c>
    </row>
    <row r="2871" spans="1:17" x14ac:dyDescent="0.25">
      <c r="A2871" s="57">
        <v>42251.447936886572</v>
      </c>
      <c r="B2871" s="32" t="s">
        <v>67</v>
      </c>
      <c r="C2871" s="32" t="s">
        <v>90</v>
      </c>
      <c r="D2871" s="32" t="s">
        <v>89</v>
      </c>
      <c r="E2871" s="32" t="s">
        <v>5593</v>
      </c>
      <c r="F2871" s="32" t="s">
        <v>6390</v>
      </c>
      <c r="G2871" s="32" t="s">
        <v>269</v>
      </c>
      <c r="H2871" s="32" t="s">
        <v>277</v>
      </c>
      <c r="I2871" s="32" t="s">
        <v>260</v>
      </c>
      <c r="J2871" s="35">
        <v>0</v>
      </c>
      <c r="K2871" s="35">
        <v>0</v>
      </c>
      <c r="L2871" s="35">
        <v>0</v>
      </c>
      <c r="M2871" s="35">
        <v>0</v>
      </c>
      <c r="N2871" s="32" t="s">
        <v>17</v>
      </c>
      <c r="O2871" s="32" t="s">
        <v>18</v>
      </c>
      <c r="P2871" s="32">
        <v>1</v>
      </c>
      <c r="Q2871" s="32" t="s">
        <v>5594</v>
      </c>
    </row>
    <row r="2872" spans="1:17" x14ac:dyDescent="0.25">
      <c r="A2872" s="57">
        <v>42251.447936886572</v>
      </c>
      <c r="B2872" s="32" t="s">
        <v>67</v>
      </c>
      <c r="C2872" s="32" t="s">
        <v>90</v>
      </c>
      <c r="D2872" s="32" t="s">
        <v>89</v>
      </c>
      <c r="E2872" s="32" t="s">
        <v>5593</v>
      </c>
      <c r="F2872" s="32" t="s">
        <v>6390</v>
      </c>
      <c r="G2872" s="32" t="s">
        <v>269</v>
      </c>
      <c r="H2872" s="32" t="s">
        <v>268</v>
      </c>
      <c r="I2872" s="32" t="s">
        <v>260</v>
      </c>
      <c r="J2872" s="35">
        <v>0</v>
      </c>
      <c r="K2872" s="35">
        <v>0</v>
      </c>
      <c r="L2872" s="35">
        <v>0</v>
      </c>
      <c r="M2872" s="35">
        <v>0</v>
      </c>
      <c r="N2872" s="32" t="s">
        <v>17</v>
      </c>
      <c r="O2872" s="32" t="s">
        <v>18</v>
      </c>
      <c r="P2872" s="32">
        <v>1</v>
      </c>
      <c r="Q2872" s="32" t="s">
        <v>5594</v>
      </c>
    </row>
    <row r="2873" spans="1:17" x14ac:dyDescent="0.25">
      <c r="A2873" s="57">
        <v>42251.447936886572</v>
      </c>
      <c r="B2873" s="32" t="s">
        <v>67</v>
      </c>
      <c r="C2873" s="32" t="s">
        <v>90</v>
      </c>
      <c r="D2873" s="32" t="s">
        <v>89</v>
      </c>
      <c r="E2873" s="32" t="s">
        <v>5593</v>
      </c>
      <c r="F2873" s="32" t="s">
        <v>6390</v>
      </c>
      <c r="G2873" s="32" t="s">
        <v>269</v>
      </c>
      <c r="H2873" s="32" t="s">
        <v>355</v>
      </c>
      <c r="I2873" s="32" t="s">
        <v>260</v>
      </c>
      <c r="J2873" s="35">
        <v>0</v>
      </c>
      <c r="K2873" s="35">
        <v>0</v>
      </c>
      <c r="L2873" s="35">
        <v>0</v>
      </c>
      <c r="M2873" s="35">
        <v>0</v>
      </c>
      <c r="N2873" s="32" t="s">
        <v>17</v>
      </c>
      <c r="O2873" s="32" t="s">
        <v>18</v>
      </c>
      <c r="P2873" s="32">
        <v>1</v>
      </c>
      <c r="Q2873" s="32" t="s">
        <v>5594</v>
      </c>
    </row>
    <row r="2874" spans="1:17" x14ac:dyDescent="0.25">
      <c r="A2874" s="57">
        <v>42251.447936886572</v>
      </c>
      <c r="B2874" s="32" t="s">
        <v>67</v>
      </c>
      <c r="C2874" s="32" t="s">
        <v>90</v>
      </c>
      <c r="D2874" s="32" t="s">
        <v>89</v>
      </c>
      <c r="E2874" s="32" t="s">
        <v>5593</v>
      </c>
      <c r="F2874" s="32" t="s">
        <v>6390</v>
      </c>
      <c r="G2874" s="32" t="s">
        <v>269</v>
      </c>
      <c r="H2874" s="32" t="s">
        <v>270</v>
      </c>
      <c r="I2874" s="32" t="s">
        <v>260</v>
      </c>
      <c r="J2874" s="35">
        <v>0</v>
      </c>
      <c r="K2874" s="35">
        <v>0</v>
      </c>
      <c r="L2874" s="35">
        <v>0</v>
      </c>
      <c r="M2874" s="35">
        <v>0</v>
      </c>
      <c r="N2874" s="32" t="s">
        <v>17</v>
      </c>
      <c r="O2874" s="32" t="s">
        <v>18</v>
      </c>
      <c r="P2874" s="32">
        <v>1</v>
      </c>
      <c r="Q2874" s="32" t="s">
        <v>5594</v>
      </c>
    </row>
    <row r="2875" spans="1:17" x14ac:dyDescent="0.25">
      <c r="A2875" s="57">
        <v>42251.447936886572</v>
      </c>
      <c r="B2875" s="32" t="s">
        <v>67</v>
      </c>
      <c r="C2875" s="32" t="s">
        <v>90</v>
      </c>
      <c r="D2875" s="32" t="s">
        <v>89</v>
      </c>
      <c r="E2875" s="32" t="s">
        <v>5593</v>
      </c>
      <c r="F2875" s="32" t="s">
        <v>6390</v>
      </c>
      <c r="G2875" s="32" t="s">
        <v>269</v>
      </c>
      <c r="H2875" s="32" t="s">
        <v>356</v>
      </c>
      <c r="I2875" s="32" t="s">
        <v>260</v>
      </c>
      <c r="J2875" s="35">
        <v>0</v>
      </c>
      <c r="K2875" s="35">
        <v>0</v>
      </c>
      <c r="L2875" s="35">
        <v>0</v>
      </c>
      <c r="M2875" s="35">
        <v>0</v>
      </c>
      <c r="N2875" s="32" t="s">
        <v>17</v>
      </c>
      <c r="O2875" s="32" t="s">
        <v>18</v>
      </c>
      <c r="P2875" s="32">
        <v>1</v>
      </c>
      <c r="Q2875" s="32" t="s">
        <v>5594</v>
      </c>
    </row>
    <row r="2876" spans="1:17" x14ac:dyDescent="0.25">
      <c r="A2876" s="57">
        <v>42251.447936886572</v>
      </c>
      <c r="B2876" s="32" t="s">
        <v>67</v>
      </c>
      <c r="C2876" s="32" t="s">
        <v>90</v>
      </c>
      <c r="D2876" s="32" t="s">
        <v>89</v>
      </c>
      <c r="E2876" s="32" t="s">
        <v>5593</v>
      </c>
      <c r="F2876" s="32" t="s">
        <v>6390</v>
      </c>
      <c r="G2876" s="32" t="s">
        <v>269</v>
      </c>
      <c r="H2876" s="32" t="s">
        <v>271</v>
      </c>
      <c r="I2876" s="32" t="s">
        <v>260</v>
      </c>
      <c r="J2876" s="35">
        <v>0</v>
      </c>
      <c r="K2876" s="35">
        <v>0</v>
      </c>
      <c r="L2876" s="35">
        <v>0</v>
      </c>
      <c r="M2876" s="35">
        <v>0</v>
      </c>
      <c r="N2876" s="32" t="s">
        <v>17</v>
      </c>
      <c r="O2876" s="32" t="s">
        <v>18</v>
      </c>
      <c r="P2876" s="32">
        <v>1</v>
      </c>
      <c r="Q2876" s="32" t="s">
        <v>5594</v>
      </c>
    </row>
    <row r="2877" spans="1:17" x14ac:dyDescent="0.25">
      <c r="A2877" s="57">
        <v>42251.447936886572</v>
      </c>
      <c r="B2877" s="32" t="s">
        <v>67</v>
      </c>
      <c r="C2877" s="32" t="s">
        <v>90</v>
      </c>
      <c r="D2877" s="32" t="s">
        <v>89</v>
      </c>
      <c r="E2877" s="32" t="s">
        <v>5593</v>
      </c>
      <c r="F2877" s="32" t="s">
        <v>6390</v>
      </c>
      <c r="G2877" s="32" t="s">
        <v>269</v>
      </c>
      <c r="H2877" s="32" t="s">
        <v>354</v>
      </c>
      <c r="I2877" s="32" t="s">
        <v>260</v>
      </c>
      <c r="J2877" s="35">
        <v>0</v>
      </c>
      <c r="K2877" s="35">
        <v>0</v>
      </c>
      <c r="L2877" s="35">
        <v>0</v>
      </c>
      <c r="M2877" s="35">
        <v>0</v>
      </c>
      <c r="N2877" s="32" t="s">
        <v>17</v>
      </c>
      <c r="O2877" s="32" t="s">
        <v>18</v>
      </c>
      <c r="P2877" s="32">
        <v>1</v>
      </c>
      <c r="Q2877" s="32" t="s">
        <v>5594</v>
      </c>
    </row>
    <row r="2878" spans="1:17" x14ac:dyDescent="0.25">
      <c r="A2878" s="57">
        <v>42251.447936886572</v>
      </c>
      <c r="B2878" s="32" t="s">
        <v>67</v>
      </c>
      <c r="C2878" s="32" t="s">
        <v>90</v>
      </c>
      <c r="D2878" s="32" t="s">
        <v>89</v>
      </c>
      <c r="E2878" s="32" t="s">
        <v>5593</v>
      </c>
      <c r="F2878" s="32" t="s">
        <v>6390</v>
      </c>
      <c r="G2878" s="32" t="s">
        <v>153</v>
      </c>
      <c r="H2878" s="32" t="s">
        <v>231</v>
      </c>
      <c r="I2878" s="32" t="s">
        <v>260</v>
      </c>
      <c r="J2878" s="35">
        <v>0</v>
      </c>
      <c r="K2878" s="35">
        <v>0</v>
      </c>
      <c r="L2878" s="35">
        <v>0</v>
      </c>
      <c r="M2878" s="35">
        <v>0</v>
      </c>
      <c r="N2878" s="32" t="s">
        <v>17</v>
      </c>
      <c r="O2878" s="32" t="s">
        <v>18</v>
      </c>
      <c r="P2878" s="32">
        <v>1</v>
      </c>
      <c r="Q2878" s="32" t="s">
        <v>5594</v>
      </c>
    </row>
    <row r="2879" spans="1:17" x14ac:dyDescent="0.25">
      <c r="A2879" s="57">
        <v>42251.447936886572</v>
      </c>
      <c r="B2879" s="32" t="s">
        <v>67</v>
      </c>
      <c r="C2879" s="32" t="s">
        <v>90</v>
      </c>
      <c r="D2879" s="32" t="s">
        <v>89</v>
      </c>
      <c r="E2879" s="32" t="s">
        <v>5593</v>
      </c>
      <c r="F2879" s="32" t="s">
        <v>6390</v>
      </c>
      <c r="G2879" s="32" t="s">
        <v>82</v>
      </c>
      <c r="H2879" s="32" t="s">
        <v>238</v>
      </c>
      <c r="I2879" s="32" t="s">
        <v>260</v>
      </c>
      <c r="J2879" s="35">
        <v>0</v>
      </c>
      <c r="K2879" s="35">
        <v>0</v>
      </c>
      <c r="L2879" s="35">
        <v>0</v>
      </c>
      <c r="M2879" s="35">
        <v>0</v>
      </c>
      <c r="N2879" s="32" t="s">
        <v>17</v>
      </c>
      <c r="O2879" s="32" t="s">
        <v>18</v>
      </c>
      <c r="P2879" s="32">
        <v>1</v>
      </c>
      <c r="Q2879" s="32" t="s">
        <v>5594</v>
      </c>
    </row>
    <row r="2880" spans="1:17" x14ac:dyDescent="0.25">
      <c r="A2880" s="57">
        <v>42251.447936886572</v>
      </c>
      <c r="B2880" s="32" t="s">
        <v>67</v>
      </c>
      <c r="C2880" s="32" t="s">
        <v>90</v>
      </c>
      <c r="D2880" s="32" t="s">
        <v>89</v>
      </c>
      <c r="E2880" s="32" t="s">
        <v>5593</v>
      </c>
      <c r="F2880" s="32" t="s">
        <v>6390</v>
      </c>
      <c r="G2880" s="32" t="s">
        <v>82</v>
      </c>
      <c r="H2880" s="32" t="s">
        <v>237</v>
      </c>
      <c r="I2880" s="32" t="s">
        <v>260</v>
      </c>
      <c r="J2880" s="35">
        <v>0</v>
      </c>
      <c r="K2880" s="35">
        <v>0</v>
      </c>
      <c r="L2880" s="35">
        <v>0</v>
      </c>
      <c r="M2880" s="35">
        <v>0</v>
      </c>
      <c r="N2880" s="32" t="s">
        <v>17</v>
      </c>
      <c r="O2880" s="32" t="s">
        <v>18</v>
      </c>
      <c r="P2880" s="32">
        <v>1</v>
      </c>
      <c r="Q2880" s="32" t="s">
        <v>5594</v>
      </c>
    </row>
    <row r="2881" spans="1:17" x14ac:dyDescent="0.25">
      <c r="A2881" s="57">
        <v>42251.447936886572</v>
      </c>
      <c r="B2881" s="32" t="s">
        <v>67</v>
      </c>
      <c r="C2881" s="32" t="s">
        <v>90</v>
      </c>
      <c r="D2881" s="32" t="s">
        <v>89</v>
      </c>
      <c r="E2881" s="32" t="s">
        <v>5593</v>
      </c>
      <c r="F2881" s="32" t="s">
        <v>6390</v>
      </c>
      <c r="G2881" s="32" t="s">
        <v>226</v>
      </c>
      <c r="H2881" s="32" t="s">
        <v>236</v>
      </c>
      <c r="I2881" s="32" t="s">
        <v>260</v>
      </c>
      <c r="J2881" s="35">
        <v>0</v>
      </c>
      <c r="K2881" s="35">
        <v>0</v>
      </c>
      <c r="L2881" s="35">
        <v>0</v>
      </c>
      <c r="M2881" s="35">
        <v>0</v>
      </c>
      <c r="N2881" s="32" t="s">
        <v>17</v>
      </c>
      <c r="O2881" s="32" t="s">
        <v>18</v>
      </c>
      <c r="P2881" s="32">
        <v>1</v>
      </c>
      <c r="Q2881" s="32" t="s">
        <v>5594</v>
      </c>
    </row>
    <row r="2882" spans="1:17" x14ac:dyDescent="0.25">
      <c r="A2882" s="57">
        <v>42251.447936886572</v>
      </c>
      <c r="B2882" s="32" t="s">
        <v>67</v>
      </c>
      <c r="C2882" s="32" t="s">
        <v>90</v>
      </c>
      <c r="D2882" s="32" t="s">
        <v>89</v>
      </c>
      <c r="E2882" s="32" t="s">
        <v>5593</v>
      </c>
      <c r="F2882" s="32" t="s">
        <v>6390</v>
      </c>
      <c r="G2882" s="32" t="s">
        <v>228</v>
      </c>
      <c r="H2882" s="32" t="s">
        <v>227</v>
      </c>
      <c r="I2882" s="32" t="s">
        <v>260</v>
      </c>
      <c r="J2882" s="35">
        <v>0</v>
      </c>
      <c r="K2882" s="35">
        <v>0</v>
      </c>
      <c r="L2882" s="35">
        <v>0</v>
      </c>
      <c r="M2882" s="35">
        <v>0</v>
      </c>
      <c r="N2882" s="32" t="s">
        <v>17</v>
      </c>
      <c r="O2882" s="32" t="s">
        <v>18</v>
      </c>
      <c r="P2882" s="32">
        <v>1</v>
      </c>
      <c r="Q2882" s="32" t="s">
        <v>5594</v>
      </c>
    </row>
    <row r="2883" spans="1:17" x14ac:dyDescent="0.25">
      <c r="A2883" s="57">
        <v>42251.447936886572</v>
      </c>
      <c r="B2883" s="32" t="s">
        <v>67</v>
      </c>
      <c r="C2883" s="32" t="s">
        <v>90</v>
      </c>
      <c r="D2883" s="32" t="s">
        <v>89</v>
      </c>
      <c r="E2883" s="32" t="s">
        <v>5593</v>
      </c>
      <c r="F2883" s="32" t="s">
        <v>6390</v>
      </c>
      <c r="G2883" s="32" t="s">
        <v>226</v>
      </c>
      <c r="H2883" s="32" t="s">
        <v>225</v>
      </c>
      <c r="I2883" s="32" t="s">
        <v>260</v>
      </c>
      <c r="J2883" s="35">
        <v>0</v>
      </c>
      <c r="K2883" s="35">
        <v>0</v>
      </c>
      <c r="L2883" s="35">
        <v>0</v>
      </c>
      <c r="M2883" s="35">
        <v>0</v>
      </c>
      <c r="N2883" s="32" t="s">
        <v>17</v>
      </c>
      <c r="O2883" s="32" t="s">
        <v>18</v>
      </c>
      <c r="P2883" s="32">
        <v>1</v>
      </c>
      <c r="Q2883" s="32" t="s">
        <v>5594</v>
      </c>
    </row>
    <row r="2884" spans="1:17" x14ac:dyDescent="0.25">
      <c r="A2884" s="57">
        <v>42251.447936886572</v>
      </c>
      <c r="B2884" s="32" t="s">
        <v>67</v>
      </c>
      <c r="C2884" s="32" t="s">
        <v>90</v>
      </c>
      <c r="D2884" s="32" t="s">
        <v>89</v>
      </c>
      <c r="E2884" s="32" t="s">
        <v>5593</v>
      </c>
      <c r="F2884" s="32" t="s">
        <v>6390</v>
      </c>
      <c r="G2884" s="32" t="s">
        <v>88</v>
      </c>
      <c r="H2884" s="32" t="s">
        <v>208</v>
      </c>
      <c r="I2884" s="32" t="s">
        <v>260</v>
      </c>
      <c r="J2884" s="35">
        <v>0</v>
      </c>
      <c r="K2884" s="35">
        <v>0</v>
      </c>
      <c r="L2884" s="35">
        <v>0</v>
      </c>
      <c r="M2884" s="35">
        <v>0</v>
      </c>
      <c r="N2884" s="32" t="s">
        <v>17</v>
      </c>
      <c r="O2884" s="32" t="s">
        <v>18</v>
      </c>
      <c r="P2884" s="32">
        <v>1</v>
      </c>
      <c r="Q2884" s="32" t="s">
        <v>5594</v>
      </c>
    </row>
    <row r="2885" spans="1:17" x14ac:dyDescent="0.25">
      <c r="A2885" s="57">
        <v>42251.447936886572</v>
      </c>
      <c r="B2885" s="32" t="s">
        <v>67</v>
      </c>
      <c r="C2885" s="32" t="s">
        <v>90</v>
      </c>
      <c r="D2885" s="32" t="s">
        <v>89</v>
      </c>
      <c r="E2885" s="32" t="s">
        <v>5593</v>
      </c>
      <c r="F2885" s="32" t="s">
        <v>6390</v>
      </c>
      <c r="G2885" s="32" t="s">
        <v>199</v>
      </c>
      <c r="H2885" s="32" t="s">
        <v>198</v>
      </c>
      <c r="I2885" s="32" t="s">
        <v>260</v>
      </c>
      <c r="J2885" s="35">
        <v>0</v>
      </c>
      <c r="K2885" s="35">
        <v>0</v>
      </c>
      <c r="L2885" s="35">
        <v>0</v>
      </c>
      <c r="M2885" s="35">
        <v>0</v>
      </c>
      <c r="N2885" s="32" t="s">
        <v>17</v>
      </c>
      <c r="O2885" s="32" t="s">
        <v>18</v>
      </c>
      <c r="P2885" s="32">
        <v>1</v>
      </c>
      <c r="Q2885" s="32" t="s">
        <v>5594</v>
      </c>
    </row>
    <row r="2886" spans="1:17" x14ac:dyDescent="0.25">
      <c r="A2886" s="57">
        <v>42251.447936886572</v>
      </c>
      <c r="B2886" s="32" t="s">
        <v>67</v>
      </c>
      <c r="C2886" s="32" t="s">
        <v>90</v>
      </c>
      <c r="D2886" s="32" t="s">
        <v>89</v>
      </c>
      <c r="E2886" s="32" t="s">
        <v>5593</v>
      </c>
      <c r="F2886" s="32" t="s">
        <v>6390</v>
      </c>
      <c r="G2886" s="32" t="s">
        <v>234</v>
      </c>
      <c r="H2886" s="32" t="s">
        <v>235</v>
      </c>
      <c r="I2886" s="32" t="s">
        <v>260</v>
      </c>
      <c r="J2886" s="35">
        <v>0</v>
      </c>
      <c r="K2886" s="35">
        <v>0</v>
      </c>
      <c r="L2886" s="35">
        <v>0</v>
      </c>
      <c r="M2886" s="35">
        <v>0</v>
      </c>
      <c r="N2886" s="32" t="s">
        <v>17</v>
      </c>
      <c r="O2886" s="32" t="s">
        <v>18</v>
      </c>
      <c r="P2886" s="32">
        <v>1</v>
      </c>
      <c r="Q2886" s="32" t="s">
        <v>5594</v>
      </c>
    </row>
    <row r="2887" spans="1:17" x14ac:dyDescent="0.25">
      <c r="A2887" s="57">
        <v>42251.447936886572</v>
      </c>
      <c r="B2887" s="32" t="s">
        <v>67</v>
      </c>
      <c r="C2887" s="32" t="s">
        <v>90</v>
      </c>
      <c r="D2887" s="32" t="s">
        <v>89</v>
      </c>
      <c r="E2887" s="32" t="s">
        <v>5593</v>
      </c>
      <c r="F2887" s="32" t="s">
        <v>6390</v>
      </c>
      <c r="G2887" s="32" t="s">
        <v>234</v>
      </c>
      <c r="H2887" s="32" t="s">
        <v>233</v>
      </c>
      <c r="I2887" s="32" t="s">
        <v>260</v>
      </c>
      <c r="J2887" s="35">
        <v>0</v>
      </c>
      <c r="K2887" s="35">
        <v>0</v>
      </c>
      <c r="L2887" s="35">
        <v>0</v>
      </c>
      <c r="M2887" s="35">
        <v>0</v>
      </c>
      <c r="N2887" s="32" t="s">
        <v>17</v>
      </c>
      <c r="O2887" s="32" t="s">
        <v>18</v>
      </c>
      <c r="P2887" s="32">
        <v>1</v>
      </c>
      <c r="Q2887" s="32" t="s">
        <v>5594</v>
      </c>
    </row>
    <row r="2888" spans="1:17" x14ac:dyDescent="0.25">
      <c r="A2888" s="57">
        <v>42251.447936886572</v>
      </c>
      <c r="B2888" s="32" t="s">
        <v>67</v>
      </c>
      <c r="C2888" s="32" t="s">
        <v>90</v>
      </c>
      <c r="D2888" s="32" t="s">
        <v>89</v>
      </c>
      <c r="E2888" s="32" t="s">
        <v>5593</v>
      </c>
      <c r="F2888" s="32" t="s">
        <v>6390</v>
      </c>
      <c r="G2888" s="32" t="s">
        <v>193</v>
      </c>
      <c r="H2888" s="32" t="s">
        <v>222</v>
      </c>
      <c r="I2888" s="32" t="s">
        <v>260</v>
      </c>
      <c r="J2888" s="35">
        <v>0</v>
      </c>
      <c r="K2888" s="35">
        <v>0</v>
      </c>
      <c r="L2888" s="35">
        <v>0</v>
      </c>
      <c r="M2888" s="35">
        <v>0</v>
      </c>
      <c r="N2888" s="32" t="s">
        <v>17</v>
      </c>
      <c r="O2888" s="32" t="s">
        <v>18</v>
      </c>
      <c r="P2888" s="32">
        <v>1</v>
      </c>
      <c r="Q2888" s="32" t="s">
        <v>5594</v>
      </c>
    </row>
    <row r="2889" spans="1:17" x14ac:dyDescent="0.25">
      <c r="A2889" s="57">
        <v>42251.447936886572</v>
      </c>
      <c r="B2889" s="32" t="s">
        <v>67</v>
      </c>
      <c r="C2889" s="32" t="s">
        <v>90</v>
      </c>
      <c r="D2889" s="32" t="s">
        <v>89</v>
      </c>
      <c r="E2889" s="32" t="s">
        <v>5593</v>
      </c>
      <c r="F2889" s="32" t="s">
        <v>6390</v>
      </c>
      <c r="G2889" s="32" t="s">
        <v>193</v>
      </c>
      <c r="H2889" s="32" t="s">
        <v>221</v>
      </c>
      <c r="I2889" s="32" t="s">
        <v>260</v>
      </c>
      <c r="J2889" s="35">
        <v>0</v>
      </c>
      <c r="K2889" s="35">
        <v>0</v>
      </c>
      <c r="L2889" s="35">
        <v>0</v>
      </c>
      <c r="M2889" s="35">
        <v>0</v>
      </c>
      <c r="N2889" s="32" t="s">
        <v>17</v>
      </c>
      <c r="O2889" s="32" t="s">
        <v>18</v>
      </c>
      <c r="P2889" s="32">
        <v>1</v>
      </c>
      <c r="Q2889" s="32" t="s">
        <v>5594</v>
      </c>
    </row>
    <row r="2890" spans="1:17" x14ac:dyDescent="0.25">
      <c r="A2890" s="57">
        <v>42251.447936886572</v>
      </c>
      <c r="B2890" s="32" t="s">
        <v>67</v>
      </c>
      <c r="C2890" s="32" t="s">
        <v>90</v>
      </c>
      <c r="D2890" s="32" t="s">
        <v>89</v>
      </c>
      <c r="E2890" s="32" t="s">
        <v>5593</v>
      </c>
      <c r="F2890" s="32" t="s">
        <v>6390</v>
      </c>
      <c r="G2890" s="32" t="s">
        <v>193</v>
      </c>
      <c r="H2890" s="32" t="s">
        <v>220</v>
      </c>
      <c r="I2890" s="32" t="s">
        <v>260</v>
      </c>
      <c r="J2890" s="35">
        <v>0</v>
      </c>
      <c r="K2890" s="35">
        <v>0</v>
      </c>
      <c r="L2890" s="35">
        <v>0</v>
      </c>
      <c r="M2890" s="35">
        <v>0</v>
      </c>
      <c r="N2890" s="32" t="s">
        <v>17</v>
      </c>
      <c r="O2890" s="32" t="s">
        <v>18</v>
      </c>
      <c r="P2890" s="32">
        <v>1</v>
      </c>
      <c r="Q2890" s="32" t="s">
        <v>5594</v>
      </c>
    </row>
    <row r="2891" spans="1:17" x14ac:dyDescent="0.25">
      <c r="A2891" s="57">
        <v>42251.447936886572</v>
      </c>
      <c r="B2891" s="32" t="s">
        <v>67</v>
      </c>
      <c r="C2891" s="32" t="s">
        <v>90</v>
      </c>
      <c r="D2891" s="32" t="s">
        <v>89</v>
      </c>
      <c r="E2891" s="32" t="s">
        <v>5593</v>
      </c>
      <c r="F2891" s="32" t="s">
        <v>6390</v>
      </c>
      <c r="G2891" s="32" t="s">
        <v>193</v>
      </c>
      <c r="H2891" s="32" t="s">
        <v>219</v>
      </c>
      <c r="I2891" s="32" t="s">
        <v>260</v>
      </c>
      <c r="J2891" s="35">
        <v>0</v>
      </c>
      <c r="K2891" s="35">
        <v>0</v>
      </c>
      <c r="L2891" s="35">
        <v>0</v>
      </c>
      <c r="M2891" s="35">
        <v>0</v>
      </c>
      <c r="N2891" s="32" t="s">
        <v>17</v>
      </c>
      <c r="O2891" s="32" t="s">
        <v>18</v>
      </c>
      <c r="P2891" s="32">
        <v>1</v>
      </c>
      <c r="Q2891" s="32" t="s">
        <v>5594</v>
      </c>
    </row>
    <row r="2892" spans="1:17" x14ac:dyDescent="0.25">
      <c r="A2892" s="57">
        <v>42251.447936886572</v>
      </c>
      <c r="B2892" s="32" t="s">
        <v>67</v>
      </c>
      <c r="C2892" s="32" t="s">
        <v>90</v>
      </c>
      <c r="D2892" s="32" t="s">
        <v>89</v>
      </c>
      <c r="E2892" s="32" t="s">
        <v>5593</v>
      </c>
      <c r="F2892" s="32" t="s">
        <v>6390</v>
      </c>
      <c r="G2892" s="32" t="s">
        <v>193</v>
      </c>
      <c r="H2892" s="32" t="s">
        <v>230</v>
      </c>
      <c r="I2892" s="32" t="s">
        <v>260</v>
      </c>
      <c r="J2892" s="35">
        <v>0</v>
      </c>
      <c r="K2892" s="35">
        <v>0</v>
      </c>
      <c r="L2892" s="35">
        <v>0</v>
      </c>
      <c r="M2892" s="35">
        <v>0</v>
      </c>
      <c r="N2892" s="32" t="s">
        <v>17</v>
      </c>
      <c r="O2892" s="32" t="s">
        <v>18</v>
      </c>
      <c r="P2892" s="32">
        <v>1</v>
      </c>
      <c r="Q2892" s="32" t="s">
        <v>5594</v>
      </c>
    </row>
    <row r="2893" spans="1:17" x14ac:dyDescent="0.25">
      <c r="A2893" s="57">
        <v>42251.447936886572</v>
      </c>
      <c r="B2893" s="32" t="s">
        <v>67</v>
      </c>
      <c r="C2893" s="32" t="s">
        <v>90</v>
      </c>
      <c r="D2893" s="32" t="s">
        <v>89</v>
      </c>
      <c r="E2893" s="32" t="s">
        <v>5593</v>
      </c>
      <c r="F2893" s="32" t="s">
        <v>6390</v>
      </c>
      <c r="G2893" s="32" t="s">
        <v>190</v>
      </c>
      <c r="H2893" s="32" t="s">
        <v>229</v>
      </c>
      <c r="I2893" s="32" t="s">
        <v>260</v>
      </c>
      <c r="J2893" s="35">
        <v>0</v>
      </c>
      <c r="K2893" s="35">
        <v>0</v>
      </c>
      <c r="L2893" s="35">
        <v>0</v>
      </c>
      <c r="M2893" s="35">
        <v>0</v>
      </c>
      <c r="N2893" s="32" t="s">
        <v>17</v>
      </c>
      <c r="O2893" s="32" t="s">
        <v>18</v>
      </c>
      <c r="P2893" s="32">
        <v>1</v>
      </c>
      <c r="Q2893" s="32" t="s">
        <v>5594</v>
      </c>
    </row>
    <row r="2894" spans="1:17" x14ac:dyDescent="0.25">
      <c r="A2894" s="57">
        <v>42251.447936886572</v>
      </c>
      <c r="B2894" s="32" t="s">
        <v>67</v>
      </c>
      <c r="C2894" s="32" t="s">
        <v>90</v>
      </c>
      <c r="D2894" s="32" t="s">
        <v>89</v>
      </c>
      <c r="E2894" s="32" t="s">
        <v>5593</v>
      </c>
      <c r="F2894" s="32" t="s">
        <v>6390</v>
      </c>
      <c r="G2894" s="32" t="s">
        <v>193</v>
      </c>
      <c r="H2894" s="32" t="s">
        <v>254</v>
      </c>
      <c r="I2894" s="32" t="s">
        <v>260</v>
      </c>
      <c r="J2894" s="35">
        <v>0</v>
      </c>
      <c r="K2894" s="35">
        <v>0</v>
      </c>
      <c r="L2894" s="35">
        <v>0</v>
      </c>
      <c r="M2894" s="35">
        <v>0</v>
      </c>
      <c r="N2894" s="32" t="s">
        <v>17</v>
      </c>
      <c r="O2894" s="32" t="s">
        <v>18</v>
      </c>
      <c r="P2894" s="32">
        <v>1</v>
      </c>
      <c r="Q2894" s="32" t="s">
        <v>5594</v>
      </c>
    </row>
    <row r="2895" spans="1:17" x14ac:dyDescent="0.25">
      <c r="A2895" s="57">
        <v>42251.447936886572</v>
      </c>
      <c r="B2895" s="32" t="s">
        <v>67</v>
      </c>
      <c r="C2895" s="32" t="s">
        <v>90</v>
      </c>
      <c r="D2895" s="32" t="s">
        <v>89</v>
      </c>
      <c r="E2895" s="32" t="s">
        <v>5593</v>
      </c>
      <c r="F2895" s="32" t="s">
        <v>6390</v>
      </c>
      <c r="G2895" s="32" t="s">
        <v>193</v>
      </c>
      <c r="H2895" s="32" t="s">
        <v>255</v>
      </c>
      <c r="I2895" s="32" t="s">
        <v>260</v>
      </c>
      <c r="J2895" s="35">
        <v>0</v>
      </c>
      <c r="K2895" s="35">
        <v>0</v>
      </c>
      <c r="L2895" s="35">
        <v>0</v>
      </c>
      <c r="M2895" s="35">
        <v>0</v>
      </c>
      <c r="N2895" s="32" t="s">
        <v>17</v>
      </c>
      <c r="O2895" s="32" t="s">
        <v>18</v>
      </c>
      <c r="P2895" s="32">
        <v>1</v>
      </c>
      <c r="Q2895" s="32" t="s">
        <v>5594</v>
      </c>
    </row>
    <row r="2896" spans="1:17" x14ac:dyDescent="0.25">
      <c r="A2896" s="57">
        <v>42251.447936886572</v>
      </c>
      <c r="B2896" s="32" t="s">
        <v>67</v>
      </c>
      <c r="C2896" s="32" t="s">
        <v>90</v>
      </c>
      <c r="D2896" s="32" t="s">
        <v>89</v>
      </c>
      <c r="E2896" s="32" t="s">
        <v>5593</v>
      </c>
      <c r="F2896" s="32" t="s">
        <v>6390</v>
      </c>
      <c r="G2896" s="32" t="s">
        <v>193</v>
      </c>
      <c r="H2896" s="32" t="s">
        <v>248</v>
      </c>
      <c r="I2896" s="32" t="s">
        <v>260</v>
      </c>
      <c r="J2896" s="35">
        <v>0</v>
      </c>
      <c r="K2896" s="35">
        <v>0</v>
      </c>
      <c r="L2896" s="35">
        <v>0</v>
      </c>
      <c r="M2896" s="35">
        <v>0</v>
      </c>
      <c r="N2896" s="32" t="s">
        <v>17</v>
      </c>
      <c r="O2896" s="32" t="s">
        <v>18</v>
      </c>
      <c r="P2896" s="32">
        <v>1</v>
      </c>
      <c r="Q2896" s="32" t="s">
        <v>5594</v>
      </c>
    </row>
    <row r="2897" spans="1:17" x14ac:dyDescent="0.25">
      <c r="A2897" s="57">
        <v>42251.447936886572</v>
      </c>
      <c r="B2897" s="32" t="s">
        <v>67</v>
      </c>
      <c r="C2897" s="32" t="s">
        <v>90</v>
      </c>
      <c r="D2897" s="32" t="s">
        <v>89</v>
      </c>
      <c r="E2897" s="32" t="s">
        <v>5593</v>
      </c>
      <c r="F2897" s="32" t="s">
        <v>6390</v>
      </c>
      <c r="G2897" s="32" t="s">
        <v>193</v>
      </c>
      <c r="H2897" s="32" t="s">
        <v>192</v>
      </c>
      <c r="I2897" s="32" t="s">
        <v>260</v>
      </c>
      <c r="J2897" s="35">
        <v>0</v>
      </c>
      <c r="K2897" s="35">
        <v>0</v>
      </c>
      <c r="L2897" s="35">
        <v>0</v>
      </c>
      <c r="M2897" s="35">
        <v>0</v>
      </c>
      <c r="N2897" s="32" t="s">
        <v>17</v>
      </c>
      <c r="O2897" s="32" t="s">
        <v>18</v>
      </c>
      <c r="P2897" s="32">
        <v>1</v>
      </c>
      <c r="Q2897" s="32" t="s">
        <v>5594</v>
      </c>
    </row>
    <row r="2898" spans="1:17" x14ac:dyDescent="0.25">
      <c r="A2898" s="57">
        <v>42251.447936886572</v>
      </c>
      <c r="B2898" s="32" t="s">
        <v>67</v>
      </c>
      <c r="C2898" s="32" t="s">
        <v>90</v>
      </c>
      <c r="D2898" s="32" t="s">
        <v>89</v>
      </c>
      <c r="E2898" s="32" t="s">
        <v>5593</v>
      </c>
      <c r="F2898" s="32" t="s">
        <v>6390</v>
      </c>
      <c r="G2898" s="32" t="s">
        <v>193</v>
      </c>
      <c r="H2898" s="32" t="s">
        <v>194</v>
      </c>
      <c r="I2898" s="32" t="s">
        <v>260</v>
      </c>
      <c r="J2898" s="35">
        <v>0</v>
      </c>
      <c r="K2898" s="35">
        <v>0</v>
      </c>
      <c r="L2898" s="35">
        <v>0</v>
      </c>
      <c r="M2898" s="35">
        <v>0</v>
      </c>
      <c r="N2898" s="32" t="s">
        <v>17</v>
      </c>
      <c r="O2898" s="32" t="s">
        <v>18</v>
      </c>
      <c r="P2898" s="32">
        <v>1</v>
      </c>
      <c r="Q2898" s="32" t="s">
        <v>5594</v>
      </c>
    </row>
    <row r="2899" spans="1:17" x14ac:dyDescent="0.25">
      <c r="A2899" s="57">
        <v>42251.447936886572</v>
      </c>
      <c r="B2899" s="32" t="s">
        <v>67</v>
      </c>
      <c r="C2899" s="32" t="s">
        <v>90</v>
      </c>
      <c r="D2899" s="32" t="s">
        <v>89</v>
      </c>
      <c r="E2899" s="32" t="s">
        <v>5593</v>
      </c>
      <c r="F2899" s="32" t="s">
        <v>6390</v>
      </c>
      <c r="G2899" s="32" t="s">
        <v>190</v>
      </c>
      <c r="H2899" s="32" t="s">
        <v>216</v>
      </c>
      <c r="I2899" s="32" t="s">
        <v>260</v>
      </c>
      <c r="J2899" s="35">
        <v>0</v>
      </c>
      <c r="K2899" s="35">
        <v>0</v>
      </c>
      <c r="L2899" s="35">
        <v>0</v>
      </c>
      <c r="M2899" s="35">
        <v>0</v>
      </c>
      <c r="N2899" s="32" t="s">
        <v>17</v>
      </c>
      <c r="O2899" s="32" t="s">
        <v>18</v>
      </c>
      <c r="P2899" s="32">
        <v>1</v>
      </c>
      <c r="Q2899" s="32" t="s">
        <v>5594</v>
      </c>
    </row>
    <row r="2900" spans="1:17" x14ac:dyDescent="0.25">
      <c r="A2900" s="57">
        <v>42251.447936886572</v>
      </c>
      <c r="B2900" s="32" t="s">
        <v>67</v>
      </c>
      <c r="C2900" s="32" t="s">
        <v>90</v>
      </c>
      <c r="D2900" s="32" t="s">
        <v>89</v>
      </c>
      <c r="E2900" s="32" t="s">
        <v>5593</v>
      </c>
      <c r="F2900" s="32" t="s">
        <v>6390</v>
      </c>
      <c r="G2900" s="32" t="s">
        <v>190</v>
      </c>
      <c r="H2900" s="32" t="s">
        <v>215</v>
      </c>
      <c r="I2900" s="32" t="s">
        <v>260</v>
      </c>
      <c r="J2900" s="35">
        <v>0</v>
      </c>
      <c r="K2900" s="35">
        <v>0</v>
      </c>
      <c r="L2900" s="35">
        <v>0</v>
      </c>
      <c r="M2900" s="35">
        <v>0</v>
      </c>
      <c r="N2900" s="32" t="s">
        <v>17</v>
      </c>
      <c r="O2900" s="32" t="s">
        <v>18</v>
      </c>
      <c r="P2900" s="32">
        <v>1</v>
      </c>
      <c r="Q2900" s="32" t="s">
        <v>5594</v>
      </c>
    </row>
    <row r="2901" spans="1:17" x14ac:dyDescent="0.25">
      <c r="A2901" s="57">
        <v>42251.447936886572</v>
      </c>
      <c r="B2901" s="32" t="s">
        <v>67</v>
      </c>
      <c r="C2901" s="32" t="s">
        <v>90</v>
      </c>
      <c r="D2901" s="32" t="s">
        <v>89</v>
      </c>
      <c r="E2901" s="32" t="s">
        <v>5593</v>
      </c>
      <c r="F2901" s="32" t="s">
        <v>6390</v>
      </c>
      <c r="G2901" s="32" t="s">
        <v>193</v>
      </c>
      <c r="H2901" s="32" t="s">
        <v>195</v>
      </c>
      <c r="I2901" s="32" t="s">
        <v>260</v>
      </c>
      <c r="J2901" s="35">
        <v>0</v>
      </c>
      <c r="K2901" s="35">
        <v>0</v>
      </c>
      <c r="L2901" s="35">
        <v>0</v>
      </c>
      <c r="M2901" s="35">
        <v>0</v>
      </c>
      <c r="N2901" s="32" t="s">
        <v>17</v>
      </c>
      <c r="O2901" s="32" t="s">
        <v>18</v>
      </c>
      <c r="P2901" s="32">
        <v>1</v>
      </c>
      <c r="Q2901" s="32" t="s">
        <v>5594</v>
      </c>
    </row>
    <row r="2902" spans="1:17" x14ac:dyDescent="0.25">
      <c r="A2902" s="57">
        <v>42251.447936886572</v>
      </c>
      <c r="B2902" s="32" t="s">
        <v>67</v>
      </c>
      <c r="C2902" s="32" t="s">
        <v>90</v>
      </c>
      <c r="D2902" s="32" t="s">
        <v>89</v>
      </c>
      <c r="E2902" s="32" t="s">
        <v>5593</v>
      </c>
      <c r="F2902" s="32" t="s">
        <v>6390</v>
      </c>
      <c r="G2902" s="32" t="s">
        <v>206</v>
      </c>
      <c r="H2902" s="32" t="s">
        <v>243</v>
      </c>
      <c r="I2902" s="32" t="s">
        <v>260</v>
      </c>
      <c r="J2902" s="35">
        <v>0</v>
      </c>
      <c r="K2902" s="35">
        <v>0</v>
      </c>
      <c r="L2902" s="35">
        <v>0</v>
      </c>
      <c r="M2902" s="35">
        <v>0</v>
      </c>
      <c r="N2902" s="32" t="s">
        <v>17</v>
      </c>
      <c r="O2902" s="32" t="s">
        <v>18</v>
      </c>
      <c r="P2902" s="32">
        <v>1</v>
      </c>
      <c r="Q2902" s="32" t="s">
        <v>5594</v>
      </c>
    </row>
    <row r="2903" spans="1:17" x14ac:dyDescent="0.25">
      <c r="A2903" s="57">
        <v>42251.447936886572</v>
      </c>
      <c r="B2903" s="32" t="s">
        <v>67</v>
      </c>
      <c r="C2903" s="32" t="s">
        <v>90</v>
      </c>
      <c r="D2903" s="32" t="s">
        <v>89</v>
      </c>
      <c r="E2903" s="32" t="s">
        <v>5593</v>
      </c>
      <c r="F2903" s="32" t="s">
        <v>6390</v>
      </c>
      <c r="G2903" s="32" t="s">
        <v>191</v>
      </c>
      <c r="H2903" s="32" t="s">
        <v>214</v>
      </c>
      <c r="I2903" s="32" t="s">
        <v>260</v>
      </c>
      <c r="J2903" s="35">
        <v>0</v>
      </c>
      <c r="K2903" s="35">
        <v>0</v>
      </c>
      <c r="L2903" s="35">
        <v>0</v>
      </c>
      <c r="M2903" s="35">
        <v>0</v>
      </c>
      <c r="N2903" s="32" t="s">
        <v>17</v>
      </c>
      <c r="O2903" s="32" t="s">
        <v>18</v>
      </c>
      <c r="P2903" s="32">
        <v>1</v>
      </c>
      <c r="Q2903" s="32" t="s">
        <v>5594</v>
      </c>
    </row>
    <row r="2904" spans="1:17" x14ac:dyDescent="0.25">
      <c r="A2904" s="57">
        <v>42251.447936886572</v>
      </c>
      <c r="B2904" s="32" t="s">
        <v>67</v>
      </c>
      <c r="C2904" s="32" t="s">
        <v>90</v>
      </c>
      <c r="D2904" s="32" t="s">
        <v>89</v>
      </c>
      <c r="E2904" s="32" t="s">
        <v>5593</v>
      </c>
      <c r="F2904" s="32" t="s">
        <v>6390</v>
      </c>
      <c r="G2904" s="32" t="s">
        <v>191</v>
      </c>
      <c r="H2904" s="32" t="s">
        <v>224</v>
      </c>
      <c r="I2904" s="32" t="s">
        <v>260</v>
      </c>
      <c r="J2904" s="35">
        <v>0</v>
      </c>
      <c r="K2904" s="35">
        <v>0</v>
      </c>
      <c r="L2904" s="35">
        <v>0</v>
      </c>
      <c r="M2904" s="35">
        <v>0</v>
      </c>
      <c r="N2904" s="32" t="s">
        <v>17</v>
      </c>
      <c r="O2904" s="32" t="s">
        <v>18</v>
      </c>
      <c r="P2904" s="32">
        <v>1</v>
      </c>
      <c r="Q2904" s="32" t="s">
        <v>5594</v>
      </c>
    </row>
    <row r="2905" spans="1:17" x14ac:dyDescent="0.25">
      <c r="A2905" s="57">
        <v>42251.447936886572</v>
      </c>
      <c r="B2905" s="32" t="s">
        <v>67</v>
      </c>
      <c r="C2905" s="32" t="s">
        <v>90</v>
      </c>
      <c r="D2905" s="32" t="s">
        <v>89</v>
      </c>
      <c r="E2905" s="32" t="s">
        <v>5593</v>
      </c>
      <c r="F2905" s="32" t="s">
        <v>6390</v>
      </c>
      <c r="G2905" s="32" t="s">
        <v>191</v>
      </c>
      <c r="H2905" s="32" t="s">
        <v>223</v>
      </c>
      <c r="I2905" s="32" t="s">
        <v>260</v>
      </c>
      <c r="J2905" s="35">
        <v>0</v>
      </c>
      <c r="K2905" s="35">
        <v>0</v>
      </c>
      <c r="L2905" s="35">
        <v>0</v>
      </c>
      <c r="M2905" s="35">
        <v>0</v>
      </c>
      <c r="N2905" s="32" t="s">
        <v>17</v>
      </c>
      <c r="O2905" s="32" t="s">
        <v>18</v>
      </c>
      <c r="P2905" s="32">
        <v>1</v>
      </c>
      <c r="Q2905" s="32" t="s">
        <v>5594</v>
      </c>
    </row>
    <row r="2906" spans="1:17" x14ac:dyDescent="0.25">
      <c r="A2906" s="57">
        <v>42251.447936886572</v>
      </c>
      <c r="B2906" s="32" t="s">
        <v>67</v>
      </c>
      <c r="C2906" s="32" t="s">
        <v>90</v>
      </c>
      <c r="D2906" s="32" t="s">
        <v>89</v>
      </c>
      <c r="E2906" s="32" t="s">
        <v>5593</v>
      </c>
      <c r="F2906" s="32" t="s">
        <v>6390</v>
      </c>
      <c r="G2906" s="32" t="s">
        <v>191</v>
      </c>
      <c r="H2906" s="32" t="s">
        <v>211</v>
      </c>
      <c r="I2906" s="32" t="s">
        <v>260</v>
      </c>
      <c r="J2906" s="35">
        <v>0</v>
      </c>
      <c r="K2906" s="35">
        <v>0</v>
      </c>
      <c r="L2906" s="35">
        <v>0</v>
      </c>
      <c r="M2906" s="35">
        <v>0</v>
      </c>
      <c r="N2906" s="32" t="s">
        <v>17</v>
      </c>
      <c r="O2906" s="32" t="s">
        <v>18</v>
      </c>
      <c r="P2906" s="32">
        <v>1</v>
      </c>
      <c r="Q2906" s="32" t="s">
        <v>5594</v>
      </c>
    </row>
    <row r="2907" spans="1:17" x14ac:dyDescent="0.25">
      <c r="A2907" s="57">
        <v>42251.447936886572</v>
      </c>
      <c r="B2907" s="32" t="s">
        <v>67</v>
      </c>
      <c r="C2907" s="32" t="s">
        <v>90</v>
      </c>
      <c r="D2907" s="32" t="s">
        <v>89</v>
      </c>
      <c r="E2907" s="32" t="s">
        <v>5593</v>
      </c>
      <c r="F2907" s="32" t="s">
        <v>6390</v>
      </c>
      <c r="G2907" s="32" t="s">
        <v>191</v>
      </c>
      <c r="H2907" s="32" t="s">
        <v>210</v>
      </c>
      <c r="I2907" s="32" t="s">
        <v>260</v>
      </c>
      <c r="J2907" s="35">
        <v>0</v>
      </c>
      <c r="K2907" s="35">
        <v>0</v>
      </c>
      <c r="L2907" s="35">
        <v>0</v>
      </c>
      <c r="M2907" s="35">
        <v>0</v>
      </c>
      <c r="N2907" s="32" t="s">
        <v>17</v>
      </c>
      <c r="O2907" s="32" t="s">
        <v>18</v>
      </c>
      <c r="P2907" s="32">
        <v>1</v>
      </c>
      <c r="Q2907" s="32" t="s">
        <v>5594</v>
      </c>
    </row>
    <row r="2908" spans="1:17" x14ac:dyDescent="0.25">
      <c r="A2908" s="57">
        <v>42251.447936886572</v>
      </c>
      <c r="B2908" s="32" t="s">
        <v>67</v>
      </c>
      <c r="C2908" s="32" t="s">
        <v>90</v>
      </c>
      <c r="D2908" s="32" t="s">
        <v>89</v>
      </c>
      <c r="E2908" s="32" t="s">
        <v>5593</v>
      </c>
      <c r="F2908" s="32" t="s">
        <v>6390</v>
      </c>
      <c r="G2908" s="32" t="s">
        <v>191</v>
      </c>
      <c r="H2908" s="32" t="s">
        <v>209</v>
      </c>
      <c r="I2908" s="32" t="s">
        <v>260</v>
      </c>
      <c r="J2908" s="35">
        <v>0</v>
      </c>
      <c r="K2908" s="35">
        <v>0</v>
      </c>
      <c r="L2908" s="35">
        <v>0</v>
      </c>
      <c r="M2908" s="35">
        <v>0</v>
      </c>
      <c r="N2908" s="32" t="s">
        <v>17</v>
      </c>
      <c r="O2908" s="32" t="s">
        <v>18</v>
      </c>
      <c r="P2908" s="32">
        <v>1</v>
      </c>
      <c r="Q2908" s="32" t="s">
        <v>5594</v>
      </c>
    </row>
    <row r="2909" spans="1:17" x14ac:dyDescent="0.25">
      <c r="A2909" s="57">
        <v>42251.447936886572</v>
      </c>
      <c r="B2909" s="32" t="s">
        <v>67</v>
      </c>
      <c r="C2909" s="32" t="s">
        <v>90</v>
      </c>
      <c r="D2909" s="32" t="s">
        <v>89</v>
      </c>
      <c r="E2909" s="32" t="s">
        <v>5593</v>
      </c>
      <c r="F2909" s="32" t="s">
        <v>6390</v>
      </c>
      <c r="G2909" s="32" t="s">
        <v>191</v>
      </c>
      <c r="H2909" s="32" t="s">
        <v>218</v>
      </c>
      <c r="I2909" s="32" t="s">
        <v>260</v>
      </c>
      <c r="J2909" s="35">
        <v>0</v>
      </c>
      <c r="K2909" s="35">
        <v>0</v>
      </c>
      <c r="L2909" s="35">
        <v>0</v>
      </c>
      <c r="M2909" s="35">
        <v>0</v>
      </c>
      <c r="N2909" s="32" t="s">
        <v>17</v>
      </c>
      <c r="O2909" s="32" t="s">
        <v>18</v>
      </c>
      <c r="P2909" s="32">
        <v>1</v>
      </c>
      <c r="Q2909" s="32" t="s">
        <v>5594</v>
      </c>
    </row>
    <row r="2910" spans="1:17" x14ac:dyDescent="0.25">
      <c r="A2910" s="57">
        <v>42251.447936886572</v>
      </c>
      <c r="B2910" s="32" t="s">
        <v>67</v>
      </c>
      <c r="C2910" s="32" t="s">
        <v>90</v>
      </c>
      <c r="D2910" s="32" t="s">
        <v>89</v>
      </c>
      <c r="E2910" s="32" t="s">
        <v>5593</v>
      </c>
      <c r="F2910" s="32" t="s">
        <v>6390</v>
      </c>
      <c r="G2910" s="32" t="s">
        <v>206</v>
      </c>
      <c r="H2910" s="32" t="s">
        <v>217</v>
      </c>
      <c r="I2910" s="32" t="s">
        <v>260</v>
      </c>
      <c r="J2910" s="35">
        <v>0</v>
      </c>
      <c r="K2910" s="35">
        <v>0</v>
      </c>
      <c r="L2910" s="35">
        <v>0</v>
      </c>
      <c r="M2910" s="35">
        <v>0</v>
      </c>
      <c r="N2910" s="32" t="s">
        <v>17</v>
      </c>
      <c r="O2910" s="32" t="s">
        <v>18</v>
      </c>
      <c r="P2910" s="32">
        <v>1</v>
      </c>
      <c r="Q2910" s="32" t="s">
        <v>5594</v>
      </c>
    </row>
    <row r="2911" spans="1:17" x14ac:dyDescent="0.25">
      <c r="A2911" s="57">
        <v>42251.447936886572</v>
      </c>
      <c r="B2911" s="32" t="s">
        <v>67</v>
      </c>
      <c r="C2911" s="32" t="s">
        <v>90</v>
      </c>
      <c r="D2911" s="32" t="s">
        <v>89</v>
      </c>
      <c r="E2911" s="32" t="s">
        <v>5593</v>
      </c>
      <c r="F2911" s="32" t="s">
        <v>6390</v>
      </c>
      <c r="G2911" s="32" t="s">
        <v>206</v>
      </c>
      <c r="H2911" s="32" t="s">
        <v>244</v>
      </c>
      <c r="I2911" s="32" t="s">
        <v>260</v>
      </c>
      <c r="J2911" s="35">
        <v>0</v>
      </c>
      <c r="K2911" s="35">
        <v>0</v>
      </c>
      <c r="L2911" s="35">
        <v>0</v>
      </c>
      <c r="M2911" s="35">
        <v>0</v>
      </c>
      <c r="N2911" s="32" t="s">
        <v>17</v>
      </c>
      <c r="O2911" s="32" t="s">
        <v>18</v>
      </c>
      <c r="P2911" s="32">
        <v>1</v>
      </c>
      <c r="Q2911" s="32" t="s">
        <v>5594</v>
      </c>
    </row>
    <row r="2912" spans="1:17" x14ac:dyDescent="0.25">
      <c r="A2912" s="57">
        <v>42251.447936886572</v>
      </c>
      <c r="B2912" s="32" t="s">
        <v>67</v>
      </c>
      <c r="C2912" s="32" t="s">
        <v>90</v>
      </c>
      <c r="D2912" s="32" t="s">
        <v>89</v>
      </c>
      <c r="E2912" s="32" t="s">
        <v>5593</v>
      </c>
      <c r="F2912" s="32" t="s">
        <v>6390</v>
      </c>
      <c r="G2912" s="32" t="s">
        <v>191</v>
      </c>
      <c r="H2912" s="32" t="s">
        <v>203</v>
      </c>
      <c r="I2912" s="32" t="s">
        <v>260</v>
      </c>
      <c r="J2912" s="35">
        <v>0</v>
      </c>
      <c r="K2912" s="35">
        <v>0</v>
      </c>
      <c r="L2912" s="35">
        <v>0</v>
      </c>
      <c r="M2912" s="35">
        <v>0</v>
      </c>
      <c r="N2912" s="32" t="s">
        <v>17</v>
      </c>
      <c r="O2912" s="32" t="s">
        <v>18</v>
      </c>
      <c r="P2912" s="32">
        <v>1</v>
      </c>
      <c r="Q2912" s="32" t="s">
        <v>5594</v>
      </c>
    </row>
    <row r="2913" spans="1:17" x14ac:dyDescent="0.25">
      <c r="A2913" s="57">
        <v>42251.447936886572</v>
      </c>
      <c r="B2913" s="32" t="s">
        <v>67</v>
      </c>
      <c r="C2913" s="32" t="s">
        <v>90</v>
      </c>
      <c r="D2913" s="32" t="s">
        <v>89</v>
      </c>
      <c r="E2913" s="32" t="s">
        <v>5593</v>
      </c>
      <c r="F2913" s="32" t="s">
        <v>6390</v>
      </c>
      <c r="G2913" s="32" t="s">
        <v>191</v>
      </c>
      <c r="H2913" s="32" t="s">
        <v>202</v>
      </c>
      <c r="I2913" s="32" t="s">
        <v>260</v>
      </c>
      <c r="J2913" s="35">
        <v>0</v>
      </c>
      <c r="K2913" s="35">
        <v>0</v>
      </c>
      <c r="L2913" s="35">
        <v>0</v>
      </c>
      <c r="M2913" s="35">
        <v>0</v>
      </c>
      <c r="N2913" s="32" t="s">
        <v>17</v>
      </c>
      <c r="O2913" s="32" t="s">
        <v>18</v>
      </c>
      <c r="P2913" s="32">
        <v>1</v>
      </c>
      <c r="Q2913" s="32" t="s">
        <v>5594</v>
      </c>
    </row>
    <row r="2914" spans="1:17" x14ac:dyDescent="0.25">
      <c r="A2914" s="57">
        <v>42251.447936886572</v>
      </c>
      <c r="B2914" s="32" t="s">
        <v>67</v>
      </c>
      <c r="C2914" s="32" t="s">
        <v>90</v>
      </c>
      <c r="D2914" s="32" t="s">
        <v>89</v>
      </c>
      <c r="E2914" s="32" t="s">
        <v>5593</v>
      </c>
      <c r="F2914" s="32" t="s">
        <v>6390</v>
      </c>
      <c r="G2914" s="32" t="s">
        <v>206</v>
      </c>
      <c r="H2914" s="32" t="s">
        <v>247</v>
      </c>
      <c r="I2914" s="32" t="s">
        <v>260</v>
      </c>
      <c r="J2914" s="35">
        <v>0</v>
      </c>
      <c r="K2914" s="35">
        <v>0</v>
      </c>
      <c r="L2914" s="35">
        <v>0</v>
      </c>
      <c r="M2914" s="35">
        <v>0</v>
      </c>
      <c r="N2914" s="32" t="s">
        <v>17</v>
      </c>
      <c r="O2914" s="32" t="s">
        <v>18</v>
      </c>
      <c r="P2914" s="32">
        <v>1</v>
      </c>
      <c r="Q2914" s="32" t="s">
        <v>5594</v>
      </c>
    </row>
    <row r="2915" spans="1:17" x14ac:dyDescent="0.25">
      <c r="A2915" s="57">
        <v>42251.447936886572</v>
      </c>
      <c r="B2915" s="32" t="s">
        <v>67</v>
      </c>
      <c r="C2915" s="32" t="s">
        <v>90</v>
      </c>
      <c r="D2915" s="32" t="s">
        <v>89</v>
      </c>
      <c r="E2915" s="32" t="s">
        <v>5593</v>
      </c>
      <c r="F2915" s="32" t="s">
        <v>6390</v>
      </c>
      <c r="G2915" s="32" t="s">
        <v>206</v>
      </c>
      <c r="H2915" s="32" t="s">
        <v>240</v>
      </c>
      <c r="I2915" s="32" t="s">
        <v>260</v>
      </c>
      <c r="J2915" s="35">
        <v>0</v>
      </c>
      <c r="K2915" s="35">
        <v>0</v>
      </c>
      <c r="L2915" s="35">
        <v>0</v>
      </c>
      <c r="M2915" s="35">
        <v>0</v>
      </c>
      <c r="N2915" s="32" t="s">
        <v>17</v>
      </c>
      <c r="O2915" s="32" t="s">
        <v>18</v>
      </c>
      <c r="P2915" s="32">
        <v>1</v>
      </c>
      <c r="Q2915" s="32" t="s">
        <v>5594</v>
      </c>
    </row>
    <row r="2916" spans="1:17" x14ac:dyDescent="0.25">
      <c r="A2916" s="57">
        <v>42251.447936886572</v>
      </c>
      <c r="B2916" s="32" t="s">
        <v>67</v>
      </c>
      <c r="C2916" s="32" t="s">
        <v>90</v>
      </c>
      <c r="D2916" s="32" t="s">
        <v>89</v>
      </c>
      <c r="E2916" s="32" t="s">
        <v>5593</v>
      </c>
      <c r="F2916" s="32" t="s">
        <v>6390</v>
      </c>
      <c r="G2916" s="32" t="s">
        <v>206</v>
      </c>
      <c r="H2916" s="32" t="s">
        <v>249</v>
      </c>
      <c r="I2916" s="32" t="s">
        <v>260</v>
      </c>
      <c r="J2916" s="35">
        <v>0</v>
      </c>
      <c r="K2916" s="35">
        <v>0</v>
      </c>
      <c r="L2916" s="35">
        <v>0</v>
      </c>
      <c r="M2916" s="35">
        <v>0</v>
      </c>
      <c r="N2916" s="32" t="s">
        <v>17</v>
      </c>
      <c r="O2916" s="32" t="s">
        <v>18</v>
      </c>
      <c r="P2916" s="32">
        <v>1</v>
      </c>
      <c r="Q2916" s="32" t="s">
        <v>5594</v>
      </c>
    </row>
    <row r="2917" spans="1:17" x14ac:dyDescent="0.25">
      <c r="A2917" s="57">
        <v>42251.447936886572</v>
      </c>
      <c r="B2917" s="32" t="s">
        <v>67</v>
      </c>
      <c r="C2917" s="32" t="s">
        <v>90</v>
      </c>
      <c r="D2917" s="32" t="s">
        <v>89</v>
      </c>
      <c r="E2917" s="32" t="s">
        <v>5593</v>
      </c>
      <c r="F2917" s="32" t="s">
        <v>6390</v>
      </c>
      <c r="G2917" s="32" t="s">
        <v>83</v>
      </c>
      <c r="H2917" s="32" t="s">
        <v>200</v>
      </c>
      <c r="I2917" s="32" t="s">
        <v>260</v>
      </c>
      <c r="J2917" s="35">
        <v>0</v>
      </c>
      <c r="K2917" s="35">
        <v>0</v>
      </c>
      <c r="L2917" s="35">
        <v>0</v>
      </c>
      <c r="M2917" s="35">
        <v>0</v>
      </c>
      <c r="N2917" s="32" t="s">
        <v>17</v>
      </c>
      <c r="O2917" s="32" t="s">
        <v>18</v>
      </c>
      <c r="P2917" s="32">
        <v>1</v>
      </c>
      <c r="Q2917" s="32" t="s">
        <v>5594</v>
      </c>
    </row>
    <row r="2918" spans="1:17" x14ac:dyDescent="0.25">
      <c r="A2918" s="57">
        <v>42251.447936886572</v>
      </c>
      <c r="B2918" s="32" t="s">
        <v>67</v>
      </c>
      <c r="C2918" s="32" t="s">
        <v>90</v>
      </c>
      <c r="D2918" s="32" t="s">
        <v>89</v>
      </c>
      <c r="E2918" s="32" t="s">
        <v>5593</v>
      </c>
      <c r="F2918" s="32" t="s">
        <v>6390</v>
      </c>
      <c r="G2918" s="32" t="s">
        <v>206</v>
      </c>
      <c r="H2918" s="32" t="s">
        <v>250</v>
      </c>
      <c r="I2918" s="32" t="s">
        <v>260</v>
      </c>
      <c r="J2918" s="35">
        <v>0</v>
      </c>
      <c r="K2918" s="35">
        <v>0</v>
      </c>
      <c r="L2918" s="35">
        <v>0</v>
      </c>
      <c r="M2918" s="35">
        <v>0</v>
      </c>
      <c r="N2918" s="32" t="s">
        <v>17</v>
      </c>
      <c r="O2918" s="32" t="s">
        <v>18</v>
      </c>
      <c r="P2918" s="32">
        <v>1</v>
      </c>
      <c r="Q2918" s="32" t="s">
        <v>5594</v>
      </c>
    </row>
    <row r="2919" spans="1:17" x14ac:dyDescent="0.25">
      <c r="A2919" s="57">
        <v>42251.447936886572</v>
      </c>
      <c r="B2919" s="32" t="s">
        <v>67</v>
      </c>
      <c r="C2919" s="32" t="s">
        <v>90</v>
      </c>
      <c r="D2919" s="32" t="s">
        <v>89</v>
      </c>
      <c r="E2919" s="32" t="s">
        <v>5593</v>
      </c>
      <c r="F2919" s="32" t="s">
        <v>6390</v>
      </c>
      <c r="G2919" s="32" t="s">
        <v>88</v>
      </c>
      <c r="H2919" s="32" t="s">
        <v>251</v>
      </c>
      <c r="I2919" s="32" t="s">
        <v>260</v>
      </c>
      <c r="J2919" s="35">
        <v>0</v>
      </c>
      <c r="K2919" s="35">
        <v>0</v>
      </c>
      <c r="L2919" s="35">
        <v>0</v>
      </c>
      <c r="M2919" s="35">
        <v>0</v>
      </c>
      <c r="N2919" s="32" t="s">
        <v>17</v>
      </c>
      <c r="O2919" s="32" t="s">
        <v>18</v>
      </c>
      <c r="P2919" s="32">
        <v>1</v>
      </c>
      <c r="Q2919" s="32" t="s">
        <v>5594</v>
      </c>
    </row>
    <row r="2920" spans="1:17" x14ac:dyDescent="0.25">
      <c r="A2920" s="57">
        <v>42251.447936886572</v>
      </c>
      <c r="B2920" s="32" t="s">
        <v>67</v>
      </c>
      <c r="C2920" s="32" t="s">
        <v>90</v>
      </c>
      <c r="D2920" s="32" t="s">
        <v>89</v>
      </c>
      <c r="E2920" s="32" t="s">
        <v>5593</v>
      </c>
      <c r="F2920" s="32" t="s">
        <v>6390</v>
      </c>
      <c r="G2920" s="32" t="s">
        <v>88</v>
      </c>
      <c r="H2920" s="32" t="s">
        <v>252</v>
      </c>
      <c r="I2920" s="32" t="s">
        <v>260</v>
      </c>
      <c r="J2920" s="35">
        <v>0</v>
      </c>
      <c r="K2920" s="35">
        <v>0</v>
      </c>
      <c r="L2920" s="35">
        <v>0</v>
      </c>
      <c r="M2920" s="35">
        <v>0</v>
      </c>
      <c r="N2920" s="32" t="s">
        <v>17</v>
      </c>
      <c r="O2920" s="32" t="s">
        <v>18</v>
      </c>
      <c r="P2920" s="32">
        <v>1</v>
      </c>
      <c r="Q2920" s="32" t="s">
        <v>5594</v>
      </c>
    </row>
    <row r="2921" spans="1:17" x14ac:dyDescent="0.25">
      <c r="A2921" s="57">
        <v>42251.447936886572</v>
      </c>
      <c r="B2921" s="32" t="s">
        <v>67</v>
      </c>
      <c r="C2921" s="32" t="s">
        <v>90</v>
      </c>
      <c r="D2921" s="32" t="s">
        <v>89</v>
      </c>
      <c r="E2921" s="32" t="s">
        <v>5593</v>
      </c>
      <c r="F2921" s="32" t="s">
        <v>6390</v>
      </c>
      <c r="G2921" s="32" t="s">
        <v>88</v>
      </c>
      <c r="H2921" s="32" t="s">
        <v>253</v>
      </c>
      <c r="I2921" s="32" t="s">
        <v>260</v>
      </c>
      <c r="J2921" s="35">
        <v>0</v>
      </c>
      <c r="K2921" s="35">
        <v>0</v>
      </c>
      <c r="L2921" s="35">
        <v>0</v>
      </c>
      <c r="M2921" s="35">
        <v>0</v>
      </c>
      <c r="N2921" s="32" t="s">
        <v>17</v>
      </c>
      <c r="O2921" s="32" t="s">
        <v>18</v>
      </c>
      <c r="P2921" s="32">
        <v>1</v>
      </c>
      <c r="Q2921" s="32" t="s">
        <v>5594</v>
      </c>
    </row>
    <row r="2922" spans="1:17" x14ac:dyDescent="0.25">
      <c r="A2922" s="57">
        <v>42251.447936886572</v>
      </c>
      <c r="B2922" s="32" t="s">
        <v>67</v>
      </c>
      <c r="C2922" s="32" t="s">
        <v>90</v>
      </c>
      <c r="D2922" s="32" t="s">
        <v>89</v>
      </c>
      <c r="E2922" s="32" t="s">
        <v>5593</v>
      </c>
      <c r="F2922" s="32" t="s">
        <v>6390</v>
      </c>
      <c r="G2922" s="32" t="s">
        <v>88</v>
      </c>
      <c r="H2922" s="32" t="s">
        <v>241</v>
      </c>
      <c r="I2922" s="32" t="s">
        <v>260</v>
      </c>
      <c r="J2922" s="35">
        <v>0</v>
      </c>
      <c r="K2922" s="35">
        <v>0</v>
      </c>
      <c r="L2922" s="35">
        <v>0</v>
      </c>
      <c r="M2922" s="35">
        <v>0</v>
      </c>
      <c r="N2922" s="32" t="s">
        <v>17</v>
      </c>
      <c r="O2922" s="32" t="s">
        <v>18</v>
      </c>
      <c r="P2922" s="32">
        <v>1</v>
      </c>
      <c r="Q2922" s="32" t="s">
        <v>5594</v>
      </c>
    </row>
    <row r="2923" spans="1:17" x14ac:dyDescent="0.25">
      <c r="A2923" s="57">
        <v>42251.447936886572</v>
      </c>
      <c r="B2923" s="32" t="s">
        <v>67</v>
      </c>
      <c r="C2923" s="32" t="s">
        <v>90</v>
      </c>
      <c r="D2923" s="32" t="s">
        <v>89</v>
      </c>
      <c r="E2923" s="32" t="s">
        <v>5593</v>
      </c>
      <c r="F2923" s="32" t="s">
        <v>6390</v>
      </c>
      <c r="G2923" s="32" t="s">
        <v>191</v>
      </c>
      <c r="H2923" s="32" t="s">
        <v>213</v>
      </c>
      <c r="I2923" s="32" t="s">
        <v>260</v>
      </c>
      <c r="J2923" s="35">
        <v>0</v>
      </c>
      <c r="K2923" s="35">
        <v>0</v>
      </c>
      <c r="L2923" s="35">
        <v>0</v>
      </c>
      <c r="M2923" s="35">
        <v>0</v>
      </c>
      <c r="N2923" s="32" t="s">
        <v>17</v>
      </c>
      <c r="O2923" s="32" t="s">
        <v>18</v>
      </c>
      <c r="P2923" s="32">
        <v>1</v>
      </c>
      <c r="Q2923" s="32" t="s">
        <v>5594</v>
      </c>
    </row>
    <row r="2924" spans="1:17" x14ac:dyDescent="0.25">
      <c r="A2924" s="57">
        <v>42251.447936886572</v>
      </c>
      <c r="B2924" s="32" t="s">
        <v>67</v>
      </c>
      <c r="C2924" s="32" t="s">
        <v>90</v>
      </c>
      <c r="D2924" s="32" t="s">
        <v>89</v>
      </c>
      <c r="E2924" s="32" t="s">
        <v>5593</v>
      </c>
      <c r="F2924" s="32" t="s">
        <v>6390</v>
      </c>
      <c r="G2924" s="32" t="s">
        <v>191</v>
      </c>
      <c r="H2924" s="32" t="s">
        <v>212</v>
      </c>
      <c r="I2924" s="32" t="s">
        <v>260</v>
      </c>
      <c r="J2924" s="35">
        <v>0</v>
      </c>
      <c r="K2924" s="35">
        <v>0</v>
      </c>
      <c r="L2924" s="35">
        <v>0</v>
      </c>
      <c r="M2924" s="35">
        <v>0</v>
      </c>
      <c r="N2924" s="32" t="s">
        <v>17</v>
      </c>
      <c r="O2924" s="32" t="s">
        <v>18</v>
      </c>
      <c r="P2924" s="32">
        <v>1</v>
      </c>
      <c r="Q2924" s="32" t="s">
        <v>5594</v>
      </c>
    </row>
    <row r="2925" spans="1:17" x14ac:dyDescent="0.25">
      <c r="A2925" s="57">
        <v>42251.447936886572</v>
      </c>
      <c r="B2925" s="32" t="s">
        <v>67</v>
      </c>
      <c r="C2925" s="32" t="s">
        <v>90</v>
      </c>
      <c r="D2925" s="32" t="s">
        <v>89</v>
      </c>
      <c r="E2925" s="32" t="s">
        <v>5593</v>
      </c>
      <c r="F2925" s="32" t="s">
        <v>6390</v>
      </c>
      <c r="G2925" s="32" t="s">
        <v>199</v>
      </c>
      <c r="H2925" s="32" t="s">
        <v>201</v>
      </c>
      <c r="I2925" s="32" t="s">
        <v>260</v>
      </c>
      <c r="J2925" s="35">
        <v>0</v>
      </c>
      <c r="K2925" s="35">
        <v>0</v>
      </c>
      <c r="L2925" s="35">
        <v>0</v>
      </c>
      <c r="M2925" s="35">
        <v>0</v>
      </c>
      <c r="N2925" s="32" t="s">
        <v>17</v>
      </c>
      <c r="O2925" s="32" t="s">
        <v>18</v>
      </c>
      <c r="P2925" s="32">
        <v>1</v>
      </c>
      <c r="Q2925" s="32" t="s">
        <v>5594</v>
      </c>
    </row>
    <row r="2926" spans="1:17" x14ac:dyDescent="0.25">
      <c r="A2926" s="57">
        <v>42251.447936886572</v>
      </c>
      <c r="B2926" s="32" t="s">
        <v>67</v>
      </c>
      <c r="C2926" s="32" t="s">
        <v>90</v>
      </c>
      <c r="D2926" s="32" t="s">
        <v>89</v>
      </c>
      <c r="E2926" s="32" t="s">
        <v>5593</v>
      </c>
      <c r="F2926" s="32" t="s">
        <v>6390</v>
      </c>
      <c r="G2926" s="32" t="s">
        <v>199</v>
      </c>
      <c r="H2926" s="32" t="s">
        <v>204</v>
      </c>
      <c r="I2926" s="32" t="s">
        <v>260</v>
      </c>
      <c r="J2926" s="35">
        <v>0</v>
      </c>
      <c r="K2926" s="35">
        <v>0</v>
      </c>
      <c r="L2926" s="35">
        <v>0</v>
      </c>
      <c r="M2926" s="35">
        <v>0</v>
      </c>
      <c r="N2926" s="32" t="s">
        <v>17</v>
      </c>
      <c r="O2926" s="32" t="s">
        <v>18</v>
      </c>
      <c r="P2926" s="32">
        <v>1</v>
      </c>
      <c r="Q2926" s="32" t="s">
        <v>5594</v>
      </c>
    </row>
    <row r="2927" spans="1:17" x14ac:dyDescent="0.25">
      <c r="A2927" s="57">
        <v>42251.447936886572</v>
      </c>
      <c r="B2927" s="32" t="s">
        <v>67</v>
      </c>
      <c r="C2927" s="32" t="s">
        <v>90</v>
      </c>
      <c r="D2927" s="32" t="s">
        <v>89</v>
      </c>
      <c r="E2927" s="32" t="s">
        <v>5593</v>
      </c>
      <c r="F2927" s="32" t="s">
        <v>6390</v>
      </c>
      <c r="G2927" s="32" t="s">
        <v>191</v>
      </c>
      <c r="H2927" s="32" t="s">
        <v>196</v>
      </c>
      <c r="I2927" s="32" t="s">
        <v>260</v>
      </c>
      <c r="J2927" s="35">
        <v>0</v>
      </c>
      <c r="K2927" s="35">
        <v>0</v>
      </c>
      <c r="L2927" s="35">
        <v>0</v>
      </c>
      <c r="M2927" s="35">
        <v>0</v>
      </c>
      <c r="N2927" s="32" t="s">
        <v>17</v>
      </c>
      <c r="O2927" s="32" t="s">
        <v>18</v>
      </c>
      <c r="P2927" s="32">
        <v>1</v>
      </c>
      <c r="Q2927" s="32" t="s">
        <v>5594</v>
      </c>
    </row>
    <row r="2928" spans="1:17" x14ac:dyDescent="0.25">
      <c r="A2928" s="57">
        <v>42251.447936886572</v>
      </c>
      <c r="B2928" s="32" t="s">
        <v>67</v>
      </c>
      <c r="C2928" s="32" t="s">
        <v>90</v>
      </c>
      <c r="D2928" s="32" t="s">
        <v>89</v>
      </c>
      <c r="E2928" s="32" t="s">
        <v>5593</v>
      </c>
      <c r="F2928" s="32" t="s">
        <v>6390</v>
      </c>
      <c r="G2928" s="32" t="s">
        <v>191</v>
      </c>
      <c r="H2928" s="32" t="s">
        <v>197</v>
      </c>
      <c r="I2928" s="32" t="s">
        <v>260</v>
      </c>
      <c r="J2928" s="35">
        <v>0</v>
      </c>
      <c r="K2928" s="35">
        <v>0</v>
      </c>
      <c r="L2928" s="35">
        <v>0</v>
      </c>
      <c r="M2928" s="35">
        <v>0</v>
      </c>
      <c r="N2928" s="32" t="s">
        <v>17</v>
      </c>
      <c r="O2928" s="32" t="s">
        <v>18</v>
      </c>
      <c r="P2928" s="32">
        <v>1</v>
      </c>
      <c r="Q2928" s="32" t="s">
        <v>5594</v>
      </c>
    </row>
    <row r="2929" spans="1:17" x14ac:dyDescent="0.25">
      <c r="A2929" s="57">
        <v>42251.447936886572</v>
      </c>
      <c r="B2929" s="32" t="s">
        <v>67</v>
      </c>
      <c r="C2929" s="32" t="s">
        <v>90</v>
      </c>
      <c r="D2929" s="32" t="s">
        <v>89</v>
      </c>
      <c r="E2929" s="32" t="s">
        <v>5593</v>
      </c>
      <c r="F2929" s="32" t="s">
        <v>6390</v>
      </c>
      <c r="G2929" s="32" t="s">
        <v>206</v>
      </c>
      <c r="H2929" s="32" t="s">
        <v>205</v>
      </c>
      <c r="I2929" s="32" t="s">
        <v>260</v>
      </c>
      <c r="J2929" s="35">
        <v>0</v>
      </c>
      <c r="K2929" s="35">
        <v>0</v>
      </c>
      <c r="L2929" s="35">
        <v>0</v>
      </c>
      <c r="M2929" s="35">
        <v>0</v>
      </c>
      <c r="N2929" s="32" t="s">
        <v>17</v>
      </c>
      <c r="O2929" s="32" t="s">
        <v>18</v>
      </c>
      <c r="P2929" s="32">
        <v>1</v>
      </c>
      <c r="Q2929" s="32" t="s">
        <v>5594</v>
      </c>
    </row>
    <row r="2930" spans="1:17" x14ac:dyDescent="0.25">
      <c r="A2930" s="57">
        <v>42251.447936886572</v>
      </c>
      <c r="B2930" s="32" t="s">
        <v>67</v>
      </c>
      <c r="C2930" s="32" t="s">
        <v>90</v>
      </c>
      <c r="D2930" s="32" t="s">
        <v>89</v>
      </c>
      <c r="E2930" s="32" t="s">
        <v>5593</v>
      </c>
      <c r="F2930" s="32" t="s">
        <v>6390</v>
      </c>
      <c r="G2930" s="32" t="s">
        <v>206</v>
      </c>
      <c r="H2930" s="32" t="s">
        <v>207</v>
      </c>
      <c r="I2930" s="32" t="s">
        <v>260</v>
      </c>
      <c r="J2930" s="35">
        <v>0</v>
      </c>
      <c r="K2930" s="35">
        <v>0</v>
      </c>
      <c r="L2930" s="35">
        <v>0</v>
      </c>
      <c r="M2930" s="35">
        <v>0</v>
      </c>
      <c r="N2930" s="32" t="s">
        <v>17</v>
      </c>
      <c r="O2930" s="32" t="s">
        <v>18</v>
      </c>
      <c r="P2930" s="32">
        <v>1</v>
      </c>
      <c r="Q2930" s="32" t="s">
        <v>5594</v>
      </c>
    </row>
    <row r="2931" spans="1:17" x14ac:dyDescent="0.25">
      <c r="A2931" s="57">
        <v>42251.447936886572</v>
      </c>
      <c r="B2931" s="32" t="s">
        <v>67</v>
      </c>
      <c r="C2931" s="32" t="s">
        <v>90</v>
      </c>
      <c r="D2931" s="32" t="s">
        <v>89</v>
      </c>
      <c r="E2931" s="32" t="s">
        <v>5593</v>
      </c>
      <c r="F2931" s="32" t="s">
        <v>6390</v>
      </c>
      <c r="G2931" s="32" t="s">
        <v>190</v>
      </c>
      <c r="H2931" s="32" t="s">
        <v>312</v>
      </c>
      <c r="I2931" s="32" t="s">
        <v>260</v>
      </c>
      <c r="J2931" s="35">
        <v>0</v>
      </c>
      <c r="K2931" s="35">
        <v>0</v>
      </c>
      <c r="L2931" s="35">
        <v>0</v>
      </c>
      <c r="M2931" s="35">
        <v>0</v>
      </c>
      <c r="N2931" s="32" t="s">
        <v>17</v>
      </c>
      <c r="O2931" s="32" t="s">
        <v>18</v>
      </c>
      <c r="P2931" s="32">
        <v>1</v>
      </c>
      <c r="Q2931" s="32" t="s">
        <v>5594</v>
      </c>
    </row>
    <row r="2932" spans="1:17" x14ac:dyDescent="0.25">
      <c r="A2932" s="57">
        <v>42251.447936886572</v>
      </c>
      <c r="B2932" s="32" t="s">
        <v>67</v>
      </c>
      <c r="C2932" s="32" t="s">
        <v>90</v>
      </c>
      <c r="D2932" s="32" t="s">
        <v>89</v>
      </c>
      <c r="E2932" s="32" t="s">
        <v>5593</v>
      </c>
      <c r="F2932" s="32" t="s">
        <v>6390</v>
      </c>
      <c r="G2932" s="32" t="s">
        <v>190</v>
      </c>
      <c r="H2932" s="32" t="s">
        <v>313</v>
      </c>
      <c r="I2932" s="32" t="s">
        <v>260</v>
      </c>
      <c r="J2932" s="35">
        <v>0</v>
      </c>
      <c r="K2932" s="35">
        <v>0</v>
      </c>
      <c r="L2932" s="35">
        <v>0</v>
      </c>
      <c r="M2932" s="35">
        <v>0</v>
      </c>
      <c r="N2932" s="32" t="s">
        <v>17</v>
      </c>
      <c r="O2932" s="32" t="s">
        <v>18</v>
      </c>
      <c r="P2932" s="32">
        <v>1</v>
      </c>
      <c r="Q2932" s="32" t="s">
        <v>5594</v>
      </c>
    </row>
    <row r="2933" spans="1:17" x14ac:dyDescent="0.25">
      <c r="A2933" s="57">
        <v>42251.447936886572</v>
      </c>
      <c r="B2933" s="32" t="s">
        <v>67</v>
      </c>
      <c r="C2933" s="32" t="s">
        <v>90</v>
      </c>
      <c r="D2933" s="32" t="s">
        <v>89</v>
      </c>
      <c r="E2933" s="32" t="s">
        <v>5593</v>
      </c>
      <c r="F2933" s="32" t="s">
        <v>6390</v>
      </c>
      <c r="G2933" s="32" t="s">
        <v>206</v>
      </c>
      <c r="H2933" s="32" t="s">
        <v>314</v>
      </c>
      <c r="I2933" s="32" t="s">
        <v>260</v>
      </c>
      <c r="J2933" s="35">
        <v>0</v>
      </c>
      <c r="K2933" s="35">
        <v>0</v>
      </c>
      <c r="L2933" s="35">
        <v>0</v>
      </c>
      <c r="M2933" s="35">
        <v>0</v>
      </c>
      <c r="N2933" s="32" t="s">
        <v>17</v>
      </c>
      <c r="O2933" s="32" t="s">
        <v>18</v>
      </c>
      <c r="P2933" s="32">
        <v>1</v>
      </c>
      <c r="Q2933" s="32" t="s">
        <v>5594</v>
      </c>
    </row>
    <row r="2934" spans="1:17" x14ac:dyDescent="0.25">
      <c r="A2934" s="57">
        <v>42251.447936886572</v>
      </c>
      <c r="B2934" s="32" t="s">
        <v>67</v>
      </c>
      <c r="C2934" s="32" t="s">
        <v>90</v>
      </c>
      <c r="D2934" s="32" t="s">
        <v>89</v>
      </c>
      <c r="E2934" s="32" t="s">
        <v>5593</v>
      </c>
      <c r="F2934" s="32" t="s">
        <v>6390</v>
      </c>
      <c r="G2934" s="32" t="s">
        <v>206</v>
      </c>
      <c r="H2934" s="32" t="s">
        <v>315</v>
      </c>
      <c r="I2934" s="32" t="s">
        <v>260</v>
      </c>
      <c r="J2934" s="35">
        <v>0</v>
      </c>
      <c r="K2934" s="35">
        <v>0</v>
      </c>
      <c r="L2934" s="35">
        <v>0</v>
      </c>
      <c r="M2934" s="35">
        <v>0</v>
      </c>
      <c r="N2934" s="32" t="s">
        <v>17</v>
      </c>
      <c r="O2934" s="32" t="s">
        <v>18</v>
      </c>
      <c r="P2934" s="32">
        <v>1</v>
      </c>
      <c r="Q2934" s="32" t="s">
        <v>5594</v>
      </c>
    </row>
    <row r="2935" spans="1:17" x14ac:dyDescent="0.25">
      <c r="A2935" s="57">
        <v>42251.447936886572</v>
      </c>
      <c r="B2935" s="32" t="s">
        <v>67</v>
      </c>
      <c r="C2935" s="32" t="s">
        <v>90</v>
      </c>
      <c r="D2935" s="32" t="s">
        <v>89</v>
      </c>
      <c r="E2935" s="32" t="s">
        <v>5593</v>
      </c>
      <c r="F2935" s="32" t="s">
        <v>6390</v>
      </c>
      <c r="G2935" s="32" t="s">
        <v>206</v>
      </c>
      <c r="H2935" s="32" t="s">
        <v>316</v>
      </c>
      <c r="I2935" s="32" t="s">
        <v>260</v>
      </c>
      <c r="J2935" s="35">
        <v>0</v>
      </c>
      <c r="K2935" s="35">
        <v>0</v>
      </c>
      <c r="L2935" s="35">
        <v>0</v>
      </c>
      <c r="M2935" s="35">
        <v>0</v>
      </c>
      <c r="N2935" s="32" t="s">
        <v>17</v>
      </c>
      <c r="O2935" s="32" t="s">
        <v>18</v>
      </c>
      <c r="P2935" s="32">
        <v>1</v>
      </c>
      <c r="Q2935" s="32" t="s">
        <v>5594</v>
      </c>
    </row>
    <row r="2936" spans="1:17" x14ac:dyDescent="0.25">
      <c r="A2936" s="57">
        <v>42251.447936886572</v>
      </c>
      <c r="B2936" s="32" t="s">
        <v>67</v>
      </c>
      <c r="C2936" s="32" t="s">
        <v>90</v>
      </c>
      <c r="D2936" s="32" t="s">
        <v>89</v>
      </c>
      <c r="E2936" s="32" t="s">
        <v>5593</v>
      </c>
      <c r="F2936" s="32" t="s">
        <v>6390</v>
      </c>
      <c r="G2936" s="32" t="s">
        <v>309</v>
      </c>
      <c r="H2936" s="32" t="s">
        <v>317</v>
      </c>
      <c r="I2936" s="32" t="s">
        <v>260</v>
      </c>
      <c r="J2936" s="35">
        <v>0</v>
      </c>
      <c r="K2936" s="35">
        <v>0</v>
      </c>
      <c r="L2936" s="35">
        <v>0</v>
      </c>
      <c r="M2936" s="35">
        <v>0</v>
      </c>
      <c r="N2936" s="32" t="s">
        <v>17</v>
      </c>
      <c r="O2936" s="32" t="s">
        <v>18</v>
      </c>
      <c r="P2936" s="32">
        <v>1</v>
      </c>
      <c r="Q2936" s="32" t="s">
        <v>5594</v>
      </c>
    </row>
    <row r="2937" spans="1:17" x14ac:dyDescent="0.25">
      <c r="A2937" s="57">
        <v>42251.447936886572</v>
      </c>
      <c r="B2937" s="32" t="s">
        <v>67</v>
      </c>
      <c r="C2937" s="32" t="s">
        <v>90</v>
      </c>
      <c r="D2937" s="32" t="s">
        <v>89</v>
      </c>
      <c r="E2937" s="32" t="s">
        <v>5593</v>
      </c>
      <c r="F2937" s="32" t="s">
        <v>6390</v>
      </c>
      <c r="G2937" s="32" t="s">
        <v>309</v>
      </c>
      <c r="H2937" s="32" t="s">
        <v>308</v>
      </c>
      <c r="I2937" s="32" t="s">
        <v>260</v>
      </c>
      <c r="J2937" s="35">
        <v>0</v>
      </c>
      <c r="K2937" s="35">
        <v>0</v>
      </c>
      <c r="L2937" s="35">
        <v>0</v>
      </c>
      <c r="M2937" s="35">
        <v>0</v>
      </c>
      <c r="N2937" s="32" t="s">
        <v>17</v>
      </c>
      <c r="O2937" s="32" t="s">
        <v>18</v>
      </c>
      <c r="P2937" s="32">
        <v>1</v>
      </c>
      <c r="Q2937" s="32" t="s">
        <v>5594</v>
      </c>
    </row>
    <row r="2938" spans="1:17" x14ac:dyDescent="0.25">
      <c r="A2938" s="57">
        <v>42251.447936886572</v>
      </c>
      <c r="B2938" s="32" t="s">
        <v>67</v>
      </c>
      <c r="C2938" s="32" t="s">
        <v>90</v>
      </c>
      <c r="D2938" s="32" t="s">
        <v>89</v>
      </c>
      <c r="E2938" s="32" t="s">
        <v>5593</v>
      </c>
      <c r="F2938" s="32" t="s">
        <v>6390</v>
      </c>
      <c r="G2938" s="32" t="s">
        <v>309</v>
      </c>
      <c r="H2938" s="32" t="s">
        <v>310</v>
      </c>
      <c r="I2938" s="32" t="s">
        <v>260</v>
      </c>
      <c r="J2938" s="35">
        <v>0</v>
      </c>
      <c r="K2938" s="35">
        <v>0</v>
      </c>
      <c r="L2938" s="35">
        <v>0</v>
      </c>
      <c r="M2938" s="35">
        <v>0</v>
      </c>
      <c r="N2938" s="32" t="s">
        <v>17</v>
      </c>
      <c r="O2938" s="32" t="s">
        <v>18</v>
      </c>
      <c r="P2938" s="32">
        <v>1</v>
      </c>
      <c r="Q2938" s="32" t="s">
        <v>5594</v>
      </c>
    </row>
    <row r="2939" spans="1:17" x14ac:dyDescent="0.25">
      <c r="A2939" s="57">
        <v>42251.447936886572</v>
      </c>
      <c r="B2939" s="32" t="s">
        <v>67</v>
      </c>
      <c r="C2939" s="32" t="s">
        <v>90</v>
      </c>
      <c r="D2939" s="32" t="s">
        <v>89</v>
      </c>
      <c r="E2939" s="32" t="s">
        <v>5593</v>
      </c>
      <c r="F2939" s="32" t="s">
        <v>6390</v>
      </c>
      <c r="G2939" s="32" t="s">
        <v>309</v>
      </c>
      <c r="H2939" s="32" t="s">
        <v>311</v>
      </c>
      <c r="I2939" s="32" t="s">
        <v>260</v>
      </c>
      <c r="J2939" s="35">
        <v>0</v>
      </c>
      <c r="K2939" s="35">
        <v>0</v>
      </c>
      <c r="L2939" s="35">
        <v>0</v>
      </c>
      <c r="M2939" s="35">
        <v>0</v>
      </c>
      <c r="N2939" s="32" t="s">
        <v>17</v>
      </c>
      <c r="O2939" s="32" t="s">
        <v>18</v>
      </c>
      <c r="P2939" s="32">
        <v>1</v>
      </c>
      <c r="Q2939" s="32" t="s">
        <v>5594</v>
      </c>
    </row>
    <row r="2940" spans="1:17" x14ac:dyDescent="0.25">
      <c r="A2940" s="57">
        <v>42251.447936886572</v>
      </c>
      <c r="B2940" s="32" t="s">
        <v>67</v>
      </c>
      <c r="C2940" s="32" t="s">
        <v>90</v>
      </c>
      <c r="D2940" s="32" t="s">
        <v>89</v>
      </c>
      <c r="E2940" s="32" t="s">
        <v>5593</v>
      </c>
      <c r="F2940" s="32" t="s">
        <v>6390</v>
      </c>
      <c r="G2940" s="32" t="s">
        <v>191</v>
      </c>
      <c r="H2940" s="32" t="s">
        <v>298</v>
      </c>
      <c r="I2940" s="32" t="s">
        <v>260</v>
      </c>
      <c r="J2940" s="35">
        <v>0</v>
      </c>
      <c r="K2940" s="35">
        <v>0</v>
      </c>
      <c r="L2940" s="35">
        <v>0</v>
      </c>
      <c r="M2940" s="35">
        <v>0</v>
      </c>
      <c r="N2940" s="32" t="s">
        <v>17</v>
      </c>
      <c r="O2940" s="32" t="s">
        <v>18</v>
      </c>
      <c r="P2940" s="32">
        <v>1</v>
      </c>
      <c r="Q2940" s="32" t="s">
        <v>5594</v>
      </c>
    </row>
    <row r="2941" spans="1:17" x14ac:dyDescent="0.25">
      <c r="A2941" s="57">
        <v>42251.447936886572</v>
      </c>
      <c r="B2941" s="32" t="s">
        <v>67</v>
      </c>
      <c r="C2941" s="32" t="s">
        <v>90</v>
      </c>
      <c r="D2941" s="32" t="s">
        <v>89</v>
      </c>
      <c r="E2941" s="32" t="s">
        <v>5593</v>
      </c>
      <c r="F2941" s="32" t="s">
        <v>6390</v>
      </c>
      <c r="G2941" s="32" t="s">
        <v>84</v>
      </c>
      <c r="H2941" s="32" t="s">
        <v>259</v>
      </c>
      <c r="I2941" s="32" t="s">
        <v>260</v>
      </c>
      <c r="J2941" s="35">
        <v>0</v>
      </c>
      <c r="K2941" s="35">
        <v>0</v>
      </c>
      <c r="L2941" s="35">
        <v>0</v>
      </c>
      <c r="M2941" s="35">
        <v>0</v>
      </c>
      <c r="N2941" s="32" t="s">
        <v>17</v>
      </c>
      <c r="O2941" s="32" t="s">
        <v>18</v>
      </c>
      <c r="P2941" s="32">
        <v>1</v>
      </c>
      <c r="Q2941" s="32" t="s">
        <v>5594</v>
      </c>
    </row>
    <row r="2942" spans="1:17" x14ac:dyDescent="0.25">
      <c r="A2942" s="57">
        <v>42251.447936886572</v>
      </c>
      <c r="B2942" s="32" t="s">
        <v>67</v>
      </c>
      <c r="C2942" s="32" t="s">
        <v>90</v>
      </c>
      <c r="D2942" s="32" t="s">
        <v>89</v>
      </c>
      <c r="E2942" s="32" t="s">
        <v>5593</v>
      </c>
      <c r="F2942" s="32" t="s">
        <v>6390</v>
      </c>
      <c r="G2942" s="32" t="s">
        <v>449</v>
      </c>
      <c r="H2942" s="32" t="s">
        <v>5016</v>
      </c>
      <c r="I2942" s="32" t="s">
        <v>260</v>
      </c>
      <c r="J2942" s="35">
        <v>0</v>
      </c>
      <c r="K2942" s="35">
        <v>0</v>
      </c>
      <c r="L2942" s="35">
        <v>0</v>
      </c>
      <c r="M2942" s="35">
        <v>0</v>
      </c>
      <c r="N2942" s="32" t="s">
        <v>17</v>
      </c>
      <c r="O2942" s="32" t="s">
        <v>18</v>
      </c>
      <c r="P2942" s="32">
        <v>1</v>
      </c>
      <c r="Q2942" s="32" t="s">
        <v>5594</v>
      </c>
    </row>
    <row r="2943" spans="1:17" x14ac:dyDescent="0.25">
      <c r="A2943" s="57">
        <v>42251.447936886572</v>
      </c>
      <c r="B2943" s="32" t="s">
        <v>67</v>
      </c>
      <c r="C2943" s="32" t="s">
        <v>90</v>
      </c>
      <c r="D2943" s="32" t="s">
        <v>89</v>
      </c>
      <c r="E2943" s="32" t="s">
        <v>5593</v>
      </c>
      <c r="F2943" s="32" t="s">
        <v>6390</v>
      </c>
      <c r="G2943" s="32" t="s">
        <v>449</v>
      </c>
      <c r="H2943" s="32" t="s">
        <v>5015</v>
      </c>
      <c r="I2943" s="32" t="s">
        <v>260</v>
      </c>
      <c r="J2943" s="35">
        <v>0</v>
      </c>
      <c r="K2943" s="35">
        <v>0</v>
      </c>
      <c r="L2943" s="35">
        <v>0</v>
      </c>
      <c r="M2943" s="35">
        <v>0</v>
      </c>
      <c r="N2943" s="32" t="s">
        <v>17</v>
      </c>
      <c r="O2943" s="32" t="s">
        <v>18</v>
      </c>
      <c r="P2943" s="32">
        <v>1</v>
      </c>
      <c r="Q2943" s="32" t="s">
        <v>5594</v>
      </c>
    </row>
    <row r="2944" spans="1:17" x14ac:dyDescent="0.25">
      <c r="A2944" s="57">
        <v>42251.447936886572</v>
      </c>
      <c r="B2944" s="32" t="s">
        <v>67</v>
      </c>
      <c r="C2944" s="32" t="s">
        <v>90</v>
      </c>
      <c r="D2944" s="32" t="s">
        <v>89</v>
      </c>
      <c r="E2944" s="32" t="s">
        <v>5593</v>
      </c>
      <c r="F2944" s="32" t="s">
        <v>6390</v>
      </c>
      <c r="G2944" s="32" t="s">
        <v>762</v>
      </c>
      <c r="H2944" s="32" t="s">
        <v>5017</v>
      </c>
      <c r="I2944" s="32" t="s">
        <v>260</v>
      </c>
      <c r="J2944" s="35">
        <v>0</v>
      </c>
      <c r="K2944" s="35">
        <v>0</v>
      </c>
      <c r="L2944" s="35">
        <v>0</v>
      </c>
      <c r="M2944" s="35">
        <v>0</v>
      </c>
      <c r="N2944" s="32" t="s">
        <v>17</v>
      </c>
      <c r="O2944" s="32" t="s">
        <v>18</v>
      </c>
      <c r="P2944" s="32">
        <v>1</v>
      </c>
      <c r="Q2944" s="32" t="s">
        <v>5594</v>
      </c>
    </row>
    <row r="2945" spans="1:17" x14ac:dyDescent="0.25">
      <c r="A2945" s="57">
        <v>42251.447936886572</v>
      </c>
      <c r="B2945" s="32" t="s">
        <v>67</v>
      </c>
      <c r="C2945" s="32" t="s">
        <v>90</v>
      </c>
      <c r="D2945" s="32" t="s">
        <v>89</v>
      </c>
      <c r="E2945" s="32" t="s">
        <v>5593</v>
      </c>
      <c r="F2945" s="32" t="s">
        <v>6390</v>
      </c>
      <c r="G2945" s="32" t="s">
        <v>855</v>
      </c>
      <c r="H2945" s="32" t="s">
        <v>1940</v>
      </c>
      <c r="I2945" s="32" t="s">
        <v>260</v>
      </c>
      <c r="J2945" s="35">
        <v>0</v>
      </c>
      <c r="K2945" s="35">
        <v>0</v>
      </c>
      <c r="L2945" s="35">
        <v>0</v>
      </c>
      <c r="M2945" s="35">
        <v>0</v>
      </c>
      <c r="N2945" s="32" t="s">
        <v>17</v>
      </c>
      <c r="O2945" s="32" t="s">
        <v>18</v>
      </c>
      <c r="P2945" s="32">
        <v>1</v>
      </c>
      <c r="Q2945" s="32" t="s">
        <v>5594</v>
      </c>
    </row>
    <row r="2946" spans="1:17" x14ac:dyDescent="0.25">
      <c r="A2946" s="57">
        <v>42251.447936886572</v>
      </c>
      <c r="B2946" s="32" t="s">
        <v>67</v>
      </c>
      <c r="C2946" s="32" t="s">
        <v>90</v>
      </c>
      <c r="D2946" s="32" t="s">
        <v>89</v>
      </c>
      <c r="E2946" s="32" t="s">
        <v>5593</v>
      </c>
      <c r="F2946" s="32" t="s">
        <v>6390</v>
      </c>
      <c r="G2946" s="32" t="s">
        <v>4069</v>
      </c>
      <c r="H2946" s="32" t="s">
        <v>4070</v>
      </c>
      <c r="I2946" s="32" t="s">
        <v>260</v>
      </c>
      <c r="J2946" s="35">
        <v>0</v>
      </c>
      <c r="K2946" s="35">
        <v>0</v>
      </c>
      <c r="L2946" s="35">
        <v>0</v>
      </c>
      <c r="M2946" s="35">
        <v>0</v>
      </c>
      <c r="N2946" s="32" t="s">
        <v>17</v>
      </c>
      <c r="O2946" s="32" t="s">
        <v>18</v>
      </c>
      <c r="P2946" s="32">
        <v>1</v>
      </c>
      <c r="Q2946" s="32" t="s">
        <v>5594</v>
      </c>
    </row>
    <row r="2947" spans="1:17" x14ac:dyDescent="0.25">
      <c r="A2947" s="57">
        <v>42251.447936886572</v>
      </c>
      <c r="B2947" s="32" t="s">
        <v>67</v>
      </c>
      <c r="C2947" s="32" t="s">
        <v>90</v>
      </c>
      <c r="D2947" s="32" t="s">
        <v>89</v>
      </c>
      <c r="E2947" s="32" t="s">
        <v>5593</v>
      </c>
      <c r="F2947" s="32" t="s">
        <v>6390</v>
      </c>
      <c r="G2947" s="32" t="s">
        <v>1941</v>
      </c>
      <c r="H2947" s="32" t="s">
        <v>1942</v>
      </c>
      <c r="I2947" s="32" t="s">
        <v>260</v>
      </c>
      <c r="J2947" s="35">
        <v>0</v>
      </c>
      <c r="K2947" s="35">
        <v>0</v>
      </c>
      <c r="L2947" s="35">
        <v>0</v>
      </c>
      <c r="M2947" s="35">
        <v>0</v>
      </c>
      <c r="N2947" s="32" t="s">
        <v>17</v>
      </c>
      <c r="O2947" s="32" t="s">
        <v>18</v>
      </c>
      <c r="P2947" s="32">
        <v>1</v>
      </c>
      <c r="Q2947" s="32" t="s">
        <v>5594</v>
      </c>
    </row>
    <row r="2948" spans="1:17" x14ac:dyDescent="0.25">
      <c r="A2948" s="57">
        <v>42251.447936886572</v>
      </c>
      <c r="B2948" s="32" t="s">
        <v>67</v>
      </c>
      <c r="C2948" s="32" t="s">
        <v>90</v>
      </c>
      <c r="D2948" s="32" t="s">
        <v>89</v>
      </c>
      <c r="E2948" s="32" t="s">
        <v>5593</v>
      </c>
      <c r="F2948" s="32" t="s">
        <v>6390</v>
      </c>
      <c r="G2948" s="32" t="s">
        <v>1957</v>
      </c>
      <c r="H2948" s="32" t="s">
        <v>1958</v>
      </c>
      <c r="I2948" s="32" t="s">
        <v>260</v>
      </c>
      <c r="J2948" s="35">
        <v>0</v>
      </c>
      <c r="K2948" s="35">
        <v>0</v>
      </c>
      <c r="L2948" s="35">
        <v>0</v>
      </c>
      <c r="M2948" s="35">
        <v>0</v>
      </c>
      <c r="N2948" s="32" t="s">
        <v>17</v>
      </c>
      <c r="O2948" s="32" t="s">
        <v>18</v>
      </c>
      <c r="P2948" s="32">
        <v>1</v>
      </c>
      <c r="Q2948" s="32" t="s">
        <v>5594</v>
      </c>
    </row>
    <row r="2949" spans="1:17" x14ac:dyDescent="0.25">
      <c r="A2949" s="57">
        <v>42251.447936886572</v>
      </c>
      <c r="B2949" s="32" t="s">
        <v>67</v>
      </c>
      <c r="C2949" s="32" t="s">
        <v>90</v>
      </c>
      <c r="D2949" s="32" t="s">
        <v>89</v>
      </c>
      <c r="E2949" s="32" t="s">
        <v>5593</v>
      </c>
      <c r="F2949" s="32" t="s">
        <v>6390</v>
      </c>
      <c r="G2949" s="32" t="s">
        <v>1957</v>
      </c>
      <c r="H2949" s="32" t="s">
        <v>1959</v>
      </c>
      <c r="I2949" s="32" t="s">
        <v>260</v>
      </c>
      <c r="J2949" s="35">
        <v>0</v>
      </c>
      <c r="K2949" s="35">
        <v>0</v>
      </c>
      <c r="L2949" s="35">
        <v>0</v>
      </c>
      <c r="M2949" s="35">
        <v>0</v>
      </c>
      <c r="N2949" s="32" t="s">
        <v>17</v>
      </c>
      <c r="O2949" s="32" t="s">
        <v>18</v>
      </c>
      <c r="P2949" s="32">
        <v>1</v>
      </c>
      <c r="Q2949" s="32" t="s">
        <v>5594</v>
      </c>
    </row>
    <row r="2950" spans="1:17" x14ac:dyDescent="0.25">
      <c r="A2950" s="57">
        <v>42251.447936886572</v>
      </c>
      <c r="B2950" s="32" t="s">
        <v>67</v>
      </c>
      <c r="C2950" s="32" t="s">
        <v>90</v>
      </c>
      <c r="D2950" s="32" t="s">
        <v>89</v>
      </c>
      <c r="E2950" s="32" t="s">
        <v>5593</v>
      </c>
      <c r="F2950" s="32" t="s">
        <v>6390</v>
      </c>
      <c r="G2950" s="32" t="s">
        <v>1081</v>
      </c>
      <c r="H2950" s="32" t="s">
        <v>1960</v>
      </c>
      <c r="I2950" s="32" t="s">
        <v>260</v>
      </c>
      <c r="J2950" s="35">
        <v>0</v>
      </c>
      <c r="K2950" s="35">
        <v>0</v>
      </c>
      <c r="L2950" s="35">
        <v>0</v>
      </c>
      <c r="M2950" s="35">
        <v>0</v>
      </c>
      <c r="N2950" s="32" t="s">
        <v>17</v>
      </c>
      <c r="O2950" s="32" t="s">
        <v>18</v>
      </c>
      <c r="P2950" s="32">
        <v>1</v>
      </c>
      <c r="Q2950" s="32" t="s">
        <v>5594</v>
      </c>
    </row>
    <row r="2951" spans="1:17" x14ac:dyDescent="0.25">
      <c r="A2951" s="57">
        <v>42251.447936886572</v>
      </c>
      <c r="B2951" s="32" t="s">
        <v>67</v>
      </c>
      <c r="C2951" s="32" t="s">
        <v>90</v>
      </c>
      <c r="D2951" s="32" t="s">
        <v>89</v>
      </c>
      <c r="E2951" s="32" t="s">
        <v>5593</v>
      </c>
      <c r="F2951" s="32" t="s">
        <v>6390</v>
      </c>
      <c r="G2951" s="32" t="s">
        <v>1081</v>
      </c>
      <c r="H2951" s="32" t="s">
        <v>1927</v>
      </c>
      <c r="I2951" s="32" t="s">
        <v>260</v>
      </c>
      <c r="J2951" s="35">
        <v>0</v>
      </c>
      <c r="K2951" s="35">
        <v>0</v>
      </c>
      <c r="L2951" s="35">
        <v>0</v>
      </c>
      <c r="M2951" s="35">
        <v>0</v>
      </c>
      <c r="N2951" s="32" t="s">
        <v>17</v>
      </c>
      <c r="O2951" s="32" t="s">
        <v>18</v>
      </c>
      <c r="P2951" s="32">
        <v>1</v>
      </c>
      <c r="Q2951" s="32" t="s">
        <v>5594</v>
      </c>
    </row>
    <row r="2952" spans="1:17" x14ac:dyDescent="0.25">
      <c r="A2952" s="57">
        <v>42251.447936886572</v>
      </c>
      <c r="B2952" s="32" t="s">
        <v>67</v>
      </c>
      <c r="C2952" s="32" t="s">
        <v>90</v>
      </c>
      <c r="D2952" s="32" t="s">
        <v>89</v>
      </c>
      <c r="E2952" s="32" t="s">
        <v>5593</v>
      </c>
      <c r="F2952" s="32" t="s">
        <v>6390</v>
      </c>
      <c r="G2952" s="32" t="s">
        <v>1937</v>
      </c>
      <c r="H2952" s="32" t="s">
        <v>1938</v>
      </c>
      <c r="I2952" s="32" t="s">
        <v>260</v>
      </c>
      <c r="J2952" s="35">
        <v>0</v>
      </c>
      <c r="K2952" s="35">
        <v>0</v>
      </c>
      <c r="L2952" s="35">
        <v>0</v>
      </c>
      <c r="M2952" s="35">
        <v>0</v>
      </c>
      <c r="N2952" s="32" t="s">
        <v>17</v>
      </c>
      <c r="O2952" s="32" t="s">
        <v>18</v>
      </c>
      <c r="P2952" s="32">
        <v>1</v>
      </c>
      <c r="Q2952" s="32" t="s">
        <v>5594</v>
      </c>
    </row>
    <row r="2953" spans="1:17" x14ac:dyDescent="0.25">
      <c r="A2953" s="57">
        <v>42251.447936886572</v>
      </c>
      <c r="B2953" s="32" t="s">
        <v>67</v>
      </c>
      <c r="C2953" s="32" t="s">
        <v>90</v>
      </c>
      <c r="D2953" s="32" t="s">
        <v>89</v>
      </c>
      <c r="E2953" s="32" t="s">
        <v>5593</v>
      </c>
      <c r="F2953" s="32" t="s">
        <v>6390</v>
      </c>
      <c r="G2953" s="32" t="s">
        <v>1937</v>
      </c>
      <c r="H2953" s="32" t="s">
        <v>1939</v>
      </c>
      <c r="I2953" s="32" t="s">
        <v>260</v>
      </c>
      <c r="J2953" s="35">
        <v>0</v>
      </c>
      <c r="K2953" s="35">
        <v>0</v>
      </c>
      <c r="L2953" s="35">
        <v>0</v>
      </c>
      <c r="M2953" s="35">
        <v>0</v>
      </c>
      <c r="N2953" s="32" t="s">
        <v>17</v>
      </c>
      <c r="O2953" s="32" t="s">
        <v>18</v>
      </c>
      <c r="P2953" s="32">
        <v>1</v>
      </c>
      <c r="Q2953" s="32" t="s">
        <v>5594</v>
      </c>
    </row>
    <row r="2954" spans="1:17" x14ac:dyDescent="0.25">
      <c r="A2954" s="57">
        <v>42251.447936886572</v>
      </c>
      <c r="B2954" s="32" t="s">
        <v>67</v>
      </c>
      <c r="C2954" s="32" t="s">
        <v>90</v>
      </c>
      <c r="D2954" s="32" t="s">
        <v>89</v>
      </c>
      <c r="E2954" s="32" t="s">
        <v>5593</v>
      </c>
      <c r="F2954" s="32" t="s">
        <v>6390</v>
      </c>
      <c r="G2954" s="32" t="s">
        <v>760</v>
      </c>
      <c r="H2954" s="32" t="s">
        <v>5595</v>
      </c>
      <c r="I2954" s="32" t="s">
        <v>260</v>
      </c>
      <c r="J2954" s="35">
        <v>0</v>
      </c>
      <c r="K2954" s="35">
        <v>0</v>
      </c>
      <c r="L2954" s="35">
        <v>0</v>
      </c>
      <c r="M2954" s="35">
        <v>0</v>
      </c>
      <c r="N2954" s="32" t="s">
        <v>17</v>
      </c>
      <c r="O2954" s="32" t="s">
        <v>18</v>
      </c>
      <c r="P2954" s="32">
        <v>1</v>
      </c>
      <c r="Q2954" s="32" t="s">
        <v>5594</v>
      </c>
    </row>
    <row r="2955" spans="1:17" x14ac:dyDescent="0.25">
      <c r="A2955" s="57">
        <v>42251.447936886572</v>
      </c>
      <c r="B2955" s="32" t="s">
        <v>67</v>
      </c>
      <c r="C2955" s="32" t="s">
        <v>90</v>
      </c>
      <c r="D2955" s="32" t="s">
        <v>89</v>
      </c>
      <c r="E2955" s="32" t="s">
        <v>5593</v>
      </c>
      <c r="F2955" s="32" t="s">
        <v>6390</v>
      </c>
      <c r="G2955" s="32" t="s">
        <v>760</v>
      </c>
      <c r="H2955" s="32" t="s">
        <v>5596</v>
      </c>
      <c r="I2955" s="32" t="s">
        <v>260</v>
      </c>
      <c r="J2955" s="35">
        <v>0</v>
      </c>
      <c r="K2955" s="35">
        <v>0</v>
      </c>
      <c r="L2955" s="35">
        <v>0</v>
      </c>
      <c r="M2955" s="35">
        <v>0</v>
      </c>
      <c r="N2955" s="32" t="s">
        <v>17</v>
      </c>
      <c r="O2955" s="32" t="s">
        <v>18</v>
      </c>
      <c r="P2955" s="32">
        <v>1</v>
      </c>
      <c r="Q2955" s="32" t="s">
        <v>5594</v>
      </c>
    </row>
    <row r="2956" spans="1:17" x14ac:dyDescent="0.25">
      <c r="A2956" s="57">
        <v>42251.447936886572</v>
      </c>
      <c r="B2956" s="32" t="s">
        <v>67</v>
      </c>
      <c r="C2956" s="32" t="s">
        <v>90</v>
      </c>
      <c r="D2956" s="32" t="s">
        <v>89</v>
      </c>
      <c r="E2956" s="32" t="s">
        <v>5593</v>
      </c>
      <c r="F2956" s="32" t="s">
        <v>6390</v>
      </c>
      <c r="G2956" s="32" t="s">
        <v>5597</v>
      </c>
      <c r="H2956" s="32" t="s">
        <v>5598</v>
      </c>
      <c r="I2956" s="32" t="s">
        <v>260</v>
      </c>
      <c r="J2956" s="35">
        <v>0</v>
      </c>
      <c r="K2956" s="35">
        <v>0</v>
      </c>
      <c r="L2956" s="35">
        <v>0</v>
      </c>
      <c r="M2956" s="35">
        <v>0</v>
      </c>
      <c r="N2956" s="32" t="s">
        <v>17</v>
      </c>
      <c r="O2956" s="32" t="s">
        <v>18</v>
      </c>
      <c r="P2956" s="32">
        <v>1</v>
      </c>
      <c r="Q2956" s="32" t="s">
        <v>5594</v>
      </c>
    </row>
    <row r="2957" spans="1:17" x14ac:dyDescent="0.25">
      <c r="A2957" s="57">
        <v>42251.447936886572</v>
      </c>
      <c r="B2957" s="32" t="s">
        <v>67</v>
      </c>
      <c r="C2957" s="32" t="s">
        <v>90</v>
      </c>
      <c r="D2957" s="32" t="s">
        <v>89</v>
      </c>
      <c r="E2957" s="32" t="s">
        <v>5593</v>
      </c>
      <c r="F2957" s="32" t="s">
        <v>6390</v>
      </c>
      <c r="G2957" s="32" t="s">
        <v>760</v>
      </c>
      <c r="H2957" s="32" t="s">
        <v>5599</v>
      </c>
      <c r="I2957" s="32" t="s">
        <v>260</v>
      </c>
      <c r="J2957" s="35">
        <v>0</v>
      </c>
      <c r="K2957" s="35">
        <v>0</v>
      </c>
      <c r="L2957" s="35">
        <v>0</v>
      </c>
      <c r="M2957" s="35">
        <v>0</v>
      </c>
      <c r="N2957" s="32" t="s">
        <v>17</v>
      </c>
      <c r="O2957" s="32" t="s">
        <v>18</v>
      </c>
      <c r="P2957" s="32">
        <v>1</v>
      </c>
      <c r="Q2957" s="32" t="s">
        <v>5594</v>
      </c>
    </row>
    <row r="2958" spans="1:17" x14ac:dyDescent="0.25">
      <c r="A2958" s="57">
        <v>42251.447936886572</v>
      </c>
      <c r="B2958" s="32" t="s">
        <v>67</v>
      </c>
      <c r="C2958" s="32" t="s">
        <v>90</v>
      </c>
      <c r="D2958" s="32" t="s">
        <v>89</v>
      </c>
      <c r="E2958" s="32" t="s">
        <v>5593</v>
      </c>
      <c r="F2958" s="32" t="s">
        <v>6390</v>
      </c>
      <c r="G2958" s="32" t="s">
        <v>97</v>
      </c>
      <c r="H2958" s="32" t="s">
        <v>130</v>
      </c>
      <c r="I2958" s="32" t="s">
        <v>260</v>
      </c>
      <c r="J2958" s="35">
        <v>0</v>
      </c>
      <c r="K2958" s="35">
        <v>0</v>
      </c>
      <c r="L2958" s="35">
        <v>0</v>
      </c>
      <c r="M2958" s="35">
        <v>0</v>
      </c>
      <c r="N2958" s="32" t="s">
        <v>17</v>
      </c>
      <c r="O2958" s="32" t="s">
        <v>18</v>
      </c>
      <c r="P2958" s="32">
        <v>1</v>
      </c>
      <c r="Q2958" s="32" t="s">
        <v>5594</v>
      </c>
    </row>
    <row r="2959" spans="1:17" x14ac:dyDescent="0.25">
      <c r="A2959" s="57">
        <v>42251.447936886572</v>
      </c>
      <c r="B2959" s="32" t="s">
        <v>67</v>
      </c>
      <c r="C2959" s="32" t="s">
        <v>90</v>
      </c>
      <c r="D2959" s="32" t="s">
        <v>89</v>
      </c>
      <c r="E2959" s="32" t="s">
        <v>5593</v>
      </c>
      <c r="F2959" s="32" t="s">
        <v>6390</v>
      </c>
      <c r="G2959" s="32" t="s">
        <v>97</v>
      </c>
      <c r="H2959" s="32" t="s">
        <v>96</v>
      </c>
      <c r="I2959" s="32" t="s">
        <v>260</v>
      </c>
      <c r="J2959" s="35">
        <v>0</v>
      </c>
      <c r="K2959" s="35">
        <v>0</v>
      </c>
      <c r="L2959" s="35">
        <v>0</v>
      </c>
      <c r="M2959" s="35">
        <v>0</v>
      </c>
      <c r="N2959" s="32" t="s">
        <v>17</v>
      </c>
      <c r="O2959" s="32" t="s">
        <v>18</v>
      </c>
      <c r="P2959" s="32">
        <v>1</v>
      </c>
      <c r="Q2959" s="32" t="s">
        <v>5594</v>
      </c>
    </row>
    <row r="2960" spans="1:17" x14ac:dyDescent="0.25">
      <c r="A2960" s="57">
        <v>42251.447936886572</v>
      </c>
      <c r="B2960" s="32" t="s">
        <v>67</v>
      </c>
      <c r="C2960" s="32" t="s">
        <v>90</v>
      </c>
      <c r="D2960" s="32" t="s">
        <v>89</v>
      </c>
      <c r="E2960" s="32" t="s">
        <v>5593</v>
      </c>
      <c r="F2960" s="32" t="s">
        <v>6390</v>
      </c>
      <c r="G2960" s="32" t="s">
        <v>5600</v>
      </c>
      <c r="H2960" s="32" t="s">
        <v>5601</v>
      </c>
      <c r="I2960" s="32" t="s">
        <v>260</v>
      </c>
      <c r="J2960" s="35">
        <v>0</v>
      </c>
      <c r="K2960" s="35">
        <v>0</v>
      </c>
      <c r="L2960" s="35">
        <v>0</v>
      </c>
      <c r="M2960" s="35">
        <v>0</v>
      </c>
      <c r="N2960" s="32" t="s">
        <v>17</v>
      </c>
      <c r="O2960" s="32" t="s">
        <v>18</v>
      </c>
      <c r="P2960" s="32">
        <v>1</v>
      </c>
      <c r="Q2960" s="32" t="s">
        <v>5594</v>
      </c>
    </row>
    <row r="2961" spans="1:17" x14ac:dyDescent="0.25">
      <c r="A2961" s="57">
        <v>42251.447936886572</v>
      </c>
      <c r="B2961" s="32" t="s">
        <v>67</v>
      </c>
      <c r="C2961" s="32" t="s">
        <v>90</v>
      </c>
      <c r="D2961" s="32" t="s">
        <v>89</v>
      </c>
      <c r="E2961" s="32" t="s">
        <v>5593</v>
      </c>
      <c r="F2961" s="32" t="s">
        <v>6390</v>
      </c>
      <c r="G2961" s="32" t="s">
        <v>701</v>
      </c>
      <c r="H2961" s="32" t="s">
        <v>5602</v>
      </c>
      <c r="I2961" s="32" t="s">
        <v>260</v>
      </c>
      <c r="J2961" s="35">
        <v>0</v>
      </c>
      <c r="K2961" s="35">
        <v>0</v>
      </c>
      <c r="L2961" s="35">
        <v>0</v>
      </c>
      <c r="M2961" s="35">
        <v>0</v>
      </c>
      <c r="N2961" s="32" t="s">
        <v>17</v>
      </c>
      <c r="O2961" s="32" t="s">
        <v>18</v>
      </c>
      <c r="P2961" s="32">
        <v>1</v>
      </c>
      <c r="Q2961" s="32" t="s">
        <v>5594</v>
      </c>
    </row>
    <row r="2962" spans="1:17" x14ac:dyDescent="0.25">
      <c r="A2962" s="57">
        <v>42251.447936886572</v>
      </c>
      <c r="B2962" s="32" t="s">
        <v>67</v>
      </c>
      <c r="C2962" s="32" t="s">
        <v>90</v>
      </c>
      <c r="D2962" s="32" t="s">
        <v>89</v>
      </c>
      <c r="E2962" s="32" t="s">
        <v>5593</v>
      </c>
      <c r="F2962" s="32" t="s">
        <v>6390</v>
      </c>
      <c r="G2962" s="32" t="s">
        <v>5603</v>
      </c>
      <c r="H2962" s="32" t="s">
        <v>5604</v>
      </c>
      <c r="I2962" s="32" t="s">
        <v>260</v>
      </c>
      <c r="J2962" s="35">
        <v>0</v>
      </c>
      <c r="K2962" s="35">
        <v>0</v>
      </c>
      <c r="L2962" s="35">
        <v>0</v>
      </c>
      <c r="M2962" s="35">
        <v>0</v>
      </c>
      <c r="N2962" s="32" t="s">
        <v>17</v>
      </c>
      <c r="O2962" s="32" t="s">
        <v>18</v>
      </c>
      <c r="P2962" s="32">
        <v>1</v>
      </c>
      <c r="Q2962" s="32" t="s">
        <v>5594</v>
      </c>
    </row>
    <row r="2963" spans="1:17" x14ac:dyDescent="0.25">
      <c r="A2963" s="57">
        <v>42251.447936886572</v>
      </c>
      <c r="B2963" s="32" t="s">
        <v>67</v>
      </c>
      <c r="C2963" s="32" t="s">
        <v>90</v>
      </c>
      <c r="D2963" s="32" t="s">
        <v>89</v>
      </c>
      <c r="E2963" s="32" t="s">
        <v>5593</v>
      </c>
      <c r="F2963" s="32" t="s">
        <v>6390</v>
      </c>
      <c r="G2963" s="32" t="s">
        <v>119</v>
      </c>
      <c r="H2963" s="32" t="s">
        <v>5605</v>
      </c>
      <c r="I2963" s="32" t="s">
        <v>260</v>
      </c>
      <c r="J2963" s="35">
        <v>0</v>
      </c>
      <c r="K2963" s="35">
        <v>0</v>
      </c>
      <c r="L2963" s="35">
        <v>0</v>
      </c>
      <c r="M2963" s="35">
        <v>0</v>
      </c>
      <c r="N2963" s="32" t="s">
        <v>17</v>
      </c>
      <c r="O2963" s="32" t="s">
        <v>18</v>
      </c>
      <c r="P2963" s="32">
        <v>1</v>
      </c>
      <c r="Q2963" s="32" t="s">
        <v>5594</v>
      </c>
    </row>
    <row r="2964" spans="1:17" x14ac:dyDescent="0.25">
      <c r="A2964" s="57">
        <v>42251.447936886572</v>
      </c>
      <c r="B2964" s="32" t="s">
        <v>67</v>
      </c>
      <c r="C2964" s="32" t="s">
        <v>90</v>
      </c>
      <c r="D2964" s="32" t="s">
        <v>89</v>
      </c>
      <c r="E2964" s="32" t="s">
        <v>5593</v>
      </c>
      <c r="F2964" s="32" t="s">
        <v>6390</v>
      </c>
      <c r="G2964" s="32" t="s">
        <v>5606</v>
      </c>
      <c r="H2964" s="32" t="s">
        <v>5607</v>
      </c>
      <c r="I2964" s="32" t="s">
        <v>260</v>
      </c>
      <c r="J2964" s="35">
        <v>0</v>
      </c>
      <c r="K2964" s="35">
        <v>0</v>
      </c>
      <c r="L2964" s="35">
        <v>0</v>
      </c>
      <c r="M2964" s="35">
        <v>0</v>
      </c>
      <c r="N2964" s="32" t="s">
        <v>17</v>
      </c>
      <c r="O2964" s="32" t="s">
        <v>18</v>
      </c>
      <c r="P2964" s="32">
        <v>1</v>
      </c>
      <c r="Q2964" s="32" t="s">
        <v>5594</v>
      </c>
    </row>
    <row r="2965" spans="1:17" x14ac:dyDescent="0.25">
      <c r="A2965" s="57">
        <v>42251.447936886572</v>
      </c>
      <c r="B2965" s="32" t="s">
        <v>67</v>
      </c>
      <c r="C2965" s="32" t="s">
        <v>90</v>
      </c>
      <c r="D2965" s="32" t="s">
        <v>89</v>
      </c>
      <c r="E2965" s="32" t="s">
        <v>5593</v>
      </c>
      <c r="F2965" s="32" t="s">
        <v>6390</v>
      </c>
      <c r="G2965" s="32" t="s">
        <v>5608</v>
      </c>
      <c r="H2965" s="32" t="s">
        <v>5609</v>
      </c>
      <c r="I2965" s="32" t="s">
        <v>260</v>
      </c>
      <c r="J2965" s="35">
        <v>0</v>
      </c>
      <c r="K2965" s="35">
        <v>0</v>
      </c>
      <c r="L2965" s="35">
        <v>0</v>
      </c>
      <c r="M2965" s="35">
        <v>0</v>
      </c>
      <c r="N2965" s="32" t="s">
        <v>17</v>
      </c>
      <c r="O2965" s="32" t="s">
        <v>18</v>
      </c>
      <c r="P2965" s="32">
        <v>1</v>
      </c>
      <c r="Q2965" s="32" t="s">
        <v>5594</v>
      </c>
    </row>
    <row r="2966" spans="1:17" x14ac:dyDescent="0.25">
      <c r="A2966" s="57">
        <v>42251.447936886572</v>
      </c>
      <c r="B2966" s="32" t="s">
        <v>67</v>
      </c>
      <c r="C2966" s="32" t="s">
        <v>90</v>
      </c>
      <c r="D2966" s="32" t="s">
        <v>89</v>
      </c>
      <c r="E2966" s="32" t="s">
        <v>5593</v>
      </c>
      <c r="F2966" s="32" t="s">
        <v>6390</v>
      </c>
      <c r="G2966" s="32" t="s">
        <v>5610</v>
      </c>
      <c r="H2966" s="32" t="s">
        <v>5611</v>
      </c>
      <c r="I2966" s="32" t="s">
        <v>260</v>
      </c>
      <c r="J2966" s="35">
        <v>0</v>
      </c>
      <c r="K2966" s="35">
        <v>0</v>
      </c>
      <c r="L2966" s="35">
        <v>0</v>
      </c>
      <c r="M2966" s="35">
        <v>0</v>
      </c>
      <c r="N2966" s="32" t="s">
        <v>17</v>
      </c>
      <c r="O2966" s="32" t="s">
        <v>18</v>
      </c>
      <c r="P2966" s="32">
        <v>1</v>
      </c>
      <c r="Q2966" s="32" t="s">
        <v>5594</v>
      </c>
    </row>
    <row r="2967" spans="1:17" x14ac:dyDescent="0.25">
      <c r="A2967" s="57">
        <v>42251.447936886572</v>
      </c>
      <c r="B2967" s="32" t="s">
        <v>67</v>
      </c>
      <c r="C2967" s="32" t="s">
        <v>90</v>
      </c>
      <c r="D2967" s="32" t="s">
        <v>89</v>
      </c>
      <c r="E2967" s="32" t="s">
        <v>5593</v>
      </c>
      <c r="F2967" s="32" t="s">
        <v>6390</v>
      </c>
      <c r="G2967" s="32" t="s">
        <v>5204</v>
      </c>
      <c r="H2967" s="32" t="s">
        <v>5612</v>
      </c>
      <c r="I2967" s="32" t="s">
        <v>260</v>
      </c>
      <c r="J2967" s="35">
        <v>0</v>
      </c>
      <c r="K2967" s="35">
        <v>0</v>
      </c>
      <c r="L2967" s="35">
        <v>0</v>
      </c>
      <c r="M2967" s="35">
        <v>0</v>
      </c>
      <c r="N2967" s="32" t="s">
        <v>17</v>
      </c>
      <c r="O2967" s="32" t="s">
        <v>18</v>
      </c>
      <c r="P2967" s="32">
        <v>1</v>
      </c>
      <c r="Q2967" s="32" t="s">
        <v>5594</v>
      </c>
    </row>
    <row r="2968" spans="1:17" x14ac:dyDescent="0.25">
      <c r="A2968" s="57">
        <v>42251.447936886572</v>
      </c>
      <c r="B2968" s="32" t="s">
        <v>67</v>
      </c>
      <c r="C2968" s="32" t="s">
        <v>90</v>
      </c>
      <c r="D2968" s="32" t="s">
        <v>89</v>
      </c>
      <c r="E2968" s="32" t="s">
        <v>5593</v>
      </c>
      <c r="F2968" s="32" t="s">
        <v>6390</v>
      </c>
      <c r="G2968" s="32" t="s">
        <v>5613</v>
      </c>
      <c r="H2968" s="32" t="s">
        <v>5614</v>
      </c>
      <c r="I2968" s="32" t="s">
        <v>260</v>
      </c>
      <c r="J2968" s="35">
        <v>0</v>
      </c>
      <c r="K2968" s="35">
        <v>0</v>
      </c>
      <c r="L2968" s="35">
        <v>0</v>
      </c>
      <c r="M2968" s="35">
        <v>0</v>
      </c>
      <c r="N2968" s="32" t="s">
        <v>17</v>
      </c>
      <c r="O2968" s="32" t="s">
        <v>18</v>
      </c>
      <c r="P2968" s="32">
        <v>1</v>
      </c>
      <c r="Q2968" s="32" t="s">
        <v>5594</v>
      </c>
    </row>
    <row r="2969" spans="1:17" x14ac:dyDescent="0.25">
      <c r="A2969" s="57">
        <v>42251.447936886572</v>
      </c>
      <c r="B2969" s="32" t="s">
        <v>67</v>
      </c>
      <c r="C2969" s="32" t="s">
        <v>90</v>
      </c>
      <c r="D2969" s="32" t="s">
        <v>89</v>
      </c>
      <c r="E2969" s="32" t="s">
        <v>5593</v>
      </c>
      <c r="F2969" s="32" t="s">
        <v>6390</v>
      </c>
      <c r="G2969" s="32" t="s">
        <v>5613</v>
      </c>
      <c r="H2969" s="32" t="s">
        <v>5615</v>
      </c>
      <c r="I2969" s="32" t="s">
        <v>260</v>
      </c>
      <c r="J2969" s="35">
        <v>0</v>
      </c>
      <c r="K2969" s="35">
        <v>0</v>
      </c>
      <c r="L2969" s="35">
        <v>0</v>
      </c>
      <c r="M2969" s="35">
        <v>0</v>
      </c>
      <c r="N2969" s="32" t="s">
        <v>17</v>
      </c>
      <c r="O2969" s="32" t="s">
        <v>18</v>
      </c>
      <c r="P2969" s="32">
        <v>1</v>
      </c>
      <c r="Q2969" s="32" t="s">
        <v>5594</v>
      </c>
    </row>
    <row r="2970" spans="1:17" x14ac:dyDescent="0.25">
      <c r="A2970" s="57">
        <v>42251.447936886572</v>
      </c>
      <c r="B2970" s="32" t="s">
        <v>67</v>
      </c>
      <c r="C2970" s="32" t="s">
        <v>90</v>
      </c>
      <c r="D2970" s="32" t="s">
        <v>89</v>
      </c>
      <c r="E2970" s="32" t="s">
        <v>5593</v>
      </c>
      <c r="F2970" s="32" t="s">
        <v>6390</v>
      </c>
      <c r="G2970" s="32" t="s">
        <v>28</v>
      </c>
      <c r="H2970" s="32" t="s">
        <v>5592</v>
      </c>
      <c r="I2970" s="32" t="s">
        <v>260</v>
      </c>
      <c r="J2970" s="35">
        <v>0</v>
      </c>
      <c r="K2970" s="35">
        <v>0</v>
      </c>
      <c r="L2970" s="35">
        <v>0</v>
      </c>
      <c r="M2970" s="35">
        <v>0</v>
      </c>
      <c r="N2970" s="32" t="s">
        <v>17</v>
      </c>
      <c r="O2970" s="32" t="s">
        <v>18</v>
      </c>
      <c r="P2970" s="32">
        <v>1</v>
      </c>
      <c r="Q2970" s="32" t="s">
        <v>5594</v>
      </c>
    </row>
    <row r="2971" spans="1:17" x14ac:dyDescent="0.25">
      <c r="A2971" s="57">
        <v>42251.448211076386</v>
      </c>
      <c r="B2971" s="32" t="s">
        <v>21</v>
      </c>
      <c r="C2971" s="32" t="s">
        <v>2339</v>
      </c>
      <c r="D2971" s="32" t="s">
        <v>334</v>
      </c>
      <c r="E2971" s="32" t="s">
        <v>5852</v>
      </c>
      <c r="F2971" s="32" t="s">
        <v>6391</v>
      </c>
      <c r="G2971" s="32" t="s">
        <v>367</v>
      </c>
      <c r="H2971" s="32" t="s">
        <v>366</v>
      </c>
      <c r="I2971" s="32" t="s">
        <v>2007</v>
      </c>
      <c r="J2971" s="35">
        <v>0</v>
      </c>
      <c r="K2971" s="35">
        <v>0</v>
      </c>
      <c r="L2971" s="35">
        <v>14.25</v>
      </c>
      <c r="M2971" s="35">
        <v>0</v>
      </c>
      <c r="N2971" s="32" t="s">
        <v>19</v>
      </c>
      <c r="O2971" s="32" t="s">
        <v>41</v>
      </c>
      <c r="P2971" s="32">
        <v>1</v>
      </c>
      <c r="Q2971" s="32" t="s">
        <v>6392</v>
      </c>
    </row>
    <row r="2972" spans="1:17" x14ac:dyDescent="0.25">
      <c r="A2972" s="57">
        <v>42251.448825150466</v>
      </c>
      <c r="B2972" s="32" t="s">
        <v>21</v>
      </c>
      <c r="C2972" s="32" t="s">
        <v>6393</v>
      </c>
      <c r="D2972" s="32" t="s">
        <v>334</v>
      </c>
      <c r="E2972" s="32" t="s">
        <v>5841</v>
      </c>
      <c r="F2972" s="32" t="s">
        <v>6394</v>
      </c>
      <c r="G2972" s="32" t="s">
        <v>367</v>
      </c>
      <c r="H2972" s="32" t="s">
        <v>366</v>
      </c>
      <c r="I2972" s="32" t="s">
        <v>2007</v>
      </c>
      <c r="J2972" s="35">
        <v>0</v>
      </c>
      <c r="K2972" s="35">
        <v>0</v>
      </c>
      <c r="L2972" s="35">
        <v>14.25</v>
      </c>
      <c r="M2972" s="35">
        <v>0</v>
      </c>
      <c r="N2972" s="32" t="s">
        <v>19</v>
      </c>
      <c r="O2972" s="32" t="s">
        <v>41</v>
      </c>
      <c r="P2972" s="32">
        <v>1</v>
      </c>
      <c r="Q2972" s="32" t="s">
        <v>5277</v>
      </c>
    </row>
    <row r="2973" spans="1:17" x14ac:dyDescent="0.25">
      <c r="A2973" s="57">
        <v>42251.449775891204</v>
      </c>
      <c r="B2973" s="32" t="s">
        <v>21</v>
      </c>
      <c r="C2973" s="32" t="s">
        <v>2058</v>
      </c>
      <c r="D2973" s="32" t="s">
        <v>334</v>
      </c>
      <c r="E2973" s="32" t="s">
        <v>5856</v>
      </c>
      <c r="F2973" s="32" t="s">
        <v>6395</v>
      </c>
      <c r="G2973" s="32" t="s">
        <v>25</v>
      </c>
      <c r="H2973" s="32" t="s">
        <v>26</v>
      </c>
      <c r="I2973" s="32" t="s">
        <v>2006</v>
      </c>
      <c r="J2973" s="35">
        <v>0</v>
      </c>
      <c r="K2973" s="35">
        <v>0</v>
      </c>
      <c r="L2973" s="35">
        <v>14.25</v>
      </c>
      <c r="M2973" s="35">
        <v>0</v>
      </c>
      <c r="N2973" s="32" t="s">
        <v>19</v>
      </c>
      <c r="O2973" s="32" t="s">
        <v>41</v>
      </c>
      <c r="P2973" s="32">
        <v>1</v>
      </c>
      <c r="Q2973" s="32" t="s">
        <v>6396</v>
      </c>
    </row>
    <row r="2974" spans="1:17" x14ac:dyDescent="0.25">
      <c r="A2974" s="57">
        <v>42251.449775891204</v>
      </c>
      <c r="B2974" s="32" t="s">
        <v>21</v>
      </c>
      <c r="C2974" s="32" t="s">
        <v>2058</v>
      </c>
      <c r="D2974" s="32" t="s">
        <v>334</v>
      </c>
      <c r="E2974" s="32" t="s">
        <v>5856</v>
      </c>
      <c r="F2974" s="32" t="s">
        <v>6395</v>
      </c>
      <c r="G2974" s="32" t="s">
        <v>4474</v>
      </c>
      <c r="H2974" s="32" t="s">
        <v>4475</v>
      </c>
      <c r="I2974" s="32" t="s">
        <v>2006</v>
      </c>
      <c r="J2974" s="35">
        <v>0</v>
      </c>
      <c r="K2974" s="35">
        <v>0</v>
      </c>
      <c r="L2974" s="35">
        <v>14.25</v>
      </c>
      <c r="M2974" s="35">
        <v>0</v>
      </c>
      <c r="N2974" s="32" t="s">
        <v>19</v>
      </c>
      <c r="O2974" s="32" t="s">
        <v>41</v>
      </c>
      <c r="P2974" s="32">
        <v>1</v>
      </c>
      <c r="Q2974" s="32" t="s">
        <v>6396</v>
      </c>
    </row>
    <row r="2975" spans="1:17" x14ac:dyDescent="0.25">
      <c r="A2975" s="57">
        <v>42251.451249108795</v>
      </c>
      <c r="B2975" s="32" t="s">
        <v>290</v>
      </c>
      <c r="C2975" s="32" t="s">
        <v>5409</v>
      </c>
      <c r="D2975" s="32" t="s">
        <v>334</v>
      </c>
      <c r="E2975" s="32" t="s">
        <v>5535</v>
      </c>
      <c r="F2975" s="32" t="s">
        <v>6397</v>
      </c>
      <c r="G2975" s="32" t="s">
        <v>367</v>
      </c>
      <c r="H2975" s="32" t="s">
        <v>366</v>
      </c>
      <c r="I2975" s="32" t="s">
        <v>2007</v>
      </c>
      <c r="J2975" s="35">
        <v>0</v>
      </c>
      <c r="K2975" s="35">
        <v>0</v>
      </c>
      <c r="L2975" s="35">
        <v>14.25</v>
      </c>
      <c r="M2975" s="35">
        <v>0</v>
      </c>
      <c r="N2975" s="32" t="s">
        <v>19</v>
      </c>
      <c r="O2975" s="32" t="s">
        <v>41</v>
      </c>
      <c r="P2975" s="32">
        <v>1</v>
      </c>
      <c r="Q2975" s="32" t="s">
        <v>5536</v>
      </c>
    </row>
    <row r="2976" spans="1:17" x14ac:dyDescent="0.25">
      <c r="A2976" s="57">
        <v>42251.452659374998</v>
      </c>
      <c r="B2976" s="32" t="s">
        <v>21</v>
      </c>
      <c r="C2976" s="32" t="s">
        <v>736</v>
      </c>
      <c r="D2976" s="32" t="s">
        <v>334</v>
      </c>
      <c r="E2976" s="32" t="s">
        <v>5829</v>
      </c>
      <c r="F2976" s="32" t="s">
        <v>6398</v>
      </c>
      <c r="G2976" s="32" t="s">
        <v>367</v>
      </c>
      <c r="H2976" s="32" t="s">
        <v>366</v>
      </c>
      <c r="I2976" s="32" t="s">
        <v>2007</v>
      </c>
      <c r="J2976" s="35">
        <v>0</v>
      </c>
      <c r="K2976" s="35">
        <v>0</v>
      </c>
      <c r="L2976" s="35">
        <v>14.25</v>
      </c>
      <c r="M2976" s="35">
        <v>0</v>
      </c>
      <c r="N2976" s="32" t="s">
        <v>19</v>
      </c>
      <c r="O2976" s="32" t="s">
        <v>41</v>
      </c>
      <c r="P2976" s="32">
        <v>1</v>
      </c>
      <c r="Q2976" s="32" t="s">
        <v>6399</v>
      </c>
    </row>
    <row r="2977" spans="1:17" x14ac:dyDescent="0.25">
      <c r="A2977" s="57">
        <v>42251.452659374998</v>
      </c>
      <c r="B2977" s="32" t="s">
        <v>21</v>
      </c>
      <c r="C2977" s="32" t="s">
        <v>736</v>
      </c>
      <c r="D2977" s="32" t="s">
        <v>334</v>
      </c>
      <c r="E2977" s="32" t="s">
        <v>5829</v>
      </c>
      <c r="F2977" s="32" t="s">
        <v>6398</v>
      </c>
      <c r="G2977" s="32" t="s">
        <v>367</v>
      </c>
      <c r="H2977" s="32" t="s">
        <v>366</v>
      </c>
      <c r="I2977" s="32" t="s">
        <v>2007</v>
      </c>
      <c r="J2977" s="35">
        <v>0</v>
      </c>
      <c r="K2977" s="35">
        <v>0</v>
      </c>
      <c r="L2977" s="35">
        <v>14.25</v>
      </c>
      <c r="M2977" s="35">
        <v>0</v>
      </c>
      <c r="N2977" s="32" t="s">
        <v>19</v>
      </c>
      <c r="O2977" s="32" t="s">
        <v>41</v>
      </c>
      <c r="P2977" s="32">
        <v>1</v>
      </c>
      <c r="Q2977" s="32" t="s">
        <v>6399</v>
      </c>
    </row>
    <row r="2978" spans="1:17" x14ac:dyDescent="0.25">
      <c r="A2978" s="57">
        <v>42251.453287152777</v>
      </c>
      <c r="B2978" s="32" t="s">
        <v>21</v>
      </c>
      <c r="C2978" s="32" t="s">
        <v>6400</v>
      </c>
      <c r="D2978" s="32" t="s">
        <v>2432</v>
      </c>
      <c r="E2978" s="32" t="s">
        <v>6401</v>
      </c>
      <c r="F2978" s="32" t="s">
        <v>6402</v>
      </c>
      <c r="G2978" s="32" t="s">
        <v>15</v>
      </c>
      <c r="H2978" s="32" t="s">
        <v>16</v>
      </c>
      <c r="I2978" s="32" t="s">
        <v>263</v>
      </c>
      <c r="J2978" s="35">
        <v>9600</v>
      </c>
      <c r="K2978" s="35">
        <v>0</v>
      </c>
      <c r="L2978" s="35">
        <v>0</v>
      </c>
      <c r="M2978" s="35">
        <v>0</v>
      </c>
      <c r="N2978" s="32" t="s">
        <v>17</v>
      </c>
      <c r="O2978" s="32" t="s">
        <v>18</v>
      </c>
      <c r="P2978" s="32">
        <v>1</v>
      </c>
      <c r="Q2978" s="32" t="s">
        <v>6403</v>
      </c>
    </row>
    <row r="2979" spans="1:17" x14ac:dyDescent="0.25">
      <c r="A2979" s="57">
        <v>42251.453545949073</v>
      </c>
      <c r="B2979" s="32" t="s">
        <v>21</v>
      </c>
      <c r="C2979" s="32" t="s">
        <v>340</v>
      </c>
      <c r="D2979" s="32" t="s">
        <v>334</v>
      </c>
      <c r="E2979" s="32" t="s">
        <v>5844</v>
      </c>
      <c r="F2979" s="32" t="s">
        <v>6404</v>
      </c>
      <c r="G2979" s="32" t="s">
        <v>4474</v>
      </c>
      <c r="H2979" s="32" t="s">
        <v>4475</v>
      </c>
      <c r="I2979" s="32" t="s">
        <v>2013</v>
      </c>
      <c r="J2979" s="35">
        <v>0</v>
      </c>
      <c r="K2979" s="35">
        <v>0</v>
      </c>
      <c r="L2979" s="35">
        <v>14.25</v>
      </c>
      <c r="M2979" s="35">
        <v>0</v>
      </c>
      <c r="N2979" s="32" t="s">
        <v>19</v>
      </c>
      <c r="O2979" s="32" t="s">
        <v>41</v>
      </c>
      <c r="P2979" s="32">
        <v>1</v>
      </c>
      <c r="Q2979" s="32" t="s">
        <v>6405</v>
      </c>
    </row>
    <row r="2980" spans="1:17" x14ac:dyDescent="0.25">
      <c r="A2980" s="57">
        <v>42251.453887152777</v>
      </c>
      <c r="B2980" s="32" t="s">
        <v>21</v>
      </c>
      <c r="C2980" s="32" t="s">
        <v>6406</v>
      </c>
      <c r="D2980" s="32" t="s">
        <v>334</v>
      </c>
      <c r="E2980" s="32" t="s">
        <v>5859</v>
      </c>
      <c r="F2980" s="32" t="s">
        <v>6407</v>
      </c>
      <c r="G2980" s="32" t="s">
        <v>367</v>
      </c>
      <c r="H2980" s="32" t="s">
        <v>366</v>
      </c>
      <c r="I2980" s="32" t="s">
        <v>2007</v>
      </c>
      <c r="J2980" s="35">
        <v>0</v>
      </c>
      <c r="K2980" s="35">
        <v>0</v>
      </c>
      <c r="L2980" s="35">
        <v>14.25</v>
      </c>
      <c r="M2980" s="35">
        <v>0</v>
      </c>
      <c r="N2980" s="32" t="s">
        <v>19</v>
      </c>
      <c r="O2980" s="32" t="s">
        <v>41</v>
      </c>
      <c r="P2980" s="32">
        <v>1</v>
      </c>
      <c r="Q2980" s="32" t="s">
        <v>6408</v>
      </c>
    </row>
    <row r="2981" spans="1:17" x14ac:dyDescent="0.25">
      <c r="A2981" s="57">
        <v>42251.454992858795</v>
      </c>
      <c r="B2981" s="32" t="s">
        <v>21</v>
      </c>
      <c r="C2981" s="32" t="s">
        <v>6406</v>
      </c>
      <c r="D2981" s="32" t="s">
        <v>334</v>
      </c>
      <c r="E2981" s="32" t="s">
        <v>5863</v>
      </c>
      <c r="F2981" s="32" t="s">
        <v>6409</v>
      </c>
      <c r="G2981" s="32" t="s">
        <v>367</v>
      </c>
      <c r="H2981" s="32" t="s">
        <v>366</v>
      </c>
      <c r="I2981" s="32" t="s">
        <v>2007</v>
      </c>
      <c r="J2981" s="35">
        <v>0</v>
      </c>
      <c r="K2981" s="35">
        <v>0</v>
      </c>
      <c r="L2981" s="35">
        <v>14.25</v>
      </c>
      <c r="M2981" s="35">
        <v>0</v>
      </c>
      <c r="N2981" s="32" t="s">
        <v>19</v>
      </c>
      <c r="O2981" s="32" t="s">
        <v>41</v>
      </c>
      <c r="P2981" s="32">
        <v>1</v>
      </c>
      <c r="Q2981" s="32" t="s">
        <v>6408</v>
      </c>
    </row>
    <row r="2982" spans="1:17" x14ac:dyDescent="0.25">
      <c r="A2982" s="57">
        <v>42251.454992858795</v>
      </c>
      <c r="B2982" s="32" t="s">
        <v>21</v>
      </c>
      <c r="C2982" s="32" t="s">
        <v>6406</v>
      </c>
      <c r="D2982" s="32" t="s">
        <v>334</v>
      </c>
      <c r="E2982" s="32" t="s">
        <v>5863</v>
      </c>
      <c r="F2982" s="32" t="s">
        <v>6409</v>
      </c>
      <c r="G2982" s="32" t="s">
        <v>367</v>
      </c>
      <c r="H2982" s="32" t="s">
        <v>366</v>
      </c>
      <c r="I2982" s="32" t="s">
        <v>2007</v>
      </c>
      <c r="J2982" s="35">
        <v>0</v>
      </c>
      <c r="K2982" s="35">
        <v>0</v>
      </c>
      <c r="L2982" s="35">
        <v>14.25</v>
      </c>
      <c r="M2982" s="35">
        <v>0</v>
      </c>
      <c r="N2982" s="32" t="s">
        <v>19</v>
      </c>
      <c r="O2982" s="32" t="s">
        <v>41</v>
      </c>
      <c r="P2982" s="32">
        <v>1</v>
      </c>
      <c r="Q2982" s="32" t="s">
        <v>6408</v>
      </c>
    </row>
    <row r="2983" spans="1:17" x14ac:dyDescent="0.25">
      <c r="A2983" s="57">
        <v>42251.455048067131</v>
      </c>
      <c r="B2983" s="32" t="s">
        <v>21</v>
      </c>
      <c r="C2983" s="32" t="s">
        <v>340</v>
      </c>
      <c r="D2983" s="32" t="s">
        <v>334</v>
      </c>
      <c r="E2983" s="32" t="s">
        <v>5843</v>
      </c>
      <c r="F2983" s="32" t="s">
        <v>6410</v>
      </c>
      <c r="G2983" s="32" t="s">
        <v>4474</v>
      </c>
      <c r="H2983" s="32" t="s">
        <v>4475</v>
      </c>
      <c r="I2983" s="32" t="s">
        <v>2013</v>
      </c>
      <c r="J2983" s="35">
        <v>0</v>
      </c>
      <c r="K2983" s="35">
        <v>0</v>
      </c>
      <c r="L2983" s="35">
        <v>14.25</v>
      </c>
      <c r="M2983" s="35">
        <v>0</v>
      </c>
      <c r="N2983" s="32" t="s">
        <v>19</v>
      </c>
      <c r="O2983" s="32" t="s">
        <v>41</v>
      </c>
      <c r="P2983" s="32">
        <v>1</v>
      </c>
      <c r="Q2983" s="32" t="s">
        <v>6405</v>
      </c>
    </row>
    <row r="2984" spans="1:17" x14ac:dyDescent="0.25">
      <c r="A2984" s="57">
        <v>42251.455999652775</v>
      </c>
      <c r="B2984" s="32" t="s">
        <v>21</v>
      </c>
      <c r="C2984" s="32" t="s">
        <v>2092</v>
      </c>
      <c r="D2984" s="32" t="s">
        <v>334</v>
      </c>
      <c r="E2984" s="32" t="s">
        <v>5831</v>
      </c>
      <c r="F2984" s="32" t="s">
        <v>6411</v>
      </c>
      <c r="G2984" s="32" t="s">
        <v>367</v>
      </c>
      <c r="H2984" s="32" t="s">
        <v>366</v>
      </c>
      <c r="I2984" s="32" t="s">
        <v>2007</v>
      </c>
      <c r="J2984" s="35">
        <v>0</v>
      </c>
      <c r="K2984" s="35">
        <v>0</v>
      </c>
      <c r="L2984" s="35">
        <v>14.25</v>
      </c>
      <c r="M2984" s="35">
        <v>0</v>
      </c>
      <c r="N2984" s="32" t="s">
        <v>19</v>
      </c>
      <c r="O2984" s="32" t="s">
        <v>41</v>
      </c>
      <c r="P2984" s="32">
        <v>1</v>
      </c>
      <c r="Q2984" s="32" t="s">
        <v>6412</v>
      </c>
    </row>
    <row r="2985" spans="1:17" x14ac:dyDescent="0.25">
      <c r="A2985" s="57">
        <v>42251.456338425924</v>
      </c>
      <c r="B2985" s="32" t="s">
        <v>290</v>
      </c>
      <c r="C2985" s="32" t="s">
        <v>6413</v>
      </c>
      <c r="D2985" s="32" t="s">
        <v>6414</v>
      </c>
      <c r="E2985" s="32" t="s">
        <v>6415</v>
      </c>
      <c r="F2985" s="32" t="s">
        <v>6416</v>
      </c>
      <c r="G2985" s="32" t="s">
        <v>15</v>
      </c>
      <c r="H2985" s="32" t="s">
        <v>16</v>
      </c>
      <c r="I2985" s="32" t="s">
        <v>261</v>
      </c>
      <c r="J2985" s="35">
        <v>3900</v>
      </c>
      <c r="K2985" s="35">
        <v>0</v>
      </c>
      <c r="L2985" s="35">
        <v>0</v>
      </c>
      <c r="M2985" s="35">
        <v>0</v>
      </c>
      <c r="N2985" s="32" t="s">
        <v>19</v>
      </c>
      <c r="O2985" s="32" t="s">
        <v>18</v>
      </c>
      <c r="P2985" s="32">
        <v>1</v>
      </c>
      <c r="Q2985" s="32" t="s">
        <v>6417</v>
      </c>
    </row>
    <row r="2986" spans="1:17" x14ac:dyDescent="0.25">
      <c r="A2986" s="57">
        <v>42251.456969907405</v>
      </c>
      <c r="B2986" s="32" t="s">
        <v>21</v>
      </c>
      <c r="C2986" s="32" t="s">
        <v>6418</v>
      </c>
      <c r="D2986" s="32" t="s">
        <v>334</v>
      </c>
      <c r="E2986" s="32" t="s">
        <v>5861</v>
      </c>
      <c r="F2986" s="32" t="s">
        <v>6419</v>
      </c>
      <c r="G2986" s="32" t="s">
        <v>4474</v>
      </c>
      <c r="H2986" s="32" t="s">
        <v>4475</v>
      </c>
      <c r="I2986" s="32" t="s">
        <v>2013</v>
      </c>
      <c r="J2986" s="35">
        <v>0</v>
      </c>
      <c r="K2986" s="35">
        <v>0</v>
      </c>
      <c r="L2986" s="35">
        <v>14.25</v>
      </c>
      <c r="M2986" s="35">
        <v>0</v>
      </c>
      <c r="N2986" s="32" t="s">
        <v>19</v>
      </c>
      <c r="O2986" s="32" t="s">
        <v>41</v>
      </c>
      <c r="P2986" s="32">
        <v>1</v>
      </c>
      <c r="Q2986" s="32" t="s">
        <v>6420</v>
      </c>
    </row>
    <row r="2987" spans="1:17" x14ac:dyDescent="0.25">
      <c r="A2987" s="57">
        <v>42251.457610185185</v>
      </c>
      <c r="B2987" s="32" t="s">
        <v>337</v>
      </c>
      <c r="C2987" s="32" t="s">
        <v>392</v>
      </c>
      <c r="D2987" s="32" t="s">
        <v>391</v>
      </c>
      <c r="E2987" s="32" t="s">
        <v>6421</v>
      </c>
      <c r="F2987" s="32" t="s">
        <v>6422</v>
      </c>
      <c r="G2987" s="32" t="s">
        <v>15</v>
      </c>
      <c r="H2987" s="32" t="s">
        <v>16</v>
      </c>
      <c r="I2987" s="32" t="s">
        <v>757</v>
      </c>
      <c r="J2987" s="35">
        <v>20700</v>
      </c>
      <c r="K2987" s="35">
        <v>0</v>
      </c>
      <c r="L2987" s="35">
        <v>0</v>
      </c>
      <c r="M2987" s="35">
        <v>0</v>
      </c>
      <c r="N2987" s="32" t="s">
        <v>17</v>
      </c>
      <c r="O2987" s="32" t="s">
        <v>18</v>
      </c>
      <c r="P2987" s="32">
        <v>1</v>
      </c>
      <c r="Q2987" s="32" t="s">
        <v>6423</v>
      </c>
    </row>
    <row r="2988" spans="1:17" x14ac:dyDescent="0.25">
      <c r="A2988" s="57">
        <v>42251.457930405093</v>
      </c>
      <c r="B2988" s="32" t="s">
        <v>4333</v>
      </c>
      <c r="C2988" s="32" t="s">
        <v>335</v>
      </c>
      <c r="D2988" s="32" t="s">
        <v>334</v>
      </c>
      <c r="E2988" s="32" t="s">
        <v>6424</v>
      </c>
      <c r="F2988" s="32" t="s">
        <v>6425</v>
      </c>
      <c r="G2988" s="32" t="s">
        <v>25</v>
      </c>
      <c r="H2988" s="32" t="s">
        <v>26</v>
      </c>
      <c r="I2988" s="32" t="s">
        <v>2006</v>
      </c>
      <c r="J2988" s="35">
        <v>0</v>
      </c>
      <c r="K2988" s="35">
        <v>0</v>
      </c>
      <c r="L2988" s="35">
        <v>14.25</v>
      </c>
      <c r="M2988" s="35">
        <v>0</v>
      </c>
      <c r="N2988" s="32" t="s">
        <v>19</v>
      </c>
      <c r="O2988" s="32" t="s">
        <v>41</v>
      </c>
      <c r="P2988" s="32">
        <v>1</v>
      </c>
      <c r="Q2988" s="32" t="s">
        <v>6426</v>
      </c>
    </row>
    <row r="2989" spans="1:17" x14ac:dyDescent="0.25">
      <c r="A2989" s="57">
        <v>42251.457930405093</v>
      </c>
      <c r="B2989" s="32" t="s">
        <v>4333</v>
      </c>
      <c r="C2989" s="32" t="s">
        <v>335</v>
      </c>
      <c r="D2989" s="32" t="s">
        <v>334</v>
      </c>
      <c r="E2989" s="32" t="s">
        <v>6424</v>
      </c>
      <c r="F2989" s="32" t="s">
        <v>6425</v>
      </c>
      <c r="G2989" s="32" t="s">
        <v>367</v>
      </c>
      <c r="H2989" s="32" t="s">
        <v>366</v>
      </c>
      <c r="I2989" s="32" t="s">
        <v>2006</v>
      </c>
      <c r="J2989" s="35">
        <v>0</v>
      </c>
      <c r="K2989" s="35">
        <v>0</v>
      </c>
      <c r="L2989" s="35">
        <v>14.25</v>
      </c>
      <c r="M2989" s="35">
        <v>0</v>
      </c>
      <c r="N2989" s="32" t="s">
        <v>19</v>
      </c>
      <c r="O2989" s="32" t="s">
        <v>41</v>
      </c>
      <c r="P2989" s="32">
        <v>1</v>
      </c>
      <c r="Q2989" s="32" t="s">
        <v>6426</v>
      </c>
    </row>
    <row r="2990" spans="1:17" x14ac:dyDescent="0.25">
      <c r="A2990" s="57">
        <v>42251.458464317133</v>
      </c>
      <c r="B2990" s="32" t="s">
        <v>284</v>
      </c>
      <c r="C2990" s="32" t="s">
        <v>297</v>
      </c>
      <c r="D2990" s="32" t="s">
        <v>296</v>
      </c>
      <c r="E2990" s="32" t="s">
        <v>1922</v>
      </c>
      <c r="F2990" s="32" t="s">
        <v>6427</v>
      </c>
      <c r="G2990" s="32" t="s">
        <v>15</v>
      </c>
      <c r="H2990" s="32" t="s">
        <v>16</v>
      </c>
      <c r="I2990" s="32" t="s">
        <v>261</v>
      </c>
      <c r="J2990" s="35">
        <v>5820.63</v>
      </c>
      <c r="K2990" s="35">
        <v>0</v>
      </c>
      <c r="L2990" s="35">
        <v>0</v>
      </c>
      <c r="M2990" s="35">
        <v>0</v>
      </c>
      <c r="N2990" s="32" t="s">
        <v>19</v>
      </c>
      <c r="O2990" s="32" t="s">
        <v>18</v>
      </c>
      <c r="P2990" s="32">
        <v>1</v>
      </c>
      <c r="Q2990" s="32" t="s">
        <v>2024</v>
      </c>
    </row>
    <row r="2991" spans="1:17" x14ac:dyDescent="0.25">
      <c r="A2991" s="57">
        <v>42251.458464317133</v>
      </c>
      <c r="B2991" s="32" t="s">
        <v>284</v>
      </c>
      <c r="C2991" s="32" t="s">
        <v>297</v>
      </c>
      <c r="D2991" s="32" t="s">
        <v>296</v>
      </c>
      <c r="E2991" s="32" t="s">
        <v>1922</v>
      </c>
      <c r="F2991" s="32" t="s">
        <v>6427</v>
      </c>
      <c r="G2991" s="32" t="s">
        <v>28</v>
      </c>
      <c r="H2991" s="32" t="s">
        <v>331</v>
      </c>
      <c r="I2991" s="32" t="s">
        <v>261</v>
      </c>
      <c r="J2991" s="35">
        <v>0</v>
      </c>
      <c r="K2991" s="35">
        <v>0</v>
      </c>
      <c r="L2991" s="35">
        <v>0</v>
      </c>
      <c r="M2991" s="35">
        <v>0</v>
      </c>
      <c r="N2991" s="32" t="s">
        <v>19</v>
      </c>
      <c r="O2991" s="32" t="s">
        <v>18</v>
      </c>
      <c r="P2991" s="32">
        <v>1</v>
      </c>
      <c r="Q2991" s="32" t="s">
        <v>2024</v>
      </c>
    </row>
    <row r="2992" spans="1:17" x14ac:dyDescent="0.25">
      <c r="A2992" s="57">
        <v>42251.458659456017</v>
      </c>
      <c r="B2992" s="32" t="s">
        <v>21</v>
      </c>
      <c r="C2992" s="32" t="s">
        <v>2302</v>
      </c>
      <c r="D2992" s="32" t="s">
        <v>334</v>
      </c>
      <c r="E2992" s="32" t="s">
        <v>5858</v>
      </c>
      <c r="F2992" s="32" t="s">
        <v>6428</v>
      </c>
      <c r="G2992" s="32" t="s">
        <v>367</v>
      </c>
      <c r="H2992" s="32" t="s">
        <v>366</v>
      </c>
      <c r="I2992" s="32" t="s">
        <v>2007</v>
      </c>
      <c r="J2992" s="35">
        <v>0</v>
      </c>
      <c r="K2992" s="35">
        <v>0</v>
      </c>
      <c r="L2992" s="35">
        <v>14.25</v>
      </c>
      <c r="M2992" s="35">
        <v>0</v>
      </c>
      <c r="N2992" s="32" t="s">
        <v>19</v>
      </c>
      <c r="O2992" s="32" t="s">
        <v>41</v>
      </c>
      <c r="P2992" s="32">
        <v>1</v>
      </c>
      <c r="Q2992" s="32" t="s">
        <v>6429</v>
      </c>
    </row>
    <row r="2993" spans="1:17" x14ac:dyDescent="0.25">
      <c r="A2993" s="57">
        <v>42251.458659456017</v>
      </c>
      <c r="B2993" s="32" t="s">
        <v>21</v>
      </c>
      <c r="C2993" s="32" t="s">
        <v>2302</v>
      </c>
      <c r="D2993" s="32" t="s">
        <v>334</v>
      </c>
      <c r="E2993" s="32" t="s">
        <v>5858</v>
      </c>
      <c r="F2993" s="32" t="s">
        <v>6428</v>
      </c>
      <c r="G2993" s="32" t="s">
        <v>367</v>
      </c>
      <c r="H2993" s="32" t="s">
        <v>366</v>
      </c>
      <c r="I2993" s="32" t="s">
        <v>2007</v>
      </c>
      <c r="J2993" s="35">
        <v>0</v>
      </c>
      <c r="K2993" s="35">
        <v>0</v>
      </c>
      <c r="L2993" s="35">
        <v>14.25</v>
      </c>
      <c r="M2993" s="35">
        <v>0</v>
      </c>
      <c r="N2993" s="32" t="s">
        <v>19</v>
      </c>
      <c r="O2993" s="32" t="s">
        <v>41</v>
      </c>
      <c r="P2993" s="32">
        <v>1</v>
      </c>
      <c r="Q2993" s="32" t="s">
        <v>6429</v>
      </c>
    </row>
    <row r="2994" spans="1:17" x14ac:dyDescent="0.25">
      <c r="A2994" s="57">
        <v>42251.458659456017</v>
      </c>
      <c r="B2994" s="32" t="s">
        <v>21</v>
      </c>
      <c r="C2994" s="32" t="s">
        <v>2302</v>
      </c>
      <c r="D2994" s="32" t="s">
        <v>334</v>
      </c>
      <c r="E2994" s="32" t="s">
        <v>5858</v>
      </c>
      <c r="F2994" s="32" t="s">
        <v>6428</v>
      </c>
      <c r="G2994" s="32" t="s">
        <v>367</v>
      </c>
      <c r="H2994" s="32" t="s">
        <v>366</v>
      </c>
      <c r="I2994" s="32" t="s">
        <v>2007</v>
      </c>
      <c r="J2994" s="35">
        <v>0</v>
      </c>
      <c r="K2994" s="35">
        <v>0</v>
      </c>
      <c r="L2994" s="35">
        <v>14.25</v>
      </c>
      <c r="M2994" s="35">
        <v>0</v>
      </c>
      <c r="N2994" s="32" t="s">
        <v>19</v>
      </c>
      <c r="O2994" s="32" t="s">
        <v>41</v>
      </c>
      <c r="P2994" s="32">
        <v>1</v>
      </c>
      <c r="Q2994" s="32" t="s">
        <v>6429</v>
      </c>
    </row>
    <row r="2995" spans="1:17" x14ac:dyDescent="0.25">
      <c r="A2995" s="57">
        <v>42251.458659456017</v>
      </c>
      <c r="B2995" s="32" t="s">
        <v>21</v>
      </c>
      <c r="C2995" s="32" t="s">
        <v>2302</v>
      </c>
      <c r="D2995" s="32" t="s">
        <v>334</v>
      </c>
      <c r="E2995" s="32" t="s">
        <v>5858</v>
      </c>
      <c r="F2995" s="32" t="s">
        <v>6428</v>
      </c>
      <c r="G2995" s="32" t="s">
        <v>367</v>
      </c>
      <c r="H2995" s="32" t="s">
        <v>366</v>
      </c>
      <c r="I2995" s="32" t="s">
        <v>2007</v>
      </c>
      <c r="J2995" s="35">
        <v>0</v>
      </c>
      <c r="K2995" s="35">
        <v>0</v>
      </c>
      <c r="L2995" s="35">
        <v>14.25</v>
      </c>
      <c r="M2995" s="35">
        <v>0</v>
      </c>
      <c r="N2995" s="32" t="s">
        <v>19</v>
      </c>
      <c r="O2995" s="32" t="s">
        <v>41</v>
      </c>
      <c r="P2995" s="32">
        <v>1</v>
      </c>
      <c r="Q2995" s="32" t="s">
        <v>6429</v>
      </c>
    </row>
    <row r="2996" spans="1:17" x14ac:dyDescent="0.25">
      <c r="A2996" s="57">
        <v>42251.458659456017</v>
      </c>
      <c r="B2996" s="32" t="s">
        <v>21</v>
      </c>
      <c r="C2996" s="32" t="s">
        <v>2302</v>
      </c>
      <c r="D2996" s="32" t="s">
        <v>334</v>
      </c>
      <c r="E2996" s="32" t="s">
        <v>5858</v>
      </c>
      <c r="F2996" s="32" t="s">
        <v>6428</v>
      </c>
      <c r="G2996" s="32" t="s">
        <v>367</v>
      </c>
      <c r="H2996" s="32" t="s">
        <v>366</v>
      </c>
      <c r="I2996" s="32" t="s">
        <v>2007</v>
      </c>
      <c r="J2996" s="35">
        <v>0</v>
      </c>
      <c r="K2996" s="35">
        <v>0</v>
      </c>
      <c r="L2996" s="35">
        <v>14.25</v>
      </c>
      <c r="M2996" s="35">
        <v>0</v>
      </c>
      <c r="N2996" s="32" t="s">
        <v>19</v>
      </c>
      <c r="O2996" s="32" t="s">
        <v>41</v>
      </c>
      <c r="P2996" s="32">
        <v>1</v>
      </c>
      <c r="Q2996" s="32" t="s">
        <v>6429</v>
      </c>
    </row>
    <row r="2997" spans="1:17" x14ac:dyDescent="0.25">
      <c r="A2997" s="57">
        <v>42251.458659456017</v>
      </c>
      <c r="B2997" s="32" t="s">
        <v>21</v>
      </c>
      <c r="C2997" s="32" t="s">
        <v>2302</v>
      </c>
      <c r="D2997" s="32" t="s">
        <v>334</v>
      </c>
      <c r="E2997" s="32" t="s">
        <v>5858</v>
      </c>
      <c r="F2997" s="32" t="s">
        <v>6428</v>
      </c>
      <c r="G2997" s="32" t="s">
        <v>367</v>
      </c>
      <c r="H2997" s="32" t="s">
        <v>366</v>
      </c>
      <c r="I2997" s="32" t="s">
        <v>2007</v>
      </c>
      <c r="J2997" s="35">
        <v>0</v>
      </c>
      <c r="K2997" s="35">
        <v>0</v>
      </c>
      <c r="L2997" s="35">
        <v>14.25</v>
      </c>
      <c r="M2997" s="35">
        <v>0</v>
      </c>
      <c r="N2997" s="32" t="s">
        <v>19</v>
      </c>
      <c r="O2997" s="32" t="s">
        <v>41</v>
      </c>
      <c r="P2997" s="32">
        <v>1</v>
      </c>
      <c r="Q2997" s="32" t="s">
        <v>6429</v>
      </c>
    </row>
    <row r="2998" spans="1:17" x14ac:dyDescent="0.25">
      <c r="A2998" s="57">
        <v>42251.460383136575</v>
      </c>
      <c r="B2998" s="32" t="s">
        <v>21</v>
      </c>
      <c r="C2998" s="32" t="s">
        <v>6418</v>
      </c>
      <c r="D2998" s="32" t="s">
        <v>334</v>
      </c>
      <c r="E2998" s="32" t="s">
        <v>5835</v>
      </c>
      <c r="F2998" s="32" t="s">
        <v>6430</v>
      </c>
      <c r="G2998" s="32" t="s">
        <v>4474</v>
      </c>
      <c r="H2998" s="32" t="s">
        <v>4475</v>
      </c>
      <c r="I2998" s="32" t="s">
        <v>2013</v>
      </c>
      <c r="J2998" s="35">
        <v>0</v>
      </c>
      <c r="K2998" s="35">
        <v>0</v>
      </c>
      <c r="L2998" s="35">
        <v>14.25</v>
      </c>
      <c r="M2998" s="35">
        <v>0</v>
      </c>
      <c r="N2998" s="32" t="s">
        <v>19</v>
      </c>
      <c r="O2998" s="32" t="s">
        <v>41</v>
      </c>
      <c r="P2998" s="32">
        <v>1</v>
      </c>
      <c r="Q2998" s="32" t="s">
        <v>5798</v>
      </c>
    </row>
    <row r="2999" spans="1:17" x14ac:dyDescent="0.25">
      <c r="A2999" s="57">
        <v>42251.460801817128</v>
      </c>
      <c r="B2999" s="32" t="s">
        <v>68</v>
      </c>
      <c r="C2999" s="32" t="s">
        <v>377</v>
      </c>
      <c r="D2999" s="32" t="s">
        <v>376</v>
      </c>
      <c r="E2999" s="32" t="s">
        <v>1897</v>
      </c>
      <c r="F2999" s="32" t="s">
        <v>6431</v>
      </c>
      <c r="G2999" s="32" t="s">
        <v>15</v>
      </c>
      <c r="H2999" s="32" t="s">
        <v>16</v>
      </c>
      <c r="I2999" s="32" t="s">
        <v>264</v>
      </c>
      <c r="J2999" s="35">
        <v>12152.97</v>
      </c>
      <c r="K2999" s="35">
        <v>0</v>
      </c>
      <c r="L2999" s="35">
        <v>0</v>
      </c>
      <c r="M2999" s="35">
        <v>0</v>
      </c>
      <c r="N2999" s="32" t="s">
        <v>19</v>
      </c>
      <c r="O2999" s="32" t="s">
        <v>18</v>
      </c>
      <c r="P2999" s="32">
        <v>1</v>
      </c>
      <c r="Q2999" s="32"/>
    </row>
    <row r="3000" spans="1:17" x14ac:dyDescent="0.25">
      <c r="A3000" s="57">
        <v>42251.462555868056</v>
      </c>
      <c r="B3000" s="32" t="s">
        <v>284</v>
      </c>
      <c r="C3000" s="32" t="s">
        <v>289</v>
      </c>
      <c r="D3000" s="32" t="s">
        <v>288</v>
      </c>
      <c r="E3000" s="32" t="s">
        <v>1867</v>
      </c>
      <c r="F3000" s="32" t="s">
        <v>6432</v>
      </c>
      <c r="G3000" s="32" t="s">
        <v>15</v>
      </c>
      <c r="H3000" s="32" t="s">
        <v>16</v>
      </c>
      <c r="I3000" s="32" t="s">
        <v>261</v>
      </c>
      <c r="J3000" s="35">
        <v>4755</v>
      </c>
      <c r="K3000" s="35">
        <v>0</v>
      </c>
      <c r="L3000" s="35">
        <v>0</v>
      </c>
      <c r="M3000" s="35">
        <v>0</v>
      </c>
      <c r="N3000" s="32" t="s">
        <v>19</v>
      </c>
      <c r="O3000" s="32" t="s">
        <v>18</v>
      </c>
      <c r="P3000" s="32">
        <v>1</v>
      </c>
      <c r="Q3000" s="32"/>
    </row>
    <row r="3001" spans="1:17" x14ac:dyDescent="0.25">
      <c r="A3001" s="57">
        <v>42251.462555868056</v>
      </c>
      <c r="B3001" s="32" t="s">
        <v>284</v>
      </c>
      <c r="C3001" s="32" t="s">
        <v>289</v>
      </c>
      <c r="D3001" s="32" t="s">
        <v>288</v>
      </c>
      <c r="E3001" s="32" t="s">
        <v>1896</v>
      </c>
      <c r="F3001" s="32" t="s">
        <v>6432</v>
      </c>
      <c r="G3001" s="32" t="s">
        <v>15</v>
      </c>
      <c r="H3001" s="32" t="s">
        <v>16</v>
      </c>
      <c r="I3001" s="32" t="s">
        <v>261</v>
      </c>
      <c r="J3001" s="35">
        <v>4755</v>
      </c>
      <c r="K3001" s="35">
        <v>0</v>
      </c>
      <c r="L3001" s="35">
        <v>0</v>
      </c>
      <c r="M3001" s="35">
        <v>0</v>
      </c>
      <c r="N3001" s="32" t="s">
        <v>19</v>
      </c>
      <c r="O3001" s="32" t="s">
        <v>18</v>
      </c>
      <c r="P3001" s="32">
        <v>1</v>
      </c>
      <c r="Q3001" s="32"/>
    </row>
    <row r="3002" spans="1:17" x14ac:dyDescent="0.25">
      <c r="A3002" s="57">
        <v>42251.467456365739</v>
      </c>
      <c r="B3002" s="32" t="s">
        <v>4333</v>
      </c>
      <c r="C3002" s="32" t="s">
        <v>335</v>
      </c>
      <c r="D3002" s="32" t="s">
        <v>334</v>
      </c>
      <c r="E3002" s="32" t="s">
        <v>5911</v>
      </c>
      <c r="F3002" s="32" t="s">
        <v>6433</v>
      </c>
      <c r="G3002" s="32" t="s">
        <v>25</v>
      </c>
      <c r="H3002" s="32" t="s">
        <v>26</v>
      </c>
      <c r="I3002" s="32" t="s">
        <v>2006</v>
      </c>
      <c r="J3002" s="35">
        <v>0</v>
      </c>
      <c r="K3002" s="35">
        <v>0</v>
      </c>
      <c r="L3002" s="35">
        <v>14.25</v>
      </c>
      <c r="M3002" s="35">
        <v>0</v>
      </c>
      <c r="N3002" s="32" t="s">
        <v>19</v>
      </c>
      <c r="O3002" s="32" t="s">
        <v>41</v>
      </c>
      <c r="P3002" s="32">
        <v>1</v>
      </c>
      <c r="Q3002" s="32" t="s">
        <v>6434</v>
      </c>
    </row>
    <row r="3003" spans="1:17" x14ac:dyDescent="0.25">
      <c r="A3003" s="57">
        <v>42251.467456365739</v>
      </c>
      <c r="B3003" s="32" t="s">
        <v>4333</v>
      </c>
      <c r="C3003" s="32" t="s">
        <v>335</v>
      </c>
      <c r="D3003" s="32" t="s">
        <v>334</v>
      </c>
      <c r="E3003" s="32" t="s">
        <v>5911</v>
      </c>
      <c r="F3003" s="32" t="s">
        <v>6433</v>
      </c>
      <c r="G3003" s="32" t="s">
        <v>39</v>
      </c>
      <c r="H3003" s="32" t="s">
        <v>40</v>
      </c>
      <c r="I3003" s="32" t="s">
        <v>2006</v>
      </c>
      <c r="J3003" s="35">
        <v>0</v>
      </c>
      <c r="K3003" s="35">
        <v>0</v>
      </c>
      <c r="L3003" s="35">
        <v>222.37</v>
      </c>
      <c r="M3003" s="35">
        <v>0</v>
      </c>
      <c r="N3003" s="32" t="s">
        <v>19</v>
      </c>
      <c r="O3003" s="32" t="s">
        <v>41</v>
      </c>
      <c r="P3003" s="32">
        <v>1</v>
      </c>
      <c r="Q3003" s="32" t="s">
        <v>6434</v>
      </c>
    </row>
    <row r="3004" spans="1:17" x14ac:dyDescent="0.25">
      <c r="A3004" s="57">
        <v>42251.467456365739</v>
      </c>
      <c r="B3004" s="32" t="s">
        <v>4333</v>
      </c>
      <c r="C3004" s="32" t="s">
        <v>335</v>
      </c>
      <c r="D3004" s="32" t="s">
        <v>334</v>
      </c>
      <c r="E3004" s="32" t="s">
        <v>5911</v>
      </c>
      <c r="F3004" s="32" t="s">
        <v>6433</v>
      </c>
      <c r="G3004" s="32" t="s">
        <v>35</v>
      </c>
      <c r="H3004" s="32" t="s">
        <v>38</v>
      </c>
      <c r="I3004" s="32" t="s">
        <v>2006</v>
      </c>
      <c r="J3004" s="35">
        <v>0</v>
      </c>
      <c r="K3004" s="35">
        <v>0</v>
      </c>
      <c r="L3004" s="35">
        <v>0</v>
      </c>
      <c r="M3004" s="35">
        <v>4.5</v>
      </c>
      <c r="N3004" s="32" t="s">
        <v>19</v>
      </c>
      <c r="O3004" s="32" t="s">
        <v>41</v>
      </c>
      <c r="P3004" s="32">
        <v>1</v>
      </c>
      <c r="Q3004" s="32" t="s">
        <v>6434</v>
      </c>
    </row>
    <row r="3005" spans="1:17" x14ac:dyDescent="0.25">
      <c r="A3005" s="57">
        <v>42251.467456365739</v>
      </c>
      <c r="B3005" s="32" t="s">
        <v>4333</v>
      </c>
      <c r="C3005" s="32" t="s">
        <v>335</v>
      </c>
      <c r="D3005" s="32" t="s">
        <v>334</v>
      </c>
      <c r="E3005" s="32" t="s">
        <v>5911</v>
      </c>
      <c r="F3005" s="32" t="s">
        <v>6433</v>
      </c>
      <c r="G3005" s="32" t="s">
        <v>367</v>
      </c>
      <c r="H3005" s="32" t="s">
        <v>366</v>
      </c>
      <c r="I3005" s="32" t="s">
        <v>2006</v>
      </c>
      <c r="J3005" s="35">
        <v>0</v>
      </c>
      <c r="K3005" s="35">
        <v>0</v>
      </c>
      <c r="L3005" s="35">
        <v>14.25</v>
      </c>
      <c r="M3005" s="35">
        <v>0</v>
      </c>
      <c r="N3005" s="32" t="s">
        <v>19</v>
      </c>
      <c r="O3005" s="32" t="s">
        <v>41</v>
      </c>
      <c r="P3005" s="32">
        <v>1</v>
      </c>
      <c r="Q3005" s="32" t="s">
        <v>6434</v>
      </c>
    </row>
    <row r="3006" spans="1:17" x14ac:dyDescent="0.25">
      <c r="A3006" s="57">
        <v>42251.472766585648</v>
      </c>
      <c r="B3006" s="32"/>
      <c r="C3006" s="32"/>
      <c r="D3006" s="32"/>
      <c r="E3006" s="32" t="s">
        <v>6435</v>
      </c>
      <c r="F3006" s="32" t="s">
        <v>6436</v>
      </c>
      <c r="G3006" s="32" t="s">
        <v>333</v>
      </c>
      <c r="H3006" s="32" t="s">
        <v>332</v>
      </c>
      <c r="I3006" s="32" t="s">
        <v>2006</v>
      </c>
      <c r="J3006" s="35">
        <v>0</v>
      </c>
      <c r="K3006" s="35">
        <v>0</v>
      </c>
      <c r="L3006" s="35">
        <v>0</v>
      </c>
      <c r="M3006" s="35">
        <v>0</v>
      </c>
      <c r="N3006" s="32" t="s">
        <v>19</v>
      </c>
      <c r="O3006" s="32"/>
      <c r="P3006" s="32">
        <v>0.5</v>
      </c>
      <c r="Q3006" s="32"/>
    </row>
    <row r="3007" spans="1:17" x14ac:dyDescent="0.25">
      <c r="A3007" s="57">
        <v>42251.473459756948</v>
      </c>
      <c r="B3007" s="32"/>
      <c r="C3007" s="32"/>
      <c r="D3007" s="32"/>
      <c r="E3007" s="32" t="s">
        <v>6437</v>
      </c>
      <c r="F3007" s="32" t="s">
        <v>6438</v>
      </c>
      <c r="G3007" s="32" t="s">
        <v>333</v>
      </c>
      <c r="H3007" s="32" t="s">
        <v>332</v>
      </c>
      <c r="I3007" s="32" t="s">
        <v>2006</v>
      </c>
      <c r="J3007" s="35">
        <v>0</v>
      </c>
      <c r="K3007" s="35">
        <v>0</v>
      </c>
      <c r="L3007" s="35">
        <v>0</v>
      </c>
      <c r="M3007" s="35">
        <v>0</v>
      </c>
      <c r="N3007" s="32" t="s">
        <v>19</v>
      </c>
      <c r="O3007" s="32"/>
      <c r="P3007" s="32">
        <v>0.5</v>
      </c>
      <c r="Q3007" s="32"/>
    </row>
    <row r="3008" spans="1:17" x14ac:dyDescent="0.25">
      <c r="A3008" s="57">
        <v>42251.475543715278</v>
      </c>
      <c r="B3008" s="32" t="s">
        <v>21</v>
      </c>
      <c r="C3008" s="32" t="s">
        <v>6439</v>
      </c>
      <c r="D3008" s="32" t="s">
        <v>334</v>
      </c>
      <c r="E3008" s="32" t="s">
        <v>5854</v>
      </c>
      <c r="F3008" s="32" t="s">
        <v>6440</v>
      </c>
      <c r="G3008" s="32" t="s">
        <v>25</v>
      </c>
      <c r="H3008" s="32" t="s">
        <v>26</v>
      </c>
      <c r="I3008" s="32" t="s">
        <v>2006</v>
      </c>
      <c r="J3008" s="35">
        <v>0</v>
      </c>
      <c r="K3008" s="35">
        <v>0</v>
      </c>
      <c r="L3008" s="35">
        <v>14.25</v>
      </c>
      <c r="M3008" s="35">
        <v>0</v>
      </c>
      <c r="N3008" s="32" t="s">
        <v>19</v>
      </c>
      <c r="O3008" s="32" t="s">
        <v>41</v>
      </c>
      <c r="P3008" s="32">
        <v>1</v>
      </c>
      <c r="Q3008" s="32" t="s">
        <v>6441</v>
      </c>
    </row>
    <row r="3009" spans="1:17" x14ac:dyDescent="0.25">
      <c r="A3009" s="57">
        <v>42251.475543715278</v>
      </c>
      <c r="B3009" s="32" t="s">
        <v>21</v>
      </c>
      <c r="C3009" s="32" t="s">
        <v>6439</v>
      </c>
      <c r="D3009" s="32" t="s">
        <v>334</v>
      </c>
      <c r="E3009" s="32" t="s">
        <v>5854</v>
      </c>
      <c r="F3009" s="32" t="s">
        <v>6440</v>
      </c>
      <c r="G3009" s="32" t="s">
        <v>367</v>
      </c>
      <c r="H3009" s="32" t="s">
        <v>366</v>
      </c>
      <c r="I3009" s="32" t="s">
        <v>2006</v>
      </c>
      <c r="J3009" s="35">
        <v>0</v>
      </c>
      <c r="K3009" s="35">
        <v>0</v>
      </c>
      <c r="L3009" s="35">
        <v>14.25</v>
      </c>
      <c r="M3009" s="35">
        <v>0</v>
      </c>
      <c r="N3009" s="32" t="s">
        <v>19</v>
      </c>
      <c r="O3009" s="32" t="s">
        <v>41</v>
      </c>
      <c r="P3009" s="32">
        <v>1</v>
      </c>
      <c r="Q3009" s="32" t="s">
        <v>6441</v>
      </c>
    </row>
    <row r="3010" spans="1:17" x14ac:dyDescent="0.25">
      <c r="A3010" s="57">
        <v>42251.476559525465</v>
      </c>
      <c r="B3010" s="32" t="s">
        <v>21</v>
      </c>
      <c r="C3010" s="32" t="s">
        <v>6442</v>
      </c>
      <c r="D3010" s="32" t="s">
        <v>334</v>
      </c>
      <c r="E3010" s="32" t="s">
        <v>5860</v>
      </c>
      <c r="F3010" s="32" t="s">
        <v>6443</v>
      </c>
      <c r="G3010" s="32" t="s">
        <v>367</v>
      </c>
      <c r="H3010" s="32" t="s">
        <v>366</v>
      </c>
      <c r="I3010" s="32" t="s">
        <v>2007</v>
      </c>
      <c r="J3010" s="35">
        <v>0</v>
      </c>
      <c r="K3010" s="35">
        <v>0</v>
      </c>
      <c r="L3010" s="35">
        <v>14.25</v>
      </c>
      <c r="M3010" s="35">
        <v>0</v>
      </c>
      <c r="N3010" s="32" t="s">
        <v>19</v>
      </c>
      <c r="O3010" s="32" t="s">
        <v>41</v>
      </c>
      <c r="P3010" s="32">
        <v>1</v>
      </c>
      <c r="Q3010" s="32" t="s">
        <v>6444</v>
      </c>
    </row>
    <row r="3011" spans="1:17" x14ac:dyDescent="0.25">
      <c r="A3011" s="57">
        <v>42251.477419641204</v>
      </c>
      <c r="B3011" s="32" t="s">
        <v>4333</v>
      </c>
      <c r="C3011" s="32" t="s">
        <v>6445</v>
      </c>
      <c r="D3011" s="32" t="s">
        <v>334</v>
      </c>
      <c r="E3011" s="32" t="s">
        <v>5846</v>
      </c>
      <c r="F3011" s="32" t="s">
        <v>6446</v>
      </c>
      <c r="G3011" s="32" t="s">
        <v>367</v>
      </c>
      <c r="H3011" s="32" t="s">
        <v>366</v>
      </c>
      <c r="I3011" s="32" t="s">
        <v>2007</v>
      </c>
      <c r="J3011" s="35">
        <v>0</v>
      </c>
      <c r="K3011" s="35">
        <v>0</v>
      </c>
      <c r="L3011" s="35">
        <v>14.25</v>
      </c>
      <c r="M3011" s="35">
        <v>0</v>
      </c>
      <c r="N3011" s="32" t="s">
        <v>19</v>
      </c>
      <c r="O3011" s="32" t="s">
        <v>41</v>
      </c>
      <c r="P3011" s="32">
        <v>1</v>
      </c>
      <c r="Q3011" s="32" t="s">
        <v>6447</v>
      </c>
    </row>
    <row r="3012" spans="1:17" x14ac:dyDescent="0.25">
      <c r="A3012" s="57">
        <v>42251.479400925928</v>
      </c>
      <c r="B3012" s="32" t="s">
        <v>68</v>
      </c>
      <c r="C3012" s="32" t="s">
        <v>647</v>
      </c>
      <c r="D3012" s="32" t="s">
        <v>646</v>
      </c>
      <c r="E3012" s="32" t="s">
        <v>1778</v>
      </c>
      <c r="F3012" s="32" t="s">
        <v>6448</v>
      </c>
      <c r="G3012" s="32" t="s">
        <v>15</v>
      </c>
      <c r="H3012" s="32" t="s">
        <v>16</v>
      </c>
      <c r="I3012" s="32" t="s">
        <v>281</v>
      </c>
      <c r="J3012" s="35">
        <v>5660</v>
      </c>
      <c r="K3012" s="35">
        <v>0</v>
      </c>
      <c r="L3012" s="35">
        <v>0</v>
      </c>
      <c r="M3012" s="35">
        <v>0</v>
      </c>
      <c r="N3012" s="32" t="s">
        <v>19</v>
      </c>
      <c r="O3012" s="32" t="s">
        <v>18</v>
      </c>
      <c r="P3012" s="32">
        <v>1</v>
      </c>
      <c r="Q3012" s="32"/>
    </row>
    <row r="3013" spans="1:17" x14ac:dyDescent="0.25">
      <c r="A3013" s="57">
        <v>42251.480483136576</v>
      </c>
      <c r="B3013" s="32" t="s">
        <v>68</v>
      </c>
      <c r="C3013" s="32" t="s">
        <v>647</v>
      </c>
      <c r="D3013" s="32" t="s">
        <v>646</v>
      </c>
      <c r="E3013" s="32" t="s">
        <v>2053</v>
      </c>
      <c r="F3013" s="32" t="s">
        <v>6449</v>
      </c>
      <c r="G3013" s="32" t="s">
        <v>15</v>
      </c>
      <c r="H3013" s="32" t="s">
        <v>16</v>
      </c>
      <c r="I3013" s="32" t="s">
        <v>281</v>
      </c>
      <c r="J3013" s="35">
        <v>5000</v>
      </c>
      <c r="K3013" s="35">
        <v>0</v>
      </c>
      <c r="L3013" s="35">
        <v>0</v>
      </c>
      <c r="M3013" s="35">
        <v>0</v>
      </c>
      <c r="N3013" s="32" t="s">
        <v>19</v>
      </c>
      <c r="O3013" s="32" t="s">
        <v>18</v>
      </c>
      <c r="P3013" s="32">
        <v>1</v>
      </c>
      <c r="Q3013" s="32"/>
    </row>
    <row r="3014" spans="1:17" x14ac:dyDescent="0.25">
      <c r="A3014" s="57">
        <v>42251.481138113428</v>
      </c>
      <c r="B3014" s="32" t="s">
        <v>70</v>
      </c>
      <c r="C3014" s="32" t="s">
        <v>6450</v>
      </c>
      <c r="D3014" s="32" t="s">
        <v>334</v>
      </c>
      <c r="E3014" s="32" t="s">
        <v>5872</v>
      </c>
      <c r="F3014" s="32" t="s">
        <v>6451</v>
      </c>
      <c r="G3014" s="32" t="s">
        <v>367</v>
      </c>
      <c r="H3014" s="32" t="s">
        <v>366</v>
      </c>
      <c r="I3014" s="32" t="s">
        <v>2007</v>
      </c>
      <c r="J3014" s="35">
        <v>0</v>
      </c>
      <c r="K3014" s="35">
        <v>0</v>
      </c>
      <c r="L3014" s="35">
        <v>14.25</v>
      </c>
      <c r="M3014" s="35">
        <v>0</v>
      </c>
      <c r="N3014" s="32" t="s">
        <v>19</v>
      </c>
      <c r="O3014" s="32" t="s">
        <v>41</v>
      </c>
      <c r="P3014" s="32">
        <v>1</v>
      </c>
      <c r="Q3014" s="32" t="s">
        <v>6452</v>
      </c>
    </row>
    <row r="3015" spans="1:17" x14ac:dyDescent="0.25">
      <c r="A3015" s="57">
        <v>42251.482818599536</v>
      </c>
      <c r="B3015" s="32" t="s">
        <v>31</v>
      </c>
      <c r="C3015" s="32" t="s">
        <v>300</v>
      </c>
      <c r="D3015" s="32" t="s">
        <v>299</v>
      </c>
      <c r="E3015" s="32" t="s">
        <v>2056</v>
      </c>
      <c r="F3015" s="32" t="s">
        <v>6453</v>
      </c>
      <c r="G3015" s="32" t="s">
        <v>15</v>
      </c>
      <c r="H3015" s="32" t="s">
        <v>16</v>
      </c>
      <c r="I3015" s="32" t="s">
        <v>262</v>
      </c>
      <c r="J3015" s="35">
        <v>2438</v>
      </c>
      <c r="K3015" s="35">
        <v>0</v>
      </c>
      <c r="L3015" s="35">
        <v>0</v>
      </c>
      <c r="M3015" s="35">
        <v>0</v>
      </c>
      <c r="N3015" s="32" t="s">
        <v>19</v>
      </c>
      <c r="O3015" s="32" t="s">
        <v>18</v>
      </c>
      <c r="P3015" s="32">
        <v>1</v>
      </c>
      <c r="Q3015" s="32"/>
    </row>
    <row r="3016" spans="1:17" x14ac:dyDescent="0.25">
      <c r="A3016" s="57">
        <v>42251.485501354167</v>
      </c>
      <c r="B3016" s="32" t="s">
        <v>280</v>
      </c>
      <c r="C3016" s="32" t="s">
        <v>295</v>
      </c>
      <c r="D3016" s="32" t="s">
        <v>294</v>
      </c>
      <c r="E3016" s="32" t="s">
        <v>2137</v>
      </c>
      <c r="F3016" s="32" t="s">
        <v>6454</v>
      </c>
      <c r="G3016" s="32" t="s">
        <v>15</v>
      </c>
      <c r="H3016" s="32" t="s">
        <v>16</v>
      </c>
      <c r="I3016" s="32" t="s">
        <v>2138</v>
      </c>
      <c r="J3016" s="35">
        <v>335.71</v>
      </c>
      <c r="K3016" s="35">
        <v>0</v>
      </c>
      <c r="L3016" s="35">
        <v>0</v>
      </c>
      <c r="M3016" s="35">
        <v>0</v>
      </c>
      <c r="N3016" s="32" t="s">
        <v>19</v>
      </c>
      <c r="O3016" s="32" t="s">
        <v>18</v>
      </c>
      <c r="P3016" s="32">
        <v>1</v>
      </c>
      <c r="Q3016" s="32" t="s">
        <v>2139</v>
      </c>
    </row>
    <row r="3017" spans="1:17" x14ac:dyDescent="0.25">
      <c r="A3017" s="57">
        <v>42251.486269212961</v>
      </c>
      <c r="B3017" s="32" t="s">
        <v>280</v>
      </c>
      <c r="C3017" s="32" t="s">
        <v>295</v>
      </c>
      <c r="D3017" s="32" t="s">
        <v>294</v>
      </c>
      <c r="E3017" s="32" t="s">
        <v>2140</v>
      </c>
      <c r="F3017" s="32" t="s">
        <v>6455</v>
      </c>
      <c r="G3017" s="32" t="s">
        <v>15</v>
      </c>
      <c r="H3017" s="32" t="s">
        <v>16</v>
      </c>
      <c r="I3017" s="32" t="s">
        <v>2138</v>
      </c>
      <c r="J3017" s="35">
        <v>207.82</v>
      </c>
      <c r="K3017" s="35">
        <v>0</v>
      </c>
      <c r="L3017" s="35">
        <v>0</v>
      </c>
      <c r="M3017" s="35">
        <v>0</v>
      </c>
      <c r="N3017" s="32" t="s">
        <v>19</v>
      </c>
      <c r="O3017" s="32" t="s">
        <v>18</v>
      </c>
      <c r="P3017" s="32">
        <v>1</v>
      </c>
      <c r="Q3017" s="32" t="s">
        <v>2141</v>
      </c>
    </row>
    <row r="3018" spans="1:17" x14ac:dyDescent="0.25">
      <c r="A3018" s="57">
        <v>42251.486269212961</v>
      </c>
      <c r="B3018" s="32" t="s">
        <v>280</v>
      </c>
      <c r="C3018" s="32" t="s">
        <v>295</v>
      </c>
      <c r="D3018" s="32" t="s">
        <v>294</v>
      </c>
      <c r="E3018" s="32" t="s">
        <v>2140</v>
      </c>
      <c r="F3018" s="32" t="s">
        <v>6455</v>
      </c>
      <c r="G3018" s="32" t="s">
        <v>28</v>
      </c>
      <c r="H3018" s="32" t="s">
        <v>2142</v>
      </c>
      <c r="I3018" s="32" t="s">
        <v>2138</v>
      </c>
      <c r="J3018" s="35">
        <v>0</v>
      </c>
      <c r="K3018" s="35">
        <v>0</v>
      </c>
      <c r="L3018" s="35">
        <v>0</v>
      </c>
      <c r="M3018" s="35">
        <v>0</v>
      </c>
      <c r="N3018" s="32" t="s">
        <v>19</v>
      </c>
      <c r="O3018" s="32" t="s">
        <v>18</v>
      </c>
      <c r="P3018" s="32">
        <v>1</v>
      </c>
      <c r="Q3018" s="32" t="s">
        <v>2141</v>
      </c>
    </row>
    <row r="3019" spans="1:17" x14ac:dyDescent="0.25">
      <c r="A3019" s="57">
        <v>42251.487008368058</v>
      </c>
      <c r="B3019" s="32" t="s">
        <v>280</v>
      </c>
      <c r="C3019" s="32" t="s">
        <v>295</v>
      </c>
      <c r="D3019" s="32" t="s">
        <v>294</v>
      </c>
      <c r="E3019" s="32" t="s">
        <v>2143</v>
      </c>
      <c r="F3019" s="32" t="s">
        <v>6456</v>
      </c>
      <c r="G3019" s="32" t="s">
        <v>15</v>
      </c>
      <c r="H3019" s="32" t="s">
        <v>16</v>
      </c>
      <c r="I3019" s="32" t="s">
        <v>2138</v>
      </c>
      <c r="J3019" s="35">
        <v>235.23</v>
      </c>
      <c r="K3019" s="35">
        <v>0</v>
      </c>
      <c r="L3019" s="35">
        <v>0</v>
      </c>
      <c r="M3019" s="35">
        <v>0</v>
      </c>
      <c r="N3019" s="32" t="s">
        <v>19</v>
      </c>
      <c r="O3019" s="32" t="s">
        <v>18</v>
      </c>
      <c r="P3019" s="32">
        <v>1</v>
      </c>
      <c r="Q3019" s="32" t="s">
        <v>2144</v>
      </c>
    </row>
    <row r="3020" spans="1:17" x14ac:dyDescent="0.25">
      <c r="A3020" s="57">
        <v>42251.487821261573</v>
      </c>
      <c r="B3020" s="32" t="s">
        <v>68</v>
      </c>
      <c r="C3020" s="32" t="s">
        <v>2117</v>
      </c>
      <c r="D3020" s="32" t="s">
        <v>2118</v>
      </c>
      <c r="E3020" s="32" t="s">
        <v>2119</v>
      </c>
      <c r="F3020" s="32" t="s">
        <v>6457</v>
      </c>
      <c r="G3020" s="32" t="s">
        <v>15</v>
      </c>
      <c r="H3020" s="32" t="s">
        <v>16</v>
      </c>
      <c r="I3020" s="32" t="s">
        <v>261</v>
      </c>
      <c r="J3020" s="35">
        <v>6000</v>
      </c>
      <c r="K3020" s="35">
        <v>0</v>
      </c>
      <c r="L3020" s="35">
        <v>0</v>
      </c>
      <c r="M3020" s="35">
        <v>0</v>
      </c>
      <c r="N3020" s="32" t="s">
        <v>19</v>
      </c>
      <c r="O3020" s="32" t="s">
        <v>18</v>
      </c>
      <c r="P3020" s="32">
        <v>1</v>
      </c>
      <c r="Q3020" s="32"/>
    </row>
    <row r="3021" spans="1:17" x14ac:dyDescent="0.25">
      <c r="A3021" s="57">
        <v>42251.489006909724</v>
      </c>
      <c r="B3021" s="32" t="s">
        <v>284</v>
      </c>
      <c r="C3021" s="32" t="s">
        <v>460</v>
      </c>
      <c r="D3021" s="32" t="s">
        <v>459</v>
      </c>
      <c r="E3021" s="32" t="s">
        <v>2115</v>
      </c>
      <c r="F3021" s="32" t="s">
        <v>6458</v>
      </c>
      <c r="G3021" s="32" t="s">
        <v>15</v>
      </c>
      <c r="H3021" s="32" t="s">
        <v>16</v>
      </c>
      <c r="I3021" s="32" t="s">
        <v>261</v>
      </c>
      <c r="J3021" s="35">
        <v>4326</v>
      </c>
      <c r="K3021" s="35">
        <v>0</v>
      </c>
      <c r="L3021" s="35">
        <v>0</v>
      </c>
      <c r="M3021" s="35">
        <v>0</v>
      </c>
      <c r="N3021" s="32" t="s">
        <v>19</v>
      </c>
      <c r="O3021" s="32" t="s">
        <v>18</v>
      </c>
      <c r="P3021" s="32">
        <v>1</v>
      </c>
      <c r="Q3021" s="32"/>
    </row>
    <row r="3022" spans="1:17" x14ac:dyDescent="0.25">
      <c r="A3022" s="57">
        <v>42251.489006909724</v>
      </c>
      <c r="B3022" s="32" t="s">
        <v>284</v>
      </c>
      <c r="C3022" s="32" t="s">
        <v>460</v>
      </c>
      <c r="D3022" s="32" t="s">
        <v>459</v>
      </c>
      <c r="E3022" s="32" t="s">
        <v>2115</v>
      </c>
      <c r="F3022" s="32" t="s">
        <v>6458</v>
      </c>
      <c r="G3022" s="32" t="s">
        <v>28</v>
      </c>
      <c r="H3022" s="32" t="s">
        <v>2116</v>
      </c>
      <c r="I3022" s="32" t="s">
        <v>261</v>
      </c>
      <c r="J3022" s="35">
        <v>0</v>
      </c>
      <c r="K3022" s="35">
        <v>0</v>
      </c>
      <c r="L3022" s="35">
        <v>0</v>
      </c>
      <c r="M3022" s="35">
        <v>0</v>
      </c>
      <c r="N3022" s="32" t="s">
        <v>19</v>
      </c>
      <c r="O3022" s="32" t="s">
        <v>18</v>
      </c>
      <c r="P3022" s="32">
        <v>1</v>
      </c>
      <c r="Q3022" s="32"/>
    </row>
    <row r="3023" spans="1:17" x14ac:dyDescent="0.25">
      <c r="A3023" s="57">
        <v>42251.489881516201</v>
      </c>
      <c r="B3023" s="32" t="s">
        <v>280</v>
      </c>
      <c r="C3023" s="32" t="s">
        <v>295</v>
      </c>
      <c r="D3023" s="32" t="s">
        <v>294</v>
      </c>
      <c r="E3023" s="32" t="s">
        <v>2536</v>
      </c>
      <c r="F3023" s="32" t="s">
        <v>6459</v>
      </c>
      <c r="G3023" s="32" t="s">
        <v>15</v>
      </c>
      <c r="H3023" s="32" t="s">
        <v>16</v>
      </c>
      <c r="I3023" s="32" t="s">
        <v>2138</v>
      </c>
      <c r="J3023" s="35">
        <v>207.03</v>
      </c>
      <c r="K3023" s="35">
        <v>0</v>
      </c>
      <c r="L3023" s="35">
        <v>0</v>
      </c>
      <c r="M3023" s="35">
        <v>0</v>
      </c>
      <c r="N3023" s="32" t="s">
        <v>19</v>
      </c>
      <c r="O3023" s="32" t="s">
        <v>18</v>
      </c>
      <c r="P3023" s="32">
        <v>1</v>
      </c>
      <c r="Q3023" s="32" t="s">
        <v>2537</v>
      </c>
    </row>
    <row r="3024" spans="1:17" x14ac:dyDescent="0.25">
      <c r="A3024" s="57">
        <v>42251.490226354166</v>
      </c>
      <c r="B3024" s="32"/>
      <c r="C3024" s="32"/>
      <c r="D3024" s="32"/>
      <c r="E3024" s="32" t="s">
        <v>6460</v>
      </c>
      <c r="F3024" s="32" t="s">
        <v>6461</v>
      </c>
      <c r="G3024" s="32" t="s">
        <v>333</v>
      </c>
      <c r="H3024" s="32" t="s">
        <v>332</v>
      </c>
      <c r="I3024" s="32" t="s">
        <v>2006</v>
      </c>
      <c r="J3024" s="35">
        <v>0</v>
      </c>
      <c r="K3024" s="35">
        <v>0</v>
      </c>
      <c r="L3024" s="35">
        <v>0</v>
      </c>
      <c r="M3024" s="35">
        <v>0</v>
      </c>
      <c r="N3024" s="32" t="s">
        <v>19</v>
      </c>
      <c r="O3024" s="32"/>
      <c r="P3024" s="32">
        <v>0.5</v>
      </c>
      <c r="Q3024" s="32"/>
    </row>
    <row r="3025" spans="1:17" x14ac:dyDescent="0.25">
      <c r="A3025" s="57">
        <v>42251.490864432868</v>
      </c>
      <c r="B3025" s="32" t="s">
        <v>31</v>
      </c>
      <c r="C3025" s="32" t="s">
        <v>126</v>
      </c>
      <c r="D3025" s="32" t="s">
        <v>125</v>
      </c>
      <c r="E3025" s="32" t="s">
        <v>4445</v>
      </c>
      <c r="F3025" s="32" t="s">
        <v>6462</v>
      </c>
      <c r="G3025" s="32" t="s">
        <v>15</v>
      </c>
      <c r="H3025" s="32" t="s">
        <v>16</v>
      </c>
      <c r="I3025" s="32" t="s">
        <v>264</v>
      </c>
      <c r="J3025" s="35">
        <v>2854.64</v>
      </c>
      <c r="K3025" s="35">
        <v>0</v>
      </c>
      <c r="L3025" s="35">
        <v>0</v>
      </c>
      <c r="M3025" s="35">
        <v>0</v>
      </c>
      <c r="N3025" s="32" t="s">
        <v>19</v>
      </c>
      <c r="O3025" s="32" t="s">
        <v>18</v>
      </c>
      <c r="P3025" s="32">
        <v>1</v>
      </c>
      <c r="Q3025" s="32" t="s">
        <v>4432</v>
      </c>
    </row>
    <row r="3026" spans="1:17" x14ac:dyDescent="0.25">
      <c r="A3026" s="57">
        <v>42251.491617476851</v>
      </c>
      <c r="B3026" s="32" t="s">
        <v>31</v>
      </c>
      <c r="C3026" s="32" t="s">
        <v>126</v>
      </c>
      <c r="D3026" s="32" t="s">
        <v>125</v>
      </c>
      <c r="E3026" s="32" t="s">
        <v>4444</v>
      </c>
      <c r="F3026" s="32" t="s">
        <v>6463</v>
      </c>
      <c r="G3026" s="32" t="s">
        <v>15</v>
      </c>
      <c r="H3026" s="32" t="s">
        <v>16</v>
      </c>
      <c r="I3026" s="32" t="s">
        <v>2138</v>
      </c>
      <c r="J3026" s="35">
        <v>2842.8</v>
      </c>
      <c r="K3026" s="35">
        <v>0</v>
      </c>
      <c r="L3026" s="35">
        <v>0</v>
      </c>
      <c r="M3026" s="35">
        <v>0</v>
      </c>
      <c r="N3026" s="32" t="s">
        <v>17</v>
      </c>
      <c r="O3026" s="32" t="s">
        <v>18</v>
      </c>
      <c r="P3026" s="32">
        <v>1</v>
      </c>
      <c r="Q3026" s="32" t="s">
        <v>4432</v>
      </c>
    </row>
    <row r="3027" spans="1:17" x14ac:dyDescent="0.25">
      <c r="A3027" s="57">
        <v>42251.492028935187</v>
      </c>
      <c r="B3027" s="32"/>
      <c r="C3027" s="32" t="s">
        <v>2062</v>
      </c>
      <c r="D3027" s="32" t="s">
        <v>334</v>
      </c>
      <c r="E3027" s="32" t="s">
        <v>6464</v>
      </c>
      <c r="F3027" s="32" t="s">
        <v>6465</v>
      </c>
      <c r="G3027" s="32" t="s">
        <v>58</v>
      </c>
      <c r="H3027" s="32" t="s">
        <v>59</v>
      </c>
      <c r="I3027" s="32" t="s">
        <v>2006</v>
      </c>
      <c r="J3027" s="35">
        <v>0</v>
      </c>
      <c r="K3027" s="35">
        <v>0</v>
      </c>
      <c r="L3027" s="35">
        <v>0</v>
      </c>
      <c r="M3027" s="35">
        <v>0</v>
      </c>
      <c r="N3027" s="32" t="s">
        <v>19</v>
      </c>
      <c r="O3027" s="32" t="s">
        <v>322</v>
      </c>
      <c r="P3027" s="32">
        <v>0</v>
      </c>
      <c r="Q3027" s="32"/>
    </row>
    <row r="3028" spans="1:17" x14ac:dyDescent="0.25">
      <c r="A3028" s="57">
        <v>42251.492171261576</v>
      </c>
      <c r="B3028" s="32" t="s">
        <v>284</v>
      </c>
      <c r="C3028" s="32" t="s">
        <v>80</v>
      </c>
      <c r="D3028" s="32" t="s">
        <v>79</v>
      </c>
      <c r="E3028" s="32" t="s">
        <v>4452</v>
      </c>
      <c r="F3028" s="32" t="s">
        <v>6466</v>
      </c>
      <c r="G3028" s="32" t="s">
        <v>15</v>
      </c>
      <c r="H3028" s="32" t="s">
        <v>16</v>
      </c>
      <c r="I3028" s="32" t="s">
        <v>281</v>
      </c>
      <c r="J3028" s="35">
        <v>6158.3</v>
      </c>
      <c r="K3028" s="35">
        <v>0</v>
      </c>
      <c r="L3028" s="35">
        <v>0</v>
      </c>
      <c r="M3028" s="35">
        <v>0</v>
      </c>
      <c r="N3028" s="32" t="s">
        <v>17</v>
      </c>
      <c r="O3028" s="32" t="s">
        <v>18</v>
      </c>
      <c r="P3028" s="32">
        <v>1</v>
      </c>
      <c r="Q3028" s="32" t="s">
        <v>2057</v>
      </c>
    </row>
    <row r="3029" spans="1:17" x14ac:dyDescent="0.25">
      <c r="A3029" s="57">
        <v>42251.492824456021</v>
      </c>
      <c r="B3029" s="32" t="s">
        <v>284</v>
      </c>
      <c r="C3029" s="32" t="s">
        <v>80</v>
      </c>
      <c r="D3029" s="32" t="s">
        <v>79</v>
      </c>
      <c r="E3029" s="32" t="s">
        <v>4450</v>
      </c>
      <c r="F3029" s="32" t="s">
        <v>6467</v>
      </c>
      <c r="G3029" s="32" t="s">
        <v>15</v>
      </c>
      <c r="H3029" s="32" t="s">
        <v>16</v>
      </c>
      <c r="I3029" s="32" t="s">
        <v>281</v>
      </c>
      <c r="J3029" s="35">
        <v>5302.44</v>
      </c>
      <c r="K3029" s="35">
        <v>0</v>
      </c>
      <c r="L3029" s="35">
        <v>0</v>
      </c>
      <c r="M3029" s="35">
        <v>0</v>
      </c>
      <c r="N3029" s="32" t="s">
        <v>17</v>
      </c>
      <c r="O3029" s="32" t="s">
        <v>18</v>
      </c>
      <c r="P3029" s="32">
        <v>1</v>
      </c>
      <c r="Q3029" s="32" t="s">
        <v>2057</v>
      </c>
    </row>
    <row r="3030" spans="1:17" x14ac:dyDescent="0.25">
      <c r="A3030" s="57">
        <v>42251.495138078702</v>
      </c>
      <c r="B3030" s="32" t="s">
        <v>31</v>
      </c>
      <c r="C3030" s="32" t="s">
        <v>863</v>
      </c>
      <c r="D3030" s="32" t="s">
        <v>864</v>
      </c>
      <c r="E3030" s="32" t="s">
        <v>5729</v>
      </c>
      <c r="F3030" s="32" t="s">
        <v>6468</v>
      </c>
      <c r="G3030" s="32" t="s">
        <v>15</v>
      </c>
      <c r="H3030" s="32" t="s">
        <v>16</v>
      </c>
      <c r="I3030" s="32" t="s">
        <v>261</v>
      </c>
      <c r="J3030" s="35">
        <v>4500</v>
      </c>
      <c r="K3030" s="35">
        <v>0</v>
      </c>
      <c r="L3030" s="35">
        <v>0</v>
      </c>
      <c r="M3030" s="35">
        <v>0</v>
      </c>
      <c r="N3030" s="32" t="s">
        <v>19</v>
      </c>
      <c r="O3030" s="32" t="s">
        <v>18</v>
      </c>
      <c r="P3030" s="32">
        <v>1</v>
      </c>
      <c r="Q3030" s="32" t="s">
        <v>5730</v>
      </c>
    </row>
    <row r="3031" spans="1:17" x14ac:dyDescent="0.25">
      <c r="A3031" s="57">
        <v>42251.498435104164</v>
      </c>
      <c r="B3031" s="32"/>
      <c r="C3031" s="32"/>
      <c r="D3031" s="32"/>
      <c r="E3031" s="32" t="s">
        <v>6469</v>
      </c>
      <c r="F3031" s="32" t="s">
        <v>6470</v>
      </c>
      <c r="G3031" s="32" t="s">
        <v>333</v>
      </c>
      <c r="H3031" s="32" t="s">
        <v>332</v>
      </c>
      <c r="I3031" s="32" t="s">
        <v>2006</v>
      </c>
      <c r="J3031" s="35">
        <v>0</v>
      </c>
      <c r="K3031" s="35">
        <v>0</v>
      </c>
      <c r="L3031" s="35">
        <v>0</v>
      </c>
      <c r="M3031" s="35">
        <v>0</v>
      </c>
      <c r="N3031" s="32" t="s">
        <v>19</v>
      </c>
      <c r="O3031" s="32"/>
      <c r="P3031" s="32">
        <v>0.5</v>
      </c>
      <c r="Q3031" s="32"/>
    </row>
    <row r="3032" spans="1:17" x14ac:dyDescent="0.25">
      <c r="A3032" s="57">
        <v>42251.498764467593</v>
      </c>
      <c r="B3032" s="32"/>
      <c r="C3032" s="32" t="s">
        <v>6471</v>
      </c>
      <c r="D3032" s="32" t="s">
        <v>334</v>
      </c>
      <c r="E3032" s="32" t="s">
        <v>6472</v>
      </c>
      <c r="F3032" s="32" t="s">
        <v>6473</v>
      </c>
      <c r="G3032" s="32" t="s">
        <v>58</v>
      </c>
      <c r="H3032" s="32" t="s">
        <v>59</v>
      </c>
      <c r="I3032" s="32" t="s">
        <v>2006</v>
      </c>
      <c r="J3032" s="35">
        <v>0</v>
      </c>
      <c r="K3032" s="35">
        <v>0</v>
      </c>
      <c r="L3032" s="35">
        <v>0</v>
      </c>
      <c r="M3032" s="35">
        <v>0</v>
      </c>
      <c r="N3032" s="32" t="s">
        <v>19</v>
      </c>
      <c r="O3032" s="32" t="s">
        <v>322</v>
      </c>
      <c r="P3032" s="32">
        <v>0</v>
      </c>
      <c r="Q3032" s="32"/>
    </row>
    <row r="3033" spans="1:17" x14ac:dyDescent="0.25">
      <c r="A3033" s="57">
        <v>42251.500031099538</v>
      </c>
      <c r="B3033" s="32"/>
      <c r="C3033" s="32"/>
      <c r="D3033" s="32"/>
      <c r="E3033" s="32" t="s">
        <v>6474</v>
      </c>
      <c r="F3033" s="32" t="s">
        <v>6475</v>
      </c>
      <c r="G3033" s="32" t="s">
        <v>333</v>
      </c>
      <c r="H3033" s="32" t="s">
        <v>332</v>
      </c>
      <c r="I3033" s="32" t="s">
        <v>2006</v>
      </c>
      <c r="J3033" s="35">
        <v>0</v>
      </c>
      <c r="K3033" s="35">
        <v>0</v>
      </c>
      <c r="L3033" s="35">
        <v>0</v>
      </c>
      <c r="M3033" s="35">
        <v>0</v>
      </c>
      <c r="N3033" s="32" t="s">
        <v>19</v>
      </c>
      <c r="O3033" s="32"/>
      <c r="P3033" s="32">
        <v>0.5</v>
      </c>
      <c r="Q3033" s="32"/>
    </row>
    <row r="3034" spans="1:17" x14ac:dyDescent="0.25">
      <c r="A3034" s="57">
        <v>42251.502600231484</v>
      </c>
      <c r="B3034" s="32"/>
      <c r="C3034" s="32"/>
      <c r="D3034" s="32"/>
      <c r="E3034" s="32" t="s">
        <v>6476</v>
      </c>
      <c r="F3034" s="32" t="s">
        <v>6477</v>
      </c>
      <c r="G3034" s="32" t="s">
        <v>333</v>
      </c>
      <c r="H3034" s="32" t="s">
        <v>332</v>
      </c>
      <c r="I3034" s="32" t="s">
        <v>2006</v>
      </c>
      <c r="J3034" s="35">
        <v>0</v>
      </c>
      <c r="K3034" s="35">
        <v>0</v>
      </c>
      <c r="L3034" s="35">
        <v>0</v>
      </c>
      <c r="M3034" s="35">
        <v>0</v>
      </c>
      <c r="N3034" s="32" t="s">
        <v>19</v>
      </c>
      <c r="O3034" s="32"/>
      <c r="P3034" s="32">
        <v>0.5</v>
      </c>
      <c r="Q3034" s="32"/>
    </row>
    <row r="3035" spans="1:17" x14ac:dyDescent="0.25">
      <c r="A3035" s="57">
        <v>42251.505357175927</v>
      </c>
      <c r="B3035" s="32" t="s">
        <v>445</v>
      </c>
      <c r="C3035" s="32" t="s">
        <v>735</v>
      </c>
      <c r="D3035" s="32" t="s">
        <v>734</v>
      </c>
      <c r="E3035" s="32" t="s">
        <v>733</v>
      </c>
      <c r="F3035" s="32" t="s">
        <v>6478</v>
      </c>
      <c r="G3035" s="32" t="s">
        <v>15</v>
      </c>
      <c r="H3035" s="32" t="s">
        <v>16</v>
      </c>
      <c r="I3035" s="32" t="s">
        <v>285</v>
      </c>
      <c r="J3035" s="35">
        <v>10800</v>
      </c>
      <c r="K3035" s="35">
        <v>0</v>
      </c>
      <c r="L3035" s="35">
        <v>0</v>
      </c>
      <c r="M3035" s="35">
        <v>0</v>
      </c>
      <c r="N3035" s="32" t="s">
        <v>19</v>
      </c>
      <c r="O3035" s="32" t="s">
        <v>18</v>
      </c>
      <c r="P3035" s="32">
        <v>1</v>
      </c>
      <c r="Q3035" s="32" t="s">
        <v>2045</v>
      </c>
    </row>
    <row r="3036" spans="1:17" x14ac:dyDescent="0.25">
      <c r="A3036" s="57">
        <v>42251.508746296298</v>
      </c>
      <c r="B3036" s="32" t="s">
        <v>280</v>
      </c>
      <c r="C3036" s="32" t="s">
        <v>1097</v>
      </c>
      <c r="D3036" s="32" t="s">
        <v>1098</v>
      </c>
      <c r="E3036" s="32" t="s">
        <v>1985</v>
      </c>
      <c r="F3036" s="32" t="s">
        <v>6479</v>
      </c>
      <c r="G3036" s="32" t="s">
        <v>15</v>
      </c>
      <c r="H3036" s="32" t="s">
        <v>16</v>
      </c>
      <c r="I3036" s="32" t="s">
        <v>1986</v>
      </c>
      <c r="J3036" s="35">
        <v>3100</v>
      </c>
      <c r="K3036" s="35">
        <v>0</v>
      </c>
      <c r="L3036" s="35">
        <v>0</v>
      </c>
      <c r="M3036" s="35">
        <v>0</v>
      </c>
      <c r="N3036" s="32" t="s">
        <v>19</v>
      </c>
      <c r="O3036" s="32" t="s">
        <v>18</v>
      </c>
      <c r="P3036" s="32">
        <v>1</v>
      </c>
      <c r="Q3036" s="32" t="s">
        <v>2113</v>
      </c>
    </row>
    <row r="3037" spans="1:17" x14ac:dyDescent="0.25">
      <c r="A3037" s="57">
        <v>42251.510190011577</v>
      </c>
      <c r="B3037" s="32" t="s">
        <v>445</v>
      </c>
      <c r="C3037" s="32" t="s">
        <v>2573</v>
      </c>
      <c r="D3037" s="32" t="s">
        <v>2574</v>
      </c>
      <c r="E3037" s="32" t="s">
        <v>2575</v>
      </c>
      <c r="F3037" s="32" t="s">
        <v>6480</v>
      </c>
      <c r="G3037" s="32" t="s">
        <v>15</v>
      </c>
      <c r="H3037" s="32" t="s">
        <v>16</v>
      </c>
      <c r="I3037" s="32" t="s">
        <v>285</v>
      </c>
      <c r="J3037" s="35">
        <v>5400</v>
      </c>
      <c r="K3037" s="35">
        <v>0</v>
      </c>
      <c r="L3037" s="35">
        <v>0</v>
      </c>
      <c r="M3037" s="35">
        <v>0</v>
      </c>
      <c r="N3037" s="32" t="s">
        <v>19</v>
      </c>
      <c r="O3037" s="32" t="s">
        <v>18</v>
      </c>
      <c r="P3037" s="32">
        <v>1</v>
      </c>
      <c r="Q3037" s="32" t="s">
        <v>2576</v>
      </c>
    </row>
    <row r="3038" spans="1:17" x14ac:dyDescent="0.25">
      <c r="A3038" s="57">
        <v>42251.567994409721</v>
      </c>
      <c r="B3038" s="32"/>
      <c r="C3038" s="32" t="s">
        <v>74</v>
      </c>
      <c r="D3038" s="32" t="s">
        <v>73</v>
      </c>
      <c r="E3038" s="32" t="s">
        <v>6481</v>
      </c>
      <c r="F3038" s="32" t="s">
        <v>6482</v>
      </c>
      <c r="G3038" s="32" t="s">
        <v>58</v>
      </c>
      <c r="H3038" s="32" t="s">
        <v>59</v>
      </c>
      <c r="I3038" s="32" t="s">
        <v>2006</v>
      </c>
      <c r="J3038" s="35">
        <v>0</v>
      </c>
      <c r="K3038" s="35">
        <v>0</v>
      </c>
      <c r="L3038" s="35">
        <v>0</v>
      </c>
      <c r="M3038" s="35">
        <v>0</v>
      </c>
      <c r="N3038" s="32" t="s">
        <v>19</v>
      </c>
      <c r="O3038" s="32" t="s">
        <v>32</v>
      </c>
      <c r="P3038" s="32">
        <v>3</v>
      </c>
      <c r="Q3038" s="32"/>
    </row>
    <row r="3039" spans="1:17" x14ac:dyDescent="0.25">
      <c r="A3039" s="57">
        <v>42251.608991354165</v>
      </c>
      <c r="B3039" s="32"/>
      <c r="C3039" s="32" t="s">
        <v>404</v>
      </c>
      <c r="D3039" s="32" t="s">
        <v>334</v>
      </c>
      <c r="E3039" s="32" t="s">
        <v>6483</v>
      </c>
      <c r="F3039" s="32" t="s">
        <v>6484</v>
      </c>
      <c r="G3039" s="32" t="s">
        <v>58</v>
      </c>
      <c r="H3039" s="32" t="s">
        <v>59</v>
      </c>
      <c r="I3039" s="32" t="s">
        <v>2006</v>
      </c>
      <c r="J3039" s="35">
        <v>0</v>
      </c>
      <c r="K3039" s="35">
        <v>0</v>
      </c>
      <c r="L3039" s="35">
        <v>0</v>
      </c>
      <c r="M3039" s="35">
        <v>0</v>
      </c>
      <c r="N3039" s="32" t="s">
        <v>19</v>
      </c>
      <c r="O3039" s="32" t="s">
        <v>322</v>
      </c>
      <c r="P3039" s="32">
        <v>0</v>
      </c>
      <c r="Q3039" s="32"/>
    </row>
    <row r="3040" spans="1:17" x14ac:dyDescent="0.25">
      <c r="A3040" s="57">
        <v>42251.615237002312</v>
      </c>
      <c r="B3040" s="32"/>
      <c r="C3040" s="32" t="s">
        <v>404</v>
      </c>
      <c r="D3040" s="32" t="s">
        <v>334</v>
      </c>
      <c r="E3040" s="32" t="s">
        <v>6485</v>
      </c>
      <c r="F3040" s="32" t="s">
        <v>6486</v>
      </c>
      <c r="G3040" s="32" t="s">
        <v>58</v>
      </c>
      <c r="H3040" s="32" t="s">
        <v>59</v>
      </c>
      <c r="I3040" s="32" t="s">
        <v>2006</v>
      </c>
      <c r="J3040" s="35">
        <v>0</v>
      </c>
      <c r="K3040" s="35">
        <v>0</v>
      </c>
      <c r="L3040" s="35">
        <v>0</v>
      </c>
      <c r="M3040" s="35">
        <v>0</v>
      </c>
      <c r="N3040" s="32" t="s">
        <v>19</v>
      </c>
      <c r="O3040" s="32" t="s">
        <v>322</v>
      </c>
      <c r="P3040" s="32">
        <v>0</v>
      </c>
      <c r="Q3040" s="32"/>
    </row>
    <row r="3041" spans="1:17" x14ac:dyDescent="0.25">
      <c r="A3041" s="57">
        <v>42251.636846331021</v>
      </c>
      <c r="B3041" s="32"/>
      <c r="C3041" s="32" t="s">
        <v>375</v>
      </c>
      <c r="D3041" s="32" t="s">
        <v>334</v>
      </c>
      <c r="E3041" s="32" t="s">
        <v>6487</v>
      </c>
      <c r="F3041" s="32" t="s">
        <v>6488</v>
      </c>
      <c r="G3041" s="32" t="s">
        <v>58</v>
      </c>
      <c r="H3041" s="32" t="s">
        <v>59</v>
      </c>
      <c r="I3041" s="32" t="s">
        <v>2006</v>
      </c>
      <c r="J3041" s="35">
        <v>0</v>
      </c>
      <c r="K3041" s="35">
        <v>0</v>
      </c>
      <c r="L3041" s="35">
        <v>0</v>
      </c>
      <c r="M3041" s="35">
        <v>0</v>
      </c>
      <c r="N3041" s="32" t="s">
        <v>19</v>
      </c>
      <c r="O3041" s="32" t="s">
        <v>322</v>
      </c>
      <c r="P3041" s="32">
        <v>0</v>
      </c>
      <c r="Q3041" s="32"/>
    </row>
    <row r="3042" spans="1:17" x14ac:dyDescent="0.25">
      <c r="A3042" s="57">
        <v>42251.650926388887</v>
      </c>
      <c r="B3042" s="32"/>
      <c r="C3042" s="32" t="s">
        <v>340</v>
      </c>
      <c r="D3042" s="32" t="s">
        <v>334</v>
      </c>
      <c r="E3042" s="32" t="s">
        <v>6489</v>
      </c>
      <c r="F3042" s="32" t="s">
        <v>6490</v>
      </c>
      <c r="G3042" s="32" t="s">
        <v>58</v>
      </c>
      <c r="H3042" s="32" t="s">
        <v>59</v>
      </c>
      <c r="I3042" s="32" t="s">
        <v>2006</v>
      </c>
      <c r="J3042" s="35">
        <v>0</v>
      </c>
      <c r="K3042" s="35">
        <v>0</v>
      </c>
      <c r="L3042" s="35">
        <v>0</v>
      </c>
      <c r="M3042" s="35">
        <v>0</v>
      </c>
      <c r="N3042" s="32" t="s">
        <v>19</v>
      </c>
      <c r="O3042" s="32" t="s">
        <v>322</v>
      </c>
      <c r="P3042" s="32">
        <v>0</v>
      </c>
      <c r="Q3042" s="32"/>
    </row>
    <row r="3043" spans="1:17" x14ac:dyDescent="0.25">
      <c r="A3043" s="57">
        <v>42251.652014733794</v>
      </c>
      <c r="B3043" s="32"/>
      <c r="C3043" s="32" t="s">
        <v>6491</v>
      </c>
      <c r="D3043" s="32" t="s">
        <v>334</v>
      </c>
      <c r="E3043" s="32" t="s">
        <v>6492</v>
      </c>
      <c r="F3043" s="32" t="s">
        <v>6493</v>
      </c>
      <c r="G3043" s="32" t="s">
        <v>58</v>
      </c>
      <c r="H3043" s="32" t="s">
        <v>59</v>
      </c>
      <c r="I3043" s="32" t="s">
        <v>2006</v>
      </c>
      <c r="J3043" s="35">
        <v>0</v>
      </c>
      <c r="K3043" s="35">
        <v>0</v>
      </c>
      <c r="L3043" s="35">
        <v>0</v>
      </c>
      <c r="M3043" s="35">
        <v>0</v>
      </c>
      <c r="N3043" s="32" t="s">
        <v>19</v>
      </c>
      <c r="O3043" s="32" t="s">
        <v>322</v>
      </c>
      <c r="P3043" s="32">
        <v>0</v>
      </c>
      <c r="Q3043" s="32"/>
    </row>
    <row r="3044" spans="1:17" x14ac:dyDescent="0.25">
      <c r="A3044" s="57">
        <v>42251.659076736112</v>
      </c>
      <c r="B3044" s="32"/>
      <c r="C3044" s="32" t="s">
        <v>1068</v>
      </c>
      <c r="D3044" s="32" t="s">
        <v>334</v>
      </c>
      <c r="E3044" s="32" t="s">
        <v>6494</v>
      </c>
      <c r="F3044" s="32" t="s">
        <v>6495</v>
      </c>
      <c r="G3044" s="32" t="s">
        <v>58</v>
      </c>
      <c r="H3044" s="32" t="s">
        <v>59</v>
      </c>
      <c r="I3044" s="32" t="s">
        <v>2006</v>
      </c>
      <c r="J3044" s="35">
        <v>0</v>
      </c>
      <c r="K3044" s="35">
        <v>0</v>
      </c>
      <c r="L3044" s="35">
        <v>0</v>
      </c>
      <c r="M3044" s="35">
        <v>0</v>
      </c>
      <c r="N3044" s="32" t="s">
        <v>19</v>
      </c>
      <c r="O3044" s="32" t="s">
        <v>322</v>
      </c>
      <c r="P3044" s="32">
        <v>0</v>
      </c>
      <c r="Q3044" s="32"/>
    </row>
    <row r="3045" spans="1:17" x14ac:dyDescent="0.25">
      <c r="A3045" s="57">
        <v>42251.665071875002</v>
      </c>
      <c r="B3045" s="32"/>
      <c r="C3045" s="32" t="s">
        <v>5417</v>
      </c>
      <c r="D3045" s="32" t="s">
        <v>334</v>
      </c>
      <c r="E3045" s="32" t="s">
        <v>6496</v>
      </c>
      <c r="F3045" s="32" t="s">
        <v>6497</v>
      </c>
      <c r="G3045" s="32" t="s">
        <v>58</v>
      </c>
      <c r="H3045" s="32" t="s">
        <v>59</v>
      </c>
      <c r="I3045" s="32" t="s">
        <v>2006</v>
      </c>
      <c r="J3045" s="35">
        <v>0</v>
      </c>
      <c r="K3045" s="35">
        <v>0</v>
      </c>
      <c r="L3045" s="35">
        <v>0</v>
      </c>
      <c r="M3045" s="35">
        <v>0</v>
      </c>
      <c r="N3045" s="32" t="s">
        <v>19</v>
      </c>
      <c r="O3045" s="32" t="s">
        <v>322</v>
      </c>
      <c r="P3045" s="32">
        <v>0</v>
      </c>
      <c r="Q3045" s="32"/>
    </row>
    <row r="3046" spans="1:17" x14ac:dyDescent="0.25">
      <c r="A3046" s="57">
        <v>42251.694718368053</v>
      </c>
      <c r="B3046" s="32" t="s">
        <v>4333</v>
      </c>
      <c r="C3046" s="32" t="s">
        <v>335</v>
      </c>
      <c r="D3046" s="32" t="s">
        <v>334</v>
      </c>
      <c r="E3046" s="32" t="s">
        <v>5902</v>
      </c>
      <c r="F3046" s="32" t="s">
        <v>6498</v>
      </c>
      <c r="G3046" s="32" t="s">
        <v>25</v>
      </c>
      <c r="H3046" s="32" t="s">
        <v>26</v>
      </c>
      <c r="I3046" s="32" t="s">
        <v>2006</v>
      </c>
      <c r="J3046" s="35">
        <v>0</v>
      </c>
      <c r="K3046" s="35">
        <v>0</v>
      </c>
      <c r="L3046" s="35">
        <v>0</v>
      </c>
      <c r="M3046" s="35">
        <v>0</v>
      </c>
      <c r="N3046" s="32" t="s">
        <v>19</v>
      </c>
      <c r="O3046" s="32" t="s">
        <v>41</v>
      </c>
      <c r="P3046" s="32">
        <v>1</v>
      </c>
      <c r="Q3046" s="32" t="s">
        <v>6499</v>
      </c>
    </row>
    <row r="3047" spans="1:17" x14ac:dyDescent="0.25">
      <c r="A3047" s="57">
        <v>42251.694718368053</v>
      </c>
      <c r="B3047" s="32" t="s">
        <v>4333</v>
      </c>
      <c r="C3047" s="32" t="s">
        <v>335</v>
      </c>
      <c r="D3047" s="32" t="s">
        <v>334</v>
      </c>
      <c r="E3047" s="32" t="s">
        <v>5902</v>
      </c>
      <c r="F3047" s="32" t="s">
        <v>6498</v>
      </c>
      <c r="G3047" s="32" t="s">
        <v>367</v>
      </c>
      <c r="H3047" s="32" t="s">
        <v>366</v>
      </c>
      <c r="I3047" s="32" t="s">
        <v>2006</v>
      </c>
      <c r="J3047" s="35">
        <v>0</v>
      </c>
      <c r="K3047" s="35">
        <v>0</v>
      </c>
      <c r="L3047" s="35">
        <v>14.25</v>
      </c>
      <c r="M3047" s="35">
        <v>0</v>
      </c>
      <c r="N3047" s="32" t="s">
        <v>19</v>
      </c>
      <c r="O3047" s="32" t="s">
        <v>41</v>
      </c>
      <c r="P3047" s="32">
        <v>1</v>
      </c>
      <c r="Q3047" s="32" t="s">
        <v>6499</v>
      </c>
    </row>
    <row r="3048" spans="1:17" x14ac:dyDescent="0.25">
      <c r="A3048" s="57">
        <v>42251.696007488426</v>
      </c>
      <c r="B3048" s="32" t="s">
        <v>4333</v>
      </c>
      <c r="C3048" s="32" t="s">
        <v>335</v>
      </c>
      <c r="D3048" s="32" t="s">
        <v>334</v>
      </c>
      <c r="E3048" s="32" t="s">
        <v>5907</v>
      </c>
      <c r="F3048" s="32" t="s">
        <v>6500</v>
      </c>
      <c r="G3048" s="32" t="s">
        <v>367</v>
      </c>
      <c r="H3048" s="32" t="s">
        <v>366</v>
      </c>
      <c r="I3048" s="32" t="s">
        <v>2007</v>
      </c>
      <c r="J3048" s="35">
        <v>0</v>
      </c>
      <c r="K3048" s="35">
        <v>0</v>
      </c>
      <c r="L3048" s="35">
        <v>0</v>
      </c>
      <c r="M3048" s="35">
        <v>0</v>
      </c>
      <c r="N3048" s="32" t="s">
        <v>19</v>
      </c>
      <c r="O3048" s="32" t="s">
        <v>41</v>
      </c>
      <c r="P3048" s="32">
        <v>1</v>
      </c>
      <c r="Q3048" s="32" t="s">
        <v>6501</v>
      </c>
    </row>
    <row r="3049" spans="1:17" x14ac:dyDescent="0.25">
      <c r="A3049" s="57">
        <v>42251.697213194442</v>
      </c>
      <c r="B3049" s="32" t="s">
        <v>4333</v>
      </c>
      <c r="C3049" s="32" t="s">
        <v>335</v>
      </c>
      <c r="D3049" s="32" t="s">
        <v>334</v>
      </c>
      <c r="E3049" s="32" t="s">
        <v>5905</v>
      </c>
      <c r="F3049" s="32" t="s">
        <v>6502</v>
      </c>
      <c r="G3049" s="32" t="s">
        <v>25</v>
      </c>
      <c r="H3049" s="32" t="s">
        <v>26</v>
      </c>
      <c r="I3049" s="32" t="s">
        <v>2006</v>
      </c>
      <c r="J3049" s="35">
        <v>0</v>
      </c>
      <c r="K3049" s="35">
        <v>0</v>
      </c>
      <c r="L3049" s="35">
        <v>0</v>
      </c>
      <c r="M3049" s="35">
        <v>0</v>
      </c>
      <c r="N3049" s="32" t="s">
        <v>19</v>
      </c>
      <c r="O3049" s="32" t="s">
        <v>41</v>
      </c>
      <c r="P3049" s="32">
        <v>1</v>
      </c>
      <c r="Q3049" s="32" t="s">
        <v>6503</v>
      </c>
    </row>
    <row r="3050" spans="1:17" x14ac:dyDescent="0.25">
      <c r="A3050" s="57">
        <v>42251.697213194442</v>
      </c>
      <c r="B3050" s="32" t="s">
        <v>4333</v>
      </c>
      <c r="C3050" s="32" t="s">
        <v>335</v>
      </c>
      <c r="D3050" s="32" t="s">
        <v>334</v>
      </c>
      <c r="E3050" s="32" t="s">
        <v>5905</v>
      </c>
      <c r="F3050" s="32" t="s">
        <v>6502</v>
      </c>
      <c r="G3050" s="32" t="s">
        <v>367</v>
      </c>
      <c r="H3050" s="32" t="s">
        <v>366</v>
      </c>
      <c r="I3050" s="32" t="s">
        <v>2006</v>
      </c>
      <c r="J3050" s="35">
        <v>0</v>
      </c>
      <c r="K3050" s="35">
        <v>0</v>
      </c>
      <c r="L3050" s="35">
        <v>14.25</v>
      </c>
      <c r="M3050" s="35">
        <v>0</v>
      </c>
      <c r="N3050" s="32" t="s">
        <v>19</v>
      </c>
      <c r="O3050" s="32" t="s">
        <v>41</v>
      </c>
      <c r="P3050" s="32">
        <v>1</v>
      </c>
      <c r="Q3050" s="32" t="s">
        <v>6503</v>
      </c>
    </row>
    <row r="3051" spans="1:17" x14ac:dyDescent="0.25">
      <c r="A3051" s="57">
        <v>42251.698503356478</v>
      </c>
      <c r="B3051" s="32" t="s">
        <v>4333</v>
      </c>
      <c r="C3051" s="32" t="s">
        <v>335</v>
      </c>
      <c r="D3051" s="32" t="s">
        <v>334</v>
      </c>
      <c r="E3051" s="32" t="s">
        <v>5896</v>
      </c>
      <c r="F3051" s="32" t="s">
        <v>6504</v>
      </c>
      <c r="G3051" s="32" t="s">
        <v>25</v>
      </c>
      <c r="H3051" s="32" t="s">
        <v>26</v>
      </c>
      <c r="I3051" s="32" t="s">
        <v>2006</v>
      </c>
      <c r="J3051" s="35">
        <v>0</v>
      </c>
      <c r="K3051" s="35">
        <v>0</v>
      </c>
      <c r="L3051" s="35">
        <v>0</v>
      </c>
      <c r="M3051" s="35">
        <v>0</v>
      </c>
      <c r="N3051" s="32" t="s">
        <v>19</v>
      </c>
      <c r="O3051" s="32" t="s">
        <v>41</v>
      </c>
      <c r="P3051" s="32">
        <v>1</v>
      </c>
      <c r="Q3051" s="32" t="s">
        <v>6505</v>
      </c>
    </row>
    <row r="3052" spans="1:17" x14ac:dyDescent="0.25">
      <c r="A3052" s="57">
        <v>42251.698503356478</v>
      </c>
      <c r="B3052" s="32" t="s">
        <v>4333</v>
      </c>
      <c r="C3052" s="32" t="s">
        <v>335</v>
      </c>
      <c r="D3052" s="32" t="s">
        <v>334</v>
      </c>
      <c r="E3052" s="32" t="s">
        <v>5896</v>
      </c>
      <c r="F3052" s="32" t="s">
        <v>6504</v>
      </c>
      <c r="G3052" s="32" t="s">
        <v>367</v>
      </c>
      <c r="H3052" s="32" t="s">
        <v>366</v>
      </c>
      <c r="I3052" s="32" t="s">
        <v>2006</v>
      </c>
      <c r="J3052" s="35">
        <v>0</v>
      </c>
      <c r="K3052" s="35">
        <v>0</v>
      </c>
      <c r="L3052" s="35">
        <v>14.25</v>
      </c>
      <c r="M3052" s="35">
        <v>0</v>
      </c>
      <c r="N3052" s="32" t="s">
        <v>19</v>
      </c>
      <c r="O3052" s="32" t="s">
        <v>41</v>
      </c>
      <c r="P3052" s="32">
        <v>1</v>
      </c>
      <c r="Q3052" s="32" t="s">
        <v>6505</v>
      </c>
    </row>
    <row r="3053" spans="1:17" x14ac:dyDescent="0.25">
      <c r="A3053" s="57">
        <v>42251.698503356478</v>
      </c>
      <c r="B3053" s="32" t="s">
        <v>4333</v>
      </c>
      <c r="C3053" s="32" t="s">
        <v>335</v>
      </c>
      <c r="D3053" s="32" t="s">
        <v>334</v>
      </c>
      <c r="E3053" s="32" t="s">
        <v>5896</v>
      </c>
      <c r="F3053" s="32" t="s">
        <v>6504</v>
      </c>
      <c r="G3053" s="32" t="s">
        <v>367</v>
      </c>
      <c r="H3053" s="32" t="s">
        <v>366</v>
      </c>
      <c r="I3053" s="32" t="s">
        <v>2006</v>
      </c>
      <c r="J3053" s="35">
        <v>0</v>
      </c>
      <c r="K3053" s="35">
        <v>0</v>
      </c>
      <c r="L3053" s="35">
        <v>14.25</v>
      </c>
      <c r="M3053" s="35">
        <v>0</v>
      </c>
      <c r="N3053" s="32" t="s">
        <v>19</v>
      </c>
      <c r="O3053" s="32" t="s">
        <v>41</v>
      </c>
      <c r="P3053" s="32">
        <v>1</v>
      </c>
      <c r="Q3053" s="32" t="s">
        <v>6505</v>
      </c>
    </row>
    <row r="3054" spans="1:17" x14ac:dyDescent="0.25">
      <c r="A3054" s="57">
        <v>42251.699718136573</v>
      </c>
      <c r="B3054" s="32" t="s">
        <v>21</v>
      </c>
      <c r="C3054" s="32" t="s">
        <v>5014</v>
      </c>
      <c r="D3054" s="32" t="s">
        <v>334</v>
      </c>
      <c r="E3054" s="32" t="s">
        <v>5900</v>
      </c>
      <c r="F3054" s="32" t="s">
        <v>6506</v>
      </c>
      <c r="G3054" s="32" t="s">
        <v>367</v>
      </c>
      <c r="H3054" s="32" t="s">
        <v>366</v>
      </c>
      <c r="I3054" s="32" t="s">
        <v>2007</v>
      </c>
      <c r="J3054" s="35">
        <v>0</v>
      </c>
      <c r="K3054" s="35">
        <v>0</v>
      </c>
      <c r="L3054" s="35">
        <v>0</v>
      </c>
      <c r="M3054" s="35">
        <v>0</v>
      </c>
      <c r="N3054" s="32" t="s">
        <v>19</v>
      </c>
      <c r="O3054" s="32" t="s">
        <v>41</v>
      </c>
      <c r="P3054" s="32">
        <v>1</v>
      </c>
      <c r="Q3054" s="32" t="s">
        <v>6507</v>
      </c>
    </row>
    <row r="3055" spans="1:17" x14ac:dyDescent="0.25">
      <c r="A3055" s="57">
        <v>42251.699718136573</v>
      </c>
      <c r="B3055" s="32" t="s">
        <v>21</v>
      </c>
      <c r="C3055" s="32" t="s">
        <v>5014</v>
      </c>
      <c r="D3055" s="32" t="s">
        <v>334</v>
      </c>
      <c r="E3055" s="32" t="s">
        <v>5900</v>
      </c>
      <c r="F3055" s="32" t="s">
        <v>6506</v>
      </c>
      <c r="G3055" s="32" t="s">
        <v>367</v>
      </c>
      <c r="H3055" s="32" t="s">
        <v>366</v>
      </c>
      <c r="I3055" s="32" t="s">
        <v>2007</v>
      </c>
      <c r="J3055" s="35">
        <v>0</v>
      </c>
      <c r="K3055" s="35">
        <v>0</v>
      </c>
      <c r="L3055" s="35">
        <v>14.25</v>
      </c>
      <c r="M3055" s="35">
        <v>0</v>
      </c>
      <c r="N3055" s="32" t="s">
        <v>19</v>
      </c>
      <c r="O3055" s="32" t="s">
        <v>41</v>
      </c>
      <c r="P3055" s="32">
        <v>1</v>
      </c>
      <c r="Q3055" s="32" t="s">
        <v>6507</v>
      </c>
    </row>
    <row r="3056" spans="1:17" x14ac:dyDescent="0.25">
      <c r="A3056" s="57">
        <v>42251.699718136573</v>
      </c>
      <c r="B3056" s="32" t="s">
        <v>21</v>
      </c>
      <c r="C3056" s="32" t="s">
        <v>5014</v>
      </c>
      <c r="D3056" s="32" t="s">
        <v>334</v>
      </c>
      <c r="E3056" s="32" t="s">
        <v>5900</v>
      </c>
      <c r="F3056" s="32" t="s">
        <v>6506</v>
      </c>
      <c r="G3056" s="32" t="s">
        <v>367</v>
      </c>
      <c r="H3056" s="32" t="s">
        <v>366</v>
      </c>
      <c r="I3056" s="32" t="s">
        <v>2007</v>
      </c>
      <c r="J3056" s="35">
        <v>0</v>
      </c>
      <c r="K3056" s="35">
        <v>0</v>
      </c>
      <c r="L3056" s="35">
        <v>14.25</v>
      </c>
      <c r="M3056" s="35">
        <v>0</v>
      </c>
      <c r="N3056" s="32" t="s">
        <v>19</v>
      </c>
      <c r="O3056" s="32" t="s">
        <v>41</v>
      </c>
      <c r="P3056" s="32">
        <v>1</v>
      </c>
      <c r="Q3056" s="32" t="s">
        <v>6507</v>
      </c>
    </row>
    <row r="3057" spans="1:17" x14ac:dyDescent="0.25">
      <c r="A3057" s="57">
        <v>42251.700789664355</v>
      </c>
      <c r="B3057" s="32" t="s">
        <v>21</v>
      </c>
      <c r="C3057" s="32" t="s">
        <v>2092</v>
      </c>
      <c r="D3057" s="32" t="s">
        <v>334</v>
      </c>
      <c r="E3057" s="32" t="s">
        <v>5868</v>
      </c>
      <c r="F3057" s="32" t="s">
        <v>6508</v>
      </c>
      <c r="G3057" s="32" t="s">
        <v>367</v>
      </c>
      <c r="H3057" s="32" t="s">
        <v>366</v>
      </c>
      <c r="I3057" s="32" t="s">
        <v>2007</v>
      </c>
      <c r="J3057" s="35">
        <v>0</v>
      </c>
      <c r="K3057" s="35">
        <v>0</v>
      </c>
      <c r="L3057" s="35">
        <v>0</v>
      </c>
      <c r="M3057" s="35">
        <v>0</v>
      </c>
      <c r="N3057" s="32" t="s">
        <v>19</v>
      </c>
      <c r="O3057" s="32" t="s">
        <v>41</v>
      </c>
      <c r="P3057" s="32">
        <v>1</v>
      </c>
      <c r="Q3057" s="32" t="s">
        <v>6509</v>
      </c>
    </row>
    <row r="3058" spans="1:17" x14ac:dyDescent="0.25">
      <c r="A3058" s="57">
        <v>42251.702091435189</v>
      </c>
      <c r="B3058" s="32" t="s">
        <v>290</v>
      </c>
      <c r="C3058" s="32" t="s">
        <v>6510</v>
      </c>
      <c r="D3058" s="32" t="s">
        <v>334</v>
      </c>
      <c r="E3058" s="32" t="s">
        <v>5840</v>
      </c>
      <c r="F3058" s="32" t="s">
        <v>6511</v>
      </c>
      <c r="G3058" s="32" t="s">
        <v>25</v>
      </c>
      <c r="H3058" s="32" t="s">
        <v>26</v>
      </c>
      <c r="I3058" s="32" t="s">
        <v>2006</v>
      </c>
      <c r="J3058" s="35">
        <v>0</v>
      </c>
      <c r="K3058" s="35">
        <v>0</v>
      </c>
      <c r="L3058" s="35">
        <v>0</v>
      </c>
      <c r="M3058" s="35">
        <v>0</v>
      </c>
      <c r="N3058" s="32" t="s">
        <v>19</v>
      </c>
      <c r="O3058" s="32" t="s">
        <v>41</v>
      </c>
      <c r="P3058" s="32">
        <v>1</v>
      </c>
      <c r="Q3058" s="32" t="s">
        <v>6512</v>
      </c>
    </row>
    <row r="3059" spans="1:17" x14ac:dyDescent="0.25">
      <c r="A3059" s="57">
        <v>42251.702091435189</v>
      </c>
      <c r="B3059" s="32" t="s">
        <v>290</v>
      </c>
      <c r="C3059" s="32" t="s">
        <v>6510</v>
      </c>
      <c r="D3059" s="32" t="s">
        <v>334</v>
      </c>
      <c r="E3059" s="32" t="s">
        <v>5840</v>
      </c>
      <c r="F3059" s="32" t="s">
        <v>6511</v>
      </c>
      <c r="G3059" s="32" t="s">
        <v>367</v>
      </c>
      <c r="H3059" s="32" t="s">
        <v>366</v>
      </c>
      <c r="I3059" s="32" t="s">
        <v>2006</v>
      </c>
      <c r="J3059" s="35">
        <v>0</v>
      </c>
      <c r="K3059" s="35">
        <v>0</v>
      </c>
      <c r="L3059" s="35">
        <v>14.25</v>
      </c>
      <c r="M3059" s="35">
        <v>0</v>
      </c>
      <c r="N3059" s="32" t="s">
        <v>19</v>
      </c>
      <c r="O3059" s="32" t="s">
        <v>41</v>
      </c>
      <c r="P3059" s="32">
        <v>1</v>
      </c>
      <c r="Q3059" s="32" t="s">
        <v>6512</v>
      </c>
    </row>
    <row r="3060" spans="1:17" x14ac:dyDescent="0.25">
      <c r="A3060" s="57">
        <v>42251.702091435189</v>
      </c>
      <c r="B3060" s="32" t="s">
        <v>290</v>
      </c>
      <c r="C3060" s="32" t="s">
        <v>6510</v>
      </c>
      <c r="D3060" s="32" t="s">
        <v>334</v>
      </c>
      <c r="E3060" s="32" t="s">
        <v>5840</v>
      </c>
      <c r="F3060" s="32" t="s">
        <v>6511</v>
      </c>
      <c r="G3060" s="32" t="s">
        <v>367</v>
      </c>
      <c r="H3060" s="32" t="s">
        <v>366</v>
      </c>
      <c r="I3060" s="32" t="s">
        <v>2006</v>
      </c>
      <c r="J3060" s="35">
        <v>0</v>
      </c>
      <c r="K3060" s="35">
        <v>0</v>
      </c>
      <c r="L3060" s="35">
        <v>14.25</v>
      </c>
      <c r="M3060" s="35">
        <v>0</v>
      </c>
      <c r="N3060" s="32" t="s">
        <v>19</v>
      </c>
      <c r="O3060" s="32" t="s">
        <v>41</v>
      </c>
      <c r="P3060" s="32">
        <v>1</v>
      </c>
      <c r="Q3060" s="32" t="s">
        <v>6512</v>
      </c>
    </row>
    <row r="3061" spans="1:17" x14ac:dyDescent="0.25">
      <c r="A3061" s="57">
        <v>42251.703301504633</v>
      </c>
      <c r="B3061" s="32" t="s">
        <v>21</v>
      </c>
      <c r="C3061" s="32" t="s">
        <v>6513</v>
      </c>
      <c r="D3061" s="32" t="s">
        <v>334</v>
      </c>
      <c r="E3061" s="32" t="s">
        <v>5847</v>
      </c>
      <c r="F3061" s="32" t="s">
        <v>6514</v>
      </c>
      <c r="G3061" s="32" t="s">
        <v>25</v>
      </c>
      <c r="H3061" s="32" t="s">
        <v>26</v>
      </c>
      <c r="I3061" s="32" t="s">
        <v>2006</v>
      </c>
      <c r="J3061" s="35">
        <v>0</v>
      </c>
      <c r="K3061" s="35">
        <v>0</v>
      </c>
      <c r="L3061" s="35">
        <v>0</v>
      </c>
      <c r="M3061" s="35">
        <v>0</v>
      </c>
      <c r="N3061" s="32" t="s">
        <v>19</v>
      </c>
      <c r="O3061" s="32" t="s">
        <v>41</v>
      </c>
      <c r="P3061" s="32">
        <v>1</v>
      </c>
      <c r="Q3061" s="32" t="s">
        <v>6515</v>
      </c>
    </row>
    <row r="3062" spans="1:17" x14ac:dyDescent="0.25">
      <c r="A3062" s="57">
        <v>42251.703301504633</v>
      </c>
      <c r="B3062" s="32" t="s">
        <v>21</v>
      </c>
      <c r="C3062" s="32" t="s">
        <v>6513</v>
      </c>
      <c r="D3062" s="32" t="s">
        <v>334</v>
      </c>
      <c r="E3062" s="32" t="s">
        <v>5847</v>
      </c>
      <c r="F3062" s="32" t="s">
        <v>6514</v>
      </c>
      <c r="G3062" s="32" t="s">
        <v>367</v>
      </c>
      <c r="H3062" s="32" t="s">
        <v>366</v>
      </c>
      <c r="I3062" s="32" t="s">
        <v>2006</v>
      </c>
      <c r="J3062" s="35">
        <v>0</v>
      </c>
      <c r="K3062" s="35">
        <v>0</v>
      </c>
      <c r="L3062" s="35">
        <v>14.25</v>
      </c>
      <c r="M3062" s="35">
        <v>0</v>
      </c>
      <c r="N3062" s="32" t="s">
        <v>19</v>
      </c>
      <c r="O3062" s="32" t="s">
        <v>41</v>
      </c>
      <c r="P3062" s="32">
        <v>1</v>
      </c>
      <c r="Q3062" s="32" t="s">
        <v>6515</v>
      </c>
    </row>
    <row r="3063" spans="1:17" x14ac:dyDescent="0.25">
      <c r="A3063" s="57">
        <v>42251.704497256942</v>
      </c>
      <c r="B3063" s="32" t="s">
        <v>21</v>
      </c>
      <c r="C3063" s="32" t="s">
        <v>5014</v>
      </c>
      <c r="D3063" s="32" t="s">
        <v>334</v>
      </c>
      <c r="E3063" s="32" t="s">
        <v>5901</v>
      </c>
      <c r="F3063" s="32" t="s">
        <v>6516</v>
      </c>
      <c r="G3063" s="32" t="s">
        <v>25</v>
      </c>
      <c r="H3063" s="32" t="s">
        <v>26</v>
      </c>
      <c r="I3063" s="32" t="s">
        <v>2006</v>
      </c>
      <c r="J3063" s="35">
        <v>0</v>
      </c>
      <c r="K3063" s="35">
        <v>0</v>
      </c>
      <c r="L3063" s="35">
        <v>0</v>
      </c>
      <c r="M3063" s="35">
        <v>0</v>
      </c>
      <c r="N3063" s="32" t="s">
        <v>19</v>
      </c>
      <c r="O3063" s="32" t="s">
        <v>41</v>
      </c>
      <c r="P3063" s="32">
        <v>1</v>
      </c>
      <c r="Q3063" s="32" t="s">
        <v>6517</v>
      </c>
    </row>
    <row r="3064" spans="1:17" x14ac:dyDescent="0.25">
      <c r="A3064" s="57">
        <v>42251.704497256942</v>
      </c>
      <c r="B3064" s="32" t="s">
        <v>21</v>
      </c>
      <c r="C3064" s="32" t="s">
        <v>5014</v>
      </c>
      <c r="D3064" s="32" t="s">
        <v>334</v>
      </c>
      <c r="E3064" s="32" t="s">
        <v>5901</v>
      </c>
      <c r="F3064" s="32" t="s">
        <v>6516</v>
      </c>
      <c r="G3064" s="32" t="s">
        <v>367</v>
      </c>
      <c r="H3064" s="32" t="s">
        <v>366</v>
      </c>
      <c r="I3064" s="32" t="s">
        <v>2006</v>
      </c>
      <c r="J3064" s="35">
        <v>0</v>
      </c>
      <c r="K3064" s="35">
        <v>0</v>
      </c>
      <c r="L3064" s="35">
        <v>14.25</v>
      </c>
      <c r="M3064" s="35">
        <v>0</v>
      </c>
      <c r="N3064" s="32" t="s">
        <v>19</v>
      </c>
      <c r="O3064" s="32" t="s">
        <v>41</v>
      </c>
      <c r="P3064" s="32">
        <v>1</v>
      </c>
      <c r="Q3064" s="32" t="s">
        <v>6517</v>
      </c>
    </row>
    <row r="3065" spans="1:17" x14ac:dyDescent="0.25">
      <c r="A3065" s="57">
        <v>42251.704497256942</v>
      </c>
      <c r="B3065" s="32" t="s">
        <v>21</v>
      </c>
      <c r="C3065" s="32" t="s">
        <v>5014</v>
      </c>
      <c r="D3065" s="32" t="s">
        <v>334</v>
      </c>
      <c r="E3065" s="32" t="s">
        <v>5901</v>
      </c>
      <c r="F3065" s="32" t="s">
        <v>6516</v>
      </c>
      <c r="G3065" s="32" t="s">
        <v>367</v>
      </c>
      <c r="H3065" s="32" t="s">
        <v>366</v>
      </c>
      <c r="I3065" s="32" t="s">
        <v>2006</v>
      </c>
      <c r="J3065" s="35">
        <v>0</v>
      </c>
      <c r="K3065" s="35">
        <v>0</v>
      </c>
      <c r="L3065" s="35">
        <v>14.25</v>
      </c>
      <c r="M3065" s="35">
        <v>0</v>
      </c>
      <c r="N3065" s="32" t="s">
        <v>19</v>
      </c>
      <c r="O3065" s="32" t="s">
        <v>41</v>
      </c>
      <c r="P3065" s="32">
        <v>1</v>
      </c>
      <c r="Q3065" s="32" t="s">
        <v>6517</v>
      </c>
    </row>
    <row r="3066" spans="1:17" x14ac:dyDescent="0.25">
      <c r="A3066" s="57">
        <v>42251.706080439813</v>
      </c>
      <c r="B3066" s="32" t="s">
        <v>44</v>
      </c>
      <c r="C3066" s="32" t="s">
        <v>447</v>
      </c>
      <c r="D3066" s="32" t="s">
        <v>446</v>
      </c>
      <c r="E3066" s="32" t="s">
        <v>5837</v>
      </c>
      <c r="F3066" s="32" t="s">
        <v>6518</v>
      </c>
      <c r="G3066" s="32" t="s">
        <v>25</v>
      </c>
      <c r="H3066" s="32" t="s">
        <v>26</v>
      </c>
      <c r="I3066" s="32" t="s">
        <v>2006</v>
      </c>
      <c r="J3066" s="35">
        <v>0</v>
      </c>
      <c r="K3066" s="35">
        <v>0</v>
      </c>
      <c r="L3066" s="35">
        <v>0</v>
      </c>
      <c r="M3066" s="35">
        <v>0</v>
      </c>
      <c r="N3066" s="32" t="s">
        <v>19</v>
      </c>
      <c r="O3066" s="32" t="s">
        <v>41</v>
      </c>
      <c r="P3066" s="32">
        <v>1</v>
      </c>
      <c r="Q3066" s="32" t="s">
        <v>6519</v>
      </c>
    </row>
    <row r="3067" spans="1:17" x14ac:dyDescent="0.25">
      <c r="A3067" s="57">
        <v>42251.706080439813</v>
      </c>
      <c r="B3067" s="32" t="s">
        <v>44</v>
      </c>
      <c r="C3067" s="32" t="s">
        <v>447</v>
      </c>
      <c r="D3067" s="32" t="s">
        <v>446</v>
      </c>
      <c r="E3067" s="32" t="s">
        <v>5837</v>
      </c>
      <c r="F3067" s="32" t="s">
        <v>6518</v>
      </c>
      <c r="G3067" s="32" t="s">
        <v>718</v>
      </c>
      <c r="H3067" s="32" t="s">
        <v>717</v>
      </c>
      <c r="I3067" s="32" t="s">
        <v>2006</v>
      </c>
      <c r="J3067" s="35">
        <v>0</v>
      </c>
      <c r="K3067" s="35">
        <v>0</v>
      </c>
      <c r="L3067" s="35">
        <v>14.25</v>
      </c>
      <c r="M3067" s="35">
        <v>0</v>
      </c>
      <c r="N3067" s="32" t="s">
        <v>19</v>
      </c>
      <c r="O3067" s="32" t="s">
        <v>41</v>
      </c>
      <c r="P3067" s="32">
        <v>1</v>
      </c>
      <c r="Q3067" s="32" t="s">
        <v>6519</v>
      </c>
    </row>
    <row r="3068" spans="1:17" x14ac:dyDescent="0.25">
      <c r="A3068" s="57">
        <v>42251.71726484954</v>
      </c>
      <c r="B3068" s="32" t="s">
        <v>4333</v>
      </c>
      <c r="C3068" s="32" t="s">
        <v>335</v>
      </c>
      <c r="D3068" s="32" t="s">
        <v>334</v>
      </c>
      <c r="E3068" s="32" t="s">
        <v>5904</v>
      </c>
      <c r="F3068" s="32" t="s">
        <v>6520</v>
      </c>
      <c r="G3068" s="32" t="s">
        <v>25</v>
      </c>
      <c r="H3068" s="32" t="s">
        <v>26</v>
      </c>
      <c r="I3068" s="32" t="s">
        <v>2006</v>
      </c>
      <c r="J3068" s="35">
        <v>0</v>
      </c>
      <c r="K3068" s="35">
        <v>0</v>
      </c>
      <c r="L3068" s="35">
        <v>0</v>
      </c>
      <c r="M3068" s="35">
        <v>0</v>
      </c>
      <c r="N3068" s="32" t="s">
        <v>19</v>
      </c>
      <c r="O3068" s="32" t="s">
        <v>41</v>
      </c>
      <c r="P3068" s="32">
        <v>1</v>
      </c>
      <c r="Q3068" s="32" t="s">
        <v>6521</v>
      </c>
    </row>
    <row r="3069" spans="1:17" x14ac:dyDescent="0.25">
      <c r="A3069" s="57">
        <v>42251.71726484954</v>
      </c>
      <c r="B3069" s="32" t="s">
        <v>4333</v>
      </c>
      <c r="C3069" s="32" t="s">
        <v>335</v>
      </c>
      <c r="D3069" s="32" t="s">
        <v>334</v>
      </c>
      <c r="E3069" s="32" t="s">
        <v>5904</v>
      </c>
      <c r="F3069" s="32" t="s">
        <v>6520</v>
      </c>
      <c r="G3069" s="32" t="s">
        <v>367</v>
      </c>
      <c r="H3069" s="32" t="s">
        <v>366</v>
      </c>
      <c r="I3069" s="32" t="s">
        <v>2006</v>
      </c>
      <c r="J3069" s="35">
        <v>0</v>
      </c>
      <c r="K3069" s="35">
        <v>0</v>
      </c>
      <c r="L3069" s="35">
        <v>14.25</v>
      </c>
      <c r="M3069" s="35">
        <v>0</v>
      </c>
      <c r="N3069" s="32" t="s">
        <v>19</v>
      </c>
      <c r="O3069" s="32" t="s">
        <v>41</v>
      </c>
      <c r="P3069" s="32">
        <v>1</v>
      </c>
      <c r="Q3069" s="32" t="s">
        <v>6521</v>
      </c>
    </row>
    <row r="3070" spans="1:17" x14ac:dyDescent="0.25">
      <c r="A3070" s="57">
        <v>42251.717555671297</v>
      </c>
      <c r="B3070" s="32" t="s">
        <v>284</v>
      </c>
      <c r="C3070" s="32" t="s">
        <v>4601</v>
      </c>
      <c r="D3070" s="32" t="s">
        <v>4602</v>
      </c>
      <c r="E3070" s="32" t="s">
        <v>6522</v>
      </c>
      <c r="F3070" s="32" t="s">
        <v>6523</v>
      </c>
      <c r="G3070" s="32" t="s">
        <v>2048</v>
      </c>
      <c r="H3070" s="32" t="s">
        <v>2049</v>
      </c>
      <c r="I3070" s="32" t="s">
        <v>2013</v>
      </c>
      <c r="J3070" s="35">
        <v>0</v>
      </c>
      <c r="K3070" s="35">
        <v>0</v>
      </c>
      <c r="L3070" s="35">
        <v>0</v>
      </c>
      <c r="M3070" s="35">
        <v>0</v>
      </c>
      <c r="N3070" s="32" t="s">
        <v>19</v>
      </c>
      <c r="O3070" s="32" t="s">
        <v>41</v>
      </c>
      <c r="P3070" s="32">
        <v>1</v>
      </c>
      <c r="Q3070" s="32" t="s">
        <v>6524</v>
      </c>
    </row>
    <row r="3071" spans="1:17" x14ac:dyDescent="0.25">
      <c r="A3071" s="57">
        <v>42251.717555671297</v>
      </c>
      <c r="B3071" s="32" t="s">
        <v>284</v>
      </c>
      <c r="C3071" s="32" t="s">
        <v>4601</v>
      </c>
      <c r="D3071" s="32" t="s">
        <v>4602</v>
      </c>
      <c r="E3071" s="32" t="s">
        <v>6522</v>
      </c>
      <c r="F3071" s="32" t="s">
        <v>6523</v>
      </c>
      <c r="G3071" s="32" t="s">
        <v>2048</v>
      </c>
      <c r="H3071" s="32" t="s">
        <v>2049</v>
      </c>
      <c r="I3071" s="32" t="s">
        <v>2013</v>
      </c>
      <c r="J3071" s="35">
        <v>0</v>
      </c>
      <c r="K3071" s="35">
        <v>0</v>
      </c>
      <c r="L3071" s="35">
        <v>14.25</v>
      </c>
      <c r="M3071" s="35">
        <v>0</v>
      </c>
      <c r="N3071" s="32" t="s">
        <v>19</v>
      </c>
      <c r="O3071" s="32" t="s">
        <v>41</v>
      </c>
      <c r="P3071" s="32">
        <v>1</v>
      </c>
      <c r="Q3071" s="32" t="s">
        <v>6524</v>
      </c>
    </row>
    <row r="3072" spans="1:17" x14ac:dyDescent="0.25">
      <c r="A3072" s="57">
        <v>42251.717555671297</v>
      </c>
      <c r="B3072" s="32" t="s">
        <v>284</v>
      </c>
      <c r="C3072" s="32" t="s">
        <v>4601</v>
      </c>
      <c r="D3072" s="32" t="s">
        <v>4602</v>
      </c>
      <c r="E3072" s="32" t="s">
        <v>6522</v>
      </c>
      <c r="F3072" s="32" t="s">
        <v>6523</v>
      </c>
      <c r="G3072" s="32" t="s">
        <v>35</v>
      </c>
      <c r="H3072" s="32" t="s">
        <v>38</v>
      </c>
      <c r="I3072" s="32" t="s">
        <v>2013</v>
      </c>
      <c r="J3072" s="35">
        <v>0</v>
      </c>
      <c r="K3072" s="35">
        <v>0</v>
      </c>
      <c r="L3072" s="35">
        <v>0</v>
      </c>
      <c r="M3072" s="35">
        <v>5.8</v>
      </c>
      <c r="N3072" s="32" t="s">
        <v>19</v>
      </c>
      <c r="O3072" s="32" t="s">
        <v>41</v>
      </c>
      <c r="P3072" s="32">
        <v>1</v>
      </c>
      <c r="Q3072" s="32" t="s">
        <v>6524</v>
      </c>
    </row>
    <row r="3073" spans="1:17" x14ac:dyDescent="0.25">
      <c r="A3073" s="57">
        <v>42251.71873912037</v>
      </c>
      <c r="B3073" s="32" t="s">
        <v>4333</v>
      </c>
      <c r="C3073" s="32" t="s">
        <v>335</v>
      </c>
      <c r="D3073" s="32" t="s">
        <v>334</v>
      </c>
      <c r="E3073" s="32" t="s">
        <v>5908</v>
      </c>
      <c r="F3073" s="32" t="s">
        <v>6525</v>
      </c>
      <c r="G3073" s="32" t="s">
        <v>25</v>
      </c>
      <c r="H3073" s="32" t="s">
        <v>26</v>
      </c>
      <c r="I3073" s="32" t="s">
        <v>2006</v>
      </c>
      <c r="J3073" s="35">
        <v>0</v>
      </c>
      <c r="K3073" s="35">
        <v>0</v>
      </c>
      <c r="L3073" s="35">
        <v>0</v>
      </c>
      <c r="M3073" s="35">
        <v>0</v>
      </c>
      <c r="N3073" s="32" t="s">
        <v>19</v>
      </c>
      <c r="O3073" s="32" t="s">
        <v>41</v>
      </c>
      <c r="P3073" s="32">
        <v>1</v>
      </c>
      <c r="Q3073" s="32" t="s">
        <v>6526</v>
      </c>
    </row>
    <row r="3074" spans="1:17" x14ac:dyDescent="0.25">
      <c r="A3074" s="57">
        <v>42251.71873912037</v>
      </c>
      <c r="B3074" s="32" t="s">
        <v>4333</v>
      </c>
      <c r="C3074" s="32" t="s">
        <v>335</v>
      </c>
      <c r="D3074" s="32" t="s">
        <v>334</v>
      </c>
      <c r="E3074" s="32" t="s">
        <v>5908</v>
      </c>
      <c r="F3074" s="32" t="s">
        <v>6525</v>
      </c>
      <c r="G3074" s="32" t="s">
        <v>367</v>
      </c>
      <c r="H3074" s="32" t="s">
        <v>366</v>
      </c>
      <c r="I3074" s="32" t="s">
        <v>2006</v>
      </c>
      <c r="J3074" s="35">
        <v>0</v>
      </c>
      <c r="K3074" s="35">
        <v>0</v>
      </c>
      <c r="L3074" s="35">
        <v>14.25</v>
      </c>
      <c r="M3074" s="35">
        <v>0</v>
      </c>
      <c r="N3074" s="32" t="s">
        <v>19</v>
      </c>
      <c r="O3074" s="32" t="s">
        <v>41</v>
      </c>
      <c r="P3074" s="32">
        <v>1</v>
      </c>
      <c r="Q3074" s="32" t="s">
        <v>6526</v>
      </c>
    </row>
    <row r="3075" spans="1:17" x14ac:dyDescent="0.25">
      <c r="A3075" s="57">
        <v>42251.720432604168</v>
      </c>
      <c r="B3075" s="32" t="s">
        <v>4333</v>
      </c>
      <c r="C3075" s="32" t="s">
        <v>335</v>
      </c>
      <c r="D3075" s="32" t="s">
        <v>334</v>
      </c>
      <c r="E3075" s="32" t="s">
        <v>5909</v>
      </c>
      <c r="F3075" s="32" t="s">
        <v>6527</v>
      </c>
      <c r="G3075" s="32" t="s">
        <v>367</v>
      </c>
      <c r="H3075" s="32" t="s">
        <v>366</v>
      </c>
      <c r="I3075" s="32" t="s">
        <v>2007</v>
      </c>
      <c r="J3075" s="35">
        <v>0</v>
      </c>
      <c r="K3075" s="35">
        <v>0</v>
      </c>
      <c r="L3075" s="35">
        <v>0</v>
      </c>
      <c r="M3075" s="35">
        <v>0</v>
      </c>
      <c r="N3075" s="32" t="s">
        <v>19</v>
      </c>
      <c r="O3075" s="32" t="s">
        <v>41</v>
      </c>
      <c r="P3075" s="32">
        <v>1</v>
      </c>
      <c r="Q3075" s="32" t="s">
        <v>6528</v>
      </c>
    </row>
    <row r="3076" spans="1:17" x14ac:dyDescent="0.25">
      <c r="A3076" s="57">
        <v>42251.722795636575</v>
      </c>
      <c r="B3076" s="32" t="s">
        <v>31</v>
      </c>
      <c r="C3076" s="32" t="s">
        <v>6529</v>
      </c>
      <c r="D3076" s="32" t="s">
        <v>6530</v>
      </c>
      <c r="E3076" s="32" t="s">
        <v>5855</v>
      </c>
      <c r="F3076" s="32" t="s">
        <v>6531</v>
      </c>
      <c r="G3076" s="32" t="s">
        <v>39</v>
      </c>
      <c r="H3076" s="32" t="s">
        <v>40</v>
      </c>
      <c r="I3076" s="32" t="s">
        <v>2013</v>
      </c>
      <c r="J3076" s="35">
        <v>0</v>
      </c>
      <c r="K3076" s="35">
        <v>0</v>
      </c>
      <c r="L3076" s="35">
        <v>0</v>
      </c>
      <c r="M3076" s="35">
        <v>0</v>
      </c>
      <c r="N3076" s="32" t="s">
        <v>19</v>
      </c>
      <c r="O3076" s="32" t="s">
        <v>41</v>
      </c>
      <c r="P3076" s="32">
        <v>1</v>
      </c>
      <c r="Q3076" s="32" t="s">
        <v>6532</v>
      </c>
    </row>
    <row r="3077" spans="1:17" x14ac:dyDescent="0.25">
      <c r="A3077" s="57">
        <v>42251.72738773148</v>
      </c>
      <c r="B3077" s="32" t="s">
        <v>4333</v>
      </c>
      <c r="C3077" s="32" t="s">
        <v>335</v>
      </c>
      <c r="D3077" s="32" t="s">
        <v>334</v>
      </c>
      <c r="E3077" s="32" t="s">
        <v>5910</v>
      </c>
      <c r="F3077" s="32" t="s">
        <v>6533</v>
      </c>
      <c r="G3077" s="32" t="s">
        <v>25</v>
      </c>
      <c r="H3077" s="32" t="s">
        <v>26</v>
      </c>
      <c r="I3077" s="32" t="s">
        <v>2006</v>
      </c>
      <c r="J3077" s="35">
        <v>0</v>
      </c>
      <c r="K3077" s="35">
        <v>0</v>
      </c>
      <c r="L3077" s="35">
        <v>0</v>
      </c>
      <c r="M3077" s="35">
        <v>0</v>
      </c>
      <c r="N3077" s="32" t="s">
        <v>19</v>
      </c>
      <c r="O3077" s="32" t="s">
        <v>41</v>
      </c>
      <c r="P3077" s="32">
        <v>1</v>
      </c>
      <c r="Q3077" s="32" t="s">
        <v>6534</v>
      </c>
    </row>
    <row r="3078" spans="1:17" x14ac:dyDescent="0.25">
      <c r="A3078" s="57">
        <v>42251.72738773148</v>
      </c>
      <c r="B3078" s="32" t="s">
        <v>4333</v>
      </c>
      <c r="C3078" s="32" t="s">
        <v>335</v>
      </c>
      <c r="D3078" s="32" t="s">
        <v>334</v>
      </c>
      <c r="E3078" s="32" t="s">
        <v>5910</v>
      </c>
      <c r="F3078" s="32" t="s">
        <v>6533</v>
      </c>
      <c r="G3078" s="32" t="s">
        <v>367</v>
      </c>
      <c r="H3078" s="32" t="s">
        <v>366</v>
      </c>
      <c r="I3078" s="32" t="s">
        <v>2006</v>
      </c>
      <c r="J3078" s="35">
        <v>0</v>
      </c>
      <c r="K3078" s="35">
        <v>0</v>
      </c>
      <c r="L3078" s="35">
        <v>14.25</v>
      </c>
      <c r="M3078" s="35">
        <v>0</v>
      </c>
      <c r="N3078" s="32" t="s">
        <v>19</v>
      </c>
      <c r="O3078" s="32" t="s">
        <v>41</v>
      </c>
      <c r="P3078" s="32">
        <v>1</v>
      </c>
      <c r="Q3078" s="32" t="s">
        <v>6534</v>
      </c>
    </row>
    <row r="3079" spans="1:17" x14ac:dyDescent="0.25">
      <c r="A3079" s="57">
        <v>42251.728449652779</v>
      </c>
      <c r="B3079" s="32" t="s">
        <v>4333</v>
      </c>
      <c r="C3079" s="32" t="s">
        <v>335</v>
      </c>
      <c r="D3079" s="32" t="s">
        <v>334</v>
      </c>
      <c r="E3079" s="32" t="s">
        <v>5889</v>
      </c>
      <c r="F3079" s="32" t="s">
        <v>6535</v>
      </c>
      <c r="G3079" s="32" t="s">
        <v>367</v>
      </c>
      <c r="H3079" s="32" t="s">
        <v>366</v>
      </c>
      <c r="I3079" s="32" t="s">
        <v>2007</v>
      </c>
      <c r="J3079" s="35">
        <v>0</v>
      </c>
      <c r="K3079" s="35">
        <v>0</v>
      </c>
      <c r="L3079" s="35">
        <v>0</v>
      </c>
      <c r="M3079" s="35">
        <v>0</v>
      </c>
      <c r="N3079" s="32" t="s">
        <v>19</v>
      </c>
      <c r="O3079" s="32" t="s">
        <v>41</v>
      </c>
      <c r="P3079" s="32">
        <v>1</v>
      </c>
      <c r="Q3079" s="32" t="s">
        <v>6536</v>
      </c>
    </row>
    <row r="3080" spans="1:17" x14ac:dyDescent="0.25">
      <c r="A3080" s="57">
        <v>42251.733254131941</v>
      </c>
      <c r="B3080" s="32" t="s">
        <v>4333</v>
      </c>
      <c r="C3080" s="32" t="s">
        <v>335</v>
      </c>
      <c r="D3080" s="32" t="s">
        <v>334</v>
      </c>
      <c r="E3080" s="32" t="s">
        <v>5903</v>
      </c>
      <c r="F3080" s="32" t="s">
        <v>6537</v>
      </c>
      <c r="G3080" s="32" t="s">
        <v>367</v>
      </c>
      <c r="H3080" s="32" t="s">
        <v>366</v>
      </c>
      <c r="I3080" s="32" t="s">
        <v>2007</v>
      </c>
      <c r="J3080" s="35">
        <v>0</v>
      </c>
      <c r="K3080" s="35">
        <v>0</v>
      </c>
      <c r="L3080" s="35">
        <v>0</v>
      </c>
      <c r="M3080" s="35">
        <v>0</v>
      </c>
      <c r="N3080" s="32" t="s">
        <v>19</v>
      </c>
      <c r="O3080" s="32" t="s">
        <v>41</v>
      </c>
      <c r="P3080" s="32">
        <v>1</v>
      </c>
      <c r="Q3080" s="32" t="s">
        <v>6538</v>
      </c>
    </row>
    <row r="3081" spans="1:17" x14ac:dyDescent="0.25">
      <c r="A3081" s="57">
        <v>42251.738001770835</v>
      </c>
      <c r="B3081" s="32" t="s">
        <v>4333</v>
      </c>
      <c r="C3081" s="32" t="s">
        <v>335</v>
      </c>
      <c r="D3081" s="32" t="s">
        <v>334</v>
      </c>
      <c r="E3081" s="32" t="s">
        <v>5892</v>
      </c>
      <c r="F3081" s="32" t="s">
        <v>6539</v>
      </c>
      <c r="G3081" s="32" t="s">
        <v>25</v>
      </c>
      <c r="H3081" s="32" t="s">
        <v>26</v>
      </c>
      <c r="I3081" s="32" t="s">
        <v>2006</v>
      </c>
      <c r="J3081" s="35">
        <v>0</v>
      </c>
      <c r="K3081" s="35">
        <v>0</v>
      </c>
      <c r="L3081" s="35">
        <v>0</v>
      </c>
      <c r="M3081" s="35">
        <v>0</v>
      </c>
      <c r="N3081" s="32" t="s">
        <v>19</v>
      </c>
      <c r="O3081" s="32" t="s">
        <v>41</v>
      </c>
      <c r="P3081" s="32">
        <v>1</v>
      </c>
      <c r="Q3081" s="32" t="s">
        <v>6540</v>
      </c>
    </row>
    <row r="3082" spans="1:17" x14ac:dyDescent="0.25">
      <c r="A3082" s="57">
        <v>42251.738001770835</v>
      </c>
      <c r="B3082" s="32" t="s">
        <v>4333</v>
      </c>
      <c r="C3082" s="32" t="s">
        <v>335</v>
      </c>
      <c r="D3082" s="32" t="s">
        <v>334</v>
      </c>
      <c r="E3082" s="32" t="s">
        <v>5892</v>
      </c>
      <c r="F3082" s="32" t="s">
        <v>6539</v>
      </c>
      <c r="G3082" s="32" t="s">
        <v>367</v>
      </c>
      <c r="H3082" s="32" t="s">
        <v>366</v>
      </c>
      <c r="I3082" s="32" t="s">
        <v>2006</v>
      </c>
      <c r="J3082" s="35">
        <v>0</v>
      </c>
      <c r="K3082" s="35">
        <v>0</v>
      </c>
      <c r="L3082" s="35">
        <v>14.25</v>
      </c>
      <c r="M3082" s="35">
        <v>0</v>
      </c>
      <c r="N3082" s="32" t="s">
        <v>19</v>
      </c>
      <c r="O3082" s="32" t="s">
        <v>41</v>
      </c>
      <c r="P3082" s="32">
        <v>1</v>
      </c>
      <c r="Q3082" s="32" t="s">
        <v>6540</v>
      </c>
    </row>
    <row r="3083" spans="1:17" x14ac:dyDescent="0.25">
      <c r="A3083" s="57">
        <v>42251.739621446759</v>
      </c>
      <c r="B3083" s="32" t="s">
        <v>4333</v>
      </c>
      <c r="C3083" s="32" t="s">
        <v>335</v>
      </c>
      <c r="D3083" s="32" t="s">
        <v>334</v>
      </c>
      <c r="E3083" s="32" t="s">
        <v>5895</v>
      </c>
      <c r="F3083" s="32" t="s">
        <v>6541</v>
      </c>
      <c r="G3083" s="32" t="s">
        <v>25</v>
      </c>
      <c r="H3083" s="32" t="s">
        <v>26</v>
      </c>
      <c r="I3083" s="32" t="s">
        <v>2006</v>
      </c>
      <c r="J3083" s="35">
        <v>0</v>
      </c>
      <c r="K3083" s="35">
        <v>0</v>
      </c>
      <c r="L3083" s="35">
        <v>0</v>
      </c>
      <c r="M3083" s="35">
        <v>0</v>
      </c>
      <c r="N3083" s="32" t="s">
        <v>19</v>
      </c>
      <c r="O3083" s="32" t="s">
        <v>41</v>
      </c>
      <c r="P3083" s="32">
        <v>1</v>
      </c>
      <c r="Q3083" s="32" t="s">
        <v>6542</v>
      </c>
    </row>
    <row r="3084" spans="1:17" x14ac:dyDescent="0.25">
      <c r="A3084" s="57">
        <v>42251.739621446759</v>
      </c>
      <c r="B3084" s="32" t="s">
        <v>4333</v>
      </c>
      <c r="C3084" s="32" t="s">
        <v>335</v>
      </c>
      <c r="D3084" s="32" t="s">
        <v>334</v>
      </c>
      <c r="E3084" s="32" t="s">
        <v>5895</v>
      </c>
      <c r="F3084" s="32" t="s">
        <v>6541</v>
      </c>
      <c r="G3084" s="32" t="s">
        <v>367</v>
      </c>
      <c r="H3084" s="32" t="s">
        <v>366</v>
      </c>
      <c r="I3084" s="32" t="s">
        <v>2006</v>
      </c>
      <c r="J3084" s="35">
        <v>0</v>
      </c>
      <c r="K3084" s="35">
        <v>0</v>
      </c>
      <c r="L3084" s="35">
        <v>14.25</v>
      </c>
      <c r="M3084" s="35">
        <v>0</v>
      </c>
      <c r="N3084" s="32" t="s">
        <v>19</v>
      </c>
      <c r="O3084" s="32" t="s">
        <v>41</v>
      </c>
      <c r="P3084" s="32">
        <v>1</v>
      </c>
      <c r="Q3084" s="32" t="s">
        <v>6542</v>
      </c>
    </row>
    <row r="3085" spans="1:17" x14ac:dyDescent="0.25">
      <c r="A3085" s="57">
        <v>42251.740794988429</v>
      </c>
      <c r="B3085" s="32" t="s">
        <v>4333</v>
      </c>
      <c r="C3085" s="32" t="s">
        <v>335</v>
      </c>
      <c r="D3085" s="32" t="s">
        <v>334</v>
      </c>
      <c r="E3085" s="32" t="s">
        <v>5891</v>
      </c>
      <c r="F3085" s="32" t="s">
        <v>6543</v>
      </c>
      <c r="G3085" s="32" t="s">
        <v>25</v>
      </c>
      <c r="H3085" s="32" t="s">
        <v>26</v>
      </c>
      <c r="I3085" s="32" t="s">
        <v>2006</v>
      </c>
      <c r="J3085" s="35">
        <v>0</v>
      </c>
      <c r="K3085" s="35">
        <v>0</v>
      </c>
      <c r="L3085" s="35">
        <v>0</v>
      </c>
      <c r="M3085" s="35">
        <v>0</v>
      </c>
      <c r="N3085" s="32" t="s">
        <v>19</v>
      </c>
      <c r="O3085" s="32" t="s">
        <v>41</v>
      </c>
      <c r="P3085" s="32">
        <v>1</v>
      </c>
      <c r="Q3085" s="32" t="s">
        <v>6544</v>
      </c>
    </row>
    <row r="3086" spans="1:17" x14ac:dyDescent="0.25">
      <c r="A3086" s="57">
        <v>42251.740794988429</v>
      </c>
      <c r="B3086" s="32" t="s">
        <v>4333</v>
      </c>
      <c r="C3086" s="32" t="s">
        <v>335</v>
      </c>
      <c r="D3086" s="32" t="s">
        <v>334</v>
      </c>
      <c r="E3086" s="32" t="s">
        <v>5891</v>
      </c>
      <c r="F3086" s="32" t="s">
        <v>6543</v>
      </c>
      <c r="G3086" s="32" t="s">
        <v>367</v>
      </c>
      <c r="H3086" s="32" t="s">
        <v>366</v>
      </c>
      <c r="I3086" s="32" t="s">
        <v>2006</v>
      </c>
      <c r="J3086" s="35">
        <v>0</v>
      </c>
      <c r="K3086" s="35">
        <v>0</v>
      </c>
      <c r="L3086" s="35">
        <v>14.25</v>
      </c>
      <c r="M3086" s="35">
        <v>0</v>
      </c>
      <c r="N3086" s="32" t="s">
        <v>19</v>
      </c>
      <c r="O3086" s="32" t="s">
        <v>41</v>
      </c>
      <c r="P3086" s="32">
        <v>1</v>
      </c>
      <c r="Q3086" s="32" t="s">
        <v>6544</v>
      </c>
    </row>
    <row r="3087" spans="1:17" x14ac:dyDescent="0.25">
      <c r="A3087" s="57">
        <v>42251.742261145831</v>
      </c>
      <c r="B3087" s="32" t="s">
        <v>4333</v>
      </c>
      <c r="C3087" s="32" t="s">
        <v>335</v>
      </c>
      <c r="D3087" s="32" t="s">
        <v>334</v>
      </c>
      <c r="E3087" s="32" t="s">
        <v>5894</v>
      </c>
      <c r="F3087" s="32" t="s">
        <v>6545</v>
      </c>
      <c r="G3087" s="32" t="s">
        <v>367</v>
      </c>
      <c r="H3087" s="32" t="s">
        <v>366</v>
      </c>
      <c r="I3087" s="32" t="s">
        <v>2007</v>
      </c>
      <c r="J3087" s="35">
        <v>0</v>
      </c>
      <c r="K3087" s="35">
        <v>0</v>
      </c>
      <c r="L3087" s="35">
        <v>0</v>
      </c>
      <c r="M3087" s="35">
        <v>0</v>
      </c>
      <c r="N3087" s="32" t="s">
        <v>19</v>
      </c>
      <c r="O3087" s="32" t="s">
        <v>41</v>
      </c>
      <c r="P3087" s="32">
        <v>1</v>
      </c>
      <c r="Q3087" s="32" t="s">
        <v>6546</v>
      </c>
    </row>
    <row r="3088" spans="1:17" x14ac:dyDescent="0.25">
      <c r="A3088" s="57">
        <v>42251.743237187497</v>
      </c>
      <c r="B3088" s="32" t="s">
        <v>4333</v>
      </c>
      <c r="C3088" s="32" t="s">
        <v>335</v>
      </c>
      <c r="D3088" s="32" t="s">
        <v>334</v>
      </c>
      <c r="E3088" s="32" t="s">
        <v>5887</v>
      </c>
      <c r="F3088" s="32" t="s">
        <v>6547</v>
      </c>
      <c r="G3088" s="32" t="s">
        <v>25</v>
      </c>
      <c r="H3088" s="32" t="s">
        <v>26</v>
      </c>
      <c r="I3088" s="32" t="s">
        <v>2006</v>
      </c>
      <c r="J3088" s="35">
        <v>0</v>
      </c>
      <c r="K3088" s="35">
        <v>0</v>
      </c>
      <c r="L3088" s="35">
        <v>0</v>
      </c>
      <c r="M3088" s="35">
        <v>0</v>
      </c>
      <c r="N3088" s="32" t="s">
        <v>19</v>
      </c>
      <c r="O3088" s="32" t="s">
        <v>41</v>
      </c>
      <c r="P3088" s="32">
        <v>1</v>
      </c>
      <c r="Q3088" s="32" t="s">
        <v>6548</v>
      </c>
    </row>
    <row r="3089" spans="1:17" x14ac:dyDescent="0.25">
      <c r="A3089" s="57">
        <v>42251.743237187497</v>
      </c>
      <c r="B3089" s="32" t="s">
        <v>4333</v>
      </c>
      <c r="C3089" s="32" t="s">
        <v>335</v>
      </c>
      <c r="D3089" s="32" t="s">
        <v>334</v>
      </c>
      <c r="E3089" s="32" t="s">
        <v>5887</v>
      </c>
      <c r="F3089" s="32" t="s">
        <v>6547</v>
      </c>
      <c r="G3089" s="32" t="s">
        <v>367</v>
      </c>
      <c r="H3089" s="32" t="s">
        <v>366</v>
      </c>
      <c r="I3089" s="32" t="s">
        <v>2006</v>
      </c>
      <c r="J3089" s="35">
        <v>0</v>
      </c>
      <c r="K3089" s="35">
        <v>0</v>
      </c>
      <c r="L3089" s="35">
        <v>14.25</v>
      </c>
      <c r="M3089" s="35">
        <v>0</v>
      </c>
      <c r="N3089" s="32" t="s">
        <v>19</v>
      </c>
      <c r="O3089" s="32" t="s">
        <v>41</v>
      </c>
      <c r="P3089" s="32">
        <v>1</v>
      </c>
      <c r="Q3089" s="32" t="s">
        <v>6548</v>
      </c>
    </row>
    <row r="3090" spans="1:17" x14ac:dyDescent="0.25">
      <c r="A3090" s="57">
        <v>42251.744860682869</v>
      </c>
      <c r="B3090" s="32" t="s">
        <v>4333</v>
      </c>
      <c r="C3090" s="32" t="s">
        <v>335</v>
      </c>
      <c r="D3090" s="32" t="s">
        <v>334</v>
      </c>
      <c r="E3090" s="32" t="s">
        <v>5890</v>
      </c>
      <c r="F3090" s="32" t="s">
        <v>6549</v>
      </c>
      <c r="G3090" s="32" t="s">
        <v>367</v>
      </c>
      <c r="H3090" s="32" t="s">
        <v>366</v>
      </c>
      <c r="I3090" s="32" t="s">
        <v>2007</v>
      </c>
      <c r="J3090" s="35">
        <v>0</v>
      </c>
      <c r="K3090" s="35">
        <v>0</v>
      </c>
      <c r="L3090" s="35">
        <v>0</v>
      </c>
      <c r="M3090" s="35">
        <v>0</v>
      </c>
      <c r="N3090" s="32" t="s">
        <v>19</v>
      </c>
      <c r="O3090" s="32" t="s">
        <v>41</v>
      </c>
      <c r="P3090" s="32">
        <v>1</v>
      </c>
      <c r="Q3090" s="32" t="s">
        <v>6550</v>
      </c>
    </row>
    <row r="3091" spans="1:17" x14ac:dyDescent="0.25">
      <c r="A3091" s="57">
        <v>42251.746100034725</v>
      </c>
      <c r="B3091" s="32" t="s">
        <v>4333</v>
      </c>
      <c r="C3091" s="32" t="s">
        <v>335</v>
      </c>
      <c r="D3091" s="32" t="s">
        <v>334</v>
      </c>
      <c r="E3091" s="32" t="s">
        <v>5893</v>
      </c>
      <c r="F3091" s="32" t="s">
        <v>6551</v>
      </c>
      <c r="G3091" s="32" t="s">
        <v>367</v>
      </c>
      <c r="H3091" s="32" t="s">
        <v>366</v>
      </c>
      <c r="I3091" s="32" t="s">
        <v>2007</v>
      </c>
      <c r="J3091" s="35">
        <v>0</v>
      </c>
      <c r="K3091" s="35">
        <v>0</v>
      </c>
      <c r="L3091" s="35">
        <v>0</v>
      </c>
      <c r="M3091" s="35">
        <v>0</v>
      </c>
      <c r="N3091" s="32" t="s">
        <v>19</v>
      </c>
      <c r="O3091" s="32" t="s">
        <v>41</v>
      </c>
      <c r="P3091" s="32">
        <v>1</v>
      </c>
      <c r="Q3091" s="32" t="s">
        <v>6552</v>
      </c>
    </row>
    <row r="3092" spans="1:17" x14ac:dyDescent="0.25">
      <c r="A3092" s="57">
        <v>42251.747190937502</v>
      </c>
      <c r="B3092" s="32" t="s">
        <v>4333</v>
      </c>
      <c r="C3092" s="32" t="s">
        <v>335</v>
      </c>
      <c r="D3092" s="32" t="s">
        <v>334</v>
      </c>
      <c r="E3092" s="32" t="s">
        <v>5888</v>
      </c>
      <c r="F3092" s="32" t="s">
        <v>6553</v>
      </c>
      <c r="G3092" s="32" t="s">
        <v>367</v>
      </c>
      <c r="H3092" s="32" t="s">
        <v>366</v>
      </c>
      <c r="I3092" s="32" t="s">
        <v>2007</v>
      </c>
      <c r="J3092" s="35">
        <v>0</v>
      </c>
      <c r="K3092" s="35">
        <v>0</v>
      </c>
      <c r="L3092" s="35">
        <v>0</v>
      </c>
      <c r="M3092" s="35">
        <v>0</v>
      </c>
      <c r="N3092" s="32" t="s">
        <v>19</v>
      </c>
      <c r="O3092" s="32" t="s">
        <v>41</v>
      </c>
      <c r="P3092" s="32">
        <v>1</v>
      </c>
      <c r="Q3092" s="32" t="s">
        <v>6554</v>
      </c>
    </row>
    <row r="3093" spans="1:17" x14ac:dyDescent="0.25">
      <c r="A3093" s="57">
        <v>42251.74876519676</v>
      </c>
      <c r="B3093" s="32" t="s">
        <v>4333</v>
      </c>
      <c r="C3093" s="32" t="s">
        <v>335</v>
      </c>
      <c r="D3093" s="32" t="s">
        <v>334</v>
      </c>
      <c r="E3093" s="32" t="s">
        <v>5899</v>
      </c>
      <c r="F3093" s="32" t="s">
        <v>6555</v>
      </c>
      <c r="G3093" s="32" t="s">
        <v>25</v>
      </c>
      <c r="H3093" s="32" t="s">
        <v>26</v>
      </c>
      <c r="I3093" s="32" t="s">
        <v>2006</v>
      </c>
      <c r="J3093" s="35">
        <v>0</v>
      </c>
      <c r="K3093" s="35">
        <v>0</v>
      </c>
      <c r="L3093" s="35">
        <v>0</v>
      </c>
      <c r="M3093" s="35">
        <v>0</v>
      </c>
      <c r="N3093" s="32" t="s">
        <v>19</v>
      </c>
      <c r="O3093" s="32" t="s">
        <v>41</v>
      </c>
      <c r="P3093" s="32">
        <v>1</v>
      </c>
      <c r="Q3093" s="32" t="s">
        <v>6556</v>
      </c>
    </row>
    <row r="3094" spans="1:17" x14ac:dyDescent="0.25">
      <c r="A3094" s="57">
        <v>42251.74876519676</v>
      </c>
      <c r="B3094" s="32" t="s">
        <v>4333</v>
      </c>
      <c r="C3094" s="32" t="s">
        <v>335</v>
      </c>
      <c r="D3094" s="32" t="s">
        <v>334</v>
      </c>
      <c r="E3094" s="32" t="s">
        <v>5899</v>
      </c>
      <c r="F3094" s="32" t="s">
        <v>6555</v>
      </c>
      <c r="G3094" s="32" t="s">
        <v>367</v>
      </c>
      <c r="H3094" s="32" t="s">
        <v>366</v>
      </c>
      <c r="I3094" s="32" t="s">
        <v>2006</v>
      </c>
      <c r="J3094" s="35">
        <v>0</v>
      </c>
      <c r="K3094" s="35">
        <v>0</v>
      </c>
      <c r="L3094" s="35">
        <v>14.25</v>
      </c>
      <c r="M3094" s="35">
        <v>0</v>
      </c>
      <c r="N3094" s="32" t="s">
        <v>19</v>
      </c>
      <c r="O3094" s="32" t="s">
        <v>41</v>
      </c>
      <c r="P3094" s="32">
        <v>1</v>
      </c>
      <c r="Q3094" s="32" t="s">
        <v>6556</v>
      </c>
    </row>
    <row r="3095" spans="1:17" x14ac:dyDescent="0.25">
      <c r="A3095" s="57">
        <v>42251.749758993057</v>
      </c>
      <c r="B3095" s="32" t="s">
        <v>4333</v>
      </c>
      <c r="C3095" s="32" t="s">
        <v>335</v>
      </c>
      <c r="D3095" s="32" t="s">
        <v>334</v>
      </c>
      <c r="E3095" s="32" t="s">
        <v>5898</v>
      </c>
      <c r="F3095" s="32" t="s">
        <v>6557</v>
      </c>
      <c r="G3095" s="32" t="s">
        <v>25</v>
      </c>
      <c r="H3095" s="32" t="s">
        <v>26</v>
      </c>
      <c r="I3095" s="32" t="s">
        <v>2006</v>
      </c>
      <c r="J3095" s="35">
        <v>0</v>
      </c>
      <c r="K3095" s="35">
        <v>0</v>
      </c>
      <c r="L3095" s="35">
        <v>0</v>
      </c>
      <c r="M3095" s="35">
        <v>0</v>
      </c>
      <c r="N3095" s="32" t="s">
        <v>19</v>
      </c>
      <c r="O3095" s="32" t="s">
        <v>41</v>
      </c>
      <c r="P3095" s="32">
        <v>1</v>
      </c>
      <c r="Q3095" s="32" t="s">
        <v>6558</v>
      </c>
    </row>
    <row r="3096" spans="1:17" x14ac:dyDescent="0.25">
      <c r="A3096" s="57">
        <v>42251.749758993057</v>
      </c>
      <c r="B3096" s="32" t="s">
        <v>4333</v>
      </c>
      <c r="C3096" s="32" t="s">
        <v>335</v>
      </c>
      <c r="D3096" s="32" t="s">
        <v>334</v>
      </c>
      <c r="E3096" s="32" t="s">
        <v>5898</v>
      </c>
      <c r="F3096" s="32" t="s">
        <v>6557</v>
      </c>
      <c r="G3096" s="32" t="s">
        <v>367</v>
      </c>
      <c r="H3096" s="32" t="s">
        <v>366</v>
      </c>
      <c r="I3096" s="32" t="s">
        <v>2006</v>
      </c>
      <c r="J3096" s="35">
        <v>0</v>
      </c>
      <c r="K3096" s="35">
        <v>0</v>
      </c>
      <c r="L3096" s="35">
        <v>14.25</v>
      </c>
      <c r="M3096" s="35">
        <v>0</v>
      </c>
      <c r="N3096" s="32" t="s">
        <v>19</v>
      </c>
      <c r="O3096" s="32" t="s">
        <v>41</v>
      </c>
      <c r="P3096" s="32">
        <v>1</v>
      </c>
      <c r="Q3096" s="32" t="s">
        <v>6558</v>
      </c>
    </row>
    <row r="3097" spans="1:17" x14ac:dyDescent="0.25">
      <c r="A3097" s="57">
        <v>42251.783035682871</v>
      </c>
      <c r="B3097" s="32"/>
      <c r="C3097" s="32" t="s">
        <v>2092</v>
      </c>
      <c r="D3097" s="32" t="s">
        <v>334</v>
      </c>
      <c r="E3097" s="32" t="s">
        <v>6559</v>
      </c>
      <c r="F3097" s="32" t="s">
        <v>6560</v>
      </c>
      <c r="G3097" s="32" t="s">
        <v>58</v>
      </c>
      <c r="H3097" s="32" t="s">
        <v>59</v>
      </c>
      <c r="I3097" s="32" t="s">
        <v>2006</v>
      </c>
      <c r="J3097" s="35">
        <v>0</v>
      </c>
      <c r="K3097" s="35">
        <v>0</v>
      </c>
      <c r="L3097" s="35">
        <v>0</v>
      </c>
      <c r="M3097" s="35">
        <v>0</v>
      </c>
      <c r="N3097" s="32" t="s">
        <v>19</v>
      </c>
      <c r="O3097" s="32" t="s">
        <v>322</v>
      </c>
      <c r="P3097" s="32">
        <v>0</v>
      </c>
      <c r="Q3097" s="32"/>
    </row>
    <row r="3098" spans="1:17" x14ac:dyDescent="0.25">
      <c r="A3098" s="57">
        <v>42251.915618831015</v>
      </c>
      <c r="B3098" s="32"/>
      <c r="C3098" s="32" t="s">
        <v>736</v>
      </c>
      <c r="D3098" s="32" t="s">
        <v>334</v>
      </c>
      <c r="E3098" s="32" t="s">
        <v>6561</v>
      </c>
      <c r="F3098" s="32" t="s">
        <v>6562</v>
      </c>
      <c r="G3098" s="32" t="s">
        <v>58</v>
      </c>
      <c r="H3098" s="32" t="s">
        <v>59</v>
      </c>
      <c r="I3098" s="32" t="s">
        <v>2006</v>
      </c>
      <c r="J3098" s="35">
        <v>0</v>
      </c>
      <c r="K3098" s="35">
        <v>0</v>
      </c>
      <c r="L3098" s="35">
        <v>0</v>
      </c>
      <c r="M3098" s="35">
        <v>0</v>
      </c>
      <c r="N3098" s="32" t="s">
        <v>19</v>
      </c>
      <c r="O3098" s="32" t="s">
        <v>322</v>
      </c>
      <c r="P3098" s="32">
        <v>0</v>
      </c>
      <c r="Q3098" s="32"/>
    </row>
    <row r="3099" spans="1:17" x14ac:dyDescent="0.25">
      <c r="A3099" s="57">
        <v>42251.917603668982</v>
      </c>
      <c r="B3099" s="32"/>
      <c r="C3099" s="32" t="s">
        <v>736</v>
      </c>
      <c r="D3099" s="32" t="s">
        <v>334</v>
      </c>
      <c r="E3099" s="32" t="s">
        <v>6563</v>
      </c>
      <c r="F3099" s="32" t="s">
        <v>6564</v>
      </c>
      <c r="G3099" s="32" t="s">
        <v>58</v>
      </c>
      <c r="H3099" s="32" t="s">
        <v>59</v>
      </c>
      <c r="I3099" s="32" t="s">
        <v>2006</v>
      </c>
      <c r="J3099" s="35">
        <v>0</v>
      </c>
      <c r="K3099" s="35">
        <v>0</v>
      </c>
      <c r="L3099" s="35">
        <v>0</v>
      </c>
      <c r="M3099" s="35">
        <v>0</v>
      </c>
      <c r="N3099" s="32" t="s">
        <v>19</v>
      </c>
      <c r="O3099" s="32" t="s">
        <v>322</v>
      </c>
      <c r="P3099" s="32">
        <v>0</v>
      </c>
      <c r="Q3099" s="32"/>
    </row>
    <row r="3100" spans="1:17" x14ac:dyDescent="0.25">
      <c r="A3100" s="57">
        <v>42252.424281446758</v>
      </c>
      <c r="B3100" s="32"/>
      <c r="C3100" s="32" t="s">
        <v>56</v>
      </c>
      <c r="D3100" s="32" t="s">
        <v>57</v>
      </c>
      <c r="E3100" s="32" t="s">
        <v>6565</v>
      </c>
      <c r="F3100" s="32" t="s">
        <v>6566</v>
      </c>
      <c r="G3100" s="32" t="s">
        <v>58</v>
      </c>
      <c r="H3100" s="32" t="s">
        <v>59</v>
      </c>
      <c r="I3100" s="32" t="s">
        <v>2006</v>
      </c>
      <c r="J3100" s="35">
        <v>0</v>
      </c>
      <c r="K3100" s="35">
        <v>0</v>
      </c>
      <c r="L3100" s="35">
        <v>0</v>
      </c>
      <c r="M3100" s="35">
        <v>0</v>
      </c>
      <c r="N3100" s="32" t="s">
        <v>17</v>
      </c>
      <c r="O3100" s="32" t="s">
        <v>319</v>
      </c>
      <c r="P3100" s="32">
        <v>0</v>
      </c>
      <c r="Q3100" s="32"/>
    </row>
    <row r="3101" spans="1:17" x14ac:dyDescent="0.25">
      <c r="A3101" s="57">
        <v>42252.424381979166</v>
      </c>
      <c r="B3101" s="32"/>
      <c r="C3101" s="32" t="s">
        <v>56</v>
      </c>
      <c r="D3101" s="32" t="s">
        <v>57</v>
      </c>
      <c r="E3101" s="32" t="s">
        <v>6567</v>
      </c>
      <c r="F3101" s="32" t="s">
        <v>6568</v>
      </c>
      <c r="G3101" s="32" t="s">
        <v>58</v>
      </c>
      <c r="H3101" s="32" t="s">
        <v>59</v>
      </c>
      <c r="I3101" s="32" t="s">
        <v>2006</v>
      </c>
      <c r="J3101" s="35">
        <v>0</v>
      </c>
      <c r="K3101" s="35">
        <v>0</v>
      </c>
      <c r="L3101" s="35">
        <v>0</v>
      </c>
      <c r="M3101" s="35">
        <v>0</v>
      </c>
      <c r="N3101" s="32" t="s">
        <v>17</v>
      </c>
      <c r="O3101" s="32" t="s">
        <v>319</v>
      </c>
      <c r="P3101" s="32">
        <v>0</v>
      </c>
      <c r="Q3101" s="32"/>
    </row>
    <row r="3102" spans="1:17" x14ac:dyDescent="0.25">
      <c r="A3102" s="57">
        <v>42252.42443515046</v>
      </c>
      <c r="B3102" s="32"/>
      <c r="C3102" s="32" t="s">
        <v>56</v>
      </c>
      <c r="D3102" s="32" t="s">
        <v>57</v>
      </c>
      <c r="E3102" s="32" t="s">
        <v>6569</v>
      </c>
      <c r="F3102" s="32" t="s">
        <v>6570</v>
      </c>
      <c r="G3102" s="32" t="s">
        <v>58</v>
      </c>
      <c r="H3102" s="32" t="s">
        <v>59</v>
      </c>
      <c r="I3102" s="32" t="s">
        <v>2006</v>
      </c>
      <c r="J3102" s="35">
        <v>0</v>
      </c>
      <c r="K3102" s="35">
        <v>0</v>
      </c>
      <c r="L3102" s="35">
        <v>0</v>
      </c>
      <c r="M3102" s="35">
        <v>0</v>
      </c>
      <c r="N3102" s="32" t="s">
        <v>17</v>
      </c>
      <c r="O3102" s="32" t="s">
        <v>319</v>
      </c>
      <c r="P3102" s="32">
        <v>0</v>
      </c>
      <c r="Q3102" s="32"/>
    </row>
    <row r="3103" spans="1:17" x14ac:dyDescent="0.25">
      <c r="A3103" s="57">
        <v>42252.424485798612</v>
      </c>
      <c r="B3103" s="32"/>
      <c r="C3103" s="32" t="s">
        <v>56</v>
      </c>
      <c r="D3103" s="32" t="s">
        <v>57</v>
      </c>
      <c r="E3103" s="32" t="s">
        <v>6571</v>
      </c>
      <c r="F3103" s="32" t="s">
        <v>6572</v>
      </c>
      <c r="G3103" s="32" t="s">
        <v>58</v>
      </c>
      <c r="H3103" s="32" t="s">
        <v>59</v>
      </c>
      <c r="I3103" s="32" t="s">
        <v>2006</v>
      </c>
      <c r="J3103" s="35">
        <v>0</v>
      </c>
      <c r="K3103" s="35">
        <v>0</v>
      </c>
      <c r="L3103" s="35">
        <v>0</v>
      </c>
      <c r="M3103" s="35">
        <v>0</v>
      </c>
      <c r="N3103" s="32" t="s">
        <v>17</v>
      </c>
      <c r="O3103" s="32" t="s">
        <v>319</v>
      </c>
      <c r="P3103" s="32">
        <v>0</v>
      </c>
      <c r="Q3103" s="32"/>
    </row>
    <row r="3104" spans="1:17" x14ac:dyDescent="0.25">
      <c r="A3104" s="57">
        <v>42252.431456631944</v>
      </c>
      <c r="B3104" s="32"/>
      <c r="C3104" s="32" t="s">
        <v>56</v>
      </c>
      <c r="D3104" s="32" t="s">
        <v>57</v>
      </c>
      <c r="E3104" s="32" t="s">
        <v>6573</v>
      </c>
      <c r="F3104" s="32" t="s">
        <v>6574</v>
      </c>
      <c r="G3104" s="32" t="s">
        <v>58</v>
      </c>
      <c r="H3104" s="32" t="s">
        <v>59</v>
      </c>
      <c r="I3104" s="32" t="s">
        <v>2006</v>
      </c>
      <c r="J3104" s="35">
        <v>0</v>
      </c>
      <c r="K3104" s="35">
        <v>0</v>
      </c>
      <c r="L3104" s="35">
        <v>0</v>
      </c>
      <c r="M3104" s="35">
        <v>0</v>
      </c>
      <c r="N3104" s="32" t="s">
        <v>17</v>
      </c>
      <c r="O3104" s="32" t="s">
        <v>319</v>
      </c>
      <c r="P3104" s="32">
        <v>0</v>
      </c>
      <c r="Q3104" s="32"/>
    </row>
    <row r="3105" spans="1:17" x14ac:dyDescent="0.25">
      <c r="A3105" s="57">
        <v>42252.431506747685</v>
      </c>
      <c r="B3105" s="32"/>
      <c r="C3105" s="32" t="s">
        <v>56</v>
      </c>
      <c r="D3105" s="32" t="s">
        <v>57</v>
      </c>
      <c r="E3105" s="32" t="s">
        <v>6575</v>
      </c>
      <c r="F3105" s="32" t="s">
        <v>6576</v>
      </c>
      <c r="G3105" s="32" t="s">
        <v>58</v>
      </c>
      <c r="H3105" s="32" t="s">
        <v>59</v>
      </c>
      <c r="I3105" s="32" t="s">
        <v>2006</v>
      </c>
      <c r="J3105" s="35">
        <v>0</v>
      </c>
      <c r="K3105" s="35">
        <v>0</v>
      </c>
      <c r="L3105" s="35">
        <v>0</v>
      </c>
      <c r="M3105" s="35">
        <v>0</v>
      </c>
      <c r="N3105" s="32" t="s">
        <v>17</v>
      </c>
      <c r="O3105" s="32" t="s">
        <v>319</v>
      </c>
      <c r="P3105" s="32">
        <v>0</v>
      </c>
      <c r="Q3105" s="32"/>
    </row>
    <row r="3106" spans="1:17" x14ac:dyDescent="0.25">
      <c r="A3106" s="57">
        <v>42252.431557905089</v>
      </c>
      <c r="B3106" s="32"/>
      <c r="C3106" s="32" t="s">
        <v>56</v>
      </c>
      <c r="D3106" s="32" t="s">
        <v>57</v>
      </c>
      <c r="E3106" s="32" t="s">
        <v>6577</v>
      </c>
      <c r="F3106" s="32" t="s">
        <v>6578</v>
      </c>
      <c r="G3106" s="32" t="s">
        <v>58</v>
      </c>
      <c r="H3106" s="32" t="s">
        <v>59</v>
      </c>
      <c r="I3106" s="32" t="s">
        <v>2006</v>
      </c>
      <c r="J3106" s="35">
        <v>0</v>
      </c>
      <c r="K3106" s="35">
        <v>0</v>
      </c>
      <c r="L3106" s="35">
        <v>0</v>
      </c>
      <c r="M3106" s="35">
        <v>0</v>
      </c>
      <c r="N3106" s="32" t="s">
        <v>17</v>
      </c>
      <c r="O3106" s="32" t="s">
        <v>319</v>
      </c>
      <c r="P3106" s="32">
        <v>0</v>
      </c>
      <c r="Q3106" s="32"/>
    </row>
    <row r="3107" spans="1:17" x14ac:dyDescent="0.25">
      <c r="A3107" s="57">
        <v>42252.431601851851</v>
      </c>
      <c r="B3107" s="32"/>
      <c r="C3107" s="32" t="s">
        <v>56</v>
      </c>
      <c r="D3107" s="32" t="s">
        <v>57</v>
      </c>
      <c r="E3107" s="32" t="s">
        <v>6579</v>
      </c>
      <c r="F3107" s="32" t="s">
        <v>6580</v>
      </c>
      <c r="G3107" s="32" t="s">
        <v>58</v>
      </c>
      <c r="H3107" s="32" t="s">
        <v>59</v>
      </c>
      <c r="I3107" s="32" t="s">
        <v>2006</v>
      </c>
      <c r="J3107" s="35">
        <v>0</v>
      </c>
      <c r="K3107" s="35">
        <v>0</v>
      </c>
      <c r="L3107" s="35">
        <v>0</v>
      </c>
      <c r="M3107" s="35">
        <v>0</v>
      </c>
      <c r="N3107" s="32" t="s">
        <v>17</v>
      </c>
      <c r="O3107" s="32" t="s">
        <v>319</v>
      </c>
      <c r="P3107" s="32">
        <v>0</v>
      </c>
      <c r="Q3107" s="32"/>
    </row>
    <row r="3108" spans="1:17" x14ac:dyDescent="0.25">
      <c r="A3108" s="57">
        <v>42252.440250081017</v>
      </c>
      <c r="B3108" s="32"/>
      <c r="C3108" s="32" t="s">
        <v>56</v>
      </c>
      <c r="D3108" s="32" t="s">
        <v>57</v>
      </c>
      <c r="E3108" s="32" t="s">
        <v>6581</v>
      </c>
      <c r="F3108" s="32" t="s">
        <v>6582</v>
      </c>
      <c r="G3108" s="32" t="s">
        <v>58</v>
      </c>
      <c r="H3108" s="32" t="s">
        <v>59</v>
      </c>
      <c r="I3108" s="32" t="s">
        <v>2006</v>
      </c>
      <c r="J3108" s="35">
        <v>0</v>
      </c>
      <c r="K3108" s="35">
        <v>0</v>
      </c>
      <c r="L3108" s="35">
        <v>0</v>
      </c>
      <c r="M3108" s="35">
        <v>0</v>
      </c>
      <c r="N3108" s="32" t="s">
        <v>17</v>
      </c>
      <c r="O3108" s="32" t="s">
        <v>319</v>
      </c>
      <c r="P3108" s="32">
        <v>0</v>
      </c>
      <c r="Q3108" s="32"/>
    </row>
    <row r="3109" spans="1:17" x14ac:dyDescent="0.25">
      <c r="A3109" s="57">
        <v>42252.440308136574</v>
      </c>
      <c r="B3109" s="32"/>
      <c r="C3109" s="32" t="s">
        <v>56</v>
      </c>
      <c r="D3109" s="32" t="s">
        <v>57</v>
      </c>
      <c r="E3109" s="32" t="s">
        <v>6583</v>
      </c>
      <c r="F3109" s="32" t="s">
        <v>6584</v>
      </c>
      <c r="G3109" s="32" t="s">
        <v>58</v>
      </c>
      <c r="H3109" s="32" t="s">
        <v>59</v>
      </c>
      <c r="I3109" s="32" t="s">
        <v>2006</v>
      </c>
      <c r="J3109" s="35">
        <v>0</v>
      </c>
      <c r="K3109" s="35">
        <v>0</v>
      </c>
      <c r="L3109" s="35">
        <v>0</v>
      </c>
      <c r="M3109" s="35">
        <v>0</v>
      </c>
      <c r="N3109" s="32" t="s">
        <v>17</v>
      </c>
      <c r="O3109" s="32" t="s">
        <v>319</v>
      </c>
      <c r="P3109" s="32">
        <v>0</v>
      </c>
      <c r="Q3109" s="32"/>
    </row>
    <row r="3110" spans="1:17" x14ac:dyDescent="0.25">
      <c r="A3110" s="57">
        <v>42252.440355902778</v>
      </c>
      <c r="B3110" s="32"/>
      <c r="C3110" s="32" t="s">
        <v>56</v>
      </c>
      <c r="D3110" s="32" t="s">
        <v>57</v>
      </c>
      <c r="E3110" s="32" t="s">
        <v>6585</v>
      </c>
      <c r="F3110" s="32" t="s">
        <v>6586</v>
      </c>
      <c r="G3110" s="32" t="s">
        <v>58</v>
      </c>
      <c r="H3110" s="32" t="s">
        <v>59</v>
      </c>
      <c r="I3110" s="32" t="s">
        <v>2006</v>
      </c>
      <c r="J3110" s="35">
        <v>0</v>
      </c>
      <c r="K3110" s="35">
        <v>0</v>
      </c>
      <c r="L3110" s="35">
        <v>0</v>
      </c>
      <c r="M3110" s="35">
        <v>0</v>
      </c>
      <c r="N3110" s="32" t="s">
        <v>17</v>
      </c>
      <c r="O3110" s="32" t="s">
        <v>319</v>
      </c>
      <c r="P3110" s="32">
        <v>0</v>
      </c>
      <c r="Q3110" s="32"/>
    </row>
    <row r="3111" spans="1:17" x14ac:dyDescent="0.25">
      <c r="A3111" s="57">
        <v>42252.440409062503</v>
      </c>
      <c r="B3111" s="32"/>
      <c r="C3111" s="32" t="s">
        <v>56</v>
      </c>
      <c r="D3111" s="32" t="s">
        <v>57</v>
      </c>
      <c r="E3111" s="32" t="s">
        <v>6587</v>
      </c>
      <c r="F3111" s="32" t="s">
        <v>6588</v>
      </c>
      <c r="G3111" s="32" t="s">
        <v>58</v>
      </c>
      <c r="H3111" s="32" t="s">
        <v>59</v>
      </c>
      <c r="I3111" s="32" t="s">
        <v>2006</v>
      </c>
      <c r="J3111" s="35">
        <v>0</v>
      </c>
      <c r="K3111" s="35">
        <v>0</v>
      </c>
      <c r="L3111" s="35">
        <v>0</v>
      </c>
      <c r="M3111" s="35">
        <v>0</v>
      </c>
      <c r="N3111" s="32" t="s">
        <v>17</v>
      </c>
      <c r="O3111" s="32" t="s">
        <v>319</v>
      </c>
      <c r="P3111" s="32">
        <v>0</v>
      </c>
      <c r="Q3111" s="32"/>
    </row>
    <row r="3112" spans="1:17" x14ac:dyDescent="0.25">
      <c r="A3112" s="57">
        <v>42252.440453553238</v>
      </c>
      <c r="B3112" s="32"/>
      <c r="C3112" s="32" t="s">
        <v>56</v>
      </c>
      <c r="D3112" s="32" t="s">
        <v>57</v>
      </c>
      <c r="E3112" s="32" t="s">
        <v>6589</v>
      </c>
      <c r="F3112" s="32" t="s">
        <v>6590</v>
      </c>
      <c r="G3112" s="32" t="s">
        <v>58</v>
      </c>
      <c r="H3112" s="32" t="s">
        <v>59</v>
      </c>
      <c r="I3112" s="32" t="s">
        <v>2006</v>
      </c>
      <c r="J3112" s="35">
        <v>0</v>
      </c>
      <c r="K3112" s="35">
        <v>0</v>
      </c>
      <c r="L3112" s="35">
        <v>0</v>
      </c>
      <c r="M3112" s="35">
        <v>0</v>
      </c>
      <c r="N3112" s="32" t="s">
        <v>17</v>
      </c>
      <c r="O3112" s="32" t="s">
        <v>319</v>
      </c>
      <c r="P3112" s="32">
        <v>0</v>
      </c>
      <c r="Q3112" s="32"/>
    </row>
    <row r="3113" spans="1:17" x14ac:dyDescent="0.25">
      <c r="A3113" s="57">
        <v>42252.452292326387</v>
      </c>
      <c r="B3113" s="32"/>
      <c r="C3113" s="32" t="s">
        <v>56</v>
      </c>
      <c r="D3113" s="32" t="s">
        <v>57</v>
      </c>
      <c r="E3113" s="32" t="s">
        <v>6591</v>
      </c>
      <c r="F3113" s="32" t="s">
        <v>6592</v>
      </c>
      <c r="G3113" s="32" t="s">
        <v>58</v>
      </c>
      <c r="H3113" s="32" t="s">
        <v>59</v>
      </c>
      <c r="I3113" s="32" t="s">
        <v>2006</v>
      </c>
      <c r="J3113" s="35">
        <v>0</v>
      </c>
      <c r="K3113" s="35">
        <v>0</v>
      </c>
      <c r="L3113" s="35">
        <v>0</v>
      </c>
      <c r="M3113" s="35">
        <v>0</v>
      </c>
      <c r="N3113" s="32" t="s">
        <v>17</v>
      </c>
      <c r="O3113" s="32" t="s">
        <v>319</v>
      </c>
      <c r="P3113" s="32">
        <v>0</v>
      </c>
      <c r="Q3113" s="32"/>
    </row>
    <row r="3114" spans="1:17" x14ac:dyDescent="0.25">
      <c r="A3114" s="57">
        <v>42252.452361226853</v>
      </c>
      <c r="B3114" s="32"/>
      <c r="C3114" s="32" t="s">
        <v>56</v>
      </c>
      <c r="D3114" s="32" t="s">
        <v>57</v>
      </c>
      <c r="E3114" s="32" t="s">
        <v>6593</v>
      </c>
      <c r="F3114" s="32" t="s">
        <v>6594</v>
      </c>
      <c r="G3114" s="32" t="s">
        <v>58</v>
      </c>
      <c r="H3114" s="32" t="s">
        <v>59</v>
      </c>
      <c r="I3114" s="32" t="s">
        <v>2006</v>
      </c>
      <c r="J3114" s="35">
        <v>0</v>
      </c>
      <c r="K3114" s="35">
        <v>0</v>
      </c>
      <c r="L3114" s="35">
        <v>0</v>
      </c>
      <c r="M3114" s="35">
        <v>0</v>
      </c>
      <c r="N3114" s="32" t="s">
        <v>17</v>
      </c>
      <c r="O3114" s="32" t="s">
        <v>319</v>
      </c>
      <c r="P3114" s="32">
        <v>0</v>
      </c>
      <c r="Q3114" s="32"/>
    </row>
    <row r="3115" spans="1:17" x14ac:dyDescent="0.25">
      <c r="A3115" s="57">
        <v>42252.452441168978</v>
      </c>
      <c r="B3115" s="32"/>
      <c r="C3115" s="32" t="s">
        <v>56</v>
      </c>
      <c r="D3115" s="32" t="s">
        <v>57</v>
      </c>
      <c r="E3115" s="32" t="s">
        <v>6595</v>
      </c>
      <c r="F3115" s="32" t="s">
        <v>6596</v>
      </c>
      <c r="G3115" s="32" t="s">
        <v>58</v>
      </c>
      <c r="H3115" s="32" t="s">
        <v>59</v>
      </c>
      <c r="I3115" s="32" t="s">
        <v>2006</v>
      </c>
      <c r="J3115" s="35">
        <v>0</v>
      </c>
      <c r="K3115" s="35">
        <v>0</v>
      </c>
      <c r="L3115" s="35">
        <v>0</v>
      </c>
      <c r="M3115" s="35">
        <v>0</v>
      </c>
      <c r="N3115" s="32" t="s">
        <v>17</v>
      </c>
      <c r="O3115" s="32" t="s">
        <v>319</v>
      </c>
      <c r="P3115" s="32">
        <v>0</v>
      </c>
      <c r="Q3115" s="32"/>
    </row>
    <row r="3116" spans="1:17" x14ac:dyDescent="0.25">
      <c r="A3116" s="57">
        <v>42252.452492511577</v>
      </c>
      <c r="B3116" s="32"/>
      <c r="C3116" s="32" t="s">
        <v>56</v>
      </c>
      <c r="D3116" s="32" t="s">
        <v>57</v>
      </c>
      <c r="E3116" s="32" t="s">
        <v>6597</v>
      </c>
      <c r="F3116" s="32" t="s">
        <v>6598</v>
      </c>
      <c r="G3116" s="32" t="s">
        <v>58</v>
      </c>
      <c r="H3116" s="32" t="s">
        <v>59</v>
      </c>
      <c r="I3116" s="32" t="s">
        <v>2006</v>
      </c>
      <c r="J3116" s="35">
        <v>0</v>
      </c>
      <c r="K3116" s="35">
        <v>0</v>
      </c>
      <c r="L3116" s="35">
        <v>0</v>
      </c>
      <c r="M3116" s="35">
        <v>0</v>
      </c>
      <c r="N3116" s="32" t="s">
        <v>17</v>
      </c>
      <c r="O3116" s="32" t="s">
        <v>319</v>
      </c>
      <c r="P3116" s="32">
        <v>0</v>
      </c>
      <c r="Q3116" s="32"/>
    </row>
    <row r="3117" spans="1:17" x14ac:dyDescent="0.25">
      <c r="A3117" s="57">
        <v>42252.452598298609</v>
      </c>
      <c r="B3117" s="32"/>
      <c r="C3117" s="32" t="s">
        <v>56</v>
      </c>
      <c r="D3117" s="32" t="s">
        <v>57</v>
      </c>
      <c r="E3117" s="32" t="s">
        <v>6599</v>
      </c>
      <c r="F3117" s="32" t="s">
        <v>6600</v>
      </c>
      <c r="G3117" s="32" t="s">
        <v>58</v>
      </c>
      <c r="H3117" s="32" t="s">
        <v>59</v>
      </c>
      <c r="I3117" s="32" t="s">
        <v>2006</v>
      </c>
      <c r="J3117" s="35">
        <v>0</v>
      </c>
      <c r="K3117" s="35">
        <v>0</v>
      </c>
      <c r="L3117" s="35">
        <v>0</v>
      </c>
      <c r="M3117" s="35">
        <v>0</v>
      </c>
      <c r="N3117" s="32" t="s">
        <v>17</v>
      </c>
      <c r="O3117" s="32" t="s">
        <v>319</v>
      </c>
      <c r="P3117" s="32">
        <v>0</v>
      </c>
      <c r="Q3117" s="32"/>
    </row>
    <row r="3118" spans="1:17" x14ac:dyDescent="0.25">
      <c r="A3118" s="57">
        <v>42252.500552928243</v>
      </c>
      <c r="B3118" s="32"/>
      <c r="C3118" s="32" t="s">
        <v>56</v>
      </c>
      <c r="D3118" s="32" t="s">
        <v>57</v>
      </c>
      <c r="E3118" s="32" t="s">
        <v>6601</v>
      </c>
      <c r="F3118" s="32" t="s">
        <v>6602</v>
      </c>
      <c r="G3118" s="32" t="s">
        <v>58</v>
      </c>
      <c r="H3118" s="32" t="s">
        <v>59</v>
      </c>
      <c r="I3118" s="32" t="s">
        <v>2006</v>
      </c>
      <c r="J3118" s="35">
        <v>0</v>
      </c>
      <c r="K3118" s="35">
        <v>0</v>
      </c>
      <c r="L3118" s="35">
        <v>0</v>
      </c>
      <c r="M3118" s="35">
        <v>0</v>
      </c>
      <c r="N3118" s="32" t="s">
        <v>17</v>
      </c>
      <c r="O3118" s="32" t="s">
        <v>319</v>
      </c>
      <c r="P3118" s="32">
        <v>0</v>
      </c>
      <c r="Q3118" s="32"/>
    </row>
    <row r="3119" spans="1:17" x14ac:dyDescent="0.25">
      <c r="A3119" s="57">
        <v>42252.500611689815</v>
      </c>
      <c r="B3119" s="32"/>
      <c r="C3119" s="32" t="s">
        <v>56</v>
      </c>
      <c r="D3119" s="32" t="s">
        <v>57</v>
      </c>
      <c r="E3119" s="32" t="s">
        <v>6603</v>
      </c>
      <c r="F3119" s="32" t="s">
        <v>6604</v>
      </c>
      <c r="G3119" s="32" t="s">
        <v>58</v>
      </c>
      <c r="H3119" s="32" t="s">
        <v>59</v>
      </c>
      <c r="I3119" s="32" t="s">
        <v>2006</v>
      </c>
      <c r="J3119" s="35">
        <v>0</v>
      </c>
      <c r="K3119" s="35">
        <v>0</v>
      </c>
      <c r="L3119" s="35">
        <v>0</v>
      </c>
      <c r="M3119" s="35">
        <v>0</v>
      </c>
      <c r="N3119" s="32" t="s">
        <v>17</v>
      </c>
      <c r="O3119" s="32" t="s">
        <v>319</v>
      </c>
      <c r="P3119" s="32">
        <v>0</v>
      </c>
      <c r="Q3119" s="32"/>
    </row>
    <row r="3120" spans="1:17" x14ac:dyDescent="0.25">
      <c r="A3120" s="57">
        <v>42252.500878819446</v>
      </c>
      <c r="B3120" s="32"/>
      <c r="C3120" s="32" t="s">
        <v>56</v>
      </c>
      <c r="D3120" s="32" t="s">
        <v>57</v>
      </c>
      <c r="E3120" s="32" t="s">
        <v>6605</v>
      </c>
      <c r="F3120" s="32" t="s">
        <v>6606</v>
      </c>
      <c r="G3120" s="32" t="s">
        <v>58</v>
      </c>
      <c r="H3120" s="32" t="s">
        <v>59</v>
      </c>
      <c r="I3120" s="32" t="s">
        <v>2006</v>
      </c>
      <c r="J3120" s="35">
        <v>0</v>
      </c>
      <c r="K3120" s="35">
        <v>0</v>
      </c>
      <c r="L3120" s="35">
        <v>0</v>
      </c>
      <c r="M3120" s="35">
        <v>0</v>
      </c>
      <c r="N3120" s="32" t="s">
        <v>17</v>
      </c>
      <c r="O3120" s="32" t="s">
        <v>319</v>
      </c>
      <c r="P3120" s="32">
        <v>0</v>
      </c>
      <c r="Q3120" s="32"/>
    </row>
    <row r="3121" spans="1:17" x14ac:dyDescent="0.25">
      <c r="A3121" s="57">
        <v>42252.501005787039</v>
      </c>
      <c r="B3121" s="32"/>
      <c r="C3121" s="32" t="s">
        <v>56</v>
      </c>
      <c r="D3121" s="32" t="s">
        <v>57</v>
      </c>
      <c r="E3121" s="32" t="s">
        <v>6607</v>
      </c>
      <c r="F3121" s="32" t="s">
        <v>6608</v>
      </c>
      <c r="G3121" s="32" t="s">
        <v>58</v>
      </c>
      <c r="H3121" s="32" t="s">
        <v>59</v>
      </c>
      <c r="I3121" s="32" t="s">
        <v>2006</v>
      </c>
      <c r="J3121" s="35">
        <v>0</v>
      </c>
      <c r="K3121" s="35">
        <v>0</v>
      </c>
      <c r="L3121" s="35">
        <v>0</v>
      </c>
      <c r="M3121" s="35">
        <v>0</v>
      </c>
      <c r="N3121" s="32" t="s">
        <v>17</v>
      </c>
      <c r="O3121" s="32" t="s">
        <v>319</v>
      </c>
      <c r="P3121" s="32">
        <v>0</v>
      </c>
      <c r="Q3121" s="32"/>
    </row>
    <row r="3122" spans="1:17" x14ac:dyDescent="0.25">
      <c r="A3122" s="57">
        <v>42252.501114270832</v>
      </c>
      <c r="B3122" s="32"/>
      <c r="C3122" s="32" t="s">
        <v>56</v>
      </c>
      <c r="D3122" s="32" t="s">
        <v>57</v>
      </c>
      <c r="E3122" s="32" t="s">
        <v>6609</v>
      </c>
      <c r="F3122" s="32" t="s">
        <v>6610</v>
      </c>
      <c r="G3122" s="32" t="s">
        <v>58</v>
      </c>
      <c r="H3122" s="32" t="s">
        <v>59</v>
      </c>
      <c r="I3122" s="32" t="s">
        <v>2006</v>
      </c>
      <c r="J3122" s="35">
        <v>0</v>
      </c>
      <c r="K3122" s="35">
        <v>0</v>
      </c>
      <c r="L3122" s="35">
        <v>0</v>
      </c>
      <c r="M3122" s="35">
        <v>0</v>
      </c>
      <c r="N3122" s="32" t="s">
        <v>17</v>
      </c>
      <c r="O3122" s="32" t="s">
        <v>319</v>
      </c>
      <c r="P3122" s="32">
        <v>0</v>
      </c>
      <c r="Q3122" s="32"/>
    </row>
    <row r="3123" spans="1:17" x14ac:dyDescent="0.25">
      <c r="A3123" s="57">
        <v>42252.501219178244</v>
      </c>
      <c r="B3123" s="32"/>
      <c r="C3123" s="32" t="s">
        <v>56</v>
      </c>
      <c r="D3123" s="32" t="s">
        <v>57</v>
      </c>
      <c r="E3123" s="32" t="s">
        <v>6611</v>
      </c>
      <c r="F3123" s="32" t="s">
        <v>6612</v>
      </c>
      <c r="G3123" s="32" t="s">
        <v>58</v>
      </c>
      <c r="H3123" s="32" t="s">
        <v>59</v>
      </c>
      <c r="I3123" s="32" t="s">
        <v>2006</v>
      </c>
      <c r="J3123" s="35">
        <v>0</v>
      </c>
      <c r="K3123" s="35">
        <v>0</v>
      </c>
      <c r="L3123" s="35">
        <v>0</v>
      </c>
      <c r="M3123" s="35">
        <v>0</v>
      </c>
      <c r="N3123" s="32" t="s">
        <v>17</v>
      </c>
      <c r="O3123" s="32" t="s">
        <v>319</v>
      </c>
      <c r="P3123" s="32">
        <v>0</v>
      </c>
      <c r="Q3123" s="32"/>
    </row>
    <row r="3124" spans="1:17" x14ac:dyDescent="0.25">
      <c r="A3124" s="57">
        <v>42252.513171145831</v>
      </c>
      <c r="B3124" s="32"/>
      <c r="C3124" s="32" t="s">
        <v>56</v>
      </c>
      <c r="D3124" s="32" t="s">
        <v>57</v>
      </c>
      <c r="E3124" s="32" t="s">
        <v>6613</v>
      </c>
      <c r="F3124" s="32" t="s">
        <v>6614</v>
      </c>
      <c r="G3124" s="32" t="s">
        <v>58</v>
      </c>
      <c r="H3124" s="32" t="s">
        <v>59</v>
      </c>
      <c r="I3124" s="32" t="s">
        <v>2006</v>
      </c>
      <c r="J3124" s="35">
        <v>0</v>
      </c>
      <c r="K3124" s="35">
        <v>0</v>
      </c>
      <c r="L3124" s="35">
        <v>0</v>
      </c>
      <c r="M3124" s="35">
        <v>0</v>
      </c>
      <c r="N3124" s="32" t="s">
        <v>17</v>
      </c>
      <c r="O3124" s="32" t="s">
        <v>319</v>
      </c>
      <c r="P3124" s="32">
        <v>0</v>
      </c>
      <c r="Q3124" s="32"/>
    </row>
    <row r="3125" spans="1:17" x14ac:dyDescent="0.25">
      <c r="A3125" s="57">
        <v>42252.513257951388</v>
      </c>
      <c r="B3125" s="32"/>
      <c r="C3125" s="32" t="s">
        <v>56</v>
      </c>
      <c r="D3125" s="32" t="s">
        <v>57</v>
      </c>
      <c r="E3125" s="32" t="s">
        <v>6615</v>
      </c>
      <c r="F3125" s="32" t="s">
        <v>6616</v>
      </c>
      <c r="G3125" s="32" t="s">
        <v>58</v>
      </c>
      <c r="H3125" s="32" t="s">
        <v>59</v>
      </c>
      <c r="I3125" s="32" t="s">
        <v>2006</v>
      </c>
      <c r="J3125" s="35">
        <v>0</v>
      </c>
      <c r="K3125" s="35">
        <v>0</v>
      </c>
      <c r="L3125" s="35">
        <v>0</v>
      </c>
      <c r="M3125" s="35">
        <v>0</v>
      </c>
      <c r="N3125" s="32" t="s">
        <v>17</v>
      </c>
      <c r="O3125" s="32" t="s">
        <v>319</v>
      </c>
      <c r="P3125" s="32">
        <v>0</v>
      </c>
      <c r="Q3125" s="32"/>
    </row>
    <row r="3126" spans="1:17" x14ac:dyDescent="0.25">
      <c r="A3126" s="57">
        <v>42252.513312581017</v>
      </c>
      <c r="B3126" s="32"/>
      <c r="C3126" s="32" t="s">
        <v>56</v>
      </c>
      <c r="D3126" s="32" t="s">
        <v>57</v>
      </c>
      <c r="E3126" s="32" t="s">
        <v>6617</v>
      </c>
      <c r="F3126" s="32" t="s">
        <v>6618</v>
      </c>
      <c r="G3126" s="32" t="s">
        <v>58</v>
      </c>
      <c r="H3126" s="32" t="s">
        <v>59</v>
      </c>
      <c r="I3126" s="32" t="s">
        <v>2006</v>
      </c>
      <c r="J3126" s="35">
        <v>0</v>
      </c>
      <c r="K3126" s="35">
        <v>0</v>
      </c>
      <c r="L3126" s="35">
        <v>0</v>
      </c>
      <c r="M3126" s="35">
        <v>0</v>
      </c>
      <c r="N3126" s="32" t="s">
        <v>17</v>
      </c>
      <c r="O3126" s="32" t="s">
        <v>319</v>
      </c>
      <c r="P3126" s="32">
        <v>0</v>
      </c>
      <c r="Q3126" s="32"/>
    </row>
    <row r="3127" spans="1:17" x14ac:dyDescent="0.25">
      <c r="A3127" s="57">
        <v>42252.513365046296</v>
      </c>
      <c r="B3127" s="32"/>
      <c r="C3127" s="32" t="s">
        <v>56</v>
      </c>
      <c r="D3127" s="32" t="s">
        <v>57</v>
      </c>
      <c r="E3127" s="32" t="s">
        <v>6619</v>
      </c>
      <c r="F3127" s="32" t="s">
        <v>6620</v>
      </c>
      <c r="G3127" s="32" t="s">
        <v>58</v>
      </c>
      <c r="H3127" s="32" t="s">
        <v>59</v>
      </c>
      <c r="I3127" s="32" t="s">
        <v>2006</v>
      </c>
      <c r="J3127" s="35">
        <v>0</v>
      </c>
      <c r="K3127" s="35">
        <v>0</v>
      </c>
      <c r="L3127" s="35">
        <v>0</v>
      </c>
      <c r="M3127" s="35">
        <v>0</v>
      </c>
      <c r="N3127" s="32" t="s">
        <v>17</v>
      </c>
      <c r="O3127" s="32" t="s">
        <v>319</v>
      </c>
      <c r="P3127" s="32">
        <v>0</v>
      </c>
      <c r="Q3127" s="32"/>
    </row>
    <row r="3128" spans="1:17" x14ac:dyDescent="0.25">
      <c r="A3128" s="57">
        <v>42252.518245798608</v>
      </c>
      <c r="B3128" s="32"/>
      <c r="C3128" s="32" t="s">
        <v>56</v>
      </c>
      <c r="D3128" s="32" t="s">
        <v>57</v>
      </c>
      <c r="E3128" s="32" t="s">
        <v>6621</v>
      </c>
      <c r="F3128" s="32" t="s">
        <v>6622</v>
      </c>
      <c r="G3128" s="32" t="s">
        <v>58</v>
      </c>
      <c r="H3128" s="32" t="s">
        <v>59</v>
      </c>
      <c r="I3128" s="32" t="s">
        <v>2006</v>
      </c>
      <c r="J3128" s="35">
        <v>0</v>
      </c>
      <c r="K3128" s="35">
        <v>0</v>
      </c>
      <c r="L3128" s="35">
        <v>0</v>
      </c>
      <c r="M3128" s="35">
        <v>0</v>
      </c>
      <c r="N3128" s="32" t="s">
        <v>17</v>
      </c>
      <c r="O3128" s="32" t="s">
        <v>319</v>
      </c>
      <c r="P3128" s="32">
        <v>0</v>
      </c>
      <c r="Q3128" s="32"/>
    </row>
    <row r="3129" spans="1:17" x14ac:dyDescent="0.25">
      <c r="A3129" s="57">
        <v>42252.518304201389</v>
      </c>
      <c r="B3129" s="32"/>
      <c r="C3129" s="32" t="s">
        <v>56</v>
      </c>
      <c r="D3129" s="32" t="s">
        <v>57</v>
      </c>
      <c r="E3129" s="32" t="s">
        <v>6623</v>
      </c>
      <c r="F3129" s="32" t="s">
        <v>6624</v>
      </c>
      <c r="G3129" s="32" t="s">
        <v>58</v>
      </c>
      <c r="H3129" s="32" t="s">
        <v>59</v>
      </c>
      <c r="I3129" s="32" t="s">
        <v>2006</v>
      </c>
      <c r="J3129" s="35">
        <v>0</v>
      </c>
      <c r="K3129" s="35">
        <v>0</v>
      </c>
      <c r="L3129" s="35">
        <v>0</v>
      </c>
      <c r="M3129" s="35">
        <v>0</v>
      </c>
      <c r="N3129" s="32" t="s">
        <v>17</v>
      </c>
      <c r="O3129" s="32" t="s">
        <v>319</v>
      </c>
      <c r="P3129" s="32">
        <v>0</v>
      </c>
      <c r="Q3129" s="32"/>
    </row>
    <row r="3130" spans="1:17" x14ac:dyDescent="0.25">
      <c r="A3130" s="57">
        <v>42252.518376388885</v>
      </c>
      <c r="B3130" s="32"/>
      <c r="C3130" s="32" t="s">
        <v>56</v>
      </c>
      <c r="D3130" s="32" t="s">
        <v>57</v>
      </c>
      <c r="E3130" s="32" t="s">
        <v>6625</v>
      </c>
      <c r="F3130" s="32" t="s">
        <v>6626</v>
      </c>
      <c r="G3130" s="32" t="s">
        <v>58</v>
      </c>
      <c r="H3130" s="32" t="s">
        <v>59</v>
      </c>
      <c r="I3130" s="32" t="s">
        <v>2006</v>
      </c>
      <c r="J3130" s="35">
        <v>0</v>
      </c>
      <c r="K3130" s="35">
        <v>0</v>
      </c>
      <c r="L3130" s="35">
        <v>0</v>
      </c>
      <c r="M3130" s="35">
        <v>0</v>
      </c>
      <c r="N3130" s="32" t="s">
        <v>17</v>
      </c>
      <c r="O3130" s="32" t="s">
        <v>319</v>
      </c>
      <c r="P3130" s="32">
        <v>0</v>
      </c>
      <c r="Q3130" s="32"/>
    </row>
    <row r="3131" spans="1:17" x14ac:dyDescent="0.25">
      <c r="A3131" s="57">
        <v>42252.518444560184</v>
      </c>
      <c r="B3131" s="32"/>
      <c r="C3131" s="32" t="s">
        <v>56</v>
      </c>
      <c r="D3131" s="32" t="s">
        <v>57</v>
      </c>
      <c r="E3131" s="32" t="s">
        <v>6627</v>
      </c>
      <c r="F3131" s="32" t="s">
        <v>6628</v>
      </c>
      <c r="G3131" s="32" t="s">
        <v>58</v>
      </c>
      <c r="H3131" s="32" t="s">
        <v>59</v>
      </c>
      <c r="I3131" s="32" t="s">
        <v>2006</v>
      </c>
      <c r="J3131" s="35">
        <v>0</v>
      </c>
      <c r="K3131" s="35">
        <v>0</v>
      </c>
      <c r="L3131" s="35">
        <v>0</v>
      </c>
      <c r="M3131" s="35">
        <v>0</v>
      </c>
      <c r="N3131" s="32" t="s">
        <v>17</v>
      </c>
      <c r="O3131" s="32" t="s">
        <v>319</v>
      </c>
      <c r="P3131" s="32">
        <v>0</v>
      </c>
      <c r="Q3131" s="32"/>
    </row>
    <row r="3132" spans="1:17" x14ac:dyDescent="0.25">
      <c r="A3132" s="57">
        <v>42252.631415127318</v>
      </c>
      <c r="B3132" s="32"/>
      <c r="C3132" s="32" t="s">
        <v>56</v>
      </c>
      <c r="D3132" s="32" t="s">
        <v>57</v>
      </c>
      <c r="E3132" s="32" t="s">
        <v>6629</v>
      </c>
      <c r="F3132" s="32" t="s">
        <v>6630</v>
      </c>
      <c r="G3132" s="32" t="s">
        <v>58</v>
      </c>
      <c r="H3132" s="32" t="s">
        <v>59</v>
      </c>
      <c r="I3132" s="32" t="s">
        <v>2006</v>
      </c>
      <c r="J3132" s="35">
        <v>0</v>
      </c>
      <c r="K3132" s="35">
        <v>0</v>
      </c>
      <c r="L3132" s="35">
        <v>0</v>
      </c>
      <c r="M3132" s="35">
        <v>0</v>
      </c>
      <c r="N3132" s="32" t="s">
        <v>17</v>
      </c>
      <c r="O3132" s="32" t="s">
        <v>319</v>
      </c>
      <c r="P3132" s="32">
        <v>0</v>
      </c>
      <c r="Q3132" s="32"/>
    </row>
    <row r="3133" spans="1:17" x14ac:dyDescent="0.25">
      <c r="A3133" s="57">
        <v>42252.63285991898</v>
      </c>
      <c r="B3133" s="32"/>
      <c r="C3133" s="32" t="s">
        <v>56</v>
      </c>
      <c r="D3133" s="32" t="s">
        <v>57</v>
      </c>
      <c r="E3133" s="32" t="s">
        <v>6631</v>
      </c>
      <c r="F3133" s="32" t="s">
        <v>6632</v>
      </c>
      <c r="G3133" s="32" t="s">
        <v>58</v>
      </c>
      <c r="H3133" s="32" t="s">
        <v>59</v>
      </c>
      <c r="I3133" s="32" t="s">
        <v>2006</v>
      </c>
      <c r="J3133" s="35">
        <v>0</v>
      </c>
      <c r="K3133" s="35">
        <v>0</v>
      </c>
      <c r="L3133" s="35">
        <v>0</v>
      </c>
      <c r="M3133" s="35">
        <v>0</v>
      </c>
      <c r="N3133" s="32" t="s">
        <v>17</v>
      </c>
      <c r="O3133" s="32" t="s">
        <v>319</v>
      </c>
      <c r="P3133" s="32">
        <v>0</v>
      </c>
      <c r="Q3133" s="32"/>
    </row>
    <row r="3134" spans="1:17" x14ac:dyDescent="0.25">
      <c r="A3134" s="57">
        <v>42252.632994641201</v>
      </c>
      <c r="B3134" s="32"/>
      <c r="C3134" s="32" t="s">
        <v>56</v>
      </c>
      <c r="D3134" s="32" t="s">
        <v>57</v>
      </c>
      <c r="E3134" s="32" t="s">
        <v>6633</v>
      </c>
      <c r="F3134" s="32" t="s">
        <v>6634</v>
      </c>
      <c r="G3134" s="32" t="s">
        <v>58</v>
      </c>
      <c r="H3134" s="32" t="s">
        <v>59</v>
      </c>
      <c r="I3134" s="32" t="s">
        <v>2006</v>
      </c>
      <c r="J3134" s="35">
        <v>0</v>
      </c>
      <c r="K3134" s="35">
        <v>0</v>
      </c>
      <c r="L3134" s="35">
        <v>0</v>
      </c>
      <c r="M3134" s="35">
        <v>0</v>
      </c>
      <c r="N3134" s="32" t="s">
        <v>17</v>
      </c>
      <c r="O3134" s="32" t="s">
        <v>319</v>
      </c>
      <c r="P3134" s="32">
        <v>0</v>
      </c>
      <c r="Q3134" s="32"/>
    </row>
    <row r="3135" spans="1:17" x14ac:dyDescent="0.25">
      <c r="A3135" s="57">
        <v>42252.633114351855</v>
      </c>
      <c r="B3135" s="32"/>
      <c r="C3135" s="32" t="s">
        <v>56</v>
      </c>
      <c r="D3135" s="32" t="s">
        <v>57</v>
      </c>
      <c r="E3135" s="32" t="s">
        <v>6635</v>
      </c>
      <c r="F3135" s="32" t="s">
        <v>6636</v>
      </c>
      <c r="G3135" s="32" t="s">
        <v>58</v>
      </c>
      <c r="H3135" s="32" t="s">
        <v>59</v>
      </c>
      <c r="I3135" s="32" t="s">
        <v>2006</v>
      </c>
      <c r="J3135" s="35">
        <v>0</v>
      </c>
      <c r="K3135" s="35">
        <v>0</v>
      </c>
      <c r="L3135" s="35">
        <v>0</v>
      </c>
      <c r="M3135" s="35">
        <v>0</v>
      </c>
      <c r="N3135" s="32" t="s">
        <v>17</v>
      </c>
      <c r="O3135" s="32" t="s">
        <v>319</v>
      </c>
      <c r="P3135" s="32">
        <v>0</v>
      </c>
      <c r="Q3135" s="32"/>
    </row>
    <row r="3136" spans="1:17" x14ac:dyDescent="0.25">
      <c r="A3136" s="57">
        <v>42252.637508831016</v>
      </c>
      <c r="B3136" s="32"/>
      <c r="C3136" s="32" t="s">
        <v>56</v>
      </c>
      <c r="D3136" s="32" t="s">
        <v>57</v>
      </c>
      <c r="E3136" s="32" t="s">
        <v>6637</v>
      </c>
      <c r="F3136" s="32" t="s">
        <v>6638</v>
      </c>
      <c r="G3136" s="32" t="s">
        <v>58</v>
      </c>
      <c r="H3136" s="32" t="s">
        <v>59</v>
      </c>
      <c r="I3136" s="32" t="s">
        <v>2006</v>
      </c>
      <c r="J3136" s="35">
        <v>0</v>
      </c>
      <c r="K3136" s="35">
        <v>0</v>
      </c>
      <c r="L3136" s="35">
        <v>0</v>
      </c>
      <c r="M3136" s="35">
        <v>0</v>
      </c>
      <c r="N3136" s="32" t="s">
        <v>17</v>
      </c>
      <c r="O3136" s="32" t="s">
        <v>319</v>
      </c>
      <c r="P3136" s="32">
        <v>0</v>
      </c>
      <c r="Q3136" s="32"/>
    </row>
    <row r="3137" spans="1:17" x14ac:dyDescent="0.25">
      <c r="A3137" s="57">
        <v>42252.637646446761</v>
      </c>
      <c r="B3137" s="32"/>
      <c r="C3137" s="32" t="s">
        <v>56</v>
      </c>
      <c r="D3137" s="32" t="s">
        <v>57</v>
      </c>
      <c r="E3137" s="32" t="s">
        <v>6639</v>
      </c>
      <c r="F3137" s="32" t="s">
        <v>6640</v>
      </c>
      <c r="G3137" s="32" t="s">
        <v>58</v>
      </c>
      <c r="H3137" s="32" t="s">
        <v>59</v>
      </c>
      <c r="I3137" s="32" t="s">
        <v>2006</v>
      </c>
      <c r="J3137" s="35">
        <v>0</v>
      </c>
      <c r="K3137" s="35">
        <v>0</v>
      </c>
      <c r="L3137" s="35">
        <v>0</v>
      </c>
      <c r="M3137" s="35">
        <v>0</v>
      </c>
      <c r="N3137" s="32" t="s">
        <v>17</v>
      </c>
      <c r="O3137" s="32" t="s">
        <v>319</v>
      </c>
      <c r="P3137" s="32">
        <v>0</v>
      </c>
      <c r="Q3137" s="32"/>
    </row>
    <row r="3138" spans="1:17" x14ac:dyDescent="0.25">
      <c r="A3138" s="57">
        <v>42252.637744675929</v>
      </c>
      <c r="B3138" s="32"/>
      <c r="C3138" s="32" t="s">
        <v>56</v>
      </c>
      <c r="D3138" s="32" t="s">
        <v>57</v>
      </c>
      <c r="E3138" s="32" t="s">
        <v>6641</v>
      </c>
      <c r="F3138" s="32" t="s">
        <v>6642</v>
      </c>
      <c r="G3138" s="32" t="s">
        <v>58</v>
      </c>
      <c r="H3138" s="32" t="s">
        <v>59</v>
      </c>
      <c r="I3138" s="32" t="s">
        <v>2006</v>
      </c>
      <c r="J3138" s="35">
        <v>0</v>
      </c>
      <c r="K3138" s="35">
        <v>0</v>
      </c>
      <c r="L3138" s="35">
        <v>0</v>
      </c>
      <c r="M3138" s="35">
        <v>0</v>
      </c>
      <c r="N3138" s="32" t="s">
        <v>17</v>
      </c>
      <c r="O3138" s="32" t="s">
        <v>319</v>
      </c>
      <c r="P3138" s="32">
        <v>0</v>
      </c>
      <c r="Q3138" s="32"/>
    </row>
    <row r="3139" spans="1:17" x14ac:dyDescent="0.25">
      <c r="A3139" s="57">
        <v>42252.638000925923</v>
      </c>
      <c r="B3139" s="32"/>
      <c r="C3139" s="32" t="s">
        <v>56</v>
      </c>
      <c r="D3139" s="32" t="s">
        <v>57</v>
      </c>
      <c r="E3139" s="32" t="s">
        <v>6643</v>
      </c>
      <c r="F3139" s="32" t="s">
        <v>6644</v>
      </c>
      <c r="G3139" s="32" t="s">
        <v>58</v>
      </c>
      <c r="H3139" s="32" t="s">
        <v>59</v>
      </c>
      <c r="I3139" s="32" t="s">
        <v>2006</v>
      </c>
      <c r="J3139" s="35">
        <v>0</v>
      </c>
      <c r="K3139" s="35">
        <v>0</v>
      </c>
      <c r="L3139" s="35">
        <v>0</v>
      </c>
      <c r="M3139" s="35">
        <v>0</v>
      </c>
      <c r="N3139" s="32" t="s">
        <v>17</v>
      </c>
      <c r="O3139" s="32" t="s">
        <v>319</v>
      </c>
      <c r="P3139" s="32">
        <v>0</v>
      </c>
      <c r="Q3139" s="32"/>
    </row>
    <row r="3140" spans="1:17" x14ac:dyDescent="0.25">
      <c r="A3140" s="57">
        <v>42252.638106909719</v>
      </c>
      <c r="B3140" s="32"/>
      <c r="C3140" s="32" t="s">
        <v>56</v>
      </c>
      <c r="D3140" s="32" t="s">
        <v>57</v>
      </c>
      <c r="E3140" s="32" t="s">
        <v>6645</v>
      </c>
      <c r="F3140" s="32" t="s">
        <v>6646</v>
      </c>
      <c r="G3140" s="32" t="s">
        <v>58</v>
      </c>
      <c r="H3140" s="32" t="s">
        <v>59</v>
      </c>
      <c r="I3140" s="32" t="s">
        <v>2006</v>
      </c>
      <c r="J3140" s="35">
        <v>0</v>
      </c>
      <c r="K3140" s="35">
        <v>0</v>
      </c>
      <c r="L3140" s="35">
        <v>0</v>
      </c>
      <c r="M3140" s="35">
        <v>0</v>
      </c>
      <c r="N3140" s="32" t="s">
        <v>17</v>
      </c>
      <c r="O3140" s="32" t="s">
        <v>319</v>
      </c>
      <c r="P3140" s="32">
        <v>0</v>
      </c>
      <c r="Q3140" s="32"/>
    </row>
    <row r="3141" spans="1:17" x14ac:dyDescent="0.25">
      <c r="A3141" s="57">
        <v>42252.646536840279</v>
      </c>
      <c r="B3141" s="32"/>
      <c r="C3141" s="32" t="s">
        <v>56</v>
      </c>
      <c r="D3141" s="32" t="s">
        <v>57</v>
      </c>
      <c r="E3141" s="32" t="s">
        <v>6647</v>
      </c>
      <c r="F3141" s="32" t="s">
        <v>6648</v>
      </c>
      <c r="G3141" s="32" t="s">
        <v>58</v>
      </c>
      <c r="H3141" s="32" t="s">
        <v>59</v>
      </c>
      <c r="I3141" s="32" t="s">
        <v>2006</v>
      </c>
      <c r="J3141" s="35">
        <v>0</v>
      </c>
      <c r="K3141" s="35">
        <v>0</v>
      </c>
      <c r="L3141" s="35">
        <v>0</v>
      </c>
      <c r="M3141" s="35">
        <v>0</v>
      </c>
      <c r="N3141" s="32" t="s">
        <v>17</v>
      </c>
      <c r="O3141" s="32" t="s">
        <v>319</v>
      </c>
      <c r="P3141" s="32">
        <v>0</v>
      </c>
      <c r="Q3141" s="32"/>
    </row>
    <row r="3142" spans="1:17" x14ac:dyDescent="0.25">
      <c r="A3142" s="57">
        <v>42252.646646446759</v>
      </c>
      <c r="B3142" s="32"/>
      <c r="C3142" s="32" t="s">
        <v>56</v>
      </c>
      <c r="D3142" s="32" t="s">
        <v>57</v>
      </c>
      <c r="E3142" s="32" t="s">
        <v>6649</v>
      </c>
      <c r="F3142" s="32" t="s">
        <v>6650</v>
      </c>
      <c r="G3142" s="32" t="s">
        <v>58</v>
      </c>
      <c r="H3142" s="32" t="s">
        <v>59</v>
      </c>
      <c r="I3142" s="32" t="s">
        <v>2006</v>
      </c>
      <c r="J3142" s="35">
        <v>0</v>
      </c>
      <c r="K3142" s="35">
        <v>0</v>
      </c>
      <c r="L3142" s="35">
        <v>0</v>
      </c>
      <c r="M3142" s="35">
        <v>0</v>
      </c>
      <c r="N3142" s="32" t="s">
        <v>17</v>
      </c>
      <c r="O3142" s="32" t="s">
        <v>319</v>
      </c>
      <c r="P3142" s="32">
        <v>0</v>
      </c>
      <c r="Q3142" s="32"/>
    </row>
    <row r="3143" spans="1:17" x14ac:dyDescent="0.25">
      <c r="A3143" s="57">
        <v>42252.646731053239</v>
      </c>
      <c r="B3143" s="32"/>
      <c r="C3143" s="32" t="s">
        <v>56</v>
      </c>
      <c r="D3143" s="32" t="s">
        <v>57</v>
      </c>
      <c r="E3143" s="32" t="s">
        <v>6651</v>
      </c>
      <c r="F3143" s="32" t="s">
        <v>6652</v>
      </c>
      <c r="G3143" s="32" t="s">
        <v>58</v>
      </c>
      <c r="H3143" s="32" t="s">
        <v>59</v>
      </c>
      <c r="I3143" s="32" t="s">
        <v>2006</v>
      </c>
      <c r="J3143" s="35">
        <v>0</v>
      </c>
      <c r="K3143" s="35">
        <v>0</v>
      </c>
      <c r="L3143" s="35">
        <v>0</v>
      </c>
      <c r="M3143" s="35">
        <v>0</v>
      </c>
      <c r="N3143" s="32" t="s">
        <v>17</v>
      </c>
      <c r="O3143" s="32" t="s">
        <v>319</v>
      </c>
      <c r="P3143" s="32">
        <v>0</v>
      </c>
      <c r="Q3143" s="32"/>
    </row>
    <row r="3144" spans="1:17" x14ac:dyDescent="0.25">
      <c r="A3144" s="57">
        <v>42252.646805752316</v>
      </c>
      <c r="B3144" s="32"/>
      <c r="C3144" s="32" t="s">
        <v>56</v>
      </c>
      <c r="D3144" s="32" t="s">
        <v>57</v>
      </c>
      <c r="E3144" s="32" t="s">
        <v>6653</v>
      </c>
      <c r="F3144" s="32" t="s">
        <v>6654</v>
      </c>
      <c r="G3144" s="32" t="s">
        <v>58</v>
      </c>
      <c r="H3144" s="32" t="s">
        <v>59</v>
      </c>
      <c r="I3144" s="32" t="s">
        <v>2006</v>
      </c>
      <c r="J3144" s="35">
        <v>0</v>
      </c>
      <c r="K3144" s="35">
        <v>0</v>
      </c>
      <c r="L3144" s="35">
        <v>0</v>
      </c>
      <c r="M3144" s="35">
        <v>0</v>
      </c>
      <c r="N3144" s="32" t="s">
        <v>17</v>
      </c>
      <c r="O3144" s="32" t="s">
        <v>319</v>
      </c>
      <c r="P3144" s="32">
        <v>0</v>
      </c>
      <c r="Q3144" s="32"/>
    </row>
    <row r="3145" spans="1:17" x14ac:dyDescent="0.25">
      <c r="A3145" s="57">
        <v>42252.647025497688</v>
      </c>
      <c r="B3145" s="32"/>
      <c r="C3145" s="32" t="s">
        <v>56</v>
      </c>
      <c r="D3145" s="32" t="s">
        <v>57</v>
      </c>
      <c r="E3145" s="32" t="s">
        <v>6655</v>
      </c>
      <c r="F3145" s="32" t="s">
        <v>6656</v>
      </c>
      <c r="G3145" s="32" t="s">
        <v>58</v>
      </c>
      <c r="H3145" s="32" t="s">
        <v>59</v>
      </c>
      <c r="I3145" s="32" t="s">
        <v>2006</v>
      </c>
      <c r="J3145" s="35">
        <v>0</v>
      </c>
      <c r="K3145" s="35">
        <v>0</v>
      </c>
      <c r="L3145" s="35">
        <v>0</v>
      </c>
      <c r="M3145" s="35">
        <v>0</v>
      </c>
      <c r="N3145" s="32" t="s">
        <v>17</v>
      </c>
      <c r="O3145" s="32" t="s">
        <v>319</v>
      </c>
      <c r="P3145" s="32">
        <v>0</v>
      </c>
      <c r="Q3145" s="32"/>
    </row>
    <row r="3146" spans="1:17" x14ac:dyDescent="0.25">
      <c r="A3146" s="57">
        <v>42252.647120057867</v>
      </c>
      <c r="B3146" s="32"/>
      <c r="C3146" s="32" t="s">
        <v>56</v>
      </c>
      <c r="D3146" s="32" t="s">
        <v>57</v>
      </c>
      <c r="E3146" s="32" t="s">
        <v>6657</v>
      </c>
      <c r="F3146" s="32" t="s">
        <v>6658</v>
      </c>
      <c r="G3146" s="32" t="s">
        <v>58</v>
      </c>
      <c r="H3146" s="32" t="s">
        <v>59</v>
      </c>
      <c r="I3146" s="32" t="s">
        <v>2006</v>
      </c>
      <c r="J3146" s="35">
        <v>0</v>
      </c>
      <c r="K3146" s="35">
        <v>0</v>
      </c>
      <c r="L3146" s="35">
        <v>0</v>
      </c>
      <c r="M3146" s="35">
        <v>0</v>
      </c>
      <c r="N3146" s="32" t="s">
        <v>17</v>
      </c>
      <c r="O3146" s="32" t="s">
        <v>319</v>
      </c>
      <c r="P3146" s="32">
        <v>0</v>
      </c>
      <c r="Q3146" s="32"/>
    </row>
    <row r="3147" spans="1:17" x14ac:dyDescent="0.25">
      <c r="A3147" s="57">
        <v>42252.651694479166</v>
      </c>
      <c r="B3147" s="32"/>
      <c r="C3147" s="32" t="s">
        <v>56</v>
      </c>
      <c r="D3147" s="32" t="s">
        <v>57</v>
      </c>
      <c r="E3147" s="32" t="s">
        <v>6659</v>
      </c>
      <c r="F3147" s="32" t="s">
        <v>6660</v>
      </c>
      <c r="G3147" s="32" t="s">
        <v>58</v>
      </c>
      <c r="H3147" s="32" t="s">
        <v>59</v>
      </c>
      <c r="I3147" s="32" t="s">
        <v>2006</v>
      </c>
      <c r="J3147" s="35">
        <v>0</v>
      </c>
      <c r="K3147" s="35">
        <v>0</v>
      </c>
      <c r="L3147" s="35">
        <v>0</v>
      </c>
      <c r="M3147" s="35">
        <v>0</v>
      </c>
      <c r="N3147" s="32" t="s">
        <v>17</v>
      </c>
      <c r="O3147" s="32" t="s">
        <v>319</v>
      </c>
      <c r="P3147" s="32">
        <v>0</v>
      </c>
      <c r="Q3147" s="32"/>
    </row>
    <row r="3148" spans="1:17" x14ac:dyDescent="0.25">
      <c r="A3148" s="57">
        <v>42252.651763194444</v>
      </c>
      <c r="B3148" s="32"/>
      <c r="C3148" s="32" t="s">
        <v>56</v>
      </c>
      <c r="D3148" s="32" t="s">
        <v>57</v>
      </c>
      <c r="E3148" s="32" t="s">
        <v>6661</v>
      </c>
      <c r="F3148" s="32" t="s">
        <v>6662</v>
      </c>
      <c r="G3148" s="32" t="s">
        <v>58</v>
      </c>
      <c r="H3148" s="32" t="s">
        <v>59</v>
      </c>
      <c r="I3148" s="32" t="s">
        <v>2006</v>
      </c>
      <c r="J3148" s="35">
        <v>0</v>
      </c>
      <c r="K3148" s="35">
        <v>0</v>
      </c>
      <c r="L3148" s="35">
        <v>0</v>
      </c>
      <c r="M3148" s="35">
        <v>0</v>
      </c>
      <c r="N3148" s="32" t="s">
        <v>17</v>
      </c>
      <c r="O3148" s="32" t="s">
        <v>319</v>
      </c>
      <c r="P3148" s="32">
        <v>0</v>
      </c>
      <c r="Q3148" s="32"/>
    </row>
    <row r="3149" spans="1:17" x14ac:dyDescent="0.25">
      <c r="A3149" s="57">
        <v>42252.651871909722</v>
      </c>
      <c r="B3149" s="32"/>
      <c r="C3149" s="32" t="s">
        <v>56</v>
      </c>
      <c r="D3149" s="32" t="s">
        <v>57</v>
      </c>
      <c r="E3149" s="32" t="s">
        <v>6663</v>
      </c>
      <c r="F3149" s="32" t="s">
        <v>6664</v>
      </c>
      <c r="G3149" s="32" t="s">
        <v>58</v>
      </c>
      <c r="H3149" s="32" t="s">
        <v>59</v>
      </c>
      <c r="I3149" s="32" t="s">
        <v>2006</v>
      </c>
      <c r="J3149" s="35">
        <v>0</v>
      </c>
      <c r="K3149" s="35">
        <v>0</v>
      </c>
      <c r="L3149" s="35">
        <v>0</v>
      </c>
      <c r="M3149" s="35">
        <v>0</v>
      </c>
      <c r="N3149" s="32" t="s">
        <v>17</v>
      </c>
      <c r="O3149" s="32" t="s">
        <v>319</v>
      </c>
      <c r="P3149" s="32">
        <v>0</v>
      </c>
      <c r="Q3149" s="32"/>
    </row>
    <row r="3150" spans="1:17" x14ac:dyDescent="0.25">
      <c r="A3150" s="57">
        <v>42252.670692905092</v>
      </c>
      <c r="B3150" s="32"/>
      <c r="C3150" s="32" t="s">
        <v>74</v>
      </c>
      <c r="D3150" s="32" t="s">
        <v>73</v>
      </c>
      <c r="E3150" s="32" t="s">
        <v>6665</v>
      </c>
      <c r="F3150" s="32" t="s">
        <v>6666</v>
      </c>
      <c r="G3150" s="32" t="s">
        <v>58</v>
      </c>
      <c r="H3150" s="32" t="s">
        <v>59</v>
      </c>
      <c r="I3150" s="32" t="s">
        <v>2006</v>
      </c>
      <c r="J3150" s="35">
        <v>0</v>
      </c>
      <c r="K3150" s="35">
        <v>0</v>
      </c>
      <c r="L3150" s="35">
        <v>0</v>
      </c>
      <c r="M3150" s="35">
        <v>0</v>
      </c>
      <c r="N3150" s="32" t="s">
        <v>19</v>
      </c>
      <c r="O3150" s="32" t="s">
        <v>32</v>
      </c>
      <c r="P3150" s="32">
        <v>2.5</v>
      </c>
      <c r="Q3150" s="32"/>
    </row>
    <row r="3151" spans="1:17" x14ac:dyDescent="0.25">
      <c r="A3151" s="57">
        <v>42252.670692905092</v>
      </c>
      <c r="B3151" s="32"/>
      <c r="C3151" s="32" t="s">
        <v>74</v>
      </c>
      <c r="D3151" s="32" t="s">
        <v>73</v>
      </c>
      <c r="E3151" s="32" t="s">
        <v>6665</v>
      </c>
      <c r="F3151" s="32" t="s">
        <v>6666</v>
      </c>
      <c r="G3151" s="32" t="s">
        <v>58</v>
      </c>
      <c r="H3151" s="32" t="s">
        <v>59</v>
      </c>
      <c r="I3151" s="32" t="s">
        <v>2006</v>
      </c>
      <c r="J3151" s="35">
        <v>0</v>
      </c>
      <c r="K3151" s="35">
        <v>0</v>
      </c>
      <c r="L3151" s="35">
        <v>0</v>
      </c>
      <c r="M3151" s="35">
        <v>0</v>
      </c>
      <c r="N3151" s="32" t="s">
        <v>19</v>
      </c>
      <c r="O3151" s="32" t="s">
        <v>32</v>
      </c>
      <c r="P3151" s="32">
        <v>1.5</v>
      </c>
      <c r="Q3151" s="32"/>
    </row>
    <row r="3152" spans="1:17" x14ac:dyDescent="0.25">
      <c r="A3152" s="57">
        <v>42252.674408101855</v>
      </c>
      <c r="B3152" s="32"/>
      <c r="C3152" s="32" t="s">
        <v>56</v>
      </c>
      <c r="D3152" s="32" t="s">
        <v>57</v>
      </c>
      <c r="E3152" s="32" t="s">
        <v>6667</v>
      </c>
      <c r="F3152" s="32" t="s">
        <v>6668</v>
      </c>
      <c r="G3152" s="32" t="s">
        <v>58</v>
      </c>
      <c r="H3152" s="32" t="s">
        <v>59</v>
      </c>
      <c r="I3152" s="32" t="s">
        <v>2006</v>
      </c>
      <c r="J3152" s="35">
        <v>0</v>
      </c>
      <c r="K3152" s="35">
        <v>0</v>
      </c>
      <c r="L3152" s="35">
        <v>0</v>
      </c>
      <c r="M3152" s="35">
        <v>0</v>
      </c>
      <c r="N3152" s="32" t="s">
        <v>17</v>
      </c>
      <c r="O3152" s="32" t="s">
        <v>319</v>
      </c>
      <c r="P3152" s="32">
        <v>0</v>
      </c>
      <c r="Q3152" s="32"/>
    </row>
    <row r="3153" spans="1:17" x14ac:dyDescent="0.25">
      <c r="A3153" s="57">
        <v>42252.674875081022</v>
      </c>
      <c r="B3153" s="32"/>
      <c r="C3153" s="32" t="s">
        <v>56</v>
      </c>
      <c r="D3153" s="32" t="s">
        <v>57</v>
      </c>
      <c r="E3153" s="32" t="s">
        <v>6669</v>
      </c>
      <c r="F3153" s="32" t="s">
        <v>6670</v>
      </c>
      <c r="G3153" s="32" t="s">
        <v>58</v>
      </c>
      <c r="H3153" s="32" t="s">
        <v>59</v>
      </c>
      <c r="I3153" s="32" t="s">
        <v>2006</v>
      </c>
      <c r="J3153" s="35">
        <v>0</v>
      </c>
      <c r="K3153" s="35">
        <v>0</v>
      </c>
      <c r="L3153" s="35">
        <v>0</v>
      </c>
      <c r="M3153" s="35">
        <v>0</v>
      </c>
      <c r="N3153" s="32" t="s">
        <v>17</v>
      </c>
      <c r="O3153" s="32" t="s">
        <v>319</v>
      </c>
      <c r="P3153" s="32">
        <v>0</v>
      </c>
      <c r="Q3153" s="32"/>
    </row>
    <row r="3154" spans="1:17" x14ac:dyDescent="0.25">
      <c r="A3154" s="57">
        <v>42252.675314351851</v>
      </c>
      <c r="B3154" s="32"/>
      <c r="C3154" s="32" t="s">
        <v>56</v>
      </c>
      <c r="D3154" s="32" t="s">
        <v>57</v>
      </c>
      <c r="E3154" s="32" t="s">
        <v>6671</v>
      </c>
      <c r="F3154" s="32" t="s">
        <v>6672</v>
      </c>
      <c r="G3154" s="32" t="s">
        <v>58</v>
      </c>
      <c r="H3154" s="32" t="s">
        <v>59</v>
      </c>
      <c r="I3154" s="32" t="s">
        <v>2006</v>
      </c>
      <c r="J3154" s="35">
        <v>0</v>
      </c>
      <c r="K3154" s="35">
        <v>0</v>
      </c>
      <c r="L3154" s="35">
        <v>0</v>
      </c>
      <c r="M3154" s="35">
        <v>0</v>
      </c>
      <c r="N3154" s="32" t="s">
        <v>17</v>
      </c>
      <c r="O3154" s="32" t="s">
        <v>319</v>
      </c>
      <c r="P3154" s="32">
        <v>0</v>
      </c>
      <c r="Q3154" s="32"/>
    </row>
    <row r="3155" spans="1:17" x14ac:dyDescent="0.25">
      <c r="A3155" s="57">
        <v>42252.681070405095</v>
      </c>
      <c r="B3155" s="32"/>
      <c r="C3155" s="32" t="s">
        <v>56</v>
      </c>
      <c r="D3155" s="32" t="s">
        <v>57</v>
      </c>
      <c r="E3155" s="32" t="s">
        <v>6673</v>
      </c>
      <c r="F3155" s="32" t="s">
        <v>6674</v>
      </c>
      <c r="G3155" s="32" t="s">
        <v>58</v>
      </c>
      <c r="H3155" s="32" t="s">
        <v>59</v>
      </c>
      <c r="I3155" s="32" t="s">
        <v>2006</v>
      </c>
      <c r="J3155" s="35">
        <v>0</v>
      </c>
      <c r="K3155" s="35">
        <v>0</v>
      </c>
      <c r="L3155" s="35">
        <v>0</v>
      </c>
      <c r="M3155" s="35">
        <v>0</v>
      </c>
      <c r="N3155" s="32" t="s">
        <v>17</v>
      </c>
      <c r="O3155" s="32" t="s">
        <v>319</v>
      </c>
      <c r="P3155" s="32">
        <v>0</v>
      </c>
      <c r="Q3155" s="32"/>
    </row>
    <row r="3156" spans="1:17" x14ac:dyDescent="0.25">
      <c r="A3156" s="57">
        <v>42252.681475891201</v>
      </c>
      <c r="B3156" s="32"/>
      <c r="C3156" s="32" t="s">
        <v>56</v>
      </c>
      <c r="D3156" s="32" t="s">
        <v>57</v>
      </c>
      <c r="E3156" s="32" t="s">
        <v>6675</v>
      </c>
      <c r="F3156" s="32" t="s">
        <v>6676</v>
      </c>
      <c r="G3156" s="32" t="s">
        <v>58</v>
      </c>
      <c r="H3156" s="32" t="s">
        <v>59</v>
      </c>
      <c r="I3156" s="32" t="s">
        <v>2006</v>
      </c>
      <c r="J3156" s="35">
        <v>0</v>
      </c>
      <c r="K3156" s="35">
        <v>0</v>
      </c>
      <c r="L3156" s="35">
        <v>0</v>
      </c>
      <c r="M3156" s="35">
        <v>0</v>
      </c>
      <c r="N3156" s="32" t="s">
        <v>17</v>
      </c>
      <c r="O3156" s="32" t="s">
        <v>319</v>
      </c>
      <c r="P3156" s="32">
        <v>0</v>
      </c>
      <c r="Q3156" s="32"/>
    </row>
    <row r="3157" spans="1:17" x14ac:dyDescent="0.25">
      <c r="A3157" s="57">
        <v>42252.681821840277</v>
      </c>
      <c r="B3157" s="32"/>
      <c r="C3157" s="32" t="s">
        <v>56</v>
      </c>
      <c r="D3157" s="32" t="s">
        <v>57</v>
      </c>
      <c r="E3157" s="32" t="s">
        <v>6677</v>
      </c>
      <c r="F3157" s="32" t="s">
        <v>6678</v>
      </c>
      <c r="G3157" s="32" t="s">
        <v>58</v>
      </c>
      <c r="H3157" s="32" t="s">
        <v>59</v>
      </c>
      <c r="I3157" s="32" t="s">
        <v>2006</v>
      </c>
      <c r="J3157" s="35">
        <v>0</v>
      </c>
      <c r="K3157" s="35">
        <v>0</v>
      </c>
      <c r="L3157" s="35">
        <v>0</v>
      </c>
      <c r="M3157" s="35">
        <v>0</v>
      </c>
      <c r="N3157" s="32" t="s">
        <v>17</v>
      </c>
      <c r="O3157" s="32" t="s">
        <v>319</v>
      </c>
      <c r="P3157" s="32">
        <v>0</v>
      </c>
      <c r="Q3157" s="32"/>
    </row>
    <row r="3158" spans="1:17" x14ac:dyDescent="0.25">
      <c r="A3158" s="57">
        <v>42252.682182094904</v>
      </c>
      <c r="B3158" s="32"/>
      <c r="C3158" s="32" t="s">
        <v>56</v>
      </c>
      <c r="D3158" s="32" t="s">
        <v>57</v>
      </c>
      <c r="E3158" s="32" t="s">
        <v>6679</v>
      </c>
      <c r="F3158" s="32" t="s">
        <v>6680</v>
      </c>
      <c r="G3158" s="32" t="s">
        <v>58</v>
      </c>
      <c r="H3158" s="32" t="s">
        <v>59</v>
      </c>
      <c r="I3158" s="32" t="s">
        <v>2006</v>
      </c>
      <c r="J3158" s="35">
        <v>0</v>
      </c>
      <c r="K3158" s="35">
        <v>0</v>
      </c>
      <c r="L3158" s="35">
        <v>0</v>
      </c>
      <c r="M3158" s="35">
        <v>0</v>
      </c>
      <c r="N3158" s="32" t="s">
        <v>17</v>
      </c>
      <c r="O3158" s="32" t="s">
        <v>319</v>
      </c>
      <c r="P3158" s="32">
        <v>0</v>
      </c>
      <c r="Q3158" s="32"/>
    </row>
    <row r="3159" spans="1:17" x14ac:dyDescent="0.25">
      <c r="A3159" s="57">
        <v>42252.68258429398</v>
      </c>
      <c r="B3159" s="32"/>
      <c r="C3159" s="32" t="s">
        <v>56</v>
      </c>
      <c r="D3159" s="32" t="s">
        <v>57</v>
      </c>
      <c r="E3159" s="32" t="s">
        <v>6681</v>
      </c>
      <c r="F3159" s="32" t="s">
        <v>6682</v>
      </c>
      <c r="G3159" s="32" t="s">
        <v>58</v>
      </c>
      <c r="H3159" s="32" t="s">
        <v>59</v>
      </c>
      <c r="I3159" s="32" t="s">
        <v>2006</v>
      </c>
      <c r="J3159" s="35">
        <v>0</v>
      </c>
      <c r="K3159" s="35">
        <v>0</v>
      </c>
      <c r="L3159" s="35">
        <v>0</v>
      </c>
      <c r="M3159" s="35">
        <v>0</v>
      </c>
      <c r="N3159" s="32" t="s">
        <v>17</v>
      </c>
      <c r="O3159" s="32" t="s">
        <v>319</v>
      </c>
      <c r="P3159" s="32">
        <v>0</v>
      </c>
      <c r="Q3159" s="32"/>
    </row>
    <row r="3160" spans="1:17" x14ac:dyDescent="0.25">
      <c r="A3160" s="57">
        <v>42252.695513078703</v>
      </c>
      <c r="B3160" s="32"/>
      <c r="C3160" s="32" t="s">
        <v>56</v>
      </c>
      <c r="D3160" s="32" t="s">
        <v>57</v>
      </c>
      <c r="E3160" s="32" t="s">
        <v>6683</v>
      </c>
      <c r="F3160" s="32" t="s">
        <v>6684</v>
      </c>
      <c r="G3160" s="32" t="s">
        <v>58</v>
      </c>
      <c r="H3160" s="32" t="s">
        <v>59</v>
      </c>
      <c r="I3160" s="32" t="s">
        <v>2006</v>
      </c>
      <c r="J3160" s="35">
        <v>0</v>
      </c>
      <c r="K3160" s="35">
        <v>0</v>
      </c>
      <c r="L3160" s="35">
        <v>0</v>
      </c>
      <c r="M3160" s="35">
        <v>0</v>
      </c>
      <c r="N3160" s="32" t="s">
        <v>17</v>
      </c>
      <c r="O3160" s="32" t="s">
        <v>319</v>
      </c>
      <c r="P3160" s="32">
        <v>0</v>
      </c>
      <c r="Q3160" s="32"/>
    </row>
    <row r="3161" spans="1:17" x14ac:dyDescent="0.25">
      <c r="A3161" s="57">
        <v>42252.696544988423</v>
      </c>
      <c r="B3161" s="32"/>
      <c r="C3161" s="32" t="s">
        <v>56</v>
      </c>
      <c r="D3161" s="32" t="s">
        <v>57</v>
      </c>
      <c r="E3161" s="32" t="s">
        <v>6685</v>
      </c>
      <c r="F3161" s="32" t="s">
        <v>6686</v>
      </c>
      <c r="G3161" s="32" t="s">
        <v>58</v>
      </c>
      <c r="H3161" s="32" t="s">
        <v>59</v>
      </c>
      <c r="I3161" s="32" t="s">
        <v>2006</v>
      </c>
      <c r="J3161" s="35">
        <v>0</v>
      </c>
      <c r="K3161" s="35">
        <v>0</v>
      </c>
      <c r="L3161" s="35">
        <v>0</v>
      </c>
      <c r="M3161" s="35">
        <v>0</v>
      </c>
      <c r="N3161" s="32" t="s">
        <v>17</v>
      </c>
      <c r="O3161" s="32" t="s">
        <v>319</v>
      </c>
      <c r="P3161" s="32">
        <v>0</v>
      </c>
      <c r="Q3161" s="32"/>
    </row>
    <row r="3162" spans="1:17" x14ac:dyDescent="0.25">
      <c r="A3162" s="57">
        <v>42252.696986608797</v>
      </c>
      <c r="B3162" s="32"/>
      <c r="C3162" s="32" t="s">
        <v>56</v>
      </c>
      <c r="D3162" s="32" t="s">
        <v>57</v>
      </c>
      <c r="E3162" s="32" t="s">
        <v>6687</v>
      </c>
      <c r="F3162" s="32" t="s">
        <v>6688</v>
      </c>
      <c r="G3162" s="32" t="s">
        <v>58</v>
      </c>
      <c r="H3162" s="32" t="s">
        <v>59</v>
      </c>
      <c r="I3162" s="32" t="s">
        <v>2006</v>
      </c>
      <c r="J3162" s="35">
        <v>0</v>
      </c>
      <c r="K3162" s="35">
        <v>0</v>
      </c>
      <c r="L3162" s="35">
        <v>0</v>
      </c>
      <c r="M3162" s="35">
        <v>0</v>
      </c>
      <c r="N3162" s="32" t="s">
        <v>17</v>
      </c>
      <c r="O3162" s="32" t="s">
        <v>319</v>
      </c>
      <c r="P3162" s="32">
        <v>0</v>
      </c>
      <c r="Q3162" s="32"/>
    </row>
    <row r="3163" spans="1:17" x14ac:dyDescent="0.25">
      <c r="A3163" s="57">
        <v>42252.698515891207</v>
      </c>
      <c r="B3163" s="32"/>
      <c r="C3163" s="32" t="s">
        <v>56</v>
      </c>
      <c r="D3163" s="32" t="s">
        <v>57</v>
      </c>
      <c r="E3163" s="32" t="s">
        <v>6689</v>
      </c>
      <c r="F3163" s="32" t="s">
        <v>6690</v>
      </c>
      <c r="G3163" s="32" t="s">
        <v>58</v>
      </c>
      <c r="H3163" s="32" t="s">
        <v>59</v>
      </c>
      <c r="I3163" s="32" t="s">
        <v>2006</v>
      </c>
      <c r="J3163" s="35">
        <v>0</v>
      </c>
      <c r="K3163" s="35">
        <v>0</v>
      </c>
      <c r="L3163" s="35">
        <v>0</v>
      </c>
      <c r="M3163" s="35">
        <v>0</v>
      </c>
      <c r="N3163" s="32" t="s">
        <v>17</v>
      </c>
      <c r="O3163" s="32" t="s">
        <v>319</v>
      </c>
      <c r="P3163" s="32">
        <v>0</v>
      </c>
      <c r="Q3163" s="32"/>
    </row>
    <row r="3164" spans="1:17" x14ac:dyDescent="0.25">
      <c r="A3164" s="57">
        <v>42252.698966006945</v>
      </c>
      <c r="B3164" s="32"/>
      <c r="C3164" s="32" t="s">
        <v>56</v>
      </c>
      <c r="D3164" s="32" t="s">
        <v>57</v>
      </c>
      <c r="E3164" s="32" t="s">
        <v>6691</v>
      </c>
      <c r="F3164" s="32" t="s">
        <v>6692</v>
      </c>
      <c r="G3164" s="32" t="s">
        <v>58</v>
      </c>
      <c r="H3164" s="32" t="s">
        <v>59</v>
      </c>
      <c r="I3164" s="32" t="s">
        <v>2006</v>
      </c>
      <c r="J3164" s="35">
        <v>0</v>
      </c>
      <c r="K3164" s="35">
        <v>0</v>
      </c>
      <c r="L3164" s="35">
        <v>0</v>
      </c>
      <c r="M3164" s="35">
        <v>0</v>
      </c>
      <c r="N3164" s="32" t="s">
        <v>17</v>
      </c>
      <c r="O3164" s="32" t="s">
        <v>319</v>
      </c>
      <c r="P3164" s="32">
        <v>0</v>
      </c>
      <c r="Q3164" s="32"/>
    </row>
    <row r="3165" spans="1:17" x14ac:dyDescent="0.25">
      <c r="A3165" s="57">
        <v>42253.047574502314</v>
      </c>
      <c r="B3165" s="32"/>
      <c r="C3165" s="32" t="s">
        <v>56</v>
      </c>
      <c r="D3165" s="32" t="s">
        <v>57</v>
      </c>
      <c r="E3165" s="32" t="s">
        <v>6693</v>
      </c>
      <c r="F3165" s="32" t="s">
        <v>6694</v>
      </c>
      <c r="G3165" s="32" t="s">
        <v>58</v>
      </c>
      <c r="H3165" s="32" t="s">
        <v>59</v>
      </c>
      <c r="I3165" s="32" t="s">
        <v>2006</v>
      </c>
      <c r="J3165" s="35">
        <v>0</v>
      </c>
      <c r="K3165" s="35">
        <v>0</v>
      </c>
      <c r="L3165" s="35">
        <v>0</v>
      </c>
      <c r="M3165" s="35">
        <v>0</v>
      </c>
      <c r="N3165" s="32" t="s">
        <v>17</v>
      </c>
      <c r="O3165" s="32" t="s">
        <v>319</v>
      </c>
      <c r="P3165" s="32">
        <v>0</v>
      </c>
      <c r="Q3165" s="32"/>
    </row>
    <row r="3166" spans="1:17" x14ac:dyDescent="0.25">
      <c r="A3166" s="57">
        <v>42253.048615624997</v>
      </c>
      <c r="B3166" s="32"/>
      <c r="C3166" s="32" t="s">
        <v>56</v>
      </c>
      <c r="D3166" s="32" t="s">
        <v>57</v>
      </c>
      <c r="E3166" s="32" t="s">
        <v>6695</v>
      </c>
      <c r="F3166" s="32" t="s">
        <v>6696</v>
      </c>
      <c r="G3166" s="32" t="s">
        <v>58</v>
      </c>
      <c r="H3166" s="32" t="s">
        <v>59</v>
      </c>
      <c r="I3166" s="32" t="s">
        <v>2006</v>
      </c>
      <c r="J3166" s="35">
        <v>0</v>
      </c>
      <c r="K3166" s="35">
        <v>0</v>
      </c>
      <c r="L3166" s="35">
        <v>0</v>
      </c>
      <c r="M3166" s="35">
        <v>0</v>
      </c>
      <c r="N3166" s="32" t="s">
        <v>17</v>
      </c>
      <c r="O3166" s="32" t="s">
        <v>319</v>
      </c>
      <c r="P3166" s="32">
        <v>0</v>
      </c>
      <c r="Q3166" s="32"/>
    </row>
    <row r="3167" spans="1:17" x14ac:dyDescent="0.25">
      <c r="A3167" s="57">
        <v>42253.049879363425</v>
      </c>
      <c r="B3167" s="32"/>
      <c r="C3167" s="32" t="s">
        <v>56</v>
      </c>
      <c r="D3167" s="32" t="s">
        <v>57</v>
      </c>
      <c r="E3167" s="32" t="s">
        <v>6697</v>
      </c>
      <c r="F3167" s="32" t="s">
        <v>6698</v>
      </c>
      <c r="G3167" s="32" t="s">
        <v>58</v>
      </c>
      <c r="H3167" s="32" t="s">
        <v>59</v>
      </c>
      <c r="I3167" s="32" t="s">
        <v>2006</v>
      </c>
      <c r="J3167" s="35">
        <v>0</v>
      </c>
      <c r="K3167" s="35">
        <v>0</v>
      </c>
      <c r="L3167" s="35">
        <v>0</v>
      </c>
      <c r="M3167" s="35">
        <v>0</v>
      </c>
      <c r="N3167" s="32" t="s">
        <v>17</v>
      </c>
      <c r="O3167" s="32" t="s">
        <v>319</v>
      </c>
      <c r="P3167" s="32">
        <v>0</v>
      </c>
      <c r="Q3167" s="32"/>
    </row>
    <row r="3168" spans="1:17" x14ac:dyDescent="0.25">
      <c r="A3168" s="57">
        <v>42253.051313506941</v>
      </c>
      <c r="B3168" s="32"/>
      <c r="C3168" s="32" t="s">
        <v>56</v>
      </c>
      <c r="D3168" s="32" t="s">
        <v>57</v>
      </c>
      <c r="E3168" s="32" t="s">
        <v>6699</v>
      </c>
      <c r="F3168" s="32" t="s">
        <v>6700</v>
      </c>
      <c r="G3168" s="32" t="s">
        <v>58</v>
      </c>
      <c r="H3168" s="32" t="s">
        <v>59</v>
      </c>
      <c r="I3168" s="32" t="s">
        <v>2006</v>
      </c>
      <c r="J3168" s="35">
        <v>0</v>
      </c>
      <c r="K3168" s="35">
        <v>0</v>
      </c>
      <c r="L3168" s="35">
        <v>0</v>
      </c>
      <c r="M3168" s="35">
        <v>0</v>
      </c>
      <c r="N3168" s="32" t="s">
        <v>17</v>
      </c>
      <c r="O3168" s="32" t="s">
        <v>319</v>
      </c>
      <c r="P3168" s="32">
        <v>0</v>
      </c>
      <c r="Q3168" s="32"/>
    </row>
    <row r="3169" spans="1:17" x14ac:dyDescent="0.25">
      <c r="A3169" s="57">
        <v>42253.0528996875</v>
      </c>
      <c r="B3169" s="32"/>
      <c r="C3169" s="32" t="s">
        <v>56</v>
      </c>
      <c r="D3169" s="32" t="s">
        <v>57</v>
      </c>
      <c r="E3169" s="32" t="s">
        <v>6701</v>
      </c>
      <c r="F3169" s="32" t="s">
        <v>6702</v>
      </c>
      <c r="G3169" s="32" t="s">
        <v>58</v>
      </c>
      <c r="H3169" s="32" t="s">
        <v>59</v>
      </c>
      <c r="I3169" s="32" t="s">
        <v>2006</v>
      </c>
      <c r="J3169" s="35">
        <v>0</v>
      </c>
      <c r="K3169" s="35">
        <v>0</v>
      </c>
      <c r="L3169" s="35">
        <v>0</v>
      </c>
      <c r="M3169" s="35">
        <v>0</v>
      </c>
      <c r="N3169" s="32" t="s">
        <v>17</v>
      </c>
      <c r="O3169" s="32" t="s">
        <v>319</v>
      </c>
      <c r="P3169" s="32">
        <v>0</v>
      </c>
      <c r="Q3169" s="32"/>
    </row>
    <row r="3170" spans="1:17" x14ac:dyDescent="0.25">
      <c r="A3170" s="57">
        <v>42253.054427858799</v>
      </c>
      <c r="B3170" s="32"/>
      <c r="C3170" s="32" t="s">
        <v>56</v>
      </c>
      <c r="D3170" s="32" t="s">
        <v>57</v>
      </c>
      <c r="E3170" s="32" t="s">
        <v>6703</v>
      </c>
      <c r="F3170" s="32" t="s">
        <v>6704</v>
      </c>
      <c r="G3170" s="32" t="s">
        <v>58</v>
      </c>
      <c r="H3170" s="32" t="s">
        <v>59</v>
      </c>
      <c r="I3170" s="32" t="s">
        <v>2006</v>
      </c>
      <c r="J3170" s="35">
        <v>0</v>
      </c>
      <c r="K3170" s="35">
        <v>0</v>
      </c>
      <c r="L3170" s="35">
        <v>0</v>
      </c>
      <c r="M3170" s="35">
        <v>0</v>
      </c>
      <c r="N3170" s="32" t="s">
        <v>17</v>
      </c>
      <c r="O3170" s="32" t="s">
        <v>319</v>
      </c>
      <c r="P3170" s="32">
        <v>0</v>
      </c>
      <c r="Q3170" s="32"/>
    </row>
    <row r="3171" spans="1:17" x14ac:dyDescent="0.25">
      <c r="A3171" s="57">
        <v>42253.070985335646</v>
      </c>
      <c r="B3171" s="32"/>
      <c r="C3171" s="32" t="s">
        <v>56</v>
      </c>
      <c r="D3171" s="32" t="s">
        <v>57</v>
      </c>
      <c r="E3171" s="32" t="s">
        <v>6705</v>
      </c>
      <c r="F3171" s="32" t="s">
        <v>6706</v>
      </c>
      <c r="G3171" s="32" t="s">
        <v>58</v>
      </c>
      <c r="H3171" s="32" t="s">
        <v>59</v>
      </c>
      <c r="I3171" s="32" t="s">
        <v>2006</v>
      </c>
      <c r="J3171" s="35">
        <v>0</v>
      </c>
      <c r="K3171" s="35">
        <v>0</v>
      </c>
      <c r="L3171" s="35">
        <v>0</v>
      </c>
      <c r="M3171" s="35">
        <v>0</v>
      </c>
      <c r="N3171" s="32" t="s">
        <v>17</v>
      </c>
      <c r="O3171" s="32" t="s">
        <v>319</v>
      </c>
      <c r="P3171" s="32">
        <v>0</v>
      </c>
      <c r="Q3171" s="32"/>
    </row>
    <row r="3172" spans="1:17" x14ac:dyDescent="0.25">
      <c r="A3172" s="57">
        <v>42253.073256053241</v>
      </c>
      <c r="B3172" s="32"/>
      <c r="C3172" s="32" t="s">
        <v>56</v>
      </c>
      <c r="D3172" s="32" t="s">
        <v>57</v>
      </c>
      <c r="E3172" s="32" t="s">
        <v>6707</v>
      </c>
      <c r="F3172" s="32" t="s">
        <v>6708</v>
      </c>
      <c r="G3172" s="32" t="s">
        <v>58</v>
      </c>
      <c r="H3172" s="32" t="s">
        <v>59</v>
      </c>
      <c r="I3172" s="32" t="s">
        <v>2006</v>
      </c>
      <c r="J3172" s="35">
        <v>0</v>
      </c>
      <c r="K3172" s="35">
        <v>0</v>
      </c>
      <c r="L3172" s="35">
        <v>0</v>
      </c>
      <c r="M3172" s="35">
        <v>0</v>
      </c>
      <c r="N3172" s="32" t="s">
        <v>17</v>
      </c>
      <c r="O3172" s="32" t="s">
        <v>319</v>
      </c>
      <c r="P3172" s="32">
        <v>0</v>
      </c>
      <c r="Q3172" s="32"/>
    </row>
    <row r="3173" spans="1:17" x14ac:dyDescent="0.25">
      <c r="A3173" s="57">
        <v>42253.074351817129</v>
      </c>
      <c r="B3173" s="32"/>
      <c r="C3173" s="32" t="s">
        <v>56</v>
      </c>
      <c r="D3173" s="32" t="s">
        <v>57</v>
      </c>
      <c r="E3173" s="32" t="s">
        <v>6709</v>
      </c>
      <c r="F3173" s="32" t="s">
        <v>6710</v>
      </c>
      <c r="G3173" s="32" t="s">
        <v>58</v>
      </c>
      <c r="H3173" s="32" t="s">
        <v>59</v>
      </c>
      <c r="I3173" s="32" t="s">
        <v>2006</v>
      </c>
      <c r="J3173" s="35">
        <v>0</v>
      </c>
      <c r="K3173" s="35">
        <v>0</v>
      </c>
      <c r="L3173" s="35">
        <v>0</v>
      </c>
      <c r="M3173" s="35">
        <v>0</v>
      </c>
      <c r="N3173" s="32" t="s">
        <v>17</v>
      </c>
      <c r="O3173" s="32" t="s">
        <v>319</v>
      </c>
      <c r="P3173" s="32">
        <v>0</v>
      </c>
      <c r="Q3173" s="32"/>
    </row>
    <row r="3174" spans="1:17" x14ac:dyDescent="0.25">
      <c r="A3174" s="57">
        <v>42253.075593136571</v>
      </c>
      <c r="B3174" s="32"/>
      <c r="C3174" s="32" t="s">
        <v>56</v>
      </c>
      <c r="D3174" s="32" t="s">
        <v>57</v>
      </c>
      <c r="E3174" s="32" t="s">
        <v>6711</v>
      </c>
      <c r="F3174" s="32" t="s">
        <v>6712</v>
      </c>
      <c r="G3174" s="32" t="s">
        <v>58</v>
      </c>
      <c r="H3174" s="32" t="s">
        <v>59</v>
      </c>
      <c r="I3174" s="32" t="s">
        <v>2006</v>
      </c>
      <c r="J3174" s="35">
        <v>0</v>
      </c>
      <c r="K3174" s="35">
        <v>0</v>
      </c>
      <c r="L3174" s="35">
        <v>0</v>
      </c>
      <c r="M3174" s="35">
        <v>0</v>
      </c>
      <c r="N3174" s="32" t="s">
        <v>17</v>
      </c>
      <c r="O3174" s="32" t="s">
        <v>319</v>
      </c>
      <c r="P3174" s="32">
        <v>0</v>
      </c>
      <c r="Q3174" s="32"/>
    </row>
    <row r="3175" spans="1:17" x14ac:dyDescent="0.25">
      <c r="A3175" s="57">
        <v>42253.076889467593</v>
      </c>
      <c r="B3175" s="32"/>
      <c r="C3175" s="32" t="s">
        <v>56</v>
      </c>
      <c r="D3175" s="32" t="s">
        <v>57</v>
      </c>
      <c r="E3175" s="32" t="s">
        <v>6713</v>
      </c>
      <c r="F3175" s="32" t="s">
        <v>6714</v>
      </c>
      <c r="G3175" s="32" t="s">
        <v>58</v>
      </c>
      <c r="H3175" s="32" t="s">
        <v>59</v>
      </c>
      <c r="I3175" s="32" t="s">
        <v>2006</v>
      </c>
      <c r="J3175" s="35">
        <v>0</v>
      </c>
      <c r="K3175" s="35">
        <v>0</v>
      </c>
      <c r="L3175" s="35">
        <v>0</v>
      </c>
      <c r="M3175" s="35">
        <v>0</v>
      </c>
      <c r="N3175" s="32" t="s">
        <v>17</v>
      </c>
      <c r="O3175" s="32" t="s">
        <v>319</v>
      </c>
      <c r="P3175" s="32">
        <v>0</v>
      </c>
      <c r="Q3175" s="32"/>
    </row>
    <row r="3176" spans="1:17" x14ac:dyDescent="0.25">
      <c r="A3176" s="57">
        <v>42253.078161192127</v>
      </c>
      <c r="B3176" s="32"/>
      <c r="C3176" s="32" t="s">
        <v>56</v>
      </c>
      <c r="D3176" s="32" t="s">
        <v>57</v>
      </c>
      <c r="E3176" s="32" t="s">
        <v>6715</v>
      </c>
      <c r="F3176" s="32" t="s">
        <v>6716</v>
      </c>
      <c r="G3176" s="32" t="s">
        <v>58</v>
      </c>
      <c r="H3176" s="32" t="s">
        <v>59</v>
      </c>
      <c r="I3176" s="32" t="s">
        <v>2006</v>
      </c>
      <c r="J3176" s="35">
        <v>0</v>
      </c>
      <c r="K3176" s="35">
        <v>0</v>
      </c>
      <c r="L3176" s="35">
        <v>0</v>
      </c>
      <c r="M3176" s="35">
        <v>0</v>
      </c>
      <c r="N3176" s="32" t="s">
        <v>17</v>
      </c>
      <c r="O3176" s="32" t="s">
        <v>319</v>
      </c>
      <c r="P3176" s="32">
        <v>0</v>
      </c>
      <c r="Q3176" s="32"/>
    </row>
    <row r="3177" spans="1:17" x14ac:dyDescent="0.25">
      <c r="A3177" s="57">
        <v>42253.079938738425</v>
      </c>
      <c r="B3177" s="32"/>
      <c r="C3177" s="32" t="s">
        <v>56</v>
      </c>
      <c r="D3177" s="32" t="s">
        <v>57</v>
      </c>
      <c r="E3177" s="32" t="s">
        <v>6717</v>
      </c>
      <c r="F3177" s="32" t="s">
        <v>6718</v>
      </c>
      <c r="G3177" s="32" t="s">
        <v>58</v>
      </c>
      <c r="H3177" s="32" t="s">
        <v>59</v>
      </c>
      <c r="I3177" s="32" t="s">
        <v>2006</v>
      </c>
      <c r="J3177" s="35">
        <v>0</v>
      </c>
      <c r="K3177" s="35">
        <v>0</v>
      </c>
      <c r="L3177" s="35">
        <v>0</v>
      </c>
      <c r="M3177" s="35">
        <v>0</v>
      </c>
      <c r="N3177" s="32" t="s">
        <v>17</v>
      </c>
      <c r="O3177" s="32" t="s">
        <v>319</v>
      </c>
      <c r="P3177" s="32">
        <v>0</v>
      </c>
      <c r="Q3177" s="32"/>
    </row>
    <row r="3178" spans="1:17" x14ac:dyDescent="0.25">
      <c r="A3178" s="57">
        <v>42253.081179513887</v>
      </c>
      <c r="B3178" s="32"/>
      <c r="C3178" s="32" t="s">
        <v>56</v>
      </c>
      <c r="D3178" s="32" t="s">
        <v>57</v>
      </c>
      <c r="E3178" s="32" t="s">
        <v>6719</v>
      </c>
      <c r="F3178" s="32" t="s">
        <v>6720</v>
      </c>
      <c r="G3178" s="32" t="s">
        <v>58</v>
      </c>
      <c r="H3178" s="32" t="s">
        <v>59</v>
      </c>
      <c r="I3178" s="32" t="s">
        <v>2006</v>
      </c>
      <c r="J3178" s="35">
        <v>0</v>
      </c>
      <c r="K3178" s="35">
        <v>0</v>
      </c>
      <c r="L3178" s="35">
        <v>0</v>
      </c>
      <c r="M3178" s="35">
        <v>0</v>
      </c>
      <c r="N3178" s="32" t="s">
        <v>17</v>
      </c>
      <c r="O3178" s="32" t="s">
        <v>319</v>
      </c>
      <c r="P3178" s="32">
        <v>0</v>
      </c>
      <c r="Q3178" s="32"/>
    </row>
    <row r="3179" spans="1:17" x14ac:dyDescent="0.25">
      <c r="A3179" s="57">
        <v>42253.082772222224</v>
      </c>
      <c r="B3179" s="32"/>
      <c r="C3179" s="32" t="s">
        <v>56</v>
      </c>
      <c r="D3179" s="32" t="s">
        <v>57</v>
      </c>
      <c r="E3179" s="32" t="s">
        <v>6721</v>
      </c>
      <c r="F3179" s="32" t="s">
        <v>6722</v>
      </c>
      <c r="G3179" s="32" t="s">
        <v>58</v>
      </c>
      <c r="H3179" s="32" t="s">
        <v>59</v>
      </c>
      <c r="I3179" s="32" t="s">
        <v>2006</v>
      </c>
      <c r="J3179" s="35">
        <v>0</v>
      </c>
      <c r="K3179" s="35">
        <v>0</v>
      </c>
      <c r="L3179" s="35">
        <v>0</v>
      </c>
      <c r="M3179" s="35">
        <v>0</v>
      </c>
      <c r="N3179" s="32" t="s">
        <v>17</v>
      </c>
      <c r="O3179" s="32" t="s">
        <v>319</v>
      </c>
      <c r="P3179" s="32">
        <v>0</v>
      </c>
      <c r="Q3179" s="32"/>
    </row>
    <row r="3180" spans="1:17" x14ac:dyDescent="0.25">
      <c r="A3180" s="57">
        <v>42253.084034722226</v>
      </c>
      <c r="B3180" s="32"/>
      <c r="C3180" s="32" t="s">
        <v>56</v>
      </c>
      <c r="D3180" s="32" t="s">
        <v>57</v>
      </c>
      <c r="E3180" s="32" t="s">
        <v>6723</v>
      </c>
      <c r="F3180" s="32" t="s">
        <v>6724</v>
      </c>
      <c r="G3180" s="32" t="s">
        <v>58</v>
      </c>
      <c r="H3180" s="32" t="s">
        <v>59</v>
      </c>
      <c r="I3180" s="32" t="s">
        <v>2006</v>
      </c>
      <c r="J3180" s="35">
        <v>0</v>
      </c>
      <c r="K3180" s="35">
        <v>0</v>
      </c>
      <c r="L3180" s="35">
        <v>0</v>
      </c>
      <c r="M3180" s="35">
        <v>0</v>
      </c>
      <c r="N3180" s="32" t="s">
        <v>17</v>
      </c>
      <c r="O3180" s="32" t="s">
        <v>319</v>
      </c>
      <c r="P3180" s="32">
        <v>0</v>
      </c>
      <c r="Q3180" s="32"/>
    </row>
    <row r="3181" spans="1:17" x14ac:dyDescent="0.25">
      <c r="A3181" s="57">
        <v>42253.085731979168</v>
      </c>
      <c r="B3181" s="32"/>
      <c r="C3181" s="32" t="s">
        <v>56</v>
      </c>
      <c r="D3181" s="32" t="s">
        <v>57</v>
      </c>
      <c r="E3181" s="32" t="s">
        <v>6725</v>
      </c>
      <c r="F3181" s="32" t="s">
        <v>6726</v>
      </c>
      <c r="G3181" s="32" t="s">
        <v>58</v>
      </c>
      <c r="H3181" s="32" t="s">
        <v>59</v>
      </c>
      <c r="I3181" s="32" t="s">
        <v>2006</v>
      </c>
      <c r="J3181" s="35">
        <v>0</v>
      </c>
      <c r="K3181" s="35">
        <v>0</v>
      </c>
      <c r="L3181" s="35">
        <v>0</v>
      </c>
      <c r="M3181" s="35">
        <v>0</v>
      </c>
      <c r="N3181" s="32" t="s">
        <v>17</v>
      </c>
      <c r="O3181" s="32" t="s">
        <v>319</v>
      </c>
      <c r="P3181" s="32">
        <v>0</v>
      </c>
      <c r="Q3181" s="32"/>
    </row>
    <row r="3182" spans="1:17" x14ac:dyDescent="0.25">
      <c r="A3182" s="57">
        <v>42253.086795370371</v>
      </c>
      <c r="B3182" s="32"/>
      <c r="C3182" s="32" t="s">
        <v>56</v>
      </c>
      <c r="D3182" s="32" t="s">
        <v>57</v>
      </c>
      <c r="E3182" s="32" t="s">
        <v>6727</v>
      </c>
      <c r="F3182" s="32" t="s">
        <v>6728</v>
      </c>
      <c r="G3182" s="32" t="s">
        <v>58</v>
      </c>
      <c r="H3182" s="32" t="s">
        <v>59</v>
      </c>
      <c r="I3182" s="32" t="s">
        <v>2006</v>
      </c>
      <c r="J3182" s="35">
        <v>0</v>
      </c>
      <c r="K3182" s="35">
        <v>0</v>
      </c>
      <c r="L3182" s="35">
        <v>0</v>
      </c>
      <c r="M3182" s="35">
        <v>0</v>
      </c>
      <c r="N3182" s="32" t="s">
        <v>17</v>
      </c>
      <c r="O3182" s="32" t="s">
        <v>319</v>
      </c>
      <c r="P3182" s="32">
        <v>0</v>
      </c>
      <c r="Q3182" s="32"/>
    </row>
    <row r="3183" spans="1:17" x14ac:dyDescent="0.25">
      <c r="A3183" s="57">
        <v>42253.087851504628</v>
      </c>
      <c r="B3183" s="32"/>
      <c r="C3183" s="32" t="s">
        <v>56</v>
      </c>
      <c r="D3183" s="32" t="s">
        <v>57</v>
      </c>
      <c r="E3183" s="32" t="s">
        <v>6729</v>
      </c>
      <c r="F3183" s="32" t="s">
        <v>6730</v>
      </c>
      <c r="G3183" s="32" t="s">
        <v>58</v>
      </c>
      <c r="H3183" s="32" t="s">
        <v>59</v>
      </c>
      <c r="I3183" s="32" t="s">
        <v>2006</v>
      </c>
      <c r="J3183" s="35">
        <v>0</v>
      </c>
      <c r="K3183" s="35">
        <v>0</v>
      </c>
      <c r="L3183" s="35">
        <v>0</v>
      </c>
      <c r="M3183" s="35">
        <v>0</v>
      </c>
      <c r="N3183" s="32" t="s">
        <v>17</v>
      </c>
      <c r="O3183" s="32" t="s">
        <v>319</v>
      </c>
      <c r="P3183" s="32">
        <v>0</v>
      </c>
      <c r="Q3183" s="32"/>
    </row>
    <row r="3184" spans="1:17" x14ac:dyDescent="0.25">
      <c r="A3184" s="57">
        <v>42253.136802893518</v>
      </c>
      <c r="B3184" s="32"/>
      <c r="C3184" s="32" t="s">
        <v>56</v>
      </c>
      <c r="D3184" s="32" t="s">
        <v>57</v>
      </c>
      <c r="E3184" s="32" t="s">
        <v>6731</v>
      </c>
      <c r="F3184" s="32" t="s">
        <v>6732</v>
      </c>
      <c r="G3184" s="32" t="s">
        <v>58</v>
      </c>
      <c r="H3184" s="32" t="s">
        <v>59</v>
      </c>
      <c r="I3184" s="32" t="s">
        <v>2006</v>
      </c>
      <c r="J3184" s="35">
        <v>0</v>
      </c>
      <c r="K3184" s="35">
        <v>0</v>
      </c>
      <c r="L3184" s="35">
        <v>0</v>
      </c>
      <c r="M3184" s="35">
        <v>0</v>
      </c>
      <c r="N3184" s="32" t="s">
        <v>17</v>
      </c>
      <c r="O3184" s="32" t="s">
        <v>319</v>
      </c>
      <c r="P3184" s="32">
        <v>0</v>
      </c>
      <c r="Q3184" s="32"/>
    </row>
    <row r="3185" spans="1:17" x14ac:dyDescent="0.25">
      <c r="A3185" s="57">
        <v>42253.138191284721</v>
      </c>
      <c r="B3185" s="32"/>
      <c r="C3185" s="32" t="s">
        <v>56</v>
      </c>
      <c r="D3185" s="32" t="s">
        <v>57</v>
      </c>
      <c r="E3185" s="32" t="s">
        <v>6733</v>
      </c>
      <c r="F3185" s="32" t="s">
        <v>6734</v>
      </c>
      <c r="G3185" s="32" t="s">
        <v>58</v>
      </c>
      <c r="H3185" s="32" t="s">
        <v>59</v>
      </c>
      <c r="I3185" s="32" t="s">
        <v>2006</v>
      </c>
      <c r="J3185" s="35">
        <v>0</v>
      </c>
      <c r="K3185" s="35">
        <v>0</v>
      </c>
      <c r="L3185" s="35">
        <v>0</v>
      </c>
      <c r="M3185" s="35">
        <v>0</v>
      </c>
      <c r="N3185" s="32" t="s">
        <v>17</v>
      </c>
      <c r="O3185" s="32" t="s">
        <v>319</v>
      </c>
      <c r="P3185" s="32">
        <v>0</v>
      </c>
      <c r="Q3185" s="32"/>
    </row>
    <row r="3186" spans="1:17" x14ac:dyDescent="0.25">
      <c r="A3186" s="57">
        <v>42253.139354664352</v>
      </c>
      <c r="B3186" s="32"/>
      <c r="C3186" s="32" t="s">
        <v>56</v>
      </c>
      <c r="D3186" s="32" t="s">
        <v>57</v>
      </c>
      <c r="E3186" s="32" t="s">
        <v>6735</v>
      </c>
      <c r="F3186" s="32" t="s">
        <v>6736</v>
      </c>
      <c r="G3186" s="32" t="s">
        <v>58</v>
      </c>
      <c r="H3186" s="32" t="s">
        <v>59</v>
      </c>
      <c r="I3186" s="32" t="s">
        <v>2006</v>
      </c>
      <c r="J3186" s="35">
        <v>0</v>
      </c>
      <c r="K3186" s="35">
        <v>0</v>
      </c>
      <c r="L3186" s="35">
        <v>0</v>
      </c>
      <c r="M3186" s="35">
        <v>0</v>
      </c>
      <c r="N3186" s="32" t="s">
        <v>17</v>
      </c>
      <c r="O3186" s="32" t="s">
        <v>319</v>
      </c>
      <c r="P3186" s="32">
        <v>0</v>
      </c>
      <c r="Q3186" s="32"/>
    </row>
    <row r="3187" spans="1:17" x14ac:dyDescent="0.25">
      <c r="A3187" s="57">
        <v>42253.140418946758</v>
      </c>
      <c r="B3187" s="32"/>
      <c r="C3187" s="32" t="s">
        <v>56</v>
      </c>
      <c r="D3187" s="32" t="s">
        <v>57</v>
      </c>
      <c r="E3187" s="32" t="s">
        <v>6737</v>
      </c>
      <c r="F3187" s="32" t="s">
        <v>6738</v>
      </c>
      <c r="G3187" s="32" t="s">
        <v>58</v>
      </c>
      <c r="H3187" s="32" t="s">
        <v>59</v>
      </c>
      <c r="I3187" s="32" t="s">
        <v>2006</v>
      </c>
      <c r="J3187" s="35">
        <v>0</v>
      </c>
      <c r="K3187" s="35">
        <v>0</v>
      </c>
      <c r="L3187" s="35">
        <v>0</v>
      </c>
      <c r="M3187" s="35">
        <v>0</v>
      </c>
      <c r="N3187" s="32" t="s">
        <v>17</v>
      </c>
      <c r="O3187" s="32" t="s">
        <v>319</v>
      </c>
      <c r="P3187" s="32">
        <v>0</v>
      </c>
      <c r="Q3187" s="32"/>
    </row>
    <row r="3188" spans="1:17" x14ac:dyDescent="0.25">
      <c r="A3188" s="57">
        <v>42253.145948495374</v>
      </c>
      <c r="B3188" s="32"/>
      <c r="C3188" s="32" t="s">
        <v>56</v>
      </c>
      <c r="D3188" s="32" t="s">
        <v>57</v>
      </c>
      <c r="E3188" s="32" t="s">
        <v>6739</v>
      </c>
      <c r="F3188" s="32" t="s">
        <v>6740</v>
      </c>
      <c r="G3188" s="32" t="s">
        <v>58</v>
      </c>
      <c r="H3188" s="32" t="s">
        <v>59</v>
      </c>
      <c r="I3188" s="32" t="s">
        <v>2006</v>
      </c>
      <c r="J3188" s="35">
        <v>0</v>
      </c>
      <c r="K3188" s="35">
        <v>0</v>
      </c>
      <c r="L3188" s="35">
        <v>0</v>
      </c>
      <c r="M3188" s="35">
        <v>0</v>
      </c>
      <c r="N3188" s="32" t="s">
        <v>17</v>
      </c>
      <c r="O3188" s="32" t="s">
        <v>319</v>
      </c>
      <c r="P3188" s="32">
        <v>0</v>
      </c>
      <c r="Q3188" s="32"/>
    </row>
    <row r="3189" spans="1:17" x14ac:dyDescent="0.25">
      <c r="A3189" s="57">
        <v>42253.147133067127</v>
      </c>
      <c r="B3189" s="32"/>
      <c r="C3189" s="32" t="s">
        <v>56</v>
      </c>
      <c r="D3189" s="32" t="s">
        <v>57</v>
      </c>
      <c r="E3189" s="32" t="s">
        <v>6741</v>
      </c>
      <c r="F3189" s="32" t="s">
        <v>6742</v>
      </c>
      <c r="G3189" s="32" t="s">
        <v>58</v>
      </c>
      <c r="H3189" s="32" t="s">
        <v>59</v>
      </c>
      <c r="I3189" s="32" t="s">
        <v>2006</v>
      </c>
      <c r="J3189" s="35">
        <v>0</v>
      </c>
      <c r="K3189" s="35">
        <v>0</v>
      </c>
      <c r="L3189" s="35">
        <v>0</v>
      </c>
      <c r="M3189" s="35">
        <v>0</v>
      </c>
      <c r="N3189" s="32" t="s">
        <v>17</v>
      </c>
      <c r="O3189" s="32" t="s">
        <v>319</v>
      </c>
      <c r="P3189" s="32">
        <v>0</v>
      </c>
      <c r="Q3189" s="32"/>
    </row>
    <row r="3190" spans="1:17" x14ac:dyDescent="0.25">
      <c r="A3190" s="57">
        <v>42253.148395949072</v>
      </c>
      <c r="B3190" s="32"/>
      <c r="C3190" s="32" t="s">
        <v>56</v>
      </c>
      <c r="D3190" s="32" t="s">
        <v>57</v>
      </c>
      <c r="E3190" s="32" t="s">
        <v>6743</v>
      </c>
      <c r="F3190" s="32" t="s">
        <v>6744</v>
      </c>
      <c r="G3190" s="32" t="s">
        <v>58</v>
      </c>
      <c r="H3190" s="32" t="s">
        <v>59</v>
      </c>
      <c r="I3190" s="32" t="s">
        <v>2006</v>
      </c>
      <c r="J3190" s="35">
        <v>0</v>
      </c>
      <c r="K3190" s="35">
        <v>0</v>
      </c>
      <c r="L3190" s="35">
        <v>0</v>
      </c>
      <c r="M3190" s="35">
        <v>0</v>
      </c>
      <c r="N3190" s="32" t="s">
        <v>17</v>
      </c>
      <c r="O3190" s="32" t="s">
        <v>319</v>
      </c>
      <c r="P3190" s="32">
        <v>0</v>
      </c>
      <c r="Q3190" s="32"/>
    </row>
    <row r="3191" spans="1:17" x14ac:dyDescent="0.25">
      <c r="A3191" s="57">
        <v>42253.149470173608</v>
      </c>
      <c r="B3191" s="32"/>
      <c r="C3191" s="32" t="s">
        <v>56</v>
      </c>
      <c r="D3191" s="32" t="s">
        <v>57</v>
      </c>
      <c r="E3191" s="32" t="s">
        <v>6745</v>
      </c>
      <c r="F3191" s="32" t="s">
        <v>6746</v>
      </c>
      <c r="G3191" s="32" t="s">
        <v>58</v>
      </c>
      <c r="H3191" s="32" t="s">
        <v>59</v>
      </c>
      <c r="I3191" s="32" t="s">
        <v>2006</v>
      </c>
      <c r="J3191" s="35">
        <v>0</v>
      </c>
      <c r="K3191" s="35">
        <v>0</v>
      </c>
      <c r="L3191" s="35">
        <v>0</v>
      </c>
      <c r="M3191" s="35">
        <v>0</v>
      </c>
      <c r="N3191" s="32" t="s">
        <v>17</v>
      </c>
      <c r="O3191" s="32" t="s">
        <v>319</v>
      </c>
      <c r="P3191" s="32">
        <v>0</v>
      </c>
      <c r="Q3191" s="32"/>
    </row>
    <row r="3192" spans="1:17" x14ac:dyDescent="0.25">
      <c r="A3192" s="57">
        <v>42253.15071840278</v>
      </c>
      <c r="B3192" s="32"/>
      <c r="C3192" s="32" t="s">
        <v>56</v>
      </c>
      <c r="D3192" s="32" t="s">
        <v>57</v>
      </c>
      <c r="E3192" s="32" t="s">
        <v>6747</v>
      </c>
      <c r="F3192" s="32" t="s">
        <v>6748</v>
      </c>
      <c r="G3192" s="32" t="s">
        <v>58</v>
      </c>
      <c r="H3192" s="32" t="s">
        <v>59</v>
      </c>
      <c r="I3192" s="32" t="s">
        <v>2006</v>
      </c>
      <c r="J3192" s="35">
        <v>0</v>
      </c>
      <c r="K3192" s="35">
        <v>0</v>
      </c>
      <c r="L3192" s="35">
        <v>0</v>
      </c>
      <c r="M3192" s="35">
        <v>0</v>
      </c>
      <c r="N3192" s="32" t="s">
        <v>17</v>
      </c>
      <c r="O3192" s="32" t="s">
        <v>319</v>
      </c>
      <c r="P3192" s="32">
        <v>0</v>
      </c>
      <c r="Q3192" s="32"/>
    </row>
    <row r="3193" spans="1:17" x14ac:dyDescent="0.25">
      <c r="A3193" s="57">
        <v>42253.151758645836</v>
      </c>
      <c r="B3193" s="32"/>
      <c r="C3193" s="32" t="s">
        <v>56</v>
      </c>
      <c r="D3193" s="32" t="s">
        <v>57</v>
      </c>
      <c r="E3193" s="32" t="s">
        <v>6749</v>
      </c>
      <c r="F3193" s="32" t="s">
        <v>6750</v>
      </c>
      <c r="G3193" s="32" t="s">
        <v>58</v>
      </c>
      <c r="H3193" s="32" t="s">
        <v>59</v>
      </c>
      <c r="I3193" s="32" t="s">
        <v>2006</v>
      </c>
      <c r="J3193" s="35">
        <v>0</v>
      </c>
      <c r="K3193" s="35">
        <v>0</v>
      </c>
      <c r="L3193" s="35">
        <v>0</v>
      </c>
      <c r="M3193" s="35">
        <v>0</v>
      </c>
      <c r="N3193" s="32" t="s">
        <v>17</v>
      </c>
      <c r="O3193" s="32" t="s">
        <v>319</v>
      </c>
      <c r="P3193" s="32">
        <v>0</v>
      </c>
      <c r="Q3193" s="32"/>
    </row>
    <row r="3194" spans="1:17" x14ac:dyDescent="0.25">
      <c r="A3194" s="57">
        <v>42253.15294753472</v>
      </c>
      <c r="B3194" s="32"/>
      <c r="C3194" s="32" t="s">
        <v>56</v>
      </c>
      <c r="D3194" s="32" t="s">
        <v>57</v>
      </c>
      <c r="E3194" s="32" t="s">
        <v>6751</v>
      </c>
      <c r="F3194" s="32" t="s">
        <v>6752</v>
      </c>
      <c r="G3194" s="32" t="s">
        <v>58</v>
      </c>
      <c r="H3194" s="32" t="s">
        <v>59</v>
      </c>
      <c r="I3194" s="32" t="s">
        <v>2006</v>
      </c>
      <c r="J3194" s="35">
        <v>0</v>
      </c>
      <c r="K3194" s="35">
        <v>0</v>
      </c>
      <c r="L3194" s="35">
        <v>0</v>
      </c>
      <c r="M3194" s="35">
        <v>0</v>
      </c>
      <c r="N3194" s="32" t="s">
        <v>17</v>
      </c>
      <c r="O3194" s="32" t="s">
        <v>319</v>
      </c>
      <c r="P3194" s="32">
        <v>0</v>
      </c>
      <c r="Q3194" s="32"/>
    </row>
    <row r="3195" spans="1:17" x14ac:dyDescent="0.25">
      <c r="A3195" s="57">
        <v>42253.154118715276</v>
      </c>
      <c r="B3195" s="32"/>
      <c r="C3195" s="32" t="s">
        <v>56</v>
      </c>
      <c r="D3195" s="32" t="s">
        <v>57</v>
      </c>
      <c r="E3195" s="32" t="s">
        <v>6753</v>
      </c>
      <c r="F3195" s="32" t="s">
        <v>6754</v>
      </c>
      <c r="G3195" s="32" t="s">
        <v>58</v>
      </c>
      <c r="H3195" s="32" t="s">
        <v>59</v>
      </c>
      <c r="I3195" s="32" t="s">
        <v>2006</v>
      </c>
      <c r="J3195" s="35">
        <v>0</v>
      </c>
      <c r="K3195" s="35">
        <v>0</v>
      </c>
      <c r="L3195" s="35">
        <v>0</v>
      </c>
      <c r="M3195" s="35">
        <v>0</v>
      </c>
      <c r="N3195" s="32" t="s">
        <v>17</v>
      </c>
      <c r="O3195" s="32" t="s">
        <v>319</v>
      </c>
      <c r="P3195" s="32">
        <v>0</v>
      </c>
      <c r="Q3195" s="32"/>
    </row>
    <row r="3196" spans="1:17" x14ac:dyDescent="0.25">
      <c r="A3196" s="57">
        <v>42254.350996331021</v>
      </c>
      <c r="B3196" s="32"/>
      <c r="C3196" s="32" t="s">
        <v>463</v>
      </c>
      <c r="D3196" s="32" t="s">
        <v>462</v>
      </c>
      <c r="E3196" s="32" t="s">
        <v>6755</v>
      </c>
      <c r="F3196" s="32" t="s">
        <v>6756</v>
      </c>
      <c r="G3196" s="32" t="s">
        <v>58</v>
      </c>
      <c r="H3196" s="32" t="s">
        <v>59</v>
      </c>
      <c r="I3196" s="32" t="s">
        <v>2006</v>
      </c>
      <c r="J3196" s="35">
        <v>0</v>
      </c>
      <c r="K3196" s="35">
        <v>0</v>
      </c>
      <c r="L3196" s="35">
        <v>0</v>
      </c>
      <c r="M3196" s="35">
        <v>0</v>
      </c>
      <c r="N3196" s="32" t="s">
        <v>19</v>
      </c>
      <c r="O3196" s="32" t="s">
        <v>32</v>
      </c>
      <c r="P3196" s="32">
        <v>5</v>
      </c>
      <c r="Q3196" s="32"/>
    </row>
    <row r="3197" spans="1:17" x14ac:dyDescent="0.25">
      <c r="A3197" s="57">
        <v>42254.40451172454</v>
      </c>
      <c r="B3197" s="32" t="s">
        <v>22</v>
      </c>
      <c r="C3197" s="32" t="s">
        <v>6757</v>
      </c>
      <c r="D3197" s="32" t="s">
        <v>6758</v>
      </c>
      <c r="E3197" s="32" t="s">
        <v>6759</v>
      </c>
      <c r="F3197" s="32" t="s">
        <v>6760</v>
      </c>
      <c r="G3197" s="32" t="s">
        <v>329</v>
      </c>
      <c r="H3197" s="32" t="s">
        <v>328</v>
      </c>
      <c r="I3197" s="32" t="s">
        <v>2006</v>
      </c>
      <c r="J3197" s="35">
        <v>0</v>
      </c>
      <c r="K3197" s="35">
        <v>0</v>
      </c>
      <c r="L3197" s="35">
        <v>0</v>
      </c>
      <c r="M3197" s="35">
        <v>0</v>
      </c>
      <c r="N3197" s="32" t="s">
        <v>19</v>
      </c>
      <c r="O3197" s="32" t="s">
        <v>27</v>
      </c>
      <c r="P3197" s="32">
        <v>0</v>
      </c>
      <c r="Q3197" s="32"/>
    </row>
    <row r="3198" spans="1:17" x14ac:dyDescent="0.25">
      <c r="A3198" s="57">
        <v>42254.40451172454</v>
      </c>
      <c r="B3198" s="32" t="s">
        <v>22</v>
      </c>
      <c r="C3198" s="32" t="s">
        <v>6757</v>
      </c>
      <c r="D3198" s="32" t="s">
        <v>6758</v>
      </c>
      <c r="E3198" s="32" t="s">
        <v>6759</v>
      </c>
      <c r="F3198" s="32" t="s">
        <v>6760</v>
      </c>
      <c r="G3198" s="32" t="s">
        <v>25</v>
      </c>
      <c r="H3198" s="32" t="s">
        <v>26</v>
      </c>
      <c r="I3198" s="32" t="s">
        <v>2006</v>
      </c>
      <c r="J3198" s="35">
        <v>0</v>
      </c>
      <c r="K3198" s="35">
        <v>0</v>
      </c>
      <c r="L3198" s="35">
        <v>0</v>
      </c>
      <c r="M3198" s="35">
        <v>0</v>
      </c>
      <c r="N3198" s="32" t="s">
        <v>19</v>
      </c>
      <c r="O3198" s="32" t="s">
        <v>27</v>
      </c>
      <c r="P3198" s="32">
        <v>0.5</v>
      </c>
      <c r="Q3198" s="32"/>
    </row>
    <row r="3199" spans="1:17" x14ac:dyDescent="0.25">
      <c r="A3199" s="57">
        <v>42254.405650000001</v>
      </c>
      <c r="B3199" s="32" t="s">
        <v>22</v>
      </c>
      <c r="C3199" s="32" t="s">
        <v>2449</v>
      </c>
      <c r="D3199" s="32" t="s">
        <v>2450</v>
      </c>
      <c r="E3199" s="32" t="s">
        <v>6761</v>
      </c>
      <c r="F3199" s="32" t="s">
        <v>6762</v>
      </c>
      <c r="G3199" s="32" t="s">
        <v>25</v>
      </c>
      <c r="H3199" s="32" t="s">
        <v>26</v>
      </c>
      <c r="I3199" s="32" t="s">
        <v>2006</v>
      </c>
      <c r="J3199" s="35">
        <v>0</v>
      </c>
      <c r="K3199" s="35">
        <v>0</v>
      </c>
      <c r="L3199" s="35">
        <v>0</v>
      </c>
      <c r="M3199" s="35">
        <v>0</v>
      </c>
      <c r="N3199" s="32" t="s">
        <v>19</v>
      </c>
      <c r="O3199" s="32" t="s">
        <v>27</v>
      </c>
      <c r="P3199" s="32">
        <v>1.25</v>
      </c>
      <c r="Q3199" s="32"/>
    </row>
    <row r="3200" spans="1:17" x14ac:dyDescent="0.25">
      <c r="A3200" s="57">
        <v>42254.405650000001</v>
      </c>
      <c r="B3200" s="32" t="s">
        <v>22</v>
      </c>
      <c r="C3200" s="32" t="s">
        <v>2449</v>
      </c>
      <c r="D3200" s="32" t="s">
        <v>2450</v>
      </c>
      <c r="E3200" s="32" t="s">
        <v>6761</v>
      </c>
      <c r="F3200" s="32" t="s">
        <v>6762</v>
      </c>
      <c r="G3200" s="32" t="s">
        <v>35</v>
      </c>
      <c r="H3200" s="32" t="s">
        <v>38</v>
      </c>
      <c r="I3200" s="32" t="s">
        <v>2006</v>
      </c>
      <c r="J3200" s="35">
        <v>0</v>
      </c>
      <c r="K3200" s="35">
        <v>0</v>
      </c>
      <c r="L3200" s="35">
        <v>0</v>
      </c>
      <c r="M3200" s="35">
        <v>18.649999999999999</v>
      </c>
      <c r="N3200" s="32" t="s">
        <v>19</v>
      </c>
      <c r="O3200" s="32" t="s">
        <v>27</v>
      </c>
      <c r="P3200" s="32">
        <v>1</v>
      </c>
      <c r="Q3200" s="32"/>
    </row>
    <row r="3201" spans="1:17" x14ac:dyDescent="0.25">
      <c r="A3201" s="57">
        <v>42254.408721331019</v>
      </c>
      <c r="B3201" s="32" t="s">
        <v>22</v>
      </c>
      <c r="C3201" s="32" t="s">
        <v>392</v>
      </c>
      <c r="D3201" s="32" t="s">
        <v>391</v>
      </c>
      <c r="E3201" s="32" t="s">
        <v>6763</v>
      </c>
      <c r="F3201" s="32" t="s">
        <v>6764</v>
      </c>
      <c r="G3201" s="32" t="s">
        <v>258</v>
      </c>
      <c r="H3201" s="32" t="s">
        <v>257</v>
      </c>
      <c r="I3201" s="32" t="s">
        <v>2006</v>
      </c>
      <c r="J3201" s="35">
        <v>0</v>
      </c>
      <c r="K3201" s="35">
        <v>0</v>
      </c>
      <c r="L3201" s="35">
        <v>0</v>
      </c>
      <c r="M3201" s="35">
        <v>0</v>
      </c>
      <c r="N3201" s="32" t="s">
        <v>17</v>
      </c>
      <c r="O3201" s="32" t="s">
        <v>27</v>
      </c>
      <c r="P3201" s="32">
        <v>6</v>
      </c>
      <c r="Q3201" s="32"/>
    </row>
    <row r="3202" spans="1:17" x14ac:dyDescent="0.25">
      <c r="A3202" s="57">
        <v>42254.408721331019</v>
      </c>
      <c r="B3202" s="32" t="s">
        <v>22</v>
      </c>
      <c r="C3202" s="32" t="s">
        <v>392</v>
      </c>
      <c r="D3202" s="32" t="s">
        <v>391</v>
      </c>
      <c r="E3202" s="32" t="s">
        <v>6763</v>
      </c>
      <c r="F3202" s="32" t="s">
        <v>6764</v>
      </c>
      <c r="G3202" s="32" t="s">
        <v>258</v>
      </c>
      <c r="H3202" s="32" t="s">
        <v>257</v>
      </c>
      <c r="I3202" s="32" t="s">
        <v>2006</v>
      </c>
      <c r="J3202" s="35">
        <v>0</v>
      </c>
      <c r="K3202" s="35">
        <v>0</v>
      </c>
      <c r="L3202" s="35">
        <v>0</v>
      </c>
      <c r="M3202" s="35">
        <v>0</v>
      </c>
      <c r="N3202" s="32" t="s">
        <v>17</v>
      </c>
      <c r="O3202" s="32" t="s">
        <v>27</v>
      </c>
      <c r="P3202" s="32">
        <v>7</v>
      </c>
      <c r="Q3202" s="32"/>
    </row>
    <row r="3203" spans="1:17" x14ac:dyDescent="0.25">
      <c r="A3203" s="57">
        <v>42254.408721331019</v>
      </c>
      <c r="B3203" s="32" t="s">
        <v>22</v>
      </c>
      <c r="C3203" s="32" t="s">
        <v>392</v>
      </c>
      <c r="D3203" s="32" t="s">
        <v>391</v>
      </c>
      <c r="E3203" s="32" t="s">
        <v>6763</v>
      </c>
      <c r="F3203" s="32" t="s">
        <v>6764</v>
      </c>
      <c r="G3203" s="32" t="s">
        <v>258</v>
      </c>
      <c r="H3203" s="32" t="s">
        <v>257</v>
      </c>
      <c r="I3203" s="32" t="s">
        <v>2006</v>
      </c>
      <c r="J3203" s="35">
        <v>0</v>
      </c>
      <c r="K3203" s="35">
        <v>0</v>
      </c>
      <c r="L3203" s="35">
        <v>0</v>
      </c>
      <c r="M3203" s="35">
        <v>0</v>
      </c>
      <c r="N3203" s="32" t="s">
        <v>17</v>
      </c>
      <c r="O3203" s="32" t="s">
        <v>27</v>
      </c>
      <c r="P3203" s="32">
        <v>10.5</v>
      </c>
      <c r="Q3203" s="32"/>
    </row>
    <row r="3204" spans="1:17" x14ac:dyDescent="0.25">
      <c r="A3204" s="57">
        <v>42254.414405983793</v>
      </c>
      <c r="B3204" s="32" t="s">
        <v>22</v>
      </c>
      <c r="C3204" s="32" t="s">
        <v>2020</v>
      </c>
      <c r="D3204" s="32" t="s">
        <v>2021</v>
      </c>
      <c r="E3204" s="32" t="s">
        <v>6765</v>
      </c>
      <c r="F3204" s="32" t="s">
        <v>6766</v>
      </c>
      <c r="G3204" s="32" t="s">
        <v>25</v>
      </c>
      <c r="H3204" s="32" t="s">
        <v>26</v>
      </c>
      <c r="I3204" s="32" t="s">
        <v>2006</v>
      </c>
      <c r="J3204" s="35">
        <v>0</v>
      </c>
      <c r="K3204" s="35">
        <v>0</v>
      </c>
      <c r="L3204" s="35">
        <v>11.25</v>
      </c>
      <c r="M3204" s="35">
        <v>0</v>
      </c>
      <c r="N3204" s="32" t="s">
        <v>19</v>
      </c>
      <c r="O3204" s="32" t="s">
        <v>325</v>
      </c>
      <c r="P3204" s="32">
        <v>2</v>
      </c>
      <c r="Q3204" s="32"/>
    </row>
    <row r="3205" spans="1:17" x14ac:dyDescent="0.25">
      <c r="A3205" s="57">
        <v>42254.416874039351</v>
      </c>
      <c r="B3205" s="32" t="s">
        <v>22</v>
      </c>
      <c r="C3205" s="32" t="s">
        <v>5389</v>
      </c>
      <c r="D3205" s="32" t="s">
        <v>5390</v>
      </c>
      <c r="E3205" s="32" t="s">
        <v>6767</v>
      </c>
      <c r="F3205" s="32" t="s">
        <v>6768</v>
      </c>
      <c r="G3205" s="32" t="s">
        <v>25</v>
      </c>
      <c r="H3205" s="32" t="s">
        <v>26</v>
      </c>
      <c r="I3205" s="32" t="s">
        <v>2006</v>
      </c>
      <c r="J3205" s="35">
        <v>0</v>
      </c>
      <c r="K3205" s="35">
        <v>0</v>
      </c>
      <c r="L3205" s="35">
        <v>0</v>
      </c>
      <c r="M3205" s="35">
        <v>0</v>
      </c>
      <c r="N3205" s="32" t="s">
        <v>19</v>
      </c>
      <c r="O3205" s="32" t="s">
        <v>24</v>
      </c>
      <c r="P3205" s="32">
        <v>0.5</v>
      </c>
      <c r="Q3205" s="32"/>
    </row>
    <row r="3206" spans="1:17" x14ac:dyDescent="0.25">
      <c r="A3206" s="57">
        <v>42254.416874039351</v>
      </c>
      <c r="B3206" s="32" t="s">
        <v>22</v>
      </c>
      <c r="C3206" s="32" t="s">
        <v>5389</v>
      </c>
      <c r="D3206" s="32" t="s">
        <v>5390</v>
      </c>
      <c r="E3206" s="32" t="s">
        <v>6767</v>
      </c>
      <c r="F3206" s="32" t="s">
        <v>6768</v>
      </c>
      <c r="G3206" s="32" t="s">
        <v>479</v>
      </c>
      <c r="H3206" s="32" t="s">
        <v>478</v>
      </c>
      <c r="I3206" s="32" t="s">
        <v>2006</v>
      </c>
      <c r="J3206" s="35">
        <v>0</v>
      </c>
      <c r="K3206" s="35">
        <v>59</v>
      </c>
      <c r="L3206" s="35">
        <v>0</v>
      </c>
      <c r="M3206" s="35">
        <v>0</v>
      </c>
      <c r="N3206" s="32" t="s">
        <v>19</v>
      </c>
      <c r="O3206" s="32" t="s">
        <v>24</v>
      </c>
      <c r="P3206" s="32">
        <v>1</v>
      </c>
      <c r="Q3206" s="32"/>
    </row>
    <row r="3207" spans="1:17" x14ac:dyDescent="0.25">
      <c r="A3207" s="57">
        <v>42254.416874039351</v>
      </c>
      <c r="B3207" s="32" t="s">
        <v>22</v>
      </c>
      <c r="C3207" s="32" t="s">
        <v>5389</v>
      </c>
      <c r="D3207" s="32" t="s">
        <v>5390</v>
      </c>
      <c r="E3207" s="32" t="s">
        <v>6767</v>
      </c>
      <c r="F3207" s="32" t="s">
        <v>6768</v>
      </c>
      <c r="G3207" s="32" t="s">
        <v>29</v>
      </c>
      <c r="H3207" s="32" t="s">
        <v>30</v>
      </c>
      <c r="I3207" s="32" t="s">
        <v>2006</v>
      </c>
      <c r="J3207" s="35">
        <v>0</v>
      </c>
      <c r="K3207" s="35">
        <v>0</v>
      </c>
      <c r="L3207" s="35">
        <v>0</v>
      </c>
      <c r="M3207" s="35">
        <v>5.24</v>
      </c>
      <c r="N3207" s="32" t="s">
        <v>19</v>
      </c>
      <c r="O3207" s="32" t="s">
        <v>24</v>
      </c>
      <c r="P3207" s="32">
        <v>1</v>
      </c>
      <c r="Q3207" s="32"/>
    </row>
    <row r="3208" spans="1:17" x14ac:dyDescent="0.25">
      <c r="A3208" s="57">
        <v>42254.416874039351</v>
      </c>
      <c r="B3208" s="32" t="s">
        <v>22</v>
      </c>
      <c r="C3208" s="32" t="s">
        <v>5389</v>
      </c>
      <c r="D3208" s="32" t="s">
        <v>5390</v>
      </c>
      <c r="E3208" s="32" t="s">
        <v>6767</v>
      </c>
      <c r="F3208" s="32" t="s">
        <v>6768</v>
      </c>
      <c r="G3208" s="32" t="s">
        <v>380</v>
      </c>
      <c r="H3208" s="32" t="s">
        <v>379</v>
      </c>
      <c r="I3208" s="32" t="s">
        <v>2006</v>
      </c>
      <c r="J3208" s="35">
        <v>0</v>
      </c>
      <c r="K3208" s="35">
        <v>0</v>
      </c>
      <c r="L3208" s="35">
        <v>0</v>
      </c>
      <c r="M3208" s="35">
        <v>2</v>
      </c>
      <c r="N3208" s="32" t="s">
        <v>19</v>
      </c>
      <c r="O3208" s="32" t="s">
        <v>24</v>
      </c>
      <c r="P3208" s="32">
        <v>1</v>
      </c>
      <c r="Q3208" s="32"/>
    </row>
    <row r="3209" spans="1:17" x14ac:dyDescent="0.25">
      <c r="A3209" s="57">
        <v>42254.424566666668</v>
      </c>
      <c r="B3209" s="32"/>
      <c r="C3209" s="32" t="s">
        <v>4989</v>
      </c>
      <c r="D3209" s="32" t="s">
        <v>334</v>
      </c>
      <c r="E3209" s="32" t="s">
        <v>6769</v>
      </c>
      <c r="F3209" s="32" t="s">
        <v>6770</v>
      </c>
      <c r="G3209" s="32" t="s">
        <v>58</v>
      </c>
      <c r="H3209" s="32" t="s">
        <v>59</v>
      </c>
      <c r="I3209" s="32" t="s">
        <v>2006</v>
      </c>
      <c r="J3209" s="35">
        <v>0</v>
      </c>
      <c r="K3209" s="35">
        <v>0</v>
      </c>
      <c r="L3209" s="35">
        <v>0</v>
      </c>
      <c r="M3209" s="35">
        <v>0</v>
      </c>
      <c r="N3209" s="32" t="s">
        <v>19</v>
      </c>
      <c r="O3209" s="32" t="s">
        <v>322</v>
      </c>
      <c r="P3209" s="32">
        <v>0</v>
      </c>
      <c r="Q3209" s="32"/>
    </row>
    <row r="3210" spans="1:17" x14ac:dyDescent="0.25">
      <c r="A3210" s="57">
        <v>42254.435012881942</v>
      </c>
      <c r="B3210" s="32" t="s">
        <v>22</v>
      </c>
      <c r="C3210" s="32" t="s">
        <v>283</v>
      </c>
      <c r="D3210" s="32" t="s">
        <v>282</v>
      </c>
      <c r="E3210" s="32" t="s">
        <v>6771</v>
      </c>
      <c r="F3210" s="32" t="s">
        <v>6772</v>
      </c>
      <c r="G3210" s="32" t="s">
        <v>25</v>
      </c>
      <c r="H3210" s="32" t="s">
        <v>26</v>
      </c>
      <c r="I3210" s="32" t="s">
        <v>2006</v>
      </c>
      <c r="J3210" s="35">
        <v>0</v>
      </c>
      <c r="K3210" s="35">
        <v>0</v>
      </c>
      <c r="L3210" s="35">
        <v>0</v>
      </c>
      <c r="M3210" s="35">
        <v>0</v>
      </c>
      <c r="N3210" s="32" t="s">
        <v>19</v>
      </c>
      <c r="O3210" s="32" t="s">
        <v>24</v>
      </c>
      <c r="P3210" s="32">
        <v>1</v>
      </c>
      <c r="Q3210" s="32"/>
    </row>
    <row r="3211" spans="1:17" x14ac:dyDescent="0.25">
      <c r="A3211" s="57">
        <v>42254.435012881942</v>
      </c>
      <c r="B3211" s="32" t="s">
        <v>22</v>
      </c>
      <c r="C3211" s="32" t="s">
        <v>283</v>
      </c>
      <c r="D3211" s="32" t="s">
        <v>282</v>
      </c>
      <c r="E3211" s="32" t="s">
        <v>6771</v>
      </c>
      <c r="F3211" s="32" t="s">
        <v>6772</v>
      </c>
      <c r="G3211" s="32" t="s">
        <v>29</v>
      </c>
      <c r="H3211" s="32" t="s">
        <v>30</v>
      </c>
      <c r="I3211" s="32" t="s">
        <v>2006</v>
      </c>
      <c r="J3211" s="35">
        <v>0</v>
      </c>
      <c r="K3211" s="35">
        <v>0</v>
      </c>
      <c r="L3211" s="35">
        <v>0</v>
      </c>
      <c r="M3211" s="35">
        <v>3.6</v>
      </c>
      <c r="N3211" s="32" t="s">
        <v>19</v>
      </c>
      <c r="O3211" s="32" t="s">
        <v>24</v>
      </c>
      <c r="P3211" s="32">
        <v>1</v>
      </c>
      <c r="Q3211" s="32"/>
    </row>
    <row r="3212" spans="1:17" x14ac:dyDescent="0.25">
      <c r="A3212" s="57">
        <v>42254.435012881942</v>
      </c>
      <c r="B3212" s="32" t="s">
        <v>22</v>
      </c>
      <c r="C3212" s="32" t="s">
        <v>283</v>
      </c>
      <c r="D3212" s="32" t="s">
        <v>282</v>
      </c>
      <c r="E3212" s="32" t="s">
        <v>6771</v>
      </c>
      <c r="F3212" s="32" t="s">
        <v>6772</v>
      </c>
      <c r="G3212" s="32" t="s">
        <v>759</v>
      </c>
      <c r="H3212" s="32" t="s">
        <v>758</v>
      </c>
      <c r="I3212" s="32" t="s">
        <v>2006</v>
      </c>
      <c r="J3212" s="35">
        <v>0</v>
      </c>
      <c r="K3212" s="35">
        <v>182.55</v>
      </c>
      <c r="L3212" s="35">
        <v>0</v>
      </c>
      <c r="M3212" s="35">
        <v>0</v>
      </c>
      <c r="N3212" s="32" t="s">
        <v>19</v>
      </c>
      <c r="O3212" s="32" t="s">
        <v>24</v>
      </c>
      <c r="P3212" s="32">
        <v>1</v>
      </c>
      <c r="Q3212" s="32"/>
    </row>
    <row r="3213" spans="1:17" x14ac:dyDescent="0.25">
      <c r="A3213" s="57">
        <v>42254.437029363427</v>
      </c>
      <c r="B3213" s="32" t="s">
        <v>22</v>
      </c>
      <c r="C3213" s="32" t="s">
        <v>5566</v>
      </c>
      <c r="D3213" s="32" t="s">
        <v>5567</v>
      </c>
      <c r="E3213" s="32" t="s">
        <v>6773</v>
      </c>
      <c r="F3213" s="32" t="s">
        <v>6774</v>
      </c>
      <c r="G3213" s="32" t="s">
        <v>25</v>
      </c>
      <c r="H3213" s="32" t="s">
        <v>26</v>
      </c>
      <c r="I3213" s="32" t="s">
        <v>2006</v>
      </c>
      <c r="J3213" s="35">
        <v>0</v>
      </c>
      <c r="K3213" s="35">
        <v>0</v>
      </c>
      <c r="L3213" s="35">
        <v>0</v>
      </c>
      <c r="M3213" s="35">
        <v>0</v>
      </c>
      <c r="N3213" s="32" t="s">
        <v>19</v>
      </c>
      <c r="O3213" s="32" t="s">
        <v>357</v>
      </c>
      <c r="P3213" s="32">
        <v>1.25</v>
      </c>
      <c r="Q3213" s="32"/>
    </row>
    <row r="3214" spans="1:17" x14ac:dyDescent="0.25">
      <c r="A3214" s="57">
        <v>42254.437029363427</v>
      </c>
      <c r="B3214" s="32" t="s">
        <v>22</v>
      </c>
      <c r="C3214" s="32" t="s">
        <v>5566</v>
      </c>
      <c r="D3214" s="32" t="s">
        <v>5567</v>
      </c>
      <c r="E3214" s="32" t="s">
        <v>6773</v>
      </c>
      <c r="F3214" s="32" t="s">
        <v>6774</v>
      </c>
      <c r="G3214" s="32" t="s">
        <v>380</v>
      </c>
      <c r="H3214" s="32" t="s">
        <v>379</v>
      </c>
      <c r="I3214" s="32" t="s">
        <v>2006</v>
      </c>
      <c r="J3214" s="35">
        <v>0</v>
      </c>
      <c r="K3214" s="35">
        <v>0</v>
      </c>
      <c r="L3214" s="35">
        <v>0</v>
      </c>
      <c r="M3214" s="35">
        <v>1</v>
      </c>
      <c r="N3214" s="32" t="s">
        <v>19</v>
      </c>
      <c r="O3214" s="32" t="s">
        <v>357</v>
      </c>
      <c r="P3214" s="32">
        <v>1</v>
      </c>
      <c r="Q3214" s="32"/>
    </row>
    <row r="3215" spans="1:17" x14ac:dyDescent="0.25">
      <c r="A3215" s="57">
        <v>42254.437029363427</v>
      </c>
      <c r="B3215" s="32" t="s">
        <v>22</v>
      </c>
      <c r="C3215" s="32" t="s">
        <v>5566</v>
      </c>
      <c r="D3215" s="32" t="s">
        <v>5567</v>
      </c>
      <c r="E3215" s="32" t="s">
        <v>6773</v>
      </c>
      <c r="F3215" s="32" t="s">
        <v>6774</v>
      </c>
      <c r="G3215" s="32" t="s">
        <v>380</v>
      </c>
      <c r="H3215" s="32" t="s">
        <v>379</v>
      </c>
      <c r="I3215" s="32" t="s">
        <v>2006</v>
      </c>
      <c r="J3215" s="35">
        <v>0</v>
      </c>
      <c r="K3215" s="35">
        <v>0</v>
      </c>
      <c r="L3215" s="35">
        <v>0</v>
      </c>
      <c r="M3215" s="35">
        <v>4</v>
      </c>
      <c r="N3215" s="32" t="s">
        <v>19</v>
      </c>
      <c r="O3215" s="32" t="s">
        <v>357</v>
      </c>
      <c r="P3215" s="32">
        <v>1</v>
      </c>
      <c r="Q3215" s="32"/>
    </row>
    <row r="3216" spans="1:17" x14ac:dyDescent="0.25">
      <c r="A3216" s="57">
        <v>42254.437029363427</v>
      </c>
      <c r="B3216" s="32" t="s">
        <v>22</v>
      </c>
      <c r="C3216" s="32" t="s">
        <v>5566</v>
      </c>
      <c r="D3216" s="32" t="s">
        <v>5567</v>
      </c>
      <c r="E3216" s="32" t="s">
        <v>6773</v>
      </c>
      <c r="F3216" s="32" t="s">
        <v>6774</v>
      </c>
      <c r="G3216" s="32" t="s">
        <v>29</v>
      </c>
      <c r="H3216" s="32" t="s">
        <v>30</v>
      </c>
      <c r="I3216" s="32" t="s">
        <v>2006</v>
      </c>
      <c r="J3216" s="35">
        <v>0</v>
      </c>
      <c r="K3216" s="35">
        <v>0</v>
      </c>
      <c r="L3216" s="35">
        <v>0</v>
      </c>
      <c r="M3216" s="35">
        <v>4.43</v>
      </c>
      <c r="N3216" s="32" t="s">
        <v>19</v>
      </c>
      <c r="O3216" s="32" t="s">
        <v>357</v>
      </c>
      <c r="P3216" s="32">
        <v>1</v>
      </c>
      <c r="Q3216" s="32"/>
    </row>
    <row r="3217" spans="1:17" x14ac:dyDescent="0.25">
      <c r="A3217" s="57">
        <v>42254.45297445602</v>
      </c>
      <c r="B3217" s="32" t="s">
        <v>4333</v>
      </c>
      <c r="C3217" s="32" t="s">
        <v>335</v>
      </c>
      <c r="D3217" s="32" t="s">
        <v>334</v>
      </c>
      <c r="E3217" s="32" t="s">
        <v>5914</v>
      </c>
      <c r="F3217" s="32" t="s">
        <v>6775</v>
      </c>
      <c r="G3217" s="32" t="s">
        <v>25</v>
      </c>
      <c r="H3217" s="32" t="s">
        <v>26</v>
      </c>
      <c r="I3217" s="32" t="s">
        <v>2006</v>
      </c>
      <c r="J3217" s="35">
        <v>0</v>
      </c>
      <c r="K3217" s="35">
        <v>0</v>
      </c>
      <c r="L3217" s="35">
        <v>0</v>
      </c>
      <c r="M3217" s="35">
        <v>0</v>
      </c>
      <c r="N3217" s="32" t="s">
        <v>19</v>
      </c>
      <c r="O3217" s="32" t="s">
        <v>41</v>
      </c>
      <c r="P3217" s="32">
        <v>1</v>
      </c>
      <c r="Q3217" s="32" t="s">
        <v>6776</v>
      </c>
    </row>
    <row r="3218" spans="1:17" x14ac:dyDescent="0.25">
      <c r="A3218" s="57">
        <v>42254.45297445602</v>
      </c>
      <c r="B3218" s="32" t="s">
        <v>4333</v>
      </c>
      <c r="C3218" s="32" t="s">
        <v>335</v>
      </c>
      <c r="D3218" s="32" t="s">
        <v>334</v>
      </c>
      <c r="E3218" s="32" t="s">
        <v>5914</v>
      </c>
      <c r="F3218" s="32" t="s">
        <v>6775</v>
      </c>
      <c r="G3218" s="32" t="s">
        <v>367</v>
      </c>
      <c r="H3218" s="32" t="s">
        <v>366</v>
      </c>
      <c r="I3218" s="32" t="s">
        <v>2006</v>
      </c>
      <c r="J3218" s="35">
        <v>0</v>
      </c>
      <c r="K3218" s="35">
        <v>0</v>
      </c>
      <c r="L3218" s="35">
        <v>14.25</v>
      </c>
      <c r="M3218" s="35">
        <v>0</v>
      </c>
      <c r="N3218" s="32" t="s">
        <v>19</v>
      </c>
      <c r="O3218" s="32" t="s">
        <v>41</v>
      </c>
      <c r="P3218" s="32">
        <v>1</v>
      </c>
      <c r="Q3218" s="32" t="s">
        <v>6776</v>
      </c>
    </row>
    <row r="3219" spans="1:17" x14ac:dyDescent="0.25">
      <c r="A3219" s="57">
        <v>42254.457189548608</v>
      </c>
      <c r="B3219" s="32" t="s">
        <v>21</v>
      </c>
      <c r="C3219" s="32" t="s">
        <v>6777</v>
      </c>
      <c r="D3219" s="32" t="s">
        <v>334</v>
      </c>
      <c r="E3219" s="32" t="s">
        <v>5849</v>
      </c>
      <c r="F3219" s="32" t="s">
        <v>6778</v>
      </c>
      <c r="G3219" s="32" t="s">
        <v>367</v>
      </c>
      <c r="H3219" s="32" t="s">
        <v>366</v>
      </c>
      <c r="I3219" s="32" t="s">
        <v>2007</v>
      </c>
      <c r="J3219" s="35">
        <v>0</v>
      </c>
      <c r="K3219" s="35">
        <v>0</v>
      </c>
      <c r="L3219" s="35">
        <v>0</v>
      </c>
      <c r="M3219" s="35">
        <v>0</v>
      </c>
      <c r="N3219" s="32" t="s">
        <v>19</v>
      </c>
      <c r="O3219" s="32" t="s">
        <v>41</v>
      </c>
      <c r="P3219" s="32">
        <v>1</v>
      </c>
      <c r="Q3219" s="32" t="s">
        <v>6779</v>
      </c>
    </row>
    <row r="3220" spans="1:17" x14ac:dyDescent="0.25">
      <c r="A3220" s="57">
        <v>42254.457189548608</v>
      </c>
      <c r="B3220" s="32" t="s">
        <v>21</v>
      </c>
      <c r="C3220" s="32" t="s">
        <v>6777</v>
      </c>
      <c r="D3220" s="32" t="s">
        <v>334</v>
      </c>
      <c r="E3220" s="32" t="s">
        <v>5849</v>
      </c>
      <c r="F3220" s="32" t="s">
        <v>6778</v>
      </c>
      <c r="G3220" s="32" t="s">
        <v>367</v>
      </c>
      <c r="H3220" s="32" t="s">
        <v>366</v>
      </c>
      <c r="I3220" s="32" t="s">
        <v>2007</v>
      </c>
      <c r="J3220" s="35">
        <v>0</v>
      </c>
      <c r="K3220" s="35">
        <v>0</v>
      </c>
      <c r="L3220" s="35">
        <v>14.25</v>
      </c>
      <c r="M3220" s="35">
        <v>0</v>
      </c>
      <c r="N3220" s="32" t="s">
        <v>19</v>
      </c>
      <c r="O3220" s="32" t="s">
        <v>41</v>
      </c>
      <c r="P3220" s="32">
        <v>1</v>
      </c>
      <c r="Q3220" s="32" t="s">
        <v>6779</v>
      </c>
    </row>
    <row r="3221" spans="1:17" x14ac:dyDescent="0.25">
      <c r="A3221" s="57">
        <v>42254.457189548608</v>
      </c>
      <c r="B3221" s="32" t="s">
        <v>21</v>
      </c>
      <c r="C3221" s="32" t="s">
        <v>6777</v>
      </c>
      <c r="D3221" s="32" t="s">
        <v>334</v>
      </c>
      <c r="E3221" s="32" t="s">
        <v>5849</v>
      </c>
      <c r="F3221" s="32" t="s">
        <v>6778</v>
      </c>
      <c r="G3221" s="32" t="s">
        <v>367</v>
      </c>
      <c r="H3221" s="32" t="s">
        <v>366</v>
      </c>
      <c r="I3221" s="32" t="s">
        <v>2007</v>
      </c>
      <c r="J3221" s="35">
        <v>0</v>
      </c>
      <c r="K3221" s="35">
        <v>0</v>
      </c>
      <c r="L3221" s="35">
        <v>14.25</v>
      </c>
      <c r="M3221" s="35">
        <v>0</v>
      </c>
      <c r="N3221" s="32" t="s">
        <v>19</v>
      </c>
      <c r="O3221" s="32" t="s">
        <v>41</v>
      </c>
      <c r="P3221" s="32">
        <v>1</v>
      </c>
      <c r="Q3221" s="32" t="s">
        <v>6779</v>
      </c>
    </row>
    <row r="3222" spans="1:17" x14ac:dyDescent="0.25">
      <c r="A3222" s="57">
        <v>42254.457189548608</v>
      </c>
      <c r="B3222" s="32" t="s">
        <v>21</v>
      </c>
      <c r="C3222" s="32" t="s">
        <v>6777</v>
      </c>
      <c r="D3222" s="32" t="s">
        <v>334</v>
      </c>
      <c r="E3222" s="32" t="s">
        <v>5849</v>
      </c>
      <c r="F3222" s="32" t="s">
        <v>6778</v>
      </c>
      <c r="G3222" s="32" t="s">
        <v>367</v>
      </c>
      <c r="H3222" s="32" t="s">
        <v>366</v>
      </c>
      <c r="I3222" s="32" t="s">
        <v>2007</v>
      </c>
      <c r="J3222" s="35">
        <v>0</v>
      </c>
      <c r="K3222" s="35">
        <v>0</v>
      </c>
      <c r="L3222" s="35">
        <v>14.25</v>
      </c>
      <c r="M3222" s="35">
        <v>0</v>
      </c>
      <c r="N3222" s="32" t="s">
        <v>19</v>
      </c>
      <c r="O3222" s="32" t="s">
        <v>41</v>
      </c>
      <c r="P3222" s="32">
        <v>1</v>
      </c>
      <c r="Q3222" s="32" t="s">
        <v>6779</v>
      </c>
    </row>
    <row r="3223" spans="1:17" x14ac:dyDescent="0.25">
      <c r="A3223" s="57">
        <v>42254.457189548608</v>
      </c>
      <c r="B3223" s="32" t="s">
        <v>21</v>
      </c>
      <c r="C3223" s="32" t="s">
        <v>6777</v>
      </c>
      <c r="D3223" s="32" t="s">
        <v>334</v>
      </c>
      <c r="E3223" s="32" t="s">
        <v>5849</v>
      </c>
      <c r="F3223" s="32" t="s">
        <v>6778</v>
      </c>
      <c r="G3223" s="32" t="s">
        <v>367</v>
      </c>
      <c r="H3223" s="32" t="s">
        <v>366</v>
      </c>
      <c r="I3223" s="32" t="s">
        <v>2007</v>
      </c>
      <c r="J3223" s="35">
        <v>0</v>
      </c>
      <c r="K3223" s="35">
        <v>0</v>
      </c>
      <c r="L3223" s="35">
        <v>14.25</v>
      </c>
      <c r="M3223" s="35">
        <v>0</v>
      </c>
      <c r="N3223" s="32" t="s">
        <v>19</v>
      </c>
      <c r="O3223" s="32" t="s">
        <v>41</v>
      </c>
      <c r="P3223" s="32">
        <v>1</v>
      </c>
      <c r="Q3223" s="32" t="s">
        <v>6779</v>
      </c>
    </row>
    <row r="3224" spans="1:17" x14ac:dyDescent="0.25">
      <c r="A3224" s="57">
        <v>42254.457189548608</v>
      </c>
      <c r="B3224" s="32" t="s">
        <v>21</v>
      </c>
      <c r="C3224" s="32" t="s">
        <v>6777</v>
      </c>
      <c r="D3224" s="32" t="s">
        <v>334</v>
      </c>
      <c r="E3224" s="32" t="s">
        <v>5849</v>
      </c>
      <c r="F3224" s="32" t="s">
        <v>6778</v>
      </c>
      <c r="G3224" s="32" t="s">
        <v>367</v>
      </c>
      <c r="H3224" s="32" t="s">
        <v>366</v>
      </c>
      <c r="I3224" s="32" t="s">
        <v>2007</v>
      </c>
      <c r="J3224" s="35">
        <v>0</v>
      </c>
      <c r="K3224" s="35">
        <v>0</v>
      </c>
      <c r="L3224" s="35">
        <v>14.25</v>
      </c>
      <c r="M3224" s="35">
        <v>0</v>
      </c>
      <c r="N3224" s="32" t="s">
        <v>19</v>
      </c>
      <c r="O3224" s="32" t="s">
        <v>41</v>
      </c>
      <c r="P3224" s="32">
        <v>1</v>
      </c>
      <c r="Q3224" s="32" t="s">
        <v>6779</v>
      </c>
    </row>
    <row r="3225" spans="1:17" x14ac:dyDescent="0.25">
      <c r="A3225" s="57">
        <v>42254.457189548608</v>
      </c>
      <c r="B3225" s="32" t="s">
        <v>21</v>
      </c>
      <c r="C3225" s="32" t="s">
        <v>6777</v>
      </c>
      <c r="D3225" s="32" t="s">
        <v>334</v>
      </c>
      <c r="E3225" s="32" t="s">
        <v>5849</v>
      </c>
      <c r="F3225" s="32" t="s">
        <v>6778</v>
      </c>
      <c r="G3225" s="32" t="s">
        <v>367</v>
      </c>
      <c r="H3225" s="32" t="s">
        <v>366</v>
      </c>
      <c r="I3225" s="32" t="s">
        <v>2007</v>
      </c>
      <c r="J3225" s="35">
        <v>0</v>
      </c>
      <c r="K3225" s="35">
        <v>0</v>
      </c>
      <c r="L3225" s="35">
        <v>14.25</v>
      </c>
      <c r="M3225" s="35">
        <v>0</v>
      </c>
      <c r="N3225" s="32" t="s">
        <v>19</v>
      </c>
      <c r="O3225" s="32" t="s">
        <v>41</v>
      </c>
      <c r="P3225" s="32">
        <v>1</v>
      </c>
      <c r="Q3225" s="32" t="s">
        <v>6779</v>
      </c>
    </row>
    <row r="3226" spans="1:17" x14ac:dyDescent="0.25">
      <c r="A3226" s="57">
        <v>42254.457189548608</v>
      </c>
      <c r="B3226" s="32" t="s">
        <v>21</v>
      </c>
      <c r="C3226" s="32" t="s">
        <v>6777</v>
      </c>
      <c r="D3226" s="32" t="s">
        <v>334</v>
      </c>
      <c r="E3226" s="32" t="s">
        <v>5849</v>
      </c>
      <c r="F3226" s="32" t="s">
        <v>6778</v>
      </c>
      <c r="G3226" s="32" t="s">
        <v>367</v>
      </c>
      <c r="H3226" s="32" t="s">
        <v>366</v>
      </c>
      <c r="I3226" s="32" t="s">
        <v>2007</v>
      </c>
      <c r="J3226" s="35">
        <v>0</v>
      </c>
      <c r="K3226" s="35">
        <v>0</v>
      </c>
      <c r="L3226" s="35">
        <v>14.25</v>
      </c>
      <c r="M3226" s="35">
        <v>0</v>
      </c>
      <c r="N3226" s="32" t="s">
        <v>19</v>
      </c>
      <c r="O3226" s="32" t="s">
        <v>41</v>
      </c>
      <c r="P3226" s="32">
        <v>1</v>
      </c>
      <c r="Q3226" s="32" t="s">
        <v>6779</v>
      </c>
    </row>
    <row r="3227" spans="1:17" x14ac:dyDescent="0.25">
      <c r="A3227" s="57">
        <v>42254.457189548608</v>
      </c>
      <c r="B3227" s="32" t="s">
        <v>21</v>
      </c>
      <c r="C3227" s="32" t="s">
        <v>6777</v>
      </c>
      <c r="D3227" s="32" t="s">
        <v>334</v>
      </c>
      <c r="E3227" s="32" t="s">
        <v>5849</v>
      </c>
      <c r="F3227" s="32" t="s">
        <v>6778</v>
      </c>
      <c r="G3227" s="32" t="s">
        <v>367</v>
      </c>
      <c r="H3227" s="32" t="s">
        <v>366</v>
      </c>
      <c r="I3227" s="32" t="s">
        <v>2007</v>
      </c>
      <c r="J3227" s="35">
        <v>0</v>
      </c>
      <c r="K3227" s="35">
        <v>0</v>
      </c>
      <c r="L3227" s="35">
        <v>14.25</v>
      </c>
      <c r="M3227" s="35">
        <v>0</v>
      </c>
      <c r="N3227" s="32" t="s">
        <v>19</v>
      </c>
      <c r="O3227" s="32" t="s">
        <v>41</v>
      </c>
      <c r="P3227" s="32">
        <v>1</v>
      </c>
      <c r="Q3227" s="32" t="s">
        <v>6779</v>
      </c>
    </row>
    <row r="3228" spans="1:17" x14ac:dyDescent="0.25">
      <c r="A3228" s="57">
        <v>42254.457189548608</v>
      </c>
      <c r="B3228" s="32" t="s">
        <v>21</v>
      </c>
      <c r="C3228" s="32" t="s">
        <v>6777</v>
      </c>
      <c r="D3228" s="32" t="s">
        <v>334</v>
      </c>
      <c r="E3228" s="32" t="s">
        <v>5849</v>
      </c>
      <c r="F3228" s="32" t="s">
        <v>6778</v>
      </c>
      <c r="G3228" s="32" t="s">
        <v>367</v>
      </c>
      <c r="H3228" s="32" t="s">
        <v>366</v>
      </c>
      <c r="I3228" s="32" t="s">
        <v>2007</v>
      </c>
      <c r="J3228" s="35">
        <v>0</v>
      </c>
      <c r="K3228" s="35">
        <v>0</v>
      </c>
      <c r="L3228" s="35">
        <v>14.25</v>
      </c>
      <c r="M3228" s="35">
        <v>0</v>
      </c>
      <c r="N3228" s="32" t="s">
        <v>19</v>
      </c>
      <c r="O3228" s="32" t="s">
        <v>41</v>
      </c>
      <c r="P3228" s="32">
        <v>1</v>
      </c>
      <c r="Q3228" s="32" t="s">
        <v>6779</v>
      </c>
    </row>
    <row r="3229" spans="1:17" x14ac:dyDescent="0.25">
      <c r="A3229" s="57">
        <v>42254.457189548608</v>
      </c>
      <c r="B3229" s="32" t="s">
        <v>21</v>
      </c>
      <c r="C3229" s="32" t="s">
        <v>6777</v>
      </c>
      <c r="D3229" s="32" t="s">
        <v>334</v>
      </c>
      <c r="E3229" s="32" t="s">
        <v>5849</v>
      </c>
      <c r="F3229" s="32" t="s">
        <v>6778</v>
      </c>
      <c r="G3229" s="32" t="s">
        <v>367</v>
      </c>
      <c r="H3229" s="32" t="s">
        <v>366</v>
      </c>
      <c r="I3229" s="32" t="s">
        <v>2007</v>
      </c>
      <c r="J3229" s="35">
        <v>0</v>
      </c>
      <c r="K3229" s="35">
        <v>0</v>
      </c>
      <c r="L3229" s="35">
        <v>14.25</v>
      </c>
      <c r="M3229" s="35">
        <v>0</v>
      </c>
      <c r="N3229" s="32" t="s">
        <v>19</v>
      </c>
      <c r="O3229" s="32" t="s">
        <v>41</v>
      </c>
      <c r="P3229" s="32">
        <v>1</v>
      </c>
      <c r="Q3229" s="32" t="s">
        <v>6779</v>
      </c>
    </row>
    <row r="3230" spans="1:17" x14ac:dyDescent="0.25">
      <c r="A3230" s="57">
        <v>42254.457189548608</v>
      </c>
      <c r="B3230" s="32" t="s">
        <v>21</v>
      </c>
      <c r="C3230" s="32" t="s">
        <v>6777</v>
      </c>
      <c r="D3230" s="32" t="s">
        <v>334</v>
      </c>
      <c r="E3230" s="32" t="s">
        <v>5849</v>
      </c>
      <c r="F3230" s="32" t="s">
        <v>6778</v>
      </c>
      <c r="G3230" s="32" t="s">
        <v>367</v>
      </c>
      <c r="H3230" s="32" t="s">
        <v>366</v>
      </c>
      <c r="I3230" s="32" t="s">
        <v>2007</v>
      </c>
      <c r="J3230" s="35">
        <v>0</v>
      </c>
      <c r="K3230" s="35">
        <v>0</v>
      </c>
      <c r="L3230" s="35">
        <v>14.25</v>
      </c>
      <c r="M3230" s="35">
        <v>0</v>
      </c>
      <c r="N3230" s="32" t="s">
        <v>19</v>
      </c>
      <c r="O3230" s="32" t="s">
        <v>41</v>
      </c>
      <c r="P3230" s="32">
        <v>1</v>
      </c>
      <c r="Q3230" s="32" t="s">
        <v>6779</v>
      </c>
    </row>
    <row r="3231" spans="1:17" x14ac:dyDescent="0.25">
      <c r="A3231" s="57">
        <v>42254.457189548608</v>
      </c>
      <c r="B3231" s="32" t="s">
        <v>21</v>
      </c>
      <c r="C3231" s="32" t="s">
        <v>6777</v>
      </c>
      <c r="D3231" s="32" t="s">
        <v>334</v>
      </c>
      <c r="E3231" s="32" t="s">
        <v>5849</v>
      </c>
      <c r="F3231" s="32" t="s">
        <v>6778</v>
      </c>
      <c r="G3231" s="32" t="s">
        <v>367</v>
      </c>
      <c r="H3231" s="32" t="s">
        <v>366</v>
      </c>
      <c r="I3231" s="32" t="s">
        <v>2007</v>
      </c>
      <c r="J3231" s="35">
        <v>0</v>
      </c>
      <c r="K3231" s="35">
        <v>0</v>
      </c>
      <c r="L3231" s="35">
        <v>14.25</v>
      </c>
      <c r="M3231" s="35">
        <v>0</v>
      </c>
      <c r="N3231" s="32" t="s">
        <v>19</v>
      </c>
      <c r="O3231" s="32" t="s">
        <v>41</v>
      </c>
      <c r="P3231" s="32">
        <v>1</v>
      </c>
      <c r="Q3231" s="32" t="s">
        <v>6779</v>
      </c>
    </row>
    <row r="3232" spans="1:17" x14ac:dyDescent="0.25">
      <c r="A3232" s="57">
        <v>42254.457189548608</v>
      </c>
      <c r="B3232" s="32" t="s">
        <v>21</v>
      </c>
      <c r="C3232" s="32" t="s">
        <v>6777</v>
      </c>
      <c r="D3232" s="32" t="s">
        <v>334</v>
      </c>
      <c r="E3232" s="32" t="s">
        <v>5849</v>
      </c>
      <c r="F3232" s="32" t="s">
        <v>6778</v>
      </c>
      <c r="G3232" s="32" t="s">
        <v>367</v>
      </c>
      <c r="H3232" s="32" t="s">
        <v>366</v>
      </c>
      <c r="I3232" s="32" t="s">
        <v>2007</v>
      </c>
      <c r="J3232" s="35">
        <v>0</v>
      </c>
      <c r="K3232" s="35">
        <v>0</v>
      </c>
      <c r="L3232" s="35">
        <v>14.25</v>
      </c>
      <c r="M3232" s="35">
        <v>0</v>
      </c>
      <c r="N3232" s="32" t="s">
        <v>19</v>
      </c>
      <c r="O3232" s="32" t="s">
        <v>41</v>
      </c>
      <c r="P3232" s="32">
        <v>1</v>
      </c>
      <c r="Q3232" s="32" t="s">
        <v>6779</v>
      </c>
    </row>
    <row r="3233" spans="1:17" x14ac:dyDescent="0.25">
      <c r="A3233" s="57">
        <v>42254.457189548608</v>
      </c>
      <c r="B3233" s="32" t="s">
        <v>21</v>
      </c>
      <c r="C3233" s="32" t="s">
        <v>6777</v>
      </c>
      <c r="D3233" s="32" t="s">
        <v>334</v>
      </c>
      <c r="E3233" s="32" t="s">
        <v>5849</v>
      </c>
      <c r="F3233" s="32" t="s">
        <v>6778</v>
      </c>
      <c r="G3233" s="32" t="s">
        <v>367</v>
      </c>
      <c r="H3233" s="32" t="s">
        <v>366</v>
      </c>
      <c r="I3233" s="32" t="s">
        <v>2007</v>
      </c>
      <c r="J3233" s="35">
        <v>0</v>
      </c>
      <c r="K3233" s="35">
        <v>0</v>
      </c>
      <c r="L3233" s="35">
        <v>14.25</v>
      </c>
      <c r="M3233" s="35">
        <v>0</v>
      </c>
      <c r="N3233" s="32" t="s">
        <v>19</v>
      </c>
      <c r="O3233" s="32" t="s">
        <v>41</v>
      </c>
      <c r="P3233" s="32">
        <v>1</v>
      </c>
      <c r="Q3233" s="32" t="s">
        <v>6779</v>
      </c>
    </row>
    <row r="3234" spans="1:17" x14ac:dyDescent="0.25">
      <c r="A3234" s="57">
        <v>42254.458202511574</v>
      </c>
      <c r="B3234" s="32"/>
      <c r="C3234" s="32" t="s">
        <v>340</v>
      </c>
      <c r="D3234" s="32" t="s">
        <v>334</v>
      </c>
      <c r="E3234" s="32" t="s">
        <v>6780</v>
      </c>
      <c r="F3234" s="32" t="s">
        <v>6781</v>
      </c>
      <c r="G3234" s="32" t="s">
        <v>58</v>
      </c>
      <c r="H3234" s="32" t="s">
        <v>59</v>
      </c>
      <c r="I3234" s="32" t="s">
        <v>2006</v>
      </c>
      <c r="J3234" s="35">
        <v>0</v>
      </c>
      <c r="K3234" s="35">
        <v>0</v>
      </c>
      <c r="L3234" s="35">
        <v>0</v>
      </c>
      <c r="M3234" s="35">
        <v>0</v>
      </c>
      <c r="N3234" s="32" t="s">
        <v>19</v>
      </c>
      <c r="O3234" s="32" t="s">
        <v>322</v>
      </c>
      <c r="P3234" s="32">
        <v>0</v>
      </c>
      <c r="Q3234" s="32"/>
    </row>
    <row r="3235" spans="1:17" x14ac:dyDescent="0.25">
      <c r="A3235" s="57">
        <v>42254.460786805554</v>
      </c>
      <c r="B3235" s="32" t="s">
        <v>44</v>
      </c>
      <c r="C3235" s="32" t="s">
        <v>6782</v>
      </c>
      <c r="D3235" s="32" t="s">
        <v>334</v>
      </c>
      <c r="E3235" s="32" t="s">
        <v>5875</v>
      </c>
      <c r="F3235" s="32" t="s">
        <v>6783</v>
      </c>
      <c r="G3235" s="32" t="s">
        <v>25</v>
      </c>
      <c r="H3235" s="32" t="s">
        <v>26</v>
      </c>
      <c r="I3235" s="32" t="s">
        <v>2006</v>
      </c>
      <c r="J3235" s="35">
        <v>0</v>
      </c>
      <c r="K3235" s="35">
        <v>0</v>
      </c>
      <c r="L3235" s="35">
        <v>0</v>
      </c>
      <c r="M3235" s="35">
        <v>0</v>
      </c>
      <c r="N3235" s="32" t="s">
        <v>19</v>
      </c>
      <c r="O3235" s="32" t="s">
        <v>41</v>
      </c>
      <c r="P3235" s="32">
        <v>1</v>
      </c>
      <c r="Q3235" s="32" t="s">
        <v>6784</v>
      </c>
    </row>
    <row r="3236" spans="1:17" x14ac:dyDescent="0.25">
      <c r="A3236" s="57">
        <v>42254.460786805554</v>
      </c>
      <c r="B3236" s="32" t="s">
        <v>44</v>
      </c>
      <c r="C3236" s="32" t="s">
        <v>6782</v>
      </c>
      <c r="D3236" s="32" t="s">
        <v>334</v>
      </c>
      <c r="E3236" s="32" t="s">
        <v>5875</v>
      </c>
      <c r="F3236" s="32" t="s">
        <v>6783</v>
      </c>
      <c r="G3236" s="32" t="s">
        <v>367</v>
      </c>
      <c r="H3236" s="32" t="s">
        <v>366</v>
      </c>
      <c r="I3236" s="32" t="s">
        <v>2006</v>
      </c>
      <c r="J3236" s="35">
        <v>0</v>
      </c>
      <c r="K3236" s="35">
        <v>0</v>
      </c>
      <c r="L3236" s="35">
        <v>14.25</v>
      </c>
      <c r="M3236" s="35">
        <v>0</v>
      </c>
      <c r="N3236" s="32" t="s">
        <v>19</v>
      </c>
      <c r="O3236" s="32" t="s">
        <v>41</v>
      </c>
      <c r="P3236" s="32">
        <v>1</v>
      </c>
      <c r="Q3236" s="32" t="s">
        <v>6784</v>
      </c>
    </row>
    <row r="3237" spans="1:17" x14ac:dyDescent="0.25">
      <c r="A3237" s="57">
        <v>42254.468153935188</v>
      </c>
      <c r="B3237" s="32" t="s">
        <v>22</v>
      </c>
      <c r="C3237" s="32" t="s">
        <v>47</v>
      </c>
      <c r="D3237" s="32" t="s">
        <v>48</v>
      </c>
      <c r="E3237" s="32" t="s">
        <v>6785</v>
      </c>
      <c r="F3237" s="32" t="s">
        <v>6786</v>
      </c>
      <c r="G3237" s="32" t="s">
        <v>25</v>
      </c>
      <c r="H3237" s="32" t="s">
        <v>26</v>
      </c>
      <c r="I3237" s="32" t="s">
        <v>2006</v>
      </c>
      <c r="J3237" s="35">
        <v>0</v>
      </c>
      <c r="K3237" s="35">
        <v>0</v>
      </c>
      <c r="L3237" s="35">
        <v>0</v>
      </c>
      <c r="M3237" s="35">
        <v>0</v>
      </c>
      <c r="N3237" s="32" t="s">
        <v>19</v>
      </c>
      <c r="O3237" s="32" t="s">
        <v>27</v>
      </c>
      <c r="P3237" s="32">
        <v>2.67</v>
      </c>
      <c r="Q3237" s="32"/>
    </row>
    <row r="3238" spans="1:17" x14ac:dyDescent="0.25">
      <c r="A3238" s="57">
        <v>42254.468153935188</v>
      </c>
      <c r="B3238" s="32" t="s">
        <v>22</v>
      </c>
      <c r="C3238" s="32" t="s">
        <v>47</v>
      </c>
      <c r="D3238" s="32" t="s">
        <v>48</v>
      </c>
      <c r="E3238" s="32" t="s">
        <v>6785</v>
      </c>
      <c r="F3238" s="32" t="s">
        <v>6786</v>
      </c>
      <c r="G3238" s="32" t="s">
        <v>380</v>
      </c>
      <c r="H3238" s="32" t="s">
        <v>379</v>
      </c>
      <c r="I3238" s="32" t="s">
        <v>2006</v>
      </c>
      <c r="J3238" s="35">
        <v>0</v>
      </c>
      <c r="K3238" s="35">
        <v>0</v>
      </c>
      <c r="L3238" s="35">
        <v>0</v>
      </c>
      <c r="M3238" s="35">
        <v>2</v>
      </c>
      <c r="N3238" s="32" t="s">
        <v>19</v>
      </c>
      <c r="O3238" s="32" t="s">
        <v>27</v>
      </c>
      <c r="P3238" s="32">
        <v>1</v>
      </c>
      <c r="Q3238" s="32"/>
    </row>
    <row r="3239" spans="1:17" x14ac:dyDescent="0.25">
      <c r="A3239" s="57">
        <v>42254.468153935188</v>
      </c>
      <c r="B3239" s="32" t="s">
        <v>22</v>
      </c>
      <c r="C3239" s="32" t="s">
        <v>47</v>
      </c>
      <c r="D3239" s="32" t="s">
        <v>48</v>
      </c>
      <c r="E3239" s="32" t="s">
        <v>6785</v>
      </c>
      <c r="F3239" s="32" t="s">
        <v>6786</v>
      </c>
      <c r="G3239" s="32" t="s">
        <v>29</v>
      </c>
      <c r="H3239" s="32" t="s">
        <v>30</v>
      </c>
      <c r="I3239" s="32" t="s">
        <v>2006</v>
      </c>
      <c r="J3239" s="35">
        <v>0</v>
      </c>
      <c r="K3239" s="35">
        <v>0</v>
      </c>
      <c r="L3239" s="35">
        <v>0</v>
      </c>
      <c r="M3239" s="35">
        <v>2.88</v>
      </c>
      <c r="N3239" s="32" t="s">
        <v>19</v>
      </c>
      <c r="O3239" s="32" t="s">
        <v>27</v>
      </c>
      <c r="P3239" s="32">
        <v>1</v>
      </c>
      <c r="Q3239" s="32"/>
    </row>
    <row r="3240" spans="1:17" x14ac:dyDescent="0.25">
      <c r="A3240" s="57">
        <v>42254.468153935188</v>
      </c>
      <c r="B3240" s="32" t="s">
        <v>22</v>
      </c>
      <c r="C3240" s="32" t="s">
        <v>47</v>
      </c>
      <c r="D3240" s="32" t="s">
        <v>48</v>
      </c>
      <c r="E3240" s="32" t="s">
        <v>6785</v>
      </c>
      <c r="F3240" s="32" t="s">
        <v>6786</v>
      </c>
      <c r="G3240" s="32" t="s">
        <v>25</v>
      </c>
      <c r="H3240" s="32" t="s">
        <v>26</v>
      </c>
      <c r="I3240" s="32" t="s">
        <v>2006</v>
      </c>
      <c r="J3240" s="35">
        <v>0</v>
      </c>
      <c r="K3240" s="35">
        <v>0</v>
      </c>
      <c r="L3240" s="35">
        <v>0</v>
      </c>
      <c r="M3240" s="35">
        <v>0</v>
      </c>
      <c r="N3240" s="32" t="s">
        <v>19</v>
      </c>
      <c r="O3240" s="32" t="s">
        <v>27</v>
      </c>
      <c r="P3240" s="32">
        <v>3</v>
      </c>
      <c r="Q3240" s="32"/>
    </row>
    <row r="3241" spans="1:17" x14ac:dyDescent="0.25">
      <c r="A3241" s="57">
        <v>42254.499708020834</v>
      </c>
      <c r="B3241" s="32"/>
      <c r="C3241" s="32" t="s">
        <v>655</v>
      </c>
      <c r="D3241" s="32" t="s">
        <v>334</v>
      </c>
      <c r="E3241" s="32" t="s">
        <v>6787</v>
      </c>
      <c r="F3241" s="32" t="s">
        <v>6788</v>
      </c>
      <c r="G3241" s="32" t="s">
        <v>58</v>
      </c>
      <c r="H3241" s="32" t="s">
        <v>59</v>
      </c>
      <c r="I3241" s="32" t="s">
        <v>2006</v>
      </c>
      <c r="J3241" s="35">
        <v>0</v>
      </c>
      <c r="K3241" s="35">
        <v>0</v>
      </c>
      <c r="L3241" s="35">
        <v>0</v>
      </c>
      <c r="M3241" s="35">
        <v>0</v>
      </c>
      <c r="N3241" s="32" t="s">
        <v>19</v>
      </c>
      <c r="O3241" s="32" t="s">
        <v>322</v>
      </c>
      <c r="P3241" s="32">
        <v>0</v>
      </c>
      <c r="Q3241" s="32"/>
    </row>
    <row r="3242" spans="1:17" x14ac:dyDescent="0.25">
      <c r="A3242" s="57">
        <v>42254.510552662039</v>
      </c>
      <c r="B3242" s="32"/>
      <c r="C3242" s="32" t="s">
        <v>819</v>
      </c>
      <c r="D3242" s="32" t="s">
        <v>334</v>
      </c>
      <c r="E3242" s="32" t="s">
        <v>6789</v>
      </c>
      <c r="F3242" s="32" t="s">
        <v>6790</v>
      </c>
      <c r="G3242" s="32" t="s">
        <v>58</v>
      </c>
      <c r="H3242" s="32" t="s">
        <v>59</v>
      </c>
      <c r="I3242" s="32" t="s">
        <v>2006</v>
      </c>
      <c r="J3242" s="35">
        <v>0</v>
      </c>
      <c r="K3242" s="35">
        <v>0</v>
      </c>
      <c r="L3242" s="35">
        <v>0</v>
      </c>
      <c r="M3242" s="35">
        <v>0</v>
      </c>
      <c r="N3242" s="32" t="s">
        <v>19</v>
      </c>
      <c r="O3242" s="32" t="s">
        <v>322</v>
      </c>
      <c r="P3242" s="32">
        <v>0</v>
      </c>
      <c r="Q3242" s="32"/>
    </row>
    <row r="3243" spans="1:17" x14ac:dyDescent="0.25">
      <c r="A3243" s="57">
        <v>42254.564582673614</v>
      </c>
      <c r="B3243" s="32"/>
      <c r="C3243" s="32" t="s">
        <v>2475</v>
      </c>
      <c r="D3243" s="32" t="s">
        <v>334</v>
      </c>
      <c r="E3243" s="32" t="s">
        <v>6791</v>
      </c>
      <c r="F3243" s="32" t="s">
        <v>6792</v>
      </c>
      <c r="G3243" s="32" t="s">
        <v>58</v>
      </c>
      <c r="H3243" s="32" t="s">
        <v>59</v>
      </c>
      <c r="I3243" s="32" t="s">
        <v>2006</v>
      </c>
      <c r="J3243" s="35">
        <v>0</v>
      </c>
      <c r="K3243" s="35">
        <v>0</v>
      </c>
      <c r="L3243" s="35">
        <v>0</v>
      </c>
      <c r="M3243" s="35">
        <v>0</v>
      </c>
      <c r="N3243" s="32" t="s">
        <v>19</v>
      </c>
      <c r="O3243" s="32" t="s">
        <v>322</v>
      </c>
      <c r="P3243" s="32">
        <v>0</v>
      </c>
      <c r="Q3243" s="32"/>
    </row>
    <row r="3244" spans="1:17" x14ac:dyDescent="0.25">
      <c r="A3244" s="57">
        <v>42254.569230208333</v>
      </c>
      <c r="B3244" s="32" t="s">
        <v>22</v>
      </c>
      <c r="C3244" s="32" t="s">
        <v>4960</v>
      </c>
      <c r="D3244" s="32" t="s">
        <v>4961</v>
      </c>
      <c r="E3244" s="32" t="s">
        <v>6793</v>
      </c>
      <c r="F3244" s="32" t="s">
        <v>6794</v>
      </c>
      <c r="G3244" s="32" t="s">
        <v>25</v>
      </c>
      <c r="H3244" s="32" t="s">
        <v>26</v>
      </c>
      <c r="I3244" s="32" t="s">
        <v>2006</v>
      </c>
      <c r="J3244" s="35">
        <v>0</v>
      </c>
      <c r="K3244" s="35">
        <v>0</v>
      </c>
      <c r="L3244" s="35">
        <v>0</v>
      </c>
      <c r="M3244" s="35">
        <v>0</v>
      </c>
      <c r="N3244" s="32" t="s">
        <v>19</v>
      </c>
      <c r="O3244" s="32" t="s">
        <v>27</v>
      </c>
      <c r="P3244" s="32">
        <v>4.5</v>
      </c>
      <c r="Q3244" s="32"/>
    </row>
    <row r="3245" spans="1:17" x14ac:dyDescent="0.25">
      <c r="A3245" s="57">
        <v>42254.569230208333</v>
      </c>
      <c r="B3245" s="32" t="s">
        <v>22</v>
      </c>
      <c r="C3245" s="32" t="s">
        <v>4960</v>
      </c>
      <c r="D3245" s="32" t="s">
        <v>4961</v>
      </c>
      <c r="E3245" s="32" t="s">
        <v>6793</v>
      </c>
      <c r="F3245" s="32" t="s">
        <v>6794</v>
      </c>
      <c r="G3245" s="32" t="s">
        <v>29</v>
      </c>
      <c r="H3245" s="32" t="s">
        <v>30</v>
      </c>
      <c r="I3245" s="32" t="s">
        <v>2006</v>
      </c>
      <c r="J3245" s="35">
        <v>0</v>
      </c>
      <c r="K3245" s="35">
        <v>0</v>
      </c>
      <c r="L3245" s="35">
        <v>0</v>
      </c>
      <c r="M3245" s="35">
        <v>5.5</v>
      </c>
      <c r="N3245" s="32" t="s">
        <v>19</v>
      </c>
      <c r="O3245" s="32" t="s">
        <v>27</v>
      </c>
      <c r="P3245" s="32">
        <v>1</v>
      </c>
      <c r="Q3245" s="32"/>
    </row>
    <row r="3246" spans="1:17" x14ac:dyDescent="0.25">
      <c r="A3246" s="57">
        <v>42254.569230208333</v>
      </c>
      <c r="B3246" s="32" t="s">
        <v>22</v>
      </c>
      <c r="C3246" s="32" t="s">
        <v>4960</v>
      </c>
      <c r="D3246" s="32" t="s">
        <v>4961</v>
      </c>
      <c r="E3246" s="32" t="s">
        <v>6793</v>
      </c>
      <c r="F3246" s="32" t="s">
        <v>6794</v>
      </c>
      <c r="G3246" s="32" t="s">
        <v>25</v>
      </c>
      <c r="H3246" s="32" t="s">
        <v>26</v>
      </c>
      <c r="I3246" s="32" t="s">
        <v>2006</v>
      </c>
      <c r="J3246" s="35">
        <v>0</v>
      </c>
      <c r="K3246" s="35">
        <v>0</v>
      </c>
      <c r="L3246" s="35">
        <v>0</v>
      </c>
      <c r="M3246" s="35">
        <v>0</v>
      </c>
      <c r="N3246" s="32" t="s">
        <v>19</v>
      </c>
      <c r="O3246" s="32" t="s">
        <v>27</v>
      </c>
      <c r="P3246" s="32">
        <v>4.5</v>
      </c>
      <c r="Q3246" s="32"/>
    </row>
    <row r="3247" spans="1:17" x14ac:dyDescent="0.25">
      <c r="A3247" s="57">
        <v>42254.569230208333</v>
      </c>
      <c r="B3247" s="32" t="s">
        <v>22</v>
      </c>
      <c r="C3247" s="32" t="s">
        <v>4960</v>
      </c>
      <c r="D3247" s="32" t="s">
        <v>4961</v>
      </c>
      <c r="E3247" s="32" t="s">
        <v>6793</v>
      </c>
      <c r="F3247" s="32" t="s">
        <v>6794</v>
      </c>
      <c r="G3247" s="32" t="s">
        <v>29</v>
      </c>
      <c r="H3247" s="32" t="s">
        <v>30</v>
      </c>
      <c r="I3247" s="32" t="s">
        <v>2006</v>
      </c>
      <c r="J3247" s="35">
        <v>0</v>
      </c>
      <c r="K3247" s="35">
        <v>0</v>
      </c>
      <c r="L3247" s="35">
        <v>0</v>
      </c>
      <c r="M3247" s="35">
        <v>6.1</v>
      </c>
      <c r="N3247" s="32" t="s">
        <v>19</v>
      </c>
      <c r="O3247" s="32" t="s">
        <v>27</v>
      </c>
      <c r="P3247" s="32">
        <v>1</v>
      </c>
      <c r="Q3247" s="32"/>
    </row>
    <row r="3248" spans="1:17" x14ac:dyDescent="0.25">
      <c r="A3248" s="57">
        <v>42254.569230208333</v>
      </c>
      <c r="B3248" s="32" t="s">
        <v>22</v>
      </c>
      <c r="C3248" s="32" t="s">
        <v>4960</v>
      </c>
      <c r="D3248" s="32" t="s">
        <v>4961</v>
      </c>
      <c r="E3248" s="32" t="s">
        <v>6793</v>
      </c>
      <c r="F3248" s="32" t="s">
        <v>6794</v>
      </c>
      <c r="G3248" s="32" t="s">
        <v>380</v>
      </c>
      <c r="H3248" s="32" t="s">
        <v>379</v>
      </c>
      <c r="I3248" s="32" t="s">
        <v>2006</v>
      </c>
      <c r="J3248" s="35">
        <v>0</v>
      </c>
      <c r="K3248" s="35">
        <v>0</v>
      </c>
      <c r="L3248" s="35">
        <v>0</v>
      </c>
      <c r="M3248" s="35">
        <v>2</v>
      </c>
      <c r="N3248" s="32" t="s">
        <v>19</v>
      </c>
      <c r="O3248" s="32" t="s">
        <v>27</v>
      </c>
      <c r="P3248" s="32">
        <v>1</v>
      </c>
      <c r="Q3248" s="32"/>
    </row>
    <row r="3249" spans="1:17" x14ac:dyDescent="0.25">
      <c r="A3249" s="57">
        <v>42254.569230208333</v>
      </c>
      <c r="B3249" s="32" t="s">
        <v>22</v>
      </c>
      <c r="C3249" s="32" t="s">
        <v>4960</v>
      </c>
      <c r="D3249" s="32" t="s">
        <v>4961</v>
      </c>
      <c r="E3249" s="32" t="s">
        <v>6793</v>
      </c>
      <c r="F3249" s="32" t="s">
        <v>6794</v>
      </c>
      <c r="G3249" s="32" t="s">
        <v>380</v>
      </c>
      <c r="H3249" s="32" t="s">
        <v>379</v>
      </c>
      <c r="I3249" s="32" t="s">
        <v>2006</v>
      </c>
      <c r="J3249" s="35">
        <v>0</v>
      </c>
      <c r="K3249" s="35">
        <v>0</v>
      </c>
      <c r="L3249" s="35">
        <v>0</v>
      </c>
      <c r="M3249" s="35">
        <v>1</v>
      </c>
      <c r="N3249" s="32" t="s">
        <v>19</v>
      </c>
      <c r="O3249" s="32" t="s">
        <v>27</v>
      </c>
      <c r="P3249" s="32">
        <v>1</v>
      </c>
      <c r="Q3249" s="32"/>
    </row>
    <row r="3250" spans="1:17" x14ac:dyDescent="0.25">
      <c r="A3250" s="57">
        <v>42254.575182673609</v>
      </c>
      <c r="B3250" s="32" t="s">
        <v>22</v>
      </c>
      <c r="C3250" s="32" t="s">
        <v>5377</v>
      </c>
      <c r="D3250" s="32" t="s">
        <v>1080</v>
      </c>
      <c r="E3250" s="32" t="s">
        <v>6795</v>
      </c>
      <c r="F3250" s="32" t="s">
        <v>6796</v>
      </c>
      <c r="G3250" s="32" t="s">
        <v>25</v>
      </c>
      <c r="H3250" s="32" t="s">
        <v>26</v>
      </c>
      <c r="I3250" s="32" t="s">
        <v>2006</v>
      </c>
      <c r="J3250" s="35">
        <v>0</v>
      </c>
      <c r="K3250" s="35">
        <v>0</v>
      </c>
      <c r="L3250" s="35">
        <v>0</v>
      </c>
      <c r="M3250" s="35">
        <v>0</v>
      </c>
      <c r="N3250" s="32" t="s">
        <v>19</v>
      </c>
      <c r="O3250" s="32" t="s">
        <v>24</v>
      </c>
      <c r="P3250" s="32">
        <v>1</v>
      </c>
      <c r="Q3250" s="32"/>
    </row>
    <row r="3251" spans="1:17" x14ac:dyDescent="0.25">
      <c r="A3251" s="57">
        <v>42254.581650034721</v>
      </c>
      <c r="B3251" s="32" t="s">
        <v>22</v>
      </c>
      <c r="C3251" s="32" t="s">
        <v>5494</v>
      </c>
      <c r="D3251" s="32" t="s">
        <v>5495</v>
      </c>
      <c r="E3251" s="32" t="s">
        <v>6797</v>
      </c>
      <c r="F3251" s="32" t="s">
        <v>6798</v>
      </c>
      <c r="G3251" s="32" t="s">
        <v>25</v>
      </c>
      <c r="H3251" s="32" t="s">
        <v>26</v>
      </c>
      <c r="I3251" s="32" t="s">
        <v>2006</v>
      </c>
      <c r="J3251" s="35">
        <v>0</v>
      </c>
      <c r="K3251" s="35">
        <v>0</v>
      </c>
      <c r="L3251" s="35">
        <v>0</v>
      </c>
      <c r="M3251" s="35">
        <v>0</v>
      </c>
      <c r="N3251" s="32" t="s">
        <v>19</v>
      </c>
      <c r="O3251" s="32" t="s">
        <v>24</v>
      </c>
      <c r="P3251" s="32">
        <v>0.67</v>
      </c>
      <c r="Q3251" s="32"/>
    </row>
    <row r="3252" spans="1:17" x14ac:dyDescent="0.25">
      <c r="A3252" s="57">
        <v>42254.581650034721</v>
      </c>
      <c r="B3252" s="32" t="s">
        <v>22</v>
      </c>
      <c r="C3252" s="32" t="s">
        <v>5494</v>
      </c>
      <c r="D3252" s="32" t="s">
        <v>5495</v>
      </c>
      <c r="E3252" s="32" t="s">
        <v>6797</v>
      </c>
      <c r="F3252" s="32" t="s">
        <v>6798</v>
      </c>
      <c r="G3252" s="32" t="s">
        <v>2063</v>
      </c>
      <c r="H3252" s="32" t="s">
        <v>2064</v>
      </c>
      <c r="I3252" s="32" t="s">
        <v>2006</v>
      </c>
      <c r="J3252" s="35">
        <v>0</v>
      </c>
      <c r="K3252" s="35">
        <v>140.37</v>
      </c>
      <c r="L3252" s="35">
        <v>0</v>
      </c>
      <c r="M3252" s="35">
        <v>0</v>
      </c>
      <c r="N3252" s="32" t="s">
        <v>19</v>
      </c>
      <c r="O3252" s="32" t="s">
        <v>24</v>
      </c>
      <c r="P3252" s="32">
        <v>1</v>
      </c>
      <c r="Q3252" s="32"/>
    </row>
    <row r="3253" spans="1:17" x14ac:dyDescent="0.25">
      <c r="A3253" s="57">
        <v>42254.586192789349</v>
      </c>
      <c r="B3253" s="32" t="s">
        <v>22</v>
      </c>
      <c r="C3253" s="32" t="s">
        <v>81</v>
      </c>
      <c r="D3253" s="32" t="s">
        <v>266</v>
      </c>
      <c r="E3253" s="32" t="s">
        <v>6799</v>
      </c>
      <c r="F3253" s="32" t="s">
        <v>6800</v>
      </c>
      <c r="G3253" s="32" t="s">
        <v>329</v>
      </c>
      <c r="H3253" s="32" t="s">
        <v>328</v>
      </c>
      <c r="I3253" s="32" t="s">
        <v>2006</v>
      </c>
      <c r="J3253" s="35">
        <v>0</v>
      </c>
      <c r="K3253" s="35">
        <v>0</v>
      </c>
      <c r="L3253" s="35">
        <v>0</v>
      </c>
      <c r="M3253" s="35">
        <v>0</v>
      </c>
      <c r="N3253" s="32" t="s">
        <v>19</v>
      </c>
      <c r="O3253" s="32" t="s">
        <v>508</v>
      </c>
      <c r="P3253" s="32">
        <v>0</v>
      </c>
      <c r="Q3253" s="32"/>
    </row>
    <row r="3254" spans="1:17" x14ac:dyDescent="0.25">
      <c r="A3254" s="57">
        <v>42254.586192789349</v>
      </c>
      <c r="B3254" s="32" t="s">
        <v>22</v>
      </c>
      <c r="C3254" s="32" t="s">
        <v>81</v>
      </c>
      <c r="D3254" s="32" t="s">
        <v>266</v>
      </c>
      <c r="E3254" s="32" t="s">
        <v>6799</v>
      </c>
      <c r="F3254" s="32" t="s">
        <v>6800</v>
      </c>
      <c r="G3254" s="32" t="s">
        <v>25</v>
      </c>
      <c r="H3254" s="32" t="s">
        <v>26</v>
      </c>
      <c r="I3254" s="32" t="s">
        <v>2006</v>
      </c>
      <c r="J3254" s="35">
        <v>0</v>
      </c>
      <c r="K3254" s="35">
        <v>0</v>
      </c>
      <c r="L3254" s="35">
        <v>0</v>
      </c>
      <c r="M3254" s="35">
        <v>0</v>
      </c>
      <c r="N3254" s="32" t="s">
        <v>19</v>
      </c>
      <c r="O3254" s="32" t="s">
        <v>508</v>
      </c>
      <c r="P3254" s="32">
        <v>2</v>
      </c>
      <c r="Q3254" s="32"/>
    </row>
    <row r="3255" spans="1:17" x14ac:dyDescent="0.25">
      <c r="A3255" s="57">
        <v>42254.588055358799</v>
      </c>
      <c r="B3255" s="32" t="s">
        <v>22</v>
      </c>
      <c r="C3255" s="32" t="s">
        <v>6080</v>
      </c>
      <c r="D3255" s="32" t="s">
        <v>6081</v>
      </c>
      <c r="E3255" s="32" t="s">
        <v>6801</v>
      </c>
      <c r="F3255" s="32" t="s">
        <v>6802</v>
      </c>
      <c r="G3255" s="32" t="s">
        <v>329</v>
      </c>
      <c r="H3255" s="32" t="s">
        <v>328</v>
      </c>
      <c r="I3255" s="32" t="s">
        <v>2006</v>
      </c>
      <c r="J3255" s="35">
        <v>0</v>
      </c>
      <c r="K3255" s="35">
        <v>0</v>
      </c>
      <c r="L3255" s="35">
        <v>0</v>
      </c>
      <c r="M3255" s="35">
        <v>0</v>
      </c>
      <c r="N3255" s="32" t="s">
        <v>17</v>
      </c>
      <c r="O3255" s="32" t="s">
        <v>6803</v>
      </c>
      <c r="P3255" s="32">
        <v>0</v>
      </c>
      <c r="Q3255" s="32"/>
    </row>
    <row r="3256" spans="1:17" x14ac:dyDescent="0.25">
      <c r="A3256" s="57">
        <v>42254.588055358799</v>
      </c>
      <c r="B3256" s="32" t="s">
        <v>22</v>
      </c>
      <c r="C3256" s="32" t="s">
        <v>6080</v>
      </c>
      <c r="D3256" s="32" t="s">
        <v>6081</v>
      </c>
      <c r="E3256" s="32" t="s">
        <v>6801</v>
      </c>
      <c r="F3256" s="32" t="s">
        <v>6802</v>
      </c>
      <c r="G3256" s="32" t="s">
        <v>1096</v>
      </c>
      <c r="H3256" s="32" t="s">
        <v>1096</v>
      </c>
      <c r="I3256" s="32" t="s">
        <v>2006</v>
      </c>
      <c r="J3256" s="35">
        <v>0</v>
      </c>
      <c r="K3256" s="35">
        <v>0</v>
      </c>
      <c r="L3256" s="35">
        <v>800</v>
      </c>
      <c r="M3256" s="35">
        <v>0</v>
      </c>
      <c r="N3256" s="32" t="s">
        <v>17</v>
      </c>
      <c r="O3256" s="32" t="s">
        <v>6803</v>
      </c>
      <c r="P3256" s="32">
        <v>2</v>
      </c>
      <c r="Q3256" s="32"/>
    </row>
    <row r="3257" spans="1:17" x14ac:dyDescent="0.25">
      <c r="A3257" s="57">
        <v>42254.588055358799</v>
      </c>
      <c r="B3257" s="32" t="s">
        <v>22</v>
      </c>
      <c r="C3257" s="32" t="s">
        <v>6080</v>
      </c>
      <c r="D3257" s="32" t="s">
        <v>6081</v>
      </c>
      <c r="E3257" s="32" t="s">
        <v>6801</v>
      </c>
      <c r="F3257" s="32" t="s">
        <v>6802</v>
      </c>
      <c r="G3257" s="32" t="s">
        <v>25</v>
      </c>
      <c r="H3257" s="32" t="s">
        <v>26</v>
      </c>
      <c r="I3257" s="32" t="s">
        <v>2006</v>
      </c>
      <c r="J3257" s="35">
        <v>0</v>
      </c>
      <c r="K3257" s="35">
        <v>0</v>
      </c>
      <c r="L3257" s="35">
        <v>0</v>
      </c>
      <c r="M3257" s="35">
        <v>0</v>
      </c>
      <c r="N3257" s="32" t="s">
        <v>17</v>
      </c>
      <c r="O3257" s="32" t="s">
        <v>6803</v>
      </c>
      <c r="P3257" s="32">
        <v>11.5</v>
      </c>
      <c r="Q3257" s="32"/>
    </row>
    <row r="3258" spans="1:17" x14ac:dyDescent="0.25">
      <c r="A3258" s="57">
        <v>42254.588055358799</v>
      </c>
      <c r="B3258" s="32" t="s">
        <v>22</v>
      </c>
      <c r="C3258" s="32" t="s">
        <v>6080</v>
      </c>
      <c r="D3258" s="32" t="s">
        <v>6081</v>
      </c>
      <c r="E3258" s="32" t="s">
        <v>6801</v>
      </c>
      <c r="F3258" s="32" t="s">
        <v>6802</v>
      </c>
      <c r="G3258" s="32" t="s">
        <v>25</v>
      </c>
      <c r="H3258" s="32" t="s">
        <v>26</v>
      </c>
      <c r="I3258" s="32" t="s">
        <v>2006</v>
      </c>
      <c r="J3258" s="35">
        <v>0</v>
      </c>
      <c r="K3258" s="35">
        <v>0</v>
      </c>
      <c r="L3258" s="35">
        <v>0</v>
      </c>
      <c r="M3258" s="35">
        <v>0</v>
      </c>
      <c r="N3258" s="32" t="s">
        <v>17</v>
      </c>
      <c r="O3258" s="32" t="s">
        <v>6803</v>
      </c>
      <c r="P3258" s="32">
        <v>11.5</v>
      </c>
      <c r="Q3258" s="32"/>
    </row>
    <row r="3259" spans="1:17" x14ac:dyDescent="0.25">
      <c r="A3259" s="57">
        <v>42254.599945868053</v>
      </c>
      <c r="B3259" s="32"/>
      <c r="C3259" s="32" t="s">
        <v>396</v>
      </c>
      <c r="D3259" s="32" t="s">
        <v>334</v>
      </c>
      <c r="E3259" s="32" t="s">
        <v>6804</v>
      </c>
      <c r="F3259" s="32" t="s">
        <v>6805</v>
      </c>
      <c r="G3259" s="32" t="s">
        <v>58</v>
      </c>
      <c r="H3259" s="32" t="s">
        <v>59</v>
      </c>
      <c r="I3259" s="32" t="s">
        <v>2006</v>
      </c>
      <c r="J3259" s="35">
        <v>0</v>
      </c>
      <c r="K3259" s="35">
        <v>0</v>
      </c>
      <c r="L3259" s="35">
        <v>0</v>
      </c>
      <c r="M3259" s="35">
        <v>0</v>
      </c>
      <c r="N3259" s="32" t="s">
        <v>19</v>
      </c>
      <c r="O3259" s="32" t="s">
        <v>322</v>
      </c>
      <c r="P3259" s="32">
        <v>0</v>
      </c>
      <c r="Q3259" s="32"/>
    </row>
    <row r="3260" spans="1:17" x14ac:dyDescent="0.25">
      <c r="A3260" s="57">
        <v>42254.601288078702</v>
      </c>
      <c r="B3260" s="32"/>
      <c r="C3260" s="32" t="s">
        <v>819</v>
      </c>
      <c r="D3260" s="32" t="s">
        <v>334</v>
      </c>
      <c r="E3260" s="32" t="s">
        <v>6806</v>
      </c>
      <c r="F3260" s="32" t="s">
        <v>6807</v>
      </c>
      <c r="G3260" s="32" t="s">
        <v>58</v>
      </c>
      <c r="H3260" s="32" t="s">
        <v>59</v>
      </c>
      <c r="I3260" s="32" t="s">
        <v>2006</v>
      </c>
      <c r="J3260" s="35">
        <v>0</v>
      </c>
      <c r="K3260" s="35">
        <v>0</v>
      </c>
      <c r="L3260" s="35">
        <v>0</v>
      </c>
      <c r="M3260" s="35">
        <v>0</v>
      </c>
      <c r="N3260" s="32" t="s">
        <v>19</v>
      </c>
      <c r="O3260" s="32"/>
      <c r="P3260" s="32">
        <v>0</v>
      </c>
      <c r="Q3260" s="32"/>
    </row>
    <row r="3261" spans="1:17" x14ac:dyDescent="0.25">
      <c r="A3261" s="57">
        <v>42254.605791817128</v>
      </c>
      <c r="B3261" s="32"/>
      <c r="C3261" s="32" t="s">
        <v>375</v>
      </c>
      <c r="D3261" s="32" t="s">
        <v>334</v>
      </c>
      <c r="E3261" s="32" t="s">
        <v>6808</v>
      </c>
      <c r="F3261" s="32" t="s">
        <v>6809</v>
      </c>
      <c r="G3261" s="32" t="s">
        <v>58</v>
      </c>
      <c r="H3261" s="32" t="s">
        <v>59</v>
      </c>
      <c r="I3261" s="32" t="s">
        <v>2006</v>
      </c>
      <c r="J3261" s="35">
        <v>0</v>
      </c>
      <c r="K3261" s="35">
        <v>0</v>
      </c>
      <c r="L3261" s="35">
        <v>0</v>
      </c>
      <c r="M3261" s="35">
        <v>0</v>
      </c>
      <c r="N3261" s="32" t="s">
        <v>19</v>
      </c>
      <c r="O3261" s="32" t="s">
        <v>322</v>
      </c>
      <c r="P3261" s="32">
        <v>0</v>
      </c>
      <c r="Q3261" s="32"/>
    </row>
    <row r="3262" spans="1:17" x14ac:dyDescent="0.25">
      <c r="A3262" s="57">
        <v>42254.608807673612</v>
      </c>
      <c r="B3262" s="32" t="s">
        <v>22</v>
      </c>
      <c r="C3262" s="32" t="s">
        <v>6810</v>
      </c>
      <c r="D3262" s="32" t="s">
        <v>6811</v>
      </c>
      <c r="E3262" s="32" t="s">
        <v>6812</v>
      </c>
      <c r="F3262" s="32" t="s">
        <v>6813</v>
      </c>
      <c r="G3262" s="32" t="s">
        <v>329</v>
      </c>
      <c r="H3262" s="32" t="s">
        <v>328</v>
      </c>
      <c r="I3262" s="32" t="s">
        <v>2006</v>
      </c>
      <c r="J3262" s="35">
        <v>0</v>
      </c>
      <c r="K3262" s="35">
        <v>0</v>
      </c>
      <c r="L3262" s="35">
        <v>0</v>
      </c>
      <c r="M3262" s="35">
        <v>0</v>
      </c>
      <c r="N3262" s="32" t="s">
        <v>19</v>
      </c>
      <c r="O3262" s="32" t="s">
        <v>4609</v>
      </c>
      <c r="P3262" s="32">
        <v>0</v>
      </c>
      <c r="Q3262" s="32"/>
    </row>
    <row r="3263" spans="1:17" x14ac:dyDescent="0.25">
      <c r="A3263" s="57">
        <v>42254.608807673612</v>
      </c>
      <c r="B3263" s="32" t="s">
        <v>22</v>
      </c>
      <c r="C3263" s="32" t="s">
        <v>6810</v>
      </c>
      <c r="D3263" s="32" t="s">
        <v>6811</v>
      </c>
      <c r="E3263" s="32" t="s">
        <v>6812</v>
      </c>
      <c r="F3263" s="32" t="s">
        <v>6813</v>
      </c>
      <c r="G3263" s="32" t="s">
        <v>25</v>
      </c>
      <c r="H3263" s="32" t="s">
        <v>26</v>
      </c>
      <c r="I3263" s="32" t="s">
        <v>2006</v>
      </c>
      <c r="J3263" s="35">
        <v>0</v>
      </c>
      <c r="K3263" s="35">
        <v>0</v>
      </c>
      <c r="L3263" s="35">
        <v>0</v>
      </c>
      <c r="M3263" s="35">
        <v>0</v>
      </c>
      <c r="N3263" s="32" t="s">
        <v>19</v>
      </c>
      <c r="O3263" s="32" t="s">
        <v>4609</v>
      </c>
      <c r="P3263" s="32">
        <v>5.5</v>
      </c>
      <c r="Q3263" s="32"/>
    </row>
    <row r="3264" spans="1:17" x14ac:dyDescent="0.25">
      <c r="A3264" s="57">
        <v>42254.611662037038</v>
      </c>
      <c r="B3264" s="32" t="s">
        <v>22</v>
      </c>
      <c r="C3264" s="32" t="s">
        <v>2335</v>
      </c>
      <c r="D3264" s="32" t="s">
        <v>2336</v>
      </c>
      <c r="E3264" s="32" t="s">
        <v>6814</v>
      </c>
      <c r="F3264" s="32" t="s">
        <v>6815</v>
      </c>
      <c r="G3264" s="32" t="s">
        <v>329</v>
      </c>
      <c r="H3264" s="32" t="s">
        <v>328</v>
      </c>
      <c r="I3264" s="32" t="s">
        <v>2006</v>
      </c>
      <c r="J3264" s="35">
        <v>0</v>
      </c>
      <c r="K3264" s="35">
        <v>0</v>
      </c>
      <c r="L3264" s="35">
        <v>0</v>
      </c>
      <c r="M3264" s="35">
        <v>0</v>
      </c>
      <c r="N3264" s="32" t="s">
        <v>19</v>
      </c>
      <c r="O3264" s="32" t="s">
        <v>27</v>
      </c>
      <c r="P3264" s="32">
        <v>0</v>
      </c>
      <c r="Q3264" s="32"/>
    </row>
    <row r="3265" spans="1:17" x14ac:dyDescent="0.25">
      <c r="A3265" s="57">
        <v>42254.611662037038</v>
      </c>
      <c r="B3265" s="32" t="s">
        <v>22</v>
      </c>
      <c r="C3265" s="32" t="s">
        <v>2335</v>
      </c>
      <c r="D3265" s="32" t="s">
        <v>2336</v>
      </c>
      <c r="E3265" s="32" t="s">
        <v>6814</v>
      </c>
      <c r="F3265" s="32" t="s">
        <v>6815</v>
      </c>
      <c r="G3265" s="32" t="s">
        <v>329</v>
      </c>
      <c r="H3265" s="32" t="s">
        <v>328</v>
      </c>
      <c r="I3265" s="32" t="s">
        <v>2006</v>
      </c>
      <c r="J3265" s="35">
        <v>0</v>
      </c>
      <c r="K3265" s="35">
        <v>0</v>
      </c>
      <c r="L3265" s="35">
        <v>0</v>
      </c>
      <c r="M3265" s="35">
        <v>0</v>
      </c>
      <c r="N3265" s="32" t="s">
        <v>19</v>
      </c>
      <c r="O3265" s="32" t="s">
        <v>27</v>
      </c>
      <c r="P3265" s="32">
        <v>3</v>
      </c>
      <c r="Q3265" s="32"/>
    </row>
    <row r="3266" spans="1:17" x14ac:dyDescent="0.25">
      <c r="A3266" s="57">
        <v>42254.613478472224</v>
      </c>
      <c r="B3266" s="32" t="s">
        <v>22</v>
      </c>
      <c r="C3266" s="32" t="s">
        <v>6816</v>
      </c>
      <c r="D3266" s="32" t="s">
        <v>6817</v>
      </c>
      <c r="E3266" s="32" t="s">
        <v>6818</v>
      </c>
      <c r="F3266" s="32" t="s">
        <v>6819</v>
      </c>
      <c r="G3266" s="32" t="s">
        <v>329</v>
      </c>
      <c r="H3266" s="32" t="s">
        <v>328</v>
      </c>
      <c r="I3266" s="32" t="s">
        <v>2006</v>
      </c>
      <c r="J3266" s="35">
        <v>0</v>
      </c>
      <c r="K3266" s="35">
        <v>0</v>
      </c>
      <c r="L3266" s="35">
        <v>0</v>
      </c>
      <c r="M3266" s="35">
        <v>0</v>
      </c>
      <c r="N3266" s="32" t="s">
        <v>19</v>
      </c>
      <c r="O3266" s="32" t="s">
        <v>27</v>
      </c>
      <c r="P3266" s="32">
        <v>0</v>
      </c>
      <c r="Q3266" s="32"/>
    </row>
    <row r="3267" spans="1:17" x14ac:dyDescent="0.25">
      <c r="A3267" s="57">
        <v>42254.613478472224</v>
      </c>
      <c r="B3267" s="32" t="s">
        <v>22</v>
      </c>
      <c r="C3267" s="32" t="s">
        <v>6816</v>
      </c>
      <c r="D3267" s="32" t="s">
        <v>6817</v>
      </c>
      <c r="E3267" s="32" t="s">
        <v>6818</v>
      </c>
      <c r="F3267" s="32" t="s">
        <v>6819</v>
      </c>
      <c r="G3267" s="32" t="s">
        <v>258</v>
      </c>
      <c r="H3267" s="32" t="s">
        <v>257</v>
      </c>
      <c r="I3267" s="32" t="s">
        <v>2006</v>
      </c>
      <c r="J3267" s="35">
        <v>0</v>
      </c>
      <c r="K3267" s="35">
        <v>0</v>
      </c>
      <c r="L3267" s="35">
        <v>0</v>
      </c>
      <c r="M3267" s="35">
        <v>0</v>
      </c>
      <c r="N3267" s="32" t="s">
        <v>19</v>
      </c>
      <c r="O3267" s="32" t="s">
        <v>27</v>
      </c>
      <c r="P3267" s="32">
        <v>0.5</v>
      </c>
      <c r="Q3267" s="32"/>
    </row>
    <row r="3268" spans="1:17" x14ac:dyDescent="0.25">
      <c r="A3268" s="57">
        <v>42254.615228391202</v>
      </c>
      <c r="B3268" s="32" t="s">
        <v>22</v>
      </c>
      <c r="C3268" s="32" t="s">
        <v>5814</v>
      </c>
      <c r="D3268" s="32" t="s">
        <v>5815</v>
      </c>
      <c r="E3268" s="32" t="s">
        <v>6820</v>
      </c>
      <c r="F3268" s="32" t="s">
        <v>6821</v>
      </c>
      <c r="G3268" s="32" t="s">
        <v>329</v>
      </c>
      <c r="H3268" s="32" t="s">
        <v>328</v>
      </c>
      <c r="I3268" s="32" t="s">
        <v>2006</v>
      </c>
      <c r="J3268" s="35">
        <v>0</v>
      </c>
      <c r="K3268" s="35">
        <v>0</v>
      </c>
      <c r="L3268" s="35">
        <v>0</v>
      </c>
      <c r="M3268" s="35">
        <v>0</v>
      </c>
      <c r="N3268" s="32" t="s">
        <v>19</v>
      </c>
      <c r="O3268" s="32" t="s">
        <v>27</v>
      </c>
      <c r="P3268" s="32">
        <v>0</v>
      </c>
      <c r="Q3268" s="32"/>
    </row>
    <row r="3269" spans="1:17" x14ac:dyDescent="0.25">
      <c r="A3269" s="57">
        <v>42254.615228391202</v>
      </c>
      <c r="B3269" s="32" t="s">
        <v>22</v>
      </c>
      <c r="C3269" s="32" t="s">
        <v>5814</v>
      </c>
      <c r="D3269" s="32" t="s">
        <v>5815</v>
      </c>
      <c r="E3269" s="32" t="s">
        <v>6820</v>
      </c>
      <c r="F3269" s="32" t="s">
        <v>6821</v>
      </c>
      <c r="G3269" s="32" t="s">
        <v>25</v>
      </c>
      <c r="H3269" s="32" t="s">
        <v>26</v>
      </c>
      <c r="I3269" s="32" t="s">
        <v>2006</v>
      </c>
      <c r="J3269" s="35">
        <v>0</v>
      </c>
      <c r="K3269" s="35">
        <v>0</v>
      </c>
      <c r="L3269" s="35">
        <v>0</v>
      </c>
      <c r="M3269" s="35">
        <v>0</v>
      </c>
      <c r="N3269" s="32" t="s">
        <v>19</v>
      </c>
      <c r="O3269" s="32" t="s">
        <v>27</v>
      </c>
      <c r="P3269" s="32">
        <v>4</v>
      </c>
      <c r="Q3269" s="32"/>
    </row>
    <row r="3270" spans="1:17" x14ac:dyDescent="0.25">
      <c r="A3270" s="57">
        <v>42254.61778576389</v>
      </c>
      <c r="B3270" s="32" t="s">
        <v>22</v>
      </c>
      <c r="C3270" s="32" t="s">
        <v>6822</v>
      </c>
      <c r="D3270" s="32" t="s">
        <v>6823</v>
      </c>
      <c r="E3270" s="32" t="s">
        <v>6824</v>
      </c>
      <c r="F3270" s="32" t="s">
        <v>6825</v>
      </c>
      <c r="G3270" s="32" t="s">
        <v>329</v>
      </c>
      <c r="H3270" s="32" t="s">
        <v>328</v>
      </c>
      <c r="I3270" s="32" t="s">
        <v>2006</v>
      </c>
      <c r="J3270" s="35">
        <v>0</v>
      </c>
      <c r="K3270" s="35">
        <v>0</v>
      </c>
      <c r="L3270" s="35">
        <v>0</v>
      </c>
      <c r="M3270" s="35">
        <v>0</v>
      </c>
      <c r="N3270" s="32" t="s">
        <v>17</v>
      </c>
      <c r="O3270" s="32" t="s">
        <v>27</v>
      </c>
      <c r="P3270" s="32">
        <v>0</v>
      </c>
      <c r="Q3270" s="32"/>
    </row>
    <row r="3271" spans="1:17" x14ac:dyDescent="0.25">
      <c r="A3271" s="57">
        <v>42254.61778576389</v>
      </c>
      <c r="B3271" s="32" t="s">
        <v>22</v>
      </c>
      <c r="C3271" s="32" t="s">
        <v>6822</v>
      </c>
      <c r="D3271" s="32" t="s">
        <v>6823</v>
      </c>
      <c r="E3271" s="32" t="s">
        <v>6824</v>
      </c>
      <c r="F3271" s="32" t="s">
        <v>6825</v>
      </c>
      <c r="G3271" s="32" t="s">
        <v>25</v>
      </c>
      <c r="H3271" s="32" t="s">
        <v>26</v>
      </c>
      <c r="I3271" s="32" t="s">
        <v>2006</v>
      </c>
      <c r="J3271" s="35">
        <v>0</v>
      </c>
      <c r="K3271" s="35">
        <v>0</v>
      </c>
      <c r="L3271" s="35">
        <v>0</v>
      </c>
      <c r="M3271" s="35">
        <v>0</v>
      </c>
      <c r="N3271" s="32" t="s">
        <v>17</v>
      </c>
      <c r="O3271" s="32" t="s">
        <v>27</v>
      </c>
      <c r="P3271" s="32">
        <v>2.5</v>
      </c>
      <c r="Q3271" s="32"/>
    </row>
    <row r="3272" spans="1:17" x14ac:dyDescent="0.25">
      <c r="A3272" s="57">
        <v>42254.61778576389</v>
      </c>
      <c r="B3272" s="32" t="s">
        <v>22</v>
      </c>
      <c r="C3272" s="32" t="s">
        <v>6822</v>
      </c>
      <c r="D3272" s="32" t="s">
        <v>6823</v>
      </c>
      <c r="E3272" s="32" t="s">
        <v>6824</v>
      </c>
      <c r="F3272" s="32" t="s">
        <v>6825</v>
      </c>
      <c r="G3272" s="32" t="s">
        <v>25</v>
      </c>
      <c r="H3272" s="32" t="s">
        <v>26</v>
      </c>
      <c r="I3272" s="32" t="s">
        <v>2006</v>
      </c>
      <c r="J3272" s="35">
        <v>0</v>
      </c>
      <c r="K3272" s="35">
        <v>0</v>
      </c>
      <c r="L3272" s="35">
        <v>0</v>
      </c>
      <c r="M3272" s="35">
        <v>0</v>
      </c>
      <c r="N3272" s="32" t="s">
        <v>17</v>
      </c>
      <c r="O3272" s="32" t="s">
        <v>27</v>
      </c>
      <c r="P3272" s="32">
        <v>2</v>
      </c>
      <c r="Q3272" s="32"/>
    </row>
    <row r="3273" spans="1:17" x14ac:dyDescent="0.25">
      <c r="A3273" s="57">
        <v>42254.61966802083</v>
      </c>
      <c r="B3273" s="32"/>
      <c r="C3273" s="32"/>
      <c r="D3273" s="32"/>
      <c r="E3273" s="32" t="s">
        <v>6826</v>
      </c>
      <c r="F3273" s="32" t="s">
        <v>6827</v>
      </c>
      <c r="G3273" s="32" t="s">
        <v>333</v>
      </c>
      <c r="H3273" s="32" t="s">
        <v>332</v>
      </c>
      <c r="I3273" s="32" t="s">
        <v>2006</v>
      </c>
      <c r="J3273" s="35">
        <v>0</v>
      </c>
      <c r="K3273" s="35">
        <v>0</v>
      </c>
      <c r="L3273" s="35">
        <v>0</v>
      </c>
      <c r="M3273" s="35">
        <v>0</v>
      </c>
      <c r="N3273" s="32" t="s">
        <v>19</v>
      </c>
      <c r="O3273" s="32"/>
      <c r="P3273" s="32">
        <v>0.5</v>
      </c>
      <c r="Q3273" s="32"/>
    </row>
    <row r="3274" spans="1:17" x14ac:dyDescent="0.25">
      <c r="A3274" s="57">
        <v>42254.62144383102</v>
      </c>
      <c r="B3274" s="32" t="s">
        <v>22</v>
      </c>
      <c r="C3274" s="32" t="s">
        <v>339</v>
      </c>
      <c r="D3274" s="32" t="s">
        <v>338</v>
      </c>
      <c r="E3274" s="32" t="s">
        <v>6828</v>
      </c>
      <c r="F3274" s="32" t="s">
        <v>6829</v>
      </c>
      <c r="G3274" s="32" t="s">
        <v>329</v>
      </c>
      <c r="H3274" s="32" t="s">
        <v>328</v>
      </c>
      <c r="I3274" s="32" t="s">
        <v>2006</v>
      </c>
      <c r="J3274" s="35">
        <v>0</v>
      </c>
      <c r="K3274" s="35">
        <v>0</v>
      </c>
      <c r="L3274" s="35">
        <v>0</v>
      </c>
      <c r="M3274" s="35">
        <v>0</v>
      </c>
      <c r="N3274" s="32" t="s">
        <v>19</v>
      </c>
      <c r="O3274" s="32" t="s">
        <v>27</v>
      </c>
      <c r="P3274" s="32">
        <v>0</v>
      </c>
      <c r="Q3274" s="32"/>
    </row>
    <row r="3275" spans="1:17" x14ac:dyDescent="0.25">
      <c r="A3275" s="57">
        <v>42254.62144383102</v>
      </c>
      <c r="B3275" s="32" t="s">
        <v>22</v>
      </c>
      <c r="C3275" s="32" t="s">
        <v>339</v>
      </c>
      <c r="D3275" s="32" t="s">
        <v>338</v>
      </c>
      <c r="E3275" s="32" t="s">
        <v>6828</v>
      </c>
      <c r="F3275" s="32" t="s">
        <v>6829</v>
      </c>
      <c r="G3275" s="32" t="s">
        <v>25</v>
      </c>
      <c r="H3275" s="32" t="s">
        <v>26</v>
      </c>
      <c r="I3275" s="32" t="s">
        <v>2006</v>
      </c>
      <c r="J3275" s="35">
        <v>0</v>
      </c>
      <c r="K3275" s="35">
        <v>0</v>
      </c>
      <c r="L3275" s="35">
        <v>0</v>
      </c>
      <c r="M3275" s="35">
        <v>0</v>
      </c>
      <c r="N3275" s="32" t="s">
        <v>19</v>
      </c>
      <c r="O3275" s="32" t="s">
        <v>27</v>
      </c>
      <c r="P3275" s="32">
        <v>4</v>
      </c>
      <c r="Q3275" s="32"/>
    </row>
    <row r="3276" spans="1:17" x14ac:dyDescent="0.25">
      <c r="A3276" s="57">
        <v>42254.62298591435</v>
      </c>
      <c r="B3276" s="32" t="s">
        <v>22</v>
      </c>
      <c r="C3276" s="32" t="s">
        <v>5000</v>
      </c>
      <c r="D3276" s="32" t="s">
        <v>5001</v>
      </c>
      <c r="E3276" s="32" t="s">
        <v>6830</v>
      </c>
      <c r="F3276" s="32" t="s">
        <v>6831</v>
      </c>
      <c r="G3276" s="32" t="s">
        <v>25</v>
      </c>
      <c r="H3276" s="32" t="s">
        <v>26</v>
      </c>
      <c r="I3276" s="32" t="s">
        <v>2006</v>
      </c>
      <c r="J3276" s="35">
        <v>0</v>
      </c>
      <c r="K3276" s="35">
        <v>0</v>
      </c>
      <c r="L3276" s="35">
        <v>0</v>
      </c>
      <c r="M3276" s="35">
        <v>0</v>
      </c>
      <c r="N3276" s="32" t="s">
        <v>17</v>
      </c>
      <c r="O3276" s="32" t="s">
        <v>27</v>
      </c>
      <c r="P3276" s="32">
        <v>3</v>
      </c>
      <c r="Q3276" s="32"/>
    </row>
    <row r="3277" spans="1:17" x14ac:dyDescent="0.25">
      <c r="A3277" s="57">
        <v>42254.62298591435</v>
      </c>
      <c r="B3277" s="32" t="s">
        <v>22</v>
      </c>
      <c r="C3277" s="32" t="s">
        <v>5000</v>
      </c>
      <c r="D3277" s="32" t="s">
        <v>5001</v>
      </c>
      <c r="E3277" s="32" t="s">
        <v>6830</v>
      </c>
      <c r="F3277" s="32" t="s">
        <v>6831</v>
      </c>
      <c r="G3277" s="32" t="s">
        <v>25</v>
      </c>
      <c r="H3277" s="32" t="s">
        <v>26</v>
      </c>
      <c r="I3277" s="32" t="s">
        <v>2006</v>
      </c>
      <c r="J3277" s="35">
        <v>0</v>
      </c>
      <c r="K3277" s="35">
        <v>0</v>
      </c>
      <c r="L3277" s="35">
        <v>0</v>
      </c>
      <c r="M3277" s="35">
        <v>0</v>
      </c>
      <c r="N3277" s="32" t="s">
        <v>17</v>
      </c>
      <c r="O3277" s="32" t="s">
        <v>27</v>
      </c>
      <c r="P3277" s="32">
        <v>2</v>
      </c>
      <c r="Q3277" s="32"/>
    </row>
    <row r="3278" spans="1:17" x14ac:dyDescent="0.25">
      <c r="A3278" s="57">
        <v>42254.624420949076</v>
      </c>
      <c r="B3278" s="32" t="s">
        <v>22</v>
      </c>
      <c r="C3278" s="32" t="s">
        <v>5786</v>
      </c>
      <c r="D3278" s="32" t="s">
        <v>5787</v>
      </c>
      <c r="E3278" s="32" t="s">
        <v>6832</v>
      </c>
      <c r="F3278" s="32" t="s">
        <v>6833</v>
      </c>
      <c r="G3278" s="32" t="s">
        <v>329</v>
      </c>
      <c r="H3278" s="32" t="s">
        <v>328</v>
      </c>
      <c r="I3278" s="32" t="s">
        <v>2006</v>
      </c>
      <c r="J3278" s="35">
        <v>0</v>
      </c>
      <c r="K3278" s="35">
        <v>0</v>
      </c>
      <c r="L3278" s="35">
        <v>0</v>
      </c>
      <c r="M3278" s="35">
        <v>0</v>
      </c>
      <c r="N3278" s="32" t="s">
        <v>19</v>
      </c>
      <c r="O3278" s="32" t="s">
        <v>27</v>
      </c>
      <c r="P3278" s="32">
        <v>0</v>
      </c>
      <c r="Q3278" s="32"/>
    </row>
    <row r="3279" spans="1:17" x14ac:dyDescent="0.25">
      <c r="A3279" s="57">
        <v>42254.624420949076</v>
      </c>
      <c r="B3279" s="32" t="s">
        <v>22</v>
      </c>
      <c r="C3279" s="32" t="s">
        <v>5786</v>
      </c>
      <c r="D3279" s="32" t="s">
        <v>5787</v>
      </c>
      <c r="E3279" s="32" t="s">
        <v>6832</v>
      </c>
      <c r="F3279" s="32" t="s">
        <v>6833</v>
      </c>
      <c r="G3279" s="32" t="s">
        <v>258</v>
      </c>
      <c r="H3279" s="32" t="s">
        <v>257</v>
      </c>
      <c r="I3279" s="32" t="s">
        <v>2006</v>
      </c>
      <c r="J3279" s="35">
        <v>0</v>
      </c>
      <c r="K3279" s="35">
        <v>0</v>
      </c>
      <c r="L3279" s="35">
        <v>0</v>
      </c>
      <c r="M3279" s="35">
        <v>0</v>
      </c>
      <c r="N3279" s="32" t="s">
        <v>19</v>
      </c>
      <c r="O3279" s="32" t="s">
        <v>27</v>
      </c>
      <c r="P3279" s="32">
        <v>2</v>
      </c>
      <c r="Q3279" s="32"/>
    </row>
    <row r="3280" spans="1:17" x14ac:dyDescent="0.25">
      <c r="A3280" s="57">
        <v>42254.625807175929</v>
      </c>
      <c r="B3280" s="32" t="s">
        <v>22</v>
      </c>
      <c r="C3280" s="32" t="s">
        <v>6834</v>
      </c>
      <c r="D3280" s="32" t="s">
        <v>6835</v>
      </c>
      <c r="E3280" s="32" t="s">
        <v>6836</v>
      </c>
      <c r="F3280" s="32" t="s">
        <v>6837</v>
      </c>
      <c r="G3280" s="32" t="s">
        <v>329</v>
      </c>
      <c r="H3280" s="32" t="s">
        <v>328</v>
      </c>
      <c r="I3280" s="32" t="s">
        <v>2006</v>
      </c>
      <c r="J3280" s="35">
        <v>0</v>
      </c>
      <c r="K3280" s="35">
        <v>0</v>
      </c>
      <c r="L3280" s="35">
        <v>0</v>
      </c>
      <c r="M3280" s="35">
        <v>0</v>
      </c>
      <c r="N3280" s="32" t="s">
        <v>19</v>
      </c>
      <c r="O3280" s="32" t="s">
        <v>27</v>
      </c>
      <c r="P3280" s="32">
        <v>0</v>
      </c>
      <c r="Q3280" s="32"/>
    </row>
    <row r="3281" spans="1:17" x14ac:dyDescent="0.25">
      <c r="A3281" s="57">
        <v>42254.625807175929</v>
      </c>
      <c r="B3281" s="32" t="s">
        <v>22</v>
      </c>
      <c r="C3281" s="32" t="s">
        <v>6834</v>
      </c>
      <c r="D3281" s="32" t="s">
        <v>6835</v>
      </c>
      <c r="E3281" s="32" t="s">
        <v>6836</v>
      </c>
      <c r="F3281" s="32" t="s">
        <v>6837</v>
      </c>
      <c r="G3281" s="32" t="s">
        <v>258</v>
      </c>
      <c r="H3281" s="32" t="s">
        <v>257</v>
      </c>
      <c r="I3281" s="32" t="s">
        <v>2006</v>
      </c>
      <c r="J3281" s="35">
        <v>0</v>
      </c>
      <c r="K3281" s="35">
        <v>0</v>
      </c>
      <c r="L3281" s="35">
        <v>0</v>
      </c>
      <c r="M3281" s="35">
        <v>0</v>
      </c>
      <c r="N3281" s="32" t="s">
        <v>19</v>
      </c>
      <c r="O3281" s="32" t="s">
        <v>27</v>
      </c>
      <c r="P3281" s="32">
        <v>0.5</v>
      </c>
      <c r="Q3281" s="32"/>
    </row>
    <row r="3282" spans="1:17" x14ac:dyDescent="0.25">
      <c r="A3282" s="57">
        <v>42254.627612962962</v>
      </c>
      <c r="B3282" s="32" t="s">
        <v>22</v>
      </c>
      <c r="C3282" s="32" t="s">
        <v>2335</v>
      </c>
      <c r="D3282" s="32" t="s">
        <v>2336</v>
      </c>
      <c r="E3282" s="32" t="s">
        <v>6838</v>
      </c>
      <c r="F3282" s="32" t="s">
        <v>6839</v>
      </c>
      <c r="G3282" s="32" t="s">
        <v>329</v>
      </c>
      <c r="H3282" s="32" t="s">
        <v>328</v>
      </c>
      <c r="I3282" s="32" t="s">
        <v>2006</v>
      </c>
      <c r="J3282" s="35">
        <v>0</v>
      </c>
      <c r="K3282" s="35">
        <v>0</v>
      </c>
      <c r="L3282" s="35">
        <v>0</v>
      </c>
      <c r="M3282" s="35">
        <v>0</v>
      </c>
      <c r="N3282" s="32" t="s">
        <v>19</v>
      </c>
      <c r="O3282" s="32" t="s">
        <v>27</v>
      </c>
      <c r="P3282" s="32">
        <v>0</v>
      </c>
      <c r="Q3282" s="32"/>
    </row>
    <row r="3283" spans="1:17" x14ac:dyDescent="0.25">
      <c r="A3283" s="57">
        <v>42254.627612962962</v>
      </c>
      <c r="B3283" s="32" t="s">
        <v>22</v>
      </c>
      <c r="C3283" s="32" t="s">
        <v>2335</v>
      </c>
      <c r="D3283" s="32" t="s">
        <v>2336</v>
      </c>
      <c r="E3283" s="32" t="s">
        <v>6838</v>
      </c>
      <c r="F3283" s="32" t="s">
        <v>6839</v>
      </c>
      <c r="G3283" s="32" t="s">
        <v>258</v>
      </c>
      <c r="H3283" s="32" t="s">
        <v>257</v>
      </c>
      <c r="I3283" s="32" t="s">
        <v>2006</v>
      </c>
      <c r="J3283" s="35">
        <v>0</v>
      </c>
      <c r="K3283" s="35">
        <v>0</v>
      </c>
      <c r="L3283" s="35">
        <v>0</v>
      </c>
      <c r="M3283" s="35">
        <v>0</v>
      </c>
      <c r="N3283" s="32" t="s">
        <v>19</v>
      </c>
      <c r="O3283" s="32" t="s">
        <v>27</v>
      </c>
      <c r="P3283" s="32">
        <v>3</v>
      </c>
      <c r="Q3283" s="32"/>
    </row>
    <row r="3284" spans="1:17" x14ac:dyDescent="0.25">
      <c r="A3284" s="57">
        <v>42254.629642094907</v>
      </c>
      <c r="B3284" s="32" t="s">
        <v>22</v>
      </c>
      <c r="C3284" s="32" t="s">
        <v>2335</v>
      </c>
      <c r="D3284" s="32" t="s">
        <v>2336</v>
      </c>
      <c r="E3284" s="32" t="s">
        <v>6840</v>
      </c>
      <c r="F3284" s="32" t="s">
        <v>6841</v>
      </c>
      <c r="G3284" s="32" t="s">
        <v>329</v>
      </c>
      <c r="H3284" s="32" t="s">
        <v>328</v>
      </c>
      <c r="I3284" s="32" t="s">
        <v>2006</v>
      </c>
      <c r="J3284" s="35">
        <v>0</v>
      </c>
      <c r="K3284" s="35">
        <v>0</v>
      </c>
      <c r="L3284" s="35">
        <v>0</v>
      </c>
      <c r="M3284" s="35">
        <v>0</v>
      </c>
      <c r="N3284" s="32" t="s">
        <v>17</v>
      </c>
      <c r="O3284" s="32" t="s">
        <v>27</v>
      </c>
      <c r="P3284" s="32">
        <v>0</v>
      </c>
      <c r="Q3284" s="32"/>
    </row>
    <row r="3285" spans="1:17" x14ac:dyDescent="0.25">
      <c r="A3285" s="57">
        <v>42254.629642094907</v>
      </c>
      <c r="B3285" s="32" t="s">
        <v>22</v>
      </c>
      <c r="C3285" s="32" t="s">
        <v>2335</v>
      </c>
      <c r="D3285" s="32" t="s">
        <v>2336</v>
      </c>
      <c r="E3285" s="32" t="s">
        <v>6840</v>
      </c>
      <c r="F3285" s="32" t="s">
        <v>6841</v>
      </c>
      <c r="G3285" s="32" t="s">
        <v>329</v>
      </c>
      <c r="H3285" s="32" t="s">
        <v>328</v>
      </c>
      <c r="I3285" s="32" t="s">
        <v>2006</v>
      </c>
      <c r="J3285" s="35">
        <v>0</v>
      </c>
      <c r="K3285" s="35">
        <v>0</v>
      </c>
      <c r="L3285" s="35">
        <v>0</v>
      </c>
      <c r="M3285" s="35">
        <v>0</v>
      </c>
      <c r="N3285" s="32" t="s">
        <v>17</v>
      </c>
      <c r="O3285" s="32" t="s">
        <v>27</v>
      </c>
      <c r="P3285" s="32">
        <v>3</v>
      </c>
      <c r="Q3285" s="32"/>
    </row>
    <row r="3286" spans="1:17" x14ac:dyDescent="0.25">
      <c r="A3286" s="57">
        <v>42254.63090945602</v>
      </c>
      <c r="B3286" s="32"/>
      <c r="C3286" s="32"/>
      <c r="D3286" s="32"/>
      <c r="E3286" s="32" t="s">
        <v>6842</v>
      </c>
      <c r="F3286" s="32" t="s">
        <v>6843</v>
      </c>
      <c r="G3286" s="32" t="s">
        <v>333</v>
      </c>
      <c r="H3286" s="32" t="s">
        <v>332</v>
      </c>
      <c r="I3286" s="32" t="s">
        <v>2006</v>
      </c>
      <c r="J3286" s="35">
        <v>0</v>
      </c>
      <c r="K3286" s="35">
        <v>0</v>
      </c>
      <c r="L3286" s="35">
        <v>0</v>
      </c>
      <c r="M3286" s="35">
        <v>0</v>
      </c>
      <c r="N3286" s="32" t="s">
        <v>19</v>
      </c>
      <c r="O3286" s="32"/>
      <c r="P3286" s="32">
        <v>0.5</v>
      </c>
      <c r="Q3286" s="32"/>
    </row>
    <row r="3287" spans="1:17" x14ac:dyDescent="0.25">
      <c r="A3287" s="57">
        <v>42254.635370104166</v>
      </c>
      <c r="B3287" s="32"/>
      <c r="C3287" s="32"/>
      <c r="D3287" s="32"/>
      <c r="E3287" s="32" t="s">
        <v>6844</v>
      </c>
      <c r="F3287" s="32" t="s">
        <v>6845</v>
      </c>
      <c r="G3287" s="32" t="s">
        <v>333</v>
      </c>
      <c r="H3287" s="32" t="s">
        <v>332</v>
      </c>
      <c r="I3287" s="32" t="s">
        <v>2006</v>
      </c>
      <c r="J3287" s="35">
        <v>0</v>
      </c>
      <c r="K3287" s="35">
        <v>0</v>
      </c>
      <c r="L3287" s="35">
        <v>0</v>
      </c>
      <c r="M3287" s="35">
        <v>0</v>
      </c>
      <c r="N3287" s="32" t="s">
        <v>19</v>
      </c>
      <c r="O3287" s="32"/>
      <c r="P3287" s="32">
        <v>0.5</v>
      </c>
      <c r="Q3287" s="32"/>
    </row>
    <row r="3288" spans="1:17" x14ac:dyDescent="0.25">
      <c r="A3288" s="57">
        <v>42254.641525150466</v>
      </c>
      <c r="B3288" s="32"/>
      <c r="C3288" s="32" t="s">
        <v>655</v>
      </c>
      <c r="D3288" s="32" t="s">
        <v>334</v>
      </c>
      <c r="E3288" s="32" t="s">
        <v>6846</v>
      </c>
      <c r="F3288" s="32" t="s">
        <v>6847</v>
      </c>
      <c r="G3288" s="32" t="s">
        <v>58</v>
      </c>
      <c r="H3288" s="32" t="s">
        <v>59</v>
      </c>
      <c r="I3288" s="32" t="s">
        <v>2006</v>
      </c>
      <c r="J3288" s="35">
        <v>0</v>
      </c>
      <c r="K3288" s="35">
        <v>0</v>
      </c>
      <c r="L3288" s="35">
        <v>0</v>
      </c>
      <c r="M3288" s="35">
        <v>0</v>
      </c>
      <c r="N3288" s="32" t="s">
        <v>19</v>
      </c>
      <c r="O3288" s="32" t="s">
        <v>322</v>
      </c>
      <c r="P3288" s="32">
        <v>0</v>
      </c>
      <c r="Q3288" s="32"/>
    </row>
    <row r="3289" spans="1:17" x14ac:dyDescent="0.25">
      <c r="A3289" s="57">
        <v>42254.642637766206</v>
      </c>
      <c r="B3289" s="32"/>
      <c r="C3289" s="32" t="s">
        <v>655</v>
      </c>
      <c r="D3289" s="32" t="s">
        <v>334</v>
      </c>
      <c r="E3289" s="32" t="s">
        <v>6848</v>
      </c>
      <c r="F3289" s="32" t="s">
        <v>6849</v>
      </c>
      <c r="G3289" s="32" t="s">
        <v>58</v>
      </c>
      <c r="H3289" s="32" t="s">
        <v>59</v>
      </c>
      <c r="I3289" s="32" t="s">
        <v>2006</v>
      </c>
      <c r="J3289" s="35">
        <v>0</v>
      </c>
      <c r="K3289" s="35">
        <v>0</v>
      </c>
      <c r="L3289" s="35">
        <v>0</v>
      </c>
      <c r="M3289" s="35">
        <v>0</v>
      </c>
      <c r="N3289" s="32" t="s">
        <v>19</v>
      </c>
      <c r="O3289" s="32" t="s">
        <v>322</v>
      </c>
      <c r="P3289" s="32">
        <v>0</v>
      </c>
      <c r="Q3289" s="32"/>
    </row>
    <row r="3290" spans="1:17" x14ac:dyDescent="0.25">
      <c r="A3290" s="57">
        <v>42254.651335960647</v>
      </c>
      <c r="B3290" s="32"/>
      <c r="C3290" s="32" t="s">
        <v>454</v>
      </c>
      <c r="D3290" s="32" t="s">
        <v>334</v>
      </c>
      <c r="E3290" s="32" t="s">
        <v>6850</v>
      </c>
      <c r="F3290" s="32" t="s">
        <v>6851</v>
      </c>
      <c r="G3290" s="32" t="s">
        <v>58</v>
      </c>
      <c r="H3290" s="32" t="s">
        <v>59</v>
      </c>
      <c r="I3290" s="32" t="s">
        <v>2006</v>
      </c>
      <c r="J3290" s="35">
        <v>0</v>
      </c>
      <c r="K3290" s="35">
        <v>0</v>
      </c>
      <c r="L3290" s="35">
        <v>0</v>
      </c>
      <c r="M3290" s="35">
        <v>0</v>
      </c>
      <c r="N3290" s="32" t="s">
        <v>19</v>
      </c>
      <c r="O3290" s="32" t="s">
        <v>322</v>
      </c>
      <c r="P3290" s="32">
        <v>0</v>
      </c>
      <c r="Q3290" s="32"/>
    </row>
    <row r="3291" spans="1:17" x14ac:dyDescent="0.25">
      <c r="A3291" s="57">
        <v>42254.654258483795</v>
      </c>
      <c r="B3291" s="32"/>
      <c r="C3291" s="32" t="s">
        <v>345</v>
      </c>
      <c r="D3291" s="32" t="s">
        <v>334</v>
      </c>
      <c r="E3291" s="32" t="s">
        <v>6852</v>
      </c>
      <c r="F3291" s="32" t="s">
        <v>6853</v>
      </c>
      <c r="G3291" s="32" t="s">
        <v>58</v>
      </c>
      <c r="H3291" s="32" t="s">
        <v>59</v>
      </c>
      <c r="I3291" s="32" t="s">
        <v>2006</v>
      </c>
      <c r="J3291" s="35">
        <v>0</v>
      </c>
      <c r="K3291" s="35">
        <v>0</v>
      </c>
      <c r="L3291" s="35">
        <v>0</v>
      </c>
      <c r="M3291" s="35">
        <v>0</v>
      </c>
      <c r="N3291" s="32" t="s">
        <v>19</v>
      </c>
      <c r="O3291" s="32" t="s">
        <v>322</v>
      </c>
      <c r="P3291" s="32">
        <v>0</v>
      </c>
      <c r="Q3291" s="32"/>
    </row>
    <row r="3292" spans="1:17" x14ac:dyDescent="0.25">
      <c r="A3292" s="57">
        <v>42254.655876006946</v>
      </c>
      <c r="B3292" s="32"/>
      <c r="C3292" s="32" t="s">
        <v>1068</v>
      </c>
      <c r="D3292" s="32" t="s">
        <v>334</v>
      </c>
      <c r="E3292" s="32" t="s">
        <v>6854</v>
      </c>
      <c r="F3292" s="32" t="s">
        <v>6855</v>
      </c>
      <c r="G3292" s="32" t="s">
        <v>58</v>
      </c>
      <c r="H3292" s="32" t="s">
        <v>59</v>
      </c>
      <c r="I3292" s="32" t="s">
        <v>2006</v>
      </c>
      <c r="J3292" s="35">
        <v>0</v>
      </c>
      <c r="K3292" s="35">
        <v>0</v>
      </c>
      <c r="L3292" s="35">
        <v>0</v>
      </c>
      <c r="M3292" s="35">
        <v>0</v>
      </c>
      <c r="N3292" s="32" t="s">
        <v>19</v>
      </c>
      <c r="O3292" s="32" t="s">
        <v>322</v>
      </c>
      <c r="P3292" s="32">
        <v>0</v>
      </c>
      <c r="Q3292" s="32"/>
    </row>
    <row r="3293" spans="1:17" x14ac:dyDescent="0.25">
      <c r="A3293" s="57">
        <v>42254.698213854164</v>
      </c>
      <c r="B3293" s="32"/>
      <c r="C3293" s="32" t="s">
        <v>454</v>
      </c>
      <c r="D3293" s="32" t="s">
        <v>334</v>
      </c>
      <c r="E3293" s="32" t="s">
        <v>6856</v>
      </c>
      <c r="F3293" s="32" t="s">
        <v>6857</v>
      </c>
      <c r="G3293" s="32" t="s">
        <v>58</v>
      </c>
      <c r="H3293" s="32" t="s">
        <v>59</v>
      </c>
      <c r="I3293" s="32" t="s">
        <v>2006</v>
      </c>
      <c r="J3293" s="35">
        <v>0</v>
      </c>
      <c r="K3293" s="35">
        <v>0</v>
      </c>
      <c r="L3293" s="35">
        <v>0</v>
      </c>
      <c r="M3293" s="35">
        <v>0</v>
      </c>
      <c r="N3293" s="32" t="s">
        <v>19</v>
      </c>
      <c r="O3293" s="32" t="s">
        <v>322</v>
      </c>
      <c r="P3293" s="32">
        <v>0</v>
      </c>
      <c r="Q3293" s="32"/>
    </row>
    <row r="3294" spans="1:17" x14ac:dyDescent="0.25">
      <c r="A3294" s="57">
        <v>42254.699782719908</v>
      </c>
      <c r="B3294" s="32"/>
      <c r="C3294" s="32" t="s">
        <v>736</v>
      </c>
      <c r="D3294" s="32" t="s">
        <v>334</v>
      </c>
      <c r="E3294" s="32" t="s">
        <v>6858</v>
      </c>
      <c r="F3294" s="32" t="s">
        <v>6859</v>
      </c>
      <c r="G3294" s="32" t="s">
        <v>58</v>
      </c>
      <c r="H3294" s="32" t="s">
        <v>59</v>
      </c>
      <c r="I3294" s="32" t="s">
        <v>2006</v>
      </c>
      <c r="J3294" s="35">
        <v>0</v>
      </c>
      <c r="K3294" s="35">
        <v>0</v>
      </c>
      <c r="L3294" s="35">
        <v>0</v>
      </c>
      <c r="M3294" s="35">
        <v>0</v>
      </c>
      <c r="N3294" s="32" t="s">
        <v>19</v>
      </c>
      <c r="O3294" s="32" t="s">
        <v>322</v>
      </c>
      <c r="P3294" s="32">
        <v>0</v>
      </c>
      <c r="Q3294" s="32"/>
    </row>
    <row r="3295" spans="1:17" x14ac:dyDescent="0.25">
      <c r="A3295" s="57">
        <v>42254.710451886574</v>
      </c>
      <c r="B3295" s="32"/>
      <c r="C3295" s="32" t="s">
        <v>463</v>
      </c>
      <c r="D3295" s="32" t="s">
        <v>462</v>
      </c>
      <c r="E3295" s="32" t="s">
        <v>6860</v>
      </c>
      <c r="F3295" s="32" t="s">
        <v>6861</v>
      </c>
      <c r="G3295" s="32" t="s">
        <v>58</v>
      </c>
      <c r="H3295" s="32" t="s">
        <v>59</v>
      </c>
      <c r="I3295" s="32" t="s">
        <v>2006</v>
      </c>
      <c r="J3295" s="35">
        <v>0</v>
      </c>
      <c r="K3295" s="35">
        <v>0</v>
      </c>
      <c r="L3295" s="35">
        <v>0</v>
      </c>
      <c r="M3295" s="35">
        <v>0</v>
      </c>
      <c r="N3295" s="32" t="s">
        <v>19</v>
      </c>
      <c r="O3295" s="32" t="s">
        <v>32</v>
      </c>
      <c r="P3295" s="32">
        <v>4.33</v>
      </c>
      <c r="Q3295" s="32"/>
    </row>
    <row r="3296" spans="1:17" x14ac:dyDescent="0.25">
      <c r="A3296" s="57">
        <v>42254.710451886574</v>
      </c>
      <c r="B3296" s="32"/>
      <c r="C3296" s="32" t="s">
        <v>463</v>
      </c>
      <c r="D3296" s="32" t="s">
        <v>462</v>
      </c>
      <c r="E3296" s="32" t="s">
        <v>6860</v>
      </c>
      <c r="F3296" s="32" t="s">
        <v>6861</v>
      </c>
      <c r="G3296" s="32" t="s">
        <v>2086</v>
      </c>
      <c r="H3296" s="32" t="s">
        <v>2087</v>
      </c>
      <c r="I3296" s="32" t="s">
        <v>2006</v>
      </c>
      <c r="J3296" s="35">
        <v>0</v>
      </c>
      <c r="K3296" s="35">
        <v>0</v>
      </c>
      <c r="L3296" s="35">
        <v>0</v>
      </c>
      <c r="M3296" s="35">
        <v>0</v>
      </c>
      <c r="N3296" s="32" t="s">
        <v>19</v>
      </c>
      <c r="O3296" s="32" t="s">
        <v>32</v>
      </c>
      <c r="P3296" s="32">
        <v>1.4E-2</v>
      </c>
      <c r="Q3296" s="32"/>
    </row>
    <row r="3297" spans="1:17" x14ac:dyDescent="0.25">
      <c r="A3297" s="57">
        <v>42254.729363738428</v>
      </c>
      <c r="B3297" s="32"/>
      <c r="C3297" s="32" t="s">
        <v>345</v>
      </c>
      <c r="D3297" s="32" t="s">
        <v>334</v>
      </c>
      <c r="E3297" s="32" t="s">
        <v>6862</v>
      </c>
      <c r="F3297" s="32" t="s">
        <v>6863</v>
      </c>
      <c r="G3297" s="32" t="s">
        <v>58</v>
      </c>
      <c r="H3297" s="32" t="s">
        <v>59</v>
      </c>
      <c r="I3297" s="32" t="s">
        <v>2006</v>
      </c>
      <c r="J3297" s="35">
        <v>0</v>
      </c>
      <c r="K3297" s="35">
        <v>0</v>
      </c>
      <c r="L3297" s="35">
        <v>0</v>
      </c>
      <c r="M3297" s="35">
        <v>0</v>
      </c>
      <c r="N3297" s="32" t="s">
        <v>19</v>
      </c>
      <c r="O3297" s="32" t="s">
        <v>322</v>
      </c>
      <c r="P3297" s="32">
        <v>0</v>
      </c>
      <c r="Q3297" s="32"/>
    </row>
    <row r="3298" spans="1:17" x14ac:dyDescent="0.25">
      <c r="A3298" s="57">
        <v>42254.746935613424</v>
      </c>
      <c r="B3298" s="32"/>
      <c r="C3298" s="32" t="s">
        <v>506</v>
      </c>
      <c r="D3298" s="32" t="s">
        <v>334</v>
      </c>
      <c r="E3298" s="32" t="s">
        <v>6864</v>
      </c>
      <c r="F3298" s="32" t="s">
        <v>6865</v>
      </c>
      <c r="G3298" s="32" t="s">
        <v>58</v>
      </c>
      <c r="H3298" s="32" t="s">
        <v>59</v>
      </c>
      <c r="I3298" s="32" t="s">
        <v>2006</v>
      </c>
      <c r="J3298" s="35">
        <v>0</v>
      </c>
      <c r="K3298" s="35">
        <v>0</v>
      </c>
      <c r="L3298" s="35">
        <v>0</v>
      </c>
      <c r="M3298" s="35">
        <v>0</v>
      </c>
      <c r="N3298" s="32" t="s">
        <v>19</v>
      </c>
      <c r="O3298" s="32" t="s">
        <v>322</v>
      </c>
      <c r="P3298" s="32">
        <v>0</v>
      </c>
      <c r="Q3298" s="32"/>
    </row>
    <row r="3299" spans="1:17" x14ac:dyDescent="0.25">
      <c r="A3299" s="57">
        <v>42254.990279895836</v>
      </c>
      <c r="B3299" s="32"/>
      <c r="C3299" s="32" t="s">
        <v>463</v>
      </c>
      <c r="D3299" s="32" t="s">
        <v>462</v>
      </c>
      <c r="E3299" s="32" t="s">
        <v>6866</v>
      </c>
      <c r="F3299" s="32" t="s">
        <v>6867</v>
      </c>
      <c r="G3299" s="32" t="s">
        <v>58</v>
      </c>
      <c r="H3299" s="32" t="s">
        <v>59</v>
      </c>
      <c r="I3299" s="32" t="s">
        <v>2006</v>
      </c>
      <c r="J3299" s="35">
        <v>0</v>
      </c>
      <c r="K3299" s="35">
        <v>0</v>
      </c>
      <c r="L3299" s="35">
        <v>0</v>
      </c>
      <c r="M3299" s="35">
        <v>0</v>
      </c>
      <c r="N3299" s="32" t="s">
        <v>19</v>
      </c>
      <c r="O3299" s="32" t="s">
        <v>32</v>
      </c>
      <c r="P3299" s="32">
        <v>6.33</v>
      </c>
      <c r="Q3299" s="32"/>
    </row>
    <row r="3300" spans="1:17" x14ac:dyDescent="0.25">
      <c r="A3300" s="57">
        <v>42254.990279895836</v>
      </c>
      <c r="B3300" s="32"/>
      <c r="C3300" s="32" t="s">
        <v>463</v>
      </c>
      <c r="D3300" s="32" t="s">
        <v>462</v>
      </c>
      <c r="E3300" s="32" t="s">
        <v>6866</v>
      </c>
      <c r="F3300" s="32" t="s">
        <v>6867</v>
      </c>
      <c r="G3300" s="32" t="s">
        <v>2086</v>
      </c>
      <c r="H3300" s="32" t="s">
        <v>2087</v>
      </c>
      <c r="I3300" s="32" t="s">
        <v>2006</v>
      </c>
      <c r="J3300" s="35">
        <v>0</v>
      </c>
      <c r="K3300" s="35">
        <v>0</v>
      </c>
      <c r="L3300" s="35">
        <v>0</v>
      </c>
      <c r="M3300" s="35">
        <v>0</v>
      </c>
      <c r="N3300" s="32" t="s">
        <v>19</v>
      </c>
      <c r="O3300" s="32" t="s">
        <v>32</v>
      </c>
      <c r="P3300" s="32">
        <v>5.1999999999999998E-2</v>
      </c>
      <c r="Q3300" s="32"/>
    </row>
    <row r="3301" spans="1:17" x14ac:dyDescent="0.25">
      <c r="A3301" s="57">
        <v>42254.994212997684</v>
      </c>
      <c r="B3301" s="32"/>
      <c r="C3301" s="32" t="s">
        <v>463</v>
      </c>
      <c r="D3301" s="32" t="s">
        <v>462</v>
      </c>
      <c r="E3301" s="32" t="s">
        <v>6868</v>
      </c>
      <c r="F3301" s="32" t="s">
        <v>6869</v>
      </c>
      <c r="G3301" s="32" t="s">
        <v>58</v>
      </c>
      <c r="H3301" s="32" t="s">
        <v>59</v>
      </c>
      <c r="I3301" s="32" t="s">
        <v>2006</v>
      </c>
      <c r="J3301" s="35">
        <v>0</v>
      </c>
      <c r="K3301" s="35">
        <v>0</v>
      </c>
      <c r="L3301" s="35">
        <v>0</v>
      </c>
      <c r="M3301" s="35">
        <v>0</v>
      </c>
      <c r="N3301" s="32" t="s">
        <v>19</v>
      </c>
      <c r="O3301" s="32" t="s">
        <v>32</v>
      </c>
      <c r="P3301" s="32">
        <v>9.83</v>
      </c>
      <c r="Q3301" s="32"/>
    </row>
    <row r="3302" spans="1:17" x14ac:dyDescent="0.25">
      <c r="A3302" s="57">
        <v>42254.994212997684</v>
      </c>
      <c r="B3302" s="32"/>
      <c r="C3302" s="32" t="s">
        <v>463</v>
      </c>
      <c r="D3302" s="32" t="s">
        <v>462</v>
      </c>
      <c r="E3302" s="32" t="s">
        <v>6868</v>
      </c>
      <c r="F3302" s="32" t="s">
        <v>6869</v>
      </c>
      <c r="G3302" s="32" t="s">
        <v>2086</v>
      </c>
      <c r="H3302" s="32" t="s">
        <v>2087</v>
      </c>
      <c r="I3302" s="32" t="s">
        <v>2006</v>
      </c>
      <c r="J3302" s="35">
        <v>0</v>
      </c>
      <c r="K3302" s="35">
        <v>0</v>
      </c>
      <c r="L3302" s="35">
        <v>0</v>
      </c>
      <c r="M3302" s="35">
        <v>0</v>
      </c>
      <c r="N3302" s="32" t="s">
        <v>19</v>
      </c>
      <c r="O3302" s="32" t="s">
        <v>32</v>
      </c>
      <c r="P3302" s="32">
        <v>8.0000000000000002E-3</v>
      </c>
      <c r="Q3302" s="32"/>
    </row>
    <row r="3303" spans="1:17" x14ac:dyDescent="0.25">
      <c r="A3303" s="57">
        <v>42254.999827314816</v>
      </c>
      <c r="B3303" s="32"/>
      <c r="C3303" s="32" t="s">
        <v>463</v>
      </c>
      <c r="D3303" s="32" t="s">
        <v>462</v>
      </c>
      <c r="E3303" s="32" t="s">
        <v>6870</v>
      </c>
      <c r="F3303" s="32" t="s">
        <v>6871</v>
      </c>
      <c r="G3303" s="32" t="s">
        <v>58</v>
      </c>
      <c r="H3303" s="32" t="s">
        <v>59</v>
      </c>
      <c r="I3303" s="32" t="s">
        <v>2006</v>
      </c>
      <c r="J3303" s="35">
        <v>0</v>
      </c>
      <c r="K3303" s="35">
        <v>0</v>
      </c>
      <c r="L3303" s="35">
        <v>0</v>
      </c>
      <c r="M3303" s="35">
        <v>0</v>
      </c>
      <c r="N3303" s="32" t="s">
        <v>19</v>
      </c>
      <c r="O3303" s="32" t="s">
        <v>32</v>
      </c>
      <c r="P3303" s="32">
        <v>7.33</v>
      </c>
      <c r="Q3303" s="32"/>
    </row>
    <row r="3304" spans="1:17" x14ac:dyDescent="0.25">
      <c r="A3304" s="57">
        <v>42254.999827314816</v>
      </c>
      <c r="B3304" s="32"/>
      <c r="C3304" s="32" t="s">
        <v>463</v>
      </c>
      <c r="D3304" s="32" t="s">
        <v>462</v>
      </c>
      <c r="E3304" s="32" t="s">
        <v>6870</v>
      </c>
      <c r="F3304" s="32" t="s">
        <v>6871</v>
      </c>
      <c r="G3304" s="32" t="s">
        <v>2086</v>
      </c>
      <c r="H3304" s="32" t="s">
        <v>2087</v>
      </c>
      <c r="I3304" s="32" t="s">
        <v>2006</v>
      </c>
      <c r="J3304" s="35">
        <v>0</v>
      </c>
      <c r="K3304" s="35">
        <v>0</v>
      </c>
      <c r="L3304" s="35">
        <v>0</v>
      </c>
      <c r="M3304" s="35">
        <v>0</v>
      </c>
      <c r="N3304" s="32" t="s">
        <v>19</v>
      </c>
      <c r="O3304" s="32" t="s">
        <v>32</v>
      </c>
      <c r="P3304" s="32">
        <v>1.2E-2</v>
      </c>
      <c r="Q3304" s="32"/>
    </row>
    <row r="3305" spans="1:17" x14ac:dyDescent="0.25">
      <c r="A3305" s="57">
        <v>42254.999827314816</v>
      </c>
      <c r="B3305" s="32"/>
      <c r="C3305" s="32" t="s">
        <v>463</v>
      </c>
      <c r="D3305" s="32" t="s">
        <v>462</v>
      </c>
      <c r="E3305" s="32" t="s">
        <v>6870</v>
      </c>
      <c r="F3305" s="32" t="s">
        <v>6871</v>
      </c>
      <c r="G3305" s="32" t="s">
        <v>58</v>
      </c>
      <c r="H3305" s="32" t="s">
        <v>59</v>
      </c>
      <c r="I3305" s="32" t="s">
        <v>2006</v>
      </c>
      <c r="J3305" s="35">
        <v>0</v>
      </c>
      <c r="K3305" s="35">
        <v>0</v>
      </c>
      <c r="L3305" s="35">
        <v>0</v>
      </c>
      <c r="M3305" s="35">
        <v>0</v>
      </c>
      <c r="N3305" s="32" t="s">
        <v>19</v>
      </c>
      <c r="O3305" s="32" t="s">
        <v>32</v>
      </c>
      <c r="P3305" s="32">
        <v>6.67</v>
      </c>
      <c r="Q3305" s="32"/>
    </row>
    <row r="3306" spans="1:17" x14ac:dyDescent="0.25">
      <c r="A3306" s="57">
        <v>42255.022349224535</v>
      </c>
      <c r="B3306" s="32"/>
      <c r="C3306" s="32" t="s">
        <v>47</v>
      </c>
      <c r="D3306" s="32" t="s">
        <v>48</v>
      </c>
      <c r="E3306" s="32" t="s">
        <v>6872</v>
      </c>
      <c r="F3306" s="32" t="s">
        <v>6873</v>
      </c>
      <c r="G3306" s="32" t="s">
        <v>58</v>
      </c>
      <c r="H3306" s="32" t="s">
        <v>59</v>
      </c>
      <c r="I3306" s="32" t="s">
        <v>2006</v>
      </c>
      <c r="J3306" s="35">
        <v>0</v>
      </c>
      <c r="K3306" s="35">
        <v>0</v>
      </c>
      <c r="L3306" s="35">
        <v>0</v>
      </c>
      <c r="M3306" s="35">
        <v>0</v>
      </c>
      <c r="N3306" s="32" t="s">
        <v>19</v>
      </c>
      <c r="O3306" s="32" t="s">
        <v>32</v>
      </c>
      <c r="P3306" s="32">
        <v>1.5</v>
      </c>
      <c r="Q3306" s="32"/>
    </row>
    <row r="3307" spans="1:17" x14ac:dyDescent="0.25">
      <c r="A3307" s="57">
        <v>42255.022349224535</v>
      </c>
      <c r="B3307" s="32"/>
      <c r="C3307" s="32" t="s">
        <v>47</v>
      </c>
      <c r="D3307" s="32" t="s">
        <v>48</v>
      </c>
      <c r="E3307" s="32" t="s">
        <v>6872</v>
      </c>
      <c r="F3307" s="32" t="s">
        <v>6873</v>
      </c>
      <c r="G3307" s="32" t="s">
        <v>58</v>
      </c>
      <c r="H3307" s="32" t="s">
        <v>59</v>
      </c>
      <c r="I3307" s="32" t="s">
        <v>2006</v>
      </c>
      <c r="J3307" s="35">
        <v>0</v>
      </c>
      <c r="K3307" s="35">
        <v>0</v>
      </c>
      <c r="L3307" s="35">
        <v>0</v>
      </c>
      <c r="M3307" s="35">
        <v>0</v>
      </c>
      <c r="N3307" s="32" t="s">
        <v>19</v>
      </c>
      <c r="O3307" s="32" t="s">
        <v>32</v>
      </c>
      <c r="P3307" s="32">
        <v>1</v>
      </c>
      <c r="Q3307" s="32"/>
    </row>
    <row r="3308" spans="1:17" x14ac:dyDescent="0.25">
      <c r="A3308" s="57">
        <v>42255.029057094907</v>
      </c>
      <c r="B3308" s="32"/>
      <c r="C3308" s="32" t="s">
        <v>463</v>
      </c>
      <c r="D3308" s="32" t="s">
        <v>462</v>
      </c>
      <c r="E3308" s="32" t="s">
        <v>6874</v>
      </c>
      <c r="F3308" s="32" t="s">
        <v>6875</v>
      </c>
      <c r="G3308" s="32" t="s">
        <v>58</v>
      </c>
      <c r="H3308" s="32" t="s">
        <v>59</v>
      </c>
      <c r="I3308" s="32" t="s">
        <v>2006</v>
      </c>
      <c r="J3308" s="35">
        <v>0</v>
      </c>
      <c r="K3308" s="35">
        <v>0</v>
      </c>
      <c r="L3308" s="35">
        <v>0</v>
      </c>
      <c r="M3308" s="35">
        <v>0</v>
      </c>
      <c r="N3308" s="32" t="s">
        <v>19</v>
      </c>
      <c r="O3308" s="32" t="s">
        <v>32</v>
      </c>
      <c r="P3308" s="32">
        <v>7</v>
      </c>
      <c r="Q3308" s="32"/>
    </row>
    <row r="3309" spans="1:17" x14ac:dyDescent="0.25">
      <c r="A3309" s="57">
        <v>42255.029057094907</v>
      </c>
      <c r="B3309" s="32"/>
      <c r="C3309" s="32" t="s">
        <v>463</v>
      </c>
      <c r="D3309" s="32" t="s">
        <v>462</v>
      </c>
      <c r="E3309" s="32" t="s">
        <v>6874</v>
      </c>
      <c r="F3309" s="32" t="s">
        <v>6875</v>
      </c>
      <c r="G3309" s="32" t="s">
        <v>2086</v>
      </c>
      <c r="H3309" s="32" t="s">
        <v>2087</v>
      </c>
      <c r="I3309" s="32" t="s">
        <v>2006</v>
      </c>
      <c r="J3309" s="35">
        <v>0</v>
      </c>
      <c r="K3309" s="35">
        <v>0</v>
      </c>
      <c r="L3309" s="35">
        <v>0</v>
      </c>
      <c r="M3309" s="35">
        <v>0</v>
      </c>
      <c r="N3309" s="32" t="s">
        <v>19</v>
      </c>
      <c r="O3309" s="32" t="s">
        <v>32</v>
      </c>
      <c r="P3309" s="32">
        <v>4.8000000000000001E-2</v>
      </c>
      <c r="Q3309" s="32"/>
    </row>
    <row r="3310" spans="1:17" x14ac:dyDescent="0.25">
      <c r="A3310" s="57">
        <v>42255.034716284725</v>
      </c>
      <c r="B3310" s="32"/>
      <c r="C3310" s="32" t="s">
        <v>47</v>
      </c>
      <c r="D3310" s="32" t="s">
        <v>48</v>
      </c>
      <c r="E3310" s="32" t="s">
        <v>6876</v>
      </c>
      <c r="F3310" s="32" t="s">
        <v>6877</v>
      </c>
      <c r="G3310" s="32" t="s">
        <v>58</v>
      </c>
      <c r="H3310" s="32" t="s">
        <v>59</v>
      </c>
      <c r="I3310" s="32" t="s">
        <v>2006</v>
      </c>
      <c r="J3310" s="35">
        <v>0</v>
      </c>
      <c r="K3310" s="35">
        <v>0</v>
      </c>
      <c r="L3310" s="35">
        <v>0</v>
      </c>
      <c r="M3310" s="35">
        <v>0</v>
      </c>
      <c r="N3310" s="32" t="s">
        <v>19</v>
      </c>
      <c r="O3310" s="32" t="s">
        <v>32</v>
      </c>
      <c r="P3310" s="32">
        <v>3</v>
      </c>
      <c r="Q3310" s="32"/>
    </row>
    <row r="3311" spans="1:17" x14ac:dyDescent="0.25">
      <c r="A3311" s="57">
        <v>42255.362834687498</v>
      </c>
      <c r="B3311" s="32" t="s">
        <v>280</v>
      </c>
      <c r="C3311" s="32" t="s">
        <v>6878</v>
      </c>
      <c r="D3311" s="32" t="s">
        <v>6879</v>
      </c>
      <c r="E3311" s="32" t="s">
        <v>6880</v>
      </c>
      <c r="F3311" s="32" t="s">
        <v>6881</v>
      </c>
      <c r="G3311" s="32" t="s">
        <v>15</v>
      </c>
      <c r="H3311" s="32" t="s">
        <v>16</v>
      </c>
      <c r="I3311" s="32" t="s">
        <v>260</v>
      </c>
      <c r="J3311" s="35">
        <v>2450</v>
      </c>
      <c r="K3311" s="35">
        <v>0</v>
      </c>
      <c r="L3311" s="35">
        <v>0</v>
      </c>
      <c r="M3311" s="35">
        <v>0</v>
      </c>
      <c r="N3311" s="32" t="s">
        <v>17</v>
      </c>
      <c r="O3311" s="32" t="s">
        <v>18</v>
      </c>
      <c r="P3311" s="32">
        <v>1</v>
      </c>
      <c r="Q3311" s="32"/>
    </row>
    <row r="3312" spans="1:17" x14ac:dyDescent="0.25">
      <c r="A3312" s="57">
        <v>42255.362834687498</v>
      </c>
      <c r="B3312" s="32" t="s">
        <v>280</v>
      </c>
      <c r="C3312" s="32" t="s">
        <v>6878</v>
      </c>
      <c r="D3312" s="32" t="s">
        <v>6879</v>
      </c>
      <c r="E3312" s="32" t="s">
        <v>6880</v>
      </c>
      <c r="F3312" s="32" t="s">
        <v>6881</v>
      </c>
      <c r="G3312" s="32" t="s">
        <v>2166</v>
      </c>
      <c r="H3312" s="32" t="s">
        <v>6882</v>
      </c>
      <c r="I3312" s="32" t="s">
        <v>260</v>
      </c>
      <c r="J3312" s="35">
        <v>0</v>
      </c>
      <c r="K3312" s="35">
        <v>0</v>
      </c>
      <c r="L3312" s="35">
        <v>0</v>
      </c>
      <c r="M3312" s="35">
        <v>0</v>
      </c>
      <c r="N3312" s="32" t="s">
        <v>17</v>
      </c>
      <c r="O3312" s="32" t="s">
        <v>18</v>
      </c>
      <c r="P3312" s="32">
        <v>1</v>
      </c>
      <c r="Q3312" s="32"/>
    </row>
    <row r="3313" spans="1:17" x14ac:dyDescent="0.25">
      <c r="A3313" s="57">
        <v>42255.362834687498</v>
      </c>
      <c r="B3313" s="32" t="s">
        <v>280</v>
      </c>
      <c r="C3313" s="32" t="s">
        <v>6878</v>
      </c>
      <c r="D3313" s="32" t="s">
        <v>6879</v>
      </c>
      <c r="E3313" s="32" t="s">
        <v>6880</v>
      </c>
      <c r="F3313" s="32" t="s">
        <v>6881</v>
      </c>
      <c r="G3313" s="32" t="s">
        <v>381</v>
      </c>
      <c r="H3313" s="32" t="s">
        <v>6883</v>
      </c>
      <c r="I3313" s="32" t="s">
        <v>260</v>
      </c>
      <c r="J3313" s="35">
        <v>0</v>
      </c>
      <c r="K3313" s="35">
        <v>0</v>
      </c>
      <c r="L3313" s="35">
        <v>0</v>
      </c>
      <c r="M3313" s="35">
        <v>0</v>
      </c>
      <c r="N3313" s="32" t="s">
        <v>17</v>
      </c>
      <c r="O3313" s="32" t="s">
        <v>18</v>
      </c>
      <c r="P3313" s="32">
        <v>1</v>
      </c>
      <c r="Q3313" s="32"/>
    </row>
    <row r="3314" spans="1:17" x14ac:dyDescent="0.25">
      <c r="A3314" s="57">
        <v>42255.362834687498</v>
      </c>
      <c r="B3314" s="32" t="s">
        <v>280</v>
      </c>
      <c r="C3314" s="32" t="s">
        <v>6878</v>
      </c>
      <c r="D3314" s="32" t="s">
        <v>6879</v>
      </c>
      <c r="E3314" s="32" t="s">
        <v>6880</v>
      </c>
      <c r="F3314" s="32" t="s">
        <v>6881</v>
      </c>
      <c r="G3314" s="32" t="s">
        <v>6884</v>
      </c>
      <c r="H3314" s="32" t="s">
        <v>6885</v>
      </c>
      <c r="I3314" s="32" t="s">
        <v>260</v>
      </c>
      <c r="J3314" s="35">
        <v>0</v>
      </c>
      <c r="K3314" s="35">
        <v>0</v>
      </c>
      <c r="L3314" s="35">
        <v>0</v>
      </c>
      <c r="M3314" s="35">
        <v>0</v>
      </c>
      <c r="N3314" s="32" t="s">
        <v>17</v>
      </c>
      <c r="O3314" s="32" t="s">
        <v>18</v>
      </c>
      <c r="P3314" s="32">
        <v>1</v>
      </c>
      <c r="Q3314" s="32"/>
    </row>
    <row r="3315" spans="1:17" x14ac:dyDescent="0.25">
      <c r="A3315" s="57">
        <v>42255.362834687498</v>
      </c>
      <c r="B3315" s="32" t="s">
        <v>280</v>
      </c>
      <c r="C3315" s="32" t="s">
        <v>6878</v>
      </c>
      <c r="D3315" s="32" t="s">
        <v>6879</v>
      </c>
      <c r="E3315" s="32" t="s">
        <v>6880</v>
      </c>
      <c r="F3315" s="32" t="s">
        <v>6881</v>
      </c>
      <c r="G3315" s="32" t="s">
        <v>6886</v>
      </c>
      <c r="H3315" s="32" t="s">
        <v>6887</v>
      </c>
      <c r="I3315" s="32" t="s">
        <v>260</v>
      </c>
      <c r="J3315" s="35">
        <v>0</v>
      </c>
      <c r="K3315" s="35">
        <v>0</v>
      </c>
      <c r="L3315" s="35">
        <v>0</v>
      </c>
      <c r="M3315" s="35">
        <v>0</v>
      </c>
      <c r="N3315" s="32" t="s">
        <v>17</v>
      </c>
      <c r="O3315" s="32" t="s">
        <v>18</v>
      </c>
      <c r="P3315" s="32">
        <v>1</v>
      </c>
      <c r="Q3315" s="32"/>
    </row>
    <row r="3316" spans="1:17" x14ac:dyDescent="0.25">
      <c r="A3316" s="57">
        <v>42255.365863541665</v>
      </c>
      <c r="B3316" s="32" t="s">
        <v>337</v>
      </c>
      <c r="C3316" s="32" t="s">
        <v>5761</v>
      </c>
      <c r="D3316" s="32" t="s">
        <v>5762</v>
      </c>
      <c r="E3316" s="32" t="s">
        <v>6888</v>
      </c>
      <c r="F3316" s="32" t="s">
        <v>6889</v>
      </c>
      <c r="G3316" s="32" t="s">
        <v>15</v>
      </c>
      <c r="H3316" s="32" t="s">
        <v>16</v>
      </c>
      <c r="I3316" s="32" t="s">
        <v>265</v>
      </c>
      <c r="J3316" s="35">
        <v>38940</v>
      </c>
      <c r="K3316" s="35">
        <v>0</v>
      </c>
      <c r="L3316" s="35">
        <v>0</v>
      </c>
      <c r="M3316" s="35">
        <v>0</v>
      </c>
      <c r="N3316" s="32" t="s">
        <v>17</v>
      </c>
      <c r="O3316" s="32" t="s">
        <v>18</v>
      </c>
      <c r="P3316" s="32">
        <v>1</v>
      </c>
      <c r="Q3316" s="32" t="s">
        <v>5763</v>
      </c>
    </row>
    <row r="3317" spans="1:17" x14ac:dyDescent="0.25">
      <c r="A3317" s="57">
        <v>42255.365863541665</v>
      </c>
      <c r="B3317" s="32" t="s">
        <v>337</v>
      </c>
      <c r="C3317" s="32" t="s">
        <v>5761</v>
      </c>
      <c r="D3317" s="32" t="s">
        <v>5762</v>
      </c>
      <c r="E3317" s="32" t="s">
        <v>6888</v>
      </c>
      <c r="F3317" s="32" t="s">
        <v>6889</v>
      </c>
      <c r="G3317" s="32" t="s">
        <v>28</v>
      </c>
      <c r="H3317" s="32" t="s">
        <v>6890</v>
      </c>
      <c r="I3317" s="32" t="s">
        <v>265</v>
      </c>
      <c r="J3317" s="35">
        <v>0</v>
      </c>
      <c r="K3317" s="35">
        <v>0</v>
      </c>
      <c r="L3317" s="35">
        <v>0</v>
      </c>
      <c r="M3317" s="35">
        <v>0</v>
      </c>
      <c r="N3317" s="32" t="s">
        <v>17</v>
      </c>
      <c r="O3317" s="32" t="s">
        <v>18</v>
      </c>
      <c r="P3317" s="32">
        <v>1</v>
      </c>
      <c r="Q3317" s="32" t="s">
        <v>5763</v>
      </c>
    </row>
    <row r="3318" spans="1:17" x14ac:dyDescent="0.25">
      <c r="A3318" s="57">
        <v>42255.365863541665</v>
      </c>
      <c r="B3318" s="32" t="s">
        <v>337</v>
      </c>
      <c r="C3318" s="32" t="s">
        <v>5761</v>
      </c>
      <c r="D3318" s="32" t="s">
        <v>5762</v>
      </c>
      <c r="E3318" s="32" t="s">
        <v>6888</v>
      </c>
      <c r="F3318" s="32" t="s">
        <v>6889</v>
      </c>
      <c r="G3318" s="32" t="s">
        <v>6891</v>
      </c>
      <c r="H3318" s="32" t="s">
        <v>6892</v>
      </c>
      <c r="I3318" s="32" t="s">
        <v>265</v>
      </c>
      <c r="J3318" s="35">
        <v>0</v>
      </c>
      <c r="K3318" s="35">
        <v>0</v>
      </c>
      <c r="L3318" s="35">
        <v>0</v>
      </c>
      <c r="M3318" s="35">
        <v>0</v>
      </c>
      <c r="N3318" s="32" t="s">
        <v>17</v>
      </c>
      <c r="O3318" s="32" t="s">
        <v>18</v>
      </c>
      <c r="P3318" s="32">
        <v>1</v>
      </c>
      <c r="Q3318" s="32" t="s">
        <v>5763</v>
      </c>
    </row>
    <row r="3319" spans="1:17" x14ac:dyDescent="0.25">
      <c r="A3319" s="57">
        <v>42255.365863541665</v>
      </c>
      <c r="B3319" s="32" t="s">
        <v>337</v>
      </c>
      <c r="C3319" s="32" t="s">
        <v>5761</v>
      </c>
      <c r="D3319" s="32" t="s">
        <v>5762</v>
      </c>
      <c r="E3319" s="32" t="s">
        <v>6888</v>
      </c>
      <c r="F3319" s="32" t="s">
        <v>6889</v>
      </c>
      <c r="G3319" s="32" t="s">
        <v>6891</v>
      </c>
      <c r="H3319" s="32" t="s">
        <v>6893</v>
      </c>
      <c r="I3319" s="32" t="s">
        <v>265</v>
      </c>
      <c r="J3319" s="35">
        <v>0</v>
      </c>
      <c r="K3319" s="35">
        <v>0</v>
      </c>
      <c r="L3319" s="35">
        <v>0</v>
      </c>
      <c r="M3319" s="35">
        <v>0</v>
      </c>
      <c r="N3319" s="32" t="s">
        <v>17</v>
      </c>
      <c r="O3319" s="32" t="s">
        <v>18</v>
      </c>
      <c r="P3319" s="32">
        <v>1</v>
      </c>
      <c r="Q3319" s="32" t="s">
        <v>5763</v>
      </c>
    </row>
    <row r="3320" spans="1:17" x14ac:dyDescent="0.25">
      <c r="A3320" s="57">
        <v>42255.365863541665</v>
      </c>
      <c r="B3320" s="32" t="s">
        <v>337</v>
      </c>
      <c r="C3320" s="32" t="s">
        <v>5761</v>
      </c>
      <c r="D3320" s="32" t="s">
        <v>5762</v>
      </c>
      <c r="E3320" s="32" t="s">
        <v>6888</v>
      </c>
      <c r="F3320" s="32" t="s">
        <v>6889</v>
      </c>
      <c r="G3320" s="32" t="s">
        <v>6894</v>
      </c>
      <c r="H3320" s="32" t="s">
        <v>6895</v>
      </c>
      <c r="I3320" s="32" t="s">
        <v>265</v>
      </c>
      <c r="J3320" s="35">
        <v>0</v>
      </c>
      <c r="K3320" s="35">
        <v>0</v>
      </c>
      <c r="L3320" s="35">
        <v>0</v>
      </c>
      <c r="M3320" s="35">
        <v>0</v>
      </c>
      <c r="N3320" s="32" t="s">
        <v>17</v>
      </c>
      <c r="O3320" s="32" t="s">
        <v>18</v>
      </c>
      <c r="P3320" s="32">
        <v>1</v>
      </c>
      <c r="Q3320" s="32" t="s">
        <v>5763</v>
      </c>
    </row>
    <row r="3321" spans="1:17" x14ac:dyDescent="0.25">
      <c r="A3321" s="57">
        <v>42255.365863541665</v>
      </c>
      <c r="B3321" s="32" t="s">
        <v>337</v>
      </c>
      <c r="C3321" s="32" t="s">
        <v>5761</v>
      </c>
      <c r="D3321" s="32" t="s">
        <v>5762</v>
      </c>
      <c r="E3321" s="32" t="s">
        <v>6888</v>
      </c>
      <c r="F3321" s="32" t="s">
        <v>6889</v>
      </c>
      <c r="G3321" s="32" t="s">
        <v>6894</v>
      </c>
      <c r="H3321" s="32" t="s">
        <v>6896</v>
      </c>
      <c r="I3321" s="32" t="s">
        <v>265</v>
      </c>
      <c r="J3321" s="35">
        <v>0</v>
      </c>
      <c r="K3321" s="35">
        <v>0</v>
      </c>
      <c r="L3321" s="35">
        <v>0</v>
      </c>
      <c r="M3321" s="35">
        <v>0</v>
      </c>
      <c r="N3321" s="32" t="s">
        <v>17</v>
      </c>
      <c r="O3321" s="32" t="s">
        <v>18</v>
      </c>
      <c r="P3321" s="32">
        <v>1</v>
      </c>
      <c r="Q3321" s="32" t="s">
        <v>5763</v>
      </c>
    </row>
    <row r="3322" spans="1:17" x14ac:dyDescent="0.25">
      <c r="A3322" s="57">
        <v>42255.365863541665</v>
      </c>
      <c r="B3322" s="32" t="s">
        <v>337</v>
      </c>
      <c r="C3322" s="32" t="s">
        <v>5761</v>
      </c>
      <c r="D3322" s="32" t="s">
        <v>5762</v>
      </c>
      <c r="E3322" s="32" t="s">
        <v>6888</v>
      </c>
      <c r="F3322" s="32" t="s">
        <v>6889</v>
      </c>
      <c r="G3322" s="32" t="s">
        <v>6897</v>
      </c>
      <c r="H3322" s="32" t="s">
        <v>6898</v>
      </c>
      <c r="I3322" s="32" t="s">
        <v>265</v>
      </c>
      <c r="J3322" s="35">
        <v>0</v>
      </c>
      <c r="K3322" s="35">
        <v>0</v>
      </c>
      <c r="L3322" s="35">
        <v>0</v>
      </c>
      <c r="M3322" s="35">
        <v>0</v>
      </c>
      <c r="N3322" s="32" t="s">
        <v>17</v>
      </c>
      <c r="O3322" s="32" t="s">
        <v>18</v>
      </c>
      <c r="P3322" s="32">
        <v>1</v>
      </c>
      <c r="Q3322" s="32" t="s">
        <v>5763</v>
      </c>
    </row>
    <row r="3323" spans="1:17" x14ac:dyDescent="0.25">
      <c r="A3323" s="57">
        <v>42255.365863541665</v>
      </c>
      <c r="B3323" s="32" t="s">
        <v>337</v>
      </c>
      <c r="C3323" s="32" t="s">
        <v>5761</v>
      </c>
      <c r="D3323" s="32" t="s">
        <v>5762</v>
      </c>
      <c r="E3323" s="32" t="s">
        <v>6888</v>
      </c>
      <c r="F3323" s="32" t="s">
        <v>6889</v>
      </c>
      <c r="G3323" s="32" t="s">
        <v>6897</v>
      </c>
      <c r="H3323" s="32" t="s">
        <v>6899</v>
      </c>
      <c r="I3323" s="32" t="s">
        <v>265</v>
      </c>
      <c r="J3323" s="35">
        <v>0</v>
      </c>
      <c r="K3323" s="35">
        <v>0</v>
      </c>
      <c r="L3323" s="35">
        <v>0</v>
      </c>
      <c r="M3323" s="35">
        <v>0</v>
      </c>
      <c r="N3323" s="32" t="s">
        <v>17</v>
      </c>
      <c r="O3323" s="32" t="s">
        <v>18</v>
      </c>
      <c r="P3323" s="32">
        <v>1</v>
      </c>
      <c r="Q3323" s="32" t="s">
        <v>5763</v>
      </c>
    </row>
    <row r="3324" spans="1:17" x14ac:dyDescent="0.25">
      <c r="A3324" s="57">
        <v>42255.365863541665</v>
      </c>
      <c r="B3324" s="32" t="s">
        <v>337</v>
      </c>
      <c r="C3324" s="32" t="s">
        <v>5761</v>
      </c>
      <c r="D3324" s="32" t="s">
        <v>5762</v>
      </c>
      <c r="E3324" s="32" t="s">
        <v>6888</v>
      </c>
      <c r="F3324" s="32" t="s">
        <v>6889</v>
      </c>
      <c r="G3324" s="32" t="s">
        <v>6900</v>
      </c>
      <c r="H3324" s="32" t="s">
        <v>6901</v>
      </c>
      <c r="I3324" s="32" t="s">
        <v>265</v>
      </c>
      <c r="J3324" s="35">
        <v>0</v>
      </c>
      <c r="K3324" s="35">
        <v>0</v>
      </c>
      <c r="L3324" s="35">
        <v>0</v>
      </c>
      <c r="M3324" s="35">
        <v>0</v>
      </c>
      <c r="N3324" s="32" t="s">
        <v>17</v>
      </c>
      <c r="O3324" s="32" t="s">
        <v>18</v>
      </c>
      <c r="P3324" s="32">
        <v>1</v>
      </c>
      <c r="Q3324" s="32" t="s">
        <v>5763</v>
      </c>
    </row>
    <row r="3325" spans="1:17" x14ac:dyDescent="0.25">
      <c r="A3325" s="57">
        <v>42255.365863541665</v>
      </c>
      <c r="B3325" s="32" t="s">
        <v>337</v>
      </c>
      <c r="C3325" s="32" t="s">
        <v>5761</v>
      </c>
      <c r="D3325" s="32" t="s">
        <v>5762</v>
      </c>
      <c r="E3325" s="32" t="s">
        <v>6888</v>
      </c>
      <c r="F3325" s="32" t="s">
        <v>6889</v>
      </c>
      <c r="G3325" s="32" t="s">
        <v>6900</v>
      </c>
      <c r="H3325" s="32" t="s">
        <v>6902</v>
      </c>
      <c r="I3325" s="32" t="s">
        <v>265</v>
      </c>
      <c r="J3325" s="35">
        <v>0</v>
      </c>
      <c r="K3325" s="35">
        <v>0</v>
      </c>
      <c r="L3325" s="35">
        <v>0</v>
      </c>
      <c r="M3325" s="35">
        <v>0</v>
      </c>
      <c r="N3325" s="32" t="s">
        <v>17</v>
      </c>
      <c r="O3325" s="32" t="s">
        <v>18</v>
      </c>
      <c r="P3325" s="32">
        <v>1</v>
      </c>
      <c r="Q3325" s="32" t="s">
        <v>5763</v>
      </c>
    </row>
    <row r="3326" spans="1:17" x14ac:dyDescent="0.25">
      <c r="A3326" s="57">
        <v>42255.365863541665</v>
      </c>
      <c r="B3326" s="32" t="s">
        <v>337</v>
      </c>
      <c r="C3326" s="32" t="s">
        <v>5761</v>
      </c>
      <c r="D3326" s="32" t="s">
        <v>5762</v>
      </c>
      <c r="E3326" s="32" t="s">
        <v>6888</v>
      </c>
      <c r="F3326" s="32" t="s">
        <v>6889</v>
      </c>
      <c r="G3326" s="32" t="s">
        <v>6903</v>
      </c>
      <c r="H3326" s="32" t="s">
        <v>6904</v>
      </c>
      <c r="I3326" s="32" t="s">
        <v>265</v>
      </c>
      <c r="J3326" s="35">
        <v>0</v>
      </c>
      <c r="K3326" s="35">
        <v>0</v>
      </c>
      <c r="L3326" s="35">
        <v>0</v>
      </c>
      <c r="M3326" s="35">
        <v>0</v>
      </c>
      <c r="N3326" s="32" t="s">
        <v>17</v>
      </c>
      <c r="O3326" s="32" t="s">
        <v>18</v>
      </c>
      <c r="P3326" s="32">
        <v>1</v>
      </c>
      <c r="Q3326" s="32" t="s">
        <v>5763</v>
      </c>
    </row>
    <row r="3327" spans="1:17" x14ac:dyDescent="0.25">
      <c r="A3327" s="57">
        <v>42255.365863541665</v>
      </c>
      <c r="B3327" s="32" t="s">
        <v>337</v>
      </c>
      <c r="C3327" s="32" t="s">
        <v>5761</v>
      </c>
      <c r="D3327" s="32" t="s">
        <v>5762</v>
      </c>
      <c r="E3327" s="32" t="s">
        <v>6888</v>
      </c>
      <c r="F3327" s="32" t="s">
        <v>6889</v>
      </c>
      <c r="G3327" s="32" t="s">
        <v>6903</v>
      </c>
      <c r="H3327" s="32" t="s">
        <v>6905</v>
      </c>
      <c r="I3327" s="32" t="s">
        <v>265</v>
      </c>
      <c r="J3327" s="35">
        <v>0</v>
      </c>
      <c r="K3327" s="35">
        <v>0</v>
      </c>
      <c r="L3327" s="35">
        <v>0</v>
      </c>
      <c r="M3327" s="35">
        <v>0</v>
      </c>
      <c r="N3327" s="32" t="s">
        <v>17</v>
      </c>
      <c r="O3327" s="32" t="s">
        <v>18</v>
      </c>
      <c r="P3327" s="32">
        <v>1</v>
      </c>
      <c r="Q3327" s="32" t="s">
        <v>5763</v>
      </c>
    </row>
    <row r="3328" spans="1:17" x14ac:dyDescent="0.25">
      <c r="A3328" s="57">
        <v>42255.365863541665</v>
      </c>
      <c r="B3328" s="32" t="s">
        <v>337</v>
      </c>
      <c r="C3328" s="32" t="s">
        <v>5761</v>
      </c>
      <c r="D3328" s="32" t="s">
        <v>5762</v>
      </c>
      <c r="E3328" s="32" t="s">
        <v>6888</v>
      </c>
      <c r="F3328" s="32" t="s">
        <v>6889</v>
      </c>
      <c r="G3328" s="32" t="s">
        <v>6906</v>
      </c>
      <c r="H3328" s="32" t="s">
        <v>6907</v>
      </c>
      <c r="I3328" s="32" t="s">
        <v>265</v>
      </c>
      <c r="J3328" s="35">
        <v>0</v>
      </c>
      <c r="K3328" s="35">
        <v>0</v>
      </c>
      <c r="L3328" s="35">
        <v>0</v>
      </c>
      <c r="M3328" s="35">
        <v>0</v>
      </c>
      <c r="N3328" s="32" t="s">
        <v>17</v>
      </c>
      <c r="O3328" s="32" t="s">
        <v>18</v>
      </c>
      <c r="P3328" s="32">
        <v>1</v>
      </c>
      <c r="Q3328" s="32" t="s">
        <v>5763</v>
      </c>
    </row>
    <row r="3329" spans="1:17" x14ac:dyDescent="0.25">
      <c r="A3329" s="57">
        <v>42255.365863541665</v>
      </c>
      <c r="B3329" s="32" t="s">
        <v>337</v>
      </c>
      <c r="C3329" s="32" t="s">
        <v>5761</v>
      </c>
      <c r="D3329" s="32" t="s">
        <v>5762</v>
      </c>
      <c r="E3329" s="32" t="s">
        <v>6888</v>
      </c>
      <c r="F3329" s="32" t="s">
        <v>6889</v>
      </c>
      <c r="G3329" s="32" t="s">
        <v>6906</v>
      </c>
      <c r="H3329" s="32" t="s">
        <v>6908</v>
      </c>
      <c r="I3329" s="32" t="s">
        <v>265</v>
      </c>
      <c r="J3329" s="35">
        <v>0</v>
      </c>
      <c r="K3329" s="35">
        <v>0</v>
      </c>
      <c r="L3329" s="35">
        <v>0</v>
      </c>
      <c r="M3329" s="35">
        <v>0</v>
      </c>
      <c r="N3329" s="32" t="s">
        <v>17</v>
      </c>
      <c r="O3329" s="32" t="s">
        <v>18</v>
      </c>
      <c r="P3329" s="32">
        <v>1</v>
      </c>
      <c r="Q3329" s="32" t="s">
        <v>5763</v>
      </c>
    </row>
    <row r="3330" spans="1:17" x14ac:dyDescent="0.25">
      <c r="A3330" s="57">
        <v>42255.372346446762</v>
      </c>
      <c r="B3330" s="32"/>
      <c r="C3330" s="32" t="s">
        <v>1068</v>
      </c>
      <c r="D3330" s="32" t="s">
        <v>334</v>
      </c>
      <c r="E3330" s="32" t="s">
        <v>6909</v>
      </c>
      <c r="F3330" s="32" t="s">
        <v>6910</v>
      </c>
      <c r="G3330" s="32" t="s">
        <v>58</v>
      </c>
      <c r="H3330" s="32" t="s">
        <v>59</v>
      </c>
      <c r="I3330" s="32" t="s">
        <v>2006</v>
      </c>
      <c r="J3330" s="35">
        <v>0</v>
      </c>
      <c r="K3330" s="35">
        <v>0</v>
      </c>
      <c r="L3330" s="35">
        <v>0</v>
      </c>
      <c r="M3330" s="35">
        <v>0</v>
      </c>
      <c r="N3330" s="32" t="s">
        <v>19</v>
      </c>
      <c r="O3330" s="32" t="s">
        <v>322</v>
      </c>
      <c r="P3330" s="32">
        <v>0</v>
      </c>
      <c r="Q3330" s="32"/>
    </row>
    <row r="3331" spans="1:17" x14ac:dyDescent="0.25">
      <c r="A3331" s="57">
        <v>42255.406448692127</v>
      </c>
      <c r="B3331" s="32" t="s">
        <v>22</v>
      </c>
      <c r="C3331" s="32" t="s">
        <v>283</v>
      </c>
      <c r="D3331" s="32" t="s">
        <v>282</v>
      </c>
      <c r="E3331" s="32" t="s">
        <v>6911</v>
      </c>
      <c r="F3331" s="32" t="s">
        <v>6912</v>
      </c>
      <c r="G3331" s="32" t="s">
        <v>25</v>
      </c>
      <c r="H3331" s="32" t="s">
        <v>26</v>
      </c>
      <c r="I3331" s="32" t="s">
        <v>2006</v>
      </c>
      <c r="J3331" s="35">
        <v>0</v>
      </c>
      <c r="K3331" s="35">
        <v>0</v>
      </c>
      <c r="L3331" s="35">
        <v>0</v>
      </c>
      <c r="M3331" s="35">
        <v>0</v>
      </c>
      <c r="N3331" s="32" t="s">
        <v>19</v>
      </c>
      <c r="O3331" s="32" t="s">
        <v>24</v>
      </c>
      <c r="P3331" s="32">
        <v>1</v>
      </c>
      <c r="Q3331" s="32"/>
    </row>
    <row r="3332" spans="1:17" x14ac:dyDescent="0.25">
      <c r="A3332" s="57">
        <v>42255.406448692127</v>
      </c>
      <c r="B3332" s="32" t="s">
        <v>22</v>
      </c>
      <c r="C3332" s="32" t="s">
        <v>283</v>
      </c>
      <c r="D3332" s="32" t="s">
        <v>282</v>
      </c>
      <c r="E3332" s="32" t="s">
        <v>6911</v>
      </c>
      <c r="F3332" s="32" t="s">
        <v>6912</v>
      </c>
      <c r="G3332" s="32" t="s">
        <v>2063</v>
      </c>
      <c r="H3332" s="32" t="s">
        <v>2064</v>
      </c>
      <c r="I3332" s="32" t="s">
        <v>2006</v>
      </c>
      <c r="J3332" s="35">
        <v>0</v>
      </c>
      <c r="K3332" s="35">
        <v>140.37</v>
      </c>
      <c r="L3332" s="35">
        <v>0</v>
      </c>
      <c r="M3332" s="35">
        <v>0</v>
      </c>
      <c r="N3332" s="32" t="s">
        <v>19</v>
      </c>
      <c r="O3332" s="32" t="s">
        <v>24</v>
      </c>
      <c r="P3332" s="32">
        <v>1</v>
      </c>
      <c r="Q3332" s="32"/>
    </row>
    <row r="3333" spans="1:17" x14ac:dyDescent="0.25">
      <c r="A3333" s="57">
        <v>42255.406448692127</v>
      </c>
      <c r="B3333" s="32" t="s">
        <v>22</v>
      </c>
      <c r="C3333" s="32" t="s">
        <v>283</v>
      </c>
      <c r="D3333" s="32" t="s">
        <v>282</v>
      </c>
      <c r="E3333" s="32" t="s">
        <v>6911</v>
      </c>
      <c r="F3333" s="32" t="s">
        <v>6912</v>
      </c>
      <c r="G3333" s="32" t="s">
        <v>29</v>
      </c>
      <c r="H3333" s="32" t="s">
        <v>30</v>
      </c>
      <c r="I3333" s="32" t="s">
        <v>2006</v>
      </c>
      <c r="J3333" s="35">
        <v>0</v>
      </c>
      <c r="K3333" s="35">
        <v>0</v>
      </c>
      <c r="L3333" s="35">
        <v>0</v>
      </c>
      <c r="M3333" s="35">
        <v>4.92</v>
      </c>
      <c r="N3333" s="32" t="s">
        <v>19</v>
      </c>
      <c r="O3333" s="32" t="s">
        <v>24</v>
      </c>
      <c r="P3333" s="32">
        <v>1</v>
      </c>
      <c r="Q3333" s="32"/>
    </row>
    <row r="3334" spans="1:17" x14ac:dyDescent="0.25">
      <c r="A3334" s="57">
        <v>42255.406448692127</v>
      </c>
      <c r="B3334" s="32" t="s">
        <v>22</v>
      </c>
      <c r="C3334" s="32" t="s">
        <v>283</v>
      </c>
      <c r="D3334" s="32" t="s">
        <v>282</v>
      </c>
      <c r="E3334" s="32" t="s">
        <v>6911</v>
      </c>
      <c r="F3334" s="32" t="s">
        <v>6912</v>
      </c>
      <c r="G3334" s="32" t="s">
        <v>380</v>
      </c>
      <c r="H3334" s="32" t="s">
        <v>379</v>
      </c>
      <c r="I3334" s="32" t="s">
        <v>2006</v>
      </c>
      <c r="J3334" s="35">
        <v>0</v>
      </c>
      <c r="K3334" s="35">
        <v>0</v>
      </c>
      <c r="L3334" s="35">
        <v>0</v>
      </c>
      <c r="M3334" s="35">
        <v>1</v>
      </c>
      <c r="N3334" s="32" t="s">
        <v>19</v>
      </c>
      <c r="O3334" s="32" t="s">
        <v>24</v>
      </c>
      <c r="P3334" s="32">
        <v>1</v>
      </c>
      <c r="Q3334" s="32"/>
    </row>
    <row r="3335" spans="1:17" x14ac:dyDescent="0.25">
      <c r="A3335" s="57">
        <v>42255.408867557868</v>
      </c>
      <c r="B3335" s="32" t="s">
        <v>22</v>
      </c>
      <c r="C3335" s="32" t="s">
        <v>456</v>
      </c>
      <c r="D3335" s="32" t="s">
        <v>455</v>
      </c>
      <c r="E3335" s="32" t="s">
        <v>6913</v>
      </c>
      <c r="F3335" s="32" t="s">
        <v>6914</v>
      </c>
      <c r="G3335" s="32" t="s">
        <v>25</v>
      </c>
      <c r="H3335" s="32" t="s">
        <v>26</v>
      </c>
      <c r="I3335" s="32" t="s">
        <v>2006</v>
      </c>
      <c r="J3335" s="35">
        <v>0</v>
      </c>
      <c r="K3335" s="35">
        <v>0</v>
      </c>
      <c r="L3335" s="35">
        <v>0</v>
      </c>
      <c r="M3335" s="35">
        <v>0</v>
      </c>
      <c r="N3335" s="32" t="s">
        <v>19</v>
      </c>
      <c r="O3335" s="32" t="s">
        <v>27</v>
      </c>
      <c r="P3335" s="32">
        <v>0.5</v>
      </c>
      <c r="Q3335" s="32"/>
    </row>
    <row r="3336" spans="1:17" x14ac:dyDescent="0.25">
      <c r="A3336" s="57">
        <v>42255.408867557868</v>
      </c>
      <c r="B3336" s="32" t="s">
        <v>22</v>
      </c>
      <c r="C3336" s="32" t="s">
        <v>456</v>
      </c>
      <c r="D3336" s="32" t="s">
        <v>455</v>
      </c>
      <c r="E3336" s="32" t="s">
        <v>6913</v>
      </c>
      <c r="F3336" s="32" t="s">
        <v>6914</v>
      </c>
      <c r="G3336" s="32" t="s">
        <v>35</v>
      </c>
      <c r="H3336" s="32" t="s">
        <v>38</v>
      </c>
      <c r="I3336" s="32" t="s">
        <v>2006</v>
      </c>
      <c r="J3336" s="35">
        <v>0</v>
      </c>
      <c r="K3336" s="35">
        <v>0</v>
      </c>
      <c r="L3336" s="35">
        <v>0</v>
      </c>
      <c r="M3336" s="35">
        <v>14.45</v>
      </c>
      <c r="N3336" s="32" t="s">
        <v>19</v>
      </c>
      <c r="O3336" s="32" t="s">
        <v>27</v>
      </c>
      <c r="P3336" s="32">
        <v>1</v>
      </c>
      <c r="Q3336" s="32"/>
    </row>
    <row r="3337" spans="1:17" hidden="1" x14ac:dyDescent="0.25">
      <c r="A3337" s="57">
        <v>42255.410434756945</v>
      </c>
      <c r="B3337" s="32" t="s">
        <v>290</v>
      </c>
      <c r="C3337" s="32" t="s">
        <v>3447</v>
      </c>
      <c r="D3337" s="32" t="s">
        <v>1775</v>
      </c>
      <c r="E3337" s="32" t="s">
        <v>9175</v>
      </c>
      <c r="F3337" s="32" t="s">
        <v>9176</v>
      </c>
      <c r="G3337" s="32" t="s">
        <v>2646</v>
      </c>
      <c r="H3337" s="32" t="s">
        <v>2647</v>
      </c>
      <c r="I3337" s="32" t="s">
        <v>4605</v>
      </c>
      <c r="J3337" s="35">
        <v>7792.04</v>
      </c>
      <c r="K3337" s="35">
        <v>0</v>
      </c>
      <c r="L3337" s="35">
        <v>0</v>
      </c>
      <c r="M3337" s="35">
        <v>0</v>
      </c>
      <c r="N3337" s="32" t="s">
        <v>2197</v>
      </c>
      <c r="O3337" s="32" t="s">
        <v>18</v>
      </c>
      <c r="P3337" s="32">
        <v>332</v>
      </c>
      <c r="Q3337" s="32" t="s">
        <v>5137</v>
      </c>
    </row>
    <row r="3338" spans="1:17" hidden="1" x14ac:dyDescent="0.25">
      <c r="A3338" s="57">
        <v>42255.410493368057</v>
      </c>
      <c r="B3338" s="32" t="s">
        <v>290</v>
      </c>
      <c r="C3338" s="32" t="s">
        <v>3447</v>
      </c>
      <c r="D3338" s="32" t="s">
        <v>1775</v>
      </c>
      <c r="E3338" s="32" t="s">
        <v>9175</v>
      </c>
      <c r="F3338" s="32" t="s">
        <v>9177</v>
      </c>
      <c r="G3338" s="32" t="s">
        <v>2646</v>
      </c>
      <c r="H3338" s="32" t="s">
        <v>2647</v>
      </c>
      <c r="I3338" s="32" t="s">
        <v>4605</v>
      </c>
      <c r="J3338" s="35">
        <v>7792.04</v>
      </c>
      <c r="K3338" s="35">
        <v>0</v>
      </c>
      <c r="L3338" s="35">
        <v>0</v>
      </c>
      <c r="M3338" s="35">
        <v>0</v>
      </c>
      <c r="N3338" s="32" t="s">
        <v>2197</v>
      </c>
      <c r="O3338" s="32" t="s">
        <v>18</v>
      </c>
      <c r="P3338" s="32">
        <v>332</v>
      </c>
      <c r="Q3338" s="32" t="s">
        <v>5137</v>
      </c>
    </row>
    <row r="3339" spans="1:17" x14ac:dyDescent="0.25">
      <c r="A3339" s="57">
        <v>42255.412229016205</v>
      </c>
      <c r="B3339" s="32" t="s">
        <v>22</v>
      </c>
      <c r="C3339" s="32" t="s">
        <v>456</v>
      </c>
      <c r="D3339" s="32" t="s">
        <v>455</v>
      </c>
      <c r="E3339" s="32" t="s">
        <v>6915</v>
      </c>
      <c r="F3339" s="32" t="s">
        <v>6916</v>
      </c>
      <c r="G3339" s="32" t="s">
        <v>25</v>
      </c>
      <c r="H3339" s="32" t="s">
        <v>26</v>
      </c>
      <c r="I3339" s="32" t="s">
        <v>2006</v>
      </c>
      <c r="J3339" s="35">
        <v>0</v>
      </c>
      <c r="K3339" s="35">
        <v>0</v>
      </c>
      <c r="L3339" s="35">
        <v>0</v>
      </c>
      <c r="M3339" s="35">
        <v>0</v>
      </c>
      <c r="N3339" s="32" t="s">
        <v>19</v>
      </c>
      <c r="O3339" s="32" t="s">
        <v>27</v>
      </c>
      <c r="P3339" s="32">
        <v>3.17</v>
      </c>
      <c r="Q3339" s="32"/>
    </row>
    <row r="3340" spans="1:17" x14ac:dyDescent="0.25">
      <c r="A3340" s="57">
        <v>42255.412229016205</v>
      </c>
      <c r="B3340" s="32" t="s">
        <v>22</v>
      </c>
      <c r="C3340" s="32" t="s">
        <v>456</v>
      </c>
      <c r="D3340" s="32" t="s">
        <v>455</v>
      </c>
      <c r="E3340" s="32" t="s">
        <v>6915</v>
      </c>
      <c r="F3340" s="32" t="s">
        <v>6916</v>
      </c>
      <c r="G3340" s="32" t="s">
        <v>25</v>
      </c>
      <c r="H3340" s="32" t="s">
        <v>26</v>
      </c>
      <c r="I3340" s="32" t="s">
        <v>2006</v>
      </c>
      <c r="J3340" s="35">
        <v>0</v>
      </c>
      <c r="K3340" s="35">
        <v>0</v>
      </c>
      <c r="L3340" s="35">
        <v>0</v>
      </c>
      <c r="M3340" s="35">
        <v>0</v>
      </c>
      <c r="N3340" s="32" t="s">
        <v>19</v>
      </c>
      <c r="O3340" s="32" t="s">
        <v>27</v>
      </c>
      <c r="P3340" s="32">
        <v>3.17</v>
      </c>
      <c r="Q3340" s="32"/>
    </row>
    <row r="3341" spans="1:17" x14ac:dyDescent="0.25">
      <c r="A3341" s="57">
        <v>42255.412229016205</v>
      </c>
      <c r="B3341" s="32" t="s">
        <v>22</v>
      </c>
      <c r="C3341" s="32" t="s">
        <v>456</v>
      </c>
      <c r="D3341" s="32" t="s">
        <v>455</v>
      </c>
      <c r="E3341" s="32" t="s">
        <v>6915</v>
      </c>
      <c r="F3341" s="32" t="s">
        <v>6916</v>
      </c>
      <c r="G3341" s="32" t="s">
        <v>35</v>
      </c>
      <c r="H3341" s="32" t="s">
        <v>38</v>
      </c>
      <c r="I3341" s="32" t="s">
        <v>2006</v>
      </c>
      <c r="J3341" s="35">
        <v>0</v>
      </c>
      <c r="K3341" s="35">
        <v>0</v>
      </c>
      <c r="L3341" s="35">
        <v>0</v>
      </c>
      <c r="M3341" s="35">
        <v>9.5</v>
      </c>
      <c r="N3341" s="32" t="s">
        <v>19</v>
      </c>
      <c r="O3341" s="32" t="s">
        <v>27</v>
      </c>
      <c r="P3341" s="32">
        <v>1</v>
      </c>
      <c r="Q3341" s="32"/>
    </row>
    <row r="3342" spans="1:17" x14ac:dyDescent="0.25">
      <c r="A3342" s="57">
        <v>42255.412229016205</v>
      </c>
      <c r="B3342" s="32" t="s">
        <v>22</v>
      </c>
      <c r="C3342" s="32" t="s">
        <v>456</v>
      </c>
      <c r="D3342" s="32" t="s">
        <v>455</v>
      </c>
      <c r="E3342" s="32" t="s">
        <v>6915</v>
      </c>
      <c r="F3342" s="32" t="s">
        <v>6916</v>
      </c>
      <c r="G3342" s="32" t="s">
        <v>35</v>
      </c>
      <c r="H3342" s="32" t="s">
        <v>38</v>
      </c>
      <c r="I3342" s="32" t="s">
        <v>2006</v>
      </c>
      <c r="J3342" s="35">
        <v>0</v>
      </c>
      <c r="K3342" s="35">
        <v>0</v>
      </c>
      <c r="L3342" s="35">
        <v>0</v>
      </c>
      <c r="M3342" s="35">
        <v>7.5</v>
      </c>
      <c r="N3342" s="32" t="s">
        <v>19</v>
      </c>
      <c r="O3342" s="32" t="s">
        <v>27</v>
      </c>
      <c r="P3342" s="32">
        <v>1</v>
      </c>
      <c r="Q3342" s="32"/>
    </row>
    <row r="3343" spans="1:17" x14ac:dyDescent="0.25">
      <c r="A3343" s="57">
        <v>42255.412229016205</v>
      </c>
      <c r="B3343" s="32" t="s">
        <v>22</v>
      </c>
      <c r="C3343" s="32" t="s">
        <v>456</v>
      </c>
      <c r="D3343" s="32" t="s">
        <v>455</v>
      </c>
      <c r="E3343" s="32" t="s">
        <v>6915</v>
      </c>
      <c r="F3343" s="32" t="s">
        <v>6916</v>
      </c>
      <c r="G3343" s="32" t="s">
        <v>35</v>
      </c>
      <c r="H3343" s="32" t="s">
        <v>38</v>
      </c>
      <c r="I3343" s="32" t="s">
        <v>2006</v>
      </c>
      <c r="J3343" s="35">
        <v>0</v>
      </c>
      <c r="K3343" s="35">
        <v>0</v>
      </c>
      <c r="L3343" s="35">
        <v>0</v>
      </c>
      <c r="M3343" s="35">
        <v>22.95</v>
      </c>
      <c r="N3343" s="32" t="s">
        <v>19</v>
      </c>
      <c r="O3343" s="32" t="s">
        <v>27</v>
      </c>
      <c r="P3343" s="32">
        <v>1</v>
      </c>
      <c r="Q3343" s="32"/>
    </row>
    <row r="3344" spans="1:17" x14ac:dyDescent="0.25">
      <c r="A3344" s="57">
        <v>42255.412229016205</v>
      </c>
      <c r="B3344" s="32" t="s">
        <v>22</v>
      </c>
      <c r="C3344" s="32" t="s">
        <v>456</v>
      </c>
      <c r="D3344" s="32" t="s">
        <v>455</v>
      </c>
      <c r="E3344" s="32" t="s">
        <v>6915</v>
      </c>
      <c r="F3344" s="32" t="s">
        <v>6916</v>
      </c>
      <c r="G3344" s="32" t="s">
        <v>35</v>
      </c>
      <c r="H3344" s="32" t="s">
        <v>38</v>
      </c>
      <c r="I3344" s="32" t="s">
        <v>2006</v>
      </c>
      <c r="J3344" s="35">
        <v>0</v>
      </c>
      <c r="K3344" s="35">
        <v>0</v>
      </c>
      <c r="L3344" s="35">
        <v>0</v>
      </c>
      <c r="M3344" s="35">
        <v>11.95</v>
      </c>
      <c r="N3344" s="32" t="s">
        <v>19</v>
      </c>
      <c r="O3344" s="32" t="s">
        <v>27</v>
      </c>
      <c r="P3344" s="32">
        <v>1</v>
      </c>
      <c r="Q3344" s="32"/>
    </row>
    <row r="3345" spans="1:17" x14ac:dyDescent="0.25">
      <c r="A3345" s="57">
        <v>42255.412229016205</v>
      </c>
      <c r="B3345" s="32" t="s">
        <v>22</v>
      </c>
      <c r="C3345" s="32" t="s">
        <v>456</v>
      </c>
      <c r="D3345" s="32" t="s">
        <v>455</v>
      </c>
      <c r="E3345" s="32" t="s">
        <v>6915</v>
      </c>
      <c r="F3345" s="32" t="s">
        <v>6916</v>
      </c>
      <c r="G3345" s="32" t="s">
        <v>35</v>
      </c>
      <c r="H3345" s="32" t="s">
        <v>38</v>
      </c>
      <c r="I3345" s="32" t="s">
        <v>2006</v>
      </c>
      <c r="J3345" s="35">
        <v>0</v>
      </c>
      <c r="K3345" s="35">
        <v>0</v>
      </c>
      <c r="L3345" s="35">
        <v>0</v>
      </c>
      <c r="M3345" s="35">
        <v>27.35</v>
      </c>
      <c r="N3345" s="32" t="s">
        <v>19</v>
      </c>
      <c r="O3345" s="32" t="s">
        <v>27</v>
      </c>
      <c r="P3345" s="32">
        <v>1</v>
      </c>
      <c r="Q3345" s="32"/>
    </row>
    <row r="3346" spans="1:17" x14ac:dyDescent="0.25">
      <c r="A3346" s="57">
        <v>42255.413500844908</v>
      </c>
      <c r="B3346" s="32" t="s">
        <v>22</v>
      </c>
      <c r="C3346" s="32" t="s">
        <v>4638</v>
      </c>
      <c r="D3346" s="32" t="s">
        <v>4639</v>
      </c>
      <c r="E3346" s="32" t="s">
        <v>6917</v>
      </c>
      <c r="F3346" s="32" t="s">
        <v>6918</v>
      </c>
      <c r="G3346" s="32" t="s">
        <v>25</v>
      </c>
      <c r="H3346" s="32" t="s">
        <v>26</v>
      </c>
      <c r="I3346" s="32" t="s">
        <v>2006</v>
      </c>
      <c r="J3346" s="35">
        <v>0</v>
      </c>
      <c r="K3346" s="35">
        <v>0</v>
      </c>
      <c r="L3346" s="35">
        <v>8.49</v>
      </c>
      <c r="M3346" s="35">
        <v>0</v>
      </c>
      <c r="N3346" s="32" t="s">
        <v>19</v>
      </c>
      <c r="O3346" s="32" t="s">
        <v>24</v>
      </c>
      <c r="P3346" s="32">
        <v>0.5</v>
      </c>
      <c r="Q3346" s="32"/>
    </row>
    <row r="3347" spans="1:17" x14ac:dyDescent="0.25">
      <c r="A3347" s="57">
        <v>42255.413500844908</v>
      </c>
      <c r="B3347" s="32" t="s">
        <v>22</v>
      </c>
      <c r="C3347" s="32" t="s">
        <v>4638</v>
      </c>
      <c r="D3347" s="32" t="s">
        <v>4639</v>
      </c>
      <c r="E3347" s="32" t="s">
        <v>6917</v>
      </c>
      <c r="F3347" s="32" t="s">
        <v>6918</v>
      </c>
      <c r="G3347" s="32" t="s">
        <v>6919</v>
      </c>
      <c r="H3347" s="32" t="s">
        <v>6920</v>
      </c>
      <c r="I3347" s="32" t="s">
        <v>2006</v>
      </c>
      <c r="J3347" s="35">
        <v>0</v>
      </c>
      <c r="K3347" s="35">
        <v>399.34</v>
      </c>
      <c r="L3347" s="35">
        <v>0</v>
      </c>
      <c r="M3347" s="35">
        <v>0</v>
      </c>
      <c r="N3347" s="32" t="s">
        <v>19</v>
      </c>
      <c r="O3347" s="32" t="s">
        <v>24</v>
      </c>
      <c r="P3347" s="32">
        <v>1</v>
      </c>
      <c r="Q3347" s="32"/>
    </row>
    <row r="3348" spans="1:17" x14ac:dyDescent="0.25">
      <c r="A3348" s="57">
        <v>42255.413500844908</v>
      </c>
      <c r="B3348" s="32" t="s">
        <v>22</v>
      </c>
      <c r="C3348" s="32" t="s">
        <v>4638</v>
      </c>
      <c r="D3348" s="32" t="s">
        <v>4639</v>
      </c>
      <c r="E3348" s="32" t="s">
        <v>6917</v>
      </c>
      <c r="F3348" s="32" t="s">
        <v>6918</v>
      </c>
      <c r="G3348" s="32" t="s">
        <v>35</v>
      </c>
      <c r="H3348" s="32" t="s">
        <v>38</v>
      </c>
      <c r="I3348" s="32" t="s">
        <v>2006</v>
      </c>
      <c r="J3348" s="35">
        <v>0</v>
      </c>
      <c r="K3348" s="35">
        <v>0</v>
      </c>
      <c r="L3348" s="35">
        <v>0</v>
      </c>
      <c r="M3348" s="35">
        <v>7.35</v>
      </c>
      <c r="N3348" s="32" t="s">
        <v>19</v>
      </c>
      <c r="O3348" s="32" t="s">
        <v>24</v>
      </c>
      <c r="P3348" s="32">
        <v>1</v>
      </c>
      <c r="Q3348" s="32"/>
    </row>
    <row r="3349" spans="1:17" x14ac:dyDescent="0.25">
      <c r="A3349" s="57">
        <v>42255.413500844908</v>
      </c>
      <c r="B3349" s="32" t="s">
        <v>22</v>
      </c>
      <c r="C3349" s="32" t="s">
        <v>4638</v>
      </c>
      <c r="D3349" s="32" t="s">
        <v>4639</v>
      </c>
      <c r="E3349" s="32" t="s">
        <v>6917</v>
      </c>
      <c r="F3349" s="32" t="s">
        <v>6918</v>
      </c>
      <c r="G3349" s="32" t="s">
        <v>35</v>
      </c>
      <c r="H3349" s="32" t="s">
        <v>38</v>
      </c>
      <c r="I3349" s="32" t="s">
        <v>2006</v>
      </c>
      <c r="J3349" s="35">
        <v>0</v>
      </c>
      <c r="K3349" s="35">
        <v>0</v>
      </c>
      <c r="L3349" s="35">
        <v>0</v>
      </c>
      <c r="M3349" s="35">
        <v>6.72</v>
      </c>
      <c r="N3349" s="32" t="s">
        <v>19</v>
      </c>
      <c r="O3349" s="32" t="s">
        <v>24</v>
      </c>
      <c r="P3349" s="32">
        <v>1</v>
      </c>
      <c r="Q3349" s="32"/>
    </row>
    <row r="3350" spans="1:17" x14ac:dyDescent="0.25">
      <c r="A3350" s="57">
        <v>42255.414469988427</v>
      </c>
      <c r="B3350" s="32" t="s">
        <v>22</v>
      </c>
      <c r="C3350" s="32" t="s">
        <v>456</v>
      </c>
      <c r="D3350" s="32" t="s">
        <v>455</v>
      </c>
      <c r="E3350" s="32" t="s">
        <v>6921</v>
      </c>
      <c r="F3350" s="32" t="s">
        <v>6922</v>
      </c>
      <c r="G3350" s="32" t="s">
        <v>25</v>
      </c>
      <c r="H3350" s="32" t="s">
        <v>26</v>
      </c>
      <c r="I3350" s="32" t="s">
        <v>2006</v>
      </c>
      <c r="J3350" s="35">
        <v>0</v>
      </c>
      <c r="K3350" s="35">
        <v>0</v>
      </c>
      <c r="L3350" s="35">
        <v>38.229999999999997</v>
      </c>
      <c r="M3350" s="35">
        <v>0</v>
      </c>
      <c r="N3350" s="32" t="s">
        <v>19</v>
      </c>
      <c r="O3350" s="32" t="s">
        <v>27</v>
      </c>
      <c r="P3350" s="32">
        <v>1.5</v>
      </c>
      <c r="Q3350" s="32"/>
    </row>
    <row r="3351" spans="1:17" x14ac:dyDescent="0.25">
      <c r="A3351" s="57">
        <v>42255.414469988427</v>
      </c>
      <c r="B3351" s="32" t="s">
        <v>22</v>
      </c>
      <c r="C3351" s="32" t="s">
        <v>456</v>
      </c>
      <c r="D3351" s="32" t="s">
        <v>455</v>
      </c>
      <c r="E3351" s="32" t="s">
        <v>6921</v>
      </c>
      <c r="F3351" s="32" t="s">
        <v>6922</v>
      </c>
      <c r="G3351" s="32" t="s">
        <v>35</v>
      </c>
      <c r="H3351" s="32" t="s">
        <v>38</v>
      </c>
      <c r="I3351" s="32" t="s">
        <v>2006</v>
      </c>
      <c r="J3351" s="35">
        <v>0</v>
      </c>
      <c r="K3351" s="35">
        <v>0</v>
      </c>
      <c r="L3351" s="35">
        <v>0</v>
      </c>
      <c r="M3351" s="35">
        <v>21.55</v>
      </c>
      <c r="N3351" s="32" t="s">
        <v>19</v>
      </c>
      <c r="O3351" s="32" t="s">
        <v>27</v>
      </c>
      <c r="P3351" s="32">
        <v>1</v>
      </c>
      <c r="Q3351" s="32"/>
    </row>
    <row r="3352" spans="1:17" x14ac:dyDescent="0.25">
      <c r="A3352" s="57">
        <v>42255.414469988427</v>
      </c>
      <c r="B3352" s="32" t="s">
        <v>22</v>
      </c>
      <c r="C3352" s="32" t="s">
        <v>456</v>
      </c>
      <c r="D3352" s="32" t="s">
        <v>455</v>
      </c>
      <c r="E3352" s="32" t="s">
        <v>6921</v>
      </c>
      <c r="F3352" s="32" t="s">
        <v>6922</v>
      </c>
      <c r="G3352" s="32" t="s">
        <v>35</v>
      </c>
      <c r="H3352" s="32" t="s">
        <v>38</v>
      </c>
      <c r="I3352" s="32" t="s">
        <v>2006</v>
      </c>
      <c r="J3352" s="35">
        <v>0</v>
      </c>
      <c r="K3352" s="35">
        <v>0</v>
      </c>
      <c r="L3352" s="35">
        <v>0</v>
      </c>
      <c r="M3352" s="35">
        <v>16.62</v>
      </c>
      <c r="N3352" s="32" t="s">
        <v>19</v>
      </c>
      <c r="O3352" s="32" t="s">
        <v>27</v>
      </c>
      <c r="P3352" s="32">
        <v>1</v>
      </c>
      <c r="Q3352" s="32"/>
    </row>
    <row r="3353" spans="1:17" x14ac:dyDescent="0.25">
      <c r="A3353" s="57">
        <v>42255.414469988427</v>
      </c>
      <c r="B3353" s="32" t="s">
        <v>22</v>
      </c>
      <c r="C3353" s="32" t="s">
        <v>456</v>
      </c>
      <c r="D3353" s="32" t="s">
        <v>455</v>
      </c>
      <c r="E3353" s="32" t="s">
        <v>6921</v>
      </c>
      <c r="F3353" s="32" t="s">
        <v>6922</v>
      </c>
      <c r="G3353" s="32" t="s">
        <v>25</v>
      </c>
      <c r="H3353" s="32" t="s">
        <v>26</v>
      </c>
      <c r="I3353" s="32" t="s">
        <v>2006</v>
      </c>
      <c r="J3353" s="35">
        <v>0</v>
      </c>
      <c r="K3353" s="35">
        <v>0</v>
      </c>
      <c r="L3353" s="35">
        <v>89.2</v>
      </c>
      <c r="M3353" s="35">
        <v>0</v>
      </c>
      <c r="N3353" s="32" t="s">
        <v>19</v>
      </c>
      <c r="O3353" s="32" t="s">
        <v>27</v>
      </c>
      <c r="P3353" s="32">
        <v>3</v>
      </c>
      <c r="Q3353" s="32"/>
    </row>
    <row r="3354" spans="1:17" x14ac:dyDescent="0.25">
      <c r="A3354" s="57">
        <v>42255.414469988427</v>
      </c>
      <c r="B3354" s="32" t="s">
        <v>22</v>
      </c>
      <c r="C3354" s="32" t="s">
        <v>456</v>
      </c>
      <c r="D3354" s="32" t="s">
        <v>455</v>
      </c>
      <c r="E3354" s="32" t="s">
        <v>6921</v>
      </c>
      <c r="F3354" s="32" t="s">
        <v>6922</v>
      </c>
      <c r="G3354" s="32" t="s">
        <v>25</v>
      </c>
      <c r="H3354" s="32" t="s">
        <v>26</v>
      </c>
      <c r="I3354" s="32" t="s">
        <v>2006</v>
      </c>
      <c r="J3354" s="35">
        <v>0</v>
      </c>
      <c r="K3354" s="35">
        <v>0</v>
      </c>
      <c r="L3354" s="35">
        <v>0</v>
      </c>
      <c r="M3354" s="35">
        <v>0</v>
      </c>
      <c r="N3354" s="32" t="s">
        <v>19</v>
      </c>
      <c r="O3354" s="32" t="s">
        <v>27</v>
      </c>
      <c r="P3354" s="32">
        <v>3</v>
      </c>
      <c r="Q3354" s="32"/>
    </row>
    <row r="3355" spans="1:17" x14ac:dyDescent="0.25">
      <c r="A3355" s="57">
        <v>42255.414469988427</v>
      </c>
      <c r="B3355" s="32" t="s">
        <v>22</v>
      </c>
      <c r="C3355" s="32" t="s">
        <v>456</v>
      </c>
      <c r="D3355" s="32" t="s">
        <v>455</v>
      </c>
      <c r="E3355" s="32" t="s">
        <v>6921</v>
      </c>
      <c r="F3355" s="32" t="s">
        <v>6922</v>
      </c>
      <c r="G3355" s="32" t="s">
        <v>35</v>
      </c>
      <c r="H3355" s="32" t="s">
        <v>38</v>
      </c>
      <c r="I3355" s="32" t="s">
        <v>2006</v>
      </c>
      <c r="J3355" s="35">
        <v>0</v>
      </c>
      <c r="K3355" s="35">
        <v>0</v>
      </c>
      <c r="L3355" s="35">
        <v>0</v>
      </c>
      <c r="M3355" s="35">
        <v>10.67</v>
      </c>
      <c r="N3355" s="32" t="s">
        <v>19</v>
      </c>
      <c r="O3355" s="32" t="s">
        <v>27</v>
      </c>
      <c r="P3355" s="32">
        <v>1</v>
      </c>
      <c r="Q3355" s="32"/>
    </row>
    <row r="3356" spans="1:17" x14ac:dyDescent="0.25">
      <c r="A3356" s="57">
        <v>42255.414469988427</v>
      </c>
      <c r="B3356" s="32" t="s">
        <v>22</v>
      </c>
      <c r="C3356" s="32" t="s">
        <v>456</v>
      </c>
      <c r="D3356" s="32" t="s">
        <v>455</v>
      </c>
      <c r="E3356" s="32" t="s">
        <v>6921</v>
      </c>
      <c r="F3356" s="32" t="s">
        <v>6922</v>
      </c>
      <c r="G3356" s="32" t="s">
        <v>35</v>
      </c>
      <c r="H3356" s="32" t="s">
        <v>38</v>
      </c>
      <c r="I3356" s="32" t="s">
        <v>2006</v>
      </c>
      <c r="J3356" s="35">
        <v>0</v>
      </c>
      <c r="K3356" s="35">
        <v>0</v>
      </c>
      <c r="L3356" s="35">
        <v>0</v>
      </c>
      <c r="M3356" s="35">
        <v>8.1</v>
      </c>
      <c r="N3356" s="32" t="s">
        <v>19</v>
      </c>
      <c r="O3356" s="32" t="s">
        <v>27</v>
      </c>
      <c r="P3356" s="32">
        <v>1</v>
      </c>
      <c r="Q3356" s="32"/>
    </row>
    <row r="3357" spans="1:17" hidden="1" x14ac:dyDescent="0.25">
      <c r="A3357" s="57">
        <v>42255.420106331017</v>
      </c>
      <c r="B3357" s="32" t="s">
        <v>70</v>
      </c>
      <c r="C3357" s="32" t="s">
        <v>2696</v>
      </c>
      <c r="D3357" s="32" t="s">
        <v>2697</v>
      </c>
      <c r="E3357" s="32" t="s">
        <v>9178</v>
      </c>
      <c r="F3357" s="32" t="s">
        <v>9179</v>
      </c>
      <c r="G3357" s="32" t="s">
        <v>5211</v>
      </c>
      <c r="H3357" s="32" t="s">
        <v>5212</v>
      </c>
      <c r="I3357" s="32" t="s">
        <v>4605</v>
      </c>
      <c r="J3357" s="35">
        <v>72.180000000000007</v>
      </c>
      <c r="K3357" s="35">
        <v>0</v>
      </c>
      <c r="L3357" s="35">
        <v>0</v>
      </c>
      <c r="M3357" s="35">
        <v>0</v>
      </c>
      <c r="N3357" s="32" t="s">
        <v>2197</v>
      </c>
      <c r="O3357" s="32" t="s">
        <v>18</v>
      </c>
      <c r="P3357" s="32">
        <v>2</v>
      </c>
      <c r="Q3357" s="32" t="s">
        <v>5534</v>
      </c>
    </row>
    <row r="3358" spans="1:17" hidden="1" x14ac:dyDescent="0.25">
      <c r="A3358" s="57">
        <v>42255.420106331017</v>
      </c>
      <c r="B3358" s="32" t="s">
        <v>70</v>
      </c>
      <c r="C3358" s="32" t="s">
        <v>2696</v>
      </c>
      <c r="D3358" s="32" t="s">
        <v>2697</v>
      </c>
      <c r="E3358" s="32" t="s">
        <v>9178</v>
      </c>
      <c r="F3358" s="32" t="s">
        <v>9179</v>
      </c>
      <c r="G3358" s="32" t="s">
        <v>5318</v>
      </c>
      <c r="H3358" s="32" t="s">
        <v>5319</v>
      </c>
      <c r="I3358" s="32" t="s">
        <v>4605</v>
      </c>
      <c r="J3358" s="35">
        <v>3</v>
      </c>
      <c r="K3358" s="35">
        <v>0</v>
      </c>
      <c r="L3358" s="35">
        <v>0</v>
      </c>
      <c r="M3358" s="35">
        <v>0</v>
      </c>
      <c r="N3358" s="32" t="s">
        <v>2197</v>
      </c>
      <c r="O3358" s="32" t="s">
        <v>18</v>
      </c>
      <c r="P3358" s="32">
        <v>2</v>
      </c>
      <c r="Q3358" s="32" t="s">
        <v>5534</v>
      </c>
    </row>
    <row r="3359" spans="1:17" hidden="1" x14ac:dyDescent="0.25">
      <c r="A3359" s="57">
        <v>42255.420106331017</v>
      </c>
      <c r="B3359" s="32" t="s">
        <v>70</v>
      </c>
      <c r="C3359" s="32" t="s">
        <v>2696</v>
      </c>
      <c r="D3359" s="32" t="s">
        <v>2697</v>
      </c>
      <c r="E3359" s="32" t="s">
        <v>9178</v>
      </c>
      <c r="F3359" s="32" t="s">
        <v>9179</v>
      </c>
      <c r="G3359" s="32" t="s">
        <v>9180</v>
      </c>
      <c r="H3359" s="32" t="s">
        <v>9181</v>
      </c>
      <c r="I3359" s="32" t="s">
        <v>4605</v>
      </c>
      <c r="J3359" s="35">
        <v>7.82</v>
      </c>
      <c r="K3359" s="35">
        <v>0</v>
      </c>
      <c r="L3359" s="35">
        <v>0</v>
      </c>
      <c r="M3359" s="35">
        <v>0</v>
      </c>
      <c r="N3359" s="32" t="s">
        <v>2197</v>
      </c>
      <c r="O3359" s="32" t="s">
        <v>18</v>
      </c>
      <c r="P3359" s="32">
        <v>2</v>
      </c>
      <c r="Q3359" s="32" t="s">
        <v>5534</v>
      </c>
    </row>
    <row r="3360" spans="1:17" hidden="1" x14ac:dyDescent="0.25">
      <c r="A3360" s="57">
        <v>42255.420159293979</v>
      </c>
      <c r="B3360" s="32" t="s">
        <v>70</v>
      </c>
      <c r="C3360" s="32" t="s">
        <v>2696</v>
      </c>
      <c r="D3360" s="32" t="s">
        <v>2697</v>
      </c>
      <c r="E3360" s="32" t="s">
        <v>9178</v>
      </c>
      <c r="F3360" s="32" t="s">
        <v>9182</v>
      </c>
      <c r="G3360" s="32" t="s">
        <v>5211</v>
      </c>
      <c r="H3360" s="32" t="s">
        <v>5212</v>
      </c>
      <c r="I3360" s="32" t="s">
        <v>4605</v>
      </c>
      <c r="J3360" s="35">
        <v>72.180000000000007</v>
      </c>
      <c r="K3360" s="35">
        <v>0</v>
      </c>
      <c r="L3360" s="35">
        <v>0</v>
      </c>
      <c r="M3360" s="35">
        <v>0</v>
      </c>
      <c r="N3360" s="32" t="s">
        <v>2197</v>
      </c>
      <c r="O3360" s="32" t="s">
        <v>18</v>
      </c>
      <c r="P3360" s="32">
        <v>2</v>
      </c>
      <c r="Q3360" s="32" t="s">
        <v>5534</v>
      </c>
    </row>
    <row r="3361" spans="1:17" hidden="1" x14ac:dyDescent="0.25">
      <c r="A3361" s="57">
        <v>42255.420159293979</v>
      </c>
      <c r="B3361" s="32" t="s">
        <v>70</v>
      </c>
      <c r="C3361" s="32" t="s">
        <v>2696</v>
      </c>
      <c r="D3361" s="32" t="s">
        <v>2697</v>
      </c>
      <c r="E3361" s="32" t="s">
        <v>9178</v>
      </c>
      <c r="F3361" s="32" t="s">
        <v>9182</v>
      </c>
      <c r="G3361" s="32" t="s">
        <v>5318</v>
      </c>
      <c r="H3361" s="32" t="s">
        <v>5319</v>
      </c>
      <c r="I3361" s="32" t="s">
        <v>4605</v>
      </c>
      <c r="J3361" s="35">
        <v>3</v>
      </c>
      <c r="K3361" s="35">
        <v>0</v>
      </c>
      <c r="L3361" s="35">
        <v>0</v>
      </c>
      <c r="M3361" s="35">
        <v>0</v>
      </c>
      <c r="N3361" s="32" t="s">
        <v>2197</v>
      </c>
      <c r="O3361" s="32" t="s">
        <v>18</v>
      </c>
      <c r="P3361" s="32">
        <v>2</v>
      </c>
      <c r="Q3361" s="32" t="s">
        <v>5534</v>
      </c>
    </row>
    <row r="3362" spans="1:17" hidden="1" x14ac:dyDescent="0.25">
      <c r="A3362" s="57">
        <v>42255.420159293979</v>
      </c>
      <c r="B3362" s="32" t="s">
        <v>70</v>
      </c>
      <c r="C3362" s="32" t="s">
        <v>2696</v>
      </c>
      <c r="D3362" s="32" t="s">
        <v>2697</v>
      </c>
      <c r="E3362" s="32" t="s">
        <v>9178</v>
      </c>
      <c r="F3362" s="32" t="s">
        <v>9182</v>
      </c>
      <c r="G3362" s="32" t="s">
        <v>9180</v>
      </c>
      <c r="H3362" s="32" t="s">
        <v>9181</v>
      </c>
      <c r="I3362" s="32" t="s">
        <v>4605</v>
      </c>
      <c r="J3362" s="35">
        <v>7.82</v>
      </c>
      <c r="K3362" s="35">
        <v>0</v>
      </c>
      <c r="L3362" s="35">
        <v>0</v>
      </c>
      <c r="M3362" s="35">
        <v>0</v>
      </c>
      <c r="N3362" s="32" t="s">
        <v>2197</v>
      </c>
      <c r="O3362" s="32" t="s">
        <v>18</v>
      </c>
      <c r="P3362" s="32">
        <v>2</v>
      </c>
      <c r="Q3362" s="32" t="s">
        <v>5534</v>
      </c>
    </row>
    <row r="3363" spans="1:17" x14ac:dyDescent="0.25">
      <c r="A3363" s="57">
        <v>42255.424139699076</v>
      </c>
      <c r="B3363" s="32" t="s">
        <v>22</v>
      </c>
      <c r="C3363" s="32" t="s">
        <v>4397</v>
      </c>
      <c r="D3363" s="32" t="s">
        <v>4398</v>
      </c>
      <c r="E3363" s="32" t="s">
        <v>6923</v>
      </c>
      <c r="F3363" s="32" t="s">
        <v>6924</v>
      </c>
      <c r="G3363" s="32" t="s">
        <v>25</v>
      </c>
      <c r="H3363" s="32" t="s">
        <v>26</v>
      </c>
      <c r="I3363" s="32" t="s">
        <v>2006</v>
      </c>
      <c r="J3363" s="35">
        <v>0</v>
      </c>
      <c r="K3363" s="35">
        <v>0</v>
      </c>
      <c r="L3363" s="35">
        <v>0</v>
      </c>
      <c r="M3363" s="35">
        <v>0</v>
      </c>
      <c r="N3363" s="32" t="s">
        <v>19</v>
      </c>
      <c r="O3363" s="32" t="s">
        <v>27</v>
      </c>
      <c r="P3363" s="32">
        <v>1</v>
      </c>
      <c r="Q3363" s="32"/>
    </row>
    <row r="3364" spans="1:17" x14ac:dyDescent="0.25">
      <c r="A3364" s="57">
        <v>42255.424139699076</v>
      </c>
      <c r="B3364" s="32" t="s">
        <v>22</v>
      </c>
      <c r="C3364" s="32" t="s">
        <v>4397</v>
      </c>
      <c r="D3364" s="32" t="s">
        <v>4398</v>
      </c>
      <c r="E3364" s="32" t="s">
        <v>6923</v>
      </c>
      <c r="F3364" s="32" t="s">
        <v>6924</v>
      </c>
      <c r="G3364" s="32" t="s">
        <v>35</v>
      </c>
      <c r="H3364" s="32" t="s">
        <v>38</v>
      </c>
      <c r="I3364" s="32" t="s">
        <v>2006</v>
      </c>
      <c r="J3364" s="35">
        <v>0</v>
      </c>
      <c r="K3364" s="35">
        <v>0</v>
      </c>
      <c r="L3364" s="35">
        <v>0</v>
      </c>
      <c r="M3364" s="35">
        <v>9.76</v>
      </c>
      <c r="N3364" s="32" t="s">
        <v>19</v>
      </c>
      <c r="O3364" s="32" t="s">
        <v>27</v>
      </c>
      <c r="P3364" s="32">
        <v>1</v>
      </c>
      <c r="Q3364" s="32"/>
    </row>
    <row r="3365" spans="1:17" x14ac:dyDescent="0.25">
      <c r="A3365" s="57">
        <v>42255.424139699076</v>
      </c>
      <c r="B3365" s="32" t="s">
        <v>22</v>
      </c>
      <c r="C3365" s="32" t="s">
        <v>4397</v>
      </c>
      <c r="D3365" s="32" t="s">
        <v>4398</v>
      </c>
      <c r="E3365" s="32" t="s">
        <v>6923</v>
      </c>
      <c r="F3365" s="32" t="s">
        <v>6924</v>
      </c>
      <c r="G3365" s="32" t="s">
        <v>35</v>
      </c>
      <c r="H3365" s="32" t="s">
        <v>38</v>
      </c>
      <c r="I3365" s="32" t="s">
        <v>2006</v>
      </c>
      <c r="J3365" s="35">
        <v>0</v>
      </c>
      <c r="K3365" s="35">
        <v>0</v>
      </c>
      <c r="L3365" s="35">
        <v>0</v>
      </c>
      <c r="M3365" s="35">
        <v>18.149999999999999</v>
      </c>
      <c r="N3365" s="32" t="s">
        <v>19</v>
      </c>
      <c r="O3365" s="32" t="s">
        <v>27</v>
      </c>
      <c r="P3365" s="32">
        <v>1</v>
      </c>
      <c r="Q3365" s="32"/>
    </row>
    <row r="3366" spans="1:17" x14ac:dyDescent="0.25">
      <c r="A3366" s="57">
        <v>42255.424252696757</v>
      </c>
      <c r="B3366" s="32" t="s">
        <v>22</v>
      </c>
      <c r="C3366" s="32" t="s">
        <v>4397</v>
      </c>
      <c r="D3366" s="32" t="s">
        <v>4398</v>
      </c>
      <c r="E3366" s="32" t="s">
        <v>6925</v>
      </c>
      <c r="F3366" s="32" t="s">
        <v>6926</v>
      </c>
      <c r="G3366" s="32" t="s">
        <v>25</v>
      </c>
      <c r="H3366" s="32" t="s">
        <v>26</v>
      </c>
      <c r="I3366" s="32" t="s">
        <v>2006</v>
      </c>
      <c r="J3366" s="35">
        <v>0</v>
      </c>
      <c r="K3366" s="35">
        <v>0</v>
      </c>
      <c r="L3366" s="35">
        <v>0</v>
      </c>
      <c r="M3366" s="35">
        <v>0</v>
      </c>
      <c r="N3366" s="32" t="s">
        <v>19</v>
      </c>
      <c r="O3366" s="32" t="s">
        <v>27</v>
      </c>
      <c r="P3366" s="32">
        <v>2.67</v>
      </c>
      <c r="Q3366" s="32"/>
    </row>
    <row r="3367" spans="1:17" x14ac:dyDescent="0.25">
      <c r="A3367" s="57">
        <v>42255.424252696757</v>
      </c>
      <c r="B3367" s="32" t="s">
        <v>22</v>
      </c>
      <c r="C3367" s="32" t="s">
        <v>4397</v>
      </c>
      <c r="D3367" s="32" t="s">
        <v>4398</v>
      </c>
      <c r="E3367" s="32" t="s">
        <v>6925</v>
      </c>
      <c r="F3367" s="32" t="s">
        <v>6926</v>
      </c>
      <c r="G3367" s="32" t="s">
        <v>33</v>
      </c>
      <c r="H3367" s="32" t="s">
        <v>34</v>
      </c>
      <c r="I3367" s="32" t="s">
        <v>2006</v>
      </c>
      <c r="J3367" s="35">
        <v>0</v>
      </c>
      <c r="K3367" s="35">
        <v>0</v>
      </c>
      <c r="L3367" s="35">
        <v>0</v>
      </c>
      <c r="M3367" s="35">
        <v>3</v>
      </c>
      <c r="N3367" s="32" t="s">
        <v>19</v>
      </c>
      <c r="O3367" s="32" t="s">
        <v>27</v>
      </c>
      <c r="P3367" s="32">
        <v>1</v>
      </c>
      <c r="Q3367" s="32"/>
    </row>
    <row r="3368" spans="1:17" x14ac:dyDescent="0.25">
      <c r="A3368" s="57">
        <v>42255.4243559838</v>
      </c>
      <c r="B3368" s="32" t="s">
        <v>22</v>
      </c>
      <c r="C3368" s="32" t="s">
        <v>4397</v>
      </c>
      <c r="D3368" s="32" t="s">
        <v>4398</v>
      </c>
      <c r="E3368" s="32" t="s">
        <v>6927</v>
      </c>
      <c r="F3368" s="32" t="s">
        <v>6928</v>
      </c>
      <c r="G3368" s="32" t="s">
        <v>25</v>
      </c>
      <c r="H3368" s="32" t="s">
        <v>26</v>
      </c>
      <c r="I3368" s="32" t="s">
        <v>2006</v>
      </c>
      <c r="J3368" s="35">
        <v>0</v>
      </c>
      <c r="K3368" s="35">
        <v>0</v>
      </c>
      <c r="L3368" s="35">
        <v>0</v>
      </c>
      <c r="M3368" s="35">
        <v>0</v>
      </c>
      <c r="N3368" s="32" t="s">
        <v>19</v>
      </c>
      <c r="O3368" s="32" t="s">
        <v>27</v>
      </c>
      <c r="P3368" s="32">
        <v>1</v>
      </c>
      <c r="Q3368" s="32"/>
    </row>
    <row r="3369" spans="1:17" x14ac:dyDescent="0.25">
      <c r="A3369" s="57">
        <v>42255.4243559838</v>
      </c>
      <c r="B3369" s="32" t="s">
        <v>22</v>
      </c>
      <c r="C3369" s="32" t="s">
        <v>4397</v>
      </c>
      <c r="D3369" s="32" t="s">
        <v>4398</v>
      </c>
      <c r="E3369" s="32" t="s">
        <v>6927</v>
      </c>
      <c r="F3369" s="32" t="s">
        <v>6928</v>
      </c>
      <c r="G3369" s="32" t="s">
        <v>25</v>
      </c>
      <c r="H3369" s="32" t="s">
        <v>26</v>
      </c>
      <c r="I3369" s="32" t="s">
        <v>2006</v>
      </c>
      <c r="J3369" s="35">
        <v>0</v>
      </c>
      <c r="K3369" s="35">
        <v>0</v>
      </c>
      <c r="L3369" s="35">
        <v>0</v>
      </c>
      <c r="M3369" s="35">
        <v>0</v>
      </c>
      <c r="N3369" s="32" t="s">
        <v>19</v>
      </c>
      <c r="O3369" s="32" t="s">
        <v>27</v>
      </c>
      <c r="P3369" s="32">
        <v>2</v>
      </c>
      <c r="Q3369" s="32"/>
    </row>
    <row r="3370" spans="1:17" x14ac:dyDescent="0.25">
      <c r="A3370" s="57">
        <v>42255.4243559838</v>
      </c>
      <c r="B3370" s="32" t="s">
        <v>22</v>
      </c>
      <c r="C3370" s="32" t="s">
        <v>4397</v>
      </c>
      <c r="D3370" s="32" t="s">
        <v>4398</v>
      </c>
      <c r="E3370" s="32" t="s">
        <v>6927</v>
      </c>
      <c r="F3370" s="32" t="s">
        <v>6928</v>
      </c>
      <c r="G3370" s="32" t="s">
        <v>33</v>
      </c>
      <c r="H3370" s="32" t="s">
        <v>34</v>
      </c>
      <c r="I3370" s="32" t="s">
        <v>2006</v>
      </c>
      <c r="J3370" s="35">
        <v>0</v>
      </c>
      <c r="K3370" s="35">
        <v>0</v>
      </c>
      <c r="L3370" s="35">
        <v>0</v>
      </c>
      <c r="M3370" s="35">
        <v>3</v>
      </c>
      <c r="N3370" s="32" t="s">
        <v>19</v>
      </c>
      <c r="O3370" s="32" t="s">
        <v>27</v>
      </c>
      <c r="P3370" s="32">
        <v>1</v>
      </c>
      <c r="Q3370" s="32"/>
    </row>
    <row r="3371" spans="1:17" x14ac:dyDescent="0.25">
      <c r="A3371" s="57">
        <v>42255.4243559838</v>
      </c>
      <c r="B3371" s="32" t="s">
        <v>22</v>
      </c>
      <c r="C3371" s="32" t="s">
        <v>4397</v>
      </c>
      <c r="D3371" s="32" t="s">
        <v>4398</v>
      </c>
      <c r="E3371" s="32" t="s">
        <v>6927</v>
      </c>
      <c r="F3371" s="32" t="s">
        <v>6928</v>
      </c>
      <c r="G3371" s="32" t="s">
        <v>33</v>
      </c>
      <c r="H3371" s="32" t="s">
        <v>34</v>
      </c>
      <c r="I3371" s="32" t="s">
        <v>2006</v>
      </c>
      <c r="J3371" s="35">
        <v>0</v>
      </c>
      <c r="K3371" s="35">
        <v>0</v>
      </c>
      <c r="L3371" s="35">
        <v>0</v>
      </c>
      <c r="M3371" s="35">
        <v>3</v>
      </c>
      <c r="N3371" s="32" t="s">
        <v>19</v>
      </c>
      <c r="O3371" s="32" t="s">
        <v>27</v>
      </c>
      <c r="P3371" s="32">
        <v>1</v>
      </c>
      <c r="Q3371" s="32"/>
    </row>
    <row r="3372" spans="1:17" x14ac:dyDescent="0.25">
      <c r="A3372" s="57">
        <v>42255.425161307867</v>
      </c>
      <c r="B3372" s="32" t="s">
        <v>22</v>
      </c>
      <c r="C3372" s="32" t="s">
        <v>4397</v>
      </c>
      <c r="D3372" s="32" t="s">
        <v>4398</v>
      </c>
      <c r="E3372" s="32" t="s">
        <v>6929</v>
      </c>
      <c r="F3372" s="32" t="s">
        <v>6930</v>
      </c>
      <c r="G3372" s="32" t="s">
        <v>25</v>
      </c>
      <c r="H3372" s="32" t="s">
        <v>26</v>
      </c>
      <c r="I3372" s="32" t="s">
        <v>2006</v>
      </c>
      <c r="J3372" s="35">
        <v>0</v>
      </c>
      <c r="K3372" s="35">
        <v>0</v>
      </c>
      <c r="L3372" s="35">
        <v>0</v>
      </c>
      <c r="M3372" s="35">
        <v>0</v>
      </c>
      <c r="N3372" s="32" t="s">
        <v>19</v>
      </c>
      <c r="O3372" s="32" t="s">
        <v>27</v>
      </c>
      <c r="P3372" s="32">
        <v>0.5</v>
      </c>
      <c r="Q3372" s="32"/>
    </row>
    <row r="3373" spans="1:17" x14ac:dyDescent="0.25">
      <c r="A3373" s="57">
        <v>42255.425628090277</v>
      </c>
      <c r="B3373" s="32" t="s">
        <v>22</v>
      </c>
      <c r="C3373" s="32" t="s">
        <v>447</v>
      </c>
      <c r="D3373" s="32" t="s">
        <v>446</v>
      </c>
      <c r="E3373" s="32" t="s">
        <v>6931</v>
      </c>
      <c r="F3373" s="32" t="s">
        <v>6932</v>
      </c>
      <c r="G3373" s="32" t="s">
        <v>329</v>
      </c>
      <c r="H3373" s="32" t="s">
        <v>328</v>
      </c>
      <c r="I3373" s="32" t="s">
        <v>2006</v>
      </c>
      <c r="J3373" s="35">
        <v>0</v>
      </c>
      <c r="K3373" s="35">
        <v>0</v>
      </c>
      <c r="L3373" s="35">
        <v>0</v>
      </c>
      <c r="M3373" s="35">
        <v>0</v>
      </c>
      <c r="N3373" s="32" t="s">
        <v>17</v>
      </c>
      <c r="O3373" s="32" t="s">
        <v>27</v>
      </c>
      <c r="P3373" s="32">
        <v>0</v>
      </c>
      <c r="Q3373" s="32"/>
    </row>
    <row r="3374" spans="1:17" x14ac:dyDescent="0.25">
      <c r="A3374" s="57">
        <v>42255.425628090277</v>
      </c>
      <c r="B3374" s="32" t="s">
        <v>22</v>
      </c>
      <c r="C3374" s="32" t="s">
        <v>447</v>
      </c>
      <c r="D3374" s="32" t="s">
        <v>446</v>
      </c>
      <c r="E3374" s="32" t="s">
        <v>6931</v>
      </c>
      <c r="F3374" s="32" t="s">
        <v>6932</v>
      </c>
      <c r="G3374" s="32" t="s">
        <v>258</v>
      </c>
      <c r="H3374" s="32" t="s">
        <v>257</v>
      </c>
      <c r="I3374" s="32" t="s">
        <v>2006</v>
      </c>
      <c r="J3374" s="35">
        <v>0</v>
      </c>
      <c r="K3374" s="35">
        <v>0</v>
      </c>
      <c r="L3374" s="35">
        <v>0</v>
      </c>
      <c r="M3374" s="35">
        <v>0</v>
      </c>
      <c r="N3374" s="32" t="s">
        <v>17</v>
      </c>
      <c r="O3374" s="32" t="s">
        <v>27</v>
      </c>
      <c r="P3374" s="32">
        <v>8</v>
      </c>
      <c r="Q3374" s="32"/>
    </row>
    <row r="3375" spans="1:17" x14ac:dyDescent="0.25">
      <c r="A3375" s="57">
        <v>42255.425628090277</v>
      </c>
      <c r="B3375" s="32" t="s">
        <v>22</v>
      </c>
      <c r="C3375" s="32" t="s">
        <v>447</v>
      </c>
      <c r="D3375" s="32" t="s">
        <v>446</v>
      </c>
      <c r="E3375" s="32" t="s">
        <v>6931</v>
      </c>
      <c r="F3375" s="32" t="s">
        <v>6932</v>
      </c>
      <c r="G3375" s="32" t="s">
        <v>258</v>
      </c>
      <c r="H3375" s="32" t="s">
        <v>257</v>
      </c>
      <c r="I3375" s="32" t="s">
        <v>2006</v>
      </c>
      <c r="J3375" s="35">
        <v>0</v>
      </c>
      <c r="K3375" s="35">
        <v>0</v>
      </c>
      <c r="L3375" s="35">
        <v>0</v>
      </c>
      <c r="M3375" s="35">
        <v>0</v>
      </c>
      <c r="N3375" s="32" t="s">
        <v>17</v>
      </c>
      <c r="O3375" s="32" t="s">
        <v>27</v>
      </c>
      <c r="P3375" s="32">
        <v>3</v>
      </c>
      <c r="Q3375" s="32"/>
    </row>
    <row r="3376" spans="1:17" x14ac:dyDescent="0.25">
      <c r="A3376" s="57">
        <v>42255.425628090277</v>
      </c>
      <c r="B3376" s="32" t="s">
        <v>22</v>
      </c>
      <c r="C3376" s="32" t="s">
        <v>447</v>
      </c>
      <c r="D3376" s="32" t="s">
        <v>446</v>
      </c>
      <c r="E3376" s="32" t="s">
        <v>6931</v>
      </c>
      <c r="F3376" s="32" t="s">
        <v>6932</v>
      </c>
      <c r="G3376" s="32" t="s">
        <v>258</v>
      </c>
      <c r="H3376" s="32" t="s">
        <v>257</v>
      </c>
      <c r="I3376" s="32" t="s">
        <v>2006</v>
      </c>
      <c r="J3376" s="35">
        <v>0</v>
      </c>
      <c r="K3376" s="35">
        <v>0</v>
      </c>
      <c r="L3376" s="35">
        <v>0</v>
      </c>
      <c r="M3376" s="35">
        <v>0</v>
      </c>
      <c r="N3376" s="32" t="s">
        <v>17</v>
      </c>
      <c r="O3376" s="32" t="s">
        <v>27</v>
      </c>
      <c r="P3376" s="32">
        <v>6</v>
      </c>
      <c r="Q3376" s="32"/>
    </row>
    <row r="3377" spans="1:17" x14ac:dyDescent="0.25">
      <c r="A3377" s="57">
        <v>42255.425628090277</v>
      </c>
      <c r="B3377" s="32" t="s">
        <v>22</v>
      </c>
      <c r="C3377" s="32" t="s">
        <v>447</v>
      </c>
      <c r="D3377" s="32" t="s">
        <v>446</v>
      </c>
      <c r="E3377" s="32" t="s">
        <v>6931</v>
      </c>
      <c r="F3377" s="32" t="s">
        <v>6932</v>
      </c>
      <c r="G3377" s="32" t="s">
        <v>258</v>
      </c>
      <c r="H3377" s="32" t="s">
        <v>257</v>
      </c>
      <c r="I3377" s="32" t="s">
        <v>2006</v>
      </c>
      <c r="J3377" s="35">
        <v>0</v>
      </c>
      <c r="K3377" s="35">
        <v>0</v>
      </c>
      <c r="L3377" s="35">
        <v>0</v>
      </c>
      <c r="M3377" s="35">
        <v>0</v>
      </c>
      <c r="N3377" s="32" t="s">
        <v>17</v>
      </c>
      <c r="O3377" s="32" t="s">
        <v>27</v>
      </c>
      <c r="P3377" s="32">
        <v>3</v>
      </c>
      <c r="Q3377" s="32"/>
    </row>
    <row r="3378" spans="1:17" x14ac:dyDescent="0.25">
      <c r="A3378" s="57">
        <v>42255.425628090277</v>
      </c>
      <c r="B3378" s="32" t="s">
        <v>22</v>
      </c>
      <c r="C3378" s="32" t="s">
        <v>447</v>
      </c>
      <c r="D3378" s="32" t="s">
        <v>446</v>
      </c>
      <c r="E3378" s="32" t="s">
        <v>6931</v>
      </c>
      <c r="F3378" s="32" t="s">
        <v>6932</v>
      </c>
      <c r="G3378" s="32" t="s">
        <v>258</v>
      </c>
      <c r="H3378" s="32" t="s">
        <v>257</v>
      </c>
      <c r="I3378" s="32" t="s">
        <v>2006</v>
      </c>
      <c r="J3378" s="35">
        <v>0</v>
      </c>
      <c r="K3378" s="35">
        <v>0</v>
      </c>
      <c r="L3378" s="35">
        <v>0</v>
      </c>
      <c r="M3378" s="35">
        <v>0</v>
      </c>
      <c r="N3378" s="32" t="s">
        <v>17</v>
      </c>
      <c r="O3378" s="32" t="s">
        <v>27</v>
      </c>
      <c r="P3378" s="32">
        <v>3</v>
      </c>
      <c r="Q3378" s="32"/>
    </row>
    <row r="3379" spans="1:17" x14ac:dyDescent="0.25">
      <c r="A3379" s="57">
        <v>42255.42575829861</v>
      </c>
      <c r="B3379" s="32" t="s">
        <v>22</v>
      </c>
      <c r="C3379" s="32" t="s">
        <v>4397</v>
      </c>
      <c r="D3379" s="32" t="s">
        <v>4398</v>
      </c>
      <c r="E3379" s="32" t="s">
        <v>6933</v>
      </c>
      <c r="F3379" s="32" t="s">
        <v>6934</v>
      </c>
      <c r="G3379" s="32" t="s">
        <v>365</v>
      </c>
      <c r="H3379" s="32" t="s">
        <v>364</v>
      </c>
      <c r="I3379" s="32" t="s">
        <v>2006</v>
      </c>
      <c r="J3379" s="35">
        <v>0</v>
      </c>
      <c r="K3379" s="35">
        <v>0</v>
      </c>
      <c r="L3379" s="35">
        <v>0</v>
      </c>
      <c r="M3379" s="35">
        <v>0</v>
      </c>
      <c r="N3379" s="32" t="s">
        <v>19</v>
      </c>
      <c r="O3379" s="32" t="s">
        <v>27</v>
      </c>
      <c r="P3379" s="32">
        <v>0</v>
      </c>
      <c r="Q3379" s="32"/>
    </row>
    <row r="3380" spans="1:17" x14ac:dyDescent="0.25">
      <c r="A3380" s="57">
        <v>42255.426087812499</v>
      </c>
      <c r="B3380" s="32" t="s">
        <v>22</v>
      </c>
      <c r="C3380" s="32" t="s">
        <v>863</v>
      </c>
      <c r="D3380" s="32" t="s">
        <v>864</v>
      </c>
      <c r="E3380" s="32" t="s">
        <v>6935</v>
      </c>
      <c r="F3380" s="32" t="s">
        <v>6936</v>
      </c>
      <c r="G3380" s="32" t="s">
        <v>25</v>
      </c>
      <c r="H3380" s="32" t="s">
        <v>26</v>
      </c>
      <c r="I3380" s="32" t="s">
        <v>2006</v>
      </c>
      <c r="J3380" s="35">
        <v>0</v>
      </c>
      <c r="K3380" s="35">
        <v>0</v>
      </c>
      <c r="L3380" s="35">
        <v>0</v>
      </c>
      <c r="M3380" s="35">
        <v>0</v>
      </c>
      <c r="N3380" s="32" t="s">
        <v>19</v>
      </c>
      <c r="O3380" s="32" t="s">
        <v>24</v>
      </c>
      <c r="P3380" s="32">
        <v>0.5</v>
      </c>
      <c r="Q3380" s="32"/>
    </row>
    <row r="3381" spans="1:17" x14ac:dyDescent="0.25">
      <c r="A3381" s="57">
        <v>42255.426087812499</v>
      </c>
      <c r="B3381" s="32" t="s">
        <v>22</v>
      </c>
      <c r="C3381" s="32" t="s">
        <v>863</v>
      </c>
      <c r="D3381" s="32" t="s">
        <v>864</v>
      </c>
      <c r="E3381" s="32" t="s">
        <v>6935</v>
      </c>
      <c r="F3381" s="32" t="s">
        <v>6936</v>
      </c>
      <c r="G3381" s="32" t="s">
        <v>6937</v>
      </c>
      <c r="H3381" s="32" t="s">
        <v>6938</v>
      </c>
      <c r="I3381" s="32" t="s">
        <v>2006</v>
      </c>
      <c r="J3381" s="35">
        <v>0</v>
      </c>
      <c r="K3381" s="35">
        <v>170</v>
      </c>
      <c r="L3381" s="35">
        <v>0</v>
      </c>
      <c r="M3381" s="35">
        <v>0</v>
      </c>
      <c r="N3381" s="32" t="s">
        <v>19</v>
      </c>
      <c r="O3381" s="32" t="s">
        <v>24</v>
      </c>
      <c r="P3381" s="32">
        <v>1</v>
      </c>
      <c r="Q3381" s="32"/>
    </row>
    <row r="3382" spans="1:17" x14ac:dyDescent="0.25">
      <c r="A3382" s="57">
        <v>42255.426087812499</v>
      </c>
      <c r="B3382" s="32" t="s">
        <v>22</v>
      </c>
      <c r="C3382" s="32" t="s">
        <v>863</v>
      </c>
      <c r="D3382" s="32" t="s">
        <v>864</v>
      </c>
      <c r="E3382" s="32" t="s">
        <v>6935</v>
      </c>
      <c r="F3382" s="32" t="s">
        <v>6936</v>
      </c>
      <c r="G3382" s="32" t="s">
        <v>35</v>
      </c>
      <c r="H3382" s="32" t="s">
        <v>38</v>
      </c>
      <c r="I3382" s="32" t="s">
        <v>2006</v>
      </c>
      <c r="J3382" s="35">
        <v>0</v>
      </c>
      <c r="K3382" s="35">
        <v>0</v>
      </c>
      <c r="L3382" s="35">
        <v>0</v>
      </c>
      <c r="M3382" s="35">
        <v>4.5</v>
      </c>
      <c r="N3382" s="32" t="s">
        <v>19</v>
      </c>
      <c r="O3382" s="32" t="s">
        <v>24</v>
      </c>
      <c r="P3382" s="32">
        <v>1</v>
      </c>
      <c r="Q3382" s="32"/>
    </row>
    <row r="3383" spans="1:17" x14ac:dyDescent="0.25">
      <c r="A3383" s="57">
        <v>42255.426087812499</v>
      </c>
      <c r="B3383" s="32" t="s">
        <v>22</v>
      </c>
      <c r="C3383" s="32" t="s">
        <v>863</v>
      </c>
      <c r="D3383" s="32" t="s">
        <v>864</v>
      </c>
      <c r="E3383" s="32" t="s">
        <v>6935</v>
      </c>
      <c r="F3383" s="32" t="s">
        <v>6936</v>
      </c>
      <c r="G3383" s="32" t="s">
        <v>35</v>
      </c>
      <c r="H3383" s="32" t="s">
        <v>38</v>
      </c>
      <c r="I3383" s="32" t="s">
        <v>2006</v>
      </c>
      <c r="J3383" s="35">
        <v>0</v>
      </c>
      <c r="K3383" s="35">
        <v>0</v>
      </c>
      <c r="L3383" s="35">
        <v>0</v>
      </c>
      <c r="M3383" s="35">
        <v>5.4</v>
      </c>
      <c r="N3383" s="32" t="s">
        <v>19</v>
      </c>
      <c r="O3383" s="32" t="s">
        <v>24</v>
      </c>
      <c r="P3383" s="32">
        <v>1</v>
      </c>
      <c r="Q3383" s="32"/>
    </row>
    <row r="3384" spans="1:17" x14ac:dyDescent="0.25">
      <c r="A3384" s="57">
        <v>42255.427038738424</v>
      </c>
      <c r="B3384" s="32" t="s">
        <v>22</v>
      </c>
      <c r="C3384" s="32" t="s">
        <v>4397</v>
      </c>
      <c r="D3384" s="32" t="s">
        <v>4398</v>
      </c>
      <c r="E3384" s="32" t="s">
        <v>6939</v>
      </c>
      <c r="F3384" s="32" t="s">
        <v>6940</v>
      </c>
      <c r="G3384" s="32" t="s">
        <v>25</v>
      </c>
      <c r="H3384" s="32" t="s">
        <v>26</v>
      </c>
      <c r="I3384" s="32" t="s">
        <v>2006</v>
      </c>
      <c r="J3384" s="35">
        <v>0</v>
      </c>
      <c r="K3384" s="35">
        <v>0</v>
      </c>
      <c r="L3384" s="35">
        <v>0</v>
      </c>
      <c r="M3384" s="35">
        <v>0</v>
      </c>
      <c r="N3384" s="32" t="s">
        <v>19</v>
      </c>
      <c r="O3384" s="32" t="s">
        <v>27</v>
      </c>
      <c r="P3384" s="32">
        <v>7.5</v>
      </c>
      <c r="Q3384" s="32"/>
    </row>
    <row r="3385" spans="1:17" x14ac:dyDescent="0.25">
      <c r="A3385" s="57">
        <v>42255.427038738424</v>
      </c>
      <c r="B3385" s="32" t="s">
        <v>22</v>
      </c>
      <c r="C3385" s="32" t="s">
        <v>4397</v>
      </c>
      <c r="D3385" s="32" t="s">
        <v>4398</v>
      </c>
      <c r="E3385" s="32" t="s">
        <v>6939</v>
      </c>
      <c r="F3385" s="32" t="s">
        <v>6940</v>
      </c>
      <c r="G3385" s="32" t="s">
        <v>25</v>
      </c>
      <c r="H3385" s="32" t="s">
        <v>26</v>
      </c>
      <c r="I3385" s="32" t="s">
        <v>2006</v>
      </c>
      <c r="J3385" s="35">
        <v>0</v>
      </c>
      <c r="K3385" s="35">
        <v>0</v>
      </c>
      <c r="L3385" s="35">
        <v>0</v>
      </c>
      <c r="M3385" s="35">
        <v>0</v>
      </c>
      <c r="N3385" s="32" t="s">
        <v>19</v>
      </c>
      <c r="O3385" s="32" t="s">
        <v>27</v>
      </c>
      <c r="P3385" s="32">
        <v>2.25</v>
      </c>
      <c r="Q3385" s="32"/>
    </row>
    <row r="3386" spans="1:17" x14ac:dyDescent="0.25">
      <c r="A3386" s="57">
        <v>42255.427038738424</v>
      </c>
      <c r="B3386" s="32" t="s">
        <v>22</v>
      </c>
      <c r="C3386" s="32" t="s">
        <v>4397</v>
      </c>
      <c r="D3386" s="32" t="s">
        <v>4398</v>
      </c>
      <c r="E3386" s="32" t="s">
        <v>6939</v>
      </c>
      <c r="F3386" s="32" t="s">
        <v>6940</v>
      </c>
      <c r="G3386" s="32" t="s">
        <v>35</v>
      </c>
      <c r="H3386" s="32" t="s">
        <v>38</v>
      </c>
      <c r="I3386" s="32" t="s">
        <v>2006</v>
      </c>
      <c r="J3386" s="35">
        <v>0</v>
      </c>
      <c r="K3386" s="35">
        <v>0</v>
      </c>
      <c r="L3386" s="35">
        <v>0</v>
      </c>
      <c r="M3386" s="35">
        <v>16</v>
      </c>
      <c r="N3386" s="32" t="s">
        <v>19</v>
      </c>
      <c r="O3386" s="32" t="s">
        <v>27</v>
      </c>
      <c r="P3386" s="32">
        <v>1</v>
      </c>
      <c r="Q3386" s="32"/>
    </row>
    <row r="3387" spans="1:17" x14ac:dyDescent="0.25">
      <c r="A3387" s="57">
        <v>42255.427038738424</v>
      </c>
      <c r="B3387" s="32" t="s">
        <v>22</v>
      </c>
      <c r="C3387" s="32" t="s">
        <v>4397</v>
      </c>
      <c r="D3387" s="32" t="s">
        <v>4398</v>
      </c>
      <c r="E3387" s="32" t="s">
        <v>6939</v>
      </c>
      <c r="F3387" s="32" t="s">
        <v>6940</v>
      </c>
      <c r="G3387" s="32" t="s">
        <v>35</v>
      </c>
      <c r="H3387" s="32" t="s">
        <v>38</v>
      </c>
      <c r="I3387" s="32" t="s">
        <v>2006</v>
      </c>
      <c r="J3387" s="35">
        <v>0</v>
      </c>
      <c r="K3387" s="35">
        <v>0</v>
      </c>
      <c r="L3387" s="35">
        <v>0</v>
      </c>
      <c r="M3387" s="35">
        <v>17.649999999999999</v>
      </c>
      <c r="N3387" s="32" t="s">
        <v>19</v>
      </c>
      <c r="O3387" s="32" t="s">
        <v>27</v>
      </c>
      <c r="P3387" s="32">
        <v>1</v>
      </c>
      <c r="Q3387" s="32"/>
    </row>
    <row r="3388" spans="1:17" hidden="1" x14ac:dyDescent="0.25">
      <c r="A3388" s="57">
        <v>42255.427196412034</v>
      </c>
      <c r="B3388" s="32" t="s">
        <v>4333</v>
      </c>
      <c r="C3388" s="32" t="s">
        <v>2696</v>
      </c>
      <c r="D3388" s="32" t="s">
        <v>2697</v>
      </c>
      <c r="E3388" s="32" t="s">
        <v>9183</v>
      </c>
      <c r="F3388" s="32" t="s">
        <v>9184</v>
      </c>
      <c r="G3388" s="32" t="s">
        <v>5211</v>
      </c>
      <c r="H3388" s="32" t="s">
        <v>5212</v>
      </c>
      <c r="I3388" s="32" t="s">
        <v>4605</v>
      </c>
      <c r="J3388" s="35">
        <v>1263.1500000000001</v>
      </c>
      <c r="K3388" s="35">
        <v>0</v>
      </c>
      <c r="L3388" s="35">
        <v>0</v>
      </c>
      <c r="M3388" s="35">
        <v>0</v>
      </c>
      <c r="N3388" s="32" t="s">
        <v>2197</v>
      </c>
      <c r="O3388" s="32" t="s">
        <v>18</v>
      </c>
      <c r="P3388" s="32">
        <v>35</v>
      </c>
      <c r="Q3388" s="32" t="s">
        <v>6389</v>
      </c>
    </row>
    <row r="3389" spans="1:17" hidden="1" x14ac:dyDescent="0.25">
      <c r="A3389" s="57">
        <v>42255.427196412034</v>
      </c>
      <c r="B3389" s="32" t="s">
        <v>4333</v>
      </c>
      <c r="C3389" s="32" t="s">
        <v>2696</v>
      </c>
      <c r="D3389" s="32" t="s">
        <v>2697</v>
      </c>
      <c r="E3389" s="32" t="s">
        <v>9183</v>
      </c>
      <c r="F3389" s="32" t="s">
        <v>9184</v>
      </c>
      <c r="G3389" s="32" t="s">
        <v>5318</v>
      </c>
      <c r="H3389" s="32" t="s">
        <v>5319</v>
      </c>
      <c r="I3389" s="32" t="s">
        <v>4605</v>
      </c>
      <c r="J3389" s="35">
        <v>52.5</v>
      </c>
      <c r="K3389" s="35">
        <v>0</v>
      </c>
      <c r="L3389" s="35">
        <v>0</v>
      </c>
      <c r="M3389" s="35">
        <v>0</v>
      </c>
      <c r="N3389" s="32" t="s">
        <v>2197</v>
      </c>
      <c r="O3389" s="32" t="s">
        <v>18</v>
      </c>
      <c r="P3389" s="32">
        <v>35</v>
      </c>
      <c r="Q3389" s="32" t="s">
        <v>6389</v>
      </c>
    </row>
    <row r="3390" spans="1:17" hidden="1" x14ac:dyDescent="0.25">
      <c r="A3390" s="57">
        <v>42255.427196412034</v>
      </c>
      <c r="B3390" s="32" t="s">
        <v>4333</v>
      </c>
      <c r="C3390" s="32" t="s">
        <v>2696</v>
      </c>
      <c r="D3390" s="32" t="s">
        <v>2697</v>
      </c>
      <c r="E3390" s="32" t="s">
        <v>9183</v>
      </c>
      <c r="F3390" s="32" t="s">
        <v>9184</v>
      </c>
      <c r="G3390" s="32" t="s">
        <v>4739</v>
      </c>
      <c r="H3390" s="32" t="s">
        <v>4740</v>
      </c>
      <c r="I3390" s="32" t="s">
        <v>4605</v>
      </c>
      <c r="J3390" s="35">
        <v>136.85</v>
      </c>
      <c r="K3390" s="35">
        <v>0</v>
      </c>
      <c r="L3390" s="35">
        <v>0</v>
      </c>
      <c r="M3390" s="35">
        <v>0</v>
      </c>
      <c r="N3390" s="32" t="s">
        <v>2197</v>
      </c>
      <c r="O3390" s="32" t="s">
        <v>18</v>
      </c>
      <c r="P3390" s="32">
        <v>35</v>
      </c>
      <c r="Q3390" s="32" t="s">
        <v>6389</v>
      </c>
    </row>
    <row r="3391" spans="1:17" hidden="1" x14ac:dyDescent="0.25">
      <c r="A3391" s="57">
        <v>42255.42727565972</v>
      </c>
      <c r="B3391" s="32" t="s">
        <v>4333</v>
      </c>
      <c r="C3391" s="32" t="s">
        <v>2696</v>
      </c>
      <c r="D3391" s="32" t="s">
        <v>2697</v>
      </c>
      <c r="E3391" s="32" t="s">
        <v>9183</v>
      </c>
      <c r="F3391" s="32" t="s">
        <v>9185</v>
      </c>
      <c r="G3391" s="32" t="s">
        <v>5211</v>
      </c>
      <c r="H3391" s="32" t="s">
        <v>5212</v>
      </c>
      <c r="I3391" s="32" t="s">
        <v>4605</v>
      </c>
      <c r="J3391" s="35">
        <v>1263.1500000000001</v>
      </c>
      <c r="K3391" s="35">
        <v>0</v>
      </c>
      <c r="L3391" s="35">
        <v>0</v>
      </c>
      <c r="M3391" s="35">
        <v>0</v>
      </c>
      <c r="N3391" s="32" t="s">
        <v>2197</v>
      </c>
      <c r="O3391" s="32" t="s">
        <v>18</v>
      </c>
      <c r="P3391" s="32">
        <v>35</v>
      </c>
      <c r="Q3391" s="32" t="s">
        <v>6389</v>
      </c>
    </row>
    <row r="3392" spans="1:17" hidden="1" x14ac:dyDescent="0.25">
      <c r="A3392" s="57">
        <v>42255.42727565972</v>
      </c>
      <c r="B3392" s="32" t="s">
        <v>4333</v>
      </c>
      <c r="C3392" s="32" t="s">
        <v>2696</v>
      </c>
      <c r="D3392" s="32" t="s">
        <v>2697</v>
      </c>
      <c r="E3392" s="32" t="s">
        <v>9183</v>
      </c>
      <c r="F3392" s="32" t="s">
        <v>9185</v>
      </c>
      <c r="G3392" s="32" t="s">
        <v>5318</v>
      </c>
      <c r="H3392" s="32" t="s">
        <v>5319</v>
      </c>
      <c r="I3392" s="32" t="s">
        <v>4605</v>
      </c>
      <c r="J3392" s="35">
        <v>52.5</v>
      </c>
      <c r="K3392" s="35">
        <v>0</v>
      </c>
      <c r="L3392" s="35">
        <v>0</v>
      </c>
      <c r="M3392" s="35">
        <v>0</v>
      </c>
      <c r="N3392" s="32" t="s">
        <v>2197</v>
      </c>
      <c r="O3392" s="32" t="s">
        <v>18</v>
      </c>
      <c r="P3392" s="32">
        <v>35</v>
      </c>
      <c r="Q3392" s="32" t="s">
        <v>6389</v>
      </c>
    </row>
    <row r="3393" spans="1:17" hidden="1" x14ac:dyDescent="0.25">
      <c r="A3393" s="57">
        <v>42255.42727565972</v>
      </c>
      <c r="B3393" s="32" t="s">
        <v>4333</v>
      </c>
      <c r="C3393" s="32" t="s">
        <v>2696</v>
      </c>
      <c r="D3393" s="32" t="s">
        <v>2697</v>
      </c>
      <c r="E3393" s="32" t="s">
        <v>9183</v>
      </c>
      <c r="F3393" s="32" t="s">
        <v>9185</v>
      </c>
      <c r="G3393" s="32" t="s">
        <v>4739</v>
      </c>
      <c r="H3393" s="32" t="s">
        <v>4740</v>
      </c>
      <c r="I3393" s="32" t="s">
        <v>4605</v>
      </c>
      <c r="J3393" s="35">
        <v>136.85</v>
      </c>
      <c r="K3393" s="35">
        <v>0</v>
      </c>
      <c r="L3393" s="35">
        <v>0</v>
      </c>
      <c r="M3393" s="35">
        <v>0</v>
      </c>
      <c r="N3393" s="32" t="s">
        <v>2197</v>
      </c>
      <c r="O3393" s="32" t="s">
        <v>18</v>
      </c>
      <c r="P3393" s="32">
        <v>35</v>
      </c>
      <c r="Q3393" s="32" t="s">
        <v>6389</v>
      </c>
    </row>
    <row r="3394" spans="1:17" x14ac:dyDescent="0.25">
      <c r="A3394" s="57">
        <v>42255.42764927083</v>
      </c>
      <c r="B3394" s="32" t="s">
        <v>22</v>
      </c>
      <c r="C3394" s="32" t="s">
        <v>4397</v>
      </c>
      <c r="D3394" s="32" t="s">
        <v>4398</v>
      </c>
      <c r="E3394" s="32" t="s">
        <v>6941</v>
      </c>
      <c r="F3394" s="32" t="s">
        <v>6942</v>
      </c>
      <c r="G3394" s="32" t="s">
        <v>25</v>
      </c>
      <c r="H3394" s="32" t="s">
        <v>26</v>
      </c>
      <c r="I3394" s="32" t="s">
        <v>2006</v>
      </c>
      <c r="J3394" s="35">
        <v>0</v>
      </c>
      <c r="K3394" s="35">
        <v>0</v>
      </c>
      <c r="L3394" s="35">
        <v>0</v>
      </c>
      <c r="M3394" s="35">
        <v>0</v>
      </c>
      <c r="N3394" s="32" t="s">
        <v>19</v>
      </c>
      <c r="O3394" s="32" t="s">
        <v>27</v>
      </c>
      <c r="P3394" s="32">
        <v>0.92</v>
      </c>
      <c r="Q3394" s="32"/>
    </row>
    <row r="3395" spans="1:17" x14ac:dyDescent="0.25">
      <c r="A3395" s="57">
        <v>42255.42764927083</v>
      </c>
      <c r="B3395" s="32" t="s">
        <v>22</v>
      </c>
      <c r="C3395" s="32" t="s">
        <v>4397</v>
      </c>
      <c r="D3395" s="32" t="s">
        <v>4398</v>
      </c>
      <c r="E3395" s="32" t="s">
        <v>6941</v>
      </c>
      <c r="F3395" s="32" t="s">
        <v>6942</v>
      </c>
      <c r="G3395" s="32" t="s">
        <v>35</v>
      </c>
      <c r="H3395" s="32" t="s">
        <v>38</v>
      </c>
      <c r="I3395" s="32" t="s">
        <v>2006</v>
      </c>
      <c r="J3395" s="35">
        <v>0</v>
      </c>
      <c r="K3395" s="35">
        <v>0</v>
      </c>
      <c r="L3395" s="35">
        <v>0</v>
      </c>
      <c r="M3395" s="35">
        <v>19.88</v>
      </c>
      <c r="N3395" s="32" t="s">
        <v>19</v>
      </c>
      <c r="O3395" s="32" t="s">
        <v>27</v>
      </c>
      <c r="P3395" s="32">
        <v>1</v>
      </c>
      <c r="Q3395" s="32"/>
    </row>
    <row r="3396" spans="1:17" x14ac:dyDescent="0.25">
      <c r="A3396" s="57">
        <v>42255.42764927083</v>
      </c>
      <c r="B3396" s="32" t="s">
        <v>22</v>
      </c>
      <c r="C3396" s="32" t="s">
        <v>4397</v>
      </c>
      <c r="D3396" s="32" t="s">
        <v>4398</v>
      </c>
      <c r="E3396" s="32" t="s">
        <v>6941</v>
      </c>
      <c r="F3396" s="32" t="s">
        <v>6942</v>
      </c>
      <c r="G3396" s="32" t="s">
        <v>25</v>
      </c>
      <c r="H3396" s="32" t="s">
        <v>26</v>
      </c>
      <c r="I3396" s="32" t="s">
        <v>2006</v>
      </c>
      <c r="J3396" s="35">
        <v>0</v>
      </c>
      <c r="K3396" s="35">
        <v>0</v>
      </c>
      <c r="L3396" s="35">
        <v>0</v>
      </c>
      <c r="M3396" s="35">
        <v>0</v>
      </c>
      <c r="N3396" s="32" t="s">
        <v>19</v>
      </c>
      <c r="O3396" s="32" t="s">
        <v>27</v>
      </c>
      <c r="P3396" s="32">
        <v>0.5</v>
      </c>
      <c r="Q3396" s="32"/>
    </row>
    <row r="3397" spans="1:17" x14ac:dyDescent="0.25">
      <c r="A3397" s="57">
        <v>42255.42764927083</v>
      </c>
      <c r="B3397" s="32" t="s">
        <v>22</v>
      </c>
      <c r="C3397" s="32" t="s">
        <v>4397</v>
      </c>
      <c r="D3397" s="32" t="s">
        <v>4398</v>
      </c>
      <c r="E3397" s="32" t="s">
        <v>6941</v>
      </c>
      <c r="F3397" s="32" t="s">
        <v>6942</v>
      </c>
      <c r="G3397" s="32" t="s">
        <v>35</v>
      </c>
      <c r="H3397" s="32" t="s">
        <v>38</v>
      </c>
      <c r="I3397" s="32" t="s">
        <v>2006</v>
      </c>
      <c r="J3397" s="35">
        <v>0</v>
      </c>
      <c r="K3397" s="35">
        <v>0</v>
      </c>
      <c r="L3397" s="35">
        <v>0</v>
      </c>
      <c r="M3397" s="35">
        <v>20.350000000000001</v>
      </c>
      <c r="N3397" s="32" t="s">
        <v>19</v>
      </c>
      <c r="O3397" s="32" t="s">
        <v>27</v>
      </c>
      <c r="P3397" s="32">
        <v>1</v>
      </c>
      <c r="Q3397" s="32"/>
    </row>
    <row r="3398" spans="1:17" x14ac:dyDescent="0.25">
      <c r="A3398" s="57">
        <v>42255.42764927083</v>
      </c>
      <c r="B3398" s="32" t="s">
        <v>22</v>
      </c>
      <c r="C3398" s="32" t="s">
        <v>4397</v>
      </c>
      <c r="D3398" s="32" t="s">
        <v>4398</v>
      </c>
      <c r="E3398" s="32" t="s">
        <v>6941</v>
      </c>
      <c r="F3398" s="32" t="s">
        <v>6942</v>
      </c>
      <c r="G3398" s="32" t="s">
        <v>35</v>
      </c>
      <c r="H3398" s="32" t="s">
        <v>38</v>
      </c>
      <c r="I3398" s="32" t="s">
        <v>2006</v>
      </c>
      <c r="J3398" s="35">
        <v>0</v>
      </c>
      <c r="K3398" s="35">
        <v>0</v>
      </c>
      <c r="L3398" s="35">
        <v>0</v>
      </c>
      <c r="M3398" s="35">
        <v>26.5</v>
      </c>
      <c r="N3398" s="32" t="s">
        <v>19</v>
      </c>
      <c r="O3398" s="32" t="s">
        <v>27</v>
      </c>
      <c r="P3398" s="32">
        <v>1</v>
      </c>
      <c r="Q3398" s="32"/>
    </row>
    <row r="3399" spans="1:17" hidden="1" x14ac:dyDescent="0.25">
      <c r="A3399" s="57">
        <v>42255.430728437503</v>
      </c>
      <c r="B3399" s="32" t="s">
        <v>70</v>
      </c>
      <c r="C3399" s="32" t="s">
        <v>3869</v>
      </c>
      <c r="D3399" s="32" t="s">
        <v>3870</v>
      </c>
      <c r="E3399" s="32" t="s">
        <v>9186</v>
      </c>
      <c r="F3399" s="32" t="s">
        <v>9187</v>
      </c>
      <c r="G3399" s="32" t="s">
        <v>5189</v>
      </c>
      <c r="H3399" s="32" t="s">
        <v>5190</v>
      </c>
      <c r="I3399" s="32" t="s">
        <v>4605</v>
      </c>
      <c r="J3399" s="35">
        <v>487.8</v>
      </c>
      <c r="K3399" s="35">
        <v>0</v>
      </c>
      <c r="L3399" s="35">
        <v>0</v>
      </c>
      <c r="M3399" s="35">
        <v>0</v>
      </c>
      <c r="N3399" s="32" t="s">
        <v>2197</v>
      </c>
      <c r="O3399" s="32" t="s">
        <v>18</v>
      </c>
      <c r="P3399" s="32">
        <v>15</v>
      </c>
      <c r="Q3399" s="32" t="s">
        <v>9188</v>
      </c>
    </row>
    <row r="3400" spans="1:17" hidden="1" x14ac:dyDescent="0.25">
      <c r="A3400" s="57">
        <v>42255.430728437503</v>
      </c>
      <c r="B3400" s="32" t="s">
        <v>70</v>
      </c>
      <c r="C3400" s="32" t="s">
        <v>3869</v>
      </c>
      <c r="D3400" s="32" t="s">
        <v>3870</v>
      </c>
      <c r="E3400" s="32" t="s">
        <v>9186</v>
      </c>
      <c r="F3400" s="32" t="s">
        <v>9187</v>
      </c>
      <c r="G3400" s="32" t="s">
        <v>2682</v>
      </c>
      <c r="H3400" s="32" t="s">
        <v>2683</v>
      </c>
      <c r="I3400" s="32" t="s">
        <v>4605</v>
      </c>
      <c r="J3400" s="35">
        <v>76.650000000000006</v>
      </c>
      <c r="K3400" s="35">
        <v>0</v>
      </c>
      <c r="L3400" s="35">
        <v>0</v>
      </c>
      <c r="M3400" s="35">
        <v>0</v>
      </c>
      <c r="N3400" s="32" t="s">
        <v>2197</v>
      </c>
      <c r="O3400" s="32" t="s">
        <v>18</v>
      </c>
      <c r="P3400" s="32">
        <v>15</v>
      </c>
      <c r="Q3400" s="32" t="s">
        <v>9188</v>
      </c>
    </row>
    <row r="3401" spans="1:17" hidden="1" x14ac:dyDescent="0.25">
      <c r="A3401" s="57">
        <v>42255.430728437503</v>
      </c>
      <c r="B3401" s="32" t="s">
        <v>70</v>
      </c>
      <c r="C3401" s="32" t="s">
        <v>3869</v>
      </c>
      <c r="D3401" s="32" t="s">
        <v>3870</v>
      </c>
      <c r="E3401" s="32" t="s">
        <v>9186</v>
      </c>
      <c r="F3401" s="32" t="s">
        <v>9187</v>
      </c>
      <c r="G3401" s="32" t="s">
        <v>5192</v>
      </c>
      <c r="H3401" s="32" t="s">
        <v>5193</v>
      </c>
      <c r="I3401" s="32" t="s">
        <v>4605</v>
      </c>
      <c r="J3401" s="35">
        <v>4.5</v>
      </c>
      <c r="K3401" s="35">
        <v>0</v>
      </c>
      <c r="L3401" s="35">
        <v>0</v>
      </c>
      <c r="M3401" s="35">
        <v>0</v>
      </c>
      <c r="N3401" s="32" t="s">
        <v>2197</v>
      </c>
      <c r="O3401" s="32" t="s">
        <v>18</v>
      </c>
      <c r="P3401" s="32">
        <v>3</v>
      </c>
      <c r="Q3401" s="32" t="s">
        <v>9188</v>
      </c>
    </row>
    <row r="3402" spans="1:17" hidden="1" x14ac:dyDescent="0.25">
      <c r="A3402" s="57">
        <v>42255.43077890046</v>
      </c>
      <c r="B3402" s="32" t="s">
        <v>70</v>
      </c>
      <c r="C3402" s="32" t="s">
        <v>3869</v>
      </c>
      <c r="D3402" s="32" t="s">
        <v>3870</v>
      </c>
      <c r="E3402" s="32" t="s">
        <v>9186</v>
      </c>
      <c r="F3402" s="32" t="s">
        <v>9189</v>
      </c>
      <c r="G3402" s="32" t="s">
        <v>5189</v>
      </c>
      <c r="H3402" s="32" t="s">
        <v>5190</v>
      </c>
      <c r="I3402" s="32" t="s">
        <v>4605</v>
      </c>
      <c r="J3402" s="35">
        <v>487.8</v>
      </c>
      <c r="K3402" s="35">
        <v>0</v>
      </c>
      <c r="L3402" s="35">
        <v>0</v>
      </c>
      <c r="M3402" s="35">
        <v>0</v>
      </c>
      <c r="N3402" s="32" t="s">
        <v>2197</v>
      </c>
      <c r="O3402" s="32" t="s">
        <v>18</v>
      </c>
      <c r="P3402" s="32">
        <v>15</v>
      </c>
      <c r="Q3402" s="32" t="s">
        <v>9188</v>
      </c>
    </row>
    <row r="3403" spans="1:17" hidden="1" x14ac:dyDescent="0.25">
      <c r="A3403" s="57">
        <v>42255.43077890046</v>
      </c>
      <c r="B3403" s="32" t="s">
        <v>70</v>
      </c>
      <c r="C3403" s="32" t="s">
        <v>3869</v>
      </c>
      <c r="D3403" s="32" t="s">
        <v>3870</v>
      </c>
      <c r="E3403" s="32" t="s">
        <v>9186</v>
      </c>
      <c r="F3403" s="32" t="s">
        <v>9189</v>
      </c>
      <c r="G3403" s="32" t="s">
        <v>2682</v>
      </c>
      <c r="H3403" s="32" t="s">
        <v>2683</v>
      </c>
      <c r="I3403" s="32" t="s">
        <v>4605</v>
      </c>
      <c r="J3403" s="35">
        <v>76.650000000000006</v>
      </c>
      <c r="K3403" s="35">
        <v>0</v>
      </c>
      <c r="L3403" s="35">
        <v>0</v>
      </c>
      <c r="M3403" s="35">
        <v>0</v>
      </c>
      <c r="N3403" s="32" t="s">
        <v>2197</v>
      </c>
      <c r="O3403" s="32" t="s">
        <v>18</v>
      </c>
      <c r="P3403" s="32">
        <v>15</v>
      </c>
      <c r="Q3403" s="32" t="s">
        <v>9188</v>
      </c>
    </row>
    <row r="3404" spans="1:17" hidden="1" x14ac:dyDescent="0.25">
      <c r="A3404" s="57">
        <v>42255.43077890046</v>
      </c>
      <c r="B3404" s="32" t="s">
        <v>70</v>
      </c>
      <c r="C3404" s="32" t="s">
        <v>3869</v>
      </c>
      <c r="D3404" s="32" t="s">
        <v>3870</v>
      </c>
      <c r="E3404" s="32" t="s">
        <v>9186</v>
      </c>
      <c r="F3404" s="32" t="s">
        <v>9189</v>
      </c>
      <c r="G3404" s="32" t="s">
        <v>5192</v>
      </c>
      <c r="H3404" s="32" t="s">
        <v>5193</v>
      </c>
      <c r="I3404" s="32" t="s">
        <v>4605</v>
      </c>
      <c r="J3404" s="35">
        <v>4.5</v>
      </c>
      <c r="K3404" s="35">
        <v>0</v>
      </c>
      <c r="L3404" s="35">
        <v>0</v>
      </c>
      <c r="M3404" s="35">
        <v>0</v>
      </c>
      <c r="N3404" s="32" t="s">
        <v>2197</v>
      </c>
      <c r="O3404" s="32" t="s">
        <v>18</v>
      </c>
      <c r="P3404" s="32">
        <v>3</v>
      </c>
      <c r="Q3404" s="32" t="s">
        <v>9188</v>
      </c>
    </row>
    <row r="3405" spans="1:17" hidden="1" x14ac:dyDescent="0.25">
      <c r="A3405" s="57">
        <v>42255.432544178242</v>
      </c>
      <c r="B3405" s="32" t="s">
        <v>70</v>
      </c>
      <c r="C3405" s="32" t="s">
        <v>3869</v>
      </c>
      <c r="D3405" s="32" t="s">
        <v>3870</v>
      </c>
      <c r="E3405" s="32" t="s">
        <v>9190</v>
      </c>
      <c r="F3405" s="32" t="s">
        <v>9191</v>
      </c>
      <c r="G3405" s="32" t="s">
        <v>5189</v>
      </c>
      <c r="H3405" s="32" t="s">
        <v>5190</v>
      </c>
      <c r="I3405" s="32" t="s">
        <v>4605</v>
      </c>
      <c r="J3405" s="35">
        <v>1495.92</v>
      </c>
      <c r="K3405" s="35">
        <v>0</v>
      </c>
      <c r="L3405" s="35">
        <v>0</v>
      </c>
      <c r="M3405" s="35">
        <v>0</v>
      </c>
      <c r="N3405" s="32" t="s">
        <v>2197</v>
      </c>
      <c r="O3405" s="32" t="s">
        <v>18</v>
      </c>
      <c r="P3405" s="32">
        <v>46</v>
      </c>
      <c r="Q3405" s="32" t="s">
        <v>9192</v>
      </c>
    </row>
    <row r="3406" spans="1:17" hidden="1" x14ac:dyDescent="0.25">
      <c r="A3406" s="57">
        <v>42255.432544178242</v>
      </c>
      <c r="B3406" s="32" t="s">
        <v>70</v>
      </c>
      <c r="C3406" s="32" t="s">
        <v>3869</v>
      </c>
      <c r="D3406" s="32" t="s">
        <v>3870</v>
      </c>
      <c r="E3406" s="32" t="s">
        <v>9190</v>
      </c>
      <c r="F3406" s="32" t="s">
        <v>9191</v>
      </c>
      <c r="G3406" s="32" t="s">
        <v>2682</v>
      </c>
      <c r="H3406" s="32" t="s">
        <v>2683</v>
      </c>
      <c r="I3406" s="32" t="s">
        <v>4605</v>
      </c>
      <c r="J3406" s="35">
        <v>235.06</v>
      </c>
      <c r="K3406" s="35">
        <v>0</v>
      </c>
      <c r="L3406" s="35">
        <v>0</v>
      </c>
      <c r="M3406" s="35">
        <v>0</v>
      </c>
      <c r="N3406" s="32" t="s">
        <v>2197</v>
      </c>
      <c r="O3406" s="32" t="s">
        <v>18</v>
      </c>
      <c r="P3406" s="32">
        <v>46</v>
      </c>
      <c r="Q3406" s="32" t="s">
        <v>9192</v>
      </c>
    </row>
    <row r="3407" spans="1:17" hidden="1" x14ac:dyDescent="0.25">
      <c r="A3407" s="57">
        <v>42255.432544178242</v>
      </c>
      <c r="B3407" s="32" t="s">
        <v>70</v>
      </c>
      <c r="C3407" s="32" t="s">
        <v>3869</v>
      </c>
      <c r="D3407" s="32" t="s">
        <v>3870</v>
      </c>
      <c r="E3407" s="32" t="s">
        <v>9190</v>
      </c>
      <c r="F3407" s="32" t="s">
        <v>9191</v>
      </c>
      <c r="G3407" s="32" t="s">
        <v>5192</v>
      </c>
      <c r="H3407" s="32" t="s">
        <v>5193</v>
      </c>
      <c r="I3407" s="32" t="s">
        <v>4605</v>
      </c>
      <c r="J3407" s="35">
        <v>10.5</v>
      </c>
      <c r="K3407" s="35">
        <v>0</v>
      </c>
      <c r="L3407" s="35">
        <v>0</v>
      </c>
      <c r="M3407" s="35">
        <v>0</v>
      </c>
      <c r="N3407" s="32" t="s">
        <v>2197</v>
      </c>
      <c r="O3407" s="32" t="s">
        <v>18</v>
      </c>
      <c r="P3407" s="32">
        <v>7</v>
      </c>
      <c r="Q3407" s="32" t="s">
        <v>9192</v>
      </c>
    </row>
    <row r="3408" spans="1:17" hidden="1" x14ac:dyDescent="0.25">
      <c r="A3408" s="57">
        <v>42255.432591006946</v>
      </c>
      <c r="B3408" s="32" t="s">
        <v>70</v>
      </c>
      <c r="C3408" s="32" t="s">
        <v>3869</v>
      </c>
      <c r="D3408" s="32" t="s">
        <v>3870</v>
      </c>
      <c r="E3408" s="32" t="s">
        <v>9190</v>
      </c>
      <c r="F3408" s="32" t="s">
        <v>9193</v>
      </c>
      <c r="G3408" s="32" t="s">
        <v>5189</v>
      </c>
      <c r="H3408" s="32" t="s">
        <v>5190</v>
      </c>
      <c r="I3408" s="32" t="s">
        <v>4605</v>
      </c>
      <c r="J3408" s="35">
        <v>1495.92</v>
      </c>
      <c r="K3408" s="35">
        <v>0</v>
      </c>
      <c r="L3408" s="35">
        <v>0</v>
      </c>
      <c r="M3408" s="35">
        <v>0</v>
      </c>
      <c r="N3408" s="32" t="s">
        <v>2197</v>
      </c>
      <c r="O3408" s="32" t="s">
        <v>18</v>
      </c>
      <c r="P3408" s="32">
        <v>46</v>
      </c>
      <c r="Q3408" s="32" t="s">
        <v>9192</v>
      </c>
    </row>
    <row r="3409" spans="1:17" hidden="1" x14ac:dyDescent="0.25">
      <c r="A3409" s="57">
        <v>42255.432591006946</v>
      </c>
      <c r="B3409" s="32" t="s">
        <v>70</v>
      </c>
      <c r="C3409" s="32" t="s">
        <v>3869</v>
      </c>
      <c r="D3409" s="32" t="s">
        <v>3870</v>
      </c>
      <c r="E3409" s="32" t="s">
        <v>9190</v>
      </c>
      <c r="F3409" s="32" t="s">
        <v>9193</v>
      </c>
      <c r="G3409" s="32" t="s">
        <v>2682</v>
      </c>
      <c r="H3409" s="32" t="s">
        <v>2683</v>
      </c>
      <c r="I3409" s="32" t="s">
        <v>4605</v>
      </c>
      <c r="J3409" s="35">
        <v>235.06</v>
      </c>
      <c r="K3409" s="35">
        <v>0</v>
      </c>
      <c r="L3409" s="35">
        <v>0</v>
      </c>
      <c r="M3409" s="35">
        <v>0</v>
      </c>
      <c r="N3409" s="32" t="s">
        <v>2197</v>
      </c>
      <c r="O3409" s="32" t="s">
        <v>18</v>
      </c>
      <c r="P3409" s="32">
        <v>46</v>
      </c>
      <c r="Q3409" s="32" t="s">
        <v>9192</v>
      </c>
    </row>
    <row r="3410" spans="1:17" hidden="1" x14ac:dyDescent="0.25">
      <c r="A3410" s="57">
        <v>42255.432591006946</v>
      </c>
      <c r="B3410" s="32" t="s">
        <v>70</v>
      </c>
      <c r="C3410" s="32" t="s">
        <v>3869</v>
      </c>
      <c r="D3410" s="32" t="s">
        <v>3870</v>
      </c>
      <c r="E3410" s="32" t="s">
        <v>9190</v>
      </c>
      <c r="F3410" s="32" t="s">
        <v>9193</v>
      </c>
      <c r="G3410" s="32" t="s">
        <v>5192</v>
      </c>
      <c r="H3410" s="32" t="s">
        <v>5193</v>
      </c>
      <c r="I3410" s="32" t="s">
        <v>4605</v>
      </c>
      <c r="J3410" s="35">
        <v>10.5</v>
      </c>
      <c r="K3410" s="35">
        <v>0</v>
      </c>
      <c r="L3410" s="35">
        <v>0</v>
      </c>
      <c r="M3410" s="35">
        <v>0</v>
      </c>
      <c r="N3410" s="32" t="s">
        <v>2197</v>
      </c>
      <c r="O3410" s="32" t="s">
        <v>18</v>
      </c>
      <c r="P3410" s="32">
        <v>7</v>
      </c>
      <c r="Q3410" s="32" t="s">
        <v>9192</v>
      </c>
    </row>
    <row r="3411" spans="1:17" hidden="1" x14ac:dyDescent="0.25">
      <c r="A3411" s="57">
        <v>42255.43516883102</v>
      </c>
      <c r="B3411" s="32" t="s">
        <v>70</v>
      </c>
      <c r="C3411" s="32" t="s">
        <v>3869</v>
      </c>
      <c r="D3411" s="32" t="s">
        <v>3870</v>
      </c>
      <c r="E3411" s="32" t="s">
        <v>9194</v>
      </c>
      <c r="F3411" s="32" t="s">
        <v>9195</v>
      </c>
      <c r="G3411" s="32" t="s">
        <v>5189</v>
      </c>
      <c r="H3411" s="32" t="s">
        <v>5190</v>
      </c>
      <c r="I3411" s="32" t="s">
        <v>4605</v>
      </c>
      <c r="J3411" s="35">
        <v>2699.16</v>
      </c>
      <c r="K3411" s="35">
        <v>0</v>
      </c>
      <c r="L3411" s="35">
        <v>0</v>
      </c>
      <c r="M3411" s="35">
        <v>0</v>
      </c>
      <c r="N3411" s="32" t="s">
        <v>2197</v>
      </c>
      <c r="O3411" s="32" t="s">
        <v>18</v>
      </c>
      <c r="P3411" s="32">
        <v>83</v>
      </c>
      <c r="Q3411" s="32" t="s">
        <v>5411</v>
      </c>
    </row>
    <row r="3412" spans="1:17" hidden="1" x14ac:dyDescent="0.25">
      <c r="A3412" s="57">
        <v>42255.43516883102</v>
      </c>
      <c r="B3412" s="32" t="s">
        <v>70</v>
      </c>
      <c r="C3412" s="32" t="s">
        <v>3869</v>
      </c>
      <c r="D3412" s="32" t="s">
        <v>3870</v>
      </c>
      <c r="E3412" s="32" t="s">
        <v>9194</v>
      </c>
      <c r="F3412" s="32" t="s">
        <v>9195</v>
      </c>
      <c r="G3412" s="32" t="s">
        <v>2682</v>
      </c>
      <c r="H3412" s="32" t="s">
        <v>2683</v>
      </c>
      <c r="I3412" s="32" t="s">
        <v>4605</v>
      </c>
      <c r="J3412" s="35">
        <v>424.13</v>
      </c>
      <c r="K3412" s="35">
        <v>0</v>
      </c>
      <c r="L3412" s="35">
        <v>0</v>
      </c>
      <c r="M3412" s="35">
        <v>0</v>
      </c>
      <c r="N3412" s="32" t="s">
        <v>2197</v>
      </c>
      <c r="O3412" s="32" t="s">
        <v>18</v>
      </c>
      <c r="P3412" s="32">
        <v>83</v>
      </c>
      <c r="Q3412" s="32" t="s">
        <v>5411</v>
      </c>
    </row>
    <row r="3413" spans="1:17" hidden="1" x14ac:dyDescent="0.25">
      <c r="A3413" s="57">
        <v>42255.43516883102</v>
      </c>
      <c r="B3413" s="32" t="s">
        <v>70</v>
      </c>
      <c r="C3413" s="32" t="s">
        <v>3869</v>
      </c>
      <c r="D3413" s="32" t="s">
        <v>3870</v>
      </c>
      <c r="E3413" s="32" t="s">
        <v>9194</v>
      </c>
      <c r="F3413" s="32" t="s">
        <v>9195</v>
      </c>
      <c r="G3413" s="32" t="s">
        <v>5192</v>
      </c>
      <c r="H3413" s="32" t="s">
        <v>5193</v>
      </c>
      <c r="I3413" s="32" t="s">
        <v>4605</v>
      </c>
      <c r="J3413" s="35">
        <v>7.5</v>
      </c>
      <c r="K3413" s="35">
        <v>0</v>
      </c>
      <c r="L3413" s="35">
        <v>0</v>
      </c>
      <c r="M3413" s="35">
        <v>0</v>
      </c>
      <c r="N3413" s="32" t="s">
        <v>2197</v>
      </c>
      <c r="O3413" s="32" t="s">
        <v>18</v>
      </c>
      <c r="P3413" s="32">
        <v>5</v>
      </c>
      <c r="Q3413" s="32" t="s">
        <v>5411</v>
      </c>
    </row>
    <row r="3414" spans="1:17" hidden="1" x14ac:dyDescent="0.25">
      <c r="A3414" s="57">
        <v>42255.435214965277</v>
      </c>
      <c r="B3414" s="32" t="s">
        <v>70</v>
      </c>
      <c r="C3414" s="32" t="s">
        <v>3869</v>
      </c>
      <c r="D3414" s="32" t="s">
        <v>3870</v>
      </c>
      <c r="E3414" s="32" t="s">
        <v>9194</v>
      </c>
      <c r="F3414" s="32" t="s">
        <v>9196</v>
      </c>
      <c r="G3414" s="32" t="s">
        <v>5189</v>
      </c>
      <c r="H3414" s="32" t="s">
        <v>5190</v>
      </c>
      <c r="I3414" s="32" t="s">
        <v>4605</v>
      </c>
      <c r="J3414" s="35">
        <v>2699.16</v>
      </c>
      <c r="K3414" s="35">
        <v>0</v>
      </c>
      <c r="L3414" s="35">
        <v>0</v>
      </c>
      <c r="M3414" s="35">
        <v>0</v>
      </c>
      <c r="N3414" s="32" t="s">
        <v>2197</v>
      </c>
      <c r="O3414" s="32" t="s">
        <v>18</v>
      </c>
      <c r="P3414" s="32">
        <v>83</v>
      </c>
      <c r="Q3414" s="32" t="s">
        <v>5411</v>
      </c>
    </row>
    <row r="3415" spans="1:17" hidden="1" x14ac:dyDescent="0.25">
      <c r="A3415" s="57">
        <v>42255.435214965277</v>
      </c>
      <c r="B3415" s="32" t="s">
        <v>70</v>
      </c>
      <c r="C3415" s="32" t="s">
        <v>3869</v>
      </c>
      <c r="D3415" s="32" t="s">
        <v>3870</v>
      </c>
      <c r="E3415" s="32" t="s">
        <v>9194</v>
      </c>
      <c r="F3415" s="32" t="s">
        <v>9196</v>
      </c>
      <c r="G3415" s="32" t="s">
        <v>2682</v>
      </c>
      <c r="H3415" s="32" t="s">
        <v>2683</v>
      </c>
      <c r="I3415" s="32" t="s">
        <v>4605</v>
      </c>
      <c r="J3415" s="35">
        <v>424.13</v>
      </c>
      <c r="K3415" s="35">
        <v>0</v>
      </c>
      <c r="L3415" s="35">
        <v>0</v>
      </c>
      <c r="M3415" s="35">
        <v>0</v>
      </c>
      <c r="N3415" s="32" t="s">
        <v>2197</v>
      </c>
      <c r="O3415" s="32" t="s">
        <v>18</v>
      </c>
      <c r="P3415" s="32">
        <v>83</v>
      </c>
      <c r="Q3415" s="32" t="s">
        <v>5411</v>
      </c>
    </row>
    <row r="3416" spans="1:17" hidden="1" x14ac:dyDescent="0.25">
      <c r="A3416" s="57">
        <v>42255.435214965277</v>
      </c>
      <c r="B3416" s="32" t="s">
        <v>70</v>
      </c>
      <c r="C3416" s="32" t="s">
        <v>3869</v>
      </c>
      <c r="D3416" s="32" t="s">
        <v>3870</v>
      </c>
      <c r="E3416" s="32" t="s">
        <v>9194</v>
      </c>
      <c r="F3416" s="32" t="s">
        <v>9196</v>
      </c>
      <c r="G3416" s="32" t="s">
        <v>5192</v>
      </c>
      <c r="H3416" s="32" t="s">
        <v>5193</v>
      </c>
      <c r="I3416" s="32" t="s">
        <v>4605</v>
      </c>
      <c r="J3416" s="35">
        <v>7.5</v>
      </c>
      <c r="K3416" s="35">
        <v>0</v>
      </c>
      <c r="L3416" s="35">
        <v>0</v>
      </c>
      <c r="M3416" s="35">
        <v>0</v>
      </c>
      <c r="N3416" s="32" t="s">
        <v>2197</v>
      </c>
      <c r="O3416" s="32" t="s">
        <v>18</v>
      </c>
      <c r="P3416" s="32">
        <v>5</v>
      </c>
      <c r="Q3416" s="32" t="s">
        <v>5411</v>
      </c>
    </row>
    <row r="3417" spans="1:17" hidden="1" x14ac:dyDescent="0.25">
      <c r="A3417" s="57">
        <v>42255.436525729165</v>
      </c>
      <c r="B3417" s="32" t="s">
        <v>4333</v>
      </c>
      <c r="C3417" s="32" t="s">
        <v>2696</v>
      </c>
      <c r="D3417" s="32" t="s">
        <v>2697</v>
      </c>
      <c r="E3417" s="32" t="s">
        <v>9197</v>
      </c>
      <c r="F3417" s="32" t="s">
        <v>9198</v>
      </c>
      <c r="G3417" s="32" t="s">
        <v>5308</v>
      </c>
      <c r="H3417" s="32" t="s">
        <v>5309</v>
      </c>
      <c r="I3417" s="32" t="s">
        <v>4605</v>
      </c>
      <c r="J3417" s="35">
        <v>43.03</v>
      </c>
      <c r="K3417" s="35">
        <v>0</v>
      </c>
      <c r="L3417" s="35">
        <v>0</v>
      </c>
      <c r="M3417" s="35">
        <v>0</v>
      </c>
      <c r="N3417" s="32" t="s">
        <v>2197</v>
      </c>
      <c r="O3417" s="32" t="s">
        <v>18</v>
      </c>
      <c r="P3417" s="32">
        <v>1</v>
      </c>
      <c r="Q3417" s="32" t="s">
        <v>5696</v>
      </c>
    </row>
    <row r="3418" spans="1:17" hidden="1" x14ac:dyDescent="0.25">
      <c r="A3418" s="57">
        <v>42255.436525729165</v>
      </c>
      <c r="B3418" s="32" t="s">
        <v>4333</v>
      </c>
      <c r="C3418" s="32" t="s">
        <v>2696</v>
      </c>
      <c r="D3418" s="32" t="s">
        <v>2697</v>
      </c>
      <c r="E3418" s="32" t="s">
        <v>9197</v>
      </c>
      <c r="F3418" s="32" t="s">
        <v>9198</v>
      </c>
      <c r="G3418" s="32" t="s">
        <v>5310</v>
      </c>
      <c r="H3418" s="32" t="s">
        <v>5311</v>
      </c>
      <c r="I3418" s="32" t="s">
        <v>4605</v>
      </c>
      <c r="J3418" s="35">
        <v>10.130000000000001</v>
      </c>
      <c r="K3418" s="35">
        <v>0</v>
      </c>
      <c r="L3418" s="35">
        <v>0</v>
      </c>
      <c r="M3418" s="35">
        <v>0</v>
      </c>
      <c r="N3418" s="32" t="s">
        <v>2197</v>
      </c>
      <c r="O3418" s="32" t="s">
        <v>18</v>
      </c>
      <c r="P3418" s="32">
        <v>1</v>
      </c>
      <c r="Q3418" s="32" t="s">
        <v>5696</v>
      </c>
    </row>
    <row r="3419" spans="1:17" hidden="1" x14ac:dyDescent="0.25">
      <c r="A3419" s="57">
        <v>42255.436525729165</v>
      </c>
      <c r="B3419" s="32" t="s">
        <v>4333</v>
      </c>
      <c r="C3419" s="32" t="s">
        <v>2696</v>
      </c>
      <c r="D3419" s="32" t="s">
        <v>2697</v>
      </c>
      <c r="E3419" s="32" t="s">
        <v>9197</v>
      </c>
      <c r="F3419" s="32" t="s">
        <v>9198</v>
      </c>
      <c r="G3419" s="32" t="s">
        <v>2682</v>
      </c>
      <c r="H3419" s="32" t="s">
        <v>2683</v>
      </c>
      <c r="I3419" s="32" t="s">
        <v>4605</v>
      </c>
      <c r="J3419" s="35">
        <v>5.1100000000000003</v>
      </c>
      <c r="K3419" s="35">
        <v>0</v>
      </c>
      <c r="L3419" s="35">
        <v>0</v>
      </c>
      <c r="M3419" s="35">
        <v>0</v>
      </c>
      <c r="N3419" s="32" t="s">
        <v>2197</v>
      </c>
      <c r="O3419" s="32" t="s">
        <v>18</v>
      </c>
      <c r="P3419" s="32">
        <v>1</v>
      </c>
      <c r="Q3419" s="32" t="s">
        <v>5696</v>
      </c>
    </row>
    <row r="3420" spans="1:17" hidden="1" x14ac:dyDescent="0.25">
      <c r="A3420" s="57">
        <v>42255.436639155094</v>
      </c>
      <c r="B3420" s="32" t="s">
        <v>4333</v>
      </c>
      <c r="C3420" s="32" t="s">
        <v>2696</v>
      </c>
      <c r="D3420" s="32" t="s">
        <v>2697</v>
      </c>
      <c r="E3420" s="32" t="s">
        <v>9197</v>
      </c>
      <c r="F3420" s="32" t="s">
        <v>9199</v>
      </c>
      <c r="G3420" s="32" t="s">
        <v>5308</v>
      </c>
      <c r="H3420" s="32" t="s">
        <v>5309</v>
      </c>
      <c r="I3420" s="32" t="s">
        <v>4605</v>
      </c>
      <c r="J3420" s="35">
        <v>43.03</v>
      </c>
      <c r="K3420" s="35">
        <v>0</v>
      </c>
      <c r="L3420" s="35">
        <v>0</v>
      </c>
      <c r="M3420" s="35">
        <v>0</v>
      </c>
      <c r="N3420" s="32" t="s">
        <v>2197</v>
      </c>
      <c r="O3420" s="32" t="s">
        <v>18</v>
      </c>
      <c r="P3420" s="32">
        <v>1</v>
      </c>
      <c r="Q3420" s="32" t="s">
        <v>5696</v>
      </c>
    </row>
    <row r="3421" spans="1:17" hidden="1" x14ac:dyDescent="0.25">
      <c r="A3421" s="57">
        <v>42255.436639155094</v>
      </c>
      <c r="B3421" s="32" t="s">
        <v>4333</v>
      </c>
      <c r="C3421" s="32" t="s">
        <v>2696</v>
      </c>
      <c r="D3421" s="32" t="s">
        <v>2697</v>
      </c>
      <c r="E3421" s="32" t="s">
        <v>9197</v>
      </c>
      <c r="F3421" s="32" t="s">
        <v>9199</v>
      </c>
      <c r="G3421" s="32" t="s">
        <v>5310</v>
      </c>
      <c r="H3421" s="32" t="s">
        <v>5311</v>
      </c>
      <c r="I3421" s="32" t="s">
        <v>4605</v>
      </c>
      <c r="J3421" s="35">
        <v>10.130000000000001</v>
      </c>
      <c r="K3421" s="35">
        <v>0</v>
      </c>
      <c r="L3421" s="35">
        <v>0</v>
      </c>
      <c r="M3421" s="35">
        <v>0</v>
      </c>
      <c r="N3421" s="32" t="s">
        <v>2197</v>
      </c>
      <c r="O3421" s="32" t="s">
        <v>18</v>
      </c>
      <c r="P3421" s="32">
        <v>1</v>
      </c>
      <c r="Q3421" s="32" t="s">
        <v>5696</v>
      </c>
    </row>
    <row r="3422" spans="1:17" hidden="1" x14ac:dyDescent="0.25">
      <c r="A3422" s="57">
        <v>42255.436639155094</v>
      </c>
      <c r="B3422" s="32" t="s">
        <v>4333</v>
      </c>
      <c r="C3422" s="32" t="s">
        <v>2696</v>
      </c>
      <c r="D3422" s="32" t="s">
        <v>2697</v>
      </c>
      <c r="E3422" s="32" t="s">
        <v>9197</v>
      </c>
      <c r="F3422" s="32" t="s">
        <v>9199</v>
      </c>
      <c r="G3422" s="32" t="s">
        <v>2682</v>
      </c>
      <c r="H3422" s="32" t="s">
        <v>2683</v>
      </c>
      <c r="I3422" s="32" t="s">
        <v>4605</v>
      </c>
      <c r="J3422" s="35">
        <v>5.1100000000000003</v>
      </c>
      <c r="K3422" s="35">
        <v>0</v>
      </c>
      <c r="L3422" s="35">
        <v>0</v>
      </c>
      <c r="M3422" s="35">
        <v>0</v>
      </c>
      <c r="N3422" s="32" t="s">
        <v>2197</v>
      </c>
      <c r="O3422" s="32" t="s">
        <v>18</v>
      </c>
      <c r="P3422" s="32">
        <v>1</v>
      </c>
      <c r="Q3422" s="32" t="s">
        <v>5696</v>
      </c>
    </row>
    <row r="3423" spans="1:17" hidden="1" x14ac:dyDescent="0.25">
      <c r="A3423" s="57">
        <v>42255.442142210646</v>
      </c>
      <c r="B3423" s="32" t="s">
        <v>70</v>
      </c>
      <c r="C3423" s="32" t="s">
        <v>2696</v>
      </c>
      <c r="D3423" s="32" t="s">
        <v>2697</v>
      </c>
      <c r="E3423" s="32" t="s">
        <v>9200</v>
      </c>
      <c r="F3423" s="32" t="s">
        <v>9201</v>
      </c>
      <c r="G3423" s="32" t="s">
        <v>2663</v>
      </c>
      <c r="H3423" s="32" t="s">
        <v>2664</v>
      </c>
      <c r="I3423" s="32" t="s">
        <v>4605</v>
      </c>
      <c r="J3423" s="35">
        <v>51.72</v>
      </c>
      <c r="K3423" s="35">
        <v>0</v>
      </c>
      <c r="L3423" s="35">
        <v>0</v>
      </c>
      <c r="M3423" s="35">
        <v>0</v>
      </c>
      <c r="N3423" s="32" t="s">
        <v>2197</v>
      </c>
      <c r="O3423" s="32" t="s">
        <v>18</v>
      </c>
      <c r="P3423" s="32">
        <v>2</v>
      </c>
      <c r="Q3423" s="32" t="s">
        <v>5525</v>
      </c>
    </row>
    <row r="3424" spans="1:17" hidden="1" x14ac:dyDescent="0.25">
      <c r="A3424" s="57">
        <v>42255.442183449071</v>
      </c>
      <c r="B3424" s="32" t="s">
        <v>70</v>
      </c>
      <c r="C3424" s="32" t="s">
        <v>2696</v>
      </c>
      <c r="D3424" s="32" t="s">
        <v>2697</v>
      </c>
      <c r="E3424" s="32" t="s">
        <v>9200</v>
      </c>
      <c r="F3424" s="32" t="s">
        <v>9202</v>
      </c>
      <c r="G3424" s="32" t="s">
        <v>2663</v>
      </c>
      <c r="H3424" s="32" t="s">
        <v>2664</v>
      </c>
      <c r="I3424" s="32" t="s">
        <v>4605</v>
      </c>
      <c r="J3424" s="35">
        <v>51.72</v>
      </c>
      <c r="K3424" s="35">
        <v>0</v>
      </c>
      <c r="L3424" s="35">
        <v>0</v>
      </c>
      <c r="M3424" s="35">
        <v>0</v>
      </c>
      <c r="N3424" s="32" t="s">
        <v>2197</v>
      </c>
      <c r="O3424" s="32" t="s">
        <v>18</v>
      </c>
      <c r="P3424" s="32">
        <v>2</v>
      </c>
      <c r="Q3424" s="32" t="s">
        <v>5525</v>
      </c>
    </row>
    <row r="3425" spans="1:17" hidden="1" x14ac:dyDescent="0.25">
      <c r="A3425" s="57">
        <v>42255.444648958335</v>
      </c>
      <c r="B3425" s="32" t="s">
        <v>70</v>
      </c>
      <c r="C3425" s="32" t="s">
        <v>3624</v>
      </c>
      <c r="D3425" s="32" t="s">
        <v>1700</v>
      </c>
      <c r="E3425" s="32" t="s">
        <v>9203</v>
      </c>
      <c r="F3425" s="32" t="s">
        <v>9204</v>
      </c>
      <c r="G3425" s="32" t="s">
        <v>5189</v>
      </c>
      <c r="H3425" s="32" t="s">
        <v>5190</v>
      </c>
      <c r="I3425" s="32" t="s">
        <v>4605</v>
      </c>
      <c r="J3425" s="35">
        <v>97.56</v>
      </c>
      <c r="K3425" s="35">
        <v>0</v>
      </c>
      <c r="L3425" s="35">
        <v>0</v>
      </c>
      <c r="M3425" s="35">
        <v>0</v>
      </c>
      <c r="N3425" s="32" t="s">
        <v>2197</v>
      </c>
      <c r="O3425" s="32" t="s">
        <v>18</v>
      </c>
      <c r="P3425" s="32">
        <v>3</v>
      </c>
      <c r="Q3425" s="32" t="s">
        <v>5408</v>
      </c>
    </row>
    <row r="3426" spans="1:17" hidden="1" x14ac:dyDescent="0.25">
      <c r="A3426" s="57">
        <v>42255.444648958335</v>
      </c>
      <c r="B3426" s="32" t="s">
        <v>70</v>
      </c>
      <c r="C3426" s="32" t="s">
        <v>3624</v>
      </c>
      <c r="D3426" s="32" t="s">
        <v>1700</v>
      </c>
      <c r="E3426" s="32" t="s">
        <v>9203</v>
      </c>
      <c r="F3426" s="32" t="s">
        <v>9204</v>
      </c>
      <c r="G3426" s="32" t="s">
        <v>5192</v>
      </c>
      <c r="H3426" s="32" t="s">
        <v>5193</v>
      </c>
      <c r="I3426" s="32" t="s">
        <v>4605</v>
      </c>
      <c r="J3426" s="35">
        <v>4.5</v>
      </c>
      <c r="K3426" s="35">
        <v>0</v>
      </c>
      <c r="L3426" s="35">
        <v>0</v>
      </c>
      <c r="M3426" s="35">
        <v>0</v>
      </c>
      <c r="N3426" s="32" t="s">
        <v>2197</v>
      </c>
      <c r="O3426" s="32" t="s">
        <v>18</v>
      </c>
      <c r="P3426" s="32">
        <v>3</v>
      </c>
      <c r="Q3426" s="32" t="s">
        <v>5408</v>
      </c>
    </row>
    <row r="3427" spans="1:17" hidden="1" x14ac:dyDescent="0.25">
      <c r="A3427" s="57">
        <v>42255.444648958335</v>
      </c>
      <c r="B3427" s="32" t="s">
        <v>70</v>
      </c>
      <c r="C3427" s="32" t="s">
        <v>3624</v>
      </c>
      <c r="D3427" s="32" t="s">
        <v>1700</v>
      </c>
      <c r="E3427" s="32" t="s">
        <v>9203</v>
      </c>
      <c r="F3427" s="32" t="s">
        <v>9204</v>
      </c>
      <c r="G3427" s="32" t="s">
        <v>5211</v>
      </c>
      <c r="H3427" s="32" t="s">
        <v>5212</v>
      </c>
      <c r="I3427" s="32" t="s">
        <v>4605</v>
      </c>
      <c r="J3427" s="35">
        <v>324.81</v>
      </c>
      <c r="K3427" s="35">
        <v>0</v>
      </c>
      <c r="L3427" s="35">
        <v>0</v>
      </c>
      <c r="M3427" s="35">
        <v>0</v>
      </c>
      <c r="N3427" s="32" t="s">
        <v>2197</v>
      </c>
      <c r="O3427" s="32" t="s">
        <v>18</v>
      </c>
      <c r="P3427" s="32">
        <v>9</v>
      </c>
      <c r="Q3427" s="32" t="s">
        <v>5408</v>
      </c>
    </row>
    <row r="3428" spans="1:17" hidden="1" x14ac:dyDescent="0.25">
      <c r="A3428" s="57">
        <v>42255.444648958335</v>
      </c>
      <c r="B3428" s="32" t="s">
        <v>70</v>
      </c>
      <c r="C3428" s="32" t="s">
        <v>3624</v>
      </c>
      <c r="D3428" s="32" t="s">
        <v>1700</v>
      </c>
      <c r="E3428" s="32" t="s">
        <v>9203</v>
      </c>
      <c r="F3428" s="32" t="s">
        <v>9204</v>
      </c>
      <c r="G3428" s="32" t="s">
        <v>5318</v>
      </c>
      <c r="H3428" s="32" t="s">
        <v>5319</v>
      </c>
      <c r="I3428" s="32" t="s">
        <v>4605</v>
      </c>
      <c r="J3428" s="35">
        <v>13.5</v>
      </c>
      <c r="K3428" s="35">
        <v>0</v>
      </c>
      <c r="L3428" s="35">
        <v>0</v>
      </c>
      <c r="M3428" s="35">
        <v>0</v>
      </c>
      <c r="N3428" s="32" t="s">
        <v>2197</v>
      </c>
      <c r="O3428" s="32" t="s">
        <v>18</v>
      </c>
      <c r="P3428" s="32">
        <v>9</v>
      </c>
      <c r="Q3428" s="32" t="s">
        <v>5408</v>
      </c>
    </row>
    <row r="3429" spans="1:17" hidden="1" x14ac:dyDescent="0.25">
      <c r="A3429" s="57">
        <v>42255.444648958335</v>
      </c>
      <c r="B3429" s="32" t="s">
        <v>70</v>
      </c>
      <c r="C3429" s="32" t="s">
        <v>3624</v>
      </c>
      <c r="D3429" s="32" t="s">
        <v>1700</v>
      </c>
      <c r="E3429" s="32" t="s">
        <v>9203</v>
      </c>
      <c r="F3429" s="32" t="s">
        <v>9204</v>
      </c>
      <c r="G3429" s="32" t="s">
        <v>3379</v>
      </c>
      <c r="H3429" s="32" t="s">
        <v>3380</v>
      </c>
      <c r="I3429" s="32" t="s">
        <v>4605</v>
      </c>
      <c r="J3429" s="35">
        <v>75.92</v>
      </c>
      <c r="K3429" s="35">
        <v>0</v>
      </c>
      <c r="L3429" s="35">
        <v>0</v>
      </c>
      <c r="M3429" s="35">
        <v>0</v>
      </c>
      <c r="N3429" s="32" t="s">
        <v>2197</v>
      </c>
      <c r="O3429" s="32" t="s">
        <v>18</v>
      </c>
      <c r="P3429" s="32">
        <v>4</v>
      </c>
      <c r="Q3429" s="32" t="s">
        <v>5408</v>
      </c>
    </row>
    <row r="3430" spans="1:17" hidden="1" x14ac:dyDescent="0.25">
      <c r="A3430" s="57">
        <v>42255.444648958335</v>
      </c>
      <c r="B3430" s="32" t="s">
        <v>70</v>
      </c>
      <c r="C3430" s="32" t="s">
        <v>3624</v>
      </c>
      <c r="D3430" s="32" t="s">
        <v>1700</v>
      </c>
      <c r="E3430" s="32" t="s">
        <v>9203</v>
      </c>
      <c r="F3430" s="32" t="s">
        <v>9204</v>
      </c>
      <c r="G3430" s="32" t="s">
        <v>2809</v>
      </c>
      <c r="H3430" s="32" t="s">
        <v>2810</v>
      </c>
      <c r="I3430" s="32" t="s">
        <v>4605</v>
      </c>
      <c r="J3430" s="35">
        <v>21.52</v>
      </c>
      <c r="K3430" s="35">
        <v>0</v>
      </c>
      <c r="L3430" s="35">
        <v>0</v>
      </c>
      <c r="M3430" s="35">
        <v>0</v>
      </c>
      <c r="N3430" s="32" t="s">
        <v>2197</v>
      </c>
      <c r="O3430" s="32" t="s">
        <v>18</v>
      </c>
      <c r="P3430" s="32">
        <v>4</v>
      </c>
      <c r="Q3430" s="32" t="s">
        <v>5408</v>
      </c>
    </row>
    <row r="3431" spans="1:17" hidden="1" x14ac:dyDescent="0.25">
      <c r="A3431" s="57">
        <v>42255.444736840276</v>
      </c>
      <c r="B3431" s="32" t="s">
        <v>70</v>
      </c>
      <c r="C3431" s="32" t="s">
        <v>3624</v>
      </c>
      <c r="D3431" s="32" t="s">
        <v>1700</v>
      </c>
      <c r="E3431" s="32" t="s">
        <v>9203</v>
      </c>
      <c r="F3431" s="32" t="s">
        <v>9205</v>
      </c>
      <c r="G3431" s="32" t="s">
        <v>5189</v>
      </c>
      <c r="H3431" s="32" t="s">
        <v>5190</v>
      </c>
      <c r="I3431" s="32" t="s">
        <v>4605</v>
      </c>
      <c r="J3431" s="35">
        <v>97.56</v>
      </c>
      <c r="K3431" s="35">
        <v>0</v>
      </c>
      <c r="L3431" s="35">
        <v>0</v>
      </c>
      <c r="M3431" s="35">
        <v>0</v>
      </c>
      <c r="N3431" s="32" t="s">
        <v>2197</v>
      </c>
      <c r="O3431" s="32" t="s">
        <v>18</v>
      </c>
      <c r="P3431" s="32">
        <v>3</v>
      </c>
      <c r="Q3431" s="32" t="s">
        <v>5408</v>
      </c>
    </row>
    <row r="3432" spans="1:17" hidden="1" x14ac:dyDescent="0.25">
      <c r="A3432" s="57">
        <v>42255.444736840276</v>
      </c>
      <c r="B3432" s="32" t="s">
        <v>70</v>
      </c>
      <c r="C3432" s="32" t="s">
        <v>3624</v>
      </c>
      <c r="D3432" s="32" t="s">
        <v>1700</v>
      </c>
      <c r="E3432" s="32" t="s">
        <v>9203</v>
      </c>
      <c r="F3432" s="32" t="s">
        <v>9205</v>
      </c>
      <c r="G3432" s="32" t="s">
        <v>5192</v>
      </c>
      <c r="H3432" s="32" t="s">
        <v>5193</v>
      </c>
      <c r="I3432" s="32" t="s">
        <v>4605</v>
      </c>
      <c r="J3432" s="35">
        <v>4.5</v>
      </c>
      <c r="K3432" s="35">
        <v>0</v>
      </c>
      <c r="L3432" s="35">
        <v>0</v>
      </c>
      <c r="M3432" s="35">
        <v>0</v>
      </c>
      <c r="N3432" s="32" t="s">
        <v>2197</v>
      </c>
      <c r="O3432" s="32" t="s">
        <v>18</v>
      </c>
      <c r="P3432" s="32">
        <v>3</v>
      </c>
      <c r="Q3432" s="32" t="s">
        <v>5408</v>
      </c>
    </row>
    <row r="3433" spans="1:17" hidden="1" x14ac:dyDescent="0.25">
      <c r="A3433" s="57">
        <v>42255.444736840276</v>
      </c>
      <c r="B3433" s="32" t="s">
        <v>70</v>
      </c>
      <c r="C3433" s="32" t="s">
        <v>3624</v>
      </c>
      <c r="D3433" s="32" t="s">
        <v>1700</v>
      </c>
      <c r="E3433" s="32" t="s">
        <v>9203</v>
      </c>
      <c r="F3433" s="32" t="s">
        <v>9205</v>
      </c>
      <c r="G3433" s="32" t="s">
        <v>5211</v>
      </c>
      <c r="H3433" s="32" t="s">
        <v>5212</v>
      </c>
      <c r="I3433" s="32" t="s">
        <v>4605</v>
      </c>
      <c r="J3433" s="35">
        <v>324.81</v>
      </c>
      <c r="K3433" s="35">
        <v>0</v>
      </c>
      <c r="L3433" s="35">
        <v>0</v>
      </c>
      <c r="M3433" s="35">
        <v>0</v>
      </c>
      <c r="N3433" s="32" t="s">
        <v>2197</v>
      </c>
      <c r="O3433" s="32" t="s">
        <v>18</v>
      </c>
      <c r="P3433" s="32">
        <v>9</v>
      </c>
      <c r="Q3433" s="32" t="s">
        <v>5408</v>
      </c>
    </row>
    <row r="3434" spans="1:17" hidden="1" x14ac:dyDescent="0.25">
      <c r="A3434" s="57">
        <v>42255.444736840276</v>
      </c>
      <c r="B3434" s="32" t="s">
        <v>70</v>
      </c>
      <c r="C3434" s="32" t="s">
        <v>3624</v>
      </c>
      <c r="D3434" s="32" t="s">
        <v>1700</v>
      </c>
      <c r="E3434" s="32" t="s">
        <v>9203</v>
      </c>
      <c r="F3434" s="32" t="s">
        <v>9205</v>
      </c>
      <c r="G3434" s="32" t="s">
        <v>5318</v>
      </c>
      <c r="H3434" s="32" t="s">
        <v>5319</v>
      </c>
      <c r="I3434" s="32" t="s">
        <v>4605</v>
      </c>
      <c r="J3434" s="35">
        <v>13.5</v>
      </c>
      <c r="K3434" s="35">
        <v>0</v>
      </c>
      <c r="L3434" s="35">
        <v>0</v>
      </c>
      <c r="M3434" s="35">
        <v>0</v>
      </c>
      <c r="N3434" s="32" t="s">
        <v>2197</v>
      </c>
      <c r="O3434" s="32" t="s">
        <v>18</v>
      </c>
      <c r="P3434" s="32">
        <v>9</v>
      </c>
      <c r="Q3434" s="32" t="s">
        <v>5408</v>
      </c>
    </row>
    <row r="3435" spans="1:17" hidden="1" x14ac:dyDescent="0.25">
      <c r="A3435" s="57">
        <v>42255.444736840276</v>
      </c>
      <c r="B3435" s="32" t="s">
        <v>70</v>
      </c>
      <c r="C3435" s="32" t="s">
        <v>3624</v>
      </c>
      <c r="D3435" s="32" t="s">
        <v>1700</v>
      </c>
      <c r="E3435" s="32" t="s">
        <v>9203</v>
      </c>
      <c r="F3435" s="32" t="s">
        <v>9205</v>
      </c>
      <c r="G3435" s="32" t="s">
        <v>3379</v>
      </c>
      <c r="H3435" s="32" t="s">
        <v>3380</v>
      </c>
      <c r="I3435" s="32" t="s">
        <v>4605</v>
      </c>
      <c r="J3435" s="35">
        <v>75.92</v>
      </c>
      <c r="K3435" s="35">
        <v>0</v>
      </c>
      <c r="L3435" s="35">
        <v>0</v>
      </c>
      <c r="M3435" s="35">
        <v>0</v>
      </c>
      <c r="N3435" s="32" t="s">
        <v>2197</v>
      </c>
      <c r="O3435" s="32" t="s">
        <v>18</v>
      </c>
      <c r="P3435" s="32">
        <v>4</v>
      </c>
      <c r="Q3435" s="32" t="s">
        <v>5408</v>
      </c>
    </row>
    <row r="3436" spans="1:17" hidden="1" x14ac:dyDescent="0.25">
      <c r="A3436" s="57">
        <v>42255.444736840276</v>
      </c>
      <c r="B3436" s="32" t="s">
        <v>70</v>
      </c>
      <c r="C3436" s="32" t="s">
        <v>3624</v>
      </c>
      <c r="D3436" s="32" t="s">
        <v>1700</v>
      </c>
      <c r="E3436" s="32" t="s">
        <v>9203</v>
      </c>
      <c r="F3436" s="32" t="s">
        <v>9205</v>
      </c>
      <c r="G3436" s="32" t="s">
        <v>2809</v>
      </c>
      <c r="H3436" s="32" t="s">
        <v>2810</v>
      </c>
      <c r="I3436" s="32" t="s">
        <v>4605</v>
      </c>
      <c r="J3436" s="35">
        <v>21.52</v>
      </c>
      <c r="K3436" s="35">
        <v>0</v>
      </c>
      <c r="L3436" s="35">
        <v>0</v>
      </c>
      <c r="M3436" s="35">
        <v>0</v>
      </c>
      <c r="N3436" s="32" t="s">
        <v>2197</v>
      </c>
      <c r="O3436" s="32" t="s">
        <v>18</v>
      </c>
      <c r="P3436" s="32">
        <v>4</v>
      </c>
      <c r="Q3436" s="32" t="s">
        <v>5408</v>
      </c>
    </row>
    <row r="3437" spans="1:17" hidden="1" x14ac:dyDescent="0.25">
      <c r="A3437" s="57">
        <v>42255.447278356478</v>
      </c>
      <c r="B3437" s="32" t="s">
        <v>4333</v>
      </c>
      <c r="C3437" s="32" t="s">
        <v>2696</v>
      </c>
      <c r="D3437" s="32" t="s">
        <v>2697</v>
      </c>
      <c r="E3437" s="32" t="s">
        <v>9206</v>
      </c>
      <c r="F3437" s="32" t="s">
        <v>9207</v>
      </c>
      <c r="G3437" s="32" t="s">
        <v>2652</v>
      </c>
      <c r="H3437" s="32" t="s">
        <v>2653</v>
      </c>
      <c r="I3437" s="32" t="s">
        <v>4605</v>
      </c>
      <c r="J3437" s="35">
        <v>24.96</v>
      </c>
      <c r="K3437" s="35">
        <v>0</v>
      </c>
      <c r="L3437" s="35">
        <v>0</v>
      </c>
      <c r="M3437" s="35">
        <v>0</v>
      </c>
      <c r="N3437" s="32" t="s">
        <v>2197</v>
      </c>
      <c r="O3437" s="32" t="s">
        <v>18</v>
      </c>
      <c r="P3437" s="32">
        <v>1</v>
      </c>
      <c r="Q3437" s="32" t="s">
        <v>5528</v>
      </c>
    </row>
    <row r="3438" spans="1:17" hidden="1" x14ac:dyDescent="0.25">
      <c r="A3438" s="57">
        <v>42255.447348495371</v>
      </c>
      <c r="B3438" s="32" t="s">
        <v>4333</v>
      </c>
      <c r="C3438" s="32" t="s">
        <v>2696</v>
      </c>
      <c r="D3438" s="32" t="s">
        <v>2697</v>
      </c>
      <c r="E3438" s="32" t="s">
        <v>9206</v>
      </c>
      <c r="F3438" s="32" t="s">
        <v>9208</v>
      </c>
      <c r="G3438" s="32" t="s">
        <v>2652</v>
      </c>
      <c r="H3438" s="32" t="s">
        <v>2653</v>
      </c>
      <c r="I3438" s="32" t="s">
        <v>4605</v>
      </c>
      <c r="J3438" s="35">
        <v>24.96</v>
      </c>
      <c r="K3438" s="35">
        <v>0</v>
      </c>
      <c r="L3438" s="35">
        <v>0</v>
      </c>
      <c r="M3438" s="35">
        <v>0</v>
      </c>
      <c r="N3438" s="32" t="s">
        <v>2197</v>
      </c>
      <c r="O3438" s="32" t="s">
        <v>18</v>
      </c>
      <c r="P3438" s="32">
        <v>1</v>
      </c>
      <c r="Q3438" s="32" t="s">
        <v>5528</v>
      </c>
    </row>
    <row r="3439" spans="1:17" hidden="1" x14ac:dyDescent="0.25">
      <c r="A3439" s="57">
        <v>42255.448366168981</v>
      </c>
      <c r="B3439" s="32" t="s">
        <v>4333</v>
      </c>
      <c r="C3439" s="32" t="s">
        <v>2696</v>
      </c>
      <c r="D3439" s="32" t="s">
        <v>2697</v>
      </c>
      <c r="E3439" s="32" t="s">
        <v>9209</v>
      </c>
      <c r="F3439" s="32" t="s">
        <v>9210</v>
      </c>
      <c r="G3439" s="32" t="s">
        <v>2652</v>
      </c>
      <c r="H3439" s="32" t="s">
        <v>2653</v>
      </c>
      <c r="I3439" s="32" t="s">
        <v>4605</v>
      </c>
      <c r="J3439" s="35">
        <v>24.96</v>
      </c>
      <c r="K3439" s="35">
        <v>0</v>
      </c>
      <c r="L3439" s="35">
        <v>0</v>
      </c>
      <c r="M3439" s="35">
        <v>0</v>
      </c>
      <c r="N3439" s="32" t="s">
        <v>2197</v>
      </c>
      <c r="O3439" s="32" t="s">
        <v>18</v>
      </c>
      <c r="P3439" s="32">
        <v>1</v>
      </c>
      <c r="Q3439" s="32" t="s">
        <v>5529</v>
      </c>
    </row>
    <row r="3440" spans="1:17" hidden="1" x14ac:dyDescent="0.25">
      <c r="A3440" s="57">
        <v>42255.448443368055</v>
      </c>
      <c r="B3440" s="32" t="s">
        <v>4333</v>
      </c>
      <c r="C3440" s="32" t="s">
        <v>2696</v>
      </c>
      <c r="D3440" s="32" t="s">
        <v>2697</v>
      </c>
      <c r="E3440" s="32" t="s">
        <v>9209</v>
      </c>
      <c r="F3440" s="32" t="s">
        <v>9211</v>
      </c>
      <c r="G3440" s="32" t="s">
        <v>2652</v>
      </c>
      <c r="H3440" s="32" t="s">
        <v>2653</v>
      </c>
      <c r="I3440" s="32" t="s">
        <v>4605</v>
      </c>
      <c r="J3440" s="35">
        <v>24.96</v>
      </c>
      <c r="K3440" s="35">
        <v>0</v>
      </c>
      <c r="L3440" s="35">
        <v>0</v>
      </c>
      <c r="M3440" s="35">
        <v>0</v>
      </c>
      <c r="N3440" s="32" t="s">
        <v>2197</v>
      </c>
      <c r="O3440" s="32" t="s">
        <v>18</v>
      </c>
      <c r="P3440" s="32">
        <v>1</v>
      </c>
      <c r="Q3440" s="32" t="s">
        <v>5529</v>
      </c>
    </row>
    <row r="3441" spans="1:17" hidden="1" x14ac:dyDescent="0.25">
      <c r="A3441" s="57">
        <v>42255.450306284722</v>
      </c>
      <c r="B3441" s="32" t="s">
        <v>70</v>
      </c>
      <c r="C3441" s="32" t="s">
        <v>2696</v>
      </c>
      <c r="D3441" s="32" t="s">
        <v>2697</v>
      </c>
      <c r="E3441" s="32" t="s">
        <v>9212</v>
      </c>
      <c r="F3441" s="32" t="s">
        <v>9213</v>
      </c>
      <c r="G3441" s="32" t="s">
        <v>2652</v>
      </c>
      <c r="H3441" s="32" t="s">
        <v>2653</v>
      </c>
      <c r="I3441" s="32" t="s">
        <v>4605</v>
      </c>
      <c r="J3441" s="35">
        <v>99.84</v>
      </c>
      <c r="K3441" s="35">
        <v>0</v>
      </c>
      <c r="L3441" s="35">
        <v>0</v>
      </c>
      <c r="M3441" s="35">
        <v>0</v>
      </c>
      <c r="N3441" s="32" t="s">
        <v>2197</v>
      </c>
      <c r="O3441" s="32" t="s">
        <v>18</v>
      </c>
      <c r="P3441" s="32">
        <v>4</v>
      </c>
      <c r="Q3441" s="32" t="s">
        <v>5695</v>
      </c>
    </row>
    <row r="3442" spans="1:17" hidden="1" x14ac:dyDescent="0.25">
      <c r="A3442" s="57">
        <v>42255.451882604168</v>
      </c>
      <c r="B3442" s="32" t="s">
        <v>290</v>
      </c>
      <c r="C3442" s="32" t="s">
        <v>3341</v>
      </c>
      <c r="D3442" s="32" t="s">
        <v>3342</v>
      </c>
      <c r="E3442" s="32" t="s">
        <v>9214</v>
      </c>
      <c r="F3442" s="32" t="s">
        <v>9215</v>
      </c>
      <c r="G3442" s="32" t="s">
        <v>3379</v>
      </c>
      <c r="H3442" s="32" t="s">
        <v>3380</v>
      </c>
      <c r="I3442" s="32" t="s">
        <v>4605</v>
      </c>
      <c r="J3442" s="35">
        <v>18.98</v>
      </c>
      <c r="K3442" s="35">
        <v>0</v>
      </c>
      <c r="L3442" s="35">
        <v>0</v>
      </c>
      <c r="M3442" s="35">
        <v>0</v>
      </c>
      <c r="N3442" s="32" t="s">
        <v>2197</v>
      </c>
      <c r="O3442" s="32" t="s">
        <v>18</v>
      </c>
      <c r="P3442" s="32">
        <v>1</v>
      </c>
      <c r="Q3442" s="32" t="s">
        <v>5530</v>
      </c>
    </row>
    <row r="3443" spans="1:17" hidden="1" x14ac:dyDescent="0.25">
      <c r="A3443" s="57">
        <v>42255.451882604168</v>
      </c>
      <c r="B3443" s="32" t="s">
        <v>290</v>
      </c>
      <c r="C3443" s="32" t="s">
        <v>3341</v>
      </c>
      <c r="D3443" s="32" t="s">
        <v>3342</v>
      </c>
      <c r="E3443" s="32" t="s">
        <v>9214</v>
      </c>
      <c r="F3443" s="32" t="s">
        <v>9215</v>
      </c>
      <c r="G3443" s="32" t="s">
        <v>3107</v>
      </c>
      <c r="H3443" s="32" t="s">
        <v>3108</v>
      </c>
      <c r="I3443" s="32" t="s">
        <v>4605</v>
      </c>
      <c r="J3443" s="35">
        <v>4.33</v>
      </c>
      <c r="K3443" s="35">
        <v>0</v>
      </c>
      <c r="L3443" s="35">
        <v>0</v>
      </c>
      <c r="M3443" s="35">
        <v>0</v>
      </c>
      <c r="N3443" s="32" t="s">
        <v>2197</v>
      </c>
      <c r="O3443" s="32" t="s">
        <v>18</v>
      </c>
      <c r="P3443" s="32">
        <v>1</v>
      </c>
      <c r="Q3443" s="32" t="s">
        <v>5530</v>
      </c>
    </row>
    <row r="3444" spans="1:17" hidden="1" x14ac:dyDescent="0.25">
      <c r="A3444" s="57">
        <v>42255.451882604168</v>
      </c>
      <c r="B3444" s="32" t="s">
        <v>290</v>
      </c>
      <c r="C3444" s="32" t="s">
        <v>3341</v>
      </c>
      <c r="D3444" s="32" t="s">
        <v>3342</v>
      </c>
      <c r="E3444" s="32" t="s">
        <v>9214</v>
      </c>
      <c r="F3444" s="32" t="s">
        <v>9215</v>
      </c>
      <c r="G3444" s="32" t="s">
        <v>9216</v>
      </c>
      <c r="H3444" s="32" t="s">
        <v>9217</v>
      </c>
      <c r="I3444" s="32" t="s">
        <v>4605</v>
      </c>
      <c r="J3444" s="35">
        <v>17.79</v>
      </c>
      <c r="K3444" s="35">
        <v>0</v>
      </c>
      <c r="L3444" s="35">
        <v>0</v>
      </c>
      <c r="M3444" s="35">
        <v>0</v>
      </c>
      <c r="N3444" s="32" t="s">
        <v>2197</v>
      </c>
      <c r="O3444" s="32" t="s">
        <v>18</v>
      </c>
      <c r="P3444" s="32">
        <v>1</v>
      </c>
      <c r="Q3444" s="32" t="s">
        <v>5530</v>
      </c>
    </row>
    <row r="3445" spans="1:17" hidden="1" x14ac:dyDescent="0.25">
      <c r="A3445" s="57">
        <v>42255.451882604168</v>
      </c>
      <c r="B3445" s="32" t="s">
        <v>290</v>
      </c>
      <c r="C3445" s="32" t="s">
        <v>3341</v>
      </c>
      <c r="D3445" s="32" t="s">
        <v>3342</v>
      </c>
      <c r="E3445" s="32" t="s">
        <v>9214</v>
      </c>
      <c r="F3445" s="32" t="s">
        <v>9215</v>
      </c>
      <c r="G3445" s="32" t="s">
        <v>3095</v>
      </c>
      <c r="H3445" s="32" t="s">
        <v>4978</v>
      </c>
      <c r="I3445" s="32" t="s">
        <v>4605</v>
      </c>
      <c r="J3445" s="35">
        <v>11.36</v>
      </c>
      <c r="K3445" s="35">
        <v>0</v>
      </c>
      <c r="L3445" s="35">
        <v>0</v>
      </c>
      <c r="M3445" s="35">
        <v>0</v>
      </c>
      <c r="N3445" s="32" t="s">
        <v>2197</v>
      </c>
      <c r="O3445" s="32" t="s">
        <v>18</v>
      </c>
      <c r="P3445" s="32">
        <v>1</v>
      </c>
      <c r="Q3445" s="32" t="s">
        <v>5530</v>
      </c>
    </row>
    <row r="3446" spans="1:17" hidden="1" x14ac:dyDescent="0.25">
      <c r="A3446" s="57">
        <v>42255.451938854167</v>
      </c>
      <c r="B3446" s="32" t="s">
        <v>290</v>
      </c>
      <c r="C3446" s="32" t="s">
        <v>3341</v>
      </c>
      <c r="D3446" s="32" t="s">
        <v>3342</v>
      </c>
      <c r="E3446" s="32" t="s">
        <v>9214</v>
      </c>
      <c r="F3446" s="32" t="s">
        <v>9218</v>
      </c>
      <c r="G3446" s="32" t="s">
        <v>3379</v>
      </c>
      <c r="H3446" s="32" t="s">
        <v>3380</v>
      </c>
      <c r="I3446" s="32" t="s">
        <v>4605</v>
      </c>
      <c r="J3446" s="35">
        <v>18.98</v>
      </c>
      <c r="K3446" s="35">
        <v>0</v>
      </c>
      <c r="L3446" s="35">
        <v>0</v>
      </c>
      <c r="M3446" s="35">
        <v>0</v>
      </c>
      <c r="N3446" s="32" t="s">
        <v>2197</v>
      </c>
      <c r="O3446" s="32" t="s">
        <v>18</v>
      </c>
      <c r="P3446" s="32">
        <v>1</v>
      </c>
      <c r="Q3446" s="32" t="s">
        <v>5530</v>
      </c>
    </row>
    <row r="3447" spans="1:17" hidden="1" x14ac:dyDescent="0.25">
      <c r="A3447" s="57">
        <v>42255.451938854167</v>
      </c>
      <c r="B3447" s="32" t="s">
        <v>290</v>
      </c>
      <c r="C3447" s="32" t="s">
        <v>3341</v>
      </c>
      <c r="D3447" s="32" t="s">
        <v>3342</v>
      </c>
      <c r="E3447" s="32" t="s">
        <v>9214</v>
      </c>
      <c r="F3447" s="32" t="s">
        <v>9218</v>
      </c>
      <c r="G3447" s="32" t="s">
        <v>3107</v>
      </c>
      <c r="H3447" s="32" t="s">
        <v>3108</v>
      </c>
      <c r="I3447" s="32" t="s">
        <v>4605</v>
      </c>
      <c r="J3447" s="35">
        <v>4.33</v>
      </c>
      <c r="K3447" s="35">
        <v>0</v>
      </c>
      <c r="L3447" s="35">
        <v>0</v>
      </c>
      <c r="M3447" s="35">
        <v>0</v>
      </c>
      <c r="N3447" s="32" t="s">
        <v>2197</v>
      </c>
      <c r="O3447" s="32" t="s">
        <v>18</v>
      </c>
      <c r="P3447" s="32">
        <v>1</v>
      </c>
      <c r="Q3447" s="32" t="s">
        <v>5530</v>
      </c>
    </row>
    <row r="3448" spans="1:17" hidden="1" x14ac:dyDescent="0.25">
      <c r="A3448" s="57">
        <v>42255.451938854167</v>
      </c>
      <c r="B3448" s="32" t="s">
        <v>290</v>
      </c>
      <c r="C3448" s="32" t="s">
        <v>3341</v>
      </c>
      <c r="D3448" s="32" t="s">
        <v>3342</v>
      </c>
      <c r="E3448" s="32" t="s">
        <v>9214</v>
      </c>
      <c r="F3448" s="32" t="s">
        <v>9218</v>
      </c>
      <c r="G3448" s="32" t="s">
        <v>9216</v>
      </c>
      <c r="H3448" s="32" t="s">
        <v>9217</v>
      </c>
      <c r="I3448" s="32" t="s">
        <v>4605</v>
      </c>
      <c r="J3448" s="35">
        <v>17.79</v>
      </c>
      <c r="K3448" s="35">
        <v>0</v>
      </c>
      <c r="L3448" s="35">
        <v>0</v>
      </c>
      <c r="M3448" s="35">
        <v>0</v>
      </c>
      <c r="N3448" s="32" t="s">
        <v>2197</v>
      </c>
      <c r="O3448" s="32" t="s">
        <v>18</v>
      </c>
      <c r="P3448" s="32">
        <v>1</v>
      </c>
      <c r="Q3448" s="32" t="s">
        <v>5530</v>
      </c>
    </row>
    <row r="3449" spans="1:17" hidden="1" x14ac:dyDescent="0.25">
      <c r="A3449" s="57">
        <v>42255.451938854167</v>
      </c>
      <c r="B3449" s="32" t="s">
        <v>290</v>
      </c>
      <c r="C3449" s="32" t="s">
        <v>3341</v>
      </c>
      <c r="D3449" s="32" t="s">
        <v>3342</v>
      </c>
      <c r="E3449" s="32" t="s">
        <v>9214</v>
      </c>
      <c r="F3449" s="32" t="s">
        <v>9218</v>
      </c>
      <c r="G3449" s="32" t="s">
        <v>3095</v>
      </c>
      <c r="H3449" s="32" t="s">
        <v>4978</v>
      </c>
      <c r="I3449" s="32" t="s">
        <v>4605</v>
      </c>
      <c r="J3449" s="35">
        <v>11.36</v>
      </c>
      <c r="K3449" s="35">
        <v>0</v>
      </c>
      <c r="L3449" s="35">
        <v>0</v>
      </c>
      <c r="M3449" s="35">
        <v>0</v>
      </c>
      <c r="N3449" s="32" t="s">
        <v>2197</v>
      </c>
      <c r="O3449" s="32" t="s">
        <v>18</v>
      </c>
      <c r="P3449" s="32">
        <v>1</v>
      </c>
      <c r="Q3449" s="32" t="s">
        <v>5530</v>
      </c>
    </row>
    <row r="3450" spans="1:17" hidden="1" x14ac:dyDescent="0.25">
      <c r="A3450" s="57">
        <v>42255.453023923612</v>
      </c>
      <c r="B3450" s="32" t="s">
        <v>4333</v>
      </c>
      <c r="C3450" s="32" t="s">
        <v>2696</v>
      </c>
      <c r="D3450" s="32" t="s">
        <v>2697</v>
      </c>
      <c r="E3450" s="32" t="s">
        <v>9219</v>
      </c>
      <c r="F3450" s="32" t="s">
        <v>9220</v>
      </c>
      <c r="G3450" s="32" t="s">
        <v>5308</v>
      </c>
      <c r="H3450" s="32" t="s">
        <v>5309</v>
      </c>
      <c r="I3450" s="32" t="s">
        <v>4605</v>
      </c>
      <c r="J3450" s="35">
        <v>258.18</v>
      </c>
      <c r="K3450" s="35">
        <v>0</v>
      </c>
      <c r="L3450" s="35">
        <v>0</v>
      </c>
      <c r="M3450" s="35">
        <v>0</v>
      </c>
      <c r="N3450" s="32" t="s">
        <v>2197</v>
      </c>
      <c r="O3450" s="32" t="s">
        <v>18</v>
      </c>
      <c r="P3450" s="32">
        <v>6</v>
      </c>
      <c r="Q3450" s="32" t="s">
        <v>5531</v>
      </c>
    </row>
    <row r="3451" spans="1:17" hidden="1" x14ac:dyDescent="0.25">
      <c r="A3451" s="57">
        <v>42255.453023923612</v>
      </c>
      <c r="B3451" s="32" t="s">
        <v>4333</v>
      </c>
      <c r="C3451" s="32" t="s">
        <v>2696</v>
      </c>
      <c r="D3451" s="32" t="s">
        <v>2697</v>
      </c>
      <c r="E3451" s="32" t="s">
        <v>9219</v>
      </c>
      <c r="F3451" s="32" t="s">
        <v>9220</v>
      </c>
      <c r="G3451" s="32" t="s">
        <v>2774</v>
      </c>
      <c r="H3451" s="32" t="s">
        <v>2775</v>
      </c>
      <c r="I3451" s="32" t="s">
        <v>4605</v>
      </c>
      <c r="J3451" s="35">
        <v>27.06</v>
      </c>
      <c r="K3451" s="35">
        <v>0</v>
      </c>
      <c r="L3451" s="35">
        <v>0</v>
      </c>
      <c r="M3451" s="35">
        <v>0</v>
      </c>
      <c r="N3451" s="32" t="s">
        <v>2197</v>
      </c>
      <c r="O3451" s="32" t="s">
        <v>18</v>
      </c>
      <c r="P3451" s="32">
        <v>6</v>
      </c>
      <c r="Q3451" s="32" t="s">
        <v>5531</v>
      </c>
    </row>
    <row r="3452" spans="1:17" hidden="1" x14ac:dyDescent="0.25">
      <c r="A3452" s="57">
        <v>42255.453102233798</v>
      </c>
      <c r="B3452" s="32" t="s">
        <v>4333</v>
      </c>
      <c r="C3452" s="32" t="s">
        <v>2696</v>
      </c>
      <c r="D3452" s="32" t="s">
        <v>2697</v>
      </c>
      <c r="E3452" s="32" t="s">
        <v>9219</v>
      </c>
      <c r="F3452" s="32" t="s">
        <v>9221</v>
      </c>
      <c r="G3452" s="32" t="s">
        <v>5308</v>
      </c>
      <c r="H3452" s="32" t="s">
        <v>5309</v>
      </c>
      <c r="I3452" s="32" t="s">
        <v>4605</v>
      </c>
      <c r="J3452" s="35">
        <v>258.18</v>
      </c>
      <c r="K3452" s="35">
        <v>0</v>
      </c>
      <c r="L3452" s="35">
        <v>0</v>
      </c>
      <c r="M3452" s="35">
        <v>0</v>
      </c>
      <c r="N3452" s="32" t="s">
        <v>2197</v>
      </c>
      <c r="O3452" s="32" t="s">
        <v>18</v>
      </c>
      <c r="P3452" s="32">
        <v>6</v>
      </c>
      <c r="Q3452" s="32" t="s">
        <v>5531</v>
      </c>
    </row>
    <row r="3453" spans="1:17" hidden="1" x14ac:dyDescent="0.25">
      <c r="A3453" s="57">
        <v>42255.453102233798</v>
      </c>
      <c r="B3453" s="32" t="s">
        <v>4333</v>
      </c>
      <c r="C3453" s="32" t="s">
        <v>2696</v>
      </c>
      <c r="D3453" s="32" t="s">
        <v>2697</v>
      </c>
      <c r="E3453" s="32" t="s">
        <v>9219</v>
      </c>
      <c r="F3453" s="32" t="s">
        <v>9221</v>
      </c>
      <c r="G3453" s="32" t="s">
        <v>2774</v>
      </c>
      <c r="H3453" s="32" t="s">
        <v>2775</v>
      </c>
      <c r="I3453" s="32" t="s">
        <v>4605</v>
      </c>
      <c r="J3453" s="35">
        <v>27.06</v>
      </c>
      <c r="K3453" s="35">
        <v>0</v>
      </c>
      <c r="L3453" s="35">
        <v>0</v>
      </c>
      <c r="M3453" s="35">
        <v>0</v>
      </c>
      <c r="N3453" s="32" t="s">
        <v>2197</v>
      </c>
      <c r="O3453" s="32" t="s">
        <v>18</v>
      </c>
      <c r="P3453" s="32">
        <v>6</v>
      </c>
      <c r="Q3453" s="32" t="s">
        <v>5531</v>
      </c>
    </row>
    <row r="3454" spans="1:17" hidden="1" x14ac:dyDescent="0.25">
      <c r="A3454" s="57">
        <v>42255.455464664352</v>
      </c>
      <c r="B3454" s="32" t="s">
        <v>70</v>
      </c>
      <c r="C3454" s="32" t="s">
        <v>2696</v>
      </c>
      <c r="D3454" s="32" t="s">
        <v>2697</v>
      </c>
      <c r="E3454" s="32" t="s">
        <v>9222</v>
      </c>
      <c r="F3454" s="32" t="s">
        <v>9223</v>
      </c>
      <c r="G3454" s="32" t="s">
        <v>2663</v>
      </c>
      <c r="H3454" s="32" t="s">
        <v>2664</v>
      </c>
      <c r="I3454" s="32" t="s">
        <v>4605</v>
      </c>
      <c r="J3454" s="35">
        <v>672.36</v>
      </c>
      <c r="K3454" s="35">
        <v>0</v>
      </c>
      <c r="L3454" s="35">
        <v>0</v>
      </c>
      <c r="M3454" s="35">
        <v>0</v>
      </c>
      <c r="N3454" s="32" t="s">
        <v>2197</v>
      </c>
      <c r="O3454" s="32" t="s">
        <v>18</v>
      </c>
      <c r="P3454" s="32">
        <v>26</v>
      </c>
      <c r="Q3454" s="32" t="s">
        <v>5702</v>
      </c>
    </row>
    <row r="3455" spans="1:17" hidden="1" x14ac:dyDescent="0.25">
      <c r="A3455" s="57">
        <v>42255.458825960646</v>
      </c>
      <c r="B3455" s="32" t="s">
        <v>4333</v>
      </c>
      <c r="C3455" s="32" t="s">
        <v>2696</v>
      </c>
      <c r="D3455" s="32" t="s">
        <v>2697</v>
      </c>
      <c r="E3455" s="32" t="s">
        <v>9224</v>
      </c>
      <c r="F3455" s="32" t="s">
        <v>9225</v>
      </c>
      <c r="G3455" s="32" t="s">
        <v>5308</v>
      </c>
      <c r="H3455" s="32" t="s">
        <v>5309</v>
      </c>
      <c r="I3455" s="32" t="s">
        <v>4605</v>
      </c>
      <c r="J3455" s="35">
        <v>86.06</v>
      </c>
      <c r="K3455" s="35">
        <v>0</v>
      </c>
      <c r="L3455" s="35">
        <v>0</v>
      </c>
      <c r="M3455" s="35">
        <v>0</v>
      </c>
      <c r="N3455" s="32" t="s">
        <v>2197</v>
      </c>
      <c r="O3455" s="32" t="s">
        <v>18</v>
      </c>
      <c r="P3455" s="32">
        <v>2</v>
      </c>
      <c r="Q3455" s="32" t="s">
        <v>5703</v>
      </c>
    </row>
    <row r="3456" spans="1:17" hidden="1" x14ac:dyDescent="0.25">
      <c r="A3456" s="57">
        <v>42255.458854166667</v>
      </c>
      <c r="B3456" s="32" t="s">
        <v>4333</v>
      </c>
      <c r="C3456" s="32" t="s">
        <v>2696</v>
      </c>
      <c r="D3456" s="32" t="s">
        <v>2697</v>
      </c>
      <c r="E3456" s="32" t="s">
        <v>9224</v>
      </c>
      <c r="F3456" s="32" t="s">
        <v>9226</v>
      </c>
      <c r="G3456" s="32" t="s">
        <v>5308</v>
      </c>
      <c r="H3456" s="32" t="s">
        <v>5309</v>
      </c>
      <c r="I3456" s="32" t="s">
        <v>4605</v>
      </c>
      <c r="J3456" s="35">
        <v>86.06</v>
      </c>
      <c r="K3456" s="35">
        <v>0</v>
      </c>
      <c r="L3456" s="35">
        <v>0</v>
      </c>
      <c r="M3456" s="35">
        <v>0</v>
      </c>
      <c r="N3456" s="32" t="s">
        <v>2197</v>
      </c>
      <c r="O3456" s="32" t="s">
        <v>18</v>
      </c>
      <c r="P3456" s="32">
        <v>2</v>
      </c>
      <c r="Q3456" s="32" t="s">
        <v>5703</v>
      </c>
    </row>
    <row r="3457" spans="1:17" hidden="1" x14ac:dyDescent="0.25">
      <c r="A3457" s="57">
        <v>42255.460678553238</v>
      </c>
      <c r="B3457" s="32" t="s">
        <v>4333</v>
      </c>
      <c r="C3457" s="32" t="s">
        <v>2696</v>
      </c>
      <c r="D3457" s="32" t="s">
        <v>2697</v>
      </c>
      <c r="E3457" s="32" t="s">
        <v>9227</v>
      </c>
      <c r="F3457" s="32" t="s">
        <v>9228</v>
      </c>
      <c r="G3457" s="32" t="s">
        <v>5308</v>
      </c>
      <c r="H3457" s="32" t="s">
        <v>5309</v>
      </c>
      <c r="I3457" s="32" t="s">
        <v>4605</v>
      </c>
      <c r="J3457" s="35">
        <v>129.09</v>
      </c>
      <c r="K3457" s="35">
        <v>0</v>
      </c>
      <c r="L3457" s="35">
        <v>0</v>
      </c>
      <c r="M3457" s="35">
        <v>0</v>
      </c>
      <c r="N3457" s="32" t="s">
        <v>2197</v>
      </c>
      <c r="O3457" s="32" t="s">
        <v>18</v>
      </c>
      <c r="P3457" s="32">
        <v>3</v>
      </c>
      <c r="Q3457" s="32" t="s">
        <v>5704</v>
      </c>
    </row>
    <row r="3458" spans="1:17" hidden="1" x14ac:dyDescent="0.25">
      <c r="A3458" s="57">
        <v>42255.460678553238</v>
      </c>
      <c r="B3458" s="32" t="s">
        <v>4333</v>
      </c>
      <c r="C3458" s="32" t="s">
        <v>2696</v>
      </c>
      <c r="D3458" s="32" t="s">
        <v>2697</v>
      </c>
      <c r="E3458" s="32" t="s">
        <v>9227</v>
      </c>
      <c r="F3458" s="32" t="s">
        <v>9228</v>
      </c>
      <c r="G3458" s="32" t="s">
        <v>2774</v>
      </c>
      <c r="H3458" s="32" t="s">
        <v>2775</v>
      </c>
      <c r="I3458" s="32" t="s">
        <v>4605</v>
      </c>
      <c r="J3458" s="35">
        <v>13.53</v>
      </c>
      <c r="K3458" s="35">
        <v>0</v>
      </c>
      <c r="L3458" s="35">
        <v>0</v>
      </c>
      <c r="M3458" s="35">
        <v>0</v>
      </c>
      <c r="N3458" s="32" t="s">
        <v>2197</v>
      </c>
      <c r="O3458" s="32" t="s">
        <v>18</v>
      </c>
      <c r="P3458" s="32">
        <v>3</v>
      </c>
      <c r="Q3458" s="32" t="s">
        <v>5704</v>
      </c>
    </row>
    <row r="3459" spans="1:17" hidden="1" x14ac:dyDescent="0.25">
      <c r="A3459" s="57">
        <v>42255.460719988427</v>
      </c>
      <c r="B3459" s="32" t="s">
        <v>4333</v>
      </c>
      <c r="C3459" s="32" t="s">
        <v>2696</v>
      </c>
      <c r="D3459" s="32" t="s">
        <v>2697</v>
      </c>
      <c r="E3459" s="32" t="s">
        <v>9227</v>
      </c>
      <c r="F3459" s="32" t="s">
        <v>9229</v>
      </c>
      <c r="G3459" s="32" t="s">
        <v>5308</v>
      </c>
      <c r="H3459" s="32" t="s">
        <v>5309</v>
      </c>
      <c r="I3459" s="32" t="s">
        <v>4605</v>
      </c>
      <c r="J3459" s="35">
        <v>129.09</v>
      </c>
      <c r="K3459" s="35">
        <v>0</v>
      </c>
      <c r="L3459" s="35">
        <v>0</v>
      </c>
      <c r="M3459" s="35">
        <v>0</v>
      </c>
      <c r="N3459" s="32" t="s">
        <v>2197</v>
      </c>
      <c r="O3459" s="32" t="s">
        <v>18</v>
      </c>
      <c r="P3459" s="32">
        <v>3</v>
      </c>
      <c r="Q3459" s="32" t="s">
        <v>5704</v>
      </c>
    </row>
    <row r="3460" spans="1:17" hidden="1" x14ac:dyDescent="0.25">
      <c r="A3460" s="57">
        <v>42255.460719988427</v>
      </c>
      <c r="B3460" s="32" t="s">
        <v>4333</v>
      </c>
      <c r="C3460" s="32" t="s">
        <v>2696</v>
      </c>
      <c r="D3460" s="32" t="s">
        <v>2697</v>
      </c>
      <c r="E3460" s="32" t="s">
        <v>9227</v>
      </c>
      <c r="F3460" s="32" t="s">
        <v>9229</v>
      </c>
      <c r="G3460" s="32" t="s">
        <v>2774</v>
      </c>
      <c r="H3460" s="32" t="s">
        <v>2775</v>
      </c>
      <c r="I3460" s="32" t="s">
        <v>4605</v>
      </c>
      <c r="J3460" s="35">
        <v>13.53</v>
      </c>
      <c r="K3460" s="35">
        <v>0</v>
      </c>
      <c r="L3460" s="35">
        <v>0</v>
      </c>
      <c r="M3460" s="35">
        <v>0</v>
      </c>
      <c r="N3460" s="32" t="s">
        <v>2197</v>
      </c>
      <c r="O3460" s="32" t="s">
        <v>18</v>
      </c>
      <c r="P3460" s="32">
        <v>3</v>
      </c>
      <c r="Q3460" s="32" t="s">
        <v>5704</v>
      </c>
    </row>
    <row r="3461" spans="1:17" hidden="1" x14ac:dyDescent="0.25">
      <c r="A3461" s="57">
        <v>42255.462466631943</v>
      </c>
      <c r="B3461" s="32" t="s">
        <v>70</v>
      </c>
      <c r="C3461" s="32" t="s">
        <v>2696</v>
      </c>
      <c r="D3461" s="32" t="s">
        <v>2697</v>
      </c>
      <c r="E3461" s="32" t="s">
        <v>9230</v>
      </c>
      <c r="F3461" s="32" t="s">
        <v>9231</v>
      </c>
      <c r="G3461" s="32" t="s">
        <v>5308</v>
      </c>
      <c r="H3461" s="32" t="s">
        <v>5309</v>
      </c>
      <c r="I3461" s="32" t="s">
        <v>4605</v>
      </c>
      <c r="J3461" s="35">
        <v>43.03</v>
      </c>
      <c r="K3461" s="35">
        <v>0</v>
      </c>
      <c r="L3461" s="35">
        <v>0</v>
      </c>
      <c r="M3461" s="35">
        <v>0</v>
      </c>
      <c r="N3461" s="32" t="s">
        <v>2197</v>
      </c>
      <c r="O3461" s="32" t="s">
        <v>18</v>
      </c>
      <c r="P3461" s="32">
        <v>1</v>
      </c>
      <c r="Q3461" s="32" t="s">
        <v>5705</v>
      </c>
    </row>
    <row r="3462" spans="1:17" hidden="1" x14ac:dyDescent="0.25">
      <c r="A3462" s="57">
        <v>42255.462466631943</v>
      </c>
      <c r="B3462" s="32" t="s">
        <v>70</v>
      </c>
      <c r="C3462" s="32" t="s">
        <v>2696</v>
      </c>
      <c r="D3462" s="32" t="s">
        <v>2697</v>
      </c>
      <c r="E3462" s="32" t="s">
        <v>9230</v>
      </c>
      <c r="F3462" s="32" t="s">
        <v>9231</v>
      </c>
      <c r="G3462" s="32" t="s">
        <v>2774</v>
      </c>
      <c r="H3462" s="32" t="s">
        <v>2775</v>
      </c>
      <c r="I3462" s="32" t="s">
        <v>4605</v>
      </c>
      <c r="J3462" s="35">
        <v>4.51</v>
      </c>
      <c r="K3462" s="35">
        <v>0</v>
      </c>
      <c r="L3462" s="35">
        <v>0</v>
      </c>
      <c r="M3462" s="35">
        <v>0</v>
      </c>
      <c r="N3462" s="32" t="s">
        <v>2197</v>
      </c>
      <c r="O3462" s="32" t="s">
        <v>18</v>
      </c>
      <c r="P3462" s="32">
        <v>1</v>
      </c>
      <c r="Q3462" s="32" t="s">
        <v>5705</v>
      </c>
    </row>
    <row r="3463" spans="1:17" hidden="1" x14ac:dyDescent="0.25">
      <c r="A3463" s="57">
        <v>42255.46251258102</v>
      </c>
      <c r="B3463" s="32" t="s">
        <v>70</v>
      </c>
      <c r="C3463" s="32" t="s">
        <v>2696</v>
      </c>
      <c r="D3463" s="32" t="s">
        <v>2697</v>
      </c>
      <c r="E3463" s="32" t="s">
        <v>9230</v>
      </c>
      <c r="F3463" s="32" t="s">
        <v>9232</v>
      </c>
      <c r="G3463" s="32" t="s">
        <v>5308</v>
      </c>
      <c r="H3463" s="32" t="s">
        <v>5309</v>
      </c>
      <c r="I3463" s="32" t="s">
        <v>4605</v>
      </c>
      <c r="J3463" s="35">
        <v>43.03</v>
      </c>
      <c r="K3463" s="35">
        <v>0</v>
      </c>
      <c r="L3463" s="35">
        <v>0</v>
      </c>
      <c r="M3463" s="35">
        <v>0</v>
      </c>
      <c r="N3463" s="32" t="s">
        <v>2197</v>
      </c>
      <c r="O3463" s="32" t="s">
        <v>18</v>
      </c>
      <c r="P3463" s="32">
        <v>1</v>
      </c>
      <c r="Q3463" s="32" t="s">
        <v>5705</v>
      </c>
    </row>
    <row r="3464" spans="1:17" hidden="1" x14ac:dyDescent="0.25">
      <c r="A3464" s="57">
        <v>42255.46251258102</v>
      </c>
      <c r="B3464" s="32" t="s">
        <v>70</v>
      </c>
      <c r="C3464" s="32" t="s">
        <v>2696</v>
      </c>
      <c r="D3464" s="32" t="s">
        <v>2697</v>
      </c>
      <c r="E3464" s="32" t="s">
        <v>9230</v>
      </c>
      <c r="F3464" s="32" t="s">
        <v>9232</v>
      </c>
      <c r="G3464" s="32" t="s">
        <v>2774</v>
      </c>
      <c r="H3464" s="32" t="s">
        <v>2775</v>
      </c>
      <c r="I3464" s="32" t="s">
        <v>4605</v>
      </c>
      <c r="J3464" s="35">
        <v>4.51</v>
      </c>
      <c r="K3464" s="35">
        <v>0</v>
      </c>
      <c r="L3464" s="35">
        <v>0</v>
      </c>
      <c r="M3464" s="35">
        <v>0</v>
      </c>
      <c r="N3464" s="32" t="s">
        <v>2197</v>
      </c>
      <c r="O3464" s="32" t="s">
        <v>18</v>
      </c>
      <c r="P3464" s="32">
        <v>1</v>
      </c>
      <c r="Q3464" s="32" t="s">
        <v>5705</v>
      </c>
    </row>
    <row r="3465" spans="1:17" hidden="1" x14ac:dyDescent="0.25">
      <c r="A3465" s="57">
        <v>42255.464277280094</v>
      </c>
      <c r="B3465" s="32" t="s">
        <v>21</v>
      </c>
      <c r="C3465" s="32" t="s">
        <v>3174</v>
      </c>
      <c r="D3465" s="32" t="s">
        <v>2432</v>
      </c>
      <c r="E3465" s="32" t="s">
        <v>9233</v>
      </c>
      <c r="F3465" s="32" t="s">
        <v>9234</v>
      </c>
      <c r="G3465" s="32" t="s">
        <v>5308</v>
      </c>
      <c r="H3465" s="32" t="s">
        <v>5309</v>
      </c>
      <c r="I3465" s="32" t="s">
        <v>4605</v>
      </c>
      <c r="J3465" s="35">
        <v>43.03</v>
      </c>
      <c r="K3465" s="35">
        <v>0</v>
      </c>
      <c r="L3465" s="35">
        <v>0</v>
      </c>
      <c r="M3465" s="35">
        <v>0</v>
      </c>
      <c r="N3465" s="32" t="s">
        <v>2197</v>
      </c>
      <c r="O3465" s="32" t="s">
        <v>18</v>
      </c>
      <c r="P3465" s="32">
        <v>1</v>
      </c>
      <c r="Q3465" s="32" t="s">
        <v>6399</v>
      </c>
    </row>
    <row r="3466" spans="1:17" hidden="1" x14ac:dyDescent="0.25">
      <c r="A3466" s="57">
        <v>42255.464277280094</v>
      </c>
      <c r="B3466" s="32" t="s">
        <v>21</v>
      </c>
      <c r="C3466" s="32" t="s">
        <v>3174</v>
      </c>
      <c r="D3466" s="32" t="s">
        <v>2432</v>
      </c>
      <c r="E3466" s="32" t="s">
        <v>9233</v>
      </c>
      <c r="F3466" s="32" t="s">
        <v>9234</v>
      </c>
      <c r="G3466" s="32" t="s">
        <v>2682</v>
      </c>
      <c r="H3466" s="32" t="s">
        <v>2683</v>
      </c>
      <c r="I3466" s="32" t="s">
        <v>4605</v>
      </c>
      <c r="J3466" s="35">
        <v>5.1100000000000003</v>
      </c>
      <c r="K3466" s="35">
        <v>0</v>
      </c>
      <c r="L3466" s="35">
        <v>0</v>
      </c>
      <c r="M3466" s="35">
        <v>0</v>
      </c>
      <c r="N3466" s="32" t="s">
        <v>2197</v>
      </c>
      <c r="O3466" s="32" t="s">
        <v>18</v>
      </c>
      <c r="P3466" s="32">
        <v>1</v>
      </c>
      <c r="Q3466" s="32" t="s">
        <v>6399</v>
      </c>
    </row>
    <row r="3467" spans="1:17" hidden="1" x14ac:dyDescent="0.25">
      <c r="A3467" s="57">
        <v>42255.464277280094</v>
      </c>
      <c r="B3467" s="32" t="s">
        <v>21</v>
      </c>
      <c r="C3467" s="32" t="s">
        <v>3174</v>
      </c>
      <c r="D3467" s="32" t="s">
        <v>2432</v>
      </c>
      <c r="E3467" s="32" t="s">
        <v>9233</v>
      </c>
      <c r="F3467" s="32" t="s">
        <v>9234</v>
      </c>
      <c r="G3467" s="32" t="s">
        <v>5189</v>
      </c>
      <c r="H3467" s="32" t="s">
        <v>5190</v>
      </c>
      <c r="I3467" s="32" t="s">
        <v>4605</v>
      </c>
      <c r="J3467" s="35">
        <v>975.6</v>
      </c>
      <c r="K3467" s="35">
        <v>0</v>
      </c>
      <c r="L3467" s="35">
        <v>0</v>
      </c>
      <c r="M3467" s="35">
        <v>0</v>
      </c>
      <c r="N3467" s="32" t="s">
        <v>2197</v>
      </c>
      <c r="O3467" s="32" t="s">
        <v>18</v>
      </c>
      <c r="P3467" s="32">
        <v>30</v>
      </c>
      <c r="Q3467" s="32" t="s">
        <v>6399</v>
      </c>
    </row>
    <row r="3468" spans="1:17" hidden="1" x14ac:dyDescent="0.25">
      <c r="A3468" s="57">
        <v>42255.464277280094</v>
      </c>
      <c r="B3468" s="32" t="s">
        <v>21</v>
      </c>
      <c r="C3468" s="32" t="s">
        <v>3174</v>
      </c>
      <c r="D3468" s="32" t="s">
        <v>2432</v>
      </c>
      <c r="E3468" s="32" t="s">
        <v>9233</v>
      </c>
      <c r="F3468" s="32" t="s">
        <v>9234</v>
      </c>
      <c r="G3468" s="32" t="s">
        <v>2774</v>
      </c>
      <c r="H3468" s="32" t="s">
        <v>2775</v>
      </c>
      <c r="I3468" s="32" t="s">
        <v>4605</v>
      </c>
      <c r="J3468" s="35">
        <v>135.30000000000001</v>
      </c>
      <c r="K3468" s="35">
        <v>0</v>
      </c>
      <c r="L3468" s="35">
        <v>0</v>
      </c>
      <c r="M3468" s="35">
        <v>0</v>
      </c>
      <c r="N3468" s="32" t="s">
        <v>2197</v>
      </c>
      <c r="O3468" s="32" t="s">
        <v>18</v>
      </c>
      <c r="P3468" s="32">
        <v>30</v>
      </c>
      <c r="Q3468" s="32" t="s">
        <v>6399</v>
      </c>
    </row>
    <row r="3469" spans="1:17" hidden="1" x14ac:dyDescent="0.25">
      <c r="A3469" s="57">
        <v>42255.46432994213</v>
      </c>
      <c r="B3469" s="32" t="s">
        <v>21</v>
      </c>
      <c r="C3469" s="32" t="s">
        <v>3174</v>
      </c>
      <c r="D3469" s="32" t="s">
        <v>2432</v>
      </c>
      <c r="E3469" s="32" t="s">
        <v>9233</v>
      </c>
      <c r="F3469" s="32" t="s">
        <v>9235</v>
      </c>
      <c r="G3469" s="32" t="s">
        <v>5308</v>
      </c>
      <c r="H3469" s="32" t="s">
        <v>5309</v>
      </c>
      <c r="I3469" s="32" t="s">
        <v>4605</v>
      </c>
      <c r="J3469" s="35">
        <v>43.03</v>
      </c>
      <c r="K3469" s="35">
        <v>0</v>
      </c>
      <c r="L3469" s="35">
        <v>0</v>
      </c>
      <c r="M3469" s="35">
        <v>0</v>
      </c>
      <c r="N3469" s="32" t="s">
        <v>2197</v>
      </c>
      <c r="O3469" s="32" t="s">
        <v>18</v>
      </c>
      <c r="P3469" s="32">
        <v>1</v>
      </c>
      <c r="Q3469" s="32" t="s">
        <v>6399</v>
      </c>
    </row>
    <row r="3470" spans="1:17" hidden="1" x14ac:dyDescent="0.25">
      <c r="A3470" s="57">
        <v>42255.46432994213</v>
      </c>
      <c r="B3470" s="32" t="s">
        <v>21</v>
      </c>
      <c r="C3470" s="32" t="s">
        <v>3174</v>
      </c>
      <c r="D3470" s="32" t="s">
        <v>2432</v>
      </c>
      <c r="E3470" s="32" t="s">
        <v>9233</v>
      </c>
      <c r="F3470" s="32" t="s">
        <v>9235</v>
      </c>
      <c r="G3470" s="32" t="s">
        <v>2682</v>
      </c>
      <c r="H3470" s="32" t="s">
        <v>2683</v>
      </c>
      <c r="I3470" s="32" t="s">
        <v>4605</v>
      </c>
      <c r="J3470" s="35">
        <v>5.1100000000000003</v>
      </c>
      <c r="K3470" s="35">
        <v>0</v>
      </c>
      <c r="L3470" s="35">
        <v>0</v>
      </c>
      <c r="M3470" s="35">
        <v>0</v>
      </c>
      <c r="N3470" s="32" t="s">
        <v>2197</v>
      </c>
      <c r="O3470" s="32" t="s">
        <v>18</v>
      </c>
      <c r="P3470" s="32">
        <v>1</v>
      </c>
      <c r="Q3470" s="32" t="s">
        <v>6399</v>
      </c>
    </row>
    <row r="3471" spans="1:17" hidden="1" x14ac:dyDescent="0.25">
      <c r="A3471" s="57">
        <v>42255.46432994213</v>
      </c>
      <c r="B3471" s="32" t="s">
        <v>21</v>
      </c>
      <c r="C3471" s="32" t="s">
        <v>3174</v>
      </c>
      <c r="D3471" s="32" t="s">
        <v>2432</v>
      </c>
      <c r="E3471" s="32" t="s">
        <v>9233</v>
      </c>
      <c r="F3471" s="32" t="s">
        <v>9235</v>
      </c>
      <c r="G3471" s="32" t="s">
        <v>5189</v>
      </c>
      <c r="H3471" s="32" t="s">
        <v>5190</v>
      </c>
      <c r="I3471" s="32" t="s">
        <v>4605</v>
      </c>
      <c r="J3471" s="35">
        <v>975.6</v>
      </c>
      <c r="K3471" s="35">
        <v>0</v>
      </c>
      <c r="L3471" s="35">
        <v>0</v>
      </c>
      <c r="M3471" s="35">
        <v>0</v>
      </c>
      <c r="N3471" s="32" t="s">
        <v>2197</v>
      </c>
      <c r="O3471" s="32" t="s">
        <v>18</v>
      </c>
      <c r="P3471" s="32">
        <v>30</v>
      </c>
      <c r="Q3471" s="32" t="s">
        <v>6399</v>
      </c>
    </row>
    <row r="3472" spans="1:17" hidden="1" x14ac:dyDescent="0.25">
      <c r="A3472" s="57">
        <v>42255.46432994213</v>
      </c>
      <c r="B3472" s="32" t="s">
        <v>21</v>
      </c>
      <c r="C3472" s="32" t="s">
        <v>3174</v>
      </c>
      <c r="D3472" s="32" t="s">
        <v>2432</v>
      </c>
      <c r="E3472" s="32" t="s">
        <v>9233</v>
      </c>
      <c r="F3472" s="32" t="s">
        <v>9235</v>
      </c>
      <c r="G3472" s="32" t="s">
        <v>2774</v>
      </c>
      <c r="H3472" s="32" t="s">
        <v>2775</v>
      </c>
      <c r="I3472" s="32" t="s">
        <v>4605</v>
      </c>
      <c r="J3472" s="35">
        <v>135.30000000000001</v>
      </c>
      <c r="K3472" s="35">
        <v>0</v>
      </c>
      <c r="L3472" s="35">
        <v>0</v>
      </c>
      <c r="M3472" s="35">
        <v>0</v>
      </c>
      <c r="N3472" s="32" t="s">
        <v>2197</v>
      </c>
      <c r="O3472" s="32" t="s">
        <v>18</v>
      </c>
      <c r="P3472" s="32">
        <v>30</v>
      </c>
      <c r="Q3472" s="32" t="s">
        <v>6399</v>
      </c>
    </row>
    <row r="3473" spans="1:17" hidden="1" x14ac:dyDescent="0.25">
      <c r="A3473" s="57">
        <v>42255.46610297454</v>
      </c>
      <c r="B3473" s="32" t="s">
        <v>70</v>
      </c>
      <c r="C3473" s="32" t="s">
        <v>2696</v>
      </c>
      <c r="D3473" s="32" t="s">
        <v>2697</v>
      </c>
      <c r="E3473" s="32" t="s">
        <v>9236</v>
      </c>
      <c r="F3473" s="32" t="s">
        <v>9237</v>
      </c>
      <c r="G3473" s="32" t="s">
        <v>5308</v>
      </c>
      <c r="H3473" s="32" t="s">
        <v>5309</v>
      </c>
      <c r="I3473" s="32" t="s">
        <v>4605</v>
      </c>
      <c r="J3473" s="35">
        <v>43.03</v>
      </c>
      <c r="K3473" s="35">
        <v>0</v>
      </c>
      <c r="L3473" s="35">
        <v>0</v>
      </c>
      <c r="M3473" s="35">
        <v>0</v>
      </c>
      <c r="N3473" s="32" t="s">
        <v>2197</v>
      </c>
      <c r="O3473" s="32" t="s">
        <v>18</v>
      </c>
      <c r="P3473" s="32">
        <v>1</v>
      </c>
      <c r="Q3473" s="32" t="s">
        <v>5537</v>
      </c>
    </row>
    <row r="3474" spans="1:17" hidden="1" x14ac:dyDescent="0.25">
      <c r="A3474" s="57">
        <v>42255.466145289349</v>
      </c>
      <c r="B3474" s="32" t="s">
        <v>70</v>
      </c>
      <c r="C3474" s="32" t="s">
        <v>2696</v>
      </c>
      <c r="D3474" s="32" t="s">
        <v>2697</v>
      </c>
      <c r="E3474" s="32" t="s">
        <v>9236</v>
      </c>
      <c r="F3474" s="32" t="s">
        <v>9238</v>
      </c>
      <c r="G3474" s="32" t="s">
        <v>5308</v>
      </c>
      <c r="H3474" s="32" t="s">
        <v>5309</v>
      </c>
      <c r="I3474" s="32" t="s">
        <v>4605</v>
      </c>
      <c r="J3474" s="35">
        <v>43.03</v>
      </c>
      <c r="K3474" s="35">
        <v>0</v>
      </c>
      <c r="L3474" s="35">
        <v>0</v>
      </c>
      <c r="M3474" s="35">
        <v>0</v>
      </c>
      <c r="N3474" s="32" t="s">
        <v>2197</v>
      </c>
      <c r="O3474" s="32" t="s">
        <v>18</v>
      </c>
      <c r="P3474" s="32">
        <v>1</v>
      </c>
      <c r="Q3474" s="32" t="s">
        <v>5537</v>
      </c>
    </row>
    <row r="3475" spans="1:17" hidden="1" x14ac:dyDescent="0.25">
      <c r="A3475" s="57">
        <v>42255.467435995371</v>
      </c>
      <c r="B3475" s="32" t="s">
        <v>4333</v>
      </c>
      <c r="C3475" s="32" t="s">
        <v>2696</v>
      </c>
      <c r="D3475" s="32" t="s">
        <v>2697</v>
      </c>
      <c r="E3475" s="32" t="s">
        <v>9239</v>
      </c>
      <c r="F3475" s="32" t="s">
        <v>9240</v>
      </c>
      <c r="G3475" s="32" t="s">
        <v>5308</v>
      </c>
      <c r="H3475" s="32" t="s">
        <v>5309</v>
      </c>
      <c r="I3475" s="32" t="s">
        <v>4605</v>
      </c>
      <c r="J3475" s="35">
        <v>43.03</v>
      </c>
      <c r="K3475" s="35">
        <v>0</v>
      </c>
      <c r="L3475" s="35">
        <v>0</v>
      </c>
      <c r="M3475" s="35">
        <v>0</v>
      </c>
      <c r="N3475" s="32" t="s">
        <v>2197</v>
      </c>
      <c r="O3475" s="32" t="s">
        <v>18</v>
      </c>
      <c r="P3475" s="32">
        <v>1</v>
      </c>
      <c r="Q3475" s="32" t="s">
        <v>5539</v>
      </c>
    </row>
    <row r="3476" spans="1:17" hidden="1" x14ac:dyDescent="0.25">
      <c r="A3476" s="57">
        <v>42255.467435995371</v>
      </c>
      <c r="B3476" s="32" t="s">
        <v>4333</v>
      </c>
      <c r="C3476" s="32" t="s">
        <v>2696</v>
      </c>
      <c r="D3476" s="32" t="s">
        <v>2697</v>
      </c>
      <c r="E3476" s="32" t="s">
        <v>9239</v>
      </c>
      <c r="F3476" s="32" t="s">
        <v>9240</v>
      </c>
      <c r="G3476" s="32" t="s">
        <v>2774</v>
      </c>
      <c r="H3476" s="32" t="s">
        <v>2775</v>
      </c>
      <c r="I3476" s="32" t="s">
        <v>4605</v>
      </c>
      <c r="J3476" s="35">
        <v>4.51</v>
      </c>
      <c r="K3476" s="35">
        <v>0</v>
      </c>
      <c r="L3476" s="35">
        <v>0</v>
      </c>
      <c r="M3476" s="35">
        <v>0</v>
      </c>
      <c r="N3476" s="32" t="s">
        <v>2197</v>
      </c>
      <c r="O3476" s="32" t="s">
        <v>18</v>
      </c>
      <c r="P3476" s="32">
        <v>1</v>
      </c>
      <c r="Q3476" s="32" t="s">
        <v>5539</v>
      </c>
    </row>
    <row r="3477" spans="1:17" hidden="1" x14ac:dyDescent="0.25">
      <c r="A3477" s="57">
        <v>42255.467490625</v>
      </c>
      <c r="B3477" s="32" t="s">
        <v>4333</v>
      </c>
      <c r="C3477" s="32" t="s">
        <v>2696</v>
      </c>
      <c r="D3477" s="32" t="s">
        <v>2697</v>
      </c>
      <c r="E3477" s="32" t="s">
        <v>9239</v>
      </c>
      <c r="F3477" s="32" t="s">
        <v>9241</v>
      </c>
      <c r="G3477" s="32" t="s">
        <v>5308</v>
      </c>
      <c r="H3477" s="32" t="s">
        <v>5309</v>
      </c>
      <c r="I3477" s="32" t="s">
        <v>4605</v>
      </c>
      <c r="J3477" s="35">
        <v>43.03</v>
      </c>
      <c r="K3477" s="35">
        <v>0</v>
      </c>
      <c r="L3477" s="35">
        <v>0</v>
      </c>
      <c r="M3477" s="35">
        <v>0</v>
      </c>
      <c r="N3477" s="32" t="s">
        <v>2197</v>
      </c>
      <c r="O3477" s="32" t="s">
        <v>18</v>
      </c>
      <c r="P3477" s="32">
        <v>1</v>
      </c>
      <c r="Q3477" s="32" t="s">
        <v>5539</v>
      </c>
    </row>
    <row r="3478" spans="1:17" hidden="1" x14ac:dyDescent="0.25">
      <c r="A3478" s="57">
        <v>42255.467490625</v>
      </c>
      <c r="B3478" s="32" t="s">
        <v>4333</v>
      </c>
      <c r="C3478" s="32" t="s">
        <v>2696</v>
      </c>
      <c r="D3478" s="32" t="s">
        <v>2697</v>
      </c>
      <c r="E3478" s="32" t="s">
        <v>9239</v>
      </c>
      <c r="F3478" s="32" t="s">
        <v>9241</v>
      </c>
      <c r="G3478" s="32" t="s">
        <v>2774</v>
      </c>
      <c r="H3478" s="32" t="s">
        <v>2775</v>
      </c>
      <c r="I3478" s="32" t="s">
        <v>4605</v>
      </c>
      <c r="J3478" s="35">
        <v>4.51</v>
      </c>
      <c r="K3478" s="35">
        <v>0</v>
      </c>
      <c r="L3478" s="35">
        <v>0</v>
      </c>
      <c r="M3478" s="35">
        <v>0</v>
      </c>
      <c r="N3478" s="32" t="s">
        <v>2197</v>
      </c>
      <c r="O3478" s="32" t="s">
        <v>18</v>
      </c>
      <c r="P3478" s="32">
        <v>1</v>
      </c>
      <c r="Q3478" s="32" t="s">
        <v>5539</v>
      </c>
    </row>
    <row r="3479" spans="1:17" hidden="1" x14ac:dyDescent="0.25">
      <c r="A3479" s="57">
        <v>42255.468786030091</v>
      </c>
      <c r="B3479" s="32" t="s">
        <v>4333</v>
      </c>
      <c r="C3479" s="32" t="s">
        <v>2696</v>
      </c>
      <c r="D3479" s="32" t="s">
        <v>2697</v>
      </c>
      <c r="E3479" s="32" t="s">
        <v>9242</v>
      </c>
      <c r="F3479" s="32" t="s">
        <v>9243</v>
      </c>
      <c r="G3479" s="32" t="s">
        <v>5308</v>
      </c>
      <c r="H3479" s="32" t="s">
        <v>5309</v>
      </c>
      <c r="I3479" s="32" t="s">
        <v>4605</v>
      </c>
      <c r="J3479" s="35">
        <v>43.03</v>
      </c>
      <c r="K3479" s="35">
        <v>0</v>
      </c>
      <c r="L3479" s="35">
        <v>0</v>
      </c>
      <c r="M3479" s="35">
        <v>0</v>
      </c>
      <c r="N3479" s="32" t="s">
        <v>2197</v>
      </c>
      <c r="O3479" s="32" t="s">
        <v>18</v>
      </c>
      <c r="P3479" s="32">
        <v>1</v>
      </c>
      <c r="Q3479" s="32" t="s">
        <v>5540</v>
      </c>
    </row>
    <row r="3480" spans="1:17" hidden="1" x14ac:dyDescent="0.25">
      <c r="A3480" s="57">
        <v>42255.468786030091</v>
      </c>
      <c r="B3480" s="32" t="s">
        <v>4333</v>
      </c>
      <c r="C3480" s="32" t="s">
        <v>2696</v>
      </c>
      <c r="D3480" s="32" t="s">
        <v>2697</v>
      </c>
      <c r="E3480" s="32" t="s">
        <v>9242</v>
      </c>
      <c r="F3480" s="32" t="s">
        <v>9243</v>
      </c>
      <c r="G3480" s="32" t="s">
        <v>2774</v>
      </c>
      <c r="H3480" s="32" t="s">
        <v>2775</v>
      </c>
      <c r="I3480" s="32" t="s">
        <v>4605</v>
      </c>
      <c r="J3480" s="35">
        <v>4.51</v>
      </c>
      <c r="K3480" s="35">
        <v>0</v>
      </c>
      <c r="L3480" s="35">
        <v>0</v>
      </c>
      <c r="M3480" s="35">
        <v>0</v>
      </c>
      <c r="N3480" s="32" t="s">
        <v>2197</v>
      </c>
      <c r="O3480" s="32" t="s">
        <v>18</v>
      </c>
      <c r="P3480" s="32">
        <v>1</v>
      </c>
      <c r="Q3480" s="32" t="s">
        <v>5540</v>
      </c>
    </row>
    <row r="3481" spans="1:17" hidden="1" x14ac:dyDescent="0.25">
      <c r="A3481" s="57">
        <v>42255.46883179398</v>
      </c>
      <c r="B3481" s="32" t="s">
        <v>4333</v>
      </c>
      <c r="C3481" s="32" t="s">
        <v>2696</v>
      </c>
      <c r="D3481" s="32" t="s">
        <v>2697</v>
      </c>
      <c r="E3481" s="32" t="s">
        <v>9242</v>
      </c>
      <c r="F3481" s="32" t="s">
        <v>9244</v>
      </c>
      <c r="G3481" s="32" t="s">
        <v>5308</v>
      </c>
      <c r="H3481" s="32" t="s">
        <v>5309</v>
      </c>
      <c r="I3481" s="32" t="s">
        <v>4605</v>
      </c>
      <c r="J3481" s="35">
        <v>43.03</v>
      </c>
      <c r="K3481" s="35">
        <v>0</v>
      </c>
      <c r="L3481" s="35">
        <v>0</v>
      </c>
      <c r="M3481" s="35">
        <v>0</v>
      </c>
      <c r="N3481" s="32" t="s">
        <v>2197</v>
      </c>
      <c r="O3481" s="32" t="s">
        <v>18</v>
      </c>
      <c r="P3481" s="32">
        <v>1</v>
      </c>
      <c r="Q3481" s="32" t="s">
        <v>5540</v>
      </c>
    </row>
    <row r="3482" spans="1:17" hidden="1" x14ac:dyDescent="0.25">
      <c r="A3482" s="57">
        <v>42255.46883179398</v>
      </c>
      <c r="B3482" s="32" t="s">
        <v>4333</v>
      </c>
      <c r="C3482" s="32" t="s">
        <v>2696</v>
      </c>
      <c r="D3482" s="32" t="s">
        <v>2697</v>
      </c>
      <c r="E3482" s="32" t="s">
        <v>9242</v>
      </c>
      <c r="F3482" s="32" t="s">
        <v>9244</v>
      </c>
      <c r="G3482" s="32" t="s">
        <v>2774</v>
      </c>
      <c r="H3482" s="32" t="s">
        <v>2775</v>
      </c>
      <c r="I3482" s="32" t="s">
        <v>4605</v>
      </c>
      <c r="J3482" s="35">
        <v>4.51</v>
      </c>
      <c r="K3482" s="35">
        <v>0</v>
      </c>
      <c r="L3482" s="35">
        <v>0</v>
      </c>
      <c r="M3482" s="35">
        <v>0</v>
      </c>
      <c r="N3482" s="32" t="s">
        <v>2197</v>
      </c>
      <c r="O3482" s="32" t="s">
        <v>18</v>
      </c>
      <c r="P3482" s="32">
        <v>1</v>
      </c>
      <c r="Q3482" s="32" t="s">
        <v>5540</v>
      </c>
    </row>
    <row r="3483" spans="1:17" hidden="1" x14ac:dyDescent="0.25">
      <c r="A3483" s="57">
        <v>42255.472309525459</v>
      </c>
      <c r="B3483" s="32" t="s">
        <v>4333</v>
      </c>
      <c r="C3483" s="32" t="s">
        <v>2696</v>
      </c>
      <c r="D3483" s="32" t="s">
        <v>2697</v>
      </c>
      <c r="E3483" s="32" t="s">
        <v>9245</v>
      </c>
      <c r="F3483" s="32" t="s">
        <v>9246</v>
      </c>
      <c r="G3483" s="32" t="s">
        <v>3247</v>
      </c>
      <c r="H3483" s="32" t="s">
        <v>3248</v>
      </c>
      <c r="I3483" s="32" t="s">
        <v>4605</v>
      </c>
      <c r="J3483" s="35">
        <v>50.88</v>
      </c>
      <c r="K3483" s="35">
        <v>0</v>
      </c>
      <c r="L3483" s="35">
        <v>0</v>
      </c>
      <c r="M3483" s="35">
        <v>0</v>
      </c>
      <c r="N3483" s="32" t="s">
        <v>2197</v>
      </c>
      <c r="O3483" s="32" t="s">
        <v>18</v>
      </c>
      <c r="P3483" s="32">
        <v>1</v>
      </c>
      <c r="Q3483" s="32" t="s">
        <v>5541</v>
      </c>
    </row>
    <row r="3484" spans="1:17" hidden="1" x14ac:dyDescent="0.25">
      <c r="A3484" s="57">
        <v>42255.472439583333</v>
      </c>
      <c r="B3484" s="32" t="s">
        <v>4333</v>
      </c>
      <c r="C3484" s="32" t="s">
        <v>2696</v>
      </c>
      <c r="D3484" s="32" t="s">
        <v>2697</v>
      </c>
      <c r="E3484" s="32" t="s">
        <v>9245</v>
      </c>
      <c r="F3484" s="32" t="s">
        <v>9247</v>
      </c>
      <c r="G3484" s="32" t="s">
        <v>3247</v>
      </c>
      <c r="H3484" s="32" t="s">
        <v>3248</v>
      </c>
      <c r="I3484" s="32" t="s">
        <v>4605</v>
      </c>
      <c r="J3484" s="35">
        <v>50.88</v>
      </c>
      <c r="K3484" s="35">
        <v>0</v>
      </c>
      <c r="L3484" s="35">
        <v>0</v>
      </c>
      <c r="M3484" s="35">
        <v>0</v>
      </c>
      <c r="N3484" s="32" t="s">
        <v>2197</v>
      </c>
      <c r="O3484" s="32" t="s">
        <v>18</v>
      </c>
      <c r="P3484" s="32">
        <v>1</v>
      </c>
      <c r="Q3484" s="32" t="s">
        <v>5541</v>
      </c>
    </row>
    <row r="3485" spans="1:17" hidden="1" x14ac:dyDescent="0.25">
      <c r="A3485" s="57">
        <v>42255.473955821763</v>
      </c>
      <c r="B3485" s="32" t="s">
        <v>4333</v>
      </c>
      <c r="C3485" s="32" t="s">
        <v>2696</v>
      </c>
      <c r="D3485" s="32" t="s">
        <v>2697</v>
      </c>
      <c r="E3485" s="32" t="s">
        <v>9248</v>
      </c>
      <c r="F3485" s="32" t="s">
        <v>9249</v>
      </c>
      <c r="G3485" s="32" t="s">
        <v>3040</v>
      </c>
      <c r="H3485" s="32" t="s">
        <v>3041</v>
      </c>
      <c r="I3485" s="32" t="s">
        <v>4605</v>
      </c>
      <c r="J3485" s="35">
        <v>29.15</v>
      </c>
      <c r="K3485" s="35">
        <v>0</v>
      </c>
      <c r="L3485" s="35">
        <v>0</v>
      </c>
      <c r="M3485" s="35">
        <v>0</v>
      </c>
      <c r="N3485" s="32" t="s">
        <v>2197</v>
      </c>
      <c r="O3485" s="32" t="s">
        <v>18</v>
      </c>
      <c r="P3485" s="32">
        <v>1</v>
      </c>
      <c r="Q3485" s="32" t="s">
        <v>5706</v>
      </c>
    </row>
    <row r="3486" spans="1:17" hidden="1" x14ac:dyDescent="0.25">
      <c r="A3486" s="57">
        <v>42255.473955821763</v>
      </c>
      <c r="B3486" s="32" t="s">
        <v>4333</v>
      </c>
      <c r="C3486" s="32" t="s">
        <v>2696</v>
      </c>
      <c r="D3486" s="32" t="s">
        <v>2697</v>
      </c>
      <c r="E3486" s="32" t="s">
        <v>9248</v>
      </c>
      <c r="F3486" s="32" t="s">
        <v>9249</v>
      </c>
      <c r="G3486" s="32" t="s">
        <v>3117</v>
      </c>
      <c r="H3486" s="32" t="s">
        <v>3118</v>
      </c>
      <c r="I3486" s="32" t="s">
        <v>4605</v>
      </c>
      <c r="J3486" s="35">
        <v>22.72</v>
      </c>
      <c r="K3486" s="35">
        <v>0</v>
      </c>
      <c r="L3486" s="35">
        <v>0</v>
      </c>
      <c r="M3486" s="35">
        <v>0</v>
      </c>
      <c r="N3486" s="32" t="s">
        <v>2197</v>
      </c>
      <c r="O3486" s="32" t="s">
        <v>18</v>
      </c>
      <c r="P3486" s="32">
        <v>1</v>
      </c>
      <c r="Q3486" s="32" t="s">
        <v>5706</v>
      </c>
    </row>
    <row r="3487" spans="1:17" hidden="1" x14ac:dyDescent="0.25">
      <c r="A3487" s="57">
        <v>42255.473955821763</v>
      </c>
      <c r="B3487" s="32" t="s">
        <v>4333</v>
      </c>
      <c r="C3487" s="32" t="s">
        <v>2696</v>
      </c>
      <c r="D3487" s="32" t="s">
        <v>2697</v>
      </c>
      <c r="E3487" s="32" t="s">
        <v>9248</v>
      </c>
      <c r="F3487" s="32" t="s">
        <v>9249</v>
      </c>
      <c r="G3487" s="32" t="s">
        <v>2994</v>
      </c>
      <c r="H3487" s="32" t="s">
        <v>2995</v>
      </c>
      <c r="I3487" s="32" t="s">
        <v>4605</v>
      </c>
      <c r="J3487" s="35">
        <v>3.59</v>
      </c>
      <c r="K3487" s="35">
        <v>0</v>
      </c>
      <c r="L3487" s="35">
        <v>0</v>
      </c>
      <c r="M3487" s="35">
        <v>0</v>
      </c>
      <c r="N3487" s="32" t="s">
        <v>2197</v>
      </c>
      <c r="O3487" s="32" t="s">
        <v>18</v>
      </c>
      <c r="P3487" s="32">
        <v>1</v>
      </c>
      <c r="Q3487" s="32" t="s">
        <v>5706</v>
      </c>
    </row>
    <row r="3488" spans="1:17" hidden="1" x14ac:dyDescent="0.25">
      <c r="A3488" s="57">
        <v>42255.474024340278</v>
      </c>
      <c r="B3488" s="32" t="s">
        <v>4333</v>
      </c>
      <c r="C3488" s="32" t="s">
        <v>2696</v>
      </c>
      <c r="D3488" s="32" t="s">
        <v>2697</v>
      </c>
      <c r="E3488" s="32" t="s">
        <v>9248</v>
      </c>
      <c r="F3488" s="32" t="s">
        <v>9250</v>
      </c>
      <c r="G3488" s="32" t="s">
        <v>3040</v>
      </c>
      <c r="H3488" s="32" t="s">
        <v>3041</v>
      </c>
      <c r="I3488" s="32" t="s">
        <v>4605</v>
      </c>
      <c r="J3488" s="35">
        <v>29.15</v>
      </c>
      <c r="K3488" s="35">
        <v>0</v>
      </c>
      <c r="L3488" s="35">
        <v>0</v>
      </c>
      <c r="M3488" s="35">
        <v>0</v>
      </c>
      <c r="N3488" s="32" t="s">
        <v>2197</v>
      </c>
      <c r="O3488" s="32" t="s">
        <v>18</v>
      </c>
      <c r="P3488" s="32">
        <v>1</v>
      </c>
      <c r="Q3488" s="32" t="s">
        <v>5706</v>
      </c>
    </row>
    <row r="3489" spans="1:17" hidden="1" x14ac:dyDescent="0.25">
      <c r="A3489" s="57">
        <v>42255.474024340278</v>
      </c>
      <c r="B3489" s="32" t="s">
        <v>4333</v>
      </c>
      <c r="C3489" s="32" t="s">
        <v>2696</v>
      </c>
      <c r="D3489" s="32" t="s">
        <v>2697</v>
      </c>
      <c r="E3489" s="32" t="s">
        <v>9248</v>
      </c>
      <c r="F3489" s="32" t="s">
        <v>9250</v>
      </c>
      <c r="G3489" s="32" t="s">
        <v>3117</v>
      </c>
      <c r="H3489" s="32" t="s">
        <v>3118</v>
      </c>
      <c r="I3489" s="32" t="s">
        <v>4605</v>
      </c>
      <c r="J3489" s="35">
        <v>22.72</v>
      </c>
      <c r="K3489" s="35">
        <v>0</v>
      </c>
      <c r="L3489" s="35">
        <v>0</v>
      </c>
      <c r="M3489" s="35">
        <v>0</v>
      </c>
      <c r="N3489" s="32" t="s">
        <v>2197</v>
      </c>
      <c r="O3489" s="32" t="s">
        <v>18</v>
      </c>
      <c r="P3489" s="32">
        <v>1</v>
      </c>
      <c r="Q3489" s="32" t="s">
        <v>5706</v>
      </c>
    </row>
    <row r="3490" spans="1:17" hidden="1" x14ac:dyDescent="0.25">
      <c r="A3490" s="57">
        <v>42255.474024340278</v>
      </c>
      <c r="B3490" s="32" t="s">
        <v>4333</v>
      </c>
      <c r="C3490" s="32" t="s">
        <v>2696</v>
      </c>
      <c r="D3490" s="32" t="s">
        <v>2697</v>
      </c>
      <c r="E3490" s="32" t="s">
        <v>9248</v>
      </c>
      <c r="F3490" s="32" t="s">
        <v>9250</v>
      </c>
      <c r="G3490" s="32" t="s">
        <v>2994</v>
      </c>
      <c r="H3490" s="32" t="s">
        <v>2995</v>
      </c>
      <c r="I3490" s="32" t="s">
        <v>4605</v>
      </c>
      <c r="J3490" s="35">
        <v>3.59</v>
      </c>
      <c r="K3490" s="35">
        <v>0</v>
      </c>
      <c r="L3490" s="35">
        <v>0</v>
      </c>
      <c r="M3490" s="35">
        <v>0</v>
      </c>
      <c r="N3490" s="32" t="s">
        <v>2197</v>
      </c>
      <c r="O3490" s="32" t="s">
        <v>18</v>
      </c>
      <c r="P3490" s="32">
        <v>1</v>
      </c>
      <c r="Q3490" s="32" t="s">
        <v>5706</v>
      </c>
    </row>
    <row r="3491" spans="1:17" x14ac:dyDescent="0.25">
      <c r="A3491" s="57">
        <v>42255.572661493054</v>
      </c>
      <c r="B3491" s="32"/>
      <c r="C3491" s="32" t="s">
        <v>655</v>
      </c>
      <c r="D3491" s="32" t="s">
        <v>334</v>
      </c>
      <c r="E3491" s="32" t="s">
        <v>6943</v>
      </c>
      <c r="F3491" s="32" t="s">
        <v>6944</v>
      </c>
      <c r="G3491" s="32" t="s">
        <v>58</v>
      </c>
      <c r="H3491" s="32" t="s">
        <v>59</v>
      </c>
      <c r="I3491" s="32" t="s">
        <v>2006</v>
      </c>
      <c r="J3491" s="35">
        <v>0</v>
      </c>
      <c r="K3491" s="35">
        <v>0</v>
      </c>
      <c r="L3491" s="35">
        <v>0</v>
      </c>
      <c r="M3491" s="35">
        <v>0</v>
      </c>
      <c r="N3491" s="32" t="s">
        <v>19</v>
      </c>
      <c r="O3491" s="32" t="s">
        <v>322</v>
      </c>
      <c r="P3491" s="32">
        <v>0</v>
      </c>
      <c r="Q3491" s="32"/>
    </row>
    <row r="3492" spans="1:17" x14ac:dyDescent="0.25">
      <c r="A3492" s="57">
        <v>42255.572925729168</v>
      </c>
      <c r="B3492" s="32"/>
      <c r="C3492" s="32" t="s">
        <v>655</v>
      </c>
      <c r="D3492" s="32" t="s">
        <v>334</v>
      </c>
      <c r="E3492" s="32" t="s">
        <v>6945</v>
      </c>
      <c r="F3492" s="32" t="s">
        <v>6946</v>
      </c>
      <c r="G3492" s="32" t="s">
        <v>58</v>
      </c>
      <c r="H3492" s="32" t="s">
        <v>59</v>
      </c>
      <c r="I3492" s="32" t="s">
        <v>2006</v>
      </c>
      <c r="J3492" s="35">
        <v>0</v>
      </c>
      <c r="K3492" s="35">
        <v>0</v>
      </c>
      <c r="L3492" s="35">
        <v>0</v>
      </c>
      <c r="M3492" s="35">
        <v>0</v>
      </c>
      <c r="N3492" s="32" t="s">
        <v>19</v>
      </c>
      <c r="O3492" s="32" t="s">
        <v>322</v>
      </c>
      <c r="P3492" s="32">
        <v>0</v>
      </c>
      <c r="Q3492" s="32"/>
    </row>
    <row r="3493" spans="1:17" x14ac:dyDescent="0.25">
      <c r="A3493" s="57">
        <v>42255.584054131941</v>
      </c>
      <c r="B3493" s="32" t="s">
        <v>22</v>
      </c>
      <c r="C3493" s="32" t="s">
        <v>6947</v>
      </c>
      <c r="D3493" s="32" t="s">
        <v>6948</v>
      </c>
      <c r="E3493" s="32" t="s">
        <v>6949</v>
      </c>
      <c r="F3493" s="32" t="s">
        <v>6950</v>
      </c>
      <c r="G3493" s="32" t="s">
        <v>329</v>
      </c>
      <c r="H3493" s="32" t="s">
        <v>328</v>
      </c>
      <c r="I3493" s="32" t="s">
        <v>2006</v>
      </c>
      <c r="J3493" s="35">
        <v>0</v>
      </c>
      <c r="K3493" s="35">
        <v>0</v>
      </c>
      <c r="L3493" s="35">
        <v>0</v>
      </c>
      <c r="M3493" s="35">
        <v>0</v>
      </c>
      <c r="N3493" s="32" t="s">
        <v>19</v>
      </c>
      <c r="O3493" s="32" t="s">
        <v>27</v>
      </c>
      <c r="P3493" s="32">
        <v>0</v>
      </c>
      <c r="Q3493" s="32"/>
    </row>
    <row r="3494" spans="1:17" x14ac:dyDescent="0.25">
      <c r="A3494" s="57">
        <v>42255.584054131941</v>
      </c>
      <c r="B3494" s="32" t="s">
        <v>22</v>
      </c>
      <c r="C3494" s="32" t="s">
        <v>6947</v>
      </c>
      <c r="D3494" s="32" t="s">
        <v>6948</v>
      </c>
      <c r="E3494" s="32" t="s">
        <v>6949</v>
      </c>
      <c r="F3494" s="32" t="s">
        <v>6950</v>
      </c>
      <c r="G3494" s="32" t="s">
        <v>329</v>
      </c>
      <c r="H3494" s="32" t="s">
        <v>328</v>
      </c>
      <c r="I3494" s="32" t="s">
        <v>2006</v>
      </c>
      <c r="J3494" s="35">
        <v>0</v>
      </c>
      <c r="K3494" s="35">
        <v>0</v>
      </c>
      <c r="L3494" s="35">
        <v>0</v>
      </c>
      <c r="M3494" s="35">
        <v>0</v>
      </c>
      <c r="N3494" s="32" t="s">
        <v>19</v>
      </c>
      <c r="O3494" s="32" t="s">
        <v>27</v>
      </c>
      <c r="P3494" s="32">
        <v>2</v>
      </c>
      <c r="Q3494" s="32"/>
    </row>
    <row r="3495" spans="1:17" x14ac:dyDescent="0.25">
      <c r="A3495" s="57">
        <v>42255.584054131941</v>
      </c>
      <c r="B3495" s="32" t="s">
        <v>22</v>
      </c>
      <c r="C3495" s="32" t="s">
        <v>6947</v>
      </c>
      <c r="D3495" s="32" t="s">
        <v>6948</v>
      </c>
      <c r="E3495" s="32" t="s">
        <v>6949</v>
      </c>
      <c r="F3495" s="32" t="s">
        <v>6950</v>
      </c>
      <c r="G3495" s="32" t="s">
        <v>25</v>
      </c>
      <c r="H3495" s="32" t="s">
        <v>26</v>
      </c>
      <c r="I3495" s="32" t="s">
        <v>2006</v>
      </c>
      <c r="J3495" s="35">
        <v>0</v>
      </c>
      <c r="K3495" s="35">
        <v>0</v>
      </c>
      <c r="L3495" s="35">
        <v>0</v>
      </c>
      <c r="M3495" s="35">
        <v>0</v>
      </c>
      <c r="N3495" s="32" t="s">
        <v>19</v>
      </c>
      <c r="O3495" s="32" t="s">
        <v>27</v>
      </c>
      <c r="P3495" s="32">
        <v>3.5</v>
      </c>
      <c r="Q3495" s="32"/>
    </row>
    <row r="3496" spans="1:17" x14ac:dyDescent="0.25">
      <c r="A3496" s="57">
        <v>42255.584248726853</v>
      </c>
      <c r="B3496" s="32"/>
      <c r="C3496" s="32" t="s">
        <v>5973</v>
      </c>
      <c r="D3496" s="32" t="s">
        <v>5974</v>
      </c>
      <c r="E3496" s="32" t="s">
        <v>6951</v>
      </c>
      <c r="F3496" s="32" t="s">
        <v>6952</v>
      </c>
      <c r="G3496" s="32" t="s">
        <v>39</v>
      </c>
      <c r="H3496" s="32" t="s">
        <v>40</v>
      </c>
      <c r="I3496" s="32" t="s">
        <v>2013</v>
      </c>
      <c r="J3496" s="35">
        <v>0</v>
      </c>
      <c r="K3496" s="35">
        <v>0</v>
      </c>
      <c r="L3496" s="35">
        <v>0</v>
      </c>
      <c r="M3496" s="35">
        <v>0</v>
      </c>
      <c r="N3496" s="32" t="s">
        <v>17</v>
      </c>
      <c r="O3496" s="32" t="s">
        <v>41</v>
      </c>
      <c r="P3496" s="32">
        <v>1</v>
      </c>
      <c r="Q3496" s="32"/>
    </row>
    <row r="3497" spans="1:17" x14ac:dyDescent="0.25">
      <c r="A3497" s="57">
        <v>42255.588804664352</v>
      </c>
      <c r="B3497" s="32"/>
      <c r="C3497" s="32" t="s">
        <v>5355</v>
      </c>
      <c r="D3497" s="32" t="s">
        <v>323</v>
      </c>
      <c r="E3497" s="32" t="s">
        <v>6953</v>
      </c>
      <c r="F3497" s="32" t="s">
        <v>6954</v>
      </c>
      <c r="G3497" s="32" t="s">
        <v>58</v>
      </c>
      <c r="H3497" s="32" t="s">
        <v>59</v>
      </c>
      <c r="I3497" s="32" t="s">
        <v>2006</v>
      </c>
      <c r="J3497" s="35">
        <v>0</v>
      </c>
      <c r="K3497" s="35">
        <v>0</v>
      </c>
      <c r="L3497" s="35">
        <v>0</v>
      </c>
      <c r="M3497" s="35">
        <v>0</v>
      </c>
      <c r="N3497" s="32" t="s">
        <v>19</v>
      </c>
      <c r="O3497" s="32" t="s">
        <v>322</v>
      </c>
      <c r="P3497" s="32">
        <v>0</v>
      </c>
      <c r="Q3497" s="32"/>
    </row>
    <row r="3498" spans="1:17" x14ac:dyDescent="0.25">
      <c r="A3498" s="57">
        <v>42255.590431944445</v>
      </c>
      <c r="B3498" s="32"/>
      <c r="C3498" s="32" t="s">
        <v>736</v>
      </c>
      <c r="D3498" s="32" t="s">
        <v>334</v>
      </c>
      <c r="E3498" s="32" t="s">
        <v>6955</v>
      </c>
      <c r="F3498" s="32" t="s">
        <v>6956</v>
      </c>
      <c r="G3498" s="32" t="s">
        <v>58</v>
      </c>
      <c r="H3498" s="32" t="s">
        <v>59</v>
      </c>
      <c r="I3498" s="32" t="s">
        <v>2006</v>
      </c>
      <c r="J3498" s="35">
        <v>0</v>
      </c>
      <c r="K3498" s="35">
        <v>0</v>
      </c>
      <c r="L3498" s="35">
        <v>0</v>
      </c>
      <c r="M3498" s="35">
        <v>0</v>
      </c>
      <c r="N3498" s="32" t="s">
        <v>19</v>
      </c>
      <c r="O3498" s="32" t="s">
        <v>322</v>
      </c>
      <c r="P3498" s="32">
        <v>0</v>
      </c>
      <c r="Q3498" s="32"/>
    </row>
    <row r="3499" spans="1:17" x14ac:dyDescent="0.25">
      <c r="A3499" s="57">
        <v>42255.603743749998</v>
      </c>
      <c r="B3499" s="32"/>
      <c r="C3499" s="32" t="s">
        <v>736</v>
      </c>
      <c r="D3499" s="32" t="s">
        <v>334</v>
      </c>
      <c r="E3499" s="32" t="s">
        <v>6957</v>
      </c>
      <c r="F3499" s="32" t="s">
        <v>6958</v>
      </c>
      <c r="G3499" s="32" t="s">
        <v>58</v>
      </c>
      <c r="H3499" s="32" t="s">
        <v>59</v>
      </c>
      <c r="I3499" s="32" t="s">
        <v>2006</v>
      </c>
      <c r="J3499" s="35">
        <v>0</v>
      </c>
      <c r="K3499" s="35">
        <v>0</v>
      </c>
      <c r="L3499" s="35">
        <v>0</v>
      </c>
      <c r="M3499" s="35">
        <v>0</v>
      </c>
      <c r="N3499" s="32" t="s">
        <v>19</v>
      </c>
      <c r="O3499" s="32" t="s">
        <v>322</v>
      </c>
      <c r="P3499" s="32">
        <v>0</v>
      </c>
      <c r="Q3499" s="32"/>
    </row>
    <row r="3500" spans="1:17" x14ac:dyDescent="0.25">
      <c r="A3500" s="57">
        <v>42255.639828472224</v>
      </c>
      <c r="B3500" s="32"/>
      <c r="C3500" s="32" t="s">
        <v>5973</v>
      </c>
      <c r="D3500" s="32" t="s">
        <v>5974</v>
      </c>
      <c r="E3500" s="32" t="s">
        <v>6951</v>
      </c>
      <c r="F3500" s="32" t="s">
        <v>6959</v>
      </c>
      <c r="G3500" s="32" t="s">
        <v>39</v>
      </c>
      <c r="H3500" s="32" t="s">
        <v>40</v>
      </c>
      <c r="I3500" s="32" t="s">
        <v>2013</v>
      </c>
      <c r="J3500" s="35">
        <v>0</v>
      </c>
      <c r="K3500" s="35">
        <v>0</v>
      </c>
      <c r="L3500" s="35">
        <v>0</v>
      </c>
      <c r="M3500" s="35">
        <v>0</v>
      </c>
      <c r="N3500" s="32" t="s">
        <v>17</v>
      </c>
      <c r="O3500" s="32" t="s">
        <v>41</v>
      </c>
      <c r="P3500" s="32">
        <v>1</v>
      </c>
      <c r="Q3500" s="32"/>
    </row>
    <row r="3501" spans="1:17" x14ac:dyDescent="0.25">
      <c r="A3501" s="57">
        <v>42255.646344872686</v>
      </c>
      <c r="B3501" s="32" t="s">
        <v>22</v>
      </c>
      <c r="C3501" s="32" t="s">
        <v>5973</v>
      </c>
      <c r="D3501" s="32" t="s">
        <v>5974</v>
      </c>
      <c r="E3501" s="32" t="s">
        <v>6951</v>
      </c>
      <c r="F3501" s="32" t="s">
        <v>6960</v>
      </c>
      <c r="G3501" s="32" t="s">
        <v>39</v>
      </c>
      <c r="H3501" s="32" t="s">
        <v>40</v>
      </c>
      <c r="I3501" s="32" t="s">
        <v>2013</v>
      </c>
      <c r="J3501" s="35">
        <v>0</v>
      </c>
      <c r="K3501" s="35">
        <v>0</v>
      </c>
      <c r="L3501" s="35">
        <v>0</v>
      </c>
      <c r="M3501" s="35">
        <v>0</v>
      </c>
      <c r="N3501" s="32" t="s">
        <v>17</v>
      </c>
      <c r="O3501" s="32" t="s">
        <v>41</v>
      </c>
      <c r="P3501" s="32">
        <v>1</v>
      </c>
      <c r="Q3501" s="32"/>
    </row>
    <row r="3502" spans="1:17" hidden="1" x14ac:dyDescent="0.25">
      <c r="A3502" s="57">
        <v>42255.65108113426</v>
      </c>
      <c r="B3502" s="32" t="s">
        <v>21</v>
      </c>
      <c r="C3502" s="32" t="s">
        <v>2996</v>
      </c>
      <c r="D3502" s="32" t="s">
        <v>2997</v>
      </c>
      <c r="E3502" s="32" t="s">
        <v>9251</v>
      </c>
      <c r="F3502" s="32" t="s">
        <v>9252</v>
      </c>
      <c r="G3502" s="32" t="s">
        <v>5308</v>
      </c>
      <c r="H3502" s="32" t="s">
        <v>5309</v>
      </c>
      <c r="I3502" s="32" t="s">
        <v>4605</v>
      </c>
      <c r="J3502" s="35">
        <v>15060.5</v>
      </c>
      <c r="K3502" s="35">
        <v>0</v>
      </c>
      <c r="L3502" s="35">
        <v>0</v>
      </c>
      <c r="M3502" s="35">
        <v>0</v>
      </c>
      <c r="N3502" s="32" t="s">
        <v>2197</v>
      </c>
      <c r="O3502" s="32" t="s">
        <v>18</v>
      </c>
      <c r="P3502" s="32">
        <v>350</v>
      </c>
      <c r="Q3502" s="32" t="s">
        <v>5772</v>
      </c>
    </row>
    <row r="3503" spans="1:17" hidden="1" x14ac:dyDescent="0.25">
      <c r="A3503" s="57">
        <v>42255.65108113426</v>
      </c>
      <c r="B3503" s="32" t="s">
        <v>21</v>
      </c>
      <c r="C3503" s="32" t="s">
        <v>2996</v>
      </c>
      <c r="D3503" s="32" t="s">
        <v>2997</v>
      </c>
      <c r="E3503" s="32" t="s">
        <v>9251</v>
      </c>
      <c r="F3503" s="32" t="s">
        <v>9252</v>
      </c>
      <c r="G3503" s="32" t="s">
        <v>3000</v>
      </c>
      <c r="H3503" s="32" t="s">
        <v>3001</v>
      </c>
      <c r="I3503" s="32" t="s">
        <v>4605</v>
      </c>
      <c r="J3503" s="35">
        <v>1772.97</v>
      </c>
      <c r="K3503" s="35">
        <v>0</v>
      </c>
      <c r="L3503" s="35">
        <v>0</v>
      </c>
      <c r="M3503" s="35">
        <v>0</v>
      </c>
      <c r="N3503" s="32" t="s">
        <v>2197</v>
      </c>
      <c r="O3503" s="32" t="s">
        <v>18</v>
      </c>
      <c r="P3503" s="32">
        <v>339</v>
      </c>
      <c r="Q3503" s="32" t="s">
        <v>5772</v>
      </c>
    </row>
    <row r="3504" spans="1:17" hidden="1" x14ac:dyDescent="0.25">
      <c r="A3504" s="57">
        <v>42255.65108113426</v>
      </c>
      <c r="B3504" s="32" t="s">
        <v>21</v>
      </c>
      <c r="C3504" s="32" t="s">
        <v>2996</v>
      </c>
      <c r="D3504" s="32" t="s">
        <v>2997</v>
      </c>
      <c r="E3504" s="32" t="s">
        <v>9251</v>
      </c>
      <c r="F3504" s="32" t="s">
        <v>9252</v>
      </c>
      <c r="G3504" s="32" t="s">
        <v>5310</v>
      </c>
      <c r="H3504" s="32" t="s">
        <v>5311</v>
      </c>
      <c r="I3504" s="32" t="s">
        <v>4605</v>
      </c>
      <c r="J3504" s="35">
        <v>3545.5</v>
      </c>
      <c r="K3504" s="35">
        <v>0</v>
      </c>
      <c r="L3504" s="35">
        <v>0</v>
      </c>
      <c r="M3504" s="35">
        <v>0</v>
      </c>
      <c r="N3504" s="32" t="s">
        <v>2197</v>
      </c>
      <c r="O3504" s="32" t="s">
        <v>18</v>
      </c>
      <c r="P3504" s="32">
        <v>350</v>
      </c>
      <c r="Q3504" s="32" t="s">
        <v>5772</v>
      </c>
    </row>
    <row r="3505" spans="1:17" hidden="1" x14ac:dyDescent="0.25">
      <c r="A3505" s="57">
        <v>42255.65108113426</v>
      </c>
      <c r="B3505" s="32" t="s">
        <v>21</v>
      </c>
      <c r="C3505" s="32" t="s">
        <v>2996</v>
      </c>
      <c r="D3505" s="32" t="s">
        <v>2997</v>
      </c>
      <c r="E3505" s="32" t="s">
        <v>9251</v>
      </c>
      <c r="F3505" s="32" t="s">
        <v>9252</v>
      </c>
      <c r="G3505" s="32" t="s">
        <v>3237</v>
      </c>
      <c r="H3505" s="32" t="s">
        <v>3238</v>
      </c>
      <c r="I3505" s="32" t="s">
        <v>4605</v>
      </c>
      <c r="J3505" s="35">
        <v>6592</v>
      </c>
      <c r="K3505" s="35">
        <v>0</v>
      </c>
      <c r="L3505" s="35">
        <v>0</v>
      </c>
      <c r="M3505" s="35">
        <v>0</v>
      </c>
      <c r="N3505" s="32" t="s">
        <v>2197</v>
      </c>
      <c r="O3505" s="32" t="s">
        <v>18</v>
      </c>
      <c r="P3505" s="32">
        <v>320</v>
      </c>
      <c r="Q3505" s="32" t="s">
        <v>5772</v>
      </c>
    </row>
    <row r="3506" spans="1:17" hidden="1" x14ac:dyDescent="0.25">
      <c r="A3506" s="57">
        <v>42255.65108113426</v>
      </c>
      <c r="B3506" s="32" t="s">
        <v>21</v>
      </c>
      <c r="C3506" s="32" t="s">
        <v>2996</v>
      </c>
      <c r="D3506" s="32" t="s">
        <v>2997</v>
      </c>
      <c r="E3506" s="32" t="s">
        <v>9251</v>
      </c>
      <c r="F3506" s="32" t="s">
        <v>9252</v>
      </c>
      <c r="G3506" s="32" t="s">
        <v>3000</v>
      </c>
      <c r="H3506" s="32" t="s">
        <v>3001</v>
      </c>
      <c r="I3506" s="32" t="s">
        <v>4605</v>
      </c>
      <c r="J3506" s="35">
        <v>1673.6</v>
      </c>
      <c r="K3506" s="35">
        <v>0</v>
      </c>
      <c r="L3506" s="35">
        <v>0</v>
      </c>
      <c r="M3506" s="35">
        <v>0</v>
      </c>
      <c r="N3506" s="32" t="s">
        <v>2197</v>
      </c>
      <c r="O3506" s="32" t="s">
        <v>18</v>
      </c>
      <c r="P3506" s="32">
        <v>320</v>
      </c>
      <c r="Q3506" s="32" t="s">
        <v>5772</v>
      </c>
    </row>
    <row r="3507" spans="1:17" hidden="1" x14ac:dyDescent="0.25">
      <c r="A3507" s="57">
        <v>42255.65114332176</v>
      </c>
      <c r="B3507" s="32" t="s">
        <v>21</v>
      </c>
      <c r="C3507" s="32" t="s">
        <v>2996</v>
      </c>
      <c r="D3507" s="32" t="s">
        <v>2997</v>
      </c>
      <c r="E3507" s="32" t="s">
        <v>9251</v>
      </c>
      <c r="F3507" s="32" t="s">
        <v>9253</v>
      </c>
      <c r="G3507" s="32" t="s">
        <v>5308</v>
      </c>
      <c r="H3507" s="32" t="s">
        <v>5309</v>
      </c>
      <c r="I3507" s="32" t="s">
        <v>4605</v>
      </c>
      <c r="J3507" s="35">
        <v>15060.5</v>
      </c>
      <c r="K3507" s="35">
        <v>0</v>
      </c>
      <c r="L3507" s="35">
        <v>0</v>
      </c>
      <c r="M3507" s="35">
        <v>0</v>
      </c>
      <c r="N3507" s="32" t="s">
        <v>2197</v>
      </c>
      <c r="O3507" s="32" t="s">
        <v>18</v>
      </c>
      <c r="P3507" s="32">
        <v>350</v>
      </c>
      <c r="Q3507" s="32" t="s">
        <v>5772</v>
      </c>
    </row>
    <row r="3508" spans="1:17" hidden="1" x14ac:dyDescent="0.25">
      <c r="A3508" s="57">
        <v>42255.65114332176</v>
      </c>
      <c r="B3508" s="32" t="s">
        <v>21</v>
      </c>
      <c r="C3508" s="32" t="s">
        <v>2996</v>
      </c>
      <c r="D3508" s="32" t="s">
        <v>2997</v>
      </c>
      <c r="E3508" s="32" t="s">
        <v>9251</v>
      </c>
      <c r="F3508" s="32" t="s">
        <v>9253</v>
      </c>
      <c r="G3508" s="32" t="s">
        <v>3000</v>
      </c>
      <c r="H3508" s="32" t="s">
        <v>3001</v>
      </c>
      <c r="I3508" s="32" t="s">
        <v>4605</v>
      </c>
      <c r="J3508" s="35">
        <v>1772.97</v>
      </c>
      <c r="K3508" s="35">
        <v>0</v>
      </c>
      <c r="L3508" s="35">
        <v>0</v>
      </c>
      <c r="M3508" s="35">
        <v>0</v>
      </c>
      <c r="N3508" s="32" t="s">
        <v>2197</v>
      </c>
      <c r="O3508" s="32" t="s">
        <v>18</v>
      </c>
      <c r="P3508" s="32">
        <v>339</v>
      </c>
      <c r="Q3508" s="32" t="s">
        <v>5772</v>
      </c>
    </row>
    <row r="3509" spans="1:17" hidden="1" x14ac:dyDescent="0.25">
      <c r="A3509" s="57">
        <v>42255.65114332176</v>
      </c>
      <c r="B3509" s="32" t="s">
        <v>21</v>
      </c>
      <c r="C3509" s="32" t="s">
        <v>2996</v>
      </c>
      <c r="D3509" s="32" t="s">
        <v>2997</v>
      </c>
      <c r="E3509" s="32" t="s">
        <v>9251</v>
      </c>
      <c r="F3509" s="32" t="s">
        <v>9253</v>
      </c>
      <c r="G3509" s="32" t="s">
        <v>5310</v>
      </c>
      <c r="H3509" s="32" t="s">
        <v>5311</v>
      </c>
      <c r="I3509" s="32" t="s">
        <v>4605</v>
      </c>
      <c r="J3509" s="35">
        <v>3545.5</v>
      </c>
      <c r="K3509" s="35">
        <v>0</v>
      </c>
      <c r="L3509" s="35">
        <v>0</v>
      </c>
      <c r="M3509" s="35">
        <v>0</v>
      </c>
      <c r="N3509" s="32" t="s">
        <v>2197</v>
      </c>
      <c r="O3509" s="32" t="s">
        <v>18</v>
      </c>
      <c r="P3509" s="32">
        <v>350</v>
      </c>
      <c r="Q3509" s="32" t="s">
        <v>5772</v>
      </c>
    </row>
    <row r="3510" spans="1:17" hidden="1" x14ac:dyDescent="0.25">
      <c r="A3510" s="57">
        <v>42255.65114332176</v>
      </c>
      <c r="B3510" s="32" t="s">
        <v>21</v>
      </c>
      <c r="C3510" s="32" t="s">
        <v>2996</v>
      </c>
      <c r="D3510" s="32" t="s">
        <v>2997</v>
      </c>
      <c r="E3510" s="32" t="s">
        <v>9251</v>
      </c>
      <c r="F3510" s="32" t="s">
        <v>9253</v>
      </c>
      <c r="G3510" s="32" t="s">
        <v>3237</v>
      </c>
      <c r="H3510" s="32" t="s">
        <v>3238</v>
      </c>
      <c r="I3510" s="32" t="s">
        <v>4605</v>
      </c>
      <c r="J3510" s="35">
        <v>6592</v>
      </c>
      <c r="K3510" s="35">
        <v>0</v>
      </c>
      <c r="L3510" s="35">
        <v>0</v>
      </c>
      <c r="M3510" s="35">
        <v>0</v>
      </c>
      <c r="N3510" s="32" t="s">
        <v>2197</v>
      </c>
      <c r="O3510" s="32" t="s">
        <v>18</v>
      </c>
      <c r="P3510" s="32">
        <v>320</v>
      </c>
      <c r="Q3510" s="32" t="s">
        <v>5772</v>
      </c>
    </row>
    <row r="3511" spans="1:17" hidden="1" x14ac:dyDescent="0.25">
      <c r="A3511" s="57">
        <v>42255.65114332176</v>
      </c>
      <c r="B3511" s="32" t="s">
        <v>21</v>
      </c>
      <c r="C3511" s="32" t="s">
        <v>2996</v>
      </c>
      <c r="D3511" s="32" t="s">
        <v>2997</v>
      </c>
      <c r="E3511" s="32" t="s">
        <v>9251</v>
      </c>
      <c r="F3511" s="32" t="s">
        <v>9253</v>
      </c>
      <c r="G3511" s="32" t="s">
        <v>3000</v>
      </c>
      <c r="H3511" s="32" t="s">
        <v>3001</v>
      </c>
      <c r="I3511" s="32" t="s">
        <v>4605</v>
      </c>
      <c r="J3511" s="35">
        <v>1673.6</v>
      </c>
      <c r="K3511" s="35">
        <v>0</v>
      </c>
      <c r="L3511" s="35">
        <v>0</v>
      </c>
      <c r="M3511" s="35">
        <v>0</v>
      </c>
      <c r="N3511" s="32" t="s">
        <v>2197</v>
      </c>
      <c r="O3511" s="32" t="s">
        <v>18</v>
      </c>
      <c r="P3511" s="32">
        <v>320</v>
      </c>
      <c r="Q3511" s="32" t="s">
        <v>5772</v>
      </c>
    </row>
    <row r="3512" spans="1:17" hidden="1" x14ac:dyDescent="0.25">
      <c r="A3512" s="57">
        <v>42255.653911608795</v>
      </c>
      <c r="B3512" s="32" t="s">
        <v>4333</v>
      </c>
      <c r="C3512" s="32" t="s">
        <v>2696</v>
      </c>
      <c r="D3512" s="32" t="s">
        <v>2697</v>
      </c>
      <c r="E3512" s="32" t="s">
        <v>9254</v>
      </c>
      <c r="F3512" s="32" t="s">
        <v>9255</v>
      </c>
      <c r="G3512" s="32" t="s">
        <v>3372</v>
      </c>
      <c r="H3512" s="32" t="s">
        <v>3373</v>
      </c>
      <c r="I3512" s="32" t="s">
        <v>4605</v>
      </c>
      <c r="J3512" s="35">
        <v>89.74</v>
      </c>
      <c r="K3512" s="35">
        <v>0</v>
      </c>
      <c r="L3512" s="35">
        <v>0</v>
      </c>
      <c r="M3512" s="35">
        <v>0</v>
      </c>
      <c r="N3512" s="32" t="s">
        <v>2197</v>
      </c>
      <c r="O3512" s="32" t="s">
        <v>18</v>
      </c>
      <c r="P3512" s="32">
        <v>2</v>
      </c>
      <c r="Q3512" s="32" t="s">
        <v>5708</v>
      </c>
    </row>
    <row r="3513" spans="1:17" hidden="1" x14ac:dyDescent="0.25">
      <c r="A3513" s="57">
        <v>42255.653972187501</v>
      </c>
      <c r="B3513" s="32" t="s">
        <v>4333</v>
      </c>
      <c r="C3513" s="32" t="s">
        <v>2696</v>
      </c>
      <c r="D3513" s="32" t="s">
        <v>2697</v>
      </c>
      <c r="E3513" s="32" t="s">
        <v>9254</v>
      </c>
      <c r="F3513" s="32" t="s">
        <v>9256</v>
      </c>
      <c r="G3513" s="32" t="s">
        <v>3372</v>
      </c>
      <c r="H3513" s="32" t="s">
        <v>3373</v>
      </c>
      <c r="I3513" s="32" t="s">
        <v>4605</v>
      </c>
      <c r="J3513" s="35">
        <v>89.74</v>
      </c>
      <c r="K3513" s="35">
        <v>0</v>
      </c>
      <c r="L3513" s="35">
        <v>0</v>
      </c>
      <c r="M3513" s="35">
        <v>0</v>
      </c>
      <c r="N3513" s="32" t="s">
        <v>2197</v>
      </c>
      <c r="O3513" s="32" t="s">
        <v>18</v>
      </c>
      <c r="P3513" s="32">
        <v>2</v>
      </c>
      <c r="Q3513" s="32" t="s">
        <v>5708</v>
      </c>
    </row>
    <row r="3514" spans="1:17" hidden="1" x14ac:dyDescent="0.25">
      <c r="A3514" s="57">
        <v>42255.655420405092</v>
      </c>
      <c r="B3514" s="32" t="s">
        <v>4333</v>
      </c>
      <c r="C3514" s="32" t="s">
        <v>2696</v>
      </c>
      <c r="D3514" s="32" t="s">
        <v>2697</v>
      </c>
      <c r="E3514" s="32" t="s">
        <v>9257</v>
      </c>
      <c r="F3514" s="32" t="s">
        <v>9258</v>
      </c>
      <c r="G3514" s="32" t="s">
        <v>5308</v>
      </c>
      <c r="H3514" s="32" t="s">
        <v>5309</v>
      </c>
      <c r="I3514" s="32" t="s">
        <v>4605</v>
      </c>
      <c r="J3514" s="35">
        <v>172.12</v>
      </c>
      <c r="K3514" s="35">
        <v>0</v>
      </c>
      <c r="L3514" s="35">
        <v>0</v>
      </c>
      <c r="M3514" s="35">
        <v>0</v>
      </c>
      <c r="N3514" s="32" t="s">
        <v>2197</v>
      </c>
      <c r="O3514" s="32" t="s">
        <v>18</v>
      </c>
      <c r="P3514" s="32">
        <v>4</v>
      </c>
      <c r="Q3514" s="32" t="s">
        <v>5709</v>
      </c>
    </row>
    <row r="3515" spans="1:17" hidden="1" x14ac:dyDescent="0.25">
      <c r="A3515" s="57">
        <v>42255.655479548608</v>
      </c>
      <c r="B3515" s="32" t="s">
        <v>4333</v>
      </c>
      <c r="C3515" s="32" t="s">
        <v>2696</v>
      </c>
      <c r="D3515" s="32" t="s">
        <v>2697</v>
      </c>
      <c r="E3515" s="32" t="s">
        <v>9257</v>
      </c>
      <c r="F3515" s="32" t="s">
        <v>9259</v>
      </c>
      <c r="G3515" s="32" t="s">
        <v>5308</v>
      </c>
      <c r="H3515" s="32" t="s">
        <v>5309</v>
      </c>
      <c r="I3515" s="32" t="s">
        <v>4605</v>
      </c>
      <c r="J3515" s="35">
        <v>172.12</v>
      </c>
      <c r="K3515" s="35">
        <v>0</v>
      </c>
      <c r="L3515" s="35">
        <v>0</v>
      </c>
      <c r="M3515" s="35">
        <v>0</v>
      </c>
      <c r="N3515" s="32" t="s">
        <v>2197</v>
      </c>
      <c r="O3515" s="32" t="s">
        <v>18</v>
      </c>
      <c r="P3515" s="32">
        <v>4</v>
      </c>
      <c r="Q3515" s="32" t="s">
        <v>5709</v>
      </c>
    </row>
    <row r="3516" spans="1:17" hidden="1" x14ac:dyDescent="0.25">
      <c r="A3516" s="57">
        <v>42255.657376504627</v>
      </c>
      <c r="B3516" s="32" t="s">
        <v>290</v>
      </c>
      <c r="C3516" s="32" t="s">
        <v>4201</v>
      </c>
      <c r="D3516" s="32" t="s">
        <v>4202</v>
      </c>
      <c r="E3516" s="32" t="s">
        <v>9260</v>
      </c>
      <c r="F3516" s="32" t="s">
        <v>9261</v>
      </c>
      <c r="G3516" s="32" t="s">
        <v>2646</v>
      </c>
      <c r="H3516" s="32" t="s">
        <v>2647</v>
      </c>
      <c r="I3516" s="32" t="s">
        <v>4605</v>
      </c>
      <c r="J3516" s="35">
        <v>70.41</v>
      </c>
      <c r="K3516" s="35">
        <v>0</v>
      </c>
      <c r="L3516" s="35">
        <v>0</v>
      </c>
      <c r="M3516" s="35">
        <v>0</v>
      </c>
      <c r="N3516" s="32" t="s">
        <v>2197</v>
      </c>
      <c r="O3516" s="32" t="s">
        <v>18</v>
      </c>
      <c r="P3516" s="32">
        <v>3</v>
      </c>
      <c r="Q3516" s="32" t="s">
        <v>6365</v>
      </c>
    </row>
    <row r="3517" spans="1:17" hidden="1" x14ac:dyDescent="0.25">
      <c r="A3517" s="57">
        <v>42255.657376504627</v>
      </c>
      <c r="B3517" s="32" t="s">
        <v>290</v>
      </c>
      <c r="C3517" s="32" t="s">
        <v>4201</v>
      </c>
      <c r="D3517" s="32" t="s">
        <v>4202</v>
      </c>
      <c r="E3517" s="32" t="s">
        <v>9260</v>
      </c>
      <c r="F3517" s="32" t="s">
        <v>9261</v>
      </c>
      <c r="G3517" s="32" t="s">
        <v>2663</v>
      </c>
      <c r="H3517" s="32" t="s">
        <v>2664</v>
      </c>
      <c r="I3517" s="32" t="s">
        <v>4605</v>
      </c>
      <c r="J3517" s="35">
        <v>51.72</v>
      </c>
      <c r="K3517" s="35">
        <v>0</v>
      </c>
      <c r="L3517" s="35">
        <v>0</v>
      </c>
      <c r="M3517" s="35">
        <v>0</v>
      </c>
      <c r="N3517" s="32" t="s">
        <v>2197</v>
      </c>
      <c r="O3517" s="32" t="s">
        <v>18</v>
      </c>
      <c r="P3517" s="32">
        <v>2</v>
      </c>
      <c r="Q3517" s="32" t="s">
        <v>6365</v>
      </c>
    </row>
    <row r="3518" spans="1:17" hidden="1" x14ac:dyDescent="0.25">
      <c r="A3518" s="57">
        <v>42255.657441435185</v>
      </c>
      <c r="B3518" s="32" t="s">
        <v>290</v>
      </c>
      <c r="C3518" s="32" t="s">
        <v>4201</v>
      </c>
      <c r="D3518" s="32" t="s">
        <v>4202</v>
      </c>
      <c r="E3518" s="32" t="s">
        <v>9260</v>
      </c>
      <c r="F3518" s="32" t="s">
        <v>9262</v>
      </c>
      <c r="G3518" s="32" t="s">
        <v>2646</v>
      </c>
      <c r="H3518" s="32" t="s">
        <v>2647</v>
      </c>
      <c r="I3518" s="32" t="s">
        <v>4605</v>
      </c>
      <c r="J3518" s="35">
        <v>70.41</v>
      </c>
      <c r="K3518" s="35">
        <v>0</v>
      </c>
      <c r="L3518" s="35">
        <v>0</v>
      </c>
      <c r="M3518" s="35">
        <v>0</v>
      </c>
      <c r="N3518" s="32" t="s">
        <v>2197</v>
      </c>
      <c r="O3518" s="32" t="s">
        <v>18</v>
      </c>
      <c r="P3518" s="32">
        <v>3</v>
      </c>
      <c r="Q3518" s="32" t="s">
        <v>6365</v>
      </c>
    </row>
    <row r="3519" spans="1:17" hidden="1" x14ac:dyDescent="0.25">
      <c r="A3519" s="57">
        <v>42255.657441435185</v>
      </c>
      <c r="B3519" s="32" t="s">
        <v>290</v>
      </c>
      <c r="C3519" s="32" t="s">
        <v>4201</v>
      </c>
      <c r="D3519" s="32" t="s">
        <v>4202</v>
      </c>
      <c r="E3519" s="32" t="s">
        <v>9260</v>
      </c>
      <c r="F3519" s="32" t="s">
        <v>9262</v>
      </c>
      <c r="G3519" s="32" t="s">
        <v>2663</v>
      </c>
      <c r="H3519" s="32" t="s">
        <v>2664</v>
      </c>
      <c r="I3519" s="32" t="s">
        <v>4605</v>
      </c>
      <c r="J3519" s="35">
        <v>51.72</v>
      </c>
      <c r="K3519" s="35">
        <v>0</v>
      </c>
      <c r="L3519" s="35">
        <v>0</v>
      </c>
      <c r="M3519" s="35">
        <v>0</v>
      </c>
      <c r="N3519" s="32" t="s">
        <v>2197</v>
      </c>
      <c r="O3519" s="32" t="s">
        <v>18</v>
      </c>
      <c r="P3519" s="32">
        <v>2</v>
      </c>
      <c r="Q3519" s="32" t="s">
        <v>6365</v>
      </c>
    </row>
    <row r="3520" spans="1:17" hidden="1" x14ac:dyDescent="0.25">
      <c r="A3520" s="57">
        <v>42255.65876215278</v>
      </c>
      <c r="B3520" s="32" t="s">
        <v>21</v>
      </c>
      <c r="C3520" s="32" t="s">
        <v>3249</v>
      </c>
      <c r="D3520" s="32" t="s">
        <v>3250</v>
      </c>
      <c r="E3520" s="32" t="s">
        <v>9263</v>
      </c>
      <c r="F3520" s="32" t="s">
        <v>9264</v>
      </c>
      <c r="G3520" s="32" t="s">
        <v>2646</v>
      </c>
      <c r="H3520" s="32" t="s">
        <v>2647</v>
      </c>
      <c r="I3520" s="32" t="s">
        <v>4605</v>
      </c>
      <c r="J3520" s="35">
        <v>80.8</v>
      </c>
      <c r="K3520" s="35">
        <v>0</v>
      </c>
      <c r="L3520" s="35">
        <v>0</v>
      </c>
      <c r="M3520" s="35">
        <v>0</v>
      </c>
      <c r="N3520" s="32" t="s">
        <v>2197</v>
      </c>
      <c r="O3520" s="32" t="s">
        <v>18</v>
      </c>
      <c r="P3520" s="32">
        <v>4</v>
      </c>
      <c r="Q3520" s="32" t="s">
        <v>6368</v>
      </c>
    </row>
    <row r="3521" spans="1:17" hidden="1" x14ac:dyDescent="0.25">
      <c r="A3521" s="57">
        <v>42255.660065358796</v>
      </c>
      <c r="B3521" s="32" t="s">
        <v>21</v>
      </c>
      <c r="C3521" s="32" t="s">
        <v>3249</v>
      </c>
      <c r="D3521" s="32" t="s">
        <v>3250</v>
      </c>
      <c r="E3521" s="32" t="s">
        <v>9265</v>
      </c>
      <c r="F3521" s="32" t="s">
        <v>9266</v>
      </c>
      <c r="G3521" s="32" t="s">
        <v>2646</v>
      </c>
      <c r="H3521" s="32" t="s">
        <v>2647</v>
      </c>
      <c r="I3521" s="32" t="s">
        <v>4605</v>
      </c>
      <c r="J3521" s="35">
        <v>101</v>
      </c>
      <c r="K3521" s="35">
        <v>0</v>
      </c>
      <c r="L3521" s="35">
        <v>0</v>
      </c>
      <c r="M3521" s="35">
        <v>0</v>
      </c>
      <c r="N3521" s="32" t="s">
        <v>2197</v>
      </c>
      <c r="O3521" s="32" t="s">
        <v>18</v>
      </c>
      <c r="P3521" s="32">
        <v>5</v>
      </c>
      <c r="Q3521" s="32" t="s">
        <v>6373</v>
      </c>
    </row>
    <row r="3522" spans="1:17" hidden="1" x14ac:dyDescent="0.25">
      <c r="A3522" s="57">
        <v>42255.660065358796</v>
      </c>
      <c r="B3522" s="32" t="s">
        <v>21</v>
      </c>
      <c r="C3522" s="32" t="s">
        <v>3249</v>
      </c>
      <c r="D3522" s="32" t="s">
        <v>3250</v>
      </c>
      <c r="E3522" s="32" t="s">
        <v>9265</v>
      </c>
      <c r="F3522" s="32" t="s">
        <v>9266</v>
      </c>
      <c r="G3522" s="32" t="s">
        <v>2663</v>
      </c>
      <c r="H3522" s="32" t="s">
        <v>2664</v>
      </c>
      <c r="I3522" s="32" t="s">
        <v>4605</v>
      </c>
      <c r="J3522" s="35">
        <v>110.75</v>
      </c>
      <c r="K3522" s="35">
        <v>0</v>
      </c>
      <c r="L3522" s="35">
        <v>0</v>
      </c>
      <c r="M3522" s="35">
        <v>0</v>
      </c>
      <c r="N3522" s="32" t="s">
        <v>2197</v>
      </c>
      <c r="O3522" s="32" t="s">
        <v>18</v>
      </c>
      <c r="P3522" s="32">
        <v>5</v>
      </c>
      <c r="Q3522" s="32" t="s">
        <v>6373</v>
      </c>
    </row>
    <row r="3523" spans="1:17" x14ac:dyDescent="0.25">
      <c r="A3523" s="57">
        <v>42255.666947025464</v>
      </c>
      <c r="B3523" s="32"/>
      <c r="C3523" s="32" t="s">
        <v>454</v>
      </c>
      <c r="D3523" s="32" t="s">
        <v>334</v>
      </c>
      <c r="E3523" s="32" t="s">
        <v>6961</v>
      </c>
      <c r="F3523" s="32" t="s">
        <v>6962</v>
      </c>
      <c r="G3523" s="32" t="s">
        <v>58</v>
      </c>
      <c r="H3523" s="32" t="s">
        <v>59</v>
      </c>
      <c r="I3523" s="32" t="s">
        <v>2006</v>
      </c>
      <c r="J3523" s="35">
        <v>0</v>
      </c>
      <c r="K3523" s="35">
        <v>0</v>
      </c>
      <c r="L3523" s="35">
        <v>0</v>
      </c>
      <c r="M3523" s="35">
        <v>0</v>
      </c>
      <c r="N3523" s="32" t="s">
        <v>19</v>
      </c>
      <c r="O3523" s="32" t="s">
        <v>322</v>
      </c>
      <c r="P3523" s="32">
        <v>0</v>
      </c>
      <c r="Q3523" s="32"/>
    </row>
    <row r="3524" spans="1:17" x14ac:dyDescent="0.25">
      <c r="A3524" s="57">
        <v>42255.674602002313</v>
      </c>
      <c r="B3524" s="32"/>
      <c r="C3524" s="32" t="s">
        <v>740</v>
      </c>
      <c r="D3524" s="32" t="s">
        <v>334</v>
      </c>
      <c r="E3524" s="32" t="s">
        <v>6963</v>
      </c>
      <c r="F3524" s="32" t="s">
        <v>6964</v>
      </c>
      <c r="G3524" s="32" t="s">
        <v>58</v>
      </c>
      <c r="H3524" s="32" t="s">
        <v>59</v>
      </c>
      <c r="I3524" s="32" t="s">
        <v>2006</v>
      </c>
      <c r="J3524" s="35">
        <v>0</v>
      </c>
      <c r="K3524" s="35">
        <v>0</v>
      </c>
      <c r="L3524" s="35">
        <v>0</v>
      </c>
      <c r="M3524" s="35">
        <v>0</v>
      </c>
      <c r="N3524" s="32" t="s">
        <v>19</v>
      </c>
      <c r="O3524" s="32" t="s">
        <v>322</v>
      </c>
      <c r="P3524" s="32">
        <v>0</v>
      </c>
      <c r="Q3524" s="32"/>
    </row>
    <row r="3525" spans="1:17" x14ac:dyDescent="0.25">
      <c r="A3525" s="57">
        <v>42255.690022488423</v>
      </c>
      <c r="B3525" s="32"/>
      <c r="C3525" s="32" t="s">
        <v>4728</v>
      </c>
      <c r="D3525" s="32" t="s">
        <v>4729</v>
      </c>
      <c r="E3525" s="32" t="s">
        <v>6965</v>
      </c>
      <c r="F3525" s="32" t="s">
        <v>6966</v>
      </c>
      <c r="G3525" s="32" t="s">
        <v>58</v>
      </c>
      <c r="H3525" s="32" t="s">
        <v>59</v>
      </c>
      <c r="I3525" s="32" t="s">
        <v>2006</v>
      </c>
      <c r="J3525" s="35">
        <v>0</v>
      </c>
      <c r="K3525" s="35">
        <v>0</v>
      </c>
      <c r="L3525" s="35">
        <v>0</v>
      </c>
      <c r="M3525" s="35">
        <v>0</v>
      </c>
      <c r="N3525" s="32" t="s">
        <v>19</v>
      </c>
      <c r="O3525" s="32" t="s">
        <v>318</v>
      </c>
      <c r="P3525" s="32">
        <v>0</v>
      </c>
      <c r="Q3525" s="32"/>
    </row>
    <row r="3526" spans="1:17" hidden="1" x14ac:dyDescent="0.25">
      <c r="A3526" s="57">
        <v>42255.693189583333</v>
      </c>
      <c r="B3526" s="32" t="s">
        <v>21</v>
      </c>
      <c r="C3526" s="32" t="s">
        <v>5378</v>
      </c>
      <c r="D3526" s="32" t="s">
        <v>5379</v>
      </c>
      <c r="E3526" s="32" t="s">
        <v>5380</v>
      </c>
      <c r="F3526" s="32" t="s">
        <v>9267</v>
      </c>
      <c r="G3526" s="32" t="s">
        <v>3040</v>
      </c>
      <c r="H3526" s="32" t="s">
        <v>3041</v>
      </c>
      <c r="I3526" s="32" t="s">
        <v>4605</v>
      </c>
      <c r="J3526" s="35">
        <v>466.4</v>
      </c>
      <c r="K3526" s="35">
        <v>0</v>
      </c>
      <c r="L3526" s="35">
        <v>0</v>
      </c>
      <c r="M3526" s="35">
        <v>0</v>
      </c>
      <c r="N3526" s="32" t="s">
        <v>2197</v>
      </c>
      <c r="O3526" s="32" t="s">
        <v>18</v>
      </c>
      <c r="P3526" s="32">
        <v>16</v>
      </c>
      <c r="Q3526" s="32" t="s">
        <v>5381</v>
      </c>
    </row>
    <row r="3527" spans="1:17" hidden="1" x14ac:dyDescent="0.25">
      <c r="A3527" s="57">
        <v>42255.693189583333</v>
      </c>
      <c r="B3527" s="32" t="s">
        <v>21</v>
      </c>
      <c r="C3527" s="32" t="s">
        <v>5378</v>
      </c>
      <c r="D3527" s="32" t="s">
        <v>5379</v>
      </c>
      <c r="E3527" s="32" t="s">
        <v>5380</v>
      </c>
      <c r="F3527" s="32" t="s">
        <v>9267</v>
      </c>
      <c r="G3527" s="32" t="s">
        <v>2646</v>
      </c>
      <c r="H3527" s="32" t="s">
        <v>2647</v>
      </c>
      <c r="I3527" s="32" t="s">
        <v>4605</v>
      </c>
      <c r="J3527" s="35">
        <v>23.47</v>
      </c>
      <c r="K3527" s="35">
        <v>0</v>
      </c>
      <c r="L3527" s="35">
        <v>0</v>
      </c>
      <c r="M3527" s="35">
        <v>0</v>
      </c>
      <c r="N3527" s="32" t="s">
        <v>2197</v>
      </c>
      <c r="O3527" s="32" t="s">
        <v>18</v>
      </c>
      <c r="P3527" s="32">
        <v>1</v>
      </c>
      <c r="Q3527" s="32" t="s">
        <v>5381</v>
      </c>
    </row>
    <row r="3528" spans="1:17" hidden="1" x14ac:dyDescent="0.25">
      <c r="A3528" s="57">
        <v>42255.693189583333</v>
      </c>
      <c r="B3528" s="32" t="s">
        <v>21</v>
      </c>
      <c r="C3528" s="32" t="s">
        <v>5378</v>
      </c>
      <c r="D3528" s="32" t="s">
        <v>5379</v>
      </c>
      <c r="E3528" s="32" t="s">
        <v>5380</v>
      </c>
      <c r="F3528" s="32" t="s">
        <v>9267</v>
      </c>
      <c r="G3528" s="32" t="s">
        <v>2994</v>
      </c>
      <c r="H3528" s="32" t="s">
        <v>2995</v>
      </c>
      <c r="I3528" s="32" t="s">
        <v>4605</v>
      </c>
      <c r="J3528" s="35">
        <v>3.59</v>
      </c>
      <c r="K3528" s="35">
        <v>0</v>
      </c>
      <c r="L3528" s="35">
        <v>0</v>
      </c>
      <c r="M3528" s="35">
        <v>0</v>
      </c>
      <c r="N3528" s="32" t="s">
        <v>2197</v>
      </c>
      <c r="O3528" s="32" t="s">
        <v>18</v>
      </c>
      <c r="P3528" s="32">
        <v>1</v>
      </c>
      <c r="Q3528" s="32" t="s">
        <v>5381</v>
      </c>
    </row>
    <row r="3529" spans="1:17" x14ac:dyDescent="0.25">
      <c r="A3529" s="57">
        <v>42255.700013194444</v>
      </c>
      <c r="B3529" s="32"/>
      <c r="C3529" s="32" t="s">
        <v>1068</v>
      </c>
      <c r="D3529" s="32" t="s">
        <v>334</v>
      </c>
      <c r="E3529" s="32" t="s">
        <v>6967</v>
      </c>
      <c r="F3529" s="32" t="s">
        <v>6968</v>
      </c>
      <c r="G3529" s="32" t="s">
        <v>58</v>
      </c>
      <c r="H3529" s="32" t="s">
        <v>59</v>
      </c>
      <c r="I3529" s="32" t="s">
        <v>2006</v>
      </c>
      <c r="J3529" s="35">
        <v>0</v>
      </c>
      <c r="K3529" s="35">
        <v>0</v>
      </c>
      <c r="L3529" s="35">
        <v>0</v>
      </c>
      <c r="M3529" s="35">
        <v>0</v>
      </c>
      <c r="N3529" s="32" t="s">
        <v>19</v>
      </c>
      <c r="O3529" s="32" t="s">
        <v>322</v>
      </c>
      <c r="P3529" s="32">
        <v>0</v>
      </c>
      <c r="Q3529" s="32"/>
    </row>
    <row r="3530" spans="1:17" x14ac:dyDescent="0.25">
      <c r="A3530" s="57">
        <v>42255.711141087966</v>
      </c>
      <c r="B3530" s="32"/>
      <c r="C3530" s="32" t="s">
        <v>2475</v>
      </c>
      <c r="D3530" s="32" t="s">
        <v>334</v>
      </c>
      <c r="E3530" s="32" t="s">
        <v>6969</v>
      </c>
      <c r="F3530" s="32" t="s">
        <v>6970</v>
      </c>
      <c r="G3530" s="32" t="s">
        <v>58</v>
      </c>
      <c r="H3530" s="32" t="s">
        <v>59</v>
      </c>
      <c r="I3530" s="32" t="s">
        <v>2006</v>
      </c>
      <c r="J3530" s="35">
        <v>0</v>
      </c>
      <c r="K3530" s="35">
        <v>0</v>
      </c>
      <c r="L3530" s="35">
        <v>0</v>
      </c>
      <c r="M3530" s="35">
        <v>0</v>
      </c>
      <c r="N3530" s="32" t="s">
        <v>19</v>
      </c>
      <c r="O3530" s="32" t="s">
        <v>322</v>
      </c>
      <c r="P3530" s="32">
        <v>0</v>
      </c>
      <c r="Q3530" s="32"/>
    </row>
    <row r="3531" spans="1:17" x14ac:dyDescent="0.25">
      <c r="A3531" s="57">
        <v>42255.715578043979</v>
      </c>
      <c r="B3531" s="32"/>
      <c r="C3531" s="32" t="s">
        <v>722</v>
      </c>
      <c r="D3531" s="32" t="s">
        <v>334</v>
      </c>
      <c r="E3531" s="32" t="s">
        <v>6971</v>
      </c>
      <c r="F3531" s="32" t="s">
        <v>6972</v>
      </c>
      <c r="G3531" s="32" t="s">
        <v>58</v>
      </c>
      <c r="H3531" s="32" t="s">
        <v>59</v>
      </c>
      <c r="I3531" s="32" t="s">
        <v>2006</v>
      </c>
      <c r="J3531" s="35">
        <v>0</v>
      </c>
      <c r="K3531" s="35">
        <v>0</v>
      </c>
      <c r="L3531" s="35">
        <v>0</v>
      </c>
      <c r="M3531" s="35">
        <v>0</v>
      </c>
      <c r="N3531" s="32" t="s">
        <v>19</v>
      </c>
      <c r="O3531" s="32" t="s">
        <v>322</v>
      </c>
      <c r="P3531" s="32">
        <v>0</v>
      </c>
      <c r="Q3531" s="32"/>
    </row>
    <row r="3532" spans="1:17" x14ac:dyDescent="0.25">
      <c r="A3532" s="57">
        <v>42255.730213657407</v>
      </c>
      <c r="B3532" s="32"/>
      <c r="C3532" s="32" t="s">
        <v>375</v>
      </c>
      <c r="D3532" s="32" t="s">
        <v>334</v>
      </c>
      <c r="E3532" s="32" t="s">
        <v>6973</v>
      </c>
      <c r="F3532" s="32" t="s">
        <v>6974</v>
      </c>
      <c r="G3532" s="32" t="s">
        <v>58</v>
      </c>
      <c r="H3532" s="32" t="s">
        <v>59</v>
      </c>
      <c r="I3532" s="32" t="s">
        <v>2006</v>
      </c>
      <c r="J3532" s="35">
        <v>0</v>
      </c>
      <c r="K3532" s="35">
        <v>0</v>
      </c>
      <c r="L3532" s="35">
        <v>0</v>
      </c>
      <c r="M3532" s="35">
        <v>0</v>
      </c>
      <c r="N3532" s="32" t="s">
        <v>19</v>
      </c>
      <c r="O3532" s="32" t="s">
        <v>322</v>
      </c>
      <c r="P3532" s="32">
        <v>0</v>
      </c>
      <c r="Q3532" s="32"/>
    </row>
    <row r="3533" spans="1:17" x14ac:dyDescent="0.25">
      <c r="A3533" s="57">
        <v>42255.744617395831</v>
      </c>
      <c r="B3533" s="32"/>
      <c r="C3533" s="32" t="s">
        <v>722</v>
      </c>
      <c r="D3533" s="32" t="s">
        <v>334</v>
      </c>
      <c r="E3533" s="32" t="s">
        <v>6975</v>
      </c>
      <c r="F3533" s="32" t="s">
        <v>6976</v>
      </c>
      <c r="G3533" s="32" t="s">
        <v>58</v>
      </c>
      <c r="H3533" s="32" t="s">
        <v>59</v>
      </c>
      <c r="I3533" s="32" t="s">
        <v>2006</v>
      </c>
      <c r="J3533" s="35">
        <v>0</v>
      </c>
      <c r="K3533" s="35">
        <v>0</v>
      </c>
      <c r="L3533" s="35">
        <v>0</v>
      </c>
      <c r="M3533" s="35">
        <v>0</v>
      </c>
      <c r="N3533" s="32" t="s">
        <v>19</v>
      </c>
      <c r="O3533" s="32" t="s">
        <v>322</v>
      </c>
      <c r="P3533" s="32">
        <v>0</v>
      </c>
      <c r="Q3533" s="32"/>
    </row>
    <row r="3534" spans="1:17" x14ac:dyDescent="0.25">
      <c r="A3534" s="57">
        <v>42255.748990706015</v>
      </c>
      <c r="B3534" s="32"/>
      <c r="C3534" s="32" t="s">
        <v>739</v>
      </c>
      <c r="D3534" s="32" t="s">
        <v>334</v>
      </c>
      <c r="E3534" s="32" t="s">
        <v>6977</v>
      </c>
      <c r="F3534" s="32" t="s">
        <v>6978</v>
      </c>
      <c r="G3534" s="32" t="s">
        <v>58</v>
      </c>
      <c r="H3534" s="32" t="s">
        <v>59</v>
      </c>
      <c r="I3534" s="32" t="s">
        <v>2006</v>
      </c>
      <c r="J3534" s="35">
        <v>0</v>
      </c>
      <c r="K3534" s="35">
        <v>0</v>
      </c>
      <c r="L3534" s="35">
        <v>0</v>
      </c>
      <c r="M3534" s="35">
        <v>0</v>
      </c>
      <c r="N3534" s="32" t="s">
        <v>19</v>
      </c>
      <c r="O3534" s="32" t="s">
        <v>322</v>
      </c>
      <c r="P3534" s="32">
        <v>0</v>
      </c>
      <c r="Q3534" s="32"/>
    </row>
    <row r="3535" spans="1:17" x14ac:dyDescent="0.25">
      <c r="A3535" s="57">
        <v>42255.756808796294</v>
      </c>
      <c r="B3535" s="32"/>
      <c r="C3535" s="32" t="s">
        <v>340</v>
      </c>
      <c r="D3535" s="32" t="s">
        <v>334</v>
      </c>
      <c r="E3535" s="32" t="s">
        <v>6979</v>
      </c>
      <c r="F3535" s="32" t="s">
        <v>6980</v>
      </c>
      <c r="G3535" s="32" t="s">
        <v>58</v>
      </c>
      <c r="H3535" s="32" t="s">
        <v>59</v>
      </c>
      <c r="I3535" s="32" t="s">
        <v>2006</v>
      </c>
      <c r="J3535" s="35">
        <v>0</v>
      </c>
      <c r="K3535" s="35">
        <v>0</v>
      </c>
      <c r="L3535" s="35">
        <v>0</v>
      </c>
      <c r="M3535" s="35">
        <v>0</v>
      </c>
      <c r="N3535" s="32" t="s">
        <v>19</v>
      </c>
      <c r="O3535" s="32" t="s">
        <v>322</v>
      </c>
      <c r="P3535" s="32">
        <v>0</v>
      </c>
      <c r="Q3535" s="32"/>
    </row>
    <row r="3536" spans="1:17" x14ac:dyDescent="0.25">
      <c r="A3536" s="57">
        <v>42255.772852314818</v>
      </c>
      <c r="B3536" s="32"/>
      <c r="C3536" s="32" t="s">
        <v>335</v>
      </c>
      <c r="D3536" s="32" t="s">
        <v>334</v>
      </c>
      <c r="E3536" s="32" t="s">
        <v>6981</v>
      </c>
      <c r="F3536" s="32" t="s">
        <v>6982</v>
      </c>
      <c r="G3536" s="32" t="s">
        <v>58</v>
      </c>
      <c r="H3536" s="32" t="s">
        <v>59</v>
      </c>
      <c r="I3536" s="32" t="s">
        <v>2006</v>
      </c>
      <c r="J3536" s="35">
        <v>0</v>
      </c>
      <c r="K3536" s="35">
        <v>0</v>
      </c>
      <c r="L3536" s="35">
        <v>0</v>
      </c>
      <c r="M3536" s="35">
        <v>0</v>
      </c>
      <c r="N3536" s="32" t="s">
        <v>19</v>
      </c>
      <c r="O3536" s="32" t="s">
        <v>322</v>
      </c>
      <c r="P3536" s="32">
        <v>0</v>
      </c>
      <c r="Q3536" s="32"/>
    </row>
    <row r="3537" spans="1:17" x14ac:dyDescent="0.25">
      <c r="A3537" s="57">
        <v>42255.777854247688</v>
      </c>
      <c r="B3537" s="32"/>
      <c r="C3537" s="32" t="s">
        <v>5771</v>
      </c>
      <c r="D3537" s="32" t="s">
        <v>334</v>
      </c>
      <c r="E3537" s="32" t="s">
        <v>6983</v>
      </c>
      <c r="F3537" s="32" t="s">
        <v>6984</v>
      </c>
      <c r="G3537" s="32" t="s">
        <v>58</v>
      </c>
      <c r="H3537" s="32" t="s">
        <v>59</v>
      </c>
      <c r="I3537" s="32" t="s">
        <v>2006</v>
      </c>
      <c r="J3537" s="35">
        <v>0</v>
      </c>
      <c r="K3537" s="35">
        <v>0</v>
      </c>
      <c r="L3537" s="35">
        <v>0</v>
      </c>
      <c r="M3537" s="35">
        <v>0</v>
      </c>
      <c r="N3537" s="32" t="s">
        <v>19</v>
      </c>
      <c r="O3537" s="32" t="s">
        <v>322</v>
      </c>
      <c r="P3537" s="32">
        <v>0</v>
      </c>
      <c r="Q3537" s="32"/>
    </row>
    <row r="3538" spans="1:17" x14ac:dyDescent="0.25">
      <c r="A3538" s="57">
        <v>42255.796339085646</v>
      </c>
      <c r="B3538" s="32"/>
      <c r="C3538" s="32" t="s">
        <v>454</v>
      </c>
      <c r="D3538" s="32" t="s">
        <v>334</v>
      </c>
      <c r="E3538" s="32" t="s">
        <v>6985</v>
      </c>
      <c r="F3538" s="32" t="s">
        <v>6986</v>
      </c>
      <c r="G3538" s="32" t="s">
        <v>58</v>
      </c>
      <c r="H3538" s="32" t="s">
        <v>59</v>
      </c>
      <c r="I3538" s="32" t="s">
        <v>2006</v>
      </c>
      <c r="J3538" s="35">
        <v>0</v>
      </c>
      <c r="K3538" s="35">
        <v>0</v>
      </c>
      <c r="L3538" s="35">
        <v>0</v>
      </c>
      <c r="M3538" s="35">
        <v>0</v>
      </c>
      <c r="N3538" s="32" t="s">
        <v>19</v>
      </c>
      <c r="O3538" s="32" t="s">
        <v>322</v>
      </c>
      <c r="P3538" s="32">
        <v>0</v>
      </c>
      <c r="Q3538" s="32"/>
    </row>
    <row r="3539" spans="1:17" x14ac:dyDescent="0.25">
      <c r="A3539" s="57">
        <v>42255.79677202546</v>
      </c>
      <c r="B3539" s="32"/>
      <c r="C3539" s="32" t="s">
        <v>736</v>
      </c>
      <c r="D3539" s="32" t="s">
        <v>334</v>
      </c>
      <c r="E3539" s="32" t="s">
        <v>6987</v>
      </c>
      <c r="F3539" s="32" t="s">
        <v>6988</v>
      </c>
      <c r="G3539" s="32" t="s">
        <v>58</v>
      </c>
      <c r="H3539" s="32" t="s">
        <v>59</v>
      </c>
      <c r="I3539" s="32" t="s">
        <v>2006</v>
      </c>
      <c r="J3539" s="35">
        <v>0</v>
      </c>
      <c r="K3539" s="35">
        <v>0</v>
      </c>
      <c r="L3539" s="35">
        <v>0</v>
      </c>
      <c r="M3539" s="35">
        <v>0</v>
      </c>
      <c r="N3539" s="32" t="s">
        <v>19</v>
      </c>
      <c r="O3539" s="32" t="s">
        <v>322</v>
      </c>
      <c r="P3539" s="32">
        <v>0</v>
      </c>
      <c r="Q3539" s="32"/>
    </row>
    <row r="3540" spans="1:17" x14ac:dyDescent="0.25">
      <c r="A3540" s="57">
        <v>42256.391741516207</v>
      </c>
      <c r="B3540" s="32"/>
      <c r="C3540" s="32" t="s">
        <v>47</v>
      </c>
      <c r="D3540" s="32" t="s">
        <v>48</v>
      </c>
      <c r="E3540" s="32" t="s">
        <v>6989</v>
      </c>
      <c r="F3540" s="32" t="s">
        <v>6990</v>
      </c>
      <c r="G3540" s="32" t="s">
        <v>58</v>
      </c>
      <c r="H3540" s="32" t="s">
        <v>59</v>
      </c>
      <c r="I3540" s="32" t="s">
        <v>2006</v>
      </c>
      <c r="J3540" s="35">
        <v>0</v>
      </c>
      <c r="K3540" s="35">
        <v>0</v>
      </c>
      <c r="L3540" s="35">
        <v>0</v>
      </c>
      <c r="M3540" s="35">
        <v>0</v>
      </c>
      <c r="N3540" s="32" t="s">
        <v>19</v>
      </c>
      <c r="O3540" s="32" t="s">
        <v>32</v>
      </c>
      <c r="P3540" s="32">
        <v>2</v>
      </c>
      <c r="Q3540" s="32"/>
    </row>
    <row r="3541" spans="1:17" x14ac:dyDescent="0.25">
      <c r="A3541" s="57">
        <v>42256.426217939814</v>
      </c>
      <c r="B3541" s="32" t="s">
        <v>22</v>
      </c>
      <c r="C3541" s="32" t="s">
        <v>5382</v>
      </c>
      <c r="D3541" s="32" t="s">
        <v>5383</v>
      </c>
      <c r="E3541" s="32" t="s">
        <v>6991</v>
      </c>
      <c r="F3541" s="32" t="s">
        <v>6992</v>
      </c>
      <c r="G3541" s="32" t="s">
        <v>25</v>
      </c>
      <c r="H3541" s="32" t="s">
        <v>26</v>
      </c>
      <c r="I3541" s="32" t="s">
        <v>2006</v>
      </c>
      <c r="J3541" s="35">
        <v>0</v>
      </c>
      <c r="K3541" s="35">
        <v>0</v>
      </c>
      <c r="L3541" s="35">
        <v>12.74</v>
      </c>
      <c r="M3541" s="35">
        <v>0</v>
      </c>
      <c r="N3541" s="32" t="s">
        <v>19</v>
      </c>
      <c r="O3541" s="32" t="s">
        <v>24</v>
      </c>
      <c r="P3541" s="32">
        <v>0.75</v>
      </c>
      <c r="Q3541" s="32"/>
    </row>
    <row r="3542" spans="1:17" x14ac:dyDescent="0.25">
      <c r="A3542" s="57">
        <v>42256.426217939814</v>
      </c>
      <c r="B3542" s="32" t="s">
        <v>22</v>
      </c>
      <c r="C3542" s="32" t="s">
        <v>5382</v>
      </c>
      <c r="D3542" s="32" t="s">
        <v>5383</v>
      </c>
      <c r="E3542" s="32" t="s">
        <v>6991</v>
      </c>
      <c r="F3542" s="32" t="s">
        <v>6992</v>
      </c>
      <c r="G3542" s="32" t="s">
        <v>5385</v>
      </c>
      <c r="H3542" s="32" t="s">
        <v>5386</v>
      </c>
      <c r="I3542" s="32" t="s">
        <v>2006</v>
      </c>
      <c r="J3542" s="35">
        <v>0</v>
      </c>
      <c r="K3542" s="35">
        <v>125</v>
      </c>
      <c r="L3542" s="35">
        <v>0</v>
      </c>
      <c r="M3542" s="35">
        <v>0</v>
      </c>
      <c r="N3542" s="32" t="s">
        <v>19</v>
      </c>
      <c r="O3542" s="32" t="s">
        <v>24</v>
      </c>
      <c r="P3542" s="32">
        <v>1</v>
      </c>
      <c r="Q3542" s="32"/>
    </row>
    <row r="3543" spans="1:17" x14ac:dyDescent="0.25">
      <c r="A3543" s="57">
        <v>42256.426217939814</v>
      </c>
      <c r="B3543" s="32" t="s">
        <v>22</v>
      </c>
      <c r="C3543" s="32" t="s">
        <v>5382</v>
      </c>
      <c r="D3543" s="32" t="s">
        <v>5383</v>
      </c>
      <c r="E3543" s="32" t="s">
        <v>6991</v>
      </c>
      <c r="F3543" s="32" t="s">
        <v>6992</v>
      </c>
      <c r="G3543" s="32" t="s">
        <v>33</v>
      </c>
      <c r="H3543" s="32" t="s">
        <v>34</v>
      </c>
      <c r="I3543" s="32" t="s">
        <v>2006</v>
      </c>
      <c r="J3543" s="35">
        <v>0</v>
      </c>
      <c r="K3543" s="35">
        <v>0</v>
      </c>
      <c r="L3543" s="35">
        <v>0</v>
      </c>
      <c r="M3543" s="35">
        <v>3</v>
      </c>
      <c r="N3543" s="32" t="s">
        <v>19</v>
      </c>
      <c r="O3543" s="32" t="s">
        <v>24</v>
      </c>
      <c r="P3543" s="32">
        <v>1</v>
      </c>
      <c r="Q3543" s="32"/>
    </row>
    <row r="3544" spans="1:17" x14ac:dyDescent="0.25">
      <c r="A3544" s="57">
        <v>42256.428244212962</v>
      </c>
      <c r="B3544" s="32" t="s">
        <v>22</v>
      </c>
      <c r="C3544" s="32" t="s">
        <v>2270</v>
      </c>
      <c r="D3544" s="32" t="s">
        <v>2271</v>
      </c>
      <c r="E3544" s="32" t="s">
        <v>6993</v>
      </c>
      <c r="F3544" s="32" t="s">
        <v>6994</v>
      </c>
      <c r="G3544" s="32" t="s">
        <v>25</v>
      </c>
      <c r="H3544" s="32" t="s">
        <v>26</v>
      </c>
      <c r="I3544" s="32" t="s">
        <v>2006</v>
      </c>
      <c r="J3544" s="35">
        <v>0</v>
      </c>
      <c r="K3544" s="35">
        <v>0</v>
      </c>
      <c r="L3544" s="35">
        <v>0</v>
      </c>
      <c r="M3544" s="35">
        <v>0</v>
      </c>
      <c r="N3544" s="32" t="s">
        <v>19</v>
      </c>
      <c r="O3544" s="32" t="s">
        <v>24</v>
      </c>
      <c r="P3544" s="32">
        <v>0.5</v>
      </c>
      <c r="Q3544" s="32"/>
    </row>
    <row r="3545" spans="1:17" x14ac:dyDescent="0.25">
      <c r="A3545" s="57">
        <v>42256.428244212962</v>
      </c>
      <c r="B3545" s="32" t="s">
        <v>22</v>
      </c>
      <c r="C3545" s="32" t="s">
        <v>2270</v>
      </c>
      <c r="D3545" s="32" t="s">
        <v>2271</v>
      </c>
      <c r="E3545" s="32" t="s">
        <v>6993</v>
      </c>
      <c r="F3545" s="32" t="s">
        <v>6994</v>
      </c>
      <c r="G3545" s="32" t="s">
        <v>2555</v>
      </c>
      <c r="H3545" s="32" t="s">
        <v>2556</v>
      </c>
      <c r="I3545" s="32" t="s">
        <v>2006</v>
      </c>
      <c r="J3545" s="35">
        <v>0</v>
      </c>
      <c r="K3545" s="35">
        <v>127.97</v>
      </c>
      <c r="L3545" s="35">
        <v>0</v>
      </c>
      <c r="M3545" s="35">
        <v>0</v>
      </c>
      <c r="N3545" s="32" t="s">
        <v>19</v>
      </c>
      <c r="O3545" s="32" t="s">
        <v>24</v>
      </c>
      <c r="P3545" s="32">
        <v>1</v>
      </c>
      <c r="Q3545" s="32"/>
    </row>
    <row r="3546" spans="1:17" x14ac:dyDescent="0.25">
      <c r="A3546" s="57">
        <v>42256.428244212962</v>
      </c>
      <c r="B3546" s="32" t="s">
        <v>22</v>
      </c>
      <c r="C3546" s="32" t="s">
        <v>2270</v>
      </c>
      <c r="D3546" s="32" t="s">
        <v>2271</v>
      </c>
      <c r="E3546" s="32" t="s">
        <v>6993</v>
      </c>
      <c r="F3546" s="32" t="s">
        <v>6994</v>
      </c>
      <c r="G3546" s="32" t="s">
        <v>35</v>
      </c>
      <c r="H3546" s="32" t="s">
        <v>38</v>
      </c>
      <c r="I3546" s="32" t="s">
        <v>2006</v>
      </c>
      <c r="J3546" s="35">
        <v>0</v>
      </c>
      <c r="K3546" s="35">
        <v>0</v>
      </c>
      <c r="L3546" s="35">
        <v>0</v>
      </c>
      <c r="M3546" s="35">
        <v>9.6199999999999992</v>
      </c>
      <c r="N3546" s="32" t="s">
        <v>19</v>
      </c>
      <c r="O3546" s="32" t="s">
        <v>24</v>
      </c>
      <c r="P3546" s="32">
        <v>1</v>
      </c>
      <c r="Q3546" s="32"/>
    </row>
    <row r="3547" spans="1:17" x14ac:dyDescent="0.25">
      <c r="A3547" s="57">
        <v>42256.428244212962</v>
      </c>
      <c r="B3547" s="32" t="s">
        <v>22</v>
      </c>
      <c r="C3547" s="32" t="s">
        <v>2270</v>
      </c>
      <c r="D3547" s="32" t="s">
        <v>2271</v>
      </c>
      <c r="E3547" s="32" t="s">
        <v>6993</v>
      </c>
      <c r="F3547" s="32" t="s">
        <v>6994</v>
      </c>
      <c r="G3547" s="32" t="s">
        <v>35</v>
      </c>
      <c r="H3547" s="32" t="s">
        <v>38</v>
      </c>
      <c r="I3547" s="32" t="s">
        <v>2006</v>
      </c>
      <c r="J3547" s="35">
        <v>0</v>
      </c>
      <c r="K3547" s="35">
        <v>0</v>
      </c>
      <c r="L3547" s="35">
        <v>0</v>
      </c>
      <c r="M3547" s="35">
        <v>9.1</v>
      </c>
      <c r="N3547" s="32" t="s">
        <v>19</v>
      </c>
      <c r="O3547" s="32" t="s">
        <v>24</v>
      </c>
      <c r="P3547" s="32">
        <v>1</v>
      </c>
      <c r="Q3547" s="32"/>
    </row>
    <row r="3548" spans="1:17" x14ac:dyDescent="0.25">
      <c r="A3548" s="57">
        <v>42256.430185069446</v>
      </c>
      <c r="B3548" s="32" t="s">
        <v>22</v>
      </c>
      <c r="C3548" s="32" t="s">
        <v>5479</v>
      </c>
      <c r="D3548" s="32" t="s">
        <v>5480</v>
      </c>
      <c r="E3548" s="32" t="s">
        <v>6995</v>
      </c>
      <c r="F3548" s="32" t="s">
        <v>6996</v>
      </c>
      <c r="G3548" s="32" t="s">
        <v>25</v>
      </c>
      <c r="H3548" s="32" t="s">
        <v>26</v>
      </c>
      <c r="I3548" s="32" t="s">
        <v>2006</v>
      </c>
      <c r="J3548" s="35">
        <v>0</v>
      </c>
      <c r="K3548" s="35">
        <v>0</v>
      </c>
      <c r="L3548" s="35">
        <v>2.83</v>
      </c>
      <c r="M3548" s="35">
        <v>0</v>
      </c>
      <c r="N3548" s="32" t="s">
        <v>19</v>
      </c>
      <c r="O3548" s="32" t="s">
        <v>24</v>
      </c>
      <c r="P3548" s="32">
        <v>0.17</v>
      </c>
      <c r="Q3548" s="32"/>
    </row>
    <row r="3549" spans="1:17" x14ac:dyDescent="0.25">
      <c r="A3549" s="57">
        <v>42256.430185069446</v>
      </c>
      <c r="B3549" s="32" t="s">
        <v>22</v>
      </c>
      <c r="C3549" s="32" t="s">
        <v>5479</v>
      </c>
      <c r="D3549" s="32" t="s">
        <v>5480</v>
      </c>
      <c r="E3549" s="32" t="s">
        <v>6995</v>
      </c>
      <c r="F3549" s="32" t="s">
        <v>6996</v>
      </c>
      <c r="G3549" s="32" t="s">
        <v>2080</v>
      </c>
      <c r="H3549" s="32" t="s">
        <v>2081</v>
      </c>
      <c r="I3549" s="32" t="s">
        <v>2006</v>
      </c>
      <c r="J3549" s="35">
        <v>0</v>
      </c>
      <c r="K3549" s="35">
        <v>86.36</v>
      </c>
      <c r="L3549" s="35">
        <v>0</v>
      </c>
      <c r="M3549" s="35">
        <v>0</v>
      </c>
      <c r="N3549" s="32" t="s">
        <v>19</v>
      </c>
      <c r="O3549" s="32" t="s">
        <v>24</v>
      </c>
      <c r="P3549" s="32">
        <v>1</v>
      </c>
      <c r="Q3549" s="32"/>
    </row>
    <row r="3550" spans="1:17" x14ac:dyDescent="0.25">
      <c r="A3550" s="57">
        <v>42256.430185069446</v>
      </c>
      <c r="B3550" s="32" t="s">
        <v>22</v>
      </c>
      <c r="C3550" s="32" t="s">
        <v>5479</v>
      </c>
      <c r="D3550" s="32" t="s">
        <v>5480</v>
      </c>
      <c r="E3550" s="32" t="s">
        <v>6995</v>
      </c>
      <c r="F3550" s="32" t="s">
        <v>6996</v>
      </c>
      <c r="G3550" s="32" t="s">
        <v>35</v>
      </c>
      <c r="H3550" s="32" t="s">
        <v>38</v>
      </c>
      <c r="I3550" s="32" t="s">
        <v>2006</v>
      </c>
      <c r="J3550" s="35">
        <v>0</v>
      </c>
      <c r="K3550" s="35">
        <v>0</v>
      </c>
      <c r="L3550" s="35">
        <v>0</v>
      </c>
      <c r="M3550" s="35">
        <v>24.26</v>
      </c>
      <c r="N3550" s="32" t="s">
        <v>19</v>
      </c>
      <c r="O3550" s="32" t="s">
        <v>24</v>
      </c>
      <c r="P3550" s="32">
        <v>1</v>
      </c>
      <c r="Q3550" s="32"/>
    </row>
    <row r="3551" spans="1:17" x14ac:dyDescent="0.25">
      <c r="A3551" s="57">
        <v>42256.430185069446</v>
      </c>
      <c r="B3551" s="32" t="s">
        <v>22</v>
      </c>
      <c r="C3551" s="32" t="s">
        <v>5479</v>
      </c>
      <c r="D3551" s="32" t="s">
        <v>5480</v>
      </c>
      <c r="E3551" s="32" t="s">
        <v>6995</v>
      </c>
      <c r="F3551" s="32" t="s">
        <v>6996</v>
      </c>
      <c r="G3551" s="32" t="s">
        <v>35</v>
      </c>
      <c r="H3551" s="32" t="s">
        <v>38</v>
      </c>
      <c r="I3551" s="32" t="s">
        <v>2006</v>
      </c>
      <c r="J3551" s="35">
        <v>0</v>
      </c>
      <c r="K3551" s="35">
        <v>0</v>
      </c>
      <c r="L3551" s="35">
        <v>0</v>
      </c>
      <c r="M3551" s="35">
        <v>24.15</v>
      </c>
      <c r="N3551" s="32" t="s">
        <v>19</v>
      </c>
      <c r="O3551" s="32" t="s">
        <v>24</v>
      </c>
      <c r="P3551" s="32">
        <v>1</v>
      </c>
      <c r="Q3551" s="32"/>
    </row>
    <row r="3552" spans="1:17" x14ac:dyDescent="0.25">
      <c r="A3552" s="57">
        <v>42256.432593252313</v>
      </c>
      <c r="B3552" s="32" t="s">
        <v>22</v>
      </c>
      <c r="C3552" s="32" t="s">
        <v>392</v>
      </c>
      <c r="D3552" s="32" t="s">
        <v>391</v>
      </c>
      <c r="E3552" s="32" t="s">
        <v>6997</v>
      </c>
      <c r="F3552" s="32" t="s">
        <v>6998</v>
      </c>
      <c r="G3552" s="32" t="s">
        <v>25</v>
      </c>
      <c r="H3552" s="32" t="s">
        <v>26</v>
      </c>
      <c r="I3552" s="32" t="s">
        <v>2006</v>
      </c>
      <c r="J3552" s="35">
        <v>0</v>
      </c>
      <c r="K3552" s="35">
        <v>0</v>
      </c>
      <c r="L3552" s="35">
        <v>0</v>
      </c>
      <c r="M3552" s="35">
        <v>0</v>
      </c>
      <c r="N3552" s="32" t="s">
        <v>19</v>
      </c>
      <c r="O3552" s="32" t="s">
        <v>27</v>
      </c>
      <c r="P3552" s="32">
        <v>9</v>
      </c>
      <c r="Q3552" s="32"/>
    </row>
    <row r="3553" spans="1:17" x14ac:dyDescent="0.25">
      <c r="A3553" s="57">
        <v>42256.432593252313</v>
      </c>
      <c r="B3553" s="32" t="s">
        <v>22</v>
      </c>
      <c r="C3553" s="32" t="s">
        <v>392</v>
      </c>
      <c r="D3553" s="32" t="s">
        <v>391</v>
      </c>
      <c r="E3553" s="32" t="s">
        <v>6997</v>
      </c>
      <c r="F3553" s="32" t="s">
        <v>6998</v>
      </c>
      <c r="G3553" s="32" t="s">
        <v>380</v>
      </c>
      <c r="H3553" s="32" t="s">
        <v>379</v>
      </c>
      <c r="I3553" s="32" t="s">
        <v>2006</v>
      </c>
      <c r="J3553" s="35">
        <v>0</v>
      </c>
      <c r="K3553" s="35">
        <v>0</v>
      </c>
      <c r="L3553" s="35">
        <v>0</v>
      </c>
      <c r="M3553" s="35">
        <v>0.5</v>
      </c>
      <c r="N3553" s="32" t="s">
        <v>19</v>
      </c>
      <c r="O3553" s="32" t="s">
        <v>27</v>
      </c>
      <c r="P3553" s="32">
        <v>1</v>
      </c>
      <c r="Q3553" s="32"/>
    </row>
    <row r="3554" spans="1:17" x14ac:dyDescent="0.25">
      <c r="A3554" s="57">
        <v>42256.432593252313</v>
      </c>
      <c r="B3554" s="32" t="s">
        <v>22</v>
      </c>
      <c r="C3554" s="32" t="s">
        <v>392</v>
      </c>
      <c r="D3554" s="32" t="s">
        <v>391</v>
      </c>
      <c r="E3554" s="32" t="s">
        <v>6997</v>
      </c>
      <c r="F3554" s="32" t="s">
        <v>6998</v>
      </c>
      <c r="G3554" s="32" t="s">
        <v>380</v>
      </c>
      <c r="H3554" s="32" t="s">
        <v>379</v>
      </c>
      <c r="I3554" s="32" t="s">
        <v>2006</v>
      </c>
      <c r="J3554" s="35">
        <v>0</v>
      </c>
      <c r="K3554" s="35">
        <v>0</v>
      </c>
      <c r="L3554" s="35">
        <v>0</v>
      </c>
      <c r="M3554" s="35">
        <v>1</v>
      </c>
      <c r="N3554" s="32" t="s">
        <v>19</v>
      </c>
      <c r="O3554" s="32" t="s">
        <v>27</v>
      </c>
      <c r="P3554" s="32">
        <v>1</v>
      </c>
      <c r="Q3554" s="32"/>
    </row>
    <row r="3555" spans="1:17" x14ac:dyDescent="0.25">
      <c r="A3555" s="57">
        <v>42256.432593252313</v>
      </c>
      <c r="B3555" s="32" t="s">
        <v>22</v>
      </c>
      <c r="C3555" s="32" t="s">
        <v>392</v>
      </c>
      <c r="D3555" s="32" t="s">
        <v>391</v>
      </c>
      <c r="E3555" s="32" t="s">
        <v>6997</v>
      </c>
      <c r="F3555" s="32" t="s">
        <v>6998</v>
      </c>
      <c r="G3555" s="32" t="s">
        <v>380</v>
      </c>
      <c r="H3555" s="32" t="s">
        <v>379</v>
      </c>
      <c r="I3555" s="32" t="s">
        <v>2006</v>
      </c>
      <c r="J3555" s="35">
        <v>0</v>
      </c>
      <c r="K3555" s="35">
        <v>0</v>
      </c>
      <c r="L3555" s="35">
        <v>0</v>
      </c>
      <c r="M3555" s="35">
        <v>0.5</v>
      </c>
      <c r="N3555" s="32" t="s">
        <v>19</v>
      </c>
      <c r="O3555" s="32" t="s">
        <v>27</v>
      </c>
      <c r="P3555" s="32">
        <v>1</v>
      </c>
      <c r="Q3555" s="32"/>
    </row>
    <row r="3556" spans="1:17" x14ac:dyDescent="0.25">
      <c r="A3556" s="57">
        <v>42256.432593252313</v>
      </c>
      <c r="B3556" s="32" t="s">
        <v>22</v>
      </c>
      <c r="C3556" s="32" t="s">
        <v>392</v>
      </c>
      <c r="D3556" s="32" t="s">
        <v>391</v>
      </c>
      <c r="E3556" s="32" t="s">
        <v>6997</v>
      </c>
      <c r="F3556" s="32" t="s">
        <v>6998</v>
      </c>
      <c r="G3556" s="32" t="s">
        <v>380</v>
      </c>
      <c r="H3556" s="32" t="s">
        <v>379</v>
      </c>
      <c r="I3556" s="32" t="s">
        <v>2006</v>
      </c>
      <c r="J3556" s="35">
        <v>0</v>
      </c>
      <c r="K3556" s="35">
        <v>0</v>
      </c>
      <c r="L3556" s="35">
        <v>0</v>
      </c>
      <c r="M3556" s="35">
        <v>2</v>
      </c>
      <c r="N3556" s="32" t="s">
        <v>19</v>
      </c>
      <c r="O3556" s="32" t="s">
        <v>27</v>
      </c>
      <c r="P3556" s="32">
        <v>1</v>
      </c>
      <c r="Q3556" s="32"/>
    </row>
    <row r="3557" spans="1:17" x14ac:dyDescent="0.25">
      <c r="A3557" s="57">
        <v>42256.432593252313</v>
      </c>
      <c r="B3557" s="32" t="s">
        <v>22</v>
      </c>
      <c r="C3557" s="32" t="s">
        <v>392</v>
      </c>
      <c r="D3557" s="32" t="s">
        <v>391</v>
      </c>
      <c r="E3557" s="32" t="s">
        <v>6997</v>
      </c>
      <c r="F3557" s="32" t="s">
        <v>6998</v>
      </c>
      <c r="G3557" s="32" t="s">
        <v>380</v>
      </c>
      <c r="H3557" s="32" t="s">
        <v>379</v>
      </c>
      <c r="I3557" s="32" t="s">
        <v>2006</v>
      </c>
      <c r="J3557" s="35">
        <v>0</v>
      </c>
      <c r="K3557" s="35">
        <v>0</v>
      </c>
      <c r="L3557" s="35">
        <v>0</v>
      </c>
      <c r="M3557" s="35">
        <v>0.5</v>
      </c>
      <c r="N3557" s="32" t="s">
        <v>19</v>
      </c>
      <c r="O3557" s="32" t="s">
        <v>27</v>
      </c>
      <c r="P3557" s="32">
        <v>1</v>
      </c>
      <c r="Q3557" s="32"/>
    </row>
    <row r="3558" spans="1:17" x14ac:dyDescent="0.25">
      <c r="A3558" s="57">
        <v>42256.432593252313</v>
      </c>
      <c r="B3558" s="32" t="s">
        <v>22</v>
      </c>
      <c r="C3558" s="32" t="s">
        <v>392</v>
      </c>
      <c r="D3558" s="32" t="s">
        <v>391</v>
      </c>
      <c r="E3558" s="32" t="s">
        <v>6997</v>
      </c>
      <c r="F3558" s="32" t="s">
        <v>6998</v>
      </c>
      <c r="G3558" s="32" t="s">
        <v>380</v>
      </c>
      <c r="H3558" s="32" t="s">
        <v>379</v>
      </c>
      <c r="I3558" s="32" t="s">
        <v>2006</v>
      </c>
      <c r="J3558" s="35">
        <v>0</v>
      </c>
      <c r="K3558" s="35">
        <v>0</v>
      </c>
      <c r="L3558" s="35">
        <v>0</v>
      </c>
      <c r="M3558" s="35">
        <v>2</v>
      </c>
      <c r="N3558" s="32" t="s">
        <v>19</v>
      </c>
      <c r="O3558" s="32" t="s">
        <v>27</v>
      </c>
      <c r="P3558" s="32">
        <v>1</v>
      </c>
      <c r="Q3558" s="32"/>
    </row>
    <row r="3559" spans="1:17" x14ac:dyDescent="0.25">
      <c r="A3559" s="57">
        <v>42256.432593252313</v>
      </c>
      <c r="B3559" s="32" t="s">
        <v>22</v>
      </c>
      <c r="C3559" s="32" t="s">
        <v>392</v>
      </c>
      <c r="D3559" s="32" t="s">
        <v>391</v>
      </c>
      <c r="E3559" s="32" t="s">
        <v>6997</v>
      </c>
      <c r="F3559" s="32" t="s">
        <v>6998</v>
      </c>
      <c r="G3559" s="32" t="s">
        <v>380</v>
      </c>
      <c r="H3559" s="32" t="s">
        <v>379</v>
      </c>
      <c r="I3559" s="32" t="s">
        <v>2006</v>
      </c>
      <c r="J3559" s="35">
        <v>0</v>
      </c>
      <c r="K3559" s="35">
        <v>0</v>
      </c>
      <c r="L3559" s="35">
        <v>0</v>
      </c>
      <c r="M3559" s="35">
        <v>1</v>
      </c>
      <c r="N3559" s="32" t="s">
        <v>19</v>
      </c>
      <c r="O3559" s="32" t="s">
        <v>27</v>
      </c>
      <c r="P3559" s="32">
        <v>1</v>
      </c>
      <c r="Q3559" s="32"/>
    </row>
    <row r="3560" spans="1:17" x14ac:dyDescent="0.25">
      <c r="A3560" s="57">
        <v>42256.432593252313</v>
      </c>
      <c r="B3560" s="32" t="s">
        <v>22</v>
      </c>
      <c r="C3560" s="32" t="s">
        <v>392</v>
      </c>
      <c r="D3560" s="32" t="s">
        <v>391</v>
      </c>
      <c r="E3560" s="32" t="s">
        <v>6997</v>
      </c>
      <c r="F3560" s="32" t="s">
        <v>6998</v>
      </c>
      <c r="G3560" s="32" t="s">
        <v>380</v>
      </c>
      <c r="H3560" s="32" t="s">
        <v>379</v>
      </c>
      <c r="I3560" s="32" t="s">
        <v>2006</v>
      </c>
      <c r="J3560" s="35">
        <v>0</v>
      </c>
      <c r="K3560" s="35">
        <v>0</v>
      </c>
      <c r="L3560" s="35">
        <v>0</v>
      </c>
      <c r="M3560" s="35">
        <v>6</v>
      </c>
      <c r="N3560" s="32" t="s">
        <v>19</v>
      </c>
      <c r="O3560" s="32" t="s">
        <v>27</v>
      </c>
      <c r="P3560" s="32">
        <v>1</v>
      </c>
      <c r="Q3560" s="32"/>
    </row>
    <row r="3561" spans="1:17" x14ac:dyDescent="0.25">
      <c r="A3561" s="57">
        <v>42256.432593252313</v>
      </c>
      <c r="B3561" s="32" t="s">
        <v>22</v>
      </c>
      <c r="C3561" s="32" t="s">
        <v>392</v>
      </c>
      <c r="D3561" s="32" t="s">
        <v>391</v>
      </c>
      <c r="E3561" s="32" t="s">
        <v>6997</v>
      </c>
      <c r="F3561" s="32" t="s">
        <v>6998</v>
      </c>
      <c r="G3561" s="32" t="s">
        <v>380</v>
      </c>
      <c r="H3561" s="32" t="s">
        <v>379</v>
      </c>
      <c r="I3561" s="32" t="s">
        <v>2006</v>
      </c>
      <c r="J3561" s="35">
        <v>0</v>
      </c>
      <c r="K3561" s="35">
        <v>0</v>
      </c>
      <c r="L3561" s="35">
        <v>0</v>
      </c>
      <c r="M3561" s="35">
        <v>2</v>
      </c>
      <c r="N3561" s="32" t="s">
        <v>19</v>
      </c>
      <c r="O3561" s="32" t="s">
        <v>27</v>
      </c>
      <c r="P3561" s="32">
        <v>1</v>
      </c>
      <c r="Q3561" s="32"/>
    </row>
    <row r="3562" spans="1:17" x14ac:dyDescent="0.25">
      <c r="A3562" s="57">
        <v>42256.432593252313</v>
      </c>
      <c r="B3562" s="32" t="s">
        <v>22</v>
      </c>
      <c r="C3562" s="32" t="s">
        <v>392</v>
      </c>
      <c r="D3562" s="32" t="s">
        <v>391</v>
      </c>
      <c r="E3562" s="32" t="s">
        <v>6997</v>
      </c>
      <c r="F3562" s="32" t="s">
        <v>6998</v>
      </c>
      <c r="G3562" s="32" t="s">
        <v>380</v>
      </c>
      <c r="H3562" s="32" t="s">
        <v>379</v>
      </c>
      <c r="I3562" s="32" t="s">
        <v>2006</v>
      </c>
      <c r="J3562" s="35">
        <v>0</v>
      </c>
      <c r="K3562" s="35">
        <v>0</v>
      </c>
      <c r="L3562" s="35">
        <v>0</v>
      </c>
      <c r="M3562" s="35">
        <v>0.5</v>
      </c>
      <c r="N3562" s="32" t="s">
        <v>19</v>
      </c>
      <c r="O3562" s="32" t="s">
        <v>27</v>
      </c>
      <c r="P3562" s="32">
        <v>1</v>
      </c>
      <c r="Q3562" s="32"/>
    </row>
    <row r="3563" spans="1:17" x14ac:dyDescent="0.25">
      <c r="A3563" s="57">
        <v>42256.432593252313</v>
      </c>
      <c r="B3563" s="32" t="s">
        <v>22</v>
      </c>
      <c r="C3563" s="32" t="s">
        <v>392</v>
      </c>
      <c r="D3563" s="32" t="s">
        <v>391</v>
      </c>
      <c r="E3563" s="32" t="s">
        <v>6997</v>
      </c>
      <c r="F3563" s="32" t="s">
        <v>6998</v>
      </c>
      <c r="G3563" s="32" t="s">
        <v>380</v>
      </c>
      <c r="H3563" s="32" t="s">
        <v>379</v>
      </c>
      <c r="I3563" s="32" t="s">
        <v>2006</v>
      </c>
      <c r="J3563" s="35">
        <v>0</v>
      </c>
      <c r="K3563" s="35">
        <v>0</v>
      </c>
      <c r="L3563" s="35">
        <v>0</v>
      </c>
      <c r="M3563" s="35">
        <v>2</v>
      </c>
      <c r="N3563" s="32" t="s">
        <v>19</v>
      </c>
      <c r="O3563" s="32" t="s">
        <v>27</v>
      </c>
      <c r="P3563" s="32">
        <v>1</v>
      </c>
      <c r="Q3563" s="32"/>
    </row>
    <row r="3564" spans="1:17" x14ac:dyDescent="0.25">
      <c r="A3564" s="57">
        <v>42256.432593252313</v>
      </c>
      <c r="B3564" s="32" t="s">
        <v>22</v>
      </c>
      <c r="C3564" s="32" t="s">
        <v>392</v>
      </c>
      <c r="D3564" s="32" t="s">
        <v>391</v>
      </c>
      <c r="E3564" s="32" t="s">
        <v>6997</v>
      </c>
      <c r="F3564" s="32" t="s">
        <v>6998</v>
      </c>
      <c r="G3564" s="32" t="s">
        <v>380</v>
      </c>
      <c r="H3564" s="32" t="s">
        <v>379</v>
      </c>
      <c r="I3564" s="32" t="s">
        <v>2006</v>
      </c>
      <c r="J3564" s="35">
        <v>0</v>
      </c>
      <c r="K3564" s="35">
        <v>0</v>
      </c>
      <c r="L3564" s="35">
        <v>0</v>
      </c>
      <c r="M3564" s="35">
        <v>2</v>
      </c>
      <c r="N3564" s="32" t="s">
        <v>19</v>
      </c>
      <c r="O3564" s="32" t="s">
        <v>27</v>
      </c>
      <c r="P3564" s="32">
        <v>1</v>
      </c>
      <c r="Q3564" s="32"/>
    </row>
    <row r="3565" spans="1:17" x14ac:dyDescent="0.25">
      <c r="A3565" s="57">
        <v>42256.432593252313</v>
      </c>
      <c r="B3565" s="32" t="s">
        <v>22</v>
      </c>
      <c r="C3565" s="32" t="s">
        <v>392</v>
      </c>
      <c r="D3565" s="32" t="s">
        <v>391</v>
      </c>
      <c r="E3565" s="32" t="s">
        <v>6997</v>
      </c>
      <c r="F3565" s="32" t="s">
        <v>6998</v>
      </c>
      <c r="G3565" s="32" t="s">
        <v>380</v>
      </c>
      <c r="H3565" s="32" t="s">
        <v>379</v>
      </c>
      <c r="I3565" s="32" t="s">
        <v>2006</v>
      </c>
      <c r="J3565" s="35">
        <v>0</v>
      </c>
      <c r="K3565" s="35">
        <v>0</v>
      </c>
      <c r="L3565" s="35">
        <v>0</v>
      </c>
      <c r="M3565" s="35">
        <v>1</v>
      </c>
      <c r="N3565" s="32" t="s">
        <v>19</v>
      </c>
      <c r="O3565" s="32" t="s">
        <v>27</v>
      </c>
      <c r="P3565" s="32">
        <v>1</v>
      </c>
      <c r="Q3565" s="32"/>
    </row>
    <row r="3566" spans="1:17" x14ac:dyDescent="0.25">
      <c r="A3566" s="57">
        <v>42256.432593252313</v>
      </c>
      <c r="B3566" s="32" t="s">
        <v>22</v>
      </c>
      <c r="C3566" s="32" t="s">
        <v>392</v>
      </c>
      <c r="D3566" s="32" t="s">
        <v>391</v>
      </c>
      <c r="E3566" s="32" t="s">
        <v>6997</v>
      </c>
      <c r="F3566" s="32" t="s">
        <v>6998</v>
      </c>
      <c r="G3566" s="32" t="s">
        <v>380</v>
      </c>
      <c r="H3566" s="32" t="s">
        <v>379</v>
      </c>
      <c r="I3566" s="32" t="s">
        <v>2006</v>
      </c>
      <c r="J3566" s="35">
        <v>0</v>
      </c>
      <c r="K3566" s="35">
        <v>0</v>
      </c>
      <c r="L3566" s="35">
        <v>0</v>
      </c>
      <c r="M3566" s="35">
        <v>0.5</v>
      </c>
      <c r="N3566" s="32" t="s">
        <v>19</v>
      </c>
      <c r="O3566" s="32" t="s">
        <v>27</v>
      </c>
      <c r="P3566" s="32">
        <v>1</v>
      </c>
      <c r="Q3566" s="32"/>
    </row>
    <row r="3567" spans="1:17" x14ac:dyDescent="0.25">
      <c r="A3567" s="57">
        <v>42256.432593252313</v>
      </c>
      <c r="B3567" s="32" t="s">
        <v>22</v>
      </c>
      <c r="C3567" s="32" t="s">
        <v>392</v>
      </c>
      <c r="D3567" s="32" t="s">
        <v>391</v>
      </c>
      <c r="E3567" s="32" t="s">
        <v>6997</v>
      </c>
      <c r="F3567" s="32" t="s">
        <v>6998</v>
      </c>
      <c r="G3567" s="32" t="s">
        <v>380</v>
      </c>
      <c r="H3567" s="32" t="s">
        <v>379</v>
      </c>
      <c r="I3567" s="32" t="s">
        <v>2006</v>
      </c>
      <c r="J3567" s="35">
        <v>0</v>
      </c>
      <c r="K3567" s="35">
        <v>0</v>
      </c>
      <c r="L3567" s="35">
        <v>0</v>
      </c>
      <c r="M3567" s="35">
        <v>2</v>
      </c>
      <c r="N3567" s="32" t="s">
        <v>19</v>
      </c>
      <c r="O3567" s="32" t="s">
        <v>27</v>
      </c>
      <c r="P3567" s="32">
        <v>1</v>
      </c>
      <c r="Q3567" s="32"/>
    </row>
    <row r="3568" spans="1:17" x14ac:dyDescent="0.25">
      <c r="A3568" s="57">
        <v>42256.432593252313</v>
      </c>
      <c r="B3568" s="32" t="s">
        <v>22</v>
      </c>
      <c r="C3568" s="32" t="s">
        <v>392</v>
      </c>
      <c r="D3568" s="32" t="s">
        <v>391</v>
      </c>
      <c r="E3568" s="32" t="s">
        <v>6997</v>
      </c>
      <c r="F3568" s="32" t="s">
        <v>6998</v>
      </c>
      <c r="G3568" s="32" t="s">
        <v>380</v>
      </c>
      <c r="H3568" s="32" t="s">
        <v>379</v>
      </c>
      <c r="I3568" s="32" t="s">
        <v>2006</v>
      </c>
      <c r="J3568" s="35">
        <v>0</v>
      </c>
      <c r="K3568" s="35">
        <v>0</v>
      </c>
      <c r="L3568" s="35">
        <v>0</v>
      </c>
      <c r="M3568" s="35">
        <v>0.5</v>
      </c>
      <c r="N3568" s="32" t="s">
        <v>19</v>
      </c>
      <c r="O3568" s="32" t="s">
        <v>27</v>
      </c>
      <c r="P3568" s="32">
        <v>1</v>
      </c>
      <c r="Q3568" s="32"/>
    </row>
    <row r="3569" spans="1:17" x14ac:dyDescent="0.25">
      <c r="A3569" s="57">
        <v>42256.432593252313</v>
      </c>
      <c r="B3569" s="32" t="s">
        <v>22</v>
      </c>
      <c r="C3569" s="32" t="s">
        <v>392</v>
      </c>
      <c r="D3569" s="32" t="s">
        <v>391</v>
      </c>
      <c r="E3569" s="32" t="s">
        <v>6997</v>
      </c>
      <c r="F3569" s="32" t="s">
        <v>6998</v>
      </c>
      <c r="G3569" s="32" t="s">
        <v>29</v>
      </c>
      <c r="H3569" s="32" t="s">
        <v>30</v>
      </c>
      <c r="I3569" s="32" t="s">
        <v>2006</v>
      </c>
      <c r="J3569" s="35">
        <v>0</v>
      </c>
      <c r="K3569" s="35">
        <v>0</v>
      </c>
      <c r="L3569" s="35">
        <v>0</v>
      </c>
      <c r="M3569" s="35">
        <v>6.8</v>
      </c>
      <c r="N3569" s="32" t="s">
        <v>19</v>
      </c>
      <c r="O3569" s="32" t="s">
        <v>27</v>
      </c>
      <c r="P3569" s="32">
        <v>1</v>
      </c>
      <c r="Q3569" s="32"/>
    </row>
    <row r="3570" spans="1:17" x14ac:dyDescent="0.25">
      <c r="A3570" s="57">
        <v>42256.432593252313</v>
      </c>
      <c r="B3570" s="32" t="s">
        <v>22</v>
      </c>
      <c r="C3570" s="32" t="s">
        <v>392</v>
      </c>
      <c r="D3570" s="32" t="s">
        <v>391</v>
      </c>
      <c r="E3570" s="32" t="s">
        <v>6997</v>
      </c>
      <c r="F3570" s="32" t="s">
        <v>6998</v>
      </c>
      <c r="G3570" s="32" t="s">
        <v>380</v>
      </c>
      <c r="H3570" s="32" t="s">
        <v>379</v>
      </c>
      <c r="I3570" s="32" t="s">
        <v>2006</v>
      </c>
      <c r="J3570" s="35">
        <v>0</v>
      </c>
      <c r="K3570" s="35">
        <v>0</v>
      </c>
      <c r="L3570" s="35">
        <v>0</v>
      </c>
      <c r="M3570" s="35">
        <v>0.5</v>
      </c>
      <c r="N3570" s="32" t="s">
        <v>19</v>
      </c>
      <c r="O3570" s="32" t="s">
        <v>27</v>
      </c>
      <c r="P3570" s="32">
        <v>1</v>
      </c>
      <c r="Q3570" s="32"/>
    </row>
    <row r="3571" spans="1:17" x14ac:dyDescent="0.25">
      <c r="A3571" s="57">
        <v>42256.432593252313</v>
      </c>
      <c r="B3571" s="32" t="s">
        <v>22</v>
      </c>
      <c r="C3571" s="32" t="s">
        <v>392</v>
      </c>
      <c r="D3571" s="32" t="s">
        <v>391</v>
      </c>
      <c r="E3571" s="32" t="s">
        <v>6997</v>
      </c>
      <c r="F3571" s="32" t="s">
        <v>6998</v>
      </c>
      <c r="G3571" s="32" t="s">
        <v>380</v>
      </c>
      <c r="H3571" s="32" t="s">
        <v>379</v>
      </c>
      <c r="I3571" s="32" t="s">
        <v>2006</v>
      </c>
      <c r="J3571" s="35">
        <v>0</v>
      </c>
      <c r="K3571" s="35">
        <v>0</v>
      </c>
      <c r="L3571" s="35">
        <v>0</v>
      </c>
      <c r="M3571" s="35">
        <v>2</v>
      </c>
      <c r="N3571" s="32" t="s">
        <v>19</v>
      </c>
      <c r="O3571" s="32" t="s">
        <v>27</v>
      </c>
      <c r="P3571" s="32">
        <v>1</v>
      </c>
      <c r="Q3571" s="32"/>
    </row>
    <row r="3572" spans="1:17" x14ac:dyDescent="0.25">
      <c r="A3572" s="57">
        <v>42256.432593252313</v>
      </c>
      <c r="B3572" s="32" t="s">
        <v>22</v>
      </c>
      <c r="C3572" s="32" t="s">
        <v>392</v>
      </c>
      <c r="D3572" s="32" t="s">
        <v>391</v>
      </c>
      <c r="E3572" s="32" t="s">
        <v>6997</v>
      </c>
      <c r="F3572" s="32" t="s">
        <v>6998</v>
      </c>
      <c r="G3572" s="32" t="s">
        <v>29</v>
      </c>
      <c r="H3572" s="32" t="s">
        <v>30</v>
      </c>
      <c r="I3572" s="32" t="s">
        <v>2006</v>
      </c>
      <c r="J3572" s="35">
        <v>0</v>
      </c>
      <c r="K3572" s="35">
        <v>0</v>
      </c>
      <c r="L3572" s="35">
        <v>0</v>
      </c>
      <c r="M3572" s="35">
        <v>1</v>
      </c>
      <c r="N3572" s="32" t="s">
        <v>19</v>
      </c>
      <c r="O3572" s="32" t="s">
        <v>27</v>
      </c>
      <c r="P3572" s="32">
        <v>1</v>
      </c>
      <c r="Q3572" s="32"/>
    </row>
    <row r="3573" spans="1:17" x14ac:dyDescent="0.25">
      <c r="A3573" s="57">
        <v>42256.432593252313</v>
      </c>
      <c r="B3573" s="32" t="s">
        <v>22</v>
      </c>
      <c r="C3573" s="32" t="s">
        <v>392</v>
      </c>
      <c r="D3573" s="32" t="s">
        <v>391</v>
      </c>
      <c r="E3573" s="32" t="s">
        <v>6997</v>
      </c>
      <c r="F3573" s="32" t="s">
        <v>6998</v>
      </c>
      <c r="G3573" s="32" t="s">
        <v>29</v>
      </c>
      <c r="H3573" s="32" t="s">
        <v>30</v>
      </c>
      <c r="I3573" s="32" t="s">
        <v>2006</v>
      </c>
      <c r="J3573" s="35">
        <v>0</v>
      </c>
      <c r="K3573" s="35">
        <v>0</v>
      </c>
      <c r="L3573" s="35">
        <v>0</v>
      </c>
      <c r="M3573" s="35">
        <v>0.5</v>
      </c>
      <c r="N3573" s="32" t="s">
        <v>19</v>
      </c>
      <c r="O3573" s="32" t="s">
        <v>27</v>
      </c>
      <c r="P3573" s="32">
        <v>1</v>
      </c>
      <c r="Q3573" s="32"/>
    </row>
    <row r="3574" spans="1:17" x14ac:dyDescent="0.25">
      <c r="A3574" s="57">
        <v>42256.435438194443</v>
      </c>
      <c r="B3574" s="32" t="s">
        <v>22</v>
      </c>
      <c r="C3574" s="32" t="s">
        <v>2335</v>
      </c>
      <c r="D3574" s="32" t="s">
        <v>2336</v>
      </c>
      <c r="E3574" s="32" t="s">
        <v>6999</v>
      </c>
      <c r="F3574" s="32" t="s">
        <v>7000</v>
      </c>
      <c r="G3574" s="32" t="s">
        <v>329</v>
      </c>
      <c r="H3574" s="32" t="s">
        <v>328</v>
      </c>
      <c r="I3574" s="32" t="s">
        <v>2006</v>
      </c>
      <c r="J3574" s="35">
        <v>0</v>
      </c>
      <c r="K3574" s="35">
        <v>0</v>
      </c>
      <c r="L3574" s="35">
        <v>0</v>
      </c>
      <c r="M3574" s="35">
        <v>0</v>
      </c>
      <c r="N3574" s="32" t="s">
        <v>19</v>
      </c>
      <c r="O3574" s="32" t="s">
        <v>27</v>
      </c>
      <c r="P3574" s="32">
        <v>0</v>
      </c>
      <c r="Q3574" s="32"/>
    </row>
    <row r="3575" spans="1:17" x14ac:dyDescent="0.25">
      <c r="A3575" s="57">
        <v>42256.435438194443</v>
      </c>
      <c r="B3575" s="32" t="s">
        <v>22</v>
      </c>
      <c r="C3575" s="32" t="s">
        <v>2335</v>
      </c>
      <c r="D3575" s="32" t="s">
        <v>2336</v>
      </c>
      <c r="E3575" s="32" t="s">
        <v>6999</v>
      </c>
      <c r="F3575" s="32" t="s">
        <v>7000</v>
      </c>
      <c r="G3575" s="32" t="s">
        <v>25</v>
      </c>
      <c r="H3575" s="32" t="s">
        <v>26</v>
      </c>
      <c r="I3575" s="32" t="s">
        <v>2006</v>
      </c>
      <c r="J3575" s="35">
        <v>0</v>
      </c>
      <c r="K3575" s="35">
        <v>0</v>
      </c>
      <c r="L3575" s="35">
        <v>0</v>
      </c>
      <c r="M3575" s="35">
        <v>0</v>
      </c>
      <c r="N3575" s="32" t="s">
        <v>19</v>
      </c>
      <c r="O3575" s="32" t="s">
        <v>27</v>
      </c>
      <c r="P3575" s="32">
        <v>2</v>
      </c>
      <c r="Q3575" s="32"/>
    </row>
    <row r="3576" spans="1:17" x14ac:dyDescent="0.25">
      <c r="A3576" s="57">
        <v>42256.441364085651</v>
      </c>
      <c r="B3576" s="32"/>
      <c r="C3576" s="32" t="s">
        <v>74</v>
      </c>
      <c r="D3576" s="32" t="s">
        <v>73</v>
      </c>
      <c r="E3576" s="32" t="s">
        <v>7001</v>
      </c>
      <c r="F3576" s="32" t="s">
        <v>7002</v>
      </c>
      <c r="G3576" s="32" t="s">
        <v>58</v>
      </c>
      <c r="H3576" s="32" t="s">
        <v>59</v>
      </c>
      <c r="I3576" s="32" t="s">
        <v>2006</v>
      </c>
      <c r="J3576" s="35">
        <v>0</v>
      </c>
      <c r="K3576" s="35">
        <v>0</v>
      </c>
      <c r="L3576" s="35">
        <v>0</v>
      </c>
      <c r="M3576" s="35">
        <v>0</v>
      </c>
      <c r="N3576" s="32" t="s">
        <v>19</v>
      </c>
      <c r="O3576" s="32" t="s">
        <v>32</v>
      </c>
      <c r="P3576" s="32">
        <v>1.75</v>
      </c>
      <c r="Q3576" s="32"/>
    </row>
    <row r="3577" spans="1:17" x14ac:dyDescent="0.25">
      <c r="A3577" s="57">
        <v>42256.441364085651</v>
      </c>
      <c r="B3577" s="32"/>
      <c r="C3577" s="32" t="s">
        <v>74</v>
      </c>
      <c r="D3577" s="32" t="s">
        <v>73</v>
      </c>
      <c r="E3577" s="32" t="s">
        <v>7001</v>
      </c>
      <c r="F3577" s="32" t="s">
        <v>7002</v>
      </c>
      <c r="G3577" s="32" t="s">
        <v>2086</v>
      </c>
      <c r="H3577" s="32" t="s">
        <v>2087</v>
      </c>
      <c r="I3577" s="32" t="s">
        <v>2006</v>
      </c>
      <c r="J3577" s="35">
        <v>0</v>
      </c>
      <c r="K3577" s="35">
        <v>0</v>
      </c>
      <c r="L3577" s="35">
        <v>0</v>
      </c>
      <c r="M3577" s="35">
        <v>0</v>
      </c>
      <c r="N3577" s="32" t="s">
        <v>19</v>
      </c>
      <c r="O3577" s="32" t="s">
        <v>32</v>
      </c>
      <c r="P3577" s="32">
        <v>5.3999999999999999E-2</v>
      </c>
      <c r="Q3577" s="32"/>
    </row>
    <row r="3578" spans="1:17" x14ac:dyDescent="0.25">
      <c r="A3578" s="57">
        <v>42256.441364085651</v>
      </c>
      <c r="B3578" s="32"/>
      <c r="C3578" s="32" t="s">
        <v>74</v>
      </c>
      <c r="D3578" s="32" t="s">
        <v>73</v>
      </c>
      <c r="E3578" s="32" t="s">
        <v>7001</v>
      </c>
      <c r="F3578" s="32" t="s">
        <v>7002</v>
      </c>
      <c r="G3578" s="32" t="s">
        <v>58</v>
      </c>
      <c r="H3578" s="32" t="s">
        <v>59</v>
      </c>
      <c r="I3578" s="32" t="s">
        <v>2006</v>
      </c>
      <c r="J3578" s="35">
        <v>0</v>
      </c>
      <c r="K3578" s="35">
        <v>0</v>
      </c>
      <c r="L3578" s="35">
        <v>0</v>
      </c>
      <c r="M3578" s="35">
        <v>0</v>
      </c>
      <c r="N3578" s="32" t="s">
        <v>19</v>
      </c>
      <c r="O3578" s="32" t="s">
        <v>32</v>
      </c>
      <c r="P3578" s="32">
        <v>1.5</v>
      </c>
      <c r="Q3578" s="32"/>
    </row>
    <row r="3579" spans="1:17" x14ac:dyDescent="0.25">
      <c r="A3579" s="57">
        <v>42256.4445647338</v>
      </c>
      <c r="B3579" s="32"/>
      <c r="C3579" s="32" t="s">
        <v>74</v>
      </c>
      <c r="D3579" s="32" t="s">
        <v>73</v>
      </c>
      <c r="E3579" s="32" t="s">
        <v>7003</v>
      </c>
      <c r="F3579" s="32" t="s">
        <v>7004</v>
      </c>
      <c r="G3579" s="32" t="s">
        <v>58</v>
      </c>
      <c r="H3579" s="32" t="s">
        <v>59</v>
      </c>
      <c r="I3579" s="32" t="s">
        <v>2006</v>
      </c>
      <c r="J3579" s="35">
        <v>0</v>
      </c>
      <c r="K3579" s="35">
        <v>0</v>
      </c>
      <c r="L3579" s="35">
        <v>0</v>
      </c>
      <c r="M3579" s="35">
        <v>0</v>
      </c>
      <c r="N3579" s="32" t="s">
        <v>19</v>
      </c>
      <c r="O3579" s="32" t="s">
        <v>32</v>
      </c>
      <c r="P3579" s="32">
        <v>2.5</v>
      </c>
      <c r="Q3579" s="32"/>
    </row>
    <row r="3580" spans="1:17" x14ac:dyDescent="0.25">
      <c r="A3580" s="57">
        <v>42256.4445647338</v>
      </c>
      <c r="B3580" s="32"/>
      <c r="C3580" s="32" t="s">
        <v>74</v>
      </c>
      <c r="D3580" s="32" t="s">
        <v>73</v>
      </c>
      <c r="E3580" s="32" t="s">
        <v>7003</v>
      </c>
      <c r="F3580" s="32" t="s">
        <v>7004</v>
      </c>
      <c r="G3580" s="32" t="s">
        <v>2086</v>
      </c>
      <c r="H3580" s="32" t="s">
        <v>2087</v>
      </c>
      <c r="I3580" s="32" t="s">
        <v>2006</v>
      </c>
      <c r="J3580" s="35">
        <v>0</v>
      </c>
      <c r="K3580" s="35">
        <v>0</v>
      </c>
      <c r="L3580" s="35">
        <v>0</v>
      </c>
      <c r="M3580" s="35">
        <v>0</v>
      </c>
      <c r="N3580" s="32" t="s">
        <v>19</v>
      </c>
      <c r="O3580" s="32" t="s">
        <v>32</v>
      </c>
      <c r="P3580" s="32">
        <v>3.3000000000000002E-2</v>
      </c>
      <c r="Q3580" s="32"/>
    </row>
    <row r="3581" spans="1:17" x14ac:dyDescent="0.25">
      <c r="A3581" s="57">
        <v>42256.4445647338</v>
      </c>
      <c r="B3581" s="32"/>
      <c r="C3581" s="32" t="s">
        <v>74</v>
      </c>
      <c r="D3581" s="32" t="s">
        <v>73</v>
      </c>
      <c r="E3581" s="32" t="s">
        <v>7003</v>
      </c>
      <c r="F3581" s="32" t="s">
        <v>7004</v>
      </c>
      <c r="G3581" s="32" t="s">
        <v>58</v>
      </c>
      <c r="H3581" s="32" t="s">
        <v>59</v>
      </c>
      <c r="I3581" s="32" t="s">
        <v>2006</v>
      </c>
      <c r="J3581" s="35">
        <v>0</v>
      </c>
      <c r="K3581" s="35">
        <v>0</v>
      </c>
      <c r="L3581" s="35">
        <v>0</v>
      </c>
      <c r="M3581" s="35">
        <v>0</v>
      </c>
      <c r="N3581" s="32" t="s">
        <v>19</v>
      </c>
      <c r="O3581" s="32" t="s">
        <v>32</v>
      </c>
      <c r="P3581" s="32">
        <v>3.5</v>
      </c>
      <c r="Q3581" s="32"/>
    </row>
    <row r="3582" spans="1:17" x14ac:dyDescent="0.25">
      <c r="A3582" s="57">
        <v>42256.4445647338</v>
      </c>
      <c r="B3582" s="32"/>
      <c r="C3582" s="32" t="s">
        <v>74</v>
      </c>
      <c r="D3582" s="32" t="s">
        <v>73</v>
      </c>
      <c r="E3582" s="32" t="s">
        <v>7003</v>
      </c>
      <c r="F3582" s="32" t="s">
        <v>7004</v>
      </c>
      <c r="G3582" s="32" t="s">
        <v>58</v>
      </c>
      <c r="H3582" s="32" t="s">
        <v>59</v>
      </c>
      <c r="I3582" s="32" t="s">
        <v>2006</v>
      </c>
      <c r="J3582" s="35">
        <v>0</v>
      </c>
      <c r="K3582" s="35">
        <v>0</v>
      </c>
      <c r="L3582" s="35">
        <v>0</v>
      </c>
      <c r="M3582" s="35">
        <v>0</v>
      </c>
      <c r="N3582" s="32" t="s">
        <v>19</v>
      </c>
      <c r="O3582" s="32" t="s">
        <v>32</v>
      </c>
      <c r="P3582" s="32">
        <v>5.5</v>
      </c>
      <c r="Q3582" s="32"/>
    </row>
    <row r="3583" spans="1:17" x14ac:dyDescent="0.25">
      <c r="A3583" s="57">
        <v>42256.448020104166</v>
      </c>
      <c r="B3583" s="32"/>
      <c r="C3583" s="32" t="s">
        <v>2302</v>
      </c>
      <c r="D3583" s="32" t="s">
        <v>334</v>
      </c>
      <c r="E3583" s="32" t="s">
        <v>7005</v>
      </c>
      <c r="F3583" s="32" t="s">
        <v>7006</v>
      </c>
      <c r="G3583" s="32" t="s">
        <v>58</v>
      </c>
      <c r="H3583" s="32" t="s">
        <v>59</v>
      </c>
      <c r="I3583" s="32" t="s">
        <v>2006</v>
      </c>
      <c r="J3583" s="35">
        <v>0</v>
      </c>
      <c r="K3583" s="35">
        <v>0</v>
      </c>
      <c r="L3583" s="35">
        <v>0</v>
      </c>
      <c r="M3583" s="35">
        <v>0</v>
      </c>
      <c r="N3583" s="32" t="s">
        <v>19</v>
      </c>
      <c r="O3583" s="32" t="s">
        <v>322</v>
      </c>
      <c r="P3583" s="32">
        <v>0</v>
      </c>
      <c r="Q3583" s="32"/>
    </row>
    <row r="3584" spans="1:17" x14ac:dyDescent="0.25">
      <c r="A3584" s="57">
        <v>42256.455944363428</v>
      </c>
      <c r="B3584" s="32" t="s">
        <v>67</v>
      </c>
      <c r="C3584" s="32" t="s">
        <v>6816</v>
      </c>
      <c r="D3584" s="32" t="s">
        <v>6817</v>
      </c>
      <c r="E3584" s="32" t="s">
        <v>7007</v>
      </c>
      <c r="F3584" s="32" t="s">
        <v>7008</v>
      </c>
      <c r="G3584" s="32" t="s">
        <v>15</v>
      </c>
      <c r="H3584" s="32" t="s">
        <v>16</v>
      </c>
      <c r="I3584" s="32" t="s">
        <v>263</v>
      </c>
      <c r="J3584" s="35">
        <v>3900</v>
      </c>
      <c r="K3584" s="35">
        <v>0</v>
      </c>
      <c r="L3584" s="35">
        <v>0</v>
      </c>
      <c r="M3584" s="35">
        <v>0</v>
      </c>
      <c r="N3584" s="32" t="s">
        <v>17</v>
      </c>
      <c r="O3584" s="32" t="s">
        <v>18</v>
      </c>
      <c r="P3584" s="32">
        <v>1</v>
      </c>
      <c r="Q3584" s="32"/>
    </row>
    <row r="3585" spans="1:17" x14ac:dyDescent="0.25">
      <c r="A3585" s="57">
        <v>42256.455944363428</v>
      </c>
      <c r="B3585" s="32" t="s">
        <v>67</v>
      </c>
      <c r="C3585" s="32" t="s">
        <v>6816</v>
      </c>
      <c r="D3585" s="32" t="s">
        <v>6817</v>
      </c>
      <c r="E3585" s="32" t="s">
        <v>7007</v>
      </c>
      <c r="F3585" s="32" t="s">
        <v>7008</v>
      </c>
      <c r="G3585" s="32" t="s">
        <v>28</v>
      </c>
      <c r="H3585" s="32" t="s">
        <v>7009</v>
      </c>
      <c r="I3585" s="32" t="s">
        <v>263</v>
      </c>
      <c r="J3585" s="35">
        <v>0</v>
      </c>
      <c r="K3585" s="35">
        <v>0</v>
      </c>
      <c r="L3585" s="35">
        <v>0</v>
      </c>
      <c r="M3585" s="35">
        <v>0</v>
      </c>
      <c r="N3585" s="32" t="s">
        <v>17</v>
      </c>
      <c r="O3585" s="32" t="s">
        <v>18</v>
      </c>
      <c r="P3585" s="32">
        <v>1</v>
      </c>
      <c r="Q3585" s="32"/>
    </row>
    <row r="3586" spans="1:17" x14ac:dyDescent="0.25">
      <c r="A3586" s="57">
        <v>42256.467524733795</v>
      </c>
      <c r="B3586" s="32" t="s">
        <v>267</v>
      </c>
      <c r="C3586" s="32" t="s">
        <v>81</v>
      </c>
      <c r="D3586" s="32" t="s">
        <v>266</v>
      </c>
      <c r="E3586" s="32" t="s">
        <v>7010</v>
      </c>
      <c r="F3586" s="32" t="s">
        <v>7011</v>
      </c>
      <c r="G3586" s="32" t="s">
        <v>39</v>
      </c>
      <c r="H3586" s="32" t="s">
        <v>40</v>
      </c>
      <c r="I3586" s="32" t="s">
        <v>2013</v>
      </c>
      <c r="J3586" s="35">
        <v>7500</v>
      </c>
      <c r="K3586" s="35">
        <v>0</v>
      </c>
      <c r="L3586" s="35">
        <v>5.66</v>
      </c>
      <c r="M3586" s="35">
        <v>0</v>
      </c>
      <c r="N3586" s="32" t="s">
        <v>19</v>
      </c>
      <c r="O3586" s="32" t="s">
        <v>41</v>
      </c>
      <c r="P3586" s="32">
        <v>1</v>
      </c>
      <c r="Q3586" s="32" t="s">
        <v>7012</v>
      </c>
    </row>
    <row r="3587" spans="1:17" x14ac:dyDescent="0.25">
      <c r="A3587" s="57">
        <v>42256.467524733795</v>
      </c>
      <c r="B3587" s="32" t="s">
        <v>267</v>
      </c>
      <c r="C3587" s="32" t="s">
        <v>81</v>
      </c>
      <c r="D3587" s="32" t="s">
        <v>266</v>
      </c>
      <c r="E3587" s="32" t="s">
        <v>7010</v>
      </c>
      <c r="F3587" s="32" t="s">
        <v>7011</v>
      </c>
      <c r="G3587" s="32" t="s">
        <v>33</v>
      </c>
      <c r="H3587" s="32" t="s">
        <v>34</v>
      </c>
      <c r="I3587" s="32" t="s">
        <v>2013</v>
      </c>
      <c r="J3587" s="35">
        <v>0</v>
      </c>
      <c r="K3587" s="35">
        <v>0</v>
      </c>
      <c r="L3587" s="35">
        <v>0</v>
      </c>
      <c r="M3587" s="35">
        <v>3</v>
      </c>
      <c r="N3587" s="32" t="s">
        <v>19</v>
      </c>
      <c r="O3587" s="32" t="s">
        <v>41</v>
      </c>
      <c r="P3587" s="32">
        <v>1</v>
      </c>
      <c r="Q3587" s="32" t="s">
        <v>7012</v>
      </c>
    </row>
    <row r="3588" spans="1:17" x14ac:dyDescent="0.25">
      <c r="A3588" s="57">
        <v>42256.467524733795</v>
      </c>
      <c r="B3588" s="32" t="s">
        <v>267</v>
      </c>
      <c r="C3588" s="32" t="s">
        <v>81</v>
      </c>
      <c r="D3588" s="32" t="s">
        <v>266</v>
      </c>
      <c r="E3588" s="32" t="s">
        <v>7010</v>
      </c>
      <c r="F3588" s="32" t="s">
        <v>7011</v>
      </c>
      <c r="G3588" s="32" t="s">
        <v>7013</v>
      </c>
      <c r="H3588" s="32" t="s">
        <v>7014</v>
      </c>
      <c r="I3588" s="32" t="s">
        <v>2013</v>
      </c>
      <c r="J3588" s="35">
        <v>0</v>
      </c>
      <c r="K3588" s="35">
        <v>3361.92</v>
      </c>
      <c r="L3588" s="35">
        <v>0</v>
      </c>
      <c r="M3588" s="35">
        <v>0</v>
      </c>
      <c r="N3588" s="32" t="s">
        <v>19</v>
      </c>
      <c r="O3588" s="32" t="s">
        <v>41</v>
      </c>
      <c r="P3588" s="32">
        <v>16</v>
      </c>
      <c r="Q3588" s="32" t="s">
        <v>7012</v>
      </c>
    </row>
    <row r="3589" spans="1:17" x14ac:dyDescent="0.25">
      <c r="A3589" s="57">
        <v>42256.467524733795</v>
      </c>
      <c r="B3589" s="32" t="s">
        <v>267</v>
      </c>
      <c r="C3589" s="32" t="s">
        <v>81</v>
      </c>
      <c r="D3589" s="32" t="s">
        <v>266</v>
      </c>
      <c r="E3589" s="32" t="s">
        <v>7010</v>
      </c>
      <c r="F3589" s="32" t="s">
        <v>7011</v>
      </c>
      <c r="G3589" s="32" t="s">
        <v>39</v>
      </c>
      <c r="H3589" s="32" t="s">
        <v>40</v>
      </c>
      <c r="I3589" s="32" t="s">
        <v>2013</v>
      </c>
      <c r="J3589" s="35">
        <v>0</v>
      </c>
      <c r="K3589" s="35">
        <v>0</v>
      </c>
      <c r="L3589" s="35">
        <v>0</v>
      </c>
      <c r="M3589" s="35">
        <v>0</v>
      </c>
      <c r="N3589" s="32" t="s">
        <v>19</v>
      </c>
      <c r="O3589" s="32" t="s">
        <v>41</v>
      </c>
      <c r="P3589" s="32">
        <v>2.5</v>
      </c>
      <c r="Q3589" s="32" t="s">
        <v>7012</v>
      </c>
    </row>
    <row r="3590" spans="1:17" x14ac:dyDescent="0.25">
      <c r="A3590" s="57">
        <v>42256.467524733795</v>
      </c>
      <c r="B3590" s="32" t="s">
        <v>267</v>
      </c>
      <c r="C3590" s="32" t="s">
        <v>81</v>
      </c>
      <c r="D3590" s="32" t="s">
        <v>266</v>
      </c>
      <c r="E3590" s="32" t="s">
        <v>7010</v>
      </c>
      <c r="F3590" s="32" t="s">
        <v>7011</v>
      </c>
      <c r="G3590" s="32" t="s">
        <v>39</v>
      </c>
      <c r="H3590" s="32" t="s">
        <v>40</v>
      </c>
      <c r="I3590" s="32" t="s">
        <v>2013</v>
      </c>
      <c r="J3590" s="35">
        <v>0</v>
      </c>
      <c r="K3590" s="35">
        <v>0</v>
      </c>
      <c r="L3590" s="35">
        <v>0</v>
      </c>
      <c r="M3590" s="35">
        <v>0</v>
      </c>
      <c r="N3590" s="32" t="s">
        <v>19</v>
      </c>
      <c r="O3590" s="32" t="s">
        <v>41</v>
      </c>
      <c r="P3590" s="32">
        <v>2.5</v>
      </c>
      <c r="Q3590" s="32" t="s">
        <v>7012</v>
      </c>
    </row>
    <row r="3591" spans="1:17" x14ac:dyDescent="0.25">
      <c r="A3591" s="57">
        <v>42256.471323761572</v>
      </c>
      <c r="B3591" s="32"/>
      <c r="C3591" s="32" t="s">
        <v>739</v>
      </c>
      <c r="D3591" s="32" t="s">
        <v>334</v>
      </c>
      <c r="E3591" s="32" t="s">
        <v>7015</v>
      </c>
      <c r="F3591" s="32" t="s">
        <v>7016</v>
      </c>
      <c r="G3591" s="32" t="s">
        <v>58</v>
      </c>
      <c r="H3591" s="32" t="s">
        <v>59</v>
      </c>
      <c r="I3591" s="32" t="s">
        <v>2006</v>
      </c>
      <c r="J3591" s="35">
        <v>0</v>
      </c>
      <c r="K3591" s="35">
        <v>0</v>
      </c>
      <c r="L3591" s="35">
        <v>0</v>
      </c>
      <c r="M3591" s="35">
        <v>0</v>
      </c>
      <c r="N3591" s="32" t="s">
        <v>19</v>
      </c>
      <c r="O3591" s="32" t="s">
        <v>322</v>
      </c>
      <c r="P3591" s="32">
        <v>0</v>
      </c>
      <c r="Q3591" s="32"/>
    </row>
    <row r="3592" spans="1:17" x14ac:dyDescent="0.25">
      <c r="A3592" s="57">
        <v>42256.474967164351</v>
      </c>
      <c r="B3592" s="32"/>
      <c r="C3592" s="32" t="s">
        <v>4989</v>
      </c>
      <c r="D3592" s="32" t="s">
        <v>334</v>
      </c>
      <c r="E3592" s="32" t="s">
        <v>7017</v>
      </c>
      <c r="F3592" s="32" t="s">
        <v>7018</v>
      </c>
      <c r="G3592" s="32" t="s">
        <v>58</v>
      </c>
      <c r="H3592" s="32" t="s">
        <v>59</v>
      </c>
      <c r="I3592" s="32" t="s">
        <v>2006</v>
      </c>
      <c r="J3592" s="35">
        <v>0</v>
      </c>
      <c r="K3592" s="35">
        <v>0</v>
      </c>
      <c r="L3592" s="35">
        <v>0</v>
      </c>
      <c r="M3592" s="35">
        <v>0</v>
      </c>
      <c r="N3592" s="32" t="s">
        <v>19</v>
      </c>
      <c r="O3592" s="32" t="s">
        <v>322</v>
      </c>
      <c r="P3592" s="32">
        <v>0</v>
      </c>
      <c r="Q3592" s="32"/>
    </row>
    <row r="3593" spans="1:17" x14ac:dyDescent="0.25">
      <c r="A3593" s="57">
        <v>42256.47828541667</v>
      </c>
      <c r="B3593" s="32"/>
      <c r="C3593" s="32" t="s">
        <v>345</v>
      </c>
      <c r="D3593" s="32" t="s">
        <v>334</v>
      </c>
      <c r="E3593" s="32" t="s">
        <v>7019</v>
      </c>
      <c r="F3593" s="32" t="s">
        <v>7020</v>
      </c>
      <c r="G3593" s="32" t="s">
        <v>58</v>
      </c>
      <c r="H3593" s="32" t="s">
        <v>59</v>
      </c>
      <c r="I3593" s="32" t="s">
        <v>2006</v>
      </c>
      <c r="J3593" s="35">
        <v>0</v>
      </c>
      <c r="K3593" s="35">
        <v>0</v>
      </c>
      <c r="L3593" s="35">
        <v>0</v>
      </c>
      <c r="M3593" s="35">
        <v>0</v>
      </c>
      <c r="N3593" s="32" t="s">
        <v>19</v>
      </c>
      <c r="O3593" s="32" t="s">
        <v>322</v>
      </c>
      <c r="P3593" s="32">
        <v>0</v>
      </c>
      <c r="Q3593" s="32"/>
    </row>
    <row r="3594" spans="1:17" x14ac:dyDescent="0.25">
      <c r="A3594" s="57">
        <v>42256.482273530091</v>
      </c>
      <c r="B3594" s="32"/>
      <c r="C3594" s="32" t="s">
        <v>655</v>
      </c>
      <c r="D3594" s="32" t="s">
        <v>334</v>
      </c>
      <c r="E3594" s="32" t="s">
        <v>7021</v>
      </c>
      <c r="F3594" s="32" t="s">
        <v>7022</v>
      </c>
      <c r="G3594" s="32" t="s">
        <v>58</v>
      </c>
      <c r="H3594" s="32" t="s">
        <v>59</v>
      </c>
      <c r="I3594" s="32" t="s">
        <v>2006</v>
      </c>
      <c r="J3594" s="35">
        <v>0</v>
      </c>
      <c r="K3594" s="35">
        <v>0</v>
      </c>
      <c r="L3594" s="35">
        <v>0</v>
      </c>
      <c r="M3594" s="35">
        <v>0</v>
      </c>
      <c r="N3594" s="32" t="s">
        <v>2197</v>
      </c>
      <c r="O3594" s="32" t="s">
        <v>322</v>
      </c>
      <c r="P3594" s="32">
        <v>0</v>
      </c>
      <c r="Q3594" s="32"/>
    </row>
    <row r="3595" spans="1:17" x14ac:dyDescent="0.25">
      <c r="A3595" s="57">
        <v>42256.483391747686</v>
      </c>
      <c r="B3595" s="32"/>
      <c r="C3595" s="32" t="s">
        <v>655</v>
      </c>
      <c r="D3595" s="32" t="s">
        <v>334</v>
      </c>
      <c r="E3595" s="32" t="s">
        <v>7023</v>
      </c>
      <c r="F3595" s="32" t="s">
        <v>7024</v>
      </c>
      <c r="G3595" s="32" t="s">
        <v>58</v>
      </c>
      <c r="H3595" s="32" t="s">
        <v>59</v>
      </c>
      <c r="I3595" s="32" t="s">
        <v>2006</v>
      </c>
      <c r="J3595" s="35">
        <v>0</v>
      </c>
      <c r="K3595" s="35">
        <v>0</v>
      </c>
      <c r="L3595" s="35">
        <v>0</v>
      </c>
      <c r="M3595" s="35">
        <v>0</v>
      </c>
      <c r="N3595" s="32" t="s">
        <v>19</v>
      </c>
      <c r="O3595" s="32" t="s">
        <v>322</v>
      </c>
      <c r="P3595" s="32">
        <v>0</v>
      </c>
      <c r="Q3595" s="32"/>
    </row>
    <row r="3596" spans="1:17" x14ac:dyDescent="0.25">
      <c r="A3596" s="57">
        <v>42256.484673761574</v>
      </c>
      <c r="B3596" s="32"/>
      <c r="C3596" s="32" t="s">
        <v>655</v>
      </c>
      <c r="D3596" s="32" t="s">
        <v>334</v>
      </c>
      <c r="E3596" s="32" t="s">
        <v>7025</v>
      </c>
      <c r="F3596" s="32" t="s">
        <v>7026</v>
      </c>
      <c r="G3596" s="32" t="s">
        <v>58</v>
      </c>
      <c r="H3596" s="32" t="s">
        <v>59</v>
      </c>
      <c r="I3596" s="32" t="s">
        <v>2006</v>
      </c>
      <c r="J3596" s="35">
        <v>0</v>
      </c>
      <c r="K3596" s="35">
        <v>0</v>
      </c>
      <c r="L3596" s="35">
        <v>0</v>
      </c>
      <c r="M3596" s="35">
        <v>0</v>
      </c>
      <c r="N3596" s="32" t="s">
        <v>19</v>
      </c>
      <c r="O3596" s="32" t="s">
        <v>322</v>
      </c>
      <c r="P3596" s="32">
        <v>0</v>
      </c>
      <c r="Q3596" s="32"/>
    </row>
    <row r="3597" spans="1:17" x14ac:dyDescent="0.25">
      <c r="A3597" s="57">
        <v>42256.484746608796</v>
      </c>
      <c r="B3597" s="32"/>
      <c r="C3597" s="32" t="s">
        <v>7027</v>
      </c>
      <c r="D3597" s="32" t="s">
        <v>334</v>
      </c>
      <c r="E3597" s="32" t="s">
        <v>7028</v>
      </c>
      <c r="F3597" s="32" t="s">
        <v>7029</v>
      </c>
      <c r="G3597" s="32" t="s">
        <v>58</v>
      </c>
      <c r="H3597" s="32" t="s">
        <v>59</v>
      </c>
      <c r="I3597" s="32" t="s">
        <v>2006</v>
      </c>
      <c r="J3597" s="35">
        <v>0</v>
      </c>
      <c r="K3597" s="35">
        <v>0</v>
      </c>
      <c r="L3597" s="35">
        <v>0</v>
      </c>
      <c r="M3597" s="35">
        <v>0</v>
      </c>
      <c r="N3597" s="32" t="s">
        <v>19</v>
      </c>
      <c r="O3597" s="32" t="s">
        <v>322</v>
      </c>
      <c r="P3597" s="32">
        <v>0</v>
      </c>
      <c r="Q3597" s="32"/>
    </row>
    <row r="3598" spans="1:17" x14ac:dyDescent="0.25">
      <c r="A3598" s="57">
        <v>42256.491034259256</v>
      </c>
      <c r="B3598" s="32" t="s">
        <v>284</v>
      </c>
      <c r="C3598" s="32" t="s">
        <v>7030</v>
      </c>
      <c r="D3598" s="32" t="s">
        <v>7031</v>
      </c>
      <c r="E3598" s="32" t="s">
        <v>7032</v>
      </c>
      <c r="F3598" s="32" t="s">
        <v>7033</v>
      </c>
      <c r="G3598" s="32" t="s">
        <v>15</v>
      </c>
      <c r="H3598" s="32" t="s">
        <v>16</v>
      </c>
      <c r="I3598" s="32" t="s">
        <v>260</v>
      </c>
      <c r="J3598" s="35">
        <v>2900</v>
      </c>
      <c r="K3598" s="35">
        <v>0</v>
      </c>
      <c r="L3598" s="35">
        <v>0</v>
      </c>
      <c r="M3598" s="35">
        <v>0</v>
      </c>
      <c r="N3598" s="32" t="s">
        <v>17</v>
      </c>
      <c r="O3598" s="32" t="s">
        <v>20</v>
      </c>
      <c r="P3598" s="32">
        <v>1</v>
      </c>
      <c r="Q3598" s="32"/>
    </row>
    <row r="3599" spans="1:17" x14ac:dyDescent="0.25">
      <c r="A3599" s="57">
        <v>42256.513682719909</v>
      </c>
      <c r="B3599" s="32"/>
      <c r="C3599" s="32" t="s">
        <v>739</v>
      </c>
      <c r="D3599" s="32" t="s">
        <v>334</v>
      </c>
      <c r="E3599" s="32" t="s">
        <v>7034</v>
      </c>
      <c r="F3599" s="32" t="s">
        <v>7035</v>
      </c>
      <c r="G3599" s="32" t="s">
        <v>58</v>
      </c>
      <c r="H3599" s="32" t="s">
        <v>59</v>
      </c>
      <c r="I3599" s="32" t="s">
        <v>2006</v>
      </c>
      <c r="J3599" s="35">
        <v>0</v>
      </c>
      <c r="K3599" s="35">
        <v>0</v>
      </c>
      <c r="L3599" s="35">
        <v>0</v>
      </c>
      <c r="M3599" s="35">
        <v>0</v>
      </c>
      <c r="N3599" s="32" t="s">
        <v>19</v>
      </c>
      <c r="O3599" s="32" t="s">
        <v>322</v>
      </c>
      <c r="P3599" s="32">
        <v>0</v>
      </c>
      <c r="Q3599" s="32"/>
    </row>
    <row r="3600" spans="1:17" x14ac:dyDescent="0.25">
      <c r="A3600" s="57">
        <v>42256.532732719905</v>
      </c>
      <c r="B3600" s="32"/>
      <c r="C3600" s="32" t="s">
        <v>345</v>
      </c>
      <c r="D3600" s="32" t="s">
        <v>334</v>
      </c>
      <c r="E3600" s="32" t="s">
        <v>7036</v>
      </c>
      <c r="F3600" s="32" t="s">
        <v>7037</v>
      </c>
      <c r="G3600" s="32" t="s">
        <v>58</v>
      </c>
      <c r="H3600" s="32" t="s">
        <v>59</v>
      </c>
      <c r="I3600" s="32" t="s">
        <v>2006</v>
      </c>
      <c r="J3600" s="35">
        <v>0</v>
      </c>
      <c r="K3600" s="35">
        <v>0</v>
      </c>
      <c r="L3600" s="35">
        <v>0</v>
      </c>
      <c r="M3600" s="35">
        <v>0</v>
      </c>
      <c r="N3600" s="32" t="s">
        <v>19</v>
      </c>
      <c r="O3600" s="32" t="s">
        <v>322</v>
      </c>
      <c r="P3600" s="32">
        <v>0</v>
      </c>
      <c r="Q3600" s="32"/>
    </row>
    <row r="3601" spans="1:17" x14ac:dyDescent="0.25">
      <c r="A3601" s="57">
        <v>42256.546236539354</v>
      </c>
      <c r="B3601" s="32"/>
      <c r="C3601" s="32" t="s">
        <v>392</v>
      </c>
      <c r="D3601" s="32" t="s">
        <v>391</v>
      </c>
      <c r="E3601" s="32" t="s">
        <v>7038</v>
      </c>
      <c r="F3601" s="32" t="s">
        <v>7039</v>
      </c>
      <c r="G3601" s="32" t="s">
        <v>58</v>
      </c>
      <c r="H3601" s="32" t="s">
        <v>59</v>
      </c>
      <c r="I3601" s="32" t="s">
        <v>2006</v>
      </c>
      <c r="J3601" s="35">
        <v>0</v>
      </c>
      <c r="K3601" s="35">
        <v>0</v>
      </c>
      <c r="L3601" s="35">
        <v>0</v>
      </c>
      <c r="M3601" s="35">
        <v>0</v>
      </c>
      <c r="N3601" s="32" t="s">
        <v>19</v>
      </c>
      <c r="O3601" s="32" t="s">
        <v>27</v>
      </c>
      <c r="P3601" s="32">
        <v>0</v>
      </c>
      <c r="Q3601" s="32"/>
    </row>
    <row r="3602" spans="1:17" x14ac:dyDescent="0.25">
      <c r="A3602" s="57">
        <v>42256.555906284724</v>
      </c>
      <c r="B3602" s="32"/>
      <c r="C3602" s="32" t="s">
        <v>47</v>
      </c>
      <c r="D3602" s="32" t="s">
        <v>48</v>
      </c>
      <c r="E3602" s="32" t="s">
        <v>7040</v>
      </c>
      <c r="F3602" s="32" t="s">
        <v>7041</v>
      </c>
      <c r="G3602" s="32" t="s">
        <v>58</v>
      </c>
      <c r="H3602" s="32" t="s">
        <v>59</v>
      </c>
      <c r="I3602" s="32" t="s">
        <v>2006</v>
      </c>
      <c r="J3602" s="35">
        <v>0</v>
      </c>
      <c r="K3602" s="35">
        <v>0</v>
      </c>
      <c r="L3602" s="35">
        <v>0</v>
      </c>
      <c r="M3602" s="35">
        <v>0</v>
      </c>
      <c r="N3602" s="32" t="s">
        <v>19</v>
      </c>
      <c r="O3602" s="32" t="s">
        <v>32</v>
      </c>
      <c r="P3602" s="32">
        <v>3</v>
      </c>
      <c r="Q3602" s="32"/>
    </row>
    <row r="3603" spans="1:17" x14ac:dyDescent="0.25">
      <c r="A3603" s="57">
        <v>42256.555981168982</v>
      </c>
      <c r="B3603" s="32"/>
      <c r="C3603" s="32" t="s">
        <v>47</v>
      </c>
      <c r="D3603" s="32" t="s">
        <v>48</v>
      </c>
      <c r="E3603" s="32" t="s">
        <v>7042</v>
      </c>
      <c r="F3603" s="32" t="s">
        <v>7043</v>
      </c>
      <c r="G3603" s="32" t="s">
        <v>58</v>
      </c>
      <c r="H3603" s="32" t="s">
        <v>59</v>
      </c>
      <c r="I3603" s="32" t="s">
        <v>2006</v>
      </c>
      <c r="J3603" s="35">
        <v>0</v>
      </c>
      <c r="K3603" s="35">
        <v>0</v>
      </c>
      <c r="L3603" s="35">
        <v>0</v>
      </c>
      <c r="M3603" s="35">
        <v>0</v>
      </c>
      <c r="N3603" s="32" t="s">
        <v>19</v>
      </c>
      <c r="O3603" s="32" t="s">
        <v>32</v>
      </c>
      <c r="P3603" s="32">
        <v>2.75</v>
      </c>
      <c r="Q3603" s="32"/>
    </row>
    <row r="3604" spans="1:17" x14ac:dyDescent="0.25">
      <c r="A3604" s="57">
        <v>42256.556043402779</v>
      </c>
      <c r="B3604" s="32"/>
      <c r="C3604" s="32" t="s">
        <v>47</v>
      </c>
      <c r="D3604" s="32" t="s">
        <v>48</v>
      </c>
      <c r="E3604" s="32" t="s">
        <v>7044</v>
      </c>
      <c r="F3604" s="32" t="s">
        <v>7045</v>
      </c>
      <c r="G3604" s="32" t="s">
        <v>58</v>
      </c>
      <c r="H3604" s="32" t="s">
        <v>59</v>
      </c>
      <c r="I3604" s="32" t="s">
        <v>2006</v>
      </c>
      <c r="J3604" s="35">
        <v>0</v>
      </c>
      <c r="K3604" s="35">
        <v>0</v>
      </c>
      <c r="L3604" s="35">
        <v>0</v>
      </c>
      <c r="M3604" s="35">
        <v>0</v>
      </c>
      <c r="N3604" s="32" t="s">
        <v>19</v>
      </c>
      <c r="O3604" s="32" t="s">
        <v>32</v>
      </c>
      <c r="P3604" s="32">
        <v>0</v>
      </c>
      <c r="Q3604" s="32"/>
    </row>
    <row r="3605" spans="1:17" x14ac:dyDescent="0.25">
      <c r="A3605" s="57">
        <v>42256.556105787036</v>
      </c>
      <c r="B3605" s="32"/>
      <c r="C3605" s="32" t="s">
        <v>463</v>
      </c>
      <c r="D3605" s="32" t="s">
        <v>462</v>
      </c>
      <c r="E3605" s="32" t="s">
        <v>7046</v>
      </c>
      <c r="F3605" s="32" t="s">
        <v>7047</v>
      </c>
      <c r="G3605" s="32" t="s">
        <v>58</v>
      </c>
      <c r="H3605" s="32" t="s">
        <v>59</v>
      </c>
      <c r="I3605" s="32" t="s">
        <v>2006</v>
      </c>
      <c r="J3605" s="35">
        <v>0</v>
      </c>
      <c r="K3605" s="35">
        <v>0</v>
      </c>
      <c r="L3605" s="35">
        <v>0</v>
      </c>
      <c r="M3605" s="35">
        <v>0</v>
      </c>
      <c r="N3605" s="32" t="s">
        <v>19</v>
      </c>
      <c r="O3605" s="32" t="s">
        <v>32</v>
      </c>
      <c r="P3605" s="32">
        <v>2.25</v>
      </c>
      <c r="Q3605" s="32"/>
    </row>
    <row r="3606" spans="1:17" x14ac:dyDescent="0.25">
      <c r="A3606" s="57">
        <v>42256.556170914351</v>
      </c>
      <c r="B3606" s="32"/>
      <c r="C3606" s="32" t="s">
        <v>463</v>
      </c>
      <c r="D3606" s="32" t="s">
        <v>462</v>
      </c>
      <c r="E3606" s="32" t="s">
        <v>7048</v>
      </c>
      <c r="F3606" s="32" t="s">
        <v>7049</v>
      </c>
      <c r="G3606" s="32" t="s">
        <v>58</v>
      </c>
      <c r="H3606" s="32" t="s">
        <v>59</v>
      </c>
      <c r="I3606" s="32" t="s">
        <v>2006</v>
      </c>
      <c r="J3606" s="35">
        <v>0</v>
      </c>
      <c r="K3606" s="35">
        <v>0</v>
      </c>
      <c r="L3606" s="35">
        <v>0</v>
      </c>
      <c r="M3606" s="35">
        <v>0</v>
      </c>
      <c r="N3606" s="32" t="s">
        <v>19</v>
      </c>
      <c r="O3606" s="32" t="s">
        <v>32</v>
      </c>
      <c r="P3606" s="32">
        <v>1</v>
      </c>
      <c r="Q3606" s="32"/>
    </row>
    <row r="3607" spans="1:17" x14ac:dyDescent="0.25">
      <c r="A3607" s="57">
        <v>42256.556244872685</v>
      </c>
      <c r="B3607" s="32"/>
      <c r="C3607" s="32" t="s">
        <v>74</v>
      </c>
      <c r="D3607" s="32" t="s">
        <v>73</v>
      </c>
      <c r="E3607" s="32" t="s">
        <v>7050</v>
      </c>
      <c r="F3607" s="32" t="s">
        <v>7051</v>
      </c>
      <c r="G3607" s="32" t="s">
        <v>58</v>
      </c>
      <c r="H3607" s="32" t="s">
        <v>59</v>
      </c>
      <c r="I3607" s="32" t="s">
        <v>2006</v>
      </c>
      <c r="J3607" s="35">
        <v>0</v>
      </c>
      <c r="K3607" s="35">
        <v>0</v>
      </c>
      <c r="L3607" s="35">
        <v>0</v>
      </c>
      <c r="M3607" s="35">
        <v>0</v>
      </c>
      <c r="N3607" s="32" t="s">
        <v>19</v>
      </c>
      <c r="O3607" s="32" t="s">
        <v>32</v>
      </c>
      <c r="P3607" s="32">
        <v>9</v>
      </c>
      <c r="Q3607" s="32"/>
    </row>
    <row r="3608" spans="1:17" x14ac:dyDescent="0.25">
      <c r="A3608" s="57">
        <v>42256.556244872685</v>
      </c>
      <c r="B3608" s="32"/>
      <c r="C3608" s="32" t="s">
        <v>74</v>
      </c>
      <c r="D3608" s="32" t="s">
        <v>73</v>
      </c>
      <c r="E3608" s="32" t="s">
        <v>7050</v>
      </c>
      <c r="F3608" s="32" t="s">
        <v>7051</v>
      </c>
      <c r="G3608" s="32" t="s">
        <v>58</v>
      </c>
      <c r="H3608" s="32" t="s">
        <v>59</v>
      </c>
      <c r="I3608" s="32" t="s">
        <v>2006</v>
      </c>
      <c r="J3608" s="35">
        <v>0</v>
      </c>
      <c r="K3608" s="35">
        <v>0</v>
      </c>
      <c r="L3608" s="35">
        <v>0</v>
      </c>
      <c r="M3608" s="35">
        <v>0</v>
      </c>
      <c r="N3608" s="32" t="s">
        <v>19</v>
      </c>
      <c r="O3608" s="32" t="s">
        <v>32</v>
      </c>
      <c r="P3608" s="32">
        <v>9</v>
      </c>
      <c r="Q3608" s="32"/>
    </row>
    <row r="3609" spans="1:17" x14ac:dyDescent="0.25">
      <c r="A3609" s="57">
        <v>42256.556306365739</v>
      </c>
      <c r="B3609" s="32"/>
      <c r="C3609" s="32" t="s">
        <v>47</v>
      </c>
      <c r="D3609" s="32" t="s">
        <v>48</v>
      </c>
      <c r="E3609" s="32" t="s">
        <v>7052</v>
      </c>
      <c r="F3609" s="32" t="s">
        <v>7053</v>
      </c>
      <c r="G3609" s="32" t="s">
        <v>58</v>
      </c>
      <c r="H3609" s="32" t="s">
        <v>59</v>
      </c>
      <c r="I3609" s="32" t="s">
        <v>2006</v>
      </c>
      <c r="J3609" s="35">
        <v>0</v>
      </c>
      <c r="K3609" s="35">
        <v>0</v>
      </c>
      <c r="L3609" s="35">
        <v>0</v>
      </c>
      <c r="M3609" s="35">
        <v>0</v>
      </c>
      <c r="N3609" s="32" t="s">
        <v>19</v>
      </c>
      <c r="O3609" s="32" t="s">
        <v>32</v>
      </c>
      <c r="P3609" s="32">
        <v>0</v>
      </c>
      <c r="Q3609" s="32"/>
    </row>
    <row r="3610" spans="1:17" x14ac:dyDescent="0.25">
      <c r="A3610" s="57">
        <v>42256.556369293983</v>
      </c>
      <c r="B3610" s="32"/>
      <c r="C3610" s="32" t="s">
        <v>47</v>
      </c>
      <c r="D3610" s="32" t="s">
        <v>48</v>
      </c>
      <c r="E3610" s="32" t="s">
        <v>7054</v>
      </c>
      <c r="F3610" s="32" t="s">
        <v>7055</v>
      </c>
      <c r="G3610" s="32" t="s">
        <v>58</v>
      </c>
      <c r="H3610" s="32" t="s">
        <v>59</v>
      </c>
      <c r="I3610" s="32" t="s">
        <v>2006</v>
      </c>
      <c r="J3610" s="35">
        <v>0</v>
      </c>
      <c r="K3610" s="35">
        <v>0</v>
      </c>
      <c r="L3610" s="35">
        <v>0</v>
      </c>
      <c r="M3610" s="35">
        <v>0</v>
      </c>
      <c r="N3610" s="32" t="s">
        <v>19</v>
      </c>
      <c r="O3610" s="32" t="s">
        <v>32</v>
      </c>
      <c r="P3610" s="32">
        <v>0</v>
      </c>
      <c r="Q3610" s="32"/>
    </row>
    <row r="3611" spans="1:17" x14ac:dyDescent="0.25">
      <c r="A3611" s="57">
        <v>42256.594091979168</v>
      </c>
      <c r="B3611" s="32"/>
      <c r="C3611" s="32" t="s">
        <v>506</v>
      </c>
      <c r="D3611" s="32" t="s">
        <v>334</v>
      </c>
      <c r="E3611" s="32" t="s">
        <v>7056</v>
      </c>
      <c r="F3611" s="32" t="s">
        <v>7057</v>
      </c>
      <c r="G3611" s="32" t="s">
        <v>58</v>
      </c>
      <c r="H3611" s="32" t="s">
        <v>59</v>
      </c>
      <c r="I3611" s="32" t="s">
        <v>2006</v>
      </c>
      <c r="J3611" s="35">
        <v>0</v>
      </c>
      <c r="K3611" s="35">
        <v>0</v>
      </c>
      <c r="L3611" s="35">
        <v>0</v>
      </c>
      <c r="M3611" s="35">
        <v>0</v>
      </c>
      <c r="N3611" s="32" t="s">
        <v>19</v>
      </c>
      <c r="O3611" s="32" t="s">
        <v>322</v>
      </c>
      <c r="P3611" s="32">
        <v>0</v>
      </c>
      <c r="Q3611" s="32"/>
    </row>
    <row r="3612" spans="1:17" x14ac:dyDescent="0.25">
      <c r="A3612" s="57">
        <v>42256.597083564811</v>
      </c>
      <c r="B3612" s="32"/>
      <c r="C3612" s="32" t="s">
        <v>655</v>
      </c>
      <c r="D3612" s="32" t="s">
        <v>334</v>
      </c>
      <c r="E3612" s="32" t="s">
        <v>7058</v>
      </c>
      <c r="F3612" s="32" t="s">
        <v>7059</v>
      </c>
      <c r="G3612" s="32" t="s">
        <v>58</v>
      </c>
      <c r="H3612" s="32" t="s">
        <v>59</v>
      </c>
      <c r="I3612" s="32" t="s">
        <v>2006</v>
      </c>
      <c r="J3612" s="35">
        <v>0</v>
      </c>
      <c r="K3612" s="35">
        <v>0</v>
      </c>
      <c r="L3612" s="35">
        <v>0</v>
      </c>
      <c r="M3612" s="35">
        <v>0</v>
      </c>
      <c r="N3612" s="32" t="s">
        <v>19</v>
      </c>
      <c r="O3612" s="32" t="s">
        <v>322</v>
      </c>
      <c r="P3612" s="32">
        <v>0</v>
      </c>
      <c r="Q3612" s="32"/>
    </row>
    <row r="3613" spans="1:17" x14ac:dyDescent="0.25">
      <c r="A3613" s="57">
        <v>42256.605731053241</v>
      </c>
      <c r="B3613" s="32"/>
      <c r="C3613" s="32" t="s">
        <v>655</v>
      </c>
      <c r="D3613" s="32" t="s">
        <v>334</v>
      </c>
      <c r="E3613" s="32" t="s">
        <v>7060</v>
      </c>
      <c r="F3613" s="32" t="s">
        <v>7061</v>
      </c>
      <c r="G3613" s="32" t="s">
        <v>58</v>
      </c>
      <c r="H3613" s="32" t="s">
        <v>59</v>
      </c>
      <c r="I3613" s="32" t="s">
        <v>2006</v>
      </c>
      <c r="J3613" s="35">
        <v>0</v>
      </c>
      <c r="K3613" s="35">
        <v>0</v>
      </c>
      <c r="L3613" s="35">
        <v>0</v>
      </c>
      <c r="M3613" s="35">
        <v>0</v>
      </c>
      <c r="N3613" s="32" t="s">
        <v>19</v>
      </c>
      <c r="O3613" s="32" t="s">
        <v>322</v>
      </c>
      <c r="P3613" s="32">
        <v>0</v>
      </c>
      <c r="Q3613" s="32"/>
    </row>
    <row r="3614" spans="1:17" x14ac:dyDescent="0.25">
      <c r="A3614" s="57">
        <v>42256.615821990737</v>
      </c>
      <c r="B3614" s="32" t="s">
        <v>22</v>
      </c>
      <c r="C3614" s="32" t="s">
        <v>7062</v>
      </c>
      <c r="D3614" s="32" t="s">
        <v>7063</v>
      </c>
      <c r="E3614" s="32" t="s">
        <v>7064</v>
      </c>
      <c r="F3614" s="32" t="s">
        <v>7065</v>
      </c>
      <c r="G3614" s="32" t="s">
        <v>25</v>
      </c>
      <c r="H3614" s="32" t="s">
        <v>26</v>
      </c>
      <c r="I3614" s="32" t="s">
        <v>2006</v>
      </c>
      <c r="J3614" s="35">
        <v>450</v>
      </c>
      <c r="K3614" s="35">
        <v>0</v>
      </c>
      <c r="L3614" s="35">
        <v>0</v>
      </c>
      <c r="M3614" s="35">
        <v>0</v>
      </c>
      <c r="N3614" s="32" t="s">
        <v>19</v>
      </c>
      <c r="O3614" s="32" t="s">
        <v>37</v>
      </c>
      <c r="P3614" s="32">
        <v>1</v>
      </c>
      <c r="Q3614" s="32"/>
    </row>
    <row r="3615" spans="1:17" x14ac:dyDescent="0.25">
      <c r="A3615" s="57">
        <v>42256.615821990737</v>
      </c>
      <c r="B3615" s="32" t="s">
        <v>22</v>
      </c>
      <c r="C3615" s="32" t="s">
        <v>7062</v>
      </c>
      <c r="D3615" s="32" t="s">
        <v>7063</v>
      </c>
      <c r="E3615" s="32" t="s">
        <v>7064</v>
      </c>
      <c r="F3615" s="32" t="s">
        <v>7065</v>
      </c>
      <c r="G3615" s="32" t="s">
        <v>25</v>
      </c>
      <c r="H3615" s="32" t="s">
        <v>26</v>
      </c>
      <c r="I3615" s="32" t="s">
        <v>2006</v>
      </c>
      <c r="J3615" s="35">
        <v>0</v>
      </c>
      <c r="K3615" s="35">
        <v>0</v>
      </c>
      <c r="L3615" s="35">
        <v>0</v>
      </c>
      <c r="M3615" s="35">
        <v>0</v>
      </c>
      <c r="N3615" s="32" t="s">
        <v>19</v>
      </c>
      <c r="O3615" s="32" t="s">
        <v>37</v>
      </c>
      <c r="P3615" s="32">
        <v>3.5</v>
      </c>
      <c r="Q3615" s="32"/>
    </row>
    <row r="3616" spans="1:17" x14ac:dyDescent="0.25">
      <c r="A3616" s="57">
        <v>42256.615821990737</v>
      </c>
      <c r="B3616" s="32" t="s">
        <v>22</v>
      </c>
      <c r="C3616" s="32" t="s">
        <v>7062</v>
      </c>
      <c r="D3616" s="32" t="s">
        <v>7063</v>
      </c>
      <c r="E3616" s="32" t="s">
        <v>7064</v>
      </c>
      <c r="F3616" s="32" t="s">
        <v>7065</v>
      </c>
      <c r="G3616" s="32" t="s">
        <v>365</v>
      </c>
      <c r="H3616" s="32" t="s">
        <v>364</v>
      </c>
      <c r="I3616" s="32" t="s">
        <v>2006</v>
      </c>
      <c r="J3616" s="35">
        <v>0</v>
      </c>
      <c r="K3616" s="35">
        <v>0</v>
      </c>
      <c r="L3616" s="35">
        <v>0</v>
      </c>
      <c r="M3616" s="35">
        <v>0</v>
      </c>
      <c r="N3616" s="32" t="s">
        <v>19</v>
      </c>
      <c r="O3616" s="32" t="s">
        <v>37</v>
      </c>
      <c r="P3616" s="32">
        <v>0</v>
      </c>
      <c r="Q3616" s="32"/>
    </row>
    <row r="3617" spans="1:17" x14ac:dyDescent="0.25">
      <c r="A3617" s="57">
        <v>42256.62105829861</v>
      </c>
      <c r="B3617" s="32" t="s">
        <v>22</v>
      </c>
      <c r="C3617" s="32" t="s">
        <v>7066</v>
      </c>
      <c r="D3617" s="32" t="s">
        <v>2431</v>
      </c>
      <c r="E3617" s="32" t="s">
        <v>7067</v>
      </c>
      <c r="F3617" s="32" t="s">
        <v>7068</v>
      </c>
      <c r="G3617" s="32" t="s">
        <v>7069</v>
      </c>
      <c r="H3617" s="32" t="s">
        <v>7070</v>
      </c>
      <c r="I3617" s="32" t="s">
        <v>2006</v>
      </c>
      <c r="J3617" s="35">
        <v>337.5</v>
      </c>
      <c r="K3617" s="35">
        <v>300</v>
      </c>
      <c r="L3617" s="35">
        <v>0</v>
      </c>
      <c r="M3617" s="35">
        <v>0</v>
      </c>
      <c r="N3617" s="32" t="s">
        <v>19</v>
      </c>
      <c r="O3617" s="32" t="s">
        <v>37</v>
      </c>
      <c r="P3617" s="32">
        <v>1</v>
      </c>
      <c r="Q3617" s="32"/>
    </row>
    <row r="3618" spans="1:17" x14ac:dyDescent="0.25">
      <c r="A3618" s="57">
        <v>42256.62105829861</v>
      </c>
      <c r="B3618" s="32" t="s">
        <v>22</v>
      </c>
      <c r="C3618" s="32" t="s">
        <v>7066</v>
      </c>
      <c r="D3618" s="32" t="s">
        <v>2431</v>
      </c>
      <c r="E3618" s="32" t="s">
        <v>7067</v>
      </c>
      <c r="F3618" s="32" t="s">
        <v>7068</v>
      </c>
      <c r="G3618" s="32" t="s">
        <v>25</v>
      </c>
      <c r="H3618" s="32" t="s">
        <v>26</v>
      </c>
      <c r="I3618" s="32" t="s">
        <v>2006</v>
      </c>
      <c r="J3618" s="35">
        <v>500</v>
      </c>
      <c r="K3618" s="35">
        <v>0</v>
      </c>
      <c r="L3618" s="35">
        <v>0</v>
      </c>
      <c r="M3618" s="35">
        <v>0</v>
      </c>
      <c r="N3618" s="32" t="s">
        <v>19</v>
      </c>
      <c r="O3618" s="32" t="s">
        <v>37</v>
      </c>
      <c r="P3618" s="32">
        <v>1</v>
      </c>
      <c r="Q3618" s="32"/>
    </row>
    <row r="3619" spans="1:17" x14ac:dyDescent="0.25">
      <c r="A3619" s="57">
        <v>42256.629532175924</v>
      </c>
      <c r="B3619" s="32" t="s">
        <v>22</v>
      </c>
      <c r="C3619" s="32" t="s">
        <v>4601</v>
      </c>
      <c r="D3619" s="32" t="s">
        <v>4602</v>
      </c>
      <c r="E3619" s="32" t="s">
        <v>7071</v>
      </c>
      <c r="F3619" s="32" t="s">
        <v>7072</v>
      </c>
      <c r="G3619" s="32" t="s">
        <v>25</v>
      </c>
      <c r="H3619" s="32" t="s">
        <v>26</v>
      </c>
      <c r="I3619" s="32" t="s">
        <v>2006</v>
      </c>
      <c r="J3619" s="35">
        <v>360</v>
      </c>
      <c r="K3619" s="35">
        <v>0</v>
      </c>
      <c r="L3619" s="35">
        <v>0</v>
      </c>
      <c r="M3619" s="35">
        <v>0</v>
      </c>
      <c r="N3619" s="32" t="s">
        <v>19</v>
      </c>
      <c r="O3619" s="32" t="s">
        <v>37</v>
      </c>
      <c r="P3619" s="32">
        <v>1</v>
      </c>
      <c r="Q3619" s="32" t="s">
        <v>7073</v>
      </c>
    </row>
    <row r="3620" spans="1:17" x14ac:dyDescent="0.25">
      <c r="A3620" s="57">
        <v>42256.629532175924</v>
      </c>
      <c r="B3620" s="32" t="s">
        <v>22</v>
      </c>
      <c r="C3620" s="32" t="s">
        <v>4601</v>
      </c>
      <c r="D3620" s="32" t="s">
        <v>4602</v>
      </c>
      <c r="E3620" s="32" t="s">
        <v>7071</v>
      </c>
      <c r="F3620" s="32" t="s">
        <v>7072</v>
      </c>
      <c r="G3620" s="32" t="s">
        <v>29</v>
      </c>
      <c r="H3620" s="32" t="s">
        <v>30</v>
      </c>
      <c r="I3620" s="32" t="s">
        <v>2006</v>
      </c>
      <c r="J3620" s="35">
        <v>0</v>
      </c>
      <c r="K3620" s="35">
        <v>0</v>
      </c>
      <c r="L3620" s="35">
        <v>0</v>
      </c>
      <c r="M3620" s="35">
        <v>2.2000000000000002</v>
      </c>
      <c r="N3620" s="32" t="s">
        <v>19</v>
      </c>
      <c r="O3620" s="32" t="s">
        <v>37</v>
      </c>
      <c r="P3620" s="32">
        <v>1</v>
      </c>
      <c r="Q3620" s="32" t="s">
        <v>7073</v>
      </c>
    </row>
    <row r="3621" spans="1:17" x14ac:dyDescent="0.25">
      <c r="A3621" s="57">
        <v>42256.629532175924</v>
      </c>
      <c r="B3621" s="32" t="s">
        <v>22</v>
      </c>
      <c r="C3621" s="32" t="s">
        <v>4601</v>
      </c>
      <c r="D3621" s="32" t="s">
        <v>4602</v>
      </c>
      <c r="E3621" s="32" t="s">
        <v>7071</v>
      </c>
      <c r="F3621" s="32" t="s">
        <v>7072</v>
      </c>
      <c r="G3621" s="32" t="s">
        <v>29</v>
      </c>
      <c r="H3621" s="32" t="s">
        <v>30</v>
      </c>
      <c r="I3621" s="32" t="s">
        <v>2006</v>
      </c>
      <c r="J3621" s="35">
        <v>0</v>
      </c>
      <c r="K3621" s="35">
        <v>0</v>
      </c>
      <c r="L3621" s="35">
        <v>0</v>
      </c>
      <c r="M3621" s="35">
        <v>3.21</v>
      </c>
      <c r="N3621" s="32" t="s">
        <v>19</v>
      </c>
      <c r="O3621" s="32" t="s">
        <v>37</v>
      </c>
      <c r="P3621" s="32">
        <v>1</v>
      </c>
      <c r="Q3621" s="32" t="s">
        <v>7073</v>
      </c>
    </row>
    <row r="3622" spans="1:17" x14ac:dyDescent="0.25">
      <c r="A3622" s="57">
        <v>42256.629532175924</v>
      </c>
      <c r="B3622" s="32" t="s">
        <v>22</v>
      </c>
      <c r="C3622" s="32" t="s">
        <v>4601</v>
      </c>
      <c r="D3622" s="32" t="s">
        <v>4602</v>
      </c>
      <c r="E3622" s="32" t="s">
        <v>7071</v>
      </c>
      <c r="F3622" s="32" t="s">
        <v>7072</v>
      </c>
      <c r="G3622" s="32" t="s">
        <v>29</v>
      </c>
      <c r="H3622" s="32" t="s">
        <v>30</v>
      </c>
      <c r="I3622" s="32" t="s">
        <v>2006</v>
      </c>
      <c r="J3622" s="35">
        <v>0</v>
      </c>
      <c r="K3622" s="35">
        <v>0</v>
      </c>
      <c r="L3622" s="35">
        <v>0</v>
      </c>
      <c r="M3622" s="35">
        <v>0.5</v>
      </c>
      <c r="N3622" s="32" t="s">
        <v>19</v>
      </c>
      <c r="O3622" s="32" t="s">
        <v>37</v>
      </c>
      <c r="P3622" s="32">
        <v>1</v>
      </c>
      <c r="Q3622" s="32" t="s">
        <v>7073</v>
      </c>
    </row>
    <row r="3623" spans="1:17" x14ac:dyDescent="0.25">
      <c r="A3623" s="57">
        <v>42256.629532175924</v>
      </c>
      <c r="B3623" s="32" t="s">
        <v>22</v>
      </c>
      <c r="C3623" s="32" t="s">
        <v>4601</v>
      </c>
      <c r="D3623" s="32" t="s">
        <v>4602</v>
      </c>
      <c r="E3623" s="32" t="s">
        <v>7071</v>
      </c>
      <c r="F3623" s="32" t="s">
        <v>7072</v>
      </c>
      <c r="G3623" s="32" t="s">
        <v>861</v>
      </c>
      <c r="H3623" s="32" t="s">
        <v>862</v>
      </c>
      <c r="I3623" s="32" t="s">
        <v>2006</v>
      </c>
      <c r="J3623" s="35">
        <v>0</v>
      </c>
      <c r="K3623" s="35">
        <v>0</v>
      </c>
      <c r="L3623" s="35">
        <v>403.74</v>
      </c>
      <c r="M3623" s="35">
        <v>0</v>
      </c>
      <c r="N3623" s="32" t="s">
        <v>19</v>
      </c>
      <c r="O3623" s="32" t="s">
        <v>37</v>
      </c>
      <c r="P3623" s="32">
        <v>2</v>
      </c>
      <c r="Q3623" s="32" t="s">
        <v>7073</v>
      </c>
    </row>
    <row r="3624" spans="1:17" x14ac:dyDescent="0.25">
      <c r="A3624" s="57">
        <v>42256.632663229168</v>
      </c>
      <c r="B3624" s="32" t="s">
        <v>44</v>
      </c>
      <c r="C3624" s="32" t="s">
        <v>293</v>
      </c>
      <c r="D3624" s="32" t="s">
        <v>292</v>
      </c>
      <c r="E3624" s="32" t="s">
        <v>756</v>
      </c>
      <c r="F3624" s="32" t="s">
        <v>7074</v>
      </c>
      <c r="G3624" s="32" t="s">
        <v>15</v>
      </c>
      <c r="H3624" s="32" t="s">
        <v>16</v>
      </c>
      <c r="I3624" s="32" t="s">
        <v>285</v>
      </c>
      <c r="J3624" s="35">
        <v>16074</v>
      </c>
      <c r="K3624" s="35">
        <v>0</v>
      </c>
      <c r="L3624" s="35">
        <v>0</v>
      </c>
      <c r="M3624" s="35">
        <v>0</v>
      </c>
      <c r="N3624" s="32" t="s">
        <v>19</v>
      </c>
      <c r="O3624" s="32" t="s">
        <v>18</v>
      </c>
      <c r="P3624" s="32">
        <v>1</v>
      </c>
      <c r="Q3624" s="32" t="s">
        <v>2108</v>
      </c>
    </row>
    <row r="3625" spans="1:17" x14ac:dyDescent="0.25">
      <c r="A3625" s="57">
        <v>42256.640730868057</v>
      </c>
      <c r="B3625" s="32" t="s">
        <v>4333</v>
      </c>
      <c r="C3625" s="32" t="s">
        <v>6445</v>
      </c>
      <c r="D3625" s="32" t="s">
        <v>334</v>
      </c>
      <c r="E3625" s="32" t="s">
        <v>5882</v>
      </c>
      <c r="F3625" s="32" t="s">
        <v>7075</v>
      </c>
      <c r="G3625" s="32" t="s">
        <v>367</v>
      </c>
      <c r="H3625" s="32" t="s">
        <v>366</v>
      </c>
      <c r="I3625" s="32" t="s">
        <v>2007</v>
      </c>
      <c r="J3625" s="35">
        <v>0</v>
      </c>
      <c r="K3625" s="35">
        <v>0</v>
      </c>
      <c r="L3625" s="35">
        <v>14.25</v>
      </c>
      <c r="M3625" s="35">
        <v>0</v>
      </c>
      <c r="N3625" s="32" t="s">
        <v>19</v>
      </c>
      <c r="O3625" s="32" t="s">
        <v>41</v>
      </c>
      <c r="P3625" s="32">
        <v>1</v>
      </c>
      <c r="Q3625" s="32" t="s">
        <v>5307</v>
      </c>
    </row>
    <row r="3626" spans="1:17" x14ac:dyDescent="0.25">
      <c r="A3626" s="57">
        <v>42256.640730868057</v>
      </c>
      <c r="B3626" s="32" t="s">
        <v>4333</v>
      </c>
      <c r="C3626" s="32" t="s">
        <v>6445</v>
      </c>
      <c r="D3626" s="32" t="s">
        <v>334</v>
      </c>
      <c r="E3626" s="32" t="s">
        <v>5882</v>
      </c>
      <c r="F3626" s="32" t="s">
        <v>7075</v>
      </c>
      <c r="G3626" s="32" t="s">
        <v>367</v>
      </c>
      <c r="H3626" s="32" t="s">
        <v>366</v>
      </c>
      <c r="I3626" s="32" t="s">
        <v>2007</v>
      </c>
      <c r="J3626" s="35">
        <v>0</v>
      </c>
      <c r="K3626" s="35">
        <v>0</v>
      </c>
      <c r="L3626" s="35">
        <v>14.25</v>
      </c>
      <c r="M3626" s="35">
        <v>0</v>
      </c>
      <c r="N3626" s="32" t="s">
        <v>19</v>
      </c>
      <c r="O3626" s="32" t="s">
        <v>41</v>
      </c>
      <c r="P3626" s="32">
        <v>1</v>
      </c>
      <c r="Q3626" s="32" t="s">
        <v>5307</v>
      </c>
    </row>
    <row r="3627" spans="1:17" x14ac:dyDescent="0.25">
      <c r="A3627" s="57">
        <v>42256.645213113428</v>
      </c>
      <c r="B3627" s="32" t="s">
        <v>44</v>
      </c>
      <c r="C3627" s="32" t="s">
        <v>293</v>
      </c>
      <c r="D3627" s="32" t="s">
        <v>292</v>
      </c>
      <c r="E3627" s="32" t="s">
        <v>755</v>
      </c>
      <c r="F3627" s="32" t="s">
        <v>7076</v>
      </c>
      <c r="G3627" s="32" t="s">
        <v>15</v>
      </c>
      <c r="H3627" s="32" t="s">
        <v>16</v>
      </c>
      <c r="I3627" s="32" t="s">
        <v>285</v>
      </c>
      <c r="J3627" s="35">
        <v>16073</v>
      </c>
      <c r="K3627" s="35">
        <v>0</v>
      </c>
      <c r="L3627" s="35">
        <v>0</v>
      </c>
      <c r="M3627" s="35">
        <v>0</v>
      </c>
      <c r="N3627" s="32" t="s">
        <v>19</v>
      </c>
      <c r="O3627" s="32" t="s">
        <v>18</v>
      </c>
      <c r="P3627" s="32">
        <v>1</v>
      </c>
      <c r="Q3627" s="32" t="s">
        <v>2109</v>
      </c>
    </row>
    <row r="3628" spans="1:17" x14ac:dyDescent="0.25">
      <c r="A3628" s="57">
        <v>42256.646413229166</v>
      </c>
      <c r="B3628" s="32" t="s">
        <v>44</v>
      </c>
      <c r="C3628" s="32" t="s">
        <v>293</v>
      </c>
      <c r="D3628" s="32" t="s">
        <v>292</v>
      </c>
      <c r="E3628" s="32" t="s">
        <v>738</v>
      </c>
      <c r="F3628" s="32" t="s">
        <v>7077</v>
      </c>
      <c r="G3628" s="32" t="s">
        <v>15</v>
      </c>
      <c r="H3628" s="32" t="s">
        <v>16</v>
      </c>
      <c r="I3628" s="32" t="s">
        <v>285</v>
      </c>
      <c r="J3628" s="35">
        <v>16073</v>
      </c>
      <c r="K3628" s="35">
        <v>0</v>
      </c>
      <c r="L3628" s="35">
        <v>0</v>
      </c>
      <c r="M3628" s="35">
        <v>0</v>
      </c>
      <c r="N3628" s="32" t="s">
        <v>19</v>
      </c>
      <c r="O3628" s="32" t="s">
        <v>18</v>
      </c>
      <c r="P3628" s="32">
        <v>1</v>
      </c>
      <c r="Q3628" s="32" t="s">
        <v>2110</v>
      </c>
    </row>
    <row r="3629" spans="1:17" x14ac:dyDescent="0.25">
      <c r="A3629" s="57">
        <v>42256.647985682874</v>
      </c>
      <c r="B3629" s="32" t="s">
        <v>44</v>
      </c>
      <c r="C3629" s="32" t="s">
        <v>293</v>
      </c>
      <c r="D3629" s="32" t="s">
        <v>292</v>
      </c>
      <c r="E3629" s="32" t="s">
        <v>1127</v>
      </c>
      <c r="F3629" s="32" t="s">
        <v>7078</v>
      </c>
      <c r="G3629" s="32" t="s">
        <v>15</v>
      </c>
      <c r="H3629" s="32" t="s">
        <v>16</v>
      </c>
      <c r="I3629" s="32" t="s">
        <v>285</v>
      </c>
      <c r="J3629" s="35">
        <v>16074</v>
      </c>
      <c r="K3629" s="35">
        <v>0</v>
      </c>
      <c r="L3629" s="35">
        <v>0</v>
      </c>
      <c r="M3629" s="35">
        <v>0</v>
      </c>
      <c r="N3629" s="32" t="s">
        <v>19</v>
      </c>
      <c r="O3629" s="32" t="s">
        <v>18</v>
      </c>
      <c r="P3629" s="32">
        <v>1</v>
      </c>
      <c r="Q3629" s="32" t="s">
        <v>2111</v>
      </c>
    </row>
    <row r="3630" spans="1:17" x14ac:dyDescent="0.25">
      <c r="A3630" s="57">
        <v>42256.649755324077</v>
      </c>
      <c r="B3630" s="32" t="s">
        <v>44</v>
      </c>
      <c r="C3630" s="32" t="s">
        <v>293</v>
      </c>
      <c r="D3630" s="32" t="s">
        <v>292</v>
      </c>
      <c r="E3630" s="32" t="s">
        <v>1980</v>
      </c>
      <c r="F3630" s="32" t="s">
        <v>7079</v>
      </c>
      <c r="G3630" s="32" t="s">
        <v>15</v>
      </c>
      <c r="H3630" s="32" t="s">
        <v>16</v>
      </c>
      <c r="I3630" s="32" t="s">
        <v>285</v>
      </c>
      <c r="J3630" s="35">
        <v>16073</v>
      </c>
      <c r="K3630" s="35">
        <v>0</v>
      </c>
      <c r="L3630" s="35">
        <v>0</v>
      </c>
      <c r="M3630" s="35">
        <v>0</v>
      </c>
      <c r="N3630" s="32" t="s">
        <v>19</v>
      </c>
      <c r="O3630" s="32" t="s">
        <v>18</v>
      </c>
      <c r="P3630" s="32">
        <v>1</v>
      </c>
      <c r="Q3630" s="32" t="s">
        <v>2112</v>
      </c>
    </row>
    <row r="3631" spans="1:17" x14ac:dyDescent="0.25">
      <c r="A3631" s="57">
        <v>42256.660780243059</v>
      </c>
      <c r="B3631" s="32" t="s">
        <v>44</v>
      </c>
      <c r="C3631" s="32" t="s">
        <v>293</v>
      </c>
      <c r="D3631" s="32" t="s">
        <v>292</v>
      </c>
      <c r="E3631" s="32" t="s">
        <v>2135</v>
      </c>
      <c r="F3631" s="32" t="s">
        <v>7080</v>
      </c>
      <c r="G3631" s="32" t="s">
        <v>15</v>
      </c>
      <c r="H3631" s="32" t="s">
        <v>16</v>
      </c>
      <c r="I3631" s="32" t="s">
        <v>285</v>
      </c>
      <c r="J3631" s="35">
        <v>16073</v>
      </c>
      <c r="K3631" s="35">
        <v>0</v>
      </c>
      <c r="L3631" s="35">
        <v>0</v>
      </c>
      <c r="M3631" s="35">
        <v>0</v>
      </c>
      <c r="N3631" s="32" t="s">
        <v>19</v>
      </c>
      <c r="O3631" s="32" t="s">
        <v>18</v>
      </c>
      <c r="P3631" s="32">
        <v>1</v>
      </c>
      <c r="Q3631" s="32" t="s">
        <v>2136</v>
      </c>
    </row>
    <row r="3632" spans="1:17" x14ac:dyDescent="0.25">
      <c r="A3632" s="57">
        <v>42256.673586956022</v>
      </c>
      <c r="B3632" s="32"/>
      <c r="C3632" s="32" t="s">
        <v>506</v>
      </c>
      <c r="D3632" s="32" t="s">
        <v>334</v>
      </c>
      <c r="E3632" s="32" t="s">
        <v>7081</v>
      </c>
      <c r="F3632" s="32" t="s">
        <v>7082</v>
      </c>
      <c r="G3632" s="32" t="s">
        <v>58</v>
      </c>
      <c r="H3632" s="32" t="s">
        <v>59</v>
      </c>
      <c r="I3632" s="32" t="s">
        <v>2006</v>
      </c>
      <c r="J3632" s="35">
        <v>0</v>
      </c>
      <c r="K3632" s="35">
        <v>0</v>
      </c>
      <c r="L3632" s="35">
        <v>0</v>
      </c>
      <c r="M3632" s="35">
        <v>0</v>
      </c>
      <c r="N3632" s="32" t="s">
        <v>19</v>
      </c>
      <c r="O3632" s="32" t="s">
        <v>322</v>
      </c>
      <c r="P3632" s="32">
        <v>0</v>
      </c>
      <c r="Q3632" s="32"/>
    </row>
    <row r="3633" spans="1:17" x14ac:dyDescent="0.25">
      <c r="A3633" s="57">
        <v>42256.680986956017</v>
      </c>
      <c r="B3633" s="32"/>
      <c r="C3633" s="32" t="s">
        <v>457</v>
      </c>
      <c r="D3633" s="32" t="s">
        <v>334</v>
      </c>
      <c r="E3633" s="32" t="s">
        <v>7083</v>
      </c>
      <c r="F3633" s="32" t="s">
        <v>7084</v>
      </c>
      <c r="G3633" s="32" t="s">
        <v>58</v>
      </c>
      <c r="H3633" s="32" t="s">
        <v>59</v>
      </c>
      <c r="I3633" s="32" t="s">
        <v>2006</v>
      </c>
      <c r="J3633" s="35">
        <v>0</v>
      </c>
      <c r="K3633" s="35">
        <v>0</v>
      </c>
      <c r="L3633" s="35">
        <v>0</v>
      </c>
      <c r="M3633" s="35">
        <v>0</v>
      </c>
      <c r="N3633" s="32" t="s">
        <v>19</v>
      </c>
      <c r="O3633" s="32" t="s">
        <v>322</v>
      </c>
      <c r="P3633" s="32">
        <v>0</v>
      </c>
      <c r="Q3633" s="32"/>
    </row>
    <row r="3634" spans="1:17" x14ac:dyDescent="0.25">
      <c r="A3634" s="57">
        <v>42256.693838622683</v>
      </c>
      <c r="B3634" s="32"/>
      <c r="C3634" s="32" t="s">
        <v>1097</v>
      </c>
      <c r="D3634" s="32" t="s">
        <v>1098</v>
      </c>
      <c r="E3634" s="32" t="s">
        <v>7085</v>
      </c>
      <c r="F3634" s="32" t="s">
        <v>7086</v>
      </c>
      <c r="G3634" s="32" t="s">
        <v>58</v>
      </c>
      <c r="H3634" s="32" t="s">
        <v>59</v>
      </c>
      <c r="I3634" s="32" t="s">
        <v>2006</v>
      </c>
      <c r="J3634" s="35">
        <v>0</v>
      </c>
      <c r="K3634" s="35">
        <v>0</v>
      </c>
      <c r="L3634" s="35">
        <v>0</v>
      </c>
      <c r="M3634" s="35">
        <v>0</v>
      </c>
      <c r="N3634" s="32" t="s">
        <v>19</v>
      </c>
      <c r="O3634" s="32" t="s">
        <v>318</v>
      </c>
      <c r="P3634" s="32">
        <v>0</v>
      </c>
      <c r="Q3634" s="32"/>
    </row>
    <row r="3635" spans="1:17" x14ac:dyDescent="0.25">
      <c r="A3635" s="57">
        <v>42256.707136840276</v>
      </c>
      <c r="B3635" s="32"/>
      <c r="C3635" s="32" t="s">
        <v>2214</v>
      </c>
      <c r="D3635" s="32" t="s">
        <v>2215</v>
      </c>
      <c r="E3635" s="32" t="s">
        <v>7087</v>
      </c>
      <c r="F3635" s="32" t="s">
        <v>7088</v>
      </c>
      <c r="G3635" s="32" t="s">
        <v>58</v>
      </c>
      <c r="H3635" s="32" t="s">
        <v>59</v>
      </c>
      <c r="I3635" s="32" t="s">
        <v>2006</v>
      </c>
      <c r="J3635" s="35">
        <v>0</v>
      </c>
      <c r="K3635" s="35">
        <v>0</v>
      </c>
      <c r="L3635" s="35">
        <v>0</v>
      </c>
      <c r="M3635" s="35">
        <v>0</v>
      </c>
      <c r="N3635" s="32" t="s">
        <v>19</v>
      </c>
      <c r="O3635" s="32" t="s">
        <v>32</v>
      </c>
      <c r="P3635" s="32">
        <v>7.75</v>
      </c>
      <c r="Q3635" s="32"/>
    </row>
    <row r="3636" spans="1:17" x14ac:dyDescent="0.25">
      <c r="A3636" s="57">
        <v>42256.707136840276</v>
      </c>
      <c r="B3636" s="32"/>
      <c r="C3636" s="32" t="s">
        <v>2214</v>
      </c>
      <c r="D3636" s="32" t="s">
        <v>2215</v>
      </c>
      <c r="E3636" s="32" t="s">
        <v>7087</v>
      </c>
      <c r="F3636" s="32" t="s">
        <v>7088</v>
      </c>
      <c r="G3636" s="32" t="s">
        <v>2086</v>
      </c>
      <c r="H3636" s="32" t="s">
        <v>2087</v>
      </c>
      <c r="I3636" s="32" t="s">
        <v>2006</v>
      </c>
      <c r="J3636" s="35">
        <v>0</v>
      </c>
      <c r="K3636" s="35">
        <v>0</v>
      </c>
      <c r="L3636" s="35">
        <v>0</v>
      </c>
      <c r="M3636" s="35">
        <v>0</v>
      </c>
      <c r="N3636" s="32" t="s">
        <v>19</v>
      </c>
      <c r="O3636" s="32" t="s">
        <v>32</v>
      </c>
      <c r="P3636" s="32">
        <v>4.4999999999999998E-2</v>
      </c>
      <c r="Q3636" s="32"/>
    </row>
    <row r="3637" spans="1:17" x14ac:dyDescent="0.25">
      <c r="A3637" s="57">
        <v>42256.707136840276</v>
      </c>
      <c r="B3637" s="32"/>
      <c r="C3637" s="32" t="s">
        <v>2214</v>
      </c>
      <c r="D3637" s="32" t="s">
        <v>2215</v>
      </c>
      <c r="E3637" s="32" t="s">
        <v>7087</v>
      </c>
      <c r="F3637" s="32" t="s">
        <v>7088</v>
      </c>
      <c r="G3637" s="32" t="s">
        <v>58</v>
      </c>
      <c r="H3637" s="32" t="s">
        <v>59</v>
      </c>
      <c r="I3637" s="32" t="s">
        <v>2006</v>
      </c>
      <c r="J3637" s="35">
        <v>0</v>
      </c>
      <c r="K3637" s="35">
        <v>0</v>
      </c>
      <c r="L3637" s="35">
        <v>0</v>
      </c>
      <c r="M3637" s="35">
        <v>0</v>
      </c>
      <c r="N3637" s="32" t="s">
        <v>19</v>
      </c>
      <c r="O3637" s="32" t="s">
        <v>32</v>
      </c>
      <c r="P3637" s="32">
        <v>7.75</v>
      </c>
      <c r="Q3637" s="32"/>
    </row>
    <row r="3638" spans="1:17" x14ac:dyDescent="0.25">
      <c r="A3638" s="57">
        <v>42256.707136840276</v>
      </c>
      <c r="B3638" s="32"/>
      <c r="C3638" s="32" t="s">
        <v>2214</v>
      </c>
      <c r="D3638" s="32" t="s">
        <v>2215</v>
      </c>
      <c r="E3638" s="32" t="s">
        <v>7087</v>
      </c>
      <c r="F3638" s="32" t="s">
        <v>7088</v>
      </c>
      <c r="G3638" s="32" t="s">
        <v>58</v>
      </c>
      <c r="H3638" s="32" t="s">
        <v>59</v>
      </c>
      <c r="I3638" s="32" t="s">
        <v>2006</v>
      </c>
      <c r="J3638" s="35">
        <v>0</v>
      </c>
      <c r="K3638" s="35">
        <v>0</v>
      </c>
      <c r="L3638" s="35">
        <v>0</v>
      </c>
      <c r="M3638" s="35">
        <v>0</v>
      </c>
      <c r="N3638" s="32" t="s">
        <v>19</v>
      </c>
      <c r="O3638" s="32" t="s">
        <v>32</v>
      </c>
      <c r="P3638" s="32">
        <v>3.5</v>
      </c>
      <c r="Q3638" s="32"/>
    </row>
    <row r="3639" spans="1:17" x14ac:dyDescent="0.25">
      <c r="A3639" s="57">
        <v>42256.774488460651</v>
      </c>
      <c r="B3639" s="32"/>
      <c r="C3639" s="32" t="s">
        <v>74</v>
      </c>
      <c r="D3639" s="32" t="s">
        <v>73</v>
      </c>
      <c r="E3639" s="32" t="s">
        <v>7089</v>
      </c>
      <c r="F3639" s="32" t="s">
        <v>7090</v>
      </c>
      <c r="G3639" s="32" t="s">
        <v>58</v>
      </c>
      <c r="H3639" s="32" t="s">
        <v>59</v>
      </c>
      <c r="I3639" s="32" t="s">
        <v>2006</v>
      </c>
      <c r="J3639" s="35">
        <v>0</v>
      </c>
      <c r="K3639" s="35">
        <v>0</v>
      </c>
      <c r="L3639" s="35">
        <v>0</v>
      </c>
      <c r="M3639" s="35">
        <v>0</v>
      </c>
      <c r="N3639" s="32" t="s">
        <v>19</v>
      </c>
      <c r="O3639" s="32" t="s">
        <v>32</v>
      </c>
      <c r="P3639" s="32">
        <v>1.83</v>
      </c>
      <c r="Q3639" s="32"/>
    </row>
    <row r="3640" spans="1:17" x14ac:dyDescent="0.25">
      <c r="A3640" s="57">
        <v>42256.774488460651</v>
      </c>
      <c r="B3640" s="32"/>
      <c r="C3640" s="32" t="s">
        <v>74</v>
      </c>
      <c r="D3640" s="32" t="s">
        <v>73</v>
      </c>
      <c r="E3640" s="32" t="s">
        <v>7089</v>
      </c>
      <c r="F3640" s="32" t="s">
        <v>7090</v>
      </c>
      <c r="G3640" s="32" t="s">
        <v>2086</v>
      </c>
      <c r="H3640" s="32" t="s">
        <v>2087</v>
      </c>
      <c r="I3640" s="32" t="s">
        <v>2006</v>
      </c>
      <c r="J3640" s="35">
        <v>0</v>
      </c>
      <c r="K3640" s="35">
        <v>0</v>
      </c>
      <c r="L3640" s="35">
        <v>0</v>
      </c>
      <c r="M3640" s="35">
        <v>0</v>
      </c>
      <c r="N3640" s="32" t="s">
        <v>19</v>
      </c>
      <c r="O3640" s="32" t="s">
        <v>32</v>
      </c>
      <c r="P3640" s="32">
        <v>6.8000000000000005E-2</v>
      </c>
      <c r="Q3640" s="32"/>
    </row>
    <row r="3641" spans="1:17" x14ac:dyDescent="0.25">
      <c r="A3641" s="57">
        <v>42256.774488460651</v>
      </c>
      <c r="B3641" s="32"/>
      <c r="C3641" s="32" t="s">
        <v>74</v>
      </c>
      <c r="D3641" s="32" t="s">
        <v>73</v>
      </c>
      <c r="E3641" s="32" t="s">
        <v>7089</v>
      </c>
      <c r="F3641" s="32" t="s">
        <v>7090</v>
      </c>
      <c r="G3641" s="32" t="s">
        <v>58</v>
      </c>
      <c r="H3641" s="32" t="s">
        <v>59</v>
      </c>
      <c r="I3641" s="32" t="s">
        <v>2006</v>
      </c>
      <c r="J3641" s="35">
        <v>0</v>
      </c>
      <c r="K3641" s="35">
        <v>0</v>
      </c>
      <c r="L3641" s="35">
        <v>0</v>
      </c>
      <c r="M3641" s="35">
        <v>0</v>
      </c>
      <c r="N3641" s="32" t="s">
        <v>19</v>
      </c>
      <c r="O3641" s="32" t="s">
        <v>32</v>
      </c>
      <c r="P3641" s="32">
        <v>3</v>
      </c>
      <c r="Q3641" s="32"/>
    </row>
    <row r="3642" spans="1:17" x14ac:dyDescent="0.25">
      <c r="A3642" s="57">
        <v>42257.351651157405</v>
      </c>
      <c r="B3642" s="32" t="s">
        <v>44</v>
      </c>
      <c r="C3642" s="32" t="s">
        <v>293</v>
      </c>
      <c r="D3642" s="32" t="s">
        <v>292</v>
      </c>
      <c r="E3642" s="32" t="s">
        <v>2529</v>
      </c>
      <c r="F3642" s="32" t="s">
        <v>7091</v>
      </c>
      <c r="G3642" s="32" t="s">
        <v>15</v>
      </c>
      <c r="H3642" s="32" t="s">
        <v>16</v>
      </c>
      <c r="I3642" s="32" t="s">
        <v>285</v>
      </c>
      <c r="J3642" s="35">
        <v>4850</v>
      </c>
      <c r="K3642" s="35">
        <v>0</v>
      </c>
      <c r="L3642" s="35">
        <v>0</v>
      </c>
      <c r="M3642" s="35">
        <v>0</v>
      </c>
      <c r="N3642" s="32" t="s">
        <v>17</v>
      </c>
      <c r="O3642" s="32" t="s">
        <v>18</v>
      </c>
      <c r="P3642" s="32">
        <v>1</v>
      </c>
      <c r="Q3642" s="32" t="s">
        <v>2530</v>
      </c>
    </row>
    <row r="3643" spans="1:17" x14ac:dyDescent="0.25">
      <c r="A3643" s="57">
        <v>42257.359084224539</v>
      </c>
      <c r="B3643" s="32" t="s">
        <v>67</v>
      </c>
      <c r="C3643" s="32" t="s">
        <v>374</v>
      </c>
      <c r="D3643" s="32" t="s">
        <v>373</v>
      </c>
      <c r="E3643" s="32" t="s">
        <v>1128</v>
      </c>
      <c r="F3643" s="32" t="s">
        <v>7092</v>
      </c>
      <c r="G3643" s="32" t="s">
        <v>15</v>
      </c>
      <c r="H3643" s="32" t="s">
        <v>16</v>
      </c>
      <c r="I3643" s="32" t="s">
        <v>281</v>
      </c>
      <c r="J3643" s="35">
        <v>7210</v>
      </c>
      <c r="K3643" s="35">
        <v>0</v>
      </c>
      <c r="L3643" s="35">
        <v>0</v>
      </c>
      <c r="M3643" s="35">
        <v>0</v>
      </c>
      <c r="N3643" s="32" t="s">
        <v>19</v>
      </c>
      <c r="O3643" s="32" t="s">
        <v>18</v>
      </c>
      <c r="P3643" s="32">
        <v>1</v>
      </c>
      <c r="Q3643" s="32"/>
    </row>
    <row r="3644" spans="1:17" x14ac:dyDescent="0.25">
      <c r="A3644" s="57">
        <v>42257.359939317132</v>
      </c>
      <c r="B3644" s="32" t="s">
        <v>67</v>
      </c>
      <c r="C3644" s="32" t="s">
        <v>374</v>
      </c>
      <c r="D3644" s="32" t="s">
        <v>373</v>
      </c>
      <c r="E3644" s="32" t="s">
        <v>1072</v>
      </c>
      <c r="F3644" s="32" t="s">
        <v>7093</v>
      </c>
      <c r="G3644" s="32" t="s">
        <v>15</v>
      </c>
      <c r="H3644" s="32" t="s">
        <v>16</v>
      </c>
      <c r="I3644" s="32" t="s">
        <v>281</v>
      </c>
      <c r="J3644" s="35">
        <v>5974</v>
      </c>
      <c r="K3644" s="35">
        <v>0</v>
      </c>
      <c r="L3644" s="35">
        <v>0</v>
      </c>
      <c r="M3644" s="35">
        <v>0</v>
      </c>
      <c r="N3644" s="32" t="s">
        <v>19</v>
      </c>
      <c r="O3644" s="32" t="s">
        <v>18</v>
      </c>
      <c r="P3644" s="32">
        <v>1</v>
      </c>
      <c r="Q3644" s="32"/>
    </row>
    <row r="3645" spans="1:17" x14ac:dyDescent="0.25">
      <c r="A3645" s="57">
        <v>42257.401273726849</v>
      </c>
      <c r="B3645" s="32"/>
      <c r="C3645" s="32" t="s">
        <v>396</v>
      </c>
      <c r="D3645" s="32" t="s">
        <v>334</v>
      </c>
      <c r="E3645" s="32" t="s">
        <v>7094</v>
      </c>
      <c r="F3645" s="32" t="s">
        <v>7095</v>
      </c>
      <c r="G3645" s="32" t="s">
        <v>58</v>
      </c>
      <c r="H3645" s="32" t="s">
        <v>59</v>
      </c>
      <c r="I3645" s="32" t="s">
        <v>2006</v>
      </c>
      <c r="J3645" s="35">
        <v>0</v>
      </c>
      <c r="K3645" s="35">
        <v>0</v>
      </c>
      <c r="L3645" s="35">
        <v>0</v>
      </c>
      <c r="M3645" s="35">
        <v>0</v>
      </c>
      <c r="N3645" s="32" t="s">
        <v>19</v>
      </c>
      <c r="O3645" s="32" t="s">
        <v>322</v>
      </c>
      <c r="P3645" s="32">
        <v>0</v>
      </c>
      <c r="Q3645" s="32"/>
    </row>
    <row r="3646" spans="1:17" hidden="1" x14ac:dyDescent="0.25">
      <c r="A3646" s="57">
        <v>42257.411583761575</v>
      </c>
      <c r="B3646" s="32" t="s">
        <v>70</v>
      </c>
      <c r="C3646" s="32" t="s">
        <v>2696</v>
      </c>
      <c r="D3646" s="32" t="s">
        <v>2697</v>
      </c>
      <c r="E3646" s="32" t="s">
        <v>9268</v>
      </c>
      <c r="F3646" s="32" t="s">
        <v>9269</v>
      </c>
      <c r="G3646" s="32" t="s">
        <v>2774</v>
      </c>
      <c r="H3646" s="32" t="s">
        <v>2775</v>
      </c>
      <c r="I3646" s="32" t="s">
        <v>4605</v>
      </c>
      <c r="J3646" s="35">
        <v>4.51</v>
      </c>
      <c r="K3646" s="35">
        <v>0</v>
      </c>
      <c r="L3646" s="35">
        <v>0</v>
      </c>
      <c r="M3646" s="35">
        <v>0</v>
      </c>
      <c r="N3646" s="32" t="s">
        <v>2197</v>
      </c>
      <c r="O3646" s="32" t="s">
        <v>18</v>
      </c>
      <c r="P3646" s="32">
        <v>1</v>
      </c>
      <c r="Q3646" s="32" t="s">
        <v>5523</v>
      </c>
    </row>
    <row r="3647" spans="1:17" hidden="1" x14ac:dyDescent="0.25">
      <c r="A3647" s="57">
        <v>42257.411583761575</v>
      </c>
      <c r="B3647" s="32" t="s">
        <v>70</v>
      </c>
      <c r="C3647" s="32" t="s">
        <v>2696</v>
      </c>
      <c r="D3647" s="32" t="s">
        <v>2697</v>
      </c>
      <c r="E3647" s="32" t="s">
        <v>9268</v>
      </c>
      <c r="F3647" s="32" t="s">
        <v>9269</v>
      </c>
      <c r="G3647" s="32" t="s">
        <v>5308</v>
      </c>
      <c r="H3647" s="32" t="s">
        <v>5309</v>
      </c>
      <c r="I3647" s="32" t="s">
        <v>4605</v>
      </c>
      <c r="J3647" s="35">
        <v>43.03</v>
      </c>
      <c r="K3647" s="35">
        <v>0</v>
      </c>
      <c r="L3647" s="35">
        <v>0</v>
      </c>
      <c r="M3647" s="35">
        <v>0</v>
      </c>
      <c r="N3647" s="32" t="s">
        <v>2197</v>
      </c>
      <c r="O3647" s="32" t="s">
        <v>18</v>
      </c>
      <c r="P3647" s="32">
        <v>1</v>
      </c>
      <c r="Q3647" s="32" t="s">
        <v>5523</v>
      </c>
    </row>
    <row r="3648" spans="1:17" hidden="1" x14ac:dyDescent="0.25">
      <c r="A3648" s="57">
        <v>42257.411631863426</v>
      </c>
      <c r="B3648" s="32" t="s">
        <v>70</v>
      </c>
      <c r="C3648" s="32" t="s">
        <v>2696</v>
      </c>
      <c r="D3648" s="32" t="s">
        <v>2697</v>
      </c>
      <c r="E3648" s="32" t="s">
        <v>9268</v>
      </c>
      <c r="F3648" s="32" t="s">
        <v>9270</v>
      </c>
      <c r="G3648" s="32" t="s">
        <v>2774</v>
      </c>
      <c r="H3648" s="32" t="s">
        <v>2775</v>
      </c>
      <c r="I3648" s="32" t="s">
        <v>4605</v>
      </c>
      <c r="J3648" s="35">
        <v>4.51</v>
      </c>
      <c r="K3648" s="35">
        <v>0</v>
      </c>
      <c r="L3648" s="35">
        <v>0</v>
      </c>
      <c r="M3648" s="35">
        <v>0</v>
      </c>
      <c r="N3648" s="32" t="s">
        <v>2197</v>
      </c>
      <c r="O3648" s="32" t="s">
        <v>18</v>
      </c>
      <c r="P3648" s="32">
        <v>1</v>
      </c>
      <c r="Q3648" s="32" t="s">
        <v>5523</v>
      </c>
    </row>
    <row r="3649" spans="1:17" hidden="1" x14ac:dyDescent="0.25">
      <c r="A3649" s="57">
        <v>42257.411631863426</v>
      </c>
      <c r="B3649" s="32" t="s">
        <v>70</v>
      </c>
      <c r="C3649" s="32" t="s">
        <v>2696</v>
      </c>
      <c r="D3649" s="32" t="s">
        <v>2697</v>
      </c>
      <c r="E3649" s="32" t="s">
        <v>9268</v>
      </c>
      <c r="F3649" s="32" t="s">
        <v>9270</v>
      </c>
      <c r="G3649" s="32" t="s">
        <v>5308</v>
      </c>
      <c r="H3649" s="32" t="s">
        <v>5309</v>
      </c>
      <c r="I3649" s="32" t="s">
        <v>4605</v>
      </c>
      <c r="J3649" s="35">
        <v>43.03</v>
      </c>
      <c r="K3649" s="35">
        <v>0</v>
      </c>
      <c r="L3649" s="35">
        <v>0</v>
      </c>
      <c r="M3649" s="35">
        <v>0</v>
      </c>
      <c r="N3649" s="32" t="s">
        <v>2197</v>
      </c>
      <c r="O3649" s="32" t="s">
        <v>18</v>
      </c>
      <c r="P3649" s="32">
        <v>1</v>
      </c>
      <c r="Q3649" s="32" t="s">
        <v>5523</v>
      </c>
    </row>
    <row r="3650" spans="1:17" hidden="1" x14ac:dyDescent="0.25">
      <c r="A3650" s="57">
        <v>42257.415995601848</v>
      </c>
      <c r="B3650" s="32" t="s">
        <v>4333</v>
      </c>
      <c r="C3650" s="32" t="s">
        <v>2696</v>
      </c>
      <c r="D3650" s="32" t="s">
        <v>2697</v>
      </c>
      <c r="E3650" s="32" t="s">
        <v>9271</v>
      </c>
      <c r="F3650" s="32" t="s">
        <v>9272</v>
      </c>
      <c r="G3650" s="32" t="s">
        <v>5308</v>
      </c>
      <c r="H3650" s="32" t="s">
        <v>5309</v>
      </c>
      <c r="I3650" s="32" t="s">
        <v>4605</v>
      </c>
      <c r="J3650" s="35">
        <v>516.36</v>
      </c>
      <c r="K3650" s="35">
        <v>0</v>
      </c>
      <c r="L3650" s="35">
        <v>0</v>
      </c>
      <c r="M3650" s="35">
        <v>0</v>
      </c>
      <c r="N3650" s="32" t="s">
        <v>2197</v>
      </c>
      <c r="O3650" s="32" t="s">
        <v>18</v>
      </c>
      <c r="P3650" s="32">
        <v>12</v>
      </c>
      <c r="Q3650" s="32" t="s">
        <v>5524</v>
      </c>
    </row>
    <row r="3651" spans="1:17" hidden="1" x14ac:dyDescent="0.25">
      <c r="A3651" s="57">
        <v>42257.416071562497</v>
      </c>
      <c r="B3651" s="32" t="s">
        <v>4333</v>
      </c>
      <c r="C3651" s="32" t="s">
        <v>2696</v>
      </c>
      <c r="D3651" s="32" t="s">
        <v>2697</v>
      </c>
      <c r="E3651" s="32" t="s">
        <v>9271</v>
      </c>
      <c r="F3651" s="32" t="s">
        <v>9273</v>
      </c>
      <c r="G3651" s="32" t="s">
        <v>5308</v>
      </c>
      <c r="H3651" s="32" t="s">
        <v>5309</v>
      </c>
      <c r="I3651" s="32" t="s">
        <v>4605</v>
      </c>
      <c r="J3651" s="35">
        <v>516.36</v>
      </c>
      <c r="K3651" s="35">
        <v>0</v>
      </c>
      <c r="L3651" s="35">
        <v>0</v>
      </c>
      <c r="M3651" s="35">
        <v>0</v>
      </c>
      <c r="N3651" s="32" t="s">
        <v>2197</v>
      </c>
      <c r="O3651" s="32" t="s">
        <v>18</v>
      </c>
      <c r="P3651" s="32">
        <v>12</v>
      </c>
      <c r="Q3651" s="32" t="s">
        <v>5524</v>
      </c>
    </row>
    <row r="3652" spans="1:17" hidden="1" x14ac:dyDescent="0.25">
      <c r="A3652" s="57">
        <v>42257.422960648146</v>
      </c>
      <c r="B3652" s="32" t="s">
        <v>256</v>
      </c>
      <c r="C3652" s="32" t="s">
        <v>4248</v>
      </c>
      <c r="D3652" s="32" t="s">
        <v>4249</v>
      </c>
      <c r="E3652" s="32" t="s">
        <v>9274</v>
      </c>
      <c r="F3652" s="32" t="s">
        <v>9275</v>
      </c>
      <c r="G3652" s="32" t="s">
        <v>5189</v>
      </c>
      <c r="H3652" s="32" t="s">
        <v>5190</v>
      </c>
      <c r="I3652" s="32" t="s">
        <v>4605</v>
      </c>
      <c r="J3652" s="35">
        <v>32.520000000000003</v>
      </c>
      <c r="K3652" s="35">
        <v>0</v>
      </c>
      <c r="L3652" s="35">
        <v>0</v>
      </c>
      <c r="M3652" s="35">
        <v>0</v>
      </c>
      <c r="N3652" s="32" t="s">
        <v>2197</v>
      </c>
      <c r="O3652" s="32" t="s">
        <v>18</v>
      </c>
      <c r="P3652" s="32">
        <v>1</v>
      </c>
      <c r="Q3652" s="32" t="s">
        <v>7319</v>
      </c>
    </row>
    <row r="3653" spans="1:17" hidden="1" x14ac:dyDescent="0.25">
      <c r="A3653" s="57">
        <v>42257.422960648146</v>
      </c>
      <c r="B3653" s="32" t="s">
        <v>256</v>
      </c>
      <c r="C3653" s="32" t="s">
        <v>4248</v>
      </c>
      <c r="D3653" s="32" t="s">
        <v>4249</v>
      </c>
      <c r="E3653" s="32" t="s">
        <v>9274</v>
      </c>
      <c r="F3653" s="32" t="s">
        <v>9275</v>
      </c>
      <c r="G3653" s="32" t="s">
        <v>5641</v>
      </c>
      <c r="H3653" s="32" t="s">
        <v>5642</v>
      </c>
      <c r="I3653" s="32" t="s">
        <v>4605</v>
      </c>
      <c r="J3653" s="35">
        <v>3.91</v>
      </c>
      <c r="K3653" s="35">
        <v>0</v>
      </c>
      <c r="L3653" s="35">
        <v>0</v>
      </c>
      <c r="M3653" s="35">
        <v>0</v>
      </c>
      <c r="N3653" s="32" t="s">
        <v>2197</v>
      </c>
      <c r="O3653" s="32" t="s">
        <v>18</v>
      </c>
      <c r="P3653" s="32">
        <v>1</v>
      </c>
      <c r="Q3653" s="32" t="s">
        <v>7319</v>
      </c>
    </row>
    <row r="3654" spans="1:17" x14ac:dyDescent="0.25">
      <c r="A3654" s="57">
        <v>42257.42375170139</v>
      </c>
      <c r="B3654" s="32"/>
      <c r="C3654" s="32" t="s">
        <v>395</v>
      </c>
      <c r="D3654" s="32" t="s">
        <v>394</v>
      </c>
      <c r="E3654" s="32" t="s">
        <v>7096</v>
      </c>
      <c r="F3654" s="32" t="s">
        <v>7097</v>
      </c>
      <c r="G3654" s="32" t="s">
        <v>58</v>
      </c>
      <c r="H3654" s="32" t="s">
        <v>59</v>
      </c>
      <c r="I3654" s="32" t="s">
        <v>2006</v>
      </c>
      <c r="J3654" s="35">
        <v>0</v>
      </c>
      <c r="K3654" s="35">
        <v>0</v>
      </c>
      <c r="L3654" s="35">
        <v>0</v>
      </c>
      <c r="M3654" s="35">
        <v>0</v>
      </c>
      <c r="N3654" s="32" t="s">
        <v>19</v>
      </c>
      <c r="O3654" s="32" t="s">
        <v>32</v>
      </c>
      <c r="P3654" s="32">
        <v>1.92</v>
      </c>
      <c r="Q3654" s="32"/>
    </row>
    <row r="3655" spans="1:17" hidden="1" x14ac:dyDescent="0.25">
      <c r="A3655" s="57">
        <v>42257.424341631944</v>
      </c>
      <c r="B3655" s="32" t="s">
        <v>21</v>
      </c>
      <c r="C3655" s="32" t="s">
        <v>3071</v>
      </c>
      <c r="D3655" s="32" t="s">
        <v>2431</v>
      </c>
      <c r="E3655" s="32" t="s">
        <v>9276</v>
      </c>
      <c r="F3655" s="32" t="s">
        <v>9277</v>
      </c>
      <c r="G3655" s="32" t="s">
        <v>5308</v>
      </c>
      <c r="H3655" s="32" t="s">
        <v>5309</v>
      </c>
      <c r="I3655" s="32" t="s">
        <v>4605</v>
      </c>
      <c r="J3655" s="35">
        <v>60.93</v>
      </c>
      <c r="K3655" s="35">
        <v>0</v>
      </c>
      <c r="L3655" s="35">
        <v>0</v>
      </c>
      <c r="M3655" s="35">
        <v>0</v>
      </c>
      <c r="N3655" s="32" t="s">
        <v>2197</v>
      </c>
      <c r="O3655" s="32" t="s">
        <v>18</v>
      </c>
      <c r="P3655" s="32">
        <v>1</v>
      </c>
      <c r="Q3655" s="32" t="s">
        <v>7324</v>
      </c>
    </row>
    <row r="3656" spans="1:17" hidden="1" x14ac:dyDescent="0.25">
      <c r="A3656" s="57">
        <v>42257.424341631944</v>
      </c>
      <c r="B3656" s="32" t="s">
        <v>21</v>
      </c>
      <c r="C3656" s="32" t="s">
        <v>3071</v>
      </c>
      <c r="D3656" s="32" t="s">
        <v>2431</v>
      </c>
      <c r="E3656" s="32" t="s">
        <v>9276</v>
      </c>
      <c r="F3656" s="32" t="s">
        <v>9277</v>
      </c>
      <c r="G3656" s="32" t="s">
        <v>5643</v>
      </c>
      <c r="H3656" s="32" t="s">
        <v>5644</v>
      </c>
      <c r="I3656" s="32" t="s">
        <v>4605</v>
      </c>
      <c r="J3656" s="35">
        <v>5.53</v>
      </c>
      <c r="K3656" s="35">
        <v>0</v>
      </c>
      <c r="L3656" s="35">
        <v>0</v>
      </c>
      <c r="M3656" s="35">
        <v>0</v>
      </c>
      <c r="N3656" s="32" t="s">
        <v>2197</v>
      </c>
      <c r="O3656" s="32" t="s">
        <v>18</v>
      </c>
      <c r="P3656" s="32">
        <v>1</v>
      </c>
      <c r="Q3656" s="32" t="s">
        <v>7324</v>
      </c>
    </row>
    <row r="3657" spans="1:17" hidden="1" x14ac:dyDescent="0.25">
      <c r="A3657" s="57">
        <v>42257.424341631944</v>
      </c>
      <c r="B3657" s="32" t="s">
        <v>21</v>
      </c>
      <c r="C3657" s="32" t="s">
        <v>3071</v>
      </c>
      <c r="D3657" s="32" t="s">
        <v>2431</v>
      </c>
      <c r="E3657" s="32" t="s">
        <v>9276</v>
      </c>
      <c r="F3657" s="32" t="s">
        <v>9277</v>
      </c>
      <c r="G3657" s="32" t="s">
        <v>5310</v>
      </c>
      <c r="H3657" s="32" t="s">
        <v>5311</v>
      </c>
      <c r="I3657" s="32" t="s">
        <v>4605</v>
      </c>
      <c r="J3657" s="35">
        <v>14.34</v>
      </c>
      <c r="K3657" s="35">
        <v>0</v>
      </c>
      <c r="L3657" s="35">
        <v>0</v>
      </c>
      <c r="M3657" s="35">
        <v>0</v>
      </c>
      <c r="N3657" s="32" t="s">
        <v>2197</v>
      </c>
      <c r="O3657" s="32" t="s">
        <v>18</v>
      </c>
      <c r="P3657" s="32">
        <v>1</v>
      </c>
      <c r="Q3657" s="32" t="s">
        <v>7324</v>
      </c>
    </row>
    <row r="3658" spans="1:17" hidden="1" x14ac:dyDescent="0.25">
      <c r="A3658" s="57">
        <v>42257.428881863423</v>
      </c>
      <c r="B3658" s="32" t="s">
        <v>21</v>
      </c>
      <c r="C3658" s="32" t="s">
        <v>3580</v>
      </c>
      <c r="D3658" s="32" t="s">
        <v>3581</v>
      </c>
      <c r="E3658" s="32" t="s">
        <v>9278</v>
      </c>
      <c r="F3658" s="32" t="s">
        <v>9279</v>
      </c>
      <c r="G3658" s="32" t="s">
        <v>2663</v>
      </c>
      <c r="H3658" s="32" t="s">
        <v>2664</v>
      </c>
      <c r="I3658" s="32" t="s">
        <v>4605</v>
      </c>
      <c r="J3658" s="35">
        <v>2017.08</v>
      </c>
      <c r="K3658" s="35">
        <v>0</v>
      </c>
      <c r="L3658" s="35">
        <v>0</v>
      </c>
      <c r="M3658" s="35">
        <v>0</v>
      </c>
      <c r="N3658" s="32" t="s">
        <v>2197</v>
      </c>
      <c r="O3658" s="32" t="s">
        <v>18</v>
      </c>
      <c r="P3658" s="32">
        <v>78</v>
      </c>
      <c r="Q3658" s="32" t="s">
        <v>7235</v>
      </c>
    </row>
    <row r="3659" spans="1:17" hidden="1" x14ac:dyDescent="0.25">
      <c r="A3659" s="57">
        <v>42257.428881863423</v>
      </c>
      <c r="B3659" s="32" t="s">
        <v>21</v>
      </c>
      <c r="C3659" s="32" t="s">
        <v>3580</v>
      </c>
      <c r="D3659" s="32" t="s">
        <v>3581</v>
      </c>
      <c r="E3659" s="32" t="s">
        <v>9278</v>
      </c>
      <c r="F3659" s="32" t="s">
        <v>9279</v>
      </c>
      <c r="G3659" s="32" t="s">
        <v>3154</v>
      </c>
      <c r="H3659" s="32" t="s">
        <v>3155</v>
      </c>
      <c r="I3659" s="32" t="s">
        <v>4605</v>
      </c>
      <c r="J3659" s="35">
        <v>721.8</v>
      </c>
      <c r="K3659" s="35">
        <v>0</v>
      </c>
      <c r="L3659" s="35">
        <v>0</v>
      </c>
      <c r="M3659" s="35">
        <v>0</v>
      </c>
      <c r="N3659" s="32" t="s">
        <v>2197</v>
      </c>
      <c r="O3659" s="32" t="s">
        <v>18</v>
      </c>
      <c r="P3659" s="32">
        <v>20</v>
      </c>
      <c r="Q3659" s="32" t="s">
        <v>7235</v>
      </c>
    </row>
    <row r="3660" spans="1:17" hidden="1" x14ac:dyDescent="0.25">
      <c r="A3660" s="57">
        <v>42257.430557256943</v>
      </c>
      <c r="B3660" s="32" t="s">
        <v>44</v>
      </c>
      <c r="C3660" s="32" t="s">
        <v>3300</v>
      </c>
      <c r="D3660" s="32" t="s">
        <v>3301</v>
      </c>
      <c r="E3660" s="32" t="s">
        <v>9280</v>
      </c>
      <c r="F3660" s="32" t="s">
        <v>9281</v>
      </c>
      <c r="G3660" s="32" t="s">
        <v>3049</v>
      </c>
      <c r="H3660" s="32" t="s">
        <v>3050</v>
      </c>
      <c r="I3660" s="32" t="s">
        <v>4605</v>
      </c>
      <c r="J3660" s="35">
        <v>3577.2</v>
      </c>
      <c r="K3660" s="35">
        <v>0</v>
      </c>
      <c r="L3660" s="35">
        <v>0</v>
      </c>
      <c r="M3660" s="35">
        <v>0</v>
      </c>
      <c r="N3660" s="32" t="s">
        <v>2197</v>
      </c>
      <c r="O3660" s="32" t="s">
        <v>18</v>
      </c>
      <c r="P3660" s="32">
        <v>110</v>
      </c>
      <c r="Q3660" s="32" t="s">
        <v>6377</v>
      </c>
    </row>
    <row r="3661" spans="1:17" hidden="1" x14ac:dyDescent="0.25">
      <c r="A3661" s="57">
        <v>42257.430557256943</v>
      </c>
      <c r="B3661" s="32" t="s">
        <v>44</v>
      </c>
      <c r="C3661" s="32" t="s">
        <v>3300</v>
      </c>
      <c r="D3661" s="32" t="s">
        <v>3301</v>
      </c>
      <c r="E3661" s="32" t="s">
        <v>9280</v>
      </c>
      <c r="F3661" s="32" t="s">
        <v>9281</v>
      </c>
      <c r="G3661" s="32" t="s">
        <v>2806</v>
      </c>
      <c r="H3661" s="32" t="s">
        <v>2807</v>
      </c>
      <c r="I3661" s="32" t="s">
        <v>4605</v>
      </c>
      <c r="J3661" s="35">
        <v>165</v>
      </c>
      <c r="K3661" s="35">
        <v>0</v>
      </c>
      <c r="L3661" s="35">
        <v>0</v>
      </c>
      <c r="M3661" s="35">
        <v>0</v>
      </c>
      <c r="N3661" s="32" t="s">
        <v>2197</v>
      </c>
      <c r="O3661" s="32" t="s">
        <v>18</v>
      </c>
      <c r="P3661" s="32">
        <v>110</v>
      </c>
      <c r="Q3661" s="32" t="s">
        <v>6377</v>
      </c>
    </row>
    <row r="3662" spans="1:17" hidden="1" x14ac:dyDescent="0.25">
      <c r="A3662" s="57">
        <v>42257.430557256943</v>
      </c>
      <c r="B3662" s="32" t="s">
        <v>44</v>
      </c>
      <c r="C3662" s="32" t="s">
        <v>3300</v>
      </c>
      <c r="D3662" s="32" t="s">
        <v>3301</v>
      </c>
      <c r="E3662" s="32" t="s">
        <v>9280</v>
      </c>
      <c r="F3662" s="32" t="s">
        <v>9281</v>
      </c>
      <c r="G3662" s="32" t="s">
        <v>2682</v>
      </c>
      <c r="H3662" s="32" t="s">
        <v>2683</v>
      </c>
      <c r="I3662" s="32" t="s">
        <v>4605</v>
      </c>
      <c r="J3662" s="35">
        <v>562.1</v>
      </c>
      <c r="K3662" s="35">
        <v>0</v>
      </c>
      <c r="L3662" s="35">
        <v>0</v>
      </c>
      <c r="M3662" s="35">
        <v>0</v>
      </c>
      <c r="N3662" s="32" t="s">
        <v>2197</v>
      </c>
      <c r="O3662" s="32" t="s">
        <v>18</v>
      </c>
      <c r="P3662" s="32">
        <v>110</v>
      </c>
      <c r="Q3662" s="32" t="s">
        <v>6377</v>
      </c>
    </row>
    <row r="3663" spans="1:17" x14ac:dyDescent="0.25">
      <c r="A3663" s="57">
        <v>42257.436549687503</v>
      </c>
      <c r="B3663" s="32" t="s">
        <v>290</v>
      </c>
      <c r="C3663" s="32" t="s">
        <v>4930</v>
      </c>
      <c r="D3663" s="32" t="s">
        <v>4931</v>
      </c>
      <c r="E3663" s="32" t="s">
        <v>7098</v>
      </c>
      <c r="F3663" s="32" t="s">
        <v>7099</v>
      </c>
      <c r="G3663" s="32" t="s">
        <v>15</v>
      </c>
      <c r="H3663" s="32" t="s">
        <v>16</v>
      </c>
      <c r="I3663" s="32" t="s">
        <v>265</v>
      </c>
      <c r="J3663" s="35">
        <v>216000</v>
      </c>
      <c r="K3663" s="35">
        <v>0</v>
      </c>
      <c r="L3663" s="35">
        <v>0</v>
      </c>
      <c r="M3663" s="35">
        <v>0</v>
      </c>
      <c r="N3663" s="32" t="s">
        <v>17</v>
      </c>
      <c r="O3663" s="32" t="s">
        <v>18</v>
      </c>
      <c r="P3663" s="32">
        <v>1</v>
      </c>
      <c r="Q3663" s="32" t="s">
        <v>7100</v>
      </c>
    </row>
    <row r="3664" spans="1:17" x14ac:dyDescent="0.25">
      <c r="A3664" s="57">
        <v>42257.438529826388</v>
      </c>
      <c r="B3664" s="32" t="s">
        <v>284</v>
      </c>
      <c r="C3664" s="32" t="s">
        <v>7101</v>
      </c>
      <c r="D3664" s="32" t="s">
        <v>7102</v>
      </c>
      <c r="E3664" s="32" t="s">
        <v>7103</v>
      </c>
      <c r="F3664" s="32" t="s">
        <v>7104</v>
      </c>
      <c r="G3664" s="32" t="s">
        <v>15</v>
      </c>
      <c r="H3664" s="32" t="s">
        <v>16</v>
      </c>
      <c r="I3664" s="32" t="s">
        <v>465</v>
      </c>
      <c r="J3664" s="35">
        <v>25745.11</v>
      </c>
      <c r="K3664" s="35">
        <v>0</v>
      </c>
      <c r="L3664" s="35">
        <v>0</v>
      </c>
      <c r="M3664" s="35">
        <v>0</v>
      </c>
      <c r="N3664" s="32" t="s">
        <v>17</v>
      </c>
      <c r="O3664" s="32" t="s">
        <v>18</v>
      </c>
      <c r="P3664" s="32">
        <v>1</v>
      </c>
      <c r="Q3664" s="32" t="s">
        <v>7105</v>
      </c>
    </row>
    <row r="3665" spans="1:17" x14ac:dyDescent="0.25">
      <c r="A3665" s="57">
        <v>42257.438529826388</v>
      </c>
      <c r="B3665" s="32" t="s">
        <v>284</v>
      </c>
      <c r="C3665" s="32" t="s">
        <v>7101</v>
      </c>
      <c r="D3665" s="32" t="s">
        <v>7102</v>
      </c>
      <c r="E3665" s="32" t="s">
        <v>7103</v>
      </c>
      <c r="F3665" s="32" t="s">
        <v>7104</v>
      </c>
      <c r="G3665" s="32" t="s">
        <v>28</v>
      </c>
      <c r="H3665" s="32" t="s">
        <v>7106</v>
      </c>
      <c r="I3665" s="32" t="s">
        <v>465</v>
      </c>
      <c r="J3665" s="35">
        <v>0</v>
      </c>
      <c r="K3665" s="35">
        <v>0</v>
      </c>
      <c r="L3665" s="35">
        <v>0</v>
      </c>
      <c r="M3665" s="35">
        <v>0</v>
      </c>
      <c r="N3665" s="32" t="s">
        <v>17</v>
      </c>
      <c r="O3665" s="32" t="s">
        <v>18</v>
      </c>
      <c r="P3665" s="32">
        <v>1</v>
      </c>
      <c r="Q3665" s="32" t="s">
        <v>7105</v>
      </c>
    </row>
    <row r="3666" spans="1:17" x14ac:dyDescent="0.25">
      <c r="A3666" s="57">
        <v>42257.441139120368</v>
      </c>
      <c r="B3666" s="32" t="s">
        <v>22</v>
      </c>
      <c r="C3666" s="32" t="s">
        <v>5384</v>
      </c>
      <c r="D3666" s="32" t="s">
        <v>5383</v>
      </c>
      <c r="E3666" s="32" t="s">
        <v>7107</v>
      </c>
      <c r="F3666" s="32" t="s">
        <v>7108</v>
      </c>
      <c r="G3666" s="32" t="s">
        <v>25</v>
      </c>
      <c r="H3666" s="32" t="s">
        <v>26</v>
      </c>
      <c r="I3666" s="32" t="s">
        <v>2006</v>
      </c>
      <c r="J3666" s="35">
        <v>0</v>
      </c>
      <c r="K3666" s="35">
        <v>0</v>
      </c>
      <c r="L3666" s="35">
        <v>24.04</v>
      </c>
      <c r="M3666" s="35">
        <v>0</v>
      </c>
      <c r="N3666" s="32" t="s">
        <v>19</v>
      </c>
      <c r="O3666" s="32" t="s">
        <v>24</v>
      </c>
      <c r="P3666" s="32">
        <v>1</v>
      </c>
      <c r="Q3666" s="32"/>
    </row>
    <row r="3667" spans="1:17" x14ac:dyDescent="0.25">
      <c r="A3667" s="57">
        <v>42257.441139120368</v>
      </c>
      <c r="B3667" s="32" t="s">
        <v>22</v>
      </c>
      <c r="C3667" s="32" t="s">
        <v>5384</v>
      </c>
      <c r="D3667" s="32" t="s">
        <v>5383</v>
      </c>
      <c r="E3667" s="32" t="s">
        <v>7107</v>
      </c>
      <c r="F3667" s="32" t="s">
        <v>7108</v>
      </c>
      <c r="G3667" s="32" t="s">
        <v>5385</v>
      </c>
      <c r="H3667" s="32" t="s">
        <v>5386</v>
      </c>
      <c r="I3667" s="32" t="s">
        <v>2006</v>
      </c>
      <c r="J3667" s="35">
        <v>0</v>
      </c>
      <c r="K3667" s="35">
        <v>95</v>
      </c>
      <c r="L3667" s="35">
        <v>0</v>
      </c>
      <c r="M3667" s="35">
        <v>0</v>
      </c>
      <c r="N3667" s="32" t="s">
        <v>19</v>
      </c>
      <c r="O3667" s="32" t="s">
        <v>24</v>
      </c>
      <c r="P3667" s="32">
        <v>1</v>
      </c>
      <c r="Q3667" s="32"/>
    </row>
    <row r="3668" spans="1:17" x14ac:dyDescent="0.25">
      <c r="A3668" s="57">
        <v>42257.441139120368</v>
      </c>
      <c r="B3668" s="32" t="s">
        <v>22</v>
      </c>
      <c r="C3668" s="32" t="s">
        <v>5384</v>
      </c>
      <c r="D3668" s="32" t="s">
        <v>5383</v>
      </c>
      <c r="E3668" s="32" t="s">
        <v>7107</v>
      </c>
      <c r="F3668" s="32" t="s">
        <v>7108</v>
      </c>
      <c r="G3668" s="32" t="s">
        <v>35</v>
      </c>
      <c r="H3668" s="32" t="s">
        <v>38</v>
      </c>
      <c r="I3668" s="32" t="s">
        <v>2006</v>
      </c>
      <c r="J3668" s="35">
        <v>0</v>
      </c>
      <c r="K3668" s="35">
        <v>0</v>
      </c>
      <c r="L3668" s="35">
        <v>0</v>
      </c>
      <c r="M3668" s="35">
        <v>14.75</v>
      </c>
      <c r="N3668" s="32" t="s">
        <v>19</v>
      </c>
      <c r="O3668" s="32" t="s">
        <v>24</v>
      </c>
      <c r="P3668" s="32">
        <v>1</v>
      </c>
      <c r="Q3668" s="32"/>
    </row>
    <row r="3669" spans="1:17" x14ac:dyDescent="0.25">
      <c r="A3669" s="57">
        <v>42257.44216327546</v>
      </c>
      <c r="B3669" s="32" t="s">
        <v>22</v>
      </c>
      <c r="C3669" s="32" t="s">
        <v>784</v>
      </c>
      <c r="D3669" s="32" t="s">
        <v>783</v>
      </c>
      <c r="E3669" s="32" t="s">
        <v>7109</v>
      </c>
      <c r="F3669" s="32" t="s">
        <v>7110</v>
      </c>
      <c r="G3669" s="32" t="s">
        <v>25</v>
      </c>
      <c r="H3669" s="32" t="s">
        <v>26</v>
      </c>
      <c r="I3669" s="32" t="s">
        <v>2006</v>
      </c>
      <c r="J3669" s="35">
        <v>0</v>
      </c>
      <c r="K3669" s="35">
        <v>0</v>
      </c>
      <c r="L3669" s="35">
        <v>0</v>
      </c>
      <c r="M3669" s="35">
        <v>0</v>
      </c>
      <c r="N3669" s="32" t="s">
        <v>19</v>
      </c>
      <c r="O3669" s="32" t="s">
        <v>24</v>
      </c>
      <c r="P3669" s="32">
        <v>1.25</v>
      </c>
      <c r="Q3669" s="32"/>
    </row>
    <row r="3670" spans="1:17" x14ac:dyDescent="0.25">
      <c r="A3670" s="57">
        <v>42257.44216327546</v>
      </c>
      <c r="B3670" s="32" t="s">
        <v>22</v>
      </c>
      <c r="C3670" s="32" t="s">
        <v>784</v>
      </c>
      <c r="D3670" s="32" t="s">
        <v>783</v>
      </c>
      <c r="E3670" s="32" t="s">
        <v>7109</v>
      </c>
      <c r="F3670" s="32" t="s">
        <v>7110</v>
      </c>
      <c r="G3670" s="32" t="s">
        <v>1240</v>
      </c>
      <c r="H3670" s="32" t="s">
        <v>1241</v>
      </c>
      <c r="I3670" s="32" t="s">
        <v>2006</v>
      </c>
      <c r="J3670" s="35">
        <v>0</v>
      </c>
      <c r="K3670" s="35">
        <v>253.33</v>
      </c>
      <c r="L3670" s="35">
        <v>0</v>
      </c>
      <c r="M3670" s="35">
        <v>0</v>
      </c>
      <c r="N3670" s="32" t="s">
        <v>19</v>
      </c>
      <c r="O3670" s="32" t="s">
        <v>24</v>
      </c>
      <c r="P3670" s="32">
        <v>1</v>
      </c>
      <c r="Q3670" s="32"/>
    </row>
    <row r="3671" spans="1:17" x14ac:dyDescent="0.25">
      <c r="A3671" s="57">
        <v>42257.44216327546</v>
      </c>
      <c r="B3671" s="32" t="s">
        <v>22</v>
      </c>
      <c r="C3671" s="32" t="s">
        <v>784</v>
      </c>
      <c r="D3671" s="32" t="s">
        <v>783</v>
      </c>
      <c r="E3671" s="32" t="s">
        <v>7109</v>
      </c>
      <c r="F3671" s="32" t="s">
        <v>7110</v>
      </c>
      <c r="G3671" s="32" t="s">
        <v>35</v>
      </c>
      <c r="H3671" s="32" t="s">
        <v>38</v>
      </c>
      <c r="I3671" s="32" t="s">
        <v>2006</v>
      </c>
      <c r="J3671" s="35">
        <v>0</v>
      </c>
      <c r="K3671" s="35">
        <v>0</v>
      </c>
      <c r="L3671" s="35">
        <v>0</v>
      </c>
      <c r="M3671" s="35">
        <v>24.8</v>
      </c>
      <c r="N3671" s="32" t="s">
        <v>19</v>
      </c>
      <c r="O3671" s="32" t="s">
        <v>24</v>
      </c>
      <c r="P3671" s="32">
        <v>1</v>
      </c>
      <c r="Q3671" s="32"/>
    </row>
    <row r="3672" spans="1:17" x14ac:dyDescent="0.25">
      <c r="A3672" s="57">
        <v>42257.44216327546</v>
      </c>
      <c r="B3672" s="32" t="s">
        <v>22</v>
      </c>
      <c r="C3672" s="32" t="s">
        <v>784</v>
      </c>
      <c r="D3672" s="32" t="s">
        <v>783</v>
      </c>
      <c r="E3672" s="32" t="s">
        <v>7109</v>
      </c>
      <c r="F3672" s="32" t="s">
        <v>7110</v>
      </c>
      <c r="G3672" s="32" t="s">
        <v>35</v>
      </c>
      <c r="H3672" s="32" t="s">
        <v>38</v>
      </c>
      <c r="I3672" s="32" t="s">
        <v>2006</v>
      </c>
      <c r="J3672" s="35">
        <v>0</v>
      </c>
      <c r="K3672" s="35">
        <v>0</v>
      </c>
      <c r="L3672" s="35">
        <v>0</v>
      </c>
      <c r="M3672" s="35">
        <v>19.5</v>
      </c>
      <c r="N3672" s="32" t="s">
        <v>19</v>
      </c>
      <c r="O3672" s="32" t="s">
        <v>24</v>
      </c>
      <c r="P3672" s="32">
        <v>1</v>
      </c>
      <c r="Q3672" s="32"/>
    </row>
    <row r="3673" spans="1:17" x14ac:dyDescent="0.25">
      <c r="A3673" s="57">
        <v>42257.444117326391</v>
      </c>
      <c r="B3673" s="32" t="s">
        <v>22</v>
      </c>
      <c r="C3673" s="32" t="s">
        <v>78</v>
      </c>
      <c r="D3673" s="32" t="s">
        <v>77</v>
      </c>
      <c r="E3673" s="32" t="s">
        <v>7111</v>
      </c>
      <c r="F3673" s="32" t="s">
        <v>7112</v>
      </c>
      <c r="G3673" s="32" t="s">
        <v>25</v>
      </c>
      <c r="H3673" s="32" t="s">
        <v>26</v>
      </c>
      <c r="I3673" s="32" t="s">
        <v>2006</v>
      </c>
      <c r="J3673" s="35">
        <v>0</v>
      </c>
      <c r="K3673" s="35">
        <v>0</v>
      </c>
      <c r="L3673" s="35">
        <v>0</v>
      </c>
      <c r="M3673" s="35">
        <v>0</v>
      </c>
      <c r="N3673" s="32" t="s">
        <v>19</v>
      </c>
      <c r="O3673" s="32" t="s">
        <v>24</v>
      </c>
      <c r="P3673" s="32">
        <v>1</v>
      </c>
      <c r="Q3673" s="32"/>
    </row>
    <row r="3674" spans="1:17" x14ac:dyDescent="0.25">
      <c r="A3674" s="57">
        <v>42257.444117326391</v>
      </c>
      <c r="B3674" s="32" t="s">
        <v>22</v>
      </c>
      <c r="C3674" s="32" t="s">
        <v>78</v>
      </c>
      <c r="D3674" s="32" t="s">
        <v>77</v>
      </c>
      <c r="E3674" s="32" t="s">
        <v>7111</v>
      </c>
      <c r="F3674" s="32" t="s">
        <v>7112</v>
      </c>
      <c r="G3674" s="32" t="s">
        <v>7113</v>
      </c>
      <c r="H3674" s="32" t="s">
        <v>7114</v>
      </c>
      <c r="I3674" s="32" t="s">
        <v>2006</v>
      </c>
      <c r="J3674" s="35">
        <v>0</v>
      </c>
      <c r="K3674" s="35">
        <v>0</v>
      </c>
      <c r="L3674" s="35">
        <v>0</v>
      </c>
      <c r="M3674" s="35">
        <v>0</v>
      </c>
      <c r="N3674" s="32" t="s">
        <v>19</v>
      </c>
      <c r="O3674" s="32" t="s">
        <v>24</v>
      </c>
      <c r="P3674" s="32">
        <v>1</v>
      </c>
      <c r="Q3674" s="32"/>
    </row>
    <row r="3675" spans="1:17" x14ac:dyDescent="0.25">
      <c r="A3675" s="57">
        <v>42257.444117326391</v>
      </c>
      <c r="B3675" s="32" t="s">
        <v>22</v>
      </c>
      <c r="C3675" s="32" t="s">
        <v>78</v>
      </c>
      <c r="D3675" s="32" t="s">
        <v>77</v>
      </c>
      <c r="E3675" s="32" t="s">
        <v>7111</v>
      </c>
      <c r="F3675" s="32" t="s">
        <v>7112</v>
      </c>
      <c r="G3675" s="32" t="s">
        <v>35</v>
      </c>
      <c r="H3675" s="32" t="s">
        <v>38</v>
      </c>
      <c r="I3675" s="32" t="s">
        <v>2006</v>
      </c>
      <c r="J3675" s="35">
        <v>0</v>
      </c>
      <c r="K3675" s="35">
        <v>0</v>
      </c>
      <c r="L3675" s="35">
        <v>0</v>
      </c>
      <c r="M3675" s="35">
        <v>11.7</v>
      </c>
      <c r="N3675" s="32" t="s">
        <v>19</v>
      </c>
      <c r="O3675" s="32" t="s">
        <v>24</v>
      </c>
      <c r="P3675" s="32">
        <v>1</v>
      </c>
      <c r="Q3675" s="32"/>
    </row>
    <row r="3676" spans="1:17" x14ac:dyDescent="0.25">
      <c r="A3676" s="57">
        <v>42257.444598576389</v>
      </c>
      <c r="B3676" s="32" t="s">
        <v>284</v>
      </c>
      <c r="C3676" s="32" t="s">
        <v>7101</v>
      </c>
      <c r="D3676" s="32" t="s">
        <v>7102</v>
      </c>
      <c r="E3676" s="32" t="s">
        <v>7115</v>
      </c>
      <c r="F3676" s="32" t="s">
        <v>7116</v>
      </c>
      <c r="G3676" s="32" t="s">
        <v>15</v>
      </c>
      <c r="H3676" s="32" t="s">
        <v>16</v>
      </c>
      <c r="I3676" s="32" t="s">
        <v>263</v>
      </c>
      <c r="J3676" s="35">
        <v>4184.5</v>
      </c>
      <c r="K3676" s="35">
        <v>0</v>
      </c>
      <c r="L3676" s="35">
        <v>0</v>
      </c>
      <c r="M3676" s="35">
        <v>0</v>
      </c>
      <c r="N3676" s="32" t="s">
        <v>17</v>
      </c>
      <c r="O3676" s="32" t="s">
        <v>18</v>
      </c>
      <c r="P3676" s="32">
        <v>1</v>
      </c>
      <c r="Q3676" s="32" t="s">
        <v>7105</v>
      </c>
    </row>
    <row r="3677" spans="1:17" hidden="1" x14ac:dyDescent="0.25">
      <c r="A3677" s="57">
        <v>42257.444769675923</v>
      </c>
      <c r="B3677" s="32" t="s">
        <v>4333</v>
      </c>
      <c r="C3677" s="32" t="s">
        <v>2696</v>
      </c>
      <c r="D3677" s="32" t="s">
        <v>2697</v>
      </c>
      <c r="E3677" s="32" t="s">
        <v>9282</v>
      </c>
      <c r="F3677" s="32" t="s">
        <v>9283</v>
      </c>
      <c r="G3677" s="32" t="s">
        <v>2652</v>
      </c>
      <c r="H3677" s="32" t="s">
        <v>2653</v>
      </c>
      <c r="I3677" s="32" t="s">
        <v>4605</v>
      </c>
      <c r="J3677" s="35">
        <v>2496</v>
      </c>
      <c r="K3677" s="35">
        <v>0</v>
      </c>
      <c r="L3677" s="35">
        <v>0</v>
      </c>
      <c r="M3677" s="35">
        <v>0</v>
      </c>
      <c r="N3677" s="32" t="s">
        <v>2197</v>
      </c>
      <c r="O3677" s="32" t="s">
        <v>18</v>
      </c>
      <c r="P3677" s="32">
        <v>100</v>
      </c>
      <c r="Q3677" s="32" t="s">
        <v>5690</v>
      </c>
    </row>
    <row r="3678" spans="1:17" hidden="1" x14ac:dyDescent="0.25">
      <c r="A3678" s="57">
        <v>42257.445678784723</v>
      </c>
      <c r="B3678" s="32" t="s">
        <v>4333</v>
      </c>
      <c r="C3678" s="32" t="s">
        <v>2696</v>
      </c>
      <c r="D3678" s="32" t="s">
        <v>2697</v>
      </c>
      <c r="E3678" s="32" t="s">
        <v>9284</v>
      </c>
      <c r="F3678" s="32" t="s">
        <v>9285</v>
      </c>
      <c r="G3678" s="32" t="s">
        <v>2652</v>
      </c>
      <c r="H3678" s="32" t="s">
        <v>2653</v>
      </c>
      <c r="I3678" s="32" t="s">
        <v>4605</v>
      </c>
      <c r="J3678" s="35">
        <v>549.12</v>
      </c>
      <c r="K3678" s="35">
        <v>0</v>
      </c>
      <c r="L3678" s="35">
        <v>0</v>
      </c>
      <c r="M3678" s="35">
        <v>0</v>
      </c>
      <c r="N3678" s="32" t="s">
        <v>2197</v>
      </c>
      <c r="O3678" s="32" t="s">
        <v>18</v>
      </c>
      <c r="P3678" s="32">
        <v>22</v>
      </c>
      <c r="Q3678" s="32" t="s">
        <v>5691</v>
      </c>
    </row>
    <row r="3679" spans="1:17" x14ac:dyDescent="0.25">
      <c r="A3679" s="57">
        <v>42257.446341435185</v>
      </c>
      <c r="B3679" s="32"/>
      <c r="C3679" s="32" t="s">
        <v>47</v>
      </c>
      <c r="D3679" s="32" t="s">
        <v>48</v>
      </c>
      <c r="E3679" s="32" t="s">
        <v>7117</v>
      </c>
      <c r="F3679" s="32" t="s">
        <v>7118</v>
      </c>
      <c r="G3679" s="32" t="s">
        <v>58</v>
      </c>
      <c r="H3679" s="32" t="s">
        <v>59</v>
      </c>
      <c r="I3679" s="32" t="s">
        <v>2006</v>
      </c>
      <c r="J3679" s="35">
        <v>0</v>
      </c>
      <c r="K3679" s="35">
        <v>0</v>
      </c>
      <c r="L3679" s="35">
        <v>0</v>
      </c>
      <c r="M3679" s="35">
        <v>0</v>
      </c>
      <c r="N3679" s="32" t="s">
        <v>19</v>
      </c>
      <c r="O3679" s="32" t="s">
        <v>32</v>
      </c>
      <c r="P3679" s="32">
        <v>3</v>
      </c>
      <c r="Q3679" s="32"/>
    </row>
    <row r="3680" spans="1:17" x14ac:dyDescent="0.25">
      <c r="A3680" s="57">
        <v>42257.446637847221</v>
      </c>
      <c r="B3680" s="32" t="s">
        <v>22</v>
      </c>
      <c r="C3680" s="32" t="s">
        <v>352</v>
      </c>
      <c r="D3680" s="32" t="s">
        <v>351</v>
      </c>
      <c r="E3680" s="32" t="s">
        <v>7119</v>
      </c>
      <c r="F3680" s="32" t="s">
        <v>7120</v>
      </c>
      <c r="G3680" s="32" t="s">
        <v>25</v>
      </c>
      <c r="H3680" s="32" t="s">
        <v>26</v>
      </c>
      <c r="I3680" s="32" t="s">
        <v>2006</v>
      </c>
      <c r="J3680" s="35">
        <v>0</v>
      </c>
      <c r="K3680" s="35">
        <v>0</v>
      </c>
      <c r="L3680" s="35">
        <v>8.41</v>
      </c>
      <c r="M3680" s="35">
        <v>0</v>
      </c>
      <c r="N3680" s="32" t="s">
        <v>19</v>
      </c>
      <c r="O3680" s="32" t="s">
        <v>7121</v>
      </c>
      <c r="P3680" s="32">
        <v>0.33</v>
      </c>
      <c r="Q3680" s="32"/>
    </row>
    <row r="3681" spans="1:17" x14ac:dyDescent="0.25">
      <c r="A3681" s="57">
        <v>42257.446637847221</v>
      </c>
      <c r="B3681" s="32" t="s">
        <v>22</v>
      </c>
      <c r="C3681" s="32" t="s">
        <v>352</v>
      </c>
      <c r="D3681" s="32" t="s">
        <v>351</v>
      </c>
      <c r="E3681" s="32" t="s">
        <v>7119</v>
      </c>
      <c r="F3681" s="32" t="s">
        <v>7120</v>
      </c>
      <c r="G3681" s="32" t="s">
        <v>35</v>
      </c>
      <c r="H3681" s="32" t="s">
        <v>38</v>
      </c>
      <c r="I3681" s="32" t="s">
        <v>2006</v>
      </c>
      <c r="J3681" s="35">
        <v>0</v>
      </c>
      <c r="K3681" s="35">
        <v>0</v>
      </c>
      <c r="L3681" s="35">
        <v>0</v>
      </c>
      <c r="M3681" s="35">
        <v>17.32</v>
      </c>
      <c r="N3681" s="32" t="s">
        <v>19</v>
      </c>
      <c r="O3681" s="32" t="s">
        <v>7121</v>
      </c>
      <c r="P3681" s="32">
        <v>1</v>
      </c>
      <c r="Q3681" s="32"/>
    </row>
    <row r="3682" spans="1:17" x14ac:dyDescent="0.25">
      <c r="A3682" s="57">
        <v>42257.446637847221</v>
      </c>
      <c r="B3682" s="32" t="s">
        <v>22</v>
      </c>
      <c r="C3682" s="32" t="s">
        <v>352</v>
      </c>
      <c r="D3682" s="32" t="s">
        <v>351</v>
      </c>
      <c r="E3682" s="32" t="s">
        <v>7119</v>
      </c>
      <c r="F3682" s="32" t="s">
        <v>7120</v>
      </c>
      <c r="G3682" s="32" t="s">
        <v>361</v>
      </c>
      <c r="H3682" s="32" t="s">
        <v>5993</v>
      </c>
      <c r="I3682" s="32" t="s">
        <v>2006</v>
      </c>
      <c r="J3682" s="35">
        <v>0</v>
      </c>
      <c r="K3682" s="35">
        <v>0</v>
      </c>
      <c r="L3682" s="35">
        <v>0</v>
      </c>
      <c r="M3682" s="35">
        <v>0</v>
      </c>
      <c r="N3682" s="32" t="s">
        <v>19</v>
      </c>
      <c r="O3682" s="32" t="s">
        <v>7121</v>
      </c>
      <c r="P3682" s="32">
        <v>1</v>
      </c>
      <c r="Q3682" s="32"/>
    </row>
    <row r="3683" spans="1:17" x14ac:dyDescent="0.25">
      <c r="A3683" s="57">
        <v>42257.448738425926</v>
      </c>
      <c r="B3683" s="32" t="s">
        <v>22</v>
      </c>
      <c r="C3683" s="32" t="s">
        <v>1779</v>
      </c>
      <c r="D3683" s="32" t="s">
        <v>1780</v>
      </c>
      <c r="E3683" s="32" t="s">
        <v>7122</v>
      </c>
      <c r="F3683" s="32" t="s">
        <v>7123</v>
      </c>
      <c r="G3683" s="32" t="s">
        <v>25</v>
      </c>
      <c r="H3683" s="32" t="s">
        <v>26</v>
      </c>
      <c r="I3683" s="32" t="s">
        <v>2006</v>
      </c>
      <c r="J3683" s="35">
        <v>0</v>
      </c>
      <c r="K3683" s="35">
        <v>0</v>
      </c>
      <c r="L3683" s="35">
        <v>0</v>
      </c>
      <c r="M3683" s="35">
        <v>0</v>
      </c>
      <c r="N3683" s="32" t="s">
        <v>19</v>
      </c>
      <c r="O3683" s="32" t="s">
        <v>24</v>
      </c>
      <c r="P3683" s="32">
        <v>1.5</v>
      </c>
      <c r="Q3683" s="32"/>
    </row>
    <row r="3684" spans="1:17" x14ac:dyDescent="0.25">
      <c r="A3684" s="57">
        <v>42257.448738425926</v>
      </c>
      <c r="B3684" s="32" t="s">
        <v>22</v>
      </c>
      <c r="C3684" s="32" t="s">
        <v>1779</v>
      </c>
      <c r="D3684" s="32" t="s">
        <v>1780</v>
      </c>
      <c r="E3684" s="32" t="s">
        <v>7122</v>
      </c>
      <c r="F3684" s="32" t="s">
        <v>7123</v>
      </c>
      <c r="G3684" s="32" t="s">
        <v>7124</v>
      </c>
      <c r="H3684" s="32" t="s">
        <v>7125</v>
      </c>
      <c r="I3684" s="32" t="s">
        <v>2006</v>
      </c>
      <c r="J3684" s="35">
        <v>0</v>
      </c>
      <c r="K3684" s="35">
        <v>0</v>
      </c>
      <c r="L3684" s="35">
        <v>0</v>
      </c>
      <c r="M3684" s="35">
        <v>0</v>
      </c>
      <c r="N3684" s="32" t="s">
        <v>19</v>
      </c>
      <c r="O3684" s="32" t="s">
        <v>24</v>
      </c>
      <c r="P3684" s="32">
        <v>1</v>
      </c>
      <c r="Q3684" s="32"/>
    </row>
    <row r="3685" spans="1:17" x14ac:dyDescent="0.25">
      <c r="A3685" s="57">
        <v>42257.448738425926</v>
      </c>
      <c r="B3685" s="32" t="s">
        <v>22</v>
      </c>
      <c r="C3685" s="32" t="s">
        <v>1779</v>
      </c>
      <c r="D3685" s="32" t="s">
        <v>1780</v>
      </c>
      <c r="E3685" s="32" t="s">
        <v>7122</v>
      </c>
      <c r="F3685" s="32" t="s">
        <v>7123</v>
      </c>
      <c r="G3685" s="32" t="s">
        <v>35</v>
      </c>
      <c r="H3685" s="32" t="s">
        <v>38</v>
      </c>
      <c r="I3685" s="32" t="s">
        <v>2006</v>
      </c>
      <c r="J3685" s="35">
        <v>0</v>
      </c>
      <c r="K3685" s="35">
        <v>0</v>
      </c>
      <c r="L3685" s="35">
        <v>0</v>
      </c>
      <c r="M3685" s="35">
        <v>15.1</v>
      </c>
      <c r="N3685" s="32" t="s">
        <v>19</v>
      </c>
      <c r="O3685" s="32" t="s">
        <v>24</v>
      </c>
      <c r="P3685" s="32">
        <v>1</v>
      </c>
      <c r="Q3685" s="32"/>
    </row>
    <row r="3686" spans="1:17" x14ac:dyDescent="0.25">
      <c r="A3686" s="57">
        <v>42257.448738425926</v>
      </c>
      <c r="B3686" s="32" t="s">
        <v>22</v>
      </c>
      <c r="C3686" s="32" t="s">
        <v>1779</v>
      </c>
      <c r="D3686" s="32" t="s">
        <v>1780</v>
      </c>
      <c r="E3686" s="32" t="s">
        <v>7122</v>
      </c>
      <c r="F3686" s="32" t="s">
        <v>7123</v>
      </c>
      <c r="G3686" s="32" t="s">
        <v>35</v>
      </c>
      <c r="H3686" s="32" t="s">
        <v>38</v>
      </c>
      <c r="I3686" s="32" t="s">
        <v>2006</v>
      </c>
      <c r="J3686" s="35">
        <v>0</v>
      </c>
      <c r="K3686" s="35">
        <v>0</v>
      </c>
      <c r="L3686" s="35">
        <v>0</v>
      </c>
      <c r="M3686" s="35">
        <v>9.76</v>
      </c>
      <c r="N3686" s="32" t="s">
        <v>19</v>
      </c>
      <c r="O3686" s="32" t="s">
        <v>24</v>
      </c>
      <c r="P3686" s="32">
        <v>1</v>
      </c>
      <c r="Q3686" s="32"/>
    </row>
    <row r="3687" spans="1:17" x14ac:dyDescent="0.25">
      <c r="A3687" s="57">
        <v>42257.448738425926</v>
      </c>
      <c r="B3687" s="32" t="s">
        <v>22</v>
      </c>
      <c r="C3687" s="32" t="s">
        <v>1779</v>
      </c>
      <c r="D3687" s="32" t="s">
        <v>1780</v>
      </c>
      <c r="E3687" s="32" t="s">
        <v>7122</v>
      </c>
      <c r="F3687" s="32" t="s">
        <v>7123</v>
      </c>
      <c r="G3687" s="32" t="s">
        <v>7126</v>
      </c>
      <c r="H3687" s="32" t="s">
        <v>7127</v>
      </c>
      <c r="I3687" s="32" t="s">
        <v>2006</v>
      </c>
      <c r="J3687" s="35">
        <v>0</v>
      </c>
      <c r="K3687" s="35">
        <v>0</v>
      </c>
      <c r="L3687" s="35">
        <v>0</v>
      </c>
      <c r="M3687" s="35">
        <v>0</v>
      </c>
      <c r="N3687" s="32" t="s">
        <v>19</v>
      </c>
      <c r="O3687" s="32" t="s">
        <v>24</v>
      </c>
      <c r="P3687" s="32">
        <v>1</v>
      </c>
      <c r="Q3687" s="32"/>
    </row>
    <row r="3688" spans="1:17" x14ac:dyDescent="0.25">
      <c r="A3688" s="57">
        <v>42257.451521331015</v>
      </c>
      <c r="B3688" s="32" t="s">
        <v>22</v>
      </c>
      <c r="C3688" s="32" t="s">
        <v>78</v>
      </c>
      <c r="D3688" s="32" t="s">
        <v>77</v>
      </c>
      <c r="E3688" s="32" t="s">
        <v>7128</v>
      </c>
      <c r="F3688" s="32" t="s">
        <v>7129</v>
      </c>
      <c r="G3688" s="32" t="s">
        <v>25</v>
      </c>
      <c r="H3688" s="32" t="s">
        <v>26</v>
      </c>
      <c r="I3688" s="32" t="s">
        <v>2006</v>
      </c>
      <c r="J3688" s="35">
        <v>0</v>
      </c>
      <c r="K3688" s="35">
        <v>0</v>
      </c>
      <c r="L3688" s="35">
        <v>0</v>
      </c>
      <c r="M3688" s="35">
        <v>0</v>
      </c>
      <c r="N3688" s="32" t="s">
        <v>19</v>
      </c>
      <c r="O3688" s="32" t="s">
        <v>24</v>
      </c>
      <c r="P3688" s="32">
        <v>2.5</v>
      </c>
      <c r="Q3688" s="32"/>
    </row>
    <row r="3689" spans="1:17" x14ac:dyDescent="0.25">
      <c r="A3689" s="57">
        <v>42257.451521331015</v>
      </c>
      <c r="B3689" s="32" t="s">
        <v>22</v>
      </c>
      <c r="C3689" s="32" t="s">
        <v>78</v>
      </c>
      <c r="D3689" s="32" t="s">
        <v>77</v>
      </c>
      <c r="E3689" s="32" t="s">
        <v>7128</v>
      </c>
      <c r="F3689" s="32" t="s">
        <v>7129</v>
      </c>
      <c r="G3689" s="32" t="s">
        <v>35</v>
      </c>
      <c r="H3689" s="32" t="s">
        <v>38</v>
      </c>
      <c r="I3689" s="32" t="s">
        <v>2006</v>
      </c>
      <c r="J3689" s="35">
        <v>0</v>
      </c>
      <c r="K3689" s="35">
        <v>0</v>
      </c>
      <c r="L3689" s="35">
        <v>0</v>
      </c>
      <c r="M3689" s="35">
        <v>32.299999999999997</v>
      </c>
      <c r="N3689" s="32" t="s">
        <v>19</v>
      </c>
      <c r="O3689" s="32" t="s">
        <v>24</v>
      </c>
      <c r="P3689" s="32">
        <v>1</v>
      </c>
      <c r="Q3689" s="32"/>
    </row>
    <row r="3690" spans="1:17" x14ac:dyDescent="0.25">
      <c r="A3690" s="57">
        <v>42257.451521331015</v>
      </c>
      <c r="B3690" s="32" t="s">
        <v>22</v>
      </c>
      <c r="C3690" s="32" t="s">
        <v>78</v>
      </c>
      <c r="D3690" s="32" t="s">
        <v>77</v>
      </c>
      <c r="E3690" s="32" t="s">
        <v>7128</v>
      </c>
      <c r="F3690" s="32" t="s">
        <v>7129</v>
      </c>
      <c r="G3690" s="32" t="s">
        <v>25</v>
      </c>
      <c r="H3690" s="32" t="s">
        <v>26</v>
      </c>
      <c r="I3690" s="32" t="s">
        <v>2006</v>
      </c>
      <c r="J3690" s="35">
        <v>0</v>
      </c>
      <c r="K3690" s="35">
        <v>0</v>
      </c>
      <c r="L3690" s="35">
        <v>0</v>
      </c>
      <c r="M3690" s="35">
        <v>0</v>
      </c>
      <c r="N3690" s="32" t="s">
        <v>19</v>
      </c>
      <c r="O3690" s="32" t="s">
        <v>24</v>
      </c>
      <c r="P3690" s="32">
        <v>2.5</v>
      </c>
      <c r="Q3690" s="32"/>
    </row>
    <row r="3691" spans="1:17" x14ac:dyDescent="0.25">
      <c r="A3691" s="57">
        <v>42257.451521331015</v>
      </c>
      <c r="B3691" s="32" t="s">
        <v>22</v>
      </c>
      <c r="C3691" s="32" t="s">
        <v>78</v>
      </c>
      <c r="D3691" s="32" t="s">
        <v>77</v>
      </c>
      <c r="E3691" s="32" t="s">
        <v>7128</v>
      </c>
      <c r="F3691" s="32" t="s">
        <v>7129</v>
      </c>
      <c r="G3691" s="32" t="s">
        <v>7130</v>
      </c>
      <c r="H3691" s="32" t="s">
        <v>7131</v>
      </c>
      <c r="I3691" s="32" t="s">
        <v>2006</v>
      </c>
      <c r="J3691" s="35">
        <v>0</v>
      </c>
      <c r="K3691" s="35">
        <v>0</v>
      </c>
      <c r="L3691" s="35">
        <v>0</v>
      </c>
      <c r="M3691" s="35">
        <v>0</v>
      </c>
      <c r="N3691" s="32" t="s">
        <v>19</v>
      </c>
      <c r="O3691" s="32" t="s">
        <v>24</v>
      </c>
      <c r="P3691" s="32">
        <v>1</v>
      </c>
      <c r="Q3691" s="32"/>
    </row>
    <row r="3692" spans="1:17" x14ac:dyDescent="0.25">
      <c r="A3692" s="57">
        <v>42257.451521331015</v>
      </c>
      <c r="B3692" s="32" t="s">
        <v>22</v>
      </c>
      <c r="C3692" s="32" t="s">
        <v>78</v>
      </c>
      <c r="D3692" s="32" t="s">
        <v>77</v>
      </c>
      <c r="E3692" s="32" t="s">
        <v>7128</v>
      </c>
      <c r="F3692" s="32" t="s">
        <v>7129</v>
      </c>
      <c r="G3692" s="32" t="s">
        <v>35</v>
      </c>
      <c r="H3692" s="32" t="s">
        <v>38</v>
      </c>
      <c r="I3692" s="32" t="s">
        <v>2006</v>
      </c>
      <c r="J3692" s="35">
        <v>0</v>
      </c>
      <c r="K3692" s="35">
        <v>0</v>
      </c>
      <c r="L3692" s="35">
        <v>0</v>
      </c>
      <c r="M3692" s="35">
        <v>20.6</v>
      </c>
      <c r="N3692" s="32" t="s">
        <v>19</v>
      </c>
      <c r="O3692" s="32" t="s">
        <v>24</v>
      </c>
      <c r="P3692" s="32">
        <v>1</v>
      </c>
      <c r="Q3692" s="32"/>
    </row>
    <row r="3693" spans="1:17" x14ac:dyDescent="0.25">
      <c r="A3693" s="57">
        <v>42257.451521331015</v>
      </c>
      <c r="B3693" s="32" t="s">
        <v>22</v>
      </c>
      <c r="C3693" s="32" t="s">
        <v>78</v>
      </c>
      <c r="D3693" s="32" t="s">
        <v>77</v>
      </c>
      <c r="E3693" s="32" t="s">
        <v>7128</v>
      </c>
      <c r="F3693" s="32" t="s">
        <v>7129</v>
      </c>
      <c r="G3693" s="32" t="s">
        <v>35</v>
      </c>
      <c r="H3693" s="32" t="s">
        <v>38</v>
      </c>
      <c r="I3693" s="32" t="s">
        <v>2006</v>
      </c>
      <c r="J3693" s="35">
        <v>0</v>
      </c>
      <c r="K3693" s="35">
        <v>0</v>
      </c>
      <c r="L3693" s="35">
        <v>0</v>
      </c>
      <c r="M3693" s="35">
        <v>19.350000000000001</v>
      </c>
      <c r="N3693" s="32" t="s">
        <v>19</v>
      </c>
      <c r="O3693" s="32" t="s">
        <v>24</v>
      </c>
      <c r="P3693" s="32">
        <v>1</v>
      </c>
      <c r="Q3693" s="32"/>
    </row>
    <row r="3694" spans="1:17" x14ac:dyDescent="0.25">
      <c r="A3694" s="57">
        <v>42257.451521331015</v>
      </c>
      <c r="B3694" s="32" t="s">
        <v>22</v>
      </c>
      <c r="C3694" s="32" t="s">
        <v>78</v>
      </c>
      <c r="D3694" s="32" t="s">
        <v>77</v>
      </c>
      <c r="E3694" s="32" t="s">
        <v>7128</v>
      </c>
      <c r="F3694" s="32" t="s">
        <v>7129</v>
      </c>
      <c r="G3694" s="32" t="s">
        <v>35</v>
      </c>
      <c r="H3694" s="32" t="s">
        <v>38</v>
      </c>
      <c r="I3694" s="32" t="s">
        <v>2006</v>
      </c>
      <c r="J3694" s="35">
        <v>0</v>
      </c>
      <c r="K3694" s="35">
        <v>0</v>
      </c>
      <c r="L3694" s="35">
        <v>0</v>
      </c>
      <c r="M3694" s="35">
        <v>14.4</v>
      </c>
      <c r="N3694" s="32" t="s">
        <v>19</v>
      </c>
      <c r="O3694" s="32" t="s">
        <v>24</v>
      </c>
      <c r="P3694" s="32">
        <v>1</v>
      </c>
      <c r="Q3694" s="32"/>
    </row>
    <row r="3695" spans="1:17" x14ac:dyDescent="0.25">
      <c r="A3695" s="57">
        <v>42257.452476932871</v>
      </c>
      <c r="B3695" s="32" t="s">
        <v>22</v>
      </c>
      <c r="C3695" s="32" t="s">
        <v>2449</v>
      </c>
      <c r="D3695" s="32" t="s">
        <v>2450</v>
      </c>
      <c r="E3695" s="32" t="s">
        <v>7132</v>
      </c>
      <c r="F3695" s="32" t="s">
        <v>7133</v>
      </c>
      <c r="G3695" s="32" t="s">
        <v>25</v>
      </c>
      <c r="H3695" s="32" t="s">
        <v>26</v>
      </c>
      <c r="I3695" s="32" t="s">
        <v>2006</v>
      </c>
      <c r="J3695" s="35">
        <v>0</v>
      </c>
      <c r="K3695" s="35">
        <v>0</v>
      </c>
      <c r="L3695" s="35">
        <v>0</v>
      </c>
      <c r="M3695" s="35">
        <v>0</v>
      </c>
      <c r="N3695" s="32" t="s">
        <v>19</v>
      </c>
      <c r="O3695" s="32" t="s">
        <v>27</v>
      </c>
      <c r="P3695" s="32">
        <v>12</v>
      </c>
      <c r="Q3695" s="32"/>
    </row>
    <row r="3696" spans="1:17" x14ac:dyDescent="0.25">
      <c r="A3696" s="57">
        <v>42257.452476932871</v>
      </c>
      <c r="B3696" s="32" t="s">
        <v>22</v>
      </c>
      <c r="C3696" s="32" t="s">
        <v>2449</v>
      </c>
      <c r="D3696" s="32" t="s">
        <v>2450</v>
      </c>
      <c r="E3696" s="32" t="s">
        <v>7132</v>
      </c>
      <c r="F3696" s="32" t="s">
        <v>7133</v>
      </c>
      <c r="G3696" s="32" t="s">
        <v>380</v>
      </c>
      <c r="H3696" s="32" t="s">
        <v>379</v>
      </c>
      <c r="I3696" s="32" t="s">
        <v>2006</v>
      </c>
      <c r="J3696" s="35">
        <v>0</v>
      </c>
      <c r="K3696" s="35">
        <v>0</v>
      </c>
      <c r="L3696" s="35">
        <v>0</v>
      </c>
      <c r="M3696" s="35">
        <v>2.5</v>
      </c>
      <c r="N3696" s="32" t="s">
        <v>19</v>
      </c>
      <c r="O3696" s="32" t="s">
        <v>27</v>
      </c>
      <c r="P3696" s="32">
        <v>1</v>
      </c>
      <c r="Q3696" s="32"/>
    </row>
    <row r="3697" spans="1:17" x14ac:dyDescent="0.25">
      <c r="A3697" s="57">
        <v>42257.452476932871</v>
      </c>
      <c r="B3697" s="32" t="s">
        <v>22</v>
      </c>
      <c r="C3697" s="32" t="s">
        <v>2449</v>
      </c>
      <c r="D3697" s="32" t="s">
        <v>2450</v>
      </c>
      <c r="E3697" s="32" t="s">
        <v>7132</v>
      </c>
      <c r="F3697" s="32" t="s">
        <v>7133</v>
      </c>
      <c r="G3697" s="32" t="s">
        <v>29</v>
      </c>
      <c r="H3697" s="32" t="s">
        <v>30</v>
      </c>
      <c r="I3697" s="32" t="s">
        <v>2006</v>
      </c>
      <c r="J3697" s="35">
        <v>0</v>
      </c>
      <c r="K3697" s="35">
        <v>0</v>
      </c>
      <c r="L3697" s="35">
        <v>0</v>
      </c>
      <c r="M3697" s="35">
        <v>20.9</v>
      </c>
      <c r="N3697" s="32" t="s">
        <v>19</v>
      </c>
      <c r="O3697" s="32" t="s">
        <v>27</v>
      </c>
      <c r="P3697" s="32">
        <v>1</v>
      </c>
      <c r="Q3697" s="32"/>
    </row>
    <row r="3698" spans="1:17" x14ac:dyDescent="0.25">
      <c r="A3698" s="57">
        <v>42257.452476932871</v>
      </c>
      <c r="B3698" s="32" t="s">
        <v>22</v>
      </c>
      <c r="C3698" s="32" t="s">
        <v>2449</v>
      </c>
      <c r="D3698" s="32" t="s">
        <v>2450</v>
      </c>
      <c r="E3698" s="32" t="s">
        <v>7132</v>
      </c>
      <c r="F3698" s="32" t="s">
        <v>7133</v>
      </c>
      <c r="G3698" s="32" t="s">
        <v>25</v>
      </c>
      <c r="H3698" s="32" t="s">
        <v>26</v>
      </c>
      <c r="I3698" s="32" t="s">
        <v>2006</v>
      </c>
      <c r="J3698" s="35">
        <v>0</v>
      </c>
      <c r="K3698" s="35">
        <v>0</v>
      </c>
      <c r="L3698" s="35">
        <v>0</v>
      </c>
      <c r="M3698" s="35">
        <v>0</v>
      </c>
      <c r="N3698" s="32" t="s">
        <v>19</v>
      </c>
      <c r="O3698" s="32" t="s">
        <v>27</v>
      </c>
      <c r="P3698" s="32">
        <v>12</v>
      </c>
      <c r="Q3698" s="32"/>
    </row>
    <row r="3699" spans="1:17" x14ac:dyDescent="0.25">
      <c r="A3699" s="57">
        <v>42257.452476932871</v>
      </c>
      <c r="B3699" s="32" t="s">
        <v>22</v>
      </c>
      <c r="C3699" s="32" t="s">
        <v>2449</v>
      </c>
      <c r="D3699" s="32" t="s">
        <v>2450</v>
      </c>
      <c r="E3699" s="32" t="s">
        <v>7132</v>
      </c>
      <c r="F3699" s="32" t="s">
        <v>7133</v>
      </c>
      <c r="G3699" s="32" t="s">
        <v>35</v>
      </c>
      <c r="H3699" s="32" t="s">
        <v>38</v>
      </c>
      <c r="I3699" s="32" t="s">
        <v>2006</v>
      </c>
      <c r="J3699" s="35">
        <v>0</v>
      </c>
      <c r="K3699" s="35">
        <v>0</v>
      </c>
      <c r="L3699" s="35">
        <v>0</v>
      </c>
      <c r="M3699" s="35">
        <v>31.2</v>
      </c>
      <c r="N3699" s="32" t="s">
        <v>19</v>
      </c>
      <c r="O3699" s="32" t="s">
        <v>27</v>
      </c>
      <c r="P3699" s="32">
        <v>1</v>
      </c>
      <c r="Q3699" s="32"/>
    </row>
    <row r="3700" spans="1:17" x14ac:dyDescent="0.25">
      <c r="A3700" s="57">
        <v>42257.453374108794</v>
      </c>
      <c r="B3700" s="32" t="s">
        <v>22</v>
      </c>
      <c r="C3700" s="32" t="s">
        <v>2449</v>
      </c>
      <c r="D3700" s="32" t="s">
        <v>2450</v>
      </c>
      <c r="E3700" s="32" t="s">
        <v>7134</v>
      </c>
      <c r="F3700" s="32" t="s">
        <v>7135</v>
      </c>
      <c r="G3700" s="32" t="s">
        <v>25</v>
      </c>
      <c r="H3700" s="32" t="s">
        <v>26</v>
      </c>
      <c r="I3700" s="32" t="s">
        <v>2006</v>
      </c>
      <c r="J3700" s="35">
        <v>0</v>
      </c>
      <c r="K3700" s="35">
        <v>0</v>
      </c>
      <c r="L3700" s="35">
        <v>0</v>
      </c>
      <c r="M3700" s="35">
        <v>0</v>
      </c>
      <c r="N3700" s="32" t="s">
        <v>19</v>
      </c>
      <c r="O3700" s="32" t="s">
        <v>27</v>
      </c>
      <c r="P3700" s="32">
        <v>6.5</v>
      </c>
      <c r="Q3700" s="32"/>
    </row>
    <row r="3701" spans="1:17" x14ac:dyDescent="0.25">
      <c r="A3701" s="57">
        <v>42257.453374108794</v>
      </c>
      <c r="B3701" s="32" t="s">
        <v>22</v>
      </c>
      <c r="C3701" s="32" t="s">
        <v>2449</v>
      </c>
      <c r="D3701" s="32" t="s">
        <v>2450</v>
      </c>
      <c r="E3701" s="32" t="s">
        <v>7134</v>
      </c>
      <c r="F3701" s="32" t="s">
        <v>7135</v>
      </c>
      <c r="G3701" s="32" t="s">
        <v>35</v>
      </c>
      <c r="H3701" s="32" t="s">
        <v>38</v>
      </c>
      <c r="I3701" s="32" t="s">
        <v>2006</v>
      </c>
      <c r="J3701" s="35">
        <v>0</v>
      </c>
      <c r="K3701" s="35">
        <v>0</v>
      </c>
      <c r="L3701" s="35">
        <v>0</v>
      </c>
      <c r="M3701" s="35">
        <v>32</v>
      </c>
      <c r="N3701" s="32" t="s">
        <v>19</v>
      </c>
      <c r="O3701" s="32" t="s">
        <v>27</v>
      </c>
      <c r="P3701" s="32">
        <v>1</v>
      </c>
      <c r="Q3701" s="32"/>
    </row>
    <row r="3702" spans="1:17" x14ac:dyDescent="0.25">
      <c r="A3702" s="57">
        <v>42257.453374108794</v>
      </c>
      <c r="B3702" s="32" t="s">
        <v>22</v>
      </c>
      <c r="C3702" s="32" t="s">
        <v>2449</v>
      </c>
      <c r="D3702" s="32" t="s">
        <v>2450</v>
      </c>
      <c r="E3702" s="32" t="s">
        <v>7134</v>
      </c>
      <c r="F3702" s="32" t="s">
        <v>7135</v>
      </c>
      <c r="G3702" s="32" t="s">
        <v>33</v>
      </c>
      <c r="H3702" s="32" t="s">
        <v>34</v>
      </c>
      <c r="I3702" s="32" t="s">
        <v>2006</v>
      </c>
      <c r="J3702" s="35">
        <v>0</v>
      </c>
      <c r="K3702" s="35">
        <v>0</v>
      </c>
      <c r="L3702" s="35">
        <v>0</v>
      </c>
      <c r="M3702" s="35">
        <v>3</v>
      </c>
      <c r="N3702" s="32" t="s">
        <v>19</v>
      </c>
      <c r="O3702" s="32" t="s">
        <v>27</v>
      </c>
      <c r="P3702" s="32">
        <v>1</v>
      </c>
      <c r="Q3702" s="32"/>
    </row>
    <row r="3703" spans="1:17" x14ac:dyDescent="0.25">
      <c r="A3703" s="57">
        <v>42257.453374108794</v>
      </c>
      <c r="B3703" s="32" t="s">
        <v>22</v>
      </c>
      <c r="C3703" s="32" t="s">
        <v>2449</v>
      </c>
      <c r="D3703" s="32" t="s">
        <v>2450</v>
      </c>
      <c r="E3703" s="32" t="s">
        <v>7134</v>
      </c>
      <c r="F3703" s="32" t="s">
        <v>7135</v>
      </c>
      <c r="G3703" s="32" t="s">
        <v>29</v>
      </c>
      <c r="H3703" s="32" t="s">
        <v>30</v>
      </c>
      <c r="I3703" s="32" t="s">
        <v>2006</v>
      </c>
      <c r="J3703" s="35">
        <v>0</v>
      </c>
      <c r="K3703" s="35">
        <v>0</v>
      </c>
      <c r="L3703" s="35">
        <v>0</v>
      </c>
      <c r="M3703" s="35">
        <v>7.7</v>
      </c>
      <c r="N3703" s="32" t="s">
        <v>19</v>
      </c>
      <c r="O3703" s="32" t="s">
        <v>27</v>
      </c>
      <c r="P3703" s="32">
        <v>1</v>
      </c>
      <c r="Q3703" s="32"/>
    </row>
    <row r="3704" spans="1:17" x14ac:dyDescent="0.25">
      <c r="A3704" s="57">
        <v>42257.453374108794</v>
      </c>
      <c r="B3704" s="32" t="s">
        <v>22</v>
      </c>
      <c r="C3704" s="32" t="s">
        <v>2449</v>
      </c>
      <c r="D3704" s="32" t="s">
        <v>2450</v>
      </c>
      <c r="E3704" s="32" t="s">
        <v>7134</v>
      </c>
      <c r="F3704" s="32" t="s">
        <v>7135</v>
      </c>
      <c r="G3704" s="32" t="s">
        <v>25</v>
      </c>
      <c r="H3704" s="32" t="s">
        <v>26</v>
      </c>
      <c r="I3704" s="32" t="s">
        <v>2006</v>
      </c>
      <c r="J3704" s="35">
        <v>0</v>
      </c>
      <c r="K3704" s="35">
        <v>0</v>
      </c>
      <c r="L3704" s="35">
        <v>0</v>
      </c>
      <c r="M3704" s="35">
        <v>0</v>
      </c>
      <c r="N3704" s="32" t="s">
        <v>19</v>
      </c>
      <c r="O3704" s="32" t="s">
        <v>27</v>
      </c>
      <c r="P3704" s="32">
        <v>6.5</v>
      </c>
      <c r="Q3704" s="32"/>
    </row>
    <row r="3705" spans="1:17" x14ac:dyDescent="0.25">
      <c r="A3705" s="57">
        <v>42257.453374108794</v>
      </c>
      <c r="B3705" s="32" t="s">
        <v>22</v>
      </c>
      <c r="C3705" s="32" t="s">
        <v>2449</v>
      </c>
      <c r="D3705" s="32" t="s">
        <v>2450</v>
      </c>
      <c r="E3705" s="32" t="s">
        <v>7134</v>
      </c>
      <c r="F3705" s="32" t="s">
        <v>7135</v>
      </c>
      <c r="G3705" s="32" t="s">
        <v>25</v>
      </c>
      <c r="H3705" s="32" t="s">
        <v>26</v>
      </c>
      <c r="I3705" s="32" t="s">
        <v>2006</v>
      </c>
      <c r="J3705" s="35">
        <v>0</v>
      </c>
      <c r="K3705" s="35">
        <v>0</v>
      </c>
      <c r="L3705" s="35">
        <v>0</v>
      </c>
      <c r="M3705" s="35">
        <v>0</v>
      </c>
      <c r="N3705" s="32" t="s">
        <v>19</v>
      </c>
      <c r="O3705" s="32" t="s">
        <v>27</v>
      </c>
      <c r="P3705" s="32">
        <v>6.5</v>
      </c>
      <c r="Q3705" s="32"/>
    </row>
    <row r="3706" spans="1:17" x14ac:dyDescent="0.25">
      <c r="A3706" s="57">
        <v>42257.45476177083</v>
      </c>
      <c r="B3706" s="32" t="s">
        <v>31</v>
      </c>
      <c r="C3706" s="32" t="s">
        <v>47</v>
      </c>
      <c r="D3706" s="32" t="s">
        <v>48</v>
      </c>
      <c r="E3706" s="32" t="s">
        <v>7136</v>
      </c>
      <c r="F3706" s="32" t="s">
        <v>7137</v>
      </c>
      <c r="G3706" s="32" t="s">
        <v>15</v>
      </c>
      <c r="H3706" s="32" t="s">
        <v>16</v>
      </c>
      <c r="I3706" s="32" t="s">
        <v>371</v>
      </c>
      <c r="J3706" s="35">
        <v>4690.62</v>
      </c>
      <c r="K3706" s="35">
        <v>0</v>
      </c>
      <c r="L3706" s="35">
        <v>0</v>
      </c>
      <c r="M3706" s="35">
        <v>0</v>
      </c>
      <c r="N3706" s="32" t="s">
        <v>17</v>
      </c>
      <c r="O3706" s="32" t="s">
        <v>18</v>
      </c>
      <c r="P3706" s="32">
        <v>1</v>
      </c>
      <c r="Q3706" s="32" t="s">
        <v>5343</v>
      </c>
    </row>
    <row r="3707" spans="1:17" hidden="1" x14ac:dyDescent="0.25">
      <c r="A3707" s="57">
        <v>42257.461633877312</v>
      </c>
      <c r="B3707" s="32" t="s">
        <v>21</v>
      </c>
      <c r="C3707" s="32" t="s">
        <v>3690</v>
      </c>
      <c r="D3707" s="32" t="s">
        <v>3691</v>
      </c>
      <c r="E3707" s="32" t="s">
        <v>9286</v>
      </c>
      <c r="F3707" s="32" t="s">
        <v>9287</v>
      </c>
      <c r="G3707" s="32" t="s">
        <v>3372</v>
      </c>
      <c r="H3707" s="32" t="s">
        <v>3373</v>
      </c>
      <c r="I3707" s="32" t="s">
        <v>4605</v>
      </c>
      <c r="J3707" s="35">
        <v>44.87</v>
      </c>
      <c r="K3707" s="35">
        <v>0</v>
      </c>
      <c r="L3707" s="35">
        <v>0</v>
      </c>
      <c r="M3707" s="35">
        <v>0</v>
      </c>
      <c r="N3707" s="32" t="s">
        <v>2197</v>
      </c>
      <c r="O3707" s="32" t="s">
        <v>18</v>
      </c>
      <c r="P3707" s="32">
        <v>1</v>
      </c>
      <c r="Q3707" s="32" t="s">
        <v>6361</v>
      </c>
    </row>
    <row r="3708" spans="1:17" hidden="1" x14ac:dyDescent="0.25">
      <c r="A3708" s="57">
        <v>42257.461633877312</v>
      </c>
      <c r="B3708" s="32" t="s">
        <v>21</v>
      </c>
      <c r="C3708" s="32" t="s">
        <v>3690</v>
      </c>
      <c r="D3708" s="32" t="s">
        <v>3691</v>
      </c>
      <c r="E3708" s="32" t="s">
        <v>9286</v>
      </c>
      <c r="F3708" s="32" t="s">
        <v>9287</v>
      </c>
      <c r="G3708" s="32" t="s">
        <v>3087</v>
      </c>
      <c r="H3708" s="32" t="s">
        <v>3088</v>
      </c>
      <c r="I3708" s="32" t="s">
        <v>4605</v>
      </c>
      <c r="J3708" s="35">
        <v>10.07</v>
      </c>
      <c r="K3708" s="35">
        <v>0</v>
      </c>
      <c r="L3708" s="35">
        <v>0</v>
      </c>
      <c r="M3708" s="35">
        <v>0</v>
      </c>
      <c r="N3708" s="32" t="s">
        <v>2197</v>
      </c>
      <c r="O3708" s="32" t="s">
        <v>18</v>
      </c>
      <c r="P3708" s="32">
        <v>1</v>
      </c>
      <c r="Q3708" s="32" t="s">
        <v>6361</v>
      </c>
    </row>
    <row r="3709" spans="1:17" x14ac:dyDescent="0.25">
      <c r="A3709" s="57">
        <v>42257.463822534723</v>
      </c>
      <c r="B3709" s="32" t="s">
        <v>22</v>
      </c>
      <c r="C3709" s="32" t="s">
        <v>2335</v>
      </c>
      <c r="D3709" s="32" t="s">
        <v>2336</v>
      </c>
      <c r="E3709" s="32" t="s">
        <v>7138</v>
      </c>
      <c r="F3709" s="32" t="s">
        <v>7139</v>
      </c>
      <c r="G3709" s="32" t="s">
        <v>329</v>
      </c>
      <c r="H3709" s="32" t="s">
        <v>328</v>
      </c>
      <c r="I3709" s="32" t="s">
        <v>2006</v>
      </c>
      <c r="J3709" s="35">
        <v>0</v>
      </c>
      <c r="K3709" s="35">
        <v>0</v>
      </c>
      <c r="L3709" s="35">
        <v>0</v>
      </c>
      <c r="M3709" s="35">
        <v>0</v>
      </c>
      <c r="N3709" s="32" t="s">
        <v>17</v>
      </c>
      <c r="O3709" s="32" t="s">
        <v>27</v>
      </c>
      <c r="P3709" s="32">
        <v>0</v>
      </c>
      <c r="Q3709" s="32"/>
    </row>
    <row r="3710" spans="1:17" x14ac:dyDescent="0.25">
      <c r="A3710" s="57">
        <v>42257.463822534723</v>
      </c>
      <c r="B3710" s="32" t="s">
        <v>22</v>
      </c>
      <c r="C3710" s="32" t="s">
        <v>2335</v>
      </c>
      <c r="D3710" s="32" t="s">
        <v>2336</v>
      </c>
      <c r="E3710" s="32" t="s">
        <v>7138</v>
      </c>
      <c r="F3710" s="32" t="s">
        <v>7139</v>
      </c>
      <c r="G3710" s="32" t="s">
        <v>258</v>
      </c>
      <c r="H3710" s="32" t="s">
        <v>257</v>
      </c>
      <c r="I3710" s="32" t="s">
        <v>2006</v>
      </c>
      <c r="J3710" s="35">
        <v>0</v>
      </c>
      <c r="K3710" s="35">
        <v>0</v>
      </c>
      <c r="L3710" s="35">
        <v>0</v>
      </c>
      <c r="M3710" s="35">
        <v>0</v>
      </c>
      <c r="N3710" s="32" t="s">
        <v>17</v>
      </c>
      <c r="O3710" s="32" t="s">
        <v>27</v>
      </c>
      <c r="P3710" s="32">
        <v>2</v>
      </c>
      <c r="Q3710" s="32"/>
    </row>
    <row r="3711" spans="1:17" x14ac:dyDescent="0.25">
      <c r="A3711" s="57">
        <v>42257.463822534723</v>
      </c>
      <c r="B3711" s="32" t="s">
        <v>22</v>
      </c>
      <c r="C3711" s="32" t="s">
        <v>2335</v>
      </c>
      <c r="D3711" s="32" t="s">
        <v>2336</v>
      </c>
      <c r="E3711" s="32" t="s">
        <v>7138</v>
      </c>
      <c r="F3711" s="32" t="s">
        <v>7139</v>
      </c>
      <c r="G3711" s="32" t="s">
        <v>25</v>
      </c>
      <c r="H3711" s="32" t="s">
        <v>26</v>
      </c>
      <c r="I3711" s="32" t="s">
        <v>2006</v>
      </c>
      <c r="J3711" s="35">
        <v>0</v>
      </c>
      <c r="K3711" s="35">
        <v>0</v>
      </c>
      <c r="L3711" s="35">
        <v>0</v>
      </c>
      <c r="M3711" s="35">
        <v>0</v>
      </c>
      <c r="N3711" s="32" t="s">
        <v>17</v>
      </c>
      <c r="O3711" s="32" t="s">
        <v>27</v>
      </c>
      <c r="P3711" s="32">
        <v>0</v>
      </c>
      <c r="Q3711" s="32"/>
    </row>
    <row r="3712" spans="1:17" x14ac:dyDescent="0.25">
      <c r="A3712" s="57">
        <v>42257.465033298613</v>
      </c>
      <c r="B3712" s="32" t="s">
        <v>22</v>
      </c>
      <c r="C3712" s="32" t="s">
        <v>4960</v>
      </c>
      <c r="D3712" s="32" t="s">
        <v>4961</v>
      </c>
      <c r="E3712" s="32" t="s">
        <v>7140</v>
      </c>
      <c r="F3712" s="32" t="s">
        <v>7141</v>
      </c>
      <c r="G3712" s="32" t="s">
        <v>329</v>
      </c>
      <c r="H3712" s="32" t="s">
        <v>328</v>
      </c>
      <c r="I3712" s="32" t="s">
        <v>2006</v>
      </c>
      <c r="J3712" s="35">
        <v>0</v>
      </c>
      <c r="K3712" s="35">
        <v>0</v>
      </c>
      <c r="L3712" s="35">
        <v>0</v>
      </c>
      <c r="M3712" s="35">
        <v>0</v>
      </c>
      <c r="N3712" s="32" t="s">
        <v>19</v>
      </c>
      <c r="O3712" s="32" t="s">
        <v>27</v>
      </c>
      <c r="P3712" s="32">
        <v>0.08</v>
      </c>
      <c r="Q3712" s="32"/>
    </row>
    <row r="3713" spans="1:17" x14ac:dyDescent="0.25">
      <c r="A3713" s="57">
        <v>42257.465033298613</v>
      </c>
      <c r="B3713" s="32" t="s">
        <v>22</v>
      </c>
      <c r="C3713" s="32" t="s">
        <v>4960</v>
      </c>
      <c r="D3713" s="32" t="s">
        <v>4961</v>
      </c>
      <c r="E3713" s="32" t="s">
        <v>7140</v>
      </c>
      <c r="F3713" s="32" t="s">
        <v>7141</v>
      </c>
      <c r="G3713" s="32" t="s">
        <v>25</v>
      </c>
      <c r="H3713" s="32" t="s">
        <v>26</v>
      </c>
      <c r="I3713" s="32" t="s">
        <v>2006</v>
      </c>
      <c r="J3713" s="35">
        <v>0</v>
      </c>
      <c r="K3713" s="35">
        <v>0</v>
      </c>
      <c r="L3713" s="35">
        <v>0</v>
      </c>
      <c r="M3713" s="35">
        <v>0</v>
      </c>
      <c r="N3713" s="32" t="s">
        <v>19</v>
      </c>
      <c r="O3713" s="32" t="s">
        <v>27</v>
      </c>
      <c r="P3713" s="32">
        <v>1</v>
      </c>
      <c r="Q3713" s="32"/>
    </row>
    <row r="3714" spans="1:17" x14ac:dyDescent="0.25">
      <c r="A3714" s="57">
        <v>42257.465033298613</v>
      </c>
      <c r="B3714" s="32" t="s">
        <v>22</v>
      </c>
      <c r="C3714" s="32" t="s">
        <v>4960</v>
      </c>
      <c r="D3714" s="32" t="s">
        <v>4961</v>
      </c>
      <c r="E3714" s="32" t="s">
        <v>7140</v>
      </c>
      <c r="F3714" s="32" t="s">
        <v>7141</v>
      </c>
      <c r="G3714" s="32" t="s">
        <v>25</v>
      </c>
      <c r="H3714" s="32" t="s">
        <v>26</v>
      </c>
      <c r="I3714" s="32" t="s">
        <v>2006</v>
      </c>
      <c r="J3714" s="35">
        <v>0</v>
      </c>
      <c r="K3714" s="35">
        <v>0</v>
      </c>
      <c r="L3714" s="35">
        <v>0</v>
      </c>
      <c r="M3714" s="35">
        <v>0</v>
      </c>
      <c r="N3714" s="32" t="s">
        <v>19</v>
      </c>
      <c r="O3714" s="32" t="s">
        <v>27</v>
      </c>
      <c r="P3714" s="32">
        <v>0</v>
      </c>
      <c r="Q3714" s="32"/>
    </row>
    <row r="3715" spans="1:17" x14ac:dyDescent="0.25">
      <c r="A3715" s="57">
        <v>42257.502877349536</v>
      </c>
      <c r="B3715" s="32"/>
      <c r="C3715" s="32" t="s">
        <v>47</v>
      </c>
      <c r="D3715" s="32" t="s">
        <v>48</v>
      </c>
      <c r="E3715" s="32" t="s">
        <v>7142</v>
      </c>
      <c r="F3715" s="32" t="s">
        <v>7143</v>
      </c>
      <c r="G3715" s="32" t="s">
        <v>58</v>
      </c>
      <c r="H3715" s="32" t="s">
        <v>59</v>
      </c>
      <c r="I3715" s="32" t="s">
        <v>2006</v>
      </c>
      <c r="J3715" s="35">
        <v>0</v>
      </c>
      <c r="K3715" s="35">
        <v>0</v>
      </c>
      <c r="L3715" s="35">
        <v>0</v>
      </c>
      <c r="M3715" s="35">
        <v>0</v>
      </c>
      <c r="N3715" s="32" t="s">
        <v>19</v>
      </c>
      <c r="O3715" s="32" t="s">
        <v>32</v>
      </c>
      <c r="P3715" s="32">
        <v>26</v>
      </c>
      <c r="Q3715" s="32"/>
    </row>
    <row r="3716" spans="1:17" x14ac:dyDescent="0.25">
      <c r="A3716" s="57">
        <v>42257.524510567127</v>
      </c>
      <c r="B3716" s="32"/>
      <c r="C3716" s="32" t="s">
        <v>7144</v>
      </c>
      <c r="D3716" s="32" t="s">
        <v>7145</v>
      </c>
      <c r="E3716" s="32" t="s">
        <v>7146</v>
      </c>
      <c r="F3716" s="32" t="s">
        <v>7147</v>
      </c>
      <c r="G3716" s="32" t="s">
        <v>58</v>
      </c>
      <c r="H3716" s="32" t="s">
        <v>59</v>
      </c>
      <c r="I3716" s="32" t="s">
        <v>2006</v>
      </c>
      <c r="J3716" s="35">
        <v>0</v>
      </c>
      <c r="K3716" s="35">
        <v>0</v>
      </c>
      <c r="L3716" s="35">
        <v>0</v>
      </c>
      <c r="M3716" s="35">
        <v>0</v>
      </c>
      <c r="N3716" s="32" t="s">
        <v>19</v>
      </c>
      <c r="O3716" s="32" t="s">
        <v>322</v>
      </c>
      <c r="P3716" s="32">
        <v>0</v>
      </c>
      <c r="Q3716" s="32"/>
    </row>
    <row r="3717" spans="1:17" x14ac:dyDescent="0.25">
      <c r="A3717" s="57">
        <v>42257.547931828703</v>
      </c>
      <c r="B3717" s="32"/>
      <c r="C3717" s="32" t="s">
        <v>345</v>
      </c>
      <c r="D3717" s="32" t="s">
        <v>334</v>
      </c>
      <c r="E3717" s="32" t="s">
        <v>7148</v>
      </c>
      <c r="F3717" s="32" t="s">
        <v>7149</v>
      </c>
      <c r="G3717" s="32" t="s">
        <v>58</v>
      </c>
      <c r="H3717" s="32" t="s">
        <v>59</v>
      </c>
      <c r="I3717" s="32" t="s">
        <v>2006</v>
      </c>
      <c r="J3717" s="35">
        <v>0</v>
      </c>
      <c r="K3717" s="35">
        <v>0</v>
      </c>
      <c r="L3717" s="35">
        <v>0</v>
      </c>
      <c r="M3717" s="35">
        <v>0</v>
      </c>
      <c r="N3717" s="32" t="s">
        <v>19</v>
      </c>
      <c r="O3717" s="32" t="s">
        <v>322</v>
      </c>
      <c r="P3717" s="32">
        <v>0</v>
      </c>
      <c r="Q3717" s="32"/>
    </row>
    <row r="3718" spans="1:17" x14ac:dyDescent="0.25">
      <c r="A3718" s="57">
        <v>42257.554581863427</v>
      </c>
      <c r="B3718" s="32"/>
      <c r="C3718" s="32" t="s">
        <v>345</v>
      </c>
      <c r="D3718" s="32" t="s">
        <v>334</v>
      </c>
      <c r="E3718" s="32" t="s">
        <v>7150</v>
      </c>
      <c r="F3718" s="32" t="s">
        <v>7151</v>
      </c>
      <c r="G3718" s="32" t="s">
        <v>58</v>
      </c>
      <c r="H3718" s="32" t="s">
        <v>59</v>
      </c>
      <c r="I3718" s="32" t="s">
        <v>2006</v>
      </c>
      <c r="J3718" s="35">
        <v>0</v>
      </c>
      <c r="K3718" s="35">
        <v>0</v>
      </c>
      <c r="L3718" s="35">
        <v>0</v>
      </c>
      <c r="M3718" s="35">
        <v>0</v>
      </c>
      <c r="N3718" s="32" t="s">
        <v>19</v>
      </c>
      <c r="O3718" s="32" t="s">
        <v>322</v>
      </c>
      <c r="P3718" s="32">
        <v>0</v>
      </c>
      <c r="Q3718" s="32"/>
    </row>
    <row r="3719" spans="1:17" x14ac:dyDescent="0.25">
      <c r="A3719" s="57">
        <v>42257.614449224537</v>
      </c>
      <c r="B3719" s="32" t="s">
        <v>4333</v>
      </c>
      <c r="C3719" s="32" t="s">
        <v>7152</v>
      </c>
      <c r="D3719" s="32" t="s">
        <v>7153</v>
      </c>
      <c r="E3719" s="32" t="s">
        <v>7154</v>
      </c>
      <c r="F3719" s="32" t="s">
        <v>7155</v>
      </c>
      <c r="G3719" s="32" t="s">
        <v>15</v>
      </c>
      <c r="H3719" s="32" t="s">
        <v>16</v>
      </c>
      <c r="I3719" s="32" t="s">
        <v>260</v>
      </c>
      <c r="J3719" s="35">
        <v>403.75</v>
      </c>
      <c r="K3719" s="35">
        <v>0</v>
      </c>
      <c r="L3719" s="35">
        <v>0</v>
      </c>
      <c r="M3719" s="35">
        <v>0</v>
      </c>
      <c r="N3719" s="32" t="s">
        <v>17</v>
      </c>
      <c r="O3719" s="32" t="s">
        <v>20</v>
      </c>
      <c r="P3719" s="32">
        <v>1</v>
      </c>
      <c r="Q3719" s="32" t="s">
        <v>7156</v>
      </c>
    </row>
    <row r="3720" spans="1:17" x14ac:dyDescent="0.25">
      <c r="A3720" s="57">
        <v>42257.614737847223</v>
      </c>
      <c r="B3720" s="32" t="s">
        <v>4333</v>
      </c>
      <c r="C3720" s="32" t="s">
        <v>7152</v>
      </c>
      <c r="D3720" s="32" t="s">
        <v>7153</v>
      </c>
      <c r="E3720" s="32" t="s">
        <v>7154</v>
      </c>
      <c r="F3720" s="32" t="s">
        <v>7157</v>
      </c>
      <c r="G3720" s="32" t="s">
        <v>15</v>
      </c>
      <c r="H3720" s="32" t="s">
        <v>16</v>
      </c>
      <c r="I3720" s="32" t="s">
        <v>260</v>
      </c>
      <c r="J3720" s="35">
        <v>403.75</v>
      </c>
      <c r="K3720" s="35">
        <v>0</v>
      </c>
      <c r="L3720" s="35">
        <v>0</v>
      </c>
      <c r="M3720" s="35">
        <v>0</v>
      </c>
      <c r="N3720" s="32" t="s">
        <v>17</v>
      </c>
      <c r="O3720" s="32" t="s">
        <v>20</v>
      </c>
      <c r="P3720" s="32">
        <v>1</v>
      </c>
      <c r="Q3720" s="32" t="s">
        <v>7156</v>
      </c>
    </row>
    <row r="3721" spans="1:17" x14ac:dyDescent="0.25">
      <c r="A3721" s="57">
        <v>42257.615085613426</v>
      </c>
      <c r="B3721" s="32" t="s">
        <v>4333</v>
      </c>
      <c r="C3721" s="32" t="s">
        <v>7152</v>
      </c>
      <c r="D3721" s="32" t="s">
        <v>7153</v>
      </c>
      <c r="E3721" s="32" t="s">
        <v>7154</v>
      </c>
      <c r="F3721" s="32" t="s">
        <v>7158</v>
      </c>
      <c r="G3721" s="32" t="s">
        <v>15</v>
      </c>
      <c r="H3721" s="32" t="s">
        <v>16</v>
      </c>
      <c r="I3721" s="32" t="s">
        <v>260</v>
      </c>
      <c r="J3721" s="35">
        <v>403.75</v>
      </c>
      <c r="K3721" s="35">
        <v>0</v>
      </c>
      <c r="L3721" s="35">
        <v>0</v>
      </c>
      <c r="M3721" s="35">
        <v>0</v>
      </c>
      <c r="N3721" s="32" t="s">
        <v>17</v>
      </c>
      <c r="O3721" s="32" t="s">
        <v>20</v>
      </c>
      <c r="P3721" s="32">
        <v>1</v>
      </c>
      <c r="Q3721" s="32" t="s">
        <v>7156</v>
      </c>
    </row>
    <row r="3722" spans="1:17" x14ac:dyDescent="0.25">
      <c r="A3722" s="57">
        <v>42257.638843090281</v>
      </c>
      <c r="B3722" s="32" t="s">
        <v>68</v>
      </c>
      <c r="C3722" s="32" t="s">
        <v>297</v>
      </c>
      <c r="D3722" s="32" t="s">
        <v>296</v>
      </c>
      <c r="E3722" s="32" t="s">
        <v>7159</v>
      </c>
      <c r="F3722" s="32" t="s">
        <v>7160</v>
      </c>
      <c r="G3722" s="32" t="s">
        <v>15</v>
      </c>
      <c r="H3722" s="32" t="s">
        <v>16</v>
      </c>
      <c r="I3722" s="32" t="s">
        <v>260</v>
      </c>
      <c r="J3722" s="35">
        <v>635.83000000000004</v>
      </c>
      <c r="K3722" s="35">
        <v>0</v>
      </c>
      <c r="L3722" s="35">
        <v>0</v>
      </c>
      <c r="M3722" s="35">
        <v>0</v>
      </c>
      <c r="N3722" s="32" t="s">
        <v>17</v>
      </c>
      <c r="O3722" s="32" t="s">
        <v>18</v>
      </c>
      <c r="P3722" s="32">
        <v>1</v>
      </c>
      <c r="Q3722" s="32" t="s">
        <v>7161</v>
      </c>
    </row>
    <row r="3723" spans="1:17" x14ac:dyDescent="0.25">
      <c r="A3723" s="57">
        <v>42257.640242280089</v>
      </c>
      <c r="B3723" s="32"/>
      <c r="C3723" s="32" t="s">
        <v>457</v>
      </c>
      <c r="D3723" s="32" t="s">
        <v>334</v>
      </c>
      <c r="E3723" s="32" t="s">
        <v>7162</v>
      </c>
      <c r="F3723" s="32" t="s">
        <v>7163</v>
      </c>
      <c r="G3723" s="32" t="s">
        <v>58</v>
      </c>
      <c r="H3723" s="32" t="s">
        <v>59</v>
      </c>
      <c r="I3723" s="32" t="s">
        <v>2006</v>
      </c>
      <c r="J3723" s="35">
        <v>0</v>
      </c>
      <c r="K3723" s="35">
        <v>0</v>
      </c>
      <c r="L3723" s="35">
        <v>0</v>
      </c>
      <c r="M3723" s="35">
        <v>0</v>
      </c>
      <c r="N3723" s="32" t="s">
        <v>19</v>
      </c>
      <c r="O3723" s="32" t="s">
        <v>322</v>
      </c>
      <c r="P3723" s="32">
        <v>0</v>
      </c>
      <c r="Q3723" s="32"/>
    </row>
    <row r="3724" spans="1:17" x14ac:dyDescent="0.25">
      <c r="A3724" s="57">
        <v>42257.6521818287</v>
      </c>
      <c r="B3724" s="32" t="s">
        <v>68</v>
      </c>
      <c r="C3724" s="32" t="s">
        <v>297</v>
      </c>
      <c r="D3724" s="32" t="s">
        <v>296</v>
      </c>
      <c r="E3724" s="32" t="s">
        <v>7164</v>
      </c>
      <c r="F3724" s="32" t="s">
        <v>7165</v>
      </c>
      <c r="G3724" s="32" t="s">
        <v>15</v>
      </c>
      <c r="H3724" s="32" t="s">
        <v>16</v>
      </c>
      <c r="I3724" s="32" t="s">
        <v>260</v>
      </c>
      <c r="J3724" s="35">
        <v>7115</v>
      </c>
      <c r="K3724" s="35">
        <v>0</v>
      </c>
      <c r="L3724" s="35">
        <v>0</v>
      </c>
      <c r="M3724" s="35">
        <v>0</v>
      </c>
      <c r="N3724" s="32" t="s">
        <v>17</v>
      </c>
      <c r="O3724" s="32" t="s">
        <v>18</v>
      </c>
      <c r="P3724" s="32">
        <v>1</v>
      </c>
      <c r="Q3724" s="32" t="s">
        <v>7166</v>
      </c>
    </row>
    <row r="3725" spans="1:17" x14ac:dyDescent="0.25">
      <c r="A3725" s="57">
        <v>42257.65294521991</v>
      </c>
      <c r="B3725" s="32" t="s">
        <v>68</v>
      </c>
      <c r="C3725" s="32" t="s">
        <v>297</v>
      </c>
      <c r="D3725" s="32" t="s">
        <v>296</v>
      </c>
      <c r="E3725" s="32" t="s">
        <v>7167</v>
      </c>
      <c r="F3725" s="32" t="s">
        <v>7168</v>
      </c>
      <c r="G3725" s="32" t="s">
        <v>15</v>
      </c>
      <c r="H3725" s="32" t="s">
        <v>16</v>
      </c>
      <c r="I3725" s="32" t="s">
        <v>260</v>
      </c>
      <c r="J3725" s="35">
        <v>3117.51</v>
      </c>
      <c r="K3725" s="35">
        <v>0</v>
      </c>
      <c r="L3725" s="35">
        <v>0</v>
      </c>
      <c r="M3725" s="35">
        <v>0</v>
      </c>
      <c r="N3725" s="32" t="s">
        <v>17</v>
      </c>
      <c r="O3725" s="32" t="s">
        <v>18</v>
      </c>
      <c r="P3725" s="32">
        <v>1</v>
      </c>
      <c r="Q3725" s="32" t="s">
        <v>7169</v>
      </c>
    </row>
    <row r="3726" spans="1:17" x14ac:dyDescent="0.25">
      <c r="A3726" s="57">
        <v>42257.65474302083</v>
      </c>
      <c r="B3726" s="32"/>
      <c r="C3726" s="32" t="s">
        <v>507</v>
      </c>
      <c r="D3726" s="32" t="s">
        <v>334</v>
      </c>
      <c r="E3726" s="32" t="s">
        <v>7170</v>
      </c>
      <c r="F3726" s="32" t="s">
        <v>7171</v>
      </c>
      <c r="G3726" s="32" t="s">
        <v>58</v>
      </c>
      <c r="H3726" s="32" t="s">
        <v>59</v>
      </c>
      <c r="I3726" s="32" t="s">
        <v>2006</v>
      </c>
      <c r="J3726" s="35">
        <v>0</v>
      </c>
      <c r="K3726" s="35">
        <v>0</v>
      </c>
      <c r="L3726" s="35">
        <v>0</v>
      </c>
      <c r="M3726" s="35">
        <v>0</v>
      </c>
      <c r="N3726" s="32" t="s">
        <v>19</v>
      </c>
      <c r="O3726" s="32" t="s">
        <v>322</v>
      </c>
      <c r="P3726" s="32">
        <v>0</v>
      </c>
      <c r="Q3726" s="32"/>
    </row>
    <row r="3727" spans="1:17" x14ac:dyDescent="0.25">
      <c r="A3727" s="57">
        <v>42257.65566246528</v>
      </c>
      <c r="B3727" s="32" t="s">
        <v>68</v>
      </c>
      <c r="C3727" s="32" t="s">
        <v>297</v>
      </c>
      <c r="D3727" s="32" t="s">
        <v>296</v>
      </c>
      <c r="E3727" s="32" t="s">
        <v>7172</v>
      </c>
      <c r="F3727" s="32" t="s">
        <v>7173</v>
      </c>
      <c r="G3727" s="32" t="s">
        <v>15</v>
      </c>
      <c r="H3727" s="32" t="s">
        <v>16</v>
      </c>
      <c r="I3727" s="32" t="s">
        <v>260</v>
      </c>
      <c r="J3727" s="35">
        <v>3117.51</v>
      </c>
      <c r="K3727" s="35">
        <v>0</v>
      </c>
      <c r="L3727" s="35">
        <v>0</v>
      </c>
      <c r="M3727" s="35">
        <v>0</v>
      </c>
      <c r="N3727" s="32" t="s">
        <v>17</v>
      </c>
      <c r="O3727" s="32" t="s">
        <v>18</v>
      </c>
      <c r="P3727" s="32">
        <v>1</v>
      </c>
      <c r="Q3727" s="32" t="s">
        <v>7174</v>
      </c>
    </row>
    <row r="3728" spans="1:17" x14ac:dyDescent="0.25">
      <c r="A3728" s="57">
        <v>42257.659061886574</v>
      </c>
      <c r="B3728" s="32" t="s">
        <v>68</v>
      </c>
      <c r="C3728" s="32" t="s">
        <v>297</v>
      </c>
      <c r="D3728" s="32" t="s">
        <v>296</v>
      </c>
      <c r="E3728" s="32" t="s">
        <v>7175</v>
      </c>
      <c r="F3728" s="32" t="s">
        <v>7176</v>
      </c>
      <c r="G3728" s="32" t="s">
        <v>15</v>
      </c>
      <c r="H3728" s="32" t="s">
        <v>16</v>
      </c>
      <c r="I3728" s="32" t="s">
        <v>260</v>
      </c>
      <c r="J3728" s="35">
        <v>3117.51</v>
      </c>
      <c r="K3728" s="35">
        <v>0</v>
      </c>
      <c r="L3728" s="35">
        <v>0</v>
      </c>
      <c r="M3728" s="35">
        <v>0</v>
      </c>
      <c r="N3728" s="32" t="s">
        <v>17</v>
      </c>
      <c r="O3728" s="32" t="s">
        <v>18</v>
      </c>
      <c r="P3728" s="32">
        <v>1</v>
      </c>
      <c r="Q3728" s="32" t="s">
        <v>7177</v>
      </c>
    </row>
    <row r="3729" spans="1:17" x14ac:dyDescent="0.25">
      <c r="A3729" s="57">
        <v>42257.662103587965</v>
      </c>
      <c r="B3729" s="32" t="s">
        <v>5631</v>
      </c>
      <c r="C3729" s="32" t="s">
        <v>5635</v>
      </c>
      <c r="D3729" s="32" t="s">
        <v>5636</v>
      </c>
      <c r="E3729" s="32" t="s">
        <v>7178</v>
      </c>
      <c r="F3729" s="32" t="s">
        <v>7179</v>
      </c>
      <c r="G3729" s="32" t="s">
        <v>15</v>
      </c>
      <c r="H3729" s="32" t="s">
        <v>16</v>
      </c>
      <c r="I3729" s="32" t="s">
        <v>260</v>
      </c>
      <c r="J3729" s="35">
        <v>3560</v>
      </c>
      <c r="K3729" s="35">
        <v>0</v>
      </c>
      <c r="L3729" s="35">
        <v>0</v>
      </c>
      <c r="M3729" s="35">
        <v>0</v>
      </c>
      <c r="N3729" s="32" t="s">
        <v>17</v>
      </c>
      <c r="O3729" s="32" t="s">
        <v>18</v>
      </c>
      <c r="P3729" s="32">
        <v>1</v>
      </c>
      <c r="Q3729" s="32"/>
    </row>
    <row r="3730" spans="1:17" x14ac:dyDescent="0.25">
      <c r="A3730" s="57">
        <v>42257.662103587965</v>
      </c>
      <c r="B3730" s="32" t="s">
        <v>5631</v>
      </c>
      <c r="C3730" s="32" t="s">
        <v>5635</v>
      </c>
      <c r="D3730" s="32" t="s">
        <v>5636</v>
      </c>
      <c r="E3730" s="32" t="s">
        <v>7178</v>
      </c>
      <c r="F3730" s="32" t="s">
        <v>7179</v>
      </c>
      <c r="G3730" s="32" t="s">
        <v>7180</v>
      </c>
      <c r="H3730" s="32" t="s">
        <v>7181</v>
      </c>
      <c r="I3730" s="32" t="s">
        <v>260</v>
      </c>
      <c r="J3730" s="35">
        <v>0</v>
      </c>
      <c r="K3730" s="35">
        <v>0</v>
      </c>
      <c r="L3730" s="35">
        <v>0</v>
      </c>
      <c r="M3730" s="35">
        <v>0</v>
      </c>
      <c r="N3730" s="32" t="s">
        <v>17</v>
      </c>
      <c r="O3730" s="32" t="s">
        <v>18</v>
      </c>
      <c r="P3730" s="32">
        <v>1</v>
      </c>
      <c r="Q3730" s="32"/>
    </row>
    <row r="3731" spans="1:17" x14ac:dyDescent="0.25">
      <c r="A3731" s="57">
        <v>42257.662103587965</v>
      </c>
      <c r="B3731" s="32" t="s">
        <v>5631</v>
      </c>
      <c r="C3731" s="32" t="s">
        <v>5635</v>
      </c>
      <c r="D3731" s="32" t="s">
        <v>5636</v>
      </c>
      <c r="E3731" s="32" t="s">
        <v>7178</v>
      </c>
      <c r="F3731" s="32" t="s">
        <v>7179</v>
      </c>
      <c r="G3731" s="32" t="s">
        <v>7180</v>
      </c>
      <c r="H3731" s="32" t="s">
        <v>7182</v>
      </c>
      <c r="I3731" s="32" t="s">
        <v>260</v>
      </c>
      <c r="J3731" s="35">
        <v>0</v>
      </c>
      <c r="K3731" s="35">
        <v>0</v>
      </c>
      <c r="L3731" s="35">
        <v>0</v>
      </c>
      <c r="M3731" s="35">
        <v>0</v>
      </c>
      <c r="N3731" s="32" t="s">
        <v>17</v>
      </c>
      <c r="O3731" s="32" t="s">
        <v>18</v>
      </c>
      <c r="P3731" s="32">
        <v>1</v>
      </c>
      <c r="Q3731" s="32"/>
    </row>
    <row r="3732" spans="1:17" x14ac:dyDescent="0.25">
      <c r="A3732" s="57">
        <v>42257.662103587965</v>
      </c>
      <c r="B3732" s="32" t="s">
        <v>5631</v>
      </c>
      <c r="C3732" s="32" t="s">
        <v>5635</v>
      </c>
      <c r="D3732" s="32" t="s">
        <v>5636</v>
      </c>
      <c r="E3732" s="32" t="s">
        <v>7178</v>
      </c>
      <c r="F3732" s="32" t="s">
        <v>7179</v>
      </c>
      <c r="G3732" s="32" t="s">
        <v>7183</v>
      </c>
      <c r="H3732" s="32" t="s">
        <v>7184</v>
      </c>
      <c r="I3732" s="32" t="s">
        <v>260</v>
      </c>
      <c r="J3732" s="35">
        <v>0</v>
      </c>
      <c r="K3732" s="35">
        <v>0</v>
      </c>
      <c r="L3732" s="35">
        <v>0</v>
      </c>
      <c r="M3732" s="35">
        <v>0</v>
      </c>
      <c r="N3732" s="32" t="s">
        <v>17</v>
      </c>
      <c r="O3732" s="32" t="s">
        <v>18</v>
      </c>
      <c r="P3732" s="32">
        <v>1</v>
      </c>
      <c r="Q3732" s="32"/>
    </row>
    <row r="3733" spans="1:17" x14ac:dyDescent="0.25">
      <c r="A3733" s="57">
        <v>42257.662103587965</v>
      </c>
      <c r="B3733" s="32" t="s">
        <v>5631</v>
      </c>
      <c r="C3733" s="32" t="s">
        <v>5635</v>
      </c>
      <c r="D3733" s="32" t="s">
        <v>5636</v>
      </c>
      <c r="E3733" s="32" t="s">
        <v>7178</v>
      </c>
      <c r="F3733" s="32" t="s">
        <v>7179</v>
      </c>
      <c r="G3733" s="32" t="s">
        <v>7183</v>
      </c>
      <c r="H3733" s="32" t="s">
        <v>7185</v>
      </c>
      <c r="I3733" s="32" t="s">
        <v>260</v>
      </c>
      <c r="J3733" s="35">
        <v>0</v>
      </c>
      <c r="K3733" s="35">
        <v>0</v>
      </c>
      <c r="L3733" s="35">
        <v>0</v>
      </c>
      <c r="M3733" s="35">
        <v>0</v>
      </c>
      <c r="N3733" s="32" t="s">
        <v>17</v>
      </c>
      <c r="O3733" s="32" t="s">
        <v>18</v>
      </c>
      <c r="P3733" s="32">
        <v>1</v>
      </c>
      <c r="Q3733" s="32"/>
    </row>
    <row r="3734" spans="1:17" x14ac:dyDescent="0.25">
      <c r="A3734" s="57">
        <v>42257.662103587965</v>
      </c>
      <c r="B3734" s="32" t="s">
        <v>5631</v>
      </c>
      <c r="C3734" s="32" t="s">
        <v>5635</v>
      </c>
      <c r="D3734" s="32" t="s">
        <v>5636</v>
      </c>
      <c r="E3734" s="32" t="s">
        <v>7178</v>
      </c>
      <c r="F3734" s="32" t="s">
        <v>7179</v>
      </c>
      <c r="G3734" s="32" t="s">
        <v>7186</v>
      </c>
      <c r="H3734" s="32" t="s">
        <v>7187</v>
      </c>
      <c r="I3734" s="32" t="s">
        <v>260</v>
      </c>
      <c r="J3734" s="35">
        <v>0</v>
      </c>
      <c r="K3734" s="35">
        <v>0</v>
      </c>
      <c r="L3734" s="35">
        <v>0</v>
      </c>
      <c r="M3734" s="35">
        <v>0</v>
      </c>
      <c r="N3734" s="32" t="s">
        <v>17</v>
      </c>
      <c r="O3734" s="32" t="s">
        <v>18</v>
      </c>
      <c r="P3734" s="32">
        <v>1</v>
      </c>
      <c r="Q3734" s="32"/>
    </row>
    <row r="3735" spans="1:17" x14ac:dyDescent="0.25">
      <c r="A3735" s="57">
        <v>42257.662103587965</v>
      </c>
      <c r="B3735" s="32" t="s">
        <v>5631</v>
      </c>
      <c r="C3735" s="32" t="s">
        <v>5635</v>
      </c>
      <c r="D3735" s="32" t="s">
        <v>5636</v>
      </c>
      <c r="E3735" s="32" t="s">
        <v>7178</v>
      </c>
      <c r="F3735" s="32" t="s">
        <v>7179</v>
      </c>
      <c r="G3735" s="32" t="s">
        <v>7188</v>
      </c>
      <c r="H3735" s="32" t="s">
        <v>7189</v>
      </c>
      <c r="I3735" s="32" t="s">
        <v>260</v>
      </c>
      <c r="J3735" s="35">
        <v>0</v>
      </c>
      <c r="K3735" s="35">
        <v>0</v>
      </c>
      <c r="L3735" s="35">
        <v>0</v>
      </c>
      <c r="M3735" s="35">
        <v>0</v>
      </c>
      <c r="N3735" s="32" t="s">
        <v>17</v>
      </c>
      <c r="O3735" s="32" t="s">
        <v>18</v>
      </c>
      <c r="P3735" s="32">
        <v>1</v>
      </c>
      <c r="Q3735" s="32"/>
    </row>
    <row r="3736" spans="1:17" x14ac:dyDescent="0.25">
      <c r="A3736" s="57">
        <v>42257.664291516201</v>
      </c>
      <c r="B3736" s="32" t="s">
        <v>5369</v>
      </c>
      <c r="C3736" s="32" t="s">
        <v>7190</v>
      </c>
      <c r="D3736" s="32" t="s">
        <v>7191</v>
      </c>
      <c r="E3736" s="32" t="s">
        <v>7192</v>
      </c>
      <c r="F3736" s="32" t="s">
        <v>7193</v>
      </c>
      <c r="G3736" s="32" t="s">
        <v>15</v>
      </c>
      <c r="H3736" s="32" t="s">
        <v>16</v>
      </c>
      <c r="I3736" s="32" t="s">
        <v>265</v>
      </c>
      <c r="J3736" s="35">
        <v>4280</v>
      </c>
      <c r="K3736" s="35">
        <v>0</v>
      </c>
      <c r="L3736" s="35">
        <v>0</v>
      </c>
      <c r="M3736" s="35">
        <v>0</v>
      </c>
      <c r="N3736" s="32" t="s">
        <v>17</v>
      </c>
      <c r="O3736" s="32" t="s">
        <v>18</v>
      </c>
      <c r="P3736" s="32">
        <v>1</v>
      </c>
      <c r="Q3736" s="32" t="s">
        <v>7194</v>
      </c>
    </row>
    <row r="3737" spans="1:17" x14ac:dyDescent="0.25">
      <c r="A3737" s="57">
        <v>42257.664291516201</v>
      </c>
      <c r="B3737" s="32" t="s">
        <v>5369</v>
      </c>
      <c r="C3737" s="32" t="s">
        <v>7190</v>
      </c>
      <c r="D3737" s="32" t="s">
        <v>7191</v>
      </c>
      <c r="E3737" s="32" t="s">
        <v>7192</v>
      </c>
      <c r="F3737" s="32" t="s">
        <v>7193</v>
      </c>
      <c r="G3737" s="32" t="s">
        <v>7195</v>
      </c>
      <c r="H3737" s="32" t="s">
        <v>7196</v>
      </c>
      <c r="I3737" s="32" t="s">
        <v>265</v>
      </c>
      <c r="J3737" s="35">
        <v>0</v>
      </c>
      <c r="K3737" s="35">
        <v>0</v>
      </c>
      <c r="L3737" s="35">
        <v>0</v>
      </c>
      <c r="M3737" s="35">
        <v>0</v>
      </c>
      <c r="N3737" s="32" t="s">
        <v>17</v>
      </c>
      <c r="O3737" s="32" t="s">
        <v>18</v>
      </c>
      <c r="P3737" s="32">
        <v>1</v>
      </c>
      <c r="Q3737" s="32" t="s">
        <v>7194</v>
      </c>
    </row>
    <row r="3738" spans="1:17" x14ac:dyDescent="0.25">
      <c r="A3738" s="57">
        <v>42257.664291516201</v>
      </c>
      <c r="B3738" s="32" t="s">
        <v>5369</v>
      </c>
      <c r="C3738" s="32" t="s">
        <v>7190</v>
      </c>
      <c r="D3738" s="32" t="s">
        <v>7191</v>
      </c>
      <c r="E3738" s="32" t="s">
        <v>7192</v>
      </c>
      <c r="F3738" s="32" t="s">
        <v>7193</v>
      </c>
      <c r="G3738" s="32" t="s">
        <v>7195</v>
      </c>
      <c r="H3738" s="32" t="s">
        <v>7197</v>
      </c>
      <c r="I3738" s="32" t="s">
        <v>265</v>
      </c>
      <c r="J3738" s="35">
        <v>0</v>
      </c>
      <c r="K3738" s="35">
        <v>0</v>
      </c>
      <c r="L3738" s="35">
        <v>0</v>
      </c>
      <c r="M3738" s="35">
        <v>0</v>
      </c>
      <c r="N3738" s="32" t="s">
        <v>17</v>
      </c>
      <c r="O3738" s="32" t="s">
        <v>18</v>
      </c>
      <c r="P3738" s="32">
        <v>1</v>
      </c>
      <c r="Q3738" s="32" t="s">
        <v>7194</v>
      </c>
    </row>
    <row r="3739" spans="1:17" x14ac:dyDescent="0.25">
      <c r="A3739" s="57">
        <v>42257.672607870372</v>
      </c>
      <c r="B3739" s="32" t="s">
        <v>31</v>
      </c>
      <c r="C3739" s="32" t="s">
        <v>7198</v>
      </c>
      <c r="D3739" s="32" t="s">
        <v>7199</v>
      </c>
      <c r="E3739" s="32" t="s">
        <v>7200</v>
      </c>
      <c r="F3739" s="32" t="s">
        <v>7201</v>
      </c>
      <c r="G3739" s="32" t="s">
        <v>15</v>
      </c>
      <c r="H3739" s="32" t="s">
        <v>16</v>
      </c>
      <c r="I3739" s="32" t="s">
        <v>265</v>
      </c>
      <c r="J3739" s="35">
        <v>4200</v>
      </c>
      <c r="K3739" s="35">
        <v>0</v>
      </c>
      <c r="L3739" s="35">
        <v>0</v>
      </c>
      <c r="M3739" s="35">
        <v>0</v>
      </c>
      <c r="N3739" s="32" t="s">
        <v>17</v>
      </c>
      <c r="O3739" s="32" t="s">
        <v>18</v>
      </c>
      <c r="P3739" s="32">
        <v>1</v>
      </c>
      <c r="Q3739" s="32" t="s">
        <v>7202</v>
      </c>
    </row>
    <row r="3740" spans="1:17" x14ac:dyDescent="0.25">
      <c r="A3740" s="57">
        <v>42257.672607870372</v>
      </c>
      <c r="B3740" s="32" t="s">
        <v>31</v>
      </c>
      <c r="C3740" s="32" t="s">
        <v>7198</v>
      </c>
      <c r="D3740" s="32" t="s">
        <v>7199</v>
      </c>
      <c r="E3740" s="32" t="s">
        <v>7200</v>
      </c>
      <c r="F3740" s="32" t="s">
        <v>7201</v>
      </c>
      <c r="G3740" s="32" t="s">
        <v>7203</v>
      </c>
      <c r="H3740" s="32" t="s">
        <v>7204</v>
      </c>
      <c r="I3740" s="32" t="s">
        <v>265</v>
      </c>
      <c r="J3740" s="35">
        <v>0</v>
      </c>
      <c r="K3740" s="35">
        <v>0</v>
      </c>
      <c r="L3740" s="35">
        <v>0</v>
      </c>
      <c r="M3740" s="35">
        <v>0</v>
      </c>
      <c r="N3740" s="32" t="s">
        <v>17</v>
      </c>
      <c r="O3740" s="32" t="s">
        <v>18</v>
      </c>
      <c r="P3740" s="32">
        <v>1</v>
      </c>
      <c r="Q3740" s="32" t="s">
        <v>7202</v>
      </c>
    </row>
    <row r="3741" spans="1:17" x14ac:dyDescent="0.25">
      <c r="A3741" s="57">
        <v>42257.672607870372</v>
      </c>
      <c r="B3741" s="32" t="s">
        <v>31</v>
      </c>
      <c r="C3741" s="32" t="s">
        <v>7198</v>
      </c>
      <c r="D3741" s="32" t="s">
        <v>7199</v>
      </c>
      <c r="E3741" s="32" t="s">
        <v>7200</v>
      </c>
      <c r="F3741" s="32" t="s">
        <v>7201</v>
      </c>
      <c r="G3741" s="32" t="s">
        <v>7203</v>
      </c>
      <c r="H3741" s="32" t="s">
        <v>7205</v>
      </c>
      <c r="I3741" s="32" t="s">
        <v>265</v>
      </c>
      <c r="J3741" s="35">
        <v>0</v>
      </c>
      <c r="K3741" s="35">
        <v>0</v>
      </c>
      <c r="L3741" s="35">
        <v>0</v>
      </c>
      <c r="M3741" s="35">
        <v>0</v>
      </c>
      <c r="N3741" s="32" t="s">
        <v>17</v>
      </c>
      <c r="O3741" s="32" t="s">
        <v>18</v>
      </c>
      <c r="P3741" s="32">
        <v>1</v>
      </c>
      <c r="Q3741" s="32" t="s">
        <v>7202</v>
      </c>
    </row>
    <row r="3742" spans="1:17" x14ac:dyDescent="0.25">
      <c r="A3742" s="57">
        <v>42257.672607870372</v>
      </c>
      <c r="B3742" s="32" t="s">
        <v>31</v>
      </c>
      <c r="C3742" s="32" t="s">
        <v>7198</v>
      </c>
      <c r="D3742" s="32" t="s">
        <v>7199</v>
      </c>
      <c r="E3742" s="32" t="s">
        <v>7200</v>
      </c>
      <c r="F3742" s="32" t="s">
        <v>7201</v>
      </c>
      <c r="G3742" s="32" t="s">
        <v>7203</v>
      </c>
      <c r="H3742" s="32" t="s">
        <v>7206</v>
      </c>
      <c r="I3742" s="32" t="s">
        <v>265</v>
      </c>
      <c r="J3742" s="35">
        <v>0</v>
      </c>
      <c r="K3742" s="35">
        <v>0</v>
      </c>
      <c r="L3742" s="35">
        <v>0</v>
      </c>
      <c r="M3742" s="35">
        <v>0</v>
      </c>
      <c r="N3742" s="32" t="s">
        <v>17</v>
      </c>
      <c r="O3742" s="32" t="s">
        <v>18</v>
      </c>
      <c r="P3742" s="32">
        <v>1</v>
      </c>
      <c r="Q3742" s="32" t="s">
        <v>7202</v>
      </c>
    </row>
    <row r="3743" spans="1:17" x14ac:dyDescent="0.25">
      <c r="A3743" s="57">
        <v>42257.682035034719</v>
      </c>
      <c r="B3743" s="32" t="s">
        <v>68</v>
      </c>
      <c r="C3743" s="32" t="s">
        <v>5060</v>
      </c>
      <c r="D3743" s="32" t="s">
        <v>5061</v>
      </c>
      <c r="E3743" s="32" t="s">
        <v>7207</v>
      </c>
      <c r="F3743" s="32" t="s">
        <v>7208</v>
      </c>
      <c r="G3743" s="32" t="s">
        <v>15</v>
      </c>
      <c r="H3743" s="32" t="s">
        <v>16</v>
      </c>
      <c r="I3743" s="32" t="s">
        <v>260</v>
      </c>
      <c r="J3743" s="35">
        <v>5560</v>
      </c>
      <c r="K3743" s="35">
        <v>0</v>
      </c>
      <c r="L3743" s="35">
        <v>0</v>
      </c>
      <c r="M3743" s="35">
        <v>0</v>
      </c>
      <c r="N3743" s="32" t="s">
        <v>17</v>
      </c>
      <c r="O3743" s="32" t="s">
        <v>18</v>
      </c>
      <c r="P3743" s="32">
        <v>1</v>
      </c>
      <c r="Q3743" s="32"/>
    </row>
    <row r="3744" spans="1:17" x14ac:dyDescent="0.25">
      <c r="A3744" s="57">
        <v>42257.682035034719</v>
      </c>
      <c r="B3744" s="32" t="s">
        <v>68</v>
      </c>
      <c r="C3744" s="32" t="s">
        <v>5060</v>
      </c>
      <c r="D3744" s="32" t="s">
        <v>5061</v>
      </c>
      <c r="E3744" s="32" t="s">
        <v>7207</v>
      </c>
      <c r="F3744" s="32" t="s">
        <v>7208</v>
      </c>
      <c r="G3744" s="32" t="s">
        <v>1093</v>
      </c>
      <c r="H3744" s="32" t="s">
        <v>7209</v>
      </c>
      <c r="I3744" s="32" t="s">
        <v>260</v>
      </c>
      <c r="J3744" s="35">
        <v>0</v>
      </c>
      <c r="K3744" s="35">
        <v>0</v>
      </c>
      <c r="L3744" s="35">
        <v>0</v>
      </c>
      <c r="M3744" s="35">
        <v>0</v>
      </c>
      <c r="N3744" s="32" t="s">
        <v>17</v>
      </c>
      <c r="O3744" s="32" t="s">
        <v>18</v>
      </c>
      <c r="P3744" s="32">
        <v>1</v>
      </c>
      <c r="Q3744" s="32"/>
    </row>
    <row r="3745" spans="1:17" x14ac:dyDescent="0.25">
      <c r="A3745" s="57">
        <v>42257.682035034719</v>
      </c>
      <c r="B3745" s="32" t="s">
        <v>68</v>
      </c>
      <c r="C3745" s="32" t="s">
        <v>5060</v>
      </c>
      <c r="D3745" s="32" t="s">
        <v>5061</v>
      </c>
      <c r="E3745" s="32" t="s">
        <v>7207</v>
      </c>
      <c r="F3745" s="32" t="s">
        <v>7208</v>
      </c>
      <c r="G3745" s="32" t="s">
        <v>1093</v>
      </c>
      <c r="H3745" s="32" t="s">
        <v>7210</v>
      </c>
      <c r="I3745" s="32" t="s">
        <v>260</v>
      </c>
      <c r="J3745" s="35">
        <v>0</v>
      </c>
      <c r="K3745" s="35">
        <v>0</v>
      </c>
      <c r="L3745" s="35">
        <v>0</v>
      </c>
      <c r="M3745" s="35">
        <v>0</v>
      </c>
      <c r="N3745" s="32" t="s">
        <v>17</v>
      </c>
      <c r="O3745" s="32" t="s">
        <v>18</v>
      </c>
      <c r="P3745" s="32">
        <v>1</v>
      </c>
      <c r="Q3745" s="32"/>
    </row>
    <row r="3746" spans="1:17" x14ac:dyDescent="0.25">
      <c r="A3746" s="57">
        <v>42257.682035034719</v>
      </c>
      <c r="B3746" s="32" t="s">
        <v>68</v>
      </c>
      <c r="C3746" s="32" t="s">
        <v>5060</v>
      </c>
      <c r="D3746" s="32" t="s">
        <v>5061</v>
      </c>
      <c r="E3746" s="32" t="s">
        <v>7207</v>
      </c>
      <c r="F3746" s="32" t="s">
        <v>7208</v>
      </c>
      <c r="G3746" s="32" t="s">
        <v>469</v>
      </c>
      <c r="H3746" s="32" t="s">
        <v>7211</v>
      </c>
      <c r="I3746" s="32" t="s">
        <v>260</v>
      </c>
      <c r="J3746" s="35">
        <v>0</v>
      </c>
      <c r="K3746" s="35">
        <v>0</v>
      </c>
      <c r="L3746" s="35">
        <v>0</v>
      </c>
      <c r="M3746" s="35">
        <v>0</v>
      </c>
      <c r="N3746" s="32" t="s">
        <v>17</v>
      </c>
      <c r="O3746" s="32" t="s">
        <v>18</v>
      </c>
      <c r="P3746" s="32">
        <v>1</v>
      </c>
      <c r="Q3746" s="32"/>
    </row>
    <row r="3747" spans="1:17" x14ac:dyDescent="0.25">
      <c r="A3747" s="57">
        <v>42257.682035034719</v>
      </c>
      <c r="B3747" s="32" t="s">
        <v>68</v>
      </c>
      <c r="C3747" s="32" t="s">
        <v>5060</v>
      </c>
      <c r="D3747" s="32" t="s">
        <v>5061</v>
      </c>
      <c r="E3747" s="32" t="s">
        <v>7207</v>
      </c>
      <c r="F3747" s="32" t="s">
        <v>7208</v>
      </c>
      <c r="G3747" s="32" t="s">
        <v>469</v>
      </c>
      <c r="H3747" s="32" t="s">
        <v>7212</v>
      </c>
      <c r="I3747" s="32" t="s">
        <v>260</v>
      </c>
      <c r="J3747" s="35">
        <v>0</v>
      </c>
      <c r="K3747" s="35">
        <v>0</v>
      </c>
      <c r="L3747" s="35">
        <v>0</v>
      </c>
      <c r="M3747" s="35">
        <v>0</v>
      </c>
      <c r="N3747" s="32" t="s">
        <v>17</v>
      </c>
      <c r="O3747" s="32" t="s">
        <v>18</v>
      </c>
      <c r="P3747" s="32">
        <v>1</v>
      </c>
      <c r="Q3747" s="32"/>
    </row>
    <row r="3748" spans="1:17" x14ac:dyDescent="0.25">
      <c r="A3748" s="57">
        <v>42257.682035034719</v>
      </c>
      <c r="B3748" s="32" t="s">
        <v>68</v>
      </c>
      <c r="C3748" s="32" t="s">
        <v>5060</v>
      </c>
      <c r="D3748" s="32" t="s">
        <v>5061</v>
      </c>
      <c r="E3748" s="32" t="s">
        <v>7207</v>
      </c>
      <c r="F3748" s="32" t="s">
        <v>7208</v>
      </c>
      <c r="G3748" s="32" t="s">
        <v>728</v>
      </c>
      <c r="H3748" s="32" t="s">
        <v>7213</v>
      </c>
      <c r="I3748" s="32" t="s">
        <v>260</v>
      </c>
      <c r="J3748" s="35">
        <v>0</v>
      </c>
      <c r="K3748" s="35">
        <v>0</v>
      </c>
      <c r="L3748" s="35">
        <v>0</v>
      </c>
      <c r="M3748" s="35">
        <v>0</v>
      </c>
      <c r="N3748" s="32" t="s">
        <v>17</v>
      </c>
      <c r="O3748" s="32" t="s">
        <v>18</v>
      </c>
      <c r="P3748" s="32">
        <v>1</v>
      </c>
      <c r="Q3748" s="32"/>
    </row>
    <row r="3749" spans="1:17" x14ac:dyDescent="0.25">
      <c r="A3749" s="57">
        <v>42257.682035034719</v>
      </c>
      <c r="B3749" s="32" t="s">
        <v>68</v>
      </c>
      <c r="C3749" s="32" t="s">
        <v>5060</v>
      </c>
      <c r="D3749" s="32" t="s">
        <v>5061</v>
      </c>
      <c r="E3749" s="32" t="s">
        <v>7207</v>
      </c>
      <c r="F3749" s="32" t="s">
        <v>7208</v>
      </c>
      <c r="G3749" s="32" t="s">
        <v>461</v>
      </c>
      <c r="H3749" s="32" t="s">
        <v>7214</v>
      </c>
      <c r="I3749" s="32" t="s">
        <v>260</v>
      </c>
      <c r="J3749" s="35">
        <v>0</v>
      </c>
      <c r="K3749" s="35">
        <v>0</v>
      </c>
      <c r="L3749" s="35">
        <v>0</v>
      </c>
      <c r="M3749" s="35">
        <v>0</v>
      </c>
      <c r="N3749" s="32" t="s">
        <v>17</v>
      </c>
      <c r="O3749" s="32" t="s">
        <v>18</v>
      </c>
      <c r="P3749" s="32">
        <v>1</v>
      </c>
      <c r="Q3749" s="32"/>
    </row>
    <row r="3750" spans="1:17" x14ac:dyDescent="0.25">
      <c r="A3750" s="57">
        <v>42257.682035034719</v>
      </c>
      <c r="B3750" s="32" t="s">
        <v>68</v>
      </c>
      <c r="C3750" s="32" t="s">
        <v>5060</v>
      </c>
      <c r="D3750" s="32" t="s">
        <v>5061</v>
      </c>
      <c r="E3750" s="32" t="s">
        <v>7207</v>
      </c>
      <c r="F3750" s="32" t="s">
        <v>7208</v>
      </c>
      <c r="G3750" s="32" t="s">
        <v>731</v>
      </c>
      <c r="H3750" s="32" t="s">
        <v>7215</v>
      </c>
      <c r="I3750" s="32" t="s">
        <v>260</v>
      </c>
      <c r="J3750" s="35">
        <v>0</v>
      </c>
      <c r="K3750" s="35">
        <v>0</v>
      </c>
      <c r="L3750" s="35">
        <v>0</v>
      </c>
      <c r="M3750" s="35">
        <v>0</v>
      </c>
      <c r="N3750" s="32" t="s">
        <v>17</v>
      </c>
      <c r="O3750" s="32" t="s">
        <v>18</v>
      </c>
      <c r="P3750" s="32">
        <v>1</v>
      </c>
      <c r="Q3750" s="32"/>
    </row>
    <row r="3751" spans="1:17" x14ac:dyDescent="0.25">
      <c r="A3751" s="57">
        <v>42257.682035034719</v>
      </c>
      <c r="B3751" s="32" t="s">
        <v>68</v>
      </c>
      <c r="C3751" s="32" t="s">
        <v>5060</v>
      </c>
      <c r="D3751" s="32" t="s">
        <v>5061</v>
      </c>
      <c r="E3751" s="32" t="s">
        <v>7207</v>
      </c>
      <c r="F3751" s="32" t="s">
        <v>7208</v>
      </c>
      <c r="G3751" s="32" t="s">
        <v>731</v>
      </c>
      <c r="H3751" s="32" t="s">
        <v>7216</v>
      </c>
      <c r="I3751" s="32" t="s">
        <v>260</v>
      </c>
      <c r="J3751" s="35">
        <v>0</v>
      </c>
      <c r="K3751" s="35">
        <v>0</v>
      </c>
      <c r="L3751" s="35">
        <v>0</v>
      </c>
      <c r="M3751" s="35">
        <v>0</v>
      </c>
      <c r="N3751" s="32" t="s">
        <v>17</v>
      </c>
      <c r="O3751" s="32" t="s">
        <v>18</v>
      </c>
      <c r="P3751" s="32">
        <v>1</v>
      </c>
      <c r="Q3751" s="32"/>
    </row>
    <row r="3752" spans="1:17" x14ac:dyDescent="0.25">
      <c r="A3752" s="57">
        <v>42257.682035034719</v>
      </c>
      <c r="B3752" s="32" t="s">
        <v>68</v>
      </c>
      <c r="C3752" s="32" t="s">
        <v>5060</v>
      </c>
      <c r="D3752" s="32" t="s">
        <v>5061</v>
      </c>
      <c r="E3752" s="32" t="s">
        <v>7207</v>
      </c>
      <c r="F3752" s="32" t="s">
        <v>7208</v>
      </c>
      <c r="G3752" s="32" t="s">
        <v>731</v>
      </c>
      <c r="H3752" s="32" t="s">
        <v>7217</v>
      </c>
      <c r="I3752" s="32" t="s">
        <v>260</v>
      </c>
      <c r="J3752" s="35">
        <v>0</v>
      </c>
      <c r="K3752" s="35">
        <v>0</v>
      </c>
      <c r="L3752" s="35">
        <v>0</v>
      </c>
      <c r="M3752" s="35">
        <v>0</v>
      </c>
      <c r="N3752" s="32" t="s">
        <v>17</v>
      </c>
      <c r="O3752" s="32" t="s">
        <v>18</v>
      </c>
      <c r="P3752" s="32">
        <v>1</v>
      </c>
      <c r="Q3752" s="32"/>
    </row>
    <row r="3753" spans="1:17" x14ac:dyDescent="0.25">
      <c r="A3753" s="57">
        <v>42257.682035034719</v>
      </c>
      <c r="B3753" s="32" t="s">
        <v>68</v>
      </c>
      <c r="C3753" s="32" t="s">
        <v>5060</v>
      </c>
      <c r="D3753" s="32" t="s">
        <v>5061</v>
      </c>
      <c r="E3753" s="32" t="s">
        <v>7207</v>
      </c>
      <c r="F3753" s="32" t="s">
        <v>7208</v>
      </c>
      <c r="G3753" s="32" t="s">
        <v>731</v>
      </c>
      <c r="H3753" s="32" t="s">
        <v>7218</v>
      </c>
      <c r="I3753" s="32" t="s">
        <v>260</v>
      </c>
      <c r="J3753" s="35">
        <v>0</v>
      </c>
      <c r="K3753" s="35">
        <v>0</v>
      </c>
      <c r="L3753" s="35">
        <v>0</v>
      </c>
      <c r="M3753" s="35">
        <v>0</v>
      </c>
      <c r="N3753" s="32" t="s">
        <v>17</v>
      </c>
      <c r="O3753" s="32" t="s">
        <v>18</v>
      </c>
      <c r="P3753" s="32">
        <v>1</v>
      </c>
      <c r="Q3753" s="32"/>
    </row>
    <row r="3754" spans="1:17" x14ac:dyDescent="0.25">
      <c r="A3754" s="57">
        <v>42257.682828969904</v>
      </c>
      <c r="B3754" s="32" t="s">
        <v>284</v>
      </c>
      <c r="C3754" s="32" t="s">
        <v>453</v>
      </c>
      <c r="D3754" s="32" t="s">
        <v>452</v>
      </c>
      <c r="E3754" s="32" t="s">
        <v>7219</v>
      </c>
      <c r="F3754" s="32" t="s">
        <v>7220</v>
      </c>
      <c r="G3754" s="32" t="s">
        <v>15</v>
      </c>
      <c r="H3754" s="32" t="s">
        <v>16</v>
      </c>
      <c r="I3754" s="32" t="s">
        <v>757</v>
      </c>
      <c r="J3754" s="35">
        <v>8200</v>
      </c>
      <c r="K3754" s="35">
        <v>0</v>
      </c>
      <c r="L3754" s="35">
        <v>0</v>
      </c>
      <c r="M3754" s="35">
        <v>0</v>
      </c>
      <c r="N3754" s="32" t="s">
        <v>17</v>
      </c>
      <c r="O3754" s="32" t="s">
        <v>18</v>
      </c>
      <c r="P3754" s="32">
        <v>1</v>
      </c>
      <c r="Q3754" s="32"/>
    </row>
    <row r="3755" spans="1:17" x14ac:dyDescent="0.25">
      <c r="A3755" s="57">
        <v>42257.682828969904</v>
      </c>
      <c r="B3755" s="32" t="s">
        <v>284</v>
      </c>
      <c r="C3755" s="32" t="s">
        <v>453</v>
      </c>
      <c r="D3755" s="32" t="s">
        <v>452</v>
      </c>
      <c r="E3755" s="32" t="s">
        <v>7219</v>
      </c>
      <c r="F3755" s="32" t="s">
        <v>7220</v>
      </c>
      <c r="G3755" s="32" t="s">
        <v>28</v>
      </c>
      <c r="H3755" s="32" t="s">
        <v>7221</v>
      </c>
      <c r="I3755" s="32" t="s">
        <v>757</v>
      </c>
      <c r="J3755" s="35">
        <v>0</v>
      </c>
      <c r="K3755" s="35">
        <v>0</v>
      </c>
      <c r="L3755" s="35">
        <v>0</v>
      </c>
      <c r="M3755" s="35">
        <v>0</v>
      </c>
      <c r="N3755" s="32" t="s">
        <v>17</v>
      </c>
      <c r="O3755" s="32" t="s">
        <v>18</v>
      </c>
      <c r="P3755" s="32">
        <v>1</v>
      </c>
      <c r="Q3755" s="32"/>
    </row>
    <row r="3756" spans="1:17" x14ac:dyDescent="0.25">
      <c r="A3756" s="57">
        <v>42257.685750497687</v>
      </c>
      <c r="B3756" s="32" t="s">
        <v>21</v>
      </c>
      <c r="C3756" s="32" t="s">
        <v>5062</v>
      </c>
      <c r="D3756" s="32" t="s">
        <v>5063</v>
      </c>
      <c r="E3756" s="32" t="s">
        <v>7222</v>
      </c>
      <c r="F3756" s="32" t="s">
        <v>7223</v>
      </c>
      <c r="G3756" s="32" t="s">
        <v>15</v>
      </c>
      <c r="H3756" s="32" t="s">
        <v>16</v>
      </c>
      <c r="I3756" s="32" t="s">
        <v>260</v>
      </c>
      <c r="J3756" s="35">
        <v>2832.5</v>
      </c>
      <c r="K3756" s="35">
        <v>0</v>
      </c>
      <c r="L3756" s="35">
        <v>0</v>
      </c>
      <c r="M3756" s="35">
        <v>0</v>
      </c>
      <c r="N3756" s="32" t="s">
        <v>17</v>
      </c>
      <c r="O3756" s="32" t="s">
        <v>20</v>
      </c>
      <c r="P3756" s="32">
        <v>1</v>
      </c>
      <c r="Q3756" s="32" t="s">
        <v>5064</v>
      </c>
    </row>
    <row r="3757" spans="1:17" x14ac:dyDescent="0.25">
      <c r="A3757" s="57">
        <v>42257.687256446756</v>
      </c>
      <c r="B3757" s="32" t="s">
        <v>70</v>
      </c>
      <c r="C3757" s="32" t="s">
        <v>7224</v>
      </c>
      <c r="D3757" s="32" t="s">
        <v>2198</v>
      </c>
      <c r="E3757" s="32" t="s">
        <v>7225</v>
      </c>
      <c r="F3757" s="32" t="s">
        <v>7226</v>
      </c>
      <c r="G3757" s="32" t="s">
        <v>15</v>
      </c>
      <c r="H3757" s="32" t="s">
        <v>16</v>
      </c>
      <c r="I3757" s="32" t="s">
        <v>265</v>
      </c>
      <c r="J3757" s="35">
        <v>26768.75</v>
      </c>
      <c r="K3757" s="35">
        <v>0</v>
      </c>
      <c r="L3757" s="35">
        <v>0</v>
      </c>
      <c r="M3757" s="35">
        <v>0</v>
      </c>
      <c r="N3757" s="32" t="s">
        <v>17</v>
      </c>
      <c r="O3757" s="32" t="s">
        <v>20</v>
      </c>
      <c r="P3757" s="32">
        <v>1</v>
      </c>
      <c r="Q3757" s="32" t="s">
        <v>7227</v>
      </c>
    </row>
    <row r="3758" spans="1:17" x14ac:dyDescent="0.25">
      <c r="A3758" s="57">
        <v>42257.695085763888</v>
      </c>
      <c r="B3758" s="32"/>
      <c r="C3758" s="32" t="s">
        <v>1068</v>
      </c>
      <c r="D3758" s="32" t="s">
        <v>334</v>
      </c>
      <c r="E3758" s="32" t="s">
        <v>7228</v>
      </c>
      <c r="F3758" s="32" t="s">
        <v>7229</v>
      </c>
      <c r="G3758" s="32" t="s">
        <v>58</v>
      </c>
      <c r="H3758" s="32" t="s">
        <v>59</v>
      </c>
      <c r="I3758" s="32" t="s">
        <v>2006</v>
      </c>
      <c r="J3758" s="35">
        <v>0</v>
      </c>
      <c r="K3758" s="35">
        <v>0</v>
      </c>
      <c r="L3758" s="35">
        <v>0</v>
      </c>
      <c r="M3758" s="35">
        <v>0</v>
      </c>
      <c r="N3758" s="32" t="s">
        <v>19</v>
      </c>
      <c r="O3758" s="32" t="s">
        <v>322</v>
      </c>
      <c r="P3758" s="32">
        <v>0</v>
      </c>
      <c r="Q3758" s="32"/>
    </row>
    <row r="3759" spans="1:17" x14ac:dyDescent="0.25">
      <c r="A3759" s="57">
        <v>42257.700869872686</v>
      </c>
      <c r="B3759" s="32"/>
      <c r="C3759" s="32"/>
      <c r="D3759" s="32"/>
      <c r="E3759" s="32" t="s">
        <v>7230</v>
      </c>
      <c r="F3759" s="32" t="s">
        <v>7231</v>
      </c>
      <c r="G3759" s="32" t="s">
        <v>333</v>
      </c>
      <c r="H3759" s="32" t="s">
        <v>332</v>
      </c>
      <c r="I3759" s="32" t="s">
        <v>2006</v>
      </c>
      <c r="J3759" s="35">
        <v>0</v>
      </c>
      <c r="K3759" s="35">
        <v>0</v>
      </c>
      <c r="L3759" s="35">
        <v>0</v>
      </c>
      <c r="M3759" s="35">
        <v>0</v>
      </c>
      <c r="N3759" s="32" t="s">
        <v>19</v>
      </c>
      <c r="O3759" s="32"/>
      <c r="P3759" s="32">
        <v>0.5</v>
      </c>
      <c r="Q3759" s="32"/>
    </row>
    <row r="3760" spans="1:17" x14ac:dyDescent="0.25">
      <c r="A3760" s="57">
        <v>42257.703285844909</v>
      </c>
      <c r="B3760" s="32"/>
      <c r="C3760" s="32"/>
      <c r="D3760" s="32"/>
      <c r="E3760" s="32" t="s">
        <v>7232</v>
      </c>
      <c r="F3760" s="32" t="s">
        <v>7233</v>
      </c>
      <c r="G3760" s="32" t="s">
        <v>333</v>
      </c>
      <c r="H3760" s="32" t="s">
        <v>332</v>
      </c>
      <c r="I3760" s="32" t="s">
        <v>2006</v>
      </c>
      <c r="J3760" s="35">
        <v>0</v>
      </c>
      <c r="K3760" s="35">
        <v>0</v>
      </c>
      <c r="L3760" s="35">
        <v>0</v>
      </c>
      <c r="M3760" s="35">
        <v>0</v>
      </c>
      <c r="N3760" s="32" t="s">
        <v>19</v>
      </c>
      <c r="O3760" s="32"/>
      <c r="P3760" s="32">
        <v>0.5</v>
      </c>
      <c r="Q3760" s="32"/>
    </row>
    <row r="3761" spans="1:17" x14ac:dyDescent="0.25">
      <c r="A3761" s="57">
        <v>42257.703945451387</v>
      </c>
      <c r="B3761" s="32" t="s">
        <v>21</v>
      </c>
      <c r="C3761" s="32" t="s">
        <v>4666</v>
      </c>
      <c r="D3761" s="32" t="s">
        <v>334</v>
      </c>
      <c r="E3761" s="32" t="s">
        <v>4588</v>
      </c>
      <c r="F3761" s="32" t="s">
        <v>7234</v>
      </c>
      <c r="G3761" s="32" t="s">
        <v>367</v>
      </c>
      <c r="H3761" s="32" t="s">
        <v>366</v>
      </c>
      <c r="I3761" s="32" t="s">
        <v>2007</v>
      </c>
      <c r="J3761" s="35">
        <v>0</v>
      </c>
      <c r="K3761" s="35">
        <v>0</v>
      </c>
      <c r="L3761" s="35">
        <v>14.25</v>
      </c>
      <c r="M3761" s="35">
        <v>0</v>
      </c>
      <c r="N3761" s="32" t="s">
        <v>19</v>
      </c>
      <c r="O3761" s="32" t="s">
        <v>41</v>
      </c>
      <c r="P3761" s="32">
        <v>1</v>
      </c>
      <c r="Q3761" s="32" t="s">
        <v>7235</v>
      </c>
    </row>
    <row r="3762" spans="1:17" x14ac:dyDescent="0.25">
      <c r="A3762" s="57">
        <v>42257.703945451387</v>
      </c>
      <c r="B3762" s="32" t="s">
        <v>21</v>
      </c>
      <c r="C3762" s="32" t="s">
        <v>4666</v>
      </c>
      <c r="D3762" s="32" t="s">
        <v>334</v>
      </c>
      <c r="E3762" s="32" t="s">
        <v>4588</v>
      </c>
      <c r="F3762" s="32" t="s">
        <v>7234</v>
      </c>
      <c r="G3762" s="32" t="s">
        <v>367</v>
      </c>
      <c r="H3762" s="32" t="s">
        <v>366</v>
      </c>
      <c r="I3762" s="32" t="s">
        <v>2007</v>
      </c>
      <c r="J3762" s="35">
        <v>0</v>
      </c>
      <c r="K3762" s="35">
        <v>0</v>
      </c>
      <c r="L3762" s="35">
        <v>14.25</v>
      </c>
      <c r="M3762" s="35">
        <v>0</v>
      </c>
      <c r="N3762" s="32" t="s">
        <v>19</v>
      </c>
      <c r="O3762" s="32" t="s">
        <v>41</v>
      </c>
      <c r="P3762" s="32">
        <v>1</v>
      </c>
      <c r="Q3762" s="32" t="s">
        <v>7235</v>
      </c>
    </row>
    <row r="3763" spans="1:17" x14ac:dyDescent="0.25">
      <c r="A3763" s="57">
        <v>42257.703945451387</v>
      </c>
      <c r="B3763" s="32" t="s">
        <v>21</v>
      </c>
      <c r="C3763" s="32" t="s">
        <v>4666</v>
      </c>
      <c r="D3763" s="32" t="s">
        <v>334</v>
      </c>
      <c r="E3763" s="32" t="s">
        <v>4588</v>
      </c>
      <c r="F3763" s="32" t="s">
        <v>7234</v>
      </c>
      <c r="G3763" s="32" t="s">
        <v>367</v>
      </c>
      <c r="H3763" s="32" t="s">
        <v>366</v>
      </c>
      <c r="I3763" s="32" t="s">
        <v>2007</v>
      </c>
      <c r="J3763" s="35">
        <v>0</v>
      </c>
      <c r="K3763" s="35">
        <v>0</v>
      </c>
      <c r="L3763" s="35">
        <v>14.25</v>
      </c>
      <c r="M3763" s="35">
        <v>0</v>
      </c>
      <c r="N3763" s="32" t="s">
        <v>19</v>
      </c>
      <c r="O3763" s="32" t="s">
        <v>41</v>
      </c>
      <c r="P3763" s="32">
        <v>1</v>
      </c>
      <c r="Q3763" s="32" t="s">
        <v>7235</v>
      </c>
    </row>
    <row r="3764" spans="1:17" x14ac:dyDescent="0.25">
      <c r="A3764" s="57">
        <v>42257.703945451387</v>
      </c>
      <c r="B3764" s="32" t="s">
        <v>21</v>
      </c>
      <c r="C3764" s="32" t="s">
        <v>4666</v>
      </c>
      <c r="D3764" s="32" t="s">
        <v>334</v>
      </c>
      <c r="E3764" s="32" t="s">
        <v>4588</v>
      </c>
      <c r="F3764" s="32" t="s">
        <v>7234</v>
      </c>
      <c r="G3764" s="32" t="s">
        <v>367</v>
      </c>
      <c r="H3764" s="32" t="s">
        <v>366</v>
      </c>
      <c r="I3764" s="32" t="s">
        <v>2007</v>
      </c>
      <c r="J3764" s="35">
        <v>0</v>
      </c>
      <c r="K3764" s="35">
        <v>0</v>
      </c>
      <c r="L3764" s="35">
        <v>14.25</v>
      </c>
      <c r="M3764" s="35">
        <v>0</v>
      </c>
      <c r="N3764" s="32" t="s">
        <v>19</v>
      </c>
      <c r="O3764" s="32" t="s">
        <v>41</v>
      </c>
      <c r="P3764" s="32">
        <v>1</v>
      </c>
      <c r="Q3764" s="32" t="s">
        <v>7235</v>
      </c>
    </row>
    <row r="3765" spans="1:17" x14ac:dyDescent="0.25">
      <c r="A3765" s="57">
        <v>42257.703945451387</v>
      </c>
      <c r="B3765" s="32" t="s">
        <v>21</v>
      </c>
      <c r="C3765" s="32" t="s">
        <v>4666</v>
      </c>
      <c r="D3765" s="32" t="s">
        <v>334</v>
      </c>
      <c r="E3765" s="32" t="s">
        <v>4588</v>
      </c>
      <c r="F3765" s="32" t="s">
        <v>7234</v>
      </c>
      <c r="G3765" s="32" t="s">
        <v>367</v>
      </c>
      <c r="H3765" s="32" t="s">
        <v>366</v>
      </c>
      <c r="I3765" s="32" t="s">
        <v>2007</v>
      </c>
      <c r="J3765" s="35">
        <v>0</v>
      </c>
      <c r="K3765" s="35">
        <v>0</v>
      </c>
      <c r="L3765" s="35">
        <v>14.25</v>
      </c>
      <c r="M3765" s="35">
        <v>0</v>
      </c>
      <c r="N3765" s="32" t="s">
        <v>19</v>
      </c>
      <c r="O3765" s="32" t="s">
        <v>41</v>
      </c>
      <c r="P3765" s="32">
        <v>1</v>
      </c>
      <c r="Q3765" s="32" t="s">
        <v>7235</v>
      </c>
    </row>
    <row r="3766" spans="1:17" x14ac:dyDescent="0.25">
      <c r="A3766" s="57">
        <v>42257.703945451387</v>
      </c>
      <c r="B3766" s="32" t="s">
        <v>21</v>
      </c>
      <c r="C3766" s="32" t="s">
        <v>4666</v>
      </c>
      <c r="D3766" s="32" t="s">
        <v>334</v>
      </c>
      <c r="E3766" s="32" t="s">
        <v>4588</v>
      </c>
      <c r="F3766" s="32" t="s">
        <v>7234</v>
      </c>
      <c r="G3766" s="32" t="s">
        <v>367</v>
      </c>
      <c r="H3766" s="32" t="s">
        <v>366</v>
      </c>
      <c r="I3766" s="32" t="s">
        <v>2007</v>
      </c>
      <c r="J3766" s="35">
        <v>0</v>
      </c>
      <c r="K3766" s="35">
        <v>0</v>
      </c>
      <c r="L3766" s="35">
        <v>14.25</v>
      </c>
      <c r="M3766" s="35">
        <v>0</v>
      </c>
      <c r="N3766" s="32" t="s">
        <v>19</v>
      </c>
      <c r="O3766" s="32" t="s">
        <v>41</v>
      </c>
      <c r="P3766" s="32">
        <v>1</v>
      </c>
      <c r="Q3766" s="32" t="s">
        <v>7235</v>
      </c>
    </row>
    <row r="3767" spans="1:17" x14ac:dyDescent="0.25">
      <c r="A3767" s="57">
        <v>42257.703945451387</v>
      </c>
      <c r="B3767" s="32" t="s">
        <v>21</v>
      </c>
      <c r="C3767" s="32" t="s">
        <v>4666</v>
      </c>
      <c r="D3767" s="32" t="s">
        <v>334</v>
      </c>
      <c r="E3767" s="32" t="s">
        <v>4588</v>
      </c>
      <c r="F3767" s="32" t="s">
        <v>7234</v>
      </c>
      <c r="G3767" s="32" t="s">
        <v>367</v>
      </c>
      <c r="H3767" s="32" t="s">
        <v>366</v>
      </c>
      <c r="I3767" s="32" t="s">
        <v>2007</v>
      </c>
      <c r="J3767" s="35">
        <v>0</v>
      </c>
      <c r="K3767" s="35">
        <v>0</v>
      </c>
      <c r="L3767" s="35">
        <v>14.25</v>
      </c>
      <c r="M3767" s="35">
        <v>0</v>
      </c>
      <c r="N3767" s="32" t="s">
        <v>19</v>
      </c>
      <c r="O3767" s="32" t="s">
        <v>41</v>
      </c>
      <c r="P3767" s="32">
        <v>1</v>
      </c>
      <c r="Q3767" s="32" t="s">
        <v>7235</v>
      </c>
    </row>
    <row r="3768" spans="1:17" x14ac:dyDescent="0.25">
      <c r="A3768" s="57">
        <v>42257.705586805554</v>
      </c>
      <c r="B3768" s="32" t="s">
        <v>21</v>
      </c>
      <c r="C3768" s="32" t="s">
        <v>2092</v>
      </c>
      <c r="D3768" s="32" t="s">
        <v>334</v>
      </c>
      <c r="E3768" s="32" t="s">
        <v>5776</v>
      </c>
      <c r="F3768" s="32" t="s">
        <v>7236</v>
      </c>
      <c r="G3768" s="32" t="s">
        <v>367</v>
      </c>
      <c r="H3768" s="32" t="s">
        <v>366</v>
      </c>
      <c r="I3768" s="32" t="s">
        <v>2007</v>
      </c>
      <c r="J3768" s="35">
        <v>0</v>
      </c>
      <c r="K3768" s="35">
        <v>0</v>
      </c>
      <c r="L3768" s="35">
        <v>14.25</v>
      </c>
      <c r="M3768" s="35">
        <v>0</v>
      </c>
      <c r="N3768" s="32" t="s">
        <v>19</v>
      </c>
      <c r="O3768" s="32" t="s">
        <v>41</v>
      </c>
      <c r="P3768" s="32">
        <v>1</v>
      </c>
      <c r="Q3768" s="32" t="s">
        <v>5657</v>
      </c>
    </row>
    <row r="3769" spans="1:17" s="32" customFormat="1" x14ac:dyDescent="0.25">
      <c r="A3769" s="57">
        <v>42257.705905868053</v>
      </c>
      <c r="B3769" s="32" t="s">
        <v>21</v>
      </c>
      <c r="C3769" s="32" t="s">
        <v>5005</v>
      </c>
      <c r="D3769" s="32" t="s">
        <v>334</v>
      </c>
      <c r="E3769" s="32" t="s">
        <v>5913</v>
      </c>
      <c r="F3769" s="32" t="s">
        <v>7237</v>
      </c>
      <c r="G3769" s="32" t="s">
        <v>367</v>
      </c>
      <c r="H3769" s="32" t="s">
        <v>366</v>
      </c>
      <c r="I3769" s="32" t="s">
        <v>2007</v>
      </c>
      <c r="J3769" s="35">
        <v>0</v>
      </c>
      <c r="K3769" s="35">
        <v>0</v>
      </c>
      <c r="L3769" s="35">
        <v>14.25</v>
      </c>
      <c r="M3769" s="35">
        <v>0</v>
      </c>
      <c r="N3769" s="32" t="s">
        <v>19</v>
      </c>
      <c r="O3769" s="32" t="s">
        <v>41</v>
      </c>
      <c r="P3769" s="32">
        <v>1</v>
      </c>
      <c r="Q3769" s="32" t="s">
        <v>5006</v>
      </c>
    </row>
    <row r="3770" spans="1:17" s="32" customFormat="1" x14ac:dyDescent="0.25">
      <c r="A3770" s="57">
        <v>42257.705905868053</v>
      </c>
      <c r="B3770" s="32" t="s">
        <v>21</v>
      </c>
      <c r="C3770" s="32" t="s">
        <v>5005</v>
      </c>
      <c r="D3770" s="32" t="s">
        <v>334</v>
      </c>
      <c r="E3770" s="32" t="s">
        <v>5913</v>
      </c>
      <c r="F3770" s="32" t="s">
        <v>7237</v>
      </c>
      <c r="G3770" s="32" t="s">
        <v>367</v>
      </c>
      <c r="H3770" s="32" t="s">
        <v>366</v>
      </c>
      <c r="I3770" s="32" t="s">
        <v>2007</v>
      </c>
      <c r="J3770" s="35">
        <v>0</v>
      </c>
      <c r="K3770" s="35">
        <v>0</v>
      </c>
      <c r="L3770" s="35">
        <v>14.25</v>
      </c>
      <c r="M3770" s="35">
        <v>0</v>
      </c>
      <c r="N3770" s="32" t="s">
        <v>19</v>
      </c>
      <c r="O3770" s="32" t="s">
        <v>41</v>
      </c>
      <c r="P3770" s="32">
        <v>1</v>
      </c>
      <c r="Q3770" s="32" t="s">
        <v>5006</v>
      </c>
    </row>
    <row r="3771" spans="1:17" s="32" customFormat="1" x14ac:dyDescent="0.25">
      <c r="A3771" s="57">
        <v>42257.708024270833</v>
      </c>
      <c r="B3771" s="32" t="s">
        <v>21</v>
      </c>
      <c r="C3771" s="32" t="s">
        <v>2302</v>
      </c>
      <c r="D3771" s="32" t="s">
        <v>334</v>
      </c>
      <c r="E3771" s="32" t="s">
        <v>5777</v>
      </c>
      <c r="F3771" s="32" t="s">
        <v>7238</v>
      </c>
      <c r="G3771" s="32" t="s">
        <v>367</v>
      </c>
      <c r="H3771" s="32" t="s">
        <v>366</v>
      </c>
      <c r="I3771" s="32" t="s">
        <v>2007</v>
      </c>
      <c r="J3771" s="35">
        <v>0</v>
      </c>
      <c r="K3771" s="35">
        <v>0</v>
      </c>
      <c r="L3771" s="35">
        <v>14.25</v>
      </c>
      <c r="M3771" s="35">
        <v>0</v>
      </c>
      <c r="N3771" s="32" t="s">
        <v>19</v>
      </c>
      <c r="O3771" s="32" t="s">
        <v>41</v>
      </c>
      <c r="P3771" s="32">
        <v>1</v>
      </c>
      <c r="Q3771" s="32" t="s">
        <v>5655</v>
      </c>
    </row>
    <row r="3772" spans="1:17" s="32" customFormat="1" x14ac:dyDescent="0.25">
      <c r="A3772" s="57">
        <v>42257.708171180559</v>
      </c>
      <c r="B3772" s="32" t="s">
        <v>21</v>
      </c>
      <c r="C3772" s="32" t="s">
        <v>5130</v>
      </c>
      <c r="D3772" s="32" t="s">
        <v>334</v>
      </c>
      <c r="E3772" s="32" t="s">
        <v>5374</v>
      </c>
      <c r="F3772" s="32" t="s">
        <v>7239</v>
      </c>
      <c r="G3772" s="32" t="s">
        <v>4474</v>
      </c>
      <c r="H3772" s="32" t="s">
        <v>4475</v>
      </c>
      <c r="I3772" s="32" t="s">
        <v>2013</v>
      </c>
      <c r="J3772" s="35">
        <v>0</v>
      </c>
      <c r="K3772" s="35">
        <v>0</v>
      </c>
      <c r="L3772" s="35">
        <v>14.25</v>
      </c>
      <c r="M3772" s="35">
        <v>0</v>
      </c>
      <c r="N3772" s="32" t="s">
        <v>19</v>
      </c>
      <c r="O3772" s="32" t="s">
        <v>41</v>
      </c>
      <c r="P3772" s="32">
        <v>1</v>
      </c>
      <c r="Q3772" s="32" t="s">
        <v>5515</v>
      </c>
    </row>
    <row r="3773" spans="1:17" s="32" customFormat="1" x14ac:dyDescent="0.25">
      <c r="A3773" s="57">
        <v>42257.708171180559</v>
      </c>
      <c r="B3773" s="32" t="s">
        <v>21</v>
      </c>
      <c r="C3773" s="32" t="s">
        <v>5130</v>
      </c>
      <c r="D3773" s="32" t="s">
        <v>334</v>
      </c>
      <c r="E3773" s="32" t="s">
        <v>5374</v>
      </c>
      <c r="F3773" s="32" t="s">
        <v>7239</v>
      </c>
      <c r="G3773" s="32" t="s">
        <v>4474</v>
      </c>
      <c r="H3773" s="32" t="s">
        <v>4475</v>
      </c>
      <c r="I3773" s="32" t="s">
        <v>2013</v>
      </c>
      <c r="J3773" s="35">
        <v>0</v>
      </c>
      <c r="K3773" s="35">
        <v>0</v>
      </c>
      <c r="L3773" s="35">
        <v>14.25</v>
      </c>
      <c r="M3773" s="35">
        <v>0</v>
      </c>
      <c r="N3773" s="32" t="s">
        <v>19</v>
      </c>
      <c r="O3773" s="32" t="s">
        <v>41</v>
      </c>
      <c r="P3773" s="32">
        <v>1</v>
      </c>
      <c r="Q3773" s="32" t="s">
        <v>5515</v>
      </c>
    </row>
    <row r="3774" spans="1:17" s="32" customFormat="1" x14ac:dyDescent="0.25">
      <c r="A3774" s="57">
        <v>42257.708171180559</v>
      </c>
      <c r="B3774" s="32" t="s">
        <v>21</v>
      </c>
      <c r="C3774" s="32" t="s">
        <v>5130</v>
      </c>
      <c r="D3774" s="32" t="s">
        <v>334</v>
      </c>
      <c r="E3774" s="32" t="s">
        <v>5374</v>
      </c>
      <c r="F3774" s="32" t="s">
        <v>7239</v>
      </c>
      <c r="G3774" s="32" t="s">
        <v>4474</v>
      </c>
      <c r="H3774" s="32" t="s">
        <v>4475</v>
      </c>
      <c r="I3774" s="32" t="s">
        <v>2013</v>
      </c>
      <c r="J3774" s="35">
        <v>0</v>
      </c>
      <c r="K3774" s="35">
        <v>0</v>
      </c>
      <c r="L3774" s="35">
        <v>14.25</v>
      </c>
      <c r="M3774" s="35">
        <v>0</v>
      </c>
      <c r="N3774" s="32" t="s">
        <v>19</v>
      </c>
      <c r="O3774" s="32" t="s">
        <v>41</v>
      </c>
      <c r="P3774" s="32">
        <v>1</v>
      </c>
      <c r="Q3774" s="32" t="s">
        <v>5515</v>
      </c>
    </row>
    <row r="3775" spans="1:17" s="32" customFormat="1" x14ac:dyDescent="0.25">
      <c r="A3775" s="57">
        <v>42257.708171180559</v>
      </c>
      <c r="B3775" s="32" t="s">
        <v>21</v>
      </c>
      <c r="C3775" s="32" t="s">
        <v>5130</v>
      </c>
      <c r="D3775" s="32" t="s">
        <v>334</v>
      </c>
      <c r="E3775" s="32" t="s">
        <v>5374</v>
      </c>
      <c r="F3775" s="32" t="s">
        <v>7239</v>
      </c>
      <c r="G3775" s="32" t="s">
        <v>4474</v>
      </c>
      <c r="H3775" s="32" t="s">
        <v>4475</v>
      </c>
      <c r="I3775" s="32" t="s">
        <v>2013</v>
      </c>
      <c r="J3775" s="35">
        <v>0</v>
      </c>
      <c r="K3775" s="35">
        <v>0</v>
      </c>
      <c r="L3775" s="35">
        <v>14.25</v>
      </c>
      <c r="M3775" s="35">
        <v>0</v>
      </c>
      <c r="N3775" s="32" t="s">
        <v>19</v>
      </c>
      <c r="O3775" s="32" t="s">
        <v>41</v>
      </c>
      <c r="P3775" s="32">
        <v>1</v>
      </c>
      <c r="Q3775" s="32" t="s">
        <v>5515</v>
      </c>
    </row>
    <row r="3776" spans="1:17" s="32" customFormat="1" x14ac:dyDescent="0.25">
      <c r="A3776" s="57">
        <v>42257.709294756947</v>
      </c>
      <c r="B3776" s="32" t="s">
        <v>21</v>
      </c>
      <c r="C3776" s="32" t="s">
        <v>2341</v>
      </c>
      <c r="D3776" s="32" t="s">
        <v>334</v>
      </c>
      <c r="E3776" s="32" t="s">
        <v>5778</v>
      </c>
      <c r="F3776" s="32" t="s">
        <v>7240</v>
      </c>
      <c r="G3776" s="32" t="s">
        <v>367</v>
      </c>
      <c r="H3776" s="32" t="s">
        <v>366</v>
      </c>
      <c r="I3776" s="32" t="s">
        <v>2007</v>
      </c>
      <c r="J3776" s="35">
        <v>0</v>
      </c>
      <c r="K3776" s="35">
        <v>0</v>
      </c>
      <c r="L3776" s="35">
        <v>14.25</v>
      </c>
      <c r="M3776" s="35">
        <v>0</v>
      </c>
      <c r="N3776" s="32" t="s">
        <v>19</v>
      </c>
      <c r="O3776" s="32" t="s">
        <v>41</v>
      </c>
      <c r="P3776" s="32">
        <v>1</v>
      </c>
      <c r="Q3776" s="32" t="s">
        <v>5667</v>
      </c>
    </row>
    <row r="3777" spans="1:17" s="32" customFormat="1" x14ac:dyDescent="0.25">
      <c r="A3777" s="57">
        <v>42257.7097818287</v>
      </c>
      <c r="B3777" s="32" t="s">
        <v>70</v>
      </c>
      <c r="C3777" s="32" t="s">
        <v>819</v>
      </c>
      <c r="D3777" s="32" t="s">
        <v>334</v>
      </c>
      <c r="E3777" s="32" t="s">
        <v>5283</v>
      </c>
      <c r="F3777" s="32" t="s">
        <v>7241</v>
      </c>
      <c r="G3777" s="32" t="s">
        <v>4474</v>
      </c>
      <c r="H3777" s="32" t="s">
        <v>4475</v>
      </c>
      <c r="I3777" s="32" t="s">
        <v>2013</v>
      </c>
      <c r="J3777" s="35">
        <v>0</v>
      </c>
      <c r="K3777" s="35">
        <v>0</v>
      </c>
      <c r="L3777" s="35">
        <v>14.25</v>
      </c>
      <c r="M3777" s="35">
        <v>0</v>
      </c>
      <c r="N3777" s="32" t="s">
        <v>19</v>
      </c>
      <c r="O3777" s="32" t="s">
        <v>41</v>
      </c>
      <c r="P3777" s="32">
        <v>1</v>
      </c>
      <c r="Q3777" s="32" t="s">
        <v>7242</v>
      </c>
    </row>
    <row r="3778" spans="1:17" s="32" customFormat="1" x14ac:dyDescent="0.25">
      <c r="A3778" s="57">
        <v>42257.710721493058</v>
      </c>
      <c r="B3778" s="32" t="s">
        <v>21</v>
      </c>
      <c r="C3778" s="32" t="s">
        <v>2341</v>
      </c>
      <c r="D3778" s="32" t="s">
        <v>334</v>
      </c>
      <c r="E3778" s="32" t="s">
        <v>5779</v>
      </c>
      <c r="F3778" s="32" t="s">
        <v>7243</v>
      </c>
      <c r="G3778" s="32" t="s">
        <v>367</v>
      </c>
      <c r="H3778" s="32" t="s">
        <v>366</v>
      </c>
      <c r="I3778" s="32" t="s">
        <v>2007</v>
      </c>
      <c r="J3778" s="35">
        <v>0</v>
      </c>
      <c r="K3778" s="35">
        <v>0</v>
      </c>
      <c r="L3778" s="35">
        <v>14.25</v>
      </c>
      <c r="M3778" s="35">
        <v>0</v>
      </c>
      <c r="N3778" s="32" t="s">
        <v>19</v>
      </c>
      <c r="O3778" s="32" t="s">
        <v>41</v>
      </c>
      <c r="P3778" s="32">
        <v>1</v>
      </c>
      <c r="Q3778" s="32" t="s">
        <v>5672</v>
      </c>
    </row>
    <row r="3779" spans="1:17" s="32" customFormat="1" x14ac:dyDescent="0.25">
      <c r="A3779" s="57">
        <v>42257.712361226855</v>
      </c>
      <c r="B3779" s="32" t="s">
        <v>4333</v>
      </c>
      <c r="C3779" s="32" t="s">
        <v>2475</v>
      </c>
      <c r="D3779" s="32" t="s">
        <v>334</v>
      </c>
      <c r="E3779" s="32" t="s">
        <v>7244</v>
      </c>
      <c r="F3779" s="32" t="s">
        <v>7245</v>
      </c>
      <c r="G3779" s="32" t="s">
        <v>4474</v>
      </c>
      <c r="H3779" s="32" t="s">
        <v>4475</v>
      </c>
      <c r="I3779" s="32" t="s">
        <v>2013</v>
      </c>
      <c r="J3779" s="35">
        <v>0</v>
      </c>
      <c r="K3779" s="35">
        <v>0</v>
      </c>
      <c r="L3779" s="35">
        <v>14.25</v>
      </c>
      <c r="M3779" s="35">
        <v>0</v>
      </c>
      <c r="N3779" s="32" t="s">
        <v>19</v>
      </c>
      <c r="O3779" s="32" t="s">
        <v>41</v>
      </c>
      <c r="P3779" s="32">
        <v>1</v>
      </c>
      <c r="Q3779" s="32" t="s">
        <v>7246</v>
      </c>
    </row>
    <row r="3780" spans="1:17" s="32" customFormat="1" x14ac:dyDescent="0.25">
      <c r="A3780" s="57">
        <v>42257.712541747685</v>
      </c>
      <c r="B3780" s="32" t="s">
        <v>70</v>
      </c>
      <c r="C3780" s="32" t="s">
        <v>5402</v>
      </c>
      <c r="D3780" s="32" t="s">
        <v>334</v>
      </c>
      <c r="E3780" s="32" t="s">
        <v>5375</v>
      </c>
      <c r="F3780" s="32" t="s">
        <v>7247</v>
      </c>
      <c r="G3780" s="32" t="s">
        <v>367</v>
      </c>
      <c r="H3780" s="32" t="s">
        <v>366</v>
      </c>
      <c r="I3780" s="32" t="s">
        <v>2007</v>
      </c>
      <c r="J3780" s="35">
        <v>0</v>
      </c>
      <c r="K3780" s="35">
        <v>0</v>
      </c>
      <c r="L3780" s="35">
        <v>14.25</v>
      </c>
      <c r="M3780" s="35">
        <v>0</v>
      </c>
      <c r="N3780" s="32" t="s">
        <v>19</v>
      </c>
      <c r="O3780" s="32" t="s">
        <v>41</v>
      </c>
      <c r="P3780" s="32">
        <v>1</v>
      </c>
      <c r="Q3780" s="32" t="s">
        <v>5403</v>
      </c>
    </row>
    <row r="3781" spans="1:17" s="32" customFormat="1" x14ac:dyDescent="0.25">
      <c r="A3781" s="57">
        <v>42257.713767511574</v>
      </c>
      <c r="B3781" s="32" t="s">
        <v>21</v>
      </c>
      <c r="C3781" s="32" t="s">
        <v>2341</v>
      </c>
      <c r="D3781" s="32" t="s">
        <v>334</v>
      </c>
      <c r="E3781" s="32" t="s">
        <v>5874</v>
      </c>
      <c r="F3781" s="32" t="s">
        <v>7248</v>
      </c>
      <c r="G3781" s="32" t="s">
        <v>367</v>
      </c>
      <c r="H3781" s="32" t="s">
        <v>366</v>
      </c>
      <c r="I3781" s="32" t="s">
        <v>2007</v>
      </c>
      <c r="J3781" s="35">
        <v>0</v>
      </c>
      <c r="K3781" s="35">
        <v>0</v>
      </c>
      <c r="L3781" s="35">
        <v>14.25</v>
      </c>
      <c r="M3781" s="35">
        <v>0</v>
      </c>
      <c r="N3781" s="32" t="s">
        <v>19</v>
      </c>
      <c r="O3781" s="32" t="s">
        <v>41</v>
      </c>
      <c r="P3781" s="32">
        <v>1</v>
      </c>
      <c r="Q3781" s="32" t="s">
        <v>7249</v>
      </c>
    </row>
    <row r="3782" spans="1:17" s="32" customFormat="1" x14ac:dyDescent="0.25">
      <c r="A3782" s="57">
        <v>42257.713930324077</v>
      </c>
      <c r="B3782" s="32" t="s">
        <v>4333</v>
      </c>
      <c r="C3782" s="32" t="s">
        <v>2475</v>
      </c>
      <c r="D3782" s="32" t="s">
        <v>334</v>
      </c>
      <c r="E3782" s="32" t="s">
        <v>7250</v>
      </c>
      <c r="F3782" s="32" t="s">
        <v>7251</v>
      </c>
      <c r="G3782" s="32" t="s">
        <v>25</v>
      </c>
      <c r="H3782" s="32" t="s">
        <v>26</v>
      </c>
      <c r="I3782" s="32" t="s">
        <v>2006</v>
      </c>
      <c r="J3782" s="35">
        <v>0</v>
      </c>
      <c r="K3782" s="35">
        <v>0</v>
      </c>
      <c r="L3782" s="35">
        <v>14.25</v>
      </c>
      <c r="M3782" s="35">
        <v>0</v>
      </c>
      <c r="N3782" s="32" t="s">
        <v>19</v>
      </c>
      <c r="O3782" s="32" t="s">
        <v>41</v>
      </c>
      <c r="P3782" s="32">
        <v>1</v>
      </c>
      <c r="Q3782" s="32" t="s">
        <v>7252</v>
      </c>
    </row>
    <row r="3783" spans="1:17" s="32" customFormat="1" x14ac:dyDescent="0.25">
      <c r="A3783" s="57">
        <v>42257.713930324077</v>
      </c>
      <c r="B3783" s="32" t="s">
        <v>4333</v>
      </c>
      <c r="C3783" s="32" t="s">
        <v>2475</v>
      </c>
      <c r="D3783" s="32" t="s">
        <v>334</v>
      </c>
      <c r="E3783" s="32" t="s">
        <v>7250</v>
      </c>
      <c r="F3783" s="32" t="s">
        <v>7251</v>
      </c>
      <c r="G3783" s="32" t="s">
        <v>367</v>
      </c>
      <c r="H3783" s="32" t="s">
        <v>366</v>
      </c>
      <c r="I3783" s="32" t="s">
        <v>2006</v>
      </c>
      <c r="J3783" s="35">
        <v>0</v>
      </c>
      <c r="K3783" s="35">
        <v>0</v>
      </c>
      <c r="L3783" s="35">
        <v>14.25</v>
      </c>
      <c r="M3783" s="35">
        <v>0</v>
      </c>
      <c r="N3783" s="32" t="s">
        <v>19</v>
      </c>
      <c r="O3783" s="32" t="s">
        <v>41</v>
      </c>
      <c r="P3783" s="32">
        <v>1</v>
      </c>
      <c r="Q3783" s="32" t="s">
        <v>7252</v>
      </c>
    </row>
    <row r="3784" spans="1:17" s="32" customFormat="1" x14ac:dyDescent="0.25">
      <c r="A3784" s="57">
        <v>42257.715495520832</v>
      </c>
      <c r="B3784" s="32" t="s">
        <v>4333</v>
      </c>
      <c r="C3784" s="32" t="s">
        <v>5395</v>
      </c>
      <c r="D3784" s="32" t="s">
        <v>334</v>
      </c>
      <c r="E3784" s="32" t="s">
        <v>7253</v>
      </c>
      <c r="F3784" s="32" t="s">
        <v>7254</v>
      </c>
      <c r="G3784" s="32" t="s">
        <v>25</v>
      </c>
      <c r="H3784" s="32" t="s">
        <v>26</v>
      </c>
      <c r="I3784" s="32" t="s">
        <v>2006</v>
      </c>
      <c r="J3784" s="35">
        <v>0</v>
      </c>
      <c r="K3784" s="35">
        <v>0</v>
      </c>
      <c r="L3784" s="35">
        <v>14.25</v>
      </c>
      <c r="M3784" s="35">
        <v>0</v>
      </c>
      <c r="N3784" s="32" t="s">
        <v>19</v>
      </c>
      <c r="O3784" s="32" t="s">
        <v>41</v>
      </c>
      <c r="P3784" s="32">
        <v>1</v>
      </c>
      <c r="Q3784" s="32" t="s">
        <v>7255</v>
      </c>
    </row>
    <row r="3785" spans="1:17" s="32" customFormat="1" x14ac:dyDescent="0.25">
      <c r="A3785" s="57">
        <v>42257.715495520832</v>
      </c>
      <c r="B3785" s="32" t="s">
        <v>4333</v>
      </c>
      <c r="C3785" s="32" t="s">
        <v>5395</v>
      </c>
      <c r="D3785" s="32" t="s">
        <v>334</v>
      </c>
      <c r="E3785" s="32" t="s">
        <v>7253</v>
      </c>
      <c r="F3785" s="32" t="s">
        <v>7254</v>
      </c>
      <c r="G3785" s="32" t="s">
        <v>4474</v>
      </c>
      <c r="H3785" s="32" t="s">
        <v>4475</v>
      </c>
      <c r="I3785" s="32" t="s">
        <v>2006</v>
      </c>
      <c r="J3785" s="35">
        <v>0</v>
      </c>
      <c r="K3785" s="35">
        <v>0</v>
      </c>
      <c r="L3785" s="35">
        <v>14.25</v>
      </c>
      <c r="M3785" s="35">
        <v>0</v>
      </c>
      <c r="N3785" s="32" t="s">
        <v>19</v>
      </c>
      <c r="O3785" s="32" t="s">
        <v>41</v>
      </c>
      <c r="P3785" s="32">
        <v>1</v>
      </c>
      <c r="Q3785" s="32" t="s">
        <v>7255</v>
      </c>
    </row>
    <row r="3786" spans="1:17" s="32" customFormat="1" x14ac:dyDescent="0.25">
      <c r="A3786" s="57">
        <v>42257.716604548608</v>
      </c>
      <c r="B3786" s="32" t="s">
        <v>21</v>
      </c>
      <c r="C3786" s="32" t="s">
        <v>7256</v>
      </c>
      <c r="D3786" s="32" t="s">
        <v>334</v>
      </c>
      <c r="E3786" s="32" t="s">
        <v>5865</v>
      </c>
      <c r="F3786" s="32" t="s">
        <v>7257</v>
      </c>
      <c r="G3786" s="32" t="s">
        <v>367</v>
      </c>
      <c r="H3786" s="32" t="s">
        <v>366</v>
      </c>
      <c r="I3786" s="32" t="s">
        <v>2007</v>
      </c>
      <c r="J3786" s="35">
        <v>0</v>
      </c>
      <c r="K3786" s="35">
        <v>0</v>
      </c>
      <c r="L3786" s="35">
        <v>14.25</v>
      </c>
      <c r="M3786" s="35">
        <v>0</v>
      </c>
      <c r="N3786" s="32" t="s">
        <v>19</v>
      </c>
      <c r="O3786" s="32" t="s">
        <v>41</v>
      </c>
      <c r="P3786" s="32">
        <v>1</v>
      </c>
      <c r="Q3786" s="32" t="s">
        <v>7258</v>
      </c>
    </row>
    <row r="3787" spans="1:17" s="32" customFormat="1" x14ac:dyDescent="0.25">
      <c r="A3787" s="57">
        <v>42257.717658368056</v>
      </c>
      <c r="B3787" s="32" t="s">
        <v>21</v>
      </c>
      <c r="C3787" s="32" t="s">
        <v>5130</v>
      </c>
      <c r="D3787" s="32" t="s">
        <v>334</v>
      </c>
      <c r="E3787" s="32" t="s">
        <v>5871</v>
      </c>
      <c r="F3787" s="32" t="s">
        <v>7259</v>
      </c>
      <c r="G3787" s="32" t="s">
        <v>4474</v>
      </c>
      <c r="H3787" s="32" t="s">
        <v>4475</v>
      </c>
      <c r="I3787" s="32" t="s">
        <v>2013</v>
      </c>
      <c r="J3787" s="35">
        <v>0</v>
      </c>
      <c r="K3787" s="35">
        <v>0</v>
      </c>
      <c r="L3787" s="35">
        <v>14.25</v>
      </c>
      <c r="M3787" s="35">
        <v>0</v>
      </c>
      <c r="N3787" s="32" t="s">
        <v>19</v>
      </c>
      <c r="O3787" s="32" t="s">
        <v>41</v>
      </c>
      <c r="P3787" s="32">
        <v>1</v>
      </c>
      <c r="Q3787" s="32" t="s">
        <v>7260</v>
      </c>
    </row>
    <row r="3788" spans="1:17" s="32" customFormat="1" x14ac:dyDescent="0.25">
      <c r="A3788" s="57">
        <v>42257.717658368056</v>
      </c>
      <c r="B3788" s="32" t="s">
        <v>21</v>
      </c>
      <c r="C3788" s="32" t="s">
        <v>5130</v>
      </c>
      <c r="D3788" s="32" t="s">
        <v>334</v>
      </c>
      <c r="E3788" s="32" t="s">
        <v>5871</v>
      </c>
      <c r="F3788" s="32" t="s">
        <v>7259</v>
      </c>
      <c r="G3788" s="32" t="s">
        <v>4474</v>
      </c>
      <c r="H3788" s="32" t="s">
        <v>4475</v>
      </c>
      <c r="I3788" s="32" t="s">
        <v>2013</v>
      </c>
      <c r="J3788" s="35">
        <v>0</v>
      </c>
      <c r="K3788" s="35">
        <v>0</v>
      </c>
      <c r="L3788" s="35">
        <v>14.25</v>
      </c>
      <c r="M3788" s="35">
        <v>0</v>
      </c>
      <c r="N3788" s="32" t="s">
        <v>19</v>
      </c>
      <c r="O3788" s="32" t="s">
        <v>41</v>
      </c>
      <c r="P3788" s="32">
        <v>1</v>
      </c>
      <c r="Q3788" s="32" t="s">
        <v>7260</v>
      </c>
    </row>
    <row r="3789" spans="1:17" s="32" customFormat="1" x14ac:dyDescent="0.25">
      <c r="A3789" s="57">
        <v>42257.717658368056</v>
      </c>
      <c r="B3789" s="32" t="s">
        <v>21</v>
      </c>
      <c r="C3789" s="32" t="s">
        <v>5130</v>
      </c>
      <c r="D3789" s="32" t="s">
        <v>334</v>
      </c>
      <c r="E3789" s="32" t="s">
        <v>5871</v>
      </c>
      <c r="F3789" s="32" t="s">
        <v>7259</v>
      </c>
      <c r="G3789" s="32" t="s">
        <v>4474</v>
      </c>
      <c r="H3789" s="32" t="s">
        <v>4475</v>
      </c>
      <c r="I3789" s="32" t="s">
        <v>2013</v>
      </c>
      <c r="J3789" s="35">
        <v>0</v>
      </c>
      <c r="K3789" s="35">
        <v>0</v>
      </c>
      <c r="L3789" s="35">
        <v>14.25</v>
      </c>
      <c r="M3789" s="35">
        <v>0</v>
      </c>
      <c r="N3789" s="32" t="s">
        <v>19</v>
      </c>
      <c r="O3789" s="32" t="s">
        <v>41</v>
      </c>
      <c r="P3789" s="32">
        <v>1</v>
      </c>
      <c r="Q3789" s="32" t="s">
        <v>7260</v>
      </c>
    </row>
    <row r="3790" spans="1:17" s="32" customFormat="1" x14ac:dyDescent="0.25">
      <c r="A3790" s="57">
        <v>42257.717885104168</v>
      </c>
      <c r="C3790" s="32" t="s">
        <v>454</v>
      </c>
      <c r="D3790" s="32" t="s">
        <v>334</v>
      </c>
      <c r="E3790" s="32" t="s">
        <v>7261</v>
      </c>
      <c r="F3790" s="32" t="s">
        <v>7262</v>
      </c>
      <c r="G3790" s="32" t="s">
        <v>58</v>
      </c>
      <c r="H3790" s="32" t="s">
        <v>59</v>
      </c>
      <c r="I3790" s="32" t="s">
        <v>2006</v>
      </c>
      <c r="J3790" s="35">
        <v>0</v>
      </c>
      <c r="K3790" s="35">
        <v>0</v>
      </c>
      <c r="L3790" s="35">
        <v>0</v>
      </c>
      <c r="M3790" s="35">
        <v>0</v>
      </c>
      <c r="N3790" s="32" t="s">
        <v>19</v>
      </c>
      <c r="O3790" s="32" t="s">
        <v>322</v>
      </c>
      <c r="P3790" s="32">
        <v>0</v>
      </c>
    </row>
    <row r="3791" spans="1:17" s="32" customFormat="1" x14ac:dyDescent="0.25">
      <c r="A3791" s="57">
        <v>42257.7185846875</v>
      </c>
      <c r="B3791" s="32" t="s">
        <v>21</v>
      </c>
      <c r="C3791" s="32" t="s">
        <v>2341</v>
      </c>
      <c r="D3791" s="32" t="s">
        <v>334</v>
      </c>
      <c r="E3791" s="32" t="s">
        <v>5906</v>
      </c>
      <c r="F3791" s="32" t="s">
        <v>7263</v>
      </c>
      <c r="G3791" s="32" t="s">
        <v>367</v>
      </c>
      <c r="H3791" s="32" t="s">
        <v>366</v>
      </c>
      <c r="I3791" s="32" t="s">
        <v>2007</v>
      </c>
      <c r="J3791" s="35">
        <v>0</v>
      </c>
      <c r="K3791" s="35">
        <v>0</v>
      </c>
      <c r="L3791" s="35">
        <v>14.25</v>
      </c>
      <c r="M3791" s="35">
        <v>0</v>
      </c>
      <c r="N3791" s="32" t="s">
        <v>19</v>
      </c>
      <c r="O3791" s="32" t="s">
        <v>41</v>
      </c>
      <c r="P3791" s="32">
        <v>1</v>
      </c>
      <c r="Q3791" s="32" t="s">
        <v>7264</v>
      </c>
    </row>
    <row r="3792" spans="1:17" s="32" customFormat="1" x14ac:dyDescent="0.25">
      <c r="A3792" s="57">
        <v>42257.720539664355</v>
      </c>
      <c r="B3792" s="32" t="s">
        <v>21</v>
      </c>
      <c r="C3792" s="32" t="s">
        <v>5693</v>
      </c>
      <c r="D3792" s="32" t="s">
        <v>334</v>
      </c>
      <c r="E3792" s="32" t="s">
        <v>5879</v>
      </c>
      <c r="F3792" s="32" t="s">
        <v>7265</v>
      </c>
      <c r="G3792" s="32" t="s">
        <v>367</v>
      </c>
      <c r="H3792" s="32" t="s">
        <v>366</v>
      </c>
      <c r="I3792" s="32" t="s">
        <v>2007</v>
      </c>
      <c r="J3792" s="35">
        <v>0</v>
      </c>
      <c r="K3792" s="35">
        <v>0</v>
      </c>
      <c r="L3792" s="35">
        <v>14.25</v>
      </c>
      <c r="M3792" s="35">
        <v>0</v>
      </c>
      <c r="N3792" s="32" t="s">
        <v>19</v>
      </c>
      <c r="O3792" s="32" t="s">
        <v>41</v>
      </c>
      <c r="P3792" s="32">
        <v>1</v>
      </c>
      <c r="Q3792" s="32" t="s">
        <v>7266</v>
      </c>
    </row>
    <row r="3793" spans="1:17" s="32" customFormat="1" x14ac:dyDescent="0.25">
      <c r="A3793" s="57">
        <v>42257.721376041663</v>
      </c>
      <c r="B3793" s="32" t="s">
        <v>4333</v>
      </c>
      <c r="C3793" s="32" t="s">
        <v>335</v>
      </c>
      <c r="D3793" s="32" t="s">
        <v>334</v>
      </c>
      <c r="E3793" s="32" t="s">
        <v>7267</v>
      </c>
      <c r="F3793" s="32" t="s">
        <v>7268</v>
      </c>
      <c r="G3793" s="32" t="s">
        <v>25</v>
      </c>
      <c r="H3793" s="32" t="s">
        <v>26</v>
      </c>
      <c r="I3793" s="32" t="s">
        <v>2006</v>
      </c>
      <c r="J3793" s="35">
        <v>0</v>
      </c>
      <c r="K3793" s="35">
        <v>0</v>
      </c>
      <c r="L3793" s="35">
        <v>14.25</v>
      </c>
      <c r="M3793" s="35">
        <v>0</v>
      </c>
      <c r="N3793" s="32" t="s">
        <v>19</v>
      </c>
      <c r="O3793" s="32" t="s">
        <v>41</v>
      </c>
      <c r="P3793" s="32">
        <v>1</v>
      </c>
      <c r="Q3793" s="32" t="s">
        <v>7269</v>
      </c>
    </row>
    <row r="3794" spans="1:17" s="32" customFormat="1" x14ac:dyDescent="0.25">
      <c r="A3794" s="57">
        <v>42257.721376041663</v>
      </c>
      <c r="B3794" s="32" t="s">
        <v>4333</v>
      </c>
      <c r="C3794" s="32" t="s">
        <v>335</v>
      </c>
      <c r="D3794" s="32" t="s">
        <v>334</v>
      </c>
      <c r="E3794" s="32" t="s">
        <v>7267</v>
      </c>
      <c r="F3794" s="32" t="s">
        <v>7268</v>
      </c>
      <c r="G3794" s="32" t="s">
        <v>367</v>
      </c>
      <c r="H3794" s="32" t="s">
        <v>366</v>
      </c>
      <c r="I3794" s="32" t="s">
        <v>2006</v>
      </c>
      <c r="J3794" s="35">
        <v>0</v>
      </c>
      <c r="K3794" s="35">
        <v>0</v>
      </c>
      <c r="L3794" s="35">
        <v>14.25</v>
      </c>
      <c r="M3794" s="35">
        <v>0</v>
      </c>
      <c r="N3794" s="32" t="s">
        <v>19</v>
      </c>
      <c r="O3794" s="32" t="s">
        <v>41</v>
      </c>
      <c r="P3794" s="32">
        <v>1</v>
      </c>
      <c r="Q3794" s="32" t="s">
        <v>7269</v>
      </c>
    </row>
    <row r="3795" spans="1:17" s="32" customFormat="1" x14ac:dyDescent="0.25">
      <c r="A3795" s="57">
        <v>42257.721768715281</v>
      </c>
      <c r="B3795" s="32" t="s">
        <v>21</v>
      </c>
      <c r="C3795" s="32" t="s">
        <v>5693</v>
      </c>
      <c r="D3795" s="32" t="s">
        <v>334</v>
      </c>
      <c r="E3795" s="32" t="s">
        <v>5885</v>
      </c>
      <c r="F3795" s="32" t="s">
        <v>7270</v>
      </c>
      <c r="G3795" s="32" t="s">
        <v>367</v>
      </c>
      <c r="H3795" s="32" t="s">
        <v>366</v>
      </c>
      <c r="I3795" s="32" t="s">
        <v>2007</v>
      </c>
      <c r="J3795" s="35">
        <v>0</v>
      </c>
      <c r="K3795" s="35">
        <v>0</v>
      </c>
      <c r="L3795" s="35">
        <v>14.25</v>
      </c>
      <c r="M3795" s="35">
        <v>0</v>
      </c>
      <c r="N3795" s="32" t="s">
        <v>19</v>
      </c>
      <c r="O3795" s="32" t="s">
        <v>41</v>
      </c>
      <c r="P3795" s="32">
        <v>1</v>
      </c>
      <c r="Q3795" s="32" t="s">
        <v>7271</v>
      </c>
    </row>
    <row r="3796" spans="1:17" s="32" customFormat="1" x14ac:dyDescent="0.25">
      <c r="A3796" s="57">
        <v>42257.722717094905</v>
      </c>
      <c r="C3796" s="32" t="s">
        <v>454</v>
      </c>
      <c r="D3796" s="32" t="s">
        <v>334</v>
      </c>
      <c r="E3796" s="32" t="s">
        <v>7272</v>
      </c>
      <c r="F3796" s="32" t="s">
        <v>7273</v>
      </c>
      <c r="G3796" s="32" t="s">
        <v>58</v>
      </c>
      <c r="H3796" s="32" t="s">
        <v>59</v>
      </c>
      <c r="I3796" s="32" t="s">
        <v>2006</v>
      </c>
      <c r="J3796" s="35">
        <v>0</v>
      </c>
      <c r="K3796" s="35">
        <v>0</v>
      </c>
      <c r="L3796" s="35">
        <v>0</v>
      </c>
      <c r="M3796" s="35">
        <v>0</v>
      </c>
      <c r="N3796" s="32" t="s">
        <v>19</v>
      </c>
      <c r="O3796" s="32" t="s">
        <v>322</v>
      </c>
      <c r="P3796" s="32">
        <v>0</v>
      </c>
    </row>
    <row r="3797" spans="1:17" s="32" customFormat="1" x14ac:dyDescent="0.25">
      <c r="A3797" s="57">
        <v>42257.722967905094</v>
      </c>
      <c r="B3797" s="32" t="s">
        <v>21</v>
      </c>
      <c r="C3797" s="32" t="s">
        <v>5693</v>
      </c>
      <c r="D3797" s="32" t="s">
        <v>334</v>
      </c>
      <c r="E3797" s="32" t="s">
        <v>5880</v>
      </c>
      <c r="F3797" s="32" t="s">
        <v>7274</v>
      </c>
      <c r="G3797" s="32" t="s">
        <v>367</v>
      </c>
      <c r="H3797" s="32" t="s">
        <v>366</v>
      </c>
      <c r="I3797" s="32" t="s">
        <v>2007</v>
      </c>
      <c r="J3797" s="35">
        <v>0</v>
      </c>
      <c r="K3797" s="35">
        <v>0</v>
      </c>
      <c r="L3797" s="35">
        <v>14.25</v>
      </c>
      <c r="M3797" s="35">
        <v>0</v>
      </c>
      <c r="N3797" s="32" t="s">
        <v>19</v>
      </c>
      <c r="O3797" s="32" t="s">
        <v>41</v>
      </c>
      <c r="P3797" s="32">
        <v>1</v>
      </c>
      <c r="Q3797" s="32" t="s">
        <v>7271</v>
      </c>
    </row>
    <row r="3798" spans="1:17" s="32" customFormat="1" x14ac:dyDescent="0.25">
      <c r="A3798" s="57">
        <v>42257.722967905094</v>
      </c>
      <c r="B3798" s="32" t="s">
        <v>21</v>
      </c>
      <c r="C3798" s="32" t="s">
        <v>5693</v>
      </c>
      <c r="D3798" s="32" t="s">
        <v>334</v>
      </c>
      <c r="E3798" s="32" t="s">
        <v>5880</v>
      </c>
      <c r="F3798" s="32" t="s">
        <v>7274</v>
      </c>
      <c r="G3798" s="32" t="s">
        <v>367</v>
      </c>
      <c r="H3798" s="32" t="s">
        <v>366</v>
      </c>
      <c r="I3798" s="32" t="s">
        <v>2007</v>
      </c>
      <c r="J3798" s="35">
        <v>0</v>
      </c>
      <c r="K3798" s="35">
        <v>0</v>
      </c>
      <c r="L3798" s="35">
        <v>14.25</v>
      </c>
      <c r="M3798" s="35">
        <v>0</v>
      </c>
      <c r="N3798" s="32" t="s">
        <v>19</v>
      </c>
      <c r="O3798" s="32" t="s">
        <v>41</v>
      </c>
      <c r="P3798" s="32">
        <v>1</v>
      </c>
      <c r="Q3798" s="32" t="s">
        <v>7271</v>
      </c>
    </row>
    <row r="3799" spans="1:17" s="32" customFormat="1" x14ac:dyDescent="0.25">
      <c r="A3799" s="57">
        <v>42257.722967905094</v>
      </c>
      <c r="B3799" s="32" t="s">
        <v>21</v>
      </c>
      <c r="C3799" s="32" t="s">
        <v>5693</v>
      </c>
      <c r="D3799" s="32" t="s">
        <v>334</v>
      </c>
      <c r="E3799" s="32" t="s">
        <v>5880</v>
      </c>
      <c r="F3799" s="32" t="s">
        <v>7274</v>
      </c>
      <c r="G3799" s="32" t="s">
        <v>367</v>
      </c>
      <c r="H3799" s="32" t="s">
        <v>366</v>
      </c>
      <c r="I3799" s="32" t="s">
        <v>2007</v>
      </c>
      <c r="J3799" s="35">
        <v>0</v>
      </c>
      <c r="K3799" s="35">
        <v>0</v>
      </c>
      <c r="L3799" s="35">
        <v>14.25</v>
      </c>
      <c r="M3799" s="35">
        <v>0</v>
      </c>
      <c r="N3799" s="32" t="s">
        <v>19</v>
      </c>
      <c r="O3799" s="32" t="s">
        <v>41</v>
      </c>
      <c r="P3799" s="32">
        <v>1</v>
      </c>
      <c r="Q3799" s="32" t="s">
        <v>7271</v>
      </c>
    </row>
    <row r="3800" spans="1:17" s="32" customFormat="1" x14ac:dyDescent="0.25">
      <c r="A3800" s="57">
        <v>42257.723354166665</v>
      </c>
      <c r="B3800" s="32" t="s">
        <v>4333</v>
      </c>
      <c r="C3800" s="32" t="s">
        <v>335</v>
      </c>
      <c r="D3800" s="32" t="s">
        <v>334</v>
      </c>
      <c r="E3800" s="32" t="s">
        <v>7275</v>
      </c>
      <c r="F3800" s="32" t="s">
        <v>7276</v>
      </c>
      <c r="G3800" s="32" t="s">
        <v>25</v>
      </c>
      <c r="H3800" s="32" t="s">
        <v>26</v>
      </c>
      <c r="I3800" s="32" t="s">
        <v>2006</v>
      </c>
      <c r="J3800" s="35">
        <v>0</v>
      </c>
      <c r="K3800" s="35">
        <v>0</v>
      </c>
      <c r="L3800" s="35">
        <v>14.25</v>
      </c>
      <c r="M3800" s="35">
        <v>0</v>
      </c>
      <c r="N3800" s="32" t="s">
        <v>19</v>
      </c>
      <c r="O3800" s="32" t="s">
        <v>41</v>
      </c>
      <c r="P3800" s="32">
        <v>1</v>
      </c>
      <c r="Q3800" s="32" t="s">
        <v>7277</v>
      </c>
    </row>
    <row r="3801" spans="1:17" s="32" customFormat="1" x14ac:dyDescent="0.25">
      <c r="A3801" s="57">
        <v>42257.723354166665</v>
      </c>
      <c r="B3801" s="32" t="s">
        <v>4333</v>
      </c>
      <c r="C3801" s="32" t="s">
        <v>335</v>
      </c>
      <c r="D3801" s="32" t="s">
        <v>334</v>
      </c>
      <c r="E3801" s="32" t="s">
        <v>7275</v>
      </c>
      <c r="F3801" s="32" t="s">
        <v>7276</v>
      </c>
      <c r="G3801" s="32" t="s">
        <v>367</v>
      </c>
      <c r="H3801" s="32" t="s">
        <v>366</v>
      </c>
      <c r="I3801" s="32" t="s">
        <v>2006</v>
      </c>
      <c r="J3801" s="35">
        <v>0</v>
      </c>
      <c r="K3801" s="35">
        <v>0</v>
      </c>
      <c r="L3801" s="35">
        <v>14.25</v>
      </c>
      <c r="M3801" s="35">
        <v>0</v>
      </c>
      <c r="N3801" s="32" t="s">
        <v>19</v>
      </c>
      <c r="O3801" s="32" t="s">
        <v>41</v>
      </c>
      <c r="P3801" s="32">
        <v>1</v>
      </c>
      <c r="Q3801" s="32" t="s">
        <v>7277</v>
      </c>
    </row>
    <row r="3802" spans="1:17" s="32" customFormat="1" x14ac:dyDescent="0.25">
      <c r="A3802" s="57">
        <v>42257.723869641202</v>
      </c>
      <c r="B3802" s="32" t="s">
        <v>21</v>
      </c>
      <c r="C3802" s="32" t="s">
        <v>2092</v>
      </c>
      <c r="D3802" s="32" t="s">
        <v>334</v>
      </c>
      <c r="E3802" s="32" t="s">
        <v>5878</v>
      </c>
      <c r="F3802" s="32" t="s">
        <v>7278</v>
      </c>
      <c r="G3802" s="32" t="s">
        <v>367</v>
      </c>
      <c r="H3802" s="32" t="s">
        <v>366</v>
      </c>
      <c r="I3802" s="32" t="s">
        <v>2007</v>
      </c>
      <c r="J3802" s="35">
        <v>0</v>
      </c>
      <c r="K3802" s="35">
        <v>0</v>
      </c>
      <c r="L3802" s="35">
        <v>14.25</v>
      </c>
      <c r="M3802" s="35">
        <v>0</v>
      </c>
      <c r="N3802" s="32" t="s">
        <v>19</v>
      </c>
      <c r="O3802" s="32" t="s">
        <v>41</v>
      </c>
      <c r="P3802" s="32">
        <v>1</v>
      </c>
      <c r="Q3802" s="32" t="s">
        <v>7279</v>
      </c>
    </row>
    <row r="3803" spans="1:17" s="32" customFormat="1" x14ac:dyDescent="0.25">
      <c r="A3803" s="57">
        <v>42257.724847256941</v>
      </c>
      <c r="B3803" s="32" t="s">
        <v>4333</v>
      </c>
      <c r="C3803" s="32" t="s">
        <v>335</v>
      </c>
      <c r="D3803" s="32" t="s">
        <v>334</v>
      </c>
      <c r="E3803" s="32" t="s">
        <v>7280</v>
      </c>
      <c r="F3803" s="32" t="s">
        <v>7281</v>
      </c>
      <c r="G3803" s="32" t="s">
        <v>25</v>
      </c>
      <c r="H3803" s="32" t="s">
        <v>26</v>
      </c>
      <c r="I3803" s="32" t="s">
        <v>2006</v>
      </c>
      <c r="J3803" s="35">
        <v>0</v>
      </c>
      <c r="K3803" s="35">
        <v>0</v>
      </c>
      <c r="L3803" s="35">
        <v>14.25</v>
      </c>
      <c r="M3803" s="35">
        <v>0</v>
      </c>
      <c r="N3803" s="32" t="s">
        <v>19</v>
      </c>
      <c r="O3803" s="32" t="s">
        <v>41</v>
      </c>
      <c r="P3803" s="32">
        <v>1</v>
      </c>
      <c r="Q3803" s="32" t="s">
        <v>7282</v>
      </c>
    </row>
    <row r="3804" spans="1:17" s="32" customFormat="1" x14ac:dyDescent="0.25">
      <c r="A3804" s="57">
        <v>42257.724847256941</v>
      </c>
      <c r="B3804" s="32" t="s">
        <v>4333</v>
      </c>
      <c r="C3804" s="32" t="s">
        <v>335</v>
      </c>
      <c r="D3804" s="32" t="s">
        <v>334</v>
      </c>
      <c r="E3804" s="32" t="s">
        <v>7280</v>
      </c>
      <c r="F3804" s="32" t="s">
        <v>7281</v>
      </c>
      <c r="G3804" s="32" t="s">
        <v>367</v>
      </c>
      <c r="H3804" s="32" t="s">
        <v>366</v>
      </c>
      <c r="I3804" s="32" t="s">
        <v>2006</v>
      </c>
      <c r="J3804" s="35">
        <v>0</v>
      </c>
      <c r="K3804" s="35">
        <v>0</v>
      </c>
      <c r="L3804" s="35">
        <v>14.25</v>
      </c>
      <c r="M3804" s="35">
        <v>0</v>
      </c>
      <c r="N3804" s="32" t="s">
        <v>19</v>
      </c>
      <c r="O3804" s="32" t="s">
        <v>41</v>
      </c>
      <c r="P3804" s="32">
        <v>1</v>
      </c>
      <c r="Q3804" s="32" t="s">
        <v>7282</v>
      </c>
    </row>
    <row r="3805" spans="1:17" s="32" customFormat="1" x14ac:dyDescent="0.25">
      <c r="A3805" s="57">
        <v>42257.725097222225</v>
      </c>
      <c r="B3805" s="32" t="s">
        <v>70</v>
      </c>
      <c r="C3805" s="32" t="s">
        <v>7283</v>
      </c>
      <c r="D3805" s="32" t="s">
        <v>334</v>
      </c>
      <c r="E3805" s="32" t="s">
        <v>5873</v>
      </c>
      <c r="F3805" s="32" t="s">
        <v>7284</v>
      </c>
      <c r="G3805" s="32" t="s">
        <v>25</v>
      </c>
      <c r="H3805" s="32" t="s">
        <v>26</v>
      </c>
      <c r="I3805" s="32" t="s">
        <v>2006</v>
      </c>
      <c r="J3805" s="35">
        <v>0</v>
      </c>
      <c r="K3805" s="35">
        <v>0</v>
      </c>
      <c r="L3805" s="35">
        <v>14.25</v>
      </c>
      <c r="M3805" s="35">
        <v>0</v>
      </c>
      <c r="N3805" s="32" t="s">
        <v>19</v>
      </c>
      <c r="O3805" s="32" t="s">
        <v>41</v>
      </c>
      <c r="P3805" s="32">
        <v>1</v>
      </c>
      <c r="Q3805" s="32" t="s">
        <v>7285</v>
      </c>
    </row>
    <row r="3806" spans="1:17" s="32" customFormat="1" x14ac:dyDescent="0.25">
      <c r="A3806" s="57">
        <v>42257.725097222225</v>
      </c>
      <c r="B3806" s="32" t="s">
        <v>70</v>
      </c>
      <c r="C3806" s="32" t="s">
        <v>7283</v>
      </c>
      <c r="D3806" s="32" t="s">
        <v>334</v>
      </c>
      <c r="E3806" s="32" t="s">
        <v>5873</v>
      </c>
      <c r="F3806" s="32" t="s">
        <v>7284</v>
      </c>
      <c r="G3806" s="32" t="s">
        <v>4474</v>
      </c>
      <c r="H3806" s="32" t="s">
        <v>4475</v>
      </c>
      <c r="I3806" s="32" t="s">
        <v>2006</v>
      </c>
      <c r="J3806" s="35">
        <v>0</v>
      </c>
      <c r="K3806" s="35">
        <v>0</v>
      </c>
      <c r="L3806" s="35">
        <v>14.25</v>
      </c>
      <c r="M3806" s="35">
        <v>0</v>
      </c>
      <c r="N3806" s="32" t="s">
        <v>19</v>
      </c>
      <c r="O3806" s="32" t="s">
        <v>41</v>
      </c>
      <c r="P3806" s="32">
        <v>1</v>
      </c>
      <c r="Q3806" s="32" t="s">
        <v>7285</v>
      </c>
    </row>
    <row r="3807" spans="1:17" s="32" customFormat="1" x14ac:dyDescent="0.25">
      <c r="A3807" s="57">
        <v>42257.725097222225</v>
      </c>
      <c r="B3807" s="32" t="s">
        <v>70</v>
      </c>
      <c r="C3807" s="32" t="s">
        <v>7283</v>
      </c>
      <c r="D3807" s="32" t="s">
        <v>334</v>
      </c>
      <c r="E3807" s="32" t="s">
        <v>5873</v>
      </c>
      <c r="F3807" s="32" t="s">
        <v>7284</v>
      </c>
      <c r="G3807" s="32" t="s">
        <v>4474</v>
      </c>
      <c r="H3807" s="32" t="s">
        <v>4475</v>
      </c>
      <c r="I3807" s="32" t="s">
        <v>2006</v>
      </c>
      <c r="J3807" s="35">
        <v>0</v>
      </c>
      <c r="K3807" s="35">
        <v>0</v>
      </c>
      <c r="L3807" s="35">
        <v>14.25</v>
      </c>
      <c r="M3807" s="35">
        <v>0</v>
      </c>
      <c r="N3807" s="32" t="s">
        <v>19</v>
      </c>
      <c r="O3807" s="32" t="s">
        <v>41</v>
      </c>
      <c r="P3807" s="32">
        <v>1</v>
      </c>
      <c r="Q3807" s="32" t="s">
        <v>7285</v>
      </c>
    </row>
    <row r="3808" spans="1:17" s="32" customFormat="1" x14ac:dyDescent="0.25">
      <c r="A3808" s="57">
        <v>42257.725097222225</v>
      </c>
      <c r="B3808" s="32" t="s">
        <v>70</v>
      </c>
      <c r="C3808" s="32" t="s">
        <v>7283</v>
      </c>
      <c r="D3808" s="32" t="s">
        <v>334</v>
      </c>
      <c r="E3808" s="32" t="s">
        <v>5873</v>
      </c>
      <c r="F3808" s="32" t="s">
        <v>7284</v>
      </c>
      <c r="G3808" s="32" t="s">
        <v>4474</v>
      </c>
      <c r="H3808" s="32" t="s">
        <v>4475</v>
      </c>
      <c r="I3808" s="32" t="s">
        <v>2006</v>
      </c>
      <c r="J3808" s="35">
        <v>0</v>
      </c>
      <c r="K3808" s="35">
        <v>0</v>
      </c>
      <c r="L3808" s="35">
        <v>14.25</v>
      </c>
      <c r="M3808" s="35">
        <v>0</v>
      </c>
      <c r="N3808" s="32" t="s">
        <v>19</v>
      </c>
      <c r="O3808" s="32" t="s">
        <v>41</v>
      </c>
      <c r="P3808" s="32">
        <v>1</v>
      </c>
      <c r="Q3808" s="32" t="s">
        <v>7285</v>
      </c>
    </row>
    <row r="3809" spans="1:17" x14ac:dyDescent="0.25">
      <c r="A3809" s="57">
        <v>42257.725124189812</v>
      </c>
      <c r="B3809" s="32"/>
      <c r="C3809" s="32" t="s">
        <v>5930</v>
      </c>
      <c r="D3809" s="32" t="s">
        <v>334</v>
      </c>
      <c r="E3809" s="32" t="s">
        <v>7286</v>
      </c>
      <c r="F3809" s="32" t="s">
        <v>7287</v>
      </c>
      <c r="G3809" s="32" t="s">
        <v>58</v>
      </c>
      <c r="H3809" s="32" t="s">
        <v>59</v>
      </c>
      <c r="I3809" s="32" t="s">
        <v>2006</v>
      </c>
      <c r="J3809" s="35">
        <v>0</v>
      </c>
      <c r="K3809" s="35">
        <v>0</v>
      </c>
      <c r="L3809" s="35">
        <v>0</v>
      </c>
      <c r="M3809" s="35">
        <v>0</v>
      </c>
      <c r="N3809" s="32" t="s">
        <v>19</v>
      </c>
      <c r="O3809" s="32" t="s">
        <v>322</v>
      </c>
      <c r="P3809" s="32">
        <v>0</v>
      </c>
      <c r="Q3809" s="32"/>
    </row>
    <row r="3810" spans="1:17" x14ac:dyDescent="0.25">
      <c r="A3810" s="57">
        <v>42257.726146180554</v>
      </c>
      <c r="B3810" s="32" t="s">
        <v>4333</v>
      </c>
      <c r="C3810" s="32" t="s">
        <v>2008</v>
      </c>
      <c r="D3810" s="32" t="s">
        <v>334</v>
      </c>
      <c r="E3810" s="32" t="s">
        <v>7288</v>
      </c>
      <c r="F3810" s="32" t="s">
        <v>7289</v>
      </c>
      <c r="G3810" s="32" t="s">
        <v>25</v>
      </c>
      <c r="H3810" s="32" t="s">
        <v>26</v>
      </c>
      <c r="I3810" s="32" t="s">
        <v>2006</v>
      </c>
      <c r="J3810" s="35">
        <v>0</v>
      </c>
      <c r="K3810" s="35">
        <v>0</v>
      </c>
      <c r="L3810" s="35">
        <v>14.25</v>
      </c>
      <c r="M3810" s="35">
        <v>0</v>
      </c>
      <c r="N3810" s="32" t="s">
        <v>19</v>
      </c>
      <c r="O3810" s="32" t="s">
        <v>41</v>
      </c>
      <c r="P3810" s="32">
        <v>1</v>
      </c>
      <c r="Q3810" s="32" t="s">
        <v>7290</v>
      </c>
    </row>
    <row r="3811" spans="1:17" x14ac:dyDescent="0.25">
      <c r="A3811" s="57">
        <v>42257.726146180554</v>
      </c>
      <c r="B3811" s="32" t="s">
        <v>4333</v>
      </c>
      <c r="C3811" s="32" t="s">
        <v>2008</v>
      </c>
      <c r="D3811" s="32" t="s">
        <v>334</v>
      </c>
      <c r="E3811" s="32" t="s">
        <v>7288</v>
      </c>
      <c r="F3811" s="32" t="s">
        <v>7289</v>
      </c>
      <c r="G3811" s="32" t="s">
        <v>4474</v>
      </c>
      <c r="H3811" s="32" t="s">
        <v>4475</v>
      </c>
      <c r="I3811" s="32" t="s">
        <v>2006</v>
      </c>
      <c r="J3811" s="35">
        <v>0</v>
      </c>
      <c r="K3811" s="35">
        <v>0</v>
      </c>
      <c r="L3811" s="35">
        <v>14.25</v>
      </c>
      <c r="M3811" s="35">
        <v>0</v>
      </c>
      <c r="N3811" s="32" t="s">
        <v>19</v>
      </c>
      <c r="O3811" s="32" t="s">
        <v>41</v>
      </c>
      <c r="P3811" s="32">
        <v>1</v>
      </c>
      <c r="Q3811" s="32" t="s">
        <v>7290</v>
      </c>
    </row>
    <row r="3812" spans="1:17" x14ac:dyDescent="0.25">
      <c r="A3812" s="57">
        <v>42257.726218483796</v>
      </c>
      <c r="B3812" s="32" t="s">
        <v>70</v>
      </c>
      <c r="C3812" s="32" t="s">
        <v>464</v>
      </c>
      <c r="D3812" s="32" t="s">
        <v>334</v>
      </c>
      <c r="E3812" s="32" t="s">
        <v>7291</v>
      </c>
      <c r="F3812" s="32" t="s">
        <v>7292</v>
      </c>
      <c r="G3812" s="32" t="s">
        <v>367</v>
      </c>
      <c r="H3812" s="32" t="s">
        <v>366</v>
      </c>
      <c r="I3812" s="32" t="s">
        <v>2007</v>
      </c>
      <c r="J3812" s="35">
        <v>0</v>
      </c>
      <c r="K3812" s="35">
        <v>0</v>
      </c>
      <c r="L3812" s="35">
        <v>14.25</v>
      </c>
      <c r="M3812" s="35">
        <v>0</v>
      </c>
      <c r="N3812" s="32" t="s">
        <v>19</v>
      </c>
      <c r="O3812" s="32" t="s">
        <v>41</v>
      </c>
      <c r="P3812" s="32">
        <v>1</v>
      </c>
      <c r="Q3812" s="32" t="s">
        <v>7293</v>
      </c>
    </row>
    <row r="3813" spans="1:17" x14ac:dyDescent="0.25">
      <c r="A3813" s="57">
        <v>42257.726218483796</v>
      </c>
      <c r="B3813" s="32" t="s">
        <v>70</v>
      </c>
      <c r="C3813" s="32" t="s">
        <v>464</v>
      </c>
      <c r="D3813" s="32" t="s">
        <v>334</v>
      </c>
      <c r="E3813" s="32" t="s">
        <v>7291</v>
      </c>
      <c r="F3813" s="32" t="s">
        <v>7292</v>
      </c>
      <c r="G3813" s="32" t="s">
        <v>367</v>
      </c>
      <c r="H3813" s="32" t="s">
        <v>366</v>
      </c>
      <c r="I3813" s="32" t="s">
        <v>2007</v>
      </c>
      <c r="J3813" s="35">
        <v>0</v>
      </c>
      <c r="K3813" s="35">
        <v>0</v>
      </c>
      <c r="L3813" s="35">
        <v>14.25</v>
      </c>
      <c r="M3813" s="35">
        <v>0</v>
      </c>
      <c r="N3813" s="32" t="s">
        <v>19</v>
      </c>
      <c r="O3813" s="32" t="s">
        <v>41</v>
      </c>
      <c r="P3813" s="32">
        <v>1</v>
      </c>
      <c r="Q3813" s="32" t="s">
        <v>7293</v>
      </c>
    </row>
    <row r="3814" spans="1:17" x14ac:dyDescent="0.25">
      <c r="A3814" s="57">
        <v>42257.726218483796</v>
      </c>
      <c r="B3814" s="32" t="s">
        <v>70</v>
      </c>
      <c r="C3814" s="32" t="s">
        <v>464</v>
      </c>
      <c r="D3814" s="32" t="s">
        <v>334</v>
      </c>
      <c r="E3814" s="32" t="s">
        <v>7291</v>
      </c>
      <c r="F3814" s="32" t="s">
        <v>7292</v>
      </c>
      <c r="G3814" s="32" t="s">
        <v>367</v>
      </c>
      <c r="H3814" s="32" t="s">
        <v>366</v>
      </c>
      <c r="I3814" s="32" t="s">
        <v>2007</v>
      </c>
      <c r="J3814" s="35">
        <v>0</v>
      </c>
      <c r="K3814" s="35">
        <v>0</v>
      </c>
      <c r="L3814" s="35">
        <v>14.25</v>
      </c>
      <c r="M3814" s="35">
        <v>0</v>
      </c>
      <c r="N3814" s="32" t="s">
        <v>19</v>
      </c>
      <c r="O3814" s="32" t="s">
        <v>41</v>
      </c>
      <c r="P3814" s="32">
        <v>1</v>
      </c>
      <c r="Q3814" s="32" t="s">
        <v>7293</v>
      </c>
    </row>
    <row r="3815" spans="1:17" x14ac:dyDescent="0.25">
      <c r="A3815" s="57">
        <v>42257.731870057869</v>
      </c>
      <c r="B3815" s="32"/>
      <c r="C3815" s="32" t="s">
        <v>457</v>
      </c>
      <c r="D3815" s="32" t="s">
        <v>334</v>
      </c>
      <c r="E3815" s="32" t="s">
        <v>7294</v>
      </c>
      <c r="F3815" s="32" t="s">
        <v>7295</v>
      </c>
      <c r="G3815" s="32" t="s">
        <v>58</v>
      </c>
      <c r="H3815" s="32" t="s">
        <v>59</v>
      </c>
      <c r="I3815" s="32" t="s">
        <v>2006</v>
      </c>
      <c r="J3815" s="35">
        <v>0</v>
      </c>
      <c r="K3815" s="35">
        <v>0</v>
      </c>
      <c r="L3815" s="35">
        <v>0</v>
      </c>
      <c r="M3815" s="35">
        <v>0</v>
      </c>
      <c r="N3815" s="32" t="s">
        <v>19</v>
      </c>
      <c r="O3815" s="32" t="s">
        <v>322</v>
      </c>
      <c r="P3815" s="32">
        <v>0</v>
      </c>
      <c r="Q3815" s="32"/>
    </row>
    <row r="3816" spans="1:17" x14ac:dyDescent="0.25">
      <c r="A3816" s="57">
        <v>42257.733945983797</v>
      </c>
      <c r="B3816" s="32" t="s">
        <v>21</v>
      </c>
      <c r="C3816" s="32" t="s">
        <v>2341</v>
      </c>
      <c r="D3816" s="32" t="s">
        <v>334</v>
      </c>
      <c r="E3816" s="32" t="s">
        <v>5883</v>
      </c>
      <c r="F3816" s="32" t="s">
        <v>7296</v>
      </c>
      <c r="G3816" s="32" t="s">
        <v>367</v>
      </c>
      <c r="H3816" s="32" t="s">
        <v>366</v>
      </c>
      <c r="I3816" s="32" t="s">
        <v>2007</v>
      </c>
      <c r="J3816" s="35">
        <v>0</v>
      </c>
      <c r="K3816" s="35">
        <v>0</v>
      </c>
      <c r="L3816" s="35">
        <v>14.25</v>
      </c>
      <c r="M3816" s="35">
        <v>0</v>
      </c>
      <c r="N3816" s="32" t="s">
        <v>19</v>
      </c>
      <c r="O3816" s="32" t="s">
        <v>41</v>
      </c>
      <c r="P3816" s="32">
        <v>1</v>
      </c>
      <c r="Q3816" s="32" t="s">
        <v>6373</v>
      </c>
    </row>
    <row r="3817" spans="1:17" x14ac:dyDescent="0.25">
      <c r="A3817" s="57">
        <v>42257.733945983797</v>
      </c>
      <c r="B3817" s="32" t="s">
        <v>21</v>
      </c>
      <c r="C3817" s="32" t="s">
        <v>2341</v>
      </c>
      <c r="D3817" s="32" t="s">
        <v>334</v>
      </c>
      <c r="E3817" s="32" t="s">
        <v>5883</v>
      </c>
      <c r="F3817" s="32" t="s">
        <v>7296</v>
      </c>
      <c r="G3817" s="32" t="s">
        <v>367</v>
      </c>
      <c r="H3817" s="32" t="s">
        <v>366</v>
      </c>
      <c r="I3817" s="32" t="s">
        <v>2007</v>
      </c>
      <c r="J3817" s="35">
        <v>0</v>
      </c>
      <c r="K3817" s="35">
        <v>0</v>
      </c>
      <c r="L3817" s="35">
        <v>14.25</v>
      </c>
      <c r="M3817" s="35">
        <v>0</v>
      </c>
      <c r="N3817" s="32" t="s">
        <v>19</v>
      </c>
      <c r="O3817" s="32" t="s">
        <v>41</v>
      </c>
      <c r="P3817" s="32">
        <v>1</v>
      </c>
      <c r="Q3817" s="32" t="s">
        <v>6373</v>
      </c>
    </row>
    <row r="3818" spans="1:17" x14ac:dyDescent="0.25">
      <c r="A3818" s="57">
        <v>42257.737337650462</v>
      </c>
      <c r="B3818" s="32" t="s">
        <v>21</v>
      </c>
      <c r="C3818" s="32" t="s">
        <v>2341</v>
      </c>
      <c r="D3818" s="32" t="s">
        <v>334</v>
      </c>
      <c r="E3818" s="32" t="s">
        <v>5884</v>
      </c>
      <c r="F3818" s="32" t="s">
        <v>7297</v>
      </c>
      <c r="G3818" s="32" t="s">
        <v>367</v>
      </c>
      <c r="H3818" s="32" t="s">
        <v>366</v>
      </c>
      <c r="I3818" s="32" t="s">
        <v>2007</v>
      </c>
      <c r="J3818" s="35">
        <v>0</v>
      </c>
      <c r="K3818" s="35">
        <v>0</v>
      </c>
      <c r="L3818" s="35">
        <v>14.25</v>
      </c>
      <c r="M3818" s="35">
        <v>0</v>
      </c>
      <c r="N3818" s="32" t="s">
        <v>19</v>
      </c>
      <c r="O3818" s="32" t="s">
        <v>41</v>
      </c>
      <c r="P3818" s="32">
        <v>1</v>
      </c>
      <c r="Q3818" s="32" t="s">
        <v>6368</v>
      </c>
    </row>
    <row r="3819" spans="1:17" x14ac:dyDescent="0.25">
      <c r="A3819" s="57">
        <v>42257.73836304398</v>
      </c>
      <c r="B3819" s="32" t="s">
        <v>290</v>
      </c>
      <c r="C3819" s="32" t="s">
        <v>6510</v>
      </c>
      <c r="D3819" s="32" t="s">
        <v>334</v>
      </c>
      <c r="E3819" s="32" t="s">
        <v>7298</v>
      </c>
      <c r="F3819" s="32" t="s">
        <v>7299</v>
      </c>
      <c r="G3819" s="32" t="s">
        <v>25</v>
      </c>
      <c r="H3819" s="32" t="s">
        <v>26</v>
      </c>
      <c r="I3819" s="32" t="s">
        <v>2006</v>
      </c>
      <c r="J3819" s="35">
        <v>0</v>
      </c>
      <c r="K3819" s="35">
        <v>0</v>
      </c>
      <c r="L3819" s="35">
        <v>14.25</v>
      </c>
      <c r="M3819" s="35">
        <v>0</v>
      </c>
      <c r="N3819" s="32" t="s">
        <v>19</v>
      </c>
      <c r="O3819" s="32" t="s">
        <v>41</v>
      </c>
      <c r="P3819" s="32">
        <v>1</v>
      </c>
      <c r="Q3819" s="32" t="s">
        <v>7300</v>
      </c>
    </row>
    <row r="3820" spans="1:17" x14ac:dyDescent="0.25">
      <c r="A3820" s="57">
        <v>42257.73836304398</v>
      </c>
      <c r="B3820" s="32" t="s">
        <v>290</v>
      </c>
      <c r="C3820" s="32" t="s">
        <v>6510</v>
      </c>
      <c r="D3820" s="32" t="s">
        <v>334</v>
      </c>
      <c r="E3820" s="32" t="s">
        <v>7298</v>
      </c>
      <c r="F3820" s="32" t="s">
        <v>7299</v>
      </c>
      <c r="G3820" s="32" t="s">
        <v>367</v>
      </c>
      <c r="H3820" s="32" t="s">
        <v>366</v>
      </c>
      <c r="I3820" s="32" t="s">
        <v>2006</v>
      </c>
      <c r="J3820" s="35">
        <v>0</v>
      </c>
      <c r="K3820" s="35">
        <v>0</v>
      </c>
      <c r="L3820" s="35">
        <v>14.25</v>
      </c>
      <c r="M3820" s="35">
        <v>0</v>
      </c>
      <c r="N3820" s="32" t="s">
        <v>19</v>
      </c>
      <c r="O3820" s="32" t="s">
        <v>41</v>
      </c>
      <c r="P3820" s="32">
        <v>1</v>
      </c>
      <c r="Q3820" s="32" t="s">
        <v>7300</v>
      </c>
    </row>
    <row r="3821" spans="1:17" x14ac:dyDescent="0.25">
      <c r="A3821" s="57">
        <v>42257.739534803244</v>
      </c>
      <c r="B3821" s="32" t="s">
        <v>21</v>
      </c>
      <c r="C3821" s="32" t="s">
        <v>2341</v>
      </c>
      <c r="D3821" s="32" t="s">
        <v>334</v>
      </c>
      <c r="E3821" s="32" t="s">
        <v>5886</v>
      </c>
      <c r="F3821" s="32" t="s">
        <v>7301</v>
      </c>
      <c r="G3821" s="32" t="s">
        <v>367</v>
      </c>
      <c r="H3821" s="32" t="s">
        <v>366</v>
      </c>
      <c r="I3821" s="32" t="s">
        <v>2007</v>
      </c>
      <c r="J3821" s="35">
        <v>0</v>
      </c>
      <c r="K3821" s="35">
        <v>0</v>
      </c>
      <c r="L3821" s="35">
        <v>14.25</v>
      </c>
      <c r="M3821" s="35">
        <v>0</v>
      </c>
      <c r="N3821" s="32" t="s">
        <v>19</v>
      </c>
      <c r="O3821" s="32" t="s">
        <v>41</v>
      </c>
      <c r="P3821" s="32">
        <v>1</v>
      </c>
      <c r="Q3821" s="32" t="s">
        <v>7302</v>
      </c>
    </row>
    <row r="3822" spans="1:17" x14ac:dyDescent="0.25">
      <c r="A3822" s="57">
        <v>42257.768067824072</v>
      </c>
      <c r="B3822" s="32"/>
      <c r="C3822" s="32" t="s">
        <v>345</v>
      </c>
      <c r="D3822" s="32" t="s">
        <v>334</v>
      </c>
      <c r="E3822" s="32" t="s">
        <v>7303</v>
      </c>
      <c r="F3822" s="32" t="s">
        <v>7304</v>
      </c>
      <c r="G3822" s="32" t="s">
        <v>58</v>
      </c>
      <c r="H3822" s="32" t="s">
        <v>59</v>
      </c>
      <c r="I3822" s="32" t="s">
        <v>2006</v>
      </c>
      <c r="J3822" s="35">
        <v>0</v>
      </c>
      <c r="K3822" s="35">
        <v>0</v>
      </c>
      <c r="L3822" s="35">
        <v>0</v>
      </c>
      <c r="M3822" s="35">
        <v>0</v>
      </c>
      <c r="N3822" s="32" t="s">
        <v>19</v>
      </c>
      <c r="O3822" s="32" t="s">
        <v>322</v>
      </c>
      <c r="P3822" s="32">
        <v>0</v>
      </c>
      <c r="Q3822" s="32"/>
    </row>
    <row r="3823" spans="1:17" x14ac:dyDescent="0.25">
      <c r="A3823" s="57">
        <v>42257.77033457176</v>
      </c>
      <c r="B3823" s="32"/>
      <c r="C3823" s="32" t="s">
        <v>655</v>
      </c>
      <c r="D3823" s="32" t="s">
        <v>334</v>
      </c>
      <c r="E3823" s="32" t="s">
        <v>7305</v>
      </c>
      <c r="F3823" s="32" t="s">
        <v>7306</v>
      </c>
      <c r="G3823" s="32" t="s">
        <v>58</v>
      </c>
      <c r="H3823" s="32" t="s">
        <v>59</v>
      </c>
      <c r="I3823" s="32" t="s">
        <v>2006</v>
      </c>
      <c r="J3823" s="35">
        <v>0</v>
      </c>
      <c r="K3823" s="35">
        <v>0</v>
      </c>
      <c r="L3823" s="35">
        <v>0</v>
      </c>
      <c r="M3823" s="35">
        <v>0</v>
      </c>
      <c r="N3823" s="32" t="s">
        <v>19</v>
      </c>
      <c r="O3823" s="32" t="s">
        <v>322</v>
      </c>
      <c r="P3823" s="32">
        <v>0</v>
      </c>
      <c r="Q3823" s="32"/>
    </row>
    <row r="3824" spans="1:17" x14ac:dyDescent="0.25">
      <c r="A3824" s="57">
        <v>42257.772366053243</v>
      </c>
      <c r="B3824" s="32"/>
      <c r="C3824" s="32" t="s">
        <v>655</v>
      </c>
      <c r="D3824" s="32" t="s">
        <v>334</v>
      </c>
      <c r="E3824" s="32" t="s">
        <v>7307</v>
      </c>
      <c r="F3824" s="32" t="s">
        <v>7308</v>
      </c>
      <c r="G3824" s="32" t="s">
        <v>58</v>
      </c>
      <c r="H3824" s="32" t="s">
        <v>59</v>
      </c>
      <c r="I3824" s="32" t="s">
        <v>2006</v>
      </c>
      <c r="J3824" s="35">
        <v>0</v>
      </c>
      <c r="K3824" s="35">
        <v>0</v>
      </c>
      <c r="L3824" s="35">
        <v>0</v>
      </c>
      <c r="M3824" s="35">
        <v>0</v>
      </c>
      <c r="N3824" s="32" t="s">
        <v>19</v>
      </c>
      <c r="O3824" s="32" t="s">
        <v>322</v>
      </c>
      <c r="P3824" s="32">
        <v>0</v>
      </c>
      <c r="Q3824" s="32"/>
    </row>
    <row r="3825" spans="1:17" x14ac:dyDescent="0.25">
      <c r="A3825" s="57">
        <v>42257.774618715281</v>
      </c>
      <c r="B3825" s="32"/>
      <c r="C3825" s="32" t="s">
        <v>655</v>
      </c>
      <c r="D3825" s="32" t="s">
        <v>334</v>
      </c>
      <c r="E3825" s="32" t="s">
        <v>7309</v>
      </c>
      <c r="F3825" s="32" t="s">
        <v>7310</v>
      </c>
      <c r="G3825" s="32" t="s">
        <v>58</v>
      </c>
      <c r="H3825" s="32" t="s">
        <v>59</v>
      </c>
      <c r="I3825" s="32" t="s">
        <v>2006</v>
      </c>
      <c r="J3825" s="35">
        <v>0</v>
      </c>
      <c r="K3825" s="35">
        <v>0</v>
      </c>
      <c r="L3825" s="35">
        <v>0</v>
      </c>
      <c r="M3825" s="35">
        <v>0</v>
      </c>
      <c r="N3825" s="32" t="s">
        <v>19</v>
      </c>
      <c r="O3825" s="32" t="s">
        <v>322</v>
      </c>
      <c r="P3825" s="32">
        <v>0</v>
      </c>
      <c r="Q3825" s="32"/>
    </row>
    <row r="3826" spans="1:17" x14ac:dyDescent="0.25">
      <c r="A3826" s="57">
        <v>42261.423025081021</v>
      </c>
      <c r="B3826" s="32" t="s">
        <v>70</v>
      </c>
      <c r="C3826" s="32" t="s">
        <v>4368</v>
      </c>
      <c r="D3826" s="32" t="s">
        <v>334</v>
      </c>
      <c r="E3826" s="32" t="s">
        <v>5870</v>
      </c>
      <c r="F3826" s="32" t="s">
        <v>7311</v>
      </c>
      <c r="G3826" s="32" t="s">
        <v>25</v>
      </c>
      <c r="H3826" s="32" t="s">
        <v>26</v>
      </c>
      <c r="I3826" s="32" t="s">
        <v>2006</v>
      </c>
      <c r="J3826" s="35">
        <v>0</v>
      </c>
      <c r="K3826" s="35">
        <v>0</v>
      </c>
      <c r="L3826" s="35">
        <v>14.25</v>
      </c>
      <c r="M3826" s="35">
        <v>0</v>
      </c>
      <c r="N3826" s="32" t="s">
        <v>19</v>
      </c>
      <c r="O3826" s="32" t="s">
        <v>41</v>
      </c>
      <c r="P3826" s="32">
        <v>1</v>
      </c>
      <c r="Q3826" s="32" t="s">
        <v>7312</v>
      </c>
    </row>
    <row r="3827" spans="1:17" x14ac:dyDescent="0.25">
      <c r="A3827" s="57">
        <v>42261.423025081021</v>
      </c>
      <c r="B3827" s="32" t="s">
        <v>70</v>
      </c>
      <c r="C3827" s="32" t="s">
        <v>4368</v>
      </c>
      <c r="D3827" s="32" t="s">
        <v>334</v>
      </c>
      <c r="E3827" s="32" t="s">
        <v>5870</v>
      </c>
      <c r="F3827" s="32" t="s">
        <v>7311</v>
      </c>
      <c r="G3827" s="32" t="s">
        <v>367</v>
      </c>
      <c r="H3827" s="32" t="s">
        <v>366</v>
      </c>
      <c r="I3827" s="32" t="s">
        <v>2006</v>
      </c>
      <c r="J3827" s="35">
        <v>0</v>
      </c>
      <c r="K3827" s="35">
        <v>0</v>
      </c>
      <c r="L3827" s="35">
        <v>14.25</v>
      </c>
      <c r="M3827" s="35">
        <v>0</v>
      </c>
      <c r="N3827" s="32" t="s">
        <v>19</v>
      </c>
      <c r="O3827" s="32" t="s">
        <v>41</v>
      </c>
      <c r="P3827" s="32">
        <v>1</v>
      </c>
      <c r="Q3827" s="32" t="s">
        <v>7312</v>
      </c>
    </row>
    <row r="3828" spans="1:17" x14ac:dyDescent="0.25">
      <c r="A3828" s="57">
        <v>42261.429688657408</v>
      </c>
      <c r="B3828" s="32" t="s">
        <v>70</v>
      </c>
      <c r="C3828" s="32" t="s">
        <v>4368</v>
      </c>
      <c r="D3828" s="32" t="s">
        <v>334</v>
      </c>
      <c r="E3828" s="32" t="s">
        <v>5869</v>
      </c>
      <c r="F3828" s="32" t="s">
        <v>7313</v>
      </c>
      <c r="G3828" s="32" t="s">
        <v>367</v>
      </c>
      <c r="H3828" s="32" t="s">
        <v>366</v>
      </c>
      <c r="I3828" s="32" t="s">
        <v>2007</v>
      </c>
      <c r="J3828" s="35">
        <v>0</v>
      </c>
      <c r="K3828" s="35">
        <v>0</v>
      </c>
      <c r="L3828" s="35">
        <v>14.25</v>
      </c>
      <c r="M3828" s="35">
        <v>0</v>
      </c>
      <c r="N3828" s="32" t="s">
        <v>19</v>
      </c>
      <c r="O3828" s="32" t="s">
        <v>41</v>
      </c>
      <c r="P3828" s="32">
        <v>1</v>
      </c>
      <c r="Q3828" s="32" t="s">
        <v>7314</v>
      </c>
    </row>
    <row r="3829" spans="1:17" x14ac:dyDescent="0.25">
      <c r="A3829" s="57">
        <v>42261.430858946762</v>
      </c>
      <c r="B3829" s="32" t="s">
        <v>21</v>
      </c>
      <c r="C3829" s="32" t="s">
        <v>2341</v>
      </c>
      <c r="D3829" s="32" t="s">
        <v>334</v>
      </c>
      <c r="E3829" s="32" t="s">
        <v>5881</v>
      </c>
      <c r="F3829" s="32" t="s">
        <v>7315</v>
      </c>
      <c r="G3829" s="32" t="s">
        <v>25</v>
      </c>
      <c r="H3829" s="32" t="s">
        <v>26</v>
      </c>
      <c r="I3829" s="32" t="s">
        <v>2006</v>
      </c>
      <c r="J3829" s="35">
        <v>0</v>
      </c>
      <c r="K3829" s="35">
        <v>0</v>
      </c>
      <c r="L3829" s="35">
        <v>14.25</v>
      </c>
      <c r="M3829" s="35">
        <v>0</v>
      </c>
      <c r="N3829" s="32" t="s">
        <v>19</v>
      </c>
      <c r="O3829" s="32" t="s">
        <v>41</v>
      </c>
      <c r="P3829" s="32">
        <v>1</v>
      </c>
      <c r="Q3829" s="32" t="s">
        <v>7316</v>
      </c>
    </row>
    <row r="3830" spans="1:17" x14ac:dyDescent="0.25">
      <c r="A3830" s="57">
        <v>42261.430858946762</v>
      </c>
      <c r="B3830" s="32" t="s">
        <v>21</v>
      </c>
      <c r="C3830" s="32" t="s">
        <v>2341</v>
      </c>
      <c r="D3830" s="32" t="s">
        <v>334</v>
      </c>
      <c r="E3830" s="32" t="s">
        <v>5881</v>
      </c>
      <c r="F3830" s="32" t="s">
        <v>7315</v>
      </c>
      <c r="G3830" s="32" t="s">
        <v>367</v>
      </c>
      <c r="H3830" s="32" t="s">
        <v>366</v>
      </c>
      <c r="I3830" s="32" t="s">
        <v>2006</v>
      </c>
      <c r="J3830" s="35">
        <v>0</v>
      </c>
      <c r="K3830" s="35">
        <v>0</v>
      </c>
      <c r="L3830" s="35">
        <v>14.25</v>
      </c>
      <c r="M3830" s="35">
        <v>0</v>
      </c>
      <c r="N3830" s="32" t="s">
        <v>19</v>
      </c>
      <c r="O3830" s="32" t="s">
        <v>41</v>
      </c>
      <c r="P3830" s="32">
        <v>1</v>
      </c>
      <c r="Q3830" s="32" t="s">
        <v>7316</v>
      </c>
    </row>
    <row r="3831" spans="1:17" x14ac:dyDescent="0.25">
      <c r="A3831" s="57">
        <v>42261.431882372686</v>
      </c>
      <c r="B3831" s="32" t="s">
        <v>4333</v>
      </c>
      <c r="C3831" s="32" t="s">
        <v>7317</v>
      </c>
      <c r="D3831" s="32" t="s">
        <v>334</v>
      </c>
      <c r="E3831" s="32" t="s">
        <v>5877</v>
      </c>
      <c r="F3831" s="32" t="s">
        <v>7318</v>
      </c>
      <c r="G3831" s="32" t="s">
        <v>367</v>
      </c>
      <c r="H3831" s="32" t="s">
        <v>366</v>
      </c>
      <c r="I3831" s="32" t="s">
        <v>2007</v>
      </c>
      <c r="J3831" s="35">
        <v>0</v>
      </c>
      <c r="K3831" s="35">
        <v>0</v>
      </c>
      <c r="L3831" s="35">
        <v>14.25</v>
      </c>
      <c r="M3831" s="35">
        <v>0</v>
      </c>
      <c r="N3831" s="32" t="s">
        <v>19</v>
      </c>
      <c r="O3831" s="32" t="s">
        <v>41</v>
      </c>
      <c r="P3831" s="32">
        <v>1</v>
      </c>
      <c r="Q3831" s="32" t="s">
        <v>7319</v>
      </c>
    </row>
    <row r="3832" spans="1:17" x14ac:dyDescent="0.25">
      <c r="A3832" s="57">
        <v>42261.433136770836</v>
      </c>
      <c r="B3832" s="32" t="s">
        <v>70</v>
      </c>
      <c r="C3832" s="32" t="s">
        <v>464</v>
      </c>
      <c r="D3832" s="32" t="s">
        <v>334</v>
      </c>
      <c r="E3832" s="32" t="s">
        <v>7320</v>
      </c>
      <c r="F3832" s="32" t="s">
        <v>7321</v>
      </c>
      <c r="G3832" s="32" t="s">
        <v>25</v>
      </c>
      <c r="H3832" s="32" t="s">
        <v>26</v>
      </c>
      <c r="I3832" s="32" t="s">
        <v>2006</v>
      </c>
      <c r="J3832" s="35">
        <v>0</v>
      </c>
      <c r="K3832" s="35">
        <v>0</v>
      </c>
      <c r="L3832" s="35">
        <v>14.25</v>
      </c>
      <c r="M3832" s="35">
        <v>0</v>
      </c>
      <c r="N3832" s="32" t="s">
        <v>19</v>
      </c>
      <c r="O3832" s="32" t="s">
        <v>41</v>
      </c>
      <c r="P3832" s="32">
        <v>1</v>
      </c>
      <c r="Q3832" s="32" t="s">
        <v>7322</v>
      </c>
    </row>
    <row r="3833" spans="1:17" x14ac:dyDescent="0.25">
      <c r="A3833" s="57">
        <v>42261.433136770836</v>
      </c>
      <c r="B3833" s="32" t="s">
        <v>70</v>
      </c>
      <c r="C3833" s="32" t="s">
        <v>464</v>
      </c>
      <c r="D3833" s="32" t="s">
        <v>334</v>
      </c>
      <c r="E3833" s="32" t="s">
        <v>7320</v>
      </c>
      <c r="F3833" s="32" t="s">
        <v>7321</v>
      </c>
      <c r="G3833" s="32" t="s">
        <v>367</v>
      </c>
      <c r="H3833" s="32" t="s">
        <v>366</v>
      </c>
      <c r="I3833" s="32" t="s">
        <v>2006</v>
      </c>
      <c r="J3833" s="35">
        <v>0</v>
      </c>
      <c r="K3833" s="35">
        <v>0</v>
      </c>
      <c r="L3833" s="35">
        <v>14.25</v>
      </c>
      <c r="M3833" s="35">
        <v>0</v>
      </c>
      <c r="N3833" s="32" t="s">
        <v>19</v>
      </c>
      <c r="O3833" s="32" t="s">
        <v>41</v>
      </c>
      <c r="P3833" s="32">
        <v>1</v>
      </c>
      <c r="Q3833" s="32" t="s">
        <v>7322</v>
      </c>
    </row>
    <row r="3834" spans="1:17" x14ac:dyDescent="0.25">
      <c r="A3834" s="57">
        <v>42261.433136770836</v>
      </c>
      <c r="B3834" s="32" t="s">
        <v>70</v>
      </c>
      <c r="C3834" s="32" t="s">
        <v>464</v>
      </c>
      <c r="D3834" s="32" t="s">
        <v>334</v>
      </c>
      <c r="E3834" s="32" t="s">
        <v>7320</v>
      </c>
      <c r="F3834" s="32" t="s">
        <v>7321</v>
      </c>
      <c r="G3834" s="32" t="s">
        <v>367</v>
      </c>
      <c r="H3834" s="32" t="s">
        <v>366</v>
      </c>
      <c r="I3834" s="32" t="s">
        <v>2006</v>
      </c>
      <c r="J3834" s="35">
        <v>0</v>
      </c>
      <c r="K3834" s="35">
        <v>0</v>
      </c>
      <c r="L3834" s="35">
        <v>14.25</v>
      </c>
      <c r="M3834" s="35">
        <v>0</v>
      </c>
      <c r="N3834" s="32" t="s">
        <v>19</v>
      </c>
      <c r="O3834" s="32" t="s">
        <v>41</v>
      </c>
      <c r="P3834" s="32">
        <v>1</v>
      </c>
      <c r="Q3834" s="32" t="s">
        <v>7322</v>
      </c>
    </row>
    <row r="3835" spans="1:17" x14ac:dyDescent="0.25">
      <c r="A3835" s="57">
        <v>42261.434224386576</v>
      </c>
      <c r="B3835" s="32" t="s">
        <v>21</v>
      </c>
      <c r="C3835" s="32" t="s">
        <v>7256</v>
      </c>
      <c r="D3835" s="32" t="s">
        <v>334</v>
      </c>
      <c r="E3835" s="32" t="s">
        <v>5876</v>
      </c>
      <c r="F3835" s="32" t="s">
        <v>7323</v>
      </c>
      <c r="G3835" s="32" t="s">
        <v>367</v>
      </c>
      <c r="H3835" s="32" t="s">
        <v>366</v>
      </c>
      <c r="I3835" s="32" t="s">
        <v>2007</v>
      </c>
      <c r="J3835" s="35">
        <v>0</v>
      </c>
      <c r="K3835" s="35">
        <v>0</v>
      </c>
      <c r="L3835" s="35">
        <v>14.25</v>
      </c>
      <c r="M3835" s="35">
        <v>0</v>
      </c>
      <c r="N3835" s="32" t="s">
        <v>19</v>
      </c>
      <c r="O3835" s="32" t="s">
        <v>41</v>
      </c>
      <c r="P3835" s="32">
        <v>1</v>
      </c>
      <c r="Q3835" s="32" t="s">
        <v>7324</v>
      </c>
    </row>
    <row r="3836" spans="1:17" x14ac:dyDescent="0.25">
      <c r="A3836" s="57">
        <v>42261.435352893517</v>
      </c>
      <c r="B3836" s="32" t="s">
        <v>4333</v>
      </c>
      <c r="C3836" s="32" t="s">
        <v>335</v>
      </c>
      <c r="D3836" s="32" t="s">
        <v>334</v>
      </c>
      <c r="E3836" s="32" t="s">
        <v>7325</v>
      </c>
      <c r="F3836" s="32" t="s">
        <v>7326</v>
      </c>
      <c r="G3836" s="32" t="s">
        <v>367</v>
      </c>
      <c r="H3836" s="32" t="s">
        <v>366</v>
      </c>
      <c r="I3836" s="32" t="s">
        <v>2007</v>
      </c>
      <c r="J3836" s="35">
        <v>0</v>
      </c>
      <c r="K3836" s="35">
        <v>0</v>
      </c>
      <c r="L3836" s="35">
        <v>14.25</v>
      </c>
      <c r="M3836" s="35">
        <v>0</v>
      </c>
      <c r="N3836" s="32" t="s">
        <v>19</v>
      </c>
      <c r="O3836" s="32" t="s">
        <v>41</v>
      </c>
      <c r="P3836" s="32">
        <v>1</v>
      </c>
      <c r="Q3836" s="32" t="s">
        <v>7327</v>
      </c>
    </row>
    <row r="3837" spans="1:17" x14ac:dyDescent="0.25">
      <c r="A3837" s="57">
        <v>42261.436297997687</v>
      </c>
      <c r="B3837" s="32" t="s">
        <v>290</v>
      </c>
      <c r="C3837" s="32" t="s">
        <v>7328</v>
      </c>
      <c r="D3837" s="32" t="s">
        <v>334</v>
      </c>
      <c r="E3837" s="32" t="s">
        <v>7329</v>
      </c>
      <c r="F3837" s="32" t="s">
        <v>7330</v>
      </c>
      <c r="G3837" s="32" t="s">
        <v>367</v>
      </c>
      <c r="H3837" s="32" t="s">
        <v>366</v>
      </c>
      <c r="I3837" s="32" t="s">
        <v>2007</v>
      </c>
      <c r="J3837" s="35">
        <v>0</v>
      </c>
      <c r="K3837" s="35">
        <v>0</v>
      </c>
      <c r="L3837" s="35">
        <v>14.25</v>
      </c>
      <c r="M3837" s="35">
        <v>0</v>
      </c>
      <c r="N3837" s="32" t="s">
        <v>19</v>
      </c>
      <c r="O3837" s="32" t="s">
        <v>41</v>
      </c>
      <c r="P3837" s="32">
        <v>1</v>
      </c>
      <c r="Q3837" s="32" t="s">
        <v>7331</v>
      </c>
    </row>
    <row r="3838" spans="1:17" x14ac:dyDescent="0.25">
      <c r="A3838" s="57">
        <v>42261.437710798615</v>
      </c>
      <c r="B3838" s="32" t="s">
        <v>4333</v>
      </c>
      <c r="C3838" s="32" t="s">
        <v>7332</v>
      </c>
      <c r="D3838" s="32" t="s">
        <v>334</v>
      </c>
      <c r="E3838" s="32" t="s">
        <v>5897</v>
      </c>
      <c r="F3838" s="32" t="s">
        <v>7333</v>
      </c>
      <c r="G3838" s="32" t="s">
        <v>25</v>
      </c>
      <c r="H3838" s="32" t="s">
        <v>26</v>
      </c>
      <c r="I3838" s="32" t="s">
        <v>2006</v>
      </c>
      <c r="J3838" s="35">
        <v>0</v>
      </c>
      <c r="K3838" s="35">
        <v>0</v>
      </c>
      <c r="L3838" s="35">
        <v>14.25</v>
      </c>
      <c r="M3838" s="35">
        <v>0</v>
      </c>
      <c r="N3838" s="32" t="s">
        <v>19</v>
      </c>
      <c r="O3838" s="32" t="s">
        <v>41</v>
      </c>
      <c r="P3838" s="32">
        <v>1</v>
      </c>
      <c r="Q3838" s="32" t="s">
        <v>7334</v>
      </c>
    </row>
    <row r="3839" spans="1:17" x14ac:dyDescent="0.25">
      <c r="A3839" s="57">
        <v>42261.437710798615</v>
      </c>
      <c r="B3839" s="32" t="s">
        <v>4333</v>
      </c>
      <c r="C3839" s="32" t="s">
        <v>7332</v>
      </c>
      <c r="D3839" s="32" t="s">
        <v>334</v>
      </c>
      <c r="E3839" s="32" t="s">
        <v>5897</v>
      </c>
      <c r="F3839" s="32" t="s">
        <v>7333</v>
      </c>
      <c r="G3839" s="32" t="s">
        <v>367</v>
      </c>
      <c r="H3839" s="32" t="s">
        <v>366</v>
      </c>
      <c r="I3839" s="32" t="s">
        <v>2006</v>
      </c>
      <c r="J3839" s="35">
        <v>0</v>
      </c>
      <c r="K3839" s="35">
        <v>0</v>
      </c>
      <c r="L3839" s="35">
        <v>14.25</v>
      </c>
      <c r="M3839" s="35">
        <v>0</v>
      </c>
      <c r="N3839" s="32" t="s">
        <v>19</v>
      </c>
      <c r="O3839" s="32" t="s">
        <v>41</v>
      </c>
      <c r="P3839" s="32">
        <v>1</v>
      </c>
      <c r="Q3839" s="32" t="s">
        <v>7334</v>
      </c>
    </row>
    <row r="3840" spans="1:17" x14ac:dyDescent="0.25">
      <c r="A3840" s="57">
        <v>42261.439793831021</v>
      </c>
      <c r="B3840" s="32" t="s">
        <v>70</v>
      </c>
      <c r="C3840" s="32" t="s">
        <v>464</v>
      </c>
      <c r="D3840" s="32" t="s">
        <v>334</v>
      </c>
      <c r="E3840" s="32" t="s">
        <v>7335</v>
      </c>
      <c r="F3840" s="32" t="s">
        <v>7336</v>
      </c>
      <c r="G3840" s="32" t="s">
        <v>25</v>
      </c>
      <c r="H3840" s="32" t="s">
        <v>26</v>
      </c>
      <c r="I3840" s="32" t="s">
        <v>2006</v>
      </c>
      <c r="J3840" s="35">
        <v>0</v>
      </c>
      <c r="K3840" s="35">
        <v>0</v>
      </c>
      <c r="L3840" s="35">
        <v>14.25</v>
      </c>
      <c r="M3840" s="35">
        <v>0</v>
      </c>
      <c r="N3840" s="32" t="s">
        <v>19</v>
      </c>
      <c r="O3840" s="32" t="s">
        <v>41</v>
      </c>
      <c r="P3840" s="32">
        <v>1</v>
      </c>
      <c r="Q3840" s="32" t="s">
        <v>7337</v>
      </c>
    </row>
    <row r="3841" spans="1:17" x14ac:dyDescent="0.25">
      <c r="A3841" s="57">
        <v>42261.439793831021</v>
      </c>
      <c r="B3841" s="32" t="s">
        <v>70</v>
      </c>
      <c r="C3841" s="32" t="s">
        <v>464</v>
      </c>
      <c r="D3841" s="32" t="s">
        <v>334</v>
      </c>
      <c r="E3841" s="32" t="s">
        <v>7335</v>
      </c>
      <c r="F3841" s="32" t="s">
        <v>7336</v>
      </c>
      <c r="G3841" s="32" t="s">
        <v>367</v>
      </c>
      <c r="H3841" s="32" t="s">
        <v>366</v>
      </c>
      <c r="I3841" s="32" t="s">
        <v>2006</v>
      </c>
      <c r="J3841" s="35">
        <v>0</v>
      </c>
      <c r="K3841" s="35">
        <v>0</v>
      </c>
      <c r="L3841" s="35">
        <v>14.25</v>
      </c>
      <c r="M3841" s="35">
        <v>0</v>
      </c>
      <c r="N3841" s="32" t="s">
        <v>19</v>
      </c>
      <c r="O3841" s="32" t="s">
        <v>41</v>
      </c>
      <c r="P3841" s="32">
        <v>1</v>
      </c>
      <c r="Q3841" s="32" t="s">
        <v>7337</v>
      </c>
    </row>
    <row r="3842" spans="1:17" x14ac:dyDescent="0.25">
      <c r="A3842" s="57">
        <v>42261.439793831021</v>
      </c>
      <c r="B3842" s="32" t="s">
        <v>70</v>
      </c>
      <c r="C3842" s="32" t="s">
        <v>464</v>
      </c>
      <c r="D3842" s="32" t="s">
        <v>334</v>
      </c>
      <c r="E3842" s="32" t="s">
        <v>7335</v>
      </c>
      <c r="F3842" s="32" t="s">
        <v>7336</v>
      </c>
      <c r="G3842" s="32" t="s">
        <v>367</v>
      </c>
      <c r="H3842" s="32" t="s">
        <v>366</v>
      </c>
      <c r="I3842" s="32" t="s">
        <v>2006</v>
      </c>
      <c r="J3842" s="35">
        <v>0</v>
      </c>
      <c r="K3842" s="35">
        <v>0</v>
      </c>
      <c r="L3842" s="35">
        <v>14.25</v>
      </c>
      <c r="M3842" s="35">
        <v>0</v>
      </c>
      <c r="N3842" s="32" t="s">
        <v>19</v>
      </c>
      <c r="O3842" s="32" t="s">
        <v>41</v>
      </c>
      <c r="P3842" s="32">
        <v>1</v>
      </c>
      <c r="Q3842" s="32" t="s">
        <v>7337</v>
      </c>
    </row>
    <row r="3843" spans="1:17" x14ac:dyDescent="0.25">
      <c r="A3843" s="57">
        <v>42261.45521886574</v>
      </c>
      <c r="B3843" s="32"/>
      <c r="C3843" s="32"/>
      <c r="D3843" s="32"/>
      <c r="E3843" s="32" t="s">
        <v>7338</v>
      </c>
      <c r="F3843" s="32" t="s">
        <v>7339</v>
      </c>
      <c r="G3843" s="32" t="s">
        <v>333</v>
      </c>
      <c r="H3843" s="32" t="s">
        <v>332</v>
      </c>
      <c r="I3843" s="32" t="s">
        <v>2006</v>
      </c>
      <c r="J3843" s="35">
        <v>0</v>
      </c>
      <c r="K3843" s="35">
        <v>0</v>
      </c>
      <c r="L3843" s="35">
        <v>0</v>
      </c>
      <c r="M3843" s="35">
        <v>0</v>
      </c>
      <c r="N3843" s="32" t="s">
        <v>19</v>
      </c>
      <c r="O3843" s="32"/>
      <c r="P3843" s="32">
        <v>0.5</v>
      </c>
      <c r="Q3843" s="32"/>
    </row>
    <row r="3844" spans="1:17" x14ac:dyDescent="0.25">
      <c r="A3844" s="57">
        <v>42261.456048263892</v>
      </c>
      <c r="B3844" s="32"/>
      <c r="C3844" s="32"/>
      <c r="D3844" s="32"/>
      <c r="E3844" s="32" t="s">
        <v>7340</v>
      </c>
      <c r="F3844" s="32" t="s">
        <v>7341</v>
      </c>
      <c r="G3844" s="32" t="s">
        <v>333</v>
      </c>
      <c r="H3844" s="32" t="s">
        <v>332</v>
      </c>
      <c r="I3844" s="32" t="s">
        <v>2006</v>
      </c>
      <c r="J3844" s="35">
        <v>0</v>
      </c>
      <c r="K3844" s="35">
        <v>0</v>
      </c>
      <c r="L3844" s="35">
        <v>0</v>
      </c>
      <c r="M3844" s="35">
        <v>0</v>
      </c>
      <c r="N3844" s="32" t="s">
        <v>19</v>
      </c>
      <c r="O3844" s="32"/>
      <c r="P3844" s="32">
        <v>0.5</v>
      </c>
      <c r="Q3844" s="32"/>
    </row>
    <row r="3845" spans="1:17" x14ac:dyDescent="0.25">
      <c r="A3845" s="57">
        <v>42261.456960451389</v>
      </c>
      <c r="B3845" s="32"/>
      <c r="C3845" s="32"/>
      <c r="D3845" s="32"/>
      <c r="E3845" s="32" t="s">
        <v>7342</v>
      </c>
      <c r="F3845" s="32" t="s">
        <v>7343</v>
      </c>
      <c r="G3845" s="32" t="s">
        <v>333</v>
      </c>
      <c r="H3845" s="32" t="s">
        <v>332</v>
      </c>
      <c r="I3845" s="32" t="s">
        <v>2006</v>
      </c>
      <c r="J3845" s="35">
        <v>0</v>
      </c>
      <c r="K3845" s="35">
        <v>0</v>
      </c>
      <c r="L3845" s="35">
        <v>0</v>
      </c>
      <c r="M3845" s="35">
        <v>0</v>
      </c>
      <c r="N3845" s="32" t="s">
        <v>19</v>
      </c>
      <c r="O3845" s="32"/>
      <c r="P3845" s="32">
        <v>0.5</v>
      </c>
      <c r="Q3845" s="32"/>
    </row>
    <row r="3846" spans="1:17" x14ac:dyDescent="0.25">
      <c r="A3846" s="57">
        <v>42261.457988969909</v>
      </c>
      <c r="B3846" s="32"/>
      <c r="C3846" s="32"/>
      <c r="D3846" s="32"/>
      <c r="E3846" s="32" t="s">
        <v>7344</v>
      </c>
      <c r="F3846" s="32" t="s">
        <v>7345</v>
      </c>
      <c r="G3846" s="32" t="s">
        <v>333</v>
      </c>
      <c r="H3846" s="32" t="s">
        <v>332</v>
      </c>
      <c r="I3846" s="32" t="s">
        <v>2006</v>
      </c>
      <c r="J3846" s="35">
        <v>0</v>
      </c>
      <c r="K3846" s="35">
        <v>0</v>
      </c>
      <c r="L3846" s="35">
        <v>0</v>
      </c>
      <c r="M3846" s="35">
        <v>0</v>
      </c>
      <c r="N3846" s="32" t="s">
        <v>19</v>
      </c>
      <c r="O3846" s="32"/>
      <c r="P3846" s="32">
        <v>0.5</v>
      </c>
      <c r="Q3846" s="32"/>
    </row>
    <row r="3847" spans="1:17" x14ac:dyDescent="0.25">
      <c r="A3847" s="57">
        <v>42261.45865015046</v>
      </c>
      <c r="B3847" s="32"/>
      <c r="C3847" s="32"/>
      <c r="D3847" s="32"/>
      <c r="E3847" s="32" t="s">
        <v>7346</v>
      </c>
      <c r="F3847" s="32" t="s">
        <v>7347</v>
      </c>
      <c r="G3847" s="32" t="s">
        <v>333</v>
      </c>
      <c r="H3847" s="32" t="s">
        <v>332</v>
      </c>
      <c r="I3847" s="32" t="s">
        <v>2006</v>
      </c>
      <c r="J3847" s="35">
        <v>0</v>
      </c>
      <c r="K3847" s="35">
        <v>0</v>
      </c>
      <c r="L3847" s="35">
        <v>0</v>
      </c>
      <c r="M3847" s="35">
        <v>0</v>
      </c>
      <c r="N3847" s="32" t="s">
        <v>19</v>
      </c>
      <c r="O3847" s="32"/>
      <c r="P3847" s="32">
        <v>0.5</v>
      </c>
      <c r="Q3847" s="32"/>
    </row>
    <row r="3848" spans="1:17" hidden="1" x14ac:dyDescent="0.25">
      <c r="A3848" s="57">
        <v>42261.46490590278</v>
      </c>
      <c r="B3848" s="32" t="s">
        <v>21</v>
      </c>
      <c r="C3848" s="32" t="s">
        <v>3591</v>
      </c>
      <c r="D3848" s="32" t="s">
        <v>3592</v>
      </c>
      <c r="E3848" s="32" t="s">
        <v>9288</v>
      </c>
      <c r="F3848" s="32" t="s">
        <v>9289</v>
      </c>
      <c r="G3848" s="32" t="s">
        <v>3154</v>
      </c>
      <c r="H3848" s="32" t="s">
        <v>3155</v>
      </c>
      <c r="I3848" s="32" t="s">
        <v>4605</v>
      </c>
      <c r="J3848" s="35">
        <v>36.090000000000003</v>
      </c>
      <c r="K3848" s="35">
        <v>0</v>
      </c>
      <c r="L3848" s="35">
        <v>0</v>
      </c>
      <c r="M3848" s="35">
        <v>0</v>
      </c>
      <c r="N3848" s="32" t="s">
        <v>2197</v>
      </c>
      <c r="O3848" s="32" t="s">
        <v>18</v>
      </c>
      <c r="P3848" s="32">
        <v>1</v>
      </c>
      <c r="Q3848" s="32" t="s">
        <v>9290</v>
      </c>
    </row>
    <row r="3849" spans="1:17" hidden="1" x14ac:dyDescent="0.25">
      <c r="A3849" s="57">
        <v>42261.46490590278</v>
      </c>
      <c r="B3849" s="32" t="s">
        <v>21</v>
      </c>
      <c r="C3849" s="32" t="s">
        <v>3591</v>
      </c>
      <c r="D3849" s="32" t="s">
        <v>3592</v>
      </c>
      <c r="E3849" s="32" t="s">
        <v>9288</v>
      </c>
      <c r="F3849" s="32" t="s">
        <v>9289</v>
      </c>
      <c r="G3849" s="32" t="s">
        <v>2690</v>
      </c>
      <c r="H3849" s="32" t="s">
        <v>2691</v>
      </c>
      <c r="I3849" s="32" t="s">
        <v>4605</v>
      </c>
      <c r="J3849" s="35">
        <v>20.6</v>
      </c>
      <c r="K3849" s="35">
        <v>0</v>
      </c>
      <c r="L3849" s="35">
        <v>0</v>
      </c>
      <c r="M3849" s="35">
        <v>0</v>
      </c>
      <c r="N3849" s="32" t="s">
        <v>2197</v>
      </c>
      <c r="O3849" s="32" t="s">
        <v>18</v>
      </c>
      <c r="P3849" s="32">
        <v>1</v>
      </c>
      <c r="Q3849" s="32" t="s">
        <v>9290</v>
      </c>
    </row>
    <row r="3850" spans="1:17" hidden="1" x14ac:dyDescent="0.25">
      <c r="A3850" s="57">
        <v>42261.465001585646</v>
      </c>
      <c r="B3850" s="32" t="s">
        <v>21</v>
      </c>
      <c r="C3850" s="32" t="s">
        <v>3591</v>
      </c>
      <c r="D3850" s="32" t="s">
        <v>3592</v>
      </c>
      <c r="E3850" s="32" t="s">
        <v>9288</v>
      </c>
      <c r="F3850" s="32" t="s">
        <v>9291</v>
      </c>
      <c r="G3850" s="32" t="s">
        <v>3154</v>
      </c>
      <c r="H3850" s="32" t="s">
        <v>3155</v>
      </c>
      <c r="I3850" s="32" t="s">
        <v>4605</v>
      </c>
      <c r="J3850" s="35">
        <v>36.090000000000003</v>
      </c>
      <c r="K3850" s="35">
        <v>0</v>
      </c>
      <c r="L3850" s="35">
        <v>0</v>
      </c>
      <c r="M3850" s="35">
        <v>0</v>
      </c>
      <c r="N3850" s="32" t="s">
        <v>2197</v>
      </c>
      <c r="O3850" s="32" t="s">
        <v>18</v>
      </c>
      <c r="P3850" s="32">
        <v>1</v>
      </c>
      <c r="Q3850" s="32" t="s">
        <v>9290</v>
      </c>
    </row>
    <row r="3851" spans="1:17" hidden="1" x14ac:dyDescent="0.25">
      <c r="A3851" s="57">
        <v>42261.465001585646</v>
      </c>
      <c r="B3851" s="32" t="s">
        <v>21</v>
      </c>
      <c r="C3851" s="32" t="s">
        <v>3591</v>
      </c>
      <c r="D3851" s="32" t="s">
        <v>3592</v>
      </c>
      <c r="E3851" s="32" t="s">
        <v>9288</v>
      </c>
      <c r="F3851" s="32" t="s">
        <v>9291</v>
      </c>
      <c r="G3851" s="32" t="s">
        <v>2690</v>
      </c>
      <c r="H3851" s="32" t="s">
        <v>2691</v>
      </c>
      <c r="I3851" s="32" t="s">
        <v>4605</v>
      </c>
      <c r="J3851" s="35">
        <v>20.6</v>
      </c>
      <c r="K3851" s="35">
        <v>0</v>
      </c>
      <c r="L3851" s="35">
        <v>0</v>
      </c>
      <c r="M3851" s="35">
        <v>0</v>
      </c>
      <c r="N3851" s="32" t="s">
        <v>2197</v>
      </c>
      <c r="O3851" s="32" t="s">
        <v>18</v>
      </c>
      <c r="P3851" s="32">
        <v>1</v>
      </c>
      <c r="Q3851" s="32" t="s">
        <v>9290</v>
      </c>
    </row>
    <row r="3852" spans="1:17" hidden="1" x14ac:dyDescent="0.25">
      <c r="A3852" s="57">
        <v>42261.465084571762</v>
      </c>
      <c r="B3852" s="32" t="s">
        <v>21</v>
      </c>
      <c r="C3852" s="32" t="s">
        <v>3591</v>
      </c>
      <c r="D3852" s="32" t="s">
        <v>3592</v>
      </c>
      <c r="E3852" s="32" t="s">
        <v>9288</v>
      </c>
      <c r="F3852" s="32" t="s">
        <v>9292</v>
      </c>
      <c r="G3852" s="32" t="s">
        <v>3154</v>
      </c>
      <c r="H3852" s="32" t="s">
        <v>3155</v>
      </c>
      <c r="I3852" s="32" t="s">
        <v>4605</v>
      </c>
      <c r="J3852" s="35">
        <v>36.090000000000003</v>
      </c>
      <c r="K3852" s="35">
        <v>0</v>
      </c>
      <c r="L3852" s="35">
        <v>0</v>
      </c>
      <c r="M3852" s="35">
        <v>0</v>
      </c>
      <c r="N3852" s="32" t="s">
        <v>2197</v>
      </c>
      <c r="O3852" s="32" t="s">
        <v>18</v>
      </c>
      <c r="P3852" s="32">
        <v>1</v>
      </c>
      <c r="Q3852" s="32" t="s">
        <v>9290</v>
      </c>
    </row>
    <row r="3853" spans="1:17" hidden="1" x14ac:dyDescent="0.25">
      <c r="A3853" s="57">
        <v>42261.465084571762</v>
      </c>
      <c r="B3853" s="32" t="s">
        <v>21</v>
      </c>
      <c r="C3853" s="32" t="s">
        <v>3591</v>
      </c>
      <c r="D3853" s="32" t="s">
        <v>3592</v>
      </c>
      <c r="E3853" s="32" t="s">
        <v>9288</v>
      </c>
      <c r="F3853" s="32" t="s">
        <v>9292</v>
      </c>
      <c r="G3853" s="32" t="s">
        <v>2690</v>
      </c>
      <c r="H3853" s="32" t="s">
        <v>2691</v>
      </c>
      <c r="I3853" s="32" t="s">
        <v>4605</v>
      </c>
      <c r="J3853" s="35">
        <v>20.6</v>
      </c>
      <c r="K3853" s="35">
        <v>0</v>
      </c>
      <c r="L3853" s="35">
        <v>0</v>
      </c>
      <c r="M3853" s="35">
        <v>0</v>
      </c>
      <c r="N3853" s="32" t="s">
        <v>2197</v>
      </c>
      <c r="O3853" s="32" t="s">
        <v>18</v>
      </c>
      <c r="P3853" s="32">
        <v>1</v>
      </c>
      <c r="Q3853" s="32" t="s">
        <v>9290</v>
      </c>
    </row>
    <row r="3854" spans="1:17" hidden="1" x14ac:dyDescent="0.25">
      <c r="A3854" s="57">
        <v>42261.465148958334</v>
      </c>
      <c r="B3854" s="32" t="s">
        <v>21</v>
      </c>
      <c r="C3854" s="32" t="s">
        <v>3591</v>
      </c>
      <c r="D3854" s="32" t="s">
        <v>3592</v>
      </c>
      <c r="E3854" s="32" t="s">
        <v>9288</v>
      </c>
      <c r="F3854" s="32" t="s">
        <v>9293</v>
      </c>
      <c r="G3854" s="32" t="s">
        <v>3154</v>
      </c>
      <c r="H3854" s="32" t="s">
        <v>3155</v>
      </c>
      <c r="I3854" s="32" t="s">
        <v>4605</v>
      </c>
      <c r="J3854" s="35">
        <v>36.090000000000003</v>
      </c>
      <c r="K3854" s="35">
        <v>0</v>
      </c>
      <c r="L3854" s="35">
        <v>0</v>
      </c>
      <c r="M3854" s="35">
        <v>0</v>
      </c>
      <c r="N3854" s="32" t="s">
        <v>2197</v>
      </c>
      <c r="O3854" s="32" t="s">
        <v>18</v>
      </c>
      <c r="P3854" s="32">
        <v>1</v>
      </c>
      <c r="Q3854" s="32" t="s">
        <v>9290</v>
      </c>
    </row>
    <row r="3855" spans="1:17" hidden="1" x14ac:dyDescent="0.25">
      <c r="A3855" s="57">
        <v>42261.465148958334</v>
      </c>
      <c r="B3855" s="32" t="s">
        <v>21</v>
      </c>
      <c r="C3855" s="32" t="s">
        <v>3591</v>
      </c>
      <c r="D3855" s="32" t="s">
        <v>3592</v>
      </c>
      <c r="E3855" s="32" t="s">
        <v>9288</v>
      </c>
      <c r="F3855" s="32" t="s">
        <v>9293</v>
      </c>
      <c r="G3855" s="32" t="s">
        <v>2690</v>
      </c>
      <c r="H3855" s="32" t="s">
        <v>2691</v>
      </c>
      <c r="I3855" s="32" t="s">
        <v>4605</v>
      </c>
      <c r="J3855" s="35">
        <v>20.6</v>
      </c>
      <c r="K3855" s="35">
        <v>0</v>
      </c>
      <c r="L3855" s="35">
        <v>0</v>
      </c>
      <c r="M3855" s="35">
        <v>0</v>
      </c>
      <c r="N3855" s="32" t="s">
        <v>2197</v>
      </c>
      <c r="O3855" s="32" t="s">
        <v>18</v>
      </c>
      <c r="P3855" s="32">
        <v>1</v>
      </c>
      <c r="Q3855" s="32" t="s">
        <v>9290</v>
      </c>
    </row>
    <row r="3856" spans="1:17" hidden="1" x14ac:dyDescent="0.25">
      <c r="A3856" s="57">
        <v>42261.465259456018</v>
      </c>
      <c r="B3856" s="32" t="s">
        <v>21</v>
      </c>
      <c r="C3856" s="32" t="s">
        <v>3591</v>
      </c>
      <c r="D3856" s="32" t="s">
        <v>3592</v>
      </c>
      <c r="E3856" s="32" t="s">
        <v>9288</v>
      </c>
      <c r="F3856" s="32" t="s">
        <v>9294</v>
      </c>
      <c r="G3856" s="32" t="s">
        <v>3154</v>
      </c>
      <c r="H3856" s="32" t="s">
        <v>3155</v>
      </c>
      <c r="I3856" s="32" t="s">
        <v>4605</v>
      </c>
      <c r="J3856" s="35">
        <v>36.090000000000003</v>
      </c>
      <c r="K3856" s="35">
        <v>0</v>
      </c>
      <c r="L3856" s="35">
        <v>0</v>
      </c>
      <c r="M3856" s="35">
        <v>0</v>
      </c>
      <c r="N3856" s="32" t="s">
        <v>2197</v>
      </c>
      <c r="O3856" s="32" t="s">
        <v>18</v>
      </c>
      <c r="P3856" s="32">
        <v>1</v>
      </c>
      <c r="Q3856" s="32" t="s">
        <v>9290</v>
      </c>
    </row>
    <row r="3857" spans="1:17" hidden="1" x14ac:dyDescent="0.25">
      <c r="A3857" s="57">
        <v>42261.465259456018</v>
      </c>
      <c r="B3857" s="32" t="s">
        <v>21</v>
      </c>
      <c r="C3857" s="32" t="s">
        <v>3591</v>
      </c>
      <c r="D3857" s="32" t="s">
        <v>3592</v>
      </c>
      <c r="E3857" s="32" t="s">
        <v>9288</v>
      </c>
      <c r="F3857" s="32" t="s">
        <v>9294</v>
      </c>
      <c r="G3857" s="32" t="s">
        <v>2690</v>
      </c>
      <c r="H3857" s="32" t="s">
        <v>2691</v>
      </c>
      <c r="I3857" s="32" t="s">
        <v>4605</v>
      </c>
      <c r="J3857" s="35">
        <v>20.6</v>
      </c>
      <c r="K3857" s="35">
        <v>0</v>
      </c>
      <c r="L3857" s="35">
        <v>0</v>
      </c>
      <c r="M3857" s="35">
        <v>0</v>
      </c>
      <c r="N3857" s="32" t="s">
        <v>2197</v>
      </c>
      <c r="O3857" s="32" t="s">
        <v>18</v>
      </c>
      <c r="P3857" s="32">
        <v>1</v>
      </c>
      <c r="Q3857" s="32" t="s">
        <v>9290</v>
      </c>
    </row>
    <row r="3858" spans="1:17" hidden="1" x14ac:dyDescent="0.25">
      <c r="A3858" s="57">
        <v>42261.465322222219</v>
      </c>
      <c r="B3858" s="32" t="s">
        <v>21</v>
      </c>
      <c r="C3858" s="32" t="s">
        <v>3591</v>
      </c>
      <c r="D3858" s="32" t="s">
        <v>3592</v>
      </c>
      <c r="E3858" s="32" t="s">
        <v>9288</v>
      </c>
      <c r="F3858" s="32" t="s">
        <v>9295</v>
      </c>
      <c r="G3858" s="32" t="s">
        <v>3154</v>
      </c>
      <c r="H3858" s="32" t="s">
        <v>3155</v>
      </c>
      <c r="I3858" s="32" t="s">
        <v>4605</v>
      </c>
      <c r="J3858" s="35">
        <v>36.090000000000003</v>
      </c>
      <c r="K3858" s="35">
        <v>0</v>
      </c>
      <c r="L3858" s="35">
        <v>0</v>
      </c>
      <c r="M3858" s="35">
        <v>0</v>
      </c>
      <c r="N3858" s="32" t="s">
        <v>2197</v>
      </c>
      <c r="O3858" s="32" t="s">
        <v>18</v>
      </c>
      <c r="P3858" s="32">
        <v>1</v>
      </c>
      <c r="Q3858" s="32" t="s">
        <v>9290</v>
      </c>
    </row>
    <row r="3859" spans="1:17" hidden="1" x14ac:dyDescent="0.25">
      <c r="A3859" s="57">
        <v>42261.465322222219</v>
      </c>
      <c r="B3859" s="32" t="s">
        <v>21</v>
      </c>
      <c r="C3859" s="32" t="s">
        <v>3591</v>
      </c>
      <c r="D3859" s="32" t="s">
        <v>3592</v>
      </c>
      <c r="E3859" s="32" t="s">
        <v>9288</v>
      </c>
      <c r="F3859" s="32" t="s">
        <v>9295</v>
      </c>
      <c r="G3859" s="32" t="s">
        <v>2690</v>
      </c>
      <c r="H3859" s="32" t="s">
        <v>2691</v>
      </c>
      <c r="I3859" s="32" t="s">
        <v>4605</v>
      </c>
      <c r="J3859" s="35">
        <v>20.6</v>
      </c>
      <c r="K3859" s="35">
        <v>0</v>
      </c>
      <c r="L3859" s="35">
        <v>0</v>
      </c>
      <c r="M3859" s="35">
        <v>0</v>
      </c>
      <c r="N3859" s="32" t="s">
        <v>2197</v>
      </c>
      <c r="O3859" s="32" t="s">
        <v>18</v>
      </c>
      <c r="P3859" s="32">
        <v>1</v>
      </c>
      <c r="Q3859" s="32" t="s">
        <v>9290</v>
      </c>
    </row>
    <row r="3860" spans="1:17" hidden="1" x14ac:dyDescent="0.25">
      <c r="A3860" s="57">
        <v>42261.465368171295</v>
      </c>
      <c r="B3860" s="32" t="s">
        <v>21</v>
      </c>
      <c r="C3860" s="32" t="s">
        <v>3591</v>
      </c>
      <c r="D3860" s="32" t="s">
        <v>3592</v>
      </c>
      <c r="E3860" s="32" t="s">
        <v>9288</v>
      </c>
      <c r="F3860" s="32" t="s">
        <v>9296</v>
      </c>
      <c r="G3860" s="32" t="s">
        <v>3154</v>
      </c>
      <c r="H3860" s="32" t="s">
        <v>3155</v>
      </c>
      <c r="I3860" s="32" t="s">
        <v>4605</v>
      </c>
      <c r="J3860" s="35">
        <v>36.090000000000003</v>
      </c>
      <c r="K3860" s="35">
        <v>0</v>
      </c>
      <c r="L3860" s="35">
        <v>0</v>
      </c>
      <c r="M3860" s="35">
        <v>0</v>
      </c>
      <c r="N3860" s="32" t="s">
        <v>2197</v>
      </c>
      <c r="O3860" s="32" t="s">
        <v>18</v>
      </c>
      <c r="P3860" s="32">
        <v>1</v>
      </c>
      <c r="Q3860" s="32" t="s">
        <v>9290</v>
      </c>
    </row>
    <row r="3861" spans="1:17" hidden="1" x14ac:dyDescent="0.25">
      <c r="A3861" s="57">
        <v>42261.465368171295</v>
      </c>
      <c r="B3861" s="32" t="s">
        <v>21</v>
      </c>
      <c r="C3861" s="32" t="s">
        <v>3591</v>
      </c>
      <c r="D3861" s="32" t="s">
        <v>3592</v>
      </c>
      <c r="E3861" s="32" t="s">
        <v>9288</v>
      </c>
      <c r="F3861" s="32" t="s">
        <v>9296</v>
      </c>
      <c r="G3861" s="32" t="s">
        <v>2690</v>
      </c>
      <c r="H3861" s="32" t="s">
        <v>2691</v>
      </c>
      <c r="I3861" s="32" t="s">
        <v>4605</v>
      </c>
      <c r="J3861" s="35">
        <v>20.6</v>
      </c>
      <c r="K3861" s="35">
        <v>0</v>
      </c>
      <c r="L3861" s="35">
        <v>0</v>
      </c>
      <c r="M3861" s="35">
        <v>0</v>
      </c>
      <c r="N3861" s="32" t="s">
        <v>2197</v>
      </c>
      <c r="O3861" s="32" t="s">
        <v>18</v>
      </c>
      <c r="P3861" s="32">
        <v>1</v>
      </c>
      <c r="Q3861" s="32" t="s">
        <v>9290</v>
      </c>
    </row>
    <row r="3862" spans="1:17" hidden="1" x14ac:dyDescent="0.25">
      <c r="A3862" s="57">
        <v>42261.465416238425</v>
      </c>
      <c r="B3862" s="32" t="s">
        <v>21</v>
      </c>
      <c r="C3862" s="32" t="s">
        <v>3591</v>
      </c>
      <c r="D3862" s="32" t="s">
        <v>3592</v>
      </c>
      <c r="E3862" s="32" t="s">
        <v>9288</v>
      </c>
      <c r="F3862" s="32" t="s">
        <v>9297</v>
      </c>
      <c r="G3862" s="32" t="s">
        <v>3154</v>
      </c>
      <c r="H3862" s="32" t="s">
        <v>3155</v>
      </c>
      <c r="I3862" s="32" t="s">
        <v>4605</v>
      </c>
      <c r="J3862" s="35">
        <v>36.090000000000003</v>
      </c>
      <c r="K3862" s="35">
        <v>0</v>
      </c>
      <c r="L3862" s="35">
        <v>0</v>
      </c>
      <c r="M3862" s="35">
        <v>0</v>
      </c>
      <c r="N3862" s="32" t="s">
        <v>2197</v>
      </c>
      <c r="O3862" s="32" t="s">
        <v>18</v>
      </c>
      <c r="P3862" s="32">
        <v>1</v>
      </c>
      <c r="Q3862" s="32" t="s">
        <v>9290</v>
      </c>
    </row>
    <row r="3863" spans="1:17" hidden="1" x14ac:dyDescent="0.25">
      <c r="A3863" s="57">
        <v>42261.465416238425</v>
      </c>
      <c r="B3863" s="32" t="s">
        <v>21</v>
      </c>
      <c r="C3863" s="32" t="s">
        <v>3591</v>
      </c>
      <c r="D3863" s="32" t="s">
        <v>3592</v>
      </c>
      <c r="E3863" s="32" t="s">
        <v>9288</v>
      </c>
      <c r="F3863" s="32" t="s">
        <v>9297</v>
      </c>
      <c r="G3863" s="32" t="s">
        <v>2690</v>
      </c>
      <c r="H3863" s="32" t="s">
        <v>2691</v>
      </c>
      <c r="I3863" s="32" t="s">
        <v>4605</v>
      </c>
      <c r="J3863" s="35">
        <v>20.6</v>
      </c>
      <c r="K3863" s="35">
        <v>0</v>
      </c>
      <c r="L3863" s="35">
        <v>0</v>
      </c>
      <c r="M3863" s="35">
        <v>0</v>
      </c>
      <c r="N3863" s="32" t="s">
        <v>2197</v>
      </c>
      <c r="O3863" s="32" t="s">
        <v>18</v>
      </c>
      <c r="P3863" s="32">
        <v>1</v>
      </c>
      <c r="Q3863" s="32" t="s">
        <v>9290</v>
      </c>
    </row>
    <row r="3864" spans="1:17" hidden="1" x14ac:dyDescent="0.25">
      <c r="A3864" s="57">
        <v>42261.465461458334</v>
      </c>
      <c r="B3864" s="32" t="s">
        <v>21</v>
      </c>
      <c r="C3864" s="32" t="s">
        <v>3591</v>
      </c>
      <c r="D3864" s="32" t="s">
        <v>3592</v>
      </c>
      <c r="E3864" s="32" t="s">
        <v>9288</v>
      </c>
      <c r="F3864" s="32" t="s">
        <v>9298</v>
      </c>
      <c r="G3864" s="32" t="s">
        <v>3154</v>
      </c>
      <c r="H3864" s="32" t="s">
        <v>3155</v>
      </c>
      <c r="I3864" s="32" t="s">
        <v>4605</v>
      </c>
      <c r="J3864" s="35">
        <v>36.090000000000003</v>
      </c>
      <c r="K3864" s="35">
        <v>0</v>
      </c>
      <c r="L3864" s="35">
        <v>0</v>
      </c>
      <c r="M3864" s="35">
        <v>0</v>
      </c>
      <c r="N3864" s="32" t="s">
        <v>2197</v>
      </c>
      <c r="O3864" s="32" t="s">
        <v>18</v>
      </c>
      <c r="P3864" s="32">
        <v>1</v>
      </c>
      <c r="Q3864" s="32" t="s">
        <v>9290</v>
      </c>
    </row>
    <row r="3865" spans="1:17" hidden="1" x14ac:dyDescent="0.25">
      <c r="A3865" s="57">
        <v>42261.465461458334</v>
      </c>
      <c r="B3865" s="32" t="s">
        <v>21</v>
      </c>
      <c r="C3865" s="32" t="s">
        <v>3591</v>
      </c>
      <c r="D3865" s="32" t="s">
        <v>3592</v>
      </c>
      <c r="E3865" s="32" t="s">
        <v>9288</v>
      </c>
      <c r="F3865" s="32" t="s">
        <v>9298</v>
      </c>
      <c r="G3865" s="32" t="s">
        <v>2690</v>
      </c>
      <c r="H3865" s="32" t="s">
        <v>2691</v>
      </c>
      <c r="I3865" s="32" t="s">
        <v>4605</v>
      </c>
      <c r="J3865" s="35">
        <v>20.6</v>
      </c>
      <c r="K3865" s="35">
        <v>0</v>
      </c>
      <c r="L3865" s="35">
        <v>0</v>
      </c>
      <c r="M3865" s="35">
        <v>0</v>
      </c>
      <c r="N3865" s="32" t="s">
        <v>2197</v>
      </c>
      <c r="O3865" s="32" t="s">
        <v>18</v>
      </c>
      <c r="P3865" s="32">
        <v>1</v>
      </c>
      <c r="Q3865" s="32" t="s">
        <v>9290</v>
      </c>
    </row>
    <row r="3866" spans="1:17" hidden="1" x14ac:dyDescent="0.25">
      <c r="A3866" s="57">
        <v>42261.465531284724</v>
      </c>
      <c r="B3866" s="32" t="s">
        <v>21</v>
      </c>
      <c r="C3866" s="32" t="s">
        <v>3591</v>
      </c>
      <c r="D3866" s="32" t="s">
        <v>3592</v>
      </c>
      <c r="E3866" s="32" t="s">
        <v>9288</v>
      </c>
      <c r="F3866" s="32" t="s">
        <v>9299</v>
      </c>
      <c r="G3866" s="32" t="s">
        <v>3154</v>
      </c>
      <c r="H3866" s="32" t="s">
        <v>3155</v>
      </c>
      <c r="I3866" s="32" t="s">
        <v>4605</v>
      </c>
      <c r="J3866" s="35">
        <v>36.090000000000003</v>
      </c>
      <c r="K3866" s="35">
        <v>0</v>
      </c>
      <c r="L3866" s="35">
        <v>0</v>
      </c>
      <c r="M3866" s="35">
        <v>0</v>
      </c>
      <c r="N3866" s="32" t="s">
        <v>2197</v>
      </c>
      <c r="O3866" s="32" t="s">
        <v>18</v>
      </c>
      <c r="P3866" s="32">
        <v>1</v>
      </c>
      <c r="Q3866" s="32" t="s">
        <v>9290</v>
      </c>
    </row>
    <row r="3867" spans="1:17" hidden="1" x14ac:dyDescent="0.25">
      <c r="A3867" s="57">
        <v>42261.465531284724</v>
      </c>
      <c r="B3867" s="32" t="s">
        <v>21</v>
      </c>
      <c r="C3867" s="32" t="s">
        <v>3591</v>
      </c>
      <c r="D3867" s="32" t="s">
        <v>3592</v>
      </c>
      <c r="E3867" s="32" t="s">
        <v>9288</v>
      </c>
      <c r="F3867" s="32" t="s">
        <v>9299</v>
      </c>
      <c r="G3867" s="32" t="s">
        <v>2690</v>
      </c>
      <c r="H3867" s="32" t="s">
        <v>2691</v>
      </c>
      <c r="I3867" s="32" t="s">
        <v>4605</v>
      </c>
      <c r="J3867" s="35">
        <v>20.6</v>
      </c>
      <c r="K3867" s="35">
        <v>0</v>
      </c>
      <c r="L3867" s="35">
        <v>0</v>
      </c>
      <c r="M3867" s="35">
        <v>0</v>
      </c>
      <c r="N3867" s="32" t="s">
        <v>2197</v>
      </c>
      <c r="O3867" s="32" t="s">
        <v>18</v>
      </c>
      <c r="P3867" s="32">
        <v>1</v>
      </c>
      <c r="Q3867" s="32" t="s">
        <v>9290</v>
      </c>
    </row>
    <row r="3868" spans="1:17" hidden="1" x14ac:dyDescent="0.25">
      <c r="A3868" s="57">
        <v>42261.465634525463</v>
      </c>
      <c r="B3868" s="32" t="s">
        <v>21</v>
      </c>
      <c r="C3868" s="32" t="s">
        <v>3591</v>
      </c>
      <c r="D3868" s="32" t="s">
        <v>3592</v>
      </c>
      <c r="E3868" s="32" t="s">
        <v>9288</v>
      </c>
      <c r="F3868" s="32" t="s">
        <v>9300</v>
      </c>
      <c r="G3868" s="32" t="s">
        <v>3154</v>
      </c>
      <c r="H3868" s="32" t="s">
        <v>3155</v>
      </c>
      <c r="I3868" s="32" t="s">
        <v>4605</v>
      </c>
      <c r="J3868" s="35">
        <v>36.090000000000003</v>
      </c>
      <c r="K3868" s="35">
        <v>0</v>
      </c>
      <c r="L3868" s="35">
        <v>0</v>
      </c>
      <c r="M3868" s="35">
        <v>0</v>
      </c>
      <c r="N3868" s="32" t="s">
        <v>2197</v>
      </c>
      <c r="O3868" s="32" t="s">
        <v>18</v>
      </c>
      <c r="P3868" s="32">
        <v>1</v>
      </c>
      <c r="Q3868" s="32" t="s">
        <v>9290</v>
      </c>
    </row>
    <row r="3869" spans="1:17" hidden="1" x14ac:dyDescent="0.25">
      <c r="A3869" s="57">
        <v>42261.465634525463</v>
      </c>
      <c r="B3869" s="32" t="s">
        <v>21</v>
      </c>
      <c r="C3869" s="32" t="s">
        <v>3591</v>
      </c>
      <c r="D3869" s="32" t="s">
        <v>3592</v>
      </c>
      <c r="E3869" s="32" t="s">
        <v>9288</v>
      </c>
      <c r="F3869" s="32" t="s">
        <v>9300</v>
      </c>
      <c r="G3869" s="32" t="s">
        <v>2690</v>
      </c>
      <c r="H3869" s="32" t="s">
        <v>2691</v>
      </c>
      <c r="I3869" s="32" t="s">
        <v>4605</v>
      </c>
      <c r="J3869" s="35">
        <v>20.6</v>
      </c>
      <c r="K3869" s="35">
        <v>0</v>
      </c>
      <c r="L3869" s="35">
        <v>0</v>
      </c>
      <c r="M3869" s="35">
        <v>0</v>
      </c>
      <c r="N3869" s="32" t="s">
        <v>2197</v>
      </c>
      <c r="O3869" s="32" t="s">
        <v>18</v>
      </c>
      <c r="P3869" s="32">
        <v>1</v>
      </c>
      <c r="Q3869" s="32" t="s">
        <v>9290</v>
      </c>
    </row>
    <row r="3870" spans="1:17" hidden="1" x14ac:dyDescent="0.25">
      <c r="A3870" s="57">
        <v>42261.465729664349</v>
      </c>
      <c r="B3870" s="32" t="s">
        <v>21</v>
      </c>
      <c r="C3870" s="32" t="s">
        <v>3591</v>
      </c>
      <c r="D3870" s="32" t="s">
        <v>3592</v>
      </c>
      <c r="E3870" s="32" t="s">
        <v>9288</v>
      </c>
      <c r="F3870" s="32" t="s">
        <v>9301</v>
      </c>
      <c r="G3870" s="32" t="s">
        <v>3154</v>
      </c>
      <c r="H3870" s="32" t="s">
        <v>3155</v>
      </c>
      <c r="I3870" s="32" t="s">
        <v>4605</v>
      </c>
      <c r="J3870" s="35">
        <v>36.090000000000003</v>
      </c>
      <c r="K3870" s="35">
        <v>0</v>
      </c>
      <c r="L3870" s="35">
        <v>0</v>
      </c>
      <c r="M3870" s="35">
        <v>0</v>
      </c>
      <c r="N3870" s="32" t="s">
        <v>2197</v>
      </c>
      <c r="O3870" s="32" t="s">
        <v>18</v>
      </c>
      <c r="P3870" s="32">
        <v>1</v>
      </c>
      <c r="Q3870" s="32" t="s">
        <v>9290</v>
      </c>
    </row>
    <row r="3871" spans="1:17" hidden="1" x14ac:dyDescent="0.25">
      <c r="A3871" s="57">
        <v>42261.465729664349</v>
      </c>
      <c r="B3871" s="32" t="s">
        <v>21</v>
      </c>
      <c r="C3871" s="32" t="s">
        <v>3591</v>
      </c>
      <c r="D3871" s="32" t="s">
        <v>3592</v>
      </c>
      <c r="E3871" s="32" t="s">
        <v>9288</v>
      </c>
      <c r="F3871" s="32" t="s">
        <v>9301</v>
      </c>
      <c r="G3871" s="32" t="s">
        <v>2690</v>
      </c>
      <c r="H3871" s="32" t="s">
        <v>2691</v>
      </c>
      <c r="I3871" s="32" t="s">
        <v>4605</v>
      </c>
      <c r="J3871" s="35">
        <v>20.6</v>
      </c>
      <c r="K3871" s="35">
        <v>0</v>
      </c>
      <c r="L3871" s="35">
        <v>0</v>
      </c>
      <c r="M3871" s="35">
        <v>0</v>
      </c>
      <c r="N3871" s="32" t="s">
        <v>2197</v>
      </c>
      <c r="O3871" s="32" t="s">
        <v>18</v>
      </c>
      <c r="P3871" s="32">
        <v>1</v>
      </c>
      <c r="Q3871" s="32" t="s">
        <v>9290</v>
      </c>
    </row>
    <row r="3872" spans="1:17" hidden="1" x14ac:dyDescent="0.25">
      <c r="A3872" s="57">
        <v>42261.465949768521</v>
      </c>
      <c r="B3872" s="32" t="s">
        <v>21</v>
      </c>
      <c r="C3872" s="32" t="s">
        <v>3591</v>
      </c>
      <c r="D3872" s="32" t="s">
        <v>3592</v>
      </c>
      <c r="E3872" s="32" t="s">
        <v>9288</v>
      </c>
      <c r="F3872" s="32" t="s">
        <v>9302</v>
      </c>
      <c r="G3872" s="32" t="s">
        <v>3154</v>
      </c>
      <c r="H3872" s="32" t="s">
        <v>3155</v>
      </c>
      <c r="I3872" s="32" t="s">
        <v>4605</v>
      </c>
      <c r="J3872" s="35">
        <v>36.090000000000003</v>
      </c>
      <c r="K3872" s="35">
        <v>0</v>
      </c>
      <c r="L3872" s="35">
        <v>0</v>
      </c>
      <c r="M3872" s="35">
        <v>0</v>
      </c>
      <c r="N3872" s="32" t="s">
        <v>2197</v>
      </c>
      <c r="O3872" s="32" t="s">
        <v>18</v>
      </c>
      <c r="P3872" s="32">
        <v>1</v>
      </c>
      <c r="Q3872" s="32" t="s">
        <v>9290</v>
      </c>
    </row>
    <row r="3873" spans="1:17" hidden="1" x14ac:dyDescent="0.25">
      <c r="A3873" s="57">
        <v>42261.465949768521</v>
      </c>
      <c r="B3873" s="32" t="s">
        <v>21</v>
      </c>
      <c r="C3873" s="32" t="s">
        <v>3591</v>
      </c>
      <c r="D3873" s="32" t="s">
        <v>3592</v>
      </c>
      <c r="E3873" s="32" t="s">
        <v>9288</v>
      </c>
      <c r="F3873" s="32" t="s">
        <v>9302</v>
      </c>
      <c r="G3873" s="32" t="s">
        <v>2690</v>
      </c>
      <c r="H3873" s="32" t="s">
        <v>2691</v>
      </c>
      <c r="I3873" s="32" t="s">
        <v>4605</v>
      </c>
      <c r="J3873" s="35">
        <v>20.6</v>
      </c>
      <c r="K3873" s="35">
        <v>0</v>
      </c>
      <c r="L3873" s="35">
        <v>0</v>
      </c>
      <c r="M3873" s="35">
        <v>0</v>
      </c>
      <c r="N3873" s="32" t="s">
        <v>2197</v>
      </c>
      <c r="O3873" s="32" t="s">
        <v>18</v>
      </c>
      <c r="P3873" s="32">
        <v>1</v>
      </c>
      <c r="Q3873" s="32" t="s">
        <v>9290</v>
      </c>
    </row>
    <row r="3874" spans="1:17" hidden="1" x14ac:dyDescent="0.25">
      <c r="A3874" s="57">
        <v>42261.46602028935</v>
      </c>
      <c r="B3874" s="32" t="s">
        <v>21</v>
      </c>
      <c r="C3874" s="32" t="s">
        <v>3591</v>
      </c>
      <c r="D3874" s="32" t="s">
        <v>3592</v>
      </c>
      <c r="E3874" s="32" t="s">
        <v>9288</v>
      </c>
      <c r="F3874" s="32" t="s">
        <v>9303</v>
      </c>
      <c r="G3874" s="32" t="s">
        <v>3154</v>
      </c>
      <c r="H3874" s="32" t="s">
        <v>3155</v>
      </c>
      <c r="I3874" s="32" t="s">
        <v>4605</v>
      </c>
      <c r="J3874" s="35">
        <v>36.090000000000003</v>
      </c>
      <c r="K3874" s="35">
        <v>0</v>
      </c>
      <c r="L3874" s="35">
        <v>0</v>
      </c>
      <c r="M3874" s="35">
        <v>0</v>
      </c>
      <c r="N3874" s="32" t="s">
        <v>2197</v>
      </c>
      <c r="O3874" s="32" t="s">
        <v>18</v>
      </c>
      <c r="P3874" s="32">
        <v>1</v>
      </c>
      <c r="Q3874" s="32" t="s">
        <v>9290</v>
      </c>
    </row>
    <row r="3875" spans="1:17" hidden="1" x14ac:dyDescent="0.25">
      <c r="A3875" s="57">
        <v>42261.46602028935</v>
      </c>
      <c r="B3875" s="32" t="s">
        <v>21</v>
      </c>
      <c r="C3875" s="32" t="s">
        <v>3591</v>
      </c>
      <c r="D3875" s="32" t="s">
        <v>3592</v>
      </c>
      <c r="E3875" s="32" t="s">
        <v>9288</v>
      </c>
      <c r="F3875" s="32" t="s">
        <v>9303</v>
      </c>
      <c r="G3875" s="32" t="s">
        <v>2690</v>
      </c>
      <c r="H3875" s="32" t="s">
        <v>2691</v>
      </c>
      <c r="I3875" s="32" t="s">
        <v>4605</v>
      </c>
      <c r="J3875" s="35">
        <v>20.6</v>
      </c>
      <c r="K3875" s="35">
        <v>0</v>
      </c>
      <c r="L3875" s="35">
        <v>0</v>
      </c>
      <c r="M3875" s="35">
        <v>0</v>
      </c>
      <c r="N3875" s="32" t="s">
        <v>2197</v>
      </c>
      <c r="O3875" s="32" t="s">
        <v>18</v>
      </c>
      <c r="P3875" s="32">
        <v>1</v>
      </c>
      <c r="Q3875" s="32" t="s">
        <v>9290</v>
      </c>
    </row>
    <row r="3876" spans="1:17" hidden="1" x14ac:dyDescent="0.25">
      <c r="A3876" s="57">
        <v>42261.466072025461</v>
      </c>
      <c r="B3876" s="32" t="s">
        <v>21</v>
      </c>
      <c r="C3876" s="32" t="s">
        <v>3591</v>
      </c>
      <c r="D3876" s="32" t="s">
        <v>3592</v>
      </c>
      <c r="E3876" s="32" t="s">
        <v>9288</v>
      </c>
      <c r="F3876" s="32" t="s">
        <v>9304</v>
      </c>
      <c r="G3876" s="32" t="s">
        <v>3154</v>
      </c>
      <c r="H3876" s="32" t="s">
        <v>3155</v>
      </c>
      <c r="I3876" s="32" t="s">
        <v>4605</v>
      </c>
      <c r="J3876" s="35">
        <v>36.090000000000003</v>
      </c>
      <c r="K3876" s="35">
        <v>0</v>
      </c>
      <c r="L3876" s="35">
        <v>0</v>
      </c>
      <c r="M3876" s="35">
        <v>0</v>
      </c>
      <c r="N3876" s="32" t="s">
        <v>2197</v>
      </c>
      <c r="O3876" s="32" t="s">
        <v>18</v>
      </c>
      <c r="P3876" s="32">
        <v>1</v>
      </c>
      <c r="Q3876" s="32" t="s">
        <v>9290</v>
      </c>
    </row>
    <row r="3877" spans="1:17" hidden="1" x14ac:dyDescent="0.25">
      <c r="A3877" s="57">
        <v>42261.466072025461</v>
      </c>
      <c r="B3877" s="32" t="s">
        <v>21</v>
      </c>
      <c r="C3877" s="32" t="s">
        <v>3591</v>
      </c>
      <c r="D3877" s="32" t="s">
        <v>3592</v>
      </c>
      <c r="E3877" s="32" t="s">
        <v>9288</v>
      </c>
      <c r="F3877" s="32" t="s">
        <v>9304</v>
      </c>
      <c r="G3877" s="32" t="s">
        <v>2690</v>
      </c>
      <c r="H3877" s="32" t="s">
        <v>2691</v>
      </c>
      <c r="I3877" s="32" t="s">
        <v>4605</v>
      </c>
      <c r="J3877" s="35">
        <v>20.6</v>
      </c>
      <c r="K3877" s="35">
        <v>0</v>
      </c>
      <c r="L3877" s="35">
        <v>0</v>
      </c>
      <c r="M3877" s="35">
        <v>0</v>
      </c>
      <c r="N3877" s="32" t="s">
        <v>2197</v>
      </c>
      <c r="O3877" s="32" t="s">
        <v>18</v>
      </c>
      <c r="P3877" s="32">
        <v>1</v>
      </c>
      <c r="Q3877" s="32" t="s">
        <v>9290</v>
      </c>
    </row>
    <row r="3878" spans="1:17" hidden="1" x14ac:dyDescent="0.25">
      <c r="A3878" s="57">
        <v>42261.46611616898</v>
      </c>
      <c r="B3878" s="32" t="s">
        <v>21</v>
      </c>
      <c r="C3878" s="32" t="s">
        <v>3591</v>
      </c>
      <c r="D3878" s="32" t="s">
        <v>3592</v>
      </c>
      <c r="E3878" s="32" t="s">
        <v>9288</v>
      </c>
      <c r="F3878" s="32" t="s">
        <v>9305</v>
      </c>
      <c r="G3878" s="32" t="s">
        <v>3154</v>
      </c>
      <c r="H3878" s="32" t="s">
        <v>3155</v>
      </c>
      <c r="I3878" s="32" t="s">
        <v>4605</v>
      </c>
      <c r="J3878" s="35">
        <v>36.090000000000003</v>
      </c>
      <c r="K3878" s="35">
        <v>0</v>
      </c>
      <c r="L3878" s="35">
        <v>0</v>
      </c>
      <c r="M3878" s="35">
        <v>0</v>
      </c>
      <c r="N3878" s="32" t="s">
        <v>2197</v>
      </c>
      <c r="O3878" s="32" t="s">
        <v>18</v>
      </c>
      <c r="P3878" s="32">
        <v>1</v>
      </c>
      <c r="Q3878" s="32" t="s">
        <v>9290</v>
      </c>
    </row>
    <row r="3879" spans="1:17" hidden="1" x14ac:dyDescent="0.25">
      <c r="A3879" s="57">
        <v>42261.46611616898</v>
      </c>
      <c r="B3879" s="32" t="s">
        <v>21</v>
      </c>
      <c r="C3879" s="32" t="s">
        <v>3591</v>
      </c>
      <c r="D3879" s="32" t="s">
        <v>3592</v>
      </c>
      <c r="E3879" s="32" t="s">
        <v>9288</v>
      </c>
      <c r="F3879" s="32" t="s">
        <v>9305</v>
      </c>
      <c r="G3879" s="32" t="s">
        <v>2690</v>
      </c>
      <c r="H3879" s="32" t="s">
        <v>2691</v>
      </c>
      <c r="I3879" s="32" t="s">
        <v>4605</v>
      </c>
      <c r="J3879" s="35">
        <v>20.6</v>
      </c>
      <c r="K3879" s="35">
        <v>0</v>
      </c>
      <c r="L3879" s="35">
        <v>0</v>
      </c>
      <c r="M3879" s="35">
        <v>0</v>
      </c>
      <c r="N3879" s="32" t="s">
        <v>2197</v>
      </c>
      <c r="O3879" s="32" t="s">
        <v>18</v>
      </c>
      <c r="P3879" s="32">
        <v>1</v>
      </c>
      <c r="Q3879" s="32" t="s">
        <v>9290</v>
      </c>
    </row>
    <row r="3880" spans="1:17" hidden="1" x14ac:dyDescent="0.25">
      <c r="A3880" s="57">
        <v>42261.466167708335</v>
      </c>
      <c r="B3880" s="32" t="s">
        <v>21</v>
      </c>
      <c r="C3880" s="32" t="s">
        <v>3591</v>
      </c>
      <c r="D3880" s="32" t="s">
        <v>3592</v>
      </c>
      <c r="E3880" s="32" t="s">
        <v>9288</v>
      </c>
      <c r="F3880" s="32" t="s">
        <v>9306</v>
      </c>
      <c r="G3880" s="32" t="s">
        <v>3154</v>
      </c>
      <c r="H3880" s="32" t="s">
        <v>3155</v>
      </c>
      <c r="I3880" s="32" t="s">
        <v>4605</v>
      </c>
      <c r="J3880" s="35">
        <v>36.090000000000003</v>
      </c>
      <c r="K3880" s="35">
        <v>0</v>
      </c>
      <c r="L3880" s="35">
        <v>0</v>
      </c>
      <c r="M3880" s="35">
        <v>0</v>
      </c>
      <c r="N3880" s="32" t="s">
        <v>2197</v>
      </c>
      <c r="O3880" s="32" t="s">
        <v>18</v>
      </c>
      <c r="P3880" s="32">
        <v>1</v>
      </c>
      <c r="Q3880" s="32" t="s">
        <v>9290</v>
      </c>
    </row>
    <row r="3881" spans="1:17" hidden="1" x14ac:dyDescent="0.25">
      <c r="A3881" s="57">
        <v>42261.466167708335</v>
      </c>
      <c r="B3881" s="32" t="s">
        <v>21</v>
      </c>
      <c r="C3881" s="32" t="s">
        <v>3591</v>
      </c>
      <c r="D3881" s="32" t="s">
        <v>3592</v>
      </c>
      <c r="E3881" s="32" t="s">
        <v>9288</v>
      </c>
      <c r="F3881" s="32" t="s">
        <v>9306</v>
      </c>
      <c r="G3881" s="32" t="s">
        <v>2690</v>
      </c>
      <c r="H3881" s="32" t="s">
        <v>2691</v>
      </c>
      <c r="I3881" s="32" t="s">
        <v>4605</v>
      </c>
      <c r="J3881" s="35">
        <v>20.6</v>
      </c>
      <c r="K3881" s="35">
        <v>0</v>
      </c>
      <c r="L3881" s="35">
        <v>0</v>
      </c>
      <c r="M3881" s="35">
        <v>0</v>
      </c>
      <c r="N3881" s="32" t="s">
        <v>2197</v>
      </c>
      <c r="O3881" s="32" t="s">
        <v>18</v>
      </c>
      <c r="P3881" s="32">
        <v>1</v>
      </c>
      <c r="Q3881" s="32" t="s">
        <v>9290</v>
      </c>
    </row>
    <row r="3882" spans="1:17" x14ac:dyDescent="0.25">
      <c r="A3882" s="57">
        <v>42261.468324849535</v>
      </c>
      <c r="B3882" s="32"/>
      <c r="C3882" s="32"/>
      <c r="D3882" s="32"/>
      <c r="E3882" s="32" t="s">
        <v>7348</v>
      </c>
      <c r="F3882" s="32" t="s">
        <v>7349</v>
      </c>
      <c r="G3882" s="32" t="s">
        <v>333</v>
      </c>
      <c r="H3882" s="32" t="s">
        <v>332</v>
      </c>
      <c r="I3882" s="32" t="s">
        <v>2006</v>
      </c>
      <c r="J3882" s="35">
        <v>0</v>
      </c>
      <c r="K3882" s="35">
        <v>0</v>
      </c>
      <c r="L3882" s="35">
        <v>0</v>
      </c>
      <c r="M3882" s="35">
        <v>0</v>
      </c>
      <c r="N3882" s="32" t="s">
        <v>19</v>
      </c>
      <c r="O3882" s="32"/>
      <c r="P3882" s="32">
        <v>0.5</v>
      </c>
      <c r="Q3882" s="32"/>
    </row>
    <row r="3883" spans="1:17" x14ac:dyDescent="0.25">
      <c r="A3883" s="57">
        <v>42261.469355173613</v>
      </c>
      <c r="B3883" s="32"/>
      <c r="C3883" s="32"/>
      <c r="D3883" s="32"/>
      <c r="E3883" s="32" t="s">
        <v>7350</v>
      </c>
      <c r="F3883" s="32" t="s">
        <v>7351</v>
      </c>
      <c r="G3883" s="32" t="s">
        <v>333</v>
      </c>
      <c r="H3883" s="32" t="s">
        <v>332</v>
      </c>
      <c r="I3883" s="32" t="s">
        <v>2006</v>
      </c>
      <c r="J3883" s="35">
        <v>0</v>
      </c>
      <c r="K3883" s="35">
        <v>0</v>
      </c>
      <c r="L3883" s="35">
        <v>0</v>
      </c>
      <c r="M3883" s="35">
        <v>0</v>
      </c>
      <c r="N3883" s="32" t="s">
        <v>19</v>
      </c>
      <c r="O3883" s="32"/>
      <c r="P3883" s="32">
        <v>0.5</v>
      </c>
      <c r="Q3883" s="32"/>
    </row>
    <row r="3884" spans="1:17" hidden="1" x14ac:dyDescent="0.25">
      <c r="A3884" s="57">
        <v>42261.470189618056</v>
      </c>
      <c r="B3884" s="32" t="s">
        <v>21</v>
      </c>
      <c r="C3884" s="32" t="s">
        <v>3591</v>
      </c>
      <c r="D3884" s="32" t="s">
        <v>3592</v>
      </c>
      <c r="E3884" s="32" t="s">
        <v>9307</v>
      </c>
      <c r="F3884" s="32" t="s">
        <v>9308</v>
      </c>
      <c r="G3884" s="32" t="s">
        <v>3049</v>
      </c>
      <c r="H3884" s="32" t="s">
        <v>3050</v>
      </c>
      <c r="I3884" s="32" t="s">
        <v>4605</v>
      </c>
      <c r="J3884" s="35">
        <v>1626</v>
      </c>
      <c r="K3884" s="35">
        <v>0</v>
      </c>
      <c r="L3884" s="35">
        <v>0</v>
      </c>
      <c r="M3884" s="35">
        <v>0</v>
      </c>
      <c r="N3884" s="32" t="s">
        <v>2197</v>
      </c>
      <c r="O3884" s="32" t="s">
        <v>18</v>
      </c>
      <c r="P3884" s="32">
        <v>50</v>
      </c>
      <c r="Q3884" s="32" t="s">
        <v>9290</v>
      </c>
    </row>
    <row r="3885" spans="1:17" hidden="1" x14ac:dyDescent="0.25">
      <c r="A3885" s="57">
        <v>42261.470189618056</v>
      </c>
      <c r="B3885" s="32" t="s">
        <v>21</v>
      </c>
      <c r="C3885" s="32" t="s">
        <v>3591</v>
      </c>
      <c r="D3885" s="32" t="s">
        <v>3592</v>
      </c>
      <c r="E3885" s="32" t="s">
        <v>9307</v>
      </c>
      <c r="F3885" s="32" t="s">
        <v>9308</v>
      </c>
      <c r="G3885" s="32" t="s">
        <v>3235</v>
      </c>
      <c r="H3885" s="32" t="s">
        <v>3236</v>
      </c>
      <c r="I3885" s="32" t="s">
        <v>4605</v>
      </c>
      <c r="J3885" s="35">
        <v>44.8</v>
      </c>
      <c r="K3885" s="35">
        <v>0</v>
      </c>
      <c r="L3885" s="35">
        <v>0</v>
      </c>
      <c r="M3885" s="35">
        <v>0</v>
      </c>
      <c r="N3885" s="32" t="s">
        <v>2197</v>
      </c>
      <c r="O3885" s="32" t="s">
        <v>18</v>
      </c>
      <c r="P3885" s="32">
        <v>10</v>
      </c>
      <c r="Q3885" s="32" t="s">
        <v>9290</v>
      </c>
    </row>
    <row r="3886" spans="1:17" hidden="1" x14ac:dyDescent="0.25">
      <c r="A3886" s="57">
        <v>42261.470189618056</v>
      </c>
      <c r="B3886" s="32" t="s">
        <v>21</v>
      </c>
      <c r="C3886" s="32" t="s">
        <v>3591</v>
      </c>
      <c r="D3886" s="32" t="s">
        <v>3592</v>
      </c>
      <c r="E3886" s="32" t="s">
        <v>9307</v>
      </c>
      <c r="F3886" s="32" t="s">
        <v>9308</v>
      </c>
      <c r="G3886" s="32" t="s">
        <v>2690</v>
      </c>
      <c r="H3886" s="32" t="s">
        <v>2691</v>
      </c>
      <c r="I3886" s="32" t="s">
        <v>4605</v>
      </c>
      <c r="J3886" s="35">
        <v>206</v>
      </c>
      <c r="K3886" s="35">
        <v>0</v>
      </c>
      <c r="L3886" s="35">
        <v>0</v>
      </c>
      <c r="M3886" s="35">
        <v>0</v>
      </c>
      <c r="N3886" s="32" t="s">
        <v>2197</v>
      </c>
      <c r="O3886" s="32" t="s">
        <v>18</v>
      </c>
      <c r="P3886" s="32">
        <v>10</v>
      </c>
      <c r="Q3886" s="32" t="s">
        <v>9290</v>
      </c>
    </row>
    <row r="3887" spans="1:17" hidden="1" x14ac:dyDescent="0.25">
      <c r="A3887" s="57">
        <v>42261.470264120369</v>
      </c>
      <c r="B3887" s="32" t="s">
        <v>21</v>
      </c>
      <c r="C3887" s="32" t="s">
        <v>3591</v>
      </c>
      <c r="D3887" s="32" t="s">
        <v>3592</v>
      </c>
      <c r="E3887" s="32" t="s">
        <v>9307</v>
      </c>
      <c r="F3887" s="32" t="s">
        <v>9309</v>
      </c>
      <c r="G3887" s="32" t="s">
        <v>3049</v>
      </c>
      <c r="H3887" s="32" t="s">
        <v>3050</v>
      </c>
      <c r="I3887" s="32" t="s">
        <v>4605</v>
      </c>
      <c r="J3887" s="35">
        <v>1626</v>
      </c>
      <c r="K3887" s="35">
        <v>0</v>
      </c>
      <c r="L3887" s="35">
        <v>0</v>
      </c>
      <c r="M3887" s="35">
        <v>0</v>
      </c>
      <c r="N3887" s="32" t="s">
        <v>2197</v>
      </c>
      <c r="O3887" s="32" t="s">
        <v>18</v>
      </c>
      <c r="P3887" s="32">
        <v>50</v>
      </c>
      <c r="Q3887" s="32" t="s">
        <v>9290</v>
      </c>
    </row>
    <row r="3888" spans="1:17" hidden="1" x14ac:dyDescent="0.25">
      <c r="A3888" s="57">
        <v>42261.470264120369</v>
      </c>
      <c r="B3888" s="32" t="s">
        <v>21</v>
      </c>
      <c r="C3888" s="32" t="s">
        <v>3591</v>
      </c>
      <c r="D3888" s="32" t="s">
        <v>3592</v>
      </c>
      <c r="E3888" s="32" t="s">
        <v>9307</v>
      </c>
      <c r="F3888" s="32" t="s">
        <v>9309</v>
      </c>
      <c r="G3888" s="32" t="s">
        <v>3235</v>
      </c>
      <c r="H3888" s="32" t="s">
        <v>3236</v>
      </c>
      <c r="I3888" s="32" t="s">
        <v>4605</v>
      </c>
      <c r="J3888" s="35">
        <v>44.8</v>
      </c>
      <c r="K3888" s="35">
        <v>0</v>
      </c>
      <c r="L3888" s="35">
        <v>0</v>
      </c>
      <c r="M3888" s="35">
        <v>0</v>
      </c>
      <c r="N3888" s="32" t="s">
        <v>2197</v>
      </c>
      <c r="O3888" s="32" t="s">
        <v>18</v>
      </c>
      <c r="P3888" s="32">
        <v>10</v>
      </c>
      <c r="Q3888" s="32" t="s">
        <v>9290</v>
      </c>
    </row>
    <row r="3889" spans="1:17" hidden="1" x14ac:dyDescent="0.25">
      <c r="A3889" s="57">
        <v>42261.470264120369</v>
      </c>
      <c r="B3889" s="32" t="s">
        <v>21</v>
      </c>
      <c r="C3889" s="32" t="s">
        <v>3591</v>
      </c>
      <c r="D3889" s="32" t="s">
        <v>3592</v>
      </c>
      <c r="E3889" s="32" t="s">
        <v>9307</v>
      </c>
      <c r="F3889" s="32" t="s">
        <v>9309</v>
      </c>
      <c r="G3889" s="32" t="s">
        <v>2690</v>
      </c>
      <c r="H3889" s="32" t="s">
        <v>2691</v>
      </c>
      <c r="I3889" s="32" t="s">
        <v>4605</v>
      </c>
      <c r="J3889" s="35">
        <v>206</v>
      </c>
      <c r="K3889" s="35">
        <v>0</v>
      </c>
      <c r="L3889" s="35">
        <v>0</v>
      </c>
      <c r="M3889" s="35">
        <v>0</v>
      </c>
      <c r="N3889" s="32" t="s">
        <v>2197</v>
      </c>
      <c r="O3889" s="32" t="s">
        <v>18</v>
      </c>
      <c r="P3889" s="32">
        <v>10</v>
      </c>
      <c r="Q3889" s="32" t="s">
        <v>9290</v>
      </c>
    </row>
    <row r="3890" spans="1:17" hidden="1" x14ac:dyDescent="0.25">
      <c r="A3890" s="57">
        <v>42261.470338425926</v>
      </c>
      <c r="B3890" s="32" t="s">
        <v>21</v>
      </c>
      <c r="C3890" s="32" t="s">
        <v>3591</v>
      </c>
      <c r="D3890" s="32" t="s">
        <v>3592</v>
      </c>
      <c r="E3890" s="32" t="s">
        <v>9307</v>
      </c>
      <c r="F3890" s="32" t="s">
        <v>9310</v>
      </c>
      <c r="G3890" s="32" t="s">
        <v>3049</v>
      </c>
      <c r="H3890" s="32" t="s">
        <v>3050</v>
      </c>
      <c r="I3890" s="32" t="s">
        <v>4605</v>
      </c>
      <c r="J3890" s="35">
        <v>1626</v>
      </c>
      <c r="K3890" s="35">
        <v>0</v>
      </c>
      <c r="L3890" s="35">
        <v>0</v>
      </c>
      <c r="M3890" s="35">
        <v>0</v>
      </c>
      <c r="N3890" s="32" t="s">
        <v>2197</v>
      </c>
      <c r="O3890" s="32" t="s">
        <v>18</v>
      </c>
      <c r="P3890" s="32">
        <v>50</v>
      </c>
      <c r="Q3890" s="32" t="s">
        <v>9290</v>
      </c>
    </row>
    <row r="3891" spans="1:17" hidden="1" x14ac:dyDescent="0.25">
      <c r="A3891" s="57">
        <v>42261.470338425926</v>
      </c>
      <c r="B3891" s="32" t="s">
        <v>21</v>
      </c>
      <c r="C3891" s="32" t="s">
        <v>3591</v>
      </c>
      <c r="D3891" s="32" t="s">
        <v>3592</v>
      </c>
      <c r="E3891" s="32" t="s">
        <v>9307</v>
      </c>
      <c r="F3891" s="32" t="s">
        <v>9310</v>
      </c>
      <c r="G3891" s="32" t="s">
        <v>3235</v>
      </c>
      <c r="H3891" s="32" t="s">
        <v>3236</v>
      </c>
      <c r="I3891" s="32" t="s">
        <v>4605</v>
      </c>
      <c r="J3891" s="35">
        <v>44.8</v>
      </c>
      <c r="K3891" s="35">
        <v>0</v>
      </c>
      <c r="L3891" s="35">
        <v>0</v>
      </c>
      <c r="M3891" s="35">
        <v>0</v>
      </c>
      <c r="N3891" s="32" t="s">
        <v>2197</v>
      </c>
      <c r="O3891" s="32" t="s">
        <v>18</v>
      </c>
      <c r="P3891" s="32">
        <v>10</v>
      </c>
      <c r="Q3891" s="32" t="s">
        <v>9290</v>
      </c>
    </row>
    <row r="3892" spans="1:17" hidden="1" x14ac:dyDescent="0.25">
      <c r="A3892" s="57">
        <v>42261.470338425926</v>
      </c>
      <c r="B3892" s="32" t="s">
        <v>21</v>
      </c>
      <c r="C3892" s="32" t="s">
        <v>3591</v>
      </c>
      <c r="D3892" s="32" t="s">
        <v>3592</v>
      </c>
      <c r="E3892" s="32" t="s">
        <v>9307</v>
      </c>
      <c r="F3892" s="32" t="s">
        <v>9310</v>
      </c>
      <c r="G3892" s="32" t="s">
        <v>2690</v>
      </c>
      <c r="H3892" s="32" t="s">
        <v>2691</v>
      </c>
      <c r="I3892" s="32" t="s">
        <v>4605</v>
      </c>
      <c r="J3892" s="35">
        <v>206</v>
      </c>
      <c r="K3892" s="35">
        <v>0</v>
      </c>
      <c r="L3892" s="35">
        <v>0</v>
      </c>
      <c r="M3892" s="35">
        <v>0</v>
      </c>
      <c r="N3892" s="32" t="s">
        <v>2197</v>
      </c>
      <c r="O3892" s="32" t="s">
        <v>18</v>
      </c>
      <c r="P3892" s="32">
        <v>10</v>
      </c>
      <c r="Q3892" s="32" t="s">
        <v>9290</v>
      </c>
    </row>
    <row r="3893" spans="1:17" hidden="1" x14ac:dyDescent="0.25">
      <c r="A3893" s="57">
        <v>42261.470435034724</v>
      </c>
      <c r="B3893" s="32" t="s">
        <v>21</v>
      </c>
      <c r="C3893" s="32" t="s">
        <v>3591</v>
      </c>
      <c r="D3893" s="32" t="s">
        <v>3592</v>
      </c>
      <c r="E3893" s="32" t="s">
        <v>9307</v>
      </c>
      <c r="F3893" s="32" t="s">
        <v>9311</v>
      </c>
      <c r="G3893" s="32" t="s">
        <v>3049</v>
      </c>
      <c r="H3893" s="32" t="s">
        <v>3050</v>
      </c>
      <c r="I3893" s="32" t="s">
        <v>4605</v>
      </c>
      <c r="J3893" s="35">
        <v>1626</v>
      </c>
      <c r="K3893" s="35">
        <v>0</v>
      </c>
      <c r="L3893" s="35">
        <v>0</v>
      </c>
      <c r="M3893" s="35">
        <v>0</v>
      </c>
      <c r="N3893" s="32" t="s">
        <v>2197</v>
      </c>
      <c r="O3893" s="32" t="s">
        <v>18</v>
      </c>
      <c r="P3893" s="32">
        <v>50</v>
      </c>
      <c r="Q3893" s="32" t="s">
        <v>9290</v>
      </c>
    </row>
    <row r="3894" spans="1:17" hidden="1" x14ac:dyDescent="0.25">
      <c r="A3894" s="57">
        <v>42261.470435034724</v>
      </c>
      <c r="B3894" s="32" t="s">
        <v>21</v>
      </c>
      <c r="C3894" s="32" t="s">
        <v>3591</v>
      </c>
      <c r="D3894" s="32" t="s">
        <v>3592</v>
      </c>
      <c r="E3894" s="32" t="s">
        <v>9307</v>
      </c>
      <c r="F3894" s="32" t="s">
        <v>9311</v>
      </c>
      <c r="G3894" s="32" t="s">
        <v>3235</v>
      </c>
      <c r="H3894" s="32" t="s">
        <v>3236</v>
      </c>
      <c r="I3894" s="32" t="s">
        <v>4605</v>
      </c>
      <c r="J3894" s="35">
        <v>44.8</v>
      </c>
      <c r="K3894" s="35">
        <v>0</v>
      </c>
      <c r="L3894" s="35">
        <v>0</v>
      </c>
      <c r="M3894" s="35">
        <v>0</v>
      </c>
      <c r="N3894" s="32" t="s">
        <v>2197</v>
      </c>
      <c r="O3894" s="32" t="s">
        <v>18</v>
      </c>
      <c r="P3894" s="32">
        <v>10</v>
      </c>
      <c r="Q3894" s="32" t="s">
        <v>9290</v>
      </c>
    </row>
    <row r="3895" spans="1:17" hidden="1" x14ac:dyDescent="0.25">
      <c r="A3895" s="57">
        <v>42261.470435034724</v>
      </c>
      <c r="B3895" s="32" t="s">
        <v>21</v>
      </c>
      <c r="C3895" s="32" t="s">
        <v>3591</v>
      </c>
      <c r="D3895" s="32" t="s">
        <v>3592</v>
      </c>
      <c r="E3895" s="32" t="s">
        <v>9307</v>
      </c>
      <c r="F3895" s="32" t="s">
        <v>9311</v>
      </c>
      <c r="G3895" s="32" t="s">
        <v>2690</v>
      </c>
      <c r="H3895" s="32" t="s">
        <v>2691</v>
      </c>
      <c r="I3895" s="32" t="s">
        <v>4605</v>
      </c>
      <c r="J3895" s="35">
        <v>206</v>
      </c>
      <c r="K3895" s="35">
        <v>0</v>
      </c>
      <c r="L3895" s="35">
        <v>0</v>
      </c>
      <c r="M3895" s="35">
        <v>0</v>
      </c>
      <c r="N3895" s="32" t="s">
        <v>2197</v>
      </c>
      <c r="O3895" s="32" t="s">
        <v>18</v>
      </c>
      <c r="P3895" s="32">
        <v>10</v>
      </c>
      <c r="Q3895" s="32" t="s">
        <v>9290</v>
      </c>
    </row>
    <row r="3896" spans="1:17" hidden="1" x14ac:dyDescent="0.25">
      <c r="A3896" s="57">
        <v>42261.470503009259</v>
      </c>
      <c r="B3896" s="32" t="s">
        <v>21</v>
      </c>
      <c r="C3896" s="32" t="s">
        <v>3591</v>
      </c>
      <c r="D3896" s="32" t="s">
        <v>3592</v>
      </c>
      <c r="E3896" s="32" t="s">
        <v>9307</v>
      </c>
      <c r="F3896" s="32" t="s">
        <v>9312</v>
      </c>
      <c r="G3896" s="32" t="s">
        <v>3049</v>
      </c>
      <c r="H3896" s="32" t="s">
        <v>3050</v>
      </c>
      <c r="I3896" s="32" t="s">
        <v>4605</v>
      </c>
      <c r="J3896" s="35">
        <v>1626</v>
      </c>
      <c r="K3896" s="35">
        <v>0</v>
      </c>
      <c r="L3896" s="35">
        <v>0</v>
      </c>
      <c r="M3896" s="35">
        <v>0</v>
      </c>
      <c r="N3896" s="32" t="s">
        <v>2197</v>
      </c>
      <c r="O3896" s="32" t="s">
        <v>18</v>
      </c>
      <c r="P3896" s="32">
        <v>50</v>
      </c>
      <c r="Q3896" s="32" t="s">
        <v>9290</v>
      </c>
    </row>
    <row r="3897" spans="1:17" hidden="1" x14ac:dyDescent="0.25">
      <c r="A3897" s="57">
        <v>42261.470503009259</v>
      </c>
      <c r="B3897" s="32" t="s">
        <v>21</v>
      </c>
      <c r="C3897" s="32" t="s">
        <v>3591</v>
      </c>
      <c r="D3897" s="32" t="s">
        <v>3592</v>
      </c>
      <c r="E3897" s="32" t="s">
        <v>9307</v>
      </c>
      <c r="F3897" s="32" t="s">
        <v>9312</v>
      </c>
      <c r="G3897" s="32" t="s">
        <v>3235</v>
      </c>
      <c r="H3897" s="32" t="s">
        <v>3236</v>
      </c>
      <c r="I3897" s="32" t="s">
        <v>4605</v>
      </c>
      <c r="J3897" s="35">
        <v>44.8</v>
      </c>
      <c r="K3897" s="35">
        <v>0</v>
      </c>
      <c r="L3897" s="35">
        <v>0</v>
      </c>
      <c r="M3897" s="35">
        <v>0</v>
      </c>
      <c r="N3897" s="32" t="s">
        <v>2197</v>
      </c>
      <c r="O3897" s="32" t="s">
        <v>18</v>
      </c>
      <c r="P3897" s="32">
        <v>10</v>
      </c>
      <c r="Q3897" s="32" t="s">
        <v>9290</v>
      </c>
    </row>
    <row r="3898" spans="1:17" hidden="1" x14ac:dyDescent="0.25">
      <c r="A3898" s="57">
        <v>42261.470503009259</v>
      </c>
      <c r="B3898" s="32" t="s">
        <v>21</v>
      </c>
      <c r="C3898" s="32" t="s">
        <v>3591</v>
      </c>
      <c r="D3898" s="32" t="s">
        <v>3592</v>
      </c>
      <c r="E3898" s="32" t="s">
        <v>9307</v>
      </c>
      <c r="F3898" s="32" t="s">
        <v>9312</v>
      </c>
      <c r="G3898" s="32" t="s">
        <v>2690</v>
      </c>
      <c r="H3898" s="32" t="s">
        <v>2691</v>
      </c>
      <c r="I3898" s="32" t="s">
        <v>4605</v>
      </c>
      <c r="J3898" s="35">
        <v>206</v>
      </c>
      <c r="K3898" s="35">
        <v>0</v>
      </c>
      <c r="L3898" s="35">
        <v>0</v>
      </c>
      <c r="M3898" s="35">
        <v>0</v>
      </c>
      <c r="N3898" s="32" t="s">
        <v>2197</v>
      </c>
      <c r="O3898" s="32" t="s">
        <v>18</v>
      </c>
      <c r="P3898" s="32">
        <v>10</v>
      </c>
      <c r="Q3898" s="32" t="s">
        <v>9290</v>
      </c>
    </row>
    <row r="3899" spans="1:17" hidden="1" x14ac:dyDescent="0.25">
      <c r="A3899" s="57">
        <v>42261.470545682867</v>
      </c>
      <c r="B3899" s="32" t="s">
        <v>21</v>
      </c>
      <c r="C3899" s="32" t="s">
        <v>3591</v>
      </c>
      <c r="D3899" s="32" t="s">
        <v>3592</v>
      </c>
      <c r="E3899" s="32" t="s">
        <v>9307</v>
      </c>
      <c r="F3899" s="32" t="s">
        <v>9313</v>
      </c>
      <c r="G3899" s="32" t="s">
        <v>3049</v>
      </c>
      <c r="H3899" s="32" t="s">
        <v>3050</v>
      </c>
      <c r="I3899" s="32" t="s">
        <v>4605</v>
      </c>
      <c r="J3899" s="35">
        <v>1626</v>
      </c>
      <c r="K3899" s="35">
        <v>0</v>
      </c>
      <c r="L3899" s="35">
        <v>0</v>
      </c>
      <c r="M3899" s="35">
        <v>0</v>
      </c>
      <c r="N3899" s="32" t="s">
        <v>2197</v>
      </c>
      <c r="O3899" s="32" t="s">
        <v>18</v>
      </c>
      <c r="P3899" s="32">
        <v>50</v>
      </c>
      <c r="Q3899" s="32" t="s">
        <v>9290</v>
      </c>
    </row>
    <row r="3900" spans="1:17" hidden="1" x14ac:dyDescent="0.25">
      <c r="A3900" s="57">
        <v>42261.470545682867</v>
      </c>
      <c r="B3900" s="32" t="s">
        <v>21</v>
      </c>
      <c r="C3900" s="32" t="s">
        <v>3591</v>
      </c>
      <c r="D3900" s="32" t="s">
        <v>3592</v>
      </c>
      <c r="E3900" s="32" t="s">
        <v>9307</v>
      </c>
      <c r="F3900" s="32" t="s">
        <v>9313</v>
      </c>
      <c r="G3900" s="32" t="s">
        <v>3235</v>
      </c>
      <c r="H3900" s="32" t="s">
        <v>3236</v>
      </c>
      <c r="I3900" s="32" t="s">
        <v>4605</v>
      </c>
      <c r="J3900" s="35">
        <v>44.8</v>
      </c>
      <c r="K3900" s="35">
        <v>0</v>
      </c>
      <c r="L3900" s="35">
        <v>0</v>
      </c>
      <c r="M3900" s="35">
        <v>0</v>
      </c>
      <c r="N3900" s="32" t="s">
        <v>2197</v>
      </c>
      <c r="O3900" s="32" t="s">
        <v>18</v>
      </c>
      <c r="P3900" s="32">
        <v>10</v>
      </c>
      <c r="Q3900" s="32" t="s">
        <v>9290</v>
      </c>
    </row>
    <row r="3901" spans="1:17" hidden="1" x14ac:dyDescent="0.25">
      <c r="A3901" s="57">
        <v>42261.470545682867</v>
      </c>
      <c r="B3901" s="32" t="s">
        <v>21</v>
      </c>
      <c r="C3901" s="32" t="s">
        <v>3591</v>
      </c>
      <c r="D3901" s="32" t="s">
        <v>3592</v>
      </c>
      <c r="E3901" s="32" t="s">
        <v>9307</v>
      </c>
      <c r="F3901" s="32" t="s">
        <v>9313</v>
      </c>
      <c r="G3901" s="32" t="s">
        <v>2690</v>
      </c>
      <c r="H3901" s="32" t="s">
        <v>2691</v>
      </c>
      <c r="I3901" s="32" t="s">
        <v>4605</v>
      </c>
      <c r="J3901" s="35">
        <v>206</v>
      </c>
      <c r="K3901" s="35">
        <v>0</v>
      </c>
      <c r="L3901" s="35">
        <v>0</v>
      </c>
      <c r="M3901" s="35">
        <v>0</v>
      </c>
      <c r="N3901" s="32" t="s">
        <v>2197</v>
      </c>
      <c r="O3901" s="32" t="s">
        <v>18</v>
      </c>
      <c r="P3901" s="32">
        <v>10</v>
      </c>
      <c r="Q3901" s="32" t="s">
        <v>9290</v>
      </c>
    </row>
    <row r="3902" spans="1:17" hidden="1" x14ac:dyDescent="0.25">
      <c r="A3902" s="57">
        <v>42261.470595057872</v>
      </c>
      <c r="B3902" s="32" t="s">
        <v>21</v>
      </c>
      <c r="C3902" s="32" t="s">
        <v>3591</v>
      </c>
      <c r="D3902" s="32" t="s">
        <v>3592</v>
      </c>
      <c r="E3902" s="32" t="s">
        <v>9307</v>
      </c>
      <c r="F3902" s="32" t="s">
        <v>9314</v>
      </c>
      <c r="G3902" s="32" t="s">
        <v>3049</v>
      </c>
      <c r="H3902" s="32" t="s">
        <v>3050</v>
      </c>
      <c r="I3902" s="32" t="s">
        <v>4605</v>
      </c>
      <c r="J3902" s="35">
        <v>1626</v>
      </c>
      <c r="K3902" s="35">
        <v>0</v>
      </c>
      <c r="L3902" s="35">
        <v>0</v>
      </c>
      <c r="M3902" s="35">
        <v>0</v>
      </c>
      <c r="N3902" s="32" t="s">
        <v>2197</v>
      </c>
      <c r="O3902" s="32" t="s">
        <v>18</v>
      </c>
      <c r="P3902" s="32">
        <v>50</v>
      </c>
      <c r="Q3902" s="32" t="s">
        <v>9290</v>
      </c>
    </row>
    <row r="3903" spans="1:17" hidden="1" x14ac:dyDescent="0.25">
      <c r="A3903" s="57">
        <v>42261.470595057872</v>
      </c>
      <c r="B3903" s="32" t="s">
        <v>21</v>
      </c>
      <c r="C3903" s="32" t="s">
        <v>3591</v>
      </c>
      <c r="D3903" s="32" t="s">
        <v>3592</v>
      </c>
      <c r="E3903" s="32" t="s">
        <v>9307</v>
      </c>
      <c r="F3903" s="32" t="s">
        <v>9314</v>
      </c>
      <c r="G3903" s="32" t="s">
        <v>3235</v>
      </c>
      <c r="H3903" s="32" t="s">
        <v>3236</v>
      </c>
      <c r="I3903" s="32" t="s">
        <v>4605</v>
      </c>
      <c r="J3903" s="35">
        <v>44.8</v>
      </c>
      <c r="K3903" s="35">
        <v>0</v>
      </c>
      <c r="L3903" s="35">
        <v>0</v>
      </c>
      <c r="M3903" s="35">
        <v>0</v>
      </c>
      <c r="N3903" s="32" t="s">
        <v>2197</v>
      </c>
      <c r="O3903" s="32" t="s">
        <v>18</v>
      </c>
      <c r="P3903" s="32">
        <v>10</v>
      </c>
      <c r="Q3903" s="32" t="s">
        <v>9290</v>
      </c>
    </row>
    <row r="3904" spans="1:17" hidden="1" x14ac:dyDescent="0.25">
      <c r="A3904" s="57">
        <v>42261.470595057872</v>
      </c>
      <c r="B3904" s="32" t="s">
        <v>21</v>
      </c>
      <c r="C3904" s="32" t="s">
        <v>3591</v>
      </c>
      <c r="D3904" s="32" t="s">
        <v>3592</v>
      </c>
      <c r="E3904" s="32" t="s">
        <v>9307</v>
      </c>
      <c r="F3904" s="32" t="s">
        <v>9314</v>
      </c>
      <c r="G3904" s="32" t="s">
        <v>2690</v>
      </c>
      <c r="H3904" s="32" t="s">
        <v>2691</v>
      </c>
      <c r="I3904" s="32" t="s">
        <v>4605</v>
      </c>
      <c r="J3904" s="35">
        <v>206</v>
      </c>
      <c r="K3904" s="35">
        <v>0</v>
      </c>
      <c r="L3904" s="35">
        <v>0</v>
      </c>
      <c r="M3904" s="35">
        <v>0</v>
      </c>
      <c r="N3904" s="32" t="s">
        <v>2197</v>
      </c>
      <c r="O3904" s="32" t="s">
        <v>18</v>
      </c>
      <c r="P3904" s="32">
        <v>10</v>
      </c>
      <c r="Q3904" s="32" t="s">
        <v>9290</v>
      </c>
    </row>
    <row r="3905" spans="1:17" hidden="1" x14ac:dyDescent="0.25">
      <c r="A3905" s="57">
        <v>42261.47066269676</v>
      </c>
      <c r="B3905" s="32" t="s">
        <v>21</v>
      </c>
      <c r="C3905" s="32" t="s">
        <v>3591</v>
      </c>
      <c r="D3905" s="32" t="s">
        <v>3592</v>
      </c>
      <c r="E3905" s="32" t="s">
        <v>9307</v>
      </c>
      <c r="F3905" s="32" t="s">
        <v>9315</v>
      </c>
      <c r="G3905" s="32" t="s">
        <v>3049</v>
      </c>
      <c r="H3905" s="32" t="s">
        <v>3050</v>
      </c>
      <c r="I3905" s="32" t="s">
        <v>4605</v>
      </c>
      <c r="J3905" s="35">
        <v>1626</v>
      </c>
      <c r="K3905" s="35">
        <v>0</v>
      </c>
      <c r="L3905" s="35">
        <v>0</v>
      </c>
      <c r="M3905" s="35">
        <v>0</v>
      </c>
      <c r="N3905" s="32" t="s">
        <v>2197</v>
      </c>
      <c r="O3905" s="32" t="s">
        <v>18</v>
      </c>
      <c r="P3905" s="32">
        <v>50</v>
      </c>
      <c r="Q3905" s="32" t="s">
        <v>9290</v>
      </c>
    </row>
    <row r="3906" spans="1:17" hidden="1" x14ac:dyDescent="0.25">
      <c r="A3906" s="57">
        <v>42261.47066269676</v>
      </c>
      <c r="B3906" s="32" t="s">
        <v>21</v>
      </c>
      <c r="C3906" s="32" t="s">
        <v>3591</v>
      </c>
      <c r="D3906" s="32" t="s">
        <v>3592</v>
      </c>
      <c r="E3906" s="32" t="s">
        <v>9307</v>
      </c>
      <c r="F3906" s="32" t="s">
        <v>9315</v>
      </c>
      <c r="G3906" s="32" t="s">
        <v>3235</v>
      </c>
      <c r="H3906" s="32" t="s">
        <v>3236</v>
      </c>
      <c r="I3906" s="32" t="s">
        <v>4605</v>
      </c>
      <c r="J3906" s="35">
        <v>44.8</v>
      </c>
      <c r="K3906" s="35">
        <v>0</v>
      </c>
      <c r="L3906" s="35">
        <v>0</v>
      </c>
      <c r="M3906" s="35">
        <v>0</v>
      </c>
      <c r="N3906" s="32" t="s">
        <v>2197</v>
      </c>
      <c r="O3906" s="32" t="s">
        <v>18</v>
      </c>
      <c r="P3906" s="32">
        <v>10</v>
      </c>
      <c r="Q3906" s="32" t="s">
        <v>9290</v>
      </c>
    </row>
    <row r="3907" spans="1:17" hidden="1" x14ac:dyDescent="0.25">
      <c r="A3907" s="57">
        <v>42261.47066269676</v>
      </c>
      <c r="B3907" s="32" t="s">
        <v>21</v>
      </c>
      <c r="C3907" s="32" t="s">
        <v>3591</v>
      </c>
      <c r="D3907" s="32" t="s">
        <v>3592</v>
      </c>
      <c r="E3907" s="32" t="s">
        <v>9307</v>
      </c>
      <c r="F3907" s="32" t="s">
        <v>9315</v>
      </c>
      <c r="G3907" s="32" t="s">
        <v>2690</v>
      </c>
      <c r="H3907" s="32" t="s">
        <v>2691</v>
      </c>
      <c r="I3907" s="32" t="s">
        <v>4605</v>
      </c>
      <c r="J3907" s="35">
        <v>206</v>
      </c>
      <c r="K3907" s="35">
        <v>0</v>
      </c>
      <c r="L3907" s="35">
        <v>0</v>
      </c>
      <c r="M3907" s="35">
        <v>0</v>
      </c>
      <c r="N3907" s="32" t="s">
        <v>2197</v>
      </c>
      <c r="O3907" s="32" t="s">
        <v>18</v>
      </c>
      <c r="P3907" s="32">
        <v>10</v>
      </c>
      <c r="Q3907" s="32" t="s">
        <v>9290</v>
      </c>
    </row>
    <row r="3908" spans="1:17" hidden="1" x14ac:dyDescent="0.25">
      <c r="A3908" s="57">
        <v>42261.470733599534</v>
      </c>
      <c r="B3908" s="32" t="s">
        <v>21</v>
      </c>
      <c r="C3908" s="32" t="s">
        <v>3591</v>
      </c>
      <c r="D3908" s="32" t="s">
        <v>3592</v>
      </c>
      <c r="E3908" s="32" t="s">
        <v>9307</v>
      </c>
      <c r="F3908" s="32" t="s">
        <v>9316</v>
      </c>
      <c r="G3908" s="32" t="s">
        <v>3049</v>
      </c>
      <c r="H3908" s="32" t="s">
        <v>3050</v>
      </c>
      <c r="I3908" s="32" t="s">
        <v>4605</v>
      </c>
      <c r="J3908" s="35">
        <v>1626</v>
      </c>
      <c r="K3908" s="35">
        <v>0</v>
      </c>
      <c r="L3908" s="35">
        <v>0</v>
      </c>
      <c r="M3908" s="35">
        <v>0</v>
      </c>
      <c r="N3908" s="32" t="s">
        <v>2197</v>
      </c>
      <c r="O3908" s="32" t="s">
        <v>18</v>
      </c>
      <c r="P3908" s="32">
        <v>50</v>
      </c>
      <c r="Q3908" s="32" t="s">
        <v>9290</v>
      </c>
    </row>
    <row r="3909" spans="1:17" hidden="1" x14ac:dyDescent="0.25">
      <c r="A3909" s="57">
        <v>42261.470733599534</v>
      </c>
      <c r="B3909" s="32" t="s">
        <v>21</v>
      </c>
      <c r="C3909" s="32" t="s">
        <v>3591</v>
      </c>
      <c r="D3909" s="32" t="s">
        <v>3592</v>
      </c>
      <c r="E3909" s="32" t="s">
        <v>9307</v>
      </c>
      <c r="F3909" s="32" t="s">
        <v>9316</v>
      </c>
      <c r="G3909" s="32" t="s">
        <v>3235</v>
      </c>
      <c r="H3909" s="32" t="s">
        <v>3236</v>
      </c>
      <c r="I3909" s="32" t="s">
        <v>4605</v>
      </c>
      <c r="J3909" s="35">
        <v>44.8</v>
      </c>
      <c r="K3909" s="35">
        <v>0</v>
      </c>
      <c r="L3909" s="35">
        <v>0</v>
      </c>
      <c r="M3909" s="35">
        <v>0</v>
      </c>
      <c r="N3909" s="32" t="s">
        <v>2197</v>
      </c>
      <c r="O3909" s="32" t="s">
        <v>18</v>
      </c>
      <c r="P3909" s="32">
        <v>10</v>
      </c>
      <c r="Q3909" s="32" t="s">
        <v>9290</v>
      </c>
    </row>
    <row r="3910" spans="1:17" hidden="1" x14ac:dyDescent="0.25">
      <c r="A3910" s="57">
        <v>42261.470733599534</v>
      </c>
      <c r="B3910" s="32" t="s">
        <v>21</v>
      </c>
      <c r="C3910" s="32" t="s">
        <v>3591</v>
      </c>
      <c r="D3910" s="32" t="s">
        <v>3592</v>
      </c>
      <c r="E3910" s="32" t="s">
        <v>9307</v>
      </c>
      <c r="F3910" s="32" t="s">
        <v>9316</v>
      </c>
      <c r="G3910" s="32" t="s">
        <v>2690</v>
      </c>
      <c r="H3910" s="32" t="s">
        <v>2691</v>
      </c>
      <c r="I3910" s="32" t="s">
        <v>4605</v>
      </c>
      <c r="J3910" s="35">
        <v>206</v>
      </c>
      <c r="K3910" s="35">
        <v>0</v>
      </c>
      <c r="L3910" s="35">
        <v>0</v>
      </c>
      <c r="M3910" s="35">
        <v>0</v>
      </c>
      <c r="N3910" s="32" t="s">
        <v>2197</v>
      </c>
      <c r="O3910" s="32" t="s">
        <v>18</v>
      </c>
      <c r="P3910" s="32">
        <v>10</v>
      </c>
      <c r="Q3910" s="32" t="s">
        <v>9290</v>
      </c>
    </row>
    <row r="3911" spans="1:17" hidden="1" x14ac:dyDescent="0.25">
      <c r="A3911" s="57">
        <v>42261.472925694441</v>
      </c>
      <c r="B3911" s="32" t="s">
        <v>21</v>
      </c>
      <c r="C3911" s="32" t="s">
        <v>3591</v>
      </c>
      <c r="D3911" s="32" t="s">
        <v>3592</v>
      </c>
      <c r="E3911" s="32" t="s">
        <v>9307</v>
      </c>
      <c r="F3911" s="32" t="s">
        <v>9317</v>
      </c>
      <c r="G3911" s="32" t="s">
        <v>3049</v>
      </c>
      <c r="H3911" s="32" t="s">
        <v>3050</v>
      </c>
      <c r="I3911" s="32" t="s">
        <v>4605</v>
      </c>
      <c r="J3911" s="35">
        <v>1626</v>
      </c>
      <c r="K3911" s="35">
        <v>0</v>
      </c>
      <c r="L3911" s="35">
        <v>0</v>
      </c>
      <c r="M3911" s="35">
        <v>0</v>
      </c>
      <c r="N3911" s="32" t="s">
        <v>2197</v>
      </c>
      <c r="O3911" s="32" t="s">
        <v>18</v>
      </c>
      <c r="P3911" s="32">
        <v>50</v>
      </c>
      <c r="Q3911" s="32" t="s">
        <v>9290</v>
      </c>
    </row>
    <row r="3912" spans="1:17" hidden="1" x14ac:dyDescent="0.25">
      <c r="A3912" s="57">
        <v>42261.472925694441</v>
      </c>
      <c r="B3912" s="32" t="s">
        <v>21</v>
      </c>
      <c r="C3912" s="32" t="s">
        <v>3591</v>
      </c>
      <c r="D3912" s="32" t="s">
        <v>3592</v>
      </c>
      <c r="E3912" s="32" t="s">
        <v>9307</v>
      </c>
      <c r="F3912" s="32" t="s">
        <v>9317</v>
      </c>
      <c r="G3912" s="32" t="s">
        <v>3235</v>
      </c>
      <c r="H3912" s="32" t="s">
        <v>3236</v>
      </c>
      <c r="I3912" s="32" t="s">
        <v>4605</v>
      </c>
      <c r="J3912" s="35">
        <v>44.8</v>
      </c>
      <c r="K3912" s="35">
        <v>0</v>
      </c>
      <c r="L3912" s="35">
        <v>0</v>
      </c>
      <c r="M3912" s="35">
        <v>0</v>
      </c>
      <c r="N3912" s="32" t="s">
        <v>2197</v>
      </c>
      <c r="O3912" s="32" t="s">
        <v>18</v>
      </c>
      <c r="P3912" s="32">
        <v>10</v>
      </c>
      <c r="Q3912" s="32" t="s">
        <v>9290</v>
      </c>
    </row>
    <row r="3913" spans="1:17" hidden="1" x14ac:dyDescent="0.25">
      <c r="A3913" s="57">
        <v>42261.472925694441</v>
      </c>
      <c r="B3913" s="32" t="s">
        <v>21</v>
      </c>
      <c r="C3913" s="32" t="s">
        <v>3591</v>
      </c>
      <c r="D3913" s="32" t="s">
        <v>3592</v>
      </c>
      <c r="E3913" s="32" t="s">
        <v>9307</v>
      </c>
      <c r="F3913" s="32" t="s">
        <v>9317</v>
      </c>
      <c r="G3913" s="32" t="s">
        <v>2690</v>
      </c>
      <c r="H3913" s="32" t="s">
        <v>2691</v>
      </c>
      <c r="I3913" s="32" t="s">
        <v>4605</v>
      </c>
      <c r="J3913" s="35">
        <v>206</v>
      </c>
      <c r="K3913" s="35">
        <v>0</v>
      </c>
      <c r="L3913" s="35">
        <v>0</v>
      </c>
      <c r="M3913" s="35">
        <v>0</v>
      </c>
      <c r="N3913" s="32" t="s">
        <v>2197</v>
      </c>
      <c r="O3913" s="32" t="s">
        <v>18</v>
      </c>
      <c r="P3913" s="32">
        <v>10</v>
      </c>
      <c r="Q3913" s="32" t="s">
        <v>9290</v>
      </c>
    </row>
    <row r="3914" spans="1:17" hidden="1" x14ac:dyDescent="0.25">
      <c r="A3914" s="57">
        <v>42261.472992592593</v>
      </c>
      <c r="B3914" s="32" t="s">
        <v>21</v>
      </c>
      <c r="C3914" s="32" t="s">
        <v>3591</v>
      </c>
      <c r="D3914" s="32" t="s">
        <v>3592</v>
      </c>
      <c r="E3914" s="32" t="s">
        <v>9307</v>
      </c>
      <c r="F3914" s="32" t="s">
        <v>9318</v>
      </c>
      <c r="G3914" s="32" t="s">
        <v>3049</v>
      </c>
      <c r="H3914" s="32" t="s">
        <v>3050</v>
      </c>
      <c r="I3914" s="32" t="s">
        <v>4605</v>
      </c>
      <c r="J3914" s="35">
        <v>1626</v>
      </c>
      <c r="K3914" s="35">
        <v>0</v>
      </c>
      <c r="L3914" s="35">
        <v>0</v>
      </c>
      <c r="M3914" s="35">
        <v>0</v>
      </c>
      <c r="N3914" s="32" t="s">
        <v>2197</v>
      </c>
      <c r="O3914" s="32" t="s">
        <v>18</v>
      </c>
      <c r="P3914" s="32">
        <v>50</v>
      </c>
      <c r="Q3914" s="32" t="s">
        <v>9290</v>
      </c>
    </row>
    <row r="3915" spans="1:17" hidden="1" x14ac:dyDescent="0.25">
      <c r="A3915" s="57">
        <v>42261.472992592593</v>
      </c>
      <c r="B3915" s="32" t="s">
        <v>21</v>
      </c>
      <c r="C3915" s="32" t="s">
        <v>3591</v>
      </c>
      <c r="D3915" s="32" t="s">
        <v>3592</v>
      </c>
      <c r="E3915" s="32" t="s">
        <v>9307</v>
      </c>
      <c r="F3915" s="32" t="s">
        <v>9318</v>
      </c>
      <c r="G3915" s="32" t="s">
        <v>3235</v>
      </c>
      <c r="H3915" s="32" t="s">
        <v>3236</v>
      </c>
      <c r="I3915" s="32" t="s">
        <v>4605</v>
      </c>
      <c r="J3915" s="35">
        <v>44.8</v>
      </c>
      <c r="K3915" s="35">
        <v>0</v>
      </c>
      <c r="L3915" s="35">
        <v>0</v>
      </c>
      <c r="M3915" s="35">
        <v>0</v>
      </c>
      <c r="N3915" s="32" t="s">
        <v>2197</v>
      </c>
      <c r="O3915" s="32" t="s">
        <v>18</v>
      </c>
      <c r="P3915" s="32">
        <v>10</v>
      </c>
      <c r="Q3915" s="32" t="s">
        <v>9290</v>
      </c>
    </row>
    <row r="3916" spans="1:17" hidden="1" x14ac:dyDescent="0.25">
      <c r="A3916" s="57">
        <v>42261.472992592593</v>
      </c>
      <c r="B3916" s="32" t="s">
        <v>21</v>
      </c>
      <c r="C3916" s="32" t="s">
        <v>3591</v>
      </c>
      <c r="D3916" s="32" t="s">
        <v>3592</v>
      </c>
      <c r="E3916" s="32" t="s">
        <v>9307</v>
      </c>
      <c r="F3916" s="32" t="s">
        <v>9318</v>
      </c>
      <c r="G3916" s="32" t="s">
        <v>2690</v>
      </c>
      <c r="H3916" s="32" t="s">
        <v>2691</v>
      </c>
      <c r="I3916" s="32" t="s">
        <v>4605</v>
      </c>
      <c r="J3916" s="35">
        <v>206</v>
      </c>
      <c r="K3916" s="35">
        <v>0</v>
      </c>
      <c r="L3916" s="35">
        <v>0</v>
      </c>
      <c r="M3916" s="35">
        <v>0</v>
      </c>
      <c r="N3916" s="32" t="s">
        <v>2197</v>
      </c>
      <c r="O3916" s="32" t="s">
        <v>18</v>
      </c>
      <c r="P3916" s="32">
        <v>10</v>
      </c>
      <c r="Q3916" s="32" t="s">
        <v>9290</v>
      </c>
    </row>
    <row r="3917" spans="1:17" hidden="1" x14ac:dyDescent="0.25">
      <c r="A3917" s="57">
        <v>42261.473061493052</v>
      </c>
      <c r="B3917" s="32" t="s">
        <v>21</v>
      </c>
      <c r="C3917" s="32" t="s">
        <v>3591</v>
      </c>
      <c r="D3917" s="32" t="s">
        <v>3592</v>
      </c>
      <c r="E3917" s="32" t="s">
        <v>9307</v>
      </c>
      <c r="F3917" s="32" t="s">
        <v>9319</v>
      </c>
      <c r="G3917" s="32" t="s">
        <v>3049</v>
      </c>
      <c r="H3917" s="32" t="s">
        <v>3050</v>
      </c>
      <c r="I3917" s="32" t="s">
        <v>4605</v>
      </c>
      <c r="J3917" s="35">
        <v>1626</v>
      </c>
      <c r="K3917" s="35">
        <v>0</v>
      </c>
      <c r="L3917" s="35">
        <v>0</v>
      </c>
      <c r="M3917" s="35">
        <v>0</v>
      </c>
      <c r="N3917" s="32" t="s">
        <v>2197</v>
      </c>
      <c r="O3917" s="32" t="s">
        <v>18</v>
      </c>
      <c r="P3917" s="32">
        <v>50</v>
      </c>
      <c r="Q3917" s="32" t="s">
        <v>9290</v>
      </c>
    </row>
    <row r="3918" spans="1:17" hidden="1" x14ac:dyDescent="0.25">
      <c r="A3918" s="57">
        <v>42261.473061493052</v>
      </c>
      <c r="B3918" s="32" t="s">
        <v>21</v>
      </c>
      <c r="C3918" s="32" t="s">
        <v>3591</v>
      </c>
      <c r="D3918" s="32" t="s">
        <v>3592</v>
      </c>
      <c r="E3918" s="32" t="s">
        <v>9307</v>
      </c>
      <c r="F3918" s="32" t="s">
        <v>9319</v>
      </c>
      <c r="G3918" s="32" t="s">
        <v>3235</v>
      </c>
      <c r="H3918" s="32" t="s">
        <v>3236</v>
      </c>
      <c r="I3918" s="32" t="s">
        <v>4605</v>
      </c>
      <c r="J3918" s="35">
        <v>44.8</v>
      </c>
      <c r="K3918" s="35">
        <v>0</v>
      </c>
      <c r="L3918" s="35">
        <v>0</v>
      </c>
      <c r="M3918" s="35">
        <v>0</v>
      </c>
      <c r="N3918" s="32" t="s">
        <v>2197</v>
      </c>
      <c r="O3918" s="32" t="s">
        <v>18</v>
      </c>
      <c r="P3918" s="32">
        <v>10</v>
      </c>
      <c r="Q3918" s="32" t="s">
        <v>9290</v>
      </c>
    </row>
    <row r="3919" spans="1:17" hidden="1" x14ac:dyDescent="0.25">
      <c r="A3919" s="57">
        <v>42261.473061493052</v>
      </c>
      <c r="B3919" s="32" t="s">
        <v>21</v>
      </c>
      <c r="C3919" s="32" t="s">
        <v>3591</v>
      </c>
      <c r="D3919" s="32" t="s">
        <v>3592</v>
      </c>
      <c r="E3919" s="32" t="s">
        <v>9307</v>
      </c>
      <c r="F3919" s="32" t="s">
        <v>9319</v>
      </c>
      <c r="G3919" s="32" t="s">
        <v>2690</v>
      </c>
      <c r="H3919" s="32" t="s">
        <v>2691</v>
      </c>
      <c r="I3919" s="32" t="s">
        <v>4605</v>
      </c>
      <c r="J3919" s="35">
        <v>206</v>
      </c>
      <c r="K3919" s="35">
        <v>0</v>
      </c>
      <c r="L3919" s="35">
        <v>0</v>
      </c>
      <c r="M3919" s="35">
        <v>0</v>
      </c>
      <c r="N3919" s="32" t="s">
        <v>2197</v>
      </c>
      <c r="O3919" s="32" t="s">
        <v>18</v>
      </c>
      <c r="P3919" s="32">
        <v>10</v>
      </c>
      <c r="Q3919" s="32" t="s">
        <v>9290</v>
      </c>
    </row>
    <row r="3920" spans="1:17" hidden="1" x14ac:dyDescent="0.25">
      <c r="A3920" s="57">
        <v>42261.473128043981</v>
      </c>
      <c r="B3920" s="32" t="s">
        <v>21</v>
      </c>
      <c r="C3920" s="32" t="s">
        <v>3591</v>
      </c>
      <c r="D3920" s="32" t="s">
        <v>3592</v>
      </c>
      <c r="E3920" s="32" t="s">
        <v>9307</v>
      </c>
      <c r="F3920" s="32" t="s">
        <v>9320</v>
      </c>
      <c r="G3920" s="32" t="s">
        <v>3049</v>
      </c>
      <c r="H3920" s="32" t="s">
        <v>3050</v>
      </c>
      <c r="I3920" s="32" t="s">
        <v>4605</v>
      </c>
      <c r="J3920" s="35">
        <v>1626</v>
      </c>
      <c r="K3920" s="35">
        <v>0</v>
      </c>
      <c r="L3920" s="35">
        <v>0</v>
      </c>
      <c r="M3920" s="35">
        <v>0</v>
      </c>
      <c r="N3920" s="32" t="s">
        <v>2197</v>
      </c>
      <c r="O3920" s="32" t="s">
        <v>18</v>
      </c>
      <c r="P3920" s="32">
        <v>50</v>
      </c>
      <c r="Q3920" s="32" t="s">
        <v>9290</v>
      </c>
    </row>
    <row r="3921" spans="1:17" hidden="1" x14ac:dyDescent="0.25">
      <c r="A3921" s="57">
        <v>42261.473128043981</v>
      </c>
      <c r="B3921" s="32" t="s">
        <v>21</v>
      </c>
      <c r="C3921" s="32" t="s">
        <v>3591</v>
      </c>
      <c r="D3921" s="32" t="s">
        <v>3592</v>
      </c>
      <c r="E3921" s="32" t="s">
        <v>9307</v>
      </c>
      <c r="F3921" s="32" t="s">
        <v>9320</v>
      </c>
      <c r="G3921" s="32" t="s">
        <v>3235</v>
      </c>
      <c r="H3921" s="32" t="s">
        <v>3236</v>
      </c>
      <c r="I3921" s="32" t="s">
        <v>4605</v>
      </c>
      <c r="J3921" s="35">
        <v>44.8</v>
      </c>
      <c r="K3921" s="35">
        <v>0</v>
      </c>
      <c r="L3921" s="35">
        <v>0</v>
      </c>
      <c r="M3921" s="35">
        <v>0</v>
      </c>
      <c r="N3921" s="32" t="s">
        <v>2197</v>
      </c>
      <c r="O3921" s="32" t="s">
        <v>18</v>
      </c>
      <c r="P3921" s="32">
        <v>10</v>
      </c>
      <c r="Q3921" s="32" t="s">
        <v>9290</v>
      </c>
    </row>
    <row r="3922" spans="1:17" hidden="1" x14ac:dyDescent="0.25">
      <c r="A3922" s="57">
        <v>42261.473128043981</v>
      </c>
      <c r="B3922" s="32" t="s">
        <v>21</v>
      </c>
      <c r="C3922" s="32" t="s">
        <v>3591</v>
      </c>
      <c r="D3922" s="32" t="s">
        <v>3592</v>
      </c>
      <c r="E3922" s="32" t="s">
        <v>9307</v>
      </c>
      <c r="F3922" s="32" t="s">
        <v>9320</v>
      </c>
      <c r="G3922" s="32" t="s">
        <v>2690</v>
      </c>
      <c r="H3922" s="32" t="s">
        <v>2691</v>
      </c>
      <c r="I3922" s="32" t="s">
        <v>4605</v>
      </c>
      <c r="J3922" s="35">
        <v>206</v>
      </c>
      <c r="K3922" s="35">
        <v>0</v>
      </c>
      <c r="L3922" s="35">
        <v>0</v>
      </c>
      <c r="M3922" s="35">
        <v>0</v>
      </c>
      <c r="N3922" s="32" t="s">
        <v>2197</v>
      </c>
      <c r="O3922" s="32" t="s">
        <v>18</v>
      </c>
      <c r="P3922" s="32">
        <v>10</v>
      </c>
      <c r="Q3922" s="32" t="s">
        <v>9290</v>
      </c>
    </row>
    <row r="3923" spans="1:17" hidden="1" x14ac:dyDescent="0.25">
      <c r="A3923" s="57">
        <v>42261.473172719911</v>
      </c>
      <c r="B3923" s="32" t="s">
        <v>21</v>
      </c>
      <c r="C3923" s="32" t="s">
        <v>3591</v>
      </c>
      <c r="D3923" s="32" t="s">
        <v>3592</v>
      </c>
      <c r="E3923" s="32" t="s">
        <v>9307</v>
      </c>
      <c r="F3923" s="32" t="s">
        <v>9321</v>
      </c>
      <c r="G3923" s="32" t="s">
        <v>3049</v>
      </c>
      <c r="H3923" s="32" t="s">
        <v>3050</v>
      </c>
      <c r="I3923" s="32" t="s">
        <v>4605</v>
      </c>
      <c r="J3923" s="35">
        <v>1626</v>
      </c>
      <c r="K3923" s="35">
        <v>0</v>
      </c>
      <c r="L3923" s="35">
        <v>0</v>
      </c>
      <c r="M3923" s="35">
        <v>0</v>
      </c>
      <c r="N3923" s="32" t="s">
        <v>2197</v>
      </c>
      <c r="O3923" s="32" t="s">
        <v>18</v>
      </c>
      <c r="P3923" s="32">
        <v>50</v>
      </c>
      <c r="Q3923" s="32" t="s">
        <v>9290</v>
      </c>
    </row>
    <row r="3924" spans="1:17" hidden="1" x14ac:dyDescent="0.25">
      <c r="A3924" s="57">
        <v>42261.473172719911</v>
      </c>
      <c r="B3924" s="32" t="s">
        <v>21</v>
      </c>
      <c r="C3924" s="32" t="s">
        <v>3591</v>
      </c>
      <c r="D3924" s="32" t="s">
        <v>3592</v>
      </c>
      <c r="E3924" s="32" t="s">
        <v>9307</v>
      </c>
      <c r="F3924" s="32" t="s">
        <v>9321</v>
      </c>
      <c r="G3924" s="32" t="s">
        <v>3235</v>
      </c>
      <c r="H3924" s="32" t="s">
        <v>3236</v>
      </c>
      <c r="I3924" s="32" t="s">
        <v>4605</v>
      </c>
      <c r="J3924" s="35">
        <v>44.8</v>
      </c>
      <c r="K3924" s="35">
        <v>0</v>
      </c>
      <c r="L3924" s="35">
        <v>0</v>
      </c>
      <c r="M3924" s="35">
        <v>0</v>
      </c>
      <c r="N3924" s="32" t="s">
        <v>2197</v>
      </c>
      <c r="O3924" s="32" t="s">
        <v>18</v>
      </c>
      <c r="P3924" s="32">
        <v>10</v>
      </c>
      <c r="Q3924" s="32" t="s">
        <v>9290</v>
      </c>
    </row>
    <row r="3925" spans="1:17" hidden="1" x14ac:dyDescent="0.25">
      <c r="A3925" s="57">
        <v>42261.473172719911</v>
      </c>
      <c r="B3925" s="32" t="s">
        <v>21</v>
      </c>
      <c r="C3925" s="32" t="s">
        <v>3591</v>
      </c>
      <c r="D3925" s="32" t="s">
        <v>3592</v>
      </c>
      <c r="E3925" s="32" t="s">
        <v>9307</v>
      </c>
      <c r="F3925" s="32" t="s">
        <v>9321</v>
      </c>
      <c r="G3925" s="32" t="s">
        <v>2690</v>
      </c>
      <c r="H3925" s="32" t="s">
        <v>2691</v>
      </c>
      <c r="I3925" s="32" t="s">
        <v>4605</v>
      </c>
      <c r="J3925" s="35">
        <v>206</v>
      </c>
      <c r="K3925" s="35">
        <v>0</v>
      </c>
      <c r="L3925" s="35">
        <v>0</v>
      </c>
      <c r="M3925" s="35">
        <v>0</v>
      </c>
      <c r="N3925" s="32" t="s">
        <v>2197</v>
      </c>
      <c r="O3925" s="32" t="s">
        <v>18</v>
      </c>
      <c r="P3925" s="32">
        <v>10</v>
      </c>
      <c r="Q3925" s="32" t="s">
        <v>9290</v>
      </c>
    </row>
    <row r="3926" spans="1:17" hidden="1" x14ac:dyDescent="0.25">
      <c r="A3926" s="57">
        <v>42261.473238541665</v>
      </c>
      <c r="B3926" s="32" t="s">
        <v>21</v>
      </c>
      <c r="C3926" s="32" t="s">
        <v>3591</v>
      </c>
      <c r="D3926" s="32" t="s">
        <v>3592</v>
      </c>
      <c r="E3926" s="32" t="s">
        <v>9307</v>
      </c>
      <c r="F3926" s="32" t="s">
        <v>9322</v>
      </c>
      <c r="G3926" s="32" t="s">
        <v>3049</v>
      </c>
      <c r="H3926" s="32" t="s">
        <v>3050</v>
      </c>
      <c r="I3926" s="32" t="s">
        <v>4605</v>
      </c>
      <c r="J3926" s="35">
        <v>1626</v>
      </c>
      <c r="K3926" s="35">
        <v>0</v>
      </c>
      <c r="L3926" s="35">
        <v>0</v>
      </c>
      <c r="M3926" s="35">
        <v>0</v>
      </c>
      <c r="N3926" s="32" t="s">
        <v>2197</v>
      </c>
      <c r="O3926" s="32" t="s">
        <v>18</v>
      </c>
      <c r="P3926" s="32">
        <v>50</v>
      </c>
      <c r="Q3926" s="32" t="s">
        <v>9290</v>
      </c>
    </row>
    <row r="3927" spans="1:17" hidden="1" x14ac:dyDescent="0.25">
      <c r="A3927" s="57">
        <v>42261.473238541665</v>
      </c>
      <c r="B3927" s="32" t="s">
        <v>21</v>
      </c>
      <c r="C3927" s="32" t="s">
        <v>3591</v>
      </c>
      <c r="D3927" s="32" t="s">
        <v>3592</v>
      </c>
      <c r="E3927" s="32" t="s">
        <v>9307</v>
      </c>
      <c r="F3927" s="32" t="s">
        <v>9322</v>
      </c>
      <c r="G3927" s="32" t="s">
        <v>3235</v>
      </c>
      <c r="H3927" s="32" t="s">
        <v>3236</v>
      </c>
      <c r="I3927" s="32" t="s">
        <v>4605</v>
      </c>
      <c r="J3927" s="35">
        <v>44.8</v>
      </c>
      <c r="K3927" s="35">
        <v>0</v>
      </c>
      <c r="L3927" s="35">
        <v>0</v>
      </c>
      <c r="M3927" s="35">
        <v>0</v>
      </c>
      <c r="N3927" s="32" t="s">
        <v>2197</v>
      </c>
      <c r="O3927" s="32" t="s">
        <v>18</v>
      </c>
      <c r="P3927" s="32">
        <v>10</v>
      </c>
      <c r="Q3927" s="32" t="s">
        <v>9290</v>
      </c>
    </row>
    <row r="3928" spans="1:17" hidden="1" x14ac:dyDescent="0.25">
      <c r="A3928" s="57">
        <v>42261.473238541665</v>
      </c>
      <c r="B3928" s="32" t="s">
        <v>21</v>
      </c>
      <c r="C3928" s="32" t="s">
        <v>3591</v>
      </c>
      <c r="D3928" s="32" t="s">
        <v>3592</v>
      </c>
      <c r="E3928" s="32" t="s">
        <v>9307</v>
      </c>
      <c r="F3928" s="32" t="s">
        <v>9322</v>
      </c>
      <c r="G3928" s="32" t="s">
        <v>2690</v>
      </c>
      <c r="H3928" s="32" t="s">
        <v>2691</v>
      </c>
      <c r="I3928" s="32" t="s">
        <v>4605</v>
      </c>
      <c r="J3928" s="35">
        <v>206</v>
      </c>
      <c r="K3928" s="35">
        <v>0</v>
      </c>
      <c r="L3928" s="35">
        <v>0</v>
      </c>
      <c r="M3928" s="35">
        <v>0</v>
      </c>
      <c r="N3928" s="32" t="s">
        <v>2197</v>
      </c>
      <c r="O3928" s="32" t="s">
        <v>18</v>
      </c>
      <c r="P3928" s="32">
        <v>10</v>
      </c>
      <c r="Q3928" s="32" t="s">
        <v>9290</v>
      </c>
    </row>
    <row r="3929" spans="1:17" hidden="1" x14ac:dyDescent="0.25">
      <c r="A3929" s="57">
        <v>42261.473291898146</v>
      </c>
      <c r="B3929" s="32" t="s">
        <v>21</v>
      </c>
      <c r="C3929" s="32" t="s">
        <v>3591</v>
      </c>
      <c r="D3929" s="32" t="s">
        <v>3592</v>
      </c>
      <c r="E3929" s="32" t="s">
        <v>9307</v>
      </c>
      <c r="F3929" s="32" t="s">
        <v>9323</v>
      </c>
      <c r="G3929" s="32" t="s">
        <v>3049</v>
      </c>
      <c r="H3929" s="32" t="s">
        <v>3050</v>
      </c>
      <c r="I3929" s="32" t="s">
        <v>4605</v>
      </c>
      <c r="J3929" s="35">
        <v>1626</v>
      </c>
      <c r="K3929" s="35">
        <v>0</v>
      </c>
      <c r="L3929" s="35">
        <v>0</v>
      </c>
      <c r="M3929" s="35">
        <v>0</v>
      </c>
      <c r="N3929" s="32" t="s">
        <v>2197</v>
      </c>
      <c r="O3929" s="32" t="s">
        <v>18</v>
      </c>
      <c r="P3929" s="32">
        <v>50</v>
      </c>
      <c r="Q3929" s="32" t="s">
        <v>9290</v>
      </c>
    </row>
    <row r="3930" spans="1:17" hidden="1" x14ac:dyDescent="0.25">
      <c r="A3930" s="57">
        <v>42261.473291898146</v>
      </c>
      <c r="B3930" s="32" t="s">
        <v>21</v>
      </c>
      <c r="C3930" s="32" t="s">
        <v>3591</v>
      </c>
      <c r="D3930" s="32" t="s">
        <v>3592</v>
      </c>
      <c r="E3930" s="32" t="s">
        <v>9307</v>
      </c>
      <c r="F3930" s="32" t="s">
        <v>9323</v>
      </c>
      <c r="G3930" s="32" t="s">
        <v>3235</v>
      </c>
      <c r="H3930" s="32" t="s">
        <v>3236</v>
      </c>
      <c r="I3930" s="32" t="s">
        <v>4605</v>
      </c>
      <c r="J3930" s="35">
        <v>44.8</v>
      </c>
      <c r="K3930" s="35">
        <v>0</v>
      </c>
      <c r="L3930" s="35">
        <v>0</v>
      </c>
      <c r="M3930" s="35">
        <v>0</v>
      </c>
      <c r="N3930" s="32" t="s">
        <v>2197</v>
      </c>
      <c r="O3930" s="32" t="s">
        <v>18</v>
      </c>
      <c r="P3930" s="32">
        <v>10</v>
      </c>
      <c r="Q3930" s="32" t="s">
        <v>9290</v>
      </c>
    </row>
    <row r="3931" spans="1:17" hidden="1" x14ac:dyDescent="0.25">
      <c r="A3931" s="57">
        <v>42261.473291898146</v>
      </c>
      <c r="B3931" s="32" t="s">
        <v>21</v>
      </c>
      <c r="C3931" s="32" t="s">
        <v>3591</v>
      </c>
      <c r="D3931" s="32" t="s">
        <v>3592</v>
      </c>
      <c r="E3931" s="32" t="s">
        <v>9307</v>
      </c>
      <c r="F3931" s="32" t="s">
        <v>9323</v>
      </c>
      <c r="G3931" s="32" t="s">
        <v>2690</v>
      </c>
      <c r="H3931" s="32" t="s">
        <v>2691</v>
      </c>
      <c r="I3931" s="32" t="s">
        <v>4605</v>
      </c>
      <c r="J3931" s="35">
        <v>206</v>
      </c>
      <c r="K3931" s="35">
        <v>0</v>
      </c>
      <c r="L3931" s="35">
        <v>0</v>
      </c>
      <c r="M3931" s="35">
        <v>0</v>
      </c>
      <c r="N3931" s="32" t="s">
        <v>2197</v>
      </c>
      <c r="O3931" s="32" t="s">
        <v>18</v>
      </c>
      <c r="P3931" s="32">
        <v>10</v>
      </c>
      <c r="Q3931" s="32" t="s">
        <v>9290</v>
      </c>
    </row>
    <row r="3932" spans="1:17" hidden="1" x14ac:dyDescent="0.25">
      <c r="A3932" s="57">
        <v>42261.473340891207</v>
      </c>
      <c r="B3932" s="32" t="s">
        <v>21</v>
      </c>
      <c r="C3932" s="32" t="s">
        <v>3591</v>
      </c>
      <c r="D3932" s="32" t="s">
        <v>3592</v>
      </c>
      <c r="E3932" s="32" t="s">
        <v>9307</v>
      </c>
      <c r="F3932" s="32" t="s">
        <v>9324</v>
      </c>
      <c r="G3932" s="32" t="s">
        <v>3049</v>
      </c>
      <c r="H3932" s="32" t="s">
        <v>3050</v>
      </c>
      <c r="I3932" s="32" t="s">
        <v>4605</v>
      </c>
      <c r="J3932" s="35">
        <v>1626</v>
      </c>
      <c r="K3932" s="35">
        <v>0</v>
      </c>
      <c r="L3932" s="35">
        <v>0</v>
      </c>
      <c r="M3932" s="35">
        <v>0</v>
      </c>
      <c r="N3932" s="32" t="s">
        <v>2197</v>
      </c>
      <c r="O3932" s="32" t="s">
        <v>18</v>
      </c>
      <c r="P3932" s="32">
        <v>50</v>
      </c>
      <c r="Q3932" s="32" t="s">
        <v>9290</v>
      </c>
    </row>
    <row r="3933" spans="1:17" hidden="1" x14ac:dyDescent="0.25">
      <c r="A3933" s="57">
        <v>42261.473340891207</v>
      </c>
      <c r="B3933" s="32" t="s">
        <v>21</v>
      </c>
      <c r="C3933" s="32" t="s">
        <v>3591</v>
      </c>
      <c r="D3933" s="32" t="s">
        <v>3592</v>
      </c>
      <c r="E3933" s="32" t="s">
        <v>9307</v>
      </c>
      <c r="F3933" s="32" t="s">
        <v>9324</v>
      </c>
      <c r="G3933" s="32" t="s">
        <v>3235</v>
      </c>
      <c r="H3933" s="32" t="s">
        <v>3236</v>
      </c>
      <c r="I3933" s="32" t="s">
        <v>4605</v>
      </c>
      <c r="J3933" s="35">
        <v>44.8</v>
      </c>
      <c r="K3933" s="35">
        <v>0</v>
      </c>
      <c r="L3933" s="35">
        <v>0</v>
      </c>
      <c r="M3933" s="35">
        <v>0</v>
      </c>
      <c r="N3933" s="32" t="s">
        <v>2197</v>
      </c>
      <c r="O3933" s="32" t="s">
        <v>18</v>
      </c>
      <c r="P3933" s="32">
        <v>10</v>
      </c>
      <c r="Q3933" s="32" t="s">
        <v>9290</v>
      </c>
    </row>
    <row r="3934" spans="1:17" hidden="1" x14ac:dyDescent="0.25">
      <c r="A3934" s="57">
        <v>42261.473340891207</v>
      </c>
      <c r="B3934" s="32" t="s">
        <v>21</v>
      </c>
      <c r="C3934" s="32" t="s">
        <v>3591</v>
      </c>
      <c r="D3934" s="32" t="s">
        <v>3592</v>
      </c>
      <c r="E3934" s="32" t="s">
        <v>9307</v>
      </c>
      <c r="F3934" s="32" t="s">
        <v>9324</v>
      </c>
      <c r="G3934" s="32" t="s">
        <v>2690</v>
      </c>
      <c r="H3934" s="32" t="s">
        <v>2691</v>
      </c>
      <c r="I3934" s="32" t="s">
        <v>4605</v>
      </c>
      <c r="J3934" s="35">
        <v>206</v>
      </c>
      <c r="K3934" s="35">
        <v>0</v>
      </c>
      <c r="L3934" s="35">
        <v>0</v>
      </c>
      <c r="M3934" s="35">
        <v>0</v>
      </c>
      <c r="N3934" s="32" t="s">
        <v>2197</v>
      </c>
      <c r="O3934" s="32" t="s">
        <v>18</v>
      </c>
      <c r="P3934" s="32">
        <v>10</v>
      </c>
      <c r="Q3934" s="32" t="s">
        <v>9290</v>
      </c>
    </row>
    <row r="3935" spans="1:17" x14ac:dyDescent="0.25">
      <c r="A3935" s="57">
        <v>42261.476883020834</v>
      </c>
      <c r="B3935" s="32"/>
      <c r="C3935" s="32"/>
      <c r="D3935" s="32"/>
      <c r="E3935" s="32" t="s">
        <v>7352</v>
      </c>
      <c r="F3935" s="32" t="s">
        <v>7353</v>
      </c>
      <c r="G3935" s="32" t="s">
        <v>333</v>
      </c>
      <c r="H3935" s="32" t="s">
        <v>332</v>
      </c>
      <c r="I3935" s="32" t="s">
        <v>2006</v>
      </c>
      <c r="J3935" s="35">
        <v>0</v>
      </c>
      <c r="K3935" s="35">
        <v>0</v>
      </c>
      <c r="L3935" s="35">
        <v>0</v>
      </c>
      <c r="M3935" s="35">
        <v>0</v>
      </c>
      <c r="N3935" s="32" t="s">
        <v>17</v>
      </c>
      <c r="O3935" s="32"/>
      <c r="P3935" s="32">
        <v>0.5</v>
      </c>
      <c r="Q3935" s="32"/>
    </row>
    <row r="3936" spans="1:17" x14ac:dyDescent="0.25">
      <c r="A3936" s="57">
        <v>42261.478699768515</v>
      </c>
      <c r="B3936" s="32"/>
      <c r="C3936" s="32"/>
      <c r="D3936" s="32"/>
      <c r="E3936" s="32" t="s">
        <v>7354</v>
      </c>
      <c r="F3936" s="32" t="s">
        <v>7355</v>
      </c>
      <c r="G3936" s="32" t="s">
        <v>333</v>
      </c>
      <c r="H3936" s="32" t="s">
        <v>332</v>
      </c>
      <c r="I3936" s="32" t="s">
        <v>2006</v>
      </c>
      <c r="J3936" s="35">
        <v>0</v>
      </c>
      <c r="K3936" s="35">
        <v>0</v>
      </c>
      <c r="L3936" s="35">
        <v>0</v>
      </c>
      <c r="M3936" s="35">
        <v>0</v>
      </c>
      <c r="N3936" s="32" t="s">
        <v>17</v>
      </c>
      <c r="O3936" s="32"/>
      <c r="P3936" s="32">
        <v>0.5</v>
      </c>
      <c r="Q3936" s="32"/>
    </row>
    <row r="3937" spans="1:17" hidden="1" x14ac:dyDescent="0.25">
      <c r="A3937" s="57">
        <v>42261.479323263891</v>
      </c>
      <c r="B3937" s="32" t="s">
        <v>21</v>
      </c>
      <c r="C3937" s="32" t="s">
        <v>3591</v>
      </c>
      <c r="D3937" s="32" t="s">
        <v>3592</v>
      </c>
      <c r="E3937" s="32" t="s">
        <v>9325</v>
      </c>
      <c r="F3937" s="32" t="s">
        <v>9326</v>
      </c>
      <c r="G3937" s="32" t="s">
        <v>5492</v>
      </c>
      <c r="H3937" s="32" t="s">
        <v>5493</v>
      </c>
      <c r="I3937" s="32" t="s">
        <v>4605</v>
      </c>
      <c r="J3937" s="35">
        <v>15.86</v>
      </c>
      <c r="K3937" s="35">
        <v>0</v>
      </c>
      <c r="L3937" s="35">
        <v>0</v>
      </c>
      <c r="M3937" s="35">
        <v>0</v>
      </c>
      <c r="N3937" s="32" t="s">
        <v>2197</v>
      </c>
      <c r="O3937" s="32" t="s">
        <v>18</v>
      </c>
      <c r="P3937" s="32">
        <v>1</v>
      </c>
      <c r="Q3937" s="32" t="s">
        <v>9290</v>
      </c>
    </row>
    <row r="3938" spans="1:17" hidden="1" x14ac:dyDescent="0.25">
      <c r="A3938" s="57">
        <v>42261.479323263891</v>
      </c>
      <c r="B3938" s="32" t="s">
        <v>21</v>
      </c>
      <c r="C3938" s="32" t="s">
        <v>3591</v>
      </c>
      <c r="D3938" s="32" t="s">
        <v>3592</v>
      </c>
      <c r="E3938" s="32" t="s">
        <v>9325</v>
      </c>
      <c r="F3938" s="32" t="s">
        <v>9326</v>
      </c>
      <c r="G3938" s="32" t="s">
        <v>2821</v>
      </c>
      <c r="H3938" s="32" t="s">
        <v>2822</v>
      </c>
      <c r="I3938" s="32" t="s">
        <v>4605</v>
      </c>
      <c r="J3938" s="35">
        <v>63.52</v>
      </c>
      <c r="K3938" s="35">
        <v>0</v>
      </c>
      <c r="L3938" s="35">
        <v>0</v>
      </c>
      <c r="M3938" s="35">
        <v>0</v>
      </c>
      <c r="N3938" s="32" t="s">
        <v>2197</v>
      </c>
      <c r="O3938" s="32" t="s">
        <v>18</v>
      </c>
      <c r="P3938" s="32">
        <v>1</v>
      </c>
      <c r="Q3938" s="32" t="s">
        <v>9290</v>
      </c>
    </row>
    <row r="3939" spans="1:17" hidden="1" x14ac:dyDescent="0.25">
      <c r="A3939" s="57">
        <v>42261.479323263891</v>
      </c>
      <c r="B3939" s="32" t="s">
        <v>21</v>
      </c>
      <c r="C3939" s="32" t="s">
        <v>3591</v>
      </c>
      <c r="D3939" s="32" t="s">
        <v>3592</v>
      </c>
      <c r="E3939" s="32" t="s">
        <v>9325</v>
      </c>
      <c r="F3939" s="32" t="s">
        <v>9326</v>
      </c>
      <c r="G3939" s="32" t="s">
        <v>2679</v>
      </c>
      <c r="H3939" s="32" t="s">
        <v>2680</v>
      </c>
      <c r="I3939" s="32" t="s">
        <v>4605</v>
      </c>
      <c r="J3939" s="35">
        <v>60.93</v>
      </c>
      <c r="K3939" s="35">
        <v>0</v>
      </c>
      <c r="L3939" s="35">
        <v>0</v>
      </c>
      <c r="M3939" s="35">
        <v>0</v>
      </c>
      <c r="N3939" s="32" t="s">
        <v>2197</v>
      </c>
      <c r="O3939" s="32" t="s">
        <v>18</v>
      </c>
      <c r="P3939" s="32">
        <v>1</v>
      </c>
      <c r="Q3939" s="32" t="s">
        <v>9290</v>
      </c>
    </row>
    <row r="3940" spans="1:17" hidden="1" x14ac:dyDescent="0.25">
      <c r="A3940" s="57">
        <v>42261.47941010417</v>
      </c>
      <c r="B3940" s="32" t="s">
        <v>21</v>
      </c>
      <c r="C3940" s="32" t="s">
        <v>3591</v>
      </c>
      <c r="D3940" s="32" t="s">
        <v>3592</v>
      </c>
      <c r="E3940" s="32" t="s">
        <v>9325</v>
      </c>
      <c r="F3940" s="32" t="s">
        <v>9327</v>
      </c>
      <c r="G3940" s="32" t="s">
        <v>5492</v>
      </c>
      <c r="H3940" s="32" t="s">
        <v>5493</v>
      </c>
      <c r="I3940" s="32" t="s">
        <v>4605</v>
      </c>
      <c r="J3940" s="35">
        <v>15.86</v>
      </c>
      <c r="K3940" s="35">
        <v>0</v>
      </c>
      <c r="L3940" s="35">
        <v>0</v>
      </c>
      <c r="M3940" s="35">
        <v>0</v>
      </c>
      <c r="N3940" s="32" t="s">
        <v>2197</v>
      </c>
      <c r="O3940" s="32" t="s">
        <v>18</v>
      </c>
      <c r="P3940" s="32">
        <v>1</v>
      </c>
      <c r="Q3940" s="32" t="s">
        <v>9290</v>
      </c>
    </row>
    <row r="3941" spans="1:17" hidden="1" x14ac:dyDescent="0.25">
      <c r="A3941" s="57">
        <v>42261.47941010417</v>
      </c>
      <c r="B3941" s="32" t="s">
        <v>21</v>
      </c>
      <c r="C3941" s="32" t="s">
        <v>3591</v>
      </c>
      <c r="D3941" s="32" t="s">
        <v>3592</v>
      </c>
      <c r="E3941" s="32" t="s">
        <v>9325</v>
      </c>
      <c r="F3941" s="32" t="s">
        <v>9327</v>
      </c>
      <c r="G3941" s="32" t="s">
        <v>2821</v>
      </c>
      <c r="H3941" s="32" t="s">
        <v>2822</v>
      </c>
      <c r="I3941" s="32" t="s">
        <v>4605</v>
      </c>
      <c r="J3941" s="35">
        <v>63.52</v>
      </c>
      <c r="K3941" s="35">
        <v>0</v>
      </c>
      <c r="L3941" s="35">
        <v>0</v>
      </c>
      <c r="M3941" s="35">
        <v>0</v>
      </c>
      <c r="N3941" s="32" t="s">
        <v>2197</v>
      </c>
      <c r="O3941" s="32" t="s">
        <v>18</v>
      </c>
      <c r="P3941" s="32">
        <v>1</v>
      </c>
      <c r="Q3941" s="32" t="s">
        <v>9290</v>
      </c>
    </row>
    <row r="3942" spans="1:17" hidden="1" x14ac:dyDescent="0.25">
      <c r="A3942" s="57">
        <v>42261.47941010417</v>
      </c>
      <c r="B3942" s="32" t="s">
        <v>21</v>
      </c>
      <c r="C3942" s="32" t="s">
        <v>3591</v>
      </c>
      <c r="D3942" s="32" t="s">
        <v>3592</v>
      </c>
      <c r="E3942" s="32" t="s">
        <v>9325</v>
      </c>
      <c r="F3942" s="32" t="s">
        <v>9327</v>
      </c>
      <c r="G3942" s="32" t="s">
        <v>2679</v>
      </c>
      <c r="H3942" s="32" t="s">
        <v>2680</v>
      </c>
      <c r="I3942" s="32" t="s">
        <v>4605</v>
      </c>
      <c r="J3942" s="35">
        <v>60.93</v>
      </c>
      <c r="K3942" s="35">
        <v>0</v>
      </c>
      <c r="L3942" s="35">
        <v>0</v>
      </c>
      <c r="M3942" s="35">
        <v>0</v>
      </c>
      <c r="N3942" s="32" t="s">
        <v>2197</v>
      </c>
      <c r="O3942" s="32" t="s">
        <v>18</v>
      </c>
      <c r="P3942" s="32">
        <v>1</v>
      </c>
      <c r="Q3942" s="32" t="s">
        <v>9290</v>
      </c>
    </row>
    <row r="3943" spans="1:17" x14ac:dyDescent="0.25">
      <c r="A3943" s="57">
        <v>42261.47987422454</v>
      </c>
      <c r="B3943" s="32"/>
      <c r="C3943" s="32"/>
      <c r="D3943" s="32"/>
      <c r="E3943" s="32" t="s">
        <v>7356</v>
      </c>
      <c r="F3943" s="32" t="s">
        <v>7357</v>
      </c>
      <c r="G3943" s="32" t="s">
        <v>333</v>
      </c>
      <c r="H3943" s="32" t="s">
        <v>332</v>
      </c>
      <c r="I3943" s="32" t="s">
        <v>2006</v>
      </c>
      <c r="J3943" s="35">
        <v>0</v>
      </c>
      <c r="K3943" s="35">
        <v>0</v>
      </c>
      <c r="L3943" s="35">
        <v>0</v>
      </c>
      <c r="M3943" s="35">
        <v>0</v>
      </c>
      <c r="N3943" s="32" t="s">
        <v>19</v>
      </c>
      <c r="O3943" s="32"/>
      <c r="P3943" s="32">
        <v>0.5</v>
      </c>
      <c r="Q3943" s="32"/>
    </row>
    <row r="3944" spans="1:17" x14ac:dyDescent="0.25">
      <c r="A3944" s="57">
        <v>42261.480578206021</v>
      </c>
      <c r="B3944" s="32"/>
      <c r="C3944" s="32"/>
      <c r="D3944" s="32"/>
      <c r="E3944" s="32" t="s">
        <v>7358</v>
      </c>
      <c r="F3944" s="32" t="s">
        <v>7359</v>
      </c>
      <c r="G3944" s="32" t="s">
        <v>333</v>
      </c>
      <c r="H3944" s="32" t="s">
        <v>332</v>
      </c>
      <c r="I3944" s="32" t="s">
        <v>2006</v>
      </c>
      <c r="J3944" s="35">
        <v>0</v>
      </c>
      <c r="K3944" s="35">
        <v>0</v>
      </c>
      <c r="L3944" s="35">
        <v>0</v>
      </c>
      <c r="M3944" s="35">
        <v>0</v>
      </c>
      <c r="N3944" s="32" t="s">
        <v>19</v>
      </c>
      <c r="O3944" s="32"/>
      <c r="P3944" s="32">
        <v>0.5</v>
      </c>
      <c r="Q3944" s="32"/>
    </row>
    <row r="3945" spans="1:17" x14ac:dyDescent="0.25">
      <c r="A3945" s="57">
        <v>42261.481042858795</v>
      </c>
      <c r="B3945" s="32"/>
      <c r="C3945" s="32" t="s">
        <v>457</v>
      </c>
      <c r="D3945" s="32" t="s">
        <v>334</v>
      </c>
      <c r="E3945" s="32" t="s">
        <v>7360</v>
      </c>
      <c r="F3945" s="32" t="s">
        <v>7361</v>
      </c>
      <c r="G3945" s="32" t="s">
        <v>58</v>
      </c>
      <c r="H3945" s="32" t="s">
        <v>59</v>
      </c>
      <c r="I3945" s="32" t="s">
        <v>2006</v>
      </c>
      <c r="J3945" s="35">
        <v>0</v>
      </c>
      <c r="K3945" s="35">
        <v>0</v>
      </c>
      <c r="L3945" s="35">
        <v>0</v>
      </c>
      <c r="M3945" s="35">
        <v>0</v>
      </c>
      <c r="N3945" s="32" t="s">
        <v>19</v>
      </c>
      <c r="O3945" s="32" t="s">
        <v>322</v>
      </c>
      <c r="P3945" s="32">
        <v>0</v>
      </c>
      <c r="Q3945" s="32"/>
    </row>
    <row r="3946" spans="1:17" hidden="1" x14ac:dyDescent="0.25">
      <c r="A3946" s="57">
        <v>42261.482179826387</v>
      </c>
      <c r="B3946" s="32" t="s">
        <v>21</v>
      </c>
      <c r="C3946" s="32" t="s">
        <v>3591</v>
      </c>
      <c r="D3946" s="32" t="s">
        <v>3592</v>
      </c>
      <c r="E3946" s="32" t="s">
        <v>9325</v>
      </c>
      <c r="F3946" s="32" t="s">
        <v>9328</v>
      </c>
      <c r="G3946" s="32" t="s">
        <v>5492</v>
      </c>
      <c r="H3946" s="32" t="s">
        <v>5493</v>
      </c>
      <c r="I3946" s="32" t="s">
        <v>4605</v>
      </c>
      <c r="J3946" s="35">
        <v>15.86</v>
      </c>
      <c r="K3946" s="35">
        <v>0</v>
      </c>
      <c r="L3946" s="35">
        <v>0</v>
      </c>
      <c r="M3946" s="35">
        <v>0</v>
      </c>
      <c r="N3946" s="32" t="s">
        <v>2197</v>
      </c>
      <c r="O3946" s="32" t="s">
        <v>18</v>
      </c>
      <c r="P3946" s="32">
        <v>1</v>
      </c>
      <c r="Q3946" s="32" t="s">
        <v>9290</v>
      </c>
    </row>
    <row r="3947" spans="1:17" hidden="1" x14ac:dyDescent="0.25">
      <c r="A3947" s="57">
        <v>42261.482179826387</v>
      </c>
      <c r="B3947" s="32" t="s">
        <v>21</v>
      </c>
      <c r="C3947" s="32" t="s">
        <v>3591</v>
      </c>
      <c r="D3947" s="32" t="s">
        <v>3592</v>
      </c>
      <c r="E3947" s="32" t="s">
        <v>9325</v>
      </c>
      <c r="F3947" s="32" t="s">
        <v>9328</v>
      </c>
      <c r="G3947" s="32" t="s">
        <v>2821</v>
      </c>
      <c r="H3947" s="32" t="s">
        <v>2822</v>
      </c>
      <c r="I3947" s="32" t="s">
        <v>4605</v>
      </c>
      <c r="J3947" s="35">
        <v>63.52</v>
      </c>
      <c r="K3947" s="35">
        <v>0</v>
      </c>
      <c r="L3947" s="35">
        <v>0</v>
      </c>
      <c r="M3947" s="35">
        <v>0</v>
      </c>
      <c r="N3947" s="32" t="s">
        <v>2197</v>
      </c>
      <c r="O3947" s="32" t="s">
        <v>18</v>
      </c>
      <c r="P3947" s="32">
        <v>1</v>
      </c>
      <c r="Q3947" s="32" t="s">
        <v>9290</v>
      </c>
    </row>
    <row r="3948" spans="1:17" hidden="1" x14ac:dyDescent="0.25">
      <c r="A3948" s="57">
        <v>42261.482179826387</v>
      </c>
      <c r="B3948" s="32" t="s">
        <v>21</v>
      </c>
      <c r="C3948" s="32" t="s">
        <v>3591</v>
      </c>
      <c r="D3948" s="32" t="s">
        <v>3592</v>
      </c>
      <c r="E3948" s="32" t="s">
        <v>9325</v>
      </c>
      <c r="F3948" s="32" t="s">
        <v>9328</v>
      </c>
      <c r="G3948" s="32" t="s">
        <v>2679</v>
      </c>
      <c r="H3948" s="32" t="s">
        <v>2680</v>
      </c>
      <c r="I3948" s="32" t="s">
        <v>4605</v>
      </c>
      <c r="J3948" s="35">
        <v>60.93</v>
      </c>
      <c r="K3948" s="35">
        <v>0</v>
      </c>
      <c r="L3948" s="35">
        <v>0</v>
      </c>
      <c r="M3948" s="35">
        <v>0</v>
      </c>
      <c r="N3948" s="32" t="s">
        <v>2197</v>
      </c>
      <c r="O3948" s="32" t="s">
        <v>18</v>
      </c>
      <c r="P3948" s="32">
        <v>1</v>
      </c>
      <c r="Q3948" s="32" t="s">
        <v>9290</v>
      </c>
    </row>
    <row r="3949" spans="1:17" hidden="1" x14ac:dyDescent="0.25">
      <c r="A3949" s="57">
        <v>42261.482220868056</v>
      </c>
      <c r="B3949" s="32" t="s">
        <v>21</v>
      </c>
      <c r="C3949" s="32" t="s">
        <v>3591</v>
      </c>
      <c r="D3949" s="32" t="s">
        <v>3592</v>
      </c>
      <c r="E3949" s="32" t="s">
        <v>9325</v>
      </c>
      <c r="F3949" s="32" t="s">
        <v>9329</v>
      </c>
      <c r="G3949" s="32" t="s">
        <v>5492</v>
      </c>
      <c r="H3949" s="32" t="s">
        <v>5493</v>
      </c>
      <c r="I3949" s="32" t="s">
        <v>4605</v>
      </c>
      <c r="J3949" s="35">
        <v>15.86</v>
      </c>
      <c r="K3949" s="35">
        <v>0</v>
      </c>
      <c r="L3949" s="35">
        <v>0</v>
      </c>
      <c r="M3949" s="35">
        <v>0</v>
      </c>
      <c r="N3949" s="32" t="s">
        <v>2197</v>
      </c>
      <c r="O3949" s="32" t="s">
        <v>18</v>
      </c>
      <c r="P3949" s="32">
        <v>1</v>
      </c>
      <c r="Q3949" s="32" t="s">
        <v>9290</v>
      </c>
    </row>
    <row r="3950" spans="1:17" hidden="1" x14ac:dyDescent="0.25">
      <c r="A3950" s="57">
        <v>42261.482220868056</v>
      </c>
      <c r="B3950" s="32" t="s">
        <v>21</v>
      </c>
      <c r="C3950" s="32" t="s">
        <v>3591</v>
      </c>
      <c r="D3950" s="32" t="s">
        <v>3592</v>
      </c>
      <c r="E3950" s="32" t="s">
        <v>9325</v>
      </c>
      <c r="F3950" s="32" t="s">
        <v>9329</v>
      </c>
      <c r="G3950" s="32" t="s">
        <v>2821</v>
      </c>
      <c r="H3950" s="32" t="s">
        <v>2822</v>
      </c>
      <c r="I3950" s="32" t="s">
        <v>4605</v>
      </c>
      <c r="J3950" s="35">
        <v>63.52</v>
      </c>
      <c r="K3950" s="35">
        <v>0</v>
      </c>
      <c r="L3950" s="35">
        <v>0</v>
      </c>
      <c r="M3950" s="35">
        <v>0</v>
      </c>
      <c r="N3950" s="32" t="s">
        <v>2197</v>
      </c>
      <c r="O3950" s="32" t="s">
        <v>18</v>
      </c>
      <c r="P3950" s="32">
        <v>1</v>
      </c>
      <c r="Q3950" s="32" t="s">
        <v>9290</v>
      </c>
    </row>
    <row r="3951" spans="1:17" hidden="1" x14ac:dyDescent="0.25">
      <c r="A3951" s="57">
        <v>42261.482220868056</v>
      </c>
      <c r="B3951" s="32" t="s">
        <v>21</v>
      </c>
      <c r="C3951" s="32" t="s">
        <v>3591</v>
      </c>
      <c r="D3951" s="32" t="s">
        <v>3592</v>
      </c>
      <c r="E3951" s="32" t="s">
        <v>9325</v>
      </c>
      <c r="F3951" s="32" t="s">
        <v>9329</v>
      </c>
      <c r="G3951" s="32" t="s">
        <v>2679</v>
      </c>
      <c r="H3951" s="32" t="s">
        <v>2680</v>
      </c>
      <c r="I3951" s="32" t="s">
        <v>4605</v>
      </c>
      <c r="J3951" s="35">
        <v>60.93</v>
      </c>
      <c r="K3951" s="35">
        <v>0</v>
      </c>
      <c r="L3951" s="35">
        <v>0</v>
      </c>
      <c r="M3951" s="35">
        <v>0</v>
      </c>
      <c r="N3951" s="32" t="s">
        <v>2197</v>
      </c>
      <c r="O3951" s="32" t="s">
        <v>18</v>
      </c>
      <c r="P3951" s="32">
        <v>1</v>
      </c>
      <c r="Q3951" s="32" t="s">
        <v>9290</v>
      </c>
    </row>
    <row r="3952" spans="1:17" hidden="1" x14ac:dyDescent="0.25">
      <c r="A3952" s="57">
        <v>42261.482266087965</v>
      </c>
      <c r="B3952" s="32" t="s">
        <v>21</v>
      </c>
      <c r="C3952" s="32" t="s">
        <v>3591</v>
      </c>
      <c r="D3952" s="32" t="s">
        <v>3592</v>
      </c>
      <c r="E3952" s="32" t="s">
        <v>9325</v>
      </c>
      <c r="F3952" s="32" t="s">
        <v>9330</v>
      </c>
      <c r="G3952" s="32" t="s">
        <v>5492</v>
      </c>
      <c r="H3952" s="32" t="s">
        <v>5493</v>
      </c>
      <c r="I3952" s="32" t="s">
        <v>4605</v>
      </c>
      <c r="J3952" s="35">
        <v>15.86</v>
      </c>
      <c r="K3952" s="35">
        <v>0</v>
      </c>
      <c r="L3952" s="35">
        <v>0</v>
      </c>
      <c r="M3952" s="35">
        <v>0</v>
      </c>
      <c r="N3952" s="32" t="s">
        <v>2197</v>
      </c>
      <c r="O3952" s="32" t="s">
        <v>18</v>
      </c>
      <c r="P3952" s="32">
        <v>1</v>
      </c>
      <c r="Q3952" s="32" t="s">
        <v>9290</v>
      </c>
    </row>
    <row r="3953" spans="1:17" hidden="1" x14ac:dyDescent="0.25">
      <c r="A3953" s="57">
        <v>42261.482266087965</v>
      </c>
      <c r="B3953" s="32" t="s">
        <v>21</v>
      </c>
      <c r="C3953" s="32" t="s">
        <v>3591</v>
      </c>
      <c r="D3953" s="32" t="s">
        <v>3592</v>
      </c>
      <c r="E3953" s="32" t="s">
        <v>9325</v>
      </c>
      <c r="F3953" s="32" t="s">
        <v>9330</v>
      </c>
      <c r="G3953" s="32" t="s">
        <v>2821</v>
      </c>
      <c r="H3953" s="32" t="s">
        <v>2822</v>
      </c>
      <c r="I3953" s="32" t="s">
        <v>4605</v>
      </c>
      <c r="J3953" s="35">
        <v>63.52</v>
      </c>
      <c r="K3953" s="35">
        <v>0</v>
      </c>
      <c r="L3953" s="35">
        <v>0</v>
      </c>
      <c r="M3953" s="35">
        <v>0</v>
      </c>
      <c r="N3953" s="32" t="s">
        <v>2197</v>
      </c>
      <c r="O3953" s="32" t="s">
        <v>18</v>
      </c>
      <c r="P3953" s="32">
        <v>1</v>
      </c>
      <c r="Q3953" s="32" t="s">
        <v>9290</v>
      </c>
    </row>
    <row r="3954" spans="1:17" hidden="1" x14ac:dyDescent="0.25">
      <c r="A3954" s="57">
        <v>42261.482266087965</v>
      </c>
      <c r="B3954" s="32" t="s">
        <v>21</v>
      </c>
      <c r="C3954" s="32" t="s">
        <v>3591</v>
      </c>
      <c r="D3954" s="32" t="s">
        <v>3592</v>
      </c>
      <c r="E3954" s="32" t="s">
        <v>9325</v>
      </c>
      <c r="F3954" s="32" t="s">
        <v>9330</v>
      </c>
      <c r="G3954" s="32" t="s">
        <v>2679</v>
      </c>
      <c r="H3954" s="32" t="s">
        <v>2680</v>
      </c>
      <c r="I3954" s="32" t="s">
        <v>4605</v>
      </c>
      <c r="J3954" s="35">
        <v>60.93</v>
      </c>
      <c r="K3954" s="35">
        <v>0</v>
      </c>
      <c r="L3954" s="35">
        <v>0</v>
      </c>
      <c r="M3954" s="35">
        <v>0</v>
      </c>
      <c r="N3954" s="32" t="s">
        <v>2197</v>
      </c>
      <c r="O3954" s="32" t="s">
        <v>18</v>
      </c>
      <c r="P3954" s="32">
        <v>1</v>
      </c>
      <c r="Q3954" s="32" t="s">
        <v>9290</v>
      </c>
    </row>
    <row r="3955" spans="1:17" hidden="1" x14ac:dyDescent="0.25">
      <c r="A3955" s="57">
        <v>42261.482455324076</v>
      </c>
      <c r="B3955" s="32" t="s">
        <v>21</v>
      </c>
      <c r="C3955" s="32" t="s">
        <v>3591</v>
      </c>
      <c r="D3955" s="32" t="s">
        <v>3592</v>
      </c>
      <c r="E3955" s="32" t="s">
        <v>9325</v>
      </c>
      <c r="F3955" s="32" t="s">
        <v>9331</v>
      </c>
      <c r="G3955" s="32" t="s">
        <v>5492</v>
      </c>
      <c r="H3955" s="32" t="s">
        <v>5493</v>
      </c>
      <c r="I3955" s="32" t="s">
        <v>4605</v>
      </c>
      <c r="J3955" s="35">
        <v>15.86</v>
      </c>
      <c r="K3955" s="35">
        <v>0</v>
      </c>
      <c r="L3955" s="35">
        <v>0</v>
      </c>
      <c r="M3955" s="35">
        <v>0</v>
      </c>
      <c r="N3955" s="32" t="s">
        <v>2197</v>
      </c>
      <c r="O3955" s="32" t="s">
        <v>18</v>
      </c>
      <c r="P3955" s="32">
        <v>1</v>
      </c>
      <c r="Q3955" s="32" t="s">
        <v>9290</v>
      </c>
    </row>
    <row r="3956" spans="1:17" hidden="1" x14ac:dyDescent="0.25">
      <c r="A3956" s="57">
        <v>42261.482455324076</v>
      </c>
      <c r="B3956" s="32" t="s">
        <v>21</v>
      </c>
      <c r="C3956" s="32" t="s">
        <v>3591</v>
      </c>
      <c r="D3956" s="32" t="s">
        <v>3592</v>
      </c>
      <c r="E3956" s="32" t="s">
        <v>9325</v>
      </c>
      <c r="F3956" s="32" t="s">
        <v>9331</v>
      </c>
      <c r="G3956" s="32" t="s">
        <v>2821</v>
      </c>
      <c r="H3956" s="32" t="s">
        <v>2822</v>
      </c>
      <c r="I3956" s="32" t="s">
        <v>4605</v>
      </c>
      <c r="J3956" s="35">
        <v>63.52</v>
      </c>
      <c r="K3956" s="35">
        <v>0</v>
      </c>
      <c r="L3956" s="35">
        <v>0</v>
      </c>
      <c r="M3956" s="35">
        <v>0</v>
      </c>
      <c r="N3956" s="32" t="s">
        <v>2197</v>
      </c>
      <c r="O3956" s="32" t="s">
        <v>18</v>
      </c>
      <c r="P3956" s="32">
        <v>1</v>
      </c>
      <c r="Q3956" s="32" t="s">
        <v>9290</v>
      </c>
    </row>
    <row r="3957" spans="1:17" hidden="1" x14ac:dyDescent="0.25">
      <c r="A3957" s="57">
        <v>42261.482455324076</v>
      </c>
      <c r="B3957" s="32" t="s">
        <v>21</v>
      </c>
      <c r="C3957" s="32" t="s">
        <v>3591</v>
      </c>
      <c r="D3957" s="32" t="s">
        <v>3592</v>
      </c>
      <c r="E3957" s="32" t="s">
        <v>9325</v>
      </c>
      <c r="F3957" s="32" t="s">
        <v>9331</v>
      </c>
      <c r="G3957" s="32" t="s">
        <v>2679</v>
      </c>
      <c r="H3957" s="32" t="s">
        <v>2680</v>
      </c>
      <c r="I3957" s="32" t="s">
        <v>4605</v>
      </c>
      <c r="J3957" s="35">
        <v>60.93</v>
      </c>
      <c r="K3957" s="35">
        <v>0</v>
      </c>
      <c r="L3957" s="35">
        <v>0</v>
      </c>
      <c r="M3957" s="35">
        <v>0</v>
      </c>
      <c r="N3957" s="32" t="s">
        <v>2197</v>
      </c>
      <c r="O3957" s="32" t="s">
        <v>18</v>
      </c>
      <c r="P3957" s="32">
        <v>1</v>
      </c>
      <c r="Q3957" s="32" t="s">
        <v>9290</v>
      </c>
    </row>
    <row r="3958" spans="1:17" hidden="1" x14ac:dyDescent="0.25">
      <c r="A3958" s="57">
        <v>42261.482498877318</v>
      </c>
      <c r="B3958" s="32" t="s">
        <v>21</v>
      </c>
      <c r="C3958" s="32" t="s">
        <v>3591</v>
      </c>
      <c r="D3958" s="32" t="s">
        <v>3592</v>
      </c>
      <c r="E3958" s="32" t="s">
        <v>9325</v>
      </c>
      <c r="F3958" s="32" t="s">
        <v>9332</v>
      </c>
      <c r="G3958" s="32" t="s">
        <v>5492</v>
      </c>
      <c r="H3958" s="32" t="s">
        <v>5493</v>
      </c>
      <c r="I3958" s="32" t="s">
        <v>4605</v>
      </c>
      <c r="J3958" s="35">
        <v>15.86</v>
      </c>
      <c r="K3958" s="35">
        <v>0</v>
      </c>
      <c r="L3958" s="35">
        <v>0</v>
      </c>
      <c r="M3958" s="35">
        <v>0</v>
      </c>
      <c r="N3958" s="32" t="s">
        <v>2197</v>
      </c>
      <c r="O3958" s="32" t="s">
        <v>18</v>
      </c>
      <c r="P3958" s="32">
        <v>1</v>
      </c>
      <c r="Q3958" s="32" t="s">
        <v>9290</v>
      </c>
    </row>
    <row r="3959" spans="1:17" hidden="1" x14ac:dyDescent="0.25">
      <c r="A3959" s="57">
        <v>42261.482498877318</v>
      </c>
      <c r="B3959" s="32" t="s">
        <v>21</v>
      </c>
      <c r="C3959" s="32" t="s">
        <v>3591</v>
      </c>
      <c r="D3959" s="32" t="s">
        <v>3592</v>
      </c>
      <c r="E3959" s="32" t="s">
        <v>9325</v>
      </c>
      <c r="F3959" s="32" t="s">
        <v>9332</v>
      </c>
      <c r="G3959" s="32" t="s">
        <v>2821</v>
      </c>
      <c r="H3959" s="32" t="s">
        <v>2822</v>
      </c>
      <c r="I3959" s="32" t="s">
        <v>4605</v>
      </c>
      <c r="J3959" s="35">
        <v>63.52</v>
      </c>
      <c r="K3959" s="35">
        <v>0</v>
      </c>
      <c r="L3959" s="35">
        <v>0</v>
      </c>
      <c r="M3959" s="35">
        <v>0</v>
      </c>
      <c r="N3959" s="32" t="s">
        <v>2197</v>
      </c>
      <c r="O3959" s="32" t="s">
        <v>18</v>
      </c>
      <c r="P3959" s="32">
        <v>1</v>
      </c>
      <c r="Q3959" s="32" t="s">
        <v>9290</v>
      </c>
    </row>
    <row r="3960" spans="1:17" hidden="1" x14ac:dyDescent="0.25">
      <c r="A3960" s="57">
        <v>42261.482498877318</v>
      </c>
      <c r="B3960" s="32" t="s">
        <v>21</v>
      </c>
      <c r="C3960" s="32" t="s">
        <v>3591</v>
      </c>
      <c r="D3960" s="32" t="s">
        <v>3592</v>
      </c>
      <c r="E3960" s="32" t="s">
        <v>9325</v>
      </c>
      <c r="F3960" s="32" t="s">
        <v>9332</v>
      </c>
      <c r="G3960" s="32" t="s">
        <v>2679</v>
      </c>
      <c r="H3960" s="32" t="s">
        <v>2680</v>
      </c>
      <c r="I3960" s="32" t="s">
        <v>4605</v>
      </c>
      <c r="J3960" s="35">
        <v>60.93</v>
      </c>
      <c r="K3960" s="35">
        <v>0</v>
      </c>
      <c r="L3960" s="35">
        <v>0</v>
      </c>
      <c r="M3960" s="35">
        <v>0</v>
      </c>
      <c r="N3960" s="32" t="s">
        <v>2197</v>
      </c>
      <c r="O3960" s="32" t="s">
        <v>18</v>
      </c>
      <c r="P3960" s="32">
        <v>1</v>
      </c>
      <c r="Q3960" s="32" t="s">
        <v>9290</v>
      </c>
    </row>
    <row r="3961" spans="1:17" hidden="1" x14ac:dyDescent="0.25">
      <c r="A3961" s="57">
        <v>42261.482545023151</v>
      </c>
      <c r="B3961" s="32" t="s">
        <v>21</v>
      </c>
      <c r="C3961" s="32" t="s">
        <v>3591</v>
      </c>
      <c r="D3961" s="32" t="s">
        <v>3592</v>
      </c>
      <c r="E3961" s="32" t="s">
        <v>9325</v>
      </c>
      <c r="F3961" s="32" t="s">
        <v>9333</v>
      </c>
      <c r="G3961" s="32" t="s">
        <v>5492</v>
      </c>
      <c r="H3961" s="32" t="s">
        <v>5493</v>
      </c>
      <c r="I3961" s="32" t="s">
        <v>4605</v>
      </c>
      <c r="J3961" s="35">
        <v>15.86</v>
      </c>
      <c r="K3961" s="35">
        <v>0</v>
      </c>
      <c r="L3961" s="35">
        <v>0</v>
      </c>
      <c r="M3961" s="35">
        <v>0</v>
      </c>
      <c r="N3961" s="32" t="s">
        <v>2197</v>
      </c>
      <c r="O3961" s="32" t="s">
        <v>18</v>
      </c>
      <c r="P3961" s="32">
        <v>1</v>
      </c>
      <c r="Q3961" s="32" t="s">
        <v>9290</v>
      </c>
    </row>
    <row r="3962" spans="1:17" hidden="1" x14ac:dyDescent="0.25">
      <c r="A3962" s="57">
        <v>42261.482545023151</v>
      </c>
      <c r="B3962" s="32" t="s">
        <v>21</v>
      </c>
      <c r="C3962" s="32" t="s">
        <v>3591</v>
      </c>
      <c r="D3962" s="32" t="s">
        <v>3592</v>
      </c>
      <c r="E3962" s="32" t="s">
        <v>9325</v>
      </c>
      <c r="F3962" s="32" t="s">
        <v>9333</v>
      </c>
      <c r="G3962" s="32" t="s">
        <v>2821</v>
      </c>
      <c r="H3962" s="32" t="s">
        <v>2822</v>
      </c>
      <c r="I3962" s="32" t="s">
        <v>4605</v>
      </c>
      <c r="J3962" s="35">
        <v>63.52</v>
      </c>
      <c r="K3962" s="35">
        <v>0</v>
      </c>
      <c r="L3962" s="35">
        <v>0</v>
      </c>
      <c r="M3962" s="35">
        <v>0</v>
      </c>
      <c r="N3962" s="32" t="s">
        <v>2197</v>
      </c>
      <c r="O3962" s="32" t="s">
        <v>18</v>
      </c>
      <c r="P3962" s="32">
        <v>1</v>
      </c>
      <c r="Q3962" s="32" t="s">
        <v>9290</v>
      </c>
    </row>
    <row r="3963" spans="1:17" hidden="1" x14ac:dyDescent="0.25">
      <c r="A3963" s="57">
        <v>42261.482545023151</v>
      </c>
      <c r="B3963" s="32" t="s">
        <v>21</v>
      </c>
      <c r="C3963" s="32" t="s">
        <v>3591</v>
      </c>
      <c r="D3963" s="32" t="s">
        <v>3592</v>
      </c>
      <c r="E3963" s="32" t="s">
        <v>9325</v>
      </c>
      <c r="F3963" s="32" t="s">
        <v>9333</v>
      </c>
      <c r="G3963" s="32" t="s">
        <v>2679</v>
      </c>
      <c r="H3963" s="32" t="s">
        <v>2680</v>
      </c>
      <c r="I3963" s="32" t="s">
        <v>4605</v>
      </c>
      <c r="J3963" s="35">
        <v>60.93</v>
      </c>
      <c r="K3963" s="35">
        <v>0</v>
      </c>
      <c r="L3963" s="35">
        <v>0</v>
      </c>
      <c r="M3963" s="35">
        <v>0</v>
      </c>
      <c r="N3963" s="32" t="s">
        <v>2197</v>
      </c>
      <c r="O3963" s="32" t="s">
        <v>18</v>
      </c>
      <c r="P3963" s="32">
        <v>1</v>
      </c>
      <c r="Q3963" s="32" t="s">
        <v>9290</v>
      </c>
    </row>
    <row r="3964" spans="1:17" hidden="1" x14ac:dyDescent="0.25">
      <c r="A3964" s="57">
        <v>42261.48258880787</v>
      </c>
      <c r="B3964" s="32" t="s">
        <v>21</v>
      </c>
      <c r="C3964" s="32" t="s">
        <v>3591</v>
      </c>
      <c r="D3964" s="32" t="s">
        <v>3592</v>
      </c>
      <c r="E3964" s="32" t="s">
        <v>9325</v>
      </c>
      <c r="F3964" s="32" t="s">
        <v>9334</v>
      </c>
      <c r="G3964" s="32" t="s">
        <v>5492</v>
      </c>
      <c r="H3964" s="32" t="s">
        <v>5493</v>
      </c>
      <c r="I3964" s="32" t="s">
        <v>4605</v>
      </c>
      <c r="J3964" s="35">
        <v>15.86</v>
      </c>
      <c r="K3964" s="35">
        <v>0</v>
      </c>
      <c r="L3964" s="35">
        <v>0</v>
      </c>
      <c r="M3964" s="35">
        <v>0</v>
      </c>
      <c r="N3964" s="32" t="s">
        <v>2197</v>
      </c>
      <c r="O3964" s="32" t="s">
        <v>18</v>
      </c>
      <c r="P3964" s="32">
        <v>1</v>
      </c>
      <c r="Q3964" s="32" t="s">
        <v>9290</v>
      </c>
    </row>
    <row r="3965" spans="1:17" hidden="1" x14ac:dyDescent="0.25">
      <c r="A3965" s="57">
        <v>42261.48258880787</v>
      </c>
      <c r="B3965" s="32" t="s">
        <v>21</v>
      </c>
      <c r="C3965" s="32" t="s">
        <v>3591</v>
      </c>
      <c r="D3965" s="32" t="s">
        <v>3592</v>
      </c>
      <c r="E3965" s="32" t="s">
        <v>9325</v>
      </c>
      <c r="F3965" s="32" t="s">
        <v>9334</v>
      </c>
      <c r="G3965" s="32" t="s">
        <v>2821</v>
      </c>
      <c r="H3965" s="32" t="s">
        <v>2822</v>
      </c>
      <c r="I3965" s="32" t="s">
        <v>4605</v>
      </c>
      <c r="J3965" s="35">
        <v>63.52</v>
      </c>
      <c r="K3965" s="35">
        <v>0</v>
      </c>
      <c r="L3965" s="35">
        <v>0</v>
      </c>
      <c r="M3965" s="35">
        <v>0</v>
      </c>
      <c r="N3965" s="32" t="s">
        <v>2197</v>
      </c>
      <c r="O3965" s="32" t="s">
        <v>18</v>
      </c>
      <c r="P3965" s="32">
        <v>1</v>
      </c>
      <c r="Q3965" s="32" t="s">
        <v>9290</v>
      </c>
    </row>
    <row r="3966" spans="1:17" hidden="1" x14ac:dyDescent="0.25">
      <c r="A3966" s="57">
        <v>42261.48258880787</v>
      </c>
      <c r="B3966" s="32" t="s">
        <v>21</v>
      </c>
      <c r="C3966" s="32" t="s">
        <v>3591</v>
      </c>
      <c r="D3966" s="32" t="s">
        <v>3592</v>
      </c>
      <c r="E3966" s="32" t="s">
        <v>9325</v>
      </c>
      <c r="F3966" s="32" t="s">
        <v>9334</v>
      </c>
      <c r="G3966" s="32" t="s">
        <v>2679</v>
      </c>
      <c r="H3966" s="32" t="s">
        <v>2680</v>
      </c>
      <c r="I3966" s="32" t="s">
        <v>4605</v>
      </c>
      <c r="J3966" s="35">
        <v>60.93</v>
      </c>
      <c r="K3966" s="35">
        <v>0</v>
      </c>
      <c r="L3966" s="35">
        <v>0</v>
      </c>
      <c r="M3966" s="35">
        <v>0</v>
      </c>
      <c r="N3966" s="32" t="s">
        <v>2197</v>
      </c>
      <c r="O3966" s="32" t="s">
        <v>18</v>
      </c>
      <c r="P3966" s="32">
        <v>1</v>
      </c>
      <c r="Q3966" s="32" t="s">
        <v>9290</v>
      </c>
    </row>
    <row r="3967" spans="1:17" hidden="1" x14ac:dyDescent="0.25">
      <c r="A3967" s="57">
        <v>42261.482652812498</v>
      </c>
      <c r="B3967" s="32" t="s">
        <v>21</v>
      </c>
      <c r="C3967" s="32" t="s">
        <v>3591</v>
      </c>
      <c r="D3967" s="32" t="s">
        <v>3592</v>
      </c>
      <c r="E3967" s="32" t="s">
        <v>9325</v>
      </c>
      <c r="F3967" s="32" t="s">
        <v>9335</v>
      </c>
      <c r="G3967" s="32" t="s">
        <v>5492</v>
      </c>
      <c r="H3967" s="32" t="s">
        <v>5493</v>
      </c>
      <c r="I3967" s="32" t="s">
        <v>4605</v>
      </c>
      <c r="J3967" s="35">
        <v>15.86</v>
      </c>
      <c r="K3967" s="35">
        <v>0</v>
      </c>
      <c r="L3967" s="35">
        <v>0</v>
      </c>
      <c r="M3967" s="35">
        <v>0</v>
      </c>
      <c r="N3967" s="32" t="s">
        <v>2197</v>
      </c>
      <c r="O3967" s="32" t="s">
        <v>18</v>
      </c>
      <c r="P3967" s="32">
        <v>1</v>
      </c>
      <c r="Q3967" s="32" t="s">
        <v>9290</v>
      </c>
    </row>
    <row r="3968" spans="1:17" hidden="1" x14ac:dyDescent="0.25">
      <c r="A3968" s="57">
        <v>42261.482652812498</v>
      </c>
      <c r="B3968" s="32" t="s">
        <v>21</v>
      </c>
      <c r="C3968" s="32" t="s">
        <v>3591</v>
      </c>
      <c r="D3968" s="32" t="s">
        <v>3592</v>
      </c>
      <c r="E3968" s="32" t="s">
        <v>9325</v>
      </c>
      <c r="F3968" s="32" t="s">
        <v>9335</v>
      </c>
      <c r="G3968" s="32" t="s">
        <v>2821</v>
      </c>
      <c r="H3968" s="32" t="s">
        <v>2822</v>
      </c>
      <c r="I3968" s="32" t="s">
        <v>4605</v>
      </c>
      <c r="J3968" s="35">
        <v>63.52</v>
      </c>
      <c r="K3968" s="35">
        <v>0</v>
      </c>
      <c r="L3968" s="35">
        <v>0</v>
      </c>
      <c r="M3968" s="35">
        <v>0</v>
      </c>
      <c r="N3968" s="32" t="s">
        <v>2197</v>
      </c>
      <c r="O3968" s="32" t="s">
        <v>18</v>
      </c>
      <c r="P3968" s="32">
        <v>1</v>
      </c>
      <c r="Q3968" s="32" t="s">
        <v>9290</v>
      </c>
    </row>
    <row r="3969" spans="1:17" hidden="1" x14ac:dyDescent="0.25">
      <c r="A3969" s="57">
        <v>42261.482652812498</v>
      </c>
      <c r="B3969" s="32" t="s">
        <v>21</v>
      </c>
      <c r="C3969" s="32" t="s">
        <v>3591</v>
      </c>
      <c r="D3969" s="32" t="s">
        <v>3592</v>
      </c>
      <c r="E3969" s="32" t="s">
        <v>9325</v>
      </c>
      <c r="F3969" s="32" t="s">
        <v>9335</v>
      </c>
      <c r="G3969" s="32" t="s">
        <v>2679</v>
      </c>
      <c r="H3969" s="32" t="s">
        <v>2680</v>
      </c>
      <c r="I3969" s="32" t="s">
        <v>4605</v>
      </c>
      <c r="J3969" s="35">
        <v>60.93</v>
      </c>
      <c r="K3969" s="35">
        <v>0</v>
      </c>
      <c r="L3969" s="35">
        <v>0</v>
      </c>
      <c r="M3969" s="35">
        <v>0</v>
      </c>
      <c r="N3969" s="32" t="s">
        <v>2197</v>
      </c>
      <c r="O3969" s="32" t="s">
        <v>18</v>
      </c>
      <c r="P3969" s="32">
        <v>1</v>
      </c>
      <c r="Q3969" s="32" t="s">
        <v>9290</v>
      </c>
    </row>
    <row r="3970" spans="1:17" hidden="1" x14ac:dyDescent="0.25">
      <c r="A3970" s="57">
        <v>42261.482700925924</v>
      </c>
      <c r="B3970" s="32" t="s">
        <v>21</v>
      </c>
      <c r="C3970" s="32" t="s">
        <v>3591</v>
      </c>
      <c r="D3970" s="32" t="s">
        <v>3592</v>
      </c>
      <c r="E3970" s="32" t="s">
        <v>9325</v>
      </c>
      <c r="F3970" s="32" t="s">
        <v>9336</v>
      </c>
      <c r="G3970" s="32" t="s">
        <v>5492</v>
      </c>
      <c r="H3970" s="32" t="s">
        <v>5493</v>
      </c>
      <c r="I3970" s="32" t="s">
        <v>4605</v>
      </c>
      <c r="J3970" s="35">
        <v>15.86</v>
      </c>
      <c r="K3970" s="35">
        <v>0</v>
      </c>
      <c r="L3970" s="35">
        <v>0</v>
      </c>
      <c r="M3970" s="35">
        <v>0</v>
      </c>
      <c r="N3970" s="32" t="s">
        <v>2197</v>
      </c>
      <c r="O3970" s="32" t="s">
        <v>18</v>
      </c>
      <c r="P3970" s="32">
        <v>1</v>
      </c>
      <c r="Q3970" s="32" t="s">
        <v>9290</v>
      </c>
    </row>
    <row r="3971" spans="1:17" hidden="1" x14ac:dyDescent="0.25">
      <c r="A3971" s="57">
        <v>42261.482700925924</v>
      </c>
      <c r="B3971" s="32" t="s">
        <v>21</v>
      </c>
      <c r="C3971" s="32" t="s">
        <v>3591</v>
      </c>
      <c r="D3971" s="32" t="s">
        <v>3592</v>
      </c>
      <c r="E3971" s="32" t="s">
        <v>9325</v>
      </c>
      <c r="F3971" s="32" t="s">
        <v>9336</v>
      </c>
      <c r="G3971" s="32" t="s">
        <v>2821</v>
      </c>
      <c r="H3971" s="32" t="s">
        <v>2822</v>
      </c>
      <c r="I3971" s="32" t="s">
        <v>4605</v>
      </c>
      <c r="J3971" s="35">
        <v>63.52</v>
      </c>
      <c r="K3971" s="35">
        <v>0</v>
      </c>
      <c r="L3971" s="35">
        <v>0</v>
      </c>
      <c r="M3971" s="35">
        <v>0</v>
      </c>
      <c r="N3971" s="32" t="s">
        <v>2197</v>
      </c>
      <c r="O3971" s="32" t="s">
        <v>18</v>
      </c>
      <c r="P3971" s="32">
        <v>1</v>
      </c>
      <c r="Q3971" s="32" t="s">
        <v>9290</v>
      </c>
    </row>
    <row r="3972" spans="1:17" hidden="1" x14ac:dyDescent="0.25">
      <c r="A3972" s="57">
        <v>42261.482700925924</v>
      </c>
      <c r="B3972" s="32" t="s">
        <v>21</v>
      </c>
      <c r="C3972" s="32" t="s">
        <v>3591</v>
      </c>
      <c r="D3972" s="32" t="s">
        <v>3592</v>
      </c>
      <c r="E3972" s="32" t="s">
        <v>9325</v>
      </c>
      <c r="F3972" s="32" t="s">
        <v>9336</v>
      </c>
      <c r="G3972" s="32" t="s">
        <v>2679</v>
      </c>
      <c r="H3972" s="32" t="s">
        <v>2680</v>
      </c>
      <c r="I3972" s="32" t="s">
        <v>4605</v>
      </c>
      <c r="J3972" s="35">
        <v>60.93</v>
      </c>
      <c r="K3972" s="35">
        <v>0</v>
      </c>
      <c r="L3972" s="35">
        <v>0</v>
      </c>
      <c r="M3972" s="35">
        <v>0</v>
      </c>
      <c r="N3972" s="32" t="s">
        <v>2197</v>
      </c>
      <c r="O3972" s="32" t="s">
        <v>18</v>
      </c>
      <c r="P3972" s="32">
        <v>1</v>
      </c>
      <c r="Q3972" s="32" t="s">
        <v>9290</v>
      </c>
    </row>
    <row r="3973" spans="1:17" hidden="1" x14ac:dyDescent="0.25">
      <c r="A3973" s="57">
        <v>42261.482790856484</v>
      </c>
      <c r="B3973" s="32" t="s">
        <v>21</v>
      </c>
      <c r="C3973" s="32" t="s">
        <v>3591</v>
      </c>
      <c r="D3973" s="32" t="s">
        <v>3592</v>
      </c>
      <c r="E3973" s="32" t="s">
        <v>9325</v>
      </c>
      <c r="F3973" s="32" t="s">
        <v>9337</v>
      </c>
      <c r="G3973" s="32" t="s">
        <v>5492</v>
      </c>
      <c r="H3973" s="32" t="s">
        <v>5493</v>
      </c>
      <c r="I3973" s="32" t="s">
        <v>4605</v>
      </c>
      <c r="J3973" s="35">
        <v>15.86</v>
      </c>
      <c r="K3973" s="35">
        <v>0</v>
      </c>
      <c r="L3973" s="35">
        <v>0</v>
      </c>
      <c r="M3973" s="35">
        <v>0</v>
      </c>
      <c r="N3973" s="32" t="s">
        <v>2197</v>
      </c>
      <c r="O3973" s="32" t="s">
        <v>18</v>
      </c>
      <c r="P3973" s="32">
        <v>1</v>
      </c>
      <c r="Q3973" s="32" t="s">
        <v>9290</v>
      </c>
    </row>
    <row r="3974" spans="1:17" hidden="1" x14ac:dyDescent="0.25">
      <c r="A3974" s="57">
        <v>42261.482790856484</v>
      </c>
      <c r="B3974" s="32" t="s">
        <v>21</v>
      </c>
      <c r="C3974" s="32" t="s">
        <v>3591</v>
      </c>
      <c r="D3974" s="32" t="s">
        <v>3592</v>
      </c>
      <c r="E3974" s="32" t="s">
        <v>9325</v>
      </c>
      <c r="F3974" s="32" t="s">
        <v>9337</v>
      </c>
      <c r="G3974" s="32" t="s">
        <v>2821</v>
      </c>
      <c r="H3974" s="32" t="s">
        <v>2822</v>
      </c>
      <c r="I3974" s="32" t="s">
        <v>4605</v>
      </c>
      <c r="J3974" s="35">
        <v>63.52</v>
      </c>
      <c r="K3974" s="35">
        <v>0</v>
      </c>
      <c r="L3974" s="35">
        <v>0</v>
      </c>
      <c r="M3974" s="35">
        <v>0</v>
      </c>
      <c r="N3974" s="32" t="s">
        <v>2197</v>
      </c>
      <c r="O3974" s="32" t="s">
        <v>18</v>
      </c>
      <c r="P3974" s="32">
        <v>1</v>
      </c>
      <c r="Q3974" s="32" t="s">
        <v>9290</v>
      </c>
    </row>
    <row r="3975" spans="1:17" hidden="1" x14ac:dyDescent="0.25">
      <c r="A3975" s="57">
        <v>42261.482790856484</v>
      </c>
      <c r="B3975" s="32" t="s">
        <v>21</v>
      </c>
      <c r="C3975" s="32" t="s">
        <v>3591</v>
      </c>
      <c r="D3975" s="32" t="s">
        <v>3592</v>
      </c>
      <c r="E3975" s="32" t="s">
        <v>9325</v>
      </c>
      <c r="F3975" s="32" t="s">
        <v>9337</v>
      </c>
      <c r="G3975" s="32" t="s">
        <v>2679</v>
      </c>
      <c r="H3975" s="32" t="s">
        <v>2680</v>
      </c>
      <c r="I3975" s="32" t="s">
        <v>4605</v>
      </c>
      <c r="J3975" s="35">
        <v>60.93</v>
      </c>
      <c r="K3975" s="35">
        <v>0</v>
      </c>
      <c r="L3975" s="35">
        <v>0</v>
      </c>
      <c r="M3975" s="35">
        <v>0</v>
      </c>
      <c r="N3975" s="32" t="s">
        <v>2197</v>
      </c>
      <c r="O3975" s="32" t="s">
        <v>18</v>
      </c>
      <c r="P3975" s="32">
        <v>1</v>
      </c>
      <c r="Q3975" s="32" t="s">
        <v>9290</v>
      </c>
    </row>
    <row r="3976" spans="1:17" hidden="1" x14ac:dyDescent="0.25">
      <c r="A3976" s="57">
        <v>42261.482847106483</v>
      </c>
      <c r="B3976" s="32" t="s">
        <v>21</v>
      </c>
      <c r="C3976" s="32" t="s">
        <v>3591</v>
      </c>
      <c r="D3976" s="32" t="s">
        <v>3592</v>
      </c>
      <c r="E3976" s="32" t="s">
        <v>9325</v>
      </c>
      <c r="F3976" s="32" t="s">
        <v>9338</v>
      </c>
      <c r="G3976" s="32" t="s">
        <v>5492</v>
      </c>
      <c r="H3976" s="32" t="s">
        <v>5493</v>
      </c>
      <c r="I3976" s="32" t="s">
        <v>4605</v>
      </c>
      <c r="J3976" s="35">
        <v>15.86</v>
      </c>
      <c r="K3976" s="35">
        <v>0</v>
      </c>
      <c r="L3976" s="35">
        <v>0</v>
      </c>
      <c r="M3976" s="35">
        <v>0</v>
      </c>
      <c r="N3976" s="32" t="s">
        <v>2197</v>
      </c>
      <c r="O3976" s="32" t="s">
        <v>18</v>
      </c>
      <c r="P3976" s="32">
        <v>1</v>
      </c>
      <c r="Q3976" s="32" t="s">
        <v>9290</v>
      </c>
    </row>
    <row r="3977" spans="1:17" hidden="1" x14ac:dyDescent="0.25">
      <c r="A3977" s="57">
        <v>42261.482847106483</v>
      </c>
      <c r="B3977" s="32" t="s">
        <v>21</v>
      </c>
      <c r="C3977" s="32" t="s">
        <v>3591</v>
      </c>
      <c r="D3977" s="32" t="s">
        <v>3592</v>
      </c>
      <c r="E3977" s="32" t="s">
        <v>9325</v>
      </c>
      <c r="F3977" s="32" t="s">
        <v>9338</v>
      </c>
      <c r="G3977" s="32" t="s">
        <v>2821</v>
      </c>
      <c r="H3977" s="32" t="s">
        <v>2822</v>
      </c>
      <c r="I3977" s="32" t="s">
        <v>4605</v>
      </c>
      <c r="J3977" s="35">
        <v>63.52</v>
      </c>
      <c r="K3977" s="35">
        <v>0</v>
      </c>
      <c r="L3977" s="35">
        <v>0</v>
      </c>
      <c r="M3977" s="35">
        <v>0</v>
      </c>
      <c r="N3977" s="32" t="s">
        <v>2197</v>
      </c>
      <c r="O3977" s="32" t="s">
        <v>18</v>
      </c>
      <c r="P3977" s="32">
        <v>1</v>
      </c>
      <c r="Q3977" s="32" t="s">
        <v>9290</v>
      </c>
    </row>
    <row r="3978" spans="1:17" hidden="1" x14ac:dyDescent="0.25">
      <c r="A3978" s="57">
        <v>42261.482847106483</v>
      </c>
      <c r="B3978" s="32" t="s">
        <v>21</v>
      </c>
      <c r="C3978" s="32" t="s">
        <v>3591</v>
      </c>
      <c r="D3978" s="32" t="s">
        <v>3592</v>
      </c>
      <c r="E3978" s="32" t="s">
        <v>9325</v>
      </c>
      <c r="F3978" s="32" t="s">
        <v>9338</v>
      </c>
      <c r="G3978" s="32" t="s">
        <v>2679</v>
      </c>
      <c r="H3978" s="32" t="s">
        <v>2680</v>
      </c>
      <c r="I3978" s="32" t="s">
        <v>4605</v>
      </c>
      <c r="J3978" s="35">
        <v>60.93</v>
      </c>
      <c r="K3978" s="35">
        <v>0</v>
      </c>
      <c r="L3978" s="35">
        <v>0</v>
      </c>
      <c r="M3978" s="35">
        <v>0</v>
      </c>
      <c r="N3978" s="32" t="s">
        <v>2197</v>
      </c>
      <c r="O3978" s="32" t="s">
        <v>18</v>
      </c>
      <c r="P3978" s="32">
        <v>1</v>
      </c>
      <c r="Q3978" s="32" t="s">
        <v>9290</v>
      </c>
    </row>
    <row r="3979" spans="1:17" hidden="1" x14ac:dyDescent="0.25">
      <c r="A3979" s="57">
        <v>42261.482909837963</v>
      </c>
      <c r="B3979" s="32" t="s">
        <v>21</v>
      </c>
      <c r="C3979" s="32" t="s">
        <v>3591</v>
      </c>
      <c r="D3979" s="32" t="s">
        <v>3592</v>
      </c>
      <c r="E3979" s="32" t="s">
        <v>9325</v>
      </c>
      <c r="F3979" s="32" t="s">
        <v>9339</v>
      </c>
      <c r="G3979" s="32" t="s">
        <v>5492</v>
      </c>
      <c r="H3979" s="32" t="s">
        <v>5493</v>
      </c>
      <c r="I3979" s="32" t="s">
        <v>4605</v>
      </c>
      <c r="J3979" s="35">
        <v>15.86</v>
      </c>
      <c r="K3979" s="35">
        <v>0</v>
      </c>
      <c r="L3979" s="35">
        <v>0</v>
      </c>
      <c r="M3979" s="35">
        <v>0</v>
      </c>
      <c r="N3979" s="32" t="s">
        <v>2197</v>
      </c>
      <c r="O3979" s="32" t="s">
        <v>18</v>
      </c>
      <c r="P3979" s="32">
        <v>1</v>
      </c>
      <c r="Q3979" s="32" t="s">
        <v>9290</v>
      </c>
    </row>
    <row r="3980" spans="1:17" hidden="1" x14ac:dyDescent="0.25">
      <c r="A3980" s="57">
        <v>42261.482909837963</v>
      </c>
      <c r="B3980" s="32" t="s">
        <v>21</v>
      </c>
      <c r="C3980" s="32" t="s">
        <v>3591</v>
      </c>
      <c r="D3980" s="32" t="s">
        <v>3592</v>
      </c>
      <c r="E3980" s="32" t="s">
        <v>9325</v>
      </c>
      <c r="F3980" s="32" t="s">
        <v>9339</v>
      </c>
      <c r="G3980" s="32" t="s">
        <v>2821</v>
      </c>
      <c r="H3980" s="32" t="s">
        <v>2822</v>
      </c>
      <c r="I3980" s="32" t="s">
        <v>4605</v>
      </c>
      <c r="J3980" s="35">
        <v>63.52</v>
      </c>
      <c r="K3980" s="35">
        <v>0</v>
      </c>
      <c r="L3980" s="35">
        <v>0</v>
      </c>
      <c r="M3980" s="35">
        <v>0</v>
      </c>
      <c r="N3980" s="32" t="s">
        <v>2197</v>
      </c>
      <c r="O3980" s="32" t="s">
        <v>18</v>
      </c>
      <c r="P3980" s="32">
        <v>1</v>
      </c>
      <c r="Q3980" s="32" t="s">
        <v>9290</v>
      </c>
    </row>
    <row r="3981" spans="1:17" hidden="1" x14ac:dyDescent="0.25">
      <c r="A3981" s="57">
        <v>42261.482909837963</v>
      </c>
      <c r="B3981" s="32" t="s">
        <v>21</v>
      </c>
      <c r="C3981" s="32" t="s">
        <v>3591</v>
      </c>
      <c r="D3981" s="32" t="s">
        <v>3592</v>
      </c>
      <c r="E3981" s="32" t="s">
        <v>9325</v>
      </c>
      <c r="F3981" s="32" t="s">
        <v>9339</v>
      </c>
      <c r="G3981" s="32" t="s">
        <v>2679</v>
      </c>
      <c r="H3981" s="32" t="s">
        <v>2680</v>
      </c>
      <c r="I3981" s="32" t="s">
        <v>4605</v>
      </c>
      <c r="J3981" s="35">
        <v>60.93</v>
      </c>
      <c r="K3981" s="35">
        <v>0</v>
      </c>
      <c r="L3981" s="35">
        <v>0</v>
      </c>
      <c r="M3981" s="35">
        <v>0</v>
      </c>
      <c r="N3981" s="32" t="s">
        <v>2197</v>
      </c>
      <c r="O3981" s="32" t="s">
        <v>18</v>
      </c>
      <c r="P3981" s="32">
        <v>1</v>
      </c>
      <c r="Q3981" s="32" t="s">
        <v>9290</v>
      </c>
    </row>
    <row r="3982" spans="1:17" x14ac:dyDescent="0.25">
      <c r="A3982" s="57">
        <v>42261.482918368056</v>
      </c>
      <c r="B3982" s="32"/>
      <c r="C3982" s="32" t="s">
        <v>1068</v>
      </c>
      <c r="D3982" s="32" t="s">
        <v>334</v>
      </c>
      <c r="E3982" s="32" t="s">
        <v>7362</v>
      </c>
      <c r="F3982" s="32" t="s">
        <v>7363</v>
      </c>
      <c r="G3982" s="32" t="s">
        <v>58</v>
      </c>
      <c r="H3982" s="32" t="s">
        <v>59</v>
      </c>
      <c r="I3982" s="32" t="s">
        <v>2006</v>
      </c>
      <c r="J3982" s="35">
        <v>0</v>
      </c>
      <c r="K3982" s="35">
        <v>0</v>
      </c>
      <c r="L3982" s="35">
        <v>0</v>
      </c>
      <c r="M3982" s="35">
        <v>0</v>
      </c>
      <c r="N3982" s="32" t="s">
        <v>19</v>
      </c>
      <c r="O3982" s="32" t="s">
        <v>322</v>
      </c>
      <c r="P3982" s="32">
        <v>0</v>
      </c>
      <c r="Q3982" s="32"/>
    </row>
    <row r="3983" spans="1:17" hidden="1" x14ac:dyDescent="0.25">
      <c r="A3983" s="57">
        <v>42261.482962303242</v>
      </c>
      <c r="B3983" s="32" t="s">
        <v>21</v>
      </c>
      <c r="C3983" s="32" t="s">
        <v>3591</v>
      </c>
      <c r="D3983" s="32" t="s">
        <v>3592</v>
      </c>
      <c r="E3983" s="32" t="s">
        <v>9325</v>
      </c>
      <c r="F3983" s="32" t="s">
        <v>9340</v>
      </c>
      <c r="G3983" s="32" t="s">
        <v>5492</v>
      </c>
      <c r="H3983" s="32" t="s">
        <v>5493</v>
      </c>
      <c r="I3983" s="32" t="s">
        <v>4605</v>
      </c>
      <c r="J3983" s="35">
        <v>15.86</v>
      </c>
      <c r="K3983" s="35">
        <v>0</v>
      </c>
      <c r="L3983" s="35">
        <v>0</v>
      </c>
      <c r="M3983" s="35">
        <v>0</v>
      </c>
      <c r="N3983" s="32" t="s">
        <v>2197</v>
      </c>
      <c r="O3983" s="32" t="s">
        <v>18</v>
      </c>
      <c r="P3983" s="32">
        <v>1</v>
      </c>
      <c r="Q3983" s="32" t="s">
        <v>9290</v>
      </c>
    </row>
    <row r="3984" spans="1:17" hidden="1" x14ac:dyDescent="0.25">
      <c r="A3984" s="57">
        <v>42261.482962303242</v>
      </c>
      <c r="B3984" s="32" t="s">
        <v>21</v>
      </c>
      <c r="C3984" s="32" t="s">
        <v>3591</v>
      </c>
      <c r="D3984" s="32" t="s">
        <v>3592</v>
      </c>
      <c r="E3984" s="32" t="s">
        <v>9325</v>
      </c>
      <c r="F3984" s="32" t="s">
        <v>9340</v>
      </c>
      <c r="G3984" s="32" t="s">
        <v>2821</v>
      </c>
      <c r="H3984" s="32" t="s">
        <v>2822</v>
      </c>
      <c r="I3984" s="32" t="s">
        <v>4605</v>
      </c>
      <c r="J3984" s="35">
        <v>63.52</v>
      </c>
      <c r="K3984" s="35">
        <v>0</v>
      </c>
      <c r="L3984" s="35">
        <v>0</v>
      </c>
      <c r="M3984" s="35">
        <v>0</v>
      </c>
      <c r="N3984" s="32" t="s">
        <v>2197</v>
      </c>
      <c r="O3984" s="32" t="s">
        <v>18</v>
      </c>
      <c r="P3984" s="32">
        <v>1</v>
      </c>
      <c r="Q3984" s="32" t="s">
        <v>9290</v>
      </c>
    </row>
    <row r="3985" spans="1:17" hidden="1" x14ac:dyDescent="0.25">
      <c r="A3985" s="57">
        <v>42261.482962303242</v>
      </c>
      <c r="B3985" s="32" t="s">
        <v>21</v>
      </c>
      <c r="C3985" s="32" t="s">
        <v>3591</v>
      </c>
      <c r="D3985" s="32" t="s">
        <v>3592</v>
      </c>
      <c r="E3985" s="32" t="s">
        <v>9325</v>
      </c>
      <c r="F3985" s="32" t="s">
        <v>9340</v>
      </c>
      <c r="G3985" s="32" t="s">
        <v>2679</v>
      </c>
      <c r="H3985" s="32" t="s">
        <v>2680</v>
      </c>
      <c r="I3985" s="32" t="s">
        <v>4605</v>
      </c>
      <c r="J3985" s="35">
        <v>60.93</v>
      </c>
      <c r="K3985" s="35">
        <v>0</v>
      </c>
      <c r="L3985" s="35">
        <v>0</v>
      </c>
      <c r="M3985" s="35">
        <v>0</v>
      </c>
      <c r="N3985" s="32" t="s">
        <v>2197</v>
      </c>
      <c r="O3985" s="32" t="s">
        <v>18</v>
      </c>
      <c r="P3985" s="32">
        <v>1</v>
      </c>
      <c r="Q3985" s="32" t="s">
        <v>9290</v>
      </c>
    </row>
    <row r="3986" spans="1:17" hidden="1" x14ac:dyDescent="0.25">
      <c r="A3986" s="57">
        <v>42261.483002280096</v>
      </c>
      <c r="B3986" s="32" t="s">
        <v>21</v>
      </c>
      <c r="C3986" s="32" t="s">
        <v>3591</v>
      </c>
      <c r="D3986" s="32" t="s">
        <v>3592</v>
      </c>
      <c r="E3986" s="32" t="s">
        <v>9325</v>
      </c>
      <c r="F3986" s="32" t="s">
        <v>9341</v>
      </c>
      <c r="G3986" s="32" t="s">
        <v>5492</v>
      </c>
      <c r="H3986" s="32" t="s">
        <v>5493</v>
      </c>
      <c r="I3986" s="32" t="s">
        <v>4605</v>
      </c>
      <c r="J3986" s="35">
        <v>15.86</v>
      </c>
      <c r="K3986" s="35">
        <v>0</v>
      </c>
      <c r="L3986" s="35">
        <v>0</v>
      </c>
      <c r="M3986" s="35">
        <v>0</v>
      </c>
      <c r="N3986" s="32" t="s">
        <v>2197</v>
      </c>
      <c r="O3986" s="32" t="s">
        <v>18</v>
      </c>
      <c r="P3986" s="32">
        <v>1</v>
      </c>
      <c r="Q3986" s="32" t="s">
        <v>9290</v>
      </c>
    </row>
    <row r="3987" spans="1:17" hidden="1" x14ac:dyDescent="0.25">
      <c r="A3987" s="57">
        <v>42261.483002280096</v>
      </c>
      <c r="B3987" s="32" t="s">
        <v>21</v>
      </c>
      <c r="C3987" s="32" t="s">
        <v>3591</v>
      </c>
      <c r="D3987" s="32" t="s">
        <v>3592</v>
      </c>
      <c r="E3987" s="32" t="s">
        <v>9325</v>
      </c>
      <c r="F3987" s="32" t="s">
        <v>9341</v>
      </c>
      <c r="G3987" s="32" t="s">
        <v>2821</v>
      </c>
      <c r="H3987" s="32" t="s">
        <v>2822</v>
      </c>
      <c r="I3987" s="32" t="s">
        <v>4605</v>
      </c>
      <c r="J3987" s="35">
        <v>63.52</v>
      </c>
      <c r="K3987" s="35">
        <v>0</v>
      </c>
      <c r="L3987" s="35">
        <v>0</v>
      </c>
      <c r="M3987" s="35">
        <v>0</v>
      </c>
      <c r="N3987" s="32" t="s">
        <v>2197</v>
      </c>
      <c r="O3987" s="32" t="s">
        <v>18</v>
      </c>
      <c r="P3987" s="32">
        <v>1</v>
      </c>
      <c r="Q3987" s="32" t="s">
        <v>9290</v>
      </c>
    </row>
    <row r="3988" spans="1:17" hidden="1" x14ac:dyDescent="0.25">
      <c r="A3988" s="57">
        <v>42261.483002280096</v>
      </c>
      <c r="B3988" s="32" t="s">
        <v>21</v>
      </c>
      <c r="C3988" s="32" t="s">
        <v>3591</v>
      </c>
      <c r="D3988" s="32" t="s">
        <v>3592</v>
      </c>
      <c r="E3988" s="32" t="s">
        <v>9325</v>
      </c>
      <c r="F3988" s="32" t="s">
        <v>9341</v>
      </c>
      <c r="G3988" s="32" t="s">
        <v>2679</v>
      </c>
      <c r="H3988" s="32" t="s">
        <v>2680</v>
      </c>
      <c r="I3988" s="32" t="s">
        <v>4605</v>
      </c>
      <c r="J3988" s="35">
        <v>60.93</v>
      </c>
      <c r="K3988" s="35">
        <v>0</v>
      </c>
      <c r="L3988" s="35">
        <v>0</v>
      </c>
      <c r="M3988" s="35">
        <v>0</v>
      </c>
      <c r="N3988" s="32" t="s">
        <v>2197</v>
      </c>
      <c r="O3988" s="32" t="s">
        <v>18</v>
      </c>
      <c r="P3988" s="32">
        <v>1</v>
      </c>
      <c r="Q3988" s="32" t="s">
        <v>9290</v>
      </c>
    </row>
    <row r="3989" spans="1:17" hidden="1" x14ac:dyDescent="0.25">
      <c r="A3989" s="57">
        <v>42261.483039733794</v>
      </c>
      <c r="B3989" s="32" t="s">
        <v>21</v>
      </c>
      <c r="C3989" s="32" t="s">
        <v>3591</v>
      </c>
      <c r="D3989" s="32" t="s">
        <v>3592</v>
      </c>
      <c r="E3989" s="32" t="s">
        <v>9325</v>
      </c>
      <c r="F3989" s="32" t="s">
        <v>9342</v>
      </c>
      <c r="G3989" s="32" t="s">
        <v>5492</v>
      </c>
      <c r="H3989" s="32" t="s">
        <v>5493</v>
      </c>
      <c r="I3989" s="32" t="s">
        <v>4605</v>
      </c>
      <c r="J3989" s="35">
        <v>15.86</v>
      </c>
      <c r="K3989" s="35">
        <v>0</v>
      </c>
      <c r="L3989" s="35">
        <v>0</v>
      </c>
      <c r="M3989" s="35">
        <v>0</v>
      </c>
      <c r="N3989" s="32" t="s">
        <v>2197</v>
      </c>
      <c r="O3989" s="32" t="s">
        <v>18</v>
      </c>
      <c r="P3989" s="32">
        <v>1</v>
      </c>
      <c r="Q3989" s="32" t="s">
        <v>9290</v>
      </c>
    </row>
    <row r="3990" spans="1:17" hidden="1" x14ac:dyDescent="0.25">
      <c r="A3990" s="57">
        <v>42261.483039733794</v>
      </c>
      <c r="B3990" s="32" t="s">
        <v>21</v>
      </c>
      <c r="C3990" s="32" t="s">
        <v>3591</v>
      </c>
      <c r="D3990" s="32" t="s">
        <v>3592</v>
      </c>
      <c r="E3990" s="32" t="s">
        <v>9325</v>
      </c>
      <c r="F3990" s="32" t="s">
        <v>9342</v>
      </c>
      <c r="G3990" s="32" t="s">
        <v>2821</v>
      </c>
      <c r="H3990" s="32" t="s">
        <v>2822</v>
      </c>
      <c r="I3990" s="32" t="s">
        <v>4605</v>
      </c>
      <c r="J3990" s="35">
        <v>63.52</v>
      </c>
      <c r="K3990" s="35">
        <v>0</v>
      </c>
      <c r="L3990" s="35">
        <v>0</v>
      </c>
      <c r="M3990" s="35">
        <v>0</v>
      </c>
      <c r="N3990" s="32" t="s">
        <v>2197</v>
      </c>
      <c r="O3990" s="32" t="s">
        <v>18</v>
      </c>
      <c r="P3990" s="32">
        <v>1</v>
      </c>
      <c r="Q3990" s="32" t="s">
        <v>9290</v>
      </c>
    </row>
    <row r="3991" spans="1:17" hidden="1" x14ac:dyDescent="0.25">
      <c r="A3991" s="57">
        <v>42261.483039733794</v>
      </c>
      <c r="B3991" s="32" t="s">
        <v>21</v>
      </c>
      <c r="C3991" s="32" t="s">
        <v>3591</v>
      </c>
      <c r="D3991" s="32" t="s">
        <v>3592</v>
      </c>
      <c r="E3991" s="32" t="s">
        <v>9325</v>
      </c>
      <c r="F3991" s="32" t="s">
        <v>9342</v>
      </c>
      <c r="G3991" s="32" t="s">
        <v>2679</v>
      </c>
      <c r="H3991" s="32" t="s">
        <v>2680</v>
      </c>
      <c r="I3991" s="32" t="s">
        <v>4605</v>
      </c>
      <c r="J3991" s="35">
        <v>60.93</v>
      </c>
      <c r="K3991" s="35">
        <v>0</v>
      </c>
      <c r="L3991" s="35">
        <v>0</v>
      </c>
      <c r="M3991" s="35">
        <v>0</v>
      </c>
      <c r="N3991" s="32" t="s">
        <v>2197</v>
      </c>
      <c r="O3991" s="32" t="s">
        <v>18</v>
      </c>
      <c r="P3991" s="32">
        <v>1</v>
      </c>
      <c r="Q3991" s="32" t="s">
        <v>9290</v>
      </c>
    </row>
    <row r="3992" spans="1:17" x14ac:dyDescent="0.25">
      <c r="A3992" s="57">
        <v>42261.486056678237</v>
      </c>
      <c r="B3992" s="32"/>
      <c r="C3992" s="32" t="s">
        <v>5634</v>
      </c>
      <c r="D3992" s="32" t="s">
        <v>334</v>
      </c>
      <c r="E3992" s="32" t="s">
        <v>7364</v>
      </c>
      <c r="F3992" s="32" t="s">
        <v>7365</v>
      </c>
      <c r="G3992" s="32" t="s">
        <v>58</v>
      </c>
      <c r="H3992" s="32" t="s">
        <v>59</v>
      </c>
      <c r="I3992" s="32" t="s">
        <v>2006</v>
      </c>
      <c r="J3992" s="35">
        <v>0</v>
      </c>
      <c r="K3992" s="35">
        <v>0</v>
      </c>
      <c r="L3992" s="35">
        <v>0</v>
      </c>
      <c r="M3992" s="35">
        <v>0</v>
      </c>
      <c r="N3992" s="32" t="s">
        <v>19</v>
      </c>
      <c r="O3992" s="32" t="s">
        <v>322</v>
      </c>
      <c r="P3992" s="32">
        <v>0</v>
      </c>
      <c r="Q3992" s="32"/>
    </row>
    <row r="3993" spans="1:17" x14ac:dyDescent="0.25">
      <c r="A3993" s="57">
        <v>42261.48695431713</v>
      </c>
      <c r="B3993" s="32"/>
      <c r="C3993" s="32"/>
      <c r="D3993" s="32"/>
      <c r="E3993" s="32" t="s">
        <v>7366</v>
      </c>
      <c r="F3993" s="32" t="s">
        <v>7367</v>
      </c>
      <c r="G3993" s="32" t="s">
        <v>333</v>
      </c>
      <c r="H3993" s="32" t="s">
        <v>332</v>
      </c>
      <c r="I3993" s="32" t="s">
        <v>2006</v>
      </c>
      <c r="J3993" s="35">
        <v>0</v>
      </c>
      <c r="K3993" s="35">
        <v>0</v>
      </c>
      <c r="L3993" s="35">
        <v>0</v>
      </c>
      <c r="M3993" s="35">
        <v>0</v>
      </c>
      <c r="N3993" s="32" t="s">
        <v>19</v>
      </c>
      <c r="O3993" s="32"/>
      <c r="P3993" s="32">
        <v>0.5</v>
      </c>
      <c r="Q3993" s="32"/>
    </row>
    <row r="3994" spans="1:17" x14ac:dyDescent="0.25">
      <c r="A3994" s="57">
        <v>42261.487679548613</v>
      </c>
      <c r="B3994" s="32"/>
      <c r="C3994" s="32"/>
      <c r="D3994" s="32"/>
      <c r="E3994" s="32" t="s">
        <v>7368</v>
      </c>
      <c r="F3994" s="32" t="s">
        <v>7369</v>
      </c>
      <c r="G3994" s="32" t="s">
        <v>333</v>
      </c>
      <c r="H3994" s="32" t="s">
        <v>332</v>
      </c>
      <c r="I3994" s="32" t="s">
        <v>2006</v>
      </c>
      <c r="J3994" s="35">
        <v>0</v>
      </c>
      <c r="K3994" s="35">
        <v>0</v>
      </c>
      <c r="L3994" s="35">
        <v>0</v>
      </c>
      <c r="M3994" s="35">
        <v>0</v>
      </c>
      <c r="N3994" s="32" t="s">
        <v>19</v>
      </c>
      <c r="O3994" s="32"/>
      <c r="P3994" s="32">
        <v>0.5</v>
      </c>
      <c r="Q3994" s="32"/>
    </row>
    <row r="3995" spans="1:17" x14ac:dyDescent="0.25">
      <c r="A3995" s="57">
        <v>42261.48775821759</v>
      </c>
      <c r="B3995" s="32"/>
      <c r="C3995" s="32" t="s">
        <v>340</v>
      </c>
      <c r="D3995" s="32" t="s">
        <v>334</v>
      </c>
      <c r="E3995" s="32" t="s">
        <v>7370</v>
      </c>
      <c r="F3995" s="32" t="s">
        <v>7371</v>
      </c>
      <c r="G3995" s="32" t="s">
        <v>58</v>
      </c>
      <c r="H3995" s="32" t="s">
        <v>59</v>
      </c>
      <c r="I3995" s="32" t="s">
        <v>2006</v>
      </c>
      <c r="J3995" s="35">
        <v>0</v>
      </c>
      <c r="K3995" s="35">
        <v>0</v>
      </c>
      <c r="L3995" s="35">
        <v>0</v>
      </c>
      <c r="M3995" s="35">
        <v>0</v>
      </c>
      <c r="N3995" s="32" t="s">
        <v>19</v>
      </c>
      <c r="O3995" s="32" t="s">
        <v>322</v>
      </c>
      <c r="P3995" s="32">
        <v>0</v>
      </c>
      <c r="Q3995" s="32"/>
    </row>
    <row r="3996" spans="1:17" x14ac:dyDescent="0.25">
      <c r="A3996" s="57">
        <v>42261.527920370369</v>
      </c>
      <c r="B3996" s="32"/>
      <c r="C3996" s="32"/>
      <c r="D3996" s="32"/>
      <c r="E3996" s="32" t="s">
        <v>7372</v>
      </c>
      <c r="F3996" s="32" t="s">
        <v>7373</v>
      </c>
      <c r="G3996" s="32" t="s">
        <v>333</v>
      </c>
      <c r="H3996" s="32" t="s">
        <v>332</v>
      </c>
      <c r="I3996" s="32" t="s">
        <v>2006</v>
      </c>
      <c r="J3996" s="35">
        <v>0</v>
      </c>
      <c r="K3996" s="35">
        <v>0</v>
      </c>
      <c r="L3996" s="35">
        <v>0</v>
      </c>
      <c r="M3996" s="35">
        <v>0</v>
      </c>
      <c r="N3996" s="32" t="s">
        <v>19</v>
      </c>
      <c r="O3996" s="32"/>
      <c r="P3996" s="32">
        <v>0.5</v>
      </c>
      <c r="Q3996" s="32"/>
    </row>
    <row r="3997" spans="1:17" x14ac:dyDescent="0.25">
      <c r="A3997" s="57">
        <v>42261.530228356482</v>
      </c>
      <c r="B3997" s="32"/>
      <c r="C3997" s="32"/>
      <c r="D3997" s="32"/>
      <c r="E3997" s="32" t="s">
        <v>7374</v>
      </c>
      <c r="F3997" s="32" t="s">
        <v>7375</v>
      </c>
      <c r="G3997" s="32" t="s">
        <v>333</v>
      </c>
      <c r="H3997" s="32" t="s">
        <v>332</v>
      </c>
      <c r="I3997" s="32" t="s">
        <v>2006</v>
      </c>
      <c r="J3997" s="35">
        <v>0</v>
      </c>
      <c r="K3997" s="35">
        <v>0</v>
      </c>
      <c r="L3997" s="35">
        <v>0</v>
      </c>
      <c r="M3997" s="35">
        <v>0</v>
      </c>
      <c r="N3997" s="32" t="s">
        <v>19</v>
      </c>
      <c r="O3997" s="32"/>
      <c r="P3997" s="32">
        <v>0.5</v>
      </c>
      <c r="Q3997" s="32"/>
    </row>
    <row r="3998" spans="1:17" x14ac:dyDescent="0.25">
      <c r="A3998" s="57">
        <v>42261.554667476848</v>
      </c>
      <c r="B3998" s="32"/>
      <c r="C3998" s="32" t="s">
        <v>454</v>
      </c>
      <c r="D3998" s="32" t="s">
        <v>334</v>
      </c>
      <c r="E3998" s="32" t="s">
        <v>7376</v>
      </c>
      <c r="F3998" s="32" t="s">
        <v>7377</v>
      </c>
      <c r="G3998" s="32" t="s">
        <v>58</v>
      </c>
      <c r="H3998" s="32" t="s">
        <v>59</v>
      </c>
      <c r="I3998" s="32" t="s">
        <v>2006</v>
      </c>
      <c r="J3998" s="35">
        <v>0</v>
      </c>
      <c r="K3998" s="35">
        <v>0</v>
      </c>
      <c r="L3998" s="35">
        <v>0</v>
      </c>
      <c r="M3998" s="35">
        <v>0</v>
      </c>
      <c r="N3998" s="32" t="s">
        <v>19</v>
      </c>
      <c r="O3998" s="32" t="s">
        <v>322</v>
      </c>
      <c r="P3998" s="32">
        <v>0</v>
      </c>
      <c r="Q3998" s="32"/>
    </row>
    <row r="3999" spans="1:17" x14ac:dyDescent="0.25">
      <c r="A3999" s="57">
        <v>42261.556137766202</v>
      </c>
      <c r="B3999" s="32"/>
      <c r="C3999" s="32" t="s">
        <v>404</v>
      </c>
      <c r="D3999" s="32" t="s">
        <v>334</v>
      </c>
      <c r="E3999" s="32" t="s">
        <v>7378</v>
      </c>
      <c r="F3999" s="32" t="s">
        <v>7379</v>
      </c>
      <c r="G3999" s="32" t="s">
        <v>58</v>
      </c>
      <c r="H3999" s="32" t="s">
        <v>59</v>
      </c>
      <c r="I3999" s="32" t="s">
        <v>2006</v>
      </c>
      <c r="J3999" s="35">
        <v>0</v>
      </c>
      <c r="K3999" s="35">
        <v>0</v>
      </c>
      <c r="L3999" s="35">
        <v>0</v>
      </c>
      <c r="M3999" s="35">
        <v>0</v>
      </c>
      <c r="N3999" s="32" t="s">
        <v>19</v>
      </c>
      <c r="O3999" s="32" t="s">
        <v>322</v>
      </c>
      <c r="P3999" s="32">
        <v>0</v>
      </c>
      <c r="Q3999" s="32"/>
    </row>
    <row r="4000" spans="1:17" x14ac:dyDescent="0.25">
      <c r="A4000" s="57">
        <v>42261.557907025461</v>
      </c>
      <c r="B4000" s="32"/>
      <c r="C4000" s="32" t="s">
        <v>1068</v>
      </c>
      <c r="D4000" s="32" t="s">
        <v>334</v>
      </c>
      <c r="E4000" s="32" t="s">
        <v>7380</v>
      </c>
      <c r="F4000" s="32" t="s">
        <v>7381</v>
      </c>
      <c r="G4000" s="32" t="s">
        <v>58</v>
      </c>
      <c r="H4000" s="32" t="s">
        <v>59</v>
      </c>
      <c r="I4000" s="32" t="s">
        <v>2006</v>
      </c>
      <c r="J4000" s="35">
        <v>0</v>
      </c>
      <c r="K4000" s="35">
        <v>0</v>
      </c>
      <c r="L4000" s="35">
        <v>0</v>
      </c>
      <c r="M4000" s="35">
        <v>0</v>
      </c>
      <c r="N4000" s="32" t="s">
        <v>19</v>
      </c>
      <c r="O4000" s="32" t="s">
        <v>322</v>
      </c>
      <c r="P4000" s="32">
        <v>0</v>
      </c>
      <c r="Q4000" s="32"/>
    </row>
    <row r="4001" spans="1:17" x14ac:dyDescent="0.25">
      <c r="A4001" s="57">
        <v>42261.559602858797</v>
      </c>
      <c r="B4001" s="32"/>
      <c r="C4001" s="32" t="s">
        <v>6471</v>
      </c>
      <c r="D4001" s="32" t="s">
        <v>334</v>
      </c>
      <c r="E4001" s="32" t="s">
        <v>7382</v>
      </c>
      <c r="F4001" s="32" t="s">
        <v>7383</v>
      </c>
      <c r="G4001" s="32" t="s">
        <v>58</v>
      </c>
      <c r="H4001" s="32" t="s">
        <v>59</v>
      </c>
      <c r="I4001" s="32" t="s">
        <v>2006</v>
      </c>
      <c r="J4001" s="35">
        <v>0</v>
      </c>
      <c r="K4001" s="35">
        <v>0</v>
      </c>
      <c r="L4001" s="35">
        <v>0</v>
      </c>
      <c r="M4001" s="35">
        <v>0</v>
      </c>
      <c r="N4001" s="32" t="s">
        <v>19</v>
      </c>
      <c r="O4001" s="32" t="s">
        <v>322</v>
      </c>
      <c r="P4001" s="32">
        <v>0</v>
      </c>
      <c r="Q4001" s="32"/>
    </row>
    <row r="4002" spans="1:17" hidden="1" x14ac:dyDescent="0.25">
      <c r="A4002" s="57">
        <v>42261.615704745367</v>
      </c>
      <c r="B4002" s="32" t="s">
        <v>21</v>
      </c>
      <c r="C4002" s="32" t="s">
        <v>5081</v>
      </c>
      <c r="D4002" s="32" t="s">
        <v>5082</v>
      </c>
      <c r="E4002" s="32" t="s">
        <v>9343</v>
      </c>
      <c r="F4002" s="32" t="s">
        <v>9344</v>
      </c>
      <c r="G4002" s="32" t="s">
        <v>2679</v>
      </c>
      <c r="H4002" s="32" t="s">
        <v>2680</v>
      </c>
      <c r="I4002" s="32" t="s">
        <v>4605</v>
      </c>
      <c r="J4002" s="35">
        <v>45611.8</v>
      </c>
      <c r="K4002" s="35">
        <v>0</v>
      </c>
      <c r="L4002" s="35">
        <v>0</v>
      </c>
      <c r="M4002" s="35">
        <v>0</v>
      </c>
      <c r="N4002" s="32" t="s">
        <v>2197</v>
      </c>
      <c r="O4002" s="32" t="s">
        <v>18</v>
      </c>
      <c r="P4002" s="32">
        <v>1060</v>
      </c>
      <c r="Q4002" s="32" t="s">
        <v>9345</v>
      </c>
    </row>
    <row r="4003" spans="1:17" hidden="1" x14ac:dyDescent="0.25">
      <c r="A4003" s="57">
        <v>42261.615751770834</v>
      </c>
      <c r="B4003" s="32" t="s">
        <v>21</v>
      </c>
      <c r="C4003" s="32" t="s">
        <v>5081</v>
      </c>
      <c r="D4003" s="32" t="s">
        <v>5082</v>
      </c>
      <c r="E4003" s="32" t="s">
        <v>9343</v>
      </c>
      <c r="F4003" s="32" t="s">
        <v>9346</v>
      </c>
      <c r="G4003" s="32" t="s">
        <v>2679</v>
      </c>
      <c r="H4003" s="32" t="s">
        <v>2680</v>
      </c>
      <c r="I4003" s="32" t="s">
        <v>4605</v>
      </c>
      <c r="J4003" s="35">
        <v>45611.8</v>
      </c>
      <c r="K4003" s="35">
        <v>0</v>
      </c>
      <c r="L4003" s="35">
        <v>0</v>
      </c>
      <c r="M4003" s="35">
        <v>0</v>
      </c>
      <c r="N4003" s="32" t="s">
        <v>2197</v>
      </c>
      <c r="O4003" s="32" t="s">
        <v>18</v>
      </c>
      <c r="P4003" s="32">
        <v>1060</v>
      </c>
      <c r="Q4003" s="32" t="s">
        <v>9345</v>
      </c>
    </row>
    <row r="4004" spans="1:17" hidden="1" x14ac:dyDescent="0.25">
      <c r="A4004" s="57">
        <v>42261.61580003472</v>
      </c>
      <c r="B4004" s="32" t="s">
        <v>21</v>
      </c>
      <c r="C4004" s="32" t="s">
        <v>5081</v>
      </c>
      <c r="D4004" s="32" t="s">
        <v>5082</v>
      </c>
      <c r="E4004" s="32" t="s">
        <v>9343</v>
      </c>
      <c r="F4004" s="32" t="s">
        <v>9347</v>
      </c>
      <c r="G4004" s="32" t="s">
        <v>2679</v>
      </c>
      <c r="H4004" s="32" t="s">
        <v>2680</v>
      </c>
      <c r="I4004" s="32" t="s">
        <v>4605</v>
      </c>
      <c r="J4004" s="35">
        <v>45611.8</v>
      </c>
      <c r="K4004" s="35">
        <v>0</v>
      </c>
      <c r="L4004" s="35">
        <v>0</v>
      </c>
      <c r="M4004" s="35">
        <v>0</v>
      </c>
      <c r="N4004" s="32" t="s">
        <v>2197</v>
      </c>
      <c r="O4004" s="32" t="s">
        <v>18</v>
      </c>
      <c r="P4004" s="32">
        <v>1060</v>
      </c>
      <c r="Q4004" s="32" t="s">
        <v>9345</v>
      </c>
    </row>
    <row r="4005" spans="1:17" hidden="1" x14ac:dyDescent="0.25">
      <c r="A4005" s="57">
        <v>42261.615872766204</v>
      </c>
      <c r="B4005" s="32" t="s">
        <v>21</v>
      </c>
      <c r="C4005" s="32" t="s">
        <v>5081</v>
      </c>
      <c r="D4005" s="32" t="s">
        <v>5082</v>
      </c>
      <c r="E4005" s="32" t="s">
        <v>9343</v>
      </c>
      <c r="F4005" s="32" t="s">
        <v>9348</v>
      </c>
      <c r="G4005" s="32" t="s">
        <v>2679</v>
      </c>
      <c r="H4005" s="32" t="s">
        <v>2680</v>
      </c>
      <c r="I4005" s="32" t="s">
        <v>4605</v>
      </c>
      <c r="J4005" s="35">
        <v>45611.8</v>
      </c>
      <c r="K4005" s="35">
        <v>0</v>
      </c>
      <c r="L4005" s="35">
        <v>0</v>
      </c>
      <c r="M4005" s="35">
        <v>0</v>
      </c>
      <c r="N4005" s="32" t="s">
        <v>2197</v>
      </c>
      <c r="O4005" s="32" t="s">
        <v>18</v>
      </c>
      <c r="P4005" s="32">
        <v>1060</v>
      </c>
      <c r="Q4005" s="32" t="s">
        <v>9345</v>
      </c>
    </row>
    <row r="4006" spans="1:17" hidden="1" x14ac:dyDescent="0.25">
      <c r="A4006" s="57">
        <v>42261.615958645831</v>
      </c>
      <c r="B4006" s="32" t="s">
        <v>21</v>
      </c>
      <c r="C4006" s="32" t="s">
        <v>5081</v>
      </c>
      <c r="D4006" s="32" t="s">
        <v>5082</v>
      </c>
      <c r="E4006" s="32" t="s">
        <v>9343</v>
      </c>
      <c r="F4006" s="32" t="s">
        <v>9349</v>
      </c>
      <c r="G4006" s="32" t="s">
        <v>2679</v>
      </c>
      <c r="H4006" s="32" t="s">
        <v>2680</v>
      </c>
      <c r="I4006" s="32" t="s">
        <v>4605</v>
      </c>
      <c r="J4006" s="35">
        <v>45611.8</v>
      </c>
      <c r="K4006" s="35">
        <v>0</v>
      </c>
      <c r="L4006" s="35">
        <v>0</v>
      </c>
      <c r="M4006" s="35">
        <v>0</v>
      </c>
      <c r="N4006" s="32" t="s">
        <v>2197</v>
      </c>
      <c r="O4006" s="32" t="s">
        <v>18</v>
      </c>
      <c r="P4006" s="32">
        <v>1060</v>
      </c>
      <c r="Q4006" s="32" t="s">
        <v>9345</v>
      </c>
    </row>
    <row r="4007" spans="1:17" hidden="1" x14ac:dyDescent="0.25">
      <c r="A4007" s="57">
        <v>42261.616026122683</v>
      </c>
      <c r="B4007" s="32" t="s">
        <v>21</v>
      </c>
      <c r="C4007" s="32" t="s">
        <v>5081</v>
      </c>
      <c r="D4007" s="32" t="s">
        <v>5082</v>
      </c>
      <c r="E4007" s="32" t="s">
        <v>9343</v>
      </c>
      <c r="F4007" s="32" t="s">
        <v>9350</v>
      </c>
      <c r="G4007" s="32" t="s">
        <v>2679</v>
      </c>
      <c r="H4007" s="32" t="s">
        <v>2680</v>
      </c>
      <c r="I4007" s="32" t="s">
        <v>4605</v>
      </c>
      <c r="J4007" s="35">
        <v>45611.8</v>
      </c>
      <c r="K4007" s="35">
        <v>0</v>
      </c>
      <c r="L4007" s="35">
        <v>0</v>
      </c>
      <c r="M4007" s="35">
        <v>0</v>
      </c>
      <c r="N4007" s="32" t="s">
        <v>2197</v>
      </c>
      <c r="O4007" s="32" t="s">
        <v>18</v>
      </c>
      <c r="P4007" s="32">
        <v>1060</v>
      </c>
      <c r="Q4007" s="32" t="s">
        <v>9345</v>
      </c>
    </row>
    <row r="4008" spans="1:17" x14ac:dyDescent="0.25">
      <c r="A4008" s="57">
        <v>42261.61974765046</v>
      </c>
      <c r="B4008" s="32"/>
      <c r="C4008" s="32" t="s">
        <v>4989</v>
      </c>
      <c r="D4008" s="32" t="s">
        <v>334</v>
      </c>
      <c r="E4008" s="32" t="s">
        <v>7384</v>
      </c>
      <c r="F4008" s="32" t="s">
        <v>7385</v>
      </c>
      <c r="G4008" s="32" t="s">
        <v>58</v>
      </c>
      <c r="H4008" s="32" t="s">
        <v>59</v>
      </c>
      <c r="I4008" s="32" t="s">
        <v>2006</v>
      </c>
      <c r="J4008" s="35">
        <v>0</v>
      </c>
      <c r="K4008" s="35">
        <v>0</v>
      </c>
      <c r="L4008" s="35">
        <v>0</v>
      </c>
      <c r="M4008" s="35">
        <v>0</v>
      </c>
      <c r="N4008" s="32" t="s">
        <v>19</v>
      </c>
      <c r="O4008" s="32" t="s">
        <v>322</v>
      </c>
      <c r="P4008" s="32">
        <v>0</v>
      </c>
      <c r="Q4008" s="32"/>
    </row>
    <row r="4009" spans="1:17" x14ac:dyDescent="0.25">
      <c r="A4009" s="57">
        <v>42261.621277430553</v>
      </c>
      <c r="B4009" s="32"/>
      <c r="C4009" s="32" t="s">
        <v>340</v>
      </c>
      <c r="D4009" s="32" t="s">
        <v>334</v>
      </c>
      <c r="E4009" s="32" t="s">
        <v>7386</v>
      </c>
      <c r="F4009" s="32" t="s">
        <v>7387</v>
      </c>
      <c r="G4009" s="32" t="s">
        <v>58</v>
      </c>
      <c r="H4009" s="32" t="s">
        <v>59</v>
      </c>
      <c r="I4009" s="32" t="s">
        <v>2006</v>
      </c>
      <c r="J4009" s="35">
        <v>0</v>
      </c>
      <c r="K4009" s="35">
        <v>0</v>
      </c>
      <c r="L4009" s="35">
        <v>0</v>
      </c>
      <c r="M4009" s="35">
        <v>0</v>
      </c>
      <c r="N4009" s="32" t="s">
        <v>19</v>
      </c>
      <c r="O4009" s="32" t="s">
        <v>322</v>
      </c>
      <c r="P4009" s="32">
        <v>0</v>
      </c>
      <c r="Q4009" s="32"/>
    </row>
    <row r="4010" spans="1:17" x14ac:dyDescent="0.25">
      <c r="A4010" s="57">
        <v>42261.622655324078</v>
      </c>
      <c r="B4010" s="32"/>
      <c r="C4010" s="32" t="s">
        <v>655</v>
      </c>
      <c r="D4010" s="32" t="s">
        <v>334</v>
      </c>
      <c r="E4010" s="32" t="s">
        <v>7388</v>
      </c>
      <c r="F4010" s="32" t="s">
        <v>7389</v>
      </c>
      <c r="G4010" s="32" t="s">
        <v>58</v>
      </c>
      <c r="H4010" s="32" t="s">
        <v>59</v>
      </c>
      <c r="I4010" s="32" t="s">
        <v>2006</v>
      </c>
      <c r="J4010" s="35">
        <v>0</v>
      </c>
      <c r="K4010" s="35">
        <v>0</v>
      </c>
      <c r="L4010" s="35">
        <v>0</v>
      </c>
      <c r="M4010" s="35">
        <v>0</v>
      </c>
      <c r="N4010" s="32" t="s">
        <v>19</v>
      </c>
      <c r="O4010" s="32" t="s">
        <v>322</v>
      </c>
      <c r="P4010" s="32">
        <v>0</v>
      </c>
      <c r="Q4010" s="32"/>
    </row>
    <row r="4011" spans="1:17" x14ac:dyDescent="0.25">
      <c r="A4011" s="57">
        <v>42261.624065393517</v>
      </c>
      <c r="B4011" s="32"/>
      <c r="C4011" s="32" t="s">
        <v>655</v>
      </c>
      <c r="D4011" s="32" t="s">
        <v>334</v>
      </c>
      <c r="E4011" s="32" t="s">
        <v>7390</v>
      </c>
      <c r="F4011" s="32" t="s">
        <v>7391</v>
      </c>
      <c r="G4011" s="32" t="s">
        <v>58</v>
      </c>
      <c r="H4011" s="32" t="s">
        <v>59</v>
      </c>
      <c r="I4011" s="32" t="s">
        <v>2006</v>
      </c>
      <c r="J4011" s="35">
        <v>0</v>
      </c>
      <c r="K4011" s="35">
        <v>0</v>
      </c>
      <c r="L4011" s="35">
        <v>0</v>
      </c>
      <c r="M4011" s="35">
        <v>0</v>
      </c>
      <c r="N4011" s="32" t="s">
        <v>19</v>
      </c>
      <c r="O4011" s="32" t="s">
        <v>322</v>
      </c>
      <c r="P4011" s="32">
        <v>0</v>
      </c>
      <c r="Q4011" s="32"/>
    </row>
    <row r="4012" spans="1:17" x14ac:dyDescent="0.25">
      <c r="A4012" s="57">
        <v>42261.62562071759</v>
      </c>
      <c r="B4012" s="32"/>
      <c r="C4012" s="32" t="s">
        <v>736</v>
      </c>
      <c r="D4012" s="32" t="s">
        <v>334</v>
      </c>
      <c r="E4012" s="32" t="s">
        <v>7392</v>
      </c>
      <c r="F4012" s="32" t="s">
        <v>7393</v>
      </c>
      <c r="G4012" s="32" t="s">
        <v>58</v>
      </c>
      <c r="H4012" s="32" t="s">
        <v>59</v>
      </c>
      <c r="I4012" s="32" t="s">
        <v>2006</v>
      </c>
      <c r="J4012" s="35">
        <v>0</v>
      </c>
      <c r="K4012" s="35">
        <v>0</v>
      </c>
      <c r="L4012" s="35">
        <v>0</v>
      </c>
      <c r="M4012" s="35">
        <v>0</v>
      </c>
      <c r="N4012" s="32" t="s">
        <v>19</v>
      </c>
      <c r="O4012" s="32" t="s">
        <v>322</v>
      </c>
      <c r="P4012" s="32">
        <v>0</v>
      </c>
      <c r="Q4012" s="32"/>
    </row>
    <row r="4013" spans="1:17" x14ac:dyDescent="0.25">
      <c r="A4013" s="57">
        <v>42261.6273028125</v>
      </c>
      <c r="B4013" s="32"/>
      <c r="C4013" s="32" t="s">
        <v>740</v>
      </c>
      <c r="D4013" s="32" t="s">
        <v>334</v>
      </c>
      <c r="E4013" s="32" t="s">
        <v>7394</v>
      </c>
      <c r="F4013" s="32" t="s">
        <v>7395</v>
      </c>
      <c r="G4013" s="32" t="s">
        <v>58</v>
      </c>
      <c r="H4013" s="32" t="s">
        <v>59</v>
      </c>
      <c r="I4013" s="32" t="s">
        <v>2006</v>
      </c>
      <c r="J4013" s="35">
        <v>0</v>
      </c>
      <c r="K4013" s="35">
        <v>0</v>
      </c>
      <c r="L4013" s="35">
        <v>0</v>
      </c>
      <c r="M4013" s="35">
        <v>0</v>
      </c>
      <c r="N4013" s="32" t="s">
        <v>19</v>
      </c>
      <c r="O4013" s="32" t="s">
        <v>322</v>
      </c>
      <c r="P4013" s="32">
        <v>0</v>
      </c>
      <c r="Q4013" s="32"/>
    </row>
    <row r="4014" spans="1:17" x14ac:dyDescent="0.25">
      <c r="A4014" s="57">
        <v>42261.673274733796</v>
      </c>
      <c r="B4014" s="32" t="s">
        <v>44</v>
      </c>
      <c r="C4014" s="32" t="s">
        <v>7396</v>
      </c>
      <c r="D4014" s="32" t="s">
        <v>7397</v>
      </c>
      <c r="E4014" s="32" t="s">
        <v>7398</v>
      </c>
      <c r="F4014" s="32" t="s">
        <v>7399</v>
      </c>
      <c r="G4014" s="32" t="s">
        <v>390</v>
      </c>
      <c r="H4014" s="32" t="s">
        <v>389</v>
      </c>
      <c r="I4014" s="32" t="s">
        <v>2050</v>
      </c>
      <c r="J4014" s="35">
        <v>6880</v>
      </c>
      <c r="K4014" s="35">
        <v>0</v>
      </c>
      <c r="L4014" s="35">
        <v>0</v>
      </c>
      <c r="M4014" s="35">
        <v>0</v>
      </c>
      <c r="N4014" s="32" t="s">
        <v>17</v>
      </c>
      <c r="O4014" s="32" t="s">
        <v>41</v>
      </c>
      <c r="P4014" s="32">
        <v>1</v>
      </c>
      <c r="Q4014" s="32" t="s">
        <v>7400</v>
      </c>
    </row>
    <row r="4015" spans="1:17" x14ac:dyDescent="0.25">
      <c r="A4015" s="57">
        <v>42261.675174386575</v>
      </c>
      <c r="B4015" s="32"/>
      <c r="C4015" s="32" t="s">
        <v>655</v>
      </c>
      <c r="D4015" s="32" t="s">
        <v>334</v>
      </c>
      <c r="E4015" s="32" t="s">
        <v>7401</v>
      </c>
      <c r="F4015" s="32" t="s">
        <v>7402</v>
      </c>
      <c r="G4015" s="32" t="s">
        <v>58</v>
      </c>
      <c r="H4015" s="32" t="s">
        <v>59</v>
      </c>
      <c r="I4015" s="32" t="s">
        <v>2006</v>
      </c>
      <c r="J4015" s="35">
        <v>0</v>
      </c>
      <c r="K4015" s="35">
        <v>0</v>
      </c>
      <c r="L4015" s="35">
        <v>0</v>
      </c>
      <c r="M4015" s="35">
        <v>0</v>
      </c>
      <c r="N4015" s="32" t="s">
        <v>19</v>
      </c>
      <c r="O4015" s="32" t="s">
        <v>322</v>
      </c>
      <c r="P4015" s="32">
        <v>0</v>
      </c>
      <c r="Q4015" s="32"/>
    </row>
    <row r="4016" spans="1:17" x14ac:dyDescent="0.25">
      <c r="A4016" s="57">
        <v>42261.678891932868</v>
      </c>
      <c r="B4016" s="32"/>
      <c r="C4016" s="32" t="s">
        <v>1068</v>
      </c>
      <c r="D4016" s="32" t="s">
        <v>334</v>
      </c>
      <c r="E4016" s="32" t="s">
        <v>7403</v>
      </c>
      <c r="F4016" s="32" t="s">
        <v>7404</v>
      </c>
      <c r="G4016" s="32" t="s">
        <v>58</v>
      </c>
      <c r="H4016" s="32" t="s">
        <v>59</v>
      </c>
      <c r="I4016" s="32" t="s">
        <v>2006</v>
      </c>
      <c r="J4016" s="35">
        <v>0</v>
      </c>
      <c r="K4016" s="35">
        <v>0</v>
      </c>
      <c r="L4016" s="35">
        <v>0</v>
      </c>
      <c r="M4016" s="35">
        <v>0</v>
      </c>
      <c r="N4016" s="32" t="s">
        <v>19</v>
      </c>
      <c r="O4016" s="32" t="s">
        <v>322</v>
      </c>
      <c r="P4016" s="32">
        <v>0</v>
      </c>
      <c r="Q4016" s="32"/>
    </row>
    <row r="4017" spans="1:17" x14ac:dyDescent="0.25">
      <c r="A4017" s="57">
        <v>42261.679448726849</v>
      </c>
      <c r="B4017" s="32" t="s">
        <v>31</v>
      </c>
      <c r="C4017" s="32" t="s">
        <v>7405</v>
      </c>
      <c r="D4017" s="32" t="s">
        <v>7406</v>
      </c>
      <c r="E4017" s="32" t="s">
        <v>7407</v>
      </c>
      <c r="F4017" s="32" t="s">
        <v>7408</v>
      </c>
      <c r="G4017" s="32" t="s">
        <v>39</v>
      </c>
      <c r="H4017" s="32" t="s">
        <v>40</v>
      </c>
      <c r="I4017" s="32" t="s">
        <v>2013</v>
      </c>
      <c r="J4017" s="35">
        <v>500</v>
      </c>
      <c r="K4017" s="35">
        <v>0</v>
      </c>
      <c r="L4017" s="35">
        <v>0</v>
      </c>
      <c r="M4017" s="35">
        <v>0</v>
      </c>
      <c r="N4017" s="32" t="s">
        <v>17</v>
      </c>
      <c r="O4017" s="32" t="s">
        <v>41</v>
      </c>
      <c r="P4017" s="32">
        <v>1</v>
      </c>
      <c r="Q4017" s="32" t="s">
        <v>7409</v>
      </c>
    </row>
    <row r="4018" spans="1:17" x14ac:dyDescent="0.25">
      <c r="A4018" s="57">
        <v>42261.679448726849</v>
      </c>
      <c r="B4018" s="32" t="s">
        <v>31</v>
      </c>
      <c r="C4018" s="32" t="s">
        <v>7405</v>
      </c>
      <c r="D4018" s="32" t="s">
        <v>7406</v>
      </c>
      <c r="E4018" s="32" t="s">
        <v>7407</v>
      </c>
      <c r="F4018" s="32" t="s">
        <v>7408</v>
      </c>
      <c r="G4018" s="32" t="s">
        <v>390</v>
      </c>
      <c r="H4018" s="32" t="s">
        <v>389</v>
      </c>
      <c r="I4018" s="32" t="s">
        <v>2013</v>
      </c>
      <c r="J4018" s="35">
        <v>0</v>
      </c>
      <c r="K4018" s="35">
        <v>0</v>
      </c>
      <c r="L4018" s="35">
        <v>0</v>
      </c>
      <c r="M4018" s="35">
        <v>0</v>
      </c>
      <c r="N4018" s="32" t="s">
        <v>17</v>
      </c>
      <c r="O4018" s="32" t="s">
        <v>41</v>
      </c>
      <c r="P4018" s="32">
        <v>3.5</v>
      </c>
      <c r="Q4018" s="32" t="s">
        <v>7409</v>
      </c>
    </row>
    <row r="4019" spans="1:17" x14ac:dyDescent="0.25">
      <c r="A4019" s="57">
        <v>42261.681027777777</v>
      </c>
      <c r="B4019" s="32"/>
      <c r="C4019" s="32" t="s">
        <v>655</v>
      </c>
      <c r="D4019" s="32" t="s">
        <v>334</v>
      </c>
      <c r="E4019" s="32" t="s">
        <v>7410</v>
      </c>
      <c r="F4019" s="32" t="s">
        <v>7411</v>
      </c>
      <c r="G4019" s="32" t="s">
        <v>58</v>
      </c>
      <c r="H4019" s="32" t="s">
        <v>59</v>
      </c>
      <c r="I4019" s="32" t="s">
        <v>2006</v>
      </c>
      <c r="J4019" s="35">
        <v>0</v>
      </c>
      <c r="K4019" s="35">
        <v>0</v>
      </c>
      <c r="L4019" s="35">
        <v>0</v>
      </c>
      <c r="M4019" s="35">
        <v>0</v>
      </c>
      <c r="N4019" s="32" t="s">
        <v>19</v>
      </c>
      <c r="O4019" s="32" t="s">
        <v>322</v>
      </c>
      <c r="P4019" s="32">
        <v>0</v>
      </c>
      <c r="Q4019" s="32"/>
    </row>
    <row r="4020" spans="1:17" x14ac:dyDescent="0.25">
      <c r="A4020" s="57">
        <v>42261.68451053241</v>
      </c>
      <c r="B4020" s="32" t="s">
        <v>44</v>
      </c>
      <c r="C4020" s="32" t="s">
        <v>6271</v>
      </c>
      <c r="D4020" s="32" t="s">
        <v>4173</v>
      </c>
      <c r="E4020" s="32" t="s">
        <v>7412</v>
      </c>
      <c r="F4020" s="32" t="s">
        <v>7413</v>
      </c>
      <c r="G4020" s="32" t="s">
        <v>390</v>
      </c>
      <c r="H4020" s="32" t="s">
        <v>389</v>
      </c>
      <c r="I4020" s="32" t="s">
        <v>2050</v>
      </c>
      <c r="J4020" s="35">
        <v>7080</v>
      </c>
      <c r="K4020" s="35">
        <v>0</v>
      </c>
      <c r="L4020" s="35">
        <v>0</v>
      </c>
      <c r="M4020" s="35">
        <v>0</v>
      </c>
      <c r="N4020" s="32" t="s">
        <v>17</v>
      </c>
      <c r="O4020" s="32" t="s">
        <v>41</v>
      </c>
      <c r="P4020" s="32">
        <v>1</v>
      </c>
      <c r="Q4020" s="32" t="s">
        <v>7414</v>
      </c>
    </row>
    <row r="4021" spans="1:17" x14ac:dyDescent="0.25">
      <c r="A4021" s="57">
        <v>42261.68451053241</v>
      </c>
      <c r="B4021" s="32" t="s">
        <v>44</v>
      </c>
      <c r="C4021" s="32" t="s">
        <v>6271</v>
      </c>
      <c r="D4021" s="32" t="s">
        <v>4173</v>
      </c>
      <c r="E4021" s="32" t="s">
        <v>7412</v>
      </c>
      <c r="F4021" s="32" t="s">
        <v>7413</v>
      </c>
      <c r="G4021" s="32" t="s">
        <v>39</v>
      </c>
      <c r="H4021" s="32" t="s">
        <v>40</v>
      </c>
      <c r="I4021" s="32" t="s">
        <v>2050</v>
      </c>
      <c r="J4021" s="35">
        <v>0</v>
      </c>
      <c r="K4021" s="35">
        <v>0</v>
      </c>
      <c r="L4021" s="35">
        <v>0</v>
      </c>
      <c r="M4021" s="35">
        <v>0</v>
      </c>
      <c r="N4021" s="32" t="s">
        <v>17</v>
      </c>
      <c r="O4021" s="32" t="s">
        <v>41</v>
      </c>
      <c r="P4021" s="32">
        <v>2.5</v>
      </c>
      <c r="Q4021" s="32" t="s">
        <v>7414</v>
      </c>
    </row>
    <row r="4022" spans="1:17" x14ac:dyDescent="0.25">
      <c r="A4022" s="57">
        <v>42261.68451053241</v>
      </c>
      <c r="B4022" s="32" t="s">
        <v>44</v>
      </c>
      <c r="C4022" s="32" t="s">
        <v>6271</v>
      </c>
      <c r="D4022" s="32" t="s">
        <v>4173</v>
      </c>
      <c r="E4022" s="32" t="s">
        <v>7412</v>
      </c>
      <c r="F4022" s="32" t="s">
        <v>7413</v>
      </c>
      <c r="G4022" s="32" t="s">
        <v>39</v>
      </c>
      <c r="H4022" s="32" t="s">
        <v>40</v>
      </c>
      <c r="I4022" s="32" t="s">
        <v>2050</v>
      </c>
      <c r="J4022" s="35">
        <v>0</v>
      </c>
      <c r="K4022" s="35">
        <v>0</v>
      </c>
      <c r="L4022" s="35">
        <v>0</v>
      </c>
      <c r="M4022" s="35">
        <v>0</v>
      </c>
      <c r="N4022" s="32" t="s">
        <v>17</v>
      </c>
      <c r="O4022" s="32" t="s">
        <v>41</v>
      </c>
      <c r="P4022" s="32">
        <v>2.5</v>
      </c>
      <c r="Q4022" s="32" t="s">
        <v>7414</v>
      </c>
    </row>
    <row r="4023" spans="1:17" x14ac:dyDescent="0.25">
      <c r="A4023" s="57">
        <v>42261.68451053241</v>
      </c>
      <c r="B4023" s="32" t="s">
        <v>44</v>
      </c>
      <c r="C4023" s="32" t="s">
        <v>6271</v>
      </c>
      <c r="D4023" s="32" t="s">
        <v>4173</v>
      </c>
      <c r="E4023" s="32" t="s">
        <v>7412</v>
      </c>
      <c r="F4023" s="32" t="s">
        <v>7413</v>
      </c>
      <c r="G4023" s="32" t="s">
        <v>29</v>
      </c>
      <c r="H4023" s="32" t="s">
        <v>30</v>
      </c>
      <c r="I4023" s="32" t="s">
        <v>2050</v>
      </c>
      <c r="J4023" s="35">
        <v>0</v>
      </c>
      <c r="K4023" s="35">
        <v>0</v>
      </c>
      <c r="L4023" s="35">
        <v>0</v>
      </c>
      <c r="M4023" s="35">
        <v>8.1199999999999992</v>
      </c>
      <c r="N4023" s="32" t="s">
        <v>17</v>
      </c>
      <c r="O4023" s="32" t="s">
        <v>41</v>
      </c>
      <c r="P4023" s="32">
        <v>1</v>
      </c>
      <c r="Q4023" s="32" t="s">
        <v>7414</v>
      </c>
    </row>
    <row r="4024" spans="1:17" x14ac:dyDescent="0.25">
      <c r="A4024" s="57">
        <v>42261.68451053241</v>
      </c>
      <c r="B4024" s="32" t="s">
        <v>44</v>
      </c>
      <c r="C4024" s="32" t="s">
        <v>6271</v>
      </c>
      <c r="D4024" s="32" t="s">
        <v>4173</v>
      </c>
      <c r="E4024" s="32" t="s">
        <v>7412</v>
      </c>
      <c r="F4024" s="32" t="s">
        <v>7413</v>
      </c>
      <c r="G4024" s="32" t="s">
        <v>35</v>
      </c>
      <c r="H4024" s="32" t="s">
        <v>38</v>
      </c>
      <c r="I4024" s="32" t="s">
        <v>2050</v>
      </c>
      <c r="J4024" s="35">
        <v>0</v>
      </c>
      <c r="K4024" s="35">
        <v>0</v>
      </c>
      <c r="L4024" s="35">
        <v>0</v>
      </c>
      <c r="M4024" s="35">
        <v>13.86</v>
      </c>
      <c r="N4024" s="32" t="s">
        <v>17</v>
      </c>
      <c r="O4024" s="32" t="s">
        <v>41</v>
      </c>
      <c r="P4024" s="32">
        <v>1</v>
      </c>
      <c r="Q4024" s="32" t="s">
        <v>7414</v>
      </c>
    </row>
    <row r="4025" spans="1:17" x14ac:dyDescent="0.25">
      <c r="A4025" s="57">
        <v>42261.689292048613</v>
      </c>
      <c r="B4025" s="32"/>
      <c r="C4025" s="32" t="s">
        <v>345</v>
      </c>
      <c r="D4025" s="32" t="s">
        <v>334</v>
      </c>
      <c r="E4025" s="32" t="s">
        <v>7415</v>
      </c>
      <c r="F4025" s="32" t="s">
        <v>7416</v>
      </c>
      <c r="G4025" s="32" t="s">
        <v>58</v>
      </c>
      <c r="H4025" s="32" t="s">
        <v>59</v>
      </c>
      <c r="I4025" s="32" t="s">
        <v>2006</v>
      </c>
      <c r="J4025" s="35">
        <v>0</v>
      </c>
      <c r="K4025" s="35">
        <v>0</v>
      </c>
      <c r="L4025" s="35">
        <v>0</v>
      </c>
      <c r="M4025" s="35">
        <v>0</v>
      </c>
      <c r="N4025" s="32" t="s">
        <v>19</v>
      </c>
      <c r="O4025" s="32" t="s">
        <v>322</v>
      </c>
      <c r="P4025" s="32">
        <v>0</v>
      </c>
      <c r="Q4025" s="32"/>
    </row>
    <row r="4026" spans="1:17" x14ac:dyDescent="0.25">
      <c r="A4026" s="57">
        <v>42261.691763738425</v>
      </c>
      <c r="B4026" s="32"/>
      <c r="C4026" s="32" t="s">
        <v>345</v>
      </c>
      <c r="D4026" s="32" t="s">
        <v>334</v>
      </c>
      <c r="E4026" s="32" t="s">
        <v>7417</v>
      </c>
      <c r="F4026" s="32" t="s">
        <v>7418</v>
      </c>
      <c r="G4026" s="32" t="s">
        <v>58</v>
      </c>
      <c r="H4026" s="32" t="s">
        <v>59</v>
      </c>
      <c r="I4026" s="32" t="s">
        <v>2006</v>
      </c>
      <c r="J4026" s="35">
        <v>0</v>
      </c>
      <c r="K4026" s="35">
        <v>0</v>
      </c>
      <c r="L4026" s="35">
        <v>0</v>
      </c>
      <c r="M4026" s="35">
        <v>0</v>
      </c>
      <c r="N4026" s="32" t="s">
        <v>19</v>
      </c>
      <c r="O4026" s="32" t="s">
        <v>322</v>
      </c>
      <c r="P4026" s="32">
        <v>0</v>
      </c>
      <c r="Q4026" s="32"/>
    </row>
    <row r="4027" spans="1:17" x14ac:dyDescent="0.25">
      <c r="A4027" s="57">
        <v>42261.700157638887</v>
      </c>
      <c r="B4027" s="32" t="s">
        <v>36</v>
      </c>
      <c r="C4027" s="32" t="s">
        <v>7419</v>
      </c>
      <c r="D4027" s="32" t="s">
        <v>7420</v>
      </c>
      <c r="E4027" s="32" t="s">
        <v>7421</v>
      </c>
      <c r="F4027" s="32" t="s">
        <v>7422</v>
      </c>
      <c r="G4027" s="32" t="s">
        <v>527</v>
      </c>
      <c r="H4027" s="32" t="s">
        <v>526</v>
      </c>
      <c r="I4027" s="32" t="s">
        <v>4744</v>
      </c>
      <c r="J4027" s="35">
        <v>5200</v>
      </c>
      <c r="K4027" s="35">
        <v>0</v>
      </c>
      <c r="L4027" s="35">
        <v>0</v>
      </c>
      <c r="M4027" s="35">
        <v>0</v>
      </c>
      <c r="N4027" s="32" t="s">
        <v>17</v>
      </c>
      <c r="O4027" s="32" t="s">
        <v>41</v>
      </c>
      <c r="P4027" s="32">
        <v>1</v>
      </c>
      <c r="Q4027" s="32" t="s">
        <v>7423</v>
      </c>
    </row>
    <row r="4028" spans="1:17" x14ac:dyDescent="0.25">
      <c r="A4028" s="57">
        <v>42261.740109143517</v>
      </c>
      <c r="B4028" s="32"/>
      <c r="C4028" s="32" t="s">
        <v>375</v>
      </c>
      <c r="D4028" s="32" t="s">
        <v>334</v>
      </c>
      <c r="E4028" s="32" t="s">
        <v>7424</v>
      </c>
      <c r="F4028" s="32" t="s">
        <v>7425</v>
      </c>
      <c r="G4028" s="32" t="s">
        <v>58</v>
      </c>
      <c r="H4028" s="32" t="s">
        <v>59</v>
      </c>
      <c r="I4028" s="32" t="s">
        <v>2006</v>
      </c>
      <c r="J4028" s="35">
        <v>0</v>
      </c>
      <c r="K4028" s="35">
        <v>0</v>
      </c>
      <c r="L4028" s="35">
        <v>0</v>
      </c>
      <c r="M4028" s="35">
        <v>0</v>
      </c>
      <c r="N4028" s="32" t="s">
        <v>19</v>
      </c>
      <c r="O4028" s="32" t="s">
        <v>322</v>
      </c>
      <c r="P4028" s="32">
        <v>0</v>
      </c>
      <c r="Q4028" s="32"/>
    </row>
    <row r="4029" spans="1:17" x14ac:dyDescent="0.25">
      <c r="A4029" s="57">
        <v>42261.744620451391</v>
      </c>
      <c r="B4029" s="32"/>
      <c r="C4029" s="32" t="s">
        <v>2475</v>
      </c>
      <c r="D4029" s="32" t="s">
        <v>334</v>
      </c>
      <c r="E4029" s="32" t="s">
        <v>7426</v>
      </c>
      <c r="F4029" s="32" t="s">
        <v>7427</v>
      </c>
      <c r="G4029" s="32" t="s">
        <v>58</v>
      </c>
      <c r="H4029" s="32" t="s">
        <v>59</v>
      </c>
      <c r="I4029" s="32" t="s">
        <v>2006</v>
      </c>
      <c r="J4029" s="35">
        <v>0</v>
      </c>
      <c r="K4029" s="35">
        <v>0</v>
      </c>
      <c r="L4029" s="35">
        <v>0</v>
      </c>
      <c r="M4029" s="35">
        <v>0</v>
      </c>
      <c r="N4029" s="32" t="s">
        <v>19</v>
      </c>
      <c r="O4029" s="32" t="s">
        <v>322</v>
      </c>
      <c r="P4029" s="32">
        <v>0</v>
      </c>
      <c r="Q4029" s="32"/>
    </row>
    <row r="4030" spans="1:17" x14ac:dyDescent="0.25">
      <c r="A4030" s="57">
        <v>42261.74759540509</v>
      </c>
      <c r="B4030" s="32"/>
      <c r="C4030" s="32" t="s">
        <v>4989</v>
      </c>
      <c r="D4030" s="32" t="s">
        <v>334</v>
      </c>
      <c r="E4030" s="32" t="s">
        <v>7428</v>
      </c>
      <c r="F4030" s="32" t="s">
        <v>7429</v>
      </c>
      <c r="G4030" s="32" t="s">
        <v>58</v>
      </c>
      <c r="H4030" s="32" t="s">
        <v>59</v>
      </c>
      <c r="I4030" s="32" t="s">
        <v>2006</v>
      </c>
      <c r="J4030" s="35">
        <v>0</v>
      </c>
      <c r="K4030" s="35">
        <v>0</v>
      </c>
      <c r="L4030" s="35">
        <v>0</v>
      </c>
      <c r="M4030" s="35">
        <v>0</v>
      </c>
      <c r="N4030" s="32" t="s">
        <v>19</v>
      </c>
      <c r="O4030" s="32" t="s">
        <v>322</v>
      </c>
      <c r="P4030" s="32">
        <v>0</v>
      </c>
      <c r="Q4030" s="32"/>
    </row>
    <row r="4031" spans="1:17" hidden="1" x14ac:dyDescent="0.25">
      <c r="A4031" s="57">
        <v>42261.751156331018</v>
      </c>
      <c r="B4031" s="32" t="s">
        <v>21</v>
      </c>
      <c r="C4031" s="32" t="s">
        <v>5081</v>
      </c>
      <c r="D4031" s="32" t="s">
        <v>5082</v>
      </c>
      <c r="E4031" s="32" t="s">
        <v>5273</v>
      </c>
      <c r="F4031" s="32" t="s">
        <v>9351</v>
      </c>
      <c r="G4031" s="32" t="s">
        <v>2821</v>
      </c>
      <c r="H4031" s="32" t="s">
        <v>2822</v>
      </c>
      <c r="I4031" s="32" t="s">
        <v>4605</v>
      </c>
      <c r="J4031" s="35">
        <v>44.87</v>
      </c>
      <c r="K4031" s="35">
        <v>0</v>
      </c>
      <c r="L4031" s="35">
        <v>0</v>
      </c>
      <c r="M4031" s="35">
        <v>0</v>
      </c>
      <c r="N4031" s="32" t="s">
        <v>2197</v>
      </c>
      <c r="O4031" s="32" t="s">
        <v>18</v>
      </c>
      <c r="P4031" s="32">
        <v>1</v>
      </c>
      <c r="Q4031" s="32" t="s">
        <v>5274</v>
      </c>
    </row>
    <row r="4032" spans="1:17" hidden="1" x14ac:dyDescent="0.25">
      <c r="A4032" s="57">
        <v>42261.751156331018</v>
      </c>
      <c r="B4032" s="32" t="s">
        <v>21</v>
      </c>
      <c r="C4032" s="32" t="s">
        <v>5081</v>
      </c>
      <c r="D4032" s="32" t="s">
        <v>5082</v>
      </c>
      <c r="E4032" s="32" t="s">
        <v>5273</v>
      </c>
      <c r="F4032" s="32" t="s">
        <v>9351</v>
      </c>
      <c r="G4032" s="32" t="s">
        <v>3086</v>
      </c>
      <c r="H4032" s="32" t="s">
        <v>4718</v>
      </c>
      <c r="I4032" s="32" t="s">
        <v>4605</v>
      </c>
      <c r="J4032" s="35">
        <v>10.82</v>
      </c>
      <c r="K4032" s="35">
        <v>0</v>
      </c>
      <c r="L4032" s="35">
        <v>0</v>
      </c>
      <c r="M4032" s="35">
        <v>0</v>
      </c>
      <c r="N4032" s="32" t="s">
        <v>2197</v>
      </c>
      <c r="O4032" s="32" t="s">
        <v>18</v>
      </c>
      <c r="P4032" s="32">
        <v>1</v>
      </c>
      <c r="Q4032" s="32" t="s">
        <v>5274</v>
      </c>
    </row>
    <row r="4033" spans="1:17" hidden="1" x14ac:dyDescent="0.25">
      <c r="A4033" s="57">
        <v>42261.751156331018</v>
      </c>
      <c r="B4033" s="32" t="s">
        <v>21</v>
      </c>
      <c r="C4033" s="32" t="s">
        <v>5081</v>
      </c>
      <c r="D4033" s="32" t="s">
        <v>5082</v>
      </c>
      <c r="E4033" s="32" t="s">
        <v>5273</v>
      </c>
      <c r="F4033" s="32" t="s">
        <v>9351</v>
      </c>
      <c r="G4033" s="32" t="s">
        <v>3379</v>
      </c>
      <c r="H4033" s="32" t="s">
        <v>3380</v>
      </c>
      <c r="I4033" s="32" t="s">
        <v>4605</v>
      </c>
      <c r="J4033" s="35">
        <v>75.92</v>
      </c>
      <c r="K4033" s="35">
        <v>0</v>
      </c>
      <c r="L4033" s="35">
        <v>0</v>
      </c>
      <c r="M4033" s="35">
        <v>0</v>
      </c>
      <c r="N4033" s="32" t="s">
        <v>2197</v>
      </c>
      <c r="O4033" s="32" t="s">
        <v>18</v>
      </c>
      <c r="P4033" s="32">
        <v>4</v>
      </c>
      <c r="Q4033" s="32" t="s">
        <v>5274</v>
      </c>
    </row>
    <row r="4034" spans="1:17" hidden="1" x14ac:dyDescent="0.25">
      <c r="A4034" s="57">
        <v>42261.751156331018</v>
      </c>
      <c r="B4034" s="32" t="s">
        <v>21</v>
      </c>
      <c r="C4034" s="32" t="s">
        <v>5081</v>
      </c>
      <c r="D4034" s="32" t="s">
        <v>5082</v>
      </c>
      <c r="E4034" s="32" t="s">
        <v>5273</v>
      </c>
      <c r="F4034" s="32" t="s">
        <v>9351</v>
      </c>
      <c r="G4034" s="32" t="s">
        <v>3095</v>
      </c>
      <c r="H4034" s="32" t="s">
        <v>4978</v>
      </c>
      <c r="I4034" s="32" t="s">
        <v>4605</v>
      </c>
      <c r="J4034" s="35">
        <v>45.44</v>
      </c>
      <c r="K4034" s="35">
        <v>0</v>
      </c>
      <c r="L4034" s="35">
        <v>0</v>
      </c>
      <c r="M4034" s="35">
        <v>0</v>
      </c>
      <c r="N4034" s="32" t="s">
        <v>2197</v>
      </c>
      <c r="O4034" s="32" t="s">
        <v>18</v>
      </c>
      <c r="P4034" s="32">
        <v>4</v>
      </c>
      <c r="Q4034" s="32" t="s">
        <v>5274</v>
      </c>
    </row>
    <row r="4035" spans="1:17" hidden="1" x14ac:dyDescent="0.25">
      <c r="A4035" s="57">
        <v>42261.754206365738</v>
      </c>
      <c r="B4035" s="32" t="s">
        <v>21</v>
      </c>
      <c r="C4035" s="32" t="s">
        <v>5081</v>
      </c>
      <c r="D4035" s="32" t="s">
        <v>5082</v>
      </c>
      <c r="E4035" s="32" t="s">
        <v>5270</v>
      </c>
      <c r="F4035" s="32" t="s">
        <v>9352</v>
      </c>
      <c r="G4035" s="32" t="s">
        <v>2821</v>
      </c>
      <c r="H4035" s="32" t="s">
        <v>2822</v>
      </c>
      <c r="I4035" s="32" t="s">
        <v>4605</v>
      </c>
      <c r="J4035" s="35">
        <v>44.87</v>
      </c>
      <c r="K4035" s="35">
        <v>0</v>
      </c>
      <c r="L4035" s="35">
        <v>0</v>
      </c>
      <c r="M4035" s="35">
        <v>0</v>
      </c>
      <c r="N4035" s="32" t="s">
        <v>2197</v>
      </c>
      <c r="O4035" s="32" t="s">
        <v>18</v>
      </c>
      <c r="P4035" s="32">
        <v>1</v>
      </c>
      <c r="Q4035" s="32" t="s">
        <v>5271</v>
      </c>
    </row>
    <row r="4036" spans="1:17" hidden="1" x14ac:dyDescent="0.25">
      <c r="A4036" s="57">
        <v>42261.754206365738</v>
      </c>
      <c r="B4036" s="32" t="s">
        <v>21</v>
      </c>
      <c r="C4036" s="32" t="s">
        <v>5081</v>
      </c>
      <c r="D4036" s="32" t="s">
        <v>5082</v>
      </c>
      <c r="E4036" s="32" t="s">
        <v>5270</v>
      </c>
      <c r="F4036" s="32" t="s">
        <v>9352</v>
      </c>
      <c r="G4036" s="32" t="s">
        <v>3086</v>
      </c>
      <c r="H4036" s="32" t="s">
        <v>4718</v>
      </c>
      <c r="I4036" s="32" t="s">
        <v>4605</v>
      </c>
      <c r="J4036" s="35">
        <v>10.82</v>
      </c>
      <c r="K4036" s="35">
        <v>0</v>
      </c>
      <c r="L4036" s="35">
        <v>0</v>
      </c>
      <c r="M4036" s="35">
        <v>0</v>
      </c>
      <c r="N4036" s="32" t="s">
        <v>2197</v>
      </c>
      <c r="O4036" s="32" t="s">
        <v>18</v>
      </c>
      <c r="P4036" s="32">
        <v>1</v>
      </c>
      <c r="Q4036" s="32" t="s">
        <v>5271</v>
      </c>
    </row>
    <row r="4037" spans="1:17" hidden="1" x14ac:dyDescent="0.25">
      <c r="A4037" s="57">
        <v>42261.754206365738</v>
      </c>
      <c r="B4037" s="32" t="s">
        <v>21</v>
      </c>
      <c r="C4037" s="32" t="s">
        <v>5081</v>
      </c>
      <c r="D4037" s="32" t="s">
        <v>5082</v>
      </c>
      <c r="E4037" s="32" t="s">
        <v>5270</v>
      </c>
      <c r="F4037" s="32" t="s">
        <v>9352</v>
      </c>
      <c r="G4037" s="32" t="s">
        <v>3379</v>
      </c>
      <c r="H4037" s="32" t="s">
        <v>3380</v>
      </c>
      <c r="I4037" s="32" t="s">
        <v>4605</v>
      </c>
      <c r="J4037" s="35">
        <v>18.98</v>
      </c>
      <c r="K4037" s="35">
        <v>0</v>
      </c>
      <c r="L4037" s="35">
        <v>0</v>
      </c>
      <c r="M4037" s="35">
        <v>0</v>
      </c>
      <c r="N4037" s="32" t="s">
        <v>2197</v>
      </c>
      <c r="O4037" s="32" t="s">
        <v>18</v>
      </c>
      <c r="P4037" s="32">
        <v>1</v>
      </c>
      <c r="Q4037" s="32" t="s">
        <v>5271</v>
      </c>
    </row>
    <row r="4038" spans="1:17" hidden="1" x14ac:dyDescent="0.25">
      <c r="A4038" s="57">
        <v>42261.754206365738</v>
      </c>
      <c r="B4038" s="32" t="s">
        <v>21</v>
      </c>
      <c r="C4038" s="32" t="s">
        <v>5081</v>
      </c>
      <c r="D4038" s="32" t="s">
        <v>5082</v>
      </c>
      <c r="E4038" s="32" t="s">
        <v>5270</v>
      </c>
      <c r="F4038" s="32" t="s">
        <v>9352</v>
      </c>
      <c r="G4038" s="32" t="s">
        <v>3095</v>
      </c>
      <c r="H4038" s="32" t="s">
        <v>4978</v>
      </c>
      <c r="I4038" s="32" t="s">
        <v>4605</v>
      </c>
      <c r="J4038" s="35">
        <v>11.36</v>
      </c>
      <c r="K4038" s="35">
        <v>0</v>
      </c>
      <c r="L4038" s="35">
        <v>0</v>
      </c>
      <c r="M4038" s="35">
        <v>0</v>
      </c>
      <c r="N4038" s="32" t="s">
        <v>2197</v>
      </c>
      <c r="O4038" s="32" t="s">
        <v>18</v>
      </c>
      <c r="P4038" s="32">
        <v>1</v>
      </c>
      <c r="Q4038" s="32" t="s">
        <v>5271</v>
      </c>
    </row>
    <row r="4039" spans="1:17" hidden="1" x14ac:dyDescent="0.25">
      <c r="A4039" s="57">
        <v>42261.754206365738</v>
      </c>
      <c r="B4039" s="32" t="s">
        <v>21</v>
      </c>
      <c r="C4039" s="32" t="s">
        <v>5081</v>
      </c>
      <c r="D4039" s="32" t="s">
        <v>5082</v>
      </c>
      <c r="E4039" s="32" t="s">
        <v>5270</v>
      </c>
      <c r="F4039" s="32" t="s">
        <v>9352</v>
      </c>
      <c r="G4039" s="32" t="s">
        <v>3049</v>
      </c>
      <c r="H4039" s="32" t="s">
        <v>3050</v>
      </c>
      <c r="I4039" s="32" t="s">
        <v>4605</v>
      </c>
      <c r="J4039" s="35">
        <v>943.08</v>
      </c>
      <c r="K4039" s="35">
        <v>0</v>
      </c>
      <c r="L4039" s="35">
        <v>0</v>
      </c>
      <c r="M4039" s="35">
        <v>0</v>
      </c>
      <c r="N4039" s="32" t="s">
        <v>2197</v>
      </c>
      <c r="O4039" s="32" t="s">
        <v>18</v>
      </c>
      <c r="P4039" s="32">
        <v>29</v>
      </c>
      <c r="Q4039" s="32" t="s">
        <v>5271</v>
      </c>
    </row>
    <row r="4040" spans="1:17" hidden="1" x14ac:dyDescent="0.25">
      <c r="A4040" s="57">
        <v>42261.754206365738</v>
      </c>
      <c r="B4040" s="32" t="s">
        <v>21</v>
      </c>
      <c r="C4040" s="32" t="s">
        <v>5081</v>
      </c>
      <c r="D4040" s="32" t="s">
        <v>5082</v>
      </c>
      <c r="E4040" s="32" t="s">
        <v>5270</v>
      </c>
      <c r="F4040" s="32" t="s">
        <v>9352</v>
      </c>
      <c r="G4040" s="32" t="s">
        <v>3456</v>
      </c>
      <c r="H4040" s="32" t="s">
        <v>3457</v>
      </c>
      <c r="I4040" s="32" t="s">
        <v>4605</v>
      </c>
      <c r="J4040" s="35">
        <v>113.39</v>
      </c>
      <c r="K4040" s="35">
        <v>0</v>
      </c>
      <c r="L4040" s="35">
        <v>0</v>
      </c>
      <c r="M4040" s="35">
        <v>0</v>
      </c>
      <c r="N4040" s="32" t="s">
        <v>2197</v>
      </c>
      <c r="O4040" s="32" t="s">
        <v>18</v>
      </c>
      <c r="P4040" s="32">
        <v>29</v>
      </c>
      <c r="Q4040" s="32" t="s">
        <v>5271</v>
      </c>
    </row>
    <row r="4041" spans="1:17" hidden="1" x14ac:dyDescent="0.25">
      <c r="A4041" s="57">
        <v>42261.755954479166</v>
      </c>
      <c r="B4041" s="32" t="s">
        <v>21</v>
      </c>
      <c r="C4041" s="32" t="s">
        <v>5081</v>
      </c>
      <c r="D4041" s="32" t="s">
        <v>5082</v>
      </c>
      <c r="E4041" s="32" t="s">
        <v>9353</v>
      </c>
      <c r="F4041" s="32" t="s">
        <v>9354</v>
      </c>
      <c r="G4041" s="32" t="s">
        <v>3372</v>
      </c>
      <c r="H4041" s="32" t="s">
        <v>3373</v>
      </c>
      <c r="I4041" s="32" t="s">
        <v>4605</v>
      </c>
      <c r="J4041" s="35">
        <v>314.08999999999997</v>
      </c>
      <c r="K4041" s="35">
        <v>0</v>
      </c>
      <c r="L4041" s="35">
        <v>0</v>
      </c>
      <c r="M4041" s="35">
        <v>0</v>
      </c>
      <c r="N4041" s="32" t="s">
        <v>2197</v>
      </c>
      <c r="O4041" s="32" t="s">
        <v>18</v>
      </c>
      <c r="P4041" s="32">
        <v>7</v>
      </c>
      <c r="Q4041" s="32" t="s">
        <v>9355</v>
      </c>
    </row>
    <row r="4042" spans="1:17" hidden="1" x14ac:dyDescent="0.25">
      <c r="A4042" s="57">
        <v>42261.755954479166</v>
      </c>
      <c r="B4042" s="32" t="s">
        <v>21</v>
      </c>
      <c r="C4042" s="32" t="s">
        <v>5081</v>
      </c>
      <c r="D4042" s="32" t="s">
        <v>5082</v>
      </c>
      <c r="E4042" s="32" t="s">
        <v>9353</v>
      </c>
      <c r="F4042" s="32" t="s">
        <v>9354</v>
      </c>
      <c r="G4042" s="32" t="s">
        <v>3086</v>
      </c>
      <c r="H4042" s="32" t="s">
        <v>4718</v>
      </c>
      <c r="I4042" s="32" t="s">
        <v>4605</v>
      </c>
      <c r="J4042" s="35">
        <v>75.739999999999995</v>
      </c>
      <c r="K4042" s="35">
        <v>0</v>
      </c>
      <c r="L4042" s="35">
        <v>0</v>
      </c>
      <c r="M4042" s="35">
        <v>0</v>
      </c>
      <c r="N4042" s="32" t="s">
        <v>2197</v>
      </c>
      <c r="O4042" s="32" t="s">
        <v>18</v>
      </c>
      <c r="P4042" s="32">
        <v>7</v>
      </c>
      <c r="Q4042" s="32" t="s">
        <v>9355</v>
      </c>
    </row>
    <row r="4043" spans="1:17" hidden="1" x14ac:dyDescent="0.25">
      <c r="A4043" s="57">
        <v>42261.755954479166</v>
      </c>
      <c r="B4043" s="32" t="s">
        <v>21</v>
      </c>
      <c r="C4043" s="32" t="s">
        <v>5081</v>
      </c>
      <c r="D4043" s="32" t="s">
        <v>5082</v>
      </c>
      <c r="E4043" s="32" t="s">
        <v>9353</v>
      </c>
      <c r="F4043" s="32" t="s">
        <v>9354</v>
      </c>
      <c r="G4043" s="32" t="s">
        <v>3379</v>
      </c>
      <c r="H4043" s="32" t="s">
        <v>3380</v>
      </c>
      <c r="I4043" s="32" t="s">
        <v>4605</v>
      </c>
      <c r="J4043" s="35">
        <v>151.84</v>
      </c>
      <c r="K4043" s="35">
        <v>0</v>
      </c>
      <c r="L4043" s="35">
        <v>0</v>
      </c>
      <c r="M4043" s="35">
        <v>0</v>
      </c>
      <c r="N4043" s="32" t="s">
        <v>2197</v>
      </c>
      <c r="O4043" s="32" t="s">
        <v>18</v>
      </c>
      <c r="P4043" s="32">
        <v>8</v>
      </c>
      <c r="Q4043" s="32" t="s">
        <v>9355</v>
      </c>
    </row>
    <row r="4044" spans="1:17" hidden="1" x14ac:dyDescent="0.25">
      <c r="A4044" s="57">
        <v>42261.755954479166</v>
      </c>
      <c r="B4044" s="32" t="s">
        <v>21</v>
      </c>
      <c r="C4044" s="32" t="s">
        <v>5081</v>
      </c>
      <c r="D4044" s="32" t="s">
        <v>5082</v>
      </c>
      <c r="E4044" s="32" t="s">
        <v>9353</v>
      </c>
      <c r="F4044" s="32" t="s">
        <v>9354</v>
      </c>
      <c r="G4044" s="32" t="s">
        <v>3095</v>
      </c>
      <c r="H4044" s="32" t="s">
        <v>4978</v>
      </c>
      <c r="I4044" s="32" t="s">
        <v>4605</v>
      </c>
      <c r="J4044" s="35">
        <v>90.88</v>
      </c>
      <c r="K4044" s="35">
        <v>0</v>
      </c>
      <c r="L4044" s="35">
        <v>0</v>
      </c>
      <c r="M4044" s="35">
        <v>0</v>
      </c>
      <c r="N4044" s="32" t="s">
        <v>2197</v>
      </c>
      <c r="O4044" s="32" t="s">
        <v>18</v>
      </c>
      <c r="P4044" s="32">
        <v>8</v>
      </c>
      <c r="Q4044" s="32" t="s">
        <v>9355</v>
      </c>
    </row>
    <row r="4045" spans="1:17" hidden="1" x14ac:dyDescent="0.25">
      <c r="A4045" s="57">
        <v>42261.755954479166</v>
      </c>
      <c r="B4045" s="32" t="s">
        <v>21</v>
      </c>
      <c r="C4045" s="32" t="s">
        <v>5081</v>
      </c>
      <c r="D4045" s="32" t="s">
        <v>5082</v>
      </c>
      <c r="E4045" s="32" t="s">
        <v>9353</v>
      </c>
      <c r="F4045" s="32" t="s">
        <v>9354</v>
      </c>
      <c r="G4045" s="32" t="s">
        <v>3049</v>
      </c>
      <c r="H4045" s="32" t="s">
        <v>3050</v>
      </c>
      <c r="I4045" s="32" t="s">
        <v>4605</v>
      </c>
      <c r="J4045" s="35">
        <v>1040.6400000000001</v>
      </c>
      <c r="K4045" s="35">
        <v>0</v>
      </c>
      <c r="L4045" s="35">
        <v>0</v>
      </c>
      <c r="M4045" s="35">
        <v>0</v>
      </c>
      <c r="N4045" s="32" t="s">
        <v>2197</v>
      </c>
      <c r="O4045" s="32" t="s">
        <v>18</v>
      </c>
      <c r="P4045" s="32">
        <v>32</v>
      </c>
      <c r="Q4045" s="32" t="s">
        <v>9355</v>
      </c>
    </row>
    <row r="4046" spans="1:17" hidden="1" x14ac:dyDescent="0.25">
      <c r="A4046" s="57">
        <v>42261.755954479166</v>
      </c>
      <c r="B4046" s="32" t="s">
        <v>21</v>
      </c>
      <c r="C4046" s="32" t="s">
        <v>5081</v>
      </c>
      <c r="D4046" s="32" t="s">
        <v>5082</v>
      </c>
      <c r="E4046" s="32" t="s">
        <v>9353</v>
      </c>
      <c r="F4046" s="32" t="s">
        <v>9354</v>
      </c>
      <c r="G4046" s="32" t="s">
        <v>3456</v>
      </c>
      <c r="H4046" s="32" t="s">
        <v>3457</v>
      </c>
      <c r="I4046" s="32" t="s">
        <v>4605</v>
      </c>
      <c r="J4046" s="35">
        <v>125.12</v>
      </c>
      <c r="K4046" s="35">
        <v>0</v>
      </c>
      <c r="L4046" s="35">
        <v>0</v>
      </c>
      <c r="M4046" s="35">
        <v>0</v>
      </c>
      <c r="N4046" s="32" t="s">
        <v>2197</v>
      </c>
      <c r="O4046" s="32" t="s">
        <v>18</v>
      </c>
      <c r="P4046" s="32">
        <v>32</v>
      </c>
      <c r="Q4046" s="32" t="s">
        <v>9355</v>
      </c>
    </row>
    <row r="4047" spans="1:17" hidden="1" x14ac:dyDescent="0.25">
      <c r="A4047" s="57">
        <v>42261.756008912038</v>
      </c>
      <c r="B4047" s="32" t="s">
        <v>21</v>
      </c>
      <c r="C4047" s="32" t="s">
        <v>5081</v>
      </c>
      <c r="D4047" s="32" t="s">
        <v>5082</v>
      </c>
      <c r="E4047" s="32" t="s">
        <v>9353</v>
      </c>
      <c r="F4047" s="32" t="s">
        <v>9356</v>
      </c>
      <c r="G4047" s="32" t="s">
        <v>3372</v>
      </c>
      <c r="H4047" s="32" t="s">
        <v>3373</v>
      </c>
      <c r="I4047" s="32" t="s">
        <v>4605</v>
      </c>
      <c r="J4047" s="35">
        <v>314.08999999999997</v>
      </c>
      <c r="K4047" s="35">
        <v>0</v>
      </c>
      <c r="L4047" s="35">
        <v>0</v>
      </c>
      <c r="M4047" s="35">
        <v>0</v>
      </c>
      <c r="N4047" s="32" t="s">
        <v>2197</v>
      </c>
      <c r="O4047" s="32" t="s">
        <v>18</v>
      </c>
      <c r="P4047" s="32">
        <v>7</v>
      </c>
      <c r="Q4047" s="32" t="s">
        <v>9355</v>
      </c>
    </row>
    <row r="4048" spans="1:17" hidden="1" x14ac:dyDescent="0.25">
      <c r="A4048" s="57">
        <v>42261.756008912038</v>
      </c>
      <c r="B4048" s="32" t="s">
        <v>21</v>
      </c>
      <c r="C4048" s="32" t="s">
        <v>5081</v>
      </c>
      <c r="D4048" s="32" t="s">
        <v>5082</v>
      </c>
      <c r="E4048" s="32" t="s">
        <v>9353</v>
      </c>
      <c r="F4048" s="32" t="s">
        <v>9356</v>
      </c>
      <c r="G4048" s="32" t="s">
        <v>3086</v>
      </c>
      <c r="H4048" s="32" t="s">
        <v>4718</v>
      </c>
      <c r="I4048" s="32" t="s">
        <v>4605</v>
      </c>
      <c r="J4048" s="35">
        <v>75.739999999999995</v>
      </c>
      <c r="K4048" s="35">
        <v>0</v>
      </c>
      <c r="L4048" s="35">
        <v>0</v>
      </c>
      <c r="M4048" s="35">
        <v>0</v>
      </c>
      <c r="N4048" s="32" t="s">
        <v>2197</v>
      </c>
      <c r="O4048" s="32" t="s">
        <v>18</v>
      </c>
      <c r="P4048" s="32">
        <v>7</v>
      </c>
      <c r="Q4048" s="32" t="s">
        <v>9355</v>
      </c>
    </row>
    <row r="4049" spans="1:17" hidden="1" x14ac:dyDescent="0.25">
      <c r="A4049" s="57">
        <v>42261.756008912038</v>
      </c>
      <c r="B4049" s="32" t="s">
        <v>21</v>
      </c>
      <c r="C4049" s="32" t="s">
        <v>5081</v>
      </c>
      <c r="D4049" s="32" t="s">
        <v>5082</v>
      </c>
      <c r="E4049" s="32" t="s">
        <v>9353</v>
      </c>
      <c r="F4049" s="32" t="s">
        <v>9356</v>
      </c>
      <c r="G4049" s="32" t="s">
        <v>3379</v>
      </c>
      <c r="H4049" s="32" t="s">
        <v>3380</v>
      </c>
      <c r="I4049" s="32" t="s">
        <v>4605</v>
      </c>
      <c r="J4049" s="35">
        <v>151.84</v>
      </c>
      <c r="K4049" s="35">
        <v>0</v>
      </c>
      <c r="L4049" s="35">
        <v>0</v>
      </c>
      <c r="M4049" s="35">
        <v>0</v>
      </c>
      <c r="N4049" s="32" t="s">
        <v>2197</v>
      </c>
      <c r="O4049" s="32" t="s">
        <v>18</v>
      </c>
      <c r="P4049" s="32">
        <v>8</v>
      </c>
      <c r="Q4049" s="32" t="s">
        <v>9355</v>
      </c>
    </row>
    <row r="4050" spans="1:17" hidden="1" x14ac:dyDescent="0.25">
      <c r="A4050" s="57">
        <v>42261.756008912038</v>
      </c>
      <c r="B4050" s="32" t="s">
        <v>21</v>
      </c>
      <c r="C4050" s="32" t="s">
        <v>5081</v>
      </c>
      <c r="D4050" s="32" t="s">
        <v>5082</v>
      </c>
      <c r="E4050" s="32" t="s">
        <v>9353</v>
      </c>
      <c r="F4050" s="32" t="s">
        <v>9356</v>
      </c>
      <c r="G4050" s="32" t="s">
        <v>3095</v>
      </c>
      <c r="H4050" s="32" t="s">
        <v>4978</v>
      </c>
      <c r="I4050" s="32" t="s">
        <v>4605</v>
      </c>
      <c r="J4050" s="35">
        <v>90.88</v>
      </c>
      <c r="K4050" s="35">
        <v>0</v>
      </c>
      <c r="L4050" s="35">
        <v>0</v>
      </c>
      <c r="M4050" s="35">
        <v>0</v>
      </c>
      <c r="N4050" s="32" t="s">
        <v>2197</v>
      </c>
      <c r="O4050" s="32" t="s">
        <v>18</v>
      </c>
      <c r="P4050" s="32">
        <v>8</v>
      </c>
      <c r="Q4050" s="32" t="s">
        <v>9355</v>
      </c>
    </row>
    <row r="4051" spans="1:17" hidden="1" x14ac:dyDescent="0.25">
      <c r="A4051" s="57">
        <v>42261.756008912038</v>
      </c>
      <c r="B4051" s="32" t="s">
        <v>21</v>
      </c>
      <c r="C4051" s="32" t="s">
        <v>5081</v>
      </c>
      <c r="D4051" s="32" t="s">
        <v>5082</v>
      </c>
      <c r="E4051" s="32" t="s">
        <v>9353</v>
      </c>
      <c r="F4051" s="32" t="s">
        <v>9356</v>
      </c>
      <c r="G4051" s="32" t="s">
        <v>3049</v>
      </c>
      <c r="H4051" s="32" t="s">
        <v>3050</v>
      </c>
      <c r="I4051" s="32" t="s">
        <v>4605</v>
      </c>
      <c r="J4051" s="35">
        <v>1040.6400000000001</v>
      </c>
      <c r="K4051" s="35">
        <v>0</v>
      </c>
      <c r="L4051" s="35">
        <v>0</v>
      </c>
      <c r="M4051" s="35">
        <v>0</v>
      </c>
      <c r="N4051" s="32" t="s">
        <v>2197</v>
      </c>
      <c r="O4051" s="32" t="s">
        <v>18</v>
      </c>
      <c r="P4051" s="32">
        <v>32</v>
      </c>
      <c r="Q4051" s="32" t="s">
        <v>9355</v>
      </c>
    </row>
    <row r="4052" spans="1:17" hidden="1" x14ac:dyDescent="0.25">
      <c r="A4052" s="57">
        <v>42261.756008912038</v>
      </c>
      <c r="B4052" s="32" t="s">
        <v>21</v>
      </c>
      <c r="C4052" s="32" t="s">
        <v>5081</v>
      </c>
      <c r="D4052" s="32" t="s">
        <v>5082</v>
      </c>
      <c r="E4052" s="32" t="s">
        <v>9353</v>
      </c>
      <c r="F4052" s="32" t="s">
        <v>9356</v>
      </c>
      <c r="G4052" s="32" t="s">
        <v>3456</v>
      </c>
      <c r="H4052" s="32" t="s">
        <v>3457</v>
      </c>
      <c r="I4052" s="32" t="s">
        <v>4605</v>
      </c>
      <c r="J4052" s="35">
        <v>125.12</v>
      </c>
      <c r="K4052" s="35">
        <v>0</v>
      </c>
      <c r="L4052" s="35">
        <v>0</v>
      </c>
      <c r="M4052" s="35">
        <v>0</v>
      </c>
      <c r="N4052" s="32" t="s">
        <v>2197</v>
      </c>
      <c r="O4052" s="32" t="s">
        <v>18</v>
      </c>
      <c r="P4052" s="32">
        <v>32</v>
      </c>
      <c r="Q4052" s="32" t="s">
        <v>9355</v>
      </c>
    </row>
    <row r="4053" spans="1:17" hidden="1" x14ac:dyDescent="0.25">
      <c r="A4053" s="57">
        <v>42261.75746724537</v>
      </c>
      <c r="B4053" s="32" t="s">
        <v>21</v>
      </c>
      <c r="C4053" s="32" t="s">
        <v>5081</v>
      </c>
      <c r="D4053" s="32" t="s">
        <v>5082</v>
      </c>
      <c r="E4053" s="32" t="s">
        <v>5519</v>
      </c>
      <c r="F4053" s="32" t="s">
        <v>9357</v>
      </c>
      <c r="G4053" s="32" t="s">
        <v>3379</v>
      </c>
      <c r="H4053" s="32" t="s">
        <v>3380</v>
      </c>
      <c r="I4053" s="32" t="s">
        <v>4605</v>
      </c>
      <c r="J4053" s="35">
        <v>75.92</v>
      </c>
      <c r="K4053" s="35">
        <v>0</v>
      </c>
      <c r="L4053" s="35">
        <v>0</v>
      </c>
      <c r="M4053" s="35">
        <v>0</v>
      </c>
      <c r="N4053" s="32" t="s">
        <v>2197</v>
      </c>
      <c r="O4053" s="32" t="s">
        <v>18</v>
      </c>
      <c r="P4053" s="32">
        <v>4</v>
      </c>
      <c r="Q4053" s="32" t="s">
        <v>5347</v>
      </c>
    </row>
    <row r="4054" spans="1:17" hidden="1" x14ac:dyDescent="0.25">
      <c r="A4054" s="57">
        <v>42261.75746724537</v>
      </c>
      <c r="B4054" s="32" t="s">
        <v>21</v>
      </c>
      <c r="C4054" s="32" t="s">
        <v>5081</v>
      </c>
      <c r="D4054" s="32" t="s">
        <v>5082</v>
      </c>
      <c r="E4054" s="32" t="s">
        <v>5519</v>
      </c>
      <c r="F4054" s="32" t="s">
        <v>9357</v>
      </c>
      <c r="G4054" s="32" t="s">
        <v>3095</v>
      </c>
      <c r="H4054" s="32" t="s">
        <v>4978</v>
      </c>
      <c r="I4054" s="32" t="s">
        <v>4605</v>
      </c>
      <c r="J4054" s="35">
        <v>45.44</v>
      </c>
      <c r="K4054" s="35">
        <v>0</v>
      </c>
      <c r="L4054" s="35">
        <v>0</v>
      </c>
      <c r="M4054" s="35">
        <v>0</v>
      </c>
      <c r="N4054" s="32" t="s">
        <v>2197</v>
      </c>
      <c r="O4054" s="32" t="s">
        <v>18</v>
      </c>
      <c r="P4054" s="32">
        <v>4</v>
      </c>
      <c r="Q4054" s="32" t="s">
        <v>5347</v>
      </c>
    </row>
    <row r="4055" spans="1:17" hidden="1" x14ac:dyDescent="0.25">
      <c r="A4055" s="57">
        <v>42261.759019872683</v>
      </c>
      <c r="B4055" s="32" t="s">
        <v>21</v>
      </c>
      <c r="C4055" s="32" t="s">
        <v>5081</v>
      </c>
      <c r="D4055" s="32" t="s">
        <v>5082</v>
      </c>
      <c r="E4055" s="32" t="s">
        <v>5521</v>
      </c>
      <c r="F4055" s="32" t="s">
        <v>9358</v>
      </c>
      <c r="G4055" s="32" t="s">
        <v>3379</v>
      </c>
      <c r="H4055" s="32" t="s">
        <v>3380</v>
      </c>
      <c r="I4055" s="32" t="s">
        <v>4605</v>
      </c>
      <c r="J4055" s="35">
        <v>56.94</v>
      </c>
      <c r="K4055" s="35">
        <v>0</v>
      </c>
      <c r="L4055" s="35">
        <v>0</v>
      </c>
      <c r="M4055" s="35">
        <v>0</v>
      </c>
      <c r="N4055" s="32" t="s">
        <v>2197</v>
      </c>
      <c r="O4055" s="32" t="s">
        <v>18</v>
      </c>
      <c r="P4055" s="32">
        <v>3</v>
      </c>
      <c r="Q4055" s="32" t="s">
        <v>5522</v>
      </c>
    </row>
    <row r="4056" spans="1:17" hidden="1" x14ac:dyDescent="0.25">
      <c r="A4056" s="57">
        <v>42261.759019872683</v>
      </c>
      <c r="B4056" s="32" t="s">
        <v>21</v>
      </c>
      <c r="C4056" s="32" t="s">
        <v>5081</v>
      </c>
      <c r="D4056" s="32" t="s">
        <v>5082</v>
      </c>
      <c r="E4056" s="32" t="s">
        <v>5521</v>
      </c>
      <c r="F4056" s="32" t="s">
        <v>9358</v>
      </c>
      <c r="G4056" s="32" t="s">
        <v>3095</v>
      </c>
      <c r="H4056" s="32" t="s">
        <v>4978</v>
      </c>
      <c r="I4056" s="32" t="s">
        <v>4605</v>
      </c>
      <c r="J4056" s="35">
        <v>34.08</v>
      </c>
      <c r="K4056" s="35">
        <v>0</v>
      </c>
      <c r="L4056" s="35">
        <v>0</v>
      </c>
      <c r="M4056" s="35">
        <v>0</v>
      </c>
      <c r="N4056" s="32" t="s">
        <v>2197</v>
      </c>
      <c r="O4056" s="32" t="s">
        <v>18</v>
      </c>
      <c r="P4056" s="32">
        <v>3</v>
      </c>
      <c r="Q4056" s="32" t="s">
        <v>5522</v>
      </c>
    </row>
    <row r="4057" spans="1:17" hidden="1" x14ac:dyDescent="0.25">
      <c r="A4057" s="57">
        <v>42261.76009664352</v>
      </c>
      <c r="B4057" s="32" t="s">
        <v>21</v>
      </c>
      <c r="C4057" s="32" t="s">
        <v>3560</v>
      </c>
      <c r="D4057" s="32" t="s">
        <v>3561</v>
      </c>
      <c r="E4057" s="32" t="s">
        <v>3562</v>
      </c>
      <c r="F4057" s="32" t="s">
        <v>9359</v>
      </c>
      <c r="G4057" s="32" t="s">
        <v>3049</v>
      </c>
      <c r="H4057" s="32" t="s">
        <v>3050</v>
      </c>
      <c r="I4057" s="32" t="s">
        <v>4605</v>
      </c>
      <c r="J4057" s="35">
        <v>162.6</v>
      </c>
      <c r="K4057" s="35">
        <v>0</v>
      </c>
      <c r="L4057" s="35">
        <v>0</v>
      </c>
      <c r="M4057" s="35">
        <v>0</v>
      </c>
      <c r="N4057" s="32" t="s">
        <v>2197</v>
      </c>
      <c r="O4057" s="32" t="s">
        <v>18</v>
      </c>
      <c r="P4057" s="32">
        <v>5</v>
      </c>
      <c r="Q4057" s="32" t="s">
        <v>3563</v>
      </c>
    </row>
    <row r="4058" spans="1:17" hidden="1" x14ac:dyDescent="0.25">
      <c r="A4058" s="57">
        <v>42261.76009664352</v>
      </c>
      <c r="B4058" s="32" t="s">
        <v>21</v>
      </c>
      <c r="C4058" s="32" t="s">
        <v>3560</v>
      </c>
      <c r="D4058" s="32" t="s">
        <v>3561</v>
      </c>
      <c r="E4058" s="32" t="s">
        <v>3562</v>
      </c>
      <c r="F4058" s="32" t="s">
        <v>9359</v>
      </c>
      <c r="G4058" s="32" t="s">
        <v>3564</v>
      </c>
      <c r="H4058" s="32" t="s">
        <v>3565</v>
      </c>
      <c r="I4058" s="32" t="s">
        <v>4605</v>
      </c>
      <c r="J4058" s="35">
        <v>26.3</v>
      </c>
      <c r="K4058" s="35">
        <v>0</v>
      </c>
      <c r="L4058" s="35">
        <v>0</v>
      </c>
      <c r="M4058" s="35">
        <v>0</v>
      </c>
      <c r="N4058" s="32" t="s">
        <v>2197</v>
      </c>
      <c r="O4058" s="32" t="s">
        <v>18</v>
      </c>
      <c r="P4058" s="32">
        <v>5</v>
      </c>
      <c r="Q4058" s="32" t="s">
        <v>3563</v>
      </c>
    </row>
    <row r="4059" spans="1:17" hidden="1" x14ac:dyDescent="0.25">
      <c r="A4059" s="57">
        <v>42261.760642627312</v>
      </c>
      <c r="B4059" s="32" t="s">
        <v>21</v>
      </c>
      <c r="C4059" s="32" t="s">
        <v>3560</v>
      </c>
      <c r="D4059" s="32" t="s">
        <v>3561</v>
      </c>
      <c r="E4059" s="32" t="s">
        <v>4076</v>
      </c>
      <c r="F4059" s="32" t="s">
        <v>9360</v>
      </c>
      <c r="G4059" s="32" t="s">
        <v>3040</v>
      </c>
      <c r="H4059" s="32" t="s">
        <v>3041</v>
      </c>
      <c r="I4059" s="32" t="s">
        <v>4605</v>
      </c>
      <c r="J4059" s="35">
        <v>58.3</v>
      </c>
      <c r="K4059" s="35">
        <v>0</v>
      </c>
      <c r="L4059" s="35">
        <v>0</v>
      </c>
      <c r="M4059" s="35">
        <v>0</v>
      </c>
      <c r="N4059" s="32" t="s">
        <v>2197</v>
      </c>
      <c r="O4059" s="32" t="s">
        <v>18</v>
      </c>
      <c r="P4059" s="32">
        <v>2</v>
      </c>
      <c r="Q4059" s="32" t="s">
        <v>4077</v>
      </c>
    </row>
    <row r="4060" spans="1:17" hidden="1" x14ac:dyDescent="0.25">
      <c r="A4060" s="57">
        <v>42261.760642627312</v>
      </c>
      <c r="B4060" s="32" t="s">
        <v>21</v>
      </c>
      <c r="C4060" s="32" t="s">
        <v>3560</v>
      </c>
      <c r="D4060" s="32" t="s">
        <v>3561</v>
      </c>
      <c r="E4060" s="32" t="s">
        <v>4076</v>
      </c>
      <c r="F4060" s="32" t="s">
        <v>9360</v>
      </c>
      <c r="G4060" s="32" t="s">
        <v>2809</v>
      </c>
      <c r="H4060" s="32" t="s">
        <v>2810</v>
      </c>
      <c r="I4060" s="32" t="s">
        <v>4605</v>
      </c>
      <c r="J4060" s="35">
        <v>10.76</v>
      </c>
      <c r="K4060" s="35">
        <v>0</v>
      </c>
      <c r="L4060" s="35">
        <v>0</v>
      </c>
      <c r="M4060" s="35">
        <v>0</v>
      </c>
      <c r="N4060" s="32" t="s">
        <v>2197</v>
      </c>
      <c r="O4060" s="32" t="s">
        <v>18</v>
      </c>
      <c r="P4060" s="32">
        <v>2</v>
      </c>
      <c r="Q4060" s="32" t="s">
        <v>4077</v>
      </c>
    </row>
    <row r="4061" spans="1:17" hidden="1" x14ac:dyDescent="0.25">
      <c r="A4061" s="57">
        <v>42261.761041203703</v>
      </c>
      <c r="B4061" s="32" t="s">
        <v>21</v>
      </c>
      <c r="C4061" s="32" t="s">
        <v>3560</v>
      </c>
      <c r="D4061" s="32" t="s">
        <v>3561</v>
      </c>
      <c r="E4061" s="32" t="s">
        <v>4080</v>
      </c>
      <c r="F4061" s="32" t="s">
        <v>9361</v>
      </c>
      <c r="G4061" s="32" t="s">
        <v>3091</v>
      </c>
      <c r="H4061" s="32" t="s">
        <v>3092</v>
      </c>
      <c r="I4061" s="32" t="s">
        <v>4605</v>
      </c>
      <c r="J4061" s="35">
        <v>297</v>
      </c>
      <c r="K4061" s="35">
        <v>0</v>
      </c>
      <c r="L4061" s="35">
        <v>0</v>
      </c>
      <c r="M4061" s="35">
        <v>0</v>
      </c>
      <c r="N4061" s="32" t="s">
        <v>2197</v>
      </c>
      <c r="O4061" s="32" t="s">
        <v>18</v>
      </c>
      <c r="P4061" s="32">
        <v>110</v>
      </c>
      <c r="Q4061" s="32" t="s">
        <v>4081</v>
      </c>
    </row>
    <row r="4062" spans="1:17" hidden="1" x14ac:dyDescent="0.25">
      <c r="A4062" s="57">
        <v>42261.761041203703</v>
      </c>
      <c r="B4062" s="32" t="s">
        <v>21</v>
      </c>
      <c r="C4062" s="32" t="s">
        <v>3560</v>
      </c>
      <c r="D4062" s="32" t="s">
        <v>3561</v>
      </c>
      <c r="E4062" s="32" t="s">
        <v>4080</v>
      </c>
      <c r="F4062" s="32" t="s">
        <v>9361</v>
      </c>
      <c r="G4062" s="32" t="s">
        <v>3089</v>
      </c>
      <c r="H4062" s="32" t="s">
        <v>3090</v>
      </c>
      <c r="I4062" s="32" t="s">
        <v>4605</v>
      </c>
      <c r="J4062" s="35">
        <v>529.1</v>
      </c>
      <c r="K4062" s="35">
        <v>0</v>
      </c>
      <c r="L4062" s="35">
        <v>0</v>
      </c>
      <c r="M4062" s="35">
        <v>0</v>
      </c>
      <c r="N4062" s="32" t="s">
        <v>2197</v>
      </c>
      <c r="O4062" s="32" t="s">
        <v>18</v>
      </c>
      <c r="P4062" s="32">
        <v>110</v>
      </c>
      <c r="Q4062" s="32" t="s">
        <v>4081</v>
      </c>
    </row>
    <row r="4063" spans="1:17" hidden="1" x14ac:dyDescent="0.25">
      <c r="A4063" s="57">
        <v>42261.761504895832</v>
      </c>
      <c r="B4063" s="32" t="s">
        <v>21</v>
      </c>
      <c r="C4063" s="32" t="s">
        <v>3560</v>
      </c>
      <c r="D4063" s="32" t="s">
        <v>3561</v>
      </c>
      <c r="E4063" s="32" t="s">
        <v>3566</v>
      </c>
      <c r="F4063" s="32" t="s">
        <v>9362</v>
      </c>
      <c r="G4063" s="32" t="s">
        <v>2821</v>
      </c>
      <c r="H4063" s="32" t="s">
        <v>2822</v>
      </c>
      <c r="I4063" s="32" t="s">
        <v>4605</v>
      </c>
      <c r="J4063" s="35">
        <v>269.22000000000003</v>
      </c>
      <c r="K4063" s="35">
        <v>0</v>
      </c>
      <c r="L4063" s="35">
        <v>0</v>
      </c>
      <c r="M4063" s="35">
        <v>0</v>
      </c>
      <c r="N4063" s="32" t="s">
        <v>2197</v>
      </c>
      <c r="O4063" s="32" t="s">
        <v>18</v>
      </c>
      <c r="P4063" s="32">
        <v>6</v>
      </c>
      <c r="Q4063" s="32" t="s">
        <v>3567</v>
      </c>
    </row>
    <row r="4064" spans="1:17" hidden="1" x14ac:dyDescent="0.25">
      <c r="A4064" s="57">
        <v>42261.761504895832</v>
      </c>
      <c r="B4064" s="32" t="s">
        <v>21</v>
      </c>
      <c r="C4064" s="32" t="s">
        <v>3560</v>
      </c>
      <c r="D4064" s="32" t="s">
        <v>3561</v>
      </c>
      <c r="E4064" s="32" t="s">
        <v>3566</v>
      </c>
      <c r="F4064" s="32" t="s">
        <v>9362</v>
      </c>
      <c r="G4064" s="32" t="s">
        <v>3091</v>
      </c>
      <c r="H4064" s="32" t="s">
        <v>3092</v>
      </c>
      <c r="I4064" s="32" t="s">
        <v>4605</v>
      </c>
      <c r="J4064" s="35">
        <v>16.2</v>
      </c>
      <c r="K4064" s="35">
        <v>0</v>
      </c>
      <c r="L4064" s="35">
        <v>0</v>
      </c>
      <c r="M4064" s="35">
        <v>0</v>
      </c>
      <c r="N4064" s="32" t="s">
        <v>2197</v>
      </c>
      <c r="O4064" s="32" t="s">
        <v>18</v>
      </c>
      <c r="P4064" s="32">
        <v>6</v>
      </c>
      <c r="Q4064" s="32" t="s">
        <v>3567</v>
      </c>
    </row>
    <row r="4065" spans="1:17" hidden="1" x14ac:dyDescent="0.25">
      <c r="A4065" s="57">
        <v>42261.761921030091</v>
      </c>
      <c r="B4065" s="32" t="s">
        <v>21</v>
      </c>
      <c r="C4065" s="32" t="s">
        <v>3560</v>
      </c>
      <c r="D4065" s="32" t="s">
        <v>3561</v>
      </c>
      <c r="E4065" s="32" t="s">
        <v>4078</v>
      </c>
      <c r="F4065" s="32" t="s">
        <v>9363</v>
      </c>
      <c r="G4065" s="32" t="s">
        <v>3049</v>
      </c>
      <c r="H4065" s="32" t="s">
        <v>3050</v>
      </c>
      <c r="I4065" s="32" t="s">
        <v>4605</v>
      </c>
      <c r="J4065" s="35">
        <v>65.040000000000006</v>
      </c>
      <c r="K4065" s="35">
        <v>0</v>
      </c>
      <c r="L4065" s="35">
        <v>0</v>
      </c>
      <c r="M4065" s="35">
        <v>0</v>
      </c>
      <c r="N4065" s="32" t="s">
        <v>2197</v>
      </c>
      <c r="O4065" s="32" t="s">
        <v>18</v>
      </c>
      <c r="P4065" s="32">
        <v>2</v>
      </c>
      <c r="Q4065" s="32" t="s">
        <v>4079</v>
      </c>
    </row>
    <row r="4066" spans="1:17" hidden="1" x14ac:dyDescent="0.25">
      <c r="A4066" s="57">
        <v>42261.761921030091</v>
      </c>
      <c r="B4066" s="32" t="s">
        <v>21</v>
      </c>
      <c r="C4066" s="32" t="s">
        <v>3560</v>
      </c>
      <c r="D4066" s="32" t="s">
        <v>3561</v>
      </c>
      <c r="E4066" s="32" t="s">
        <v>4078</v>
      </c>
      <c r="F4066" s="32" t="s">
        <v>9363</v>
      </c>
      <c r="G4066" s="32" t="s">
        <v>3564</v>
      </c>
      <c r="H4066" s="32" t="s">
        <v>3565</v>
      </c>
      <c r="I4066" s="32" t="s">
        <v>4605</v>
      </c>
      <c r="J4066" s="35">
        <v>10.52</v>
      </c>
      <c r="K4066" s="35">
        <v>0</v>
      </c>
      <c r="L4066" s="35">
        <v>0</v>
      </c>
      <c r="M4066" s="35">
        <v>0</v>
      </c>
      <c r="N4066" s="32" t="s">
        <v>2197</v>
      </c>
      <c r="O4066" s="32" t="s">
        <v>18</v>
      </c>
      <c r="P4066" s="32">
        <v>2</v>
      </c>
      <c r="Q4066" s="32" t="s">
        <v>4079</v>
      </c>
    </row>
    <row r="4067" spans="1:17" hidden="1" x14ac:dyDescent="0.25">
      <c r="A4067" s="57">
        <v>42261.762210034722</v>
      </c>
      <c r="B4067" s="32" t="s">
        <v>21</v>
      </c>
      <c r="C4067" s="32" t="s">
        <v>3560</v>
      </c>
      <c r="D4067" s="32" t="s">
        <v>3561</v>
      </c>
      <c r="E4067" s="32" t="s">
        <v>4074</v>
      </c>
      <c r="F4067" s="32" t="s">
        <v>9364</v>
      </c>
      <c r="G4067" s="32" t="s">
        <v>3040</v>
      </c>
      <c r="H4067" s="32" t="s">
        <v>3041</v>
      </c>
      <c r="I4067" s="32" t="s">
        <v>4605</v>
      </c>
      <c r="J4067" s="35">
        <v>29.15</v>
      </c>
      <c r="K4067" s="35">
        <v>0</v>
      </c>
      <c r="L4067" s="35">
        <v>0</v>
      </c>
      <c r="M4067" s="35">
        <v>0</v>
      </c>
      <c r="N4067" s="32" t="s">
        <v>2197</v>
      </c>
      <c r="O4067" s="32" t="s">
        <v>18</v>
      </c>
      <c r="P4067" s="32">
        <v>1</v>
      </c>
      <c r="Q4067" s="32" t="s">
        <v>4075</v>
      </c>
    </row>
    <row r="4068" spans="1:17" hidden="1" x14ac:dyDescent="0.25">
      <c r="A4068" s="57">
        <v>42261.762210034722</v>
      </c>
      <c r="B4068" s="32" t="s">
        <v>21</v>
      </c>
      <c r="C4068" s="32" t="s">
        <v>3560</v>
      </c>
      <c r="D4068" s="32" t="s">
        <v>3561</v>
      </c>
      <c r="E4068" s="32" t="s">
        <v>4074</v>
      </c>
      <c r="F4068" s="32" t="s">
        <v>9364</v>
      </c>
      <c r="G4068" s="32" t="s">
        <v>2809</v>
      </c>
      <c r="H4068" s="32" t="s">
        <v>2810</v>
      </c>
      <c r="I4068" s="32" t="s">
        <v>4605</v>
      </c>
      <c r="J4068" s="35">
        <v>5.38</v>
      </c>
      <c r="K4068" s="35">
        <v>0</v>
      </c>
      <c r="L4068" s="35">
        <v>0</v>
      </c>
      <c r="M4068" s="35">
        <v>0</v>
      </c>
      <c r="N4068" s="32" t="s">
        <v>2197</v>
      </c>
      <c r="O4068" s="32" t="s">
        <v>18</v>
      </c>
      <c r="P4068" s="32">
        <v>1</v>
      </c>
      <c r="Q4068" s="32" t="s">
        <v>4075</v>
      </c>
    </row>
    <row r="4069" spans="1:17" hidden="1" x14ac:dyDescent="0.25">
      <c r="A4069" s="57">
        <v>42261.762210034722</v>
      </c>
      <c r="B4069" s="32" t="s">
        <v>21</v>
      </c>
      <c r="C4069" s="32" t="s">
        <v>3560</v>
      </c>
      <c r="D4069" s="32" t="s">
        <v>3561</v>
      </c>
      <c r="E4069" s="32" t="s">
        <v>4074</v>
      </c>
      <c r="F4069" s="32" t="s">
        <v>9364</v>
      </c>
      <c r="G4069" s="32" t="s">
        <v>2646</v>
      </c>
      <c r="H4069" s="32" t="s">
        <v>2647</v>
      </c>
      <c r="I4069" s="32" t="s">
        <v>4605</v>
      </c>
      <c r="J4069" s="35">
        <v>23.47</v>
      </c>
      <c r="K4069" s="35">
        <v>0</v>
      </c>
      <c r="L4069" s="35">
        <v>0</v>
      </c>
      <c r="M4069" s="35">
        <v>0</v>
      </c>
      <c r="N4069" s="32" t="s">
        <v>2197</v>
      </c>
      <c r="O4069" s="32" t="s">
        <v>18</v>
      </c>
      <c r="P4069" s="32">
        <v>1</v>
      </c>
      <c r="Q4069" s="32" t="s">
        <v>4075</v>
      </c>
    </row>
    <row r="4070" spans="1:17" hidden="1" x14ac:dyDescent="0.25">
      <c r="A4070" s="57">
        <v>42261.762210034722</v>
      </c>
      <c r="B4070" s="32" t="s">
        <v>21</v>
      </c>
      <c r="C4070" s="32" t="s">
        <v>3560</v>
      </c>
      <c r="D4070" s="32" t="s">
        <v>3561</v>
      </c>
      <c r="E4070" s="32" t="s">
        <v>4074</v>
      </c>
      <c r="F4070" s="32" t="s">
        <v>9364</v>
      </c>
      <c r="G4070" s="32" t="s">
        <v>3049</v>
      </c>
      <c r="H4070" s="32" t="s">
        <v>3050</v>
      </c>
      <c r="I4070" s="32" t="s">
        <v>4605</v>
      </c>
      <c r="J4070" s="35">
        <v>32.520000000000003</v>
      </c>
      <c r="K4070" s="35">
        <v>0</v>
      </c>
      <c r="L4070" s="35">
        <v>0</v>
      </c>
      <c r="M4070" s="35">
        <v>0</v>
      </c>
      <c r="N4070" s="32" t="s">
        <v>2197</v>
      </c>
      <c r="O4070" s="32" t="s">
        <v>18</v>
      </c>
      <c r="P4070" s="32">
        <v>1</v>
      </c>
      <c r="Q4070" s="32" t="s">
        <v>4075</v>
      </c>
    </row>
    <row r="4071" spans="1:17" hidden="1" x14ac:dyDescent="0.25">
      <c r="A4071" s="57">
        <v>42261.762210034722</v>
      </c>
      <c r="B4071" s="32" t="s">
        <v>21</v>
      </c>
      <c r="C4071" s="32" t="s">
        <v>3560</v>
      </c>
      <c r="D4071" s="32" t="s">
        <v>3561</v>
      </c>
      <c r="E4071" s="32" t="s">
        <v>4074</v>
      </c>
      <c r="F4071" s="32" t="s">
        <v>9364</v>
      </c>
      <c r="G4071" s="32" t="s">
        <v>3564</v>
      </c>
      <c r="H4071" s="32" t="s">
        <v>3565</v>
      </c>
      <c r="I4071" s="32" t="s">
        <v>4605</v>
      </c>
      <c r="J4071" s="35">
        <v>5.26</v>
      </c>
      <c r="K4071" s="35">
        <v>0</v>
      </c>
      <c r="L4071" s="35">
        <v>0</v>
      </c>
      <c r="M4071" s="35">
        <v>0</v>
      </c>
      <c r="N4071" s="32" t="s">
        <v>2197</v>
      </c>
      <c r="O4071" s="32" t="s">
        <v>18</v>
      </c>
      <c r="P4071" s="32">
        <v>1</v>
      </c>
      <c r="Q4071" s="32" t="s">
        <v>4075</v>
      </c>
    </row>
    <row r="4072" spans="1:17" hidden="1" x14ac:dyDescent="0.25">
      <c r="A4072" s="57">
        <v>42261.762210034722</v>
      </c>
      <c r="B4072" s="32" t="s">
        <v>21</v>
      </c>
      <c r="C4072" s="32" t="s">
        <v>3560</v>
      </c>
      <c r="D4072" s="32" t="s">
        <v>3561</v>
      </c>
      <c r="E4072" s="32" t="s">
        <v>4074</v>
      </c>
      <c r="F4072" s="32" t="s">
        <v>9364</v>
      </c>
      <c r="G4072" s="32" t="s">
        <v>2821</v>
      </c>
      <c r="H4072" s="32" t="s">
        <v>2822</v>
      </c>
      <c r="I4072" s="32" t="s">
        <v>4605</v>
      </c>
      <c r="J4072" s="35">
        <v>89.74</v>
      </c>
      <c r="K4072" s="35">
        <v>0</v>
      </c>
      <c r="L4072" s="35">
        <v>0</v>
      </c>
      <c r="M4072" s="35">
        <v>0</v>
      </c>
      <c r="N4072" s="32" t="s">
        <v>2197</v>
      </c>
      <c r="O4072" s="32" t="s">
        <v>18</v>
      </c>
      <c r="P4072" s="32">
        <v>2</v>
      </c>
      <c r="Q4072" s="32" t="s">
        <v>4075</v>
      </c>
    </row>
    <row r="4073" spans="1:17" hidden="1" x14ac:dyDescent="0.25">
      <c r="A4073" s="57">
        <v>42261.762210034722</v>
      </c>
      <c r="B4073" s="32" t="s">
        <v>21</v>
      </c>
      <c r="C4073" s="32" t="s">
        <v>3560</v>
      </c>
      <c r="D4073" s="32" t="s">
        <v>3561</v>
      </c>
      <c r="E4073" s="32" t="s">
        <v>4074</v>
      </c>
      <c r="F4073" s="32" t="s">
        <v>9364</v>
      </c>
      <c r="G4073" s="32" t="s">
        <v>3087</v>
      </c>
      <c r="H4073" s="32" t="s">
        <v>3088</v>
      </c>
      <c r="I4073" s="32" t="s">
        <v>4605</v>
      </c>
      <c r="J4073" s="35">
        <v>20.14</v>
      </c>
      <c r="K4073" s="35">
        <v>0</v>
      </c>
      <c r="L4073" s="35">
        <v>0</v>
      </c>
      <c r="M4073" s="35">
        <v>0</v>
      </c>
      <c r="N4073" s="32" t="s">
        <v>2197</v>
      </c>
      <c r="O4073" s="32" t="s">
        <v>18</v>
      </c>
      <c r="P4073" s="32">
        <v>2</v>
      </c>
      <c r="Q4073" s="32" t="s">
        <v>4075</v>
      </c>
    </row>
    <row r="4074" spans="1:17" hidden="1" x14ac:dyDescent="0.25">
      <c r="A4074" s="57">
        <v>42261.762715358796</v>
      </c>
      <c r="B4074" s="32" t="s">
        <v>21</v>
      </c>
      <c r="C4074" s="32" t="s">
        <v>5682</v>
      </c>
      <c r="D4074" s="32" t="s">
        <v>5683</v>
      </c>
      <c r="E4074" s="32" t="s">
        <v>5741</v>
      </c>
      <c r="F4074" s="32" t="s">
        <v>9365</v>
      </c>
      <c r="G4074" s="32" t="s">
        <v>2646</v>
      </c>
      <c r="H4074" s="32" t="s">
        <v>2647</v>
      </c>
      <c r="I4074" s="32" t="s">
        <v>4605</v>
      </c>
      <c r="J4074" s="35">
        <v>14082</v>
      </c>
      <c r="K4074" s="35">
        <v>0</v>
      </c>
      <c r="L4074" s="35">
        <v>0</v>
      </c>
      <c r="M4074" s="35">
        <v>0</v>
      </c>
      <c r="N4074" s="32" t="s">
        <v>2197</v>
      </c>
      <c r="O4074" s="32" t="s">
        <v>18</v>
      </c>
      <c r="P4074" s="32">
        <v>600</v>
      </c>
      <c r="Q4074" s="32" t="s">
        <v>5542</v>
      </c>
    </row>
    <row r="4075" spans="1:17" hidden="1" x14ac:dyDescent="0.25">
      <c r="A4075" s="57">
        <v>42261.762715358796</v>
      </c>
      <c r="B4075" s="32" t="s">
        <v>21</v>
      </c>
      <c r="C4075" s="32" t="s">
        <v>5682</v>
      </c>
      <c r="D4075" s="32" t="s">
        <v>5683</v>
      </c>
      <c r="E4075" s="32" t="s">
        <v>5741</v>
      </c>
      <c r="F4075" s="32" t="s">
        <v>9365</v>
      </c>
      <c r="G4075" s="32" t="s">
        <v>5211</v>
      </c>
      <c r="H4075" s="32" t="s">
        <v>5212</v>
      </c>
      <c r="I4075" s="32" t="s">
        <v>4605</v>
      </c>
      <c r="J4075" s="35">
        <v>15518.7</v>
      </c>
      <c r="K4075" s="35">
        <v>0</v>
      </c>
      <c r="L4075" s="35">
        <v>0</v>
      </c>
      <c r="M4075" s="35">
        <v>0</v>
      </c>
      <c r="N4075" s="32" t="s">
        <v>2197</v>
      </c>
      <c r="O4075" s="32" t="s">
        <v>18</v>
      </c>
      <c r="P4075" s="32">
        <v>430</v>
      </c>
      <c r="Q4075" s="32" t="s">
        <v>5542</v>
      </c>
    </row>
    <row r="4076" spans="1:17" hidden="1" x14ac:dyDescent="0.25">
      <c r="A4076" s="57">
        <v>42261.76520454861</v>
      </c>
      <c r="B4076" s="32" t="s">
        <v>290</v>
      </c>
      <c r="C4076" s="32" t="s">
        <v>9131</v>
      </c>
      <c r="D4076" s="32" t="s">
        <v>9132</v>
      </c>
      <c r="E4076" s="32" t="s">
        <v>9366</v>
      </c>
      <c r="F4076" s="32" t="s">
        <v>9367</v>
      </c>
      <c r="G4076" s="32" t="s">
        <v>3049</v>
      </c>
      <c r="H4076" s="32" t="s">
        <v>3050</v>
      </c>
      <c r="I4076" s="32" t="s">
        <v>4605</v>
      </c>
      <c r="J4076" s="35">
        <v>46.04</v>
      </c>
      <c r="K4076" s="35">
        <v>0</v>
      </c>
      <c r="L4076" s="35">
        <v>0</v>
      </c>
      <c r="M4076" s="35">
        <v>0</v>
      </c>
      <c r="N4076" s="32" t="s">
        <v>2197</v>
      </c>
      <c r="O4076" s="32" t="s">
        <v>18</v>
      </c>
      <c r="P4076" s="32">
        <v>1</v>
      </c>
      <c r="Q4076" s="32" t="s">
        <v>9368</v>
      </c>
    </row>
    <row r="4077" spans="1:17" hidden="1" x14ac:dyDescent="0.25">
      <c r="A4077" s="57">
        <v>42261.76520454861</v>
      </c>
      <c r="B4077" s="32" t="s">
        <v>290</v>
      </c>
      <c r="C4077" s="32" t="s">
        <v>9131</v>
      </c>
      <c r="D4077" s="32" t="s">
        <v>9132</v>
      </c>
      <c r="E4077" s="32" t="s">
        <v>9366</v>
      </c>
      <c r="F4077" s="32" t="s">
        <v>9367</v>
      </c>
      <c r="G4077" s="32" t="s">
        <v>3542</v>
      </c>
      <c r="H4077" s="32" t="s">
        <v>3543</v>
      </c>
      <c r="I4077" s="32" t="s">
        <v>4605</v>
      </c>
      <c r="J4077" s="35">
        <v>10.210000000000001</v>
      </c>
      <c r="K4077" s="35">
        <v>0</v>
      </c>
      <c r="L4077" s="35">
        <v>0</v>
      </c>
      <c r="M4077" s="35">
        <v>0</v>
      </c>
      <c r="N4077" s="32" t="s">
        <v>2197</v>
      </c>
      <c r="O4077" s="32" t="s">
        <v>18</v>
      </c>
      <c r="P4077" s="32">
        <v>1</v>
      </c>
      <c r="Q4077" s="32" t="s">
        <v>9368</v>
      </c>
    </row>
    <row r="4078" spans="1:17" hidden="1" x14ac:dyDescent="0.25">
      <c r="A4078" s="57">
        <v>42261.76525300926</v>
      </c>
      <c r="B4078" s="32" t="s">
        <v>290</v>
      </c>
      <c r="C4078" s="32" t="s">
        <v>9131</v>
      </c>
      <c r="D4078" s="32" t="s">
        <v>9132</v>
      </c>
      <c r="E4078" s="32" t="s">
        <v>9366</v>
      </c>
      <c r="F4078" s="32" t="s">
        <v>9369</v>
      </c>
      <c r="G4078" s="32" t="s">
        <v>3049</v>
      </c>
      <c r="H4078" s="32" t="s">
        <v>3050</v>
      </c>
      <c r="I4078" s="32" t="s">
        <v>4605</v>
      </c>
      <c r="J4078" s="35">
        <v>46.04</v>
      </c>
      <c r="K4078" s="35">
        <v>0</v>
      </c>
      <c r="L4078" s="35">
        <v>0</v>
      </c>
      <c r="M4078" s="35">
        <v>0</v>
      </c>
      <c r="N4078" s="32" t="s">
        <v>2197</v>
      </c>
      <c r="O4078" s="32" t="s">
        <v>18</v>
      </c>
      <c r="P4078" s="32">
        <v>1</v>
      </c>
      <c r="Q4078" s="32" t="s">
        <v>9368</v>
      </c>
    </row>
    <row r="4079" spans="1:17" hidden="1" x14ac:dyDescent="0.25">
      <c r="A4079" s="57">
        <v>42261.76525300926</v>
      </c>
      <c r="B4079" s="32" t="s">
        <v>290</v>
      </c>
      <c r="C4079" s="32" t="s">
        <v>9131</v>
      </c>
      <c r="D4079" s="32" t="s">
        <v>9132</v>
      </c>
      <c r="E4079" s="32" t="s">
        <v>9366</v>
      </c>
      <c r="F4079" s="32" t="s">
        <v>9369</v>
      </c>
      <c r="G4079" s="32" t="s">
        <v>3542</v>
      </c>
      <c r="H4079" s="32" t="s">
        <v>3543</v>
      </c>
      <c r="I4079" s="32" t="s">
        <v>4605</v>
      </c>
      <c r="J4079" s="35">
        <v>10.210000000000001</v>
      </c>
      <c r="K4079" s="35">
        <v>0</v>
      </c>
      <c r="L4079" s="35">
        <v>0</v>
      </c>
      <c r="M4079" s="35">
        <v>0</v>
      </c>
      <c r="N4079" s="32" t="s">
        <v>2197</v>
      </c>
      <c r="O4079" s="32" t="s">
        <v>18</v>
      </c>
      <c r="P4079" s="32">
        <v>1</v>
      </c>
      <c r="Q4079" s="32" t="s">
        <v>9368</v>
      </c>
    </row>
    <row r="4080" spans="1:17" hidden="1" x14ac:dyDescent="0.25">
      <c r="A4080" s="57">
        <v>42261.771122835649</v>
      </c>
      <c r="B4080" s="32" t="s">
        <v>290</v>
      </c>
      <c r="C4080" s="32" t="s">
        <v>9131</v>
      </c>
      <c r="D4080" s="32" t="s">
        <v>9132</v>
      </c>
      <c r="E4080" s="32" t="s">
        <v>9370</v>
      </c>
      <c r="F4080" s="32" t="s">
        <v>9371</v>
      </c>
      <c r="G4080" s="32" t="s">
        <v>3049</v>
      </c>
      <c r="H4080" s="32" t="s">
        <v>3050</v>
      </c>
      <c r="I4080" s="32" t="s">
        <v>4605</v>
      </c>
      <c r="J4080" s="35">
        <v>260.16000000000003</v>
      </c>
      <c r="K4080" s="35">
        <v>0</v>
      </c>
      <c r="L4080" s="35">
        <v>0</v>
      </c>
      <c r="M4080" s="35">
        <v>0</v>
      </c>
      <c r="N4080" s="32" t="s">
        <v>2197</v>
      </c>
      <c r="O4080" s="32" t="s">
        <v>18</v>
      </c>
      <c r="P4080" s="32">
        <v>8</v>
      </c>
      <c r="Q4080" s="32" t="s">
        <v>9368</v>
      </c>
    </row>
    <row r="4081" spans="1:17" hidden="1" x14ac:dyDescent="0.25">
      <c r="A4081" s="57">
        <v>42261.771122835649</v>
      </c>
      <c r="B4081" s="32" t="s">
        <v>290</v>
      </c>
      <c r="C4081" s="32" t="s">
        <v>9131</v>
      </c>
      <c r="D4081" s="32" t="s">
        <v>9132</v>
      </c>
      <c r="E4081" s="32" t="s">
        <v>9370</v>
      </c>
      <c r="F4081" s="32" t="s">
        <v>9371</v>
      </c>
      <c r="G4081" s="32" t="s">
        <v>2682</v>
      </c>
      <c r="H4081" s="32" t="s">
        <v>2683</v>
      </c>
      <c r="I4081" s="32" t="s">
        <v>4605</v>
      </c>
      <c r="J4081" s="35">
        <v>40.880000000000003</v>
      </c>
      <c r="K4081" s="35">
        <v>0</v>
      </c>
      <c r="L4081" s="35">
        <v>0</v>
      </c>
      <c r="M4081" s="35">
        <v>0</v>
      </c>
      <c r="N4081" s="32" t="s">
        <v>2197</v>
      </c>
      <c r="O4081" s="32" t="s">
        <v>18</v>
      </c>
      <c r="P4081" s="32">
        <v>8</v>
      </c>
      <c r="Q4081" s="32" t="s">
        <v>9368</v>
      </c>
    </row>
    <row r="4082" spans="1:17" hidden="1" x14ac:dyDescent="0.25">
      <c r="A4082" s="57">
        <v>42261.771172766203</v>
      </c>
      <c r="B4082" s="32" t="s">
        <v>290</v>
      </c>
      <c r="C4082" s="32" t="s">
        <v>9131</v>
      </c>
      <c r="D4082" s="32" t="s">
        <v>9132</v>
      </c>
      <c r="E4082" s="32" t="s">
        <v>9370</v>
      </c>
      <c r="F4082" s="32" t="s">
        <v>9372</v>
      </c>
      <c r="G4082" s="32" t="s">
        <v>3049</v>
      </c>
      <c r="H4082" s="32" t="s">
        <v>3050</v>
      </c>
      <c r="I4082" s="32" t="s">
        <v>4605</v>
      </c>
      <c r="J4082" s="35">
        <v>260.16000000000003</v>
      </c>
      <c r="K4082" s="35">
        <v>0</v>
      </c>
      <c r="L4082" s="35">
        <v>0</v>
      </c>
      <c r="M4082" s="35">
        <v>0</v>
      </c>
      <c r="N4082" s="32" t="s">
        <v>2197</v>
      </c>
      <c r="O4082" s="32" t="s">
        <v>18</v>
      </c>
      <c r="P4082" s="32">
        <v>8</v>
      </c>
      <c r="Q4082" s="32" t="s">
        <v>9368</v>
      </c>
    </row>
    <row r="4083" spans="1:17" hidden="1" x14ac:dyDescent="0.25">
      <c r="A4083" s="57">
        <v>42261.771172766203</v>
      </c>
      <c r="B4083" s="32" t="s">
        <v>290</v>
      </c>
      <c r="C4083" s="32" t="s">
        <v>9131</v>
      </c>
      <c r="D4083" s="32" t="s">
        <v>9132</v>
      </c>
      <c r="E4083" s="32" t="s">
        <v>9370</v>
      </c>
      <c r="F4083" s="32" t="s">
        <v>9372</v>
      </c>
      <c r="G4083" s="32" t="s">
        <v>2682</v>
      </c>
      <c r="H4083" s="32" t="s">
        <v>2683</v>
      </c>
      <c r="I4083" s="32" t="s">
        <v>4605</v>
      </c>
      <c r="J4083" s="35">
        <v>40.880000000000003</v>
      </c>
      <c r="K4083" s="35">
        <v>0</v>
      </c>
      <c r="L4083" s="35">
        <v>0</v>
      </c>
      <c r="M4083" s="35">
        <v>0</v>
      </c>
      <c r="N4083" s="32" t="s">
        <v>2197</v>
      </c>
      <c r="O4083" s="32" t="s">
        <v>18</v>
      </c>
      <c r="P4083" s="32">
        <v>8</v>
      </c>
      <c r="Q4083" s="32" t="s">
        <v>9368</v>
      </c>
    </row>
    <row r="4084" spans="1:17" x14ac:dyDescent="0.25">
      <c r="A4084" s="57">
        <v>42261.837230902776</v>
      </c>
      <c r="B4084" s="32"/>
      <c r="C4084" s="32" t="s">
        <v>47</v>
      </c>
      <c r="D4084" s="32" t="s">
        <v>48</v>
      </c>
      <c r="E4084" s="32" t="s">
        <v>7430</v>
      </c>
      <c r="F4084" s="32" t="s">
        <v>7431</v>
      </c>
      <c r="G4084" s="32" t="s">
        <v>58</v>
      </c>
      <c r="H4084" s="32" t="s">
        <v>59</v>
      </c>
      <c r="I4084" s="32" t="s">
        <v>2006</v>
      </c>
      <c r="J4084" s="35">
        <v>0</v>
      </c>
      <c r="K4084" s="35">
        <v>0</v>
      </c>
      <c r="L4084" s="35">
        <v>0</v>
      </c>
      <c r="M4084" s="35">
        <v>0</v>
      </c>
      <c r="N4084" s="32" t="s">
        <v>19</v>
      </c>
      <c r="O4084" s="32" t="s">
        <v>27</v>
      </c>
      <c r="P4084" s="32">
        <v>0.5</v>
      </c>
      <c r="Q4084" s="32"/>
    </row>
    <row r="4085" spans="1:17" x14ac:dyDescent="0.25">
      <c r="A4085" s="57">
        <v>42261.837230902776</v>
      </c>
      <c r="B4085" s="32"/>
      <c r="C4085" s="32" t="s">
        <v>47</v>
      </c>
      <c r="D4085" s="32" t="s">
        <v>48</v>
      </c>
      <c r="E4085" s="32" t="s">
        <v>7430</v>
      </c>
      <c r="F4085" s="32" t="s">
        <v>7431</v>
      </c>
      <c r="G4085" s="32" t="s">
        <v>2086</v>
      </c>
      <c r="H4085" s="32" t="s">
        <v>2087</v>
      </c>
      <c r="I4085" s="32" t="s">
        <v>2006</v>
      </c>
      <c r="J4085" s="35">
        <v>0</v>
      </c>
      <c r="K4085" s="35">
        <v>0</v>
      </c>
      <c r="L4085" s="35">
        <v>0</v>
      </c>
      <c r="M4085" s="35">
        <v>0</v>
      </c>
      <c r="N4085" s="32" t="s">
        <v>19</v>
      </c>
      <c r="O4085" s="32" t="s">
        <v>27</v>
      </c>
      <c r="P4085" s="32">
        <v>3.1E-2</v>
      </c>
      <c r="Q4085" s="32"/>
    </row>
    <row r="4086" spans="1:17" x14ac:dyDescent="0.25">
      <c r="A4086" s="57">
        <v>42262.388089155094</v>
      </c>
      <c r="B4086" s="32"/>
      <c r="C4086" s="32" t="s">
        <v>7432</v>
      </c>
      <c r="D4086" s="32" t="s">
        <v>323</v>
      </c>
      <c r="E4086" s="32" t="s">
        <v>7433</v>
      </c>
      <c r="F4086" s="32" t="s">
        <v>7434</v>
      </c>
      <c r="G4086" s="32" t="s">
        <v>58</v>
      </c>
      <c r="H4086" s="32" t="s">
        <v>59</v>
      </c>
      <c r="I4086" s="32" t="s">
        <v>2006</v>
      </c>
      <c r="J4086" s="35">
        <v>0</v>
      </c>
      <c r="K4086" s="35">
        <v>0</v>
      </c>
      <c r="L4086" s="35">
        <v>0</v>
      </c>
      <c r="M4086" s="35">
        <v>0</v>
      </c>
      <c r="N4086" s="32" t="s">
        <v>19</v>
      </c>
      <c r="O4086" s="32" t="s">
        <v>322</v>
      </c>
      <c r="P4086" s="32">
        <v>0</v>
      </c>
      <c r="Q4086" s="32"/>
    </row>
    <row r="4087" spans="1:17" x14ac:dyDescent="0.25">
      <c r="A4087" s="57">
        <v>42262.431529629626</v>
      </c>
      <c r="B4087" s="32"/>
      <c r="C4087" s="32" t="s">
        <v>507</v>
      </c>
      <c r="D4087" s="32" t="s">
        <v>334</v>
      </c>
      <c r="E4087" s="32" t="s">
        <v>7435</v>
      </c>
      <c r="F4087" s="32" t="s">
        <v>7436</v>
      </c>
      <c r="G4087" s="32" t="s">
        <v>58</v>
      </c>
      <c r="H4087" s="32" t="s">
        <v>59</v>
      </c>
      <c r="I4087" s="32" t="s">
        <v>2006</v>
      </c>
      <c r="J4087" s="35">
        <v>0</v>
      </c>
      <c r="K4087" s="35">
        <v>0</v>
      </c>
      <c r="L4087" s="35">
        <v>0</v>
      </c>
      <c r="M4087" s="35">
        <v>0</v>
      </c>
      <c r="N4087" s="32" t="s">
        <v>19</v>
      </c>
      <c r="O4087" s="32" t="s">
        <v>322</v>
      </c>
      <c r="P4087" s="32">
        <v>0</v>
      </c>
      <c r="Q4087" s="32"/>
    </row>
    <row r="4088" spans="1:17" x14ac:dyDescent="0.25">
      <c r="A4088" s="57">
        <v>42262.436778784722</v>
      </c>
      <c r="B4088" s="32" t="s">
        <v>22</v>
      </c>
      <c r="C4088" s="32" t="s">
        <v>2449</v>
      </c>
      <c r="D4088" s="32" t="s">
        <v>2450</v>
      </c>
      <c r="E4088" s="32" t="s">
        <v>7437</v>
      </c>
      <c r="F4088" s="32" t="s">
        <v>7438</v>
      </c>
      <c r="G4088" s="32" t="s">
        <v>25</v>
      </c>
      <c r="H4088" s="32" t="s">
        <v>26</v>
      </c>
      <c r="I4088" s="32" t="s">
        <v>2006</v>
      </c>
      <c r="J4088" s="35">
        <v>0</v>
      </c>
      <c r="K4088" s="35">
        <v>0</v>
      </c>
      <c r="L4088" s="35">
        <v>0</v>
      </c>
      <c r="M4088" s="35">
        <v>0</v>
      </c>
      <c r="N4088" s="32" t="s">
        <v>19</v>
      </c>
      <c r="O4088" s="32" t="s">
        <v>27</v>
      </c>
      <c r="P4088" s="32">
        <v>12</v>
      </c>
      <c r="Q4088" s="32"/>
    </row>
    <row r="4089" spans="1:17" x14ac:dyDescent="0.25">
      <c r="A4089" s="57">
        <v>42262.436778784722</v>
      </c>
      <c r="B4089" s="32" t="s">
        <v>22</v>
      </c>
      <c r="C4089" s="32" t="s">
        <v>2449</v>
      </c>
      <c r="D4089" s="32" t="s">
        <v>2450</v>
      </c>
      <c r="E4089" s="32" t="s">
        <v>7437</v>
      </c>
      <c r="F4089" s="32" t="s">
        <v>7438</v>
      </c>
      <c r="G4089" s="32" t="s">
        <v>25</v>
      </c>
      <c r="H4089" s="32" t="s">
        <v>26</v>
      </c>
      <c r="I4089" s="32" t="s">
        <v>2006</v>
      </c>
      <c r="J4089" s="35">
        <v>0</v>
      </c>
      <c r="K4089" s="35">
        <v>0</v>
      </c>
      <c r="L4089" s="35">
        <v>0</v>
      </c>
      <c r="M4089" s="35">
        <v>0</v>
      </c>
      <c r="N4089" s="32" t="s">
        <v>19</v>
      </c>
      <c r="O4089" s="32" t="s">
        <v>27</v>
      </c>
      <c r="P4089" s="32">
        <v>3.5</v>
      </c>
      <c r="Q4089" s="32"/>
    </row>
    <row r="4090" spans="1:17" x14ac:dyDescent="0.25">
      <c r="A4090" s="57">
        <v>42262.436778784722</v>
      </c>
      <c r="B4090" s="32" t="s">
        <v>22</v>
      </c>
      <c r="C4090" s="32" t="s">
        <v>2449</v>
      </c>
      <c r="D4090" s="32" t="s">
        <v>2450</v>
      </c>
      <c r="E4090" s="32" t="s">
        <v>7437</v>
      </c>
      <c r="F4090" s="32" t="s">
        <v>7438</v>
      </c>
      <c r="G4090" s="32" t="s">
        <v>35</v>
      </c>
      <c r="H4090" s="32" t="s">
        <v>38</v>
      </c>
      <c r="I4090" s="32" t="s">
        <v>2006</v>
      </c>
      <c r="J4090" s="35">
        <v>0</v>
      </c>
      <c r="K4090" s="35">
        <v>0</v>
      </c>
      <c r="L4090" s="35">
        <v>0</v>
      </c>
      <c r="M4090" s="35">
        <v>18.600000000000001</v>
      </c>
      <c r="N4090" s="32" t="s">
        <v>19</v>
      </c>
      <c r="O4090" s="32" t="s">
        <v>27</v>
      </c>
      <c r="P4090" s="32">
        <v>1</v>
      </c>
      <c r="Q4090" s="32"/>
    </row>
    <row r="4091" spans="1:17" x14ac:dyDescent="0.25">
      <c r="A4091" s="57">
        <v>42262.436778784722</v>
      </c>
      <c r="B4091" s="32" t="s">
        <v>22</v>
      </c>
      <c r="C4091" s="32" t="s">
        <v>2449</v>
      </c>
      <c r="D4091" s="32" t="s">
        <v>2450</v>
      </c>
      <c r="E4091" s="32" t="s">
        <v>7437</v>
      </c>
      <c r="F4091" s="32" t="s">
        <v>7438</v>
      </c>
      <c r="G4091" s="32" t="s">
        <v>35</v>
      </c>
      <c r="H4091" s="32" t="s">
        <v>38</v>
      </c>
      <c r="I4091" s="32" t="s">
        <v>2006</v>
      </c>
      <c r="J4091" s="35">
        <v>0</v>
      </c>
      <c r="K4091" s="35">
        <v>0</v>
      </c>
      <c r="L4091" s="35">
        <v>0</v>
      </c>
      <c r="M4091" s="35">
        <v>33.4</v>
      </c>
      <c r="N4091" s="32" t="s">
        <v>19</v>
      </c>
      <c r="O4091" s="32" t="s">
        <v>27</v>
      </c>
      <c r="P4091" s="32">
        <v>1</v>
      </c>
      <c r="Q4091" s="32"/>
    </row>
    <row r="4092" spans="1:17" x14ac:dyDescent="0.25">
      <c r="A4092" s="57">
        <v>42262.439624965278</v>
      </c>
      <c r="B4092" s="32"/>
      <c r="C4092" s="32" t="s">
        <v>740</v>
      </c>
      <c r="D4092" s="32" t="s">
        <v>334</v>
      </c>
      <c r="E4092" s="32" t="s">
        <v>7439</v>
      </c>
      <c r="F4092" s="32" t="s">
        <v>7440</v>
      </c>
      <c r="G4092" s="32" t="s">
        <v>58</v>
      </c>
      <c r="H4092" s="32" t="s">
        <v>59</v>
      </c>
      <c r="I4092" s="32" t="s">
        <v>2006</v>
      </c>
      <c r="J4092" s="35">
        <v>0</v>
      </c>
      <c r="K4092" s="35">
        <v>0</v>
      </c>
      <c r="L4092" s="35">
        <v>0</v>
      </c>
      <c r="M4092" s="35">
        <v>0</v>
      </c>
      <c r="N4092" s="32" t="s">
        <v>19</v>
      </c>
      <c r="O4092" s="32" t="s">
        <v>322</v>
      </c>
      <c r="P4092" s="32">
        <v>0</v>
      </c>
      <c r="Q4092" s="32"/>
    </row>
    <row r="4093" spans="1:17" x14ac:dyDescent="0.25">
      <c r="A4093" s="57">
        <v>42262.443235104169</v>
      </c>
      <c r="B4093" s="32" t="s">
        <v>22</v>
      </c>
      <c r="C4093" s="32" t="s">
        <v>90</v>
      </c>
      <c r="D4093" s="32" t="s">
        <v>89</v>
      </c>
      <c r="E4093" s="32" t="s">
        <v>7441</v>
      </c>
      <c r="F4093" s="32" t="s">
        <v>7442</v>
      </c>
      <c r="G4093" s="32" t="s">
        <v>25</v>
      </c>
      <c r="H4093" s="32" t="s">
        <v>26</v>
      </c>
      <c r="I4093" s="32" t="s">
        <v>2006</v>
      </c>
      <c r="J4093" s="35">
        <v>0</v>
      </c>
      <c r="K4093" s="35">
        <v>0</v>
      </c>
      <c r="L4093" s="35">
        <v>71.400000000000006</v>
      </c>
      <c r="M4093" s="35">
        <v>0</v>
      </c>
      <c r="N4093" s="32" t="s">
        <v>19</v>
      </c>
      <c r="O4093" s="32" t="s">
        <v>324</v>
      </c>
      <c r="P4093" s="32">
        <v>2</v>
      </c>
      <c r="Q4093" s="32"/>
    </row>
    <row r="4094" spans="1:17" x14ac:dyDescent="0.25">
      <c r="A4094" s="57">
        <v>42262.444535960647</v>
      </c>
      <c r="B4094" s="32" t="s">
        <v>22</v>
      </c>
      <c r="C4094" s="32" t="s">
        <v>7443</v>
      </c>
      <c r="D4094" s="32" t="s">
        <v>7444</v>
      </c>
      <c r="E4094" s="32" t="s">
        <v>7445</v>
      </c>
      <c r="F4094" s="32" t="s">
        <v>7446</v>
      </c>
      <c r="G4094" s="32" t="s">
        <v>25</v>
      </c>
      <c r="H4094" s="32" t="s">
        <v>26</v>
      </c>
      <c r="I4094" s="32" t="s">
        <v>2006</v>
      </c>
      <c r="J4094" s="35">
        <v>0</v>
      </c>
      <c r="K4094" s="35">
        <v>0</v>
      </c>
      <c r="L4094" s="35">
        <v>0</v>
      </c>
      <c r="M4094" s="35">
        <v>0</v>
      </c>
      <c r="N4094" s="32" t="s">
        <v>19</v>
      </c>
      <c r="O4094" s="32" t="s">
        <v>24</v>
      </c>
      <c r="P4094" s="32">
        <v>1.75</v>
      </c>
      <c r="Q4094" s="32"/>
    </row>
    <row r="4095" spans="1:17" x14ac:dyDescent="0.25">
      <c r="A4095" s="57">
        <v>42262.444535960647</v>
      </c>
      <c r="B4095" s="32" t="s">
        <v>22</v>
      </c>
      <c r="C4095" s="32" t="s">
        <v>7443</v>
      </c>
      <c r="D4095" s="32" t="s">
        <v>7444</v>
      </c>
      <c r="E4095" s="32" t="s">
        <v>7445</v>
      </c>
      <c r="F4095" s="32" t="s">
        <v>7446</v>
      </c>
      <c r="G4095" s="32" t="s">
        <v>35</v>
      </c>
      <c r="H4095" s="32" t="s">
        <v>38</v>
      </c>
      <c r="I4095" s="32" t="s">
        <v>2006</v>
      </c>
      <c r="J4095" s="35">
        <v>0</v>
      </c>
      <c r="K4095" s="35">
        <v>0</v>
      </c>
      <c r="L4095" s="35">
        <v>0</v>
      </c>
      <c r="M4095" s="35">
        <v>8.8000000000000007</v>
      </c>
      <c r="N4095" s="32" t="s">
        <v>19</v>
      </c>
      <c r="O4095" s="32" t="s">
        <v>24</v>
      </c>
      <c r="P4095" s="32">
        <v>1</v>
      </c>
      <c r="Q4095" s="32"/>
    </row>
    <row r="4096" spans="1:17" x14ac:dyDescent="0.25">
      <c r="A4096" s="57">
        <v>42262.444535960647</v>
      </c>
      <c r="B4096" s="32" t="s">
        <v>22</v>
      </c>
      <c r="C4096" s="32" t="s">
        <v>7443</v>
      </c>
      <c r="D4096" s="32" t="s">
        <v>7444</v>
      </c>
      <c r="E4096" s="32" t="s">
        <v>7445</v>
      </c>
      <c r="F4096" s="32" t="s">
        <v>7446</v>
      </c>
      <c r="G4096" s="32" t="s">
        <v>2333</v>
      </c>
      <c r="H4096" s="32" t="s">
        <v>2334</v>
      </c>
      <c r="I4096" s="32" t="s">
        <v>2006</v>
      </c>
      <c r="J4096" s="35">
        <v>0</v>
      </c>
      <c r="K4096" s="35">
        <v>195.73</v>
      </c>
      <c r="L4096" s="35">
        <v>0</v>
      </c>
      <c r="M4096" s="35">
        <v>0</v>
      </c>
      <c r="N4096" s="32" t="s">
        <v>19</v>
      </c>
      <c r="O4096" s="32" t="s">
        <v>24</v>
      </c>
      <c r="P4096" s="32">
        <v>1</v>
      </c>
      <c r="Q4096" s="32"/>
    </row>
    <row r="4097" spans="1:17" x14ac:dyDescent="0.25">
      <c r="A4097" s="57">
        <v>42262.444535960647</v>
      </c>
      <c r="B4097" s="32" t="s">
        <v>22</v>
      </c>
      <c r="C4097" s="32" t="s">
        <v>7443</v>
      </c>
      <c r="D4097" s="32" t="s">
        <v>7444</v>
      </c>
      <c r="E4097" s="32" t="s">
        <v>7445</v>
      </c>
      <c r="F4097" s="32" t="s">
        <v>7446</v>
      </c>
      <c r="G4097" s="32" t="s">
        <v>35</v>
      </c>
      <c r="H4097" s="32" t="s">
        <v>38</v>
      </c>
      <c r="I4097" s="32" t="s">
        <v>2006</v>
      </c>
      <c r="J4097" s="35">
        <v>0</v>
      </c>
      <c r="K4097" s="35">
        <v>0</v>
      </c>
      <c r="L4097" s="35">
        <v>0</v>
      </c>
      <c r="M4097" s="35">
        <v>11.05</v>
      </c>
      <c r="N4097" s="32" t="s">
        <v>19</v>
      </c>
      <c r="O4097" s="32" t="s">
        <v>24</v>
      </c>
      <c r="P4097" s="32">
        <v>1</v>
      </c>
      <c r="Q4097" s="32"/>
    </row>
    <row r="4098" spans="1:17" x14ac:dyDescent="0.25">
      <c r="A4098" s="57">
        <v>42262.447742245371</v>
      </c>
      <c r="B4098" s="32" t="s">
        <v>22</v>
      </c>
      <c r="C4098" s="32" t="s">
        <v>7447</v>
      </c>
      <c r="D4098" s="32" t="s">
        <v>7448</v>
      </c>
      <c r="E4098" s="32" t="s">
        <v>7449</v>
      </c>
      <c r="F4098" s="32" t="s">
        <v>7450</v>
      </c>
      <c r="G4098" s="32" t="s">
        <v>25</v>
      </c>
      <c r="H4098" s="32" t="s">
        <v>26</v>
      </c>
      <c r="I4098" s="32" t="s">
        <v>2006</v>
      </c>
      <c r="J4098" s="35">
        <v>0</v>
      </c>
      <c r="K4098" s="35">
        <v>0</v>
      </c>
      <c r="L4098" s="35">
        <v>0</v>
      </c>
      <c r="M4098" s="35">
        <v>0</v>
      </c>
      <c r="N4098" s="32" t="s">
        <v>19</v>
      </c>
      <c r="O4098" s="32" t="s">
        <v>24</v>
      </c>
      <c r="P4098" s="32">
        <v>0.5</v>
      </c>
      <c r="Q4098" s="32"/>
    </row>
    <row r="4099" spans="1:17" x14ac:dyDescent="0.25">
      <c r="A4099" s="57">
        <v>42262.447742245371</v>
      </c>
      <c r="B4099" s="32" t="s">
        <v>22</v>
      </c>
      <c r="C4099" s="32" t="s">
        <v>7447</v>
      </c>
      <c r="D4099" s="32" t="s">
        <v>7448</v>
      </c>
      <c r="E4099" s="32" t="s">
        <v>7449</v>
      </c>
      <c r="F4099" s="32" t="s">
        <v>7450</v>
      </c>
      <c r="G4099" s="32" t="s">
        <v>2272</v>
      </c>
      <c r="H4099" s="32" t="s">
        <v>2273</v>
      </c>
      <c r="I4099" s="32" t="s">
        <v>2006</v>
      </c>
      <c r="J4099" s="35">
        <v>0</v>
      </c>
      <c r="K4099" s="35">
        <v>123.03</v>
      </c>
      <c r="L4099" s="35">
        <v>0</v>
      </c>
      <c r="M4099" s="35">
        <v>0</v>
      </c>
      <c r="N4099" s="32" t="s">
        <v>19</v>
      </c>
      <c r="O4099" s="32" t="s">
        <v>24</v>
      </c>
      <c r="P4099" s="32">
        <v>1</v>
      </c>
      <c r="Q4099" s="32"/>
    </row>
    <row r="4100" spans="1:17" x14ac:dyDescent="0.25">
      <c r="A4100" s="57">
        <v>42262.447742245371</v>
      </c>
      <c r="B4100" s="32" t="s">
        <v>22</v>
      </c>
      <c r="C4100" s="32" t="s">
        <v>7447</v>
      </c>
      <c r="D4100" s="32" t="s">
        <v>7448</v>
      </c>
      <c r="E4100" s="32" t="s">
        <v>7449</v>
      </c>
      <c r="F4100" s="32" t="s">
        <v>7450</v>
      </c>
      <c r="G4100" s="32" t="s">
        <v>35</v>
      </c>
      <c r="H4100" s="32" t="s">
        <v>38</v>
      </c>
      <c r="I4100" s="32" t="s">
        <v>2006</v>
      </c>
      <c r="J4100" s="35">
        <v>0</v>
      </c>
      <c r="K4100" s="35">
        <v>0</v>
      </c>
      <c r="L4100" s="35">
        <v>0</v>
      </c>
      <c r="M4100" s="35">
        <v>11.56</v>
      </c>
      <c r="N4100" s="32" t="s">
        <v>19</v>
      </c>
      <c r="O4100" s="32" t="s">
        <v>24</v>
      </c>
      <c r="P4100" s="32">
        <v>1</v>
      </c>
      <c r="Q4100" s="32"/>
    </row>
    <row r="4101" spans="1:17" x14ac:dyDescent="0.25">
      <c r="A4101" s="57">
        <v>42262.447742245371</v>
      </c>
      <c r="B4101" s="32" t="s">
        <v>22</v>
      </c>
      <c r="C4101" s="32" t="s">
        <v>7447</v>
      </c>
      <c r="D4101" s="32" t="s">
        <v>7448</v>
      </c>
      <c r="E4101" s="32" t="s">
        <v>7449</v>
      </c>
      <c r="F4101" s="32" t="s">
        <v>7450</v>
      </c>
      <c r="G4101" s="32" t="s">
        <v>35</v>
      </c>
      <c r="H4101" s="32" t="s">
        <v>38</v>
      </c>
      <c r="I4101" s="32" t="s">
        <v>2006</v>
      </c>
      <c r="J4101" s="35">
        <v>0</v>
      </c>
      <c r="K4101" s="35">
        <v>0</v>
      </c>
      <c r="L4101" s="35">
        <v>0</v>
      </c>
      <c r="M4101" s="35">
        <v>12.48</v>
      </c>
      <c r="N4101" s="32" t="s">
        <v>19</v>
      </c>
      <c r="O4101" s="32" t="s">
        <v>24</v>
      </c>
      <c r="P4101" s="32">
        <v>1</v>
      </c>
      <c r="Q4101" s="32"/>
    </row>
    <row r="4102" spans="1:17" x14ac:dyDescent="0.25">
      <c r="A4102" s="57">
        <v>42262.450059641204</v>
      </c>
      <c r="B4102" s="32" t="s">
        <v>22</v>
      </c>
      <c r="C4102" s="32" t="s">
        <v>7443</v>
      </c>
      <c r="D4102" s="32" t="s">
        <v>7444</v>
      </c>
      <c r="E4102" s="32" t="s">
        <v>7451</v>
      </c>
      <c r="F4102" s="32" t="s">
        <v>7452</v>
      </c>
      <c r="G4102" s="32" t="s">
        <v>25</v>
      </c>
      <c r="H4102" s="32" t="s">
        <v>26</v>
      </c>
      <c r="I4102" s="32" t="s">
        <v>2006</v>
      </c>
      <c r="J4102" s="35">
        <v>0</v>
      </c>
      <c r="K4102" s="35">
        <v>0</v>
      </c>
      <c r="L4102" s="35">
        <v>0</v>
      </c>
      <c r="M4102" s="35">
        <v>0</v>
      </c>
      <c r="N4102" s="32" t="s">
        <v>19</v>
      </c>
      <c r="O4102" s="32" t="s">
        <v>24</v>
      </c>
      <c r="P4102" s="32">
        <v>2.5</v>
      </c>
      <c r="Q4102" s="32"/>
    </row>
    <row r="4103" spans="1:17" x14ac:dyDescent="0.25">
      <c r="A4103" s="57">
        <v>42262.450059641204</v>
      </c>
      <c r="B4103" s="32" t="s">
        <v>22</v>
      </c>
      <c r="C4103" s="32" t="s">
        <v>7443</v>
      </c>
      <c r="D4103" s="32" t="s">
        <v>7444</v>
      </c>
      <c r="E4103" s="32" t="s">
        <v>7451</v>
      </c>
      <c r="F4103" s="32" t="s">
        <v>7452</v>
      </c>
      <c r="G4103" s="32" t="s">
        <v>35</v>
      </c>
      <c r="H4103" s="32" t="s">
        <v>38</v>
      </c>
      <c r="I4103" s="32" t="s">
        <v>2006</v>
      </c>
      <c r="J4103" s="35">
        <v>0</v>
      </c>
      <c r="K4103" s="35">
        <v>0</v>
      </c>
      <c r="L4103" s="35">
        <v>0</v>
      </c>
      <c r="M4103" s="35">
        <v>9.6</v>
      </c>
      <c r="N4103" s="32" t="s">
        <v>19</v>
      </c>
      <c r="O4103" s="32" t="s">
        <v>24</v>
      </c>
      <c r="P4103" s="32">
        <v>1</v>
      </c>
      <c r="Q4103" s="32"/>
    </row>
    <row r="4104" spans="1:17" x14ac:dyDescent="0.25">
      <c r="A4104" s="57">
        <v>42262.450059641204</v>
      </c>
      <c r="B4104" s="32" t="s">
        <v>22</v>
      </c>
      <c r="C4104" s="32" t="s">
        <v>7443</v>
      </c>
      <c r="D4104" s="32" t="s">
        <v>7444</v>
      </c>
      <c r="E4104" s="32" t="s">
        <v>7451</v>
      </c>
      <c r="F4104" s="32" t="s">
        <v>7452</v>
      </c>
      <c r="G4104" s="32" t="s">
        <v>35</v>
      </c>
      <c r="H4104" s="32" t="s">
        <v>38</v>
      </c>
      <c r="I4104" s="32" t="s">
        <v>2006</v>
      </c>
      <c r="J4104" s="35">
        <v>0</v>
      </c>
      <c r="K4104" s="35">
        <v>0</v>
      </c>
      <c r="L4104" s="35">
        <v>0</v>
      </c>
      <c r="M4104" s="35">
        <v>8.25</v>
      </c>
      <c r="N4104" s="32" t="s">
        <v>19</v>
      </c>
      <c r="O4104" s="32" t="s">
        <v>24</v>
      </c>
      <c r="P4104" s="32">
        <v>1</v>
      </c>
      <c r="Q4104" s="32"/>
    </row>
    <row r="4105" spans="1:17" x14ac:dyDescent="0.25">
      <c r="A4105" s="57">
        <v>42262.450059641204</v>
      </c>
      <c r="B4105" s="32" t="s">
        <v>22</v>
      </c>
      <c r="C4105" s="32" t="s">
        <v>7443</v>
      </c>
      <c r="D4105" s="32" t="s">
        <v>7444</v>
      </c>
      <c r="E4105" s="32" t="s">
        <v>7451</v>
      </c>
      <c r="F4105" s="32" t="s">
        <v>7452</v>
      </c>
      <c r="G4105" s="32" t="s">
        <v>1495</v>
      </c>
      <c r="H4105" s="32" t="s">
        <v>1496</v>
      </c>
      <c r="I4105" s="32" t="s">
        <v>2006</v>
      </c>
      <c r="J4105" s="35">
        <v>0</v>
      </c>
      <c r="K4105" s="35">
        <v>248</v>
      </c>
      <c r="L4105" s="35">
        <v>0</v>
      </c>
      <c r="M4105" s="35">
        <v>0</v>
      </c>
      <c r="N4105" s="32" t="s">
        <v>19</v>
      </c>
      <c r="O4105" s="32" t="s">
        <v>24</v>
      </c>
      <c r="P4105" s="32">
        <v>1</v>
      </c>
      <c r="Q4105" s="32"/>
    </row>
    <row r="4106" spans="1:17" x14ac:dyDescent="0.25">
      <c r="A4106" s="57">
        <v>42262.450059641204</v>
      </c>
      <c r="B4106" s="32" t="s">
        <v>22</v>
      </c>
      <c r="C4106" s="32" t="s">
        <v>7443</v>
      </c>
      <c r="D4106" s="32" t="s">
        <v>7444</v>
      </c>
      <c r="E4106" s="32" t="s">
        <v>7451</v>
      </c>
      <c r="F4106" s="32" t="s">
        <v>7452</v>
      </c>
      <c r="G4106" s="32" t="s">
        <v>7453</v>
      </c>
      <c r="H4106" s="32" t="s">
        <v>7454</v>
      </c>
      <c r="I4106" s="32" t="s">
        <v>2006</v>
      </c>
      <c r="J4106" s="35">
        <v>0</v>
      </c>
      <c r="K4106" s="35">
        <v>122.25</v>
      </c>
      <c r="L4106" s="35">
        <v>0</v>
      </c>
      <c r="M4106" s="35">
        <v>0</v>
      </c>
      <c r="N4106" s="32" t="s">
        <v>19</v>
      </c>
      <c r="O4106" s="32" t="s">
        <v>24</v>
      </c>
      <c r="P4106" s="32">
        <v>1</v>
      </c>
      <c r="Q4106" s="32"/>
    </row>
    <row r="4107" spans="1:17" x14ac:dyDescent="0.25">
      <c r="A4107" s="57">
        <v>42262.451203703706</v>
      </c>
      <c r="B4107" s="32" t="s">
        <v>22</v>
      </c>
      <c r="C4107" s="32" t="s">
        <v>7455</v>
      </c>
      <c r="D4107" s="32" t="s">
        <v>2431</v>
      </c>
      <c r="E4107" s="32" t="s">
        <v>7456</v>
      </c>
      <c r="F4107" s="32" t="s">
        <v>7457</v>
      </c>
      <c r="G4107" s="32" t="s">
        <v>25</v>
      </c>
      <c r="H4107" s="32" t="s">
        <v>26</v>
      </c>
      <c r="I4107" s="32" t="s">
        <v>2006</v>
      </c>
      <c r="J4107" s="35">
        <v>0</v>
      </c>
      <c r="K4107" s="35">
        <v>0</v>
      </c>
      <c r="L4107" s="35">
        <v>0</v>
      </c>
      <c r="M4107" s="35">
        <v>0</v>
      </c>
      <c r="N4107" s="32" t="s">
        <v>19</v>
      </c>
      <c r="O4107" s="32" t="s">
        <v>24</v>
      </c>
      <c r="P4107" s="32">
        <v>1.5</v>
      </c>
      <c r="Q4107" s="32"/>
    </row>
    <row r="4108" spans="1:17" x14ac:dyDescent="0.25">
      <c r="A4108" s="57">
        <v>42262.451203703706</v>
      </c>
      <c r="B4108" s="32" t="s">
        <v>22</v>
      </c>
      <c r="C4108" s="32" t="s">
        <v>7455</v>
      </c>
      <c r="D4108" s="32" t="s">
        <v>2431</v>
      </c>
      <c r="E4108" s="32" t="s">
        <v>7456</v>
      </c>
      <c r="F4108" s="32" t="s">
        <v>7457</v>
      </c>
      <c r="G4108" s="32" t="s">
        <v>35</v>
      </c>
      <c r="H4108" s="32" t="s">
        <v>38</v>
      </c>
      <c r="I4108" s="32" t="s">
        <v>2006</v>
      </c>
      <c r="J4108" s="35">
        <v>0</v>
      </c>
      <c r="K4108" s="35">
        <v>0</v>
      </c>
      <c r="L4108" s="35">
        <v>0</v>
      </c>
      <c r="M4108" s="35">
        <v>10.3</v>
      </c>
      <c r="N4108" s="32" t="s">
        <v>19</v>
      </c>
      <c r="O4108" s="32" t="s">
        <v>24</v>
      </c>
      <c r="P4108" s="32">
        <v>1</v>
      </c>
      <c r="Q4108" s="32"/>
    </row>
    <row r="4109" spans="1:17" x14ac:dyDescent="0.25">
      <c r="A4109" s="57">
        <v>42262.451203703706</v>
      </c>
      <c r="B4109" s="32" t="s">
        <v>22</v>
      </c>
      <c r="C4109" s="32" t="s">
        <v>7455</v>
      </c>
      <c r="D4109" s="32" t="s">
        <v>2431</v>
      </c>
      <c r="E4109" s="32" t="s">
        <v>7456</v>
      </c>
      <c r="F4109" s="32" t="s">
        <v>7457</v>
      </c>
      <c r="G4109" s="32" t="s">
        <v>35</v>
      </c>
      <c r="H4109" s="32" t="s">
        <v>38</v>
      </c>
      <c r="I4109" s="32" t="s">
        <v>2006</v>
      </c>
      <c r="J4109" s="35">
        <v>0</v>
      </c>
      <c r="K4109" s="35">
        <v>0</v>
      </c>
      <c r="L4109" s="35">
        <v>0</v>
      </c>
      <c r="M4109" s="35">
        <v>9.5</v>
      </c>
      <c r="N4109" s="32" t="s">
        <v>19</v>
      </c>
      <c r="O4109" s="32" t="s">
        <v>24</v>
      </c>
      <c r="P4109" s="32">
        <v>1</v>
      </c>
      <c r="Q4109" s="32"/>
    </row>
    <row r="4110" spans="1:17" x14ac:dyDescent="0.25">
      <c r="A4110" s="57">
        <v>42262.451203703706</v>
      </c>
      <c r="B4110" s="32" t="s">
        <v>22</v>
      </c>
      <c r="C4110" s="32" t="s">
        <v>7455</v>
      </c>
      <c r="D4110" s="32" t="s">
        <v>2431</v>
      </c>
      <c r="E4110" s="32" t="s">
        <v>7456</v>
      </c>
      <c r="F4110" s="32" t="s">
        <v>7457</v>
      </c>
      <c r="G4110" s="32" t="s">
        <v>25</v>
      </c>
      <c r="H4110" s="32" t="s">
        <v>26</v>
      </c>
      <c r="I4110" s="32" t="s">
        <v>2006</v>
      </c>
      <c r="J4110" s="35">
        <v>0</v>
      </c>
      <c r="K4110" s="35">
        <v>0</v>
      </c>
      <c r="L4110" s="35">
        <v>0</v>
      </c>
      <c r="M4110" s="35">
        <v>0</v>
      </c>
      <c r="N4110" s="32" t="s">
        <v>19</v>
      </c>
      <c r="O4110" s="32" t="s">
        <v>24</v>
      </c>
      <c r="P4110" s="32">
        <v>0.5</v>
      </c>
      <c r="Q4110" s="32"/>
    </row>
    <row r="4111" spans="1:17" x14ac:dyDescent="0.25">
      <c r="A4111" s="57">
        <v>42262.451203703706</v>
      </c>
      <c r="B4111" s="32" t="s">
        <v>22</v>
      </c>
      <c r="C4111" s="32" t="s">
        <v>7455</v>
      </c>
      <c r="D4111" s="32" t="s">
        <v>2431</v>
      </c>
      <c r="E4111" s="32" t="s">
        <v>7456</v>
      </c>
      <c r="F4111" s="32" t="s">
        <v>7457</v>
      </c>
      <c r="G4111" s="32" t="s">
        <v>35</v>
      </c>
      <c r="H4111" s="32" t="s">
        <v>38</v>
      </c>
      <c r="I4111" s="32" t="s">
        <v>2006</v>
      </c>
      <c r="J4111" s="35">
        <v>0</v>
      </c>
      <c r="K4111" s="35">
        <v>0</v>
      </c>
      <c r="L4111" s="35">
        <v>0</v>
      </c>
      <c r="M4111" s="35">
        <v>11.55</v>
      </c>
      <c r="N4111" s="32" t="s">
        <v>19</v>
      </c>
      <c r="O4111" s="32" t="s">
        <v>24</v>
      </c>
      <c r="P4111" s="32">
        <v>1</v>
      </c>
      <c r="Q4111" s="32"/>
    </row>
    <row r="4112" spans="1:17" x14ac:dyDescent="0.25">
      <c r="A4112" s="57">
        <v>42262.451203703706</v>
      </c>
      <c r="B4112" s="32" t="s">
        <v>22</v>
      </c>
      <c r="C4112" s="32" t="s">
        <v>7455</v>
      </c>
      <c r="D4112" s="32" t="s">
        <v>2431</v>
      </c>
      <c r="E4112" s="32" t="s">
        <v>7456</v>
      </c>
      <c r="F4112" s="32" t="s">
        <v>7457</v>
      </c>
      <c r="G4112" s="32" t="s">
        <v>35</v>
      </c>
      <c r="H4112" s="32" t="s">
        <v>38</v>
      </c>
      <c r="I4112" s="32" t="s">
        <v>2006</v>
      </c>
      <c r="J4112" s="35">
        <v>0</v>
      </c>
      <c r="K4112" s="35">
        <v>0</v>
      </c>
      <c r="L4112" s="35">
        <v>0</v>
      </c>
      <c r="M4112" s="35">
        <v>14.43</v>
      </c>
      <c r="N4112" s="32" t="s">
        <v>19</v>
      </c>
      <c r="O4112" s="32" t="s">
        <v>24</v>
      </c>
      <c r="P4112" s="32">
        <v>1</v>
      </c>
      <c r="Q4112" s="32"/>
    </row>
    <row r="4113" spans="1:17" x14ac:dyDescent="0.25">
      <c r="A4113" s="57">
        <v>42262.453118900463</v>
      </c>
      <c r="B4113" s="32" t="s">
        <v>22</v>
      </c>
      <c r="C4113" s="32" t="s">
        <v>305</v>
      </c>
      <c r="D4113" s="32" t="s">
        <v>304</v>
      </c>
      <c r="E4113" s="32" t="s">
        <v>7458</v>
      </c>
      <c r="F4113" s="32" t="s">
        <v>7459</v>
      </c>
      <c r="G4113" s="32" t="s">
        <v>42</v>
      </c>
      <c r="H4113" s="32" t="s">
        <v>43</v>
      </c>
      <c r="I4113" s="32" t="s">
        <v>2006</v>
      </c>
      <c r="J4113" s="35">
        <v>0</v>
      </c>
      <c r="K4113" s="35">
        <v>0</v>
      </c>
      <c r="L4113" s="35">
        <v>0</v>
      </c>
      <c r="M4113" s="35">
        <v>0</v>
      </c>
      <c r="N4113" s="32" t="s">
        <v>19</v>
      </c>
      <c r="O4113" s="32" t="s">
        <v>24</v>
      </c>
      <c r="P4113" s="32">
        <v>1</v>
      </c>
      <c r="Q4113" s="32"/>
    </row>
    <row r="4114" spans="1:17" x14ac:dyDescent="0.25">
      <c r="A4114" s="57">
        <v>42262.453913888887</v>
      </c>
      <c r="B4114" s="32" t="s">
        <v>22</v>
      </c>
      <c r="C4114" s="32" t="s">
        <v>4960</v>
      </c>
      <c r="D4114" s="32" t="s">
        <v>4961</v>
      </c>
      <c r="E4114" s="32" t="s">
        <v>7460</v>
      </c>
      <c r="F4114" s="32" t="s">
        <v>7461</v>
      </c>
      <c r="G4114" s="32" t="s">
        <v>25</v>
      </c>
      <c r="H4114" s="32" t="s">
        <v>26</v>
      </c>
      <c r="I4114" s="32" t="s">
        <v>2006</v>
      </c>
      <c r="J4114" s="35">
        <v>0</v>
      </c>
      <c r="K4114" s="35">
        <v>0</v>
      </c>
      <c r="L4114" s="35">
        <v>0</v>
      </c>
      <c r="M4114" s="35">
        <v>0</v>
      </c>
      <c r="N4114" s="32" t="s">
        <v>19</v>
      </c>
      <c r="O4114" s="32" t="s">
        <v>27</v>
      </c>
      <c r="P4114" s="32">
        <v>2</v>
      </c>
      <c r="Q4114" s="32"/>
    </row>
    <row r="4115" spans="1:17" x14ac:dyDescent="0.25">
      <c r="A4115" s="57">
        <v>42262.462576770835</v>
      </c>
      <c r="B4115" s="32" t="s">
        <v>22</v>
      </c>
      <c r="C4115" s="32" t="s">
        <v>5149</v>
      </c>
      <c r="D4115" s="32" t="s">
        <v>5150</v>
      </c>
      <c r="E4115" s="32" t="s">
        <v>7462</v>
      </c>
      <c r="F4115" s="32" t="s">
        <v>7463</v>
      </c>
      <c r="G4115" s="32" t="s">
        <v>25</v>
      </c>
      <c r="H4115" s="32" t="s">
        <v>26</v>
      </c>
      <c r="I4115" s="32" t="s">
        <v>2006</v>
      </c>
      <c r="J4115" s="35">
        <v>0</v>
      </c>
      <c r="K4115" s="35">
        <v>0</v>
      </c>
      <c r="L4115" s="35">
        <v>12.74</v>
      </c>
      <c r="M4115" s="35">
        <v>0</v>
      </c>
      <c r="N4115" s="32" t="s">
        <v>19</v>
      </c>
      <c r="O4115" s="32" t="s">
        <v>357</v>
      </c>
      <c r="P4115" s="32">
        <v>0.75</v>
      </c>
      <c r="Q4115" s="32"/>
    </row>
    <row r="4116" spans="1:17" x14ac:dyDescent="0.25">
      <c r="A4116" s="57">
        <v>42262.462576770835</v>
      </c>
      <c r="B4116" s="32" t="s">
        <v>22</v>
      </c>
      <c r="C4116" s="32" t="s">
        <v>5149</v>
      </c>
      <c r="D4116" s="32" t="s">
        <v>5150</v>
      </c>
      <c r="E4116" s="32" t="s">
        <v>7462</v>
      </c>
      <c r="F4116" s="32" t="s">
        <v>7463</v>
      </c>
      <c r="G4116" s="32" t="s">
        <v>35</v>
      </c>
      <c r="H4116" s="32" t="s">
        <v>38</v>
      </c>
      <c r="I4116" s="32" t="s">
        <v>2006</v>
      </c>
      <c r="J4116" s="35">
        <v>0</v>
      </c>
      <c r="K4116" s="35">
        <v>0</v>
      </c>
      <c r="L4116" s="35">
        <v>0</v>
      </c>
      <c r="M4116" s="35">
        <v>4.8</v>
      </c>
      <c r="N4116" s="32" t="s">
        <v>19</v>
      </c>
      <c r="O4116" s="32" t="s">
        <v>357</v>
      </c>
      <c r="P4116" s="32">
        <v>1</v>
      </c>
      <c r="Q4116" s="32"/>
    </row>
    <row r="4117" spans="1:17" x14ac:dyDescent="0.25">
      <c r="A4117" s="57">
        <v>42262.462576770835</v>
      </c>
      <c r="B4117" s="32" t="s">
        <v>22</v>
      </c>
      <c r="C4117" s="32" t="s">
        <v>5149</v>
      </c>
      <c r="D4117" s="32" t="s">
        <v>5150</v>
      </c>
      <c r="E4117" s="32" t="s">
        <v>7462</v>
      </c>
      <c r="F4117" s="32" t="s">
        <v>7463</v>
      </c>
      <c r="G4117" s="32" t="s">
        <v>35</v>
      </c>
      <c r="H4117" s="32" t="s">
        <v>38</v>
      </c>
      <c r="I4117" s="32" t="s">
        <v>2006</v>
      </c>
      <c r="J4117" s="35">
        <v>0</v>
      </c>
      <c r="K4117" s="35">
        <v>0</v>
      </c>
      <c r="L4117" s="35">
        <v>0</v>
      </c>
      <c r="M4117" s="35">
        <v>13.5</v>
      </c>
      <c r="N4117" s="32" t="s">
        <v>19</v>
      </c>
      <c r="O4117" s="32" t="s">
        <v>357</v>
      </c>
      <c r="P4117" s="32">
        <v>1</v>
      </c>
      <c r="Q4117" s="32"/>
    </row>
    <row r="4118" spans="1:17" x14ac:dyDescent="0.25">
      <c r="A4118" s="57">
        <v>42262.462576770835</v>
      </c>
      <c r="B4118" s="32" t="s">
        <v>22</v>
      </c>
      <c r="C4118" s="32" t="s">
        <v>5149</v>
      </c>
      <c r="D4118" s="32" t="s">
        <v>5150</v>
      </c>
      <c r="E4118" s="32" t="s">
        <v>7462</v>
      </c>
      <c r="F4118" s="32" t="s">
        <v>7463</v>
      </c>
      <c r="G4118" s="32" t="s">
        <v>35</v>
      </c>
      <c r="H4118" s="32" t="s">
        <v>38</v>
      </c>
      <c r="I4118" s="32" t="s">
        <v>2006</v>
      </c>
      <c r="J4118" s="35">
        <v>0</v>
      </c>
      <c r="K4118" s="35">
        <v>0</v>
      </c>
      <c r="L4118" s="35">
        <v>0</v>
      </c>
      <c r="M4118" s="35">
        <v>7.35</v>
      </c>
      <c r="N4118" s="32" t="s">
        <v>19</v>
      </c>
      <c r="O4118" s="32" t="s">
        <v>357</v>
      </c>
      <c r="P4118" s="32">
        <v>1</v>
      </c>
      <c r="Q4118" s="32"/>
    </row>
    <row r="4119" spans="1:17" x14ac:dyDescent="0.25">
      <c r="A4119" s="57">
        <v>42262.462576770835</v>
      </c>
      <c r="B4119" s="32" t="s">
        <v>22</v>
      </c>
      <c r="C4119" s="32" t="s">
        <v>5149</v>
      </c>
      <c r="D4119" s="32" t="s">
        <v>5150</v>
      </c>
      <c r="E4119" s="32" t="s">
        <v>7462</v>
      </c>
      <c r="F4119" s="32" t="s">
        <v>7463</v>
      </c>
      <c r="G4119" s="32" t="s">
        <v>25</v>
      </c>
      <c r="H4119" s="32" t="s">
        <v>26</v>
      </c>
      <c r="I4119" s="32" t="s">
        <v>2006</v>
      </c>
      <c r="J4119" s="35">
        <v>0</v>
      </c>
      <c r="K4119" s="35">
        <v>0</v>
      </c>
      <c r="L4119" s="35">
        <v>50.97</v>
      </c>
      <c r="M4119" s="35">
        <v>0</v>
      </c>
      <c r="N4119" s="32" t="s">
        <v>19</v>
      </c>
      <c r="O4119" s="32" t="s">
        <v>357</v>
      </c>
      <c r="P4119" s="32">
        <v>3</v>
      </c>
      <c r="Q4119" s="32"/>
    </row>
    <row r="4120" spans="1:17" x14ac:dyDescent="0.25">
      <c r="A4120" s="57">
        <v>42262.462576770835</v>
      </c>
      <c r="B4120" s="32" t="s">
        <v>22</v>
      </c>
      <c r="C4120" s="32" t="s">
        <v>5149</v>
      </c>
      <c r="D4120" s="32" t="s">
        <v>5150</v>
      </c>
      <c r="E4120" s="32" t="s">
        <v>7462</v>
      </c>
      <c r="F4120" s="32" t="s">
        <v>7463</v>
      </c>
      <c r="G4120" s="32" t="s">
        <v>25</v>
      </c>
      <c r="H4120" s="32" t="s">
        <v>26</v>
      </c>
      <c r="I4120" s="32" t="s">
        <v>2006</v>
      </c>
      <c r="J4120" s="35">
        <v>0</v>
      </c>
      <c r="K4120" s="35">
        <v>0</v>
      </c>
      <c r="L4120" s="35">
        <v>4.25</v>
      </c>
      <c r="M4120" s="35">
        <v>0</v>
      </c>
      <c r="N4120" s="32" t="s">
        <v>19</v>
      </c>
      <c r="O4120" s="32" t="s">
        <v>357</v>
      </c>
      <c r="P4120" s="32">
        <v>0.25</v>
      </c>
      <c r="Q4120" s="32"/>
    </row>
    <row r="4121" spans="1:17" x14ac:dyDescent="0.25">
      <c r="A4121" s="57">
        <v>42262.464933599535</v>
      </c>
      <c r="B4121" s="32" t="s">
        <v>22</v>
      </c>
      <c r="C4121" s="32" t="s">
        <v>4678</v>
      </c>
      <c r="D4121" s="32" t="s">
        <v>4679</v>
      </c>
      <c r="E4121" s="32" t="s">
        <v>7464</v>
      </c>
      <c r="F4121" s="32" t="s">
        <v>7465</v>
      </c>
      <c r="G4121" s="32" t="s">
        <v>25</v>
      </c>
      <c r="H4121" s="32" t="s">
        <v>26</v>
      </c>
      <c r="I4121" s="32" t="s">
        <v>2006</v>
      </c>
      <c r="J4121" s="35">
        <v>0</v>
      </c>
      <c r="K4121" s="35">
        <v>0</v>
      </c>
      <c r="L4121" s="35">
        <v>0</v>
      </c>
      <c r="M4121" s="35">
        <v>0</v>
      </c>
      <c r="N4121" s="32" t="s">
        <v>17</v>
      </c>
      <c r="O4121" s="32" t="s">
        <v>27</v>
      </c>
      <c r="P4121" s="32">
        <v>2.75</v>
      </c>
      <c r="Q4121" s="32"/>
    </row>
    <row r="4122" spans="1:17" x14ac:dyDescent="0.25">
      <c r="A4122" s="57">
        <v>42262.466232951389</v>
      </c>
      <c r="B4122" s="32" t="s">
        <v>22</v>
      </c>
      <c r="C4122" s="32" t="s">
        <v>2270</v>
      </c>
      <c r="D4122" s="32" t="s">
        <v>2271</v>
      </c>
      <c r="E4122" s="32" t="s">
        <v>7466</v>
      </c>
      <c r="F4122" s="32" t="s">
        <v>7467</v>
      </c>
      <c r="G4122" s="32" t="s">
        <v>365</v>
      </c>
      <c r="H4122" s="32" t="s">
        <v>364</v>
      </c>
      <c r="I4122" s="32" t="s">
        <v>2006</v>
      </c>
      <c r="J4122" s="35">
        <v>0</v>
      </c>
      <c r="K4122" s="35">
        <v>0</v>
      </c>
      <c r="L4122" s="35">
        <v>0</v>
      </c>
      <c r="M4122" s="35">
        <v>0</v>
      </c>
      <c r="N4122" s="32" t="s">
        <v>19</v>
      </c>
      <c r="O4122" s="32" t="s">
        <v>24</v>
      </c>
      <c r="P4122" s="32">
        <v>0</v>
      </c>
      <c r="Q4122" s="32"/>
    </row>
    <row r="4123" spans="1:17" x14ac:dyDescent="0.25">
      <c r="A4123" s="57">
        <v>42262.466847685188</v>
      </c>
      <c r="B4123" s="32"/>
      <c r="C4123" s="32" t="s">
        <v>1068</v>
      </c>
      <c r="D4123" s="32" t="s">
        <v>334</v>
      </c>
      <c r="E4123" s="32" t="s">
        <v>7468</v>
      </c>
      <c r="F4123" s="32" t="s">
        <v>7469</v>
      </c>
      <c r="G4123" s="32" t="s">
        <v>58</v>
      </c>
      <c r="H4123" s="32" t="s">
        <v>59</v>
      </c>
      <c r="I4123" s="32" t="s">
        <v>2006</v>
      </c>
      <c r="J4123" s="35">
        <v>0</v>
      </c>
      <c r="K4123" s="35">
        <v>0</v>
      </c>
      <c r="L4123" s="35">
        <v>0</v>
      </c>
      <c r="M4123" s="35">
        <v>0</v>
      </c>
      <c r="N4123" s="32" t="s">
        <v>19</v>
      </c>
      <c r="O4123" s="32" t="s">
        <v>322</v>
      </c>
      <c r="P4123" s="32">
        <v>0</v>
      </c>
      <c r="Q4123" s="32"/>
    </row>
    <row r="4124" spans="1:17" x14ac:dyDescent="0.25">
      <c r="A4124" s="57">
        <v>42262.467127118056</v>
      </c>
      <c r="B4124" s="32" t="s">
        <v>22</v>
      </c>
      <c r="C4124" s="32" t="s">
        <v>2449</v>
      </c>
      <c r="D4124" s="32" t="s">
        <v>2450</v>
      </c>
      <c r="E4124" s="32" t="s">
        <v>7470</v>
      </c>
      <c r="F4124" s="32" t="s">
        <v>7471</v>
      </c>
      <c r="G4124" s="32" t="s">
        <v>25</v>
      </c>
      <c r="H4124" s="32" t="s">
        <v>26</v>
      </c>
      <c r="I4124" s="32" t="s">
        <v>2006</v>
      </c>
      <c r="J4124" s="35">
        <v>0</v>
      </c>
      <c r="K4124" s="35">
        <v>0</v>
      </c>
      <c r="L4124" s="35">
        <v>0</v>
      </c>
      <c r="M4124" s="35">
        <v>0</v>
      </c>
      <c r="N4124" s="32" t="s">
        <v>19</v>
      </c>
      <c r="O4124" s="32" t="s">
        <v>27</v>
      </c>
      <c r="P4124" s="32">
        <v>12</v>
      </c>
      <c r="Q4124" s="32"/>
    </row>
    <row r="4125" spans="1:17" x14ac:dyDescent="0.25">
      <c r="A4125" s="57">
        <v>42262.467127118056</v>
      </c>
      <c r="B4125" s="32" t="s">
        <v>22</v>
      </c>
      <c r="C4125" s="32" t="s">
        <v>2449</v>
      </c>
      <c r="D4125" s="32" t="s">
        <v>2450</v>
      </c>
      <c r="E4125" s="32" t="s">
        <v>7470</v>
      </c>
      <c r="F4125" s="32" t="s">
        <v>7471</v>
      </c>
      <c r="G4125" s="32" t="s">
        <v>35</v>
      </c>
      <c r="H4125" s="32" t="s">
        <v>38</v>
      </c>
      <c r="I4125" s="32" t="s">
        <v>2006</v>
      </c>
      <c r="J4125" s="35">
        <v>0</v>
      </c>
      <c r="K4125" s="35">
        <v>0</v>
      </c>
      <c r="L4125" s="35">
        <v>0</v>
      </c>
      <c r="M4125" s="35">
        <v>20.95</v>
      </c>
      <c r="N4125" s="32" t="s">
        <v>19</v>
      </c>
      <c r="O4125" s="32" t="s">
        <v>27</v>
      </c>
      <c r="P4125" s="32">
        <v>1</v>
      </c>
      <c r="Q4125" s="32"/>
    </row>
    <row r="4126" spans="1:17" x14ac:dyDescent="0.25">
      <c r="A4126" s="57">
        <v>42262.467127118056</v>
      </c>
      <c r="B4126" s="32" t="s">
        <v>22</v>
      </c>
      <c r="C4126" s="32" t="s">
        <v>2449</v>
      </c>
      <c r="D4126" s="32" t="s">
        <v>2450</v>
      </c>
      <c r="E4126" s="32" t="s">
        <v>7470</v>
      </c>
      <c r="F4126" s="32" t="s">
        <v>7471</v>
      </c>
      <c r="G4126" s="32" t="s">
        <v>35</v>
      </c>
      <c r="H4126" s="32" t="s">
        <v>38</v>
      </c>
      <c r="I4126" s="32" t="s">
        <v>2006</v>
      </c>
      <c r="J4126" s="35">
        <v>0</v>
      </c>
      <c r="K4126" s="35">
        <v>0</v>
      </c>
      <c r="L4126" s="35">
        <v>0</v>
      </c>
      <c r="M4126" s="35">
        <v>41.6</v>
      </c>
      <c r="N4126" s="32" t="s">
        <v>19</v>
      </c>
      <c r="O4126" s="32" t="s">
        <v>27</v>
      </c>
      <c r="P4126" s="32">
        <v>1</v>
      </c>
      <c r="Q4126" s="32"/>
    </row>
    <row r="4127" spans="1:17" x14ac:dyDescent="0.25">
      <c r="A4127" s="57">
        <v>42262.468050462965</v>
      </c>
      <c r="B4127" s="32" t="s">
        <v>22</v>
      </c>
      <c r="C4127" s="32" t="s">
        <v>2449</v>
      </c>
      <c r="D4127" s="32" t="s">
        <v>2450</v>
      </c>
      <c r="E4127" s="32" t="s">
        <v>7472</v>
      </c>
      <c r="F4127" s="32" t="s">
        <v>7473</v>
      </c>
      <c r="G4127" s="32" t="s">
        <v>25</v>
      </c>
      <c r="H4127" s="32" t="s">
        <v>26</v>
      </c>
      <c r="I4127" s="32" t="s">
        <v>2006</v>
      </c>
      <c r="J4127" s="35">
        <v>0</v>
      </c>
      <c r="K4127" s="35">
        <v>0</v>
      </c>
      <c r="L4127" s="35">
        <v>0</v>
      </c>
      <c r="M4127" s="35">
        <v>0</v>
      </c>
      <c r="N4127" s="32" t="s">
        <v>19</v>
      </c>
      <c r="O4127" s="32" t="s">
        <v>27</v>
      </c>
      <c r="P4127" s="32">
        <v>12.25</v>
      </c>
      <c r="Q4127" s="32"/>
    </row>
    <row r="4128" spans="1:17" x14ac:dyDescent="0.25">
      <c r="A4128" s="57">
        <v>42262.468050462965</v>
      </c>
      <c r="B4128" s="32" t="s">
        <v>22</v>
      </c>
      <c r="C4128" s="32" t="s">
        <v>2449</v>
      </c>
      <c r="D4128" s="32" t="s">
        <v>2450</v>
      </c>
      <c r="E4128" s="32" t="s">
        <v>7472</v>
      </c>
      <c r="F4128" s="32" t="s">
        <v>7473</v>
      </c>
      <c r="G4128" s="32" t="s">
        <v>35</v>
      </c>
      <c r="H4128" s="32" t="s">
        <v>38</v>
      </c>
      <c r="I4128" s="32" t="s">
        <v>2006</v>
      </c>
      <c r="J4128" s="35">
        <v>0</v>
      </c>
      <c r="K4128" s="35">
        <v>0</v>
      </c>
      <c r="L4128" s="35">
        <v>0</v>
      </c>
      <c r="M4128" s="35">
        <v>23.05</v>
      </c>
      <c r="N4128" s="32" t="s">
        <v>19</v>
      </c>
      <c r="O4128" s="32" t="s">
        <v>27</v>
      </c>
      <c r="P4128" s="32">
        <v>1</v>
      </c>
      <c r="Q4128" s="32"/>
    </row>
    <row r="4129" spans="1:17" x14ac:dyDescent="0.25">
      <c r="A4129" s="57">
        <v>42262.468050462965</v>
      </c>
      <c r="B4129" s="32" t="s">
        <v>22</v>
      </c>
      <c r="C4129" s="32" t="s">
        <v>2449</v>
      </c>
      <c r="D4129" s="32" t="s">
        <v>2450</v>
      </c>
      <c r="E4129" s="32" t="s">
        <v>7472</v>
      </c>
      <c r="F4129" s="32" t="s">
        <v>7473</v>
      </c>
      <c r="G4129" s="32" t="s">
        <v>35</v>
      </c>
      <c r="H4129" s="32" t="s">
        <v>38</v>
      </c>
      <c r="I4129" s="32" t="s">
        <v>2006</v>
      </c>
      <c r="J4129" s="35">
        <v>0</v>
      </c>
      <c r="K4129" s="35">
        <v>0</v>
      </c>
      <c r="L4129" s="35">
        <v>0</v>
      </c>
      <c r="M4129" s="35">
        <v>21.72</v>
      </c>
      <c r="N4129" s="32" t="s">
        <v>19</v>
      </c>
      <c r="O4129" s="32" t="s">
        <v>27</v>
      </c>
      <c r="P4129" s="32">
        <v>1</v>
      </c>
      <c r="Q4129" s="32"/>
    </row>
    <row r="4130" spans="1:17" x14ac:dyDescent="0.25">
      <c r="A4130" s="57">
        <v>42262.469221145831</v>
      </c>
      <c r="B4130" s="32" t="s">
        <v>22</v>
      </c>
      <c r="C4130" s="32" t="s">
        <v>2449</v>
      </c>
      <c r="D4130" s="32" t="s">
        <v>2450</v>
      </c>
      <c r="E4130" s="32" t="s">
        <v>7474</v>
      </c>
      <c r="F4130" s="32" t="s">
        <v>7475</v>
      </c>
      <c r="G4130" s="32" t="s">
        <v>25</v>
      </c>
      <c r="H4130" s="32" t="s">
        <v>26</v>
      </c>
      <c r="I4130" s="32" t="s">
        <v>2006</v>
      </c>
      <c r="J4130" s="35">
        <v>0</v>
      </c>
      <c r="K4130" s="35">
        <v>0</v>
      </c>
      <c r="L4130" s="35">
        <v>0</v>
      </c>
      <c r="M4130" s="35">
        <v>0</v>
      </c>
      <c r="N4130" s="32" t="s">
        <v>19</v>
      </c>
      <c r="O4130" s="32" t="s">
        <v>27</v>
      </c>
      <c r="P4130" s="32">
        <v>9.5</v>
      </c>
      <c r="Q4130" s="32"/>
    </row>
    <row r="4131" spans="1:17" x14ac:dyDescent="0.25">
      <c r="A4131" s="57">
        <v>42262.469221145831</v>
      </c>
      <c r="B4131" s="32" t="s">
        <v>22</v>
      </c>
      <c r="C4131" s="32" t="s">
        <v>2449</v>
      </c>
      <c r="D4131" s="32" t="s">
        <v>2450</v>
      </c>
      <c r="E4131" s="32" t="s">
        <v>7474</v>
      </c>
      <c r="F4131" s="32" t="s">
        <v>7475</v>
      </c>
      <c r="G4131" s="32" t="s">
        <v>25</v>
      </c>
      <c r="H4131" s="32" t="s">
        <v>26</v>
      </c>
      <c r="I4131" s="32" t="s">
        <v>2006</v>
      </c>
      <c r="J4131" s="35">
        <v>0</v>
      </c>
      <c r="K4131" s="35">
        <v>0</v>
      </c>
      <c r="L4131" s="35">
        <v>0</v>
      </c>
      <c r="M4131" s="35">
        <v>0</v>
      </c>
      <c r="N4131" s="32" t="s">
        <v>19</v>
      </c>
      <c r="O4131" s="32" t="s">
        <v>27</v>
      </c>
      <c r="P4131" s="32">
        <v>9.5</v>
      </c>
      <c r="Q4131" s="32"/>
    </row>
    <row r="4132" spans="1:17" x14ac:dyDescent="0.25">
      <c r="A4132" s="57">
        <v>42262.469221145831</v>
      </c>
      <c r="B4132" s="32" t="s">
        <v>22</v>
      </c>
      <c r="C4132" s="32" t="s">
        <v>2449</v>
      </c>
      <c r="D4132" s="32" t="s">
        <v>2450</v>
      </c>
      <c r="E4132" s="32" t="s">
        <v>7474</v>
      </c>
      <c r="F4132" s="32" t="s">
        <v>7475</v>
      </c>
      <c r="G4132" s="32" t="s">
        <v>25</v>
      </c>
      <c r="H4132" s="32" t="s">
        <v>26</v>
      </c>
      <c r="I4132" s="32" t="s">
        <v>2006</v>
      </c>
      <c r="J4132" s="35">
        <v>0</v>
      </c>
      <c r="K4132" s="35">
        <v>0</v>
      </c>
      <c r="L4132" s="35">
        <v>0</v>
      </c>
      <c r="M4132" s="35">
        <v>0</v>
      </c>
      <c r="N4132" s="32" t="s">
        <v>19</v>
      </c>
      <c r="O4132" s="32" t="s">
        <v>27</v>
      </c>
      <c r="P4132" s="32">
        <v>9</v>
      </c>
      <c r="Q4132" s="32"/>
    </row>
    <row r="4133" spans="1:17" x14ac:dyDescent="0.25">
      <c r="A4133" s="57">
        <v>42262.469221145831</v>
      </c>
      <c r="B4133" s="32" t="s">
        <v>22</v>
      </c>
      <c r="C4133" s="32" t="s">
        <v>2449</v>
      </c>
      <c r="D4133" s="32" t="s">
        <v>2450</v>
      </c>
      <c r="E4133" s="32" t="s">
        <v>7474</v>
      </c>
      <c r="F4133" s="32" t="s">
        <v>7475</v>
      </c>
      <c r="G4133" s="32" t="s">
        <v>33</v>
      </c>
      <c r="H4133" s="32" t="s">
        <v>34</v>
      </c>
      <c r="I4133" s="32" t="s">
        <v>2006</v>
      </c>
      <c r="J4133" s="35">
        <v>0</v>
      </c>
      <c r="K4133" s="35">
        <v>0</v>
      </c>
      <c r="L4133" s="35">
        <v>0</v>
      </c>
      <c r="M4133" s="35">
        <v>3</v>
      </c>
      <c r="N4133" s="32" t="s">
        <v>19</v>
      </c>
      <c r="O4133" s="32" t="s">
        <v>27</v>
      </c>
      <c r="P4133" s="32">
        <v>1</v>
      </c>
      <c r="Q4133" s="32"/>
    </row>
    <row r="4134" spans="1:17" x14ac:dyDescent="0.25">
      <c r="A4134" s="57">
        <v>42262.469221145831</v>
      </c>
      <c r="B4134" s="32" t="s">
        <v>22</v>
      </c>
      <c r="C4134" s="32" t="s">
        <v>2449</v>
      </c>
      <c r="D4134" s="32" t="s">
        <v>2450</v>
      </c>
      <c r="E4134" s="32" t="s">
        <v>7474</v>
      </c>
      <c r="F4134" s="32" t="s">
        <v>7475</v>
      </c>
      <c r="G4134" s="32" t="s">
        <v>35</v>
      </c>
      <c r="H4134" s="32" t="s">
        <v>38</v>
      </c>
      <c r="I4134" s="32" t="s">
        <v>2006</v>
      </c>
      <c r="J4134" s="35">
        <v>0</v>
      </c>
      <c r="K4134" s="35">
        <v>0</v>
      </c>
      <c r="L4134" s="35">
        <v>0</v>
      </c>
      <c r="M4134" s="35">
        <v>28.55</v>
      </c>
      <c r="N4134" s="32" t="s">
        <v>19</v>
      </c>
      <c r="O4134" s="32" t="s">
        <v>27</v>
      </c>
      <c r="P4134" s="32">
        <v>1</v>
      </c>
      <c r="Q4134" s="32"/>
    </row>
    <row r="4135" spans="1:17" x14ac:dyDescent="0.25">
      <c r="A4135" s="57">
        <v>42262.469221145831</v>
      </c>
      <c r="B4135" s="32" t="s">
        <v>22</v>
      </c>
      <c r="C4135" s="32" t="s">
        <v>2449</v>
      </c>
      <c r="D4135" s="32" t="s">
        <v>2450</v>
      </c>
      <c r="E4135" s="32" t="s">
        <v>7474</v>
      </c>
      <c r="F4135" s="32" t="s">
        <v>7475</v>
      </c>
      <c r="G4135" s="32" t="s">
        <v>35</v>
      </c>
      <c r="H4135" s="32" t="s">
        <v>38</v>
      </c>
      <c r="I4135" s="32" t="s">
        <v>2006</v>
      </c>
      <c r="J4135" s="35">
        <v>0</v>
      </c>
      <c r="K4135" s="35">
        <v>0</v>
      </c>
      <c r="L4135" s="35">
        <v>0</v>
      </c>
      <c r="M4135" s="35">
        <v>20.5</v>
      </c>
      <c r="N4135" s="32" t="s">
        <v>19</v>
      </c>
      <c r="O4135" s="32" t="s">
        <v>27</v>
      </c>
      <c r="P4135" s="32">
        <v>1</v>
      </c>
      <c r="Q4135" s="32"/>
    </row>
    <row r="4136" spans="1:17" x14ac:dyDescent="0.25">
      <c r="A4136" s="57">
        <v>42262.469221145831</v>
      </c>
      <c r="B4136" s="32" t="s">
        <v>22</v>
      </c>
      <c r="C4136" s="32" t="s">
        <v>2449</v>
      </c>
      <c r="D4136" s="32" t="s">
        <v>2450</v>
      </c>
      <c r="E4136" s="32" t="s">
        <v>7474</v>
      </c>
      <c r="F4136" s="32" t="s">
        <v>7475</v>
      </c>
      <c r="G4136" s="32" t="s">
        <v>25</v>
      </c>
      <c r="H4136" s="32" t="s">
        <v>26</v>
      </c>
      <c r="I4136" s="32" t="s">
        <v>2006</v>
      </c>
      <c r="J4136" s="35">
        <v>0</v>
      </c>
      <c r="K4136" s="35">
        <v>0</v>
      </c>
      <c r="L4136" s="35">
        <v>0</v>
      </c>
      <c r="M4136" s="35">
        <v>0</v>
      </c>
      <c r="N4136" s="32" t="s">
        <v>19</v>
      </c>
      <c r="O4136" s="32" t="s">
        <v>27</v>
      </c>
      <c r="P4136" s="32">
        <v>9</v>
      </c>
      <c r="Q4136" s="32"/>
    </row>
    <row r="4137" spans="1:17" x14ac:dyDescent="0.25">
      <c r="A4137" s="57">
        <v>42262.471105127312</v>
      </c>
      <c r="B4137" s="32" t="s">
        <v>22</v>
      </c>
      <c r="C4137" s="32" t="s">
        <v>2449</v>
      </c>
      <c r="D4137" s="32" t="s">
        <v>2450</v>
      </c>
      <c r="E4137" s="32" t="s">
        <v>7476</v>
      </c>
      <c r="F4137" s="32" t="s">
        <v>7477</v>
      </c>
      <c r="G4137" s="32" t="s">
        <v>25</v>
      </c>
      <c r="H4137" s="32" t="s">
        <v>26</v>
      </c>
      <c r="I4137" s="32" t="s">
        <v>2006</v>
      </c>
      <c r="J4137" s="35">
        <v>0</v>
      </c>
      <c r="K4137" s="35">
        <v>0</v>
      </c>
      <c r="L4137" s="35">
        <v>0</v>
      </c>
      <c r="M4137" s="35">
        <v>0</v>
      </c>
      <c r="N4137" s="32" t="s">
        <v>19</v>
      </c>
      <c r="O4137" s="32" t="s">
        <v>27</v>
      </c>
      <c r="P4137" s="32">
        <v>1.33</v>
      </c>
      <c r="Q4137" s="32"/>
    </row>
    <row r="4138" spans="1:17" x14ac:dyDescent="0.25">
      <c r="A4138" s="57">
        <v>42262.471105127312</v>
      </c>
      <c r="B4138" s="32" t="s">
        <v>22</v>
      </c>
      <c r="C4138" s="32" t="s">
        <v>2449</v>
      </c>
      <c r="D4138" s="32" t="s">
        <v>2450</v>
      </c>
      <c r="E4138" s="32" t="s">
        <v>7476</v>
      </c>
      <c r="F4138" s="32" t="s">
        <v>7477</v>
      </c>
      <c r="G4138" s="32" t="s">
        <v>25</v>
      </c>
      <c r="H4138" s="32" t="s">
        <v>26</v>
      </c>
      <c r="I4138" s="32" t="s">
        <v>2006</v>
      </c>
      <c r="J4138" s="35">
        <v>0</v>
      </c>
      <c r="K4138" s="35">
        <v>0</v>
      </c>
      <c r="L4138" s="35">
        <v>0</v>
      </c>
      <c r="M4138" s="35">
        <v>0</v>
      </c>
      <c r="N4138" s="32" t="s">
        <v>19</v>
      </c>
      <c r="O4138" s="32" t="s">
        <v>27</v>
      </c>
      <c r="P4138" s="32">
        <v>1.25</v>
      </c>
      <c r="Q4138" s="32"/>
    </row>
    <row r="4139" spans="1:17" x14ac:dyDescent="0.25">
      <c r="A4139" s="57">
        <v>42262.471105127312</v>
      </c>
      <c r="B4139" s="32" t="s">
        <v>22</v>
      </c>
      <c r="C4139" s="32" t="s">
        <v>2449</v>
      </c>
      <c r="D4139" s="32" t="s">
        <v>2450</v>
      </c>
      <c r="E4139" s="32" t="s">
        <v>7476</v>
      </c>
      <c r="F4139" s="32" t="s">
        <v>7477</v>
      </c>
      <c r="G4139" s="32" t="s">
        <v>29</v>
      </c>
      <c r="H4139" s="32" t="s">
        <v>30</v>
      </c>
      <c r="I4139" s="32" t="s">
        <v>2006</v>
      </c>
      <c r="J4139" s="35">
        <v>0</v>
      </c>
      <c r="K4139" s="35">
        <v>0</v>
      </c>
      <c r="L4139" s="35">
        <v>0</v>
      </c>
      <c r="M4139" s="35">
        <v>15</v>
      </c>
      <c r="N4139" s="32" t="s">
        <v>19</v>
      </c>
      <c r="O4139" s="32" t="s">
        <v>27</v>
      </c>
      <c r="P4139" s="32">
        <v>1</v>
      </c>
      <c r="Q4139" s="32"/>
    </row>
    <row r="4140" spans="1:17" x14ac:dyDescent="0.25">
      <c r="A4140" s="57">
        <v>42262.471105127312</v>
      </c>
      <c r="B4140" s="32" t="s">
        <v>22</v>
      </c>
      <c r="C4140" s="32" t="s">
        <v>2449</v>
      </c>
      <c r="D4140" s="32" t="s">
        <v>2450</v>
      </c>
      <c r="E4140" s="32" t="s">
        <v>7476</v>
      </c>
      <c r="F4140" s="32" t="s">
        <v>7477</v>
      </c>
      <c r="G4140" s="32" t="s">
        <v>35</v>
      </c>
      <c r="H4140" s="32" t="s">
        <v>38</v>
      </c>
      <c r="I4140" s="32" t="s">
        <v>2006</v>
      </c>
      <c r="J4140" s="35">
        <v>0</v>
      </c>
      <c r="K4140" s="35">
        <v>0</v>
      </c>
      <c r="L4140" s="35">
        <v>0</v>
      </c>
      <c r="M4140" s="35">
        <v>10.3</v>
      </c>
      <c r="N4140" s="32" t="s">
        <v>19</v>
      </c>
      <c r="O4140" s="32" t="s">
        <v>27</v>
      </c>
      <c r="P4140" s="32">
        <v>1</v>
      </c>
      <c r="Q4140" s="32"/>
    </row>
    <row r="4141" spans="1:17" x14ac:dyDescent="0.25">
      <c r="A4141" s="57">
        <v>42262.471105127312</v>
      </c>
      <c r="B4141" s="32" t="s">
        <v>22</v>
      </c>
      <c r="C4141" s="32" t="s">
        <v>2449</v>
      </c>
      <c r="D4141" s="32" t="s">
        <v>2450</v>
      </c>
      <c r="E4141" s="32" t="s">
        <v>7476</v>
      </c>
      <c r="F4141" s="32" t="s">
        <v>7477</v>
      </c>
      <c r="G4141" s="32" t="s">
        <v>35</v>
      </c>
      <c r="H4141" s="32" t="s">
        <v>38</v>
      </c>
      <c r="I4141" s="32" t="s">
        <v>2006</v>
      </c>
      <c r="J4141" s="35">
        <v>0</v>
      </c>
      <c r="K4141" s="35">
        <v>0</v>
      </c>
      <c r="L4141" s="35">
        <v>0</v>
      </c>
      <c r="M4141" s="35">
        <v>38.4</v>
      </c>
      <c r="N4141" s="32" t="s">
        <v>19</v>
      </c>
      <c r="O4141" s="32" t="s">
        <v>27</v>
      </c>
      <c r="P4141" s="32">
        <v>1</v>
      </c>
      <c r="Q4141" s="32"/>
    </row>
    <row r="4142" spans="1:17" x14ac:dyDescent="0.25">
      <c r="A4142" s="57">
        <v>42262.472924687499</v>
      </c>
      <c r="B4142" s="32" t="s">
        <v>22</v>
      </c>
      <c r="C4142" s="32" t="s">
        <v>4678</v>
      </c>
      <c r="D4142" s="32" t="s">
        <v>4679</v>
      </c>
      <c r="E4142" s="32" t="s">
        <v>7478</v>
      </c>
      <c r="F4142" s="32" t="s">
        <v>7479</v>
      </c>
      <c r="G4142" s="32" t="s">
        <v>329</v>
      </c>
      <c r="H4142" s="32" t="s">
        <v>328</v>
      </c>
      <c r="I4142" s="32" t="s">
        <v>2006</v>
      </c>
      <c r="J4142" s="35">
        <v>0</v>
      </c>
      <c r="K4142" s="35">
        <v>0</v>
      </c>
      <c r="L4142" s="35">
        <v>0</v>
      </c>
      <c r="M4142" s="35">
        <v>0</v>
      </c>
      <c r="N4142" s="32" t="s">
        <v>17</v>
      </c>
      <c r="O4142" s="32" t="s">
        <v>27</v>
      </c>
      <c r="P4142" s="32">
        <v>0</v>
      </c>
      <c r="Q4142" s="32"/>
    </row>
    <row r="4143" spans="1:17" x14ac:dyDescent="0.25">
      <c r="A4143" s="57">
        <v>42262.472924687499</v>
      </c>
      <c r="B4143" s="32" t="s">
        <v>22</v>
      </c>
      <c r="C4143" s="32" t="s">
        <v>4678</v>
      </c>
      <c r="D4143" s="32" t="s">
        <v>4679</v>
      </c>
      <c r="E4143" s="32" t="s">
        <v>7478</v>
      </c>
      <c r="F4143" s="32" t="s">
        <v>7479</v>
      </c>
      <c r="G4143" s="32" t="s">
        <v>25</v>
      </c>
      <c r="H4143" s="32" t="s">
        <v>26</v>
      </c>
      <c r="I4143" s="32" t="s">
        <v>2006</v>
      </c>
      <c r="J4143" s="35">
        <v>0</v>
      </c>
      <c r="K4143" s="35">
        <v>0</v>
      </c>
      <c r="L4143" s="35">
        <v>0</v>
      </c>
      <c r="M4143" s="35">
        <v>0</v>
      </c>
      <c r="N4143" s="32" t="s">
        <v>17</v>
      </c>
      <c r="O4143" s="32" t="s">
        <v>27</v>
      </c>
      <c r="P4143" s="32">
        <v>3.75</v>
      </c>
      <c r="Q4143" s="32"/>
    </row>
    <row r="4144" spans="1:17" x14ac:dyDescent="0.25">
      <c r="A4144" s="57">
        <v>42262.474063888891</v>
      </c>
      <c r="B4144" s="32"/>
      <c r="C4144" s="32" t="s">
        <v>345</v>
      </c>
      <c r="D4144" s="32" t="s">
        <v>334</v>
      </c>
      <c r="E4144" s="32" t="s">
        <v>7480</v>
      </c>
      <c r="F4144" s="32" t="s">
        <v>7481</v>
      </c>
      <c r="G4144" s="32" t="s">
        <v>58</v>
      </c>
      <c r="H4144" s="32" t="s">
        <v>59</v>
      </c>
      <c r="I4144" s="32" t="s">
        <v>2006</v>
      </c>
      <c r="J4144" s="35">
        <v>0</v>
      </c>
      <c r="K4144" s="35">
        <v>0</v>
      </c>
      <c r="L4144" s="35">
        <v>0</v>
      </c>
      <c r="M4144" s="35">
        <v>0</v>
      </c>
      <c r="N4144" s="32" t="s">
        <v>19</v>
      </c>
      <c r="O4144" s="32" t="s">
        <v>322</v>
      </c>
      <c r="P4144" s="32">
        <v>0</v>
      </c>
      <c r="Q4144" s="32"/>
    </row>
    <row r="4145" spans="1:17" x14ac:dyDescent="0.25">
      <c r="A4145" s="57">
        <v>42262.474596840279</v>
      </c>
      <c r="B4145" s="32" t="s">
        <v>22</v>
      </c>
      <c r="C4145" s="32" t="s">
        <v>2335</v>
      </c>
      <c r="D4145" s="32" t="s">
        <v>2336</v>
      </c>
      <c r="E4145" s="32" t="s">
        <v>7482</v>
      </c>
      <c r="F4145" s="32" t="s">
        <v>7483</v>
      </c>
      <c r="G4145" s="32" t="s">
        <v>329</v>
      </c>
      <c r="H4145" s="32" t="s">
        <v>328</v>
      </c>
      <c r="I4145" s="32" t="s">
        <v>2006</v>
      </c>
      <c r="J4145" s="35">
        <v>0</v>
      </c>
      <c r="K4145" s="35">
        <v>0</v>
      </c>
      <c r="L4145" s="35">
        <v>0</v>
      </c>
      <c r="M4145" s="35">
        <v>0</v>
      </c>
      <c r="N4145" s="32" t="s">
        <v>17</v>
      </c>
      <c r="O4145" s="32" t="s">
        <v>27</v>
      </c>
      <c r="P4145" s="32">
        <v>0</v>
      </c>
      <c r="Q4145" s="32"/>
    </row>
    <row r="4146" spans="1:17" x14ac:dyDescent="0.25">
      <c r="A4146" s="57">
        <v>42262.474596840279</v>
      </c>
      <c r="B4146" s="32" t="s">
        <v>22</v>
      </c>
      <c r="C4146" s="32" t="s">
        <v>2335</v>
      </c>
      <c r="D4146" s="32" t="s">
        <v>2336</v>
      </c>
      <c r="E4146" s="32" t="s">
        <v>7482</v>
      </c>
      <c r="F4146" s="32" t="s">
        <v>7483</v>
      </c>
      <c r="G4146" s="32" t="s">
        <v>25</v>
      </c>
      <c r="H4146" s="32" t="s">
        <v>26</v>
      </c>
      <c r="I4146" s="32" t="s">
        <v>2006</v>
      </c>
      <c r="J4146" s="35">
        <v>0</v>
      </c>
      <c r="K4146" s="35">
        <v>0</v>
      </c>
      <c r="L4146" s="35">
        <v>0</v>
      </c>
      <c r="M4146" s="35">
        <v>0</v>
      </c>
      <c r="N4146" s="32" t="s">
        <v>17</v>
      </c>
      <c r="O4146" s="32" t="s">
        <v>27</v>
      </c>
      <c r="P4146" s="32">
        <v>3</v>
      </c>
      <c r="Q4146" s="32"/>
    </row>
    <row r="4147" spans="1:17" x14ac:dyDescent="0.25">
      <c r="A4147" s="57">
        <v>42262.476215277777</v>
      </c>
      <c r="B4147" s="32"/>
      <c r="C4147" s="32" t="s">
        <v>5133</v>
      </c>
      <c r="D4147" s="32" t="s">
        <v>334</v>
      </c>
      <c r="E4147" s="32" t="s">
        <v>7484</v>
      </c>
      <c r="F4147" s="32" t="s">
        <v>7485</v>
      </c>
      <c r="G4147" s="32" t="s">
        <v>58</v>
      </c>
      <c r="H4147" s="32" t="s">
        <v>59</v>
      </c>
      <c r="I4147" s="32" t="s">
        <v>2006</v>
      </c>
      <c r="J4147" s="35">
        <v>0</v>
      </c>
      <c r="K4147" s="35">
        <v>0</v>
      </c>
      <c r="L4147" s="35">
        <v>0</v>
      </c>
      <c r="M4147" s="35">
        <v>0</v>
      </c>
      <c r="N4147" s="32" t="s">
        <v>19</v>
      </c>
      <c r="O4147" s="32" t="s">
        <v>322</v>
      </c>
      <c r="P4147" s="32">
        <v>0</v>
      </c>
      <c r="Q4147" s="32"/>
    </row>
    <row r="4148" spans="1:17" x14ac:dyDescent="0.25">
      <c r="A4148" s="57">
        <v>42262.477670601853</v>
      </c>
      <c r="B4148" s="32" t="s">
        <v>22</v>
      </c>
      <c r="C4148" s="32" t="s">
        <v>2335</v>
      </c>
      <c r="D4148" s="32" t="s">
        <v>2336</v>
      </c>
      <c r="E4148" s="32" t="s">
        <v>7486</v>
      </c>
      <c r="F4148" s="32" t="s">
        <v>7487</v>
      </c>
      <c r="G4148" s="32" t="s">
        <v>329</v>
      </c>
      <c r="H4148" s="32" t="s">
        <v>328</v>
      </c>
      <c r="I4148" s="32" t="s">
        <v>2006</v>
      </c>
      <c r="J4148" s="35">
        <v>0</v>
      </c>
      <c r="K4148" s="35">
        <v>0</v>
      </c>
      <c r="L4148" s="35">
        <v>0</v>
      </c>
      <c r="M4148" s="35">
        <v>0</v>
      </c>
      <c r="N4148" s="32" t="s">
        <v>19</v>
      </c>
      <c r="O4148" s="32" t="s">
        <v>27</v>
      </c>
      <c r="P4148" s="32">
        <v>0</v>
      </c>
      <c r="Q4148" s="32"/>
    </row>
    <row r="4149" spans="1:17" x14ac:dyDescent="0.25">
      <c r="A4149" s="57">
        <v>42262.477670601853</v>
      </c>
      <c r="B4149" s="32" t="s">
        <v>22</v>
      </c>
      <c r="C4149" s="32" t="s">
        <v>2335</v>
      </c>
      <c r="D4149" s="32" t="s">
        <v>2336</v>
      </c>
      <c r="E4149" s="32" t="s">
        <v>7486</v>
      </c>
      <c r="F4149" s="32" t="s">
        <v>7487</v>
      </c>
      <c r="G4149" s="32" t="s">
        <v>25</v>
      </c>
      <c r="H4149" s="32" t="s">
        <v>26</v>
      </c>
      <c r="I4149" s="32" t="s">
        <v>2006</v>
      </c>
      <c r="J4149" s="35">
        <v>0</v>
      </c>
      <c r="K4149" s="35">
        <v>0</v>
      </c>
      <c r="L4149" s="35">
        <v>0</v>
      </c>
      <c r="M4149" s="35">
        <v>0</v>
      </c>
      <c r="N4149" s="32" t="s">
        <v>19</v>
      </c>
      <c r="O4149" s="32" t="s">
        <v>27</v>
      </c>
      <c r="P4149" s="32">
        <v>2</v>
      </c>
      <c r="Q4149" s="32"/>
    </row>
    <row r="4150" spans="1:17" x14ac:dyDescent="0.25">
      <c r="A4150" s="57">
        <v>42262.478797835647</v>
      </c>
      <c r="B4150" s="32" t="s">
        <v>22</v>
      </c>
      <c r="C4150" s="32" t="s">
        <v>1097</v>
      </c>
      <c r="D4150" s="32" t="s">
        <v>1098</v>
      </c>
      <c r="E4150" s="32" t="s">
        <v>7488</v>
      </c>
      <c r="F4150" s="32" t="s">
        <v>7489</v>
      </c>
      <c r="G4150" s="32" t="s">
        <v>25</v>
      </c>
      <c r="H4150" s="32" t="s">
        <v>26</v>
      </c>
      <c r="I4150" s="32" t="s">
        <v>2006</v>
      </c>
      <c r="J4150" s="35">
        <v>0</v>
      </c>
      <c r="K4150" s="35">
        <v>0</v>
      </c>
      <c r="L4150" s="35">
        <v>0</v>
      </c>
      <c r="M4150" s="35">
        <v>0</v>
      </c>
      <c r="N4150" s="32" t="s">
        <v>19</v>
      </c>
      <c r="O4150" s="32" t="s">
        <v>27</v>
      </c>
      <c r="P4150" s="32">
        <v>0.5</v>
      </c>
      <c r="Q4150" s="32"/>
    </row>
    <row r="4151" spans="1:17" x14ac:dyDescent="0.25">
      <c r="A4151" s="57">
        <v>42262.47882152778</v>
      </c>
      <c r="B4151" s="32"/>
      <c r="C4151" s="32" t="s">
        <v>1068</v>
      </c>
      <c r="D4151" s="32" t="s">
        <v>334</v>
      </c>
      <c r="E4151" s="32" t="s">
        <v>7490</v>
      </c>
      <c r="F4151" s="32" t="s">
        <v>7491</v>
      </c>
      <c r="G4151" s="32" t="s">
        <v>58</v>
      </c>
      <c r="H4151" s="32" t="s">
        <v>59</v>
      </c>
      <c r="I4151" s="32" t="s">
        <v>2006</v>
      </c>
      <c r="J4151" s="35">
        <v>0</v>
      </c>
      <c r="K4151" s="35">
        <v>0</v>
      </c>
      <c r="L4151" s="35">
        <v>0</v>
      </c>
      <c r="M4151" s="35">
        <v>0</v>
      </c>
      <c r="N4151" s="32" t="s">
        <v>19</v>
      </c>
      <c r="O4151" s="32" t="s">
        <v>322</v>
      </c>
      <c r="P4151" s="32">
        <v>0</v>
      </c>
      <c r="Q4151" s="32"/>
    </row>
    <row r="4152" spans="1:17" x14ac:dyDescent="0.25">
      <c r="A4152" s="57">
        <v>42262.480212465278</v>
      </c>
      <c r="B4152" s="32" t="s">
        <v>22</v>
      </c>
      <c r="C4152" s="32" t="s">
        <v>4397</v>
      </c>
      <c r="D4152" s="32" t="s">
        <v>4398</v>
      </c>
      <c r="E4152" s="32" t="s">
        <v>7492</v>
      </c>
      <c r="F4152" s="32" t="s">
        <v>7493</v>
      </c>
      <c r="G4152" s="32" t="s">
        <v>25</v>
      </c>
      <c r="H4152" s="32" t="s">
        <v>26</v>
      </c>
      <c r="I4152" s="32" t="s">
        <v>2006</v>
      </c>
      <c r="J4152" s="35">
        <v>0</v>
      </c>
      <c r="K4152" s="35">
        <v>0</v>
      </c>
      <c r="L4152" s="35">
        <v>0</v>
      </c>
      <c r="M4152" s="35">
        <v>0</v>
      </c>
      <c r="N4152" s="32" t="s">
        <v>19</v>
      </c>
      <c r="O4152" s="32" t="s">
        <v>27</v>
      </c>
      <c r="P4152" s="32">
        <v>1</v>
      </c>
      <c r="Q4152" s="32"/>
    </row>
    <row r="4153" spans="1:17" x14ac:dyDescent="0.25">
      <c r="A4153" s="57">
        <v>42262.480212465278</v>
      </c>
      <c r="B4153" s="32" t="s">
        <v>22</v>
      </c>
      <c r="C4153" s="32" t="s">
        <v>4397</v>
      </c>
      <c r="D4153" s="32" t="s">
        <v>4398</v>
      </c>
      <c r="E4153" s="32" t="s">
        <v>7492</v>
      </c>
      <c r="F4153" s="32" t="s">
        <v>7493</v>
      </c>
      <c r="G4153" s="32" t="s">
        <v>35</v>
      </c>
      <c r="H4153" s="32" t="s">
        <v>38</v>
      </c>
      <c r="I4153" s="32" t="s">
        <v>2006</v>
      </c>
      <c r="J4153" s="35">
        <v>0</v>
      </c>
      <c r="K4153" s="35">
        <v>0</v>
      </c>
      <c r="L4153" s="35">
        <v>0</v>
      </c>
      <c r="M4153" s="35">
        <v>22.4</v>
      </c>
      <c r="N4153" s="32" t="s">
        <v>19</v>
      </c>
      <c r="O4153" s="32" t="s">
        <v>27</v>
      </c>
      <c r="P4153" s="32">
        <v>1</v>
      </c>
      <c r="Q4153" s="32"/>
    </row>
    <row r="4154" spans="1:17" x14ac:dyDescent="0.25">
      <c r="A4154" s="57">
        <v>42262.480212465278</v>
      </c>
      <c r="B4154" s="32" t="s">
        <v>22</v>
      </c>
      <c r="C4154" s="32" t="s">
        <v>4397</v>
      </c>
      <c r="D4154" s="32" t="s">
        <v>4398</v>
      </c>
      <c r="E4154" s="32" t="s">
        <v>7492</v>
      </c>
      <c r="F4154" s="32" t="s">
        <v>7493</v>
      </c>
      <c r="G4154" s="32" t="s">
        <v>35</v>
      </c>
      <c r="H4154" s="32" t="s">
        <v>38</v>
      </c>
      <c r="I4154" s="32" t="s">
        <v>2006</v>
      </c>
      <c r="J4154" s="35">
        <v>0</v>
      </c>
      <c r="K4154" s="35">
        <v>0</v>
      </c>
      <c r="L4154" s="35">
        <v>0</v>
      </c>
      <c r="M4154" s="35">
        <v>28.95</v>
      </c>
      <c r="N4154" s="32" t="s">
        <v>19</v>
      </c>
      <c r="O4154" s="32" t="s">
        <v>27</v>
      </c>
      <c r="P4154" s="32">
        <v>1</v>
      </c>
      <c r="Q4154" s="32"/>
    </row>
    <row r="4155" spans="1:17" x14ac:dyDescent="0.25">
      <c r="A4155" s="57">
        <v>42262.480356597225</v>
      </c>
      <c r="B4155" s="32" t="s">
        <v>22</v>
      </c>
      <c r="C4155" s="32" t="s">
        <v>863</v>
      </c>
      <c r="D4155" s="32" t="s">
        <v>864</v>
      </c>
      <c r="E4155" s="32" t="s">
        <v>7494</v>
      </c>
      <c r="F4155" s="32" t="s">
        <v>7495</v>
      </c>
      <c r="G4155" s="32" t="s">
        <v>25</v>
      </c>
      <c r="H4155" s="32" t="s">
        <v>26</v>
      </c>
      <c r="I4155" s="32" t="s">
        <v>2006</v>
      </c>
      <c r="J4155" s="35">
        <v>0</v>
      </c>
      <c r="K4155" s="35">
        <v>0</v>
      </c>
      <c r="L4155" s="35">
        <v>0</v>
      </c>
      <c r="M4155" s="35">
        <v>0</v>
      </c>
      <c r="N4155" s="32" t="s">
        <v>17</v>
      </c>
      <c r="O4155" s="32" t="s">
        <v>24</v>
      </c>
      <c r="P4155" s="32">
        <v>3</v>
      </c>
      <c r="Q4155" s="32"/>
    </row>
    <row r="4156" spans="1:17" x14ac:dyDescent="0.25">
      <c r="A4156" s="57">
        <v>42262.480356597225</v>
      </c>
      <c r="B4156" s="32" t="s">
        <v>22</v>
      </c>
      <c r="C4156" s="32" t="s">
        <v>863</v>
      </c>
      <c r="D4156" s="32" t="s">
        <v>864</v>
      </c>
      <c r="E4156" s="32" t="s">
        <v>7494</v>
      </c>
      <c r="F4156" s="32" t="s">
        <v>7495</v>
      </c>
      <c r="G4156" s="32" t="s">
        <v>5153</v>
      </c>
      <c r="H4156" s="32" t="s">
        <v>5154</v>
      </c>
      <c r="I4156" s="32" t="s">
        <v>2006</v>
      </c>
      <c r="J4156" s="35">
        <v>0</v>
      </c>
      <c r="K4156" s="35">
        <v>154.61000000000001</v>
      </c>
      <c r="L4156" s="35">
        <v>0</v>
      </c>
      <c r="M4156" s="35">
        <v>0</v>
      </c>
      <c r="N4156" s="32" t="s">
        <v>17</v>
      </c>
      <c r="O4156" s="32" t="s">
        <v>24</v>
      </c>
      <c r="P4156" s="32">
        <v>1</v>
      </c>
      <c r="Q4156" s="32"/>
    </row>
    <row r="4157" spans="1:17" x14ac:dyDescent="0.25">
      <c r="A4157" s="57">
        <v>42262.480356597225</v>
      </c>
      <c r="B4157" s="32" t="s">
        <v>22</v>
      </c>
      <c r="C4157" s="32" t="s">
        <v>863</v>
      </c>
      <c r="D4157" s="32" t="s">
        <v>864</v>
      </c>
      <c r="E4157" s="32" t="s">
        <v>7494</v>
      </c>
      <c r="F4157" s="32" t="s">
        <v>7495</v>
      </c>
      <c r="G4157" s="32" t="s">
        <v>35</v>
      </c>
      <c r="H4157" s="32" t="s">
        <v>38</v>
      </c>
      <c r="I4157" s="32" t="s">
        <v>2006</v>
      </c>
      <c r="J4157" s="35">
        <v>0</v>
      </c>
      <c r="K4157" s="35">
        <v>0</v>
      </c>
      <c r="L4157" s="35">
        <v>0</v>
      </c>
      <c r="M4157" s="35">
        <v>24.6</v>
      </c>
      <c r="N4157" s="32" t="s">
        <v>17</v>
      </c>
      <c r="O4157" s="32" t="s">
        <v>24</v>
      </c>
      <c r="P4157" s="32">
        <v>1</v>
      </c>
      <c r="Q4157" s="32"/>
    </row>
    <row r="4158" spans="1:17" x14ac:dyDescent="0.25">
      <c r="A4158" s="57">
        <v>42262.480356597225</v>
      </c>
      <c r="B4158" s="32" t="s">
        <v>22</v>
      </c>
      <c r="C4158" s="32" t="s">
        <v>863</v>
      </c>
      <c r="D4158" s="32" t="s">
        <v>864</v>
      </c>
      <c r="E4158" s="32" t="s">
        <v>7494</v>
      </c>
      <c r="F4158" s="32" t="s">
        <v>7495</v>
      </c>
      <c r="G4158" s="32" t="s">
        <v>35</v>
      </c>
      <c r="H4158" s="32" t="s">
        <v>38</v>
      </c>
      <c r="I4158" s="32" t="s">
        <v>2006</v>
      </c>
      <c r="J4158" s="35">
        <v>0</v>
      </c>
      <c r="K4158" s="35">
        <v>0</v>
      </c>
      <c r="L4158" s="35">
        <v>0</v>
      </c>
      <c r="M4158" s="35">
        <v>4.8</v>
      </c>
      <c r="N4158" s="32" t="s">
        <v>17</v>
      </c>
      <c r="O4158" s="32" t="s">
        <v>24</v>
      </c>
      <c r="P4158" s="32">
        <v>1</v>
      </c>
      <c r="Q4158" s="32"/>
    </row>
    <row r="4159" spans="1:17" x14ac:dyDescent="0.25">
      <c r="A4159" s="57">
        <v>42262.480356597225</v>
      </c>
      <c r="B4159" s="32" t="s">
        <v>22</v>
      </c>
      <c r="C4159" s="32" t="s">
        <v>863</v>
      </c>
      <c r="D4159" s="32" t="s">
        <v>864</v>
      </c>
      <c r="E4159" s="32" t="s">
        <v>7494</v>
      </c>
      <c r="F4159" s="32" t="s">
        <v>7495</v>
      </c>
      <c r="G4159" s="32" t="s">
        <v>35</v>
      </c>
      <c r="H4159" s="32" t="s">
        <v>38</v>
      </c>
      <c r="I4159" s="32" t="s">
        <v>2006</v>
      </c>
      <c r="J4159" s="35">
        <v>0</v>
      </c>
      <c r="K4159" s="35">
        <v>0</v>
      </c>
      <c r="L4159" s="35">
        <v>0</v>
      </c>
      <c r="M4159" s="35">
        <v>8.65</v>
      </c>
      <c r="N4159" s="32" t="s">
        <v>17</v>
      </c>
      <c r="O4159" s="32" t="s">
        <v>24</v>
      </c>
      <c r="P4159" s="32">
        <v>1</v>
      </c>
      <c r="Q4159" s="32"/>
    </row>
    <row r="4160" spans="1:17" x14ac:dyDescent="0.25">
      <c r="A4160" s="57">
        <v>42262.480356597225</v>
      </c>
      <c r="B4160" s="32" t="s">
        <v>22</v>
      </c>
      <c r="C4160" s="32" t="s">
        <v>863</v>
      </c>
      <c r="D4160" s="32" t="s">
        <v>864</v>
      </c>
      <c r="E4160" s="32" t="s">
        <v>7494</v>
      </c>
      <c r="F4160" s="32" t="s">
        <v>7495</v>
      </c>
      <c r="G4160" s="32" t="s">
        <v>35</v>
      </c>
      <c r="H4160" s="32" t="s">
        <v>38</v>
      </c>
      <c r="I4160" s="32" t="s">
        <v>2006</v>
      </c>
      <c r="J4160" s="35">
        <v>0</v>
      </c>
      <c r="K4160" s="35">
        <v>0</v>
      </c>
      <c r="L4160" s="35">
        <v>0</v>
      </c>
      <c r="M4160" s="35">
        <v>26.65</v>
      </c>
      <c r="N4160" s="32" t="s">
        <v>17</v>
      </c>
      <c r="O4160" s="32" t="s">
        <v>24</v>
      </c>
      <c r="P4160" s="32">
        <v>1</v>
      </c>
      <c r="Q4160" s="32"/>
    </row>
    <row r="4161" spans="1:17" x14ac:dyDescent="0.25">
      <c r="A4161" s="57">
        <v>42262.480574502311</v>
      </c>
      <c r="B4161" s="32" t="s">
        <v>22</v>
      </c>
      <c r="C4161" s="32" t="s">
        <v>4397</v>
      </c>
      <c r="D4161" s="32" t="s">
        <v>4398</v>
      </c>
      <c r="E4161" s="32" t="s">
        <v>7496</v>
      </c>
      <c r="F4161" s="32" t="s">
        <v>7497</v>
      </c>
      <c r="G4161" s="32" t="s">
        <v>25</v>
      </c>
      <c r="H4161" s="32" t="s">
        <v>26</v>
      </c>
      <c r="I4161" s="32" t="s">
        <v>2006</v>
      </c>
      <c r="J4161" s="35">
        <v>0</v>
      </c>
      <c r="K4161" s="35">
        <v>0</v>
      </c>
      <c r="L4161" s="35">
        <v>0</v>
      </c>
      <c r="M4161" s="35">
        <v>0</v>
      </c>
      <c r="N4161" s="32" t="s">
        <v>19</v>
      </c>
      <c r="O4161" s="32" t="s">
        <v>27</v>
      </c>
      <c r="P4161" s="32">
        <v>5.5</v>
      </c>
      <c r="Q4161" s="32"/>
    </row>
    <row r="4162" spans="1:17" x14ac:dyDescent="0.25">
      <c r="A4162" s="57">
        <v>42262.480574502311</v>
      </c>
      <c r="B4162" s="32" t="s">
        <v>22</v>
      </c>
      <c r="C4162" s="32" t="s">
        <v>4397</v>
      </c>
      <c r="D4162" s="32" t="s">
        <v>4398</v>
      </c>
      <c r="E4162" s="32" t="s">
        <v>7496</v>
      </c>
      <c r="F4162" s="32" t="s">
        <v>7497</v>
      </c>
      <c r="G4162" s="32" t="s">
        <v>35</v>
      </c>
      <c r="H4162" s="32" t="s">
        <v>38</v>
      </c>
      <c r="I4162" s="32" t="s">
        <v>2006</v>
      </c>
      <c r="J4162" s="35">
        <v>0</v>
      </c>
      <c r="K4162" s="35">
        <v>0</v>
      </c>
      <c r="L4162" s="35">
        <v>0</v>
      </c>
      <c r="M4162" s="35">
        <v>15.5</v>
      </c>
      <c r="N4162" s="32" t="s">
        <v>19</v>
      </c>
      <c r="O4162" s="32" t="s">
        <v>27</v>
      </c>
      <c r="P4162" s="32">
        <v>1</v>
      </c>
      <c r="Q4162" s="32"/>
    </row>
    <row r="4163" spans="1:17" x14ac:dyDescent="0.25">
      <c r="A4163" s="57">
        <v>42262.480574502311</v>
      </c>
      <c r="B4163" s="32" t="s">
        <v>22</v>
      </c>
      <c r="C4163" s="32" t="s">
        <v>4397</v>
      </c>
      <c r="D4163" s="32" t="s">
        <v>4398</v>
      </c>
      <c r="E4163" s="32" t="s">
        <v>7496</v>
      </c>
      <c r="F4163" s="32" t="s">
        <v>7497</v>
      </c>
      <c r="G4163" s="32" t="s">
        <v>25</v>
      </c>
      <c r="H4163" s="32" t="s">
        <v>26</v>
      </c>
      <c r="I4163" s="32" t="s">
        <v>2006</v>
      </c>
      <c r="J4163" s="35">
        <v>0</v>
      </c>
      <c r="K4163" s="35">
        <v>0</v>
      </c>
      <c r="L4163" s="35">
        <v>0</v>
      </c>
      <c r="M4163" s="35">
        <v>0</v>
      </c>
      <c r="N4163" s="32" t="s">
        <v>19</v>
      </c>
      <c r="O4163" s="32" t="s">
        <v>27</v>
      </c>
      <c r="P4163" s="32">
        <v>3.5</v>
      </c>
      <c r="Q4163" s="32"/>
    </row>
    <row r="4164" spans="1:17" x14ac:dyDescent="0.25">
      <c r="A4164" s="57">
        <v>42262.481606793983</v>
      </c>
      <c r="B4164" s="32"/>
      <c r="C4164" s="32" t="s">
        <v>47</v>
      </c>
      <c r="D4164" s="32" t="s">
        <v>48</v>
      </c>
      <c r="E4164" s="32" t="s">
        <v>7498</v>
      </c>
      <c r="F4164" s="32" t="s">
        <v>7499</v>
      </c>
      <c r="G4164" s="32" t="s">
        <v>25</v>
      </c>
      <c r="H4164" s="32" t="s">
        <v>26</v>
      </c>
      <c r="I4164" s="32" t="s">
        <v>2006</v>
      </c>
      <c r="J4164" s="35">
        <v>0</v>
      </c>
      <c r="K4164" s="35">
        <v>0</v>
      </c>
      <c r="L4164" s="35">
        <v>15</v>
      </c>
      <c r="M4164" s="35">
        <v>0</v>
      </c>
      <c r="N4164" s="32" t="s">
        <v>19</v>
      </c>
      <c r="O4164" s="32" t="s">
        <v>32</v>
      </c>
      <c r="P4164" s="32">
        <v>2.73</v>
      </c>
      <c r="Q4164" s="32"/>
    </row>
    <row r="4165" spans="1:17" x14ac:dyDescent="0.25">
      <c r="A4165" s="57">
        <v>42262.481606793983</v>
      </c>
      <c r="B4165" s="32"/>
      <c r="C4165" s="32" t="s">
        <v>47</v>
      </c>
      <c r="D4165" s="32" t="s">
        <v>48</v>
      </c>
      <c r="E4165" s="32" t="s">
        <v>7498</v>
      </c>
      <c r="F4165" s="32" t="s">
        <v>7499</v>
      </c>
      <c r="G4165" s="32" t="s">
        <v>2086</v>
      </c>
      <c r="H4165" s="32" t="s">
        <v>2087</v>
      </c>
      <c r="I4165" s="32" t="s">
        <v>2006</v>
      </c>
      <c r="J4165" s="35">
        <v>0</v>
      </c>
      <c r="K4165" s="35">
        <v>0</v>
      </c>
      <c r="L4165" s="35">
        <v>0</v>
      </c>
      <c r="M4165" s="35">
        <v>0</v>
      </c>
      <c r="N4165" s="32" t="s">
        <v>19</v>
      </c>
      <c r="O4165" s="32" t="s">
        <v>32</v>
      </c>
      <c r="P4165" s="32">
        <v>0.03</v>
      </c>
      <c r="Q4165" s="32"/>
    </row>
    <row r="4166" spans="1:17" x14ac:dyDescent="0.25">
      <c r="A4166" s="57">
        <v>42262.502677048615</v>
      </c>
      <c r="B4166" s="32"/>
      <c r="C4166" s="32" t="s">
        <v>345</v>
      </c>
      <c r="D4166" s="32" t="s">
        <v>334</v>
      </c>
      <c r="E4166" s="32" t="s">
        <v>7500</v>
      </c>
      <c r="F4166" s="32" t="s">
        <v>7501</v>
      </c>
      <c r="G4166" s="32" t="s">
        <v>58</v>
      </c>
      <c r="H4166" s="32" t="s">
        <v>59</v>
      </c>
      <c r="I4166" s="32" t="s">
        <v>2006</v>
      </c>
      <c r="J4166" s="35">
        <v>0</v>
      </c>
      <c r="K4166" s="35">
        <v>0</v>
      </c>
      <c r="L4166" s="35">
        <v>0</v>
      </c>
      <c r="M4166" s="35">
        <v>0</v>
      </c>
      <c r="N4166" s="32" t="s">
        <v>19</v>
      </c>
      <c r="O4166" s="32" t="s">
        <v>322</v>
      </c>
      <c r="P4166" s="32">
        <v>0</v>
      </c>
      <c r="Q4166" s="32"/>
    </row>
    <row r="4167" spans="1:17" x14ac:dyDescent="0.25">
      <c r="A4167" s="57">
        <v>42262.502836539352</v>
      </c>
      <c r="B4167" s="32"/>
      <c r="C4167" s="32" t="s">
        <v>345</v>
      </c>
      <c r="D4167" s="32" t="s">
        <v>334</v>
      </c>
      <c r="E4167" s="32" t="s">
        <v>7502</v>
      </c>
      <c r="F4167" s="32" t="s">
        <v>7503</v>
      </c>
      <c r="G4167" s="32" t="s">
        <v>58</v>
      </c>
      <c r="H4167" s="32" t="s">
        <v>59</v>
      </c>
      <c r="I4167" s="32" t="s">
        <v>2006</v>
      </c>
      <c r="J4167" s="35">
        <v>0</v>
      </c>
      <c r="K4167" s="35">
        <v>0</v>
      </c>
      <c r="L4167" s="35">
        <v>0</v>
      </c>
      <c r="M4167" s="35">
        <v>0</v>
      </c>
      <c r="N4167" s="32" t="s">
        <v>19</v>
      </c>
      <c r="O4167" s="32" t="s">
        <v>322</v>
      </c>
      <c r="P4167" s="32">
        <v>0</v>
      </c>
      <c r="Q4167" s="32"/>
    </row>
    <row r="4168" spans="1:17" x14ac:dyDescent="0.25">
      <c r="A4168" s="57">
        <v>42262.507202974535</v>
      </c>
      <c r="B4168" s="32"/>
      <c r="C4168" s="32" t="s">
        <v>741</v>
      </c>
      <c r="D4168" s="32" t="s">
        <v>334</v>
      </c>
      <c r="E4168" s="32" t="s">
        <v>7504</v>
      </c>
      <c r="F4168" s="32" t="s">
        <v>7505</v>
      </c>
      <c r="G4168" s="32" t="s">
        <v>58</v>
      </c>
      <c r="H4168" s="32" t="s">
        <v>59</v>
      </c>
      <c r="I4168" s="32" t="s">
        <v>2006</v>
      </c>
      <c r="J4168" s="35">
        <v>0</v>
      </c>
      <c r="K4168" s="35">
        <v>0</v>
      </c>
      <c r="L4168" s="35">
        <v>0</v>
      </c>
      <c r="M4168" s="35">
        <v>0</v>
      </c>
      <c r="N4168" s="32" t="s">
        <v>19</v>
      </c>
      <c r="O4168" s="32" t="s">
        <v>322</v>
      </c>
      <c r="P4168" s="32">
        <v>0</v>
      </c>
      <c r="Q4168" s="32"/>
    </row>
    <row r="4169" spans="1:17" x14ac:dyDescent="0.25">
      <c r="A4169" s="57">
        <v>42262.566737002315</v>
      </c>
      <c r="B4169" s="32"/>
      <c r="C4169" s="32" t="s">
        <v>741</v>
      </c>
      <c r="D4169" s="32" t="s">
        <v>334</v>
      </c>
      <c r="E4169" s="32" t="s">
        <v>7506</v>
      </c>
      <c r="F4169" s="32" t="s">
        <v>7507</v>
      </c>
      <c r="G4169" s="32" t="s">
        <v>58</v>
      </c>
      <c r="H4169" s="32" t="s">
        <v>59</v>
      </c>
      <c r="I4169" s="32" t="s">
        <v>2006</v>
      </c>
      <c r="J4169" s="35">
        <v>0</v>
      </c>
      <c r="K4169" s="35">
        <v>0</v>
      </c>
      <c r="L4169" s="35">
        <v>0</v>
      </c>
      <c r="M4169" s="35">
        <v>0</v>
      </c>
      <c r="N4169" s="32" t="s">
        <v>19</v>
      </c>
      <c r="O4169" s="32" t="s">
        <v>322</v>
      </c>
      <c r="P4169" s="32">
        <v>0</v>
      </c>
      <c r="Q4169" s="32"/>
    </row>
    <row r="4170" spans="1:17" x14ac:dyDescent="0.25">
      <c r="A4170" s="57">
        <v>42262.579687418984</v>
      </c>
      <c r="B4170" s="32"/>
      <c r="C4170" s="32" t="s">
        <v>6491</v>
      </c>
      <c r="D4170" s="32" t="s">
        <v>334</v>
      </c>
      <c r="E4170" s="32" t="s">
        <v>7508</v>
      </c>
      <c r="F4170" s="32" t="s">
        <v>7509</v>
      </c>
      <c r="G4170" s="32" t="s">
        <v>58</v>
      </c>
      <c r="H4170" s="32" t="s">
        <v>59</v>
      </c>
      <c r="I4170" s="32" t="s">
        <v>2006</v>
      </c>
      <c r="J4170" s="35">
        <v>0</v>
      </c>
      <c r="K4170" s="35">
        <v>0</v>
      </c>
      <c r="L4170" s="35">
        <v>0</v>
      </c>
      <c r="M4170" s="35">
        <v>0</v>
      </c>
      <c r="N4170" s="32" t="s">
        <v>19</v>
      </c>
      <c r="O4170" s="32" t="s">
        <v>322</v>
      </c>
      <c r="P4170" s="32">
        <v>0</v>
      </c>
      <c r="Q4170" s="32"/>
    </row>
    <row r="4171" spans="1:17" x14ac:dyDescent="0.25">
      <c r="A4171" s="57">
        <v>42262.585696724535</v>
      </c>
      <c r="B4171" s="32"/>
      <c r="C4171" s="32" t="s">
        <v>353</v>
      </c>
      <c r="D4171" s="32" t="s">
        <v>334</v>
      </c>
      <c r="E4171" s="32" t="s">
        <v>7510</v>
      </c>
      <c r="F4171" s="32" t="s">
        <v>7511</v>
      </c>
      <c r="G4171" s="32" t="s">
        <v>58</v>
      </c>
      <c r="H4171" s="32" t="s">
        <v>59</v>
      </c>
      <c r="I4171" s="32" t="s">
        <v>2006</v>
      </c>
      <c r="J4171" s="35">
        <v>0</v>
      </c>
      <c r="K4171" s="35">
        <v>0</v>
      </c>
      <c r="L4171" s="35">
        <v>0</v>
      </c>
      <c r="M4171" s="35">
        <v>0</v>
      </c>
      <c r="N4171" s="32" t="s">
        <v>19</v>
      </c>
      <c r="O4171" s="32" t="s">
        <v>322</v>
      </c>
      <c r="P4171" s="32">
        <v>0</v>
      </c>
      <c r="Q4171" s="32"/>
    </row>
    <row r="4172" spans="1:17" hidden="1" x14ac:dyDescent="0.25">
      <c r="A4172" s="57">
        <v>42262.596885879633</v>
      </c>
      <c r="B4172" s="32" t="s">
        <v>4333</v>
      </c>
      <c r="C4172" s="32" t="s">
        <v>2696</v>
      </c>
      <c r="D4172" s="32" t="s">
        <v>2697</v>
      </c>
      <c r="E4172" s="32" t="s">
        <v>9373</v>
      </c>
      <c r="F4172" s="32" t="s">
        <v>9374</v>
      </c>
      <c r="G4172" s="32" t="s">
        <v>2652</v>
      </c>
      <c r="H4172" s="32" t="s">
        <v>2653</v>
      </c>
      <c r="I4172" s="32" t="s">
        <v>4605</v>
      </c>
      <c r="J4172" s="35">
        <v>174.72</v>
      </c>
      <c r="K4172" s="35">
        <v>0</v>
      </c>
      <c r="L4172" s="35">
        <v>0</v>
      </c>
      <c r="M4172" s="35">
        <v>0</v>
      </c>
      <c r="N4172" s="32" t="s">
        <v>2197</v>
      </c>
      <c r="O4172" s="32" t="s">
        <v>18</v>
      </c>
      <c r="P4172" s="32">
        <v>7</v>
      </c>
      <c r="Q4172" s="32" t="s">
        <v>5701</v>
      </c>
    </row>
    <row r="4173" spans="1:17" hidden="1" x14ac:dyDescent="0.25">
      <c r="A4173" s="57">
        <v>42262.604578125</v>
      </c>
      <c r="B4173" s="32" t="s">
        <v>4333</v>
      </c>
      <c r="C4173" s="32" t="s">
        <v>2696</v>
      </c>
      <c r="D4173" s="32" t="s">
        <v>2697</v>
      </c>
      <c r="E4173" s="32" t="s">
        <v>9375</v>
      </c>
      <c r="F4173" s="32" t="s">
        <v>9376</v>
      </c>
      <c r="G4173" s="32" t="s">
        <v>2652</v>
      </c>
      <c r="H4173" s="32" t="s">
        <v>2653</v>
      </c>
      <c r="I4173" s="32" t="s">
        <v>4605</v>
      </c>
      <c r="J4173" s="35">
        <v>49.92</v>
      </c>
      <c r="K4173" s="35">
        <v>0</v>
      </c>
      <c r="L4173" s="35">
        <v>0</v>
      </c>
      <c r="M4173" s="35">
        <v>0</v>
      </c>
      <c r="N4173" s="32" t="s">
        <v>2197</v>
      </c>
      <c r="O4173" s="32" t="s">
        <v>18</v>
      </c>
      <c r="P4173" s="32">
        <v>2</v>
      </c>
      <c r="Q4173" s="32" t="s">
        <v>6521</v>
      </c>
    </row>
    <row r="4174" spans="1:17" hidden="1" x14ac:dyDescent="0.25">
      <c r="A4174" s="57">
        <v>42262.606513391205</v>
      </c>
      <c r="B4174" s="32" t="s">
        <v>4333</v>
      </c>
      <c r="C4174" s="32" t="s">
        <v>2696</v>
      </c>
      <c r="D4174" s="32" t="s">
        <v>2697</v>
      </c>
      <c r="E4174" s="32" t="s">
        <v>9377</v>
      </c>
      <c r="F4174" s="32" t="s">
        <v>9378</v>
      </c>
      <c r="G4174" s="32" t="s">
        <v>2652</v>
      </c>
      <c r="H4174" s="32" t="s">
        <v>2653</v>
      </c>
      <c r="I4174" s="32" t="s">
        <v>4605</v>
      </c>
      <c r="J4174" s="35">
        <v>49.92</v>
      </c>
      <c r="K4174" s="35">
        <v>0</v>
      </c>
      <c r="L4174" s="35">
        <v>0</v>
      </c>
      <c r="M4174" s="35">
        <v>0</v>
      </c>
      <c r="N4174" s="32" t="s">
        <v>2197</v>
      </c>
      <c r="O4174" s="32" t="s">
        <v>18</v>
      </c>
      <c r="P4174" s="32">
        <v>2</v>
      </c>
      <c r="Q4174" s="32" t="s">
        <v>5694</v>
      </c>
    </row>
    <row r="4175" spans="1:17" hidden="1" x14ac:dyDescent="0.25">
      <c r="A4175" s="57">
        <v>42262.609812071758</v>
      </c>
      <c r="B4175" s="32" t="s">
        <v>21</v>
      </c>
      <c r="C4175" s="32" t="s">
        <v>5081</v>
      </c>
      <c r="D4175" s="32" t="s">
        <v>5082</v>
      </c>
      <c r="E4175" s="32" t="s">
        <v>9379</v>
      </c>
      <c r="F4175" s="32" t="s">
        <v>9380</v>
      </c>
      <c r="G4175" s="32" t="s">
        <v>3372</v>
      </c>
      <c r="H4175" s="32" t="s">
        <v>3373</v>
      </c>
      <c r="I4175" s="32" t="s">
        <v>4605</v>
      </c>
      <c r="J4175" s="35">
        <v>448.7</v>
      </c>
      <c r="K4175" s="35">
        <v>0</v>
      </c>
      <c r="L4175" s="35">
        <v>0</v>
      </c>
      <c r="M4175" s="35">
        <v>0</v>
      </c>
      <c r="N4175" s="32" t="s">
        <v>2197</v>
      </c>
      <c r="O4175" s="32" t="s">
        <v>18</v>
      </c>
      <c r="P4175" s="32">
        <v>10</v>
      </c>
      <c r="Q4175" s="32" t="s">
        <v>6507</v>
      </c>
    </row>
    <row r="4176" spans="1:17" hidden="1" x14ac:dyDescent="0.25">
      <c r="A4176" s="57">
        <v>42262.609812071758</v>
      </c>
      <c r="B4176" s="32" t="s">
        <v>21</v>
      </c>
      <c r="C4176" s="32" t="s">
        <v>5081</v>
      </c>
      <c r="D4176" s="32" t="s">
        <v>5082</v>
      </c>
      <c r="E4176" s="32" t="s">
        <v>9379</v>
      </c>
      <c r="F4176" s="32" t="s">
        <v>9380</v>
      </c>
      <c r="G4176" s="32" t="s">
        <v>3086</v>
      </c>
      <c r="H4176" s="32" t="s">
        <v>4718</v>
      </c>
      <c r="I4176" s="32" t="s">
        <v>4605</v>
      </c>
      <c r="J4176" s="35">
        <v>108.2</v>
      </c>
      <c r="K4176" s="35">
        <v>0</v>
      </c>
      <c r="L4176" s="35">
        <v>0</v>
      </c>
      <c r="M4176" s="35">
        <v>0</v>
      </c>
      <c r="N4176" s="32" t="s">
        <v>2197</v>
      </c>
      <c r="O4176" s="32" t="s">
        <v>18</v>
      </c>
      <c r="P4176" s="32">
        <v>10</v>
      </c>
      <c r="Q4176" s="32" t="s">
        <v>6507</v>
      </c>
    </row>
    <row r="4177" spans="1:17" hidden="1" x14ac:dyDescent="0.25">
      <c r="A4177" s="57">
        <v>42262.609812071758</v>
      </c>
      <c r="B4177" s="32" t="s">
        <v>21</v>
      </c>
      <c r="C4177" s="32" t="s">
        <v>5081</v>
      </c>
      <c r="D4177" s="32" t="s">
        <v>5082</v>
      </c>
      <c r="E4177" s="32" t="s">
        <v>9379</v>
      </c>
      <c r="F4177" s="32" t="s">
        <v>9380</v>
      </c>
      <c r="G4177" s="32" t="s">
        <v>3379</v>
      </c>
      <c r="H4177" s="32" t="s">
        <v>3380</v>
      </c>
      <c r="I4177" s="32" t="s">
        <v>4605</v>
      </c>
      <c r="J4177" s="35">
        <v>56.94</v>
      </c>
      <c r="K4177" s="35">
        <v>0</v>
      </c>
      <c r="L4177" s="35">
        <v>0</v>
      </c>
      <c r="M4177" s="35">
        <v>0</v>
      </c>
      <c r="N4177" s="32" t="s">
        <v>2197</v>
      </c>
      <c r="O4177" s="32" t="s">
        <v>18</v>
      </c>
      <c r="P4177" s="32">
        <v>3</v>
      </c>
      <c r="Q4177" s="32" t="s">
        <v>6507</v>
      </c>
    </row>
    <row r="4178" spans="1:17" hidden="1" x14ac:dyDescent="0.25">
      <c r="A4178" s="57">
        <v>42262.609812071758</v>
      </c>
      <c r="B4178" s="32" t="s">
        <v>21</v>
      </c>
      <c r="C4178" s="32" t="s">
        <v>5081</v>
      </c>
      <c r="D4178" s="32" t="s">
        <v>5082</v>
      </c>
      <c r="E4178" s="32" t="s">
        <v>9379</v>
      </c>
      <c r="F4178" s="32" t="s">
        <v>9380</v>
      </c>
      <c r="G4178" s="32" t="s">
        <v>3095</v>
      </c>
      <c r="H4178" s="32" t="s">
        <v>4978</v>
      </c>
      <c r="I4178" s="32" t="s">
        <v>4605</v>
      </c>
      <c r="J4178" s="35">
        <v>34.08</v>
      </c>
      <c r="K4178" s="35">
        <v>0</v>
      </c>
      <c r="L4178" s="35">
        <v>0</v>
      </c>
      <c r="M4178" s="35">
        <v>0</v>
      </c>
      <c r="N4178" s="32" t="s">
        <v>2197</v>
      </c>
      <c r="O4178" s="32" t="s">
        <v>18</v>
      </c>
      <c r="P4178" s="32">
        <v>3</v>
      </c>
      <c r="Q4178" s="32" t="s">
        <v>6507</v>
      </c>
    </row>
    <row r="4179" spans="1:17" hidden="1" x14ac:dyDescent="0.25">
      <c r="A4179" s="57">
        <v>42262.609812071758</v>
      </c>
      <c r="B4179" s="32" t="s">
        <v>21</v>
      </c>
      <c r="C4179" s="32" t="s">
        <v>5081</v>
      </c>
      <c r="D4179" s="32" t="s">
        <v>5082</v>
      </c>
      <c r="E4179" s="32" t="s">
        <v>9379</v>
      </c>
      <c r="F4179" s="32" t="s">
        <v>9380</v>
      </c>
      <c r="G4179" s="32" t="s">
        <v>5189</v>
      </c>
      <c r="H4179" s="32" t="s">
        <v>5190</v>
      </c>
      <c r="I4179" s="32" t="s">
        <v>4605</v>
      </c>
      <c r="J4179" s="35">
        <v>422.76</v>
      </c>
      <c r="K4179" s="35">
        <v>0</v>
      </c>
      <c r="L4179" s="35">
        <v>0</v>
      </c>
      <c r="M4179" s="35">
        <v>0</v>
      </c>
      <c r="N4179" s="32" t="s">
        <v>2197</v>
      </c>
      <c r="O4179" s="32" t="s">
        <v>18</v>
      </c>
      <c r="P4179" s="32">
        <v>13</v>
      </c>
      <c r="Q4179" s="32" t="s">
        <v>6507</v>
      </c>
    </row>
    <row r="4180" spans="1:17" hidden="1" x14ac:dyDescent="0.25">
      <c r="A4180" s="57">
        <v>42262.609812071758</v>
      </c>
      <c r="B4180" s="32" t="s">
        <v>21</v>
      </c>
      <c r="C4180" s="32" t="s">
        <v>5081</v>
      </c>
      <c r="D4180" s="32" t="s">
        <v>5082</v>
      </c>
      <c r="E4180" s="32" t="s">
        <v>9379</v>
      </c>
      <c r="F4180" s="32" t="s">
        <v>9380</v>
      </c>
      <c r="G4180" s="32" t="s">
        <v>5641</v>
      </c>
      <c r="H4180" s="32" t="s">
        <v>5642</v>
      </c>
      <c r="I4180" s="32" t="s">
        <v>4605</v>
      </c>
      <c r="J4180" s="35">
        <v>50.83</v>
      </c>
      <c r="K4180" s="35">
        <v>0</v>
      </c>
      <c r="L4180" s="35">
        <v>0</v>
      </c>
      <c r="M4180" s="35">
        <v>0</v>
      </c>
      <c r="N4180" s="32" t="s">
        <v>2197</v>
      </c>
      <c r="O4180" s="32" t="s">
        <v>18</v>
      </c>
      <c r="P4180" s="32">
        <v>13</v>
      </c>
      <c r="Q4180" s="32" t="s">
        <v>6507</v>
      </c>
    </row>
    <row r="4181" spans="1:17" hidden="1" x14ac:dyDescent="0.25">
      <c r="A4181" s="57">
        <v>42262.614744826387</v>
      </c>
      <c r="B4181" s="32" t="s">
        <v>21</v>
      </c>
      <c r="C4181" s="32" t="s">
        <v>5081</v>
      </c>
      <c r="D4181" s="32" t="s">
        <v>5082</v>
      </c>
      <c r="E4181" s="32" t="s">
        <v>9381</v>
      </c>
      <c r="F4181" s="32" t="s">
        <v>9382</v>
      </c>
      <c r="G4181" s="32" t="s">
        <v>3372</v>
      </c>
      <c r="H4181" s="32" t="s">
        <v>3373</v>
      </c>
      <c r="I4181" s="32" t="s">
        <v>4605</v>
      </c>
      <c r="J4181" s="35">
        <v>224.35</v>
      </c>
      <c r="K4181" s="35">
        <v>0</v>
      </c>
      <c r="L4181" s="35">
        <v>0</v>
      </c>
      <c r="M4181" s="35">
        <v>0</v>
      </c>
      <c r="N4181" s="32" t="s">
        <v>2197</v>
      </c>
      <c r="O4181" s="32" t="s">
        <v>18</v>
      </c>
      <c r="P4181" s="32">
        <v>5</v>
      </c>
      <c r="Q4181" s="32" t="s">
        <v>6517</v>
      </c>
    </row>
    <row r="4182" spans="1:17" hidden="1" x14ac:dyDescent="0.25">
      <c r="A4182" s="57">
        <v>42262.614744826387</v>
      </c>
      <c r="B4182" s="32" t="s">
        <v>21</v>
      </c>
      <c r="C4182" s="32" t="s">
        <v>5081</v>
      </c>
      <c r="D4182" s="32" t="s">
        <v>5082</v>
      </c>
      <c r="E4182" s="32" t="s">
        <v>9381</v>
      </c>
      <c r="F4182" s="32" t="s">
        <v>9382</v>
      </c>
      <c r="G4182" s="32" t="s">
        <v>3086</v>
      </c>
      <c r="H4182" s="32" t="s">
        <v>4718</v>
      </c>
      <c r="I4182" s="32" t="s">
        <v>4605</v>
      </c>
      <c r="J4182" s="35">
        <v>54.1</v>
      </c>
      <c r="K4182" s="35">
        <v>0</v>
      </c>
      <c r="L4182" s="35">
        <v>0</v>
      </c>
      <c r="M4182" s="35">
        <v>0</v>
      </c>
      <c r="N4182" s="32" t="s">
        <v>2197</v>
      </c>
      <c r="O4182" s="32" t="s">
        <v>18</v>
      </c>
      <c r="P4182" s="32">
        <v>5</v>
      </c>
      <c r="Q4182" s="32" t="s">
        <v>6517</v>
      </c>
    </row>
    <row r="4183" spans="1:17" hidden="1" x14ac:dyDescent="0.25">
      <c r="A4183" s="57">
        <v>42262.614744826387</v>
      </c>
      <c r="B4183" s="32" t="s">
        <v>21</v>
      </c>
      <c r="C4183" s="32" t="s">
        <v>5081</v>
      </c>
      <c r="D4183" s="32" t="s">
        <v>5082</v>
      </c>
      <c r="E4183" s="32" t="s">
        <v>9381</v>
      </c>
      <c r="F4183" s="32" t="s">
        <v>9382</v>
      </c>
      <c r="G4183" s="32" t="s">
        <v>5189</v>
      </c>
      <c r="H4183" s="32" t="s">
        <v>5190</v>
      </c>
      <c r="I4183" s="32" t="s">
        <v>4605</v>
      </c>
      <c r="J4183" s="35">
        <v>292.68</v>
      </c>
      <c r="K4183" s="35">
        <v>0</v>
      </c>
      <c r="L4183" s="35">
        <v>0</v>
      </c>
      <c r="M4183" s="35">
        <v>0</v>
      </c>
      <c r="N4183" s="32" t="s">
        <v>2197</v>
      </c>
      <c r="O4183" s="32" t="s">
        <v>18</v>
      </c>
      <c r="P4183" s="32">
        <v>9</v>
      </c>
      <c r="Q4183" s="32" t="s">
        <v>6517</v>
      </c>
    </row>
    <row r="4184" spans="1:17" hidden="1" x14ac:dyDescent="0.25">
      <c r="A4184" s="57">
        <v>42262.614744826387</v>
      </c>
      <c r="B4184" s="32" t="s">
        <v>21</v>
      </c>
      <c r="C4184" s="32" t="s">
        <v>5081</v>
      </c>
      <c r="D4184" s="32" t="s">
        <v>5082</v>
      </c>
      <c r="E4184" s="32" t="s">
        <v>9381</v>
      </c>
      <c r="F4184" s="32" t="s">
        <v>9382</v>
      </c>
      <c r="G4184" s="32" t="s">
        <v>5641</v>
      </c>
      <c r="H4184" s="32" t="s">
        <v>5642</v>
      </c>
      <c r="I4184" s="32" t="s">
        <v>4605</v>
      </c>
      <c r="J4184" s="35">
        <v>35.19</v>
      </c>
      <c r="K4184" s="35">
        <v>0</v>
      </c>
      <c r="L4184" s="35">
        <v>0</v>
      </c>
      <c r="M4184" s="35">
        <v>0</v>
      </c>
      <c r="N4184" s="32" t="s">
        <v>2197</v>
      </c>
      <c r="O4184" s="32" t="s">
        <v>18</v>
      </c>
      <c r="P4184" s="32">
        <v>9</v>
      </c>
      <c r="Q4184" s="32" t="s">
        <v>6517</v>
      </c>
    </row>
    <row r="4185" spans="1:17" x14ac:dyDescent="0.25">
      <c r="A4185" s="57">
        <v>42262.61723984954</v>
      </c>
      <c r="B4185" s="32"/>
      <c r="C4185" s="32" t="s">
        <v>5149</v>
      </c>
      <c r="D4185" s="32" t="s">
        <v>5150</v>
      </c>
      <c r="E4185" s="32" t="s">
        <v>7512</v>
      </c>
      <c r="F4185" s="32" t="s">
        <v>7513</v>
      </c>
      <c r="G4185" s="32" t="s">
        <v>58</v>
      </c>
      <c r="H4185" s="32" t="s">
        <v>59</v>
      </c>
      <c r="I4185" s="32" t="s">
        <v>2006</v>
      </c>
      <c r="J4185" s="35">
        <v>0</v>
      </c>
      <c r="K4185" s="35">
        <v>0</v>
      </c>
      <c r="L4185" s="35">
        <v>0</v>
      </c>
      <c r="M4185" s="35">
        <v>0</v>
      </c>
      <c r="N4185" s="32" t="s">
        <v>19</v>
      </c>
      <c r="O4185" s="32" t="s">
        <v>318</v>
      </c>
      <c r="P4185" s="32">
        <v>0</v>
      </c>
      <c r="Q4185" s="32"/>
    </row>
    <row r="4186" spans="1:17" x14ac:dyDescent="0.25">
      <c r="A4186" s="57">
        <v>42262.617492094905</v>
      </c>
      <c r="B4186" s="32"/>
      <c r="C4186" s="32"/>
      <c r="D4186" s="32"/>
      <c r="E4186" s="32" t="s">
        <v>7514</v>
      </c>
      <c r="F4186" s="32" t="s">
        <v>7515</v>
      </c>
      <c r="G4186" s="32" t="s">
        <v>333</v>
      </c>
      <c r="H4186" s="32" t="s">
        <v>332</v>
      </c>
      <c r="I4186" s="32" t="s">
        <v>2006</v>
      </c>
      <c r="J4186" s="35">
        <v>0</v>
      </c>
      <c r="K4186" s="35">
        <v>0</v>
      </c>
      <c r="L4186" s="35">
        <v>0</v>
      </c>
      <c r="M4186" s="35">
        <v>0</v>
      </c>
      <c r="N4186" s="32" t="s">
        <v>19</v>
      </c>
      <c r="O4186" s="32"/>
      <c r="P4186" s="32">
        <v>0.5</v>
      </c>
      <c r="Q4186" s="32"/>
    </row>
    <row r="4187" spans="1:17" hidden="1" x14ac:dyDescent="0.25">
      <c r="A4187" s="57">
        <v>42262.619250729163</v>
      </c>
      <c r="B4187" s="32" t="s">
        <v>4333</v>
      </c>
      <c r="C4187" s="32" t="s">
        <v>2696</v>
      </c>
      <c r="D4187" s="32" t="s">
        <v>2697</v>
      </c>
      <c r="E4187" s="32" t="s">
        <v>9383</v>
      </c>
      <c r="F4187" s="32" t="s">
        <v>9384</v>
      </c>
      <c r="G4187" s="32" t="s">
        <v>2652</v>
      </c>
      <c r="H4187" s="32" t="s">
        <v>2653</v>
      </c>
      <c r="I4187" s="32" t="s">
        <v>4605</v>
      </c>
      <c r="J4187" s="35">
        <v>499.2</v>
      </c>
      <c r="K4187" s="35">
        <v>0</v>
      </c>
      <c r="L4187" s="35">
        <v>0</v>
      </c>
      <c r="M4187" s="35">
        <v>0</v>
      </c>
      <c r="N4187" s="32" t="s">
        <v>2197</v>
      </c>
      <c r="O4187" s="32" t="s">
        <v>18</v>
      </c>
      <c r="P4187" s="32">
        <v>20</v>
      </c>
      <c r="Q4187" s="32" t="s">
        <v>5764</v>
      </c>
    </row>
    <row r="4188" spans="1:17" hidden="1" x14ac:dyDescent="0.25">
      <c r="A4188" s="57">
        <v>42262.620190428242</v>
      </c>
      <c r="B4188" s="32" t="s">
        <v>4333</v>
      </c>
      <c r="C4188" s="32" t="s">
        <v>2696</v>
      </c>
      <c r="D4188" s="32" t="s">
        <v>2697</v>
      </c>
      <c r="E4188" s="32" t="s">
        <v>9385</v>
      </c>
      <c r="F4188" s="32" t="s">
        <v>9386</v>
      </c>
      <c r="G4188" s="32" t="s">
        <v>2652</v>
      </c>
      <c r="H4188" s="32" t="s">
        <v>2653</v>
      </c>
      <c r="I4188" s="32" t="s">
        <v>4605</v>
      </c>
      <c r="J4188" s="35">
        <v>1023.36</v>
      </c>
      <c r="K4188" s="35">
        <v>0</v>
      </c>
      <c r="L4188" s="35">
        <v>0</v>
      </c>
      <c r="M4188" s="35">
        <v>0</v>
      </c>
      <c r="N4188" s="32" t="s">
        <v>2197</v>
      </c>
      <c r="O4188" s="32" t="s">
        <v>18</v>
      </c>
      <c r="P4188" s="32">
        <v>41</v>
      </c>
      <c r="Q4188" s="32" t="s">
        <v>5765</v>
      </c>
    </row>
    <row r="4189" spans="1:17" hidden="1" x14ac:dyDescent="0.25">
      <c r="A4189" s="57">
        <v>42262.621626388885</v>
      </c>
      <c r="B4189" s="32" t="s">
        <v>70</v>
      </c>
      <c r="C4189" s="32" t="s">
        <v>2696</v>
      </c>
      <c r="D4189" s="32" t="s">
        <v>2697</v>
      </c>
      <c r="E4189" s="32" t="s">
        <v>9387</v>
      </c>
      <c r="F4189" s="32" t="s">
        <v>9388</v>
      </c>
      <c r="G4189" s="32" t="s">
        <v>2663</v>
      </c>
      <c r="H4189" s="32" t="s">
        <v>2664</v>
      </c>
      <c r="I4189" s="32" t="s">
        <v>4605</v>
      </c>
      <c r="J4189" s="35">
        <v>801.66</v>
      </c>
      <c r="K4189" s="35">
        <v>0</v>
      </c>
      <c r="L4189" s="35">
        <v>0</v>
      </c>
      <c r="M4189" s="35">
        <v>0</v>
      </c>
      <c r="N4189" s="32" t="s">
        <v>2197</v>
      </c>
      <c r="O4189" s="32" t="s">
        <v>18</v>
      </c>
      <c r="P4189" s="32">
        <v>31</v>
      </c>
      <c r="Q4189" s="32" t="s">
        <v>5770</v>
      </c>
    </row>
    <row r="4190" spans="1:17" hidden="1" x14ac:dyDescent="0.25">
      <c r="A4190" s="57">
        <v>42262.622285034726</v>
      </c>
      <c r="B4190" s="32" t="s">
        <v>4333</v>
      </c>
      <c r="C4190" s="32" t="s">
        <v>2696</v>
      </c>
      <c r="D4190" s="32" t="s">
        <v>2697</v>
      </c>
      <c r="E4190" s="32" t="s">
        <v>9389</v>
      </c>
      <c r="F4190" s="32" t="s">
        <v>9390</v>
      </c>
      <c r="G4190" s="32" t="s">
        <v>2663</v>
      </c>
      <c r="H4190" s="32" t="s">
        <v>2664</v>
      </c>
      <c r="I4190" s="32" t="s">
        <v>4605</v>
      </c>
      <c r="J4190" s="35">
        <v>51.72</v>
      </c>
      <c r="K4190" s="35">
        <v>0</v>
      </c>
      <c r="L4190" s="35">
        <v>0</v>
      </c>
      <c r="M4190" s="35">
        <v>0</v>
      </c>
      <c r="N4190" s="32" t="s">
        <v>2197</v>
      </c>
      <c r="O4190" s="32" t="s">
        <v>18</v>
      </c>
      <c r="P4190" s="32">
        <v>2</v>
      </c>
      <c r="Q4190" s="32" t="s">
        <v>6526</v>
      </c>
    </row>
    <row r="4191" spans="1:17" hidden="1" x14ac:dyDescent="0.25">
      <c r="A4191" s="57">
        <v>42262.622990891206</v>
      </c>
      <c r="B4191" s="32" t="s">
        <v>4333</v>
      </c>
      <c r="C4191" s="32" t="s">
        <v>2696</v>
      </c>
      <c r="D4191" s="32" t="s">
        <v>2697</v>
      </c>
      <c r="E4191" s="32" t="s">
        <v>9391</v>
      </c>
      <c r="F4191" s="32" t="s">
        <v>9392</v>
      </c>
      <c r="G4191" s="32" t="s">
        <v>2652</v>
      </c>
      <c r="H4191" s="32" t="s">
        <v>2653</v>
      </c>
      <c r="I4191" s="32" t="s">
        <v>4605</v>
      </c>
      <c r="J4191" s="35">
        <v>24.96</v>
      </c>
      <c r="K4191" s="35">
        <v>0</v>
      </c>
      <c r="L4191" s="35">
        <v>0</v>
      </c>
      <c r="M4191" s="35">
        <v>0</v>
      </c>
      <c r="N4191" s="32" t="s">
        <v>2197</v>
      </c>
      <c r="O4191" s="32" t="s">
        <v>18</v>
      </c>
      <c r="P4191" s="32">
        <v>1</v>
      </c>
      <c r="Q4191" s="32" t="s">
        <v>6501</v>
      </c>
    </row>
    <row r="4192" spans="1:17" hidden="1" x14ac:dyDescent="0.25">
      <c r="A4192" s="57">
        <v>42262.623731284722</v>
      </c>
      <c r="B4192" s="32" t="s">
        <v>4333</v>
      </c>
      <c r="C4192" s="32" t="s">
        <v>2696</v>
      </c>
      <c r="D4192" s="32" t="s">
        <v>2697</v>
      </c>
      <c r="E4192" s="32" t="s">
        <v>9393</v>
      </c>
      <c r="F4192" s="32" t="s">
        <v>9394</v>
      </c>
      <c r="G4192" s="32" t="s">
        <v>2652</v>
      </c>
      <c r="H4192" s="32" t="s">
        <v>2653</v>
      </c>
      <c r="I4192" s="32" t="s">
        <v>4605</v>
      </c>
      <c r="J4192" s="35">
        <v>324.48</v>
      </c>
      <c r="K4192" s="35">
        <v>0</v>
      </c>
      <c r="L4192" s="35">
        <v>0</v>
      </c>
      <c r="M4192" s="35">
        <v>0</v>
      </c>
      <c r="N4192" s="32" t="s">
        <v>2197</v>
      </c>
      <c r="O4192" s="32" t="s">
        <v>18</v>
      </c>
      <c r="P4192" s="32">
        <v>13</v>
      </c>
      <c r="Q4192" s="32" t="s">
        <v>5766</v>
      </c>
    </row>
    <row r="4193" spans="1:17" hidden="1" x14ac:dyDescent="0.25">
      <c r="A4193" s="57">
        <v>42262.624300081021</v>
      </c>
      <c r="B4193" s="32" t="s">
        <v>4333</v>
      </c>
      <c r="C4193" s="32" t="s">
        <v>2696</v>
      </c>
      <c r="D4193" s="32" t="s">
        <v>2697</v>
      </c>
      <c r="E4193" s="32" t="s">
        <v>9395</v>
      </c>
      <c r="F4193" s="32" t="s">
        <v>9396</v>
      </c>
      <c r="G4193" s="32" t="s">
        <v>2652</v>
      </c>
      <c r="H4193" s="32" t="s">
        <v>2653</v>
      </c>
      <c r="I4193" s="32" t="s">
        <v>4605</v>
      </c>
      <c r="J4193" s="35">
        <v>99.84</v>
      </c>
      <c r="K4193" s="35">
        <v>0</v>
      </c>
      <c r="L4193" s="35">
        <v>0</v>
      </c>
      <c r="M4193" s="35">
        <v>0</v>
      </c>
      <c r="N4193" s="32" t="s">
        <v>2197</v>
      </c>
      <c r="O4193" s="32" t="s">
        <v>18</v>
      </c>
      <c r="P4193" s="32">
        <v>4</v>
      </c>
      <c r="Q4193" s="32" t="s">
        <v>5767</v>
      </c>
    </row>
    <row r="4194" spans="1:17" hidden="1" x14ac:dyDescent="0.25">
      <c r="A4194" s="57">
        <v>42262.625027627313</v>
      </c>
      <c r="B4194" s="32" t="s">
        <v>4333</v>
      </c>
      <c r="C4194" s="32" t="s">
        <v>2696</v>
      </c>
      <c r="D4194" s="32" t="s">
        <v>2697</v>
      </c>
      <c r="E4194" s="32" t="s">
        <v>9397</v>
      </c>
      <c r="F4194" s="32" t="s">
        <v>9398</v>
      </c>
      <c r="G4194" s="32" t="s">
        <v>2652</v>
      </c>
      <c r="H4194" s="32" t="s">
        <v>2653</v>
      </c>
      <c r="I4194" s="32" t="s">
        <v>4605</v>
      </c>
      <c r="J4194" s="35">
        <v>249.6</v>
      </c>
      <c r="K4194" s="35">
        <v>0</v>
      </c>
      <c r="L4194" s="35">
        <v>0</v>
      </c>
      <c r="M4194" s="35">
        <v>0</v>
      </c>
      <c r="N4194" s="32" t="s">
        <v>2197</v>
      </c>
      <c r="O4194" s="32" t="s">
        <v>18</v>
      </c>
      <c r="P4194" s="32">
        <v>10</v>
      </c>
      <c r="Q4194" s="32" t="s">
        <v>5773</v>
      </c>
    </row>
    <row r="4195" spans="1:17" x14ac:dyDescent="0.25">
      <c r="A4195" s="57">
        <v>42262.6254934838</v>
      </c>
      <c r="B4195" s="32"/>
      <c r="C4195" s="32"/>
      <c r="D4195" s="32"/>
      <c r="E4195" s="32" t="s">
        <v>7516</v>
      </c>
      <c r="F4195" s="32" t="s">
        <v>7517</v>
      </c>
      <c r="G4195" s="32" t="s">
        <v>333</v>
      </c>
      <c r="H4195" s="32" t="s">
        <v>332</v>
      </c>
      <c r="I4195" s="32" t="s">
        <v>2006</v>
      </c>
      <c r="J4195" s="35">
        <v>0</v>
      </c>
      <c r="K4195" s="35">
        <v>0</v>
      </c>
      <c r="L4195" s="35">
        <v>0</v>
      </c>
      <c r="M4195" s="35">
        <v>0</v>
      </c>
      <c r="N4195" s="32" t="s">
        <v>19</v>
      </c>
      <c r="O4195" s="32"/>
      <c r="P4195" s="32">
        <v>0.5</v>
      </c>
      <c r="Q4195" s="32"/>
    </row>
    <row r="4196" spans="1:17" hidden="1" x14ac:dyDescent="0.25">
      <c r="A4196" s="57">
        <v>42262.625647766203</v>
      </c>
      <c r="B4196" s="32" t="s">
        <v>4333</v>
      </c>
      <c r="C4196" s="32" t="s">
        <v>2696</v>
      </c>
      <c r="D4196" s="32" t="s">
        <v>2697</v>
      </c>
      <c r="E4196" s="32" t="s">
        <v>9399</v>
      </c>
      <c r="F4196" s="32" t="s">
        <v>9400</v>
      </c>
      <c r="G4196" s="32" t="s">
        <v>2652</v>
      </c>
      <c r="H4196" s="32" t="s">
        <v>2653</v>
      </c>
      <c r="I4196" s="32" t="s">
        <v>4605</v>
      </c>
      <c r="J4196" s="35">
        <v>249.6</v>
      </c>
      <c r="K4196" s="35">
        <v>0</v>
      </c>
      <c r="L4196" s="35">
        <v>0</v>
      </c>
      <c r="M4196" s="35">
        <v>0</v>
      </c>
      <c r="N4196" s="32" t="s">
        <v>2197</v>
      </c>
      <c r="O4196" s="32" t="s">
        <v>18</v>
      </c>
      <c r="P4196" s="32">
        <v>10</v>
      </c>
      <c r="Q4196" s="32" t="s">
        <v>7721</v>
      </c>
    </row>
    <row r="4197" spans="1:17" x14ac:dyDescent="0.25">
      <c r="A4197" s="57">
        <v>42262.626094791667</v>
      </c>
      <c r="B4197" s="32"/>
      <c r="C4197" s="32"/>
      <c r="D4197" s="32"/>
      <c r="E4197" s="32" t="s">
        <v>7518</v>
      </c>
      <c r="F4197" s="32" t="s">
        <v>7519</v>
      </c>
      <c r="G4197" s="32" t="s">
        <v>333</v>
      </c>
      <c r="H4197" s="32" t="s">
        <v>332</v>
      </c>
      <c r="I4197" s="32" t="s">
        <v>2006</v>
      </c>
      <c r="J4197" s="35">
        <v>0</v>
      </c>
      <c r="K4197" s="35">
        <v>0</v>
      </c>
      <c r="L4197" s="35">
        <v>0</v>
      </c>
      <c r="M4197" s="35">
        <v>0</v>
      </c>
      <c r="N4197" s="32" t="s">
        <v>19</v>
      </c>
      <c r="O4197" s="32"/>
      <c r="P4197" s="32">
        <v>0.5</v>
      </c>
      <c r="Q4197" s="32"/>
    </row>
    <row r="4198" spans="1:17" x14ac:dyDescent="0.25">
      <c r="A4198" s="57">
        <v>42262.626768090275</v>
      </c>
      <c r="B4198" s="32"/>
      <c r="C4198" s="32"/>
      <c r="D4198" s="32"/>
      <c r="E4198" s="32" t="s">
        <v>7520</v>
      </c>
      <c r="F4198" s="32" t="s">
        <v>7521</v>
      </c>
      <c r="G4198" s="32" t="s">
        <v>333</v>
      </c>
      <c r="H4198" s="32" t="s">
        <v>332</v>
      </c>
      <c r="I4198" s="32" t="s">
        <v>2006</v>
      </c>
      <c r="J4198" s="35">
        <v>0</v>
      </c>
      <c r="K4198" s="35">
        <v>0</v>
      </c>
      <c r="L4198" s="35">
        <v>0</v>
      </c>
      <c r="M4198" s="35">
        <v>0</v>
      </c>
      <c r="N4198" s="32" t="s">
        <v>19</v>
      </c>
      <c r="O4198" s="32"/>
      <c r="P4198" s="32">
        <v>0.5</v>
      </c>
      <c r="Q4198" s="32"/>
    </row>
    <row r="4199" spans="1:17" hidden="1" x14ac:dyDescent="0.25">
      <c r="A4199" s="57">
        <v>42262.62702565972</v>
      </c>
      <c r="B4199" s="32" t="s">
        <v>70</v>
      </c>
      <c r="C4199" s="32" t="s">
        <v>2696</v>
      </c>
      <c r="D4199" s="32" t="s">
        <v>2697</v>
      </c>
      <c r="E4199" s="32" t="s">
        <v>9401</v>
      </c>
      <c r="F4199" s="32" t="s">
        <v>9402</v>
      </c>
      <c r="G4199" s="32" t="s">
        <v>2663</v>
      </c>
      <c r="H4199" s="32" t="s">
        <v>2664</v>
      </c>
      <c r="I4199" s="32" t="s">
        <v>4605</v>
      </c>
      <c r="J4199" s="35">
        <v>310.32</v>
      </c>
      <c r="K4199" s="35">
        <v>0</v>
      </c>
      <c r="L4199" s="35">
        <v>0</v>
      </c>
      <c r="M4199" s="35">
        <v>0</v>
      </c>
      <c r="N4199" s="32" t="s">
        <v>2197</v>
      </c>
      <c r="O4199" s="32" t="s">
        <v>18</v>
      </c>
      <c r="P4199" s="32">
        <v>12</v>
      </c>
      <c r="Q4199" s="32" t="s">
        <v>5774</v>
      </c>
    </row>
    <row r="4200" spans="1:17" x14ac:dyDescent="0.25">
      <c r="A4200" s="57">
        <v>42262.62806693287</v>
      </c>
      <c r="B4200" s="32"/>
      <c r="C4200" s="32"/>
      <c r="D4200" s="32"/>
      <c r="E4200" s="32" t="s">
        <v>7522</v>
      </c>
      <c r="F4200" s="32" t="s">
        <v>7523</v>
      </c>
      <c r="G4200" s="32" t="s">
        <v>333</v>
      </c>
      <c r="H4200" s="32" t="s">
        <v>332</v>
      </c>
      <c r="I4200" s="32" t="s">
        <v>2006</v>
      </c>
      <c r="J4200" s="35">
        <v>0</v>
      </c>
      <c r="K4200" s="35">
        <v>0</v>
      </c>
      <c r="L4200" s="35">
        <v>0</v>
      </c>
      <c r="M4200" s="35">
        <v>0</v>
      </c>
      <c r="N4200" s="32" t="s">
        <v>19</v>
      </c>
      <c r="O4200" s="32"/>
      <c r="P4200" s="32">
        <v>0.5</v>
      </c>
      <c r="Q4200" s="32"/>
    </row>
    <row r="4201" spans="1:17" hidden="1" x14ac:dyDescent="0.25">
      <c r="A4201" s="57">
        <v>42262.628765775466</v>
      </c>
      <c r="B4201" s="32" t="s">
        <v>4333</v>
      </c>
      <c r="C4201" s="32" t="s">
        <v>2696</v>
      </c>
      <c r="D4201" s="32" t="s">
        <v>2697</v>
      </c>
      <c r="E4201" s="32" t="s">
        <v>9403</v>
      </c>
      <c r="F4201" s="32" t="s">
        <v>9404</v>
      </c>
      <c r="G4201" s="32" t="s">
        <v>2663</v>
      </c>
      <c r="H4201" s="32" t="s">
        <v>2664</v>
      </c>
      <c r="I4201" s="32" t="s">
        <v>4605</v>
      </c>
      <c r="J4201" s="35">
        <v>362.04</v>
      </c>
      <c r="K4201" s="35">
        <v>0</v>
      </c>
      <c r="L4201" s="35">
        <v>0</v>
      </c>
      <c r="M4201" s="35">
        <v>0</v>
      </c>
      <c r="N4201" s="32" t="s">
        <v>2197</v>
      </c>
      <c r="O4201" s="32" t="s">
        <v>18</v>
      </c>
      <c r="P4201" s="32">
        <v>14</v>
      </c>
      <c r="Q4201" s="32" t="s">
        <v>5768</v>
      </c>
    </row>
    <row r="4202" spans="1:17" hidden="1" x14ac:dyDescent="0.25">
      <c r="A4202" s="57">
        <v>42262.62984927083</v>
      </c>
      <c r="B4202" s="32" t="s">
        <v>4333</v>
      </c>
      <c r="C4202" s="32" t="s">
        <v>2696</v>
      </c>
      <c r="D4202" s="32" t="s">
        <v>2697</v>
      </c>
      <c r="E4202" s="32" t="s">
        <v>9405</v>
      </c>
      <c r="F4202" s="32" t="s">
        <v>9406</v>
      </c>
      <c r="G4202" s="32" t="s">
        <v>2652</v>
      </c>
      <c r="H4202" s="32" t="s">
        <v>2653</v>
      </c>
      <c r="I4202" s="32" t="s">
        <v>4605</v>
      </c>
      <c r="J4202" s="35">
        <v>24.96</v>
      </c>
      <c r="K4202" s="35">
        <v>0</v>
      </c>
      <c r="L4202" s="35">
        <v>0</v>
      </c>
      <c r="M4202" s="35">
        <v>0</v>
      </c>
      <c r="N4202" s="32" t="s">
        <v>2197</v>
      </c>
      <c r="O4202" s="32" t="s">
        <v>18</v>
      </c>
      <c r="P4202" s="32">
        <v>1</v>
      </c>
      <c r="Q4202" s="32" t="s">
        <v>6528</v>
      </c>
    </row>
    <row r="4203" spans="1:17" x14ac:dyDescent="0.25">
      <c r="A4203" s="57">
        <v>42262.630014155089</v>
      </c>
      <c r="B4203" s="32"/>
      <c r="C4203" s="32"/>
      <c r="D4203" s="32"/>
      <c r="E4203" s="32" t="s">
        <v>7524</v>
      </c>
      <c r="F4203" s="32" t="s">
        <v>7525</v>
      </c>
      <c r="G4203" s="32" t="s">
        <v>333</v>
      </c>
      <c r="H4203" s="32" t="s">
        <v>332</v>
      </c>
      <c r="I4203" s="32" t="s">
        <v>2006</v>
      </c>
      <c r="J4203" s="35">
        <v>0</v>
      </c>
      <c r="K4203" s="35">
        <v>0</v>
      </c>
      <c r="L4203" s="35">
        <v>0</v>
      </c>
      <c r="M4203" s="35">
        <v>0</v>
      </c>
      <c r="N4203" s="32" t="s">
        <v>19</v>
      </c>
      <c r="O4203" s="32"/>
      <c r="P4203" s="32">
        <v>0.5</v>
      </c>
      <c r="Q4203" s="32"/>
    </row>
    <row r="4204" spans="1:17" hidden="1" x14ac:dyDescent="0.25">
      <c r="A4204" s="57">
        <v>42262.630440081019</v>
      </c>
      <c r="B4204" s="32" t="s">
        <v>4333</v>
      </c>
      <c r="C4204" s="32" t="s">
        <v>2696</v>
      </c>
      <c r="D4204" s="32" t="s">
        <v>2697</v>
      </c>
      <c r="E4204" s="32" t="s">
        <v>9407</v>
      </c>
      <c r="F4204" s="32" t="s">
        <v>9408</v>
      </c>
      <c r="G4204" s="32" t="s">
        <v>2652</v>
      </c>
      <c r="H4204" s="32" t="s">
        <v>2653</v>
      </c>
      <c r="I4204" s="32" t="s">
        <v>4605</v>
      </c>
      <c r="J4204" s="35">
        <v>274.56</v>
      </c>
      <c r="K4204" s="35">
        <v>0</v>
      </c>
      <c r="L4204" s="35">
        <v>0</v>
      </c>
      <c r="M4204" s="35">
        <v>0</v>
      </c>
      <c r="N4204" s="32" t="s">
        <v>2197</v>
      </c>
      <c r="O4204" s="32" t="s">
        <v>18</v>
      </c>
      <c r="P4204" s="32">
        <v>11</v>
      </c>
      <c r="Q4204" s="32" t="s">
        <v>6534</v>
      </c>
    </row>
    <row r="4205" spans="1:17" x14ac:dyDescent="0.25">
      <c r="A4205" s="57">
        <v>42262.631361655091</v>
      </c>
      <c r="B4205" s="32"/>
      <c r="C4205" s="32"/>
      <c r="D4205" s="32"/>
      <c r="E4205" s="32" t="s">
        <v>7526</v>
      </c>
      <c r="F4205" s="32" t="s">
        <v>7527</v>
      </c>
      <c r="G4205" s="32" t="s">
        <v>333</v>
      </c>
      <c r="H4205" s="32" t="s">
        <v>332</v>
      </c>
      <c r="I4205" s="32" t="s">
        <v>2006</v>
      </c>
      <c r="J4205" s="35">
        <v>0</v>
      </c>
      <c r="K4205" s="35">
        <v>0</v>
      </c>
      <c r="L4205" s="35">
        <v>0</v>
      </c>
      <c r="M4205" s="35">
        <v>0</v>
      </c>
      <c r="N4205" s="32" t="s">
        <v>17</v>
      </c>
      <c r="O4205" s="32"/>
      <c r="P4205" s="32">
        <v>0.5</v>
      </c>
      <c r="Q4205" s="32"/>
    </row>
    <row r="4206" spans="1:17" x14ac:dyDescent="0.25">
      <c r="A4206" s="57">
        <v>42262.631404664353</v>
      </c>
      <c r="B4206" s="32"/>
      <c r="C4206" s="32"/>
      <c r="D4206" s="32"/>
      <c r="E4206" s="32" t="s">
        <v>7528</v>
      </c>
      <c r="F4206" s="32" t="s">
        <v>7529</v>
      </c>
      <c r="G4206" s="32" t="s">
        <v>333</v>
      </c>
      <c r="H4206" s="32" t="s">
        <v>332</v>
      </c>
      <c r="I4206" s="32" t="s">
        <v>2006</v>
      </c>
      <c r="J4206" s="35">
        <v>0</v>
      </c>
      <c r="K4206" s="35">
        <v>0</v>
      </c>
      <c r="L4206" s="35">
        <v>0</v>
      </c>
      <c r="M4206" s="35">
        <v>0</v>
      </c>
      <c r="N4206" s="32" t="s">
        <v>19</v>
      </c>
      <c r="O4206" s="32"/>
      <c r="P4206" s="32">
        <v>0.5</v>
      </c>
      <c r="Q4206" s="32"/>
    </row>
    <row r="4207" spans="1:17" hidden="1" x14ac:dyDescent="0.25">
      <c r="A4207" s="57">
        <v>42262.632891516201</v>
      </c>
      <c r="B4207" s="32" t="s">
        <v>4333</v>
      </c>
      <c r="C4207" s="32" t="s">
        <v>2696</v>
      </c>
      <c r="D4207" s="32" t="s">
        <v>2697</v>
      </c>
      <c r="E4207" s="32" t="s">
        <v>9409</v>
      </c>
      <c r="F4207" s="32" t="s">
        <v>9410</v>
      </c>
      <c r="G4207" s="32" t="s">
        <v>2652</v>
      </c>
      <c r="H4207" s="32" t="s">
        <v>2653</v>
      </c>
      <c r="I4207" s="32" t="s">
        <v>4605</v>
      </c>
      <c r="J4207" s="35">
        <v>873.6</v>
      </c>
      <c r="K4207" s="35">
        <v>0</v>
      </c>
      <c r="L4207" s="35">
        <v>0</v>
      </c>
      <c r="M4207" s="35">
        <v>0</v>
      </c>
      <c r="N4207" s="32" t="s">
        <v>2197</v>
      </c>
      <c r="O4207" s="32" t="s">
        <v>18</v>
      </c>
      <c r="P4207" s="32">
        <v>35</v>
      </c>
      <c r="Q4207" s="32" t="s">
        <v>6434</v>
      </c>
    </row>
    <row r="4208" spans="1:17" x14ac:dyDescent="0.25">
      <c r="A4208" s="57">
        <v>42262.632987303237</v>
      </c>
      <c r="B4208" s="32"/>
      <c r="C4208" s="32"/>
      <c r="D4208" s="32"/>
      <c r="E4208" s="32" t="s">
        <v>7530</v>
      </c>
      <c r="F4208" s="32" t="s">
        <v>7531</v>
      </c>
      <c r="G4208" s="32" t="s">
        <v>333</v>
      </c>
      <c r="H4208" s="32" t="s">
        <v>332</v>
      </c>
      <c r="I4208" s="32" t="s">
        <v>2006</v>
      </c>
      <c r="J4208" s="35">
        <v>0</v>
      </c>
      <c r="K4208" s="35">
        <v>0</v>
      </c>
      <c r="L4208" s="35">
        <v>0</v>
      </c>
      <c r="M4208" s="35">
        <v>0</v>
      </c>
      <c r="N4208" s="32" t="s">
        <v>19</v>
      </c>
      <c r="O4208" s="32"/>
      <c r="P4208" s="32">
        <v>0.5</v>
      </c>
      <c r="Q4208" s="32"/>
    </row>
    <row r="4209" spans="1:17" hidden="1" x14ac:dyDescent="0.25">
      <c r="A4209" s="57">
        <v>42262.633660497682</v>
      </c>
      <c r="B4209" s="32" t="s">
        <v>4333</v>
      </c>
      <c r="C4209" s="32" t="s">
        <v>2696</v>
      </c>
      <c r="D4209" s="32" t="s">
        <v>2697</v>
      </c>
      <c r="E4209" s="32" t="s">
        <v>9411</v>
      </c>
      <c r="F4209" s="32" t="s">
        <v>9412</v>
      </c>
      <c r="G4209" s="32" t="s">
        <v>2652</v>
      </c>
      <c r="H4209" s="32" t="s">
        <v>2653</v>
      </c>
      <c r="I4209" s="32" t="s">
        <v>4605</v>
      </c>
      <c r="J4209" s="35">
        <v>873.6</v>
      </c>
      <c r="K4209" s="35">
        <v>0</v>
      </c>
      <c r="L4209" s="35">
        <v>0</v>
      </c>
      <c r="M4209" s="35">
        <v>0</v>
      </c>
      <c r="N4209" s="32" t="s">
        <v>2197</v>
      </c>
      <c r="O4209" s="32" t="s">
        <v>18</v>
      </c>
      <c r="P4209" s="32">
        <v>35</v>
      </c>
      <c r="Q4209" s="32" t="s">
        <v>6505</v>
      </c>
    </row>
    <row r="4210" spans="1:17" x14ac:dyDescent="0.25">
      <c r="A4210" s="57">
        <v>42262.633830405095</v>
      </c>
      <c r="B4210" s="32"/>
      <c r="C4210" s="32"/>
      <c r="D4210" s="32"/>
      <c r="E4210" s="32" t="s">
        <v>7532</v>
      </c>
      <c r="F4210" s="32" t="s">
        <v>7533</v>
      </c>
      <c r="G4210" s="32" t="s">
        <v>333</v>
      </c>
      <c r="H4210" s="32" t="s">
        <v>332</v>
      </c>
      <c r="I4210" s="32" t="s">
        <v>2006</v>
      </c>
      <c r="J4210" s="35">
        <v>0</v>
      </c>
      <c r="K4210" s="35">
        <v>0</v>
      </c>
      <c r="L4210" s="35">
        <v>0</v>
      </c>
      <c r="M4210" s="35">
        <v>0</v>
      </c>
      <c r="N4210" s="32" t="s">
        <v>19</v>
      </c>
      <c r="O4210" s="32"/>
      <c r="P4210" s="32">
        <v>0.5</v>
      </c>
      <c r="Q4210" s="32"/>
    </row>
    <row r="4211" spans="1:17" x14ac:dyDescent="0.25">
      <c r="A4211" s="57">
        <v>42262.634073993053</v>
      </c>
      <c r="B4211" s="32"/>
      <c r="C4211" s="32"/>
      <c r="D4211" s="32"/>
      <c r="E4211" s="32" t="s">
        <v>7534</v>
      </c>
      <c r="F4211" s="32" t="s">
        <v>7535</v>
      </c>
      <c r="G4211" s="32" t="s">
        <v>333</v>
      </c>
      <c r="H4211" s="32" t="s">
        <v>332</v>
      </c>
      <c r="I4211" s="32" t="s">
        <v>2006</v>
      </c>
      <c r="J4211" s="35">
        <v>0</v>
      </c>
      <c r="K4211" s="35">
        <v>0</v>
      </c>
      <c r="L4211" s="35">
        <v>0</v>
      </c>
      <c r="M4211" s="35">
        <v>0</v>
      </c>
      <c r="N4211" s="32" t="s">
        <v>19</v>
      </c>
      <c r="O4211" s="32"/>
      <c r="P4211" s="32">
        <v>0.5</v>
      </c>
      <c r="Q4211" s="32"/>
    </row>
    <row r="4212" spans="1:17" hidden="1" x14ac:dyDescent="0.25">
      <c r="A4212" s="57">
        <v>42262.634634525464</v>
      </c>
      <c r="B4212" s="32" t="s">
        <v>290</v>
      </c>
      <c r="C4212" s="32" t="s">
        <v>3416</v>
      </c>
      <c r="D4212" s="32" t="s">
        <v>3417</v>
      </c>
      <c r="E4212" s="32" t="s">
        <v>9413</v>
      </c>
      <c r="F4212" s="32" t="s">
        <v>9414</v>
      </c>
      <c r="G4212" s="32" t="s">
        <v>3588</v>
      </c>
      <c r="H4212" s="32" t="s">
        <v>3589</v>
      </c>
      <c r="I4212" s="32" t="s">
        <v>4605</v>
      </c>
      <c r="J4212" s="35">
        <v>207.12</v>
      </c>
      <c r="K4212" s="35">
        <v>0</v>
      </c>
      <c r="L4212" s="35">
        <v>0</v>
      </c>
      <c r="M4212" s="35">
        <v>0</v>
      </c>
      <c r="N4212" s="32" t="s">
        <v>2197</v>
      </c>
      <c r="O4212" s="32" t="s">
        <v>18</v>
      </c>
      <c r="P4212" s="32">
        <v>4</v>
      </c>
      <c r="Q4212" s="32" t="s">
        <v>5536</v>
      </c>
    </row>
    <row r="4213" spans="1:17" hidden="1" x14ac:dyDescent="0.25">
      <c r="A4213" s="57">
        <v>42262.634634525464</v>
      </c>
      <c r="B4213" s="32" t="s">
        <v>290</v>
      </c>
      <c r="C4213" s="32" t="s">
        <v>3416</v>
      </c>
      <c r="D4213" s="32" t="s">
        <v>3417</v>
      </c>
      <c r="E4213" s="32" t="s">
        <v>9413</v>
      </c>
      <c r="F4213" s="32" t="s">
        <v>9414</v>
      </c>
      <c r="G4213" s="32" t="s">
        <v>5211</v>
      </c>
      <c r="H4213" s="32" t="s">
        <v>5212</v>
      </c>
      <c r="I4213" s="32" t="s">
        <v>4605</v>
      </c>
      <c r="J4213" s="35">
        <v>216.54</v>
      </c>
      <c r="K4213" s="35">
        <v>0</v>
      </c>
      <c r="L4213" s="35">
        <v>0</v>
      </c>
      <c r="M4213" s="35">
        <v>0</v>
      </c>
      <c r="N4213" s="32" t="s">
        <v>2197</v>
      </c>
      <c r="O4213" s="32" t="s">
        <v>18</v>
      </c>
      <c r="P4213" s="32">
        <v>6</v>
      </c>
      <c r="Q4213" s="32" t="s">
        <v>5536</v>
      </c>
    </row>
    <row r="4214" spans="1:17" x14ac:dyDescent="0.25">
      <c r="A4214" s="57">
        <v>42262.634771909725</v>
      </c>
      <c r="B4214" s="32" t="s">
        <v>21</v>
      </c>
      <c r="C4214" s="32" t="s">
        <v>283</v>
      </c>
      <c r="D4214" s="32" t="s">
        <v>282</v>
      </c>
      <c r="E4214" s="32" t="s">
        <v>7536</v>
      </c>
      <c r="F4214" s="32" t="s">
        <v>7537</v>
      </c>
      <c r="G4214" s="32" t="s">
        <v>15</v>
      </c>
      <c r="H4214" s="32" t="s">
        <v>16</v>
      </c>
      <c r="I4214" s="32" t="s">
        <v>1879</v>
      </c>
      <c r="J4214" s="35">
        <v>170</v>
      </c>
      <c r="K4214" s="35">
        <v>0</v>
      </c>
      <c r="L4214" s="35">
        <v>0</v>
      </c>
      <c r="M4214" s="35">
        <v>0</v>
      </c>
      <c r="N4214" s="32" t="s">
        <v>17</v>
      </c>
      <c r="O4214" s="32" t="s">
        <v>18</v>
      </c>
      <c r="P4214" s="32">
        <v>1</v>
      </c>
      <c r="Q4214" s="32" t="s">
        <v>7538</v>
      </c>
    </row>
    <row r="4215" spans="1:17" x14ac:dyDescent="0.25">
      <c r="A4215" s="57">
        <v>42262.634771909725</v>
      </c>
      <c r="B4215" s="32" t="s">
        <v>21</v>
      </c>
      <c r="C4215" s="32" t="s">
        <v>283</v>
      </c>
      <c r="D4215" s="32" t="s">
        <v>282</v>
      </c>
      <c r="E4215" s="32" t="s">
        <v>7536</v>
      </c>
      <c r="F4215" s="32" t="s">
        <v>7537</v>
      </c>
      <c r="G4215" s="32" t="s">
        <v>28</v>
      </c>
      <c r="H4215" s="32" t="s">
        <v>7539</v>
      </c>
      <c r="I4215" s="32" t="s">
        <v>1879</v>
      </c>
      <c r="J4215" s="35">
        <v>0</v>
      </c>
      <c r="K4215" s="35">
        <v>0</v>
      </c>
      <c r="L4215" s="35">
        <v>0</v>
      </c>
      <c r="M4215" s="35">
        <v>0</v>
      </c>
      <c r="N4215" s="32" t="s">
        <v>17</v>
      </c>
      <c r="O4215" s="32" t="s">
        <v>18</v>
      </c>
      <c r="P4215" s="32">
        <v>1</v>
      </c>
      <c r="Q4215" s="32" t="s">
        <v>7538</v>
      </c>
    </row>
    <row r="4216" spans="1:17" x14ac:dyDescent="0.25">
      <c r="A4216" s="57">
        <v>42262.634771909725</v>
      </c>
      <c r="B4216" s="32" t="s">
        <v>21</v>
      </c>
      <c r="C4216" s="32" t="s">
        <v>283</v>
      </c>
      <c r="D4216" s="32" t="s">
        <v>282</v>
      </c>
      <c r="E4216" s="32" t="s">
        <v>7536</v>
      </c>
      <c r="F4216" s="32" t="s">
        <v>7537</v>
      </c>
      <c r="G4216" s="32" t="s">
        <v>7540</v>
      </c>
      <c r="H4216" s="32" t="s">
        <v>7541</v>
      </c>
      <c r="I4216" s="32" t="s">
        <v>1879</v>
      </c>
      <c r="J4216" s="35">
        <v>0</v>
      </c>
      <c r="K4216" s="35">
        <v>0</v>
      </c>
      <c r="L4216" s="35">
        <v>0</v>
      </c>
      <c r="M4216" s="35">
        <v>0</v>
      </c>
      <c r="N4216" s="32" t="s">
        <v>17</v>
      </c>
      <c r="O4216" s="32" t="s">
        <v>18</v>
      </c>
      <c r="P4216" s="32">
        <v>1</v>
      </c>
      <c r="Q4216" s="32" t="s">
        <v>7538</v>
      </c>
    </row>
    <row r="4217" spans="1:17" x14ac:dyDescent="0.25">
      <c r="A4217" s="57">
        <v>42262.635071562501</v>
      </c>
      <c r="B4217" s="32"/>
      <c r="C4217" s="32"/>
      <c r="D4217" s="32"/>
      <c r="E4217" s="32" t="s">
        <v>7542</v>
      </c>
      <c r="F4217" s="32" t="s">
        <v>7543</v>
      </c>
      <c r="G4217" s="32" t="s">
        <v>333</v>
      </c>
      <c r="H4217" s="32" t="s">
        <v>332</v>
      </c>
      <c r="I4217" s="32" t="s">
        <v>2006</v>
      </c>
      <c r="J4217" s="35">
        <v>0</v>
      </c>
      <c r="K4217" s="35">
        <v>0</v>
      </c>
      <c r="L4217" s="35">
        <v>0</v>
      </c>
      <c r="M4217" s="35">
        <v>0</v>
      </c>
      <c r="N4217" s="32" t="s">
        <v>19</v>
      </c>
      <c r="O4217" s="32"/>
      <c r="P4217" s="32">
        <v>0.5</v>
      </c>
      <c r="Q4217" s="32"/>
    </row>
    <row r="4218" spans="1:17" hidden="1" x14ac:dyDescent="0.25">
      <c r="A4218" s="57">
        <v>42262.635230439817</v>
      </c>
      <c r="B4218" s="32" t="s">
        <v>4333</v>
      </c>
      <c r="C4218" s="32" t="s">
        <v>2696</v>
      </c>
      <c r="D4218" s="32" t="s">
        <v>2697</v>
      </c>
      <c r="E4218" s="32" t="s">
        <v>9415</v>
      </c>
      <c r="F4218" s="32" t="s">
        <v>9416</v>
      </c>
      <c r="G4218" s="32" t="s">
        <v>2652</v>
      </c>
      <c r="H4218" s="32" t="s">
        <v>2653</v>
      </c>
      <c r="I4218" s="32" t="s">
        <v>4605</v>
      </c>
      <c r="J4218" s="35">
        <v>1173.1199999999999</v>
      </c>
      <c r="K4218" s="35">
        <v>0</v>
      </c>
      <c r="L4218" s="35">
        <v>0</v>
      </c>
      <c r="M4218" s="35">
        <v>0</v>
      </c>
      <c r="N4218" s="32" t="s">
        <v>2197</v>
      </c>
      <c r="O4218" s="32" t="s">
        <v>18</v>
      </c>
      <c r="P4218" s="32">
        <v>47</v>
      </c>
      <c r="Q4218" s="32" t="s">
        <v>7712</v>
      </c>
    </row>
    <row r="4219" spans="1:17" hidden="1" x14ac:dyDescent="0.25">
      <c r="A4219" s="57">
        <v>42262.63600810185</v>
      </c>
      <c r="B4219" s="32" t="s">
        <v>4333</v>
      </c>
      <c r="C4219" s="32" t="s">
        <v>2696</v>
      </c>
      <c r="D4219" s="32" t="s">
        <v>2697</v>
      </c>
      <c r="E4219" s="32" t="s">
        <v>9417</v>
      </c>
      <c r="F4219" s="32" t="s">
        <v>9418</v>
      </c>
      <c r="G4219" s="32" t="s">
        <v>2652</v>
      </c>
      <c r="H4219" s="32" t="s">
        <v>2653</v>
      </c>
      <c r="I4219" s="32" t="s">
        <v>4605</v>
      </c>
      <c r="J4219" s="35">
        <v>249.6</v>
      </c>
      <c r="K4219" s="35">
        <v>0</v>
      </c>
      <c r="L4219" s="35">
        <v>0</v>
      </c>
      <c r="M4219" s="35">
        <v>0</v>
      </c>
      <c r="N4219" s="32" t="s">
        <v>2197</v>
      </c>
      <c r="O4219" s="32" t="s">
        <v>18</v>
      </c>
      <c r="P4219" s="32">
        <v>10</v>
      </c>
      <c r="Q4219" s="32" t="s">
        <v>6556</v>
      </c>
    </row>
    <row r="4220" spans="1:17" x14ac:dyDescent="0.25">
      <c r="A4220" s="57">
        <v>42262.63601195602</v>
      </c>
      <c r="B4220" s="32"/>
      <c r="C4220" s="32"/>
      <c r="D4220" s="32"/>
      <c r="E4220" s="32" t="s">
        <v>7544</v>
      </c>
      <c r="F4220" s="32" t="s">
        <v>7545</v>
      </c>
      <c r="G4220" s="32" t="s">
        <v>333</v>
      </c>
      <c r="H4220" s="32" t="s">
        <v>332</v>
      </c>
      <c r="I4220" s="32" t="s">
        <v>2006</v>
      </c>
      <c r="J4220" s="35">
        <v>0</v>
      </c>
      <c r="K4220" s="35">
        <v>0</v>
      </c>
      <c r="L4220" s="35">
        <v>0</v>
      </c>
      <c r="M4220" s="35">
        <v>0</v>
      </c>
      <c r="N4220" s="32" t="s">
        <v>19</v>
      </c>
      <c r="O4220" s="32"/>
      <c r="P4220" s="32">
        <v>0.5</v>
      </c>
      <c r="Q4220" s="32"/>
    </row>
    <row r="4221" spans="1:17" x14ac:dyDescent="0.25">
      <c r="A4221" s="57">
        <v>42262.636544942128</v>
      </c>
      <c r="B4221" s="32"/>
      <c r="C4221" s="32"/>
      <c r="D4221" s="32"/>
      <c r="E4221" s="32" t="s">
        <v>7546</v>
      </c>
      <c r="F4221" s="32" t="s">
        <v>7547</v>
      </c>
      <c r="G4221" s="32" t="s">
        <v>333</v>
      </c>
      <c r="H4221" s="32" t="s">
        <v>332</v>
      </c>
      <c r="I4221" s="32" t="s">
        <v>2006</v>
      </c>
      <c r="J4221" s="35">
        <v>0</v>
      </c>
      <c r="K4221" s="35">
        <v>0</v>
      </c>
      <c r="L4221" s="35">
        <v>0</v>
      </c>
      <c r="M4221" s="35">
        <v>0</v>
      </c>
      <c r="N4221" s="32" t="s">
        <v>19</v>
      </c>
      <c r="O4221" s="32"/>
      <c r="P4221" s="32">
        <v>0.5</v>
      </c>
      <c r="Q4221" s="32"/>
    </row>
    <row r="4222" spans="1:17" x14ac:dyDescent="0.25">
      <c r="A4222" s="57">
        <v>42262.636896608798</v>
      </c>
      <c r="B4222" s="32"/>
      <c r="C4222" s="32" t="s">
        <v>74</v>
      </c>
      <c r="D4222" s="32" t="s">
        <v>73</v>
      </c>
      <c r="E4222" s="32" t="s">
        <v>7548</v>
      </c>
      <c r="F4222" s="32" t="s">
        <v>7549</v>
      </c>
      <c r="G4222" s="32" t="s">
        <v>58</v>
      </c>
      <c r="H4222" s="32" t="s">
        <v>59</v>
      </c>
      <c r="I4222" s="32" t="s">
        <v>2006</v>
      </c>
      <c r="J4222" s="35">
        <v>0</v>
      </c>
      <c r="K4222" s="35">
        <v>0</v>
      </c>
      <c r="L4222" s="35">
        <v>0</v>
      </c>
      <c r="M4222" s="35">
        <v>0</v>
      </c>
      <c r="N4222" s="32" t="s">
        <v>19</v>
      </c>
      <c r="O4222" s="32" t="s">
        <v>32</v>
      </c>
      <c r="P4222" s="32">
        <v>0</v>
      </c>
      <c r="Q4222" s="32"/>
    </row>
    <row r="4223" spans="1:17" x14ac:dyDescent="0.25">
      <c r="A4223" s="57">
        <v>42262.636896608798</v>
      </c>
      <c r="B4223" s="32"/>
      <c r="C4223" s="32" t="s">
        <v>74</v>
      </c>
      <c r="D4223" s="32" t="s">
        <v>73</v>
      </c>
      <c r="E4223" s="32" t="s">
        <v>7548</v>
      </c>
      <c r="F4223" s="32" t="s">
        <v>7549</v>
      </c>
      <c r="G4223" s="32" t="s">
        <v>58</v>
      </c>
      <c r="H4223" s="32" t="s">
        <v>59</v>
      </c>
      <c r="I4223" s="32" t="s">
        <v>2006</v>
      </c>
      <c r="J4223" s="35">
        <v>0</v>
      </c>
      <c r="K4223" s="35">
        <v>0</v>
      </c>
      <c r="L4223" s="35">
        <v>0</v>
      </c>
      <c r="M4223" s="35">
        <v>0</v>
      </c>
      <c r="N4223" s="32" t="s">
        <v>19</v>
      </c>
      <c r="O4223" s="32" t="s">
        <v>32</v>
      </c>
      <c r="P4223" s="32">
        <v>0</v>
      </c>
      <c r="Q4223" s="32"/>
    </row>
    <row r="4224" spans="1:17" x14ac:dyDescent="0.25">
      <c r="A4224" s="57">
        <v>42262.636896608798</v>
      </c>
      <c r="B4224" s="32"/>
      <c r="C4224" s="32" t="s">
        <v>74</v>
      </c>
      <c r="D4224" s="32" t="s">
        <v>73</v>
      </c>
      <c r="E4224" s="32" t="s">
        <v>7548</v>
      </c>
      <c r="F4224" s="32" t="s">
        <v>7549</v>
      </c>
      <c r="G4224" s="32" t="s">
        <v>58</v>
      </c>
      <c r="H4224" s="32" t="s">
        <v>59</v>
      </c>
      <c r="I4224" s="32" t="s">
        <v>2006</v>
      </c>
      <c r="J4224" s="35">
        <v>0</v>
      </c>
      <c r="K4224" s="35">
        <v>0</v>
      </c>
      <c r="L4224" s="35">
        <v>0</v>
      </c>
      <c r="M4224" s="35">
        <v>0</v>
      </c>
      <c r="N4224" s="32" t="s">
        <v>19</v>
      </c>
      <c r="O4224" s="32" t="s">
        <v>32</v>
      </c>
      <c r="P4224" s="32">
        <v>0</v>
      </c>
      <c r="Q4224" s="32"/>
    </row>
    <row r="4225" spans="1:17" x14ac:dyDescent="0.25">
      <c r="A4225" s="57">
        <v>42262.636896608798</v>
      </c>
      <c r="B4225" s="32"/>
      <c r="C4225" s="32" t="s">
        <v>74</v>
      </c>
      <c r="D4225" s="32" t="s">
        <v>73</v>
      </c>
      <c r="E4225" s="32" t="s">
        <v>7548</v>
      </c>
      <c r="F4225" s="32" t="s">
        <v>7549</v>
      </c>
      <c r="G4225" s="32" t="s">
        <v>58</v>
      </c>
      <c r="H4225" s="32" t="s">
        <v>59</v>
      </c>
      <c r="I4225" s="32" t="s">
        <v>2006</v>
      </c>
      <c r="J4225" s="35">
        <v>0</v>
      </c>
      <c r="K4225" s="35">
        <v>0</v>
      </c>
      <c r="L4225" s="35">
        <v>0</v>
      </c>
      <c r="M4225" s="35">
        <v>0</v>
      </c>
      <c r="N4225" s="32" t="s">
        <v>19</v>
      </c>
      <c r="O4225" s="32" t="s">
        <v>32</v>
      </c>
      <c r="P4225" s="32">
        <v>0</v>
      </c>
      <c r="Q4225" s="32"/>
    </row>
    <row r="4226" spans="1:17" x14ac:dyDescent="0.25">
      <c r="A4226" s="57">
        <v>42262.636896608798</v>
      </c>
      <c r="B4226" s="32"/>
      <c r="C4226" s="32" t="s">
        <v>74</v>
      </c>
      <c r="D4226" s="32" t="s">
        <v>73</v>
      </c>
      <c r="E4226" s="32" t="s">
        <v>7548</v>
      </c>
      <c r="F4226" s="32" t="s">
        <v>7549</v>
      </c>
      <c r="G4226" s="32" t="s">
        <v>58</v>
      </c>
      <c r="H4226" s="32" t="s">
        <v>59</v>
      </c>
      <c r="I4226" s="32" t="s">
        <v>2006</v>
      </c>
      <c r="J4226" s="35">
        <v>0</v>
      </c>
      <c r="K4226" s="35">
        <v>0</v>
      </c>
      <c r="L4226" s="35">
        <v>0</v>
      </c>
      <c r="M4226" s="35">
        <v>0</v>
      </c>
      <c r="N4226" s="32" t="s">
        <v>19</v>
      </c>
      <c r="O4226" s="32" t="s">
        <v>32</v>
      </c>
      <c r="P4226" s="32">
        <v>0</v>
      </c>
      <c r="Q4226" s="32"/>
    </row>
    <row r="4227" spans="1:17" x14ac:dyDescent="0.25">
      <c r="A4227" s="57">
        <v>42262.636896608798</v>
      </c>
      <c r="B4227" s="32"/>
      <c r="C4227" s="32" t="s">
        <v>74</v>
      </c>
      <c r="D4227" s="32" t="s">
        <v>73</v>
      </c>
      <c r="E4227" s="32" t="s">
        <v>7548</v>
      </c>
      <c r="F4227" s="32" t="s">
        <v>7549</v>
      </c>
      <c r="G4227" s="32" t="s">
        <v>58</v>
      </c>
      <c r="H4227" s="32" t="s">
        <v>59</v>
      </c>
      <c r="I4227" s="32" t="s">
        <v>2006</v>
      </c>
      <c r="J4227" s="35">
        <v>0</v>
      </c>
      <c r="K4227" s="35">
        <v>0</v>
      </c>
      <c r="L4227" s="35">
        <v>0</v>
      </c>
      <c r="M4227" s="35">
        <v>0</v>
      </c>
      <c r="N4227" s="32" t="s">
        <v>19</v>
      </c>
      <c r="O4227" s="32" t="s">
        <v>32</v>
      </c>
      <c r="P4227" s="32">
        <v>0</v>
      </c>
      <c r="Q4227" s="32"/>
    </row>
    <row r="4228" spans="1:17" x14ac:dyDescent="0.25">
      <c r="A4228" s="57">
        <v>42262.636896608798</v>
      </c>
      <c r="B4228" s="32"/>
      <c r="C4228" s="32" t="s">
        <v>74</v>
      </c>
      <c r="D4228" s="32" t="s">
        <v>73</v>
      </c>
      <c r="E4228" s="32" t="s">
        <v>7548</v>
      </c>
      <c r="F4228" s="32" t="s">
        <v>7549</v>
      </c>
      <c r="G4228" s="32" t="s">
        <v>58</v>
      </c>
      <c r="H4228" s="32" t="s">
        <v>59</v>
      </c>
      <c r="I4228" s="32" t="s">
        <v>2006</v>
      </c>
      <c r="J4228" s="35">
        <v>0</v>
      </c>
      <c r="K4228" s="35">
        <v>0</v>
      </c>
      <c r="L4228" s="35">
        <v>0</v>
      </c>
      <c r="M4228" s="35">
        <v>0</v>
      </c>
      <c r="N4228" s="32" t="s">
        <v>19</v>
      </c>
      <c r="O4228" s="32" t="s">
        <v>32</v>
      </c>
      <c r="P4228" s="32">
        <v>0</v>
      </c>
      <c r="Q4228" s="32"/>
    </row>
    <row r="4229" spans="1:17" x14ac:dyDescent="0.25">
      <c r="A4229" s="57">
        <v>42262.636896608798</v>
      </c>
      <c r="B4229" s="32"/>
      <c r="C4229" s="32" t="s">
        <v>74</v>
      </c>
      <c r="D4229" s="32" t="s">
        <v>73</v>
      </c>
      <c r="E4229" s="32" t="s">
        <v>7548</v>
      </c>
      <c r="F4229" s="32" t="s">
        <v>7549</v>
      </c>
      <c r="G4229" s="32" t="s">
        <v>58</v>
      </c>
      <c r="H4229" s="32" t="s">
        <v>59</v>
      </c>
      <c r="I4229" s="32" t="s">
        <v>2006</v>
      </c>
      <c r="J4229" s="35">
        <v>0</v>
      </c>
      <c r="K4229" s="35">
        <v>0</v>
      </c>
      <c r="L4229" s="35">
        <v>0</v>
      </c>
      <c r="M4229" s="35">
        <v>0</v>
      </c>
      <c r="N4229" s="32" t="s">
        <v>19</v>
      </c>
      <c r="O4229" s="32" t="s">
        <v>32</v>
      </c>
      <c r="P4229" s="32">
        <v>0</v>
      </c>
      <c r="Q4229" s="32"/>
    </row>
    <row r="4230" spans="1:17" x14ac:dyDescent="0.25">
      <c r="A4230" s="57">
        <v>42262.636896608798</v>
      </c>
      <c r="B4230" s="32"/>
      <c r="C4230" s="32" t="s">
        <v>74</v>
      </c>
      <c r="D4230" s="32" t="s">
        <v>73</v>
      </c>
      <c r="E4230" s="32" t="s">
        <v>7548</v>
      </c>
      <c r="F4230" s="32" t="s">
        <v>7549</v>
      </c>
      <c r="G4230" s="32" t="s">
        <v>58</v>
      </c>
      <c r="H4230" s="32" t="s">
        <v>59</v>
      </c>
      <c r="I4230" s="32" t="s">
        <v>2006</v>
      </c>
      <c r="J4230" s="35">
        <v>0</v>
      </c>
      <c r="K4230" s="35">
        <v>0</v>
      </c>
      <c r="L4230" s="35">
        <v>0</v>
      </c>
      <c r="M4230" s="35">
        <v>0</v>
      </c>
      <c r="N4230" s="32" t="s">
        <v>19</v>
      </c>
      <c r="O4230" s="32" t="s">
        <v>32</v>
      </c>
      <c r="P4230" s="32">
        <v>0</v>
      </c>
      <c r="Q4230" s="32"/>
    </row>
    <row r="4231" spans="1:17" x14ac:dyDescent="0.25">
      <c r="A4231" s="57">
        <v>42262.636896608798</v>
      </c>
      <c r="B4231" s="32"/>
      <c r="C4231" s="32" t="s">
        <v>74</v>
      </c>
      <c r="D4231" s="32" t="s">
        <v>73</v>
      </c>
      <c r="E4231" s="32" t="s">
        <v>7548</v>
      </c>
      <c r="F4231" s="32" t="s">
        <v>7549</v>
      </c>
      <c r="G4231" s="32" t="s">
        <v>58</v>
      </c>
      <c r="H4231" s="32" t="s">
        <v>59</v>
      </c>
      <c r="I4231" s="32" t="s">
        <v>2006</v>
      </c>
      <c r="J4231" s="35">
        <v>0</v>
      </c>
      <c r="K4231" s="35">
        <v>0</v>
      </c>
      <c r="L4231" s="35">
        <v>0</v>
      </c>
      <c r="M4231" s="35">
        <v>0</v>
      </c>
      <c r="N4231" s="32" t="s">
        <v>19</v>
      </c>
      <c r="O4231" s="32" t="s">
        <v>32</v>
      </c>
      <c r="P4231" s="32">
        <v>0</v>
      </c>
      <c r="Q4231" s="32"/>
    </row>
    <row r="4232" spans="1:17" x14ac:dyDescent="0.25">
      <c r="A4232" s="57">
        <v>42262.636896608798</v>
      </c>
      <c r="B4232" s="32"/>
      <c r="C4232" s="32" t="s">
        <v>74</v>
      </c>
      <c r="D4232" s="32" t="s">
        <v>73</v>
      </c>
      <c r="E4232" s="32" t="s">
        <v>7548</v>
      </c>
      <c r="F4232" s="32" t="s">
        <v>7549</v>
      </c>
      <c r="G4232" s="32" t="s">
        <v>58</v>
      </c>
      <c r="H4232" s="32" t="s">
        <v>59</v>
      </c>
      <c r="I4232" s="32" t="s">
        <v>2006</v>
      </c>
      <c r="J4232" s="35">
        <v>0</v>
      </c>
      <c r="K4232" s="35">
        <v>0</v>
      </c>
      <c r="L4232" s="35">
        <v>0</v>
      </c>
      <c r="M4232" s="35">
        <v>0</v>
      </c>
      <c r="N4232" s="32" t="s">
        <v>19</v>
      </c>
      <c r="O4232" s="32" t="s">
        <v>32</v>
      </c>
      <c r="P4232" s="32">
        <v>0</v>
      </c>
      <c r="Q4232" s="32"/>
    </row>
    <row r="4233" spans="1:17" x14ac:dyDescent="0.25">
      <c r="A4233" s="57">
        <v>42262.638813310186</v>
      </c>
      <c r="B4233" s="32"/>
      <c r="C4233" s="32"/>
      <c r="D4233" s="32"/>
      <c r="E4233" s="32" t="s">
        <v>7550</v>
      </c>
      <c r="F4233" s="32" t="s">
        <v>7551</v>
      </c>
      <c r="G4233" s="32" t="s">
        <v>333</v>
      </c>
      <c r="H4233" s="32" t="s">
        <v>332</v>
      </c>
      <c r="I4233" s="32" t="s">
        <v>2006</v>
      </c>
      <c r="J4233" s="35">
        <v>0</v>
      </c>
      <c r="K4233" s="35">
        <v>0</v>
      </c>
      <c r="L4233" s="35">
        <v>0</v>
      </c>
      <c r="M4233" s="35">
        <v>0</v>
      </c>
      <c r="N4233" s="32" t="s">
        <v>19</v>
      </c>
      <c r="O4233" s="32"/>
      <c r="P4233" s="32">
        <v>0.5</v>
      </c>
      <c r="Q4233" s="32"/>
    </row>
    <row r="4234" spans="1:17" x14ac:dyDescent="0.25">
      <c r="A4234" s="57">
        <v>42262.647249884256</v>
      </c>
      <c r="B4234" s="32"/>
      <c r="C4234" s="32"/>
      <c r="D4234" s="32"/>
      <c r="E4234" s="32" t="s">
        <v>7552</v>
      </c>
      <c r="F4234" s="32" t="s">
        <v>7553</v>
      </c>
      <c r="G4234" s="32" t="s">
        <v>333</v>
      </c>
      <c r="H4234" s="32" t="s">
        <v>332</v>
      </c>
      <c r="I4234" s="32" t="s">
        <v>2006</v>
      </c>
      <c r="J4234" s="35">
        <v>0</v>
      </c>
      <c r="K4234" s="35">
        <v>0</v>
      </c>
      <c r="L4234" s="35">
        <v>0</v>
      </c>
      <c r="M4234" s="35">
        <v>0</v>
      </c>
      <c r="N4234" s="32" t="s">
        <v>19</v>
      </c>
      <c r="O4234" s="32"/>
      <c r="P4234" s="32">
        <v>0.5</v>
      </c>
      <c r="Q4234" s="32"/>
    </row>
    <row r="4235" spans="1:17" x14ac:dyDescent="0.25">
      <c r="A4235" s="57">
        <v>42262.652999618054</v>
      </c>
      <c r="B4235" s="32"/>
      <c r="C4235" s="32"/>
      <c r="D4235" s="32"/>
      <c r="E4235" s="32" t="s">
        <v>7554</v>
      </c>
      <c r="F4235" s="32" t="s">
        <v>7555</v>
      </c>
      <c r="G4235" s="32" t="s">
        <v>333</v>
      </c>
      <c r="H4235" s="32" t="s">
        <v>332</v>
      </c>
      <c r="I4235" s="32" t="s">
        <v>2006</v>
      </c>
      <c r="J4235" s="35">
        <v>0</v>
      </c>
      <c r="K4235" s="35">
        <v>0</v>
      </c>
      <c r="L4235" s="35">
        <v>0</v>
      </c>
      <c r="M4235" s="35">
        <v>0</v>
      </c>
      <c r="N4235" s="32" t="s">
        <v>19</v>
      </c>
      <c r="O4235" s="32"/>
      <c r="P4235" s="32">
        <v>0.5</v>
      </c>
      <c r="Q4235" s="32"/>
    </row>
    <row r="4236" spans="1:17" x14ac:dyDescent="0.25">
      <c r="A4236" s="57">
        <v>42262.666820138889</v>
      </c>
      <c r="B4236" s="32"/>
      <c r="C4236" s="32" t="s">
        <v>7556</v>
      </c>
      <c r="D4236" s="32" t="s">
        <v>7557</v>
      </c>
      <c r="E4236" s="32" t="s">
        <v>7558</v>
      </c>
      <c r="F4236" s="32" t="s">
        <v>7559</v>
      </c>
      <c r="G4236" s="32" t="s">
        <v>5236</v>
      </c>
      <c r="H4236" s="32" t="s">
        <v>5237</v>
      </c>
      <c r="I4236" s="32" t="s">
        <v>2006</v>
      </c>
      <c r="J4236" s="35">
        <v>0</v>
      </c>
      <c r="K4236" s="35">
        <v>0</v>
      </c>
      <c r="L4236" s="35">
        <v>0</v>
      </c>
      <c r="M4236" s="35">
        <v>0</v>
      </c>
      <c r="N4236" s="32" t="s">
        <v>5627</v>
      </c>
      <c r="O4236" s="32"/>
      <c r="P4236" s="32">
        <v>8</v>
      </c>
      <c r="Q4236" s="32" t="s">
        <v>7560</v>
      </c>
    </row>
    <row r="4237" spans="1:17" x14ac:dyDescent="0.25">
      <c r="A4237" s="57">
        <v>42262.666820138889</v>
      </c>
      <c r="B4237" s="32"/>
      <c r="C4237" s="32" t="s">
        <v>7556</v>
      </c>
      <c r="D4237" s="32" t="s">
        <v>7557</v>
      </c>
      <c r="E4237" s="32" t="s">
        <v>7558</v>
      </c>
      <c r="F4237" s="32" t="s">
        <v>7559</v>
      </c>
      <c r="G4237" s="32" t="s">
        <v>7561</v>
      </c>
      <c r="H4237" s="32" t="s">
        <v>7562</v>
      </c>
      <c r="I4237" s="32" t="s">
        <v>2006</v>
      </c>
      <c r="J4237" s="35">
        <v>0</v>
      </c>
      <c r="K4237" s="35">
        <v>37830</v>
      </c>
      <c r="L4237" s="35">
        <v>0</v>
      </c>
      <c r="M4237" s="35">
        <v>0</v>
      </c>
      <c r="N4237" s="32" t="s">
        <v>5627</v>
      </c>
      <c r="O4237" s="32"/>
      <c r="P4237" s="32">
        <v>3000</v>
      </c>
      <c r="Q4237" s="32" t="s">
        <v>7560</v>
      </c>
    </row>
    <row r="4238" spans="1:17" x14ac:dyDescent="0.25">
      <c r="A4238" s="57">
        <v>42262.67104479167</v>
      </c>
      <c r="B4238" s="32"/>
      <c r="C4238" s="32" t="s">
        <v>7556</v>
      </c>
      <c r="D4238" s="32" t="s">
        <v>7557</v>
      </c>
      <c r="E4238" s="32" t="s">
        <v>7558</v>
      </c>
      <c r="F4238" s="32" t="s">
        <v>7563</v>
      </c>
      <c r="G4238" s="32" t="s">
        <v>5236</v>
      </c>
      <c r="H4238" s="32" t="s">
        <v>5237</v>
      </c>
      <c r="I4238" s="32" t="s">
        <v>2006</v>
      </c>
      <c r="J4238" s="35">
        <v>0</v>
      </c>
      <c r="K4238" s="35">
        <v>0</v>
      </c>
      <c r="L4238" s="35">
        <v>0</v>
      </c>
      <c r="M4238" s="35">
        <v>0</v>
      </c>
      <c r="N4238" s="32" t="s">
        <v>5627</v>
      </c>
      <c r="O4238" s="32"/>
      <c r="P4238" s="32">
        <v>8</v>
      </c>
      <c r="Q4238" s="32" t="s">
        <v>7560</v>
      </c>
    </row>
    <row r="4239" spans="1:17" x14ac:dyDescent="0.25">
      <c r="A4239" s="57">
        <v>42262.67104479167</v>
      </c>
      <c r="B4239" s="32"/>
      <c r="C4239" s="32" t="s">
        <v>7556</v>
      </c>
      <c r="D4239" s="32" t="s">
        <v>7557</v>
      </c>
      <c r="E4239" s="32" t="s">
        <v>7558</v>
      </c>
      <c r="F4239" s="32" t="s">
        <v>7563</v>
      </c>
      <c r="G4239" s="32" t="s">
        <v>7561</v>
      </c>
      <c r="H4239" s="32" t="s">
        <v>7562</v>
      </c>
      <c r="I4239" s="32" t="s">
        <v>2006</v>
      </c>
      <c r="J4239" s="35">
        <v>0</v>
      </c>
      <c r="K4239" s="35">
        <v>37830</v>
      </c>
      <c r="L4239" s="35">
        <v>0</v>
      </c>
      <c r="M4239" s="35">
        <v>0</v>
      </c>
      <c r="N4239" s="32" t="s">
        <v>5627</v>
      </c>
      <c r="O4239" s="32"/>
      <c r="P4239" s="32">
        <v>3000</v>
      </c>
      <c r="Q4239" s="32" t="s">
        <v>7560</v>
      </c>
    </row>
    <row r="4240" spans="1:17" x14ac:dyDescent="0.25">
      <c r="A4240" s="57">
        <v>42262.676480590279</v>
      </c>
      <c r="B4240" s="32" t="s">
        <v>342</v>
      </c>
      <c r="C4240" s="32" t="s">
        <v>7564</v>
      </c>
      <c r="D4240" s="32" t="s">
        <v>7565</v>
      </c>
      <c r="E4240" s="32" t="s">
        <v>7566</v>
      </c>
      <c r="F4240" s="32" t="s">
        <v>7567</v>
      </c>
      <c r="G4240" s="32" t="s">
        <v>15</v>
      </c>
      <c r="H4240" s="32" t="s">
        <v>16</v>
      </c>
      <c r="I4240" s="32" t="s">
        <v>281</v>
      </c>
      <c r="J4240" s="35">
        <v>2950</v>
      </c>
      <c r="K4240" s="35">
        <v>0</v>
      </c>
      <c r="L4240" s="35">
        <v>0</v>
      </c>
      <c r="M4240" s="35">
        <v>0</v>
      </c>
      <c r="N4240" s="32" t="s">
        <v>17</v>
      </c>
      <c r="O4240" s="32" t="s">
        <v>18</v>
      </c>
      <c r="P4240" s="32">
        <v>1</v>
      </c>
      <c r="Q4240" s="32" t="s">
        <v>7568</v>
      </c>
    </row>
    <row r="4241" spans="1:17" x14ac:dyDescent="0.25">
      <c r="A4241" s="57">
        <v>42262.677682326386</v>
      </c>
      <c r="B4241" s="32"/>
      <c r="C4241" s="32" t="s">
        <v>655</v>
      </c>
      <c r="D4241" s="32" t="s">
        <v>334</v>
      </c>
      <c r="E4241" s="32" t="s">
        <v>7569</v>
      </c>
      <c r="F4241" s="32" t="s">
        <v>7570</v>
      </c>
      <c r="G4241" s="32" t="s">
        <v>58</v>
      </c>
      <c r="H4241" s="32" t="s">
        <v>59</v>
      </c>
      <c r="I4241" s="32" t="s">
        <v>2006</v>
      </c>
      <c r="J4241" s="35">
        <v>0</v>
      </c>
      <c r="K4241" s="35">
        <v>0</v>
      </c>
      <c r="L4241" s="35">
        <v>0</v>
      </c>
      <c r="M4241" s="35">
        <v>0</v>
      </c>
      <c r="N4241" s="32" t="s">
        <v>19</v>
      </c>
      <c r="O4241" s="32" t="s">
        <v>322</v>
      </c>
      <c r="P4241" s="32">
        <v>0</v>
      </c>
      <c r="Q4241" s="32"/>
    </row>
    <row r="4242" spans="1:17" x14ac:dyDescent="0.25">
      <c r="A4242" s="57">
        <v>42262.680890243057</v>
      </c>
      <c r="B4242" s="32"/>
      <c r="C4242" s="32" t="s">
        <v>740</v>
      </c>
      <c r="D4242" s="32" t="s">
        <v>334</v>
      </c>
      <c r="E4242" s="32" t="s">
        <v>7571</v>
      </c>
      <c r="F4242" s="32" t="s">
        <v>7572</v>
      </c>
      <c r="G4242" s="32" t="s">
        <v>58</v>
      </c>
      <c r="H4242" s="32" t="s">
        <v>59</v>
      </c>
      <c r="I4242" s="32" t="s">
        <v>2006</v>
      </c>
      <c r="J4242" s="35">
        <v>0</v>
      </c>
      <c r="K4242" s="35">
        <v>0</v>
      </c>
      <c r="L4242" s="35">
        <v>0</v>
      </c>
      <c r="M4242" s="35">
        <v>0</v>
      </c>
      <c r="N4242" s="32" t="s">
        <v>19</v>
      </c>
      <c r="O4242" s="32" t="s">
        <v>322</v>
      </c>
      <c r="P4242" s="32">
        <v>0</v>
      </c>
      <c r="Q4242" s="32"/>
    </row>
    <row r="4243" spans="1:17" x14ac:dyDescent="0.25">
      <c r="A4243" s="57">
        <v>42262.683399155096</v>
      </c>
      <c r="B4243" s="32"/>
      <c r="C4243" s="32" t="s">
        <v>506</v>
      </c>
      <c r="D4243" s="32" t="s">
        <v>334</v>
      </c>
      <c r="E4243" s="32" t="s">
        <v>7573</v>
      </c>
      <c r="F4243" s="32" t="s">
        <v>7574</v>
      </c>
      <c r="G4243" s="32" t="s">
        <v>58</v>
      </c>
      <c r="H4243" s="32" t="s">
        <v>59</v>
      </c>
      <c r="I4243" s="32" t="s">
        <v>2006</v>
      </c>
      <c r="J4243" s="35">
        <v>0</v>
      </c>
      <c r="K4243" s="35">
        <v>0</v>
      </c>
      <c r="L4243" s="35">
        <v>0</v>
      </c>
      <c r="M4243" s="35">
        <v>0</v>
      </c>
      <c r="N4243" s="32" t="s">
        <v>19</v>
      </c>
      <c r="O4243" s="32" t="s">
        <v>322</v>
      </c>
      <c r="P4243" s="32">
        <v>0</v>
      </c>
      <c r="Q4243" s="32"/>
    </row>
    <row r="4244" spans="1:17" x14ac:dyDescent="0.25">
      <c r="A4244" s="57">
        <v>42262.684095798613</v>
      </c>
      <c r="B4244" s="32"/>
      <c r="C4244" s="32" t="s">
        <v>345</v>
      </c>
      <c r="D4244" s="32" t="s">
        <v>334</v>
      </c>
      <c r="E4244" s="32" t="s">
        <v>7575</v>
      </c>
      <c r="F4244" s="32" t="s">
        <v>7576</v>
      </c>
      <c r="G4244" s="32" t="s">
        <v>58</v>
      </c>
      <c r="H4244" s="32" t="s">
        <v>59</v>
      </c>
      <c r="I4244" s="32" t="s">
        <v>2006</v>
      </c>
      <c r="J4244" s="35">
        <v>0</v>
      </c>
      <c r="K4244" s="35">
        <v>0</v>
      </c>
      <c r="L4244" s="35">
        <v>0</v>
      </c>
      <c r="M4244" s="35">
        <v>0</v>
      </c>
      <c r="N4244" s="32" t="s">
        <v>19</v>
      </c>
      <c r="O4244" s="32" t="s">
        <v>322</v>
      </c>
      <c r="P4244" s="32">
        <v>0</v>
      </c>
      <c r="Q4244" s="32"/>
    </row>
    <row r="4245" spans="1:17" hidden="1" x14ac:dyDescent="0.25">
      <c r="A4245" s="57">
        <v>42262.690521215278</v>
      </c>
      <c r="B4245" s="32" t="s">
        <v>70</v>
      </c>
      <c r="C4245" s="32" t="s">
        <v>2696</v>
      </c>
      <c r="D4245" s="32" t="s">
        <v>2697</v>
      </c>
      <c r="E4245" s="32" t="s">
        <v>9419</v>
      </c>
      <c r="F4245" s="32" t="s">
        <v>9420</v>
      </c>
      <c r="G4245" s="32" t="s">
        <v>2652</v>
      </c>
      <c r="H4245" s="32" t="s">
        <v>2653</v>
      </c>
      <c r="I4245" s="32" t="s">
        <v>4605</v>
      </c>
      <c r="J4245" s="35">
        <v>349.44</v>
      </c>
      <c r="K4245" s="35">
        <v>0</v>
      </c>
      <c r="L4245" s="35">
        <v>0</v>
      </c>
      <c r="M4245" s="35">
        <v>0</v>
      </c>
      <c r="N4245" s="32" t="s">
        <v>2197</v>
      </c>
      <c r="O4245" s="32" t="s">
        <v>18</v>
      </c>
      <c r="P4245" s="32">
        <v>14</v>
      </c>
      <c r="Q4245" s="32" t="s">
        <v>6503</v>
      </c>
    </row>
    <row r="4246" spans="1:17" x14ac:dyDescent="0.25">
      <c r="A4246" s="57">
        <v>42262.69088101852</v>
      </c>
      <c r="B4246" s="32"/>
      <c r="C4246" s="32" t="s">
        <v>335</v>
      </c>
      <c r="D4246" s="32" t="s">
        <v>334</v>
      </c>
      <c r="E4246" s="32" t="s">
        <v>7577</v>
      </c>
      <c r="F4246" s="32" t="s">
        <v>7578</v>
      </c>
      <c r="G4246" s="32" t="s">
        <v>58</v>
      </c>
      <c r="H4246" s="32" t="s">
        <v>59</v>
      </c>
      <c r="I4246" s="32" t="s">
        <v>2006</v>
      </c>
      <c r="J4246" s="35">
        <v>0</v>
      </c>
      <c r="K4246" s="35">
        <v>0</v>
      </c>
      <c r="L4246" s="35">
        <v>0</v>
      </c>
      <c r="M4246" s="35">
        <v>0</v>
      </c>
      <c r="N4246" s="32" t="s">
        <v>19</v>
      </c>
      <c r="O4246" s="32" t="s">
        <v>322</v>
      </c>
      <c r="P4246" s="32">
        <v>0</v>
      </c>
      <c r="Q4246" s="32"/>
    </row>
    <row r="4247" spans="1:17" hidden="1" x14ac:dyDescent="0.25">
      <c r="A4247" s="57">
        <v>42262.692083564812</v>
      </c>
      <c r="B4247" s="32" t="s">
        <v>21</v>
      </c>
      <c r="C4247" s="32" t="s">
        <v>3190</v>
      </c>
      <c r="D4247" s="32" t="s">
        <v>3191</v>
      </c>
      <c r="E4247" s="32" t="s">
        <v>9421</v>
      </c>
      <c r="F4247" s="32" t="s">
        <v>9422</v>
      </c>
      <c r="G4247" s="32" t="s">
        <v>5211</v>
      </c>
      <c r="H4247" s="32" t="s">
        <v>5212</v>
      </c>
      <c r="I4247" s="32" t="s">
        <v>4605</v>
      </c>
      <c r="J4247" s="35">
        <v>1299.24</v>
      </c>
      <c r="K4247" s="35">
        <v>0</v>
      </c>
      <c r="L4247" s="35">
        <v>0</v>
      </c>
      <c r="M4247" s="35">
        <v>0</v>
      </c>
      <c r="N4247" s="32" t="s">
        <v>2197</v>
      </c>
      <c r="O4247" s="32" t="s">
        <v>18</v>
      </c>
      <c r="P4247" s="32">
        <v>36</v>
      </c>
      <c r="Q4247" s="32" t="s">
        <v>6408</v>
      </c>
    </row>
    <row r="4248" spans="1:17" hidden="1" x14ac:dyDescent="0.25">
      <c r="A4248" s="57">
        <v>42262.692083564812</v>
      </c>
      <c r="B4248" s="32" t="s">
        <v>21</v>
      </c>
      <c r="C4248" s="32" t="s">
        <v>3190</v>
      </c>
      <c r="D4248" s="32" t="s">
        <v>3191</v>
      </c>
      <c r="E4248" s="32" t="s">
        <v>9421</v>
      </c>
      <c r="F4248" s="32" t="s">
        <v>9422</v>
      </c>
      <c r="G4248" s="32" t="s">
        <v>2774</v>
      </c>
      <c r="H4248" s="32" t="s">
        <v>2775</v>
      </c>
      <c r="I4248" s="32" t="s">
        <v>4605</v>
      </c>
      <c r="J4248" s="35">
        <v>162.36000000000001</v>
      </c>
      <c r="K4248" s="35">
        <v>0</v>
      </c>
      <c r="L4248" s="35">
        <v>0</v>
      </c>
      <c r="M4248" s="35">
        <v>0</v>
      </c>
      <c r="N4248" s="32" t="s">
        <v>2197</v>
      </c>
      <c r="O4248" s="32" t="s">
        <v>18</v>
      </c>
      <c r="P4248" s="32">
        <v>36</v>
      </c>
      <c r="Q4248" s="32" t="s">
        <v>6408</v>
      </c>
    </row>
    <row r="4249" spans="1:17" x14ac:dyDescent="0.25">
      <c r="A4249" s="57">
        <v>42262.692458101854</v>
      </c>
      <c r="B4249" s="32"/>
      <c r="C4249" s="32" t="s">
        <v>345</v>
      </c>
      <c r="D4249" s="32" t="s">
        <v>334</v>
      </c>
      <c r="E4249" s="32" t="s">
        <v>7579</v>
      </c>
      <c r="F4249" s="32" t="s">
        <v>7580</v>
      </c>
      <c r="G4249" s="32" t="s">
        <v>58</v>
      </c>
      <c r="H4249" s="32" t="s">
        <v>59</v>
      </c>
      <c r="I4249" s="32" t="s">
        <v>2006</v>
      </c>
      <c r="J4249" s="35">
        <v>0</v>
      </c>
      <c r="K4249" s="35">
        <v>0</v>
      </c>
      <c r="L4249" s="35">
        <v>0</v>
      </c>
      <c r="M4249" s="35">
        <v>0</v>
      </c>
      <c r="N4249" s="32" t="s">
        <v>19</v>
      </c>
      <c r="O4249" s="32" t="s">
        <v>322</v>
      </c>
      <c r="P4249" s="32">
        <v>0</v>
      </c>
      <c r="Q4249" s="32"/>
    </row>
    <row r="4250" spans="1:17" hidden="1" x14ac:dyDescent="0.25">
      <c r="A4250" s="57">
        <v>42262.692844016201</v>
      </c>
      <c r="B4250" s="32" t="s">
        <v>21</v>
      </c>
      <c r="C4250" s="32" t="s">
        <v>3190</v>
      </c>
      <c r="D4250" s="32" t="s">
        <v>3191</v>
      </c>
      <c r="E4250" s="32" t="s">
        <v>9423</v>
      </c>
      <c r="F4250" s="32" t="s">
        <v>9424</v>
      </c>
      <c r="G4250" s="32" t="s">
        <v>2646</v>
      </c>
      <c r="H4250" s="32" t="s">
        <v>2647</v>
      </c>
      <c r="I4250" s="32" t="s">
        <v>4605</v>
      </c>
      <c r="J4250" s="35">
        <v>202</v>
      </c>
      <c r="K4250" s="35">
        <v>0</v>
      </c>
      <c r="L4250" s="35">
        <v>0</v>
      </c>
      <c r="M4250" s="35">
        <v>0</v>
      </c>
      <c r="N4250" s="32" t="s">
        <v>2197</v>
      </c>
      <c r="O4250" s="32" t="s">
        <v>18</v>
      </c>
      <c r="P4250" s="32">
        <v>10</v>
      </c>
      <c r="Q4250" s="32" t="s">
        <v>6408</v>
      </c>
    </row>
    <row r="4251" spans="1:17" hidden="1" x14ac:dyDescent="0.25">
      <c r="A4251" s="57">
        <v>42262.694290659725</v>
      </c>
      <c r="B4251" s="32" t="s">
        <v>21</v>
      </c>
      <c r="C4251" s="32" t="s">
        <v>3249</v>
      </c>
      <c r="D4251" s="32" t="s">
        <v>3250</v>
      </c>
      <c r="E4251" s="32" t="s">
        <v>9425</v>
      </c>
      <c r="F4251" s="32" t="s">
        <v>9426</v>
      </c>
      <c r="G4251" s="32" t="s">
        <v>2646</v>
      </c>
      <c r="H4251" s="32" t="s">
        <v>2647</v>
      </c>
      <c r="I4251" s="32" t="s">
        <v>4605</v>
      </c>
      <c r="J4251" s="35">
        <v>161.6</v>
      </c>
      <c r="K4251" s="35">
        <v>0</v>
      </c>
      <c r="L4251" s="35">
        <v>0</v>
      </c>
      <c r="M4251" s="35">
        <v>0</v>
      </c>
      <c r="N4251" s="32" t="s">
        <v>2197</v>
      </c>
      <c r="O4251" s="32" t="s">
        <v>18</v>
      </c>
      <c r="P4251" s="32">
        <v>8</v>
      </c>
      <c r="Q4251" s="32" t="s">
        <v>7264</v>
      </c>
    </row>
    <row r="4252" spans="1:17" hidden="1" x14ac:dyDescent="0.25">
      <c r="A4252" s="57">
        <v>42262.696027164355</v>
      </c>
      <c r="B4252" s="32" t="s">
        <v>4333</v>
      </c>
      <c r="C4252" s="32" t="s">
        <v>2696</v>
      </c>
      <c r="D4252" s="32" t="s">
        <v>2697</v>
      </c>
      <c r="E4252" s="32" t="s">
        <v>9427</v>
      </c>
      <c r="F4252" s="32" t="s">
        <v>9428</v>
      </c>
      <c r="G4252" s="32" t="s">
        <v>2663</v>
      </c>
      <c r="H4252" s="32" t="s">
        <v>2664</v>
      </c>
      <c r="I4252" s="32" t="s">
        <v>4605</v>
      </c>
      <c r="J4252" s="35">
        <v>181.02</v>
      </c>
      <c r="K4252" s="35">
        <v>0</v>
      </c>
      <c r="L4252" s="35">
        <v>0</v>
      </c>
      <c r="M4252" s="35">
        <v>0</v>
      </c>
      <c r="N4252" s="32" t="s">
        <v>2197</v>
      </c>
      <c r="O4252" s="32" t="s">
        <v>18</v>
      </c>
      <c r="P4252" s="32">
        <v>7</v>
      </c>
      <c r="Q4252" s="32" t="s">
        <v>6499</v>
      </c>
    </row>
    <row r="4253" spans="1:17" x14ac:dyDescent="0.25">
      <c r="A4253" s="57">
        <v>42262.704032372683</v>
      </c>
      <c r="B4253" s="32"/>
      <c r="C4253" s="32" t="s">
        <v>2008</v>
      </c>
      <c r="D4253" s="32" t="s">
        <v>334</v>
      </c>
      <c r="E4253" s="32" t="s">
        <v>7581</v>
      </c>
      <c r="F4253" s="32" t="s">
        <v>7582</v>
      </c>
      <c r="G4253" s="32" t="s">
        <v>58</v>
      </c>
      <c r="H4253" s="32" t="s">
        <v>59</v>
      </c>
      <c r="I4253" s="32" t="s">
        <v>2006</v>
      </c>
      <c r="J4253" s="35">
        <v>0</v>
      </c>
      <c r="K4253" s="35">
        <v>0</v>
      </c>
      <c r="L4253" s="35">
        <v>0</v>
      </c>
      <c r="M4253" s="35">
        <v>0</v>
      </c>
      <c r="N4253" s="32" t="s">
        <v>19</v>
      </c>
      <c r="O4253" s="32" t="s">
        <v>322</v>
      </c>
      <c r="P4253" s="32">
        <v>0</v>
      </c>
      <c r="Q4253" s="32"/>
    </row>
    <row r="4254" spans="1:17" x14ac:dyDescent="0.25">
      <c r="A4254" s="57">
        <v>42262.742138194444</v>
      </c>
      <c r="B4254" s="32" t="s">
        <v>36</v>
      </c>
      <c r="C4254" s="32" t="s">
        <v>2208</v>
      </c>
      <c r="D4254" s="32" t="s">
        <v>2209</v>
      </c>
      <c r="E4254" s="32" t="s">
        <v>7583</v>
      </c>
      <c r="F4254" s="32" t="s">
        <v>7584</v>
      </c>
      <c r="G4254" s="32" t="s">
        <v>42</v>
      </c>
      <c r="H4254" s="32" t="s">
        <v>43</v>
      </c>
      <c r="I4254" s="32" t="s">
        <v>2006</v>
      </c>
      <c r="J4254" s="35">
        <v>0</v>
      </c>
      <c r="K4254" s="35">
        <v>0</v>
      </c>
      <c r="L4254" s="35">
        <v>730.72</v>
      </c>
      <c r="M4254" s="35">
        <v>0</v>
      </c>
      <c r="N4254" s="32" t="s">
        <v>19</v>
      </c>
      <c r="O4254" s="32" t="s">
        <v>41</v>
      </c>
      <c r="P4254" s="32">
        <v>2</v>
      </c>
      <c r="Q4254" s="32"/>
    </row>
    <row r="4255" spans="1:17" x14ac:dyDescent="0.25">
      <c r="A4255" s="57">
        <v>42263.410770289353</v>
      </c>
      <c r="B4255" s="32" t="s">
        <v>22</v>
      </c>
      <c r="C4255" s="32" t="s">
        <v>2449</v>
      </c>
      <c r="D4255" s="32" t="s">
        <v>2450</v>
      </c>
      <c r="E4255" s="32" t="s">
        <v>7585</v>
      </c>
      <c r="F4255" s="32" t="s">
        <v>7586</v>
      </c>
      <c r="G4255" s="32" t="s">
        <v>25</v>
      </c>
      <c r="H4255" s="32" t="s">
        <v>26</v>
      </c>
      <c r="I4255" s="32" t="s">
        <v>2006</v>
      </c>
      <c r="J4255" s="35">
        <v>0</v>
      </c>
      <c r="K4255" s="35">
        <v>0</v>
      </c>
      <c r="L4255" s="35">
        <v>0</v>
      </c>
      <c r="M4255" s="35">
        <v>0</v>
      </c>
      <c r="N4255" s="32" t="s">
        <v>19</v>
      </c>
      <c r="O4255" s="32" t="s">
        <v>27</v>
      </c>
      <c r="P4255" s="32">
        <v>7.5</v>
      </c>
      <c r="Q4255" s="32"/>
    </row>
    <row r="4256" spans="1:17" x14ac:dyDescent="0.25">
      <c r="A4256" s="57">
        <v>42263.410770289353</v>
      </c>
      <c r="B4256" s="32" t="s">
        <v>22</v>
      </c>
      <c r="C4256" s="32" t="s">
        <v>2449</v>
      </c>
      <c r="D4256" s="32" t="s">
        <v>2450</v>
      </c>
      <c r="E4256" s="32" t="s">
        <v>7585</v>
      </c>
      <c r="F4256" s="32" t="s">
        <v>7586</v>
      </c>
      <c r="G4256" s="32" t="s">
        <v>25</v>
      </c>
      <c r="H4256" s="32" t="s">
        <v>26</v>
      </c>
      <c r="I4256" s="32" t="s">
        <v>2006</v>
      </c>
      <c r="J4256" s="35">
        <v>0</v>
      </c>
      <c r="K4256" s="35">
        <v>0</v>
      </c>
      <c r="L4256" s="35">
        <v>0</v>
      </c>
      <c r="M4256" s="35">
        <v>0</v>
      </c>
      <c r="N4256" s="32" t="s">
        <v>19</v>
      </c>
      <c r="O4256" s="32" t="s">
        <v>27</v>
      </c>
      <c r="P4256" s="32">
        <v>7</v>
      </c>
      <c r="Q4256" s="32"/>
    </row>
    <row r="4257" spans="1:17" x14ac:dyDescent="0.25">
      <c r="A4257" s="57">
        <v>42263.410770289353</v>
      </c>
      <c r="B4257" s="32" t="s">
        <v>22</v>
      </c>
      <c r="C4257" s="32" t="s">
        <v>2449</v>
      </c>
      <c r="D4257" s="32" t="s">
        <v>2450</v>
      </c>
      <c r="E4257" s="32" t="s">
        <v>7585</v>
      </c>
      <c r="F4257" s="32" t="s">
        <v>7586</v>
      </c>
      <c r="G4257" s="32" t="s">
        <v>29</v>
      </c>
      <c r="H4257" s="32" t="s">
        <v>30</v>
      </c>
      <c r="I4257" s="32" t="s">
        <v>2006</v>
      </c>
      <c r="J4257" s="35">
        <v>0</v>
      </c>
      <c r="K4257" s="35">
        <v>0</v>
      </c>
      <c r="L4257" s="35">
        <v>0</v>
      </c>
      <c r="M4257" s="35">
        <v>18.2</v>
      </c>
      <c r="N4257" s="32" t="s">
        <v>19</v>
      </c>
      <c r="O4257" s="32" t="s">
        <v>27</v>
      </c>
      <c r="P4257" s="32">
        <v>1</v>
      </c>
      <c r="Q4257" s="32"/>
    </row>
    <row r="4258" spans="1:17" x14ac:dyDescent="0.25">
      <c r="A4258" s="57">
        <v>42263.410770289353</v>
      </c>
      <c r="B4258" s="32" t="s">
        <v>22</v>
      </c>
      <c r="C4258" s="32" t="s">
        <v>2449</v>
      </c>
      <c r="D4258" s="32" t="s">
        <v>2450</v>
      </c>
      <c r="E4258" s="32" t="s">
        <v>7585</v>
      </c>
      <c r="F4258" s="32" t="s">
        <v>7586</v>
      </c>
      <c r="G4258" s="32" t="s">
        <v>29</v>
      </c>
      <c r="H4258" s="32" t="s">
        <v>30</v>
      </c>
      <c r="I4258" s="32" t="s">
        <v>2006</v>
      </c>
      <c r="J4258" s="35">
        <v>0</v>
      </c>
      <c r="K4258" s="35">
        <v>0</v>
      </c>
      <c r="L4258" s="35">
        <v>0</v>
      </c>
      <c r="M4258" s="35">
        <v>16.3</v>
      </c>
      <c r="N4258" s="32" t="s">
        <v>19</v>
      </c>
      <c r="O4258" s="32" t="s">
        <v>27</v>
      </c>
      <c r="P4258" s="32">
        <v>1</v>
      </c>
      <c r="Q4258" s="32"/>
    </row>
    <row r="4259" spans="1:17" x14ac:dyDescent="0.25">
      <c r="A4259" s="57">
        <v>42263.410770289353</v>
      </c>
      <c r="B4259" s="32" t="s">
        <v>22</v>
      </c>
      <c r="C4259" s="32" t="s">
        <v>2449</v>
      </c>
      <c r="D4259" s="32" t="s">
        <v>2450</v>
      </c>
      <c r="E4259" s="32" t="s">
        <v>7585</v>
      </c>
      <c r="F4259" s="32" t="s">
        <v>7586</v>
      </c>
      <c r="G4259" s="32" t="s">
        <v>25</v>
      </c>
      <c r="H4259" s="32" t="s">
        <v>26</v>
      </c>
      <c r="I4259" s="32" t="s">
        <v>2006</v>
      </c>
      <c r="J4259" s="35">
        <v>0</v>
      </c>
      <c r="K4259" s="35">
        <v>0</v>
      </c>
      <c r="L4259" s="35">
        <v>0</v>
      </c>
      <c r="M4259" s="35">
        <v>0</v>
      </c>
      <c r="N4259" s="32" t="s">
        <v>19</v>
      </c>
      <c r="O4259" s="32" t="s">
        <v>27</v>
      </c>
      <c r="P4259" s="32">
        <v>7</v>
      </c>
      <c r="Q4259" s="32"/>
    </row>
    <row r="4260" spans="1:17" x14ac:dyDescent="0.25">
      <c r="A4260" s="57">
        <v>42263.410770289353</v>
      </c>
      <c r="B4260" s="32" t="s">
        <v>22</v>
      </c>
      <c r="C4260" s="32" t="s">
        <v>2449</v>
      </c>
      <c r="D4260" s="32" t="s">
        <v>2450</v>
      </c>
      <c r="E4260" s="32" t="s">
        <v>7585</v>
      </c>
      <c r="F4260" s="32" t="s">
        <v>7586</v>
      </c>
      <c r="G4260" s="32" t="s">
        <v>29</v>
      </c>
      <c r="H4260" s="32" t="s">
        <v>30</v>
      </c>
      <c r="I4260" s="32" t="s">
        <v>2006</v>
      </c>
      <c r="J4260" s="35">
        <v>0</v>
      </c>
      <c r="K4260" s="35">
        <v>0</v>
      </c>
      <c r="L4260" s="35">
        <v>0</v>
      </c>
      <c r="M4260" s="35">
        <v>14.4</v>
      </c>
      <c r="N4260" s="32" t="s">
        <v>19</v>
      </c>
      <c r="O4260" s="32" t="s">
        <v>27</v>
      </c>
      <c r="P4260" s="32">
        <v>1</v>
      </c>
      <c r="Q4260" s="32"/>
    </row>
    <row r="4261" spans="1:17" x14ac:dyDescent="0.25">
      <c r="A4261" s="57">
        <v>42263.412123958333</v>
      </c>
      <c r="B4261" s="32" t="s">
        <v>22</v>
      </c>
      <c r="C4261" s="32" t="s">
        <v>4678</v>
      </c>
      <c r="D4261" s="32" t="s">
        <v>4679</v>
      </c>
      <c r="E4261" s="32" t="s">
        <v>7587</v>
      </c>
      <c r="F4261" s="32" t="s">
        <v>7588</v>
      </c>
      <c r="G4261" s="32" t="s">
        <v>25</v>
      </c>
      <c r="H4261" s="32" t="s">
        <v>26</v>
      </c>
      <c r="I4261" s="32" t="s">
        <v>2006</v>
      </c>
      <c r="J4261" s="35">
        <v>0</v>
      </c>
      <c r="K4261" s="35">
        <v>0</v>
      </c>
      <c r="L4261" s="35">
        <v>0</v>
      </c>
      <c r="M4261" s="35">
        <v>0</v>
      </c>
      <c r="N4261" s="32" t="s">
        <v>19</v>
      </c>
      <c r="O4261" s="32" t="s">
        <v>27</v>
      </c>
      <c r="P4261" s="32">
        <v>2.75</v>
      </c>
      <c r="Q4261" s="32"/>
    </row>
    <row r="4262" spans="1:17" x14ac:dyDescent="0.25">
      <c r="A4262" s="57">
        <v>42263.431217476849</v>
      </c>
      <c r="B4262" s="32" t="s">
        <v>22</v>
      </c>
      <c r="C4262" s="32" t="s">
        <v>283</v>
      </c>
      <c r="D4262" s="32" t="s">
        <v>282</v>
      </c>
      <c r="E4262" s="32" t="s">
        <v>7589</v>
      </c>
      <c r="F4262" s="32" t="s">
        <v>7590</v>
      </c>
      <c r="G4262" s="32" t="s">
        <v>25</v>
      </c>
      <c r="H4262" s="32" t="s">
        <v>26</v>
      </c>
      <c r="I4262" s="32" t="s">
        <v>2006</v>
      </c>
      <c r="J4262" s="35">
        <v>0</v>
      </c>
      <c r="K4262" s="35">
        <v>0</v>
      </c>
      <c r="L4262" s="35">
        <v>0</v>
      </c>
      <c r="M4262" s="35">
        <v>0</v>
      </c>
      <c r="N4262" s="32" t="s">
        <v>19</v>
      </c>
      <c r="O4262" s="32" t="s">
        <v>24</v>
      </c>
      <c r="P4262" s="32">
        <v>0.5</v>
      </c>
      <c r="Q4262" s="32"/>
    </row>
    <row r="4263" spans="1:17" x14ac:dyDescent="0.25">
      <c r="A4263" s="57">
        <v>42263.431217476849</v>
      </c>
      <c r="B4263" s="32" t="s">
        <v>22</v>
      </c>
      <c r="C4263" s="32" t="s">
        <v>283</v>
      </c>
      <c r="D4263" s="32" t="s">
        <v>282</v>
      </c>
      <c r="E4263" s="32" t="s">
        <v>7589</v>
      </c>
      <c r="F4263" s="32" t="s">
        <v>7590</v>
      </c>
      <c r="G4263" s="32" t="s">
        <v>826</v>
      </c>
      <c r="H4263" s="32" t="s">
        <v>825</v>
      </c>
      <c r="I4263" s="32" t="s">
        <v>2006</v>
      </c>
      <c r="J4263" s="35">
        <v>0</v>
      </c>
      <c r="K4263" s="35">
        <v>52.22</v>
      </c>
      <c r="L4263" s="35">
        <v>0</v>
      </c>
      <c r="M4263" s="35">
        <v>0</v>
      </c>
      <c r="N4263" s="32" t="s">
        <v>19</v>
      </c>
      <c r="O4263" s="32" t="s">
        <v>24</v>
      </c>
      <c r="P4263" s="32">
        <v>1</v>
      </c>
      <c r="Q4263" s="32"/>
    </row>
    <row r="4264" spans="1:17" x14ac:dyDescent="0.25">
      <c r="A4264" s="57">
        <v>42263.431217476849</v>
      </c>
      <c r="B4264" s="32" t="s">
        <v>22</v>
      </c>
      <c r="C4264" s="32" t="s">
        <v>283</v>
      </c>
      <c r="D4264" s="32" t="s">
        <v>282</v>
      </c>
      <c r="E4264" s="32" t="s">
        <v>7589</v>
      </c>
      <c r="F4264" s="32" t="s">
        <v>7590</v>
      </c>
      <c r="G4264" s="32" t="s">
        <v>380</v>
      </c>
      <c r="H4264" s="32" t="s">
        <v>379</v>
      </c>
      <c r="I4264" s="32" t="s">
        <v>2006</v>
      </c>
      <c r="J4264" s="35">
        <v>0</v>
      </c>
      <c r="K4264" s="35">
        <v>0</v>
      </c>
      <c r="L4264" s="35">
        <v>0</v>
      </c>
      <c r="M4264" s="35">
        <v>1</v>
      </c>
      <c r="N4264" s="32" t="s">
        <v>19</v>
      </c>
      <c r="O4264" s="32" t="s">
        <v>24</v>
      </c>
      <c r="P4264" s="32">
        <v>1</v>
      </c>
      <c r="Q4264" s="32"/>
    </row>
    <row r="4265" spans="1:17" x14ac:dyDescent="0.25">
      <c r="A4265" s="57">
        <v>42263.431217476849</v>
      </c>
      <c r="B4265" s="32" t="s">
        <v>22</v>
      </c>
      <c r="C4265" s="32" t="s">
        <v>283</v>
      </c>
      <c r="D4265" s="32" t="s">
        <v>282</v>
      </c>
      <c r="E4265" s="32" t="s">
        <v>7589</v>
      </c>
      <c r="F4265" s="32" t="s">
        <v>7590</v>
      </c>
      <c r="G4265" s="32" t="s">
        <v>29</v>
      </c>
      <c r="H4265" s="32" t="s">
        <v>30</v>
      </c>
      <c r="I4265" s="32" t="s">
        <v>2006</v>
      </c>
      <c r="J4265" s="35">
        <v>0</v>
      </c>
      <c r="K4265" s="35">
        <v>0</v>
      </c>
      <c r="L4265" s="35">
        <v>0</v>
      </c>
      <c r="M4265" s="35">
        <v>2</v>
      </c>
      <c r="N4265" s="32" t="s">
        <v>19</v>
      </c>
      <c r="O4265" s="32" t="s">
        <v>24</v>
      </c>
      <c r="P4265" s="32">
        <v>1</v>
      </c>
      <c r="Q4265" s="32"/>
    </row>
    <row r="4266" spans="1:17" x14ac:dyDescent="0.25">
      <c r="A4266" s="57">
        <v>42263.441625925923</v>
      </c>
      <c r="B4266" s="32" t="s">
        <v>22</v>
      </c>
      <c r="C4266" s="32" t="s">
        <v>7443</v>
      </c>
      <c r="D4266" s="32" t="s">
        <v>7444</v>
      </c>
      <c r="E4266" s="32" t="s">
        <v>7591</v>
      </c>
      <c r="F4266" s="32" t="s">
        <v>7592</v>
      </c>
      <c r="G4266" s="32" t="s">
        <v>25</v>
      </c>
      <c r="H4266" s="32" t="s">
        <v>26</v>
      </c>
      <c r="I4266" s="32" t="s">
        <v>2006</v>
      </c>
      <c r="J4266" s="35">
        <v>0</v>
      </c>
      <c r="K4266" s="35">
        <v>0</v>
      </c>
      <c r="L4266" s="35">
        <v>25.48</v>
      </c>
      <c r="M4266" s="35">
        <v>0</v>
      </c>
      <c r="N4266" s="32" t="s">
        <v>19</v>
      </c>
      <c r="O4266" s="32" t="s">
        <v>24</v>
      </c>
      <c r="P4266" s="32">
        <v>1.5</v>
      </c>
      <c r="Q4266" s="32"/>
    </row>
    <row r="4267" spans="1:17" x14ac:dyDescent="0.25">
      <c r="A4267" s="57">
        <v>42263.441625925923</v>
      </c>
      <c r="B4267" s="32" t="s">
        <v>22</v>
      </c>
      <c r="C4267" s="32" t="s">
        <v>7443</v>
      </c>
      <c r="D4267" s="32" t="s">
        <v>7444</v>
      </c>
      <c r="E4267" s="32" t="s">
        <v>7591</v>
      </c>
      <c r="F4267" s="32" t="s">
        <v>7592</v>
      </c>
      <c r="G4267" s="32" t="s">
        <v>1495</v>
      </c>
      <c r="H4267" s="32" t="s">
        <v>1496</v>
      </c>
      <c r="I4267" s="32" t="s">
        <v>2006</v>
      </c>
      <c r="J4267" s="35">
        <v>0</v>
      </c>
      <c r="K4267" s="35">
        <v>248</v>
      </c>
      <c r="L4267" s="35">
        <v>0</v>
      </c>
      <c r="M4267" s="35">
        <v>0</v>
      </c>
      <c r="N4267" s="32" t="s">
        <v>19</v>
      </c>
      <c r="O4267" s="32" t="s">
        <v>24</v>
      </c>
      <c r="P4267" s="32">
        <v>1</v>
      </c>
      <c r="Q4267" s="32"/>
    </row>
    <row r="4268" spans="1:17" x14ac:dyDescent="0.25">
      <c r="A4268" s="57">
        <v>42263.441625925923</v>
      </c>
      <c r="B4268" s="32" t="s">
        <v>22</v>
      </c>
      <c r="C4268" s="32" t="s">
        <v>7443</v>
      </c>
      <c r="D4268" s="32" t="s">
        <v>7444</v>
      </c>
      <c r="E4268" s="32" t="s">
        <v>7591</v>
      </c>
      <c r="F4268" s="32" t="s">
        <v>7592</v>
      </c>
      <c r="G4268" s="32" t="s">
        <v>1066</v>
      </c>
      <c r="H4268" s="32" t="s">
        <v>1067</v>
      </c>
      <c r="I4268" s="32" t="s">
        <v>2006</v>
      </c>
      <c r="J4268" s="35">
        <v>0</v>
      </c>
      <c r="K4268" s="35">
        <v>200.04</v>
      </c>
      <c r="L4268" s="35">
        <v>0</v>
      </c>
      <c r="M4268" s="35">
        <v>0</v>
      </c>
      <c r="N4268" s="32" t="s">
        <v>19</v>
      </c>
      <c r="O4268" s="32" t="s">
        <v>24</v>
      </c>
      <c r="P4268" s="32">
        <v>1</v>
      </c>
      <c r="Q4268" s="32"/>
    </row>
    <row r="4269" spans="1:17" x14ac:dyDescent="0.25">
      <c r="A4269" s="57">
        <v>42263.441625925923</v>
      </c>
      <c r="B4269" s="32" t="s">
        <v>22</v>
      </c>
      <c r="C4269" s="32" t="s">
        <v>7443</v>
      </c>
      <c r="D4269" s="32" t="s">
        <v>7444</v>
      </c>
      <c r="E4269" s="32" t="s">
        <v>7591</v>
      </c>
      <c r="F4269" s="32" t="s">
        <v>7592</v>
      </c>
      <c r="G4269" s="32" t="s">
        <v>35</v>
      </c>
      <c r="H4269" s="32" t="s">
        <v>38</v>
      </c>
      <c r="I4269" s="32" t="s">
        <v>2006</v>
      </c>
      <c r="J4269" s="35">
        <v>0</v>
      </c>
      <c r="K4269" s="35">
        <v>0</v>
      </c>
      <c r="L4269" s="35">
        <v>0</v>
      </c>
      <c r="M4269" s="35">
        <v>10.050000000000001</v>
      </c>
      <c r="N4269" s="32" t="s">
        <v>19</v>
      </c>
      <c r="O4269" s="32" t="s">
        <v>24</v>
      </c>
      <c r="P4269" s="32">
        <v>1</v>
      </c>
      <c r="Q4269" s="32"/>
    </row>
    <row r="4270" spans="1:17" x14ac:dyDescent="0.25">
      <c r="A4270" s="57">
        <v>42263.441625925923</v>
      </c>
      <c r="B4270" s="32" t="s">
        <v>22</v>
      </c>
      <c r="C4270" s="32" t="s">
        <v>7443</v>
      </c>
      <c r="D4270" s="32" t="s">
        <v>7444</v>
      </c>
      <c r="E4270" s="32" t="s">
        <v>7591</v>
      </c>
      <c r="F4270" s="32" t="s">
        <v>7592</v>
      </c>
      <c r="G4270" s="32" t="s">
        <v>35</v>
      </c>
      <c r="H4270" s="32" t="s">
        <v>38</v>
      </c>
      <c r="I4270" s="32" t="s">
        <v>2006</v>
      </c>
      <c r="J4270" s="35">
        <v>0</v>
      </c>
      <c r="K4270" s="35">
        <v>0</v>
      </c>
      <c r="L4270" s="35">
        <v>0</v>
      </c>
      <c r="M4270" s="35">
        <v>8.6999999999999993</v>
      </c>
      <c r="N4270" s="32" t="s">
        <v>19</v>
      </c>
      <c r="O4270" s="32" t="s">
        <v>24</v>
      </c>
      <c r="P4270" s="32">
        <v>1</v>
      </c>
      <c r="Q4270" s="32"/>
    </row>
    <row r="4271" spans="1:17" x14ac:dyDescent="0.25">
      <c r="A4271" s="57">
        <v>42263.441625925923</v>
      </c>
      <c r="B4271" s="32" t="s">
        <v>22</v>
      </c>
      <c r="C4271" s="32" t="s">
        <v>7443</v>
      </c>
      <c r="D4271" s="32" t="s">
        <v>7444</v>
      </c>
      <c r="E4271" s="32" t="s">
        <v>7591</v>
      </c>
      <c r="F4271" s="32" t="s">
        <v>7592</v>
      </c>
      <c r="G4271" s="32" t="s">
        <v>25</v>
      </c>
      <c r="H4271" s="32" t="s">
        <v>26</v>
      </c>
      <c r="I4271" s="32" t="s">
        <v>2006</v>
      </c>
      <c r="J4271" s="35">
        <v>0</v>
      </c>
      <c r="K4271" s="35">
        <v>0</v>
      </c>
      <c r="L4271" s="35">
        <v>25.4</v>
      </c>
      <c r="M4271" s="35">
        <v>0</v>
      </c>
      <c r="N4271" s="32" t="s">
        <v>19</v>
      </c>
      <c r="O4271" s="32" t="s">
        <v>24</v>
      </c>
      <c r="P4271" s="32">
        <v>1.33</v>
      </c>
      <c r="Q4271" s="32"/>
    </row>
    <row r="4272" spans="1:17" x14ac:dyDescent="0.25">
      <c r="A4272" s="57">
        <v>42263.441625925923</v>
      </c>
      <c r="B4272" s="32" t="s">
        <v>22</v>
      </c>
      <c r="C4272" s="32" t="s">
        <v>7443</v>
      </c>
      <c r="D4272" s="32" t="s">
        <v>7444</v>
      </c>
      <c r="E4272" s="32" t="s">
        <v>7591</v>
      </c>
      <c r="F4272" s="32" t="s">
        <v>7592</v>
      </c>
      <c r="G4272" s="32" t="s">
        <v>33</v>
      </c>
      <c r="H4272" s="32" t="s">
        <v>34</v>
      </c>
      <c r="I4272" s="32" t="s">
        <v>2006</v>
      </c>
      <c r="J4272" s="35">
        <v>0</v>
      </c>
      <c r="K4272" s="35">
        <v>0</v>
      </c>
      <c r="L4272" s="35">
        <v>0</v>
      </c>
      <c r="M4272" s="35">
        <v>3</v>
      </c>
      <c r="N4272" s="32" t="s">
        <v>19</v>
      </c>
      <c r="O4272" s="32" t="s">
        <v>24</v>
      </c>
      <c r="P4272" s="32">
        <v>1</v>
      </c>
      <c r="Q4272" s="32"/>
    </row>
    <row r="4273" spans="1:17" x14ac:dyDescent="0.25">
      <c r="A4273" s="57">
        <v>42263.444038275462</v>
      </c>
      <c r="B4273" s="32"/>
      <c r="C4273" s="32" t="s">
        <v>722</v>
      </c>
      <c r="D4273" s="32" t="s">
        <v>334</v>
      </c>
      <c r="E4273" s="32" t="s">
        <v>7593</v>
      </c>
      <c r="F4273" s="32" t="s">
        <v>7594</v>
      </c>
      <c r="G4273" s="32" t="s">
        <v>58</v>
      </c>
      <c r="H4273" s="32" t="s">
        <v>59</v>
      </c>
      <c r="I4273" s="32" t="s">
        <v>2006</v>
      </c>
      <c r="J4273" s="35">
        <v>0</v>
      </c>
      <c r="K4273" s="35">
        <v>0</v>
      </c>
      <c r="L4273" s="35">
        <v>0</v>
      </c>
      <c r="M4273" s="35">
        <v>0</v>
      </c>
      <c r="N4273" s="32" t="s">
        <v>19</v>
      </c>
      <c r="O4273" s="32" t="s">
        <v>322</v>
      </c>
      <c r="P4273" s="32">
        <v>0</v>
      </c>
      <c r="Q4273" s="32"/>
    </row>
    <row r="4274" spans="1:17" x14ac:dyDescent="0.25">
      <c r="A4274" s="57">
        <v>42263.452320289354</v>
      </c>
      <c r="B4274" s="32"/>
      <c r="C4274" s="32" t="s">
        <v>2008</v>
      </c>
      <c r="D4274" s="32" t="s">
        <v>334</v>
      </c>
      <c r="E4274" s="32" t="s">
        <v>7595</v>
      </c>
      <c r="F4274" s="32" t="s">
        <v>7596</v>
      </c>
      <c r="G4274" s="32" t="s">
        <v>58</v>
      </c>
      <c r="H4274" s="32" t="s">
        <v>59</v>
      </c>
      <c r="I4274" s="32" t="s">
        <v>2006</v>
      </c>
      <c r="J4274" s="35">
        <v>0</v>
      </c>
      <c r="K4274" s="35">
        <v>0</v>
      </c>
      <c r="L4274" s="35">
        <v>0</v>
      </c>
      <c r="M4274" s="35">
        <v>0</v>
      </c>
      <c r="N4274" s="32" t="s">
        <v>19</v>
      </c>
      <c r="O4274" s="32" t="s">
        <v>322</v>
      </c>
      <c r="P4274" s="32">
        <v>0</v>
      </c>
      <c r="Q4274" s="32"/>
    </row>
    <row r="4275" spans="1:17" x14ac:dyDescent="0.25">
      <c r="A4275" s="57">
        <v>42263.454415243054</v>
      </c>
      <c r="B4275" s="32" t="s">
        <v>22</v>
      </c>
      <c r="C4275" s="32" t="s">
        <v>5149</v>
      </c>
      <c r="D4275" s="32" t="s">
        <v>5150</v>
      </c>
      <c r="E4275" s="32" t="s">
        <v>7597</v>
      </c>
      <c r="F4275" s="32" t="s">
        <v>7598</v>
      </c>
      <c r="G4275" s="32" t="s">
        <v>25</v>
      </c>
      <c r="H4275" s="32" t="s">
        <v>26</v>
      </c>
      <c r="I4275" s="32" t="s">
        <v>2006</v>
      </c>
      <c r="J4275" s="35">
        <v>0</v>
      </c>
      <c r="K4275" s="35">
        <v>0</v>
      </c>
      <c r="L4275" s="35">
        <v>0</v>
      </c>
      <c r="M4275" s="35">
        <v>0</v>
      </c>
      <c r="N4275" s="32" t="s">
        <v>19</v>
      </c>
      <c r="O4275" s="32" t="s">
        <v>357</v>
      </c>
      <c r="P4275" s="32">
        <v>1.08</v>
      </c>
      <c r="Q4275" s="32"/>
    </row>
    <row r="4276" spans="1:17" x14ac:dyDescent="0.25">
      <c r="A4276" s="57">
        <v>42263.454415243054</v>
      </c>
      <c r="B4276" s="32" t="s">
        <v>22</v>
      </c>
      <c r="C4276" s="32" t="s">
        <v>5149</v>
      </c>
      <c r="D4276" s="32" t="s">
        <v>5150</v>
      </c>
      <c r="E4276" s="32" t="s">
        <v>7597</v>
      </c>
      <c r="F4276" s="32" t="s">
        <v>7598</v>
      </c>
      <c r="G4276" s="32" t="s">
        <v>35</v>
      </c>
      <c r="H4276" s="32" t="s">
        <v>38</v>
      </c>
      <c r="I4276" s="32" t="s">
        <v>2006</v>
      </c>
      <c r="J4276" s="35">
        <v>0</v>
      </c>
      <c r="K4276" s="35">
        <v>0</v>
      </c>
      <c r="L4276" s="35">
        <v>0</v>
      </c>
      <c r="M4276" s="35">
        <v>15.4</v>
      </c>
      <c r="N4276" s="32" t="s">
        <v>19</v>
      </c>
      <c r="O4276" s="32" t="s">
        <v>357</v>
      </c>
      <c r="P4276" s="32">
        <v>1</v>
      </c>
      <c r="Q4276" s="32"/>
    </row>
    <row r="4277" spans="1:17" x14ac:dyDescent="0.25">
      <c r="A4277" s="57">
        <v>42263.454415243054</v>
      </c>
      <c r="B4277" s="32" t="s">
        <v>22</v>
      </c>
      <c r="C4277" s="32" t="s">
        <v>5149</v>
      </c>
      <c r="D4277" s="32" t="s">
        <v>5150</v>
      </c>
      <c r="E4277" s="32" t="s">
        <v>7597</v>
      </c>
      <c r="F4277" s="32" t="s">
        <v>7598</v>
      </c>
      <c r="G4277" s="32" t="s">
        <v>35</v>
      </c>
      <c r="H4277" s="32" t="s">
        <v>38</v>
      </c>
      <c r="I4277" s="32" t="s">
        <v>2006</v>
      </c>
      <c r="J4277" s="35">
        <v>0</v>
      </c>
      <c r="K4277" s="35">
        <v>0</v>
      </c>
      <c r="L4277" s="35">
        <v>0</v>
      </c>
      <c r="M4277" s="35">
        <v>14.85</v>
      </c>
      <c r="N4277" s="32" t="s">
        <v>19</v>
      </c>
      <c r="O4277" s="32" t="s">
        <v>357</v>
      </c>
      <c r="P4277" s="32">
        <v>1</v>
      </c>
      <c r="Q4277" s="32"/>
    </row>
    <row r="4278" spans="1:17" x14ac:dyDescent="0.25">
      <c r="A4278" s="57">
        <v>42263.458693252316</v>
      </c>
      <c r="B4278" s="32" t="s">
        <v>22</v>
      </c>
      <c r="C4278" s="32" t="s">
        <v>7224</v>
      </c>
      <c r="D4278" s="32" t="s">
        <v>2198</v>
      </c>
      <c r="E4278" s="32" t="s">
        <v>7599</v>
      </c>
      <c r="F4278" s="32" t="s">
        <v>7600</v>
      </c>
      <c r="G4278" s="32" t="s">
        <v>25</v>
      </c>
      <c r="H4278" s="32" t="s">
        <v>26</v>
      </c>
      <c r="I4278" s="32" t="s">
        <v>2006</v>
      </c>
      <c r="J4278" s="35">
        <v>0</v>
      </c>
      <c r="K4278" s="35">
        <v>0</v>
      </c>
      <c r="L4278" s="35">
        <v>0</v>
      </c>
      <c r="M4278" s="35">
        <v>0</v>
      </c>
      <c r="N4278" s="32" t="s">
        <v>19</v>
      </c>
      <c r="O4278" s="32" t="s">
        <v>24</v>
      </c>
      <c r="P4278" s="32">
        <v>0.75</v>
      </c>
      <c r="Q4278" s="32"/>
    </row>
    <row r="4279" spans="1:17" x14ac:dyDescent="0.25">
      <c r="A4279" s="57">
        <v>42263.458693252316</v>
      </c>
      <c r="B4279" s="32" t="s">
        <v>22</v>
      </c>
      <c r="C4279" s="32" t="s">
        <v>7224</v>
      </c>
      <c r="D4279" s="32" t="s">
        <v>2198</v>
      </c>
      <c r="E4279" s="32" t="s">
        <v>7599</v>
      </c>
      <c r="F4279" s="32" t="s">
        <v>7600</v>
      </c>
      <c r="G4279" s="32" t="s">
        <v>4446</v>
      </c>
      <c r="H4279" s="32" t="s">
        <v>4447</v>
      </c>
      <c r="I4279" s="32" t="s">
        <v>2006</v>
      </c>
      <c r="J4279" s="35">
        <v>0</v>
      </c>
      <c r="K4279" s="35">
        <v>23.24</v>
      </c>
      <c r="L4279" s="35">
        <v>0</v>
      </c>
      <c r="M4279" s="35">
        <v>0</v>
      </c>
      <c r="N4279" s="32" t="s">
        <v>19</v>
      </c>
      <c r="O4279" s="32" t="s">
        <v>24</v>
      </c>
      <c r="P4279" s="32">
        <v>2</v>
      </c>
      <c r="Q4279" s="32"/>
    </row>
    <row r="4280" spans="1:17" x14ac:dyDescent="0.25">
      <c r="A4280" s="57">
        <v>42263.458693252316</v>
      </c>
      <c r="B4280" s="32" t="s">
        <v>22</v>
      </c>
      <c r="C4280" s="32" t="s">
        <v>7224</v>
      </c>
      <c r="D4280" s="32" t="s">
        <v>2198</v>
      </c>
      <c r="E4280" s="32" t="s">
        <v>7599</v>
      </c>
      <c r="F4280" s="32" t="s">
        <v>7600</v>
      </c>
      <c r="G4280" s="32" t="s">
        <v>29</v>
      </c>
      <c r="H4280" s="32" t="s">
        <v>30</v>
      </c>
      <c r="I4280" s="32" t="s">
        <v>2006</v>
      </c>
      <c r="J4280" s="35">
        <v>0</v>
      </c>
      <c r="K4280" s="35">
        <v>0</v>
      </c>
      <c r="L4280" s="35">
        <v>0</v>
      </c>
      <c r="M4280" s="35">
        <v>2.41</v>
      </c>
      <c r="N4280" s="32" t="s">
        <v>19</v>
      </c>
      <c r="O4280" s="32" t="s">
        <v>24</v>
      </c>
      <c r="P4280" s="32">
        <v>1</v>
      </c>
      <c r="Q4280" s="32"/>
    </row>
    <row r="4281" spans="1:17" x14ac:dyDescent="0.25">
      <c r="A4281" s="57">
        <v>42263.460254710648</v>
      </c>
      <c r="B4281" s="32" t="s">
        <v>22</v>
      </c>
      <c r="C4281" s="32" t="s">
        <v>6834</v>
      </c>
      <c r="D4281" s="32" t="s">
        <v>6835</v>
      </c>
      <c r="E4281" s="32" t="s">
        <v>7601</v>
      </c>
      <c r="F4281" s="32" t="s">
        <v>7602</v>
      </c>
      <c r="G4281" s="32" t="s">
        <v>25</v>
      </c>
      <c r="H4281" s="32" t="s">
        <v>26</v>
      </c>
      <c r="I4281" s="32" t="s">
        <v>2006</v>
      </c>
      <c r="J4281" s="35">
        <v>0</v>
      </c>
      <c r="K4281" s="35">
        <v>0</v>
      </c>
      <c r="L4281" s="35">
        <v>0</v>
      </c>
      <c r="M4281" s="35">
        <v>0</v>
      </c>
      <c r="N4281" s="32" t="s">
        <v>19</v>
      </c>
      <c r="O4281" s="32" t="s">
        <v>24</v>
      </c>
      <c r="P4281" s="32">
        <v>1</v>
      </c>
      <c r="Q4281" s="32"/>
    </row>
    <row r="4282" spans="1:17" x14ac:dyDescent="0.25">
      <c r="A4282" s="57">
        <v>42263.460254710648</v>
      </c>
      <c r="B4282" s="32" t="s">
        <v>22</v>
      </c>
      <c r="C4282" s="32" t="s">
        <v>6834</v>
      </c>
      <c r="D4282" s="32" t="s">
        <v>6835</v>
      </c>
      <c r="E4282" s="32" t="s">
        <v>7601</v>
      </c>
      <c r="F4282" s="32" t="s">
        <v>7602</v>
      </c>
      <c r="G4282" s="32" t="s">
        <v>29</v>
      </c>
      <c r="H4282" s="32" t="s">
        <v>30</v>
      </c>
      <c r="I4282" s="32" t="s">
        <v>2006</v>
      </c>
      <c r="J4282" s="35">
        <v>0</v>
      </c>
      <c r="K4282" s="35">
        <v>0</v>
      </c>
      <c r="L4282" s="35">
        <v>0</v>
      </c>
      <c r="M4282" s="35">
        <v>5.89</v>
      </c>
      <c r="N4282" s="32" t="s">
        <v>19</v>
      </c>
      <c r="O4282" s="32" t="s">
        <v>24</v>
      </c>
      <c r="P4282" s="32">
        <v>1</v>
      </c>
      <c r="Q4282" s="32"/>
    </row>
    <row r="4283" spans="1:17" x14ac:dyDescent="0.25">
      <c r="A4283" s="57">
        <v>42263.460254710648</v>
      </c>
      <c r="B4283" s="32" t="s">
        <v>22</v>
      </c>
      <c r="C4283" s="32" t="s">
        <v>6834</v>
      </c>
      <c r="D4283" s="32" t="s">
        <v>6835</v>
      </c>
      <c r="E4283" s="32" t="s">
        <v>7601</v>
      </c>
      <c r="F4283" s="32" t="s">
        <v>7602</v>
      </c>
      <c r="G4283" s="32" t="s">
        <v>815</v>
      </c>
      <c r="H4283" s="32" t="s">
        <v>814</v>
      </c>
      <c r="I4283" s="32" t="s">
        <v>2006</v>
      </c>
      <c r="J4283" s="35">
        <v>0</v>
      </c>
      <c r="K4283" s="35">
        <v>3.18</v>
      </c>
      <c r="L4283" s="35">
        <v>0</v>
      </c>
      <c r="M4283" s="35">
        <v>0</v>
      </c>
      <c r="N4283" s="32" t="s">
        <v>19</v>
      </c>
      <c r="O4283" s="32" t="s">
        <v>24</v>
      </c>
      <c r="P4283" s="32">
        <v>1</v>
      </c>
      <c r="Q4283" s="32"/>
    </row>
    <row r="4284" spans="1:17" x14ac:dyDescent="0.25">
      <c r="A4284" s="57">
        <v>42263.46503240741</v>
      </c>
      <c r="B4284" s="32" t="s">
        <v>22</v>
      </c>
      <c r="C4284" s="32" t="s">
        <v>781</v>
      </c>
      <c r="D4284" s="32" t="s">
        <v>780</v>
      </c>
      <c r="E4284" s="32" t="s">
        <v>7603</v>
      </c>
      <c r="F4284" s="32" t="s">
        <v>7604</v>
      </c>
      <c r="G4284" s="32" t="s">
        <v>25</v>
      </c>
      <c r="H4284" s="32" t="s">
        <v>26</v>
      </c>
      <c r="I4284" s="32" t="s">
        <v>2006</v>
      </c>
      <c r="J4284" s="35">
        <v>0</v>
      </c>
      <c r="K4284" s="35">
        <v>0</v>
      </c>
      <c r="L4284" s="35">
        <v>0</v>
      </c>
      <c r="M4284" s="35">
        <v>0</v>
      </c>
      <c r="N4284" s="32" t="s">
        <v>19</v>
      </c>
      <c r="O4284" s="32" t="s">
        <v>357</v>
      </c>
      <c r="P4284" s="32">
        <v>1</v>
      </c>
      <c r="Q4284" s="32"/>
    </row>
    <row r="4285" spans="1:17" x14ac:dyDescent="0.25">
      <c r="A4285" s="57">
        <v>42263.46503240741</v>
      </c>
      <c r="B4285" s="32" t="s">
        <v>22</v>
      </c>
      <c r="C4285" s="32" t="s">
        <v>781</v>
      </c>
      <c r="D4285" s="32" t="s">
        <v>780</v>
      </c>
      <c r="E4285" s="32" t="s">
        <v>7603</v>
      </c>
      <c r="F4285" s="32" t="s">
        <v>7604</v>
      </c>
      <c r="G4285" s="32" t="s">
        <v>29</v>
      </c>
      <c r="H4285" s="32" t="s">
        <v>30</v>
      </c>
      <c r="I4285" s="32" t="s">
        <v>2006</v>
      </c>
      <c r="J4285" s="35">
        <v>0</v>
      </c>
      <c r="K4285" s="35">
        <v>0</v>
      </c>
      <c r="L4285" s="35">
        <v>0</v>
      </c>
      <c r="M4285" s="35">
        <v>0.93</v>
      </c>
      <c r="N4285" s="32" t="s">
        <v>19</v>
      </c>
      <c r="O4285" s="32" t="s">
        <v>357</v>
      </c>
      <c r="P4285" s="32">
        <v>1</v>
      </c>
      <c r="Q4285" s="32"/>
    </row>
    <row r="4286" spans="1:17" x14ac:dyDescent="0.25">
      <c r="A4286" s="57">
        <v>42263.46792693287</v>
      </c>
      <c r="B4286" s="32" t="s">
        <v>22</v>
      </c>
      <c r="C4286" s="32" t="s">
        <v>781</v>
      </c>
      <c r="D4286" s="32" t="s">
        <v>780</v>
      </c>
      <c r="E4286" s="32" t="s">
        <v>7605</v>
      </c>
      <c r="F4286" s="32" t="s">
        <v>7606</v>
      </c>
      <c r="G4286" s="32" t="s">
        <v>25</v>
      </c>
      <c r="H4286" s="32" t="s">
        <v>26</v>
      </c>
      <c r="I4286" s="32" t="s">
        <v>2006</v>
      </c>
      <c r="J4286" s="35">
        <v>0</v>
      </c>
      <c r="K4286" s="35">
        <v>0</v>
      </c>
      <c r="L4286" s="35">
        <v>0</v>
      </c>
      <c r="M4286" s="35">
        <v>0</v>
      </c>
      <c r="N4286" s="32" t="s">
        <v>19</v>
      </c>
      <c r="O4286" s="32" t="s">
        <v>357</v>
      </c>
      <c r="P4286" s="32">
        <v>1</v>
      </c>
      <c r="Q4286" s="32"/>
    </row>
    <row r="4287" spans="1:17" x14ac:dyDescent="0.25">
      <c r="A4287" s="57">
        <v>42263.471977511574</v>
      </c>
      <c r="B4287" s="32"/>
      <c r="C4287" s="32" t="s">
        <v>2302</v>
      </c>
      <c r="D4287" s="32" t="s">
        <v>334</v>
      </c>
      <c r="E4287" s="32" t="s">
        <v>7607</v>
      </c>
      <c r="F4287" s="32" t="s">
        <v>7608</v>
      </c>
      <c r="G4287" s="32" t="s">
        <v>58</v>
      </c>
      <c r="H4287" s="32" t="s">
        <v>59</v>
      </c>
      <c r="I4287" s="32" t="s">
        <v>2006</v>
      </c>
      <c r="J4287" s="35">
        <v>0</v>
      </c>
      <c r="K4287" s="35">
        <v>0</v>
      </c>
      <c r="L4287" s="35">
        <v>0</v>
      </c>
      <c r="M4287" s="35">
        <v>0</v>
      </c>
      <c r="N4287" s="32" t="s">
        <v>19</v>
      </c>
      <c r="O4287" s="32" t="s">
        <v>322</v>
      </c>
      <c r="P4287" s="32">
        <v>0</v>
      </c>
      <c r="Q4287" s="32"/>
    </row>
    <row r="4288" spans="1:17" x14ac:dyDescent="0.25">
      <c r="A4288" s="57">
        <v>42263.478255787035</v>
      </c>
      <c r="B4288" s="32"/>
      <c r="C4288" s="32" t="s">
        <v>7609</v>
      </c>
      <c r="D4288" s="32" t="s">
        <v>7610</v>
      </c>
      <c r="E4288" s="32" t="s">
        <v>7611</v>
      </c>
      <c r="F4288" s="32" t="s">
        <v>7612</v>
      </c>
      <c r="G4288" s="32" t="s">
        <v>5236</v>
      </c>
      <c r="H4288" s="32" t="s">
        <v>5237</v>
      </c>
      <c r="I4288" s="32" t="s">
        <v>2006</v>
      </c>
      <c r="J4288" s="35">
        <v>0</v>
      </c>
      <c r="K4288" s="35">
        <v>0</v>
      </c>
      <c r="L4288" s="35">
        <v>0</v>
      </c>
      <c r="M4288" s="35">
        <v>0</v>
      </c>
      <c r="N4288" s="32" t="s">
        <v>5627</v>
      </c>
      <c r="O4288" s="32"/>
      <c r="P4288" s="32">
        <v>1</v>
      </c>
      <c r="Q4288" s="32"/>
    </row>
    <row r="4289" spans="1:17" x14ac:dyDescent="0.25">
      <c r="A4289" s="57">
        <v>42263.479823877315</v>
      </c>
      <c r="B4289" s="32" t="s">
        <v>22</v>
      </c>
      <c r="C4289" s="32" t="s">
        <v>1097</v>
      </c>
      <c r="D4289" s="32" t="s">
        <v>1098</v>
      </c>
      <c r="E4289" s="32" t="s">
        <v>7613</v>
      </c>
      <c r="F4289" s="32" t="s">
        <v>7614</v>
      </c>
      <c r="G4289" s="32" t="s">
        <v>25</v>
      </c>
      <c r="H4289" s="32" t="s">
        <v>26</v>
      </c>
      <c r="I4289" s="32" t="s">
        <v>2006</v>
      </c>
      <c r="J4289" s="35">
        <v>0</v>
      </c>
      <c r="K4289" s="35">
        <v>0</v>
      </c>
      <c r="L4289" s="35">
        <v>0</v>
      </c>
      <c r="M4289" s="35">
        <v>0</v>
      </c>
      <c r="N4289" s="32" t="s">
        <v>19</v>
      </c>
      <c r="O4289" s="32" t="s">
        <v>27</v>
      </c>
      <c r="P4289" s="32">
        <v>0.5</v>
      </c>
      <c r="Q4289" s="32"/>
    </row>
    <row r="4290" spans="1:17" x14ac:dyDescent="0.25">
      <c r="A4290" s="57">
        <v>42263.484668668978</v>
      </c>
      <c r="B4290" s="32" t="s">
        <v>22</v>
      </c>
      <c r="C4290" s="32" t="s">
        <v>47</v>
      </c>
      <c r="D4290" s="32" t="s">
        <v>48</v>
      </c>
      <c r="E4290" s="32" t="s">
        <v>7615</v>
      </c>
      <c r="F4290" s="32" t="s">
        <v>7616</v>
      </c>
      <c r="G4290" s="32" t="s">
        <v>25</v>
      </c>
      <c r="H4290" s="32" t="s">
        <v>26</v>
      </c>
      <c r="I4290" s="32" t="s">
        <v>2006</v>
      </c>
      <c r="J4290" s="35">
        <v>0</v>
      </c>
      <c r="K4290" s="35">
        <v>0</v>
      </c>
      <c r="L4290" s="35">
        <v>0</v>
      </c>
      <c r="M4290" s="35">
        <v>0</v>
      </c>
      <c r="N4290" s="32" t="s">
        <v>19</v>
      </c>
      <c r="O4290" s="32" t="s">
        <v>32</v>
      </c>
      <c r="P4290" s="32">
        <v>5.25</v>
      </c>
      <c r="Q4290" s="32"/>
    </row>
    <row r="4291" spans="1:17" x14ac:dyDescent="0.25">
      <c r="A4291" s="57">
        <v>42263.484668668978</v>
      </c>
      <c r="B4291" s="32" t="s">
        <v>22</v>
      </c>
      <c r="C4291" s="32" t="s">
        <v>47</v>
      </c>
      <c r="D4291" s="32" t="s">
        <v>48</v>
      </c>
      <c r="E4291" s="32" t="s">
        <v>7615</v>
      </c>
      <c r="F4291" s="32" t="s">
        <v>7616</v>
      </c>
      <c r="G4291" s="32" t="s">
        <v>29</v>
      </c>
      <c r="H4291" s="32" t="s">
        <v>30</v>
      </c>
      <c r="I4291" s="32" t="s">
        <v>2006</v>
      </c>
      <c r="J4291" s="35">
        <v>0</v>
      </c>
      <c r="K4291" s="35">
        <v>0</v>
      </c>
      <c r="L4291" s="35">
        <v>0</v>
      </c>
      <c r="M4291" s="35">
        <v>5.56</v>
      </c>
      <c r="N4291" s="32" t="s">
        <v>19</v>
      </c>
      <c r="O4291" s="32" t="s">
        <v>32</v>
      </c>
      <c r="P4291" s="32">
        <v>1</v>
      </c>
      <c r="Q4291" s="32"/>
    </row>
    <row r="4292" spans="1:17" x14ac:dyDescent="0.25">
      <c r="A4292" s="57">
        <v>42263.582456516204</v>
      </c>
      <c r="B4292" s="32" t="s">
        <v>22</v>
      </c>
      <c r="C4292" s="32" t="s">
        <v>4960</v>
      </c>
      <c r="D4292" s="32" t="s">
        <v>4961</v>
      </c>
      <c r="E4292" s="32" t="s">
        <v>7617</v>
      </c>
      <c r="F4292" s="32" t="s">
        <v>7618</v>
      </c>
      <c r="G4292" s="32" t="s">
        <v>329</v>
      </c>
      <c r="H4292" s="32" t="s">
        <v>328</v>
      </c>
      <c r="I4292" s="32" t="s">
        <v>2006</v>
      </c>
      <c r="J4292" s="35">
        <v>0</v>
      </c>
      <c r="K4292" s="35">
        <v>0</v>
      </c>
      <c r="L4292" s="35">
        <v>0</v>
      </c>
      <c r="M4292" s="35">
        <v>0</v>
      </c>
      <c r="N4292" s="32" t="s">
        <v>17</v>
      </c>
      <c r="O4292" s="32" t="s">
        <v>27</v>
      </c>
      <c r="P4292" s="32">
        <v>0</v>
      </c>
      <c r="Q4292" s="32"/>
    </row>
    <row r="4293" spans="1:17" x14ac:dyDescent="0.25">
      <c r="A4293" s="57">
        <v>42263.582456516204</v>
      </c>
      <c r="B4293" s="32" t="s">
        <v>22</v>
      </c>
      <c r="C4293" s="32" t="s">
        <v>4960</v>
      </c>
      <c r="D4293" s="32" t="s">
        <v>4961</v>
      </c>
      <c r="E4293" s="32" t="s">
        <v>7617</v>
      </c>
      <c r="F4293" s="32" t="s">
        <v>7618</v>
      </c>
      <c r="G4293" s="32" t="s">
        <v>25</v>
      </c>
      <c r="H4293" s="32" t="s">
        <v>26</v>
      </c>
      <c r="I4293" s="32" t="s">
        <v>2006</v>
      </c>
      <c r="J4293" s="35">
        <v>0</v>
      </c>
      <c r="K4293" s="35">
        <v>0</v>
      </c>
      <c r="L4293" s="35">
        <v>0</v>
      </c>
      <c r="M4293" s="35">
        <v>0</v>
      </c>
      <c r="N4293" s="32" t="s">
        <v>17</v>
      </c>
      <c r="O4293" s="32" t="s">
        <v>27</v>
      </c>
      <c r="P4293" s="32">
        <v>2</v>
      </c>
      <c r="Q4293" s="32"/>
    </row>
    <row r="4294" spans="1:17" x14ac:dyDescent="0.25">
      <c r="A4294" s="57">
        <v>42263.582456516204</v>
      </c>
      <c r="B4294" s="32" t="s">
        <v>22</v>
      </c>
      <c r="C4294" s="32" t="s">
        <v>4960</v>
      </c>
      <c r="D4294" s="32" t="s">
        <v>4961</v>
      </c>
      <c r="E4294" s="32" t="s">
        <v>7617</v>
      </c>
      <c r="F4294" s="32" t="s">
        <v>7618</v>
      </c>
      <c r="G4294" s="32" t="s">
        <v>258</v>
      </c>
      <c r="H4294" s="32" t="s">
        <v>257</v>
      </c>
      <c r="I4294" s="32" t="s">
        <v>2006</v>
      </c>
      <c r="J4294" s="35">
        <v>0</v>
      </c>
      <c r="K4294" s="35">
        <v>0</v>
      </c>
      <c r="L4294" s="35">
        <v>0</v>
      </c>
      <c r="M4294" s="35">
        <v>0</v>
      </c>
      <c r="N4294" s="32" t="s">
        <v>17</v>
      </c>
      <c r="O4294" s="32" t="s">
        <v>27</v>
      </c>
      <c r="P4294" s="32">
        <v>0</v>
      </c>
      <c r="Q4294" s="32"/>
    </row>
    <row r="4295" spans="1:17" x14ac:dyDescent="0.25">
      <c r="A4295" s="57">
        <v>42263.592600034724</v>
      </c>
      <c r="B4295" s="32" t="s">
        <v>22</v>
      </c>
      <c r="C4295" s="32" t="s">
        <v>5060</v>
      </c>
      <c r="D4295" s="32" t="s">
        <v>5061</v>
      </c>
      <c r="E4295" s="32" t="s">
        <v>7619</v>
      </c>
      <c r="F4295" s="32" t="s">
        <v>7620</v>
      </c>
      <c r="G4295" s="32" t="s">
        <v>25</v>
      </c>
      <c r="H4295" s="32" t="s">
        <v>26</v>
      </c>
      <c r="I4295" s="32" t="s">
        <v>2006</v>
      </c>
      <c r="J4295" s="35">
        <v>0</v>
      </c>
      <c r="K4295" s="35">
        <v>0</v>
      </c>
      <c r="L4295" s="35">
        <v>11.25</v>
      </c>
      <c r="M4295" s="35">
        <v>0</v>
      </c>
      <c r="N4295" s="32" t="s">
        <v>19</v>
      </c>
      <c r="O4295" s="32" t="s">
        <v>508</v>
      </c>
      <c r="P4295" s="32">
        <v>2</v>
      </c>
      <c r="Q4295" s="32"/>
    </row>
    <row r="4296" spans="1:17" x14ac:dyDescent="0.25">
      <c r="A4296" s="57">
        <v>42263.592600034724</v>
      </c>
      <c r="B4296" s="32" t="s">
        <v>22</v>
      </c>
      <c r="C4296" s="32" t="s">
        <v>5060</v>
      </c>
      <c r="D4296" s="32" t="s">
        <v>5061</v>
      </c>
      <c r="E4296" s="32" t="s">
        <v>7619</v>
      </c>
      <c r="F4296" s="32" t="s">
        <v>7620</v>
      </c>
      <c r="G4296" s="32" t="s">
        <v>7621</v>
      </c>
      <c r="H4296" s="32" t="s">
        <v>7622</v>
      </c>
      <c r="I4296" s="32" t="s">
        <v>2006</v>
      </c>
      <c r="J4296" s="35">
        <v>0</v>
      </c>
      <c r="K4296" s="35">
        <v>52.56</v>
      </c>
      <c r="L4296" s="35">
        <v>0</v>
      </c>
      <c r="M4296" s="35">
        <v>0</v>
      </c>
      <c r="N4296" s="32" t="s">
        <v>19</v>
      </c>
      <c r="O4296" s="32" t="s">
        <v>508</v>
      </c>
      <c r="P4296" s="32">
        <v>1</v>
      </c>
      <c r="Q4296" s="32"/>
    </row>
    <row r="4297" spans="1:17" x14ac:dyDescent="0.25">
      <c r="A4297" s="57">
        <v>42263.616348460651</v>
      </c>
      <c r="B4297" s="32"/>
      <c r="C4297" s="32" t="s">
        <v>5133</v>
      </c>
      <c r="D4297" s="32" t="s">
        <v>334</v>
      </c>
      <c r="E4297" s="32" t="s">
        <v>7623</v>
      </c>
      <c r="F4297" s="32" t="s">
        <v>7624</v>
      </c>
      <c r="G4297" s="32" t="s">
        <v>58</v>
      </c>
      <c r="H4297" s="32" t="s">
        <v>59</v>
      </c>
      <c r="I4297" s="32" t="s">
        <v>2006</v>
      </c>
      <c r="J4297" s="35">
        <v>0</v>
      </c>
      <c r="K4297" s="35">
        <v>0</v>
      </c>
      <c r="L4297" s="35">
        <v>0</v>
      </c>
      <c r="M4297" s="35">
        <v>0</v>
      </c>
      <c r="N4297" s="32" t="s">
        <v>19</v>
      </c>
      <c r="O4297" s="32" t="s">
        <v>322</v>
      </c>
      <c r="P4297" s="32">
        <v>0</v>
      </c>
      <c r="Q4297" s="32"/>
    </row>
    <row r="4298" spans="1:17" x14ac:dyDescent="0.25">
      <c r="A4298" s="57">
        <v>42263.618105243055</v>
      </c>
      <c r="B4298" s="32"/>
      <c r="C4298" s="32" t="s">
        <v>506</v>
      </c>
      <c r="D4298" s="32" t="s">
        <v>334</v>
      </c>
      <c r="E4298" s="32" t="s">
        <v>7625</v>
      </c>
      <c r="F4298" s="32" t="s">
        <v>7626</v>
      </c>
      <c r="G4298" s="32" t="s">
        <v>58</v>
      </c>
      <c r="H4298" s="32" t="s">
        <v>59</v>
      </c>
      <c r="I4298" s="32" t="s">
        <v>2006</v>
      </c>
      <c r="J4298" s="35">
        <v>0</v>
      </c>
      <c r="K4298" s="35">
        <v>0</v>
      </c>
      <c r="L4298" s="35">
        <v>0</v>
      </c>
      <c r="M4298" s="35">
        <v>0</v>
      </c>
      <c r="N4298" s="32" t="s">
        <v>19</v>
      </c>
      <c r="O4298" s="32" t="s">
        <v>322</v>
      </c>
      <c r="P4298" s="32">
        <v>0</v>
      </c>
      <c r="Q4298" s="32"/>
    </row>
    <row r="4299" spans="1:17" x14ac:dyDescent="0.25">
      <c r="A4299" s="57">
        <v>42263.620787766202</v>
      </c>
      <c r="B4299" s="32"/>
      <c r="C4299" s="32" t="s">
        <v>506</v>
      </c>
      <c r="D4299" s="32" t="s">
        <v>334</v>
      </c>
      <c r="E4299" s="32" t="s">
        <v>7627</v>
      </c>
      <c r="F4299" s="32" t="s">
        <v>7628</v>
      </c>
      <c r="G4299" s="32" t="s">
        <v>58</v>
      </c>
      <c r="H4299" s="32" t="s">
        <v>59</v>
      </c>
      <c r="I4299" s="32" t="s">
        <v>2006</v>
      </c>
      <c r="J4299" s="35">
        <v>0</v>
      </c>
      <c r="K4299" s="35">
        <v>0</v>
      </c>
      <c r="L4299" s="35">
        <v>0</v>
      </c>
      <c r="M4299" s="35">
        <v>0</v>
      </c>
      <c r="N4299" s="32" t="s">
        <v>19</v>
      </c>
      <c r="O4299" s="32" t="s">
        <v>322</v>
      </c>
      <c r="P4299" s="32">
        <v>0</v>
      </c>
      <c r="Q4299" s="32"/>
    </row>
    <row r="4300" spans="1:17" x14ac:dyDescent="0.25">
      <c r="A4300" s="57">
        <v>42263.623529826385</v>
      </c>
      <c r="B4300" s="32"/>
      <c r="C4300" s="32" t="s">
        <v>457</v>
      </c>
      <c r="D4300" s="32" t="s">
        <v>334</v>
      </c>
      <c r="E4300" s="32" t="s">
        <v>7629</v>
      </c>
      <c r="F4300" s="32" t="s">
        <v>7630</v>
      </c>
      <c r="G4300" s="32" t="s">
        <v>58</v>
      </c>
      <c r="H4300" s="32" t="s">
        <v>59</v>
      </c>
      <c r="I4300" s="32" t="s">
        <v>2006</v>
      </c>
      <c r="J4300" s="35">
        <v>0</v>
      </c>
      <c r="K4300" s="35">
        <v>0</v>
      </c>
      <c r="L4300" s="35">
        <v>0</v>
      </c>
      <c r="M4300" s="35">
        <v>0</v>
      </c>
      <c r="N4300" s="32" t="s">
        <v>19</v>
      </c>
      <c r="O4300" s="32" t="s">
        <v>322</v>
      </c>
      <c r="P4300" s="32">
        <v>0</v>
      </c>
      <c r="Q4300" s="32"/>
    </row>
    <row r="4301" spans="1:17" x14ac:dyDescent="0.25">
      <c r="A4301" s="57">
        <v>42263.626765196757</v>
      </c>
      <c r="B4301" s="32"/>
      <c r="C4301" s="32" t="s">
        <v>1068</v>
      </c>
      <c r="D4301" s="32" t="s">
        <v>334</v>
      </c>
      <c r="E4301" s="32" t="s">
        <v>7631</v>
      </c>
      <c r="F4301" s="32" t="s">
        <v>7632</v>
      </c>
      <c r="G4301" s="32" t="s">
        <v>58</v>
      </c>
      <c r="H4301" s="32" t="s">
        <v>59</v>
      </c>
      <c r="I4301" s="32" t="s">
        <v>2006</v>
      </c>
      <c r="J4301" s="35">
        <v>0</v>
      </c>
      <c r="K4301" s="35">
        <v>0</v>
      </c>
      <c r="L4301" s="35">
        <v>0</v>
      </c>
      <c r="M4301" s="35">
        <v>0</v>
      </c>
      <c r="N4301" s="32" t="s">
        <v>19</v>
      </c>
      <c r="O4301" s="32" t="s">
        <v>322</v>
      </c>
      <c r="P4301" s="32">
        <v>0</v>
      </c>
      <c r="Q4301" s="32"/>
    </row>
    <row r="4302" spans="1:17" x14ac:dyDescent="0.25">
      <c r="A4302" s="57">
        <v>42263.628863622682</v>
      </c>
      <c r="B4302" s="32"/>
      <c r="C4302" s="32" t="s">
        <v>736</v>
      </c>
      <c r="D4302" s="32" t="s">
        <v>334</v>
      </c>
      <c r="E4302" s="32" t="s">
        <v>7633</v>
      </c>
      <c r="F4302" s="32" t="s">
        <v>7634</v>
      </c>
      <c r="G4302" s="32" t="s">
        <v>58</v>
      </c>
      <c r="H4302" s="32" t="s">
        <v>59</v>
      </c>
      <c r="I4302" s="32" t="s">
        <v>2006</v>
      </c>
      <c r="J4302" s="35">
        <v>0</v>
      </c>
      <c r="K4302" s="35">
        <v>0</v>
      </c>
      <c r="L4302" s="35">
        <v>0</v>
      </c>
      <c r="M4302" s="35">
        <v>0</v>
      </c>
      <c r="N4302" s="32" t="s">
        <v>19</v>
      </c>
      <c r="O4302" s="32" t="s">
        <v>322</v>
      </c>
      <c r="P4302" s="32">
        <v>0</v>
      </c>
      <c r="Q4302" s="32"/>
    </row>
    <row r="4303" spans="1:17" x14ac:dyDescent="0.25">
      <c r="A4303" s="57">
        <v>42263.703846180557</v>
      </c>
      <c r="B4303" s="32"/>
      <c r="C4303" s="32" t="s">
        <v>507</v>
      </c>
      <c r="D4303" s="32" t="s">
        <v>334</v>
      </c>
      <c r="E4303" s="32" t="s">
        <v>7635</v>
      </c>
      <c r="F4303" s="32" t="s">
        <v>7636</v>
      </c>
      <c r="G4303" s="32" t="s">
        <v>58</v>
      </c>
      <c r="H4303" s="32" t="s">
        <v>59</v>
      </c>
      <c r="I4303" s="32" t="s">
        <v>2006</v>
      </c>
      <c r="J4303" s="35">
        <v>0</v>
      </c>
      <c r="K4303" s="35">
        <v>0</v>
      </c>
      <c r="L4303" s="35">
        <v>0</v>
      </c>
      <c r="M4303" s="35">
        <v>0</v>
      </c>
      <c r="N4303" s="32" t="s">
        <v>19</v>
      </c>
      <c r="O4303" s="32" t="s">
        <v>322</v>
      </c>
      <c r="P4303" s="32">
        <v>0</v>
      </c>
      <c r="Q4303" s="32"/>
    </row>
    <row r="4304" spans="1:17" x14ac:dyDescent="0.25">
      <c r="A4304" s="57">
        <v>42263.7043346875</v>
      </c>
      <c r="B4304" s="32" t="s">
        <v>337</v>
      </c>
      <c r="C4304" s="32" t="s">
        <v>7637</v>
      </c>
      <c r="D4304" s="32" t="s">
        <v>7638</v>
      </c>
      <c r="E4304" s="32" t="s">
        <v>7639</v>
      </c>
      <c r="F4304" s="32" t="s">
        <v>7640</v>
      </c>
      <c r="G4304" s="32" t="s">
        <v>390</v>
      </c>
      <c r="H4304" s="32" t="s">
        <v>389</v>
      </c>
      <c r="I4304" s="32" t="s">
        <v>2050</v>
      </c>
      <c r="J4304" s="35">
        <v>6000</v>
      </c>
      <c r="K4304" s="35">
        <v>0</v>
      </c>
      <c r="L4304" s="35">
        <v>0</v>
      </c>
      <c r="M4304" s="35">
        <v>0</v>
      </c>
      <c r="N4304" s="32" t="s">
        <v>17</v>
      </c>
      <c r="O4304" s="32" t="s">
        <v>41</v>
      </c>
      <c r="P4304" s="32">
        <v>1</v>
      </c>
      <c r="Q4304" s="32" t="s">
        <v>7641</v>
      </c>
    </row>
    <row r="4305" spans="1:17" x14ac:dyDescent="0.25">
      <c r="A4305" s="57">
        <v>42263.7043346875</v>
      </c>
      <c r="B4305" s="32" t="s">
        <v>337</v>
      </c>
      <c r="C4305" s="32" t="s">
        <v>7637</v>
      </c>
      <c r="D4305" s="32" t="s">
        <v>7638</v>
      </c>
      <c r="E4305" s="32" t="s">
        <v>7639</v>
      </c>
      <c r="F4305" s="32" t="s">
        <v>7640</v>
      </c>
      <c r="G4305" s="32" t="s">
        <v>42</v>
      </c>
      <c r="H4305" s="32" t="s">
        <v>43</v>
      </c>
      <c r="I4305" s="32" t="s">
        <v>2050</v>
      </c>
      <c r="J4305" s="35">
        <v>0</v>
      </c>
      <c r="K4305" s="35">
        <v>0</v>
      </c>
      <c r="L4305" s="35">
        <v>300</v>
      </c>
      <c r="M4305" s="35">
        <v>0</v>
      </c>
      <c r="N4305" s="32" t="s">
        <v>17</v>
      </c>
      <c r="O4305" s="32" t="s">
        <v>41</v>
      </c>
      <c r="P4305" s="32">
        <v>1</v>
      </c>
      <c r="Q4305" s="32" t="s">
        <v>7641</v>
      </c>
    </row>
    <row r="4306" spans="1:17" x14ac:dyDescent="0.25">
      <c r="A4306" s="57">
        <v>42263.71219795139</v>
      </c>
      <c r="B4306" s="32"/>
      <c r="C4306" s="32" t="s">
        <v>739</v>
      </c>
      <c r="D4306" s="32" t="s">
        <v>334</v>
      </c>
      <c r="E4306" s="32" t="s">
        <v>7642</v>
      </c>
      <c r="F4306" s="32" t="s">
        <v>7643</v>
      </c>
      <c r="G4306" s="32" t="s">
        <v>58</v>
      </c>
      <c r="H4306" s="32" t="s">
        <v>59</v>
      </c>
      <c r="I4306" s="32" t="s">
        <v>2006</v>
      </c>
      <c r="J4306" s="35">
        <v>0</v>
      </c>
      <c r="K4306" s="35">
        <v>0</v>
      </c>
      <c r="L4306" s="35">
        <v>0</v>
      </c>
      <c r="M4306" s="35">
        <v>0</v>
      </c>
      <c r="N4306" s="32" t="s">
        <v>19</v>
      </c>
      <c r="O4306" s="32" t="s">
        <v>322</v>
      </c>
      <c r="P4306" s="32">
        <v>0</v>
      </c>
      <c r="Q4306" s="32"/>
    </row>
    <row r="4307" spans="1:17" x14ac:dyDescent="0.25">
      <c r="A4307" s="57">
        <v>42263.720364699075</v>
      </c>
      <c r="B4307" s="32" t="s">
        <v>22</v>
      </c>
      <c r="C4307" s="32" t="s">
        <v>863</v>
      </c>
      <c r="D4307" s="32" t="s">
        <v>864</v>
      </c>
      <c r="E4307" s="32" t="s">
        <v>7644</v>
      </c>
      <c r="F4307" s="32" t="s">
        <v>7645</v>
      </c>
      <c r="G4307" s="32" t="s">
        <v>25</v>
      </c>
      <c r="H4307" s="32" t="s">
        <v>26</v>
      </c>
      <c r="I4307" s="32" t="s">
        <v>2006</v>
      </c>
      <c r="J4307" s="35">
        <v>0</v>
      </c>
      <c r="K4307" s="35">
        <v>0</v>
      </c>
      <c r="L4307" s="35">
        <v>0</v>
      </c>
      <c r="M4307" s="35">
        <v>0</v>
      </c>
      <c r="N4307" s="32" t="s">
        <v>17</v>
      </c>
      <c r="O4307" s="32" t="s">
        <v>24</v>
      </c>
      <c r="P4307" s="32">
        <v>1.5</v>
      </c>
      <c r="Q4307" s="32"/>
    </row>
    <row r="4308" spans="1:17" x14ac:dyDescent="0.25">
      <c r="A4308" s="57">
        <v>42263.720364699075</v>
      </c>
      <c r="B4308" s="32" t="s">
        <v>22</v>
      </c>
      <c r="C4308" s="32" t="s">
        <v>863</v>
      </c>
      <c r="D4308" s="32" t="s">
        <v>864</v>
      </c>
      <c r="E4308" s="32" t="s">
        <v>7644</v>
      </c>
      <c r="F4308" s="32" t="s">
        <v>7645</v>
      </c>
      <c r="G4308" s="32" t="s">
        <v>7646</v>
      </c>
      <c r="H4308" s="32" t="s">
        <v>7647</v>
      </c>
      <c r="I4308" s="32" t="s">
        <v>2006</v>
      </c>
      <c r="J4308" s="35">
        <v>0</v>
      </c>
      <c r="K4308" s="35">
        <v>0</v>
      </c>
      <c r="L4308" s="35">
        <v>0</v>
      </c>
      <c r="M4308" s="35">
        <v>0</v>
      </c>
      <c r="N4308" s="32" t="s">
        <v>17</v>
      </c>
      <c r="O4308" s="32" t="s">
        <v>24</v>
      </c>
      <c r="P4308" s="32">
        <v>1</v>
      </c>
      <c r="Q4308" s="32"/>
    </row>
    <row r="4309" spans="1:17" x14ac:dyDescent="0.25">
      <c r="A4309" s="57">
        <v>42263.720364699075</v>
      </c>
      <c r="B4309" s="32" t="s">
        <v>22</v>
      </c>
      <c r="C4309" s="32" t="s">
        <v>863</v>
      </c>
      <c r="D4309" s="32" t="s">
        <v>864</v>
      </c>
      <c r="E4309" s="32" t="s">
        <v>7644</v>
      </c>
      <c r="F4309" s="32" t="s">
        <v>7645</v>
      </c>
      <c r="G4309" s="32" t="s">
        <v>29</v>
      </c>
      <c r="H4309" s="32" t="s">
        <v>30</v>
      </c>
      <c r="I4309" s="32" t="s">
        <v>2006</v>
      </c>
      <c r="J4309" s="35">
        <v>0</v>
      </c>
      <c r="K4309" s="35">
        <v>0</v>
      </c>
      <c r="L4309" s="35">
        <v>0</v>
      </c>
      <c r="M4309" s="35">
        <v>0.5</v>
      </c>
      <c r="N4309" s="32" t="s">
        <v>17</v>
      </c>
      <c r="O4309" s="32" t="s">
        <v>24</v>
      </c>
      <c r="P4309" s="32">
        <v>1</v>
      </c>
      <c r="Q4309" s="32"/>
    </row>
    <row r="4310" spans="1:17" x14ac:dyDescent="0.25">
      <c r="A4310" s="57">
        <v>42263.726854479166</v>
      </c>
      <c r="B4310" s="32"/>
      <c r="C4310" s="32" t="s">
        <v>507</v>
      </c>
      <c r="D4310" s="32" t="s">
        <v>334</v>
      </c>
      <c r="E4310" s="32" t="s">
        <v>7648</v>
      </c>
      <c r="F4310" s="32" t="s">
        <v>7649</v>
      </c>
      <c r="G4310" s="32" t="s">
        <v>58</v>
      </c>
      <c r="H4310" s="32" t="s">
        <v>59</v>
      </c>
      <c r="I4310" s="32" t="s">
        <v>2006</v>
      </c>
      <c r="J4310" s="35">
        <v>0</v>
      </c>
      <c r="K4310" s="35">
        <v>0</v>
      </c>
      <c r="L4310" s="35">
        <v>0</v>
      </c>
      <c r="M4310" s="35">
        <v>0</v>
      </c>
      <c r="N4310" s="32" t="s">
        <v>19</v>
      </c>
      <c r="O4310" s="32" t="s">
        <v>322</v>
      </c>
      <c r="P4310" s="32">
        <v>0</v>
      </c>
      <c r="Q4310" s="32"/>
    </row>
    <row r="4311" spans="1:17" x14ac:dyDescent="0.25">
      <c r="A4311" s="57">
        <v>42263.731844675924</v>
      </c>
      <c r="B4311" s="32"/>
      <c r="C4311" s="32" t="s">
        <v>722</v>
      </c>
      <c r="D4311" s="32" t="s">
        <v>334</v>
      </c>
      <c r="E4311" s="32" t="s">
        <v>7650</v>
      </c>
      <c r="F4311" s="32" t="s">
        <v>7651</v>
      </c>
      <c r="G4311" s="32" t="s">
        <v>58</v>
      </c>
      <c r="H4311" s="32" t="s">
        <v>59</v>
      </c>
      <c r="I4311" s="32" t="s">
        <v>2006</v>
      </c>
      <c r="J4311" s="35">
        <v>0</v>
      </c>
      <c r="K4311" s="35">
        <v>0</v>
      </c>
      <c r="L4311" s="35">
        <v>0</v>
      </c>
      <c r="M4311" s="35">
        <v>0</v>
      </c>
      <c r="N4311" s="32" t="s">
        <v>19</v>
      </c>
      <c r="O4311" s="32" t="s">
        <v>322</v>
      </c>
      <c r="P4311" s="32">
        <v>0</v>
      </c>
      <c r="Q4311" s="32"/>
    </row>
    <row r="4312" spans="1:17" x14ac:dyDescent="0.25">
      <c r="A4312" s="57">
        <v>42264.366133715281</v>
      </c>
      <c r="B4312" s="32"/>
      <c r="C4312" s="32" t="s">
        <v>47</v>
      </c>
      <c r="D4312" s="32" t="s">
        <v>48</v>
      </c>
      <c r="E4312" s="32" t="s">
        <v>7652</v>
      </c>
      <c r="F4312" s="32" t="s">
        <v>7653</v>
      </c>
      <c r="G4312" s="32" t="s">
        <v>58</v>
      </c>
      <c r="H4312" s="32" t="s">
        <v>59</v>
      </c>
      <c r="I4312" s="32" t="s">
        <v>2006</v>
      </c>
      <c r="J4312" s="35">
        <v>0</v>
      </c>
      <c r="K4312" s="35">
        <v>0</v>
      </c>
      <c r="L4312" s="35">
        <v>0</v>
      </c>
      <c r="M4312" s="35">
        <v>0</v>
      </c>
      <c r="N4312" s="32" t="s">
        <v>19</v>
      </c>
      <c r="O4312" s="32" t="s">
        <v>32</v>
      </c>
      <c r="P4312" s="32">
        <v>1.27</v>
      </c>
      <c r="Q4312" s="32"/>
    </row>
    <row r="4313" spans="1:17" x14ac:dyDescent="0.25">
      <c r="A4313" s="57">
        <v>42264.366133715281</v>
      </c>
      <c r="B4313" s="32"/>
      <c r="C4313" s="32" t="s">
        <v>47</v>
      </c>
      <c r="D4313" s="32" t="s">
        <v>48</v>
      </c>
      <c r="E4313" s="32" t="s">
        <v>7652</v>
      </c>
      <c r="F4313" s="32" t="s">
        <v>7653</v>
      </c>
      <c r="G4313" s="32" t="s">
        <v>2086</v>
      </c>
      <c r="H4313" s="32" t="s">
        <v>2087</v>
      </c>
      <c r="I4313" s="32" t="s">
        <v>2006</v>
      </c>
      <c r="J4313" s="35">
        <v>0</v>
      </c>
      <c r="K4313" s="35">
        <v>0</v>
      </c>
      <c r="L4313" s="35">
        <v>0</v>
      </c>
      <c r="M4313" s="35">
        <v>0</v>
      </c>
      <c r="N4313" s="32" t="s">
        <v>19</v>
      </c>
      <c r="O4313" s="32" t="s">
        <v>32</v>
      </c>
      <c r="P4313" s="32">
        <v>2.7E-2</v>
      </c>
      <c r="Q4313" s="32"/>
    </row>
    <row r="4314" spans="1:17" x14ac:dyDescent="0.25">
      <c r="A4314" s="57">
        <v>42264.3668869213</v>
      </c>
      <c r="B4314" s="32"/>
      <c r="C4314" s="32" t="s">
        <v>47</v>
      </c>
      <c r="D4314" s="32" t="s">
        <v>48</v>
      </c>
      <c r="E4314" s="32" t="s">
        <v>7654</v>
      </c>
      <c r="F4314" s="32" t="s">
        <v>7655</v>
      </c>
      <c r="G4314" s="32" t="s">
        <v>58</v>
      </c>
      <c r="H4314" s="32" t="s">
        <v>59</v>
      </c>
      <c r="I4314" s="32" t="s">
        <v>2006</v>
      </c>
      <c r="J4314" s="35">
        <v>0</v>
      </c>
      <c r="K4314" s="35">
        <v>0</v>
      </c>
      <c r="L4314" s="35">
        <v>0</v>
      </c>
      <c r="M4314" s="35">
        <v>0</v>
      </c>
      <c r="N4314" s="32" t="s">
        <v>19</v>
      </c>
      <c r="O4314" s="32" t="s">
        <v>32</v>
      </c>
      <c r="P4314" s="32">
        <v>1.25</v>
      </c>
      <c r="Q4314" s="32"/>
    </row>
    <row r="4315" spans="1:17" x14ac:dyDescent="0.25">
      <c r="A4315" s="57">
        <v>42264.3668869213</v>
      </c>
      <c r="B4315" s="32"/>
      <c r="C4315" s="32" t="s">
        <v>47</v>
      </c>
      <c r="D4315" s="32" t="s">
        <v>48</v>
      </c>
      <c r="E4315" s="32" t="s">
        <v>7654</v>
      </c>
      <c r="F4315" s="32" t="s">
        <v>7655</v>
      </c>
      <c r="G4315" s="32" t="s">
        <v>2086</v>
      </c>
      <c r="H4315" s="32" t="s">
        <v>2087</v>
      </c>
      <c r="I4315" s="32" t="s">
        <v>2006</v>
      </c>
      <c r="J4315" s="35">
        <v>0</v>
      </c>
      <c r="K4315" s="35">
        <v>0</v>
      </c>
      <c r="L4315" s="35">
        <v>0</v>
      </c>
      <c r="M4315" s="35">
        <v>0</v>
      </c>
      <c r="N4315" s="32" t="s">
        <v>19</v>
      </c>
      <c r="O4315" s="32" t="s">
        <v>32</v>
      </c>
      <c r="P4315" s="32">
        <v>2.9000000000000001E-2</v>
      </c>
      <c r="Q4315" s="32"/>
    </row>
    <row r="4316" spans="1:17" x14ac:dyDescent="0.25">
      <c r="A4316" s="57">
        <v>42264.404152743053</v>
      </c>
      <c r="B4316" s="32" t="s">
        <v>21</v>
      </c>
      <c r="C4316" s="32" t="s">
        <v>283</v>
      </c>
      <c r="D4316" s="32" t="s">
        <v>282</v>
      </c>
      <c r="E4316" s="32" t="s">
        <v>7656</v>
      </c>
      <c r="F4316" s="32" t="s">
        <v>7657</v>
      </c>
      <c r="G4316" s="32" t="s">
        <v>390</v>
      </c>
      <c r="H4316" s="32" t="s">
        <v>389</v>
      </c>
      <c r="I4316" s="32" t="s">
        <v>2050</v>
      </c>
      <c r="J4316" s="35">
        <v>3750</v>
      </c>
      <c r="K4316" s="35">
        <v>0</v>
      </c>
      <c r="L4316" s="35">
        <v>0</v>
      </c>
      <c r="M4316" s="35">
        <v>0</v>
      </c>
      <c r="N4316" s="32" t="s">
        <v>17</v>
      </c>
      <c r="O4316" s="32" t="s">
        <v>41</v>
      </c>
      <c r="P4316" s="32">
        <v>1</v>
      </c>
      <c r="Q4316" s="32" t="s">
        <v>7658</v>
      </c>
    </row>
    <row r="4317" spans="1:17" x14ac:dyDescent="0.25">
      <c r="A4317" s="57">
        <v>42264.445286145834</v>
      </c>
      <c r="B4317" s="32" t="s">
        <v>67</v>
      </c>
      <c r="C4317" s="32" t="s">
        <v>7659</v>
      </c>
      <c r="D4317" s="32" t="s">
        <v>7660</v>
      </c>
      <c r="E4317" s="32" t="s">
        <v>7661</v>
      </c>
      <c r="F4317" s="32" t="s">
        <v>7662</v>
      </c>
      <c r="G4317" s="32" t="s">
        <v>2317</v>
      </c>
      <c r="H4317" s="32" t="s">
        <v>2318</v>
      </c>
      <c r="I4317" s="32" t="s">
        <v>7663</v>
      </c>
      <c r="J4317" s="35">
        <v>0</v>
      </c>
      <c r="K4317" s="35">
        <v>0</v>
      </c>
      <c r="L4317" s="35">
        <v>0</v>
      </c>
      <c r="M4317" s="35">
        <v>0</v>
      </c>
      <c r="N4317" s="32" t="s">
        <v>17</v>
      </c>
      <c r="O4317" s="32" t="s">
        <v>41</v>
      </c>
      <c r="P4317" s="32">
        <v>1</v>
      </c>
      <c r="Q4317" s="32" t="s">
        <v>7664</v>
      </c>
    </row>
    <row r="4318" spans="1:17" x14ac:dyDescent="0.25">
      <c r="A4318" s="57">
        <v>42264.458585185188</v>
      </c>
      <c r="B4318" s="32" t="s">
        <v>22</v>
      </c>
      <c r="C4318" s="32" t="s">
        <v>2335</v>
      </c>
      <c r="D4318" s="32" t="s">
        <v>2336</v>
      </c>
      <c r="E4318" s="32" t="s">
        <v>7665</v>
      </c>
      <c r="F4318" s="32" t="s">
        <v>7666</v>
      </c>
      <c r="G4318" s="32" t="s">
        <v>365</v>
      </c>
      <c r="H4318" s="32" t="s">
        <v>364</v>
      </c>
      <c r="I4318" s="32" t="s">
        <v>2006</v>
      </c>
      <c r="J4318" s="35">
        <v>0</v>
      </c>
      <c r="K4318" s="35">
        <v>0</v>
      </c>
      <c r="L4318" s="35">
        <v>0</v>
      </c>
      <c r="M4318" s="35">
        <v>0</v>
      </c>
      <c r="N4318" s="32" t="s">
        <v>19</v>
      </c>
      <c r="O4318" s="32" t="s">
        <v>27</v>
      </c>
      <c r="P4318" s="32">
        <v>0</v>
      </c>
      <c r="Q4318" s="32"/>
    </row>
    <row r="4319" spans="1:17" x14ac:dyDescent="0.25">
      <c r="A4319" s="57">
        <v>42264.459252546294</v>
      </c>
      <c r="B4319" s="32" t="s">
        <v>22</v>
      </c>
      <c r="C4319" s="32" t="s">
        <v>4678</v>
      </c>
      <c r="D4319" s="32" t="s">
        <v>4679</v>
      </c>
      <c r="E4319" s="32" t="s">
        <v>7667</v>
      </c>
      <c r="F4319" s="32" t="s">
        <v>7668</v>
      </c>
      <c r="G4319" s="32" t="s">
        <v>25</v>
      </c>
      <c r="H4319" s="32" t="s">
        <v>26</v>
      </c>
      <c r="I4319" s="32" t="s">
        <v>2006</v>
      </c>
      <c r="J4319" s="35">
        <v>0</v>
      </c>
      <c r="K4319" s="35">
        <v>0</v>
      </c>
      <c r="L4319" s="35">
        <v>0</v>
      </c>
      <c r="M4319" s="35">
        <v>0</v>
      </c>
      <c r="N4319" s="32" t="s">
        <v>19</v>
      </c>
      <c r="O4319" s="32" t="s">
        <v>27</v>
      </c>
      <c r="P4319" s="32">
        <v>4</v>
      </c>
      <c r="Q4319" s="32"/>
    </row>
    <row r="4320" spans="1:17" x14ac:dyDescent="0.25">
      <c r="A4320" s="57">
        <v>42264.459252546294</v>
      </c>
      <c r="B4320" s="32" t="s">
        <v>22</v>
      </c>
      <c r="C4320" s="32" t="s">
        <v>4678</v>
      </c>
      <c r="D4320" s="32" t="s">
        <v>4679</v>
      </c>
      <c r="E4320" s="32" t="s">
        <v>7667</v>
      </c>
      <c r="F4320" s="32" t="s">
        <v>7668</v>
      </c>
      <c r="G4320" s="32" t="s">
        <v>35</v>
      </c>
      <c r="H4320" s="32" t="s">
        <v>38</v>
      </c>
      <c r="I4320" s="32" t="s">
        <v>2006</v>
      </c>
      <c r="J4320" s="35">
        <v>0</v>
      </c>
      <c r="K4320" s="35">
        <v>0</v>
      </c>
      <c r="L4320" s="35">
        <v>0</v>
      </c>
      <c r="M4320" s="35">
        <v>9.73</v>
      </c>
      <c r="N4320" s="32" t="s">
        <v>19</v>
      </c>
      <c r="O4320" s="32" t="s">
        <v>27</v>
      </c>
      <c r="P4320" s="32">
        <v>1</v>
      </c>
      <c r="Q4320" s="32"/>
    </row>
    <row r="4321" spans="1:17" x14ac:dyDescent="0.25">
      <c r="A4321" s="57">
        <v>42264.459252546294</v>
      </c>
      <c r="B4321" s="32" t="s">
        <v>22</v>
      </c>
      <c r="C4321" s="32" t="s">
        <v>4678</v>
      </c>
      <c r="D4321" s="32" t="s">
        <v>4679</v>
      </c>
      <c r="E4321" s="32" t="s">
        <v>7667</v>
      </c>
      <c r="F4321" s="32" t="s">
        <v>7668</v>
      </c>
      <c r="G4321" s="32" t="s">
        <v>35</v>
      </c>
      <c r="H4321" s="32" t="s">
        <v>38</v>
      </c>
      <c r="I4321" s="32" t="s">
        <v>2006</v>
      </c>
      <c r="J4321" s="35">
        <v>0</v>
      </c>
      <c r="K4321" s="35">
        <v>0</v>
      </c>
      <c r="L4321" s="35">
        <v>0</v>
      </c>
      <c r="M4321" s="35">
        <v>26.02</v>
      </c>
      <c r="N4321" s="32" t="s">
        <v>19</v>
      </c>
      <c r="O4321" s="32" t="s">
        <v>27</v>
      </c>
      <c r="P4321" s="32">
        <v>1</v>
      </c>
      <c r="Q4321" s="32"/>
    </row>
    <row r="4322" spans="1:17" x14ac:dyDescent="0.25">
      <c r="A4322" s="57">
        <v>42264.459252546294</v>
      </c>
      <c r="B4322" s="32" t="s">
        <v>22</v>
      </c>
      <c r="C4322" s="32" t="s">
        <v>4678</v>
      </c>
      <c r="D4322" s="32" t="s">
        <v>4679</v>
      </c>
      <c r="E4322" s="32" t="s">
        <v>7667</v>
      </c>
      <c r="F4322" s="32" t="s">
        <v>7668</v>
      </c>
      <c r="G4322" s="32" t="s">
        <v>35</v>
      </c>
      <c r="H4322" s="32" t="s">
        <v>38</v>
      </c>
      <c r="I4322" s="32" t="s">
        <v>2006</v>
      </c>
      <c r="J4322" s="35">
        <v>0</v>
      </c>
      <c r="K4322" s="35">
        <v>0</v>
      </c>
      <c r="L4322" s="35">
        <v>0</v>
      </c>
      <c r="M4322" s="35">
        <v>10.199999999999999</v>
      </c>
      <c r="N4322" s="32" t="s">
        <v>19</v>
      </c>
      <c r="O4322" s="32" t="s">
        <v>27</v>
      </c>
      <c r="P4322" s="32">
        <v>1</v>
      </c>
      <c r="Q4322" s="32"/>
    </row>
    <row r="4323" spans="1:17" x14ac:dyDescent="0.25">
      <c r="A4323" s="57">
        <v>42264.461003900462</v>
      </c>
      <c r="B4323" s="32" t="s">
        <v>22</v>
      </c>
      <c r="C4323" s="32" t="s">
        <v>78</v>
      </c>
      <c r="D4323" s="32" t="s">
        <v>77</v>
      </c>
      <c r="E4323" s="32" t="s">
        <v>7669</v>
      </c>
      <c r="F4323" s="32" t="s">
        <v>7670</v>
      </c>
      <c r="G4323" s="32" t="s">
        <v>25</v>
      </c>
      <c r="H4323" s="32" t="s">
        <v>26</v>
      </c>
      <c r="I4323" s="32" t="s">
        <v>2006</v>
      </c>
      <c r="J4323" s="35">
        <v>0</v>
      </c>
      <c r="K4323" s="35">
        <v>0</v>
      </c>
      <c r="L4323" s="35">
        <v>0</v>
      </c>
      <c r="M4323" s="35">
        <v>0</v>
      </c>
      <c r="N4323" s="32" t="s">
        <v>17</v>
      </c>
      <c r="O4323" s="32" t="s">
        <v>24</v>
      </c>
      <c r="P4323" s="32">
        <v>2.17</v>
      </c>
      <c r="Q4323" s="32"/>
    </row>
    <row r="4324" spans="1:17" x14ac:dyDescent="0.25">
      <c r="A4324" s="57">
        <v>42264.461003900462</v>
      </c>
      <c r="B4324" s="32" t="s">
        <v>22</v>
      </c>
      <c r="C4324" s="32" t="s">
        <v>78</v>
      </c>
      <c r="D4324" s="32" t="s">
        <v>77</v>
      </c>
      <c r="E4324" s="32" t="s">
        <v>7669</v>
      </c>
      <c r="F4324" s="32" t="s">
        <v>7670</v>
      </c>
      <c r="G4324" s="32" t="s">
        <v>29</v>
      </c>
      <c r="H4324" s="32" t="s">
        <v>30</v>
      </c>
      <c r="I4324" s="32" t="s">
        <v>2006</v>
      </c>
      <c r="J4324" s="35">
        <v>0</v>
      </c>
      <c r="K4324" s="35">
        <v>0</v>
      </c>
      <c r="L4324" s="35">
        <v>0</v>
      </c>
      <c r="M4324" s="35">
        <v>3</v>
      </c>
      <c r="N4324" s="32" t="s">
        <v>17</v>
      </c>
      <c r="O4324" s="32" t="s">
        <v>24</v>
      </c>
      <c r="P4324" s="32">
        <v>1</v>
      </c>
      <c r="Q4324" s="32"/>
    </row>
    <row r="4325" spans="1:17" x14ac:dyDescent="0.25">
      <c r="A4325" s="57">
        <v>42264.461003900462</v>
      </c>
      <c r="B4325" s="32" t="s">
        <v>22</v>
      </c>
      <c r="C4325" s="32" t="s">
        <v>78</v>
      </c>
      <c r="D4325" s="32" t="s">
        <v>77</v>
      </c>
      <c r="E4325" s="32" t="s">
        <v>7669</v>
      </c>
      <c r="F4325" s="32" t="s">
        <v>7670</v>
      </c>
      <c r="G4325" s="32" t="s">
        <v>29</v>
      </c>
      <c r="H4325" s="32" t="s">
        <v>30</v>
      </c>
      <c r="I4325" s="32" t="s">
        <v>2006</v>
      </c>
      <c r="J4325" s="35">
        <v>0</v>
      </c>
      <c r="K4325" s="35">
        <v>0</v>
      </c>
      <c r="L4325" s="35">
        <v>0</v>
      </c>
      <c r="M4325" s="35">
        <v>3.21</v>
      </c>
      <c r="N4325" s="32" t="s">
        <v>17</v>
      </c>
      <c r="O4325" s="32" t="s">
        <v>24</v>
      </c>
      <c r="P4325" s="32">
        <v>1</v>
      </c>
      <c r="Q4325" s="32"/>
    </row>
    <row r="4326" spans="1:17" x14ac:dyDescent="0.25">
      <c r="A4326" s="57">
        <v>42264.466663043982</v>
      </c>
      <c r="B4326" s="32" t="s">
        <v>22</v>
      </c>
      <c r="C4326" s="32" t="s">
        <v>4397</v>
      </c>
      <c r="D4326" s="32" t="s">
        <v>4398</v>
      </c>
      <c r="E4326" s="32" t="s">
        <v>7671</v>
      </c>
      <c r="F4326" s="32" t="s">
        <v>7672</v>
      </c>
      <c r="G4326" s="32" t="s">
        <v>25</v>
      </c>
      <c r="H4326" s="32" t="s">
        <v>26</v>
      </c>
      <c r="I4326" s="32" t="s">
        <v>2006</v>
      </c>
      <c r="J4326" s="35">
        <v>0</v>
      </c>
      <c r="K4326" s="35">
        <v>0</v>
      </c>
      <c r="L4326" s="35">
        <v>0</v>
      </c>
      <c r="M4326" s="35">
        <v>0</v>
      </c>
      <c r="N4326" s="32" t="s">
        <v>19</v>
      </c>
      <c r="O4326" s="32" t="s">
        <v>32</v>
      </c>
      <c r="P4326" s="32">
        <v>2.25</v>
      </c>
      <c r="Q4326" s="32"/>
    </row>
    <row r="4327" spans="1:17" x14ac:dyDescent="0.25">
      <c r="A4327" s="57">
        <v>42264.466975000003</v>
      </c>
      <c r="B4327" s="32" t="s">
        <v>22</v>
      </c>
      <c r="C4327" s="32" t="s">
        <v>4397</v>
      </c>
      <c r="D4327" s="32" t="s">
        <v>4398</v>
      </c>
      <c r="E4327" s="32" t="s">
        <v>7673</v>
      </c>
      <c r="F4327" s="32" t="s">
        <v>7674</v>
      </c>
      <c r="G4327" s="32" t="s">
        <v>25</v>
      </c>
      <c r="H4327" s="32" t="s">
        <v>26</v>
      </c>
      <c r="I4327" s="32" t="s">
        <v>2006</v>
      </c>
      <c r="J4327" s="35">
        <v>0</v>
      </c>
      <c r="K4327" s="35">
        <v>0</v>
      </c>
      <c r="L4327" s="35">
        <v>0</v>
      </c>
      <c r="M4327" s="35">
        <v>0</v>
      </c>
      <c r="N4327" s="32" t="s">
        <v>19</v>
      </c>
      <c r="O4327" s="32" t="s">
        <v>27</v>
      </c>
      <c r="P4327" s="32">
        <v>3.25</v>
      </c>
      <c r="Q4327" s="32"/>
    </row>
    <row r="4328" spans="1:17" x14ac:dyDescent="0.25">
      <c r="A4328" s="57">
        <v>42264.466975000003</v>
      </c>
      <c r="B4328" s="32" t="s">
        <v>22</v>
      </c>
      <c r="C4328" s="32" t="s">
        <v>4397</v>
      </c>
      <c r="D4328" s="32" t="s">
        <v>4398</v>
      </c>
      <c r="E4328" s="32" t="s">
        <v>7673</v>
      </c>
      <c r="F4328" s="32" t="s">
        <v>7674</v>
      </c>
      <c r="G4328" s="32" t="s">
        <v>25</v>
      </c>
      <c r="H4328" s="32" t="s">
        <v>26</v>
      </c>
      <c r="I4328" s="32" t="s">
        <v>2006</v>
      </c>
      <c r="J4328" s="35">
        <v>0</v>
      </c>
      <c r="K4328" s="35">
        <v>0</v>
      </c>
      <c r="L4328" s="35">
        <v>0</v>
      </c>
      <c r="M4328" s="35">
        <v>0</v>
      </c>
      <c r="N4328" s="32" t="s">
        <v>19</v>
      </c>
      <c r="O4328" s="32" t="s">
        <v>27</v>
      </c>
      <c r="P4328" s="32">
        <v>1.83</v>
      </c>
      <c r="Q4328" s="32"/>
    </row>
    <row r="4329" spans="1:17" x14ac:dyDescent="0.25">
      <c r="A4329" s="57">
        <v>42264.503958368055</v>
      </c>
      <c r="B4329" s="32"/>
      <c r="C4329" s="32" t="s">
        <v>2475</v>
      </c>
      <c r="D4329" s="32" t="s">
        <v>334</v>
      </c>
      <c r="E4329" s="32" t="s">
        <v>7675</v>
      </c>
      <c r="F4329" s="32" t="s">
        <v>7676</v>
      </c>
      <c r="G4329" s="32" t="s">
        <v>58</v>
      </c>
      <c r="H4329" s="32" t="s">
        <v>59</v>
      </c>
      <c r="I4329" s="32" t="s">
        <v>2006</v>
      </c>
      <c r="J4329" s="35">
        <v>0</v>
      </c>
      <c r="K4329" s="35">
        <v>0</v>
      </c>
      <c r="L4329" s="35">
        <v>0</v>
      </c>
      <c r="M4329" s="35">
        <v>0</v>
      </c>
      <c r="N4329" s="32" t="s">
        <v>19</v>
      </c>
      <c r="O4329" s="32" t="s">
        <v>322</v>
      </c>
      <c r="P4329" s="32">
        <v>0</v>
      </c>
      <c r="Q4329" s="32"/>
    </row>
    <row r="4330" spans="1:17" x14ac:dyDescent="0.25">
      <c r="A4330" s="57">
        <v>42264.504981979167</v>
      </c>
      <c r="B4330" s="32"/>
      <c r="C4330" s="32" t="s">
        <v>2475</v>
      </c>
      <c r="D4330" s="32" t="s">
        <v>334</v>
      </c>
      <c r="E4330" s="32" t="s">
        <v>7677</v>
      </c>
      <c r="F4330" s="32" t="s">
        <v>7678</v>
      </c>
      <c r="G4330" s="32" t="s">
        <v>58</v>
      </c>
      <c r="H4330" s="32" t="s">
        <v>59</v>
      </c>
      <c r="I4330" s="32" t="s">
        <v>2006</v>
      </c>
      <c r="J4330" s="35">
        <v>0</v>
      </c>
      <c r="K4330" s="35">
        <v>0</v>
      </c>
      <c r="L4330" s="35">
        <v>0</v>
      </c>
      <c r="M4330" s="35">
        <v>0</v>
      </c>
      <c r="N4330" s="32" t="s">
        <v>19</v>
      </c>
      <c r="O4330" s="32" t="s">
        <v>322</v>
      </c>
      <c r="P4330" s="32">
        <v>0</v>
      </c>
      <c r="Q4330" s="32"/>
    </row>
    <row r="4331" spans="1:17" x14ac:dyDescent="0.25">
      <c r="A4331" s="57">
        <v>42264.524079861112</v>
      </c>
      <c r="B4331" s="32"/>
      <c r="C4331" s="32" t="s">
        <v>47</v>
      </c>
      <c r="D4331" s="32" t="s">
        <v>48</v>
      </c>
      <c r="E4331" s="32" t="s">
        <v>7679</v>
      </c>
      <c r="F4331" s="32" t="s">
        <v>7680</v>
      </c>
      <c r="G4331" s="32" t="s">
        <v>58</v>
      </c>
      <c r="H4331" s="32" t="s">
        <v>59</v>
      </c>
      <c r="I4331" s="32" t="s">
        <v>2006</v>
      </c>
      <c r="J4331" s="35">
        <v>0</v>
      </c>
      <c r="K4331" s="35">
        <v>0</v>
      </c>
      <c r="L4331" s="35">
        <v>0</v>
      </c>
      <c r="M4331" s="35">
        <v>0</v>
      </c>
      <c r="N4331" s="32" t="s">
        <v>19</v>
      </c>
      <c r="O4331" s="32" t="s">
        <v>32</v>
      </c>
      <c r="P4331" s="32">
        <v>0</v>
      </c>
      <c r="Q4331" s="32"/>
    </row>
    <row r="4332" spans="1:17" x14ac:dyDescent="0.25">
      <c r="A4332" s="57">
        <v>42264.524079861112</v>
      </c>
      <c r="B4332" s="32"/>
      <c r="C4332" s="32" t="s">
        <v>47</v>
      </c>
      <c r="D4332" s="32" t="s">
        <v>48</v>
      </c>
      <c r="E4332" s="32" t="s">
        <v>7679</v>
      </c>
      <c r="F4332" s="32" t="s">
        <v>7680</v>
      </c>
      <c r="G4332" s="32" t="s">
        <v>58</v>
      </c>
      <c r="H4332" s="32" t="s">
        <v>59</v>
      </c>
      <c r="I4332" s="32" t="s">
        <v>2006</v>
      </c>
      <c r="J4332" s="35">
        <v>0</v>
      </c>
      <c r="K4332" s="35">
        <v>0</v>
      </c>
      <c r="L4332" s="35">
        <v>0</v>
      </c>
      <c r="M4332" s="35">
        <v>0</v>
      </c>
      <c r="N4332" s="32" t="s">
        <v>19</v>
      </c>
      <c r="O4332" s="32" t="s">
        <v>32</v>
      </c>
      <c r="P4332" s="32">
        <v>0</v>
      </c>
      <c r="Q4332" s="32"/>
    </row>
    <row r="4333" spans="1:17" x14ac:dyDescent="0.25">
      <c r="A4333" s="57">
        <v>42264.57245983796</v>
      </c>
      <c r="B4333" s="32"/>
      <c r="C4333" s="32" t="s">
        <v>2475</v>
      </c>
      <c r="D4333" s="32" t="s">
        <v>334</v>
      </c>
      <c r="E4333" s="32" t="s">
        <v>7681</v>
      </c>
      <c r="F4333" s="32" t="s">
        <v>7682</v>
      </c>
      <c r="G4333" s="32" t="s">
        <v>58</v>
      </c>
      <c r="H4333" s="32" t="s">
        <v>59</v>
      </c>
      <c r="I4333" s="32" t="s">
        <v>2006</v>
      </c>
      <c r="J4333" s="35">
        <v>0</v>
      </c>
      <c r="K4333" s="35">
        <v>0</v>
      </c>
      <c r="L4333" s="35">
        <v>0</v>
      </c>
      <c r="M4333" s="35">
        <v>0</v>
      </c>
      <c r="N4333" s="32" t="s">
        <v>19</v>
      </c>
      <c r="O4333" s="32" t="s">
        <v>322</v>
      </c>
      <c r="P4333" s="32">
        <v>0</v>
      </c>
      <c r="Q4333" s="32"/>
    </row>
    <row r="4334" spans="1:17" x14ac:dyDescent="0.25">
      <c r="A4334" s="57">
        <v>42264.575823807871</v>
      </c>
      <c r="B4334" s="32" t="s">
        <v>31</v>
      </c>
      <c r="C4334" s="32" t="s">
        <v>4769</v>
      </c>
      <c r="D4334" s="32" t="s">
        <v>4770</v>
      </c>
      <c r="E4334" s="32" t="s">
        <v>7683</v>
      </c>
      <c r="F4334" s="32" t="s">
        <v>7684</v>
      </c>
      <c r="G4334" s="32" t="s">
        <v>390</v>
      </c>
      <c r="H4334" s="32" t="s">
        <v>389</v>
      </c>
      <c r="I4334" s="32" t="s">
        <v>2050</v>
      </c>
      <c r="J4334" s="35">
        <v>25000</v>
      </c>
      <c r="K4334" s="35">
        <v>0</v>
      </c>
      <c r="L4334" s="35">
        <v>32.25</v>
      </c>
      <c r="M4334" s="35">
        <v>0</v>
      </c>
      <c r="N4334" s="32" t="s">
        <v>17</v>
      </c>
      <c r="O4334" s="32" t="s">
        <v>41</v>
      </c>
      <c r="P4334" s="32">
        <v>1</v>
      </c>
      <c r="Q4334" s="32" t="s">
        <v>7685</v>
      </c>
    </row>
    <row r="4335" spans="1:17" x14ac:dyDescent="0.25">
      <c r="A4335" s="57">
        <v>42264.578985960645</v>
      </c>
      <c r="B4335" s="32"/>
      <c r="C4335" s="32" t="s">
        <v>340</v>
      </c>
      <c r="D4335" s="32" t="s">
        <v>334</v>
      </c>
      <c r="E4335" s="32" t="s">
        <v>7686</v>
      </c>
      <c r="F4335" s="32" t="s">
        <v>7687</v>
      </c>
      <c r="G4335" s="32" t="s">
        <v>58</v>
      </c>
      <c r="H4335" s="32" t="s">
        <v>59</v>
      </c>
      <c r="I4335" s="32" t="s">
        <v>2006</v>
      </c>
      <c r="J4335" s="35">
        <v>0</v>
      </c>
      <c r="K4335" s="35">
        <v>0</v>
      </c>
      <c r="L4335" s="35">
        <v>0</v>
      </c>
      <c r="M4335" s="35">
        <v>0</v>
      </c>
      <c r="N4335" s="32" t="s">
        <v>19</v>
      </c>
      <c r="O4335" s="32" t="s">
        <v>322</v>
      </c>
      <c r="P4335" s="32">
        <v>0</v>
      </c>
      <c r="Q4335" s="32"/>
    </row>
    <row r="4336" spans="1:17" x14ac:dyDescent="0.25">
      <c r="A4336" s="57">
        <v>42264.58035783565</v>
      </c>
      <c r="B4336" s="32" t="s">
        <v>31</v>
      </c>
      <c r="C4336" s="32" t="s">
        <v>4769</v>
      </c>
      <c r="D4336" s="32" t="s">
        <v>4770</v>
      </c>
      <c r="E4336" s="32" t="s">
        <v>7685</v>
      </c>
      <c r="F4336" s="32" t="s">
        <v>7688</v>
      </c>
      <c r="G4336" s="32" t="s">
        <v>390</v>
      </c>
      <c r="H4336" s="32" t="s">
        <v>389</v>
      </c>
      <c r="I4336" s="32" t="s">
        <v>2050</v>
      </c>
      <c r="J4336" s="35">
        <v>58000</v>
      </c>
      <c r="K4336" s="35">
        <v>0</v>
      </c>
      <c r="L4336" s="35">
        <v>32.25</v>
      </c>
      <c r="M4336" s="35">
        <v>0</v>
      </c>
      <c r="N4336" s="32" t="s">
        <v>17</v>
      </c>
      <c r="O4336" s="32" t="s">
        <v>41</v>
      </c>
      <c r="P4336" s="32">
        <v>1</v>
      </c>
      <c r="Q4336" s="32" t="s">
        <v>7685</v>
      </c>
    </row>
    <row r="4337" spans="1:17" x14ac:dyDescent="0.25">
      <c r="A4337" s="57">
        <v>42264.58035783565</v>
      </c>
      <c r="B4337" s="32" t="s">
        <v>31</v>
      </c>
      <c r="C4337" s="32" t="s">
        <v>4769</v>
      </c>
      <c r="D4337" s="32" t="s">
        <v>4770</v>
      </c>
      <c r="E4337" s="32" t="s">
        <v>7685</v>
      </c>
      <c r="F4337" s="32" t="s">
        <v>7688</v>
      </c>
      <c r="G4337" s="32" t="s">
        <v>42</v>
      </c>
      <c r="H4337" s="32" t="s">
        <v>43</v>
      </c>
      <c r="I4337" s="32" t="s">
        <v>2050</v>
      </c>
      <c r="J4337" s="35">
        <v>0</v>
      </c>
      <c r="K4337" s="35">
        <v>0</v>
      </c>
      <c r="L4337" s="35">
        <v>6000</v>
      </c>
      <c r="M4337" s="35">
        <v>0</v>
      </c>
      <c r="N4337" s="32" t="s">
        <v>17</v>
      </c>
      <c r="O4337" s="32" t="s">
        <v>41</v>
      </c>
      <c r="P4337" s="32">
        <v>1</v>
      </c>
      <c r="Q4337" s="32" t="s">
        <v>7685</v>
      </c>
    </row>
    <row r="4338" spans="1:17" x14ac:dyDescent="0.25">
      <c r="A4338" s="57">
        <v>42264.58035783565</v>
      </c>
      <c r="B4338" s="32" t="s">
        <v>31</v>
      </c>
      <c r="C4338" s="32" t="s">
        <v>4769</v>
      </c>
      <c r="D4338" s="32" t="s">
        <v>4770</v>
      </c>
      <c r="E4338" s="32" t="s">
        <v>7685</v>
      </c>
      <c r="F4338" s="32" t="s">
        <v>7688</v>
      </c>
      <c r="G4338" s="32" t="s">
        <v>39</v>
      </c>
      <c r="H4338" s="32" t="s">
        <v>40</v>
      </c>
      <c r="I4338" s="32" t="s">
        <v>2050</v>
      </c>
      <c r="J4338" s="35">
        <v>0</v>
      </c>
      <c r="K4338" s="35">
        <v>0</v>
      </c>
      <c r="L4338" s="35">
        <v>0</v>
      </c>
      <c r="M4338" s="35">
        <v>0</v>
      </c>
      <c r="N4338" s="32" t="s">
        <v>17</v>
      </c>
      <c r="O4338" s="32" t="s">
        <v>41</v>
      </c>
      <c r="P4338" s="32">
        <v>8.5</v>
      </c>
      <c r="Q4338" s="32" t="s">
        <v>7685</v>
      </c>
    </row>
    <row r="4339" spans="1:17" x14ac:dyDescent="0.25">
      <c r="A4339" s="57">
        <v>42264.58035783565</v>
      </c>
      <c r="B4339" s="32" t="s">
        <v>31</v>
      </c>
      <c r="C4339" s="32" t="s">
        <v>4769</v>
      </c>
      <c r="D4339" s="32" t="s">
        <v>4770</v>
      </c>
      <c r="E4339" s="32" t="s">
        <v>7685</v>
      </c>
      <c r="F4339" s="32" t="s">
        <v>7688</v>
      </c>
      <c r="G4339" s="32" t="s">
        <v>39</v>
      </c>
      <c r="H4339" s="32" t="s">
        <v>40</v>
      </c>
      <c r="I4339" s="32" t="s">
        <v>2050</v>
      </c>
      <c r="J4339" s="35">
        <v>0</v>
      </c>
      <c r="K4339" s="35">
        <v>0</v>
      </c>
      <c r="L4339" s="35">
        <v>0</v>
      </c>
      <c r="M4339" s="35">
        <v>0</v>
      </c>
      <c r="N4339" s="32" t="s">
        <v>17</v>
      </c>
      <c r="O4339" s="32" t="s">
        <v>41</v>
      </c>
      <c r="P4339" s="32">
        <v>8.5</v>
      </c>
      <c r="Q4339" s="32" t="s">
        <v>7685</v>
      </c>
    </row>
    <row r="4340" spans="1:17" x14ac:dyDescent="0.25">
      <c r="A4340" s="57">
        <v>42264.58035783565</v>
      </c>
      <c r="B4340" s="32" t="s">
        <v>31</v>
      </c>
      <c r="C4340" s="32" t="s">
        <v>4769</v>
      </c>
      <c r="D4340" s="32" t="s">
        <v>4770</v>
      </c>
      <c r="E4340" s="32" t="s">
        <v>7685</v>
      </c>
      <c r="F4340" s="32" t="s">
        <v>7688</v>
      </c>
      <c r="G4340" s="32" t="s">
        <v>29</v>
      </c>
      <c r="H4340" s="32" t="s">
        <v>30</v>
      </c>
      <c r="I4340" s="32" t="s">
        <v>2050</v>
      </c>
      <c r="J4340" s="35">
        <v>0</v>
      </c>
      <c r="K4340" s="35">
        <v>0</v>
      </c>
      <c r="L4340" s="35">
        <v>0</v>
      </c>
      <c r="M4340" s="35">
        <v>10</v>
      </c>
      <c r="N4340" s="32" t="s">
        <v>17</v>
      </c>
      <c r="O4340" s="32" t="s">
        <v>41</v>
      </c>
      <c r="P4340" s="32">
        <v>1</v>
      </c>
      <c r="Q4340" s="32" t="s">
        <v>7685</v>
      </c>
    </row>
    <row r="4341" spans="1:17" x14ac:dyDescent="0.25">
      <c r="A4341" s="57">
        <v>42264.59624244213</v>
      </c>
      <c r="B4341" s="32" t="s">
        <v>4333</v>
      </c>
      <c r="C4341" s="32" t="s">
        <v>335</v>
      </c>
      <c r="D4341" s="32" t="s">
        <v>334</v>
      </c>
      <c r="E4341" s="32" t="s">
        <v>7689</v>
      </c>
      <c r="F4341" s="32" t="s">
        <v>7690</v>
      </c>
      <c r="G4341" s="32" t="s">
        <v>25</v>
      </c>
      <c r="H4341" s="32" t="s">
        <v>26</v>
      </c>
      <c r="I4341" s="32" t="s">
        <v>2006</v>
      </c>
      <c r="J4341" s="35">
        <v>0</v>
      </c>
      <c r="K4341" s="35">
        <v>0</v>
      </c>
      <c r="L4341" s="35">
        <v>14.25</v>
      </c>
      <c r="M4341" s="35">
        <v>0</v>
      </c>
      <c r="N4341" s="32" t="s">
        <v>19</v>
      </c>
      <c r="O4341" s="32" t="s">
        <v>41</v>
      </c>
      <c r="P4341" s="32">
        <v>1</v>
      </c>
      <c r="Q4341" s="32" t="s">
        <v>7691</v>
      </c>
    </row>
    <row r="4342" spans="1:17" x14ac:dyDescent="0.25">
      <c r="A4342" s="57">
        <v>42264.59624244213</v>
      </c>
      <c r="B4342" s="32" t="s">
        <v>4333</v>
      </c>
      <c r="C4342" s="32" t="s">
        <v>335</v>
      </c>
      <c r="D4342" s="32" t="s">
        <v>334</v>
      </c>
      <c r="E4342" s="32" t="s">
        <v>7689</v>
      </c>
      <c r="F4342" s="32" t="s">
        <v>7690</v>
      </c>
      <c r="G4342" s="32" t="s">
        <v>367</v>
      </c>
      <c r="H4342" s="32" t="s">
        <v>366</v>
      </c>
      <c r="I4342" s="32" t="s">
        <v>2006</v>
      </c>
      <c r="J4342" s="35">
        <v>0</v>
      </c>
      <c r="K4342" s="35">
        <v>0</v>
      </c>
      <c r="L4342" s="35">
        <v>0</v>
      </c>
      <c r="M4342" s="35">
        <v>0</v>
      </c>
      <c r="N4342" s="32" t="s">
        <v>19</v>
      </c>
      <c r="O4342" s="32" t="s">
        <v>41</v>
      </c>
      <c r="P4342" s="32">
        <v>1</v>
      </c>
      <c r="Q4342" s="32" t="s">
        <v>7691</v>
      </c>
    </row>
    <row r="4343" spans="1:17" x14ac:dyDescent="0.25">
      <c r="A4343" s="57">
        <v>42264.605237187498</v>
      </c>
      <c r="B4343" s="32" t="s">
        <v>4333</v>
      </c>
      <c r="C4343" s="32" t="s">
        <v>335</v>
      </c>
      <c r="D4343" s="32" t="s">
        <v>334</v>
      </c>
      <c r="E4343" s="32" t="s">
        <v>7692</v>
      </c>
      <c r="F4343" s="32" t="s">
        <v>7693</v>
      </c>
      <c r="G4343" s="32" t="s">
        <v>25</v>
      </c>
      <c r="H4343" s="32" t="s">
        <v>26</v>
      </c>
      <c r="I4343" s="32" t="s">
        <v>2006</v>
      </c>
      <c r="J4343" s="35">
        <v>0</v>
      </c>
      <c r="K4343" s="35">
        <v>0</v>
      </c>
      <c r="L4343" s="35">
        <v>14.25</v>
      </c>
      <c r="M4343" s="35">
        <v>0</v>
      </c>
      <c r="N4343" s="32" t="s">
        <v>19</v>
      </c>
      <c r="O4343" s="32" t="s">
        <v>41</v>
      </c>
      <c r="P4343" s="32">
        <v>1</v>
      </c>
      <c r="Q4343" s="32" t="s">
        <v>7694</v>
      </c>
    </row>
    <row r="4344" spans="1:17" x14ac:dyDescent="0.25">
      <c r="A4344" s="57">
        <v>42264.605237187498</v>
      </c>
      <c r="B4344" s="32" t="s">
        <v>4333</v>
      </c>
      <c r="C4344" s="32" t="s">
        <v>335</v>
      </c>
      <c r="D4344" s="32" t="s">
        <v>334</v>
      </c>
      <c r="E4344" s="32" t="s">
        <v>7692</v>
      </c>
      <c r="F4344" s="32" t="s">
        <v>7693</v>
      </c>
      <c r="G4344" s="32" t="s">
        <v>367</v>
      </c>
      <c r="H4344" s="32" t="s">
        <v>366</v>
      </c>
      <c r="I4344" s="32" t="s">
        <v>2006</v>
      </c>
      <c r="J4344" s="35">
        <v>0</v>
      </c>
      <c r="K4344" s="35">
        <v>0</v>
      </c>
      <c r="L4344" s="35">
        <v>0</v>
      </c>
      <c r="M4344" s="35">
        <v>0</v>
      </c>
      <c r="N4344" s="32" t="s">
        <v>19</v>
      </c>
      <c r="O4344" s="32" t="s">
        <v>41</v>
      </c>
      <c r="P4344" s="32">
        <v>1</v>
      </c>
      <c r="Q4344" s="32" t="s">
        <v>7694</v>
      </c>
    </row>
    <row r="4345" spans="1:17" x14ac:dyDescent="0.25">
      <c r="A4345" s="57">
        <v>42264.605237187498</v>
      </c>
      <c r="B4345" s="32" t="s">
        <v>4333</v>
      </c>
      <c r="C4345" s="32" t="s">
        <v>335</v>
      </c>
      <c r="D4345" s="32" t="s">
        <v>334</v>
      </c>
      <c r="E4345" s="32" t="s">
        <v>7692</v>
      </c>
      <c r="F4345" s="32" t="s">
        <v>7693</v>
      </c>
      <c r="G4345" s="32" t="s">
        <v>367</v>
      </c>
      <c r="H4345" s="32" t="s">
        <v>366</v>
      </c>
      <c r="I4345" s="32" t="s">
        <v>2006</v>
      </c>
      <c r="J4345" s="35">
        <v>0</v>
      </c>
      <c r="K4345" s="35">
        <v>0</v>
      </c>
      <c r="L4345" s="35">
        <v>14.25</v>
      </c>
      <c r="M4345" s="35">
        <v>0</v>
      </c>
      <c r="N4345" s="32" t="s">
        <v>19</v>
      </c>
      <c r="O4345" s="32" t="s">
        <v>41</v>
      </c>
      <c r="P4345" s="32">
        <v>1</v>
      </c>
      <c r="Q4345" s="32" t="s">
        <v>7694</v>
      </c>
    </row>
    <row r="4346" spans="1:17" x14ac:dyDescent="0.25">
      <c r="A4346" s="57">
        <v>42264.605237187498</v>
      </c>
      <c r="B4346" s="32" t="s">
        <v>4333</v>
      </c>
      <c r="C4346" s="32" t="s">
        <v>335</v>
      </c>
      <c r="D4346" s="32" t="s">
        <v>334</v>
      </c>
      <c r="E4346" s="32" t="s">
        <v>7692</v>
      </c>
      <c r="F4346" s="32" t="s">
        <v>7693</v>
      </c>
      <c r="G4346" s="32" t="s">
        <v>367</v>
      </c>
      <c r="H4346" s="32" t="s">
        <v>366</v>
      </c>
      <c r="I4346" s="32" t="s">
        <v>2006</v>
      </c>
      <c r="J4346" s="35">
        <v>0</v>
      </c>
      <c r="K4346" s="35">
        <v>0</v>
      </c>
      <c r="L4346" s="35">
        <v>14.25</v>
      </c>
      <c r="M4346" s="35">
        <v>0</v>
      </c>
      <c r="N4346" s="32" t="s">
        <v>19</v>
      </c>
      <c r="O4346" s="32" t="s">
        <v>41</v>
      </c>
      <c r="P4346" s="32">
        <v>1</v>
      </c>
      <c r="Q4346" s="32" t="s">
        <v>7694</v>
      </c>
    </row>
    <row r="4347" spans="1:17" x14ac:dyDescent="0.25">
      <c r="A4347" s="57">
        <v>42264.605237187498</v>
      </c>
      <c r="B4347" s="32" t="s">
        <v>4333</v>
      </c>
      <c r="C4347" s="32" t="s">
        <v>335</v>
      </c>
      <c r="D4347" s="32" t="s">
        <v>334</v>
      </c>
      <c r="E4347" s="32" t="s">
        <v>7692</v>
      </c>
      <c r="F4347" s="32" t="s">
        <v>7693</v>
      </c>
      <c r="G4347" s="32" t="s">
        <v>367</v>
      </c>
      <c r="H4347" s="32" t="s">
        <v>366</v>
      </c>
      <c r="I4347" s="32" t="s">
        <v>2006</v>
      </c>
      <c r="J4347" s="35">
        <v>0</v>
      </c>
      <c r="K4347" s="35">
        <v>0</v>
      </c>
      <c r="L4347" s="35">
        <v>14.25</v>
      </c>
      <c r="M4347" s="35">
        <v>0</v>
      </c>
      <c r="N4347" s="32" t="s">
        <v>19</v>
      </c>
      <c r="O4347" s="32" t="s">
        <v>41</v>
      </c>
      <c r="P4347" s="32">
        <v>1</v>
      </c>
      <c r="Q4347" s="32" t="s">
        <v>7694</v>
      </c>
    </row>
    <row r="4348" spans="1:17" x14ac:dyDescent="0.25">
      <c r="A4348" s="57">
        <v>42264.605237187498</v>
      </c>
      <c r="B4348" s="32" t="s">
        <v>4333</v>
      </c>
      <c r="C4348" s="32" t="s">
        <v>335</v>
      </c>
      <c r="D4348" s="32" t="s">
        <v>334</v>
      </c>
      <c r="E4348" s="32" t="s">
        <v>7692</v>
      </c>
      <c r="F4348" s="32" t="s">
        <v>7693</v>
      </c>
      <c r="G4348" s="32" t="s">
        <v>367</v>
      </c>
      <c r="H4348" s="32" t="s">
        <v>366</v>
      </c>
      <c r="I4348" s="32" t="s">
        <v>2006</v>
      </c>
      <c r="J4348" s="35">
        <v>0</v>
      </c>
      <c r="K4348" s="35">
        <v>0</v>
      </c>
      <c r="L4348" s="35">
        <v>14.25</v>
      </c>
      <c r="M4348" s="35">
        <v>0</v>
      </c>
      <c r="N4348" s="32" t="s">
        <v>19</v>
      </c>
      <c r="O4348" s="32" t="s">
        <v>41</v>
      </c>
      <c r="P4348" s="32">
        <v>1</v>
      </c>
      <c r="Q4348" s="32" t="s">
        <v>7694</v>
      </c>
    </row>
    <row r="4349" spans="1:17" x14ac:dyDescent="0.25">
      <c r="A4349" s="57">
        <v>42264.605237187498</v>
      </c>
      <c r="B4349" s="32" t="s">
        <v>4333</v>
      </c>
      <c r="C4349" s="32" t="s">
        <v>335</v>
      </c>
      <c r="D4349" s="32" t="s">
        <v>334</v>
      </c>
      <c r="E4349" s="32" t="s">
        <v>7692</v>
      </c>
      <c r="F4349" s="32" t="s">
        <v>7693</v>
      </c>
      <c r="G4349" s="32" t="s">
        <v>367</v>
      </c>
      <c r="H4349" s="32" t="s">
        <v>366</v>
      </c>
      <c r="I4349" s="32" t="s">
        <v>2006</v>
      </c>
      <c r="J4349" s="35">
        <v>0</v>
      </c>
      <c r="K4349" s="35">
        <v>0</v>
      </c>
      <c r="L4349" s="35">
        <v>14.25</v>
      </c>
      <c r="M4349" s="35">
        <v>0</v>
      </c>
      <c r="N4349" s="32" t="s">
        <v>19</v>
      </c>
      <c r="O4349" s="32" t="s">
        <v>41</v>
      </c>
      <c r="P4349" s="32">
        <v>1</v>
      </c>
      <c r="Q4349" s="32" t="s">
        <v>7694</v>
      </c>
    </row>
    <row r="4350" spans="1:17" x14ac:dyDescent="0.25">
      <c r="A4350" s="57">
        <v>42264.605237187498</v>
      </c>
      <c r="B4350" s="32" t="s">
        <v>4333</v>
      </c>
      <c r="C4350" s="32" t="s">
        <v>335</v>
      </c>
      <c r="D4350" s="32" t="s">
        <v>334</v>
      </c>
      <c r="E4350" s="32" t="s">
        <v>7692</v>
      </c>
      <c r="F4350" s="32" t="s">
        <v>7693</v>
      </c>
      <c r="G4350" s="32" t="s">
        <v>367</v>
      </c>
      <c r="H4350" s="32" t="s">
        <v>366</v>
      </c>
      <c r="I4350" s="32" t="s">
        <v>2006</v>
      </c>
      <c r="J4350" s="35">
        <v>0</v>
      </c>
      <c r="K4350" s="35">
        <v>0</v>
      </c>
      <c r="L4350" s="35">
        <v>14.25</v>
      </c>
      <c r="M4350" s="35">
        <v>0</v>
      </c>
      <c r="N4350" s="32" t="s">
        <v>19</v>
      </c>
      <c r="O4350" s="32" t="s">
        <v>41</v>
      </c>
      <c r="P4350" s="32">
        <v>1</v>
      </c>
      <c r="Q4350" s="32" t="s">
        <v>7694</v>
      </c>
    </row>
    <row r="4351" spans="1:17" x14ac:dyDescent="0.25">
      <c r="A4351" s="57">
        <v>42264.605237187498</v>
      </c>
      <c r="B4351" s="32" t="s">
        <v>4333</v>
      </c>
      <c r="C4351" s="32" t="s">
        <v>335</v>
      </c>
      <c r="D4351" s="32" t="s">
        <v>334</v>
      </c>
      <c r="E4351" s="32" t="s">
        <v>7692</v>
      </c>
      <c r="F4351" s="32" t="s">
        <v>7693</v>
      </c>
      <c r="G4351" s="32" t="s">
        <v>367</v>
      </c>
      <c r="H4351" s="32" t="s">
        <v>366</v>
      </c>
      <c r="I4351" s="32" t="s">
        <v>2006</v>
      </c>
      <c r="J4351" s="35">
        <v>0</v>
      </c>
      <c r="K4351" s="35">
        <v>0</v>
      </c>
      <c r="L4351" s="35">
        <v>14.25</v>
      </c>
      <c r="M4351" s="35">
        <v>0</v>
      </c>
      <c r="N4351" s="32" t="s">
        <v>19</v>
      </c>
      <c r="O4351" s="32" t="s">
        <v>41</v>
      </c>
      <c r="P4351" s="32">
        <v>1</v>
      </c>
      <c r="Q4351" s="32" t="s">
        <v>7694</v>
      </c>
    </row>
    <row r="4352" spans="1:17" x14ac:dyDescent="0.25">
      <c r="A4352" s="57">
        <v>42264.605237187498</v>
      </c>
      <c r="B4352" s="32" t="s">
        <v>4333</v>
      </c>
      <c r="C4352" s="32" t="s">
        <v>335</v>
      </c>
      <c r="D4352" s="32" t="s">
        <v>334</v>
      </c>
      <c r="E4352" s="32" t="s">
        <v>7692</v>
      </c>
      <c r="F4352" s="32" t="s">
        <v>7693</v>
      </c>
      <c r="G4352" s="32" t="s">
        <v>367</v>
      </c>
      <c r="H4352" s="32" t="s">
        <v>366</v>
      </c>
      <c r="I4352" s="32" t="s">
        <v>2006</v>
      </c>
      <c r="J4352" s="35">
        <v>0</v>
      </c>
      <c r="K4352" s="35">
        <v>0</v>
      </c>
      <c r="L4352" s="35">
        <v>14.25</v>
      </c>
      <c r="M4352" s="35">
        <v>0</v>
      </c>
      <c r="N4352" s="32" t="s">
        <v>19</v>
      </c>
      <c r="O4352" s="32" t="s">
        <v>41</v>
      </c>
      <c r="P4352" s="32">
        <v>1</v>
      </c>
      <c r="Q4352" s="32" t="s">
        <v>7694</v>
      </c>
    </row>
    <row r="4353" spans="1:17" x14ac:dyDescent="0.25">
      <c r="A4353" s="57">
        <v>42264.605237187498</v>
      </c>
      <c r="B4353" s="32" t="s">
        <v>4333</v>
      </c>
      <c r="C4353" s="32" t="s">
        <v>335</v>
      </c>
      <c r="D4353" s="32" t="s">
        <v>334</v>
      </c>
      <c r="E4353" s="32" t="s">
        <v>7692</v>
      </c>
      <c r="F4353" s="32" t="s">
        <v>7693</v>
      </c>
      <c r="G4353" s="32" t="s">
        <v>367</v>
      </c>
      <c r="H4353" s="32" t="s">
        <v>366</v>
      </c>
      <c r="I4353" s="32" t="s">
        <v>2006</v>
      </c>
      <c r="J4353" s="35">
        <v>0</v>
      </c>
      <c r="K4353" s="35">
        <v>0</v>
      </c>
      <c r="L4353" s="35">
        <v>14.25</v>
      </c>
      <c r="M4353" s="35">
        <v>0</v>
      </c>
      <c r="N4353" s="32" t="s">
        <v>19</v>
      </c>
      <c r="O4353" s="32" t="s">
        <v>41</v>
      </c>
      <c r="P4353" s="32">
        <v>1</v>
      </c>
      <c r="Q4353" s="32" t="s">
        <v>7694</v>
      </c>
    </row>
    <row r="4354" spans="1:17" x14ac:dyDescent="0.25">
      <c r="A4354" s="57">
        <v>42264.605237187498</v>
      </c>
      <c r="B4354" s="32" t="s">
        <v>4333</v>
      </c>
      <c r="C4354" s="32" t="s">
        <v>335</v>
      </c>
      <c r="D4354" s="32" t="s">
        <v>334</v>
      </c>
      <c r="E4354" s="32" t="s">
        <v>7692</v>
      </c>
      <c r="F4354" s="32" t="s">
        <v>7693</v>
      </c>
      <c r="G4354" s="32" t="s">
        <v>367</v>
      </c>
      <c r="H4354" s="32" t="s">
        <v>366</v>
      </c>
      <c r="I4354" s="32" t="s">
        <v>2006</v>
      </c>
      <c r="J4354" s="35">
        <v>0</v>
      </c>
      <c r="K4354" s="35">
        <v>0</v>
      </c>
      <c r="L4354" s="35">
        <v>14.25</v>
      </c>
      <c r="M4354" s="35">
        <v>0</v>
      </c>
      <c r="N4354" s="32" t="s">
        <v>19</v>
      </c>
      <c r="O4354" s="32" t="s">
        <v>41</v>
      </c>
      <c r="P4354" s="32">
        <v>1</v>
      </c>
      <c r="Q4354" s="32" t="s">
        <v>7694</v>
      </c>
    </row>
    <row r="4355" spans="1:17" x14ac:dyDescent="0.25">
      <c r="A4355" s="57">
        <v>42264.605237187498</v>
      </c>
      <c r="B4355" s="32" t="s">
        <v>4333</v>
      </c>
      <c r="C4355" s="32" t="s">
        <v>335</v>
      </c>
      <c r="D4355" s="32" t="s">
        <v>334</v>
      </c>
      <c r="E4355" s="32" t="s">
        <v>7692</v>
      </c>
      <c r="F4355" s="32" t="s">
        <v>7693</v>
      </c>
      <c r="G4355" s="32" t="s">
        <v>367</v>
      </c>
      <c r="H4355" s="32" t="s">
        <v>366</v>
      </c>
      <c r="I4355" s="32" t="s">
        <v>2006</v>
      </c>
      <c r="J4355" s="35">
        <v>0</v>
      </c>
      <c r="K4355" s="35">
        <v>0</v>
      </c>
      <c r="L4355" s="35">
        <v>14.25</v>
      </c>
      <c r="M4355" s="35">
        <v>0</v>
      </c>
      <c r="N4355" s="32" t="s">
        <v>19</v>
      </c>
      <c r="O4355" s="32" t="s">
        <v>41</v>
      </c>
      <c r="P4355" s="32">
        <v>1</v>
      </c>
      <c r="Q4355" s="32" t="s">
        <v>7694</v>
      </c>
    </row>
    <row r="4356" spans="1:17" x14ac:dyDescent="0.25">
      <c r="A4356" s="57">
        <v>42264.605237187498</v>
      </c>
      <c r="B4356" s="32" t="s">
        <v>4333</v>
      </c>
      <c r="C4356" s="32" t="s">
        <v>335</v>
      </c>
      <c r="D4356" s="32" t="s">
        <v>334</v>
      </c>
      <c r="E4356" s="32" t="s">
        <v>7692</v>
      </c>
      <c r="F4356" s="32" t="s">
        <v>7693</v>
      </c>
      <c r="G4356" s="32" t="s">
        <v>367</v>
      </c>
      <c r="H4356" s="32" t="s">
        <v>366</v>
      </c>
      <c r="I4356" s="32" t="s">
        <v>2006</v>
      </c>
      <c r="J4356" s="35">
        <v>0</v>
      </c>
      <c r="K4356" s="35">
        <v>0</v>
      </c>
      <c r="L4356" s="35">
        <v>14.25</v>
      </c>
      <c r="M4356" s="35">
        <v>0</v>
      </c>
      <c r="N4356" s="32" t="s">
        <v>19</v>
      </c>
      <c r="O4356" s="32" t="s">
        <v>41</v>
      </c>
      <c r="P4356" s="32">
        <v>1</v>
      </c>
      <c r="Q4356" s="32" t="s">
        <v>7694</v>
      </c>
    </row>
    <row r="4357" spans="1:17" x14ac:dyDescent="0.25">
      <c r="A4357" s="57">
        <v>42264.605237187498</v>
      </c>
      <c r="B4357" s="32" t="s">
        <v>4333</v>
      </c>
      <c r="C4357" s="32" t="s">
        <v>335</v>
      </c>
      <c r="D4357" s="32" t="s">
        <v>334</v>
      </c>
      <c r="E4357" s="32" t="s">
        <v>7692</v>
      </c>
      <c r="F4357" s="32" t="s">
        <v>7693</v>
      </c>
      <c r="G4357" s="32" t="s">
        <v>367</v>
      </c>
      <c r="H4357" s="32" t="s">
        <v>366</v>
      </c>
      <c r="I4357" s="32" t="s">
        <v>2006</v>
      </c>
      <c r="J4357" s="35">
        <v>0</v>
      </c>
      <c r="K4357" s="35">
        <v>0</v>
      </c>
      <c r="L4357" s="35">
        <v>14.25</v>
      </c>
      <c r="M4357" s="35">
        <v>0</v>
      </c>
      <c r="N4357" s="32" t="s">
        <v>19</v>
      </c>
      <c r="O4357" s="32" t="s">
        <v>41</v>
      </c>
      <c r="P4357" s="32">
        <v>1</v>
      </c>
      <c r="Q4357" s="32" t="s">
        <v>7694</v>
      </c>
    </row>
    <row r="4358" spans="1:17" x14ac:dyDescent="0.25">
      <c r="A4358" s="57">
        <v>42264.605237187498</v>
      </c>
      <c r="B4358" s="32" t="s">
        <v>4333</v>
      </c>
      <c r="C4358" s="32" t="s">
        <v>335</v>
      </c>
      <c r="D4358" s="32" t="s">
        <v>334</v>
      </c>
      <c r="E4358" s="32" t="s">
        <v>7692</v>
      </c>
      <c r="F4358" s="32" t="s">
        <v>7693</v>
      </c>
      <c r="G4358" s="32" t="s">
        <v>367</v>
      </c>
      <c r="H4358" s="32" t="s">
        <v>366</v>
      </c>
      <c r="I4358" s="32" t="s">
        <v>2006</v>
      </c>
      <c r="J4358" s="35">
        <v>0</v>
      </c>
      <c r="K4358" s="35">
        <v>0</v>
      </c>
      <c r="L4358" s="35">
        <v>14.25</v>
      </c>
      <c r="M4358" s="35">
        <v>0</v>
      </c>
      <c r="N4358" s="32" t="s">
        <v>19</v>
      </c>
      <c r="O4358" s="32" t="s">
        <v>41</v>
      </c>
      <c r="P4358" s="32">
        <v>1</v>
      </c>
      <c r="Q4358" s="32" t="s">
        <v>7694</v>
      </c>
    </row>
    <row r="4359" spans="1:17" x14ac:dyDescent="0.25">
      <c r="A4359" s="57">
        <v>42264.606588854163</v>
      </c>
      <c r="B4359" s="32" t="s">
        <v>280</v>
      </c>
      <c r="C4359" s="32" t="s">
        <v>7695</v>
      </c>
      <c r="D4359" s="32" t="s">
        <v>7696</v>
      </c>
      <c r="E4359" s="32" t="s">
        <v>5848</v>
      </c>
      <c r="F4359" s="32" t="s">
        <v>7697</v>
      </c>
      <c r="G4359" s="32" t="s">
        <v>390</v>
      </c>
      <c r="H4359" s="32" t="s">
        <v>389</v>
      </c>
      <c r="I4359" s="32" t="s">
        <v>2050</v>
      </c>
      <c r="J4359" s="35">
        <v>0</v>
      </c>
      <c r="K4359" s="35">
        <v>0</v>
      </c>
      <c r="L4359" s="35">
        <v>0</v>
      </c>
      <c r="M4359" s="35">
        <v>0</v>
      </c>
      <c r="N4359" s="32" t="s">
        <v>17</v>
      </c>
      <c r="O4359" s="32" t="s">
        <v>41</v>
      </c>
      <c r="P4359" s="32">
        <v>1</v>
      </c>
      <c r="Q4359" s="32" t="s">
        <v>5848</v>
      </c>
    </row>
    <row r="4360" spans="1:17" x14ac:dyDescent="0.25">
      <c r="A4360" s="57">
        <v>42264.606588854163</v>
      </c>
      <c r="B4360" s="32" t="s">
        <v>280</v>
      </c>
      <c r="C4360" s="32" t="s">
        <v>7695</v>
      </c>
      <c r="D4360" s="32" t="s">
        <v>7696</v>
      </c>
      <c r="E4360" s="32" t="s">
        <v>5848</v>
      </c>
      <c r="F4360" s="32" t="s">
        <v>7697</v>
      </c>
      <c r="G4360" s="32" t="s">
        <v>390</v>
      </c>
      <c r="H4360" s="32" t="s">
        <v>389</v>
      </c>
      <c r="I4360" s="32" t="s">
        <v>2050</v>
      </c>
      <c r="J4360" s="35">
        <v>0</v>
      </c>
      <c r="K4360" s="35">
        <v>0</v>
      </c>
      <c r="L4360" s="35">
        <v>0</v>
      </c>
      <c r="M4360" s="35">
        <v>0</v>
      </c>
      <c r="N4360" s="32" t="s">
        <v>17</v>
      </c>
      <c r="O4360" s="32" t="s">
        <v>41</v>
      </c>
      <c r="P4360" s="32">
        <v>1</v>
      </c>
      <c r="Q4360" s="32" t="s">
        <v>5848</v>
      </c>
    </row>
    <row r="4361" spans="1:17" x14ac:dyDescent="0.25">
      <c r="A4361" s="57">
        <v>42264.609031284723</v>
      </c>
      <c r="B4361" s="32" t="s">
        <v>4333</v>
      </c>
      <c r="C4361" s="32" t="s">
        <v>335</v>
      </c>
      <c r="D4361" s="32" t="s">
        <v>334</v>
      </c>
      <c r="E4361" s="32" t="s">
        <v>7698</v>
      </c>
      <c r="F4361" s="32" t="s">
        <v>7699</v>
      </c>
      <c r="G4361" s="32" t="s">
        <v>25</v>
      </c>
      <c r="H4361" s="32" t="s">
        <v>26</v>
      </c>
      <c r="I4361" s="32" t="s">
        <v>2006</v>
      </c>
      <c r="J4361" s="35">
        <v>0</v>
      </c>
      <c r="K4361" s="35">
        <v>0</v>
      </c>
      <c r="L4361" s="35">
        <v>0</v>
      </c>
      <c r="M4361" s="35">
        <v>0</v>
      </c>
      <c r="N4361" s="32" t="s">
        <v>19</v>
      </c>
      <c r="O4361" s="32" t="s">
        <v>41</v>
      </c>
      <c r="P4361" s="32">
        <v>1</v>
      </c>
      <c r="Q4361" s="32" t="s">
        <v>7700</v>
      </c>
    </row>
    <row r="4362" spans="1:17" x14ac:dyDescent="0.25">
      <c r="A4362" s="57">
        <v>42264.609031284723</v>
      </c>
      <c r="B4362" s="32" t="s">
        <v>4333</v>
      </c>
      <c r="C4362" s="32" t="s">
        <v>335</v>
      </c>
      <c r="D4362" s="32" t="s">
        <v>334</v>
      </c>
      <c r="E4362" s="32" t="s">
        <v>7698</v>
      </c>
      <c r="F4362" s="32" t="s">
        <v>7699</v>
      </c>
      <c r="G4362" s="32" t="s">
        <v>367</v>
      </c>
      <c r="H4362" s="32" t="s">
        <v>366</v>
      </c>
      <c r="I4362" s="32" t="s">
        <v>2006</v>
      </c>
      <c r="J4362" s="35">
        <v>0</v>
      </c>
      <c r="K4362" s="35">
        <v>0</v>
      </c>
      <c r="L4362" s="35">
        <v>0</v>
      </c>
      <c r="M4362" s="35">
        <v>0</v>
      </c>
      <c r="N4362" s="32" t="s">
        <v>19</v>
      </c>
      <c r="O4362" s="32" t="s">
        <v>41</v>
      </c>
      <c r="P4362" s="32">
        <v>1</v>
      </c>
      <c r="Q4362" s="32" t="s">
        <v>7700</v>
      </c>
    </row>
    <row r="4363" spans="1:17" x14ac:dyDescent="0.25">
      <c r="A4363" s="57">
        <v>42264.610721377314</v>
      </c>
      <c r="B4363" s="32" t="s">
        <v>4333</v>
      </c>
      <c r="C4363" s="32" t="s">
        <v>335</v>
      </c>
      <c r="D4363" s="32" t="s">
        <v>334</v>
      </c>
      <c r="E4363" s="32" t="s">
        <v>7701</v>
      </c>
      <c r="F4363" s="32" t="s">
        <v>7702</v>
      </c>
      <c r="G4363" s="32" t="s">
        <v>25</v>
      </c>
      <c r="H4363" s="32" t="s">
        <v>26</v>
      </c>
      <c r="I4363" s="32" t="s">
        <v>2006</v>
      </c>
      <c r="J4363" s="35">
        <v>0</v>
      </c>
      <c r="K4363" s="35">
        <v>0</v>
      </c>
      <c r="L4363" s="35">
        <v>0</v>
      </c>
      <c r="M4363" s="35">
        <v>0</v>
      </c>
      <c r="N4363" s="32" t="s">
        <v>19</v>
      </c>
      <c r="O4363" s="32" t="s">
        <v>41</v>
      </c>
      <c r="P4363" s="32">
        <v>1</v>
      </c>
      <c r="Q4363" s="32" t="s">
        <v>7703</v>
      </c>
    </row>
    <row r="4364" spans="1:17" x14ac:dyDescent="0.25">
      <c r="A4364" s="57">
        <v>42264.610721377314</v>
      </c>
      <c r="B4364" s="32" t="s">
        <v>4333</v>
      </c>
      <c r="C4364" s="32" t="s">
        <v>335</v>
      </c>
      <c r="D4364" s="32" t="s">
        <v>334</v>
      </c>
      <c r="E4364" s="32" t="s">
        <v>7701</v>
      </c>
      <c r="F4364" s="32" t="s">
        <v>7702</v>
      </c>
      <c r="G4364" s="32" t="s">
        <v>367</v>
      </c>
      <c r="H4364" s="32" t="s">
        <v>366</v>
      </c>
      <c r="I4364" s="32" t="s">
        <v>2006</v>
      </c>
      <c r="J4364" s="35">
        <v>0</v>
      </c>
      <c r="K4364" s="35">
        <v>0</v>
      </c>
      <c r="L4364" s="35">
        <v>0</v>
      </c>
      <c r="M4364" s="35">
        <v>0</v>
      </c>
      <c r="N4364" s="32" t="s">
        <v>19</v>
      </c>
      <c r="O4364" s="32" t="s">
        <v>41</v>
      </c>
      <c r="P4364" s="32">
        <v>1</v>
      </c>
      <c r="Q4364" s="32" t="s">
        <v>7703</v>
      </c>
    </row>
    <row r="4365" spans="1:17" x14ac:dyDescent="0.25">
      <c r="A4365" s="57">
        <v>42264.611219247687</v>
      </c>
      <c r="B4365" s="32"/>
      <c r="C4365" s="32" t="s">
        <v>2092</v>
      </c>
      <c r="D4365" s="32" t="s">
        <v>334</v>
      </c>
      <c r="E4365" s="32" t="s">
        <v>7704</v>
      </c>
      <c r="F4365" s="32" t="s">
        <v>7705</v>
      </c>
      <c r="G4365" s="32" t="s">
        <v>58</v>
      </c>
      <c r="H4365" s="32" t="s">
        <v>59</v>
      </c>
      <c r="I4365" s="32" t="s">
        <v>2006</v>
      </c>
      <c r="J4365" s="35">
        <v>0</v>
      </c>
      <c r="K4365" s="35">
        <v>0</v>
      </c>
      <c r="L4365" s="35">
        <v>0</v>
      </c>
      <c r="M4365" s="35">
        <v>0</v>
      </c>
      <c r="N4365" s="32" t="s">
        <v>19</v>
      </c>
      <c r="O4365" s="32" t="s">
        <v>322</v>
      </c>
      <c r="P4365" s="32">
        <v>0</v>
      </c>
      <c r="Q4365" s="32"/>
    </row>
    <row r="4366" spans="1:17" x14ac:dyDescent="0.25">
      <c r="A4366" s="57">
        <v>42264.614081944441</v>
      </c>
      <c r="B4366" s="32" t="s">
        <v>4333</v>
      </c>
      <c r="C4366" s="32" t="s">
        <v>335</v>
      </c>
      <c r="D4366" s="32" t="s">
        <v>334</v>
      </c>
      <c r="E4366" s="32" t="s">
        <v>7706</v>
      </c>
      <c r="F4366" s="32" t="s">
        <v>7707</v>
      </c>
      <c r="G4366" s="32" t="s">
        <v>25</v>
      </c>
      <c r="H4366" s="32" t="s">
        <v>26</v>
      </c>
      <c r="I4366" s="32" t="s">
        <v>2006</v>
      </c>
      <c r="J4366" s="35">
        <v>0</v>
      </c>
      <c r="K4366" s="35">
        <v>0</v>
      </c>
      <c r="L4366" s="35">
        <v>0</v>
      </c>
      <c r="M4366" s="35">
        <v>0</v>
      </c>
      <c r="N4366" s="32" t="s">
        <v>19</v>
      </c>
      <c r="O4366" s="32" t="s">
        <v>41</v>
      </c>
      <c r="P4366" s="32">
        <v>1</v>
      </c>
      <c r="Q4366" s="32" t="s">
        <v>7708</v>
      </c>
    </row>
    <row r="4367" spans="1:17" x14ac:dyDescent="0.25">
      <c r="A4367" s="57">
        <v>42264.614081944441</v>
      </c>
      <c r="B4367" s="32" t="s">
        <v>4333</v>
      </c>
      <c r="C4367" s="32" t="s">
        <v>335</v>
      </c>
      <c r="D4367" s="32" t="s">
        <v>334</v>
      </c>
      <c r="E4367" s="32" t="s">
        <v>7706</v>
      </c>
      <c r="F4367" s="32" t="s">
        <v>7707</v>
      </c>
      <c r="G4367" s="32" t="s">
        <v>367</v>
      </c>
      <c r="H4367" s="32" t="s">
        <v>366</v>
      </c>
      <c r="I4367" s="32" t="s">
        <v>2006</v>
      </c>
      <c r="J4367" s="35">
        <v>0</v>
      </c>
      <c r="K4367" s="35">
        <v>0</v>
      </c>
      <c r="L4367" s="35">
        <v>0</v>
      </c>
      <c r="M4367" s="35">
        <v>0</v>
      </c>
      <c r="N4367" s="32" t="s">
        <v>19</v>
      </c>
      <c r="O4367" s="32" t="s">
        <v>41</v>
      </c>
      <c r="P4367" s="32">
        <v>1</v>
      </c>
      <c r="Q4367" s="32" t="s">
        <v>7708</v>
      </c>
    </row>
    <row r="4368" spans="1:17" x14ac:dyDescent="0.25">
      <c r="A4368" s="57">
        <v>42264.614476585652</v>
      </c>
      <c r="B4368" s="32"/>
      <c r="C4368" s="32" t="s">
        <v>741</v>
      </c>
      <c r="D4368" s="32" t="s">
        <v>334</v>
      </c>
      <c r="E4368" s="32" t="s">
        <v>7709</v>
      </c>
      <c r="F4368" s="32" t="s">
        <v>7710</v>
      </c>
      <c r="G4368" s="32" t="s">
        <v>58</v>
      </c>
      <c r="H4368" s="32" t="s">
        <v>59</v>
      </c>
      <c r="I4368" s="32" t="s">
        <v>2006</v>
      </c>
      <c r="J4368" s="35">
        <v>0</v>
      </c>
      <c r="K4368" s="35">
        <v>0</v>
      </c>
      <c r="L4368" s="35">
        <v>0</v>
      </c>
      <c r="M4368" s="35">
        <v>0</v>
      </c>
      <c r="N4368" s="32" t="s">
        <v>19</v>
      </c>
      <c r="O4368" s="32" t="s">
        <v>322</v>
      </c>
      <c r="P4368" s="32">
        <v>0</v>
      </c>
      <c r="Q4368" s="32"/>
    </row>
    <row r="4369" spans="1:17" x14ac:dyDescent="0.25">
      <c r="A4369" s="57">
        <v>42264.616385266207</v>
      </c>
      <c r="B4369" s="32" t="s">
        <v>4333</v>
      </c>
      <c r="C4369" s="32" t="s">
        <v>335</v>
      </c>
      <c r="D4369" s="32" t="s">
        <v>334</v>
      </c>
      <c r="E4369" s="32" t="s">
        <v>5912</v>
      </c>
      <c r="F4369" s="32" t="s">
        <v>7711</v>
      </c>
      <c r="G4369" s="32" t="s">
        <v>25</v>
      </c>
      <c r="H4369" s="32" t="s">
        <v>26</v>
      </c>
      <c r="I4369" s="32" t="s">
        <v>2006</v>
      </c>
      <c r="J4369" s="35">
        <v>0</v>
      </c>
      <c r="K4369" s="35">
        <v>0</v>
      </c>
      <c r="L4369" s="35">
        <v>14.25</v>
      </c>
      <c r="M4369" s="35">
        <v>0</v>
      </c>
      <c r="N4369" s="32" t="s">
        <v>19</v>
      </c>
      <c r="O4369" s="32" t="s">
        <v>41</v>
      </c>
      <c r="P4369" s="32">
        <v>1</v>
      </c>
      <c r="Q4369" s="32" t="s">
        <v>7712</v>
      </c>
    </row>
    <row r="4370" spans="1:17" x14ac:dyDescent="0.25">
      <c r="A4370" s="57">
        <v>42264.616385266207</v>
      </c>
      <c r="B4370" s="32" t="s">
        <v>4333</v>
      </c>
      <c r="C4370" s="32" t="s">
        <v>335</v>
      </c>
      <c r="D4370" s="32" t="s">
        <v>334</v>
      </c>
      <c r="E4370" s="32" t="s">
        <v>5912</v>
      </c>
      <c r="F4370" s="32" t="s">
        <v>7711</v>
      </c>
      <c r="G4370" s="32" t="s">
        <v>35</v>
      </c>
      <c r="H4370" s="32" t="s">
        <v>38</v>
      </c>
      <c r="I4370" s="32" t="s">
        <v>2006</v>
      </c>
      <c r="J4370" s="35">
        <v>0</v>
      </c>
      <c r="K4370" s="35">
        <v>0</v>
      </c>
      <c r="L4370" s="35">
        <v>0</v>
      </c>
      <c r="M4370" s="35">
        <v>11.8</v>
      </c>
      <c r="N4370" s="32" t="s">
        <v>19</v>
      </c>
      <c r="O4370" s="32" t="s">
        <v>41</v>
      </c>
      <c r="P4370" s="32">
        <v>1</v>
      </c>
      <c r="Q4370" s="32" t="s">
        <v>7712</v>
      </c>
    </row>
    <row r="4371" spans="1:17" x14ac:dyDescent="0.25">
      <c r="A4371" s="57">
        <v>42264.616385266207</v>
      </c>
      <c r="B4371" s="32" t="s">
        <v>4333</v>
      </c>
      <c r="C4371" s="32" t="s">
        <v>335</v>
      </c>
      <c r="D4371" s="32" t="s">
        <v>334</v>
      </c>
      <c r="E4371" s="32" t="s">
        <v>5912</v>
      </c>
      <c r="F4371" s="32" t="s">
        <v>7711</v>
      </c>
      <c r="G4371" s="32" t="s">
        <v>35</v>
      </c>
      <c r="H4371" s="32" t="s">
        <v>38</v>
      </c>
      <c r="I4371" s="32" t="s">
        <v>2006</v>
      </c>
      <c r="J4371" s="35">
        <v>0</v>
      </c>
      <c r="K4371" s="35">
        <v>0</v>
      </c>
      <c r="L4371" s="35">
        <v>0</v>
      </c>
      <c r="M4371" s="35">
        <v>12.55</v>
      </c>
      <c r="N4371" s="32" t="s">
        <v>19</v>
      </c>
      <c r="O4371" s="32" t="s">
        <v>41</v>
      </c>
      <c r="P4371" s="32">
        <v>1</v>
      </c>
      <c r="Q4371" s="32" t="s">
        <v>7712</v>
      </c>
    </row>
    <row r="4372" spans="1:17" x14ac:dyDescent="0.25">
      <c r="A4372" s="57">
        <v>42264.616385266207</v>
      </c>
      <c r="B4372" s="32" t="s">
        <v>4333</v>
      </c>
      <c r="C4372" s="32" t="s">
        <v>335</v>
      </c>
      <c r="D4372" s="32" t="s">
        <v>334</v>
      </c>
      <c r="E4372" s="32" t="s">
        <v>5912</v>
      </c>
      <c r="F4372" s="32" t="s">
        <v>7711</v>
      </c>
      <c r="G4372" s="32" t="s">
        <v>39</v>
      </c>
      <c r="H4372" s="32" t="s">
        <v>40</v>
      </c>
      <c r="I4372" s="32" t="s">
        <v>2006</v>
      </c>
      <c r="J4372" s="35">
        <v>0</v>
      </c>
      <c r="K4372" s="35">
        <v>0</v>
      </c>
      <c r="L4372" s="35">
        <v>174.29</v>
      </c>
      <c r="M4372" s="35">
        <v>0</v>
      </c>
      <c r="N4372" s="32" t="s">
        <v>19</v>
      </c>
      <c r="O4372" s="32" t="s">
        <v>41</v>
      </c>
      <c r="P4372" s="32">
        <v>1</v>
      </c>
      <c r="Q4372" s="32" t="s">
        <v>7712</v>
      </c>
    </row>
    <row r="4373" spans="1:17" x14ac:dyDescent="0.25">
      <c r="A4373" s="57">
        <v>42264.616385266207</v>
      </c>
      <c r="B4373" s="32" t="s">
        <v>4333</v>
      </c>
      <c r="C4373" s="32" t="s">
        <v>335</v>
      </c>
      <c r="D4373" s="32" t="s">
        <v>334</v>
      </c>
      <c r="E4373" s="32" t="s">
        <v>5912</v>
      </c>
      <c r="F4373" s="32" t="s">
        <v>7711</v>
      </c>
      <c r="G4373" s="32" t="s">
        <v>39</v>
      </c>
      <c r="H4373" s="32" t="s">
        <v>40</v>
      </c>
      <c r="I4373" s="32" t="s">
        <v>2006</v>
      </c>
      <c r="J4373" s="35">
        <v>0</v>
      </c>
      <c r="K4373" s="35">
        <v>0</v>
      </c>
      <c r="L4373" s="35">
        <v>0</v>
      </c>
      <c r="M4373" s="35">
        <v>0</v>
      </c>
      <c r="N4373" s="32" t="s">
        <v>19</v>
      </c>
      <c r="O4373" s="32" t="s">
        <v>41</v>
      </c>
      <c r="P4373" s="32">
        <v>1</v>
      </c>
      <c r="Q4373" s="32" t="s">
        <v>7712</v>
      </c>
    </row>
    <row r="4374" spans="1:17" x14ac:dyDescent="0.25">
      <c r="A4374" s="57">
        <v>42264.616385266207</v>
      </c>
      <c r="B4374" s="32" t="s">
        <v>4333</v>
      </c>
      <c r="C4374" s="32" t="s">
        <v>335</v>
      </c>
      <c r="D4374" s="32" t="s">
        <v>334</v>
      </c>
      <c r="E4374" s="32" t="s">
        <v>5912</v>
      </c>
      <c r="F4374" s="32" t="s">
        <v>7711</v>
      </c>
      <c r="G4374" s="32" t="s">
        <v>367</v>
      </c>
      <c r="H4374" s="32" t="s">
        <v>366</v>
      </c>
      <c r="I4374" s="32" t="s">
        <v>2006</v>
      </c>
      <c r="J4374" s="35">
        <v>0</v>
      </c>
      <c r="K4374" s="35">
        <v>0</v>
      </c>
      <c r="L4374" s="35">
        <v>14.25</v>
      </c>
      <c r="M4374" s="35">
        <v>0</v>
      </c>
      <c r="N4374" s="32" t="s">
        <v>19</v>
      </c>
      <c r="O4374" s="32" t="s">
        <v>41</v>
      </c>
      <c r="P4374" s="32">
        <v>1</v>
      </c>
      <c r="Q4374" s="32" t="s">
        <v>7712</v>
      </c>
    </row>
    <row r="4375" spans="1:17" x14ac:dyDescent="0.25">
      <c r="A4375" s="57">
        <v>42264.616385266207</v>
      </c>
      <c r="B4375" s="32" t="s">
        <v>4333</v>
      </c>
      <c r="C4375" s="32" t="s">
        <v>335</v>
      </c>
      <c r="D4375" s="32" t="s">
        <v>334</v>
      </c>
      <c r="E4375" s="32" t="s">
        <v>5912</v>
      </c>
      <c r="F4375" s="32" t="s">
        <v>7711</v>
      </c>
      <c r="G4375" s="32" t="s">
        <v>39</v>
      </c>
      <c r="H4375" s="32" t="s">
        <v>40</v>
      </c>
      <c r="I4375" s="32" t="s">
        <v>2006</v>
      </c>
      <c r="J4375" s="35">
        <v>0</v>
      </c>
      <c r="K4375" s="35">
        <v>0</v>
      </c>
      <c r="L4375" s="35">
        <v>0</v>
      </c>
      <c r="M4375" s="35">
        <v>0</v>
      </c>
      <c r="N4375" s="32" t="s">
        <v>19</v>
      </c>
      <c r="O4375" s="32" t="s">
        <v>41</v>
      </c>
      <c r="P4375" s="32">
        <v>1</v>
      </c>
      <c r="Q4375" s="32" t="s">
        <v>7712</v>
      </c>
    </row>
    <row r="4376" spans="1:17" x14ac:dyDescent="0.25">
      <c r="A4376" s="57">
        <v>42264.616385266207</v>
      </c>
      <c r="B4376" s="32" t="s">
        <v>4333</v>
      </c>
      <c r="C4376" s="32" t="s">
        <v>335</v>
      </c>
      <c r="D4376" s="32" t="s">
        <v>334</v>
      </c>
      <c r="E4376" s="32" t="s">
        <v>5912</v>
      </c>
      <c r="F4376" s="32" t="s">
        <v>7711</v>
      </c>
      <c r="G4376" s="32" t="s">
        <v>35</v>
      </c>
      <c r="H4376" s="32" t="s">
        <v>38</v>
      </c>
      <c r="I4376" s="32" t="s">
        <v>2006</v>
      </c>
      <c r="J4376" s="35">
        <v>0</v>
      </c>
      <c r="K4376" s="35">
        <v>0</v>
      </c>
      <c r="L4376" s="35">
        <v>0</v>
      </c>
      <c r="M4376" s="35">
        <v>23.75</v>
      </c>
      <c r="N4376" s="32" t="s">
        <v>19</v>
      </c>
      <c r="O4376" s="32" t="s">
        <v>41</v>
      </c>
      <c r="P4376" s="32">
        <v>1</v>
      </c>
      <c r="Q4376" s="32" t="s">
        <v>7712</v>
      </c>
    </row>
    <row r="4377" spans="1:17" x14ac:dyDescent="0.25">
      <c r="A4377" s="57">
        <v>42264.616402812499</v>
      </c>
      <c r="B4377" s="32"/>
      <c r="C4377" s="32" t="s">
        <v>454</v>
      </c>
      <c r="D4377" s="32" t="s">
        <v>334</v>
      </c>
      <c r="E4377" s="32" t="s">
        <v>7713</v>
      </c>
      <c r="F4377" s="32" t="s">
        <v>7714</v>
      </c>
      <c r="G4377" s="32" t="s">
        <v>58</v>
      </c>
      <c r="H4377" s="32" t="s">
        <v>59</v>
      </c>
      <c r="I4377" s="32" t="s">
        <v>2006</v>
      </c>
      <c r="J4377" s="35">
        <v>0</v>
      </c>
      <c r="K4377" s="35">
        <v>0</v>
      </c>
      <c r="L4377" s="35">
        <v>0</v>
      </c>
      <c r="M4377" s="35">
        <v>0</v>
      </c>
      <c r="N4377" s="32" t="s">
        <v>19</v>
      </c>
      <c r="O4377" s="32" t="s">
        <v>322</v>
      </c>
      <c r="P4377" s="32">
        <v>0</v>
      </c>
      <c r="Q4377" s="32"/>
    </row>
    <row r="4378" spans="1:17" x14ac:dyDescent="0.25">
      <c r="A4378" s="57">
        <v>42264.618191979163</v>
      </c>
      <c r="B4378" s="32"/>
      <c r="C4378" s="32" t="s">
        <v>454</v>
      </c>
      <c r="D4378" s="32" t="s">
        <v>334</v>
      </c>
      <c r="E4378" s="32" t="s">
        <v>7715</v>
      </c>
      <c r="F4378" s="32" t="s">
        <v>7716</v>
      </c>
      <c r="G4378" s="32" t="s">
        <v>58</v>
      </c>
      <c r="H4378" s="32" t="s">
        <v>59</v>
      </c>
      <c r="I4378" s="32" t="s">
        <v>2006</v>
      </c>
      <c r="J4378" s="35">
        <v>0</v>
      </c>
      <c r="K4378" s="35">
        <v>0</v>
      </c>
      <c r="L4378" s="35">
        <v>0</v>
      </c>
      <c r="M4378" s="35">
        <v>0</v>
      </c>
      <c r="N4378" s="32" t="s">
        <v>19</v>
      </c>
      <c r="O4378" s="32" t="s">
        <v>322</v>
      </c>
      <c r="P4378" s="32">
        <v>0</v>
      </c>
      <c r="Q4378" s="32"/>
    </row>
    <row r="4379" spans="1:17" x14ac:dyDescent="0.25">
      <c r="A4379" s="57">
        <v>42264.620638078704</v>
      </c>
      <c r="B4379" s="32" t="s">
        <v>4333</v>
      </c>
      <c r="C4379" s="32" t="s">
        <v>335</v>
      </c>
      <c r="D4379" s="32" t="s">
        <v>334</v>
      </c>
      <c r="E4379" s="32" t="s">
        <v>7717</v>
      </c>
      <c r="F4379" s="32" t="s">
        <v>7718</v>
      </c>
      <c r="G4379" s="32" t="s">
        <v>25</v>
      </c>
      <c r="H4379" s="32" t="s">
        <v>26</v>
      </c>
      <c r="I4379" s="32" t="s">
        <v>2006</v>
      </c>
      <c r="J4379" s="35">
        <v>0</v>
      </c>
      <c r="K4379" s="35">
        <v>0</v>
      </c>
      <c r="L4379" s="35">
        <v>14.25</v>
      </c>
      <c r="M4379" s="35">
        <v>0</v>
      </c>
      <c r="N4379" s="32" t="s">
        <v>19</v>
      </c>
      <c r="O4379" s="32" t="s">
        <v>41</v>
      </c>
      <c r="P4379" s="32">
        <v>1</v>
      </c>
      <c r="Q4379" s="32" t="s">
        <v>7719</v>
      </c>
    </row>
    <row r="4380" spans="1:17" x14ac:dyDescent="0.25">
      <c r="A4380" s="57">
        <v>42264.620638078704</v>
      </c>
      <c r="B4380" s="32" t="s">
        <v>4333</v>
      </c>
      <c r="C4380" s="32" t="s">
        <v>335</v>
      </c>
      <c r="D4380" s="32" t="s">
        <v>334</v>
      </c>
      <c r="E4380" s="32" t="s">
        <v>7717</v>
      </c>
      <c r="F4380" s="32" t="s">
        <v>7718</v>
      </c>
      <c r="G4380" s="32" t="s">
        <v>367</v>
      </c>
      <c r="H4380" s="32" t="s">
        <v>366</v>
      </c>
      <c r="I4380" s="32" t="s">
        <v>2006</v>
      </c>
      <c r="J4380" s="35">
        <v>0</v>
      </c>
      <c r="K4380" s="35">
        <v>0</v>
      </c>
      <c r="L4380" s="35">
        <v>0</v>
      </c>
      <c r="M4380" s="35">
        <v>0</v>
      </c>
      <c r="N4380" s="32" t="s">
        <v>19</v>
      </c>
      <c r="O4380" s="32" t="s">
        <v>41</v>
      </c>
      <c r="P4380" s="32">
        <v>1</v>
      </c>
      <c r="Q4380" s="32" t="s">
        <v>7719</v>
      </c>
    </row>
    <row r="4381" spans="1:17" x14ac:dyDescent="0.25">
      <c r="A4381" s="57">
        <v>42264.621711307867</v>
      </c>
      <c r="B4381" s="32" t="s">
        <v>4333</v>
      </c>
      <c r="C4381" s="32" t="s">
        <v>335</v>
      </c>
      <c r="D4381" s="32" t="s">
        <v>334</v>
      </c>
      <c r="E4381" s="32" t="s">
        <v>5866</v>
      </c>
      <c r="F4381" s="32" t="s">
        <v>7720</v>
      </c>
      <c r="G4381" s="32" t="s">
        <v>25</v>
      </c>
      <c r="H4381" s="32" t="s">
        <v>26</v>
      </c>
      <c r="I4381" s="32" t="s">
        <v>2006</v>
      </c>
      <c r="J4381" s="35">
        <v>0</v>
      </c>
      <c r="K4381" s="35">
        <v>0</v>
      </c>
      <c r="L4381" s="35">
        <v>0</v>
      </c>
      <c r="M4381" s="35">
        <v>0</v>
      </c>
      <c r="N4381" s="32" t="s">
        <v>19</v>
      </c>
      <c r="O4381" s="32" t="s">
        <v>41</v>
      </c>
      <c r="P4381" s="32">
        <v>1</v>
      </c>
      <c r="Q4381" s="32" t="s">
        <v>7721</v>
      </c>
    </row>
    <row r="4382" spans="1:17" x14ac:dyDescent="0.25">
      <c r="A4382" s="57">
        <v>42264.621711307867</v>
      </c>
      <c r="B4382" s="32" t="s">
        <v>4333</v>
      </c>
      <c r="C4382" s="32" t="s">
        <v>335</v>
      </c>
      <c r="D4382" s="32" t="s">
        <v>334</v>
      </c>
      <c r="E4382" s="32" t="s">
        <v>5866</v>
      </c>
      <c r="F4382" s="32" t="s">
        <v>7720</v>
      </c>
      <c r="G4382" s="32" t="s">
        <v>25</v>
      </c>
      <c r="H4382" s="32" t="s">
        <v>26</v>
      </c>
      <c r="I4382" s="32" t="s">
        <v>2006</v>
      </c>
      <c r="J4382" s="35">
        <v>0</v>
      </c>
      <c r="K4382" s="35">
        <v>0</v>
      </c>
      <c r="L4382" s="35">
        <v>0</v>
      </c>
      <c r="M4382" s="35">
        <v>0</v>
      </c>
      <c r="N4382" s="32" t="s">
        <v>19</v>
      </c>
      <c r="O4382" s="32" t="s">
        <v>41</v>
      </c>
      <c r="P4382" s="32">
        <v>1</v>
      </c>
      <c r="Q4382" s="32" t="s">
        <v>7721</v>
      </c>
    </row>
    <row r="4383" spans="1:17" x14ac:dyDescent="0.25">
      <c r="A4383" s="57">
        <v>42264.621711307867</v>
      </c>
      <c r="B4383" s="32" t="s">
        <v>4333</v>
      </c>
      <c r="C4383" s="32" t="s">
        <v>335</v>
      </c>
      <c r="D4383" s="32" t="s">
        <v>334</v>
      </c>
      <c r="E4383" s="32" t="s">
        <v>5866</v>
      </c>
      <c r="F4383" s="32" t="s">
        <v>7720</v>
      </c>
      <c r="G4383" s="32" t="s">
        <v>29</v>
      </c>
      <c r="H4383" s="32" t="s">
        <v>30</v>
      </c>
      <c r="I4383" s="32" t="s">
        <v>2006</v>
      </c>
      <c r="J4383" s="35">
        <v>0</v>
      </c>
      <c r="K4383" s="35">
        <v>0</v>
      </c>
      <c r="L4383" s="35">
        <v>0</v>
      </c>
      <c r="M4383" s="35">
        <v>2.14</v>
      </c>
      <c r="N4383" s="32" t="s">
        <v>19</v>
      </c>
      <c r="O4383" s="32" t="s">
        <v>41</v>
      </c>
      <c r="P4383" s="32">
        <v>1</v>
      </c>
      <c r="Q4383" s="32" t="s">
        <v>7721</v>
      </c>
    </row>
    <row r="4384" spans="1:17" x14ac:dyDescent="0.25">
      <c r="A4384" s="57">
        <v>42264.621837847226</v>
      </c>
      <c r="B4384" s="32" t="s">
        <v>4333</v>
      </c>
      <c r="C4384" s="32" t="s">
        <v>335</v>
      </c>
      <c r="D4384" s="32" t="s">
        <v>334</v>
      </c>
      <c r="E4384" s="32" t="s">
        <v>7722</v>
      </c>
      <c r="F4384" s="32" t="s">
        <v>7723</v>
      </c>
      <c r="G4384" s="32" t="s">
        <v>25</v>
      </c>
      <c r="H4384" s="32" t="s">
        <v>26</v>
      </c>
      <c r="I4384" s="32" t="s">
        <v>2006</v>
      </c>
      <c r="J4384" s="35">
        <v>0</v>
      </c>
      <c r="K4384" s="35">
        <v>0</v>
      </c>
      <c r="L4384" s="35">
        <v>14.25</v>
      </c>
      <c r="M4384" s="35">
        <v>0</v>
      </c>
      <c r="N4384" s="32" t="s">
        <v>19</v>
      </c>
      <c r="O4384" s="32" t="s">
        <v>41</v>
      </c>
      <c r="P4384" s="32">
        <v>1</v>
      </c>
      <c r="Q4384" s="32" t="s">
        <v>7724</v>
      </c>
    </row>
    <row r="4385" spans="1:17" x14ac:dyDescent="0.25">
      <c r="A4385" s="57">
        <v>42264.621837847226</v>
      </c>
      <c r="B4385" s="32" t="s">
        <v>4333</v>
      </c>
      <c r="C4385" s="32" t="s">
        <v>335</v>
      </c>
      <c r="D4385" s="32" t="s">
        <v>334</v>
      </c>
      <c r="E4385" s="32" t="s">
        <v>7722</v>
      </c>
      <c r="F4385" s="32" t="s">
        <v>7723</v>
      </c>
      <c r="G4385" s="32" t="s">
        <v>367</v>
      </c>
      <c r="H4385" s="32" t="s">
        <v>366</v>
      </c>
      <c r="I4385" s="32" t="s">
        <v>2006</v>
      </c>
      <c r="J4385" s="35">
        <v>0</v>
      </c>
      <c r="K4385" s="35">
        <v>0</v>
      </c>
      <c r="L4385" s="35">
        <v>0</v>
      </c>
      <c r="M4385" s="35">
        <v>0</v>
      </c>
      <c r="N4385" s="32" t="s">
        <v>19</v>
      </c>
      <c r="O4385" s="32" t="s">
        <v>41</v>
      </c>
      <c r="P4385" s="32">
        <v>1</v>
      </c>
      <c r="Q4385" s="32" t="s">
        <v>7724</v>
      </c>
    </row>
    <row r="4386" spans="1:17" x14ac:dyDescent="0.25">
      <c r="A4386" s="57">
        <v>42264.623057291668</v>
      </c>
      <c r="B4386" s="32" t="s">
        <v>4333</v>
      </c>
      <c r="C4386" s="32" t="s">
        <v>335</v>
      </c>
      <c r="D4386" s="32" t="s">
        <v>334</v>
      </c>
      <c r="E4386" s="32" t="s">
        <v>7725</v>
      </c>
      <c r="F4386" s="32" t="s">
        <v>7726</v>
      </c>
      <c r="G4386" s="32" t="s">
        <v>25</v>
      </c>
      <c r="H4386" s="32" t="s">
        <v>26</v>
      </c>
      <c r="I4386" s="32" t="s">
        <v>2006</v>
      </c>
      <c r="J4386" s="35">
        <v>0</v>
      </c>
      <c r="K4386" s="35">
        <v>0</v>
      </c>
      <c r="L4386" s="35">
        <v>14.25</v>
      </c>
      <c r="M4386" s="35">
        <v>0</v>
      </c>
      <c r="N4386" s="32" t="s">
        <v>19</v>
      </c>
      <c r="O4386" s="32" t="s">
        <v>41</v>
      </c>
      <c r="P4386" s="32">
        <v>1</v>
      </c>
      <c r="Q4386" s="32" t="s">
        <v>7727</v>
      </c>
    </row>
    <row r="4387" spans="1:17" x14ac:dyDescent="0.25">
      <c r="A4387" s="57">
        <v>42264.623057291668</v>
      </c>
      <c r="B4387" s="32" t="s">
        <v>4333</v>
      </c>
      <c r="C4387" s="32" t="s">
        <v>335</v>
      </c>
      <c r="D4387" s="32" t="s">
        <v>334</v>
      </c>
      <c r="E4387" s="32" t="s">
        <v>7725</v>
      </c>
      <c r="F4387" s="32" t="s">
        <v>7726</v>
      </c>
      <c r="G4387" s="32" t="s">
        <v>367</v>
      </c>
      <c r="H4387" s="32" t="s">
        <v>366</v>
      </c>
      <c r="I4387" s="32" t="s">
        <v>2006</v>
      </c>
      <c r="J4387" s="35">
        <v>0</v>
      </c>
      <c r="K4387" s="35">
        <v>0</v>
      </c>
      <c r="L4387" s="35">
        <v>0</v>
      </c>
      <c r="M4387" s="35">
        <v>0</v>
      </c>
      <c r="N4387" s="32" t="s">
        <v>19</v>
      </c>
      <c r="O4387" s="32" t="s">
        <v>41</v>
      </c>
      <c r="P4387" s="32">
        <v>1</v>
      </c>
      <c r="Q4387" s="32" t="s">
        <v>7727</v>
      </c>
    </row>
    <row r="4388" spans="1:17" x14ac:dyDescent="0.25">
      <c r="A4388" s="57">
        <v>42264.623936226853</v>
      </c>
      <c r="B4388" s="32"/>
      <c r="C4388" s="32"/>
      <c r="D4388" s="32"/>
      <c r="E4388" s="32" t="s">
        <v>7728</v>
      </c>
      <c r="F4388" s="32" t="s">
        <v>7729</v>
      </c>
      <c r="G4388" s="32" t="s">
        <v>333</v>
      </c>
      <c r="H4388" s="32" t="s">
        <v>332</v>
      </c>
      <c r="I4388" s="32" t="s">
        <v>2006</v>
      </c>
      <c r="J4388" s="35">
        <v>0</v>
      </c>
      <c r="K4388" s="35">
        <v>0</v>
      </c>
      <c r="L4388" s="35">
        <v>0</v>
      </c>
      <c r="M4388" s="35">
        <v>0</v>
      </c>
      <c r="N4388" s="32" t="s">
        <v>19</v>
      </c>
      <c r="O4388" s="32"/>
      <c r="P4388" s="32">
        <v>0.5</v>
      </c>
      <c r="Q4388" s="32"/>
    </row>
    <row r="4389" spans="1:17" x14ac:dyDescent="0.25">
      <c r="A4389" s="57">
        <v>42264.624529201392</v>
      </c>
      <c r="B4389" s="32" t="s">
        <v>4333</v>
      </c>
      <c r="C4389" s="32" t="s">
        <v>335</v>
      </c>
      <c r="D4389" s="32" t="s">
        <v>334</v>
      </c>
      <c r="E4389" s="32" t="s">
        <v>7730</v>
      </c>
      <c r="F4389" s="32" t="s">
        <v>7731</v>
      </c>
      <c r="G4389" s="32" t="s">
        <v>25</v>
      </c>
      <c r="H4389" s="32" t="s">
        <v>26</v>
      </c>
      <c r="I4389" s="32" t="s">
        <v>2006</v>
      </c>
      <c r="J4389" s="35">
        <v>0</v>
      </c>
      <c r="K4389" s="35">
        <v>0</v>
      </c>
      <c r="L4389" s="35">
        <v>14.25</v>
      </c>
      <c r="M4389" s="35">
        <v>0</v>
      </c>
      <c r="N4389" s="32" t="s">
        <v>19</v>
      </c>
      <c r="O4389" s="32" t="s">
        <v>41</v>
      </c>
      <c r="P4389" s="32">
        <v>1</v>
      </c>
      <c r="Q4389" s="32" t="s">
        <v>7732</v>
      </c>
    </row>
    <row r="4390" spans="1:17" x14ac:dyDescent="0.25">
      <c r="A4390" s="57">
        <v>42264.624529201392</v>
      </c>
      <c r="B4390" s="32" t="s">
        <v>4333</v>
      </c>
      <c r="C4390" s="32" t="s">
        <v>335</v>
      </c>
      <c r="D4390" s="32" t="s">
        <v>334</v>
      </c>
      <c r="E4390" s="32" t="s">
        <v>7730</v>
      </c>
      <c r="F4390" s="32" t="s">
        <v>7731</v>
      </c>
      <c r="G4390" s="32" t="s">
        <v>367</v>
      </c>
      <c r="H4390" s="32" t="s">
        <v>366</v>
      </c>
      <c r="I4390" s="32" t="s">
        <v>2006</v>
      </c>
      <c r="J4390" s="35">
        <v>0</v>
      </c>
      <c r="K4390" s="35">
        <v>0</v>
      </c>
      <c r="L4390" s="35">
        <v>0</v>
      </c>
      <c r="M4390" s="35">
        <v>0</v>
      </c>
      <c r="N4390" s="32" t="s">
        <v>19</v>
      </c>
      <c r="O4390" s="32" t="s">
        <v>41</v>
      </c>
      <c r="P4390" s="32">
        <v>1</v>
      </c>
      <c r="Q4390" s="32" t="s">
        <v>7732</v>
      </c>
    </row>
    <row r="4391" spans="1:17" x14ac:dyDescent="0.25">
      <c r="A4391" s="57">
        <v>42264.624786574073</v>
      </c>
      <c r="B4391" s="32"/>
      <c r="C4391" s="32"/>
      <c r="D4391" s="32"/>
      <c r="E4391" s="32" t="s">
        <v>7733</v>
      </c>
      <c r="F4391" s="32" t="s">
        <v>7734</v>
      </c>
      <c r="G4391" s="32" t="s">
        <v>333</v>
      </c>
      <c r="H4391" s="32" t="s">
        <v>332</v>
      </c>
      <c r="I4391" s="32" t="s">
        <v>2006</v>
      </c>
      <c r="J4391" s="35">
        <v>0</v>
      </c>
      <c r="K4391" s="35">
        <v>0</v>
      </c>
      <c r="L4391" s="35">
        <v>0</v>
      </c>
      <c r="M4391" s="35">
        <v>0</v>
      </c>
      <c r="N4391" s="32" t="s">
        <v>19</v>
      </c>
      <c r="O4391" s="32"/>
      <c r="P4391" s="32">
        <v>0.5</v>
      </c>
      <c r="Q4391" s="32"/>
    </row>
    <row r="4392" spans="1:17" hidden="1" x14ac:dyDescent="0.25">
      <c r="A4392" s="57">
        <v>42264.625369363428</v>
      </c>
      <c r="B4392" s="32" t="s">
        <v>21</v>
      </c>
      <c r="C4392" s="32" t="s">
        <v>5081</v>
      </c>
      <c r="D4392" s="32" t="s">
        <v>5082</v>
      </c>
      <c r="E4392" s="32" t="s">
        <v>9429</v>
      </c>
      <c r="F4392" s="32" t="s">
        <v>9430</v>
      </c>
      <c r="G4392" s="32" t="s">
        <v>3008</v>
      </c>
      <c r="H4392" s="32" t="s">
        <v>3009</v>
      </c>
      <c r="I4392" s="32" t="s">
        <v>4605</v>
      </c>
      <c r="J4392" s="35">
        <v>86060</v>
      </c>
      <c r="K4392" s="35">
        <v>0</v>
      </c>
      <c r="L4392" s="35">
        <v>0</v>
      </c>
      <c r="M4392" s="35">
        <v>0</v>
      </c>
      <c r="N4392" s="32" t="s">
        <v>2197</v>
      </c>
      <c r="O4392" s="32" t="s">
        <v>18</v>
      </c>
      <c r="P4392" s="32">
        <v>2000</v>
      </c>
      <c r="Q4392" s="32" t="s">
        <v>9431</v>
      </c>
    </row>
    <row r="4393" spans="1:17" hidden="1" x14ac:dyDescent="0.25">
      <c r="A4393" s="57">
        <v>42264.625420173608</v>
      </c>
      <c r="B4393" s="32" t="s">
        <v>21</v>
      </c>
      <c r="C4393" s="32" t="s">
        <v>5081</v>
      </c>
      <c r="D4393" s="32" t="s">
        <v>5082</v>
      </c>
      <c r="E4393" s="32" t="s">
        <v>9429</v>
      </c>
      <c r="F4393" s="32" t="s">
        <v>9432</v>
      </c>
      <c r="G4393" s="32" t="s">
        <v>3008</v>
      </c>
      <c r="H4393" s="32" t="s">
        <v>3009</v>
      </c>
      <c r="I4393" s="32" t="s">
        <v>4605</v>
      </c>
      <c r="J4393" s="35">
        <v>86060</v>
      </c>
      <c r="K4393" s="35">
        <v>0</v>
      </c>
      <c r="L4393" s="35">
        <v>0</v>
      </c>
      <c r="M4393" s="35">
        <v>0</v>
      </c>
      <c r="N4393" s="32" t="s">
        <v>2197</v>
      </c>
      <c r="O4393" s="32" t="s">
        <v>18</v>
      </c>
      <c r="P4393" s="32">
        <v>2000</v>
      </c>
      <c r="Q4393" s="32" t="s">
        <v>9431</v>
      </c>
    </row>
    <row r="4394" spans="1:17" hidden="1" x14ac:dyDescent="0.25">
      <c r="A4394" s="57">
        <v>42264.62546304398</v>
      </c>
      <c r="B4394" s="32" t="s">
        <v>21</v>
      </c>
      <c r="C4394" s="32" t="s">
        <v>5081</v>
      </c>
      <c r="D4394" s="32" t="s">
        <v>5082</v>
      </c>
      <c r="E4394" s="32" t="s">
        <v>9429</v>
      </c>
      <c r="F4394" s="32" t="s">
        <v>9433</v>
      </c>
      <c r="G4394" s="32" t="s">
        <v>3008</v>
      </c>
      <c r="H4394" s="32" t="s">
        <v>3009</v>
      </c>
      <c r="I4394" s="32" t="s">
        <v>4605</v>
      </c>
      <c r="J4394" s="35">
        <v>86060</v>
      </c>
      <c r="K4394" s="35">
        <v>0</v>
      </c>
      <c r="L4394" s="35">
        <v>0</v>
      </c>
      <c r="M4394" s="35">
        <v>0</v>
      </c>
      <c r="N4394" s="32" t="s">
        <v>2197</v>
      </c>
      <c r="O4394" s="32" t="s">
        <v>18</v>
      </c>
      <c r="P4394" s="32">
        <v>2000</v>
      </c>
      <c r="Q4394" s="32" t="s">
        <v>9431</v>
      </c>
    </row>
    <row r="4395" spans="1:17" hidden="1" x14ac:dyDescent="0.25">
      <c r="A4395" s="57">
        <v>42264.625505902775</v>
      </c>
      <c r="B4395" s="32" t="s">
        <v>21</v>
      </c>
      <c r="C4395" s="32" t="s">
        <v>5081</v>
      </c>
      <c r="D4395" s="32" t="s">
        <v>5082</v>
      </c>
      <c r="E4395" s="32" t="s">
        <v>9429</v>
      </c>
      <c r="F4395" s="32" t="s">
        <v>9434</v>
      </c>
      <c r="G4395" s="32" t="s">
        <v>3008</v>
      </c>
      <c r="H4395" s="32" t="s">
        <v>3009</v>
      </c>
      <c r="I4395" s="32" t="s">
        <v>4605</v>
      </c>
      <c r="J4395" s="35">
        <v>86060</v>
      </c>
      <c r="K4395" s="35">
        <v>0</v>
      </c>
      <c r="L4395" s="35">
        <v>0</v>
      </c>
      <c r="M4395" s="35">
        <v>0</v>
      </c>
      <c r="N4395" s="32" t="s">
        <v>2197</v>
      </c>
      <c r="O4395" s="32" t="s">
        <v>18</v>
      </c>
      <c r="P4395" s="32">
        <v>2000</v>
      </c>
      <c r="Q4395" s="32" t="s">
        <v>9431</v>
      </c>
    </row>
    <row r="4396" spans="1:17" hidden="1" x14ac:dyDescent="0.25">
      <c r="A4396" s="57">
        <v>42264.625544409719</v>
      </c>
      <c r="B4396" s="32" t="s">
        <v>21</v>
      </c>
      <c r="C4396" s="32" t="s">
        <v>5081</v>
      </c>
      <c r="D4396" s="32" t="s">
        <v>5082</v>
      </c>
      <c r="E4396" s="32" t="s">
        <v>9429</v>
      </c>
      <c r="F4396" s="32" t="s">
        <v>9435</v>
      </c>
      <c r="G4396" s="32" t="s">
        <v>3008</v>
      </c>
      <c r="H4396" s="32" t="s">
        <v>3009</v>
      </c>
      <c r="I4396" s="32" t="s">
        <v>4605</v>
      </c>
      <c r="J4396" s="35">
        <v>86060</v>
      </c>
      <c r="K4396" s="35">
        <v>0</v>
      </c>
      <c r="L4396" s="35">
        <v>0</v>
      </c>
      <c r="M4396" s="35">
        <v>0</v>
      </c>
      <c r="N4396" s="32" t="s">
        <v>2197</v>
      </c>
      <c r="O4396" s="32" t="s">
        <v>18</v>
      </c>
      <c r="P4396" s="32">
        <v>2000</v>
      </c>
      <c r="Q4396" s="32" t="s">
        <v>9431</v>
      </c>
    </row>
    <row r="4397" spans="1:17" hidden="1" x14ac:dyDescent="0.25">
      <c r="A4397" s="57">
        <v>42264.625603206019</v>
      </c>
      <c r="B4397" s="32" t="s">
        <v>21</v>
      </c>
      <c r="C4397" s="32" t="s">
        <v>5081</v>
      </c>
      <c r="D4397" s="32" t="s">
        <v>5082</v>
      </c>
      <c r="E4397" s="32" t="s">
        <v>9429</v>
      </c>
      <c r="F4397" s="32" t="s">
        <v>9436</v>
      </c>
      <c r="G4397" s="32" t="s">
        <v>3008</v>
      </c>
      <c r="H4397" s="32" t="s">
        <v>3009</v>
      </c>
      <c r="I4397" s="32" t="s">
        <v>4605</v>
      </c>
      <c r="J4397" s="35">
        <v>86060</v>
      </c>
      <c r="K4397" s="35">
        <v>0</v>
      </c>
      <c r="L4397" s="35">
        <v>0</v>
      </c>
      <c r="M4397" s="35">
        <v>0</v>
      </c>
      <c r="N4397" s="32" t="s">
        <v>2197</v>
      </c>
      <c r="O4397" s="32" t="s">
        <v>18</v>
      </c>
      <c r="P4397" s="32">
        <v>2000</v>
      </c>
      <c r="Q4397" s="32" t="s">
        <v>9431</v>
      </c>
    </row>
    <row r="4398" spans="1:17" x14ac:dyDescent="0.25">
      <c r="A4398" s="57">
        <v>42264.625831516205</v>
      </c>
      <c r="B4398" s="32"/>
      <c r="C4398" s="32"/>
      <c r="D4398" s="32"/>
      <c r="E4398" s="32" t="s">
        <v>7735</v>
      </c>
      <c r="F4398" s="32" t="s">
        <v>7736</v>
      </c>
      <c r="G4398" s="32" t="s">
        <v>333</v>
      </c>
      <c r="H4398" s="32" t="s">
        <v>332</v>
      </c>
      <c r="I4398" s="32" t="s">
        <v>2006</v>
      </c>
      <c r="J4398" s="35">
        <v>0</v>
      </c>
      <c r="K4398" s="35">
        <v>0</v>
      </c>
      <c r="L4398" s="35">
        <v>0</v>
      </c>
      <c r="M4398" s="35">
        <v>0</v>
      </c>
      <c r="N4398" s="32" t="s">
        <v>19</v>
      </c>
      <c r="O4398" s="32"/>
      <c r="P4398" s="32">
        <v>0.5</v>
      </c>
      <c r="Q4398" s="32"/>
    </row>
    <row r="4399" spans="1:17" x14ac:dyDescent="0.25">
      <c r="A4399" s="57">
        <v>42264.625897141203</v>
      </c>
      <c r="B4399" s="32" t="s">
        <v>4333</v>
      </c>
      <c r="C4399" s="32" t="s">
        <v>335</v>
      </c>
      <c r="D4399" s="32" t="s">
        <v>334</v>
      </c>
      <c r="E4399" s="32" t="s">
        <v>7737</v>
      </c>
      <c r="F4399" s="32" t="s">
        <v>7738</v>
      </c>
      <c r="G4399" s="32" t="s">
        <v>25</v>
      </c>
      <c r="H4399" s="32" t="s">
        <v>26</v>
      </c>
      <c r="I4399" s="32" t="s">
        <v>2006</v>
      </c>
      <c r="J4399" s="35">
        <v>0</v>
      </c>
      <c r="K4399" s="35">
        <v>0</v>
      </c>
      <c r="L4399" s="35">
        <v>14.25</v>
      </c>
      <c r="M4399" s="35">
        <v>0</v>
      </c>
      <c r="N4399" s="32" t="s">
        <v>19</v>
      </c>
      <c r="O4399" s="32" t="s">
        <v>41</v>
      </c>
      <c r="P4399" s="32">
        <v>1</v>
      </c>
      <c r="Q4399" s="32" t="s">
        <v>7739</v>
      </c>
    </row>
    <row r="4400" spans="1:17" x14ac:dyDescent="0.25">
      <c r="A4400" s="57">
        <v>42264.625897141203</v>
      </c>
      <c r="B4400" s="32" t="s">
        <v>4333</v>
      </c>
      <c r="C4400" s="32" t="s">
        <v>335</v>
      </c>
      <c r="D4400" s="32" t="s">
        <v>334</v>
      </c>
      <c r="E4400" s="32" t="s">
        <v>7737</v>
      </c>
      <c r="F4400" s="32" t="s">
        <v>7738</v>
      </c>
      <c r="G4400" s="32" t="s">
        <v>367</v>
      </c>
      <c r="H4400" s="32" t="s">
        <v>366</v>
      </c>
      <c r="I4400" s="32" t="s">
        <v>2006</v>
      </c>
      <c r="J4400" s="35">
        <v>0</v>
      </c>
      <c r="K4400" s="35">
        <v>0</v>
      </c>
      <c r="L4400" s="35">
        <v>0</v>
      </c>
      <c r="M4400" s="35">
        <v>0</v>
      </c>
      <c r="N4400" s="32" t="s">
        <v>19</v>
      </c>
      <c r="O4400" s="32" t="s">
        <v>41</v>
      </c>
      <c r="P4400" s="32">
        <v>1</v>
      </c>
      <c r="Q4400" s="32" t="s">
        <v>7739</v>
      </c>
    </row>
    <row r="4401" spans="1:17" x14ac:dyDescent="0.25">
      <c r="A4401" s="57">
        <v>42264.626453090277</v>
      </c>
      <c r="B4401" s="32"/>
      <c r="C4401" s="32"/>
      <c r="D4401" s="32"/>
      <c r="E4401" s="32" t="s">
        <v>7740</v>
      </c>
      <c r="F4401" s="32" t="s">
        <v>7741</v>
      </c>
      <c r="G4401" s="32" t="s">
        <v>333</v>
      </c>
      <c r="H4401" s="32" t="s">
        <v>332</v>
      </c>
      <c r="I4401" s="32" t="s">
        <v>2006</v>
      </c>
      <c r="J4401" s="35">
        <v>0</v>
      </c>
      <c r="K4401" s="35">
        <v>0</v>
      </c>
      <c r="L4401" s="35">
        <v>0</v>
      </c>
      <c r="M4401" s="35">
        <v>0</v>
      </c>
      <c r="N4401" s="32" t="s">
        <v>19</v>
      </c>
      <c r="O4401" s="32"/>
      <c r="P4401" s="32">
        <v>0.5</v>
      </c>
      <c r="Q4401" s="32"/>
    </row>
    <row r="4402" spans="1:17" x14ac:dyDescent="0.25">
      <c r="A4402" s="57">
        <v>42264.626594675923</v>
      </c>
      <c r="B4402" s="32"/>
      <c r="C4402" s="32"/>
      <c r="D4402" s="32"/>
      <c r="E4402" s="32" t="s">
        <v>7742</v>
      </c>
      <c r="F4402" s="32" t="s">
        <v>7743</v>
      </c>
      <c r="G4402" s="32" t="s">
        <v>333</v>
      </c>
      <c r="H4402" s="32" t="s">
        <v>332</v>
      </c>
      <c r="I4402" s="32" t="s">
        <v>2006</v>
      </c>
      <c r="J4402" s="35">
        <v>0</v>
      </c>
      <c r="K4402" s="35">
        <v>0</v>
      </c>
      <c r="L4402" s="35">
        <v>0</v>
      </c>
      <c r="M4402" s="35">
        <v>0</v>
      </c>
      <c r="N4402" s="32" t="s">
        <v>17</v>
      </c>
      <c r="O4402" s="32"/>
      <c r="P4402" s="32">
        <v>0.5</v>
      </c>
      <c r="Q4402" s="32"/>
    </row>
    <row r="4403" spans="1:17" x14ac:dyDescent="0.25">
      <c r="A4403" s="57">
        <v>42264.627093090276</v>
      </c>
      <c r="B4403" s="32"/>
      <c r="C4403" s="32"/>
      <c r="D4403" s="32"/>
      <c r="E4403" s="32" t="s">
        <v>7744</v>
      </c>
      <c r="F4403" s="32" t="s">
        <v>7745</v>
      </c>
      <c r="G4403" s="32" t="s">
        <v>333</v>
      </c>
      <c r="H4403" s="32" t="s">
        <v>332</v>
      </c>
      <c r="I4403" s="32" t="s">
        <v>2006</v>
      </c>
      <c r="J4403" s="35">
        <v>0</v>
      </c>
      <c r="K4403" s="35">
        <v>0</v>
      </c>
      <c r="L4403" s="35">
        <v>0</v>
      </c>
      <c r="M4403" s="35">
        <v>0</v>
      </c>
      <c r="N4403" s="32" t="s">
        <v>19</v>
      </c>
      <c r="O4403" s="32"/>
      <c r="P4403" s="32">
        <v>0.5</v>
      </c>
      <c r="Q4403" s="32"/>
    </row>
    <row r="4404" spans="1:17" x14ac:dyDescent="0.25">
      <c r="A4404" s="57">
        <v>42264.627940937498</v>
      </c>
      <c r="B4404" s="32" t="s">
        <v>4333</v>
      </c>
      <c r="C4404" s="32" t="s">
        <v>335</v>
      </c>
      <c r="D4404" s="32" t="s">
        <v>334</v>
      </c>
      <c r="E4404" s="32" t="s">
        <v>7746</v>
      </c>
      <c r="F4404" s="32" t="s">
        <v>7747</v>
      </c>
      <c r="G4404" s="32" t="s">
        <v>25</v>
      </c>
      <c r="H4404" s="32" t="s">
        <v>26</v>
      </c>
      <c r="I4404" s="32" t="s">
        <v>2006</v>
      </c>
      <c r="J4404" s="35">
        <v>0</v>
      </c>
      <c r="K4404" s="35">
        <v>0</v>
      </c>
      <c r="L4404" s="35">
        <v>14.25</v>
      </c>
      <c r="M4404" s="35">
        <v>0</v>
      </c>
      <c r="N4404" s="32" t="s">
        <v>19</v>
      </c>
      <c r="O4404" s="32" t="s">
        <v>41</v>
      </c>
      <c r="P4404" s="32">
        <v>1</v>
      </c>
      <c r="Q4404" s="32" t="s">
        <v>7748</v>
      </c>
    </row>
    <row r="4405" spans="1:17" x14ac:dyDescent="0.25">
      <c r="A4405" s="57">
        <v>42264.627940937498</v>
      </c>
      <c r="B4405" s="32" t="s">
        <v>4333</v>
      </c>
      <c r="C4405" s="32" t="s">
        <v>335</v>
      </c>
      <c r="D4405" s="32" t="s">
        <v>334</v>
      </c>
      <c r="E4405" s="32" t="s">
        <v>7746</v>
      </c>
      <c r="F4405" s="32" t="s">
        <v>7747</v>
      </c>
      <c r="G4405" s="32" t="s">
        <v>367</v>
      </c>
      <c r="H4405" s="32" t="s">
        <v>366</v>
      </c>
      <c r="I4405" s="32" t="s">
        <v>2006</v>
      </c>
      <c r="J4405" s="35">
        <v>0</v>
      </c>
      <c r="K4405" s="35">
        <v>0</v>
      </c>
      <c r="L4405" s="35">
        <v>0</v>
      </c>
      <c r="M4405" s="35">
        <v>0</v>
      </c>
      <c r="N4405" s="32" t="s">
        <v>19</v>
      </c>
      <c r="O4405" s="32" t="s">
        <v>41</v>
      </c>
      <c r="P4405" s="32">
        <v>1</v>
      </c>
      <c r="Q4405" s="32" t="s">
        <v>7748</v>
      </c>
    </row>
    <row r="4406" spans="1:17" x14ac:dyDescent="0.25">
      <c r="A4406" s="57">
        <v>42264.627940937498</v>
      </c>
      <c r="B4406" s="32" t="s">
        <v>4333</v>
      </c>
      <c r="C4406" s="32" t="s">
        <v>335</v>
      </c>
      <c r="D4406" s="32" t="s">
        <v>334</v>
      </c>
      <c r="E4406" s="32" t="s">
        <v>7746</v>
      </c>
      <c r="F4406" s="32" t="s">
        <v>7747</v>
      </c>
      <c r="G4406" s="32" t="s">
        <v>35</v>
      </c>
      <c r="H4406" s="32" t="s">
        <v>38</v>
      </c>
      <c r="I4406" s="32" t="s">
        <v>2006</v>
      </c>
      <c r="J4406" s="35">
        <v>0</v>
      </c>
      <c r="K4406" s="35">
        <v>0</v>
      </c>
      <c r="L4406" s="35">
        <v>0</v>
      </c>
      <c r="M4406" s="35">
        <v>6.1</v>
      </c>
      <c r="N4406" s="32" t="s">
        <v>19</v>
      </c>
      <c r="O4406" s="32" t="s">
        <v>41</v>
      </c>
      <c r="P4406" s="32">
        <v>1</v>
      </c>
      <c r="Q4406" s="32" t="s">
        <v>7748</v>
      </c>
    </row>
    <row r="4407" spans="1:17" x14ac:dyDescent="0.25">
      <c r="A4407" s="57">
        <v>42264.627996261574</v>
      </c>
      <c r="B4407" s="32"/>
      <c r="C4407" s="32"/>
      <c r="D4407" s="32"/>
      <c r="E4407" s="32" t="s">
        <v>7749</v>
      </c>
      <c r="F4407" s="32" t="s">
        <v>7750</v>
      </c>
      <c r="G4407" s="32" t="s">
        <v>333</v>
      </c>
      <c r="H4407" s="32" t="s">
        <v>332</v>
      </c>
      <c r="I4407" s="32" t="s">
        <v>2006</v>
      </c>
      <c r="J4407" s="35">
        <v>0</v>
      </c>
      <c r="K4407" s="35">
        <v>0</v>
      </c>
      <c r="L4407" s="35">
        <v>0</v>
      </c>
      <c r="M4407" s="35">
        <v>0</v>
      </c>
      <c r="N4407" s="32" t="s">
        <v>19</v>
      </c>
      <c r="O4407" s="32"/>
      <c r="P4407" s="32">
        <v>0.5</v>
      </c>
      <c r="Q4407" s="32"/>
    </row>
    <row r="4408" spans="1:17" x14ac:dyDescent="0.25">
      <c r="A4408" s="57">
        <v>42264.628108414348</v>
      </c>
      <c r="B4408" s="32"/>
      <c r="C4408" s="32"/>
      <c r="D4408" s="32"/>
      <c r="E4408" s="32" t="s">
        <v>7751</v>
      </c>
      <c r="F4408" s="32" t="s">
        <v>7752</v>
      </c>
      <c r="G4408" s="32" t="s">
        <v>333</v>
      </c>
      <c r="H4408" s="32" t="s">
        <v>332</v>
      </c>
      <c r="I4408" s="32" t="s">
        <v>2006</v>
      </c>
      <c r="J4408" s="35">
        <v>0</v>
      </c>
      <c r="K4408" s="35">
        <v>0</v>
      </c>
      <c r="L4408" s="35">
        <v>0</v>
      </c>
      <c r="M4408" s="35">
        <v>0</v>
      </c>
      <c r="N4408" s="32" t="s">
        <v>19</v>
      </c>
      <c r="O4408" s="32"/>
      <c r="P4408" s="32">
        <v>0.5</v>
      </c>
      <c r="Q4408" s="32"/>
    </row>
    <row r="4409" spans="1:17" x14ac:dyDescent="0.25">
      <c r="A4409" s="57">
        <v>42264.628702858798</v>
      </c>
      <c r="B4409" s="32"/>
      <c r="C4409" s="32"/>
      <c r="D4409" s="32"/>
      <c r="E4409" s="32" t="s">
        <v>7753</v>
      </c>
      <c r="F4409" s="32" t="s">
        <v>7754</v>
      </c>
      <c r="G4409" s="32" t="s">
        <v>333</v>
      </c>
      <c r="H4409" s="32" t="s">
        <v>332</v>
      </c>
      <c r="I4409" s="32" t="s">
        <v>2006</v>
      </c>
      <c r="J4409" s="35">
        <v>0</v>
      </c>
      <c r="K4409" s="35">
        <v>0</v>
      </c>
      <c r="L4409" s="35">
        <v>0</v>
      </c>
      <c r="M4409" s="35">
        <v>0</v>
      </c>
      <c r="N4409" s="32" t="s">
        <v>19</v>
      </c>
      <c r="O4409" s="32"/>
      <c r="P4409" s="32">
        <v>0.5</v>
      </c>
      <c r="Q4409" s="32"/>
    </row>
    <row r="4410" spans="1:17" x14ac:dyDescent="0.25">
      <c r="A4410" s="57">
        <v>42264.629242326388</v>
      </c>
      <c r="B4410" s="32"/>
      <c r="C4410" s="32"/>
      <c r="D4410" s="32"/>
      <c r="E4410" s="32" t="s">
        <v>7755</v>
      </c>
      <c r="F4410" s="32" t="s">
        <v>7756</v>
      </c>
      <c r="G4410" s="32" t="s">
        <v>333</v>
      </c>
      <c r="H4410" s="32" t="s">
        <v>332</v>
      </c>
      <c r="I4410" s="32" t="s">
        <v>2006</v>
      </c>
      <c r="J4410" s="35">
        <v>0</v>
      </c>
      <c r="K4410" s="35">
        <v>0</v>
      </c>
      <c r="L4410" s="35">
        <v>0</v>
      </c>
      <c r="M4410" s="35">
        <v>0</v>
      </c>
      <c r="N4410" s="32" t="s">
        <v>17</v>
      </c>
      <c r="O4410" s="32"/>
      <c r="P4410" s="32">
        <v>0.5</v>
      </c>
      <c r="Q4410" s="32"/>
    </row>
    <row r="4411" spans="1:17" x14ac:dyDescent="0.25">
      <c r="A4411" s="57">
        <v>42264.632757291663</v>
      </c>
      <c r="B4411" s="32" t="s">
        <v>4333</v>
      </c>
      <c r="C4411" s="32" t="s">
        <v>335</v>
      </c>
      <c r="D4411" s="32" t="s">
        <v>334</v>
      </c>
      <c r="E4411" s="32" t="s">
        <v>7757</v>
      </c>
      <c r="F4411" s="32" t="s">
        <v>7758</v>
      </c>
      <c r="G4411" s="32" t="s">
        <v>25</v>
      </c>
      <c r="H4411" s="32" t="s">
        <v>26</v>
      </c>
      <c r="I4411" s="32" t="s">
        <v>2006</v>
      </c>
      <c r="J4411" s="35">
        <v>0</v>
      </c>
      <c r="K4411" s="35">
        <v>0</v>
      </c>
      <c r="L4411" s="35">
        <v>14.25</v>
      </c>
      <c r="M4411" s="35">
        <v>0</v>
      </c>
      <c r="N4411" s="32" t="s">
        <v>19</v>
      </c>
      <c r="O4411" s="32" t="s">
        <v>41</v>
      </c>
      <c r="P4411" s="32">
        <v>1</v>
      </c>
      <c r="Q4411" s="32" t="s">
        <v>7759</v>
      </c>
    </row>
    <row r="4412" spans="1:17" x14ac:dyDescent="0.25">
      <c r="A4412" s="57">
        <v>42264.632757291663</v>
      </c>
      <c r="B4412" s="32" t="s">
        <v>4333</v>
      </c>
      <c r="C4412" s="32" t="s">
        <v>335</v>
      </c>
      <c r="D4412" s="32" t="s">
        <v>334</v>
      </c>
      <c r="E4412" s="32" t="s">
        <v>7757</v>
      </c>
      <c r="F4412" s="32" t="s">
        <v>7758</v>
      </c>
      <c r="G4412" s="32" t="s">
        <v>367</v>
      </c>
      <c r="H4412" s="32" t="s">
        <v>366</v>
      </c>
      <c r="I4412" s="32" t="s">
        <v>2006</v>
      </c>
      <c r="J4412" s="35">
        <v>0</v>
      </c>
      <c r="K4412" s="35">
        <v>0</v>
      </c>
      <c r="L4412" s="35">
        <v>0</v>
      </c>
      <c r="M4412" s="35">
        <v>0</v>
      </c>
      <c r="N4412" s="32" t="s">
        <v>19</v>
      </c>
      <c r="O4412" s="32" t="s">
        <v>41</v>
      </c>
      <c r="P4412" s="32">
        <v>1</v>
      </c>
      <c r="Q4412" s="32" t="s">
        <v>7759</v>
      </c>
    </row>
    <row r="4413" spans="1:17" x14ac:dyDescent="0.25">
      <c r="A4413" s="57">
        <v>42264.634078935182</v>
      </c>
      <c r="B4413" s="32" t="s">
        <v>4333</v>
      </c>
      <c r="C4413" s="32" t="s">
        <v>335</v>
      </c>
      <c r="D4413" s="32" t="s">
        <v>334</v>
      </c>
      <c r="E4413" s="32" t="s">
        <v>7760</v>
      </c>
      <c r="F4413" s="32" t="s">
        <v>7761</v>
      </c>
      <c r="G4413" s="32" t="s">
        <v>25</v>
      </c>
      <c r="H4413" s="32" t="s">
        <v>26</v>
      </c>
      <c r="I4413" s="32" t="s">
        <v>2006</v>
      </c>
      <c r="J4413" s="35">
        <v>0</v>
      </c>
      <c r="K4413" s="35">
        <v>0</v>
      </c>
      <c r="L4413" s="35">
        <v>14.25</v>
      </c>
      <c r="M4413" s="35">
        <v>0</v>
      </c>
      <c r="N4413" s="32" t="s">
        <v>19</v>
      </c>
      <c r="O4413" s="32" t="s">
        <v>41</v>
      </c>
      <c r="P4413" s="32">
        <v>1</v>
      </c>
      <c r="Q4413" s="32" t="s">
        <v>7762</v>
      </c>
    </row>
    <row r="4414" spans="1:17" x14ac:dyDescent="0.25">
      <c r="A4414" s="57">
        <v>42264.634078935182</v>
      </c>
      <c r="B4414" s="32" t="s">
        <v>4333</v>
      </c>
      <c r="C4414" s="32" t="s">
        <v>335</v>
      </c>
      <c r="D4414" s="32" t="s">
        <v>334</v>
      </c>
      <c r="E4414" s="32" t="s">
        <v>7760</v>
      </c>
      <c r="F4414" s="32" t="s">
        <v>7761</v>
      </c>
      <c r="G4414" s="32" t="s">
        <v>367</v>
      </c>
      <c r="H4414" s="32" t="s">
        <v>366</v>
      </c>
      <c r="I4414" s="32" t="s">
        <v>2006</v>
      </c>
      <c r="J4414" s="35">
        <v>0</v>
      </c>
      <c r="K4414" s="35">
        <v>0</v>
      </c>
      <c r="L4414" s="35">
        <v>0</v>
      </c>
      <c r="M4414" s="35">
        <v>0</v>
      </c>
      <c r="N4414" s="32" t="s">
        <v>19</v>
      </c>
      <c r="O4414" s="32" t="s">
        <v>41</v>
      </c>
      <c r="P4414" s="32">
        <v>1</v>
      </c>
      <c r="Q4414" s="32" t="s">
        <v>7762</v>
      </c>
    </row>
    <row r="4415" spans="1:17" x14ac:dyDescent="0.25">
      <c r="A4415" s="57">
        <v>42264.635181562502</v>
      </c>
      <c r="B4415" s="32" t="s">
        <v>4333</v>
      </c>
      <c r="C4415" s="32" t="s">
        <v>335</v>
      </c>
      <c r="D4415" s="32" t="s">
        <v>334</v>
      </c>
      <c r="E4415" s="32" t="s">
        <v>7763</v>
      </c>
      <c r="F4415" s="32" t="s">
        <v>7764</v>
      </c>
      <c r="G4415" s="32" t="s">
        <v>367</v>
      </c>
      <c r="H4415" s="32" t="s">
        <v>366</v>
      </c>
      <c r="I4415" s="32" t="s">
        <v>2007</v>
      </c>
      <c r="J4415" s="35">
        <v>0</v>
      </c>
      <c r="K4415" s="35">
        <v>0</v>
      </c>
      <c r="L4415" s="35">
        <v>0</v>
      </c>
      <c r="M4415" s="35">
        <v>0</v>
      </c>
      <c r="N4415" s="32" t="s">
        <v>19</v>
      </c>
      <c r="O4415" s="32" t="s">
        <v>41</v>
      </c>
      <c r="P4415" s="32">
        <v>1</v>
      </c>
      <c r="Q4415" s="32" t="s">
        <v>7765</v>
      </c>
    </row>
    <row r="4416" spans="1:17" x14ac:dyDescent="0.25">
      <c r="A4416" s="57">
        <v>42264.637014814813</v>
      </c>
      <c r="B4416" s="32"/>
      <c r="C4416" s="32"/>
      <c r="D4416" s="32"/>
      <c r="E4416" s="32" t="s">
        <v>7766</v>
      </c>
      <c r="F4416" s="32" t="s">
        <v>7767</v>
      </c>
      <c r="G4416" s="32" t="s">
        <v>333</v>
      </c>
      <c r="H4416" s="32" t="s">
        <v>332</v>
      </c>
      <c r="I4416" s="32" t="s">
        <v>2006</v>
      </c>
      <c r="J4416" s="35">
        <v>0</v>
      </c>
      <c r="K4416" s="35">
        <v>0</v>
      </c>
      <c r="L4416" s="35">
        <v>0</v>
      </c>
      <c r="M4416" s="35">
        <v>0</v>
      </c>
      <c r="N4416" s="32" t="s">
        <v>19</v>
      </c>
      <c r="O4416" s="32"/>
      <c r="P4416" s="32">
        <v>0.5</v>
      </c>
      <c r="Q4416" s="32"/>
    </row>
    <row r="4417" spans="1:17" x14ac:dyDescent="0.25">
      <c r="A4417" s="57">
        <v>42264.637045219904</v>
      </c>
      <c r="B4417" s="32" t="s">
        <v>4333</v>
      </c>
      <c r="C4417" s="32" t="s">
        <v>335</v>
      </c>
      <c r="D4417" s="32" t="s">
        <v>334</v>
      </c>
      <c r="E4417" s="32" t="s">
        <v>7768</v>
      </c>
      <c r="F4417" s="32" t="s">
        <v>7769</v>
      </c>
      <c r="G4417" s="32" t="s">
        <v>25</v>
      </c>
      <c r="H4417" s="32" t="s">
        <v>26</v>
      </c>
      <c r="I4417" s="32" t="s">
        <v>2006</v>
      </c>
      <c r="J4417" s="35">
        <v>0</v>
      </c>
      <c r="K4417" s="35">
        <v>0</v>
      </c>
      <c r="L4417" s="35">
        <v>14.25</v>
      </c>
      <c r="M4417" s="35">
        <v>0</v>
      </c>
      <c r="N4417" s="32" t="s">
        <v>19</v>
      </c>
      <c r="O4417" s="32" t="s">
        <v>41</v>
      </c>
      <c r="P4417" s="32">
        <v>1</v>
      </c>
      <c r="Q4417" s="32" t="s">
        <v>7770</v>
      </c>
    </row>
    <row r="4418" spans="1:17" x14ac:dyDescent="0.25">
      <c r="A4418" s="57">
        <v>42264.637045219904</v>
      </c>
      <c r="B4418" s="32" t="s">
        <v>4333</v>
      </c>
      <c r="C4418" s="32" t="s">
        <v>335</v>
      </c>
      <c r="D4418" s="32" t="s">
        <v>334</v>
      </c>
      <c r="E4418" s="32" t="s">
        <v>7768</v>
      </c>
      <c r="F4418" s="32" t="s">
        <v>7769</v>
      </c>
      <c r="G4418" s="32" t="s">
        <v>367</v>
      </c>
      <c r="H4418" s="32" t="s">
        <v>366</v>
      </c>
      <c r="I4418" s="32" t="s">
        <v>2006</v>
      </c>
      <c r="J4418" s="35">
        <v>0</v>
      </c>
      <c r="K4418" s="35">
        <v>0</v>
      </c>
      <c r="L4418" s="35">
        <v>0</v>
      </c>
      <c r="M4418" s="35">
        <v>0</v>
      </c>
      <c r="N4418" s="32" t="s">
        <v>19</v>
      </c>
      <c r="O4418" s="32" t="s">
        <v>41</v>
      </c>
      <c r="P4418" s="32">
        <v>1</v>
      </c>
      <c r="Q4418" s="32" t="s">
        <v>7770</v>
      </c>
    </row>
    <row r="4419" spans="1:17" x14ac:dyDescent="0.25">
      <c r="A4419" s="57">
        <v>42264.637456597222</v>
      </c>
      <c r="B4419" s="32" t="s">
        <v>67</v>
      </c>
      <c r="C4419" s="32" t="s">
        <v>7771</v>
      </c>
      <c r="D4419" s="32" t="s">
        <v>7772</v>
      </c>
      <c r="E4419" s="32" t="s">
        <v>7773</v>
      </c>
      <c r="F4419" s="32" t="s">
        <v>7774</v>
      </c>
      <c r="G4419" s="32" t="s">
        <v>7775</v>
      </c>
      <c r="H4419" s="32" t="s">
        <v>7776</v>
      </c>
      <c r="I4419" s="32" t="s">
        <v>2013</v>
      </c>
      <c r="J4419" s="35">
        <v>0</v>
      </c>
      <c r="K4419" s="35">
        <v>0</v>
      </c>
      <c r="L4419" s="35">
        <v>0</v>
      </c>
      <c r="M4419" s="35">
        <v>0</v>
      </c>
      <c r="N4419" s="32" t="s">
        <v>19</v>
      </c>
      <c r="O4419" s="32" t="s">
        <v>41</v>
      </c>
      <c r="P4419" s="32">
        <v>1</v>
      </c>
      <c r="Q4419" s="32" t="s">
        <v>7777</v>
      </c>
    </row>
    <row r="4420" spans="1:17" x14ac:dyDescent="0.25">
      <c r="A4420" s="57">
        <v>42264.637456597222</v>
      </c>
      <c r="B4420" s="32" t="s">
        <v>67</v>
      </c>
      <c r="C4420" s="32" t="s">
        <v>7771</v>
      </c>
      <c r="D4420" s="32" t="s">
        <v>7772</v>
      </c>
      <c r="E4420" s="32" t="s">
        <v>7773</v>
      </c>
      <c r="F4420" s="32" t="s">
        <v>7774</v>
      </c>
      <c r="G4420" s="32" t="s">
        <v>7778</v>
      </c>
      <c r="H4420" s="32" t="s">
        <v>7779</v>
      </c>
      <c r="I4420" s="32" t="s">
        <v>2013</v>
      </c>
      <c r="J4420" s="35">
        <v>0</v>
      </c>
      <c r="K4420" s="35">
        <v>0</v>
      </c>
      <c r="L4420" s="35">
        <v>14.25</v>
      </c>
      <c r="M4420" s="35">
        <v>0</v>
      </c>
      <c r="N4420" s="32" t="s">
        <v>19</v>
      </c>
      <c r="O4420" s="32" t="s">
        <v>41</v>
      </c>
      <c r="P4420" s="32">
        <v>1</v>
      </c>
      <c r="Q4420" s="32" t="s">
        <v>7777</v>
      </c>
    </row>
    <row r="4421" spans="1:17" x14ac:dyDescent="0.25">
      <c r="A4421" s="57">
        <v>42264.639217013886</v>
      </c>
      <c r="B4421" s="32" t="s">
        <v>31</v>
      </c>
      <c r="C4421" s="32" t="s">
        <v>5632</v>
      </c>
      <c r="D4421" s="32" t="s">
        <v>5633</v>
      </c>
      <c r="E4421" s="32" t="s">
        <v>7780</v>
      </c>
      <c r="F4421" s="32" t="s">
        <v>7781</v>
      </c>
      <c r="G4421" s="32" t="s">
        <v>25</v>
      </c>
      <c r="H4421" s="32" t="s">
        <v>26</v>
      </c>
      <c r="I4421" s="32" t="s">
        <v>2006</v>
      </c>
      <c r="J4421" s="35">
        <v>0</v>
      </c>
      <c r="K4421" s="35">
        <v>0</v>
      </c>
      <c r="L4421" s="35">
        <v>14.25</v>
      </c>
      <c r="M4421" s="35">
        <v>0</v>
      </c>
      <c r="N4421" s="32" t="s">
        <v>19</v>
      </c>
      <c r="O4421" s="32" t="s">
        <v>41</v>
      </c>
      <c r="P4421" s="32">
        <v>1</v>
      </c>
      <c r="Q4421" s="32" t="s">
        <v>7782</v>
      </c>
    </row>
    <row r="4422" spans="1:17" x14ac:dyDescent="0.25">
      <c r="A4422" s="57">
        <v>42264.639217013886</v>
      </c>
      <c r="B4422" s="32" t="s">
        <v>31</v>
      </c>
      <c r="C4422" s="32" t="s">
        <v>5632</v>
      </c>
      <c r="D4422" s="32" t="s">
        <v>5633</v>
      </c>
      <c r="E4422" s="32" t="s">
        <v>7780</v>
      </c>
      <c r="F4422" s="32" t="s">
        <v>7781</v>
      </c>
      <c r="G4422" s="32" t="s">
        <v>39</v>
      </c>
      <c r="H4422" s="32" t="s">
        <v>40</v>
      </c>
      <c r="I4422" s="32" t="s">
        <v>2006</v>
      </c>
      <c r="J4422" s="35">
        <v>0</v>
      </c>
      <c r="K4422" s="35">
        <v>0</v>
      </c>
      <c r="L4422" s="35">
        <v>0</v>
      </c>
      <c r="M4422" s="35">
        <v>0</v>
      </c>
      <c r="N4422" s="32" t="s">
        <v>19</v>
      </c>
      <c r="O4422" s="32" t="s">
        <v>41</v>
      </c>
      <c r="P4422" s="32">
        <v>1</v>
      </c>
      <c r="Q4422" s="32" t="s">
        <v>7782</v>
      </c>
    </row>
    <row r="4423" spans="1:17" x14ac:dyDescent="0.25">
      <c r="A4423" s="57">
        <v>42264.64003047454</v>
      </c>
      <c r="B4423" s="32"/>
      <c r="C4423" s="32" t="s">
        <v>47</v>
      </c>
      <c r="D4423" s="32" t="s">
        <v>48</v>
      </c>
      <c r="E4423" s="32" t="s">
        <v>7783</v>
      </c>
      <c r="F4423" s="32" t="s">
        <v>7784</v>
      </c>
      <c r="G4423" s="32" t="s">
        <v>58</v>
      </c>
      <c r="H4423" s="32" t="s">
        <v>59</v>
      </c>
      <c r="I4423" s="32" t="s">
        <v>2006</v>
      </c>
      <c r="J4423" s="35">
        <v>0</v>
      </c>
      <c r="K4423" s="35">
        <v>0</v>
      </c>
      <c r="L4423" s="35">
        <v>0</v>
      </c>
      <c r="M4423" s="35">
        <v>0</v>
      </c>
      <c r="N4423" s="32" t="s">
        <v>19</v>
      </c>
      <c r="O4423" s="32" t="s">
        <v>32</v>
      </c>
      <c r="P4423" s="32">
        <v>0</v>
      </c>
      <c r="Q4423" s="32"/>
    </row>
    <row r="4424" spans="1:17" x14ac:dyDescent="0.25">
      <c r="A4424" s="57">
        <v>42264.641090428238</v>
      </c>
      <c r="B4424" s="32" t="s">
        <v>21</v>
      </c>
      <c r="C4424" s="32" t="s">
        <v>2065</v>
      </c>
      <c r="D4424" s="32" t="s">
        <v>334</v>
      </c>
      <c r="E4424" s="32" t="s">
        <v>7785</v>
      </c>
      <c r="F4424" s="32" t="s">
        <v>7786</v>
      </c>
      <c r="G4424" s="32" t="s">
        <v>367</v>
      </c>
      <c r="H4424" s="32" t="s">
        <v>366</v>
      </c>
      <c r="I4424" s="32" t="s">
        <v>2007</v>
      </c>
      <c r="J4424" s="35">
        <v>0</v>
      </c>
      <c r="K4424" s="35">
        <v>0</v>
      </c>
      <c r="L4424" s="35">
        <v>14.25</v>
      </c>
      <c r="M4424" s="35">
        <v>0</v>
      </c>
      <c r="N4424" s="32" t="s">
        <v>19</v>
      </c>
      <c r="O4424" s="32" t="s">
        <v>41</v>
      </c>
      <c r="P4424" s="32">
        <v>1</v>
      </c>
      <c r="Q4424" s="32" t="s">
        <v>7787</v>
      </c>
    </row>
    <row r="4425" spans="1:17" x14ac:dyDescent="0.25">
      <c r="A4425" s="57">
        <v>42264.642017094906</v>
      </c>
      <c r="B4425" s="32"/>
      <c r="C4425" s="32"/>
      <c r="D4425" s="32"/>
      <c r="E4425" s="32" t="s">
        <v>7788</v>
      </c>
      <c r="F4425" s="32" t="s">
        <v>7789</v>
      </c>
      <c r="G4425" s="32" t="s">
        <v>333</v>
      </c>
      <c r="H4425" s="32" t="s">
        <v>332</v>
      </c>
      <c r="I4425" s="32" t="s">
        <v>2006</v>
      </c>
      <c r="J4425" s="35">
        <v>0</v>
      </c>
      <c r="K4425" s="35">
        <v>0</v>
      </c>
      <c r="L4425" s="35">
        <v>0</v>
      </c>
      <c r="M4425" s="35">
        <v>0</v>
      </c>
      <c r="N4425" s="32" t="s">
        <v>19</v>
      </c>
      <c r="O4425" s="32"/>
      <c r="P4425" s="32">
        <v>0.5</v>
      </c>
      <c r="Q4425" s="32"/>
    </row>
    <row r="4426" spans="1:17" x14ac:dyDescent="0.25">
      <c r="A4426" s="57">
        <v>42264.64522515046</v>
      </c>
      <c r="B4426" s="32"/>
      <c r="C4426" s="32"/>
      <c r="D4426" s="32"/>
      <c r="E4426" s="32" t="s">
        <v>7790</v>
      </c>
      <c r="F4426" s="32" t="s">
        <v>7791</v>
      </c>
      <c r="G4426" s="32" t="s">
        <v>333</v>
      </c>
      <c r="H4426" s="32" t="s">
        <v>332</v>
      </c>
      <c r="I4426" s="32" t="s">
        <v>2006</v>
      </c>
      <c r="J4426" s="35">
        <v>0</v>
      </c>
      <c r="K4426" s="35">
        <v>0</v>
      </c>
      <c r="L4426" s="35">
        <v>0</v>
      </c>
      <c r="M4426" s="35">
        <v>0</v>
      </c>
      <c r="N4426" s="32" t="s">
        <v>19</v>
      </c>
      <c r="O4426" s="32"/>
      <c r="P4426" s="32">
        <v>0.5</v>
      </c>
      <c r="Q4426" s="32"/>
    </row>
    <row r="4427" spans="1:17" x14ac:dyDescent="0.25">
      <c r="A4427" s="57">
        <v>42264.645856365743</v>
      </c>
      <c r="B4427" s="32" t="s">
        <v>70</v>
      </c>
      <c r="C4427" s="32" t="s">
        <v>454</v>
      </c>
      <c r="D4427" s="32" t="s">
        <v>334</v>
      </c>
      <c r="E4427" s="32" t="s">
        <v>4948</v>
      </c>
      <c r="F4427" s="32" t="s">
        <v>7792</v>
      </c>
      <c r="G4427" s="32" t="s">
        <v>367</v>
      </c>
      <c r="H4427" s="32" t="s">
        <v>366</v>
      </c>
      <c r="I4427" s="32" t="s">
        <v>2007</v>
      </c>
      <c r="J4427" s="35">
        <v>0</v>
      </c>
      <c r="K4427" s="35">
        <v>0</v>
      </c>
      <c r="L4427" s="35">
        <v>14.25</v>
      </c>
      <c r="M4427" s="35">
        <v>0</v>
      </c>
      <c r="N4427" s="32" t="s">
        <v>19</v>
      </c>
      <c r="O4427" s="32" t="s">
        <v>41</v>
      </c>
      <c r="P4427" s="32">
        <v>1</v>
      </c>
      <c r="Q4427" s="32" t="s">
        <v>5002</v>
      </c>
    </row>
    <row r="4428" spans="1:17" x14ac:dyDescent="0.25">
      <c r="A4428" s="57">
        <v>42264.645856365743</v>
      </c>
      <c r="B4428" s="32" t="s">
        <v>70</v>
      </c>
      <c r="C4428" s="32" t="s">
        <v>454</v>
      </c>
      <c r="D4428" s="32" t="s">
        <v>334</v>
      </c>
      <c r="E4428" s="32" t="s">
        <v>4948</v>
      </c>
      <c r="F4428" s="32" t="s">
        <v>7792</v>
      </c>
      <c r="G4428" s="32" t="s">
        <v>367</v>
      </c>
      <c r="H4428" s="32" t="s">
        <v>366</v>
      </c>
      <c r="I4428" s="32" t="s">
        <v>2007</v>
      </c>
      <c r="J4428" s="35">
        <v>0</v>
      </c>
      <c r="K4428" s="35">
        <v>0</v>
      </c>
      <c r="L4428" s="35">
        <v>14.25</v>
      </c>
      <c r="M4428" s="35">
        <v>0</v>
      </c>
      <c r="N4428" s="32" t="s">
        <v>19</v>
      </c>
      <c r="O4428" s="32" t="s">
        <v>41</v>
      </c>
      <c r="P4428" s="32">
        <v>1</v>
      </c>
      <c r="Q4428" s="32" t="s">
        <v>5002</v>
      </c>
    </row>
    <row r="4429" spans="1:17" x14ac:dyDescent="0.25">
      <c r="A4429" s="57">
        <v>42264.647042476849</v>
      </c>
      <c r="B4429" s="32" t="s">
        <v>70</v>
      </c>
      <c r="C4429" s="32" t="s">
        <v>2465</v>
      </c>
      <c r="D4429" s="32" t="s">
        <v>334</v>
      </c>
      <c r="E4429" s="32" t="s">
        <v>7793</v>
      </c>
      <c r="F4429" s="32" t="s">
        <v>7794</v>
      </c>
      <c r="G4429" s="32" t="s">
        <v>25</v>
      </c>
      <c r="H4429" s="32" t="s">
        <v>26</v>
      </c>
      <c r="I4429" s="32" t="s">
        <v>2006</v>
      </c>
      <c r="J4429" s="35">
        <v>0</v>
      </c>
      <c r="K4429" s="35">
        <v>0</v>
      </c>
      <c r="L4429" s="35">
        <v>14.25</v>
      </c>
      <c r="M4429" s="35">
        <v>0</v>
      </c>
      <c r="N4429" s="32" t="s">
        <v>19</v>
      </c>
      <c r="O4429" s="32" t="s">
        <v>41</v>
      </c>
      <c r="P4429" s="32">
        <v>1</v>
      </c>
      <c r="Q4429" s="32" t="s">
        <v>4149</v>
      </c>
    </row>
    <row r="4430" spans="1:17" x14ac:dyDescent="0.25">
      <c r="A4430" s="57">
        <v>42264.647042476849</v>
      </c>
      <c r="B4430" s="32" t="s">
        <v>70</v>
      </c>
      <c r="C4430" s="32" t="s">
        <v>2465</v>
      </c>
      <c r="D4430" s="32" t="s">
        <v>334</v>
      </c>
      <c r="E4430" s="32" t="s">
        <v>7793</v>
      </c>
      <c r="F4430" s="32" t="s">
        <v>7794</v>
      </c>
      <c r="G4430" s="32" t="s">
        <v>367</v>
      </c>
      <c r="H4430" s="32" t="s">
        <v>366</v>
      </c>
      <c r="I4430" s="32" t="s">
        <v>2006</v>
      </c>
      <c r="J4430" s="35">
        <v>0</v>
      </c>
      <c r="K4430" s="35">
        <v>0</v>
      </c>
      <c r="L4430" s="35">
        <v>14.25</v>
      </c>
      <c r="M4430" s="35">
        <v>0</v>
      </c>
      <c r="N4430" s="32" t="s">
        <v>19</v>
      </c>
      <c r="O4430" s="32" t="s">
        <v>41</v>
      </c>
      <c r="P4430" s="32">
        <v>1</v>
      </c>
      <c r="Q4430" s="32" t="s">
        <v>4149</v>
      </c>
    </row>
    <row r="4431" spans="1:17" x14ac:dyDescent="0.25">
      <c r="A4431" s="57">
        <v>42264.64861478009</v>
      </c>
      <c r="B4431" s="32" t="s">
        <v>4333</v>
      </c>
      <c r="C4431" s="32" t="s">
        <v>336</v>
      </c>
      <c r="D4431" s="32" t="s">
        <v>334</v>
      </c>
      <c r="E4431" s="32" t="s">
        <v>7795</v>
      </c>
      <c r="F4431" s="32" t="s">
        <v>7796</v>
      </c>
      <c r="G4431" s="32" t="s">
        <v>25</v>
      </c>
      <c r="H4431" s="32" t="s">
        <v>26</v>
      </c>
      <c r="I4431" s="32" t="s">
        <v>2006</v>
      </c>
      <c r="J4431" s="35">
        <v>0</v>
      </c>
      <c r="K4431" s="35">
        <v>0</v>
      </c>
      <c r="L4431" s="35">
        <v>14.25</v>
      </c>
      <c r="M4431" s="35">
        <v>0</v>
      </c>
      <c r="N4431" s="32" t="s">
        <v>19</v>
      </c>
      <c r="O4431" s="32" t="s">
        <v>41</v>
      </c>
      <c r="P4431" s="32">
        <v>1</v>
      </c>
      <c r="Q4431" s="32" t="s">
        <v>7797</v>
      </c>
    </row>
    <row r="4432" spans="1:17" x14ac:dyDescent="0.25">
      <c r="A4432" s="57">
        <v>42264.64861478009</v>
      </c>
      <c r="B4432" s="32" t="s">
        <v>4333</v>
      </c>
      <c r="C4432" s="32" t="s">
        <v>336</v>
      </c>
      <c r="D4432" s="32" t="s">
        <v>334</v>
      </c>
      <c r="E4432" s="32" t="s">
        <v>7795</v>
      </c>
      <c r="F4432" s="32" t="s">
        <v>7796</v>
      </c>
      <c r="G4432" s="32" t="s">
        <v>367</v>
      </c>
      <c r="H4432" s="32" t="s">
        <v>366</v>
      </c>
      <c r="I4432" s="32" t="s">
        <v>2006</v>
      </c>
      <c r="J4432" s="35">
        <v>0</v>
      </c>
      <c r="K4432" s="35">
        <v>0</v>
      </c>
      <c r="L4432" s="35">
        <v>14.25</v>
      </c>
      <c r="M4432" s="35">
        <v>0</v>
      </c>
      <c r="N4432" s="32" t="s">
        <v>19</v>
      </c>
      <c r="O4432" s="32" t="s">
        <v>41</v>
      </c>
      <c r="P4432" s="32">
        <v>1</v>
      </c>
      <c r="Q4432" s="32" t="s">
        <v>7797</v>
      </c>
    </row>
    <row r="4433" spans="1:17" x14ac:dyDescent="0.25">
      <c r="A4433" s="57">
        <v>42264.65031646991</v>
      </c>
      <c r="B4433" s="32" t="s">
        <v>4333</v>
      </c>
      <c r="C4433" s="32" t="s">
        <v>2475</v>
      </c>
      <c r="D4433" s="32" t="s">
        <v>334</v>
      </c>
      <c r="E4433" s="32" t="s">
        <v>4949</v>
      </c>
      <c r="F4433" s="32" t="s">
        <v>7798</v>
      </c>
      <c r="G4433" s="32" t="s">
        <v>367</v>
      </c>
      <c r="H4433" s="32" t="s">
        <v>366</v>
      </c>
      <c r="I4433" s="32" t="s">
        <v>2007</v>
      </c>
      <c r="J4433" s="35">
        <v>0</v>
      </c>
      <c r="K4433" s="35">
        <v>0</v>
      </c>
      <c r="L4433" s="35">
        <v>14.25</v>
      </c>
      <c r="M4433" s="35">
        <v>0</v>
      </c>
      <c r="N4433" s="32" t="s">
        <v>19</v>
      </c>
      <c r="O4433" s="32" t="s">
        <v>41</v>
      </c>
      <c r="P4433" s="32">
        <v>1</v>
      </c>
      <c r="Q4433" s="32" t="s">
        <v>5123</v>
      </c>
    </row>
    <row r="4434" spans="1:17" x14ac:dyDescent="0.25">
      <c r="A4434" s="57">
        <v>42264.65031646991</v>
      </c>
      <c r="B4434" s="32" t="s">
        <v>4333</v>
      </c>
      <c r="C4434" s="32" t="s">
        <v>2475</v>
      </c>
      <c r="D4434" s="32" t="s">
        <v>334</v>
      </c>
      <c r="E4434" s="32" t="s">
        <v>4949</v>
      </c>
      <c r="F4434" s="32" t="s">
        <v>7798</v>
      </c>
      <c r="G4434" s="32" t="s">
        <v>367</v>
      </c>
      <c r="H4434" s="32" t="s">
        <v>366</v>
      </c>
      <c r="I4434" s="32" t="s">
        <v>2007</v>
      </c>
      <c r="J4434" s="35">
        <v>0</v>
      </c>
      <c r="K4434" s="35">
        <v>0</v>
      </c>
      <c r="L4434" s="35">
        <v>14.25</v>
      </c>
      <c r="M4434" s="35">
        <v>0</v>
      </c>
      <c r="N4434" s="32" t="s">
        <v>19</v>
      </c>
      <c r="O4434" s="32" t="s">
        <v>41</v>
      </c>
      <c r="P4434" s="32">
        <v>1</v>
      </c>
      <c r="Q4434" s="32" t="s">
        <v>5123</v>
      </c>
    </row>
    <row r="4435" spans="1:17" x14ac:dyDescent="0.25">
      <c r="A4435" s="57">
        <v>42264.652305173608</v>
      </c>
      <c r="B4435" s="32"/>
      <c r="C4435" s="32"/>
      <c r="D4435" s="32"/>
      <c r="E4435" s="32" t="s">
        <v>7799</v>
      </c>
      <c r="F4435" s="32" t="s">
        <v>7800</v>
      </c>
      <c r="G4435" s="32" t="s">
        <v>333</v>
      </c>
      <c r="H4435" s="32" t="s">
        <v>332</v>
      </c>
      <c r="I4435" s="32" t="s">
        <v>2006</v>
      </c>
      <c r="J4435" s="35">
        <v>0</v>
      </c>
      <c r="K4435" s="35">
        <v>0</v>
      </c>
      <c r="L4435" s="35">
        <v>0</v>
      </c>
      <c r="M4435" s="35">
        <v>0</v>
      </c>
      <c r="N4435" s="32" t="s">
        <v>19</v>
      </c>
      <c r="O4435" s="32"/>
      <c r="P4435" s="32">
        <v>0.5</v>
      </c>
      <c r="Q4435" s="32"/>
    </row>
    <row r="4436" spans="1:17" x14ac:dyDescent="0.25">
      <c r="A4436" s="57">
        <v>42264.6543116088</v>
      </c>
      <c r="B4436" s="32" t="s">
        <v>44</v>
      </c>
      <c r="C4436" s="32" t="s">
        <v>740</v>
      </c>
      <c r="D4436" s="32" t="s">
        <v>334</v>
      </c>
      <c r="E4436" s="32" t="s">
        <v>7801</v>
      </c>
      <c r="F4436" s="32" t="s">
        <v>7802</v>
      </c>
      <c r="G4436" s="32" t="s">
        <v>367</v>
      </c>
      <c r="H4436" s="32" t="s">
        <v>366</v>
      </c>
      <c r="I4436" s="32" t="s">
        <v>2007</v>
      </c>
      <c r="J4436" s="35">
        <v>0</v>
      </c>
      <c r="K4436" s="35">
        <v>0</v>
      </c>
      <c r="L4436" s="35">
        <v>14.25</v>
      </c>
      <c r="M4436" s="35">
        <v>0</v>
      </c>
      <c r="N4436" s="32" t="s">
        <v>19</v>
      </c>
      <c r="O4436" s="32" t="s">
        <v>41</v>
      </c>
      <c r="P4436" s="32">
        <v>1</v>
      </c>
      <c r="Q4436" s="32" t="s">
        <v>7803</v>
      </c>
    </row>
    <row r="4437" spans="1:17" x14ac:dyDescent="0.25">
      <c r="A4437" s="57">
        <v>42264.656271493055</v>
      </c>
      <c r="B4437" s="32" t="s">
        <v>21</v>
      </c>
      <c r="C4437" s="32" t="s">
        <v>2065</v>
      </c>
      <c r="D4437" s="32" t="s">
        <v>334</v>
      </c>
      <c r="E4437" s="32" t="s">
        <v>7804</v>
      </c>
      <c r="F4437" s="32" t="s">
        <v>7805</v>
      </c>
      <c r="G4437" s="32" t="s">
        <v>367</v>
      </c>
      <c r="H4437" s="32" t="s">
        <v>366</v>
      </c>
      <c r="I4437" s="32" t="s">
        <v>2007</v>
      </c>
      <c r="J4437" s="35">
        <v>0</v>
      </c>
      <c r="K4437" s="35">
        <v>0</v>
      </c>
      <c r="L4437" s="35">
        <v>14.25</v>
      </c>
      <c r="M4437" s="35">
        <v>0</v>
      </c>
      <c r="N4437" s="32" t="s">
        <v>19</v>
      </c>
      <c r="O4437" s="32" t="s">
        <v>41</v>
      </c>
      <c r="P4437" s="32">
        <v>1</v>
      </c>
      <c r="Q4437" s="32" t="s">
        <v>7806</v>
      </c>
    </row>
    <row r="4438" spans="1:17" x14ac:dyDescent="0.25">
      <c r="A4438" s="57">
        <v>42264.657442280091</v>
      </c>
      <c r="B4438" s="32" t="s">
        <v>21</v>
      </c>
      <c r="C4438" s="32" t="s">
        <v>2065</v>
      </c>
      <c r="D4438" s="32" t="s">
        <v>334</v>
      </c>
      <c r="E4438" s="32" t="s">
        <v>7807</v>
      </c>
      <c r="F4438" s="32" t="s">
        <v>7808</v>
      </c>
      <c r="G4438" s="32" t="s">
        <v>367</v>
      </c>
      <c r="H4438" s="32" t="s">
        <v>366</v>
      </c>
      <c r="I4438" s="32" t="s">
        <v>2007</v>
      </c>
      <c r="J4438" s="35">
        <v>0</v>
      </c>
      <c r="K4438" s="35">
        <v>0</v>
      </c>
      <c r="L4438" s="35">
        <v>14.25</v>
      </c>
      <c r="M4438" s="35">
        <v>0</v>
      </c>
      <c r="N4438" s="32" t="s">
        <v>19</v>
      </c>
      <c r="O4438" s="32" t="s">
        <v>41</v>
      </c>
      <c r="P4438" s="32">
        <v>1</v>
      </c>
      <c r="Q4438" s="32" t="s">
        <v>7809</v>
      </c>
    </row>
    <row r="4439" spans="1:17" x14ac:dyDescent="0.25">
      <c r="A4439" s="57">
        <v>42264.660130243057</v>
      </c>
      <c r="B4439" s="32" t="s">
        <v>21</v>
      </c>
      <c r="C4439" s="32" t="s">
        <v>6393</v>
      </c>
      <c r="D4439" s="32" t="s">
        <v>334</v>
      </c>
      <c r="E4439" s="32" t="s">
        <v>7810</v>
      </c>
      <c r="F4439" s="32" t="s">
        <v>7811</v>
      </c>
      <c r="G4439" s="32" t="s">
        <v>367</v>
      </c>
      <c r="H4439" s="32" t="s">
        <v>366</v>
      </c>
      <c r="I4439" s="32" t="s">
        <v>2007</v>
      </c>
      <c r="J4439" s="35">
        <v>0</v>
      </c>
      <c r="K4439" s="35">
        <v>0</v>
      </c>
      <c r="L4439" s="35">
        <v>14.25</v>
      </c>
      <c r="M4439" s="35">
        <v>0</v>
      </c>
      <c r="N4439" s="32" t="s">
        <v>19</v>
      </c>
      <c r="O4439" s="32" t="s">
        <v>41</v>
      </c>
      <c r="P4439" s="32">
        <v>1</v>
      </c>
      <c r="Q4439" s="32" t="s">
        <v>7812</v>
      </c>
    </row>
    <row r="4440" spans="1:17" x14ac:dyDescent="0.25">
      <c r="A4440" s="57">
        <v>42264.661650694441</v>
      </c>
      <c r="B4440" s="32" t="s">
        <v>290</v>
      </c>
      <c r="C4440" s="32" t="s">
        <v>4668</v>
      </c>
      <c r="D4440" s="32" t="s">
        <v>334</v>
      </c>
      <c r="E4440" s="32" t="s">
        <v>7813</v>
      </c>
      <c r="F4440" s="32" t="s">
        <v>7814</v>
      </c>
      <c r="G4440" s="32" t="s">
        <v>25</v>
      </c>
      <c r="H4440" s="32" t="s">
        <v>26</v>
      </c>
      <c r="I4440" s="32" t="s">
        <v>2006</v>
      </c>
      <c r="J4440" s="35">
        <v>0</v>
      </c>
      <c r="K4440" s="35">
        <v>0</v>
      </c>
      <c r="L4440" s="35">
        <v>14.25</v>
      </c>
      <c r="M4440" s="35">
        <v>0</v>
      </c>
      <c r="N4440" s="32" t="s">
        <v>19</v>
      </c>
      <c r="O4440" s="32" t="s">
        <v>41</v>
      </c>
      <c r="P4440" s="32">
        <v>1</v>
      </c>
      <c r="Q4440" s="32" t="s">
        <v>7815</v>
      </c>
    </row>
    <row r="4441" spans="1:17" x14ac:dyDescent="0.25">
      <c r="A4441" s="57">
        <v>42264.661650694441</v>
      </c>
      <c r="B4441" s="32" t="s">
        <v>290</v>
      </c>
      <c r="C4441" s="32" t="s">
        <v>4668</v>
      </c>
      <c r="D4441" s="32" t="s">
        <v>334</v>
      </c>
      <c r="E4441" s="32" t="s">
        <v>7813</v>
      </c>
      <c r="F4441" s="32" t="s">
        <v>7814</v>
      </c>
      <c r="G4441" s="32" t="s">
        <v>367</v>
      </c>
      <c r="H4441" s="32" t="s">
        <v>366</v>
      </c>
      <c r="I4441" s="32" t="s">
        <v>2006</v>
      </c>
      <c r="J4441" s="35">
        <v>0</v>
      </c>
      <c r="K4441" s="35">
        <v>0</v>
      </c>
      <c r="L4441" s="35">
        <v>14.25</v>
      </c>
      <c r="M4441" s="35">
        <v>0</v>
      </c>
      <c r="N4441" s="32" t="s">
        <v>19</v>
      </c>
      <c r="O4441" s="32" t="s">
        <v>41</v>
      </c>
      <c r="P4441" s="32">
        <v>1</v>
      </c>
      <c r="Q4441" s="32" t="s">
        <v>7815</v>
      </c>
    </row>
    <row r="4442" spans="1:17" x14ac:dyDescent="0.25">
      <c r="A4442" s="57">
        <v>42264.662922418982</v>
      </c>
      <c r="B4442" s="32" t="s">
        <v>4333</v>
      </c>
      <c r="C4442" s="32" t="s">
        <v>739</v>
      </c>
      <c r="D4442" s="32" t="s">
        <v>334</v>
      </c>
      <c r="E4442" s="32" t="s">
        <v>7816</v>
      </c>
      <c r="F4442" s="32" t="s">
        <v>7817</v>
      </c>
      <c r="G4442" s="32" t="s">
        <v>25</v>
      </c>
      <c r="H4442" s="32" t="s">
        <v>26</v>
      </c>
      <c r="I4442" s="32" t="s">
        <v>2006</v>
      </c>
      <c r="J4442" s="35">
        <v>0</v>
      </c>
      <c r="K4442" s="35">
        <v>0</v>
      </c>
      <c r="L4442" s="35">
        <v>14.25</v>
      </c>
      <c r="M4442" s="35">
        <v>0</v>
      </c>
      <c r="N4442" s="32" t="s">
        <v>19</v>
      </c>
      <c r="O4442" s="32" t="s">
        <v>41</v>
      </c>
      <c r="P4442" s="32">
        <v>1</v>
      </c>
      <c r="Q4442" s="32" t="s">
        <v>7818</v>
      </c>
    </row>
    <row r="4443" spans="1:17" x14ac:dyDescent="0.25">
      <c r="A4443" s="57">
        <v>42264.662922418982</v>
      </c>
      <c r="B4443" s="32" t="s">
        <v>4333</v>
      </c>
      <c r="C4443" s="32" t="s">
        <v>739</v>
      </c>
      <c r="D4443" s="32" t="s">
        <v>334</v>
      </c>
      <c r="E4443" s="32" t="s">
        <v>7816</v>
      </c>
      <c r="F4443" s="32" t="s">
        <v>7817</v>
      </c>
      <c r="G4443" s="32" t="s">
        <v>367</v>
      </c>
      <c r="H4443" s="32" t="s">
        <v>366</v>
      </c>
      <c r="I4443" s="32" t="s">
        <v>2006</v>
      </c>
      <c r="J4443" s="35">
        <v>0</v>
      </c>
      <c r="K4443" s="35">
        <v>0</v>
      </c>
      <c r="L4443" s="35">
        <v>14.25</v>
      </c>
      <c r="M4443" s="35">
        <v>0</v>
      </c>
      <c r="N4443" s="32" t="s">
        <v>19</v>
      </c>
      <c r="O4443" s="32" t="s">
        <v>41</v>
      </c>
      <c r="P4443" s="32">
        <v>1</v>
      </c>
      <c r="Q4443" s="32" t="s">
        <v>7818</v>
      </c>
    </row>
    <row r="4444" spans="1:17" x14ac:dyDescent="0.25">
      <c r="A4444" s="57">
        <v>42264.663671296294</v>
      </c>
      <c r="B4444" s="32" t="s">
        <v>4333</v>
      </c>
      <c r="C4444" s="32" t="s">
        <v>5395</v>
      </c>
      <c r="D4444" s="32" t="s">
        <v>334</v>
      </c>
      <c r="E4444" s="32" t="s">
        <v>7819</v>
      </c>
      <c r="F4444" s="32" t="s">
        <v>7820</v>
      </c>
      <c r="G4444" s="32" t="s">
        <v>25</v>
      </c>
      <c r="H4444" s="32" t="s">
        <v>26</v>
      </c>
      <c r="I4444" s="32" t="s">
        <v>2006</v>
      </c>
      <c r="J4444" s="35">
        <v>0</v>
      </c>
      <c r="K4444" s="35">
        <v>0</v>
      </c>
      <c r="L4444" s="35">
        <v>14.25</v>
      </c>
      <c r="M4444" s="35">
        <v>0</v>
      </c>
      <c r="N4444" s="32" t="s">
        <v>19</v>
      </c>
      <c r="O4444" s="32" t="s">
        <v>41</v>
      </c>
      <c r="P4444" s="32">
        <v>1</v>
      </c>
      <c r="Q4444" s="32" t="s">
        <v>7821</v>
      </c>
    </row>
    <row r="4445" spans="1:17" x14ac:dyDescent="0.25">
      <c r="A4445" s="57">
        <v>42264.663671296294</v>
      </c>
      <c r="B4445" s="32" t="s">
        <v>4333</v>
      </c>
      <c r="C4445" s="32" t="s">
        <v>5395</v>
      </c>
      <c r="D4445" s="32" t="s">
        <v>334</v>
      </c>
      <c r="E4445" s="32" t="s">
        <v>7819</v>
      </c>
      <c r="F4445" s="32" t="s">
        <v>7820</v>
      </c>
      <c r="G4445" s="32" t="s">
        <v>4474</v>
      </c>
      <c r="H4445" s="32" t="s">
        <v>4475</v>
      </c>
      <c r="I4445" s="32" t="s">
        <v>2006</v>
      </c>
      <c r="J4445" s="35">
        <v>0</v>
      </c>
      <c r="K4445" s="35">
        <v>0</v>
      </c>
      <c r="L4445" s="35">
        <v>14.25</v>
      </c>
      <c r="M4445" s="35">
        <v>0</v>
      </c>
      <c r="N4445" s="32" t="s">
        <v>19</v>
      </c>
      <c r="O4445" s="32" t="s">
        <v>41</v>
      </c>
      <c r="P4445" s="32">
        <v>1</v>
      </c>
      <c r="Q4445" s="32" t="s">
        <v>7821</v>
      </c>
    </row>
    <row r="4446" spans="1:17" x14ac:dyDescent="0.25">
      <c r="A4446" s="57">
        <v>42264.664023993057</v>
      </c>
      <c r="B4446" s="32"/>
      <c r="C4446" s="32" t="s">
        <v>7822</v>
      </c>
      <c r="D4446" s="32" t="s">
        <v>334</v>
      </c>
      <c r="E4446" s="32" t="s">
        <v>7823</v>
      </c>
      <c r="F4446" s="32" t="s">
        <v>7824</v>
      </c>
      <c r="G4446" s="32" t="s">
        <v>4474</v>
      </c>
      <c r="H4446" s="32" t="s">
        <v>4475</v>
      </c>
      <c r="I4446" s="32" t="s">
        <v>2013</v>
      </c>
      <c r="J4446" s="35">
        <v>0</v>
      </c>
      <c r="K4446" s="35">
        <v>0</v>
      </c>
      <c r="L4446" s="35">
        <v>14.25</v>
      </c>
      <c r="M4446" s="35">
        <v>0</v>
      </c>
      <c r="N4446" s="32" t="s">
        <v>19</v>
      </c>
      <c r="O4446" s="32" t="s">
        <v>41</v>
      </c>
      <c r="P4446" s="32">
        <v>1</v>
      </c>
      <c r="Q4446" s="32" t="s">
        <v>7825</v>
      </c>
    </row>
    <row r="4447" spans="1:17" x14ac:dyDescent="0.25">
      <c r="A4447" s="57">
        <v>42264.667853969906</v>
      </c>
      <c r="B4447" s="32" t="s">
        <v>21</v>
      </c>
      <c r="C4447" s="32" t="s">
        <v>2339</v>
      </c>
      <c r="D4447" s="32" t="s">
        <v>334</v>
      </c>
      <c r="E4447" s="32" t="s">
        <v>7826</v>
      </c>
      <c r="F4447" s="32" t="s">
        <v>7827</v>
      </c>
      <c r="G4447" s="32" t="s">
        <v>367</v>
      </c>
      <c r="H4447" s="32" t="s">
        <v>366</v>
      </c>
      <c r="I4447" s="32" t="s">
        <v>2007</v>
      </c>
      <c r="J4447" s="35">
        <v>0</v>
      </c>
      <c r="K4447" s="35">
        <v>0</v>
      </c>
      <c r="L4447" s="35">
        <v>14.25</v>
      </c>
      <c r="M4447" s="35">
        <v>0</v>
      </c>
      <c r="N4447" s="32" t="s">
        <v>19</v>
      </c>
      <c r="O4447" s="32" t="s">
        <v>41</v>
      </c>
      <c r="P4447" s="32">
        <v>1</v>
      </c>
      <c r="Q4447" s="32" t="s">
        <v>7828</v>
      </c>
    </row>
    <row r="4448" spans="1:17" x14ac:dyDescent="0.25">
      <c r="A4448" s="57">
        <v>42264.669040706016</v>
      </c>
      <c r="B4448" s="32" t="s">
        <v>21</v>
      </c>
      <c r="C4448" s="32" t="s">
        <v>5398</v>
      </c>
      <c r="D4448" s="32" t="s">
        <v>334</v>
      </c>
      <c r="E4448" s="32" t="s">
        <v>7829</v>
      </c>
      <c r="F4448" s="32" t="s">
        <v>7830</v>
      </c>
      <c r="G4448" s="32" t="s">
        <v>367</v>
      </c>
      <c r="H4448" s="32" t="s">
        <v>366</v>
      </c>
      <c r="I4448" s="32" t="s">
        <v>2007</v>
      </c>
      <c r="J4448" s="35">
        <v>0</v>
      </c>
      <c r="K4448" s="35">
        <v>0</v>
      </c>
      <c r="L4448" s="35">
        <v>14.25</v>
      </c>
      <c r="M4448" s="35">
        <v>0</v>
      </c>
      <c r="N4448" s="32" t="s">
        <v>19</v>
      </c>
      <c r="O4448" s="32" t="s">
        <v>41</v>
      </c>
      <c r="P4448" s="32">
        <v>1</v>
      </c>
      <c r="Q4448" s="32" t="s">
        <v>7831</v>
      </c>
    </row>
    <row r="4449" spans="1:17" x14ac:dyDescent="0.25">
      <c r="A4449" s="57">
        <v>42264.670159641202</v>
      </c>
      <c r="B4449" s="32" t="s">
        <v>21</v>
      </c>
      <c r="C4449" s="32" t="s">
        <v>2065</v>
      </c>
      <c r="D4449" s="32" t="s">
        <v>334</v>
      </c>
      <c r="E4449" s="32" t="s">
        <v>7832</v>
      </c>
      <c r="F4449" s="32" t="s">
        <v>7833</v>
      </c>
      <c r="G4449" s="32" t="s">
        <v>367</v>
      </c>
      <c r="H4449" s="32" t="s">
        <v>366</v>
      </c>
      <c r="I4449" s="32" t="s">
        <v>2007</v>
      </c>
      <c r="J4449" s="35">
        <v>0</v>
      </c>
      <c r="K4449" s="35">
        <v>0</v>
      </c>
      <c r="L4449" s="35">
        <v>14.25</v>
      </c>
      <c r="M4449" s="35">
        <v>0</v>
      </c>
      <c r="N4449" s="32" t="s">
        <v>19</v>
      </c>
      <c r="O4449" s="32" t="s">
        <v>41</v>
      </c>
      <c r="P4449" s="32">
        <v>1</v>
      </c>
      <c r="Q4449" s="32" t="s">
        <v>7834</v>
      </c>
    </row>
    <row r="4450" spans="1:17" x14ac:dyDescent="0.25">
      <c r="A4450" s="57">
        <v>42264.674910729169</v>
      </c>
      <c r="B4450" s="32" t="s">
        <v>21</v>
      </c>
      <c r="C4450" s="32" t="s">
        <v>2062</v>
      </c>
      <c r="D4450" s="32" t="s">
        <v>334</v>
      </c>
      <c r="E4450" s="32" t="s">
        <v>7835</v>
      </c>
      <c r="F4450" s="32" t="s">
        <v>7836</v>
      </c>
      <c r="G4450" s="32" t="s">
        <v>367</v>
      </c>
      <c r="H4450" s="32" t="s">
        <v>366</v>
      </c>
      <c r="I4450" s="32" t="s">
        <v>2007</v>
      </c>
      <c r="J4450" s="35">
        <v>0</v>
      </c>
      <c r="K4450" s="35">
        <v>0</v>
      </c>
      <c r="L4450" s="35">
        <v>14.25</v>
      </c>
      <c r="M4450" s="35">
        <v>0</v>
      </c>
      <c r="N4450" s="32" t="s">
        <v>19</v>
      </c>
      <c r="O4450" s="32" t="s">
        <v>41</v>
      </c>
      <c r="P4450" s="32">
        <v>1</v>
      </c>
      <c r="Q4450" s="32" t="s">
        <v>7837</v>
      </c>
    </row>
    <row r="4451" spans="1:17" x14ac:dyDescent="0.25">
      <c r="A4451" s="57">
        <v>42264.676249189812</v>
      </c>
      <c r="B4451" s="32" t="s">
        <v>70</v>
      </c>
      <c r="C4451" s="32" t="s">
        <v>5930</v>
      </c>
      <c r="D4451" s="32" t="s">
        <v>334</v>
      </c>
      <c r="E4451" s="32" t="s">
        <v>7838</v>
      </c>
      <c r="F4451" s="32" t="s">
        <v>7839</v>
      </c>
      <c r="G4451" s="32" t="s">
        <v>25</v>
      </c>
      <c r="H4451" s="32" t="s">
        <v>26</v>
      </c>
      <c r="I4451" s="32" t="s">
        <v>2006</v>
      </c>
      <c r="J4451" s="35">
        <v>0</v>
      </c>
      <c r="K4451" s="35">
        <v>0</v>
      </c>
      <c r="L4451" s="35">
        <v>14.25</v>
      </c>
      <c r="M4451" s="35">
        <v>0</v>
      </c>
      <c r="N4451" s="32" t="s">
        <v>19</v>
      </c>
      <c r="O4451" s="32" t="s">
        <v>41</v>
      </c>
      <c r="P4451" s="32">
        <v>1</v>
      </c>
      <c r="Q4451" s="32" t="s">
        <v>7840</v>
      </c>
    </row>
    <row r="4452" spans="1:17" x14ac:dyDescent="0.25">
      <c r="A4452" s="57">
        <v>42264.676249189812</v>
      </c>
      <c r="B4452" s="32" t="s">
        <v>70</v>
      </c>
      <c r="C4452" s="32" t="s">
        <v>5930</v>
      </c>
      <c r="D4452" s="32" t="s">
        <v>334</v>
      </c>
      <c r="E4452" s="32" t="s">
        <v>7838</v>
      </c>
      <c r="F4452" s="32" t="s">
        <v>7839</v>
      </c>
      <c r="G4452" s="32" t="s">
        <v>367</v>
      </c>
      <c r="H4452" s="32" t="s">
        <v>366</v>
      </c>
      <c r="I4452" s="32" t="s">
        <v>2006</v>
      </c>
      <c r="J4452" s="35">
        <v>0</v>
      </c>
      <c r="K4452" s="35">
        <v>0</v>
      </c>
      <c r="L4452" s="35">
        <v>14.25</v>
      </c>
      <c r="M4452" s="35">
        <v>0</v>
      </c>
      <c r="N4452" s="32" t="s">
        <v>19</v>
      </c>
      <c r="O4452" s="32" t="s">
        <v>41</v>
      </c>
      <c r="P4452" s="32">
        <v>1</v>
      </c>
      <c r="Q4452" s="32" t="s">
        <v>7840</v>
      </c>
    </row>
    <row r="4453" spans="1:17" x14ac:dyDescent="0.25">
      <c r="A4453" s="57">
        <v>42264.679753703706</v>
      </c>
      <c r="B4453" s="32" t="s">
        <v>21</v>
      </c>
      <c r="C4453" s="32" t="s">
        <v>5009</v>
      </c>
      <c r="D4453" s="32" t="s">
        <v>334</v>
      </c>
      <c r="E4453" s="32" t="s">
        <v>7841</v>
      </c>
      <c r="F4453" s="32" t="s">
        <v>7842</v>
      </c>
      <c r="G4453" s="32" t="s">
        <v>367</v>
      </c>
      <c r="H4453" s="32" t="s">
        <v>366</v>
      </c>
      <c r="I4453" s="32" t="s">
        <v>2007</v>
      </c>
      <c r="J4453" s="35">
        <v>0</v>
      </c>
      <c r="K4453" s="35">
        <v>0</v>
      </c>
      <c r="L4453" s="35">
        <v>14.25</v>
      </c>
      <c r="M4453" s="35">
        <v>0</v>
      </c>
      <c r="N4453" s="32" t="s">
        <v>19</v>
      </c>
      <c r="O4453" s="32" t="s">
        <v>41</v>
      </c>
      <c r="P4453" s="32">
        <v>1</v>
      </c>
      <c r="Q4453" s="32" t="s">
        <v>7843</v>
      </c>
    </row>
    <row r="4454" spans="1:17" x14ac:dyDescent="0.25">
      <c r="A4454" s="57">
        <v>42264.682898148145</v>
      </c>
      <c r="B4454" s="32" t="s">
        <v>21</v>
      </c>
      <c r="C4454" s="32" t="s">
        <v>6513</v>
      </c>
      <c r="D4454" s="32" t="s">
        <v>334</v>
      </c>
      <c r="E4454" s="32" t="s">
        <v>7844</v>
      </c>
      <c r="F4454" s="32" t="s">
        <v>7845</v>
      </c>
      <c r="G4454" s="32" t="s">
        <v>367</v>
      </c>
      <c r="H4454" s="32" t="s">
        <v>366</v>
      </c>
      <c r="I4454" s="32" t="s">
        <v>2007</v>
      </c>
      <c r="J4454" s="35">
        <v>0</v>
      </c>
      <c r="K4454" s="35">
        <v>0</v>
      </c>
      <c r="L4454" s="35">
        <v>14.25</v>
      </c>
      <c r="M4454" s="35">
        <v>0</v>
      </c>
      <c r="N4454" s="32" t="s">
        <v>19</v>
      </c>
      <c r="O4454" s="32" t="s">
        <v>41</v>
      </c>
      <c r="P4454" s="32">
        <v>1</v>
      </c>
      <c r="Q4454" s="32" t="s">
        <v>7846</v>
      </c>
    </row>
    <row r="4455" spans="1:17" x14ac:dyDescent="0.25">
      <c r="A4455" s="57">
        <v>42264.684559409725</v>
      </c>
      <c r="B4455" s="32" t="s">
        <v>4333</v>
      </c>
      <c r="C4455" s="32" t="s">
        <v>2008</v>
      </c>
      <c r="D4455" s="32" t="s">
        <v>334</v>
      </c>
      <c r="E4455" s="32" t="s">
        <v>7847</v>
      </c>
      <c r="F4455" s="32" t="s">
        <v>7848</v>
      </c>
      <c r="G4455" s="32" t="s">
        <v>25</v>
      </c>
      <c r="H4455" s="32" t="s">
        <v>26</v>
      </c>
      <c r="I4455" s="32" t="s">
        <v>2006</v>
      </c>
      <c r="J4455" s="35">
        <v>0</v>
      </c>
      <c r="K4455" s="35">
        <v>0</v>
      </c>
      <c r="L4455" s="35">
        <v>14.25</v>
      </c>
      <c r="M4455" s="35">
        <v>0</v>
      </c>
      <c r="N4455" s="32" t="s">
        <v>19</v>
      </c>
      <c r="O4455" s="32" t="s">
        <v>41</v>
      </c>
      <c r="P4455" s="32">
        <v>1</v>
      </c>
      <c r="Q4455" s="32" t="s">
        <v>7849</v>
      </c>
    </row>
    <row r="4456" spans="1:17" x14ac:dyDescent="0.25">
      <c r="A4456" s="57">
        <v>42264.684559409725</v>
      </c>
      <c r="B4456" s="32" t="s">
        <v>4333</v>
      </c>
      <c r="C4456" s="32" t="s">
        <v>2008</v>
      </c>
      <c r="D4456" s="32" t="s">
        <v>334</v>
      </c>
      <c r="E4456" s="32" t="s">
        <v>7847</v>
      </c>
      <c r="F4456" s="32" t="s">
        <v>7848</v>
      </c>
      <c r="G4456" s="32" t="s">
        <v>367</v>
      </c>
      <c r="H4456" s="32" t="s">
        <v>366</v>
      </c>
      <c r="I4456" s="32" t="s">
        <v>2006</v>
      </c>
      <c r="J4456" s="35">
        <v>0</v>
      </c>
      <c r="K4456" s="35">
        <v>0</v>
      </c>
      <c r="L4456" s="35">
        <v>14.25</v>
      </c>
      <c r="M4456" s="35">
        <v>0</v>
      </c>
      <c r="N4456" s="32" t="s">
        <v>19</v>
      </c>
      <c r="O4456" s="32" t="s">
        <v>41</v>
      </c>
      <c r="P4456" s="32">
        <v>1</v>
      </c>
      <c r="Q4456" s="32" t="s">
        <v>7849</v>
      </c>
    </row>
    <row r="4457" spans="1:17" x14ac:dyDescent="0.25">
      <c r="A4457" s="57">
        <v>42264.685690428239</v>
      </c>
      <c r="B4457" s="32"/>
      <c r="C4457" s="32" t="s">
        <v>5316</v>
      </c>
      <c r="D4457" s="32" t="s">
        <v>323</v>
      </c>
      <c r="E4457" s="32" t="s">
        <v>7850</v>
      </c>
      <c r="F4457" s="32" t="s">
        <v>7851</v>
      </c>
      <c r="G4457" s="32" t="s">
        <v>58</v>
      </c>
      <c r="H4457" s="32" t="s">
        <v>59</v>
      </c>
      <c r="I4457" s="32" t="s">
        <v>2006</v>
      </c>
      <c r="J4457" s="35">
        <v>0</v>
      </c>
      <c r="K4457" s="35">
        <v>0</v>
      </c>
      <c r="L4457" s="35">
        <v>0</v>
      </c>
      <c r="M4457" s="35">
        <v>0</v>
      </c>
      <c r="N4457" s="32" t="s">
        <v>19</v>
      </c>
      <c r="O4457" s="32" t="s">
        <v>322</v>
      </c>
      <c r="P4457" s="32">
        <v>0</v>
      </c>
      <c r="Q4457" s="32"/>
    </row>
    <row r="4458" spans="1:17" x14ac:dyDescent="0.25">
      <c r="A4458" s="57">
        <v>42264.728645833333</v>
      </c>
      <c r="B4458" s="32"/>
      <c r="C4458" s="32" t="s">
        <v>1068</v>
      </c>
      <c r="D4458" s="32" t="s">
        <v>334</v>
      </c>
      <c r="E4458" s="32" t="s">
        <v>7852</v>
      </c>
      <c r="F4458" s="32" t="s">
        <v>7853</v>
      </c>
      <c r="G4458" s="32" t="s">
        <v>58</v>
      </c>
      <c r="H4458" s="32" t="s">
        <v>59</v>
      </c>
      <c r="I4458" s="32" t="s">
        <v>2006</v>
      </c>
      <c r="J4458" s="35">
        <v>0</v>
      </c>
      <c r="K4458" s="35">
        <v>0</v>
      </c>
      <c r="L4458" s="35">
        <v>0</v>
      </c>
      <c r="M4458" s="35">
        <v>0</v>
      </c>
      <c r="N4458" s="32" t="s">
        <v>19</v>
      </c>
      <c r="O4458" s="32" t="s">
        <v>322</v>
      </c>
      <c r="P4458" s="32">
        <v>0</v>
      </c>
      <c r="Q4458" s="32"/>
    </row>
    <row r="4459" spans="1:17" x14ac:dyDescent="0.25">
      <c r="A4459" s="57">
        <v>42264.729655706018</v>
      </c>
      <c r="B4459" s="32"/>
      <c r="C4459" s="32" t="s">
        <v>741</v>
      </c>
      <c r="D4459" s="32" t="s">
        <v>334</v>
      </c>
      <c r="E4459" s="32" t="s">
        <v>7854</v>
      </c>
      <c r="F4459" s="32" t="s">
        <v>7855</v>
      </c>
      <c r="G4459" s="32" t="s">
        <v>58</v>
      </c>
      <c r="H4459" s="32" t="s">
        <v>59</v>
      </c>
      <c r="I4459" s="32" t="s">
        <v>2006</v>
      </c>
      <c r="J4459" s="35">
        <v>0</v>
      </c>
      <c r="K4459" s="35">
        <v>0</v>
      </c>
      <c r="L4459" s="35">
        <v>0</v>
      </c>
      <c r="M4459" s="35">
        <v>0</v>
      </c>
      <c r="N4459" s="32" t="s">
        <v>19</v>
      </c>
      <c r="O4459" s="32" t="s">
        <v>322</v>
      </c>
      <c r="P4459" s="32">
        <v>0</v>
      </c>
      <c r="Q4459" s="32"/>
    </row>
    <row r="4460" spans="1:17" x14ac:dyDescent="0.25">
      <c r="A4460" s="57">
        <v>42264.730706979164</v>
      </c>
      <c r="B4460" s="32"/>
      <c r="C4460" s="32" t="s">
        <v>506</v>
      </c>
      <c r="D4460" s="32" t="s">
        <v>334</v>
      </c>
      <c r="E4460" s="32" t="s">
        <v>7856</v>
      </c>
      <c r="F4460" s="32" t="s">
        <v>7857</v>
      </c>
      <c r="G4460" s="32" t="s">
        <v>58</v>
      </c>
      <c r="H4460" s="32" t="s">
        <v>59</v>
      </c>
      <c r="I4460" s="32" t="s">
        <v>2006</v>
      </c>
      <c r="J4460" s="35">
        <v>0</v>
      </c>
      <c r="K4460" s="35">
        <v>0</v>
      </c>
      <c r="L4460" s="35">
        <v>0</v>
      </c>
      <c r="M4460" s="35">
        <v>0</v>
      </c>
      <c r="N4460" s="32" t="s">
        <v>19</v>
      </c>
      <c r="O4460" s="32" t="s">
        <v>322</v>
      </c>
      <c r="P4460" s="32">
        <v>0</v>
      </c>
      <c r="Q4460" s="32"/>
    </row>
    <row r="4461" spans="1:17" x14ac:dyDescent="0.25">
      <c r="A4461" s="57">
        <v>42264.732664664349</v>
      </c>
      <c r="B4461" s="32"/>
      <c r="C4461" s="32" t="s">
        <v>345</v>
      </c>
      <c r="D4461" s="32" t="s">
        <v>334</v>
      </c>
      <c r="E4461" s="32" t="s">
        <v>7858</v>
      </c>
      <c r="F4461" s="32" t="s">
        <v>7859</v>
      </c>
      <c r="G4461" s="32" t="s">
        <v>58</v>
      </c>
      <c r="H4461" s="32" t="s">
        <v>59</v>
      </c>
      <c r="I4461" s="32" t="s">
        <v>2006</v>
      </c>
      <c r="J4461" s="35">
        <v>0</v>
      </c>
      <c r="K4461" s="35">
        <v>0</v>
      </c>
      <c r="L4461" s="35">
        <v>0</v>
      </c>
      <c r="M4461" s="35">
        <v>0</v>
      </c>
      <c r="N4461" s="32" t="s">
        <v>19</v>
      </c>
      <c r="O4461" s="32" t="s">
        <v>322</v>
      </c>
      <c r="P4461" s="32">
        <v>0</v>
      </c>
      <c r="Q4461" s="32"/>
    </row>
    <row r="4462" spans="1:17" x14ac:dyDescent="0.25">
      <c r="A4462" s="57">
        <v>42264.739896030092</v>
      </c>
      <c r="B4462" s="32" t="s">
        <v>284</v>
      </c>
      <c r="C4462" s="32" t="s">
        <v>5419</v>
      </c>
      <c r="D4462" s="32" t="s">
        <v>5420</v>
      </c>
      <c r="E4462" s="32" t="s">
        <v>7860</v>
      </c>
      <c r="F4462" s="32" t="s">
        <v>7861</v>
      </c>
      <c r="G4462" s="32" t="s">
        <v>39</v>
      </c>
      <c r="H4462" s="32" t="s">
        <v>40</v>
      </c>
      <c r="I4462" s="32" t="s">
        <v>2013</v>
      </c>
      <c r="J4462" s="35">
        <v>0</v>
      </c>
      <c r="K4462" s="35">
        <v>0</v>
      </c>
      <c r="L4462" s="35">
        <v>48.08</v>
      </c>
      <c r="M4462" s="35">
        <v>0</v>
      </c>
      <c r="N4462" s="32" t="s">
        <v>17</v>
      </c>
      <c r="O4462" s="32" t="s">
        <v>41</v>
      </c>
      <c r="P4462" s="32">
        <v>1</v>
      </c>
      <c r="Q4462" s="32"/>
    </row>
    <row r="4463" spans="1:17" x14ac:dyDescent="0.25">
      <c r="A4463" s="57">
        <v>42264.74824976852</v>
      </c>
      <c r="B4463" s="32" t="s">
        <v>280</v>
      </c>
      <c r="C4463" s="32" t="s">
        <v>2335</v>
      </c>
      <c r="D4463" s="32" t="s">
        <v>2336</v>
      </c>
      <c r="E4463" s="32" t="s">
        <v>7862</v>
      </c>
      <c r="F4463" s="32" t="s">
        <v>7863</v>
      </c>
      <c r="G4463" s="32" t="s">
        <v>39</v>
      </c>
      <c r="H4463" s="32" t="s">
        <v>40</v>
      </c>
      <c r="I4463" s="32" t="s">
        <v>2013</v>
      </c>
      <c r="J4463" s="35">
        <v>0</v>
      </c>
      <c r="K4463" s="35">
        <v>0</v>
      </c>
      <c r="L4463" s="35">
        <v>0</v>
      </c>
      <c r="M4463" s="35">
        <v>0</v>
      </c>
      <c r="N4463" s="32" t="s">
        <v>17</v>
      </c>
      <c r="O4463" s="32" t="s">
        <v>41</v>
      </c>
      <c r="P4463" s="32">
        <v>1</v>
      </c>
      <c r="Q4463" s="32"/>
    </row>
    <row r="4464" spans="1:17" x14ac:dyDescent="0.25">
      <c r="A4464" s="57">
        <v>42264.933353506945</v>
      </c>
      <c r="B4464" s="32"/>
      <c r="C4464" s="32" t="s">
        <v>74</v>
      </c>
      <c r="D4464" s="32" t="s">
        <v>73</v>
      </c>
      <c r="E4464" s="32" t="s">
        <v>7864</v>
      </c>
      <c r="F4464" s="32" t="s">
        <v>7865</v>
      </c>
      <c r="G4464" s="32" t="s">
        <v>58</v>
      </c>
      <c r="H4464" s="32" t="s">
        <v>59</v>
      </c>
      <c r="I4464" s="32" t="s">
        <v>2006</v>
      </c>
      <c r="J4464" s="35">
        <v>0</v>
      </c>
      <c r="K4464" s="35">
        <v>0</v>
      </c>
      <c r="L4464" s="35">
        <v>7.5</v>
      </c>
      <c r="M4464" s="35">
        <v>0</v>
      </c>
      <c r="N4464" s="32" t="s">
        <v>19</v>
      </c>
      <c r="O4464" s="32" t="s">
        <v>32</v>
      </c>
      <c r="P4464" s="32">
        <v>0.5</v>
      </c>
      <c r="Q4464" s="32"/>
    </row>
    <row r="4465" spans="1:17" x14ac:dyDescent="0.25">
      <c r="A4465" s="57">
        <v>42264.933353506945</v>
      </c>
      <c r="B4465" s="32"/>
      <c r="C4465" s="32" t="s">
        <v>74</v>
      </c>
      <c r="D4465" s="32" t="s">
        <v>73</v>
      </c>
      <c r="E4465" s="32" t="s">
        <v>7864</v>
      </c>
      <c r="F4465" s="32" t="s">
        <v>7865</v>
      </c>
      <c r="G4465" s="32" t="s">
        <v>58</v>
      </c>
      <c r="H4465" s="32" t="s">
        <v>59</v>
      </c>
      <c r="I4465" s="32" t="s">
        <v>2006</v>
      </c>
      <c r="J4465" s="35">
        <v>0</v>
      </c>
      <c r="K4465" s="35">
        <v>0</v>
      </c>
      <c r="L4465" s="35">
        <v>3.75</v>
      </c>
      <c r="M4465" s="35">
        <v>0</v>
      </c>
      <c r="N4465" s="32" t="s">
        <v>19</v>
      </c>
      <c r="O4465" s="32" t="s">
        <v>32</v>
      </c>
      <c r="P4465" s="32">
        <v>0.25</v>
      </c>
      <c r="Q4465" s="32"/>
    </row>
    <row r="4466" spans="1:17" x14ac:dyDescent="0.25">
      <c r="A4466" s="57">
        <v>42265.047389155094</v>
      </c>
      <c r="B4466" s="32"/>
      <c r="C4466" s="32" t="s">
        <v>506</v>
      </c>
      <c r="D4466" s="32" t="s">
        <v>334</v>
      </c>
      <c r="E4466" s="32" t="s">
        <v>7866</v>
      </c>
      <c r="F4466" s="32" t="s">
        <v>7867</v>
      </c>
      <c r="G4466" s="32" t="s">
        <v>58</v>
      </c>
      <c r="H4466" s="32" t="s">
        <v>59</v>
      </c>
      <c r="I4466" s="32" t="s">
        <v>2006</v>
      </c>
      <c r="J4466" s="35">
        <v>0</v>
      </c>
      <c r="K4466" s="35">
        <v>0</v>
      </c>
      <c r="L4466" s="35">
        <v>0</v>
      </c>
      <c r="M4466" s="35">
        <v>0</v>
      </c>
      <c r="N4466" s="32" t="s">
        <v>19</v>
      </c>
      <c r="O4466" s="32" t="s">
        <v>322</v>
      </c>
      <c r="P4466" s="32">
        <v>0</v>
      </c>
      <c r="Q4466" s="32"/>
    </row>
    <row r="4467" spans="1:17" x14ac:dyDescent="0.25">
      <c r="A4467" s="57">
        <v>42265.063599074078</v>
      </c>
      <c r="B4467" s="32"/>
      <c r="C4467" s="32" t="s">
        <v>340</v>
      </c>
      <c r="D4467" s="32" t="s">
        <v>334</v>
      </c>
      <c r="E4467" s="32" t="s">
        <v>7868</v>
      </c>
      <c r="F4467" s="32" t="s">
        <v>7869</v>
      </c>
      <c r="G4467" s="32" t="s">
        <v>58</v>
      </c>
      <c r="H4467" s="32" t="s">
        <v>59</v>
      </c>
      <c r="I4467" s="32" t="s">
        <v>2006</v>
      </c>
      <c r="J4467" s="35">
        <v>0</v>
      </c>
      <c r="K4467" s="35">
        <v>0</v>
      </c>
      <c r="L4467" s="35">
        <v>0</v>
      </c>
      <c r="M4467" s="35">
        <v>0</v>
      </c>
      <c r="N4467" s="32" t="s">
        <v>19</v>
      </c>
      <c r="O4467" s="32" t="s">
        <v>322</v>
      </c>
      <c r="P4467" s="32">
        <v>0</v>
      </c>
      <c r="Q4467" s="32"/>
    </row>
    <row r="4468" spans="1:17" x14ac:dyDescent="0.25">
      <c r="A4468" s="57">
        <v>42265.066114895832</v>
      </c>
      <c r="B4468" s="32"/>
      <c r="C4468" s="32" t="s">
        <v>454</v>
      </c>
      <c r="D4468" s="32" t="s">
        <v>334</v>
      </c>
      <c r="E4468" s="32" t="s">
        <v>7870</v>
      </c>
      <c r="F4468" s="32" t="s">
        <v>7871</v>
      </c>
      <c r="G4468" s="32" t="s">
        <v>58</v>
      </c>
      <c r="H4468" s="32" t="s">
        <v>59</v>
      </c>
      <c r="I4468" s="32" t="s">
        <v>2006</v>
      </c>
      <c r="J4468" s="35">
        <v>0</v>
      </c>
      <c r="K4468" s="35">
        <v>0</v>
      </c>
      <c r="L4468" s="35">
        <v>0</v>
      </c>
      <c r="M4468" s="35">
        <v>0</v>
      </c>
      <c r="N4468" s="32" t="s">
        <v>19</v>
      </c>
      <c r="O4468" s="32" t="s">
        <v>322</v>
      </c>
      <c r="P4468" s="32">
        <v>0</v>
      </c>
      <c r="Q4468" s="32"/>
    </row>
    <row r="4469" spans="1:17" x14ac:dyDescent="0.25">
      <c r="A4469" s="57">
        <v>42265.07326041667</v>
      </c>
      <c r="B4469" s="32"/>
      <c r="C4469" s="32" t="s">
        <v>457</v>
      </c>
      <c r="D4469" s="32" t="s">
        <v>334</v>
      </c>
      <c r="E4469" s="32" t="s">
        <v>7872</v>
      </c>
      <c r="F4469" s="32" t="s">
        <v>7873</v>
      </c>
      <c r="G4469" s="32" t="s">
        <v>58</v>
      </c>
      <c r="H4469" s="32" t="s">
        <v>59</v>
      </c>
      <c r="I4469" s="32" t="s">
        <v>2006</v>
      </c>
      <c r="J4469" s="35">
        <v>0</v>
      </c>
      <c r="K4469" s="35">
        <v>0</v>
      </c>
      <c r="L4469" s="35">
        <v>0</v>
      </c>
      <c r="M4469" s="35">
        <v>0</v>
      </c>
      <c r="N4469" s="32" t="s">
        <v>19</v>
      </c>
      <c r="O4469" s="32" t="s">
        <v>322</v>
      </c>
      <c r="P4469" s="32">
        <v>0</v>
      </c>
      <c r="Q4469" s="32"/>
    </row>
    <row r="4470" spans="1:17" x14ac:dyDescent="0.25">
      <c r="A4470" s="57">
        <v>42265.223300231482</v>
      </c>
      <c r="B4470" s="32"/>
      <c r="C4470" s="32" t="s">
        <v>1068</v>
      </c>
      <c r="D4470" s="32" t="s">
        <v>334</v>
      </c>
      <c r="E4470" s="32" t="s">
        <v>7874</v>
      </c>
      <c r="F4470" s="32" t="s">
        <v>7875</v>
      </c>
      <c r="G4470" s="32" t="s">
        <v>58</v>
      </c>
      <c r="H4470" s="32" t="s">
        <v>59</v>
      </c>
      <c r="I4470" s="32" t="s">
        <v>2006</v>
      </c>
      <c r="J4470" s="35">
        <v>0</v>
      </c>
      <c r="K4470" s="35">
        <v>0</v>
      </c>
      <c r="L4470" s="35">
        <v>0</v>
      </c>
      <c r="M4470" s="35">
        <v>0</v>
      </c>
      <c r="N4470" s="32" t="s">
        <v>19</v>
      </c>
      <c r="O4470" s="32" t="s">
        <v>322</v>
      </c>
      <c r="P4470" s="32">
        <v>0</v>
      </c>
      <c r="Q4470" s="32"/>
    </row>
    <row r="4471" spans="1:17" x14ac:dyDescent="0.25">
      <c r="A4471" s="57">
        <v>42265.224912881946</v>
      </c>
      <c r="B4471" s="32"/>
      <c r="C4471" s="32" t="s">
        <v>1068</v>
      </c>
      <c r="D4471" s="32" t="s">
        <v>334</v>
      </c>
      <c r="E4471" s="32" t="s">
        <v>7876</v>
      </c>
      <c r="F4471" s="32" t="s">
        <v>7877</v>
      </c>
      <c r="G4471" s="32" t="s">
        <v>58</v>
      </c>
      <c r="H4471" s="32" t="s">
        <v>59</v>
      </c>
      <c r="I4471" s="32" t="s">
        <v>2006</v>
      </c>
      <c r="J4471" s="35">
        <v>0</v>
      </c>
      <c r="K4471" s="35">
        <v>0</v>
      </c>
      <c r="L4471" s="35">
        <v>0</v>
      </c>
      <c r="M4471" s="35">
        <v>0</v>
      </c>
      <c r="N4471" s="32" t="s">
        <v>19</v>
      </c>
      <c r="O4471" s="32" t="s">
        <v>322</v>
      </c>
      <c r="P4471" s="32">
        <v>0</v>
      </c>
      <c r="Q4471" s="32"/>
    </row>
    <row r="4472" spans="1:17" x14ac:dyDescent="0.25">
      <c r="A4472" s="57">
        <v>42265.410463310189</v>
      </c>
      <c r="B4472" s="32" t="s">
        <v>22</v>
      </c>
      <c r="C4472" s="32" t="s">
        <v>5973</v>
      </c>
      <c r="D4472" s="32" t="s">
        <v>5974</v>
      </c>
      <c r="E4472" s="32" t="s">
        <v>7878</v>
      </c>
      <c r="F4472" s="32" t="s">
        <v>7879</v>
      </c>
      <c r="G4472" s="32" t="s">
        <v>4329</v>
      </c>
      <c r="H4472" s="32" t="s">
        <v>4330</v>
      </c>
      <c r="I4472" s="32" t="s">
        <v>2006</v>
      </c>
      <c r="J4472" s="35">
        <v>0</v>
      </c>
      <c r="K4472" s="35">
        <v>0</v>
      </c>
      <c r="L4472" s="35">
        <v>0</v>
      </c>
      <c r="M4472" s="35">
        <v>0</v>
      </c>
      <c r="N4472" s="32" t="s">
        <v>19</v>
      </c>
      <c r="O4472" s="32" t="s">
        <v>7880</v>
      </c>
      <c r="P4472" s="32">
        <v>0.5</v>
      </c>
      <c r="Q4472" s="32"/>
    </row>
    <row r="4473" spans="1:17" x14ac:dyDescent="0.25">
      <c r="A4473" s="57">
        <v>42265.416064583333</v>
      </c>
      <c r="B4473" s="32" t="s">
        <v>22</v>
      </c>
      <c r="C4473" s="32" t="s">
        <v>2020</v>
      </c>
      <c r="D4473" s="32" t="s">
        <v>2021</v>
      </c>
      <c r="E4473" s="32" t="s">
        <v>7881</v>
      </c>
      <c r="F4473" s="32" t="s">
        <v>7882</v>
      </c>
      <c r="G4473" s="32" t="s">
        <v>4329</v>
      </c>
      <c r="H4473" s="32" t="s">
        <v>4330</v>
      </c>
      <c r="I4473" s="32" t="s">
        <v>2006</v>
      </c>
      <c r="J4473" s="35">
        <v>0</v>
      </c>
      <c r="K4473" s="35">
        <v>0</v>
      </c>
      <c r="L4473" s="35">
        <v>0</v>
      </c>
      <c r="M4473" s="35">
        <v>0</v>
      </c>
      <c r="N4473" s="32" t="s">
        <v>19</v>
      </c>
      <c r="O4473" s="32" t="s">
        <v>7880</v>
      </c>
      <c r="P4473" s="32">
        <v>1</v>
      </c>
      <c r="Q4473" s="32"/>
    </row>
    <row r="4474" spans="1:17" x14ac:dyDescent="0.25">
      <c r="A4474" s="57">
        <v>42265.424603553241</v>
      </c>
      <c r="B4474" s="32"/>
      <c r="C4474" s="32" t="s">
        <v>454</v>
      </c>
      <c r="D4474" s="32" t="s">
        <v>334</v>
      </c>
      <c r="E4474" s="32" t="s">
        <v>7883</v>
      </c>
      <c r="F4474" s="32" t="s">
        <v>7884</v>
      </c>
      <c r="G4474" s="32" t="s">
        <v>58</v>
      </c>
      <c r="H4474" s="32" t="s">
        <v>59</v>
      </c>
      <c r="I4474" s="32" t="s">
        <v>2006</v>
      </c>
      <c r="J4474" s="35">
        <v>0</v>
      </c>
      <c r="K4474" s="35">
        <v>0</v>
      </c>
      <c r="L4474" s="35">
        <v>0</v>
      </c>
      <c r="M4474" s="35">
        <v>0</v>
      </c>
      <c r="N4474" s="32" t="s">
        <v>19</v>
      </c>
      <c r="O4474" s="32" t="s">
        <v>322</v>
      </c>
      <c r="P4474" s="32">
        <v>0</v>
      </c>
      <c r="Q4474" s="32"/>
    </row>
    <row r="4475" spans="1:17" x14ac:dyDescent="0.25">
      <c r="A4475" s="57">
        <v>42265.427997569444</v>
      </c>
      <c r="B4475" s="32" t="s">
        <v>22</v>
      </c>
      <c r="C4475" s="32" t="s">
        <v>2020</v>
      </c>
      <c r="D4475" s="32" t="s">
        <v>2021</v>
      </c>
      <c r="E4475" s="32" t="s">
        <v>7885</v>
      </c>
      <c r="F4475" s="32" t="s">
        <v>7886</v>
      </c>
      <c r="G4475" s="32" t="s">
        <v>4329</v>
      </c>
      <c r="H4475" s="32" t="s">
        <v>4330</v>
      </c>
      <c r="I4475" s="32" t="s">
        <v>2006</v>
      </c>
      <c r="J4475" s="35">
        <v>0</v>
      </c>
      <c r="K4475" s="35">
        <v>0</v>
      </c>
      <c r="L4475" s="35">
        <v>0</v>
      </c>
      <c r="M4475" s="35">
        <v>0</v>
      </c>
      <c r="N4475" s="32" t="s">
        <v>19</v>
      </c>
      <c r="O4475" s="32" t="s">
        <v>7880</v>
      </c>
      <c r="P4475" s="32">
        <v>1</v>
      </c>
      <c r="Q4475" s="32"/>
    </row>
    <row r="4476" spans="1:17" x14ac:dyDescent="0.25">
      <c r="A4476" s="57">
        <v>42265.431037812501</v>
      </c>
      <c r="B4476" s="32" t="s">
        <v>22</v>
      </c>
      <c r="C4476" s="32" t="s">
        <v>2020</v>
      </c>
      <c r="D4476" s="32" t="s">
        <v>2021</v>
      </c>
      <c r="E4476" s="32" t="s">
        <v>7887</v>
      </c>
      <c r="F4476" s="32" t="s">
        <v>7888</v>
      </c>
      <c r="G4476" s="32" t="s">
        <v>4329</v>
      </c>
      <c r="H4476" s="32" t="s">
        <v>4330</v>
      </c>
      <c r="I4476" s="32" t="s">
        <v>2006</v>
      </c>
      <c r="J4476" s="35">
        <v>0</v>
      </c>
      <c r="K4476" s="35">
        <v>0</v>
      </c>
      <c r="L4476" s="35">
        <v>0</v>
      </c>
      <c r="M4476" s="35">
        <v>0</v>
      </c>
      <c r="N4476" s="32" t="s">
        <v>19</v>
      </c>
      <c r="O4476" s="32" t="s">
        <v>7880</v>
      </c>
      <c r="P4476" s="32">
        <v>2</v>
      </c>
      <c r="Q4476" s="32"/>
    </row>
    <row r="4477" spans="1:17" x14ac:dyDescent="0.25">
      <c r="A4477" s="57">
        <v>42265.431926122685</v>
      </c>
      <c r="B4477" s="32"/>
      <c r="C4477" s="32"/>
      <c r="D4477" s="32"/>
      <c r="E4477" s="32" t="s">
        <v>7889</v>
      </c>
      <c r="F4477" s="32" t="s">
        <v>7890</v>
      </c>
      <c r="G4477" s="32" t="s">
        <v>333</v>
      </c>
      <c r="H4477" s="32" t="s">
        <v>332</v>
      </c>
      <c r="I4477" s="32" t="s">
        <v>2006</v>
      </c>
      <c r="J4477" s="35">
        <v>0</v>
      </c>
      <c r="K4477" s="35">
        <v>0</v>
      </c>
      <c r="L4477" s="35">
        <v>0</v>
      </c>
      <c r="M4477" s="35">
        <v>0</v>
      </c>
      <c r="N4477" s="32" t="s">
        <v>19</v>
      </c>
      <c r="O4477" s="32"/>
      <c r="P4477" s="32">
        <v>0.5</v>
      </c>
      <c r="Q4477" s="32"/>
    </row>
    <row r="4478" spans="1:17" x14ac:dyDescent="0.25">
      <c r="A4478" s="57">
        <v>42265.439401851851</v>
      </c>
      <c r="B4478" s="32"/>
      <c r="C4478" s="32"/>
      <c r="D4478" s="32"/>
      <c r="E4478" s="32" t="s">
        <v>7891</v>
      </c>
      <c r="F4478" s="32" t="s">
        <v>7892</v>
      </c>
      <c r="G4478" s="32" t="s">
        <v>333</v>
      </c>
      <c r="H4478" s="32" t="s">
        <v>332</v>
      </c>
      <c r="I4478" s="32" t="s">
        <v>2006</v>
      </c>
      <c r="J4478" s="35">
        <v>0</v>
      </c>
      <c r="K4478" s="35">
        <v>0</v>
      </c>
      <c r="L4478" s="35">
        <v>0</v>
      </c>
      <c r="M4478" s="35">
        <v>0</v>
      </c>
      <c r="N4478" s="32" t="s">
        <v>19</v>
      </c>
      <c r="O4478" s="32"/>
      <c r="P4478" s="32">
        <v>0.5</v>
      </c>
      <c r="Q4478" s="32"/>
    </row>
    <row r="4479" spans="1:17" x14ac:dyDescent="0.25">
      <c r="A4479" s="57">
        <v>42265.439423993055</v>
      </c>
      <c r="B4479" s="32" t="s">
        <v>22</v>
      </c>
      <c r="C4479" s="32" t="s">
        <v>4960</v>
      </c>
      <c r="D4479" s="32" t="s">
        <v>4961</v>
      </c>
      <c r="E4479" s="32" t="s">
        <v>7893</v>
      </c>
      <c r="F4479" s="32" t="s">
        <v>7894</v>
      </c>
      <c r="G4479" s="32" t="s">
        <v>25</v>
      </c>
      <c r="H4479" s="32" t="s">
        <v>26</v>
      </c>
      <c r="I4479" s="32" t="s">
        <v>2006</v>
      </c>
      <c r="J4479" s="35">
        <v>0</v>
      </c>
      <c r="K4479" s="35">
        <v>0</v>
      </c>
      <c r="L4479" s="35">
        <v>0</v>
      </c>
      <c r="M4479" s="35">
        <v>0</v>
      </c>
      <c r="N4479" s="32" t="s">
        <v>19</v>
      </c>
      <c r="O4479" s="32" t="s">
        <v>27</v>
      </c>
      <c r="P4479" s="32">
        <v>3.5</v>
      </c>
      <c r="Q4479" s="32"/>
    </row>
    <row r="4480" spans="1:17" x14ac:dyDescent="0.25">
      <c r="A4480" s="57">
        <v>42265.439423993055</v>
      </c>
      <c r="B4480" s="32" t="s">
        <v>22</v>
      </c>
      <c r="C4480" s="32" t="s">
        <v>4960</v>
      </c>
      <c r="D4480" s="32" t="s">
        <v>4961</v>
      </c>
      <c r="E4480" s="32" t="s">
        <v>7893</v>
      </c>
      <c r="F4480" s="32" t="s">
        <v>7894</v>
      </c>
      <c r="G4480" s="32" t="s">
        <v>380</v>
      </c>
      <c r="H4480" s="32" t="s">
        <v>379</v>
      </c>
      <c r="I4480" s="32" t="s">
        <v>2006</v>
      </c>
      <c r="J4480" s="35">
        <v>0</v>
      </c>
      <c r="K4480" s="35">
        <v>0</v>
      </c>
      <c r="L4480" s="35">
        <v>0</v>
      </c>
      <c r="M4480" s="35">
        <v>2</v>
      </c>
      <c r="N4480" s="32" t="s">
        <v>19</v>
      </c>
      <c r="O4480" s="32" t="s">
        <v>27</v>
      </c>
      <c r="P4480" s="32">
        <v>1</v>
      </c>
      <c r="Q4480" s="32"/>
    </row>
    <row r="4481" spans="1:17" x14ac:dyDescent="0.25">
      <c r="A4481" s="57">
        <v>42265.439423993055</v>
      </c>
      <c r="B4481" s="32" t="s">
        <v>22</v>
      </c>
      <c r="C4481" s="32" t="s">
        <v>4960</v>
      </c>
      <c r="D4481" s="32" t="s">
        <v>4961</v>
      </c>
      <c r="E4481" s="32" t="s">
        <v>7893</v>
      </c>
      <c r="F4481" s="32" t="s">
        <v>7894</v>
      </c>
      <c r="G4481" s="32" t="s">
        <v>29</v>
      </c>
      <c r="H4481" s="32" t="s">
        <v>30</v>
      </c>
      <c r="I4481" s="32" t="s">
        <v>2006</v>
      </c>
      <c r="J4481" s="35">
        <v>0</v>
      </c>
      <c r="K4481" s="35">
        <v>0</v>
      </c>
      <c r="L4481" s="35">
        <v>0</v>
      </c>
      <c r="M4481" s="35">
        <v>6.13</v>
      </c>
      <c r="N4481" s="32" t="s">
        <v>19</v>
      </c>
      <c r="O4481" s="32" t="s">
        <v>27</v>
      </c>
      <c r="P4481" s="32">
        <v>1</v>
      </c>
      <c r="Q4481" s="32"/>
    </row>
    <row r="4482" spans="1:17" x14ac:dyDescent="0.25">
      <c r="A4482" s="57">
        <v>42265.439423993055</v>
      </c>
      <c r="B4482" s="32" t="s">
        <v>22</v>
      </c>
      <c r="C4482" s="32" t="s">
        <v>4960</v>
      </c>
      <c r="D4482" s="32" t="s">
        <v>4961</v>
      </c>
      <c r="E4482" s="32" t="s">
        <v>7893</v>
      </c>
      <c r="F4482" s="32" t="s">
        <v>7894</v>
      </c>
      <c r="G4482" s="32" t="s">
        <v>25</v>
      </c>
      <c r="H4482" s="32" t="s">
        <v>26</v>
      </c>
      <c r="I4482" s="32" t="s">
        <v>2006</v>
      </c>
      <c r="J4482" s="35">
        <v>0</v>
      </c>
      <c r="K4482" s="35">
        <v>0</v>
      </c>
      <c r="L4482" s="35">
        <v>0</v>
      </c>
      <c r="M4482" s="35">
        <v>0</v>
      </c>
      <c r="N4482" s="32" t="s">
        <v>19</v>
      </c>
      <c r="O4482" s="32" t="s">
        <v>27</v>
      </c>
      <c r="P4482" s="32">
        <v>5.25</v>
      </c>
      <c r="Q4482" s="32"/>
    </row>
    <row r="4483" spans="1:17" x14ac:dyDescent="0.25">
      <c r="A4483" s="57">
        <v>42265.439423993055</v>
      </c>
      <c r="B4483" s="32" t="s">
        <v>22</v>
      </c>
      <c r="C4483" s="32" t="s">
        <v>4960</v>
      </c>
      <c r="D4483" s="32" t="s">
        <v>4961</v>
      </c>
      <c r="E4483" s="32" t="s">
        <v>7893</v>
      </c>
      <c r="F4483" s="32" t="s">
        <v>7894</v>
      </c>
      <c r="G4483" s="32" t="s">
        <v>380</v>
      </c>
      <c r="H4483" s="32" t="s">
        <v>379</v>
      </c>
      <c r="I4483" s="32" t="s">
        <v>2006</v>
      </c>
      <c r="J4483" s="35">
        <v>0</v>
      </c>
      <c r="K4483" s="35">
        <v>0</v>
      </c>
      <c r="L4483" s="35">
        <v>0</v>
      </c>
      <c r="M4483" s="35">
        <v>2</v>
      </c>
      <c r="N4483" s="32" t="s">
        <v>19</v>
      </c>
      <c r="O4483" s="32" t="s">
        <v>27</v>
      </c>
      <c r="P4483" s="32">
        <v>1</v>
      </c>
      <c r="Q4483" s="32"/>
    </row>
    <row r="4484" spans="1:17" x14ac:dyDescent="0.25">
      <c r="A4484" s="57">
        <v>42265.439423993055</v>
      </c>
      <c r="B4484" s="32" t="s">
        <v>22</v>
      </c>
      <c r="C4484" s="32" t="s">
        <v>4960</v>
      </c>
      <c r="D4484" s="32" t="s">
        <v>4961</v>
      </c>
      <c r="E4484" s="32" t="s">
        <v>7893</v>
      </c>
      <c r="F4484" s="32" t="s">
        <v>7894</v>
      </c>
      <c r="G4484" s="32" t="s">
        <v>29</v>
      </c>
      <c r="H4484" s="32" t="s">
        <v>30</v>
      </c>
      <c r="I4484" s="32" t="s">
        <v>2006</v>
      </c>
      <c r="J4484" s="35">
        <v>0</v>
      </c>
      <c r="K4484" s="35">
        <v>0</v>
      </c>
      <c r="L4484" s="35">
        <v>0</v>
      </c>
      <c r="M4484" s="35">
        <v>5</v>
      </c>
      <c r="N4484" s="32" t="s">
        <v>19</v>
      </c>
      <c r="O4484" s="32" t="s">
        <v>27</v>
      </c>
      <c r="P4484" s="32">
        <v>1</v>
      </c>
      <c r="Q4484" s="32"/>
    </row>
    <row r="4485" spans="1:17" x14ac:dyDescent="0.25">
      <c r="A4485" s="57">
        <v>42265.442566979167</v>
      </c>
      <c r="B4485" s="32" t="s">
        <v>22</v>
      </c>
      <c r="C4485" s="32" t="s">
        <v>90</v>
      </c>
      <c r="D4485" s="32" t="s">
        <v>89</v>
      </c>
      <c r="E4485" s="32" t="s">
        <v>7895</v>
      </c>
      <c r="F4485" s="32" t="s">
        <v>7896</v>
      </c>
      <c r="G4485" s="32" t="s">
        <v>25</v>
      </c>
      <c r="H4485" s="32" t="s">
        <v>26</v>
      </c>
      <c r="I4485" s="32" t="s">
        <v>2006</v>
      </c>
      <c r="J4485" s="35">
        <v>0</v>
      </c>
      <c r="K4485" s="35">
        <v>0</v>
      </c>
      <c r="L4485" s="35">
        <v>0</v>
      </c>
      <c r="M4485" s="35">
        <v>0</v>
      </c>
      <c r="N4485" s="32" t="s">
        <v>19</v>
      </c>
      <c r="O4485" s="32" t="s">
        <v>24</v>
      </c>
      <c r="P4485" s="32">
        <v>0.67</v>
      </c>
      <c r="Q4485" s="32"/>
    </row>
    <row r="4486" spans="1:17" x14ac:dyDescent="0.25">
      <c r="A4486" s="57">
        <v>42265.442566979167</v>
      </c>
      <c r="B4486" s="32" t="s">
        <v>22</v>
      </c>
      <c r="C4486" s="32" t="s">
        <v>90</v>
      </c>
      <c r="D4486" s="32" t="s">
        <v>89</v>
      </c>
      <c r="E4486" s="32" t="s">
        <v>7895</v>
      </c>
      <c r="F4486" s="32" t="s">
        <v>7896</v>
      </c>
      <c r="G4486" s="32" t="s">
        <v>29</v>
      </c>
      <c r="H4486" s="32" t="s">
        <v>30</v>
      </c>
      <c r="I4486" s="32" t="s">
        <v>2006</v>
      </c>
      <c r="J4486" s="35">
        <v>0</v>
      </c>
      <c r="K4486" s="35">
        <v>0</v>
      </c>
      <c r="L4486" s="35">
        <v>0</v>
      </c>
      <c r="M4486" s="35">
        <v>2.4</v>
      </c>
      <c r="N4486" s="32" t="s">
        <v>19</v>
      </c>
      <c r="O4486" s="32" t="s">
        <v>24</v>
      </c>
      <c r="P4486" s="32">
        <v>1</v>
      </c>
      <c r="Q4486" s="32"/>
    </row>
    <row r="4487" spans="1:17" x14ac:dyDescent="0.25">
      <c r="A4487" s="57">
        <v>42265.445276469909</v>
      </c>
      <c r="B4487" s="32" t="s">
        <v>22</v>
      </c>
      <c r="C4487" s="32" t="s">
        <v>456</v>
      </c>
      <c r="D4487" s="32" t="s">
        <v>455</v>
      </c>
      <c r="E4487" s="32" t="s">
        <v>7897</v>
      </c>
      <c r="F4487" s="32" t="s">
        <v>7898</v>
      </c>
      <c r="G4487" s="32" t="s">
        <v>25</v>
      </c>
      <c r="H4487" s="32" t="s">
        <v>26</v>
      </c>
      <c r="I4487" s="32" t="s">
        <v>2006</v>
      </c>
      <c r="J4487" s="35">
        <v>0</v>
      </c>
      <c r="K4487" s="35">
        <v>0</v>
      </c>
      <c r="L4487" s="35">
        <v>0</v>
      </c>
      <c r="M4487" s="35">
        <v>0</v>
      </c>
      <c r="N4487" s="32" t="s">
        <v>19</v>
      </c>
      <c r="O4487" s="32" t="s">
        <v>27</v>
      </c>
      <c r="P4487" s="32">
        <v>0.25</v>
      </c>
      <c r="Q4487" s="32"/>
    </row>
    <row r="4488" spans="1:17" x14ac:dyDescent="0.25">
      <c r="A4488" s="57">
        <v>42265.445276469909</v>
      </c>
      <c r="B4488" s="32" t="s">
        <v>22</v>
      </c>
      <c r="C4488" s="32" t="s">
        <v>456</v>
      </c>
      <c r="D4488" s="32" t="s">
        <v>455</v>
      </c>
      <c r="E4488" s="32" t="s">
        <v>7897</v>
      </c>
      <c r="F4488" s="32" t="s">
        <v>7898</v>
      </c>
      <c r="G4488" s="32" t="s">
        <v>35</v>
      </c>
      <c r="H4488" s="32" t="s">
        <v>38</v>
      </c>
      <c r="I4488" s="32" t="s">
        <v>2006</v>
      </c>
      <c r="J4488" s="35">
        <v>0</v>
      </c>
      <c r="K4488" s="35">
        <v>0</v>
      </c>
      <c r="L4488" s="35">
        <v>0</v>
      </c>
      <c r="M4488" s="35">
        <v>12.25</v>
      </c>
      <c r="N4488" s="32" t="s">
        <v>19</v>
      </c>
      <c r="O4488" s="32" t="s">
        <v>27</v>
      </c>
      <c r="P4488" s="32">
        <v>1</v>
      </c>
      <c r="Q4488" s="32"/>
    </row>
    <row r="4489" spans="1:17" x14ac:dyDescent="0.25">
      <c r="A4489" s="57">
        <v>42265.445276469909</v>
      </c>
      <c r="B4489" s="32" t="s">
        <v>22</v>
      </c>
      <c r="C4489" s="32" t="s">
        <v>456</v>
      </c>
      <c r="D4489" s="32" t="s">
        <v>455</v>
      </c>
      <c r="E4489" s="32" t="s">
        <v>7897</v>
      </c>
      <c r="F4489" s="32" t="s">
        <v>7898</v>
      </c>
      <c r="G4489" s="32" t="s">
        <v>35</v>
      </c>
      <c r="H4489" s="32" t="s">
        <v>38</v>
      </c>
      <c r="I4489" s="32" t="s">
        <v>2006</v>
      </c>
      <c r="J4489" s="35">
        <v>0</v>
      </c>
      <c r="K4489" s="35">
        <v>0</v>
      </c>
      <c r="L4489" s="35">
        <v>0</v>
      </c>
      <c r="M4489" s="35">
        <v>13.35</v>
      </c>
      <c r="N4489" s="32" t="s">
        <v>19</v>
      </c>
      <c r="O4489" s="32" t="s">
        <v>27</v>
      </c>
      <c r="P4489" s="32">
        <v>1</v>
      </c>
      <c r="Q4489" s="32"/>
    </row>
    <row r="4490" spans="1:17" x14ac:dyDescent="0.25">
      <c r="A4490" s="57">
        <v>42265.453671875002</v>
      </c>
      <c r="B4490" s="32" t="s">
        <v>22</v>
      </c>
      <c r="C4490" s="32" t="s">
        <v>78</v>
      </c>
      <c r="D4490" s="32" t="s">
        <v>77</v>
      </c>
      <c r="E4490" s="32" t="s">
        <v>7899</v>
      </c>
      <c r="F4490" s="32" t="s">
        <v>7900</v>
      </c>
      <c r="G4490" s="32" t="s">
        <v>25</v>
      </c>
      <c r="H4490" s="32" t="s">
        <v>26</v>
      </c>
      <c r="I4490" s="32" t="s">
        <v>2006</v>
      </c>
      <c r="J4490" s="35">
        <v>0</v>
      </c>
      <c r="K4490" s="35">
        <v>0</v>
      </c>
      <c r="L4490" s="35">
        <v>0</v>
      </c>
      <c r="M4490" s="35">
        <v>0</v>
      </c>
      <c r="N4490" s="32" t="s">
        <v>19</v>
      </c>
      <c r="O4490" s="32" t="s">
        <v>24</v>
      </c>
      <c r="P4490" s="32">
        <v>0.43</v>
      </c>
      <c r="Q4490" s="32"/>
    </row>
    <row r="4491" spans="1:17" x14ac:dyDescent="0.25">
      <c r="A4491" s="57">
        <v>42265.453671875002</v>
      </c>
      <c r="B4491" s="32" t="s">
        <v>22</v>
      </c>
      <c r="C4491" s="32" t="s">
        <v>78</v>
      </c>
      <c r="D4491" s="32" t="s">
        <v>77</v>
      </c>
      <c r="E4491" s="32" t="s">
        <v>7899</v>
      </c>
      <c r="F4491" s="32" t="s">
        <v>7900</v>
      </c>
      <c r="G4491" s="32" t="s">
        <v>826</v>
      </c>
      <c r="H4491" s="32" t="s">
        <v>825</v>
      </c>
      <c r="I4491" s="32" t="s">
        <v>2006</v>
      </c>
      <c r="J4491" s="35">
        <v>0</v>
      </c>
      <c r="K4491" s="35">
        <v>51.73</v>
      </c>
      <c r="L4491" s="35">
        <v>0</v>
      </c>
      <c r="M4491" s="35">
        <v>0</v>
      </c>
      <c r="N4491" s="32" t="s">
        <v>19</v>
      </c>
      <c r="O4491" s="32" t="s">
        <v>24</v>
      </c>
      <c r="P4491" s="32">
        <v>1</v>
      </c>
      <c r="Q4491" s="32"/>
    </row>
    <row r="4492" spans="1:17" x14ac:dyDescent="0.25">
      <c r="A4492" s="57">
        <v>42265.454728009259</v>
      </c>
      <c r="B4492" s="32" t="s">
        <v>22</v>
      </c>
      <c r="C4492" s="32" t="s">
        <v>7901</v>
      </c>
      <c r="D4492" s="32" t="s">
        <v>7902</v>
      </c>
      <c r="E4492" s="32" t="s">
        <v>7903</v>
      </c>
      <c r="F4492" s="32" t="s">
        <v>7904</v>
      </c>
      <c r="G4492" s="32" t="s">
        <v>25</v>
      </c>
      <c r="H4492" s="32" t="s">
        <v>26</v>
      </c>
      <c r="I4492" s="32" t="s">
        <v>2006</v>
      </c>
      <c r="J4492" s="35">
        <v>0</v>
      </c>
      <c r="K4492" s="35">
        <v>0</v>
      </c>
      <c r="L4492" s="35">
        <v>0</v>
      </c>
      <c r="M4492" s="35">
        <v>0</v>
      </c>
      <c r="N4492" s="32" t="s">
        <v>19</v>
      </c>
      <c r="O4492" s="32" t="s">
        <v>7905</v>
      </c>
      <c r="P4492" s="32">
        <v>0.98</v>
      </c>
      <c r="Q4492" s="32"/>
    </row>
    <row r="4493" spans="1:17" x14ac:dyDescent="0.25">
      <c r="A4493" s="57">
        <v>42265.454728009259</v>
      </c>
      <c r="B4493" s="32" t="s">
        <v>22</v>
      </c>
      <c r="C4493" s="32" t="s">
        <v>7901</v>
      </c>
      <c r="D4493" s="32" t="s">
        <v>7902</v>
      </c>
      <c r="E4493" s="32" t="s">
        <v>7903</v>
      </c>
      <c r="F4493" s="32" t="s">
        <v>7904</v>
      </c>
      <c r="G4493" s="32" t="s">
        <v>25</v>
      </c>
      <c r="H4493" s="32" t="s">
        <v>26</v>
      </c>
      <c r="I4493" s="32" t="s">
        <v>2006</v>
      </c>
      <c r="J4493" s="35">
        <v>0</v>
      </c>
      <c r="K4493" s="35">
        <v>0</v>
      </c>
      <c r="L4493" s="35">
        <v>0</v>
      </c>
      <c r="M4493" s="35">
        <v>0</v>
      </c>
      <c r="N4493" s="32" t="s">
        <v>19</v>
      </c>
      <c r="O4493" s="32" t="s">
        <v>7905</v>
      </c>
      <c r="P4493" s="32">
        <v>3</v>
      </c>
      <c r="Q4493" s="32"/>
    </row>
    <row r="4494" spans="1:17" x14ac:dyDescent="0.25">
      <c r="A4494" s="57">
        <v>42265.454728009259</v>
      </c>
      <c r="B4494" s="32" t="s">
        <v>22</v>
      </c>
      <c r="C4494" s="32" t="s">
        <v>7901</v>
      </c>
      <c r="D4494" s="32" t="s">
        <v>7902</v>
      </c>
      <c r="E4494" s="32" t="s">
        <v>7903</v>
      </c>
      <c r="F4494" s="32" t="s">
        <v>7904</v>
      </c>
      <c r="G4494" s="32" t="s">
        <v>380</v>
      </c>
      <c r="H4494" s="32" t="s">
        <v>379</v>
      </c>
      <c r="I4494" s="32" t="s">
        <v>2006</v>
      </c>
      <c r="J4494" s="35">
        <v>0</v>
      </c>
      <c r="K4494" s="35">
        <v>0</v>
      </c>
      <c r="L4494" s="35">
        <v>0</v>
      </c>
      <c r="M4494" s="35">
        <v>1.5</v>
      </c>
      <c r="N4494" s="32" t="s">
        <v>19</v>
      </c>
      <c r="O4494" s="32" t="s">
        <v>7905</v>
      </c>
      <c r="P4494" s="32">
        <v>1</v>
      </c>
      <c r="Q4494" s="32"/>
    </row>
    <row r="4495" spans="1:17" x14ac:dyDescent="0.25">
      <c r="A4495" s="57">
        <v>42265.454728009259</v>
      </c>
      <c r="B4495" s="32" t="s">
        <v>22</v>
      </c>
      <c r="C4495" s="32" t="s">
        <v>7901</v>
      </c>
      <c r="D4495" s="32" t="s">
        <v>7902</v>
      </c>
      <c r="E4495" s="32" t="s">
        <v>7903</v>
      </c>
      <c r="F4495" s="32" t="s">
        <v>7904</v>
      </c>
      <c r="G4495" s="32" t="s">
        <v>380</v>
      </c>
      <c r="H4495" s="32" t="s">
        <v>379</v>
      </c>
      <c r="I4495" s="32" t="s">
        <v>2006</v>
      </c>
      <c r="J4495" s="35">
        <v>0</v>
      </c>
      <c r="K4495" s="35">
        <v>0</v>
      </c>
      <c r="L4495" s="35">
        <v>0</v>
      </c>
      <c r="M4495" s="35">
        <v>1</v>
      </c>
      <c r="N4495" s="32" t="s">
        <v>19</v>
      </c>
      <c r="O4495" s="32" t="s">
        <v>7905</v>
      </c>
      <c r="P4495" s="32">
        <v>1</v>
      </c>
      <c r="Q4495" s="32"/>
    </row>
    <row r="4496" spans="1:17" x14ac:dyDescent="0.25">
      <c r="A4496" s="57">
        <v>42265.454728009259</v>
      </c>
      <c r="B4496" s="32" t="s">
        <v>22</v>
      </c>
      <c r="C4496" s="32" t="s">
        <v>7901</v>
      </c>
      <c r="D4496" s="32" t="s">
        <v>7902</v>
      </c>
      <c r="E4496" s="32" t="s">
        <v>7903</v>
      </c>
      <c r="F4496" s="32" t="s">
        <v>7904</v>
      </c>
      <c r="G4496" s="32" t="s">
        <v>380</v>
      </c>
      <c r="H4496" s="32" t="s">
        <v>379</v>
      </c>
      <c r="I4496" s="32" t="s">
        <v>2006</v>
      </c>
      <c r="J4496" s="35">
        <v>0</v>
      </c>
      <c r="K4496" s="35">
        <v>0</v>
      </c>
      <c r="L4496" s="35">
        <v>0</v>
      </c>
      <c r="M4496" s="35">
        <v>0.5</v>
      </c>
      <c r="N4496" s="32" t="s">
        <v>19</v>
      </c>
      <c r="O4496" s="32" t="s">
        <v>7905</v>
      </c>
      <c r="P4496" s="32">
        <v>1</v>
      </c>
      <c r="Q4496" s="32"/>
    </row>
    <row r="4497" spans="1:17" x14ac:dyDescent="0.25">
      <c r="A4497" s="57">
        <v>42265.454728009259</v>
      </c>
      <c r="B4497" s="32" t="s">
        <v>22</v>
      </c>
      <c r="C4497" s="32" t="s">
        <v>7901</v>
      </c>
      <c r="D4497" s="32" t="s">
        <v>7902</v>
      </c>
      <c r="E4497" s="32" t="s">
        <v>7903</v>
      </c>
      <c r="F4497" s="32" t="s">
        <v>7904</v>
      </c>
      <c r="G4497" s="32" t="s">
        <v>380</v>
      </c>
      <c r="H4497" s="32" t="s">
        <v>379</v>
      </c>
      <c r="I4497" s="32" t="s">
        <v>2006</v>
      </c>
      <c r="J4497" s="35">
        <v>0</v>
      </c>
      <c r="K4497" s="35">
        <v>0</v>
      </c>
      <c r="L4497" s="35">
        <v>0</v>
      </c>
      <c r="M4497" s="35">
        <v>3</v>
      </c>
      <c r="N4497" s="32" t="s">
        <v>19</v>
      </c>
      <c r="O4497" s="32" t="s">
        <v>7905</v>
      </c>
      <c r="P4497" s="32">
        <v>1</v>
      </c>
      <c r="Q4497" s="32"/>
    </row>
    <row r="4498" spans="1:17" x14ac:dyDescent="0.25">
      <c r="A4498" s="57">
        <v>42265.454728009259</v>
      </c>
      <c r="B4498" s="32" t="s">
        <v>22</v>
      </c>
      <c r="C4498" s="32" t="s">
        <v>7901</v>
      </c>
      <c r="D4498" s="32" t="s">
        <v>7902</v>
      </c>
      <c r="E4498" s="32" t="s">
        <v>7903</v>
      </c>
      <c r="F4498" s="32" t="s">
        <v>7904</v>
      </c>
      <c r="G4498" s="32" t="s">
        <v>29</v>
      </c>
      <c r="H4498" s="32" t="s">
        <v>30</v>
      </c>
      <c r="I4498" s="32" t="s">
        <v>2006</v>
      </c>
      <c r="J4498" s="35">
        <v>0</v>
      </c>
      <c r="K4498" s="35">
        <v>0</v>
      </c>
      <c r="L4498" s="35">
        <v>0</v>
      </c>
      <c r="M4498" s="35">
        <v>7.64</v>
      </c>
      <c r="N4498" s="32" t="s">
        <v>19</v>
      </c>
      <c r="O4498" s="32" t="s">
        <v>7905</v>
      </c>
      <c r="P4498" s="32">
        <v>1</v>
      </c>
      <c r="Q4498" s="32"/>
    </row>
    <row r="4499" spans="1:17" x14ac:dyDescent="0.25">
      <c r="A4499" s="57">
        <v>42265.454728009259</v>
      </c>
      <c r="B4499" s="32" t="s">
        <v>22</v>
      </c>
      <c r="C4499" s="32" t="s">
        <v>7901</v>
      </c>
      <c r="D4499" s="32" t="s">
        <v>7902</v>
      </c>
      <c r="E4499" s="32" t="s">
        <v>7903</v>
      </c>
      <c r="F4499" s="32" t="s">
        <v>7904</v>
      </c>
      <c r="G4499" s="32" t="s">
        <v>25</v>
      </c>
      <c r="H4499" s="32" t="s">
        <v>26</v>
      </c>
      <c r="I4499" s="32" t="s">
        <v>2006</v>
      </c>
      <c r="J4499" s="35">
        <v>0</v>
      </c>
      <c r="K4499" s="35">
        <v>0</v>
      </c>
      <c r="L4499" s="35">
        <v>0</v>
      </c>
      <c r="M4499" s="35">
        <v>0</v>
      </c>
      <c r="N4499" s="32" t="s">
        <v>19</v>
      </c>
      <c r="O4499" s="32" t="s">
        <v>7905</v>
      </c>
      <c r="P4499" s="32">
        <v>2</v>
      </c>
      <c r="Q4499" s="32"/>
    </row>
    <row r="4500" spans="1:17" x14ac:dyDescent="0.25">
      <c r="A4500" s="57">
        <v>42265.454728009259</v>
      </c>
      <c r="B4500" s="32" t="s">
        <v>22</v>
      </c>
      <c r="C4500" s="32" t="s">
        <v>7901</v>
      </c>
      <c r="D4500" s="32" t="s">
        <v>7902</v>
      </c>
      <c r="E4500" s="32" t="s">
        <v>7903</v>
      </c>
      <c r="F4500" s="32" t="s">
        <v>7904</v>
      </c>
      <c r="G4500" s="32" t="s">
        <v>33</v>
      </c>
      <c r="H4500" s="32" t="s">
        <v>34</v>
      </c>
      <c r="I4500" s="32" t="s">
        <v>2006</v>
      </c>
      <c r="J4500" s="35">
        <v>0</v>
      </c>
      <c r="K4500" s="35">
        <v>0</v>
      </c>
      <c r="L4500" s="35">
        <v>0</v>
      </c>
      <c r="M4500" s="35">
        <v>3</v>
      </c>
      <c r="N4500" s="32" t="s">
        <v>19</v>
      </c>
      <c r="O4500" s="32" t="s">
        <v>7905</v>
      </c>
      <c r="P4500" s="32">
        <v>1</v>
      </c>
      <c r="Q4500" s="32"/>
    </row>
    <row r="4501" spans="1:17" x14ac:dyDescent="0.25">
      <c r="A4501" s="57">
        <v>42265.454728009259</v>
      </c>
      <c r="B4501" s="32" t="s">
        <v>22</v>
      </c>
      <c r="C4501" s="32" t="s">
        <v>7901</v>
      </c>
      <c r="D4501" s="32" t="s">
        <v>7902</v>
      </c>
      <c r="E4501" s="32" t="s">
        <v>7903</v>
      </c>
      <c r="F4501" s="32" t="s">
        <v>7904</v>
      </c>
      <c r="G4501" s="32" t="s">
        <v>33</v>
      </c>
      <c r="H4501" s="32" t="s">
        <v>34</v>
      </c>
      <c r="I4501" s="32" t="s">
        <v>2006</v>
      </c>
      <c r="J4501" s="35">
        <v>0</v>
      </c>
      <c r="K4501" s="35">
        <v>0</v>
      </c>
      <c r="L4501" s="35">
        <v>0</v>
      </c>
      <c r="M4501" s="35">
        <v>3</v>
      </c>
      <c r="N4501" s="32" t="s">
        <v>19</v>
      </c>
      <c r="O4501" s="32" t="s">
        <v>7905</v>
      </c>
      <c r="P4501" s="32">
        <v>1</v>
      </c>
      <c r="Q4501" s="32"/>
    </row>
    <row r="4502" spans="1:17" x14ac:dyDescent="0.25">
      <c r="A4502" s="57">
        <v>42265.454728009259</v>
      </c>
      <c r="B4502" s="32" t="s">
        <v>22</v>
      </c>
      <c r="C4502" s="32" t="s">
        <v>7901</v>
      </c>
      <c r="D4502" s="32" t="s">
        <v>7902</v>
      </c>
      <c r="E4502" s="32" t="s">
        <v>7903</v>
      </c>
      <c r="F4502" s="32" t="s">
        <v>7904</v>
      </c>
      <c r="G4502" s="32" t="s">
        <v>365</v>
      </c>
      <c r="H4502" s="32" t="s">
        <v>364</v>
      </c>
      <c r="I4502" s="32" t="s">
        <v>2006</v>
      </c>
      <c r="J4502" s="35">
        <v>0</v>
      </c>
      <c r="K4502" s="35">
        <v>0</v>
      </c>
      <c r="L4502" s="35">
        <v>0</v>
      </c>
      <c r="M4502" s="35">
        <v>0</v>
      </c>
      <c r="N4502" s="32" t="s">
        <v>19</v>
      </c>
      <c r="O4502" s="32" t="s">
        <v>7905</v>
      </c>
      <c r="P4502" s="32">
        <v>0.05</v>
      </c>
      <c r="Q4502" s="32"/>
    </row>
    <row r="4503" spans="1:17" x14ac:dyDescent="0.25">
      <c r="A4503" s="57">
        <v>42265.464807673612</v>
      </c>
      <c r="B4503" s="32" t="s">
        <v>22</v>
      </c>
      <c r="C4503" s="32" t="s">
        <v>78</v>
      </c>
      <c r="D4503" s="32" t="s">
        <v>77</v>
      </c>
      <c r="E4503" s="32" t="s">
        <v>7906</v>
      </c>
      <c r="F4503" s="32" t="s">
        <v>7907</v>
      </c>
      <c r="G4503" s="32" t="s">
        <v>25</v>
      </c>
      <c r="H4503" s="32" t="s">
        <v>26</v>
      </c>
      <c r="I4503" s="32" t="s">
        <v>2006</v>
      </c>
      <c r="J4503" s="35">
        <v>0</v>
      </c>
      <c r="K4503" s="35">
        <v>0</v>
      </c>
      <c r="L4503" s="35">
        <v>0</v>
      </c>
      <c r="M4503" s="35">
        <v>0</v>
      </c>
      <c r="N4503" s="32" t="s">
        <v>19</v>
      </c>
      <c r="O4503" s="32" t="s">
        <v>24</v>
      </c>
      <c r="P4503" s="32">
        <v>1</v>
      </c>
      <c r="Q4503" s="32"/>
    </row>
    <row r="4504" spans="1:17" x14ac:dyDescent="0.25">
      <c r="A4504" s="57">
        <v>42265.464807673612</v>
      </c>
      <c r="B4504" s="32" t="s">
        <v>22</v>
      </c>
      <c r="C4504" s="32" t="s">
        <v>78</v>
      </c>
      <c r="D4504" s="32" t="s">
        <v>77</v>
      </c>
      <c r="E4504" s="32" t="s">
        <v>7906</v>
      </c>
      <c r="F4504" s="32" t="s">
        <v>7907</v>
      </c>
      <c r="G4504" s="32" t="s">
        <v>359</v>
      </c>
      <c r="H4504" s="32" t="s">
        <v>358</v>
      </c>
      <c r="I4504" s="32" t="s">
        <v>2006</v>
      </c>
      <c r="J4504" s="35">
        <v>0</v>
      </c>
      <c r="K4504" s="35">
        <v>47.35</v>
      </c>
      <c r="L4504" s="35">
        <v>0</v>
      </c>
      <c r="M4504" s="35">
        <v>0</v>
      </c>
      <c r="N4504" s="32" t="s">
        <v>19</v>
      </c>
      <c r="O4504" s="32" t="s">
        <v>24</v>
      </c>
      <c r="P4504" s="32">
        <v>1</v>
      </c>
      <c r="Q4504" s="32"/>
    </row>
    <row r="4505" spans="1:17" x14ac:dyDescent="0.25">
      <c r="A4505" s="57">
        <v>42265.464807673612</v>
      </c>
      <c r="B4505" s="32" t="s">
        <v>22</v>
      </c>
      <c r="C4505" s="32" t="s">
        <v>78</v>
      </c>
      <c r="D4505" s="32" t="s">
        <v>77</v>
      </c>
      <c r="E4505" s="32" t="s">
        <v>7906</v>
      </c>
      <c r="F4505" s="32" t="s">
        <v>7907</v>
      </c>
      <c r="G4505" s="32" t="s">
        <v>29</v>
      </c>
      <c r="H4505" s="32" t="s">
        <v>30</v>
      </c>
      <c r="I4505" s="32" t="s">
        <v>2006</v>
      </c>
      <c r="J4505" s="35">
        <v>0</v>
      </c>
      <c r="K4505" s="35">
        <v>0</v>
      </c>
      <c r="L4505" s="35">
        <v>0</v>
      </c>
      <c r="M4505" s="35">
        <v>3.21</v>
      </c>
      <c r="N4505" s="32" t="s">
        <v>19</v>
      </c>
      <c r="O4505" s="32" t="s">
        <v>24</v>
      </c>
      <c r="P4505" s="32">
        <v>1</v>
      </c>
      <c r="Q4505" s="32"/>
    </row>
    <row r="4506" spans="1:17" x14ac:dyDescent="0.25">
      <c r="A4506" s="57">
        <v>42265.468890358796</v>
      </c>
      <c r="B4506" s="32" t="s">
        <v>22</v>
      </c>
      <c r="C4506" s="32" t="s">
        <v>78</v>
      </c>
      <c r="D4506" s="32" t="s">
        <v>77</v>
      </c>
      <c r="E4506" s="32" t="s">
        <v>7908</v>
      </c>
      <c r="F4506" s="32" t="s">
        <v>7909</v>
      </c>
      <c r="G4506" s="32" t="s">
        <v>25</v>
      </c>
      <c r="H4506" s="32" t="s">
        <v>26</v>
      </c>
      <c r="I4506" s="32" t="s">
        <v>2006</v>
      </c>
      <c r="J4506" s="35">
        <v>0</v>
      </c>
      <c r="K4506" s="35">
        <v>0</v>
      </c>
      <c r="L4506" s="35">
        <v>0</v>
      </c>
      <c r="M4506" s="35">
        <v>0</v>
      </c>
      <c r="N4506" s="32" t="s">
        <v>19</v>
      </c>
      <c r="O4506" s="32" t="s">
        <v>24</v>
      </c>
      <c r="P4506" s="32">
        <v>1.08</v>
      </c>
      <c r="Q4506" s="32"/>
    </row>
    <row r="4507" spans="1:17" x14ac:dyDescent="0.25">
      <c r="A4507" s="57">
        <v>42265.468890358796</v>
      </c>
      <c r="B4507" s="32" t="s">
        <v>22</v>
      </c>
      <c r="C4507" s="32" t="s">
        <v>78</v>
      </c>
      <c r="D4507" s="32" t="s">
        <v>77</v>
      </c>
      <c r="E4507" s="32" t="s">
        <v>7908</v>
      </c>
      <c r="F4507" s="32" t="s">
        <v>7909</v>
      </c>
      <c r="G4507" s="32" t="s">
        <v>359</v>
      </c>
      <c r="H4507" s="32" t="s">
        <v>358</v>
      </c>
      <c r="I4507" s="32" t="s">
        <v>2006</v>
      </c>
      <c r="J4507" s="35">
        <v>0</v>
      </c>
      <c r="K4507" s="35">
        <v>47.35</v>
      </c>
      <c r="L4507" s="35">
        <v>0</v>
      </c>
      <c r="M4507" s="35">
        <v>0</v>
      </c>
      <c r="N4507" s="32" t="s">
        <v>19</v>
      </c>
      <c r="O4507" s="32" t="s">
        <v>24</v>
      </c>
      <c r="P4507" s="32">
        <v>1</v>
      </c>
      <c r="Q4507" s="32"/>
    </row>
    <row r="4508" spans="1:17" x14ac:dyDescent="0.25">
      <c r="A4508" s="57">
        <v>42265.468890358796</v>
      </c>
      <c r="B4508" s="32" t="s">
        <v>22</v>
      </c>
      <c r="C4508" s="32" t="s">
        <v>78</v>
      </c>
      <c r="D4508" s="32" t="s">
        <v>77</v>
      </c>
      <c r="E4508" s="32" t="s">
        <v>7908</v>
      </c>
      <c r="F4508" s="32" t="s">
        <v>7909</v>
      </c>
      <c r="G4508" s="32" t="s">
        <v>35</v>
      </c>
      <c r="H4508" s="32" t="s">
        <v>38</v>
      </c>
      <c r="I4508" s="32" t="s">
        <v>2006</v>
      </c>
      <c r="J4508" s="35">
        <v>0</v>
      </c>
      <c r="K4508" s="35">
        <v>0</v>
      </c>
      <c r="L4508" s="35">
        <v>0</v>
      </c>
      <c r="M4508" s="35">
        <v>7.5</v>
      </c>
      <c r="N4508" s="32" t="s">
        <v>19</v>
      </c>
      <c r="O4508" s="32" t="s">
        <v>24</v>
      </c>
      <c r="P4508" s="32">
        <v>1</v>
      </c>
      <c r="Q4508" s="32"/>
    </row>
    <row r="4509" spans="1:17" x14ac:dyDescent="0.25">
      <c r="A4509" s="57">
        <v>42265.468890358796</v>
      </c>
      <c r="B4509" s="32" t="s">
        <v>22</v>
      </c>
      <c r="C4509" s="32" t="s">
        <v>78</v>
      </c>
      <c r="D4509" s="32" t="s">
        <v>77</v>
      </c>
      <c r="E4509" s="32" t="s">
        <v>7908</v>
      </c>
      <c r="F4509" s="32" t="s">
        <v>7909</v>
      </c>
      <c r="G4509" s="32" t="s">
        <v>35</v>
      </c>
      <c r="H4509" s="32" t="s">
        <v>38</v>
      </c>
      <c r="I4509" s="32" t="s">
        <v>2006</v>
      </c>
      <c r="J4509" s="35">
        <v>0</v>
      </c>
      <c r="K4509" s="35">
        <v>0</v>
      </c>
      <c r="L4509" s="35">
        <v>0</v>
      </c>
      <c r="M4509" s="35">
        <v>24.85</v>
      </c>
      <c r="N4509" s="32" t="s">
        <v>19</v>
      </c>
      <c r="O4509" s="32" t="s">
        <v>24</v>
      </c>
      <c r="P4509" s="32">
        <v>1</v>
      </c>
      <c r="Q4509" s="32"/>
    </row>
    <row r="4510" spans="1:17" x14ac:dyDescent="0.25">
      <c r="A4510" s="57">
        <v>42265.495644872688</v>
      </c>
      <c r="B4510" s="32" t="s">
        <v>22</v>
      </c>
      <c r="C4510" s="32" t="s">
        <v>78</v>
      </c>
      <c r="D4510" s="32" t="s">
        <v>77</v>
      </c>
      <c r="E4510" s="32" t="s">
        <v>7910</v>
      </c>
      <c r="F4510" s="32" t="s">
        <v>7911</v>
      </c>
      <c r="G4510" s="32" t="s">
        <v>25</v>
      </c>
      <c r="H4510" s="32" t="s">
        <v>26</v>
      </c>
      <c r="I4510" s="32" t="s">
        <v>2006</v>
      </c>
      <c r="J4510" s="35">
        <v>0</v>
      </c>
      <c r="K4510" s="35">
        <v>0</v>
      </c>
      <c r="L4510" s="35">
        <v>0</v>
      </c>
      <c r="M4510" s="35">
        <v>0</v>
      </c>
      <c r="N4510" s="32" t="s">
        <v>19</v>
      </c>
      <c r="O4510" s="32" t="s">
        <v>24</v>
      </c>
      <c r="P4510" s="32">
        <v>0.5</v>
      </c>
      <c r="Q4510" s="32"/>
    </row>
    <row r="4511" spans="1:17" x14ac:dyDescent="0.25">
      <c r="A4511" s="57">
        <v>42265.495644872688</v>
      </c>
      <c r="B4511" s="32" t="s">
        <v>22</v>
      </c>
      <c r="C4511" s="32" t="s">
        <v>78</v>
      </c>
      <c r="D4511" s="32" t="s">
        <v>77</v>
      </c>
      <c r="E4511" s="32" t="s">
        <v>7910</v>
      </c>
      <c r="F4511" s="32" t="s">
        <v>7911</v>
      </c>
      <c r="G4511" s="32" t="s">
        <v>856</v>
      </c>
      <c r="H4511" s="32" t="s">
        <v>857</v>
      </c>
      <c r="I4511" s="32" t="s">
        <v>2006</v>
      </c>
      <c r="J4511" s="35">
        <v>0</v>
      </c>
      <c r="K4511" s="35">
        <v>40.81</v>
      </c>
      <c r="L4511" s="35">
        <v>0</v>
      </c>
      <c r="M4511" s="35">
        <v>0</v>
      </c>
      <c r="N4511" s="32" t="s">
        <v>19</v>
      </c>
      <c r="O4511" s="32" t="s">
        <v>24</v>
      </c>
      <c r="P4511" s="32">
        <v>1</v>
      </c>
      <c r="Q4511" s="32"/>
    </row>
    <row r="4512" spans="1:17" x14ac:dyDescent="0.25">
      <c r="A4512" s="57">
        <v>42265.49659278935</v>
      </c>
      <c r="B4512" s="32"/>
      <c r="C4512" s="32" t="s">
        <v>463</v>
      </c>
      <c r="D4512" s="32" t="s">
        <v>462</v>
      </c>
      <c r="E4512" s="32" t="s">
        <v>7912</v>
      </c>
      <c r="F4512" s="32" t="s">
        <v>7913</v>
      </c>
      <c r="G4512" s="32" t="s">
        <v>58</v>
      </c>
      <c r="H4512" s="32" t="s">
        <v>59</v>
      </c>
      <c r="I4512" s="32" t="s">
        <v>2006</v>
      </c>
      <c r="J4512" s="35">
        <v>0</v>
      </c>
      <c r="K4512" s="35">
        <v>0</v>
      </c>
      <c r="L4512" s="35">
        <v>0</v>
      </c>
      <c r="M4512" s="35">
        <v>0</v>
      </c>
      <c r="N4512" s="32" t="s">
        <v>17</v>
      </c>
      <c r="O4512" s="32" t="s">
        <v>32</v>
      </c>
      <c r="P4512" s="32">
        <v>3</v>
      </c>
      <c r="Q4512" s="32"/>
    </row>
    <row r="4513" spans="1:17" x14ac:dyDescent="0.25">
      <c r="A4513" s="57">
        <v>42265.49659278935</v>
      </c>
      <c r="B4513" s="32"/>
      <c r="C4513" s="32" t="s">
        <v>463</v>
      </c>
      <c r="D4513" s="32" t="s">
        <v>462</v>
      </c>
      <c r="E4513" s="32" t="s">
        <v>7912</v>
      </c>
      <c r="F4513" s="32" t="s">
        <v>7913</v>
      </c>
      <c r="G4513" s="32" t="s">
        <v>2086</v>
      </c>
      <c r="H4513" s="32" t="s">
        <v>2087</v>
      </c>
      <c r="I4513" s="32" t="s">
        <v>2006</v>
      </c>
      <c r="J4513" s="35">
        <v>0</v>
      </c>
      <c r="K4513" s="35">
        <v>0</v>
      </c>
      <c r="L4513" s="35">
        <v>0</v>
      </c>
      <c r="M4513" s="35">
        <v>0</v>
      </c>
      <c r="N4513" s="32" t="s">
        <v>17</v>
      </c>
      <c r="O4513" s="32" t="s">
        <v>32</v>
      </c>
      <c r="P4513" s="32">
        <v>2.1000000000000001E-2</v>
      </c>
      <c r="Q4513" s="32"/>
    </row>
    <row r="4514" spans="1:17" x14ac:dyDescent="0.25">
      <c r="A4514" s="57">
        <v>42265.496919872683</v>
      </c>
      <c r="B4514" s="32" t="s">
        <v>7914</v>
      </c>
      <c r="C4514" s="32" t="s">
        <v>78</v>
      </c>
      <c r="D4514" s="32" t="s">
        <v>77</v>
      </c>
      <c r="E4514" s="32" t="s">
        <v>7915</v>
      </c>
      <c r="F4514" s="32" t="s">
        <v>7916</v>
      </c>
      <c r="G4514" s="32" t="s">
        <v>25</v>
      </c>
      <c r="H4514" s="32" t="s">
        <v>26</v>
      </c>
      <c r="I4514" s="32" t="s">
        <v>2006</v>
      </c>
      <c r="J4514" s="35">
        <v>0</v>
      </c>
      <c r="K4514" s="35">
        <v>0</v>
      </c>
      <c r="L4514" s="35">
        <v>0</v>
      </c>
      <c r="M4514" s="35">
        <v>0</v>
      </c>
      <c r="N4514" s="32" t="s">
        <v>19</v>
      </c>
      <c r="O4514" s="32" t="s">
        <v>24</v>
      </c>
      <c r="P4514" s="32">
        <v>1.25</v>
      </c>
      <c r="Q4514" s="32"/>
    </row>
    <row r="4515" spans="1:17" x14ac:dyDescent="0.25">
      <c r="A4515" s="57">
        <v>42265.496919872683</v>
      </c>
      <c r="B4515" s="32" t="s">
        <v>7914</v>
      </c>
      <c r="C4515" s="32" t="s">
        <v>78</v>
      </c>
      <c r="D4515" s="32" t="s">
        <v>77</v>
      </c>
      <c r="E4515" s="32" t="s">
        <v>7915</v>
      </c>
      <c r="F4515" s="32" t="s">
        <v>7916</v>
      </c>
      <c r="G4515" s="32" t="s">
        <v>359</v>
      </c>
      <c r="H4515" s="32" t="s">
        <v>358</v>
      </c>
      <c r="I4515" s="32" t="s">
        <v>2006</v>
      </c>
      <c r="J4515" s="35">
        <v>0</v>
      </c>
      <c r="K4515" s="35">
        <v>45.69</v>
      </c>
      <c r="L4515" s="35">
        <v>0</v>
      </c>
      <c r="M4515" s="35">
        <v>0</v>
      </c>
      <c r="N4515" s="32" t="s">
        <v>19</v>
      </c>
      <c r="O4515" s="32" t="s">
        <v>24</v>
      </c>
      <c r="P4515" s="32">
        <v>1</v>
      </c>
      <c r="Q4515" s="32"/>
    </row>
    <row r="4516" spans="1:17" x14ac:dyDescent="0.25">
      <c r="A4516" s="57">
        <v>42265.496919872683</v>
      </c>
      <c r="B4516" s="32" t="s">
        <v>7914</v>
      </c>
      <c r="C4516" s="32" t="s">
        <v>78</v>
      </c>
      <c r="D4516" s="32" t="s">
        <v>77</v>
      </c>
      <c r="E4516" s="32" t="s">
        <v>7915</v>
      </c>
      <c r="F4516" s="32" t="s">
        <v>7916</v>
      </c>
      <c r="G4516" s="32" t="s">
        <v>29</v>
      </c>
      <c r="H4516" s="32" t="s">
        <v>30</v>
      </c>
      <c r="I4516" s="32" t="s">
        <v>2006</v>
      </c>
      <c r="J4516" s="35">
        <v>0</v>
      </c>
      <c r="K4516" s="35">
        <v>0</v>
      </c>
      <c r="L4516" s="35">
        <v>0</v>
      </c>
      <c r="M4516" s="35">
        <v>1.5</v>
      </c>
      <c r="N4516" s="32" t="s">
        <v>19</v>
      </c>
      <c r="O4516" s="32" t="s">
        <v>24</v>
      </c>
      <c r="P4516" s="32">
        <v>1</v>
      </c>
      <c r="Q4516" s="32"/>
    </row>
    <row r="4517" spans="1:17" x14ac:dyDescent="0.25">
      <c r="A4517" s="57">
        <v>42265.502309178242</v>
      </c>
      <c r="B4517" s="32" t="s">
        <v>22</v>
      </c>
      <c r="C4517" s="32" t="s">
        <v>78</v>
      </c>
      <c r="D4517" s="32" t="s">
        <v>77</v>
      </c>
      <c r="E4517" s="32" t="s">
        <v>7917</v>
      </c>
      <c r="F4517" s="32" t="s">
        <v>7918</v>
      </c>
      <c r="G4517" s="32" t="s">
        <v>25</v>
      </c>
      <c r="H4517" s="32" t="s">
        <v>26</v>
      </c>
      <c r="I4517" s="32" t="s">
        <v>2006</v>
      </c>
      <c r="J4517" s="35">
        <v>0</v>
      </c>
      <c r="K4517" s="35">
        <v>0</v>
      </c>
      <c r="L4517" s="35">
        <v>0</v>
      </c>
      <c r="M4517" s="35">
        <v>0</v>
      </c>
      <c r="N4517" s="32" t="s">
        <v>19</v>
      </c>
      <c r="O4517" s="32" t="s">
        <v>24</v>
      </c>
      <c r="P4517" s="32">
        <v>1</v>
      </c>
      <c r="Q4517" s="32"/>
    </row>
    <row r="4518" spans="1:17" x14ac:dyDescent="0.25">
      <c r="A4518" s="57">
        <v>42265.502309178242</v>
      </c>
      <c r="B4518" s="32" t="s">
        <v>22</v>
      </c>
      <c r="C4518" s="32" t="s">
        <v>78</v>
      </c>
      <c r="D4518" s="32" t="s">
        <v>77</v>
      </c>
      <c r="E4518" s="32" t="s">
        <v>7917</v>
      </c>
      <c r="F4518" s="32" t="s">
        <v>7918</v>
      </c>
      <c r="G4518" s="32" t="s">
        <v>856</v>
      </c>
      <c r="H4518" s="32" t="s">
        <v>857</v>
      </c>
      <c r="I4518" s="32" t="s">
        <v>2006</v>
      </c>
      <c r="J4518" s="35">
        <v>0</v>
      </c>
      <c r="K4518" s="35">
        <v>40.81</v>
      </c>
      <c r="L4518" s="35">
        <v>0</v>
      </c>
      <c r="M4518" s="35">
        <v>0</v>
      </c>
      <c r="N4518" s="32" t="s">
        <v>19</v>
      </c>
      <c r="O4518" s="32" t="s">
        <v>24</v>
      </c>
      <c r="P4518" s="32">
        <v>1</v>
      </c>
      <c r="Q4518" s="32"/>
    </row>
    <row r="4519" spans="1:17" x14ac:dyDescent="0.25">
      <c r="A4519" s="57">
        <v>42265.502309178242</v>
      </c>
      <c r="B4519" s="32" t="s">
        <v>22</v>
      </c>
      <c r="C4519" s="32" t="s">
        <v>78</v>
      </c>
      <c r="D4519" s="32" t="s">
        <v>77</v>
      </c>
      <c r="E4519" s="32" t="s">
        <v>7917</v>
      </c>
      <c r="F4519" s="32" t="s">
        <v>7918</v>
      </c>
      <c r="G4519" s="32" t="s">
        <v>29</v>
      </c>
      <c r="H4519" s="32" t="s">
        <v>30</v>
      </c>
      <c r="I4519" s="32" t="s">
        <v>2006</v>
      </c>
      <c r="J4519" s="35">
        <v>0</v>
      </c>
      <c r="K4519" s="35">
        <v>0</v>
      </c>
      <c r="L4519" s="35">
        <v>0</v>
      </c>
      <c r="M4519" s="35">
        <v>3.21</v>
      </c>
      <c r="N4519" s="32" t="s">
        <v>19</v>
      </c>
      <c r="O4519" s="32" t="s">
        <v>24</v>
      </c>
      <c r="P4519" s="32">
        <v>1</v>
      </c>
      <c r="Q4519" s="32"/>
    </row>
    <row r="4520" spans="1:17" x14ac:dyDescent="0.25">
      <c r="A4520" s="57">
        <v>42265.502309178242</v>
      </c>
      <c r="B4520" s="32" t="s">
        <v>22</v>
      </c>
      <c r="C4520" s="32" t="s">
        <v>78</v>
      </c>
      <c r="D4520" s="32" t="s">
        <v>77</v>
      </c>
      <c r="E4520" s="32" t="s">
        <v>7917</v>
      </c>
      <c r="F4520" s="32" t="s">
        <v>7918</v>
      </c>
      <c r="G4520" s="32" t="s">
        <v>380</v>
      </c>
      <c r="H4520" s="32" t="s">
        <v>379</v>
      </c>
      <c r="I4520" s="32" t="s">
        <v>2006</v>
      </c>
      <c r="J4520" s="35">
        <v>0</v>
      </c>
      <c r="K4520" s="35">
        <v>0</v>
      </c>
      <c r="L4520" s="35">
        <v>0</v>
      </c>
      <c r="M4520" s="35">
        <v>2</v>
      </c>
      <c r="N4520" s="32" t="s">
        <v>19</v>
      </c>
      <c r="O4520" s="32" t="s">
        <v>24</v>
      </c>
      <c r="P4520" s="32">
        <v>1</v>
      </c>
      <c r="Q4520" s="32"/>
    </row>
    <row r="4521" spans="1:17" x14ac:dyDescent="0.25">
      <c r="A4521" s="57">
        <v>42265.581367743056</v>
      </c>
      <c r="B4521" s="32" t="s">
        <v>22</v>
      </c>
      <c r="C4521" s="32" t="s">
        <v>78</v>
      </c>
      <c r="D4521" s="32" t="s">
        <v>77</v>
      </c>
      <c r="E4521" s="32" t="s">
        <v>7919</v>
      </c>
      <c r="F4521" s="32" t="s">
        <v>7920</v>
      </c>
      <c r="G4521" s="32" t="s">
        <v>25</v>
      </c>
      <c r="H4521" s="32" t="s">
        <v>26</v>
      </c>
      <c r="I4521" s="32" t="s">
        <v>2006</v>
      </c>
      <c r="J4521" s="35">
        <v>0</v>
      </c>
      <c r="K4521" s="35">
        <v>0</v>
      </c>
      <c r="L4521" s="35">
        <v>0</v>
      </c>
      <c r="M4521" s="35">
        <v>0</v>
      </c>
      <c r="N4521" s="32" t="s">
        <v>19</v>
      </c>
      <c r="O4521" s="32" t="s">
        <v>24</v>
      </c>
      <c r="P4521" s="32">
        <v>1</v>
      </c>
      <c r="Q4521" s="32"/>
    </row>
    <row r="4522" spans="1:17" x14ac:dyDescent="0.25">
      <c r="A4522" s="57">
        <v>42265.581367743056</v>
      </c>
      <c r="B4522" s="32" t="s">
        <v>22</v>
      </c>
      <c r="C4522" s="32" t="s">
        <v>78</v>
      </c>
      <c r="D4522" s="32" t="s">
        <v>77</v>
      </c>
      <c r="E4522" s="32" t="s">
        <v>7919</v>
      </c>
      <c r="F4522" s="32" t="s">
        <v>7920</v>
      </c>
      <c r="G4522" s="32" t="s">
        <v>35</v>
      </c>
      <c r="H4522" s="32" t="s">
        <v>38</v>
      </c>
      <c r="I4522" s="32" t="s">
        <v>2006</v>
      </c>
      <c r="J4522" s="35">
        <v>0</v>
      </c>
      <c r="K4522" s="35">
        <v>0</v>
      </c>
      <c r="L4522" s="35">
        <v>0</v>
      </c>
      <c r="M4522" s="35">
        <v>18.86</v>
      </c>
      <c r="N4522" s="32" t="s">
        <v>19</v>
      </c>
      <c r="O4522" s="32" t="s">
        <v>24</v>
      </c>
      <c r="P4522" s="32">
        <v>1</v>
      </c>
      <c r="Q4522" s="32"/>
    </row>
    <row r="4523" spans="1:17" x14ac:dyDescent="0.25">
      <c r="A4523" s="57">
        <v>42265.581367743056</v>
      </c>
      <c r="B4523" s="32" t="s">
        <v>22</v>
      </c>
      <c r="C4523" s="32" t="s">
        <v>78</v>
      </c>
      <c r="D4523" s="32" t="s">
        <v>77</v>
      </c>
      <c r="E4523" s="32" t="s">
        <v>7919</v>
      </c>
      <c r="F4523" s="32" t="s">
        <v>7920</v>
      </c>
      <c r="G4523" s="32" t="s">
        <v>35</v>
      </c>
      <c r="H4523" s="32" t="s">
        <v>38</v>
      </c>
      <c r="I4523" s="32" t="s">
        <v>2006</v>
      </c>
      <c r="J4523" s="35">
        <v>0</v>
      </c>
      <c r="K4523" s="35">
        <v>0</v>
      </c>
      <c r="L4523" s="35">
        <v>0</v>
      </c>
      <c r="M4523" s="35">
        <v>8.1</v>
      </c>
      <c r="N4523" s="32" t="s">
        <v>19</v>
      </c>
      <c r="O4523" s="32" t="s">
        <v>24</v>
      </c>
      <c r="P4523" s="32">
        <v>1</v>
      </c>
      <c r="Q4523" s="32"/>
    </row>
    <row r="4524" spans="1:17" x14ac:dyDescent="0.25">
      <c r="A4524" s="57">
        <v>42265.581367743056</v>
      </c>
      <c r="B4524" s="32" t="s">
        <v>22</v>
      </c>
      <c r="C4524" s="32" t="s">
        <v>78</v>
      </c>
      <c r="D4524" s="32" t="s">
        <v>77</v>
      </c>
      <c r="E4524" s="32" t="s">
        <v>7919</v>
      </c>
      <c r="F4524" s="32" t="s">
        <v>7920</v>
      </c>
      <c r="G4524" s="32" t="s">
        <v>856</v>
      </c>
      <c r="H4524" s="32" t="s">
        <v>857</v>
      </c>
      <c r="I4524" s="32" t="s">
        <v>2006</v>
      </c>
      <c r="J4524" s="35">
        <v>0</v>
      </c>
      <c r="K4524" s="35">
        <v>40.81</v>
      </c>
      <c r="L4524" s="35">
        <v>0</v>
      </c>
      <c r="M4524" s="35">
        <v>0</v>
      </c>
      <c r="N4524" s="32" t="s">
        <v>19</v>
      </c>
      <c r="O4524" s="32" t="s">
        <v>24</v>
      </c>
      <c r="P4524" s="32">
        <v>1</v>
      </c>
      <c r="Q4524" s="32"/>
    </row>
    <row r="4525" spans="1:17" x14ac:dyDescent="0.25">
      <c r="A4525" s="57">
        <v>42265.585087997686</v>
      </c>
      <c r="B4525" s="32" t="s">
        <v>22</v>
      </c>
      <c r="C4525" s="32" t="s">
        <v>2335</v>
      </c>
      <c r="D4525" s="32" t="s">
        <v>2336</v>
      </c>
      <c r="E4525" s="32" t="s">
        <v>7921</v>
      </c>
      <c r="F4525" s="32" t="s">
        <v>7922</v>
      </c>
      <c r="G4525" s="32" t="s">
        <v>25</v>
      </c>
      <c r="H4525" s="32" t="s">
        <v>26</v>
      </c>
      <c r="I4525" s="32" t="s">
        <v>2006</v>
      </c>
      <c r="J4525" s="35">
        <v>0</v>
      </c>
      <c r="K4525" s="35">
        <v>0</v>
      </c>
      <c r="L4525" s="35">
        <v>93.44</v>
      </c>
      <c r="M4525" s="35">
        <v>0</v>
      </c>
      <c r="N4525" s="32" t="s">
        <v>17</v>
      </c>
      <c r="O4525" s="32" t="s">
        <v>24</v>
      </c>
      <c r="P4525" s="32">
        <v>2.75</v>
      </c>
      <c r="Q4525" s="32"/>
    </row>
    <row r="4526" spans="1:17" x14ac:dyDescent="0.25">
      <c r="A4526" s="57">
        <v>42265.585087997686</v>
      </c>
      <c r="B4526" s="32" t="s">
        <v>22</v>
      </c>
      <c r="C4526" s="32" t="s">
        <v>2335</v>
      </c>
      <c r="D4526" s="32" t="s">
        <v>2336</v>
      </c>
      <c r="E4526" s="32" t="s">
        <v>7921</v>
      </c>
      <c r="F4526" s="32" t="s">
        <v>7922</v>
      </c>
      <c r="G4526" s="32" t="s">
        <v>35</v>
      </c>
      <c r="H4526" s="32" t="s">
        <v>38</v>
      </c>
      <c r="I4526" s="32" t="s">
        <v>2006</v>
      </c>
      <c r="J4526" s="35">
        <v>0</v>
      </c>
      <c r="K4526" s="35">
        <v>0</v>
      </c>
      <c r="L4526" s="35">
        <v>0</v>
      </c>
      <c r="M4526" s="35">
        <v>17.75</v>
      </c>
      <c r="N4526" s="32" t="s">
        <v>17</v>
      </c>
      <c r="O4526" s="32" t="s">
        <v>24</v>
      </c>
      <c r="P4526" s="32">
        <v>1</v>
      </c>
      <c r="Q4526" s="32"/>
    </row>
    <row r="4527" spans="1:17" x14ac:dyDescent="0.25">
      <c r="A4527" s="57">
        <v>42265.585087997686</v>
      </c>
      <c r="B4527" s="32" t="s">
        <v>22</v>
      </c>
      <c r="C4527" s="32" t="s">
        <v>2335</v>
      </c>
      <c r="D4527" s="32" t="s">
        <v>2336</v>
      </c>
      <c r="E4527" s="32" t="s">
        <v>7921</v>
      </c>
      <c r="F4527" s="32" t="s">
        <v>7922</v>
      </c>
      <c r="G4527" s="32" t="s">
        <v>35</v>
      </c>
      <c r="H4527" s="32" t="s">
        <v>38</v>
      </c>
      <c r="I4527" s="32" t="s">
        <v>2006</v>
      </c>
      <c r="J4527" s="35">
        <v>0</v>
      </c>
      <c r="K4527" s="35">
        <v>0</v>
      </c>
      <c r="L4527" s="35">
        <v>0</v>
      </c>
      <c r="M4527" s="35">
        <v>24.25</v>
      </c>
      <c r="N4527" s="32" t="s">
        <v>17</v>
      </c>
      <c r="O4527" s="32" t="s">
        <v>24</v>
      </c>
      <c r="P4527" s="32">
        <v>1</v>
      </c>
      <c r="Q4527" s="32"/>
    </row>
    <row r="4528" spans="1:17" x14ac:dyDescent="0.25">
      <c r="A4528" s="57">
        <v>42265.59879945602</v>
      </c>
      <c r="B4528" s="32" t="s">
        <v>22</v>
      </c>
      <c r="C4528" s="32" t="s">
        <v>7923</v>
      </c>
      <c r="D4528" s="32" t="s">
        <v>7924</v>
      </c>
      <c r="E4528" s="32" t="s">
        <v>7925</v>
      </c>
      <c r="F4528" s="32" t="s">
        <v>7926</v>
      </c>
      <c r="G4528" s="32" t="s">
        <v>329</v>
      </c>
      <c r="H4528" s="32" t="s">
        <v>328</v>
      </c>
      <c r="I4528" s="32" t="s">
        <v>2006</v>
      </c>
      <c r="J4528" s="35">
        <v>0</v>
      </c>
      <c r="K4528" s="35">
        <v>0</v>
      </c>
      <c r="L4528" s="35">
        <v>0</v>
      </c>
      <c r="M4528" s="35">
        <v>0</v>
      </c>
      <c r="N4528" s="32" t="s">
        <v>17</v>
      </c>
      <c r="O4528" s="32" t="s">
        <v>27</v>
      </c>
      <c r="P4528" s="32">
        <v>0</v>
      </c>
      <c r="Q4528" s="32"/>
    </row>
    <row r="4529" spans="1:17" x14ac:dyDescent="0.25">
      <c r="A4529" s="57">
        <v>42265.59879945602</v>
      </c>
      <c r="B4529" s="32" t="s">
        <v>22</v>
      </c>
      <c r="C4529" s="32" t="s">
        <v>7923</v>
      </c>
      <c r="D4529" s="32" t="s">
        <v>7924</v>
      </c>
      <c r="E4529" s="32" t="s">
        <v>7925</v>
      </c>
      <c r="F4529" s="32" t="s">
        <v>7926</v>
      </c>
      <c r="G4529" s="32" t="s">
        <v>25</v>
      </c>
      <c r="H4529" s="32" t="s">
        <v>26</v>
      </c>
      <c r="I4529" s="32" t="s">
        <v>2006</v>
      </c>
      <c r="J4529" s="35">
        <v>0</v>
      </c>
      <c r="K4529" s="35">
        <v>0</v>
      </c>
      <c r="L4529" s="35">
        <v>0</v>
      </c>
      <c r="M4529" s="35">
        <v>0</v>
      </c>
      <c r="N4529" s="32" t="s">
        <v>17</v>
      </c>
      <c r="O4529" s="32" t="s">
        <v>27</v>
      </c>
      <c r="P4529" s="32">
        <v>1.5</v>
      </c>
      <c r="Q4529" s="32"/>
    </row>
    <row r="4530" spans="1:17" x14ac:dyDescent="0.25">
      <c r="A4530" s="57">
        <v>42265.644582407411</v>
      </c>
      <c r="B4530" s="32"/>
      <c r="C4530" s="32" t="s">
        <v>345</v>
      </c>
      <c r="D4530" s="32" t="s">
        <v>334</v>
      </c>
      <c r="E4530" s="32" t="s">
        <v>7927</v>
      </c>
      <c r="F4530" s="32" t="s">
        <v>7928</v>
      </c>
      <c r="G4530" s="32" t="s">
        <v>58</v>
      </c>
      <c r="H4530" s="32" t="s">
        <v>59</v>
      </c>
      <c r="I4530" s="32" t="s">
        <v>2006</v>
      </c>
      <c r="J4530" s="35">
        <v>0</v>
      </c>
      <c r="K4530" s="35">
        <v>0</v>
      </c>
      <c r="L4530" s="35">
        <v>0</v>
      </c>
      <c r="M4530" s="35">
        <v>0</v>
      </c>
      <c r="N4530" s="32" t="s">
        <v>19</v>
      </c>
      <c r="O4530" s="32" t="s">
        <v>322</v>
      </c>
      <c r="P4530" s="32">
        <v>0</v>
      </c>
      <c r="Q4530" s="32"/>
    </row>
    <row r="4531" spans="1:17" x14ac:dyDescent="0.25">
      <c r="A4531" s="57">
        <v>42265.665350462965</v>
      </c>
      <c r="B4531" s="32" t="s">
        <v>22</v>
      </c>
      <c r="C4531" s="32" t="s">
        <v>4397</v>
      </c>
      <c r="D4531" s="32" t="s">
        <v>4398</v>
      </c>
      <c r="E4531" s="32" t="s">
        <v>7929</v>
      </c>
      <c r="F4531" s="32" t="s">
        <v>7930</v>
      </c>
      <c r="G4531" s="32" t="s">
        <v>25</v>
      </c>
      <c r="H4531" s="32" t="s">
        <v>26</v>
      </c>
      <c r="I4531" s="32" t="s">
        <v>2006</v>
      </c>
      <c r="J4531" s="35">
        <v>0</v>
      </c>
      <c r="K4531" s="35">
        <v>0</v>
      </c>
      <c r="L4531" s="35">
        <v>0</v>
      </c>
      <c r="M4531" s="35">
        <v>0</v>
      </c>
      <c r="N4531" s="32" t="s">
        <v>19</v>
      </c>
      <c r="O4531" s="32" t="s">
        <v>27</v>
      </c>
      <c r="P4531" s="32">
        <v>2</v>
      </c>
      <c r="Q4531" s="32"/>
    </row>
    <row r="4532" spans="1:17" x14ac:dyDescent="0.25">
      <c r="A4532" s="57">
        <v>42265.665350462965</v>
      </c>
      <c r="B4532" s="32" t="s">
        <v>22</v>
      </c>
      <c r="C4532" s="32" t="s">
        <v>4397</v>
      </c>
      <c r="D4532" s="32" t="s">
        <v>4398</v>
      </c>
      <c r="E4532" s="32" t="s">
        <v>7929</v>
      </c>
      <c r="F4532" s="32" t="s">
        <v>7930</v>
      </c>
      <c r="G4532" s="32" t="s">
        <v>25</v>
      </c>
      <c r="H4532" s="32" t="s">
        <v>26</v>
      </c>
      <c r="I4532" s="32" t="s">
        <v>2006</v>
      </c>
      <c r="J4532" s="35">
        <v>0</v>
      </c>
      <c r="K4532" s="35">
        <v>0</v>
      </c>
      <c r="L4532" s="35">
        <v>0</v>
      </c>
      <c r="M4532" s="35">
        <v>0</v>
      </c>
      <c r="N4532" s="32" t="s">
        <v>19</v>
      </c>
      <c r="O4532" s="32" t="s">
        <v>27</v>
      </c>
      <c r="P4532" s="32">
        <v>1</v>
      </c>
      <c r="Q4532" s="32"/>
    </row>
    <row r="4533" spans="1:17" x14ac:dyDescent="0.25">
      <c r="A4533" s="57">
        <v>42265.665350462965</v>
      </c>
      <c r="B4533" s="32" t="s">
        <v>22</v>
      </c>
      <c r="C4533" s="32" t="s">
        <v>4397</v>
      </c>
      <c r="D4533" s="32" t="s">
        <v>4398</v>
      </c>
      <c r="E4533" s="32" t="s">
        <v>7929</v>
      </c>
      <c r="F4533" s="32" t="s">
        <v>7930</v>
      </c>
      <c r="G4533" s="32" t="s">
        <v>25</v>
      </c>
      <c r="H4533" s="32" t="s">
        <v>26</v>
      </c>
      <c r="I4533" s="32" t="s">
        <v>2006</v>
      </c>
      <c r="J4533" s="35">
        <v>0</v>
      </c>
      <c r="K4533" s="35">
        <v>0</v>
      </c>
      <c r="L4533" s="35">
        <v>0</v>
      </c>
      <c r="M4533" s="35">
        <v>0</v>
      </c>
      <c r="N4533" s="32" t="s">
        <v>19</v>
      </c>
      <c r="O4533" s="32" t="s">
        <v>27</v>
      </c>
      <c r="P4533" s="32">
        <v>2.5</v>
      </c>
      <c r="Q4533" s="32"/>
    </row>
    <row r="4534" spans="1:17" x14ac:dyDescent="0.25">
      <c r="A4534" s="57">
        <v>42265.671221180557</v>
      </c>
      <c r="B4534" s="32"/>
      <c r="C4534" s="32" t="s">
        <v>457</v>
      </c>
      <c r="D4534" s="32" t="s">
        <v>334</v>
      </c>
      <c r="E4534" s="32" t="s">
        <v>7931</v>
      </c>
      <c r="F4534" s="32" t="s">
        <v>7932</v>
      </c>
      <c r="G4534" s="32" t="s">
        <v>58</v>
      </c>
      <c r="H4534" s="32" t="s">
        <v>59</v>
      </c>
      <c r="I4534" s="32" t="s">
        <v>2006</v>
      </c>
      <c r="J4534" s="35">
        <v>0</v>
      </c>
      <c r="K4534" s="35">
        <v>0</v>
      </c>
      <c r="L4534" s="35">
        <v>0</v>
      </c>
      <c r="M4534" s="35">
        <v>0</v>
      </c>
      <c r="N4534" s="32" t="s">
        <v>19</v>
      </c>
      <c r="O4534" s="32" t="s">
        <v>322</v>
      </c>
      <c r="P4534" s="32">
        <v>0</v>
      </c>
      <c r="Q4534" s="32"/>
    </row>
    <row r="4535" spans="1:17" x14ac:dyDescent="0.25">
      <c r="A4535" s="57">
        <v>42265.682481979165</v>
      </c>
      <c r="B4535" s="32"/>
      <c r="C4535" s="32" t="s">
        <v>655</v>
      </c>
      <c r="D4535" s="32" t="s">
        <v>334</v>
      </c>
      <c r="E4535" s="32" t="s">
        <v>7933</v>
      </c>
      <c r="F4535" s="32" t="s">
        <v>7934</v>
      </c>
      <c r="G4535" s="32" t="s">
        <v>58</v>
      </c>
      <c r="H4535" s="32" t="s">
        <v>59</v>
      </c>
      <c r="I4535" s="32" t="s">
        <v>2006</v>
      </c>
      <c r="J4535" s="35">
        <v>0</v>
      </c>
      <c r="K4535" s="35">
        <v>0</v>
      </c>
      <c r="L4535" s="35">
        <v>0</v>
      </c>
      <c r="M4535" s="35">
        <v>0</v>
      </c>
      <c r="N4535" s="32" t="s">
        <v>19</v>
      </c>
      <c r="O4535" s="32" t="s">
        <v>322</v>
      </c>
      <c r="P4535" s="32">
        <v>0</v>
      </c>
      <c r="Q4535" s="32"/>
    </row>
    <row r="4536" spans="1:17" x14ac:dyDescent="0.25">
      <c r="A4536" s="57">
        <v>42265.690139317128</v>
      </c>
      <c r="B4536" s="32"/>
      <c r="C4536" s="32" t="s">
        <v>655</v>
      </c>
      <c r="D4536" s="32" t="s">
        <v>334</v>
      </c>
      <c r="E4536" s="32" t="s">
        <v>7935</v>
      </c>
      <c r="F4536" s="32" t="s">
        <v>7936</v>
      </c>
      <c r="G4536" s="32" t="s">
        <v>58</v>
      </c>
      <c r="H4536" s="32" t="s">
        <v>59</v>
      </c>
      <c r="I4536" s="32" t="s">
        <v>2006</v>
      </c>
      <c r="J4536" s="35">
        <v>0</v>
      </c>
      <c r="K4536" s="35">
        <v>0</v>
      </c>
      <c r="L4536" s="35">
        <v>0</v>
      </c>
      <c r="M4536" s="35">
        <v>0</v>
      </c>
      <c r="N4536" s="32" t="s">
        <v>19</v>
      </c>
      <c r="O4536" s="32" t="s">
        <v>322</v>
      </c>
      <c r="P4536" s="32">
        <v>0</v>
      </c>
      <c r="Q4536" s="32"/>
    </row>
    <row r="4537" spans="1:17" x14ac:dyDescent="0.25">
      <c r="A4537" s="57">
        <v>42265.694084027775</v>
      </c>
      <c r="B4537" s="32"/>
      <c r="C4537" s="32" t="s">
        <v>506</v>
      </c>
      <c r="D4537" s="32" t="s">
        <v>334</v>
      </c>
      <c r="E4537" s="32" t="s">
        <v>7937</v>
      </c>
      <c r="F4537" s="32" t="s">
        <v>7938</v>
      </c>
      <c r="G4537" s="32" t="s">
        <v>58</v>
      </c>
      <c r="H4537" s="32" t="s">
        <v>59</v>
      </c>
      <c r="I4537" s="32" t="s">
        <v>2006</v>
      </c>
      <c r="J4537" s="35">
        <v>0</v>
      </c>
      <c r="K4537" s="35">
        <v>0</v>
      </c>
      <c r="L4537" s="35">
        <v>0</v>
      </c>
      <c r="M4537" s="35">
        <v>0</v>
      </c>
      <c r="N4537" s="32" t="s">
        <v>19</v>
      </c>
      <c r="O4537" s="32" t="s">
        <v>322</v>
      </c>
      <c r="P4537" s="32">
        <v>0</v>
      </c>
      <c r="Q4537" s="32"/>
    </row>
    <row r="4538" spans="1:17" x14ac:dyDescent="0.25">
      <c r="A4538" s="57">
        <v>42265.697070023147</v>
      </c>
      <c r="B4538" s="32"/>
      <c r="C4538" s="32" t="s">
        <v>1068</v>
      </c>
      <c r="D4538" s="32" t="s">
        <v>334</v>
      </c>
      <c r="E4538" s="32" t="s">
        <v>7939</v>
      </c>
      <c r="F4538" s="32" t="s">
        <v>7940</v>
      </c>
      <c r="G4538" s="32" t="s">
        <v>58</v>
      </c>
      <c r="H4538" s="32" t="s">
        <v>59</v>
      </c>
      <c r="I4538" s="32" t="s">
        <v>2006</v>
      </c>
      <c r="J4538" s="35">
        <v>0</v>
      </c>
      <c r="K4538" s="35">
        <v>0</v>
      </c>
      <c r="L4538" s="35">
        <v>0</v>
      </c>
      <c r="M4538" s="35">
        <v>0</v>
      </c>
      <c r="N4538" s="32" t="s">
        <v>19</v>
      </c>
      <c r="O4538" s="32" t="s">
        <v>322</v>
      </c>
      <c r="P4538" s="32">
        <v>0</v>
      </c>
      <c r="Q4538" s="32"/>
    </row>
    <row r="4539" spans="1:17" x14ac:dyDescent="0.25">
      <c r="A4539" s="57">
        <v>42265.700356597219</v>
      </c>
      <c r="B4539" s="32"/>
      <c r="C4539" s="32" t="s">
        <v>2465</v>
      </c>
      <c r="D4539" s="32" t="s">
        <v>334</v>
      </c>
      <c r="E4539" s="32" t="s">
        <v>7941</v>
      </c>
      <c r="F4539" s="32" t="s">
        <v>7942</v>
      </c>
      <c r="G4539" s="32" t="s">
        <v>58</v>
      </c>
      <c r="H4539" s="32" t="s">
        <v>59</v>
      </c>
      <c r="I4539" s="32" t="s">
        <v>2006</v>
      </c>
      <c r="J4539" s="35">
        <v>0</v>
      </c>
      <c r="K4539" s="35">
        <v>0</v>
      </c>
      <c r="L4539" s="35">
        <v>0</v>
      </c>
      <c r="M4539" s="35">
        <v>0</v>
      </c>
      <c r="N4539" s="32" t="s">
        <v>19</v>
      </c>
      <c r="O4539" s="32" t="s">
        <v>322</v>
      </c>
      <c r="P4539" s="32">
        <v>0</v>
      </c>
      <c r="Q4539" s="32"/>
    </row>
    <row r="4540" spans="1:17" x14ac:dyDescent="0.25">
      <c r="A4540" s="57">
        <v>42265.702480324071</v>
      </c>
      <c r="B4540" s="32"/>
      <c r="C4540" s="32" t="s">
        <v>506</v>
      </c>
      <c r="D4540" s="32" t="s">
        <v>334</v>
      </c>
      <c r="E4540" s="32" t="s">
        <v>7943</v>
      </c>
      <c r="F4540" s="32" t="s">
        <v>7944</v>
      </c>
      <c r="G4540" s="32" t="s">
        <v>58</v>
      </c>
      <c r="H4540" s="32" t="s">
        <v>59</v>
      </c>
      <c r="I4540" s="32" t="s">
        <v>2006</v>
      </c>
      <c r="J4540" s="35">
        <v>0</v>
      </c>
      <c r="K4540" s="35">
        <v>0</v>
      </c>
      <c r="L4540" s="35">
        <v>0</v>
      </c>
      <c r="M4540" s="35">
        <v>0</v>
      </c>
      <c r="N4540" s="32" t="s">
        <v>19</v>
      </c>
      <c r="O4540" s="32" t="s">
        <v>322</v>
      </c>
      <c r="P4540" s="32">
        <v>0</v>
      </c>
      <c r="Q4540" s="32"/>
    </row>
    <row r="4541" spans="1:17" x14ac:dyDescent="0.25">
      <c r="A4541" s="57">
        <v>42265.706214849539</v>
      </c>
      <c r="B4541" s="32"/>
      <c r="C4541" s="32" t="s">
        <v>1068</v>
      </c>
      <c r="D4541" s="32" t="s">
        <v>334</v>
      </c>
      <c r="E4541" s="32" t="s">
        <v>7945</v>
      </c>
      <c r="F4541" s="32" t="s">
        <v>7946</v>
      </c>
      <c r="G4541" s="32" t="s">
        <v>58</v>
      </c>
      <c r="H4541" s="32" t="s">
        <v>59</v>
      </c>
      <c r="I4541" s="32" t="s">
        <v>2006</v>
      </c>
      <c r="J4541" s="35">
        <v>0</v>
      </c>
      <c r="K4541" s="35">
        <v>0</v>
      </c>
      <c r="L4541" s="35">
        <v>0</v>
      </c>
      <c r="M4541" s="35">
        <v>0</v>
      </c>
      <c r="N4541" s="32" t="s">
        <v>19</v>
      </c>
      <c r="O4541" s="32" t="s">
        <v>322</v>
      </c>
      <c r="P4541" s="32">
        <v>0</v>
      </c>
      <c r="Q4541" s="32"/>
    </row>
    <row r="4542" spans="1:17" x14ac:dyDescent="0.25">
      <c r="A4542" s="57">
        <v>42266.1660346875</v>
      </c>
      <c r="B4542" s="32"/>
      <c r="C4542" s="32" t="s">
        <v>464</v>
      </c>
      <c r="D4542" s="32" t="s">
        <v>334</v>
      </c>
      <c r="E4542" s="32" t="s">
        <v>7947</v>
      </c>
      <c r="F4542" s="32" t="s">
        <v>7948</v>
      </c>
      <c r="G4542" s="32" t="s">
        <v>58</v>
      </c>
      <c r="H4542" s="32" t="s">
        <v>59</v>
      </c>
      <c r="I4542" s="32" t="s">
        <v>2006</v>
      </c>
      <c r="J4542" s="35">
        <v>0</v>
      </c>
      <c r="K4542" s="35">
        <v>0</v>
      </c>
      <c r="L4542" s="35">
        <v>0</v>
      </c>
      <c r="M4542" s="35">
        <v>0</v>
      </c>
      <c r="N4542" s="32" t="s">
        <v>19</v>
      </c>
      <c r="O4542" s="32" t="s">
        <v>322</v>
      </c>
      <c r="P4542" s="32">
        <v>0</v>
      </c>
      <c r="Q4542" s="32"/>
    </row>
    <row r="4543" spans="1:17" x14ac:dyDescent="0.25">
      <c r="A4543" s="57">
        <v>42266.16836851852</v>
      </c>
      <c r="B4543" s="32"/>
      <c r="C4543" s="32" t="s">
        <v>464</v>
      </c>
      <c r="D4543" s="32" t="s">
        <v>334</v>
      </c>
      <c r="E4543" s="32" t="s">
        <v>7949</v>
      </c>
      <c r="F4543" s="32" t="s">
        <v>7950</v>
      </c>
      <c r="G4543" s="32" t="s">
        <v>58</v>
      </c>
      <c r="H4543" s="32" t="s">
        <v>59</v>
      </c>
      <c r="I4543" s="32" t="s">
        <v>2006</v>
      </c>
      <c r="J4543" s="35">
        <v>0</v>
      </c>
      <c r="K4543" s="35">
        <v>0</v>
      </c>
      <c r="L4543" s="35">
        <v>0</v>
      </c>
      <c r="M4543" s="35">
        <v>0</v>
      </c>
      <c r="N4543" s="32" t="s">
        <v>19</v>
      </c>
      <c r="O4543" s="32" t="s">
        <v>322</v>
      </c>
      <c r="P4543" s="32">
        <v>0</v>
      </c>
      <c r="Q4543" s="32"/>
    </row>
    <row r="4544" spans="1:17" x14ac:dyDescent="0.25">
      <c r="A4544" s="57">
        <v>42266.17875165509</v>
      </c>
      <c r="B4544" s="32"/>
      <c r="C4544" s="32" t="s">
        <v>340</v>
      </c>
      <c r="D4544" s="32" t="s">
        <v>334</v>
      </c>
      <c r="E4544" s="32" t="s">
        <v>7951</v>
      </c>
      <c r="F4544" s="32" t="s">
        <v>7952</v>
      </c>
      <c r="G4544" s="32" t="s">
        <v>58</v>
      </c>
      <c r="H4544" s="32" t="s">
        <v>59</v>
      </c>
      <c r="I4544" s="32" t="s">
        <v>2006</v>
      </c>
      <c r="J4544" s="35">
        <v>0</v>
      </c>
      <c r="K4544" s="35">
        <v>0</v>
      </c>
      <c r="L4544" s="35">
        <v>0</v>
      </c>
      <c r="M4544" s="35">
        <v>0</v>
      </c>
      <c r="N4544" s="32" t="s">
        <v>19</v>
      </c>
      <c r="O4544" s="32" t="s">
        <v>322</v>
      </c>
      <c r="P4544" s="32">
        <v>0</v>
      </c>
      <c r="Q4544" s="32"/>
    </row>
    <row r="4545" spans="1:17" x14ac:dyDescent="0.25">
      <c r="A4545" s="57">
        <v>42266.847509178238</v>
      </c>
      <c r="B4545" s="32"/>
      <c r="C4545" s="32" t="s">
        <v>506</v>
      </c>
      <c r="D4545" s="32" t="s">
        <v>334</v>
      </c>
      <c r="E4545" s="32" t="s">
        <v>7953</v>
      </c>
      <c r="F4545" s="32" t="s">
        <v>7954</v>
      </c>
      <c r="G4545" s="32" t="s">
        <v>58</v>
      </c>
      <c r="H4545" s="32" t="s">
        <v>59</v>
      </c>
      <c r="I4545" s="32" t="s">
        <v>2006</v>
      </c>
      <c r="J4545" s="35">
        <v>0</v>
      </c>
      <c r="K4545" s="35">
        <v>0</v>
      </c>
      <c r="L4545" s="35">
        <v>0</v>
      </c>
      <c r="M4545" s="35">
        <v>0</v>
      </c>
      <c r="N4545" s="32" t="s">
        <v>2197</v>
      </c>
      <c r="O4545" s="32" t="s">
        <v>322</v>
      </c>
      <c r="P4545" s="32">
        <v>0</v>
      </c>
      <c r="Q4545" s="32"/>
    </row>
    <row r="4546" spans="1:17" x14ac:dyDescent="0.25">
      <c r="A4546" s="57">
        <v>42268.373299733794</v>
      </c>
      <c r="B4546" s="32" t="s">
        <v>70</v>
      </c>
      <c r="C4546" s="32" t="s">
        <v>45</v>
      </c>
      <c r="D4546" s="32" t="s">
        <v>46</v>
      </c>
      <c r="E4546" s="32" t="s">
        <v>7955</v>
      </c>
      <c r="F4546" s="32" t="s">
        <v>7956</v>
      </c>
      <c r="G4546" s="32" t="s">
        <v>15</v>
      </c>
      <c r="H4546" s="32" t="s">
        <v>16</v>
      </c>
      <c r="I4546" s="32" t="s">
        <v>285</v>
      </c>
      <c r="J4546" s="35">
        <v>5960</v>
      </c>
      <c r="K4546" s="35">
        <v>0</v>
      </c>
      <c r="L4546" s="35">
        <v>0</v>
      </c>
      <c r="M4546" s="35">
        <v>0</v>
      </c>
      <c r="N4546" s="32" t="s">
        <v>19</v>
      </c>
      <c r="O4546" s="32" t="s">
        <v>18</v>
      </c>
      <c r="P4546" s="32">
        <v>1</v>
      </c>
      <c r="Q4546" s="32" t="s">
        <v>5268</v>
      </c>
    </row>
    <row r="4547" spans="1:17" x14ac:dyDescent="0.25">
      <c r="A4547" s="57">
        <v>42268.393836493058</v>
      </c>
      <c r="B4547" s="32"/>
      <c r="C4547" s="32" t="s">
        <v>463</v>
      </c>
      <c r="D4547" s="32" t="s">
        <v>462</v>
      </c>
      <c r="E4547" s="32" t="s">
        <v>7957</v>
      </c>
      <c r="F4547" s="32" t="s">
        <v>7958</v>
      </c>
      <c r="G4547" s="32" t="s">
        <v>58</v>
      </c>
      <c r="H4547" s="32" t="s">
        <v>59</v>
      </c>
      <c r="I4547" s="32" t="s">
        <v>2006</v>
      </c>
      <c r="J4547" s="35">
        <v>0</v>
      </c>
      <c r="K4547" s="35">
        <v>0</v>
      </c>
      <c r="L4547" s="35">
        <v>0</v>
      </c>
      <c r="M4547" s="35">
        <v>0</v>
      </c>
      <c r="N4547" s="32" t="s">
        <v>19</v>
      </c>
      <c r="O4547" s="32" t="s">
        <v>32</v>
      </c>
      <c r="P4547" s="32">
        <v>0.57999999999999996</v>
      </c>
      <c r="Q4547" s="32"/>
    </row>
    <row r="4548" spans="1:17" x14ac:dyDescent="0.25">
      <c r="A4548" s="57">
        <v>42268.393836493058</v>
      </c>
      <c r="B4548" s="32"/>
      <c r="C4548" s="32" t="s">
        <v>463</v>
      </c>
      <c r="D4548" s="32" t="s">
        <v>462</v>
      </c>
      <c r="E4548" s="32" t="s">
        <v>7957</v>
      </c>
      <c r="F4548" s="32" t="s">
        <v>7958</v>
      </c>
      <c r="G4548" s="32" t="s">
        <v>2086</v>
      </c>
      <c r="H4548" s="32" t="s">
        <v>2087</v>
      </c>
      <c r="I4548" s="32" t="s">
        <v>2006</v>
      </c>
      <c r="J4548" s="35">
        <v>0</v>
      </c>
      <c r="K4548" s="35">
        <v>0</v>
      </c>
      <c r="L4548" s="35">
        <v>0</v>
      </c>
      <c r="M4548" s="35">
        <v>0</v>
      </c>
      <c r="N4548" s="32" t="s">
        <v>19</v>
      </c>
      <c r="O4548" s="32" t="s">
        <v>32</v>
      </c>
      <c r="P4548" s="32">
        <v>0.09</v>
      </c>
      <c r="Q4548" s="32"/>
    </row>
    <row r="4549" spans="1:17" x14ac:dyDescent="0.25">
      <c r="A4549" s="57">
        <v>42268.393836493058</v>
      </c>
      <c r="B4549" s="32"/>
      <c r="C4549" s="32" t="s">
        <v>463</v>
      </c>
      <c r="D4549" s="32" t="s">
        <v>462</v>
      </c>
      <c r="E4549" s="32" t="s">
        <v>7957</v>
      </c>
      <c r="F4549" s="32" t="s">
        <v>7958</v>
      </c>
      <c r="G4549" s="32" t="s">
        <v>58</v>
      </c>
      <c r="H4549" s="32" t="s">
        <v>59</v>
      </c>
      <c r="I4549" s="32" t="s">
        <v>2006</v>
      </c>
      <c r="J4549" s="35">
        <v>0</v>
      </c>
      <c r="K4549" s="35">
        <v>0</v>
      </c>
      <c r="L4549" s="35">
        <v>0</v>
      </c>
      <c r="M4549" s="35">
        <v>0</v>
      </c>
      <c r="N4549" s="32" t="s">
        <v>19</v>
      </c>
      <c r="O4549" s="32" t="s">
        <v>32</v>
      </c>
      <c r="P4549" s="32">
        <v>2.08</v>
      </c>
      <c r="Q4549" s="32"/>
    </row>
    <row r="4550" spans="1:17" x14ac:dyDescent="0.25">
      <c r="A4550" s="57">
        <v>42268.395029664352</v>
      </c>
      <c r="B4550" s="32"/>
      <c r="C4550" s="32" t="s">
        <v>463</v>
      </c>
      <c r="D4550" s="32" t="s">
        <v>462</v>
      </c>
      <c r="E4550" s="32" t="s">
        <v>7959</v>
      </c>
      <c r="F4550" s="32" t="s">
        <v>7960</v>
      </c>
      <c r="G4550" s="32" t="s">
        <v>58</v>
      </c>
      <c r="H4550" s="32" t="s">
        <v>59</v>
      </c>
      <c r="I4550" s="32" t="s">
        <v>2006</v>
      </c>
      <c r="J4550" s="35">
        <v>0</v>
      </c>
      <c r="K4550" s="35">
        <v>0</v>
      </c>
      <c r="L4550" s="35">
        <v>0</v>
      </c>
      <c r="M4550" s="35">
        <v>0</v>
      </c>
      <c r="N4550" s="32" t="s">
        <v>19</v>
      </c>
      <c r="O4550" s="32" t="s">
        <v>32</v>
      </c>
      <c r="P4550" s="32">
        <v>0.57999999999999996</v>
      </c>
      <c r="Q4550" s="32"/>
    </row>
    <row r="4551" spans="1:17" x14ac:dyDescent="0.25">
      <c r="A4551" s="57">
        <v>42268.395029664352</v>
      </c>
      <c r="B4551" s="32"/>
      <c r="C4551" s="32" t="s">
        <v>463</v>
      </c>
      <c r="D4551" s="32" t="s">
        <v>462</v>
      </c>
      <c r="E4551" s="32" t="s">
        <v>7959</v>
      </c>
      <c r="F4551" s="32" t="s">
        <v>7960</v>
      </c>
      <c r="G4551" s="32" t="s">
        <v>2086</v>
      </c>
      <c r="H4551" s="32" t="s">
        <v>2087</v>
      </c>
      <c r="I4551" s="32" t="s">
        <v>2006</v>
      </c>
      <c r="J4551" s="35">
        <v>0</v>
      </c>
      <c r="K4551" s="35">
        <v>0</v>
      </c>
      <c r="L4551" s="35">
        <v>0</v>
      </c>
      <c r="M4551" s="35">
        <v>0</v>
      </c>
      <c r="N4551" s="32" t="s">
        <v>19</v>
      </c>
      <c r="O4551" s="32" t="s">
        <v>32</v>
      </c>
      <c r="P4551" s="32">
        <v>1.7999999999999999E-2</v>
      </c>
      <c r="Q4551" s="32"/>
    </row>
    <row r="4552" spans="1:17" x14ac:dyDescent="0.25">
      <c r="A4552" s="57">
        <v>42268.395029664352</v>
      </c>
      <c r="B4552" s="32"/>
      <c r="C4552" s="32" t="s">
        <v>463</v>
      </c>
      <c r="D4552" s="32" t="s">
        <v>462</v>
      </c>
      <c r="E4552" s="32" t="s">
        <v>7959</v>
      </c>
      <c r="F4552" s="32" t="s">
        <v>7960</v>
      </c>
      <c r="G4552" s="32" t="s">
        <v>58</v>
      </c>
      <c r="H4552" s="32" t="s">
        <v>59</v>
      </c>
      <c r="I4552" s="32" t="s">
        <v>2006</v>
      </c>
      <c r="J4552" s="35">
        <v>0</v>
      </c>
      <c r="K4552" s="35">
        <v>0</v>
      </c>
      <c r="L4552" s="35">
        <v>0</v>
      </c>
      <c r="M4552" s="35">
        <v>0</v>
      </c>
      <c r="N4552" s="32" t="s">
        <v>19</v>
      </c>
      <c r="O4552" s="32" t="s">
        <v>32</v>
      </c>
      <c r="P4552" s="32">
        <v>2.08</v>
      </c>
      <c r="Q4552" s="32"/>
    </row>
    <row r="4553" spans="1:17" x14ac:dyDescent="0.25">
      <c r="A4553" s="57">
        <v>42268.395753009259</v>
      </c>
      <c r="B4553" s="32"/>
      <c r="C4553" s="32" t="s">
        <v>463</v>
      </c>
      <c r="D4553" s="32" t="s">
        <v>462</v>
      </c>
      <c r="E4553" s="32" t="s">
        <v>7961</v>
      </c>
      <c r="F4553" s="32" t="s">
        <v>7962</v>
      </c>
      <c r="G4553" s="32" t="s">
        <v>58</v>
      </c>
      <c r="H4553" s="32" t="s">
        <v>59</v>
      </c>
      <c r="I4553" s="32" t="s">
        <v>2006</v>
      </c>
      <c r="J4553" s="35">
        <v>0</v>
      </c>
      <c r="K4553" s="35">
        <v>0</v>
      </c>
      <c r="L4553" s="35">
        <v>0</v>
      </c>
      <c r="M4553" s="35">
        <v>0</v>
      </c>
      <c r="N4553" s="32" t="s">
        <v>19</v>
      </c>
      <c r="O4553" s="32" t="s">
        <v>32</v>
      </c>
      <c r="P4553" s="32">
        <v>0.57999999999999996</v>
      </c>
      <c r="Q4553" s="32"/>
    </row>
    <row r="4554" spans="1:17" x14ac:dyDescent="0.25">
      <c r="A4554" s="57">
        <v>42268.395753009259</v>
      </c>
      <c r="B4554" s="32"/>
      <c r="C4554" s="32" t="s">
        <v>463</v>
      </c>
      <c r="D4554" s="32" t="s">
        <v>462</v>
      </c>
      <c r="E4554" s="32" t="s">
        <v>7961</v>
      </c>
      <c r="F4554" s="32" t="s">
        <v>7962</v>
      </c>
      <c r="G4554" s="32" t="s">
        <v>2086</v>
      </c>
      <c r="H4554" s="32" t="s">
        <v>2087</v>
      </c>
      <c r="I4554" s="32" t="s">
        <v>2006</v>
      </c>
      <c r="J4554" s="35">
        <v>0</v>
      </c>
      <c r="K4554" s="35">
        <v>0</v>
      </c>
      <c r="L4554" s="35">
        <v>0</v>
      </c>
      <c r="M4554" s="35">
        <v>0</v>
      </c>
      <c r="N4554" s="32" t="s">
        <v>19</v>
      </c>
      <c r="O4554" s="32" t="s">
        <v>32</v>
      </c>
      <c r="P4554" s="32">
        <v>4.7E-2</v>
      </c>
      <c r="Q4554" s="32"/>
    </row>
    <row r="4555" spans="1:17" x14ac:dyDescent="0.25">
      <c r="A4555" s="57">
        <v>42268.397059872688</v>
      </c>
      <c r="B4555" s="32"/>
      <c r="C4555" s="32" t="s">
        <v>463</v>
      </c>
      <c r="D4555" s="32" t="s">
        <v>462</v>
      </c>
      <c r="E4555" s="32" t="s">
        <v>7963</v>
      </c>
      <c r="F4555" s="32" t="s">
        <v>7964</v>
      </c>
      <c r="G4555" s="32" t="s">
        <v>58</v>
      </c>
      <c r="H4555" s="32" t="s">
        <v>59</v>
      </c>
      <c r="I4555" s="32" t="s">
        <v>2006</v>
      </c>
      <c r="J4555" s="35">
        <v>0</v>
      </c>
      <c r="K4555" s="35">
        <v>0</v>
      </c>
      <c r="L4555" s="35">
        <v>0</v>
      </c>
      <c r="M4555" s="35">
        <v>0</v>
      </c>
      <c r="N4555" s="32" t="s">
        <v>19</v>
      </c>
      <c r="O4555" s="32" t="s">
        <v>32</v>
      </c>
      <c r="P4555" s="32">
        <v>0.57999999999999996</v>
      </c>
      <c r="Q4555" s="32"/>
    </row>
    <row r="4556" spans="1:17" x14ac:dyDescent="0.25">
      <c r="A4556" s="57">
        <v>42268.397059872688</v>
      </c>
      <c r="B4556" s="32"/>
      <c r="C4556" s="32" t="s">
        <v>463</v>
      </c>
      <c r="D4556" s="32" t="s">
        <v>462</v>
      </c>
      <c r="E4556" s="32" t="s">
        <v>7963</v>
      </c>
      <c r="F4556" s="32" t="s">
        <v>7964</v>
      </c>
      <c r="G4556" s="32" t="s">
        <v>2086</v>
      </c>
      <c r="H4556" s="32" t="s">
        <v>2087</v>
      </c>
      <c r="I4556" s="32" t="s">
        <v>2006</v>
      </c>
      <c r="J4556" s="35">
        <v>0</v>
      </c>
      <c r="K4556" s="35">
        <v>0</v>
      </c>
      <c r="L4556" s="35">
        <v>0</v>
      </c>
      <c r="M4556" s="35">
        <v>0</v>
      </c>
      <c r="N4556" s="32" t="s">
        <v>19</v>
      </c>
      <c r="O4556" s="32" t="s">
        <v>32</v>
      </c>
      <c r="P4556" s="32">
        <v>0.152</v>
      </c>
      <c r="Q4556" s="32"/>
    </row>
    <row r="4557" spans="1:17" x14ac:dyDescent="0.25">
      <c r="A4557" s="57">
        <v>42268.397059872688</v>
      </c>
      <c r="B4557" s="32"/>
      <c r="C4557" s="32" t="s">
        <v>463</v>
      </c>
      <c r="D4557" s="32" t="s">
        <v>462</v>
      </c>
      <c r="E4557" s="32" t="s">
        <v>7963</v>
      </c>
      <c r="F4557" s="32" t="s">
        <v>7964</v>
      </c>
      <c r="G4557" s="32" t="s">
        <v>58</v>
      </c>
      <c r="H4557" s="32" t="s">
        <v>59</v>
      </c>
      <c r="I4557" s="32" t="s">
        <v>2006</v>
      </c>
      <c r="J4557" s="35">
        <v>0</v>
      </c>
      <c r="K4557" s="35">
        <v>0</v>
      </c>
      <c r="L4557" s="35">
        <v>0</v>
      </c>
      <c r="M4557" s="35">
        <v>0</v>
      </c>
      <c r="N4557" s="32" t="s">
        <v>19</v>
      </c>
      <c r="O4557" s="32" t="s">
        <v>32</v>
      </c>
      <c r="P4557" s="32">
        <v>2.08</v>
      </c>
      <c r="Q4557" s="32"/>
    </row>
    <row r="4558" spans="1:17" x14ac:dyDescent="0.25">
      <c r="A4558" s="57">
        <v>42268.400712766204</v>
      </c>
      <c r="B4558" s="32" t="s">
        <v>70</v>
      </c>
      <c r="C4558" s="32" t="s">
        <v>45</v>
      </c>
      <c r="D4558" s="32" t="s">
        <v>46</v>
      </c>
      <c r="E4558" s="32" t="s">
        <v>7965</v>
      </c>
      <c r="F4558" s="32" t="s">
        <v>7966</v>
      </c>
      <c r="G4558" s="32" t="s">
        <v>15</v>
      </c>
      <c r="H4558" s="32" t="s">
        <v>16</v>
      </c>
      <c r="I4558" s="32" t="s">
        <v>285</v>
      </c>
      <c r="J4558" s="35">
        <v>4106</v>
      </c>
      <c r="K4558" s="35">
        <v>0</v>
      </c>
      <c r="L4558" s="35">
        <v>0</v>
      </c>
      <c r="M4558" s="35">
        <v>0</v>
      </c>
      <c r="N4558" s="32" t="s">
        <v>19</v>
      </c>
      <c r="O4558" s="32" t="s">
        <v>18</v>
      </c>
      <c r="P4558" s="32">
        <v>1</v>
      </c>
      <c r="Q4558" s="32" t="s">
        <v>5268</v>
      </c>
    </row>
    <row r="4559" spans="1:17" x14ac:dyDescent="0.25">
      <c r="A4559" s="57">
        <v>42268.404826655089</v>
      </c>
      <c r="B4559" s="32" t="s">
        <v>22</v>
      </c>
      <c r="C4559" s="32" t="s">
        <v>4678</v>
      </c>
      <c r="D4559" s="32" t="s">
        <v>4679</v>
      </c>
      <c r="E4559" s="32" t="s">
        <v>7967</v>
      </c>
      <c r="F4559" s="32" t="s">
        <v>7968</v>
      </c>
      <c r="G4559" s="32" t="s">
        <v>25</v>
      </c>
      <c r="H4559" s="32" t="s">
        <v>26</v>
      </c>
      <c r="I4559" s="32" t="s">
        <v>2006</v>
      </c>
      <c r="J4559" s="35">
        <v>0</v>
      </c>
      <c r="K4559" s="35">
        <v>0</v>
      </c>
      <c r="L4559" s="35">
        <v>0</v>
      </c>
      <c r="M4559" s="35">
        <v>0</v>
      </c>
      <c r="N4559" s="32" t="s">
        <v>19</v>
      </c>
      <c r="O4559" s="32" t="s">
        <v>27</v>
      </c>
      <c r="P4559" s="32">
        <v>8.33</v>
      </c>
      <c r="Q4559" s="32"/>
    </row>
    <row r="4560" spans="1:17" x14ac:dyDescent="0.25">
      <c r="A4560" s="57">
        <v>42268.404826655089</v>
      </c>
      <c r="B4560" s="32" t="s">
        <v>22</v>
      </c>
      <c r="C4560" s="32" t="s">
        <v>4678</v>
      </c>
      <c r="D4560" s="32" t="s">
        <v>4679</v>
      </c>
      <c r="E4560" s="32" t="s">
        <v>7967</v>
      </c>
      <c r="F4560" s="32" t="s">
        <v>7968</v>
      </c>
      <c r="G4560" s="32" t="s">
        <v>380</v>
      </c>
      <c r="H4560" s="32" t="s">
        <v>379</v>
      </c>
      <c r="I4560" s="32" t="s">
        <v>2006</v>
      </c>
      <c r="J4560" s="35">
        <v>0</v>
      </c>
      <c r="K4560" s="35">
        <v>0</v>
      </c>
      <c r="L4560" s="35">
        <v>0</v>
      </c>
      <c r="M4560" s="35">
        <v>2.5</v>
      </c>
      <c r="N4560" s="32" t="s">
        <v>19</v>
      </c>
      <c r="O4560" s="32" t="s">
        <v>27</v>
      </c>
      <c r="P4560" s="32">
        <v>1</v>
      </c>
      <c r="Q4560" s="32"/>
    </row>
    <row r="4561" spans="1:17" x14ac:dyDescent="0.25">
      <c r="A4561" s="57">
        <v>42268.404826655089</v>
      </c>
      <c r="B4561" s="32" t="s">
        <v>22</v>
      </c>
      <c r="C4561" s="32" t="s">
        <v>4678</v>
      </c>
      <c r="D4561" s="32" t="s">
        <v>4679</v>
      </c>
      <c r="E4561" s="32" t="s">
        <v>7967</v>
      </c>
      <c r="F4561" s="32" t="s">
        <v>7968</v>
      </c>
      <c r="G4561" s="32" t="s">
        <v>29</v>
      </c>
      <c r="H4561" s="32" t="s">
        <v>30</v>
      </c>
      <c r="I4561" s="32" t="s">
        <v>2006</v>
      </c>
      <c r="J4561" s="35">
        <v>0</v>
      </c>
      <c r="K4561" s="35">
        <v>0</v>
      </c>
      <c r="L4561" s="35">
        <v>0</v>
      </c>
      <c r="M4561" s="35">
        <v>45.58</v>
      </c>
      <c r="N4561" s="32" t="s">
        <v>19</v>
      </c>
      <c r="O4561" s="32" t="s">
        <v>27</v>
      </c>
      <c r="P4561" s="32">
        <v>1</v>
      </c>
      <c r="Q4561" s="32"/>
    </row>
    <row r="4562" spans="1:17" x14ac:dyDescent="0.25">
      <c r="A4562" s="57">
        <v>42268.404826655089</v>
      </c>
      <c r="B4562" s="32" t="s">
        <v>22</v>
      </c>
      <c r="C4562" s="32" t="s">
        <v>4678</v>
      </c>
      <c r="D4562" s="32" t="s">
        <v>4679</v>
      </c>
      <c r="E4562" s="32" t="s">
        <v>7967</v>
      </c>
      <c r="F4562" s="32" t="s">
        <v>7968</v>
      </c>
      <c r="G4562" s="32" t="s">
        <v>380</v>
      </c>
      <c r="H4562" s="32" t="s">
        <v>379</v>
      </c>
      <c r="I4562" s="32" t="s">
        <v>2006</v>
      </c>
      <c r="J4562" s="35">
        <v>0</v>
      </c>
      <c r="K4562" s="35">
        <v>0</v>
      </c>
      <c r="L4562" s="35">
        <v>0</v>
      </c>
      <c r="M4562" s="35">
        <v>0.5</v>
      </c>
      <c r="N4562" s="32" t="s">
        <v>19</v>
      </c>
      <c r="O4562" s="32" t="s">
        <v>27</v>
      </c>
      <c r="P4562" s="32">
        <v>1</v>
      </c>
      <c r="Q4562" s="32"/>
    </row>
    <row r="4563" spans="1:17" x14ac:dyDescent="0.25">
      <c r="A4563" s="57">
        <v>42268.404826655089</v>
      </c>
      <c r="B4563" s="32" t="s">
        <v>22</v>
      </c>
      <c r="C4563" s="32" t="s">
        <v>4678</v>
      </c>
      <c r="D4563" s="32" t="s">
        <v>4679</v>
      </c>
      <c r="E4563" s="32" t="s">
        <v>7967</v>
      </c>
      <c r="F4563" s="32" t="s">
        <v>7968</v>
      </c>
      <c r="G4563" s="32" t="s">
        <v>25</v>
      </c>
      <c r="H4563" s="32" t="s">
        <v>26</v>
      </c>
      <c r="I4563" s="32" t="s">
        <v>2006</v>
      </c>
      <c r="J4563" s="35">
        <v>0</v>
      </c>
      <c r="K4563" s="35">
        <v>0</v>
      </c>
      <c r="L4563" s="35">
        <v>0</v>
      </c>
      <c r="M4563" s="35">
        <v>0</v>
      </c>
      <c r="N4563" s="32" t="s">
        <v>19</v>
      </c>
      <c r="O4563" s="32" t="s">
        <v>27</v>
      </c>
      <c r="P4563" s="32">
        <v>4</v>
      </c>
      <c r="Q4563" s="32"/>
    </row>
    <row r="4564" spans="1:17" x14ac:dyDescent="0.25">
      <c r="A4564" s="57">
        <v>42268.4094596875</v>
      </c>
      <c r="B4564" s="32" t="s">
        <v>22</v>
      </c>
      <c r="C4564" s="32" t="s">
        <v>7969</v>
      </c>
      <c r="D4564" s="32" t="s">
        <v>7970</v>
      </c>
      <c r="E4564" s="32" t="s">
        <v>7971</v>
      </c>
      <c r="F4564" s="32" t="s">
        <v>7972</v>
      </c>
      <c r="G4564" s="32" t="s">
        <v>25</v>
      </c>
      <c r="H4564" s="32" t="s">
        <v>26</v>
      </c>
      <c r="I4564" s="32" t="s">
        <v>2006</v>
      </c>
      <c r="J4564" s="35">
        <v>0</v>
      </c>
      <c r="K4564" s="35">
        <v>0</v>
      </c>
      <c r="L4564" s="35">
        <v>0</v>
      </c>
      <c r="M4564" s="35">
        <v>0</v>
      </c>
      <c r="N4564" s="32" t="s">
        <v>19</v>
      </c>
      <c r="O4564" s="32" t="s">
        <v>24</v>
      </c>
      <c r="P4564" s="32">
        <v>1.25</v>
      </c>
      <c r="Q4564" s="32"/>
    </row>
    <row r="4565" spans="1:17" x14ac:dyDescent="0.25">
      <c r="A4565" s="57">
        <v>42268.4094596875</v>
      </c>
      <c r="B4565" s="32" t="s">
        <v>22</v>
      </c>
      <c r="C4565" s="32" t="s">
        <v>7969</v>
      </c>
      <c r="D4565" s="32" t="s">
        <v>7970</v>
      </c>
      <c r="E4565" s="32" t="s">
        <v>7971</v>
      </c>
      <c r="F4565" s="32" t="s">
        <v>7972</v>
      </c>
      <c r="G4565" s="32" t="s">
        <v>4325</v>
      </c>
      <c r="H4565" s="32" t="s">
        <v>4326</v>
      </c>
      <c r="I4565" s="32" t="s">
        <v>2006</v>
      </c>
      <c r="J4565" s="35">
        <v>0</v>
      </c>
      <c r="K4565" s="35">
        <v>22.5</v>
      </c>
      <c r="L4565" s="35">
        <v>0</v>
      </c>
      <c r="M4565" s="35">
        <v>0</v>
      </c>
      <c r="N4565" s="32" t="s">
        <v>19</v>
      </c>
      <c r="O4565" s="32" t="s">
        <v>24</v>
      </c>
      <c r="P4565" s="32">
        <v>1</v>
      </c>
      <c r="Q4565" s="32"/>
    </row>
    <row r="4566" spans="1:17" x14ac:dyDescent="0.25">
      <c r="A4566" s="57">
        <v>42268.4094596875</v>
      </c>
      <c r="B4566" s="32" t="s">
        <v>22</v>
      </c>
      <c r="C4566" s="32" t="s">
        <v>7969</v>
      </c>
      <c r="D4566" s="32" t="s">
        <v>7970</v>
      </c>
      <c r="E4566" s="32" t="s">
        <v>7971</v>
      </c>
      <c r="F4566" s="32" t="s">
        <v>7972</v>
      </c>
      <c r="G4566" s="32" t="s">
        <v>35</v>
      </c>
      <c r="H4566" s="32" t="s">
        <v>38</v>
      </c>
      <c r="I4566" s="32" t="s">
        <v>2006</v>
      </c>
      <c r="J4566" s="35">
        <v>0</v>
      </c>
      <c r="K4566" s="35">
        <v>0</v>
      </c>
      <c r="L4566" s="35">
        <v>0</v>
      </c>
      <c r="M4566" s="35">
        <v>14.78</v>
      </c>
      <c r="N4566" s="32" t="s">
        <v>19</v>
      </c>
      <c r="O4566" s="32" t="s">
        <v>24</v>
      </c>
      <c r="P4566" s="32">
        <v>1</v>
      </c>
      <c r="Q4566" s="32"/>
    </row>
    <row r="4567" spans="1:17" x14ac:dyDescent="0.25">
      <c r="A4567" s="57">
        <v>42268.409699687501</v>
      </c>
      <c r="B4567" s="32" t="s">
        <v>22</v>
      </c>
      <c r="C4567" s="32" t="s">
        <v>4397</v>
      </c>
      <c r="D4567" s="32" t="s">
        <v>4398</v>
      </c>
      <c r="E4567" s="32" t="s">
        <v>7973</v>
      </c>
      <c r="F4567" s="32" t="s">
        <v>7974</v>
      </c>
      <c r="G4567" s="32" t="s">
        <v>25</v>
      </c>
      <c r="H4567" s="32" t="s">
        <v>26</v>
      </c>
      <c r="I4567" s="32" t="s">
        <v>2006</v>
      </c>
      <c r="J4567" s="35">
        <v>0</v>
      </c>
      <c r="K4567" s="35">
        <v>0</v>
      </c>
      <c r="L4567" s="35">
        <v>0</v>
      </c>
      <c r="M4567" s="35">
        <v>0</v>
      </c>
      <c r="N4567" s="32" t="s">
        <v>19</v>
      </c>
      <c r="O4567" s="32" t="s">
        <v>27</v>
      </c>
      <c r="P4567" s="32">
        <v>2.5</v>
      </c>
      <c r="Q4567" s="32"/>
    </row>
    <row r="4568" spans="1:17" x14ac:dyDescent="0.25">
      <c r="A4568" s="57">
        <v>42268.409699687501</v>
      </c>
      <c r="B4568" s="32" t="s">
        <v>22</v>
      </c>
      <c r="C4568" s="32" t="s">
        <v>4397</v>
      </c>
      <c r="D4568" s="32" t="s">
        <v>4398</v>
      </c>
      <c r="E4568" s="32" t="s">
        <v>7973</v>
      </c>
      <c r="F4568" s="32" t="s">
        <v>7974</v>
      </c>
      <c r="G4568" s="32" t="s">
        <v>25</v>
      </c>
      <c r="H4568" s="32" t="s">
        <v>26</v>
      </c>
      <c r="I4568" s="32" t="s">
        <v>2006</v>
      </c>
      <c r="J4568" s="35">
        <v>0</v>
      </c>
      <c r="K4568" s="35">
        <v>0</v>
      </c>
      <c r="L4568" s="35">
        <v>0</v>
      </c>
      <c r="M4568" s="35">
        <v>0</v>
      </c>
      <c r="N4568" s="32" t="s">
        <v>19</v>
      </c>
      <c r="O4568" s="32" t="s">
        <v>27</v>
      </c>
      <c r="P4568" s="32">
        <v>2.5</v>
      </c>
      <c r="Q4568" s="32"/>
    </row>
    <row r="4569" spans="1:17" x14ac:dyDescent="0.25">
      <c r="A4569" s="57">
        <v>42268.409699687501</v>
      </c>
      <c r="B4569" s="32" t="s">
        <v>22</v>
      </c>
      <c r="C4569" s="32" t="s">
        <v>4397</v>
      </c>
      <c r="D4569" s="32" t="s">
        <v>4398</v>
      </c>
      <c r="E4569" s="32" t="s">
        <v>7973</v>
      </c>
      <c r="F4569" s="32" t="s">
        <v>7974</v>
      </c>
      <c r="G4569" s="32" t="s">
        <v>29</v>
      </c>
      <c r="H4569" s="32" t="s">
        <v>30</v>
      </c>
      <c r="I4569" s="32" t="s">
        <v>2006</v>
      </c>
      <c r="J4569" s="35">
        <v>0</v>
      </c>
      <c r="K4569" s="35">
        <v>0</v>
      </c>
      <c r="L4569" s="35">
        <v>0</v>
      </c>
      <c r="M4569" s="35">
        <v>4.28</v>
      </c>
      <c r="N4569" s="32" t="s">
        <v>19</v>
      </c>
      <c r="O4569" s="32" t="s">
        <v>27</v>
      </c>
      <c r="P4569" s="32">
        <v>1</v>
      </c>
      <c r="Q4569" s="32"/>
    </row>
    <row r="4570" spans="1:17" x14ac:dyDescent="0.25">
      <c r="A4570" s="57">
        <v>42268.418096608795</v>
      </c>
      <c r="B4570" s="32" t="s">
        <v>22</v>
      </c>
      <c r="C4570" s="32" t="s">
        <v>126</v>
      </c>
      <c r="D4570" s="32" t="s">
        <v>125</v>
      </c>
      <c r="E4570" s="32" t="s">
        <v>7975</v>
      </c>
      <c r="F4570" s="32" t="s">
        <v>7976</v>
      </c>
      <c r="G4570" s="32" t="s">
        <v>401</v>
      </c>
      <c r="H4570" s="32" t="s">
        <v>400</v>
      </c>
      <c r="I4570" s="32" t="s">
        <v>2006</v>
      </c>
      <c r="J4570" s="35">
        <v>0</v>
      </c>
      <c r="K4570" s="35">
        <v>0</v>
      </c>
      <c r="L4570" s="35">
        <v>15</v>
      </c>
      <c r="M4570" s="35">
        <v>0</v>
      </c>
      <c r="N4570" s="32" t="s">
        <v>19</v>
      </c>
      <c r="O4570" s="32" t="s">
        <v>37</v>
      </c>
      <c r="P4570" s="32">
        <v>1</v>
      </c>
      <c r="Q4570" s="32" t="s">
        <v>2101</v>
      </c>
    </row>
    <row r="4571" spans="1:17" x14ac:dyDescent="0.25">
      <c r="A4571" s="57">
        <v>42268.418096608795</v>
      </c>
      <c r="B4571" s="32" t="s">
        <v>22</v>
      </c>
      <c r="C4571" s="32" t="s">
        <v>126</v>
      </c>
      <c r="D4571" s="32" t="s">
        <v>125</v>
      </c>
      <c r="E4571" s="32" t="s">
        <v>7975</v>
      </c>
      <c r="F4571" s="32" t="s">
        <v>7976</v>
      </c>
      <c r="G4571" s="32" t="s">
        <v>467</v>
      </c>
      <c r="H4571" s="32" t="s">
        <v>466</v>
      </c>
      <c r="I4571" s="32" t="s">
        <v>2006</v>
      </c>
      <c r="J4571" s="35">
        <v>0</v>
      </c>
      <c r="K4571" s="35">
        <v>0</v>
      </c>
      <c r="L4571" s="35">
        <v>15</v>
      </c>
      <c r="M4571" s="35">
        <v>0</v>
      </c>
      <c r="N4571" s="32" t="s">
        <v>19</v>
      </c>
      <c r="O4571" s="32" t="s">
        <v>37</v>
      </c>
      <c r="P4571" s="32">
        <v>1</v>
      </c>
      <c r="Q4571" s="32" t="s">
        <v>2101</v>
      </c>
    </row>
    <row r="4572" spans="1:17" x14ac:dyDescent="0.25">
      <c r="A4572" s="57">
        <v>42268.421146446759</v>
      </c>
      <c r="B4572" s="32" t="s">
        <v>22</v>
      </c>
      <c r="C4572" s="32" t="s">
        <v>126</v>
      </c>
      <c r="D4572" s="32" t="s">
        <v>125</v>
      </c>
      <c r="E4572" s="32" t="s">
        <v>7977</v>
      </c>
      <c r="F4572" s="32" t="s">
        <v>7978</v>
      </c>
      <c r="G4572" s="32" t="s">
        <v>401</v>
      </c>
      <c r="H4572" s="32" t="s">
        <v>400</v>
      </c>
      <c r="I4572" s="32" t="s">
        <v>2006</v>
      </c>
      <c r="J4572" s="35">
        <v>1057.8800000000001</v>
      </c>
      <c r="K4572" s="35">
        <v>0</v>
      </c>
      <c r="L4572" s="35">
        <v>30</v>
      </c>
      <c r="M4572" s="35">
        <v>0</v>
      </c>
      <c r="N4572" s="32" t="s">
        <v>19</v>
      </c>
      <c r="O4572" s="32" t="s">
        <v>37</v>
      </c>
      <c r="P4572" s="32">
        <v>1</v>
      </c>
      <c r="Q4572" s="32" t="s">
        <v>2101</v>
      </c>
    </row>
    <row r="4573" spans="1:17" x14ac:dyDescent="0.25">
      <c r="A4573" s="57">
        <v>42268.421146446759</v>
      </c>
      <c r="B4573" s="32" t="s">
        <v>22</v>
      </c>
      <c r="C4573" s="32" t="s">
        <v>126</v>
      </c>
      <c r="D4573" s="32" t="s">
        <v>125</v>
      </c>
      <c r="E4573" s="32" t="s">
        <v>7977</v>
      </c>
      <c r="F4573" s="32" t="s">
        <v>7978</v>
      </c>
      <c r="G4573" s="32" t="s">
        <v>467</v>
      </c>
      <c r="H4573" s="32" t="s">
        <v>466</v>
      </c>
      <c r="I4573" s="32" t="s">
        <v>2006</v>
      </c>
      <c r="J4573" s="35">
        <v>15.64</v>
      </c>
      <c r="K4573" s="35">
        <v>0</v>
      </c>
      <c r="L4573" s="35">
        <v>30</v>
      </c>
      <c r="M4573" s="35">
        <v>0</v>
      </c>
      <c r="N4573" s="32" t="s">
        <v>19</v>
      </c>
      <c r="O4573" s="32" t="s">
        <v>37</v>
      </c>
      <c r="P4573" s="32">
        <v>1</v>
      </c>
      <c r="Q4573" s="32" t="s">
        <v>2101</v>
      </c>
    </row>
    <row r="4574" spans="1:17" hidden="1" x14ac:dyDescent="0.25">
      <c r="A4574" s="57">
        <v>42268.423221793979</v>
      </c>
      <c r="B4574" s="32" t="s">
        <v>21</v>
      </c>
      <c r="C4574" s="32" t="s">
        <v>3886</v>
      </c>
      <c r="D4574" s="32" t="s">
        <v>3887</v>
      </c>
      <c r="E4574" s="32" t="s">
        <v>9437</v>
      </c>
      <c r="F4574" s="32" t="s">
        <v>9438</v>
      </c>
      <c r="G4574" s="32" t="s">
        <v>5211</v>
      </c>
      <c r="H4574" s="32" t="s">
        <v>5212</v>
      </c>
      <c r="I4574" s="32" t="s">
        <v>4605</v>
      </c>
      <c r="J4574" s="35">
        <v>108.27</v>
      </c>
      <c r="K4574" s="35">
        <v>0</v>
      </c>
      <c r="L4574" s="35">
        <v>0</v>
      </c>
      <c r="M4574" s="35">
        <v>0</v>
      </c>
      <c r="N4574" s="32" t="s">
        <v>2197</v>
      </c>
      <c r="O4574" s="32" t="s">
        <v>18</v>
      </c>
      <c r="P4574" s="32">
        <v>3</v>
      </c>
      <c r="Q4574" s="32" t="s">
        <v>9439</v>
      </c>
    </row>
    <row r="4575" spans="1:17" hidden="1" x14ac:dyDescent="0.25">
      <c r="A4575" s="57">
        <v>42268.423221793979</v>
      </c>
      <c r="B4575" s="32" t="s">
        <v>21</v>
      </c>
      <c r="C4575" s="32" t="s">
        <v>3886</v>
      </c>
      <c r="D4575" s="32" t="s">
        <v>3887</v>
      </c>
      <c r="E4575" s="32" t="s">
        <v>9437</v>
      </c>
      <c r="F4575" s="32" t="s">
        <v>9438</v>
      </c>
      <c r="G4575" s="32" t="s">
        <v>2682</v>
      </c>
      <c r="H4575" s="32" t="s">
        <v>2683</v>
      </c>
      <c r="I4575" s="32" t="s">
        <v>4605</v>
      </c>
      <c r="J4575" s="35">
        <v>15.33</v>
      </c>
      <c r="K4575" s="35">
        <v>0</v>
      </c>
      <c r="L4575" s="35">
        <v>0</v>
      </c>
      <c r="M4575" s="35">
        <v>0</v>
      </c>
      <c r="N4575" s="32" t="s">
        <v>2197</v>
      </c>
      <c r="O4575" s="32" t="s">
        <v>18</v>
      </c>
      <c r="P4575" s="32">
        <v>3</v>
      </c>
      <c r="Q4575" s="32" t="s">
        <v>9439</v>
      </c>
    </row>
    <row r="4576" spans="1:17" hidden="1" x14ac:dyDescent="0.25">
      <c r="A4576" s="57">
        <v>42268.423221793979</v>
      </c>
      <c r="B4576" s="32" t="s">
        <v>21</v>
      </c>
      <c r="C4576" s="32" t="s">
        <v>3886</v>
      </c>
      <c r="D4576" s="32" t="s">
        <v>3887</v>
      </c>
      <c r="E4576" s="32" t="s">
        <v>9437</v>
      </c>
      <c r="F4576" s="32" t="s">
        <v>9438</v>
      </c>
      <c r="G4576" s="32" t="s">
        <v>5318</v>
      </c>
      <c r="H4576" s="32" t="s">
        <v>5319</v>
      </c>
      <c r="I4576" s="32" t="s">
        <v>4605</v>
      </c>
      <c r="J4576" s="35">
        <v>4.5</v>
      </c>
      <c r="K4576" s="35">
        <v>0</v>
      </c>
      <c r="L4576" s="35">
        <v>0</v>
      </c>
      <c r="M4576" s="35">
        <v>0</v>
      </c>
      <c r="N4576" s="32" t="s">
        <v>2197</v>
      </c>
      <c r="O4576" s="32" t="s">
        <v>18</v>
      </c>
      <c r="P4576" s="32">
        <v>3</v>
      </c>
      <c r="Q4576" s="32" t="s">
        <v>9439</v>
      </c>
    </row>
    <row r="4577" spans="1:17" hidden="1" x14ac:dyDescent="0.25">
      <c r="A4577" s="57">
        <v>42268.423299571761</v>
      </c>
      <c r="B4577" s="32" t="s">
        <v>21</v>
      </c>
      <c r="C4577" s="32" t="s">
        <v>3886</v>
      </c>
      <c r="D4577" s="32" t="s">
        <v>3887</v>
      </c>
      <c r="E4577" s="32" t="s">
        <v>9437</v>
      </c>
      <c r="F4577" s="32" t="s">
        <v>9440</v>
      </c>
      <c r="G4577" s="32" t="s">
        <v>5211</v>
      </c>
      <c r="H4577" s="32" t="s">
        <v>5212</v>
      </c>
      <c r="I4577" s="32" t="s">
        <v>4605</v>
      </c>
      <c r="J4577" s="35">
        <v>108.27</v>
      </c>
      <c r="K4577" s="35">
        <v>0</v>
      </c>
      <c r="L4577" s="35">
        <v>0</v>
      </c>
      <c r="M4577" s="35">
        <v>0</v>
      </c>
      <c r="N4577" s="32" t="s">
        <v>2197</v>
      </c>
      <c r="O4577" s="32" t="s">
        <v>18</v>
      </c>
      <c r="P4577" s="32">
        <v>3</v>
      </c>
      <c r="Q4577" s="32" t="s">
        <v>9439</v>
      </c>
    </row>
    <row r="4578" spans="1:17" hidden="1" x14ac:dyDescent="0.25">
      <c r="A4578" s="57">
        <v>42268.423299571761</v>
      </c>
      <c r="B4578" s="32" t="s">
        <v>21</v>
      </c>
      <c r="C4578" s="32" t="s">
        <v>3886</v>
      </c>
      <c r="D4578" s="32" t="s">
        <v>3887</v>
      </c>
      <c r="E4578" s="32" t="s">
        <v>9437</v>
      </c>
      <c r="F4578" s="32" t="s">
        <v>9440</v>
      </c>
      <c r="G4578" s="32" t="s">
        <v>2682</v>
      </c>
      <c r="H4578" s="32" t="s">
        <v>2683</v>
      </c>
      <c r="I4578" s="32" t="s">
        <v>4605</v>
      </c>
      <c r="J4578" s="35">
        <v>15.33</v>
      </c>
      <c r="K4578" s="35">
        <v>0</v>
      </c>
      <c r="L4578" s="35">
        <v>0</v>
      </c>
      <c r="M4578" s="35">
        <v>0</v>
      </c>
      <c r="N4578" s="32" t="s">
        <v>2197</v>
      </c>
      <c r="O4578" s="32" t="s">
        <v>18</v>
      </c>
      <c r="P4578" s="32">
        <v>3</v>
      </c>
      <c r="Q4578" s="32" t="s">
        <v>9439</v>
      </c>
    </row>
    <row r="4579" spans="1:17" hidden="1" x14ac:dyDescent="0.25">
      <c r="A4579" s="57">
        <v>42268.423299571761</v>
      </c>
      <c r="B4579" s="32" t="s">
        <v>21</v>
      </c>
      <c r="C4579" s="32" t="s">
        <v>3886</v>
      </c>
      <c r="D4579" s="32" t="s">
        <v>3887</v>
      </c>
      <c r="E4579" s="32" t="s">
        <v>9437</v>
      </c>
      <c r="F4579" s="32" t="s">
        <v>9440</v>
      </c>
      <c r="G4579" s="32" t="s">
        <v>5318</v>
      </c>
      <c r="H4579" s="32" t="s">
        <v>5319</v>
      </c>
      <c r="I4579" s="32" t="s">
        <v>4605</v>
      </c>
      <c r="J4579" s="35">
        <v>4.5</v>
      </c>
      <c r="K4579" s="35">
        <v>0</v>
      </c>
      <c r="L4579" s="35">
        <v>0</v>
      </c>
      <c r="M4579" s="35">
        <v>0</v>
      </c>
      <c r="N4579" s="32" t="s">
        <v>2197</v>
      </c>
      <c r="O4579" s="32" t="s">
        <v>18</v>
      </c>
      <c r="P4579" s="32">
        <v>3</v>
      </c>
      <c r="Q4579" s="32" t="s">
        <v>9439</v>
      </c>
    </row>
    <row r="4580" spans="1:17" x14ac:dyDescent="0.25">
      <c r="A4580" s="57">
        <v>42268.426557407409</v>
      </c>
      <c r="B4580" s="32" t="s">
        <v>22</v>
      </c>
      <c r="C4580" s="32" t="s">
        <v>4645</v>
      </c>
      <c r="D4580" s="32" t="s">
        <v>4646</v>
      </c>
      <c r="E4580" s="32" t="s">
        <v>7979</v>
      </c>
      <c r="F4580" s="32" t="s">
        <v>7980</v>
      </c>
      <c r="G4580" s="32" t="s">
        <v>467</v>
      </c>
      <c r="H4580" s="32" t="s">
        <v>466</v>
      </c>
      <c r="I4580" s="32" t="s">
        <v>2006</v>
      </c>
      <c r="J4580" s="35">
        <v>6.02</v>
      </c>
      <c r="K4580" s="35">
        <v>0</v>
      </c>
      <c r="L4580" s="35">
        <v>15</v>
      </c>
      <c r="M4580" s="35">
        <v>0</v>
      </c>
      <c r="N4580" s="32" t="s">
        <v>19</v>
      </c>
      <c r="O4580" s="32" t="s">
        <v>37</v>
      </c>
      <c r="P4580" s="32">
        <v>1</v>
      </c>
      <c r="Q4580" s="32"/>
    </row>
    <row r="4581" spans="1:17" x14ac:dyDescent="0.25">
      <c r="A4581" s="57">
        <v>42268.426557407409</v>
      </c>
      <c r="B4581" s="32" t="s">
        <v>22</v>
      </c>
      <c r="C4581" s="32" t="s">
        <v>4645</v>
      </c>
      <c r="D4581" s="32" t="s">
        <v>4646</v>
      </c>
      <c r="E4581" s="32" t="s">
        <v>7979</v>
      </c>
      <c r="F4581" s="32" t="s">
        <v>7980</v>
      </c>
      <c r="G4581" s="32" t="s">
        <v>399</v>
      </c>
      <c r="H4581" s="32" t="s">
        <v>398</v>
      </c>
      <c r="I4581" s="32" t="s">
        <v>2006</v>
      </c>
      <c r="J4581" s="35">
        <v>0.48</v>
      </c>
      <c r="K4581" s="35">
        <v>0</v>
      </c>
      <c r="L4581" s="35">
        <v>15</v>
      </c>
      <c r="M4581" s="35">
        <v>0</v>
      </c>
      <c r="N4581" s="32" t="s">
        <v>19</v>
      </c>
      <c r="O4581" s="32" t="s">
        <v>37</v>
      </c>
      <c r="P4581" s="32">
        <v>1</v>
      </c>
      <c r="Q4581" s="32"/>
    </row>
    <row r="4582" spans="1:17" hidden="1" x14ac:dyDescent="0.25">
      <c r="A4582" s="57">
        <v>42268.427899456015</v>
      </c>
      <c r="B4582" s="32" t="s">
        <v>21</v>
      </c>
      <c r="C4582" s="32" t="s">
        <v>3886</v>
      </c>
      <c r="D4582" s="32" t="s">
        <v>3887</v>
      </c>
      <c r="E4582" s="32" t="s">
        <v>9441</v>
      </c>
      <c r="F4582" s="32" t="s">
        <v>9442</v>
      </c>
      <c r="G4582" s="32" t="s">
        <v>5211</v>
      </c>
      <c r="H4582" s="32" t="s">
        <v>5212</v>
      </c>
      <c r="I4582" s="32" t="s">
        <v>4605</v>
      </c>
      <c r="J4582" s="35">
        <v>396.99</v>
      </c>
      <c r="K4582" s="35">
        <v>0</v>
      </c>
      <c r="L4582" s="35">
        <v>0</v>
      </c>
      <c r="M4582" s="35">
        <v>0</v>
      </c>
      <c r="N4582" s="32" t="s">
        <v>2197</v>
      </c>
      <c r="O4582" s="32" t="s">
        <v>18</v>
      </c>
      <c r="P4582" s="32">
        <v>11</v>
      </c>
      <c r="Q4582" s="32" t="s">
        <v>9443</v>
      </c>
    </row>
    <row r="4583" spans="1:17" hidden="1" x14ac:dyDescent="0.25">
      <c r="A4583" s="57">
        <v>42268.427899456015</v>
      </c>
      <c r="B4583" s="32" t="s">
        <v>21</v>
      </c>
      <c r="C4583" s="32" t="s">
        <v>3886</v>
      </c>
      <c r="D4583" s="32" t="s">
        <v>3887</v>
      </c>
      <c r="E4583" s="32" t="s">
        <v>9441</v>
      </c>
      <c r="F4583" s="32" t="s">
        <v>9442</v>
      </c>
      <c r="G4583" s="32" t="s">
        <v>2774</v>
      </c>
      <c r="H4583" s="32" t="s">
        <v>2775</v>
      </c>
      <c r="I4583" s="32" t="s">
        <v>4605</v>
      </c>
      <c r="J4583" s="35">
        <v>18.04</v>
      </c>
      <c r="K4583" s="35">
        <v>0</v>
      </c>
      <c r="L4583" s="35">
        <v>0</v>
      </c>
      <c r="M4583" s="35">
        <v>0</v>
      </c>
      <c r="N4583" s="32" t="s">
        <v>2197</v>
      </c>
      <c r="O4583" s="32" t="s">
        <v>18</v>
      </c>
      <c r="P4583" s="32">
        <v>4</v>
      </c>
      <c r="Q4583" s="32" t="s">
        <v>9443</v>
      </c>
    </row>
    <row r="4584" spans="1:17" hidden="1" x14ac:dyDescent="0.25">
      <c r="A4584" s="57">
        <v>42268.427899456015</v>
      </c>
      <c r="B4584" s="32" t="s">
        <v>21</v>
      </c>
      <c r="C4584" s="32" t="s">
        <v>3886</v>
      </c>
      <c r="D4584" s="32" t="s">
        <v>3887</v>
      </c>
      <c r="E4584" s="32" t="s">
        <v>9441</v>
      </c>
      <c r="F4584" s="32" t="s">
        <v>9442</v>
      </c>
      <c r="G4584" s="32" t="s">
        <v>3230</v>
      </c>
      <c r="H4584" s="32" t="s">
        <v>3231</v>
      </c>
      <c r="I4584" s="32" t="s">
        <v>4605</v>
      </c>
      <c r="J4584" s="35">
        <v>13.5</v>
      </c>
      <c r="K4584" s="35">
        <v>0</v>
      </c>
      <c r="L4584" s="35">
        <v>0</v>
      </c>
      <c r="M4584" s="35">
        <v>0</v>
      </c>
      <c r="N4584" s="32" t="s">
        <v>2197</v>
      </c>
      <c r="O4584" s="32" t="s">
        <v>18</v>
      </c>
      <c r="P4584" s="32">
        <v>9</v>
      </c>
      <c r="Q4584" s="32" t="s">
        <v>9443</v>
      </c>
    </row>
    <row r="4585" spans="1:17" hidden="1" x14ac:dyDescent="0.25">
      <c r="A4585" s="57">
        <v>42268.427899456015</v>
      </c>
      <c r="B4585" s="32" t="s">
        <v>21</v>
      </c>
      <c r="C4585" s="32" t="s">
        <v>3886</v>
      </c>
      <c r="D4585" s="32" t="s">
        <v>3887</v>
      </c>
      <c r="E4585" s="32" t="s">
        <v>9441</v>
      </c>
      <c r="F4585" s="32" t="s">
        <v>9442</v>
      </c>
      <c r="G4585" s="32" t="s">
        <v>2682</v>
      </c>
      <c r="H4585" s="32" t="s">
        <v>2683</v>
      </c>
      <c r="I4585" s="32" t="s">
        <v>4605</v>
      </c>
      <c r="J4585" s="35">
        <v>35.770000000000003</v>
      </c>
      <c r="K4585" s="35">
        <v>0</v>
      </c>
      <c r="L4585" s="35">
        <v>0</v>
      </c>
      <c r="M4585" s="35">
        <v>0</v>
      </c>
      <c r="N4585" s="32" t="s">
        <v>2197</v>
      </c>
      <c r="O4585" s="32" t="s">
        <v>18</v>
      </c>
      <c r="P4585" s="32">
        <v>7</v>
      </c>
      <c r="Q4585" s="32" t="s">
        <v>9443</v>
      </c>
    </row>
    <row r="4586" spans="1:17" hidden="1" x14ac:dyDescent="0.25">
      <c r="A4586" s="57">
        <v>42268.42795153935</v>
      </c>
      <c r="B4586" s="32" t="s">
        <v>21</v>
      </c>
      <c r="C4586" s="32" t="s">
        <v>3886</v>
      </c>
      <c r="D4586" s="32" t="s">
        <v>3887</v>
      </c>
      <c r="E4586" s="32" t="s">
        <v>9441</v>
      </c>
      <c r="F4586" s="32" t="s">
        <v>9444</v>
      </c>
      <c r="G4586" s="32" t="s">
        <v>5211</v>
      </c>
      <c r="H4586" s="32" t="s">
        <v>5212</v>
      </c>
      <c r="I4586" s="32" t="s">
        <v>4605</v>
      </c>
      <c r="J4586" s="35">
        <v>396.99</v>
      </c>
      <c r="K4586" s="35">
        <v>0</v>
      </c>
      <c r="L4586" s="35">
        <v>0</v>
      </c>
      <c r="M4586" s="35">
        <v>0</v>
      </c>
      <c r="N4586" s="32" t="s">
        <v>2197</v>
      </c>
      <c r="O4586" s="32" t="s">
        <v>18</v>
      </c>
      <c r="P4586" s="32">
        <v>11</v>
      </c>
      <c r="Q4586" s="32" t="s">
        <v>9443</v>
      </c>
    </row>
    <row r="4587" spans="1:17" hidden="1" x14ac:dyDescent="0.25">
      <c r="A4587" s="57">
        <v>42268.42795153935</v>
      </c>
      <c r="B4587" s="32" t="s">
        <v>21</v>
      </c>
      <c r="C4587" s="32" t="s">
        <v>3886</v>
      </c>
      <c r="D4587" s="32" t="s">
        <v>3887</v>
      </c>
      <c r="E4587" s="32" t="s">
        <v>9441</v>
      </c>
      <c r="F4587" s="32" t="s">
        <v>9444</v>
      </c>
      <c r="G4587" s="32" t="s">
        <v>2774</v>
      </c>
      <c r="H4587" s="32" t="s">
        <v>2775</v>
      </c>
      <c r="I4587" s="32" t="s">
        <v>4605</v>
      </c>
      <c r="J4587" s="35">
        <v>18.04</v>
      </c>
      <c r="K4587" s="35">
        <v>0</v>
      </c>
      <c r="L4587" s="35">
        <v>0</v>
      </c>
      <c r="M4587" s="35">
        <v>0</v>
      </c>
      <c r="N4587" s="32" t="s">
        <v>2197</v>
      </c>
      <c r="O4587" s="32" t="s">
        <v>18</v>
      </c>
      <c r="P4587" s="32">
        <v>4</v>
      </c>
      <c r="Q4587" s="32" t="s">
        <v>9443</v>
      </c>
    </row>
    <row r="4588" spans="1:17" hidden="1" x14ac:dyDescent="0.25">
      <c r="A4588" s="57">
        <v>42268.42795153935</v>
      </c>
      <c r="B4588" s="32" t="s">
        <v>21</v>
      </c>
      <c r="C4588" s="32" t="s">
        <v>3886</v>
      </c>
      <c r="D4588" s="32" t="s">
        <v>3887</v>
      </c>
      <c r="E4588" s="32" t="s">
        <v>9441</v>
      </c>
      <c r="F4588" s="32" t="s">
        <v>9444</v>
      </c>
      <c r="G4588" s="32" t="s">
        <v>3230</v>
      </c>
      <c r="H4588" s="32" t="s">
        <v>3231</v>
      </c>
      <c r="I4588" s="32" t="s">
        <v>4605</v>
      </c>
      <c r="J4588" s="35">
        <v>13.5</v>
      </c>
      <c r="K4588" s="35">
        <v>0</v>
      </c>
      <c r="L4588" s="35">
        <v>0</v>
      </c>
      <c r="M4588" s="35">
        <v>0</v>
      </c>
      <c r="N4588" s="32" t="s">
        <v>2197</v>
      </c>
      <c r="O4588" s="32" t="s">
        <v>18</v>
      </c>
      <c r="P4588" s="32">
        <v>9</v>
      </c>
      <c r="Q4588" s="32" t="s">
        <v>9443</v>
      </c>
    </row>
    <row r="4589" spans="1:17" hidden="1" x14ac:dyDescent="0.25">
      <c r="A4589" s="57">
        <v>42268.42795153935</v>
      </c>
      <c r="B4589" s="32" t="s">
        <v>21</v>
      </c>
      <c r="C4589" s="32" t="s">
        <v>3886</v>
      </c>
      <c r="D4589" s="32" t="s">
        <v>3887</v>
      </c>
      <c r="E4589" s="32" t="s">
        <v>9441</v>
      </c>
      <c r="F4589" s="32" t="s">
        <v>9444</v>
      </c>
      <c r="G4589" s="32" t="s">
        <v>2682</v>
      </c>
      <c r="H4589" s="32" t="s">
        <v>2683</v>
      </c>
      <c r="I4589" s="32" t="s">
        <v>4605</v>
      </c>
      <c r="J4589" s="35">
        <v>35.770000000000003</v>
      </c>
      <c r="K4589" s="35">
        <v>0</v>
      </c>
      <c r="L4589" s="35">
        <v>0</v>
      </c>
      <c r="M4589" s="35">
        <v>0</v>
      </c>
      <c r="N4589" s="32" t="s">
        <v>2197</v>
      </c>
      <c r="O4589" s="32" t="s">
        <v>18</v>
      </c>
      <c r="P4589" s="32">
        <v>7</v>
      </c>
      <c r="Q4589" s="32" t="s">
        <v>9443</v>
      </c>
    </row>
    <row r="4590" spans="1:17" x14ac:dyDescent="0.25">
      <c r="A4590" s="57">
        <v>42268.428196793982</v>
      </c>
      <c r="B4590" s="32" t="s">
        <v>284</v>
      </c>
      <c r="C4590" s="32" t="s">
        <v>80</v>
      </c>
      <c r="D4590" s="32" t="s">
        <v>79</v>
      </c>
      <c r="E4590" s="32" t="s">
        <v>7981</v>
      </c>
      <c r="F4590" s="32" t="s">
        <v>7982</v>
      </c>
      <c r="G4590" s="32" t="s">
        <v>15</v>
      </c>
      <c r="H4590" s="32" t="s">
        <v>16</v>
      </c>
      <c r="I4590" s="32" t="s">
        <v>281</v>
      </c>
      <c r="J4590" s="35">
        <v>591.08000000000004</v>
      </c>
      <c r="K4590" s="35">
        <v>0</v>
      </c>
      <c r="L4590" s="35">
        <v>0</v>
      </c>
      <c r="M4590" s="35">
        <v>0</v>
      </c>
      <c r="N4590" s="32" t="s">
        <v>17</v>
      </c>
      <c r="O4590" s="32" t="s">
        <v>18</v>
      </c>
      <c r="P4590" s="32">
        <v>1</v>
      </c>
      <c r="Q4590" s="32" t="s">
        <v>7983</v>
      </c>
    </row>
    <row r="4591" spans="1:17" hidden="1" x14ac:dyDescent="0.25">
      <c r="A4591" s="57">
        <v>42268.431551539354</v>
      </c>
      <c r="B4591" s="32" t="s">
        <v>70</v>
      </c>
      <c r="C4591" s="32" t="s">
        <v>3584</v>
      </c>
      <c r="D4591" s="32" t="s">
        <v>3585</v>
      </c>
      <c r="E4591" s="32" t="s">
        <v>9445</v>
      </c>
      <c r="F4591" s="32" t="s">
        <v>9446</v>
      </c>
      <c r="G4591" s="32" t="s">
        <v>5211</v>
      </c>
      <c r="H4591" s="32" t="s">
        <v>5212</v>
      </c>
      <c r="I4591" s="32" t="s">
        <v>4605</v>
      </c>
      <c r="J4591" s="35">
        <v>757.89</v>
      </c>
      <c r="K4591" s="35">
        <v>0</v>
      </c>
      <c r="L4591" s="35">
        <v>0</v>
      </c>
      <c r="M4591" s="35">
        <v>0</v>
      </c>
      <c r="N4591" s="32" t="s">
        <v>2197</v>
      </c>
      <c r="O4591" s="32" t="s">
        <v>18</v>
      </c>
      <c r="P4591" s="32">
        <v>21</v>
      </c>
      <c r="Q4591" s="32" t="s">
        <v>5403</v>
      </c>
    </row>
    <row r="4592" spans="1:17" hidden="1" x14ac:dyDescent="0.25">
      <c r="A4592" s="57">
        <v>42268.431551539354</v>
      </c>
      <c r="B4592" s="32" t="s">
        <v>70</v>
      </c>
      <c r="C4592" s="32" t="s">
        <v>3584</v>
      </c>
      <c r="D4592" s="32" t="s">
        <v>3585</v>
      </c>
      <c r="E4592" s="32" t="s">
        <v>9445</v>
      </c>
      <c r="F4592" s="32" t="s">
        <v>9446</v>
      </c>
      <c r="G4592" s="32" t="s">
        <v>9447</v>
      </c>
      <c r="H4592" s="32" t="s">
        <v>9448</v>
      </c>
      <c r="I4592" s="32" t="s">
        <v>4605</v>
      </c>
      <c r="J4592" s="35">
        <v>107.31</v>
      </c>
      <c r="K4592" s="35">
        <v>0</v>
      </c>
      <c r="L4592" s="35">
        <v>0</v>
      </c>
      <c r="M4592" s="35">
        <v>0</v>
      </c>
      <c r="N4592" s="32" t="s">
        <v>2197</v>
      </c>
      <c r="O4592" s="32" t="s">
        <v>18</v>
      </c>
      <c r="P4592" s="32">
        <v>21</v>
      </c>
      <c r="Q4592" s="32" t="s">
        <v>5403</v>
      </c>
    </row>
    <row r="4593" spans="1:17" hidden="1" x14ac:dyDescent="0.25">
      <c r="A4593" s="57">
        <v>42268.433740011576</v>
      </c>
      <c r="B4593" s="32" t="s">
        <v>70</v>
      </c>
      <c r="C4593" s="32" t="s">
        <v>3584</v>
      </c>
      <c r="D4593" s="32" t="s">
        <v>3585</v>
      </c>
      <c r="E4593" s="32" t="s">
        <v>9449</v>
      </c>
      <c r="F4593" s="32" t="s">
        <v>9450</v>
      </c>
      <c r="G4593" s="32" t="s">
        <v>5211</v>
      </c>
      <c r="H4593" s="32" t="s">
        <v>5212</v>
      </c>
      <c r="I4593" s="32" t="s">
        <v>4605</v>
      </c>
      <c r="J4593" s="35">
        <v>2536</v>
      </c>
      <c r="K4593" s="35">
        <v>0</v>
      </c>
      <c r="L4593" s="35">
        <v>0</v>
      </c>
      <c r="M4593" s="35">
        <v>0</v>
      </c>
      <c r="N4593" s="32" t="s">
        <v>2197</v>
      </c>
      <c r="O4593" s="32" t="s">
        <v>18</v>
      </c>
      <c r="P4593" s="32">
        <v>80</v>
      </c>
      <c r="Q4593" s="32" t="s">
        <v>5403</v>
      </c>
    </row>
    <row r="4594" spans="1:17" hidden="1" x14ac:dyDescent="0.25">
      <c r="A4594" s="57">
        <v>42268.433740011576</v>
      </c>
      <c r="B4594" s="32" t="s">
        <v>70</v>
      </c>
      <c r="C4594" s="32" t="s">
        <v>3584</v>
      </c>
      <c r="D4594" s="32" t="s">
        <v>3585</v>
      </c>
      <c r="E4594" s="32" t="s">
        <v>9449</v>
      </c>
      <c r="F4594" s="32" t="s">
        <v>9450</v>
      </c>
      <c r="G4594" s="32" t="s">
        <v>9447</v>
      </c>
      <c r="H4594" s="32" t="s">
        <v>9448</v>
      </c>
      <c r="I4594" s="32" t="s">
        <v>4605</v>
      </c>
      <c r="J4594" s="35">
        <v>382.4</v>
      </c>
      <c r="K4594" s="35">
        <v>0</v>
      </c>
      <c r="L4594" s="35">
        <v>0</v>
      </c>
      <c r="M4594" s="35">
        <v>0</v>
      </c>
      <c r="N4594" s="32" t="s">
        <v>2197</v>
      </c>
      <c r="O4594" s="32" t="s">
        <v>18</v>
      </c>
      <c r="P4594" s="32">
        <v>80</v>
      </c>
      <c r="Q4594" s="32" t="s">
        <v>5403</v>
      </c>
    </row>
    <row r="4595" spans="1:17" hidden="1" x14ac:dyDescent="0.25">
      <c r="A4595" s="57">
        <v>42268.433740011576</v>
      </c>
      <c r="B4595" s="32" t="s">
        <v>70</v>
      </c>
      <c r="C4595" s="32" t="s">
        <v>3584</v>
      </c>
      <c r="D4595" s="32" t="s">
        <v>3585</v>
      </c>
      <c r="E4595" s="32" t="s">
        <v>9449</v>
      </c>
      <c r="F4595" s="32" t="s">
        <v>9450</v>
      </c>
      <c r="G4595" s="32" t="s">
        <v>5189</v>
      </c>
      <c r="H4595" s="32" t="s">
        <v>5190</v>
      </c>
      <c r="I4595" s="32" t="s">
        <v>4605</v>
      </c>
      <c r="J4595" s="35">
        <v>287.8</v>
      </c>
      <c r="K4595" s="35">
        <v>0</v>
      </c>
      <c r="L4595" s="35">
        <v>0</v>
      </c>
      <c r="M4595" s="35">
        <v>0</v>
      </c>
      <c r="N4595" s="32" t="s">
        <v>2197</v>
      </c>
      <c r="O4595" s="32" t="s">
        <v>18</v>
      </c>
      <c r="P4595" s="32">
        <v>10</v>
      </c>
      <c r="Q4595" s="32" t="s">
        <v>5403</v>
      </c>
    </row>
    <row r="4596" spans="1:17" x14ac:dyDescent="0.25">
      <c r="A4596" s="57">
        <v>42268.43420640046</v>
      </c>
      <c r="B4596" s="32" t="s">
        <v>22</v>
      </c>
      <c r="C4596" s="32" t="s">
        <v>289</v>
      </c>
      <c r="D4596" s="32" t="s">
        <v>288</v>
      </c>
      <c r="E4596" s="32" t="s">
        <v>7984</v>
      </c>
      <c r="F4596" s="32" t="s">
        <v>7985</v>
      </c>
      <c r="G4596" s="32" t="s">
        <v>401</v>
      </c>
      <c r="H4596" s="32" t="s">
        <v>400</v>
      </c>
      <c r="I4596" s="32" t="s">
        <v>2006</v>
      </c>
      <c r="J4596" s="35">
        <v>562.5</v>
      </c>
      <c r="K4596" s="35">
        <v>0</v>
      </c>
      <c r="L4596" s="35">
        <v>15</v>
      </c>
      <c r="M4596" s="35">
        <v>0</v>
      </c>
      <c r="N4596" s="32" t="s">
        <v>19</v>
      </c>
      <c r="O4596" s="32" t="s">
        <v>37</v>
      </c>
      <c r="P4596" s="32">
        <v>1</v>
      </c>
      <c r="Q4596" s="32"/>
    </row>
    <row r="4597" spans="1:17" x14ac:dyDescent="0.25">
      <c r="A4597" s="57">
        <v>42268.43420640046</v>
      </c>
      <c r="B4597" s="32" t="s">
        <v>22</v>
      </c>
      <c r="C4597" s="32" t="s">
        <v>289</v>
      </c>
      <c r="D4597" s="32" t="s">
        <v>288</v>
      </c>
      <c r="E4597" s="32" t="s">
        <v>7984</v>
      </c>
      <c r="F4597" s="32" t="s">
        <v>7985</v>
      </c>
      <c r="G4597" s="32" t="s">
        <v>399</v>
      </c>
      <c r="H4597" s="32" t="s">
        <v>398</v>
      </c>
      <c r="I4597" s="32" t="s">
        <v>2006</v>
      </c>
      <c r="J4597" s="35">
        <v>45</v>
      </c>
      <c r="K4597" s="35">
        <v>0</v>
      </c>
      <c r="L4597" s="35">
        <v>15</v>
      </c>
      <c r="M4597" s="35">
        <v>0</v>
      </c>
      <c r="N4597" s="32" t="s">
        <v>19</v>
      </c>
      <c r="O4597" s="32" t="s">
        <v>37</v>
      </c>
      <c r="P4597" s="32">
        <v>1</v>
      </c>
      <c r="Q4597" s="32"/>
    </row>
    <row r="4598" spans="1:17" x14ac:dyDescent="0.25">
      <c r="A4598" s="57">
        <v>42268.434520023147</v>
      </c>
      <c r="B4598" s="32" t="s">
        <v>337</v>
      </c>
      <c r="C4598" s="32" t="s">
        <v>2449</v>
      </c>
      <c r="D4598" s="32" t="s">
        <v>2450</v>
      </c>
      <c r="E4598" s="32" t="s">
        <v>7986</v>
      </c>
      <c r="F4598" s="32" t="s">
        <v>7987</v>
      </c>
      <c r="G4598" s="32" t="s">
        <v>15</v>
      </c>
      <c r="H4598" s="32" t="s">
        <v>16</v>
      </c>
      <c r="I4598" s="32" t="s">
        <v>263</v>
      </c>
      <c r="J4598" s="35">
        <v>4550</v>
      </c>
      <c r="K4598" s="35">
        <v>0</v>
      </c>
      <c r="L4598" s="35">
        <v>0</v>
      </c>
      <c r="M4598" s="35">
        <v>0</v>
      </c>
      <c r="N4598" s="32" t="s">
        <v>19</v>
      </c>
      <c r="O4598" s="32" t="s">
        <v>18</v>
      </c>
      <c r="P4598" s="32">
        <v>1</v>
      </c>
      <c r="Q4598" s="32"/>
    </row>
    <row r="4599" spans="1:17" hidden="1" x14ac:dyDescent="0.25">
      <c r="A4599" s="57">
        <v>42268.436971793984</v>
      </c>
      <c r="B4599" s="32" t="s">
        <v>21</v>
      </c>
      <c r="C4599" s="32" t="s">
        <v>3126</v>
      </c>
      <c r="D4599" s="32" t="s">
        <v>306</v>
      </c>
      <c r="E4599" s="32" t="s">
        <v>9451</v>
      </c>
      <c r="F4599" s="32" t="s">
        <v>9452</v>
      </c>
      <c r="G4599" s="32" t="s">
        <v>5189</v>
      </c>
      <c r="H4599" s="32" t="s">
        <v>5190</v>
      </c>
      <c r="I4599" s="32" t="s">
        <v>4605</v>
      </c>
      <c r="J4599" s="35">
        <v>4878</v>
      </c>
      <c r="K4599" s="35">
        <v>0</v>
      </c>
      <c r="L4599" s="35">
        <v>0</v>
      </c>
      <c r="M4599" s="35">
        <v>0</v>
      </c>
      <c r="N4599" s="32" t="s">
        <v>2197</v>
      </c>
      <c r="O4599" s="32" t="s">
        <v>18</v>
      </c>
      <c r="P4599" s="32">
        <v>150</v>
      </c>
      <c r="Q4599" s="32" t="s">
        <v>5452</v>
      </c>
    </row>
    <row r="4600" spans="1:17" hidden="1" x14ac:dyDescent="0.25">
      <c r="A4600" s="57">
        <v>42268.436971793984</v>
      </c>
      <c r="B4600" s="32" t="s">
        <v>21</v>
      </c>
      <c r="C4600" s="32" t="s">
        <v>3126</v>
      </c>
      <c r="D4600" s="32" t="s">
        <v>306</v>
      </c>
      <c r="E4600" s="32" t="s">
        <v>9451</v>
      </c>
      <c r="F4600" s="32" t="s">
        <v>9452</v>
      </c>
      <c r="G4600" s="32" t="s">
        <v>9447</v>
      </c>
      <c r="H4600" s="32" t="s">
        <v>9448</v>
      </c>
      <c r="I4600" s="32" t="s">
        <v>4605</v>
      </c>
      <c r="J4600" s="35">
        <v>102.2</v>
      </c>
      <c r="K4600" s="35">
        <v>0</v>
      </c>
      <c r="L4600" s="35">
        <v>0</v>
      </c>
      <c r="M4600" s="35">
        <v>0</v>
      </c>
      <c r="N4600" s="32" t="s">
        <v>2197</v>
      </c>
      <c r="O4600" s="32" t="s">
        <v>18</v>
      </c>
      <c r="P4600" s="32">
        <v>20</v>
      </c>
      <c r="Q4600" s="32" t="s">
        <v>5452</v>
      </c>
    </row>
    <row r="4601" spans="1:17" hidden="1" x14ac:dyDescent="0.25">
      <c r="A4601" s="57">
        <v>42268.436971793984</v>
      </c>
      <c r="B4601" s="32" t="s">
        <v>21</v>
      </c>
      <c r="C4601" s="32" t="s">
        <v>3126</v>
      </c>
      <c r="D4601" s="32" t="s">
        <v>306</v>
      </c>
      <c r="E4601" s="32" t="s">
        <v>9451</v>
      </c>
      <c r="F4601" s="32" t="s">
        <v>9452</v>
      </c>
      <c r="G4601" s="32" t="s">
        <v>9453</v>
      </c>
      <c r="H4601" s="32" t="s">
        <v>9454</v>
      </c>
      <c r="I4601" s="32" t="s">
        <v>4605</v>
      </c>
      <c r="J4601" s="35">
        <v>742.3</v>
      </c>
      <c r="K4601" s="35">
        <v>0</v>
      </c>
      <c r="L4601" s="35">
        <v>0</v>
      </c>
      <c r="M4601" s="35">
        <v>0</v>
      </c>
      <c r="N4601" s="32" t="s">
        <v>2197</v>
      </c>
      <c r="O4601" s="32" t="s">
        <v>18</v>
      </c>
      <c r="P4601" s="32">
        <v>130</v>
      </c>
      <c r="Q4601" s="32" t="s">
        <v>5452</v>
      </c>
    </row>
    <row r="4602" spans="1:17" x14ac:dyDescent="0.25">
      <c r="A4602" s="57">
        <v>42268.439227164352</v>
      </c>
      <c r="B4602" s="32"/>
      <c r="C4602" s="32" t="s">
        <v>283</v>
      </c>
      <c r="D4602" s="32" t="s">
        <v>282</v>
      </c>
      <c r="E4602" s="32" t="s">
        <v>7988</v>
      </c>
      <c r="F4602" s="32" t="s">
        <v>7989</v>
      </c>
      <c r="G4602" s="32" t="s">
        <v>58</v>
      </c>
      <c r="H4602" s="32" t="s">
        <v>59</v>
      </c>
      <c r="I4602" s="32" t="s">
        <v>2006</v>
      </c>
      <c r="J4602" s="35">
        <v>0</v>
      </c>
      <c r="K4602" s="35">
        <v>0</v>
      </c>
      <c r="L4602" s="35">
        <v>0</v>
      </c>
      <c r="M4602" s="35">
        <v>0</v>
      </c>
      <c r="N4602" s="32" t="s">
        <v>19</v>
      </c>
      <c r="O4602" s="32" t="s">
        <v>318</v>
      </c>
      <c r="P4602" s="32">
        <v>0</v>
      </c>
      <c r="Q4602" s="32"/>
    </row>
    <row r="4603" spans="1:17" x14ac:dyDescent="0.25">
      <c r="A4603" s="57">
        <v>42268.446805474538</v>
      </c>
      <c r="B4603" s="32" t="s">
        <v>31</v>
      </c>
      <c r="C4603" s="32" t="s">
        <v>463</v>
      </c>
      <c r="D4603" s="32" t="s">
        <v>462</v>
      </c>
      <c r="E4603" s="32" t="s">
        <v>7990</v>
      </c>
      <c r="F4603" s="32" t="s">
        <v>7991</v>
      </c>
      <c r="G4603" s="32" t="s">
        <v>15</v>
      </c>
      <c r="H4603" s="32" t="s">
        <v>16</v>
      </c>
      <c r="I4603" s="32" t="s">
        <v>371</v>
      </c>
      <c r="J4603" s="35">
        <v>4036.85</v>
      </c>
      <c r="K4603" s="35">
        <v>0</v>
      </c>
      <c r="L4603" s="35">
        <v>0</v>
      </c>
      <c r="M4603" s="35">
        <v>0</v>
      </c>
      <c r="N4603" s="32" t="s">
        <v>17</v>
      </c>
      <c r="O4603" s="32" t="s">
        <v>18</v>
      </c>
      <c r="P4603" s="32">
        <v>1</v>
      </c>
      <c r="Q4603" s="32"/>
    </row>
    <row r="4604" spans="1:17" x14ac:dyDescent="0.25">
      <c r="A4604" s="57">
        <v>42268.448561192126</v>
      </c>
      <c r="B4604" s="32" t="s">
        <v>284</v>
      </c>
      <c r="C4604" s="32" t="s">
        <v>297</v>
      </c>
      <c r="D4604" s="32" t="s">
        <v>296</v>
      </c>
      <c r="E4604" s="32" t="s">
        <v>7992</v>
      </c>
      <c r="F4604" s="32" t="s">
        <v>7993</v>
      </c>
      <c r="G4604" s="32" t="s">
        <v>15</v>
      </c>
      <c r="H4604" s="32" t="s">
        <v>16</v>
      </c>
      <c r="I4604" s="32" t="s">
        <v>261</v>
      </c>
      <c r="J4604" s="35">
        <v>5400</v>
      </c>
      <c r="K4604" s="35">
        <v>0</v>
      </c>
      <c r="L4604" s="35">
        <v>0</v>
      </c>
      <c r="M4604" s="35">
        <v>0</v>
      </c>
      <c r="N4604" s="32" t="s">
        <v>19</v>
      </c>
      <c r="O4604" s="32" t="s">
        <v>18</v>
      </c>
      <c r="P4604" s="32">
        <v>1</v>
      </c>
      <c r="Q4604" s="32" t="s">
        <v>5269</v>
      </c>
    </row>
    <row r="4605" spans="1:17" hidden="1" x14ac:dyDescent="0.25">
      <c r="A4605" s="57">
        <v>42268.448568206019</v>
      </c>
      <c r="B4605" s="32" t="s">
        <v>21</v>
      </c>
      <c r="C4605" s="32" t="s">
        <v>9455</v>
      </c>
      <c r="D4605" s="32" t="s">
        <v>9456</v>
      </c>
      <c r="E4605" s="32" t="s">
        <v>9457</v>
      </c>
      <c r="F4605" s="32" t="s">
        <v>9458</v>
      </c>
      <c r="G4605" s="32" t="s">
        <v>3379</v>
      </c>
      <c r="H4605" s="32" t="s">
        <v>3380</v>
      </c>
      <c r="I4605" s="32" t="s">
        <v>4605</v>
      </c>
      <c r="J4605" s="35">
        <v>268.60000000000002</v>
      </c>
      <c r="K4605" s="35">
        <v>0</v>
      </c>
      <c r="L4605" s="35">
        <v>0</v>
      </c>
      <c r="M4605" s="35">
        <v>0</v>
      </c>
      <c r="N4605" s="32" t="s">
        <v>2197</v>
      </c>
      <c r="O4605" s="32" t="s">
        <v>18</v>
      </c>
      <c r="P4605" s="32">
        <v>10</v>
      </c>
      <c r="Q4605" s="32" t="s">
        <v>6779</v>
      </c>
    </row>
    <row r="4606" spans="1:17" hidden="1" x14ac:dyDescent="0.25">
      <c r="A4606" s="57">
        <v>42268.448568206019</v>
      </c>
      <c r="B4606" s="32" t="s">
        <v>21</v>
      </c>
      <c r="C4606" s="32" t="s">
        <v>9455</v>
      </c>
      <c r="D4606" s="32" t="s">
        <v>9456</v>
      </c>
      <c r="E4606" s="32" t="s">
        <v>9457</v>
      </c>
      <c r="F4606" s="32" t="s">
        <v>9458</v>
      </c>
      <c r="G4606" s="32" t="s">
        <v>3040</v>
      </c>
      <c r="H4606" s="32" t="s">
        <v>3041</v>
      </c>
      <c r="I4606" s="32" t="s">
        <v>4605</v>
      </c>
      <c r="J4606" s="35">
        <v>371.16</v>
      </c>
      <c r="K4606" s="35">
        <v>0</v>
      </c>
      <c r="L4606" s="35">
        <v>0</v>
      </c>
      <c r="M4606" s="35">
        <v>0</v>
      </c>
      <c r="N4606" s="32" t="s">
        <v>2197</v>
      </c>
      <c r="O4606" s="32" t="s">
        <v>18</v>
      </c>
      <c r="P4606" s="32">
        <v>9</v>
      </c>
      <c r="Q4606" s="32" t="s">
        <v>6779</v>
      </c>
    </row>
    <row r="4607" spans="1:17" hidden="1" x14ac:dyDescent="0.25">
      <c r="A4607" s="57">
        <v>42268.448568206019</v>
      </c>
      <c r="B4607" s="32" t="s">
        <v>21</v>
      </c>
      <c r="C4607" s="32" t="s">
        <v>9455</v>
      </c>
      <c r="D4607" s="32" t="s">
        <v>9456</v>
      </c>
      <c r="E4607" s="32" t="s">
        <v>9457</v>
      </c>
      <c r="F4607" s="32" t="s">
        <v>9458</v>
      </c>
      <c r="G4607" s="32" t="s">
        <v>2663</v>
      </c>
      <c r="H4607" s="32" t="s">
        <v>2664</v>
      </c>
      <c r="I4607" s="32" t="s">
        <v>4605</v>
      </c>
      <c r="J4607" s="35">
        <v>292.64</v>
      </c>
      <c r="K4607" s="35">
        <v>0</v>
      </c>
      <c r="L4607" s="35">
        <v>0</v>
      </c>
      <c r="M4607" s="35">
        <v>0</v>
      </c>
      <c r="N4607" s="32" t="s">
        <v>2197</v>
      </c>
      <c r="O4607" s="32" t="s">
        <v>18</v>
      </c>
      <c r="P4607" s="32">
        <v>8</v>
      </c>
      <c r="Q4607" s="32" t="s">
        <v>6779</v>
      </c>
    </row>
    <row r="4608" spans="1:17" hidden="1" x14ac:dyDescent="0.25">
      <c r="A4608" s="57">
        <v>42268.448568206019</v>
      </c>
      <c r="B4608" s="32" t="s">
        <v>21</v>
      </c>
      <c r="C4608" s="32" t="s">
        <v>9455</v>
      </c>
      <c r="D4608" s="32" t="s">
        <v>9456</v>
      </c>
      <c r="E4608" s="32" t="s">
        <v>9457</v>
      </c>
      <c r="F4608" s="32" t="s">
        <v>9458</v>
      </c>
      <c r="G4608" s="32" t="s">
        <v>3117</v>
      </c>
      <c r="H4608" s="32" t="s">
        <v>3118</v>
      </c>
      <c r="I4608" s="32" t="s">
        <v>4605</v>
      </c>
      <c r="J4608" s="35">
        <v>160.69999999999999</v>
      </c>
      <c r="K4608" s="35">
        <v>0</v>
      </c>
      <c r="L4608" s="35">
        <v>0</v>
      </c>
      <c r="M4608" s="35">
        <v>0</v>
      </c>
      <c r="N4608" s="32" t="s">
        <v>2197</v>
      </c>
      <c r="O4608" s="32" t="s">
        <v>18</v>
      </c>
      <c r="P4608" s="32">
        <v>5</v>
      </c>
      <c r="Q4608" s="32" t="s">
        <v>6779</v>
      </c>
    </row>
    <row r="4609" spans="1:17" hidden="1" x14ac:dyDescent="0.25">
      <c r="A4609" s="57">
        <v>42268.448568206019</v>
      </c>
      <c r="B4609" s="32" t="s">
        <v>21</v>
      </c>
      <c r="C4609" s="32" t="s">
        <v>9455</v>
      </c>
      <c r="D4609" s="32" t="s">
        <v>9456</v>
      </c>
      <c r="E4609" s="32" t="s">
        <v>9457</v>
      </c>
      <c r="F4609" s="32" t="s">
        <v>9458</v>
      </c>
      <c r="G4609" s="32" t="s">
        <v>3921</v>
      </c>
      <c r="H4609" s="32" t="s">
        <v>3922</v>
      </c>
      <c r="I4609" s="32" t="s">
        <v>4605</v>
      </c>
      <c r="J4609" s="35">
        <v>199.85</v>
      </c>
      <c r="K4609" s="35">
        <v>0</v>
      </c>
      <c r="L4609" s="35">
        <v>0</v>
      </c>
      <c r="M4609" s="35">
        <v>0</v>
      </c>
      <c r="N4609" s="32" t="s">
        <v>2197</v>
      </c>
      <c r="O4609" s="32" t="s">
        <v>18</v>
      </c>
      <c r="P4609" s="32">
        <v>5</v>
      </c>
      <c r="Q4609" s="32" t="s">
        <v>6779</v>
      </c>
    </row>
    <row r="4610" spans="1:17" hidden="1" x14ac:dyDescent="0.25">
      <c r="A4610" s="57">
        <v>42268.448568206019</v>
      </c>
      <c r="B4610" s="32" t="s">
        <v>21</v>
      </c>
      <c r="C4610" s="32" t="s">
        <v>9455</v>
      </c>
      <c r="D4610" s="32" t="s">
        <v>9456</v>
      </c>
      <c r="E4610" s="32" t="s">
        <v>9457</v>
      </c>
      <c r="F4610" s="32" t="s">
        <v>9458</v>
      </c>
      <c r="G4610" s="32" t="s">
        <v>3096</v>
      </c>
      <c r="H4610" s="32" t="s">
        <v>3097</v>
      </c>
      <c r="I4610" s="32" t="s">
        <v>4605</v>
      </c>
      <c r="J4610" s="35">
        <v>13.52</v>
      </c>
      <c r="K4610" s="35">
        <v>0</v>
      </c>
      <c r="L4610" s="35">
        <v>0</v>
      </c>
      <c r="M4610" s="35">
        <v>0</v>
      </c>
      <c r="N4610" s="32" t="s">
        <v>2197</v>
      </c>
      <c r="O4610" s="32" t="s">
        <v>18</v>
      </c>
      <c r="P4610" s="32">
        <v>4</v>
      </c>
      <c r="Q4610" s="32" t="s">
        <v>6779</v>
      </c>
    </row>
    <row r="4611" spans="1:17" hidden="1" x14ac:dyDescent="0.25">
      <c r="A4611" s="57">
        <v>42268.448568206019</v>
      </c>
      <c r="B4611" s="32" t="s">
        <v>21</v>
      </c>
      <c r="C4611" s="32" t="s">
        <v>9455</v>
      </c>
      <c r="D4611" s="32" t="s">
        <v>9456</v>
      </c>
      <c r="E4611" s="32" t="s">
        <v>9457</v>
      </c>
      <c r="F4611" s="32" t="s">
        <v>9458</v>
      </c>
      <c r="G4611" s="32" t="s">
        <v>3095</v>
      </c>
      <c r="H4611" s="32" t="s">
        <v>4978</v>
      </c>
      <c r="I4611" s="32" t="s">
        <v>4605</v>
      </c>
      <c r="J4611" s="35">
        <v>16.07</v>
      </c>
      <c r="K4611" s="35">
        <v>0</v>
      </c>
      <c r="L4611" s="35">
        <v>0</v>
      </c>
      <c r="M4611" s="35">
        <v>0</v>
      </c>
      <c r="N4611" s="32" t="s">
        <v>2197</v>
      </c>
      <c r="O4611" s="32" t="s">
        <v>18</v>
      </c>
      <c r="P4611" s="32">
        <v>1</v>
      </c>
      <c r="Q4611" s="32" t="s">
        <v>6779</v>
      </c>
    </row>
    <row r="4612" spans="1:17" hidden="1" x14ac:dyDescent="0.25">
      <c r="A4612" s="57">
        <v>42268.448568206019</v>
      </c>
      <c r="B4612" s="32" t="s">
        <v>21</v>
      </c>
      <c r="C4612" s="32" t="s">
        <v>9455</v>
      </c>
      <c r="D4612" s="32" t="s">
        <v>9456</v>
      </c>
      <c r="E4612" s="32" t="s">
        <v>9457</v>
      </c>
      <c r="F4612" s="32" t="s">
        <v>9458</v>
      </c>
      <c r="G4612" s="32" t="s">
        <v>2809</v>
      </c>
      <c r="H4612" s="32" t="s">
        <v>2810</v>
      </c>
      <c r="I4612" s="32" t="s">
        <v>4605</v>
      </c>
      <c r="J4612" s="35">
        <v>68.489999999999995</v>
      </c>
      <c r="K4612" s="35">
        <v>0</v>
      </c>
      <c r="L4612" s="35">
        <v>0</v>
      </c>
      <c r="M4612" s="35">
        <v>0</v>
      </c>
      <c r="N4612" s="32" t="s">
        <v>2197</v>
      </c>
      <c r="O4612" s="32" t="s">
        <v>18</v>
      </c>
      <c r="P4612" s="32">
        <v>9</v>
      </c>
      <c r="Q4612" s="32" t="s">
        <v>6779</v>
      </c>
    </row>
    <row r="4613" spans="1:17" hidden="1" x14ac:dyDescent="0.25">
      <c r="A4613" s="57">
        <v>42268.448568206019</v>
      </c>
      <c r="B4613" s="32" t="s">
        <v>21</v>
      </c>
      <c r="C4613" s="32" t="s">
        <v>9455</v>
      </c>
      <c r="D4613" s="32" t="s">
        <v>9456</v>
      </c>
      <c r="E4613" s="32" t="s">
        <v>9457</v>
      </c>
      <c r="F4613" s="32" t="s">
        <v>9458</v>
      </c>
      <c r="G4613" s="32" t="s">
        <v>5189</v>
      </c>
      <c r="H4613" s="32" t="s">
        <v>5190</v>
      </c>
      <c r="I4613" s="32" t="s">
        <v>4605</v>
      </c>
      <c r="J4613" s="35">
        <v>92.08</v>
      </c>
      <c r="K4613" s="35">
        <v>0</v>
      </c>
      <c r="L4613" s="35">
        <v>0</v>
      </c>
      <c r="M4613" s="35">
        <v>0</v>
      </c>
      <c r="N4613" s="32" t="s">
        <v>2197</v>
      </c>
      <c r="O4613" s="32" t="s">
        <v>18</v>
      </c>
      <c r="P4613" s="32">
        <v>2</v>
      </c>
      <c r="Q4613" s="32" t="s">
        <v>6779</v>
      </c>
    </row>
    <row r="4614" spans="1:17" hidden="1" x14ac:dyDescent="0.25">
      <c r="A4614" s="57">
        <v>42268.448568206019</v>
      </c>
      <c r="B4614" s="32" t="s">
        <v>21</v>
      </c>
      <c r="C4614" s="32" t="s">
        <v>9455</v>
      </c>
      <c r="D4614" s="32" t="s">
        <v>9456</v>
      </c>
      <c r="E4614" s="32" t="s">
        <v>9457</v>
      </c>
      <c r="F4614" s="32" t="s">
        <v>9458</v>
      </c>
      <c r="G4614" s="32" t="s">
        <v>5641</v>
      </c>
      <c r="H4614" s="32" t="s">
        <v>5642</v>
      </c>
      <c r="I4614" s="32" t="s">
        <v>4605</v>
      </c>
      <c r="J4614" s="35">
        <v>11.06</v>
      </c>
      <c r="K4614" s="35">
        <v>0</v>
      </c>
      <c r="L4614" s="35">
        <v>0</v>
      </c>
      <c r="M4614" s="35">
        <v>0</v>
      </c>
      <c r="N4614" s="32" t="s">
        <v>2197</v>
      </c>
      <c r="O4614" s="32" t="s">
        <v>18</v>
      </c>
      <c r="P4614" s="32">
        <v>2</v>
      </c>
      <c r="Q4614" s="32" t="s">
        <v>6779</v>
      </c>
    </row>
    <row r="4615" spans="1:17" hidden="1" x14ac:dyDescent="0.25">
      <c r="A4615" s="57">
        <v>42268.448568206019</v>
      </c>
      <c r="B4615" s="32" t="s">
        <v>21</v>
      </c>
      <c r="C4615" s="32" t="s">
        <v>9455</v>
      </c>
      <c r="D4615" s="32" t="s">
        <v>9456</v>
      </c>
      <c r="E4615" s="32" t="s">
        <v>9457</v>
      </c>
      <c r="F4615" s="32" t="s">
        <v>9458</v>
      </c>
      <c r="G4615" s="32" t="s">
        <v>2682</v>
      </c>
      <c r="H4615" s="32" t="s">
        <v>2683</v>
      </c>
      <c r="I4615" s="32" t="s">
        <v>4605</v>
      </c>
      <c r="J4615" s="35">
        <v>14.46</v>
      </c>
      <c r="K4615" s="35">
        <v>0</v>
      </c>
      <c r="L4615" s="35">
        <v>0</v>
      </c>
      <c r="M4615" s="35">
        <v>0</v>
      </c>
      <c r="N4615" s="32" t="s">
        <v>2197</v>
      </c>
      <c r="O4615" s="32" t="s">
        <v>18</v>
      </c>
      <c r="P4615" s="32">
        <v>2</v>
      </c>
      <c r="Q4615" s="32" t="s">
        <v>6779</v>
      </c>
    </row>
    <row r="4616" spans="1:17" hidden="1" x14ac:dyDescent="0.25">
      <c r="A4616" s="57">
        <v>42268.448568206019</v>
      </c>
      <c r="B4616" s="32" t="s">
        <v>21</v>
      </c>
      <c r="C4616" s="32" t="s">
        <v>9455</v>
      </c>
      <c r="D4616" s="32" t="s">
        <v>9456</v>
      </c>
      <c r="E4616" s="32" t="s">
        <v>9457</v>
      </c>
      <c r="F4616" s="32" t="s">
        <v>9458</v>
      </c>
      <c r="G4616" s="32" t="s">
        <v>3131</v>
      </c>
      <c r="H4616" s="32" t="s">
        <v>3132</v>
      </c>
      <c r="I4616" s="32" t="s">
        <v>4605</v>
      </c>
      <c r="J4616" s="35">
        <v>16.16</v>
      </c>
      <c r="K4616" s="35">
        <v>0</v>
      </c>
      <c r="L4616" s="35">
        <v>0</v>
      </c>
      <c r="M4616" s="35">
        <v>0</v>
      </c>
      <c r="N4616" s="32" t="s">
        <v>2197</v>
      </c>
      <c r="O4616" s="32" t="s">
        <v>18</v>
      </c>
      <c r="P4616" s="32">
        <v>2</v>
      </c>
      <c r="Q4616" s="32" t="s">
        <v>6779</v>
      </c>
    </row>
    <row r="4617" spans="1:17" hidden="1" x14ac:dyDescent="0.25">
      <c r="A4617" s="57">
        <v>42268.448568206019</v>
      </c>
      <c r="B4617" s="32" t="s">
        <v>21</v>
      </c>
      <c r="C4617" s="32" t="s">
        <v>9455</v>
      </c>
      <c r="D4617" s="32" t="s">
        <v>9456</v>
      </c>
      <c r="E4617" s="32" t="s">
        <v>9457</v>
      </c>
      <c r="F4617" s="32" t="s">
        <v>9458</v>
      </c>
      <c r="G4617" s="32" t="s">
        <v>5308</v>
      </c>
      <c r="H4617" s="32" t="s">
        <v>5309</v>
      </c>
      <c r="I4617" s="32" t="s">
        <v>4605</v>
      </c>
      <c r="J4617" s="35">
        <v>913.95</v>
      </c>
      <c r="K4617" s="35">
        <v>0</v>
      </c>
      <c r="L4617" s="35">
        <v>0</v>
      </c>
      <c r="M4617" s="35">
        <v>0</v>
      </c>
      <c r="N4617" s="32" t="s">
        <v>2197</v>
      </c>
      <c r="O4617" s="32" t="s">
        <v>18</v>
      </c>
      <c r="P4617" s="32">
        <v>15</v>
      </c>
      <c r="Q4617" s="32" t="s">
        <v>6779</v>
      </c>
    </row>
    <row r="4618" spans="1:17" hidden="1" x14ac:dyDescent="0.25">
      <c r="A4618" s="57">
        <v>42268.448568206019</v>
      </c>
      <c r="B4618" s="32" t="s">
        <v>21</v>
      </c>
      <c r="C4618" s="32" t="s">
        <v>9455</v>
      </c>
      <c r="D4618" s="32" t="s">
        <v>9456</v>
      </c>
      <c r="E4618" s="32" t="s">
        <v>9457</v>
      </c>
      <c r="F4618" s="32" t="s">
        <v>9458</v>
      </c>
      <c r="G4618" s="32" t="s">
        <v>5643</v>
      </c>
      <c r="H4618" s="32" t="s">
        <v>5644</v>
      </c>
      <c r="I4618" s="32" t="s">
        <v>4605</v>
      </c>
      <c r="J4618" s="35">
        <v>66.36</v>
      </c>
      <c r="K4618" s="35">
        <v>0</v>
      </c>
      <c r="L4618" s="35">
        <v>0</v>
      </c>
      <c r="M4618" s="35">
        <v>0</v>
      </c>
      <c r="N4618" s="32" t="s">
        <v>2197</v>
      </c>
      <c r="O4618" s="32" t="s">
        <v>18</v>
      </c>
      <c r="P4618" s="32">
        <v>12</v>
      </c>
      <c r="Q4618" s="32" t="s">
        <v>6779</v>
      </c>
    </row>
    <row r="4619" spans="1:17" hidden="1" x14ac:dyDescent="0.25">
      <c r="A4619" s="57">
        <v>42268.448568206019</v>
      </c>
      <c r="B4619" s="32" t="s">
        <v>21</v>
      </c>
      <c r="C4619" s="32" t="s">
        <v>9455</v>
      </c>
      <c r="D4619" s="32" t="s">
        <v>9456</v>
      </c>
      <c r="E4619" s="32" t="s">
        <v>9457</v>
      </c>
      <c r="F4619" s="32" t="s">
        <v>9458</v>
      </c>
      <c r="G4619" s="32" t="s">
        <v>5310</v>
      </c>
      <c r="H4619" s="32" t="s">
        <v>5311</v>
      </c>
      <c r="I4619" s="32" t="s">
        <v>4605</v>
      </c>
      <c r="J4619" s="35">
        <v>14.34</v>
      </c>
      <c r="K4619" s="35">
        <v>0</v>
      </c>
      <c r="L4619" s="35">
        <v>0</v>
      </c>
      <c r="M4619" s="35">
        <v>0</v>
      </c>
      <c r="N4619" s="32" t="s">
        <v>2197</v>
      </c>
      <c r="O4619" s="32" t="s">
        <v>18</v>
      </c>
      <c r="P4619" s="32">
        <v>1</v>
      </c>
      <c r="Q4619" s="32" t="s">
        <v>6779</v>
      </c>
    </row>
    <row r="4620" spans="1:17" x14ac:dyDescent="0.25">
      <c r="A4620" s="57">
        <v>42268.449198298615</v>
      </c>
      <c r="B4620" s="32" t="s">
        <v>284</v>
      </c>
      <c r="C4620" s="32" t="s">
        <v>297</v>
      </c>
      <c r="D4620" s="32" t="s">
        <v>296</v>
      </c>
      <c r="E4620" s="32" t="s">
        <v>7994</v>
      </c>
      <c r="F4620" s="32" t="s">
        <v>7995</v>
      </c>
      <c r="G4620" s="32" t="s">
        <v>15</v>
      </c>
      <c r="H4620" s="32" t="s">
        <v>16</v>
      </c>
      <c r="I4620" s="32" t="s">
        <v>261</v>
      </c>
      <c r="J4620" s="35">
        <v>5700</v>
      </c>
      <c r="K4620" s="35">
        <v>0</v>
      </c>
      <c r="L4620" s="35">
        <v>0</v>
      </c>
      <c r="M4620" s="35">
        <v>0</v>
      </c>
      <c r="N4620" s="32" t="s">
        <v>19</v>
      </c>
      <c r="O4620" s="32" t="s">
        <v>18</v>
      </c>
      <c r="P4620" s="32">
        <v>1</v>
      </c>
      <c r="Q4620" s="32" t="s">
        <v>5269</v>
      </c>
    </row>
    <row r="4621" spans="1:17" hidden="1" x14ac:dyDescent="0.25">
      <c r="A4621" s="57">
        <v>42268.45305744213</v>
      </c>
      <c r="B4621" s="32" t="s">
        <v>21</v>
      </c>
      <c r="C4621" s="32" t="s">
        <v>3071</v>
      </c>
      <c r="D4621" s="32" t="s">
        <v>2431</v>
      </c>
      <c r="E4621" s="32" t="s">
        <v>9459</v>
      </c>
      <c r="F4621" s="32" t="s">
        <v>9460</v>
      </c>
      <c r="G4621" s="32" t="s">
        <v>5189</v>
      </c>
      <c r="H4621" s="32" t="s">
        <v>5190</v>
      </c>
      <c r="I4621" s="32" t="s">
        <v>4605</v>
      </c>
      <c r="J4621" s="35">
        <v>227.64</v>
      </c>
      <c r="K4621" s="35">
        <v>0</v>
      </c>
      <c r="L4621" s="35">
        <v>0</v>
      </c>
      <c r="M4621" s="35">
        <v>0</v>
      </c>
      <c r="N4621" s="32" t="s">
        <v>2197</v>
      </c>
      <c r="O4621" s="32" t="s">
        <v>18</v>
      </c>
      <c r="P4621" s="32">
        <v>7</v>
      </c>
      <c r="Q4621" s="32" t="s">
        <v>7258</v>
      </c>
    </row>
    <row r="4622" spans="1:17" hidden="1" x14ac:dyDescent="0.25">
      <c r="A4622" s="57">
        <v>42268.45305744213</v>
      </c>
      <c r="B4622" s="32" t="s">
        <v>21</v>
      </c>
      <c r="C4622" s="32" t="s">
        <v>3071</v>
      </c>
      <c r="D4622" s="32" t="s">
        <v>2431</v>
      </c>
      <c r="E4622" s="32" t="s">
        <v>9459</v>
      </c>
      <c r="F4622" s="32" t="s">
        <v>9460</v>
      </c>
      <c r="G4622" s="32" t="s">
        <v>5641</v>
      </c>
      <c r="H4622" s="32" t="s">
        <v>5642</v>
      </c>
      <c r="I4622" s="32" t="s">
        <v>4605</v>
      </c>
      <c r="J4622" s="35">
        <v>27.37</v>
      </c>
      <c r="K4622" s="35">
        <v>0</v>
      </c>
      <c r="L4622" s="35">
        <v>0</v>
      </c>
      <c r="M4622" s="35">
        <v>0</v>
      </c>
      <c r="N4622" s="32" t="s">
        <v>2197</v>
      </c>
      <c r="O4622" s="32" t="s">
        <v>18</v>
      </c>
      <c r="P4622" s="32">
        <v>7</v>
      </c>
      <c r="Q4622" s="32" t="s">
        <v>7258</v>
      </c>
    </row>
    <row r="4623" spans="1:17" hidden="1" x14ac:dyDescent="0.25">
      <c r="A4623" s="57">
        <v>42268.45305744213</v>
      </c>
      <c r="B4623" s="32" t="s">
        <v>21</v>
      </c>
      <c r="C4623" s="32" t="s">
        <v>3071</v>
      </c>
      <c r="D4623" s="32" t="s">
        <v>2431</v>
      </c>
      <c r="E4623" s="32" t="s">
        <v>9459</v>
      </c>
      <c r="F4623" s="32" t="s">
        <v>9460</v>
      </c>
      <c r="G4623" s="32" t="s">
        <v>9447</v>
      </c>
      <c r="H4623" s="32" t="s">
        <v>9448</v>
      </c>
      <c r="I4623" s="32" t="s">
        <v>4605</v>
      </c>
      <c r="J4623" s="35">
        <v>35.770000000000003</v>
      </c>
      <c r="K4623" s="35">
        <v>0</v>
      </c>
      <c r="L4623" s="35">
        <v>0</v>
      </c>
      <c r="M4623" s="35">
        <v>0</v>
      </c>
      <c r="N4623" s="32" t="s">
        <v>2197</v>
      </c>
      <c r="O4623" s="32" t="s">
        <v>18</v>
      </c>
      <c r="P4623" s="32">
        <v>7</v>
      </c>
      <c r="Q4623" s="32" t="s">
        <v>7258</v>
      </c>
    </row>
    <row r="4624" spans="1:17" hidden="1" x14ac:dyDescent="0.25">
      <c r="A4624" s="57">
        <v>42268.454727233795</v>
      </c>
      <c r="B4624" s="32" t="s">
        <v>290</v>
      </c>
      <c r="C4624" s="32" t="s">
        <v>4121</v>
      </c>
      <c r="D4624" s="32" t="s">
        <v>4122</v>
      </c>
      <c r="E4624" s="32" t="s">
        <v>9461</v>
      </c>
      <c r="F4624" s="32" t="s">
        <v>9462</v>
      </c>
      <c r="G4624" s="32" t="s">
        <v>3372</v>
      </c>
      <c r="H4624" s="32" t="s">
        <v>3373</v>
      </c>
      <c r="I4624" s="32" t="s">
        <v>4605</v>
      </c>
      <c r="J4624" s="35">
        <v>13461</v>
      </c>
      <c r="K4624" s="35">
        <v>0</v>
      </c>
      <c r="L4624" s="35">
        <v>0</v>
      </c>
      <c r="M4624" s="35">
        <v>0</v>
      </c>
      <c r="N4624" s="32" t="s">
        <v>2197</v>
      </c>
      <c r="O4624" s="32" t="s">
        <v>18</v>
      </c>
      <c r="P4624" s="32">
        <v>300</v>
      </c>
      <c r="Q4624" s="32" t="s">
        <v>5697</v>
      </c>
    </row>
    <row r="4625" spans="1:17" x14ac:dyDescent="0.25">
      <c r="A4625" s="57">
        <v>42268.466065972221</v>
      </c>
      <c r="B4625" s="32" t="s">
        <v>284</v>
      </c>
      <c r="C4625" s="32" t="s">
        <v>297</v>
      </c>
      <c r="D4625" s="32" t="s">
        <v>296</v>
      </c>
      <c r="E4625" s="32" t="s">
        <v>7996</v>
      </c>
      <c r="F4625" s="32" t="s">
        <v>7997</v>
      </c>
      <c r="G4625" s="32" t="s">
        <v>15</v>
      </c>
      <c r="H4625" s="32" t="s">
        <v>16</v>
      </c>
      <c r="I4625" s="32" t="s">
        <v>261</v>
      </c>
      <c r="J4625" s="35">
        <v>5400</v>
      </c>
      <c r="K4625" s="35">
        <v>0</v>
      </c>
      <c r="L4625" s="35">
        <v>0</v>
      </c>
      <c r="M4625" s="35">
        <v>0</v>
      </c>
      <c r="N4625" s="32" t="s">
        <v>19</v>
      </c>
      <c r="O4625" s="32" t="s">
        <v>18</v>
      </c>
      <c r="P4625" s="32">
        <v>1</v>
      </c>
      <c r="Q4625" s="32" t="s">
        <v>5269</v>
      </c>
    </row>
    <row r="4626" spans="1:17" x14ac:dyDescent="0.25">
      <c r="A4626" s="57">
        <v>42268.470816319445</v>
      </c>
      <c r="B4626" s="32" t="s">
        <v>284</v>
      </c>
      <c r="C4626" s="32" t="s">
        <v>297</v>
      </c>
      <c r="D4626" s="32" t="s">
        <v>296</v>
      </c>
      <c r="E4626" s="32" t="s">
        <v>7998</v>
      </c>
      <c r="F4626" s="32" t="s">
        <v>7999</v>
      </c>
      <c r="G4626" s="32" t="s">
        <v>15</v>
      </c>
      <c r="H4626" s="32" t="s">
        <v>16</v>
      </c>
      <c r="I4626" s="32" t="s">
        <v>261</v>
      </c>
      <c r="J4626" s="35">
        <v>1135</v>
      </c>
      <c r="K4626" s="35">
        <v>0</v>
      </c>
      <c r="L4626" s="35">
        <v>0</v>
      </c>
      <c r="M4626" s="35">
        <v>0</v>
      </c>
      <c r="N4626" s="32" t="s">
        <v>19</v>
      </c>
      <c r="O4626" s="32" t="s">
        <v>18</v>
      </c>
      <c r="P4626" s="32">
        <v>1</v>
      </c>
      <c r="Q4626" s="32" t="s">
        <v>5269</v>
      </c>
    </row>
    <row r="4627" spans="1:17" x14ac:dyDescent="0.25">
      <c r="A4627" s="57">
        <v>42268.481130173612</v>
      </c>
      <c r="B4627" s="32" t="s">
        <v>31</v>
      </c>
      <c r="C4627" s="32" t="s">
        <v>47</v>
      </c>
      <c r="D4627" s="32" t="s">
        <v>48</v>
      </c>
      <c r="E4627" s="32" t="s">
        <v>8000</v>
      </c>
      <c r="F4627" s="32" t="s">
        <v>8001</v>
      </c>
      <c r="G4627" s="32" t="s">
        <v>15</v>
      </c>
      <c r="H4627" s="32" t="s">
        <v>16</v>
      </c>
      <c r="I4627" s="32" t="s">
        <v>465</v>
      </c>
      <c r="J4627" s="35">
        <v>203.75</v>
      </c>
      <c r="K4627" s="35">
        <v>0</v>
      </c>
      <c r="L4627" s="35">
        <v>0</v>
      </c>
      <c r="M4627" s="35">
        <v>0</v>
      </c>
      <c r="N4627" s="32" t="s">
        <v>17</v>
      </c>
      <c r="O4627" s="32" t="s">
        <v>18</v>
      </c>
      <c r="P4627" s="32">
        <v>1</v>
      </c>
      <c r="Q4627" s="32" t="s">
        <v>5760</v>
      </c>
    </row>
    <row r="4628" spans="1:17" hidden="1" x14ac:dyDescent="0.25">
      <c r="A4628" s="57">
        <v>42268.48212685185</v>
      </c>
      <c r="B4628" s="32" t="s">
        <v>4333</v>
      </c>
      <c r="C4628" s="32" t="s">
        <v>2696</v>
      </c>
      <c r="D4628" s="32" t="s">
        <v>2697</v>
      </c>
      <c r="E4628" s="32" t="s">
        <v>9463</v>
      </c>
      <c r="F4628" s="32" t="s">
        <v>9464</v>
      </c>
      <c r="G4628" s="32" t="s">
        <v>5308</v>
      </c>
      <c r="H4628" s="32" t="s">
        <v>5309</v>
      </c>
      <c r="I4628" s="32" t="s">
        <v>4605</v>
      </c>
      <c r="J4628" s="35">
        <v>172.12</v>
      </c>
      <c r="K4628" s="35">
        <v>0</v>
      </c>
      <c r="L4628" s="35">
        <v>0</v>
      </c>
      <c r="M4628" s="35">
        <v>0</v>
      </c>
      <c r="N4628" s="32" t="s">
        <v>2197</v>
      </c>
      <c r="O4628" s="32" t="s">
        <v>18</v>
      </c>
      <c r="P4628" s="32">
        <v>4</v>
      </c>
      <c r="Q4628" s="32" t="s">
        <v>6426</v>
      </c>
    </row>
    <row r="4629" spans="1:17" hidden="1" x14ac:dyDescent="0.25">
      <c r="A4629" s="57">
        <v>42268.48212685185</v>
      </c>
      <c r="B4629" s="32" t="s">
        <v>4333</v>
      </c>
      <c r="C4629" s="32" t="s">
        <v>2696</v>
      </c>
      <c r="D4629" s="32" t="s">
        <v>2697</v>
      </c>
      <c r="E4629" s="32" t="s">
        <v>9463</v>
      </c>
      <c r="F4629" s="32" t="s">
        <v>9464</v>
      </c>
      <c r="G4629" s="32" t="s">
        <v>2774</v>
      </c>
      <c r="H4629" s="32" t="s">
        <v>2775</v>
      </c>
      <c r="I4629" s="32" t="s">
        <v>4605</v>
      </c>
      <c r="J4629" s="35">
        <v>18.04</v>
      </c>
      <c r="K4629" s="35">
        <v>0</v>
      </c>
      <c r="L4629" s="35">
        <v>0</v>
      </c>
      <c r="M4629" s="35">
        <v>0</v>
      </c>
      <c r="N4629" s="32" t="s">
        <v>2197</v>
      </c>
      <c r="O4629" s="32" t="s">
        <v>18</v>
      </c>
      <c r="P4629" s="32">
        <v>4</v>
      </c>
      <c r="Q4629" s="32" t="s">
        <v>6426</v>
      </c>
    </row>
    <row r="4630" spans="1:17" x14ac:dyDescent="0.25">
      <c r="A4630" s="57">
        <v>42268.482501932871</v>
      </c>
      <c r="B4630" s="32" t="s">
        <v>22</v>
      </c>
      <c r="C4630" s="32" t="s">
        <v>297</v>
      </c>
      <c r="D4630" s="32" t="s">
        <v>296</v>
      </c>
      <c r="E4630" s="32" t="s">
        <v>8002</v>
      </c>
      <c r="F4630" s="32" t="s">
        <v>8003</v>
      </c>
      <c r="G4630" s="32" t="s">
        <v>15</v>
      </c>
      <c r="H4630" s="32" t="s">
        <v>16</v>
      </c>
      <c r="I4630" s="32" t="s">
        <v>281</v>
      </c>
      <c r="J4630" s="35">
        <v>250.14</v>
      </c>
      <c r="K4630" s="35">
        <v>0</v>
      </c>
      <c r="L4630" s="35">
        <v>0</v>
      </c>
      <c r="M4630" s="35">
        <v>0</v>
      </c>
      <c r="N4630" s="32" t="s">
        <v>17</v>
      </c>
      <c r="O4630" s="32" t="s">
        <v>18</v>
      </c>
      <c r="P4630" s="32">
        <v>1</v>
      </c>
      <c r="Q4630" s="32" t="s">
        <v>8004</v>
      </c>
    </row>
    <row r="4631" spans="1:17" hidden="1" x14ac:dyDescent="0.25">
      <c r="A4631" s="57">
        <v>42268.483576701386</v>
      </c>
      <c r="B4631" s="32" t="s">
        <v>4333</v>
      </c>
      <c r="C4631" s="32" t="s">
        <v>2696</v>
      </c>
      <c r="D4631" s="32" t="s">
        <v>2697</v>
      </c>
      <c r="E4631" s="32" t="s">
        <v>9465</v>
      </c>
      <c r="F4631" s="32" t="s">
        <v>9466</v>
      </c>
      <c r="G4631" s="32" t="s">
        <v>2774</v>
      </c>
      <c r="H4631" s="32" t="s">
        <v>2775</v>
      </c>
      <c r="I4631" s="32" t="s">
        <v>4605</v>
      </c>
      <c r="J4631" s="35">
        <v>9.02</v>
      </c>
      <c r="K4631" s="35">
        <v>0</v>
      </c>
      <c r="L4631" s="35">
        <v>0</v>
      </c>
      <c r="M4631" s="35">
        <v>0</v>
      </c>
      <c r="N4631" s="32" t="s">
        <v>2197</v>
      </c>
      <c r="O4631" s="32" t="s">
        <v>18</v>
      </c>
      <c r="P4631" s="32">
        <v>2</v>
      </c>
      <c r="Q4631" s="32" t="s">
        <v>6358</v>
      </c>
    </row>
    <row r="4632" spans="1:17" hidden="1" x14ac:dyDescent="0.25">
      <c r="A4632" s="57">
        <v>42268.483576701386</v>
      </c>
      <c r="B4632" s="32" t="s">
        <v>4333</v>
      </c>
      <c r="C4632" s="32" t="s">
        <v>2696</v>
      </c>
      <c r="D4632" s="32" t="s">
        <v>2697</v>
      </c>
      <c r="E4632" s="32" t="s">
        <v>9465</v>
      </c>
      <c r="F4632" s="32" t="s">
        <v>9466</v>
      </c>
      <c r="G4632" s="32" t="s">
        <v>5308</v>
      </c>
      <c r="H4632" s="32" t="s">
        <v>5309</v>
      </c>
      <c r="I4632" s="32" t="s">
        <v>4605</v>
      </c>
      <c r="J4632" s="35">
        <v>86.06</v>
      </c>
      <c r="K4632" s="35">
        <v>0</v>
      </c>
      <c r="L4632" s="35">
        <v>0</v>
      </c>
      <c r="M4632" s="35">
        <v>0</v>
      </c>
      <c r="N4632" s="32" t="s">
        <v>2197</v>
      </c>
      <c r="O4632" s="32" t="s">
        <v>18</v>
      </c>
      <c r="P4632" s="32">
        <v>2</v>
      </c>
      <c r="Q4632" s="32" t="s">
        <v>6358</v>
      </c>
    </row>
    <row r="4633" spans="1:17" x14ac:dyDescent="0.25">
      <c r="A4633" s="57">
        <v>42268.483639467595</v>
      </c>
      <c r="B4633" s="32" t="s">
        <v>284</v>
      </c>
      <c r="C4633" s="32" t="s">
        <v>297</v>
      </c>
      <c r="D4633" s="32" t="s">
        <v>296</v>
      </c>
      <c r="E4633" s="32" t="s">
        <v>8005</v>
      </c>
      <c r="F4633" s="32" t="s">
        <v>8006</v>
      </c>
      <c r="G4633" s="32" t="s">
        <v>15</v>
      </c>
      <c r="H4633" s="32" t="s">
        <v>16</v>
      </c>
      <c r="I4633" s="32" t="s">
        <v>757</v>
      </c>
      <c r="J4633" s="35">
        <v>5885</v>
      </c>
      <c r="K4633" s="35">
        <v>0</v>
      </c>
      <c r="L4633" s="35">
        <v>0</v>
      </c>
      <c r="M4633" s="35">
        <v>0</v>
      </c>
      <c r="N4633" s="32" t="s">
        <v>17</v>
      </c>
      <c r="O4633" s="32" t="s">
        <v>18</v>
      </c>
      <c r="P4633" s="32">
        <v>1</v>
      </c>
      <c r="Q4633" s="32" t="s">
        <v>5272</v>
      </c>
    </row>
    <row r="4634" spans="1:17" hidden="1" x14ac:dyDescent="0.25">
      <c r="A4634" s="57">
        <v>42268.485564780094</v>
      </c>
      <c r="B4634" s="32" t="s">
        <v>21</v>
      </c>
      <c r="C4634" s="32" t="s">
        <v>3679</v>
      </c>
      <c r="D4634" s="32" t="s">
        <v>3680</v>
      </c>
      <c r="E4634" s="32" t="s">
        <v>9467</v>
      </c>
      <c r="F4634" s="32" t="s">
        <v>9468</v>
      </c>
      <c r="G4634" s="32" t="s">
        <v>5308</v>
      </c>
      <c r="H4634" s="32" t="s">
        <v>5309</v>
      </c>
      <c r="I4634" s="32" t="s">
        <v>4605</v>
      </c>
      <c r="J4634" s="35">
        <v>43.03</v>
      </c>
      <c r="K4634" s="35">
        <v>0</v>
      </c>
      <c r="L4634" s="35">
        <v>0</v>
      </c>
      <c r="M4634" s="35">
        <v>0</v>
      </c>
      <c r="N4634" s="32" t="s">
        <v>2197</v>
      </c>
      <c r="O4634" s="32" t="s">
        <v>18</v>
      </c>
      <c r="P4634" s="32">
        <v>1</v>
      </c>
      <c r="Q4634" s="32" t="s">
        <v>7266</v>
      </c>
    </row>
    <row r="4635" spans="1:17" hidden="1" x14ac:dyDescent="0.25">
      <c r="A4635" s="57">
        <v>42268.485564780094</v>
      </c>
      <c r="B4635" s="32" t="s">
        <v>21</v>
      </c>
      <c r="C4635" s="32" t="s">
        <v>3679</v>
      </c>
      <c r="D4635" s="32" t="s">
        <v>3680</v>
      </c>
      <c r="E4635" s="32" t="s">
        <v>9467</v>
      </c>
      <c r="F4635" s="32" t="s">
        <v>9468</v>
      </c>
      <c r="G4635" s="32" t="s">
        <v>2774</v>
      </c>
      <c r="H4635" s="32" t="s">
        <v>2775</v>
      </c>
      <c r="I4635" s="32" t="s">
        <v>4605</v>
      </c>
      <c r="J4635" s="35">
        <v>4.51</v>
      </c>
      <c r="K4635" s="35">
        <v>0</v>
      </c>
      <c r="L4635" s="35">
        <v>0</v>
      </c>
      <c r="M4635" s="35">
        <v>0</v>
      </c>
      <c r="N4635" s="32" t="s">
        <v>2197</v>
      </c>
      <c r="O4635" s="32" t="s">
        <v>18</v>
      </c>
      <c r="P4635" s="32">
        <v>1</v>
      </c>
      <c r="Q4635" s="32" t="s">
        <v>7266</v>
      </c>
    </row>
    <row r="4636" spans="1:17" hidden="1" x14ac:dyDescent="0.25">
      <c r="A4636" s="57">
        <v>42268.485564780094</v>
      </c>
      <c r="B4636" s="32" t="s">
        <v>21</v>
      </c>
      <c r="C4636" s="32" t="s">
        <v>3679</v>
      </c>
      <c r="D4636" s="32" t="s">
        <v>3680</v>
      </c>
      <c r="E4636" s="32" t="s">
        <v>9467</v>
      </c>
      <c r="F4636" s="32" t="s">
        <v>9468</v>
      </c>
      <c r="G4636" s="32" t="s">
        <v>5643</v>
      </c>
      <c r="H4636" s="32" t="s">
        <v>5644</v>
      </c>
      <c r="I4636" s="32" t="s">
        <v>4605</v>
      </c>
      <c r="J4636" s="35">
        <v>3.91</v>
      </c>
      <c r="K4636" s="35">
        <v>0</v>
      </c>
      <c r="L4636" s="35">
        <v>0</v>
      </c>
      <c r="M4636" s="35">
        <v>0</v>
      </c>
      <c r="N4636" s="32" t="s">
        <v>2197</v>
      </c>
      <c r="O4636" s="32" t="s">
        <v>18</v>
      </c>
      <c r="P4636" s="32">
        <v>1</v>
      </c>
      <c r="Q4636" s="32" t="s">
        <v>7266</v>
      </c>
    </row>
    <row r="4637" spans="1:17" hidden="1" x14ac:dyDescent="0.25">
      <c r="A4637" s="57">
        <v>42268.491550925923</v>
      </c>
      <c r="B4637" s="32" t="s">
        <v>4333</v>
      </c>
      <c r="C4637" s="32" t="s">
        <v>2696</v>
      </c>
      <c r="D4637" s="32" t="s">
        <v>2697</v>
      </c>
      <c r="E4637" s="32" t="s">
        <v>9469</v>
      </c>
      <c r="F4637" s="32" t="s">
        <v>9470</v>
      </c>
      <c r="G4637" s="32" t="s">
        <v>2652</v>
      </c>
      <c r="H4637" s="32" t="s">
        <v>2653</v>
      </c>
      <c r="I4637" s="32" t="s">
        <v>4605</v>
      </c>
      <c r="J4637" s="35">
        <v>24.96</v>
      </c>
      <c r="K4637" s="35">
        <v>0</v>
      </c>
      <c r="L4637" s="35">
        <v>0</v>
      </c>
      <c r="M4637" s="35">
        <v>0</v>
      </c>
      <c r="N4637" s="32" t="s">
        <v>2197</v>
      </c>
      <c r="O4637" s="32" t="s">
        <v>18</v>
      </c>
      <c r="P4637" s="32">
        <v>1</v>
      </c>
      <c r="Q4637" s="32" t="s">
        <v>6546</v>
      </c>
    </row>
    <row r="4638" spans="1:17" x14ac:dyDescent="0.25">
      <c r="A4638" s="57">
        <v>42268.540662581021</v>
      </c>
      <c r="B4638" s="32"/>
      <c r="C4638" s="32" t="s">
        <v>2097</v>
      </c>
      <c r="D4638" s="32" t="s">
        <v>334</v>
      </c>
      <c r="E4638" s="32" t="s">
        <v>8007</v>
      </c>
      <c r="F4638" s="32" t="s">
        <v>8008</v>
      </c>
      <c r="G4638" s="32" t="s">
        <v>58</v>
      </c>
      <c r="H4638" s="32" t="s">
        <v>59</v>
      </c>
      <c r="I4638" s="32" t="s">
        <v>2006</v>
      </c>
      <c r="J4638" s="35">
        <v>0</v>
      </c>
      <c r="K4638" s="35">
        <v>0</v>
      </c>
      <c r="L4638" s="35">
        <v>0</v>
      </c>
      <c r="M4638" s="35">
        <v>0</v>
      </c>
      <c r="N4638" s="32" t="s">
        <v>19</v>
      </c>
      <c r="O4638" s="32" t="s">
        <v>322</v>
      </c>
      <c r="P4638" s="32">
        <v>0</v>
      </c>
      <c r="Q4638" s="32"/>
    </row>
    <row r="4639" spans="1:17" x14ac:dyDescent="0.25">
      <c r="A4639" s="57">
        <v>42268.573333599539</v>
      </c>
      <c r="B4639" s="32"/>
      <c r="C4639" s="32" t="s">
        <v>8009</v>
      </c>
      <c r="D4639" s="32" t="s">
        <v>8010</v>
      </c>
      <c r="E4639" s="32" t="s">
        <v>8011</v>
      </c>
      <c r="F4639" s="32" t="s">
        <v>8012</v>
      </c>
      <c r="G4639" s="32" t="s">
        <v>58</v>
      </c>
      <c r="H4639" s="32" t="s">
        <v>59</v>
      </c>
      <c r="I4639" s="32" t="s">
        <v>2006</v>
      </c>
      <c r="J4639" s="35">
        <v>0</v>
      </c>
      <c r="K4639" s="35">
        <v>0</v>
      </c>
      <c r="L4639" s="35">
        <v>0</v>
      </c>
      <c r="M4639" s="35">
        <v>0</v>
      </c>
      <c r="N4639" s="32" t="s">
        <v>19</v>
      </c>
      <c r="O4639" s="32" t="s">
        <v>318</v>
      </c>
      <c r="P4639" s="32">
        <v>0</v>
      </c>
      <c r="Q4639" s="32"/>
    </row>
    <row r="4640" spans="1:17" x14ac:dyDescent="0.25">
      <c r="A4640" s="57">
        <v>42268.594619988427</v>
      </c>
      <c r="B4640" s="32" t="s">
        <v>22</v>
      </c>
      <c r="C4640" s="32" t="s">
        <v>4567</v>
      </c>
      <c r="D4640" s="32" t="s">
        <v>4568</v>
      </c>
      <c r="E4640" s="32" t="s">
        <v>8013</v>
      </c>
      <c r="F4640" s="32" t="s">
        <v>8014</v>
      </c>
      <c r="G4640" s="32" t="s">
        <v>467</v>
      </c>
      <c r="H4640" s="32" t="s">
        <v>466</v>
      </c>
      <c r="I4640" s="32" t="s">
        <v>2006</v>
      </c>
      <c r="J4640" s="35">
        <v>279.5</v>
      </c>
      <c r="K4640" s="35">
        <v>0</v>
      </c>
      <c r="L4640" s="35">
        <v>15</v>
      </c>
      <c r="M4640" s="35">
        <v>0</v>
      </c>
      <c r="N4640" s="32" t="s">
        <v>19</v>
      </c>
      <c r="O4640" s="32" t="s">
        <v>37</v>
      </c>
      <c r="P4640" s="32">
        <v>1</v>
      </c>
      <c r="Q4640" s="32"/>
    </row>
    <row r="4641" spans="1:17" x14ac:dyDescent="0.25">
      <c r="A4641" s="57">
        <v>42268.594619988427</v>
      </c>
      <c r="B4641" s="32" t="s">
        <v>22</v>
      </c>
      <c r="C4641" s="32" t="s">
        <v>4567</v>
      </c>
      <c r="D4641" s="32" t="s">
        <v>4568</v>
      </c>
      <c r="E4641" s="32" t="s">
        <v>8013</v>
      </c>
      <c r="F4641" s="32" t="s">
        <v>8014</v>
      </c>
      <c r="G4641" s="32" t="s">
        <v>399</v>
      </c>
      <c r="H4641" s="32" t="s">
        <v>398</v>
      </c>
      <c r="I4641" s="32" t="s">
        <v>2006</v>
      </c>
      <c r="J4641" s="35">
        <v>27.95</v>
      </c>
      <c r="K4641" s="35">
        <v>0</v>
      </c>
      <c r="L4641" s="35">
        <v>15</v>
      </c>
      <c r="M4641" s="35">
        <v>0</v>
      </c>
      <c r="N4641" s="32" t="s">
        <v>19</v>
      </c>
      <c r="O4641" s="32" t="s">
        <v>37</v>
      </c>
      <c r="P4641" s="32">
        <v>1</v>
      </c>
      <c r="Q4641" s="32"/>
    </row>
    <row r="4642" spans="1:17" hidden="1" x14ac:dyDescent="0.25">
      <c r="A4642" s="57">
        <v>42268.595401423612</v>
      </c>
      <c r="B4642" s="32" t="s">
        <v>4333</v>
      </c>
      <c r="C4642" s="32" t="s">
        <v>2696</v>
      </c>
      <c r="D4642" s="32" t="s">
        <v>2697</v>
      </c>
      <c r="E4642" s="32" t="s">
        <v>9471</v>
      </c>
      <c r="F4642" s="32" t="s">
        <v>9472</v>
      </c>
      <c r="G4642" s="32" t="s">
        <v>2652</v>
      </c>
      <c r="H4642" s="32" t="s">
        <v>2653</v>
      </c>
      <c r="I4642" s="32" t="s">
        <v>4605</v>
      </c>
      <c r="J4642" s="35">
        <v>24.96</v>
      </c>
      <c r="K4642" s="35">
        <v>0</v>
      </c>
      <c r="L4642" s="35">
        <v>0</v>
      </c>
      <c r="M4642" s="35">
        <v>0</v>
      </c>
      <c r="N4642" s="32" t="s">
        <v>2197</v>
      </c>
      <c r="O4642" s="32" t="s">
        <v>18</v>
      </c>
      <c r="P4642" s="32">
        <v>1</v>
      </c>
      <c r="Q4642" s="32" t="s">
        <v>6554</v>
      </c>
    </row>
    <row r="4643" spans="1:17" x14ac:dyDescent="0.25">
      <c r="A4643" s="57">
        <v>42268.597675775462</v>
      </c>
      <c r="B4643" s="32"/>
      <c r="C4643" s="32" t="s">
        <v>655</v>
      </c>
      <c r="D4643" s="32" t="s">
        <v>334</v>
      </c>
      <c r="E4643" s="32" t="s">
        <v>8015</v>
      </c>
      <c r="F4643" s="32" t="s">
        <v>8016</v>
      </c>
      <c r="G4643" s="32" t="s">
        <v>58</v>
      </c>
      <c r="H4643" s="32" t="s">
        <v>59</v>
      </c>
      <c r="I4643" s="32" t="s">
        <v>2006</v>
      </c>
      <c r="J4643" s="35">
        <v>0</v>
      </c>
      <c r="K4643" s="35">
        <v>0</v>
      </c>
      <c r="L4643" s="35">
        <v>0</v>
      </c>
      <c r="M4643" s="35">
        <v>0</v>
      </c>
      <c r="N4643" s="32" t="s">
        <v>19</v>
      </c>
      <c r="O4643" s="32" t="s">
        <v>322</v>
      </c>
      <c r="P4643" s="32">
        <v>0</v>
      </c>
      <c r="Q4643" s="32"/>
    </row>
    <row r="4644" spans="1:17" hidden="1" x14ac:dyDescent="0.25">
      <c r="A4644" s="57">
        <v>42268.598404976852</v>
      </c>
      <c r="B4644" s="32" t="s">
        <v>4333</v>
      </c>
      <c r="C4644" s="32" t="s">
        <v>2696</v>
      </c>
      <c r="D4644" s="32" t="s">
        <v>2697</v>
      </c>
      <c r="E4644" s="32" t="s">
        <v>9473</v>
      </c>
      <c r="F4644" s="32" t="s">
        <v>9474</v>
      </c>
      <c r="G4644" s="32" t="s">
        <v>2652</v>
      </c>
      <c r="H4644" s="32" t="s">
        <v>2653</v>
      </c>
      <c r="I4644" s="32" t="s">
        <v>4605</v>
      </c>
      <c r="J4644" s="35">
        <v>24.96</v>
      </c>
      <c r="K4644" s="35">
        <v>0</v>
      </c>
      <c r="L4644" s="35">
        <v>0</v>
      </c>
      <c r="M4644" s="35">
        <v>0</v>
      </c>
      <c r="N4644" s="32" t="s">
        <v>2197</v>
      </c>
      <c r="O4644" s="32" t="s">
        <v>18</v>
      </c>
      <c r="P4644" s="32">
        <v>1</v>
      </c>
      <c r="Q4644" s="32" t="s">
        <v>6552</v>
      </c>
    </row>
    <row r="4645" spans="1:17" hidden="1" x14ac:dyDescent="0.25">
      <c r="A4645" s="57">
        <v>42268.59939239583</v>
      </c>
      <c r="B4645" s="32" t="s">
        <v>4333</v>
      </c>
      <c r="C4645" s="32" t="s">
        <v>2696</v>
      </c>
      <c r="D4645" s="32" t="s">
        <v>2697</v>
      </c>
      <c r="E4645" s="32" t="s">
        <v>9475</v>
      </c>
      <c r="F4645" s="32" t="s">
        <v>9476</v>
      </c>
      <c r="G4645" s="32" t="s">
        <v>2652</v>
      </c>
      <c r="H4645" s="32" t="s">
        <v>2653</v>
      </c>
      <c r="I4645" s="32" t="s">
        <v>4605</v>
      </c>
      <c r="J4645" s="35">
        <v>24.96</v>
      </c>
      <c r="K4645" s="35">
        <v>0</v>
      </c>
      <c r="L4645" s="35">
        <v>0</v>
      </c>
      <c r="M4645" s="35">
        <v>0</v>
      </c>
      <c r="N4645" s="32" t="s">
        <v>2197</v>
      </c>
      <c r="O4645" s="32" t="s">
        <v>18</v>
      </c>
      <c r="P4645" s="32">
        <v>1</v>
      </c>
      <c r="Q4645" s="32" t="s">
        <v>6550</v>
      </c>
    </row>
    <row r="4646" spans="1:17" x14ac:dyDescent="0.25">
      <c r="A4646" s="57">
        <v>42268.600085416663</v>
      </c>
      <c r="B4646" s="32"/>
      <c r="C4646" s="32" t="s">
        <v>655</v>
      </c>
      <c r="D4646" s="32" t="s">
        <v>334</v>
      </c>
      <c r="E4646" s="32" t="s">
        <v>8017</v>
      </c>
      <c r="F4646" s="32" t="s">
        <v>8018</v>
      </c>
      <c r="G4646" s="32" t="s">
        <v>58</v>
      </c>
      <c r="H4646" s="32" t="s">
        <v>59</v>
      </c>
      <c r="I4646" s="32" t="s">
        <v>2006</v>
      </c>
      <c r="J4646" s="35">
        <v>0</v>
      </c>
      <c r="K4646" s="35">
        <v>0</v>
      </c>
      <c r="L4646" s="35">
        <v>0</v>
      </c>
      <c r="M4646" s="35">
        <v>0</v>
      </c>
      <c r="N4646" s="32" t="s">
        <v>19</v>
      </c>
      <c r="O4646" s="32" t="s">
        <v>322</v>
      </c>
      <c r="P4646" s="32">
        <v>0</v>
      </c>
      <c r="Q4646" s="32"/>
    </row>
    <row r="4647" spans="1:17" hidden="1" x14ac:dyDescent="0.25">
      <c r="A4647" s="57">
        <v>42268.602008761576</v>
      </c>
      <c r="B4647" s="32" t="s">
        <v>21</v>
      </c>
      <c r="C4647" s="32" t="s">
        <v>3568</v>
      </c>
      <c r="D4647" s="32" t="s">
        <v>3569</v>
      </c>
      <c r="E4647" s="32" t="s">
        <v>9477</v>
      </c>
      <c r="F4647" s="32" t="s">
        <v>9478</v>
      </c>
      <c r="G4647" s="32" t="s">
        <v>2646</v>
      </c>
      <c r="H4647" s="32" t="s">
        <v>2647</v>
      </c>
      <c r="I4647" s="32" t="s">
        <v>4605</v>
      </c>
      <c r="J4647" s="35">
        <v>117.35</v>
      </c>
      <c r="K4647" s="35">
        <v>0</v>
      </c>
      <c r="L4647" s="35">
        <v>0</v>
      </c>
      <c r="M4647" s="35">
        <v>0</v>
      </c>
      <c r="N4647" s="32" t="s">
        <v>2197</v>
      </c>
      <c r="O4647" s="32" t="s">
        <v>18</v>
      </c>
      <c r="P4647" s="32">
        <v>5</v>
      </c>
      <c r="Q4647" s="32" t="s">
        <v>7843</v>
      </c>
    </row>
    <row r="4648" spans="1:17" x14ac:dyDescent="0.25">
      <c r="A4648" s="57">
        <v>42268.602254363424</v>
      </c>
      <c r="B4648" s="32"/>
      <c r="C4648" s="32" t="s">
        <v>655</v>
      </c>
      <c r="D4648" s="32" t="s">
        <v>334</v>
      </c>
      <c r="E4648" s="32" t="s">
        <v>8019</v>
      </c>
      <c r="F4648" s="32" t="s">
        <v>8020</v>
      </c>
      <c r="G4648" s="32" t="s">
        <v>58</v>
      </c>
      <c r="H4648" s="32" t="s">
        <v>59</v>
      </c>
      <c r="I4648" s="32" t="s">
        <v>2006</v>
      </c>
      <c r="J4648" s="35">
        <v>0</v>
      </c>
      <c r="K4648" s="35">
        <v>0</v>
      </c>
      <c r="L4648" s="35">
        <v>0</v>
      </c>
      <c r="M4648" s="35">
        <v>0</v>
      </c>
      <c r="N4648" s="32" t="s">
        <v>19</v>
      </c>
      <c r="O4648" s="32" t="s">
        <v>322</v>
      </c>
      <c r="P4648" s="32">
        <v>0</v>
      </c>
      <c r="Q4648" s="32"/>
    </row>
    <row r="4649" spans="1:17" hidden="1" x14ac:dyDescent="0.25">
      <c r="A4649" s="57">
        <v>42268.603046296295</v>
      </c>
      <c r="B4649" s="32" t="s">
        <v>21</v>
      </c>
      <c r="C4649" s="32" t="s">
        <v>3033</v>
      </c>
      <c r="D4649" s="32" t="s">
        <v>3034</v>
      </c>
      <c r="E4649" s="32" t="s">
        <v>9479</v>
      </c>
      <c r="F4649" s="32" t="s">
        <v>9480</v>
      </c>
      <c r="G4649" s="32" t="s">
        <v>3379</v>
      </c>
      <c r="H4649" s="32" t="s">
        <v>3380</v>
      </c>
      <c r="I4649" s="32" t="s">
        <v>4605</v>
      </c>
      <c r="J4649" s="35">
        <v>16.23</v>
      </c>
      <c r="K4649" s="35">
        <v>0</v>
      </c>
      <c r="L4649" s="35">
        <v>0</v>
      </c>
      <c r="M4649" s="35">
        <v>0</v>
      </c>
      <c r="N4649" s="32" t="s">
        <v>2197</v>
      </c>
      <c r="O4649" s="32" t="s">
        <v>18</v>
      </c>
      <c r="P4649" s="32">
        <v>1</v>
      </c>
      <c r="Q4649" s="32" t="s">
        <v>7846</v>
      </c>
    </row>
    <row r="4650" spans="1:17" hidden="1" x14ac:dyDescent="0.25">
      <c r="A4650" s="57">
        <v>42268.603978553241</v>
      </c>
      <c r="B4650" s="32" t="s">
        <v>4333</v>
      </c>
      <c r="C4650" s="32" t="s">
        <v>4164</v>
      </c>
      <c r="D4650" s="32" t="s">
        <v>4165</v>
      </c>
      <c r="E4650" s="32" t="s">
        <v>9481</v>
      </c>
      <c r="F4650" s="32" t="s">
        <v>9482</v>
      </c>
      <c r="G4650" s="32" t="s">
        <v>3040</v>
      </c>
      <c r="H4650" s="32" t="s">
        <v>3041</v>
      </c>
      <c r="I4650" s="32" t="s">
        <v>4605</v>
      </c>
      <c r="J4650" s="35">
        <v>437.25</v>
      </c>
      <c r="K4650" s="35">
        <v>0</v>
      </c>
      <c r="L4650" s="35">
        <v>0</v>
      </c>
      <c r="M4650" s="35">
        <v>0</v>
      </c>
      <c r="N4650" s="32" t="s">
        <v>2197</v>
      </c>
      <c r="O4650" s="32" t="s">
        <v>18</v>
      </c>
      <c r="P4650" s="32">
        <v>15</v>
      </c>
      <c r="Q4650" s="32" t="s">
        <v>7334</v>
      </c>
    </row>
    <row r="4651" spans="1:17" hidden="1" x14ac:dyDescent="0.25">
      <c r="A4651" s="57">
        <v>42268.606310069445</v>
      </c>
      <c r="B4651" s="32" t="s">
        <v>290</v>
      </c>
      <c r="C4651" s="32" t="s">
        <v>3420</v>
      </c>
      <c r="D4651" s="32" t="s">
        <v>3421</v>
      </c>
      <c r="E4651" s="32" t="s">
        <v>9483</v>
      </c>
      <c r="F4651" s="32" t="s">
        <v>9484</v>
      </c>
      <c r="G4651" s="32" t="s">
        <v>5308</v>
      </c>
      <c r="H4651" s="32" t="s">
        <v>5309</v>
      </c>
      <c r="I4651" s="32" t="s">
        <v>4605</v>
      </c>
      <c r="J4651" s="35">
        <v>129.09</v>
      </c>
      <c r="K4651" s="35">
        <v>0</v>
      </c>
      <c r="L4651" s="35">
        <v>0</v>
      </c>
      <c r="M4651" s="35">
        <v>0</v>
      </c>
      <c r="N4651" s="32" t="s">
        <v>2197</v>
      </c>
      <c r="O4651" s="32" t="s">
        <v>18</v>
      </c>
      <c r="P4651" s="32">
        <v>3</v>
      </c>
      <c r="Q4651" s="32" t="s">
        <v>7815</v>
      </c>
    </row>
    <row r="4652" spans="1:17" hidden="1" x14ac:dyDescent="0.25">
      <c r="A4652" s="57">
        <v>42268.606310069445</v>
      </c>
      <c r="B4652" s="32" t="s">
        <v>290</v>
      </c>
      <c r="C4652" s="32" t="s">
        <v>3420</v>
      </c>
      <c r="D4652" s="32" t="s">
        <v>3421</v>
      </c>
      <c r="E4652" s="32" t="s">
        <v>9483</v>
      </c>
      <c r="F4652" s="32" t="s">
        <v>9484</v>
      </c>
      <c r="G4652" s="32" t="s">
        <v>2682</v>
      </c>
      <c r="H4652" s="32" t="s">
        <v>2683</v>
      </c>
      <c r="I4652" s="32" t="s">
        <v>4605</v>
      </c>
      <c r="J4652" s="35">
        <v>15.33</v>
      </c>
      <c r="K4652" s="35">
        <v>0</v>
      </c>
      <c r="L4652" s="35">
        <v>0</v>
      </c>
      <c r="M4652" s="35">
        <v>0</v>
      </c>
      <c r="N4652" s="32" t="s">
        <v>2197</v>
      </c>
      <c r="O4652" s="32" t="s">
        <v>18</v>
      </c>
      <c r="P4652" s="32">
        <v>3</v>
      </c>
      <c r="Q4652" s="32" t="s">
        <v>7815</v>
      </c>
    </row>
    <row r="4653" spans="1:17" hidden="1" x14ac:dyDescent="0.25">
      <c r="A4653" s="57">
        <v>42268.610815046297</v>
      </c>
      <c r="B4653" s="32" t="s">
        <v>21</v>
      </c>
      <c r="C4653" s="32" t="s">
        <v>3145</v>
      </c>
      <c r="D4653" s="32" t="s">
        <v>3146</v>
      </c>
      <c r="E4653" s="32" t="s">
        <v>9485</v>
      </c>
      <c r="F4653" s="32" t="s">
        <v>9486</v>
      </c>
      <c r="G4653" s="32" t="s">
        <v>2646</v>
      </c>
      <c r="H4653" s="32" t="s">
        <v>2647</v>
      </c>
      <c r="I4653" s="32" t="s">
        <v>4605</v>
      </c>
      <c r="J4653" s="35">
        <v>343.4</v>
      </c>
      <c r="K4653" s="35">
        <v>0</v>
      </c>
      <c r="L4653" s="35">
        <v>0</v>
      </c>
      <c r="M4653" s="35">
        <v>0</v>
      </c>
      <c r="N4653" s="32" t="s">
        <v>2197</v>
      </c>
      <c r="O4653" s="32" t="s">
        <v>18</v>
      </c>
      <c r="P4653" s="32">
        <v>17</v>
      </c>
      <c r="Q4653" s="32" t="s">
        <v>7787</v>
      </c>
    </row>
    <row r="4654" spans="1:17" hidden="1" x14ac:dyDescent="0.25">
      <c r="A4654" s="57">
        <v>42268.614776886578</v>
      </c>
      <c r="B4654" s="32" t="s">
        <v>4333</v>
      </c>
      <c r="C4654" s="32" t="s">
        <v>2696</v>
      </c>
      <c r="D4654" s="32" t="s">
        <v>2697</v>
      </c>
      <c r="E4654" s="32" t="s">
        <v>9487</v>
      </c>
      <c r="F4654" s="32" t="s">
        <v>9488</v>
      </c>
      <c r="G4654" s="32" t="s">
        <v>5022</v>
      </c>
      <c r="H4654" s="32" t="s">
        <v>5023</v>
      </c>
      <c r="I4654" s="32" t="s">
        <v>4808</v>
      </c>
      <c r="J4654" s="35">
        <v>237.16</v>
      </c>
      <c r="K4654" s="35">
        <v>0</v>
      </c>
      <c r="L4654" s="35">
        <v>0</v>
      </c>
      <c r="M4654" s="35">
        <v>0</v>
      </c>
      <c r="N4654" s="32" t="s">
        <v>2197</v>
      </c>
      <c r="O4654" s="32" t="s">
        <v>18</v>
      </c>
      <c r="P4654" s="32">
        <v>7</v>
      </c>
      <c r="Q4654" s="32" t="s">
        <v>5526</v>
      </c>
    </row>
    <row r="4655" spans="1:17" hidden="1" x14ac:dyDescent="0.25">
      <c r="A4655" s="57">
        <v>42268.614776886578</v>
      </c>
      <c r="B4655" s="32" t="s">
        <v>4333</v>
      </c>
      <c r="C4655" s="32" t="s">
        <v>2696</v>
      </c>
      <c r="D4655" s="32" t="s">
        <v>2697</v>
      </c>
      <c r="E4655" s="32" t="s">
        <v>9487</v>
      </c>
      <c r="F4655" s="32" t="s">
        <v>9488</v>
      </c>
      <c r="G4655" s="32" t="s">
        <v>5427</v>
      </c>
      <c r="H4655" s="32" t="s">
        <v>9489</v>
      </c>
      <c r="I4655" s="32" t="s">
        <v>4808</v>
      </c>
      <c r="J4655" s="35">
        <v>22.26</v>
      </c>
      <c r="K4655" s="35">
        <v>0</v>
      </c>
      <c r="L4655" s="35">
        <v>0</v>
      </c>
      <c r="M4655" s="35">
        <v>0</v>
      </c>
      <c r="N4655" s="32" t="s">
        <v>2197</v>
      </c>
      <c r="O4655" s="32" t="s">
        <v>18</v>
      </c>
      <c r="P4655" s="32">
        <v>7</v>
      </c>
      <c r="Q4655" s="32" t="s">
        <v>5526</v>
      </c>
    </row>
    <row r="4656" spans="1:17" hidden="1" x14ac:dyDescent="0.25">
      <c r="A4656" s="57">
        <v>42268.614826273151</v>
      </c>
      <c r="B4656" s="32" t="s">
        <v>4333</v>
      </c>
      <c r="C4656" s="32" t="s">
        <v>2696</v>
      </c>
      <c r="D4656" s="32" t="s">
        <v>2697</v>
      </c>
      <c r="E4656" s="32" t="s">
        <v>9487</v>
      </c>
      <c r="F4656" s="32" t="s">
        <v>9490</v>
      </c>
      <c r="G4656" s="32" t="s">
        <v>5022</v>
      </c>
      <c r="H4656" s="32" t="s">
        <v>5023</v>
      </c>
      <c r="I4656" s="32" t="s">
        <v>4808</v>
      </c>
      <c r="J4656" s="35">
        <v>237.16</v>
      </c>
      <c r="K4656" s="35">
        <v>0</v>
      </c>
      <c r="L4656" s="35">
        <v>0</v>
      </c>
      <c r="M4656" s="35">
        <v>0</v>
      </c>
      <c r="N4656" s="32" t="s">
        <v>2197</v>
      </c>
      <c r="O4656" s="32" t="s">
        <v>18</v>
      </c>
      <c r="P4656" s="32">
        <v>7</v>
      </c>
      <c r="Q4656" s="32" t="s">
        <v>5526</v>
      </c>
    </row>
    <row r="4657" spans="1:17" hidden="1" x14ac:dyDescent="0.25">
      <c r="A4657" s="57">
        <v>42268.614826273151</v>
      </c>
      <c r="B4657" s="32" t="s">
        <v>4333</v>
      </c>
      <c r="C4657" s="32" t="s">
        <v>2696</v>
      </c>
      <c r="D4657" s="32" t="s">
        <v>2697</v>
      </c>
      <c r="E4657" s="32" t="s">
        <v>9487</v>
      </c>
      <c r="F4657" s="32" t="s">
        <v>9490</v>
      </c>
      <c r="G4657" s="32" t="s">
        <v>5427</v>
      </c>
      <c r="H4657" s="32" t="s">
        <v>9489</v>
      </c>
      <c r="I4657" s="32" t="s">
        <v>4808</v>
      </c>
      <c r="J4657" s="35">
        <v>22.26</v>
      </c>
      <c r="K4657" s="35">
        <v>0</v>
      </c>
      <c r="L4657" s="35">
        <v>0</v>
      </c>
      <c r="M4657" s="35">
        <v>0</v>
      </c>
      <c r="N4657" s="32" t="s">
        <v>2197</v>
      </c>
      <c r="O4657" s="32" t="s">
        <v>18</v>
      </c>
      <c r="P4657" s="32">
        <v>7</v>
      </c>
      <c r="Q4657" s="32" t="s">
        <v>5526</v>
      </c>
    </row>
    <row r="4658" spans="1:17" hidden="1" x14ac:dyDescent="0.25">
      <c r="A4658" s="57">
        <v>42268.616361689812</v>
      </c>
      <c r="B4658" s="32" t="s">
        <v>70</v>
      </c>
      <c r="C4658" s="32" t="s">
        <v>2696</v>
      </c>
      <c r="D4658" s="32" t="s">
        <v>2697</v>
      </c>
      <c r="E4658" s="32" t="s">
        <v>9491</v>
      </c>
      <c r="F4658" s="32" t="s">
        <v>9492</v>
      </c>
      <c r="G4658" s="32" t="s">
        <v>5022</v>
      </c>
      <c r="H4658" s="32" t="s">
        <v>5023</v>
      </c>
      <c r="I4658" s="32" t="s">
        <v>4808</v>
      </c>
      <c r="J4658" s="35">
        <v>101.64</v>
      </c>
      <c r="K4658" s="35">
        <v>0</v>
      </c>
      <c r="L4658" s="35">
        <v>0</v>
      </c>
      <c r="M4658" s="35">
        <v>0</v>
      </c>
      <c r="N4658" s="32" t="s">
        <v>2197</v>
      </c>
      <c r="O4658" s="32" t="s">
        <v>18</v>
      </c>
      <c r="P4658" s="32">
        <v>3</v>
      </c>
      <c r="Q4658" s="32" t="s">
        <v>5527</v>
      </c>
    </row>
    <row r="4659" spans="1:17" hidden="1" x14ac:dyDescent="0.25">
      <c r="A4659" s="57">
        <v>42268.616361689812</v>
      </c>
      <c r="B4659" s="32" t="s">
        <v>70</v>
      </c>
      <c r="C4659" s="32" t="s">
        <v>2696</v>
      </c>
      <c r="D4659" s="32" t="s">
        <v>2697</v>
      </c>
      <c r="E4659" s="32" t="s">
        <v>9491</v>
      </c>
      <c r="F4659" s="32" t="s">
        <v>9492</v>
      </c>
      <c r="G4659" s="32" t="s">
        <v>5427</v>
      </c>
      <c r="H4659" s="32" t="s">
        <v>9489</v>
      </c>
      <c r="I4659" s="32" t="s">
        <v>4808</v>
      </c>
      <c r="J4659" s="35">
        <v>9.5399999999999991</v>
      </c>
      <c r="K4659" s="35">
        <v>0</v>
      </c>
      <c r="L4659" s="35">
        <v>0</v>
      </c>
      <c r="M4659" s="35">
        <v>0</v>
      </c>
      <c r="N4659" s="32" t="s">
        <v>2197</v>
      </c>
      <c r="O4659" s="32" t="s">
        <v>18</v>
      </c>
      <c r="P4659" s="32">
        <v>3</v>
      </c>
      <c r="Q4659" s="32" t="s">
        <v>5527</v>
      </c>
    </row>
    <row r="4660" spans="1:17" hidden="1" x14ac:dyDescent="0.25">
      <c r="A4660" s="57">
        <v>42268.616409259259</v>
      </c>
      <c r="B4660" s="32" t="s">
        <v>70</v>
      </c>
      <c r="C4660" s="32" t="s">
        <v>2696</v>
      </c>
      <c r="D4660" s="32" t="s">
        <v>2697</v>
      </c>
      <c r="E4660" s="32" t="s">
        <v>9491</v>
      </c>
      <c r="F4660" s="32" t="s">
        <v>9493</v>
      </c>
      <c r="G4660" s="32" t="s">
        <v>5022</v>
      </c>
      <c r="H4660" s="32" t="s">
        <v>5023</v>
      </c>
      <c r="I4660" s="32" t="s">
        <v>4808</v>
      </c>
      <c r="J4660" s="35">
        <v>101.64</v>
      </c>
      <c r="K4660" s="35">
        <v>0</v>
      </c>
      <c r="L4660" s="35">
        <v>0</v>
      </c>
      <c r="M4660" s="35">
        <v>0</v>
      </c>
      <c r="N4660" s="32" t="s">
        <v>2197</v>
      </c>
      <c r="O4660" s="32" t="s">
        <v>18</v>
      </c>
      <c r="P4660" s="32">
        <v>3</v>
      </c>
      <c r="Q4660" s="32" t="s">
        <v>5527</v>
      </c>
    </row>
    <row r="4661" spans="1:17" hidden="1" x14ac:dyDescent="0.25">
      <c r="A4661" s="57">
        <v>42268.616409259259</v>
      </c>
      <c r="B4661" s="32" t="s">
        <v>70</v>
      </c>
      <c r="C4661" s="32" t="s">
        <v>2696</v>
      </c>
      <c r="D4661" s="32" t="s">
        <v>2697</v>
      </c>
      <c r="E4661" s="32" t="s">
        <v>9491</v>
      </c>
      <c r="F4661" s="32" t="s">
        <v>9493</v>
      </c>
      <c r="G4661" s="32" t="s">
        <v>5427</v>
      </c>
      <c r="H4661" s="32" t="s">
        <v>9489</v>
      </c>
      <c r="I4661" s="32" t="s">
        <v>4808</v>
      </c>
      <c r="J4661" s="35">
        <v>9.5399999999999991</v>
      </c>
      <c r="K4661" s="35">
        <v>0</v>
      </c>
      <c r="L4661" s="35">
        <v>0</v>
      </c>
      <c r="M4661" s="35">
        <v>0</v>
      </c>
      <c r="N4661" s="32" t="s">
        <v>2197</v>
      </c>
      <c r="O4661" s="32" t="s">
        <v>18</v>
      </c>
      <c r="P4661" s="32">
        <v>3</v>
      </c>
      <c r="Q4661" s="32" t="s">
        <v>5527</v>
      </c>
    </row>
    <row r="4662" spans="1:17" x14ac:dyDescent="0.25">
      <c r="A4662" s="57">
        <v>42268.621123807869</v>
      </c>
      <c r="B4662" s="32" t="s">
        <v>22</v>
      </c>
      <c r="C4662" s="32" t="s">
        <v>8021</v>
      </c>
      <c r="D4662" s="32" t="s">
        <v>8022</v>
      </c>
      <c r="E4662" s="32" t="s">
        <v>8023</v>
      </c>
      <c r="F4662" s="32" t="s">
        <v>8024</v>
      </c>
      <c r="G4662" s="32" t="s">
        <v>7646</v>
      </c>
      <c r="H4662" s="32" t="s">
        <v>8025</v>
      </c>
      <c r="I4662" s="32" t="s">
        <v>2006</v>
      </c>
      <c r="J4662" s="35">
        <v>986</v>
      </c>
      <c r="K4662" s="35">
        <v>387.16</v>
      </c>
      <c r="L4662" s="35">
        <v>0</v>
      </c>
      <c r="M4662" s="35">
        <v>0</v>
      </c>
      <c r="N4662" s="32" t="s">
        <v>19</v>
      </c>
      <c r="O4662" s="32" t="s">
        <v>37</v>
      </c>
      <c r="P4662" s="32">
        <v>2</v>
      </c>
      <c r="Q4662" s="32" t="s">
        <v>8026</v>
      </c>
    </row>
    <row r="4663" spans="1:17" x14ac:dyDescent="0.25">
      <c r="A4663" s="57">
        <v>42268.621123807869</v>
      </c>
      <c r="B4663" s="32" t="s">
        <v>22</v>
      </c>
      <c r="C4663" s="32" t="s">
        <v>8021</v>
      </c>
      <c r="D4663" s="32" t="s">
        <v>8022</v>
      </c>
      <c r="E4663" s="32" t="s">
        <v>8023</v>
      </c>
      <c r="F4663" s="32" t="s">
        <v>8024</v>
      </c>
      <c r="G4663" s="32" t="s">
        <v>25</v>
      </c>
      <c r="H4663" s="32" t="s">
        <v>26</v>
      </c>
      <c r="I4663" s="32" t="s">
        <v>2006</v>
      </c>
      <c r="J4663" s="35">
        <v>0</v>
      </c>
      <c r="K4663" s="35">
        <v>0</v>
      </c>
      <c r="L4663" s="35">
        <v>11.25</v>
      </c>
      <c r="M4663" s="35">
        <v>0</v>
      </c>
      <c r="N4663" s="32" t="s">
        <v>19</v>
      </c>
      <c r="O4663" s="32" t="s">
        <v>37</v>
      </c>
      <c r="P4663" s="32">
        <v>2</v>
      </c>
      <c r="Q4663" s="32" t="s">
        <v>8026</v>
      </c>
    </row>
    <row r="4664" spans="1:17" x14ac:dyDescent="0.25">
      <c r="A4664" s="57">
        <v>42268.659685300925</v>
      </c>
      <c r="B4664" s="32"/>
      <c r="C4664" s="32" t="s">
        <v>2475</v>
      </c>
      <c r="D4664" s="32" t="s">
        <v>334</v>
      </c>
      <c r="E4664" s="32" t="s">
        <v>8027</v>
      </c>
      <c r="F4664" s="32" t="s">
        <v>8028</v>
      </c>
      <c r="G4664" s="32" t="s">
        <v>58</v>
      </c>
      <c r="H4664" s="32" t="s">
        <v>59</v>
      </c>
      <c r="I4664" s="32" t="s">
        <v>2006</v>
      </c>
      <c r="J4664" s="35">
        <v>0</v>
      </c>
      <c r="K4664" s="35">
        <v>0</v>
      </c>
      <c r="L4664" s="35">
        <v>0</v>
      </c>
      <c r="M4664" s="35">
        <v>0</v>
      </c>
      <c r="N4664" s="32" t="s">
        <v>19</v>
      </c>
      <c r="O4664" s="32" t="s">
        <v>322</v>
      </c>
      <c r="P4664" s="32">
        <v>0</v>
      </c>
      <c r="Q4664" s="32"/>
    </row>
    <row r="4665" spans="1:17" x14ac:dyDescent="0.25">
      <c r="A4665" s="57">
        <v>42268.725820219908</v>
      </c>
      <c r="B4665" s="32"/>
      <c r="C4665" s="32" t="s">
        <v>8029</v>
      </c>
      <c r="D4665" s="32" t="s">
        <v>779</v>
      </c>
      <c r="E4665" s="32" t="s">
        <v>8030</v>
      </c>
      <c r="F4665" s="32" t="s">
        <v>8031</v>
      </c>
      <c r="G4665" s="32" t="s">
        <v>5236</v>
      </c>
      <c r="H4665" s="32" t="s">
        <v>5237</v>
      </c>
      <c r="I4665" s="32" t="s">
        <v>2006</v>
      </c>
      <c r="J4665" s="35">
        <v>0</v>
      </c>
      <c r="K4665" s="35">
        <v>0</v>
      </c>
      <c r="L4665" s="35">
        <v>0</v>
      </c>
      <c r="M4665" s="35">
        <v>0</v>
      </c>
      <c r="N4665" s="32" t="s">
        <v>4793</v>
      </c>
      <c r="O4665" s="32"/>
      <c r="P4665" s="32">
        <v>1</v>
      </c>
      <c r="Q4665" s="32" t="s">
        <v>8032</v>
      </c>
    </row>
    <row r="4666" spans="1:17" x14ac:dyDescent="0.25">
      <c r="A4666" s="57">
        <v>42268.884411724539</v>
      </c>
      <c r="B4666" s="32"/>
      <c r="C4666" s="32" t="s">
        <v>395</v>
      </c>
      <c r="D4666" s="32" t="s">
        <v>394</v>
      </c>
      <c r="E4666" s="32" t="s">
        <v>8033</v>
      </c>
      <c r="F4666" s="32" t="s">
        <v>8034</v>
      </c>
      <c r="G4666" s="32" t="s">
        <v>58</v>
      </c>
      <c r="H4666" s="32" t="s">
        <v>59</v>
      </c>
      <c r="I4666" s="32" t="s">
        <v>2006</v>
      </c>
      <c r="J4666" s="35">
        <v>0</v>
      </c>
      <c r="K4666" s="35">
        <v>0</v>
      </c>
      <c r="L4666" s="35">
        <v>0</v>
      </c>
      <c r="M4666" s="35">
        <v>0</v>
      </c>
      <c r="N4666" s="32" t="s">
        <v>19</v>
      </c>
      <c r="O4666" s="32" t="s">
        <v>32</v>
      </c>
      <c r="P4666" s="32">
        <v>0.83</v>
      </c>
      <c r="Q4666" s="32"/>
    </row>
    <row r="4667" spans="1:17" x14ac:dyDescent="0.25">
      <c r="A4667" s="57">
        <v>42269.348978784721</v>
      </c>
      <c r="B4667" s="32" t="s">
        <v>36</v>
      </c>
      <c r="C4667" s="32" t="s">
        <v>2208</v>
      </c>
      <c r="D4667" s="32" t="s">
        <v>2209</v>
      </c>
      <c r="E4667" s="32" t="s">
        <v>9494</v>
      </c>
      <c r="F4667" s="32" t="s">
        <v>9495</v>
      </c>
      <c r="G4667" s="32" t="s">
        <v>15</v>
      </c>
      <c r="H4667" s="32" t="s">
        <v>16</v>
      </c>
      <c r="I4667" s="32" t="s">
        <v>263</v>
      </c>
      <c r="J4667" s="35">
        <v>423.36</v>
      </c>
      <c r="K4667" s="35">
        <v>0</v>
      </c>
      <c r="L4667" s="35">
        <v>0</v>
      </c>
      <c r="M4667" s="35">
        <v>0</v>
      </c>
      <c r="N4667" s="32" t="s">
        <v>19</v>
      </c>
      <c r="O4667" s="32" t="s">
        <v>18</v>
      </c>
      <c r="P4667" s="32">
        <v>1</v>
      </c>
      <c r="Q4667" s="32" t="s">
        <v>9496</v>
      </c>
    </row>
    <row r="4668" spans="1:17" x14ac:dyDescent="0.25">
      <c r="A4668" s="57">
        <v>42269.350489930555</v>
      </c>
      <c r="B4668" s="32" t="s">
        <v>36</v>
      </c>
      <c r="C4668" s="32" t="s">
        <v>2208</v>
      </c>
      <c r="D4668" s="32" t="s">
        <v>2209</v>
      </c>
      <c r="E4668" s="32" t="s">
        <v>9497</v>
      </c>
      <c r="F4668" s="32" t="s">
        <v>9498</v>
      </c>
      <c r="G4668" s="32" t="s">
        <v>15</v>
      </c>
      <c r="H4668" s="32" t="s">
        <v>16</v>
      </c>
      <c r="I4668" s="32" t="s">
        <v>263</v>
      </c>
      <c r="J4668" s="35">
        <v>1499.99</v>
      </c>
      <c r="K4668" s="35">
        <v>0</v>
      </c>
      <c r="L4668" s="35">
        <v>0</v>
      </c>
      <c r="M4668" s="35">
        <v>0</v>
      </c>
      <c r="N4668" s="32" t="s">
        <v>19</v>
      </c>
      <c r="O4668" s="32" t="s">
        <v>18</v>
      </c>
      <c r="P4668" s="32">
        <v>1</v>
      </c>
      <c r="Q4668" s="32" t="s">
        <v>9499</v>
      </c>
    </row>
    <row r="4669" spans="1:17" x14ac:dyDescent="0.25">
      <c r="A4669" s="57">
        <v>42269.358963275467</v>
      </c>
      <c r="B4669" s="32" t="s">
        <v>31</v>
      </c>
      <c r="C4669" s="32" t="s">
        <v>47</v>
      </c>
      <c r="D4669" s="32" t="s">
        <v>48</v>
      </c>
      <c r="E4669" s="32" t="s">
        <v>9500</v>
      </c>
      <c r="F4669" s="32" t="s">
        <v>9501</v>
      </c>
      <c r="G4669" s="32" t="s">
        <v>15</v>
      </c>
      <c r="H4669" s="32" t="s">
        <v>16</v>
      </c>
      <c r="I4669" s="32" t="s">
        <v>371</v>
      </c>
      <c r="J4669" s="35">
        <v>3723.72</v>
      </c>
      <c r="K4669" s="35">
        <v>0</v>
      </c>
      <c r="L4669" s="35">
        <v>0</v>
      </c>
      <c r="M4669" s="35">
        <v>0</v>
      </c>
      <c r="N4669" s="32" t="s">
        <v>17</v>
      </c>
      <c r="O4669" s="32" t="s">
        <v>18</v>
      </c>
      <c r="P4669" s="32">
        <v>1</v>
      </c>
      <c r="Q4669" s="32" t="s">
        <v>5343</v>
      </c>
    </row>
    <row r="4670" spans="1:17" x14ac:dyDescent="0.25">
      <c r="A4670" s="57">
        <v>42269.362221840274</v>
      </c>
      <c r="B4670" s="32" t="s">
        <v>70</v>
      </c>
      <c r="C4670" s="32" t="s">
        <v>305</v>
      </c>
      <c r="D4670" s="32" t="s">
        <v>304</v>
      </c>
      <c r="E4670" s="32" t="s">
        <v>778</v>
      </c>
      <c r="F4670" s="32" t="s">
        <v>9502</v>
      </c>
      <c r="G4670" s="32" t="s">
        <v>15</v>
      </c>
      <c r="H4670" s="32" t="s">
        <v>16</v>
      </c>
      <c r="I4670" s="32" t="s">
        <v>265</v>
      </c>
      <c r="J4670" s="35">
        <v>39478</v>
      </c>
      <c r="K4670" s="35">
        <v>0</v>
      </c>
      <c r="L4670" s="35">
        <v>0</v>
      </c>
      <c r="M4670" s="35">
        <v>0</v>
      </c>
      <c r="N4670" s="32" t="s">
        <v>17</v>
      </c>
      <c r="O4670" s="32" t="s">
        <v>18</v>
      </c>
      <c r="P4670" s="32">
        <v>1</v>
      </c>
      <c r="Q4670" s="32" t="s">
        <v>2177</v>
      </c>
    </row>
    <row r="4671" spans="1:17" x14ac:dyDescent="0.25">
      <c r="A4671" s="57">
        <v>42269.362221840274</v>
      </c>
      <c r="B4671" s="32" t="s">
        <v>70</v>
      </c>
      <c r="C4671" s="32" t="s">
        <v>305</v>
      </c>
      <c r="D4671" s="32" t="s">
        <v>304</v>
      </c>
      <c r="E4671" s="32" t="s">
        <v>778</v>
      </c>
      <c r="F4671" s="32" t="s">
        <v>9502</v>
      </c>
      <c r="G4671" s="32" t="s">
        <v>632</v>
      </c>
      <c r="H4671" s="32" t="s">
        <v>633</v>
      </c>
      <c r="I4671" s="32" t="s">
        <v>265</v>
      </c>
      <c r="J4671" s="35">
        <v>0</v>
      </c>
      <c r="K4671" s="35">
        <v>0</v>
      </c>
      <c r="L4671" s="35">
        <v>0</v>
      </c>
      <c r="M4671" s="35">
        <v>0</v>
      </c>
      <c r="N4671" s="32" t="s">
        <v>17</v>
      </c>
      <c r="O4671" s="32" t="s">
        <v>18</v>
      </c>
      <c r="P4671" s="32">
        <v>1</v>
      </c>
      <c r="Q4671" s="32" t="s">
        <v>2177</v>
      </c>
    </row>
    <row r="4672" spans="1:17" x14ac:dyDescent="0.25">
      <c r="A4672" s="57">
        <v>42269.362221840274</v>
      </c>
      <c r="B4672" s="32" t="s">
        <v>70</v>
      </c>
      <c r="C4672" s="32" t="s">
        <v>305</v>
      </c>
      <c r="D4672" s="32" t="s">
        <v>304</v>
      </c>
      <c r="E4672" s="32" t="s">
        <v>778</v>
      </c>
      <c r="F4672" s="32" t="s">
        <v>9502</v>
      </c>
      <c r="G4672" s="32" t="s">
        <v>632</v>
      </c>
      <c r="H4672" s="32" t="s">
        <v>631</v>
      </c>
      <c r="I4672" s="32" t="s">
        <v>265</v>
      </c>
      <c r="J4672" s="35">
        <v>0</v>
      </c>
      <c r="K4672" s="35">
        <v>0</v>
      </c>
      <c r="L4672" s="35">
        <v>0</v>
      </c>
      <c r="M4672" s="35">
        <v>0</v>
      </c>
      <c r="N4672" s="32" t="s">
        <v>17</v>
      </c>
      <c r="O4672" s="32" t="s">
        <v>18</v>
      </c>
      <c r="P4672" s="32">
        <v>1</v>
      </c>
      <c r="Q4672" s="32" t="s">
        <v>2177</v>
      </c>
    </row>
    <row r="4673" spans="1:17" x14ac:dyDescent="0.25">
      <c r="A4673" s="57">
        <v>42269.362221840274</v>
      </c>
      <c r="B4673" s="32" t="s">
        <v>70</v>
      </c>
      <c r="C4673" s="32" t="s">
        <v>305</v>
      </c>
      <c r="D4673" s="32" t="s">
        <v>304</v>
      </c>
      <c r="E4673" s="32" t="s">
        <v>778</v>
      </c>
      <c r="F4673" s="32" t="s">
        <v>9502</v>
      </c>
      <c r="G4673" s="32" t="s">
        <v>630</v>
      </c>
      <c r="H4673" s="32" t="s">
        <v>629</v>
      </c>
      <c r="I4673" s="32" t="s">
        <v>265</v>
      </c>
      <c r="J4673" s="35">
        <v>0</v>
      </c>
      <c r="K4673" s="35">
        <v>0</v>
      </c>
      <c r="L4673" s="35">
        <v>0</v>
      </c>
      <c r="M4673" s="35">
        <v>0</v>
      </c>
      <c r="N4673" s="32" t="s">
        <v>17</v>
      </c>
      <c r="O4673" s="32" t="s">
        <v>18</v>
      </c>
      <c r="P4673" s="32">
        <v>1</v>
      </c>
      <c r="Q4673" s="32" t="s">
        <v>2177</v>
      </c>
    </row>
    <row r="4674" spans="1:17" x14ac:dyDescent="0.25">
      <c r="A4674" s="57">
        <v>42269.362221840274</v>
      </c>
      <c r="B4674" s="32" t="s">
        <v>70</v>
      </c>
      <c r="C4674" s="32" t="s">
        <v>305</v>
      </c>
      <c r="D4674" s="32" t="s">
        <v>304</v>
      </c>
      <c r="E4674" s="32" t="s">
        <v>778</v>
      </c>
      <c r="F4674" s="32" t="s">
        <v>9502</v>
      </c>
      <c r="G4674" s="32" t="s">
        <v>625</v>
      </c>
      <c r="H4674" s="32" t="s">
        <v>628</v>
      </c>
      <c r="I4674" s="32" t="s">
        <v>265</v>
      </c>
      <c r="J4674" s="35">
        <v>0</v>
      </c>
      <c r="K4674" s="35">
        <v>0</v>
      </c>
      <c r="L4674" s="35">
        <v>0</v>
      </c>
      <c r="M4674" s="35">
        <v>0</v>
      </c>
      <c r="N4674" s="32" t="s">
        <v>17</v>
      </c>
      <c r="O4674" s="32" t="s">
        <v>18</v>
      </c>
      <c r="P4674" s="32">
        <v>1</v>
      </c>
      <c r="Q4674" s="32" t="s">
        <v>2177</v>
      </c>
    </row>
    <row r="4675" spans="1:17" x14ac:dyDescent="0.25">
      <c r="A4675" s="57">
        <v>42269.362221840274</v>
      </c>
      <c r="B4675" s="32" t="s">
        <v>70</v>
      </c>
      <c r="C4675" s="32" t="s">
        <v>305</v>
      </c>
      <c r="D4675" s="32" t="s">
        <v>304</v>
      </c>
      <c r="E4675" s="32" t="s">
        <v>778</v>
      </c>
      <c r="F4675" s="32" t="s">
        <v>9502</v>
      </c>
      <c r="G4675" s="32" t="s">
        <v>625</v>
      </c>
      <c r="H4675" s="32" t="s">
        <v>627</v>
      </c>
      <c r="I4675" s="32" t="s">
        <v>265</v>
      </c>
      <c r="J4675" s="35">
        <v>0</v>
      </c>
      <c r="K4675" s="35">
        <v>0</v>
      </c>
      <c r="L4675" s="35">
        <v>0</v>
      </c>
      <c r="M4675" s="35">
        <v>0</v>
      </c>
      <c r="N4675" s="32" t="s">
        <v>17</v>
      </c>
      <c r="O4675" s="32" t="s">
        <v>18</v>
      </c>
      <c r="P4675" s="32">
        <v>1</v>
      </c>
      <c r="Q4675" s="32" t="s">
        <v>2177</v>
      </c>
    </row>
    <row r="4676" spans="1:17" x14ac:dyDescent="0.25">
      <c r="A4676" s="57">
        <v>42269.362221840274</v>
      </c>
      <c r="B4676" s="32" t="s">
        <v>70</v>
      </c>
      <c r="C4676" s="32" t="s">
        <v>305</v>
      </c>
      <c r="D4676" s="32" t="s">
        <v>304</v>
      </c>
      <c r="E4676" s="32" t="s">
        <v>778</v>
      </c>
      <c r="F4676" s="32" t="s">
        <v>9502</v>
      </c>
      <c r="G4676" s="32" t="s">
        <v>625</v>
      </c>
      <c r="H4676" s="32" t="s">
        <v>626</v>
      </c>
      <c r="I4676" s="32" t="s">
        <v>265</v>
      </c>
      <c r="J4676" s="35">
        <v>0</v>
      </c>
      <c r="K4676" s="35">
        <v>0</v>
      </c>
      <c r="L4676" s="35">
        <v>0</v>
      </c>
      <c r="M4676" s="35">
        <v>0</v>
      </c>
      <c r="N4676" s="32" t="s">
        <v>17</v>
      </c>
      <c r="O4676" s="32" t="s">
        <v>18</v>
      </c>
      <c r="P4676" s="32">
        <v>1</v>
      </c>
      <c r="Q4676" s="32" t="s">
        <v>2177</v>
      </c>
    </row>
    <row r="4677" spans="1:17" x14ac:dyDescent="0.25">
      <c r="A4677" s="57">
        <v>42269.362221840274</v>
      </c>
      <c r="B4677" s="32" t="s">
        <v>70</v>
      </c>
      <c r="C4677" s="32" t="s">
        <v>305</v>
      </c>
      <c r="D4677" s="32" t="s">
        <v>304</v>
      </c>
      <c r="E4677" s="32" t="s">
        <v>778</v>
      </c>
      <c r="F4677" s="32" t="s">
        <v>9502</v>
      </c>
      <c r="G4677" s="32" t="s">
        <v>625</v>
      </c>
      <c r="H4677" s="32" t="s">
        <v>624</v>
      </c>
      <c r="I4677" s="32" t="s">
        <v>265</v>
      </c>
      <c r="J4677" s="35">
        <v>0</v>
      </c>
      <c r="K4677" s="35">
        <v>0</v>
      </c>
      <c r="L4677" s="35">
        <v>0</v>
      </c>
      <c r="M4677" s="35">
        <v>0</v>
      </c>
      <c r="N4677" s="32" t="s">
        <v>17</v>
      </c>
      <c r="O4677" s="32" t="s">
        <v>18</v>
      </c>
      <c r="P4677" s="32">
        <v>1</v>
      </c>
      <c r="Q4677" s="32" t="s">
        <v>2177</v>
      </c>
    </row>
    <row r="4678" spans="1:17" x14ac:dyDescent="0.25">
      <c r="A4678" s="57">
        <v>42269.362221840274</v>
      </c>
      <c r="B4678" s="32" t="s">
        <v>70</v>
      </c>
      <c r="C4678" s="32" t="s">
        <v>305</v>
      </c>
      <c r="D4678" s="32" t="s">
        <v>304</v>
      </c>
      <c r="E4678" s="32" t="s">
        <v>778</v>
      </c>
      <c r="F4678" s="32" t="s">
        <v>9502</v>
      </c>
      <c r="G4678" s="32" t="s">
        <v>620</v>
      </c>
      <c r="H4678" s="32" t="s">
        <v>623</v>
      </c>
      <c r="I4678" s="32" t="s">
        <v>265</v>
      </c>
      <c r="J4678" s="35">
        <v>0</v>
      </c>
      <c r="K4678" s="35">
        <v>0</v>
      </c>
      <c r="L4678" s="35">
        <v>0</v>
      </c>
      <c r="M4678" s="35">
        <v>0</v>
      </c>
      <c r="N4678" s="32" t="s">
        <v>17</v>
      </c>
      <c r="O4678" s="32" t="s">
        <v>18</v>
      </c>
      <c r="P4678" s="32">
        <v>1</v>
      </c>
      <c r="Q4678" s="32" t="s">
        <v>2177</v>
      </c>
    </row>
    <row r="4679" spans="1:17" x14ac:dyDescent="0.25">
      <c r="A4679" s="57">
        <v>42269.362221840274</v>
      </c>
      <c r="B4679" s="32" t="s">
        <v>70</v>
      </c>
      <c r="C4679" s="32" t="s">
        <v>305</v>
      </c>
      <c r="D4679" s="32" t="s">
        <v>304</v>
      </c>
      <c r="E4679" s="32" t="s">
        <v>778</v>
      </c>
      <c r="F4679" s="32" t="s">
        <v>9502</v>
      </c>
      <c r="G4679" s="32" t="s">
        <v>620</v>
      </c>
      <c r="H4679" s="32" t="s">
        <v>622</v>
      </c>
      <c r="I4679" s="32" t="s">
        <v>265</v>
      </c>
      <c r="J4679" s="35">
        <v>0</v>
      </c>
      <c r="K4679" s="35">
        <v>0</v>
      </c>
      <c r="L4679" s="35">
        <v>0</v>
      </c>
      <c r="M4679" s="35">
        <v>0</v>
      </c>
      <c r="N4679" s="32" t="s">
        <v>17</v>
      </c>
      <c r="O4679" s="32" t="s">
        <v>18</v>
      </c>
      <c r="P4679" s="32">
        <v>1</v>
      </c>
      <c r="Q4679" s="32" t="s">
        <v>2177</v>
      </c>
    </row>
    <row r="4680" spans="1:17" x14ac:dyDescent="0.25">
      <c r="A4680" s="57">
        <v>42269.362221840274</v>
      </c>
      <c r="B4680" s="32" t="s">
        <v>70</v>
      </c>
      <c r="C4680" s="32" t="s">
        <v>305</v>
      </c>
      <c r="D4680" s="32" t="s">
        <v>304</v>
      </c>
      <c r="E4680" s="32" t="s">
        <v>778</v>
      </c>
      <c r="F4680" s="32" t="s">
        <v>9502</v>
      </c>
      <c r="G4680" s="32" t="s">
        <v>620</v>
      </c>
      <c r="H4680" s="32" t="s">
        <v>621</v>
      </c>
      <c r="I4680" s="32" t="s">
        <v>265</v>
      </c>
      <c r="J4680" s="35">
        <v>0</v>
      </c>
      <c r="K4680" s="35">
        <v>0</v>
      </c>
      <c r="L4680" s="35">
        <v>0</v>
      </c>
      <c r="M4680" s="35">
        <v>0</v>
      </c>
      <c r="N4680" s="32" t="s">
        <v>17</v>
      </c>
      <c r="O4680" s="32" t="s">
        <v>18</v>
      </c>
      <c r="P4680" s="32">
        <v>1</v>
      </c>
      <c r="Q4680" s="32" t="s">
        <v>2177</v>
      </c>
    </row>
    <row r="4681" spans="1:17" x14ac:dyDescent="0.25">
      <c r="A4681" s="57">
        <v>42269.362221840274</v>
      </c>
      <c r="B4681" s="32" t="s">
        <v>70</v>
      </c>
      <c r="C4681" s="32" t="s">
        <v>305</v>
      </c>
      <c r="D4681" s="32" t="s">
        <v>304</v>
      </c>
      <c r="E4681" s="32" t="s">
        <v>778</v>
      </c>
      <c r="F4681" s="32" t="s">
        <v>9502</v>
      </c>
      <c r="G4681" s="32" t="s">
        <v>620</v>
      </c>
      <c r="H4681" s="32" t="s">
        <v>619</v>
      </c>
      <c r="I4681" s="32" t="s">
        <v>265</v>
      </c>
      <c r="J4681" s="35">
        <v>0</v>
      </c>
      <c r="K4681" s="35">
        <v>0</v>
      </c>
      <c r="L4681" s="35">
        <v>0</v>
      </c>
      <c r="M4681" s="35">
        <v>0</v>
      </c>
      <c r="N4681" s="32" t="s">
        <v>17</v>
      </c>
      <c r="O4681" s="32" t="s">
        <v>18</v>
      </c>
      <c r="P4681" s="32">
        <v>1</v>
      </c>
      <c r="Q4681" s="32" t="s">
        <v>2177</v>
      </c>
    </row>
    <row r="4682" spans="1:17" x14ac:dyDescent="0.25">
      <c r="A4682" s="57">
        <v>42269.362221840274</v>
      </c>
      <c r="B4682" s="32" t="s">
        <v>70</v>
      </c>
      <c r="C4682" s="32" t="s">
        <v>305</v>
      </c>
      <c r="D4682" s="32" t="s">
        <v>304</v>
      </c>
      <c r="E4682" s="32" t="s">
        <v>778</v>
      </c>
      <c r="F4682" s="32" t="s">
        <v>9502</v>
      </c>
      <c r="G4682" s="32" t="s">
        <v>525</v>
      </c>
      <c r="H4682" s="32" t="s">
        <v>618</v>
      </c>
      <c r="I4682" s="32" t="s">
        <v>265</v>
      </c>
      <c r="J4682" s="35">
        <v>0</v>
      </c>
      <c r="K4682" s="35">
        <v>0</v>
      </c>
      <c r="L4682" s="35">
        <v>0</v>
      </c>
      <c r="M4682" s="35">
        <v>0</v>
      </c>
      <c r="N4682" s="32" t="s">
        <v>17</v>
      </c>
      <c r="O4682" s="32" t="s">
        <v>18</v>
      </c>
      <c r="P4682" s="32">
        <v>1</v>
      </c>
      <c r="Q4682" s="32" t="s">
        <v>2177</v>
      </c>
    </row>
    <row r="4683" spans="1:17" x14ac:dyDescent="0.25">
      <c r="A4683" s="57">
        <v>42269.362221840274</v>
      </c>
      <c r="B4683" s="32" t="s">
        <v>70</v>
      </c>
      <c r="C4683" s="32" t="s">
        <v>305</v>
      </c>
      <c r="D4683" s="32" t="s">
        <v>304</v>
      </c>
      <c r="E4683" s="32" t="s">
        <v>778</v>
      </c>
      <c r="F4683" s="32" t="s">
        <v>9502</v>
      </c>
      <c r="G4683" s="32" t="s">
        <v>525</v>
      </c>
      <c r="H4683" s="32" t="s">
        <v>524</v>
      </c>
      <c r="I4683" s="32" t="s">
        <v>265</v>
      </c>
      <c r="J4683" s="35">
        <v>0</v>
      </c>
      <c r="K4683" s="35">
        <v>0</v>
      </c>
      <c r="L4683" s="35">
        <v>0</v>
      </c>
      <c r="M4683" s="35">
        <v>0</v>
      </c>
      <c r="N4683" s="32" t="s">
        <v>17</v>
      </c>
      <c r="O4683" s="32" t="s">
        <v>18</v>
      </c>
      <c r="P4683" s="32">
        <v>1</v>
      </c>
      <c r="Q4683" s="32" t="s">
        <v>2177</v>
      </c>
    </row>
    <row r="4684" spans="1:17" x14ac:dyDescent="0.25">
      <c r="A4684" s="57">
        <v>42269.362221840274</v>
      </c>
      <c r="B4684" s="32" t="s">
        <v>70</v>
      </c>
      <c r="C4684" s="32" t="s">
        <v>305</v>
      </c>
      <c r="D4684" s="32" t="s">
        <v>304</v>
      </c>
      <c r="E4684" s="32" t="s">
        <v>778</v>
      </c>
      <c r="F4684" s="32" t="s">
        <v>9502</v>
      </c>
      <c r="G4684" s="32" t="s">
        <v>523</v>
      </c>
      <c r="H4684" s="32" t="s">
        <v>522</v>
      </c>
      <c r="I4684" s="32" t="s">
        <v>265</v>
      </c>
      <c r="J4684" s="35">
        <v>0</v>
      </c>
      <c r="K4684" s="35">
        <v>0</v>
      </c>
      <c r="L4684" s="35">
        <v>0</v>
      </c>
      <c r="M4684" s="35">
        <v>0</v>
      </c>
      <c r="N4684" s="32" t="s">
        <v>17</v>
      </c>
      <c r="O4684" s="32" t="s">
        <v>18</v>
      </c>
      <c r="P4684" s="32">
        <v>1</v>
      </c>
      <c r="Q4684" s="32" t="s">
        <v>2177</v>
      </c>
    </row>
    <row r="4685" spans="1:17" x14ac:dyDescent="0.25">
      <c r="A4685" s="57">
        <v>42269.362221840274</v>
      </c>
      <c r="B4685" s="32" t="s">
        <v>70</v>
      </c>
      <c r="C4685" s="32" t="s">
        <v>305</v>
      </c>
      <c r="D4685" s="32" t="s">
        <v>304</v>
      </c>
      <c r="E4685" s="32" t="s">
        <v>778</v>
      </c>
      <c r="F4685" s="32" t="s">
        <v>9502</v>
      </c>
      <c r="G4685" s="32" t="s">
        <v>521</v>
      </c>
      <c r="H4685" s="32" t="s">
        <v>520</v>
      </c>
      <c r="I4685" s="32" t="s">
        <v>265</v>
      </c>
      <c r="J4685" s="35">
        <v>0</v>
      </c>
      <c r="K4685" s="35">
        <v>0</v>
      </c>
      <c r="L4685" s="35">
        <v>0</v>
      </c>
      <c r="M4685" s="35">
        <v>0</v>
      </c>
      <c r="N4685" s="32" t="s">
        <v>17</v>
      </c>
      <c r="O4685" s="32" t="s">
        <v>18</v>
      </c>
      <c r="P4685" s="32">
        <v>1</v>
      </c>
      <c r="Q4685" s="32" t="s">
        <v>2177</v>
      </c>
    </row>
    <row r="4686" spans="1:17" x14ac:dyDescent="0.25">
      <c r="A4686" s="57">
        <v>42269.362221840274</v>
      </c>
      <c r="B4686" s="32" t="s">
        <v>70</v>
      </c>
      <c r="C4686" s="32" t="s">
        <v>305</v>
      </c>
      <c r="D4686" s="32" t="s">
        <v>304</v>
      </c>
      <c r="E4686" s="32" t="s">
        <v>778</v>
      </c>
      <c r="F4686" s="32" t="s">
        <v>9502</v>
      </c>
      <c r="G4686" s="32" t="s">
        <v>28</v>
      </c>
      <c r="H4686" s="32" t="s">
        <v>372</v>
      </c>
      <c r="I4686" s="32" t="s">
        <v>265</v>
      </c>
      <c r="J4686" s="35">
        <v>0</v>
      </c>
      <c r="K4686" s="35">
        <v>0</v>
      </c>
      <c r="L4686" s="35">
        <v>0</v>
      </c>
      <c r="M4686" s="35">
        <v>0</v>
      </c>
      <c r="N4686" s="32" t="s">
        <v>17</v>
      </c>
      <c r="O4686" s="32" t="s">
        <v>18</v>
      </c>
      <c r="P4686" s="32">
        <v>1</v>
      </c>
      <c r="Q4686" s="32" t="s">
        <v>2177</v>
      </c>
    </row>
    <row r="4687" spans="1:17" x14ac:dyDescent="0.25">
      <c r="A4687" s="57">
        <v>42269.36450196759</v>
      </c>
      <c r="B4687" s="32" t="s">
        <v>70</v>
      </c>
      <c r="C4687" s="32" t="s">
        <v>846</v>
      </c>
      <c r="D4687" s="32" t="s">
        <v>847</v>
      </c>
      <c r="E4687" s="32" t="s">
        <v>2346</v>
      </c>
      <c r="F4687" s="32" t="s">
        <v>9503</v>
      </c>
      <c r="G4687" s="32" t="s">
        <v>15</v>
      </c>
      <c r="H4687" s="32" t="s">
        <v>16</v>
      </c>
      <c r="I4687" s="32" t="s">
        <v>1879</v>
      </c>
      <c r="J4687" s="35">
        <v>2628.1</v>
      </c>
      <c r="K4687" s="35">
        <v>0</v>
      </c>
      <c r="L4687" s="35">
        <v>0</v>
      </c>
      <c r="M4687" s="35">
        <v>0</v>
      </c>
      <c r="N4687" s="32" t="s">
        <v>17</v>
      </c>
      <c r="O4687" s="32" t="s">
        <v>18</v>
      </c>
      <c r="P4687" s="32">
        <v>1</v>
      </c>
      <c r="Q4687" s="32"/>
    </row>
    <row r="4688" spans="1:17" x14ac:dyDescent="0.25">
      <c r="A4688" s="57">
        <v>42269.36450196759</v>
      </c>
      <c r="B4688" s="32" t="s">
        <v>70</v>
      </c>
      <c r="C4688" s="32" t="s">
        <v>846</v>
      </c>
      <c r="D4688" s="32" t="s">
        <v>847</v>
      </c>
      <c r="E4688" s="32" t="s">
        <v>2346</v>
      </c>
      <c r="F4688" s="32" t="s">
        <v>9503</v>
      </c>
      <c r="G4688" s="32" t="s">
        <v>2347</v>
      </c>
      <c r="H4688" s="32" t="s">
        <v>2348</v>
      </c>
      <c r="I4688" s="32" t="s">
        <v>1879</v>
      </c>
      <c r="J4688" s="35">
        <v>0</v>
      </c>
      <c r="K4688" s="35">
        <v>0</v>
      </c>
      <c r="L4688" s="35">
        <v>0</v>
      </c>
      <c r="M4688" s="35">
        <v>0</v>
      </c>
      <c r="N4688" s="32" t="s">
        <v>17</v>
      </c>
      <c r="O4688" s="32" t="s">
        <v>18</v>
      </c>
      <c r="P4688" s="32">
        <v>1</v>
      </c>
      <c r="Q4688" s="32"/>
    </row>
    <row r="4689" spans="1:17" x14ac:dyDescent="0.25">
      <c r="A4689" s="57">
        <v>42269.36450196759</v>
      </c>
      <c r="B4689" s="32" t="s">
        <v>70</v>
      </c>
      <c r="C4689" s="32" t="s">
        <v>846</v>
      </c>
      <c r="D4689" s="32" t="s">
        <v>847</v>
      </c>
      <c r="E4689" s="32" t="s">
        <v>2346</v>
      </c>
      <c r="F4689" s="32" t="s">
        <v>9503</v>
      </c>
      <c r="G4689" s="32" t="s">
        <v>2347</v>
      </c>
      <c r="H4689" s="32" t="s">
        <v>2349</v>
      </c>
      <c r="I4689" s="32" t="s">
        <v>1879</v>
      </c>
      <c r="J4689" s="35">
        <v>0</v>
      </c>
      <c r="K4689" s="35">
        <v>0</v>
      </c>
      <c r="L4689" s="35">
        <v>0</v>
      </c>
      <c r="M4689" s="35">
        <v>0</v>
      </c>
      <c r="N4689" s="32" t="s">
        <v>17</v>
      </c>
      <c r="O4689" s="32" t="s">
        <v>18</v>
      </c>
      <c r="P4689" s="32">
        <v>1</v>
      </c>
      <c r="Q4689" s="32"/>
    </row>
    <row r="4690" spans="1:17" x14ac:dyDescent="0.25">
      <c r="A4690" s="57">
        <v>42269.36450196759</v>
      </c>
      <c r="B4690" s="32" t="s">
        <v>70</v>
      </c>
      <c r="C4690" s="32" t="s">
        <v>846</v>
      </c>
      <c r="D4690" s="32" t="s">
        <v>847</v>
      </c>
      <c r="E4690" s="32" t="s">
        <v>2346</v>
      </c>
      <c r="F4690" s="32" t="s">
        <v>9503</v>
      </c>
      <c r="G4690" s="32" t="s">
        <v>2347</v>
      </c>
      <c r="H4690" s="32" t="s">
        <v>5208</v>
      </c>
      <c r="I4690" s="32" t="s">
        <v>1879</v>
      </c>
      <c r="J4690" s="35">
        <v>0</v>
      </c>
      <c r="K4690" s="35">
        <v>0</v>
      </c>
      <c r="L4690" s="35">
        <v>0</v>
      </c>
      <c r="M4690" s="35">
        <v>0</v>
      </c>
      <c r="N4690" s="32" t="s">
        <v>17</v>
      </c>
      <c r="O4690" s="32" t="s">
        <v>18</v>
      </c>
      <c r="P4690" s="32">
        <v>1</v>
      </c>
      <c r="Q4690" s="32"/>
    </row>
    <row r="4691" spans="1:17" x14ac:dyDescent="0.25">
      <c r="A4691" s="57">
        <v>42269.36450196759</v>
      </c>
      <c r="B4691" s="32" t="s">
        <v>70</v>
      </c>
      <c r="C4691" s="32" t="s">
        <v>846</v>
      </c>
      <c r="D4691" s="32" t="s">
        <v>847</v>
      </c>
      <c r="E4691" s="32" t="s">
        <v>2346</v>
      </c>
      <c r="F4691" s="32" t="s">
        <v>9503</v>
      </c>
      <c r="G4691" s="32" t="s">
        <v>2350</v>
      </c>
      <c r="H4691" s="32" t="s">
        <v>2351</v>
      </c>
      <c r="I4691" s="32" t="s">
        <v>1879</v>
      </c>
      <c r="J4691" s="35">
        <v>0</v>
      </c>
      <c r="K4691" s="35">
        <v>0</v>
      </c>
      <c r="L4691" s="35">
        <v>0</v>
      </c>
      <c r="M4691" s="35">
        <v>0</v>
      </c>
      <c r="N4691" s="32" t="s">
        <v>17</v>
      </c>
      <c r="O4691" s="32" t="s">
        <v>18</v>
      </c>
      <c r="P4691" s="32">
        <v>1</v>
      </c>
      <c r="Q4691" s="32"/>
    </row>
    <row r="4692" spans="1:17" x14ac:dyDescent="0.25">
      <c r="A4692" s="57">
        <v>42269.36450196759</v>
      </c>
      <c r="B4692" s="32" t="s">
        <v>70</v>
      </c>
      <c r="C4692" s="32" t="s">
        <v>846</v>
      </c>
      <c r="D4692" s="32" t="s">
        <v>847</v>
      </c>
      <c r="E4692" s="32" t="s">
        <v>2346</v>
      </c>
      <c r="F4692" s="32" t="s">
        <v>9503</v>
      </c>
      <c r="G4692" s="32" t="s">
        <v>2352</v>
      </c>
      <c r="H4692" s="32" t="s">
        <v>2353</v>
      </c>
      <c r="I4692" s="32" t="s">
        <v>1879</v>
      </c>
      <c r="J4692" s="35">
        <v>0</v>
      </c>
      <c r="K4692" s="35">
        <v>0</v>
      </c>
      <c r="L4692" s="35">
        <v>0</v>
      </c>
      <c r="M4692" s="35">
        <v>0</v>
      </c>
      <c r="N4692" s="32" t="s">
        <v>17</v>
      </c>
      <c r="O4692" s="32" t="s">
        <v>18</v>
      </c>
      <c r="P4692" s="32">
        <v>1</v>
      </c>
      <c r="Q4692" s="32"/>
    </row>
    <row r="4693" spans="1:17" x14ac:dyDescent="0.25">
      <c r="A4693" s="57">
        <v>42269.36450196759</v>
      </c>
      <c r="B4693" s="32" t="s">
        <v>70</v>
      </c>
      <c r="C4693" s="32" t="s">
        <v>846</v>
      </c>
      <c r="D4693" s="32" t="s">
        <v>847</v>
      </c>
      <c r="E4693" s="32" t="s">
        <v>2346</v>
      </c>
      <c r="F4693" s="32" t="s">
        <v>9503</v>
      </c>
      <c r="G4693" s="32" t="s">
        <v>2352</v>
      </c>
      <c r="H4693" s="32" t="s">
        <v>5209</v>
      </c>
      <c r="I4693" s="32" t="s">
        <v>1879</v>
      </c>
      <c r="J4693" s="35">
        <v>0</v>
      </c>
      <c r="K4693" s="35">
        <v>0</v>
      </c>
      <c r="L4693" s="35">
        <v>0</v>
      </c>
      <c r="M4693" s="35">
        <v>0</v>
      </c>
      <c r="N4693" s="32" t="s">
        <v>17</v>
      </c>
      <c r="O4693" s="32" t="s">
        <v>18</v>
      </c>
      <c r="P4693" s="32">
        <v>1</v>
      </c>
      <c r="Q4693" s="32"/>
    </row>
    <row r="4694" spans="1:17" x14ac:dyDescent="0.25">
      <c r="A4694" s="57">
        <v>42269.36450196759</v>
      </c>
      <c r="B4694" s="32" t="s">
        <v>70</v>
      </c>
      <c r="C4694" s="32" t="s">
        <v>846</v>
      </c>
      <c r="D4694" s="32" t="s">
        <v>847</v>
      </c>
      <c r="E4694" s="32" t="s">
        <v>2346</v>
      </c>
      <c r="F4694" s="32" t="s">
        <v>9503</v>
      </c>
      <c r="G4694" s="32" t="s">
        <v>2354</v>
      </c>
      <c r="H4694" s="32" t="s">
        <v>2355</v>
      </c>
      <c r="I4694" s="32" t="s">
        <v>1879</v>
      </c>
      <c r="J4694" s="35">
        <v>0</v>
      </c>
      <c r="K4694" s="35">
        <v>0</v>
      </c>
      <c r="L4694" s="35">
        <v>0</v>
      </c>
      <c r="M4694" s="35">
        <v>0</v>
      </c>
      <c r="N4694" s="32" t="s">
        <v>17</v>
      </c>
      <c r="O4694" s="32" t="s">
        <v>18</v>
      </c>
      <c r="P4694" s="32">
        <v>1</v>
      </c>
      <c r="Q4694" s="32"/>
    </row>
    <row r="4695" spans="1:17" x14ac:dyDescent="0.25">
      <c r="A4695" s="57">
        <v>42269.36450196759</v>
      </c>
      <c r="B4695" s="32" t="s">
        <v>70</v>
      </c>
      <c r="C4695" s="32" t="s">
        <v>846</v>
      </c>
      <c r="D4695" s="32" t="s">
        <v>847</v>
      </c>
      <c r="E4695" s="32" t="s">
        <v>2346</v>
      </c>
      <c r="F4695" s="32" t="s">
        <v>9503</v>
      </c>
      <c r="G4695" s="32" t="s">
        <v>2354</v>
      </c>
      <c r="H4695" s="32" t="s">
        <v>2356</v>
      </c>
      <c r="I4695" s="32" t="s">
        <v>1879</v>
      </c>
      <c r="J4695" s="35">
        <v>0</v>
      </c>
      <c r="K4695" s="35">
        <v>0</v>
      </c>
      <c r="L4695" s="35">
        <v>0</v>
      </c>
      <c r="M4695" s="35">
        <v>0</v>
      </c>
      <c r="N4695" s="32" t="s">
        <v>17</v>
      </c>
      <c r="O4695" s="32" t="s">
        <v>18</v>
      </c>
      <c r="P4695" s="32">
        <v>1</v>
      </c>
      <c r="Q4695" s="32"/>
    </row>
    <row r="4696" spans="1:17" x14ac:dyDescent="0.25">
      <c r="A4696" s="57">
        <v>42269.36450196759</v>
      </c>
      <c r="B4696" s="32" t="s">
        <v>70</v>
      </c>
      <c r="C4696" s="32" t="s">
        <v>846</v>
      </c>
      <c r="D4696" s="32" t="s">
        <v>847</v>
      </c>
      <c r="E4696" s="32" t="s">
        <v>2346</v>
      </c>
      <c r="F4696" s="32" t="s">
        <v>9503</v>
      </c>
      <c r="G4696" s="32" t="s">
        <v>2354</v>
      </c>
      <c r="H4696" s="32" t="s">
        <v>2357</v>
      </c>
      <c r="I4696" s="32" t="s">
        <v>1879</v>
      </c>
      <c r="J4696" s="35">
        <v>0</v>
      </c>
      <c r="K4696" s="35">
        <v>0</v>
      </c>
      <c r="L4696" s="35">
        <v>0</v>
      </c>
      <c r="M4696" s="35">
        <v>0</v>
      </c>
      <c r="N4696" s="32" t="s">
        <v>17</v>
      </c>
      <c r="O4696" s="32" t="s">
        <v>18</v>
      </c>
      <c r="P4696" s="32">
        <v>1</v>
      </c>
      <c r="Q4696" s="32"/>
    </row>
    <row r="4697" spans="1:17" x14ac:dyDescent="0.25">
      <c r="A4697" s="57">
        <v>42269.36450196759</v>
      </c>
      <c r="B4697" s="32" t="s">
        <v>70</v>
      </c>
      <c r="C4697" s="32" t="s">
        <v>846</v>
      </c>
      <c r="D4697" s="32" t="s">
        <v>847</v>
      </c>
      <c r="E4697" s="32" t="s">
        <v>2346</v>
      </c>
      <c r="F4697" s="32" t="s">
        <v>9503</v>
      </c>
      <c r="G4697" s="32" t="s">
        <v>2533</v>
      </c>
      <c r="H4697" s="32" t="s">
        <v>2534</v>
      </c>
      <c r="I4697" s="32" t="s">
        <v>1879</v>
      </c>
      <c r="J4697" s="35">
        <v>0</v>
      </c>
      <c r="K4697" s="35">
        <v>0</v>
      </c>
      <c r="L4697" s="35">
        <v>0</v>
      </c>
      <c r="M4697" s="35">
        <v>0</v>
      </c>
      <c r="N4697" s="32" t="s">
        <v>17</v>
      </c>
      <c r="O4697" s="32" t="s">
        <v>18</v>
      </c>
      <c r="P4697" s="32">
        <v>1</v>
      </c>
      <c r="Q4697" s="32"/>
    </row>
    <row r="4698" spans="1:17" x14ac:dyDescent="0.25">
      <c r="A4698" s="57">
        <v>42269.36450196759</v>
      </c>
      <c r="B4698" s="32" t="s">
        <v>70</v>
      </c>
      <c r="C4698" s="32" t="s">
        <v>846</v>
      </c>
      <c r="D4698" s="32" t="s">
        <v>847</v>
      </c>
      <c r="E4698" s="32" t="s">
        <v>2346</v>
      </c>
      <c r="F4698" s="32" t="s">
        <v>9503</v>
      </c>
      <c r="G4698" s="32" t="s">
        <v>2358</v>
      </c>
      <c r="H4698" s="32" t="s">
        <v>2359</v>
      </c>
      <c r="I4698" s="32" t="s">
        <v>1879</v>
      </c>
      <c r="J4698" s="35">
        <v>0</v>
      </c>
      <c r="K4698" s="35">
        <v>0</v>
      </c>
      <c r="L4698" s="35">
        <v>0</v>
      </c>
      <c r="M4698" s="35">
        <v>0</v>
      </c>
      <c r="N4698" s="32" t="s">
        <v>17</v>
      </c>
      <c r="O4698" s="32" t="s">
        <v>18</v>
      </c>
      <c r="P4698" s="32">
        <v>1</v>
      </c>
      <c r="Q4698" s="32"/>
    </row>
    <row r="4699" spans="1:17" x14ac:dyDescent="0.25">
      <c r="A4699" s="57">
        <v>42269.36450196759</v>
      </c>
      <c r="B4699" s="32" t="s">
        <v>70</v>
      </c>
      <c r="C4699" s="32" t="s">
        <v>846</v>
      </c>
      <c r="D4699" s="32" t="s">
        <v>847</v>
      </c>
      <c r="E4699" s="32" t="s">
        <v>2346</v>
      </c>
      <c r="F4699" s="32" t="s">
        <v>9503</v>
      </c>
      <c r="G4699" s="32" t="s">
        <v>2358</v>
      </c>
      <c r="H4699" s="32" t="s">
        <v>2535</v>
      </c>
      <c r="I4699" s="32" t="s">
        <v>1879</v>
      </c>
      <c r="J4699" s="35">
        <v>0</v>
      </c>
      <c r="K4699" s="35">
        <v>0</v>
      </c>
      <c r="L4699" s="35">
        <v>0</v>
      </c>
      <c r="M4699" s="35">
        <v>0</v>
      </c>
      <c r="N4699" s="32" t="s">
        <v>17</v>
      </c>
      <c r="O4699" s="32" t="s">
        <v>18</v>
      </c>
      <c r="P4699" s="32">
        <v>1</v>
      </c>
      <c r="Q4699" s="32"/>
    </row>
    <row r="4700" spans="1:17" x14ac:dyDescent="0.25">
      <c r="A4700" s="57">
        <v>42269.36450196759</v>
      </c>
      <c r="B4700" s="32" t="s">
        <v>70</v>
      </c>
      <c r="C4700" s="32" t="s">
        <v>846</v>
      </c>
      <c r="D4700" s="32" t="s">
        <v>847</v>
      </c>
      <c r="E4700" s="32" t="s">
        <v>2346</v>
      </c>
      <c r="F4700" s="32" t="s">
        <v>9503</v>
      </c>
      <c r="G4700" s="32" t="s">
        <v>2360</v>
      </c>
      <c r="H4700" s="32" t="s">
        <v>2361</v>
      </c>
      <c r="I4700" s="32" t="s">
        <v>1879</v>
      </c>
      <c r="J4700" s="35">
        <v>0</v>
      </c>
      <c r="K4700" s="35">
        <v>0</v>
      </c>
      <c r="L4700" s="35">
        <v>0</v>
      </c>
      <c r="M4700" s="35">
        <v>0</v>
      </c>
      <c r="N4700" s="32" t="s">
        <v>17</v>
      </c>
      <c r="O4700" s="32" t="s">
        <v>18</v>
      </c>
      <c r="P4700" s="32">
        <v>1</v>
      </c>
      <c r="Q4700" s="32"/>
    </row>
    <row r="4701" spans="1:17" x14ac:dyDescent="0.25">
      <c r="A4701" s="57">
        <v>42269.36450196759</v>
      </c>
      <c r="B4701" s="32" t="s">
        <v>70</v>
      </c>
      <c r="C4701" s="32" t="s">
        <v>846</v>
      </c>
      <c r="D4701" s="32" t="s">
        <v>847</v>
      </c>
      <c r="E4701" s="32" t="s">
        <v>2346</v>
      </c>
      <c r="F4701" s="32" t="s">
        <v>9503</v>
      </c>
      <c r="G4701" s="32" t="s">
        <v>28</v>
      </c>
      <c r="H4701" s="32" t="s">
        <v>4431</v>
      </c>
      <c r="I4701" s="32" t="s">
        <v>1879</v>
      </c>
      <c r="J4701" s="35">
        <v>0</v>
      </c>
      <c r="K4701" s="35">
        <v>0</v>
      </c>
      <c r="L4701" s="35">
        <v>0</v>
      </c>
      <c r="M4701" s="35">
        <v>0</v>
      </c>
      <c r="N4701" s="32" t="s">
        <v>17</v>
      </c>
      <c r="O4701" s="32" t="s">
        <v>18</v>
      </c>
      <c r="P4701" s="32">
        <v>1</v>
      </c>
      <c r="Q4701" s="32"/>
    </row>
    <row r="4702" spans="1:17" x14ac:dyDescent="0.25">
      <c r="A4702" s="57">
        <v>42269.36450196759</v>
      </c>
      <c r="B4702" s="32" t="s">
        <v>70</v>
      </c>
      <c r="C4702" s="32" t="s">
        <v>846</v>
      </c>
      <c r="D4702" s="32" t="s">
        <v>847</v>
      </c>
      <c r="E4702" s="32" t="s">
        <v>2362</v>
      </c>
      <c r="F4702" s="32" t="s">
        <v>9503</v>
      </c>
      <c r="G4702" s="32" t="s">
        <v>15</v>
      </c>
      <c r="H4702" s="32" t="s">
        <v>16</v>
      </c>
      <c r="I4702" s="32" t="s">
        <v>260</v>
      </c>
      <c r="J4702" s="35">
        <v>301</v>
      </c>
      <c r="K4702" s="35">
        <v>0</v>
      </c>
      <c r="L4702" s="35">
        <v>0</v>
      </c>
      <c r="M4702" s="35">
        <v>0</v>
      </c>
      <c r="N4702" s="32" t="s">
        <v>17</v>
      </c>
      <c r="O4702" s="32" t="s">
        <v>18</v>
      </c>
      <c r="P4702" s="32">
        <v>1</v>
      </c>
      <c r="Q4702" s="32"/>
    </row>
    <row r="4703" spans="1:17" x14ac:dyDescent="0.25">
      <c r="A4703" s="57">
        <v>42269.36450196759</v>
      </c>
      <c r="B4703" s="32" t="s">
        <v>70</v>
      </c>
      <c r="C4703" s="32" t="s">
        <v>846</v>
      </c>
      <c r="D4703" s="32" t="s">
        <v>847</v>
      </c>
      <c r="E4703" s="32" t="s">
        <v>2362</v>
      </c>
      <c r="F4703" s="32" t="s">
        <v>9503</v>
      </c>
      <c r="G4703" s="32" t="s">
        <v>2363</v>
      </c>
      <c r="H4703" s="32" t="s">
        <v>2364</v>
      </c>
      <c r="I4703" s="32" t="s">
        <v>260</v>
      </c>
      <c r="J4703" s="35">
        <v>0</v>
      </c>
      <c r="K4703" s="35">
        <v>0</v>
      </c>
      <c r="L4703" s="35">
        <v>0</v>
      </c>
      <c r="M4703" s="35">
        <v>0</v>
      </c>
      <c r="N4703" s="32" t="s">
        <v>17</v>
      </c>
      <c r="O4703" s="32" t="s">
        <v>18</v>
      </c>
      <c r="P4703" s="32">
        <v>1</v>
      </c>
      <c r="Q4703" s="32"/>
    </row>
    <row r="4704" spans="1:17" x14ac:dyDescent="0.25">
      <c r="A4704" s="57">
        <v>42269.36450196759</v>
      </c>
      <c r="B4704" s="32" t="s">
        <v>70</v>
      </c>
      <c r="C4704" s="32" t="s">
        <v>846</v>
      </c>
      <c r="D4704" s="32" t="s">
        <v>847</v>
      </c>
      <c r="E4704" s="32" t="s">
        <v>2362</v>
      </c>
      <c r="F4704" s="32" t="s">
        <v>9503</v>
      </c>
      <c r="G4704" s="32" t="s">
        <v>2363</v>
      </c>
      <c r="H4704" s="32" t="s">
        <v>2365</v>
      </c>
      <c r="I4704" s="32" t="s">
        <v>260</v>
      </c>
      <c r="J4704" s="35">
        <v>0</v>
      </c>
      <c r="K4704" s="35">
        <v>0</v>
      </c>
      <c r="L4704" s="35">
        <v>0</v>
      </c>
      <c r="M4704" s="35">
        <v>0</v>
      </c>
      <c r="N4704" s="32" t="s">
        <v>17</v>
      </c>
      <c r="O4704" s="32" t="s">
        <v>18</v>
      </c>
      <c r="P4704" s="32">
        <v>1</v>
      </c>
      <c r="Q4704" s="32"/>
    </row>
    <row r="4705" spans="1:17" x14ac:dyDescent="0.25">
      <c r="A4705" s="57">
        <v>42269.36450196759</v>
      </c>
      <c r="B4705" s="32" t="s">
        <v>70</v>
      </c>
      <c r="C4705" s="32" t="s">
        <v>846</v>
      </c>
      <c r="D4705" s="32" t="s">
        <v>847</v>
      </c>
      <c r="E4705" s="32" t="s">
        <v>2362</v>
      </c>
      <c r="F4705" s="32" t="s">
        <v>9503</v>
      </c>
      <c r="G4705" s="32" t="s">
        <v>2363</v>
      </c>
      <c r="H4705" s="32" t="s">
        <v>2366</v>
      </c>
      <c r="I4705" s="32" t="s">
        <v>260</v>
      </c>
      <c r="J4705" s="35">
        <v>0</v>
      </c>
      <c r="K4705" s="35">
        <v>0</v>
      </c>
      <c r="L4705" s="35">
        <v>0</v>
      </c>
      <c r="M4705" s="35">
        <v>0</v>
      </c>
      <c r="N4705" s="32" t="s">
        <v>17</v>
      </c>
      <c r="O4705" s="32" t="s">
        <v>18</v>
      </c>
      <c r="P4705" s="32">
        <v>1</v>
      </c>
      <c r="Q4705" s="32"/>
    </row>
    <row r="4706" spans="1:17" x14ac:dyDescent="0.25">
      <c r="A4706" s="57">
        <v>42269.36450196759</v>
      </c>
      <c r="B4706" s="32" t="s">
        <v>70</v>
      </c>
      <c r="C4706" s="32" t="s">
        <v>846</v>
      </c>
      <c r="D4706" s="32" t="s">
        <v>847</v>
      </c>
      <c r="E4706" s="32" t="s">
        <v>2362</v>
      </c>
      <c r="F4706" s="32" t="s">
        <v>9503</v>
      </c>
      <c r="G4706" s="32" t="s">
        <v>2367</v>
      </c>
      <c r="H4706" s="32" t="s">
        <v>2368</v>
      </c>
      <c r="I4706" s="32" t="s">
        <v>260</v>
      </c>
      <c r="J4706" s="35">
        <v>0</v>
      </c>
      <c r="K4706" s="35">
        <v>0</v>
      </c>
      <c r="L4706" s="35">
        <v>0</v>
      </c>
      <c r="M4706" s="35">
        <v>0</v>
      </c>
      <c r="N4706" s="32" t="s">
        <v>17</v>
      </c>
      <c r="O4706" s="32" t="s">
        <v>18</v>
      </c>
      <c r="P4706" s="32">
        <v>1</v>
      </c>
      <c r="Q4706" s="32"/>
    </row>
    <row r="4707" spans="1:17" x14ac:dyDescent="0.25">
      <c r="A4707" s="57">
        <v>42269.36450196759</v>
      </c>
      <c r="B4707" s="32" t="s">
        <v>70</v>
      </c>
      <c r="C4707" s="32" t="s">
        <v>846</v>
      </c>
      <c r="D4707" s="32" t="s">
        <v>847</v>
      </c>
      <c r="E4707" s="32" t="s">
        <v>2362</v>
      </c>
      <c r="F4707" s="32" t="s">
        <v>9503</v>
      </c>
      <c r="G4707" s="32" t="s">
        <v>2367</v>
      </c>
      <c r="H4707" s="32" t="s">
        <v>2369</v>
      </c>
      <c r="I4707" s="32" t="s">
        <v>260</v>
      </c>
      <c r="J4707" s="35">
        <v>0</v>
      </c>
      <c r="K4707" s="35">
        <v>0</v>
      </c>
      <c r="L4707" s="35">
        <v>0</v>
      </c>
      <c r="M4707" s="35">
        <v>0</v>
      </c>
      <c r="N4707" s="32" t="s">
        <v>17</v>
      </c>
      <c r="O4707" s="32" t="s">
        <v>18</v>
      </c>
      <c r="P4707" s="32">
        <v>1</v>
      </c>
      <c r="Q4707" s="32"/>
    </row>
    <row r="4708" spans="1:17" x14ac:dyDescent="0.25">
      <c r="A4708" s="57">
        <v>42269.366087303242</v>
      </c>
      <c r="B4708" s="32" t="s">
        <v>290</v>
      </c>
      <c r="C4708" s="32" t="s">
        <v>350</v>
      </c>
      <c r="D4708" s="32" t="s">
        <v>349</v>
      </c>
      <c r="E4708" s="32" t="s">
        <v>9504</v>
      </c>
      <c r="F4708" s="32" t="s">
        <v>9505</v>
      </c>
      <c r="G4708" s="32" t="s">
        <v>15</v>
      </c>
      <c r="H4708" s="32" t="s">
        <v>16</v>
      </c>
      <c r="I4708" s="32" t="s">
        <v>265</v>
      </c>
      <c r="J4708" s="35">
        <v>17487.5</v>
      </c>
      <c r="K4708" s="35">
        <v>0</v>
      </c>
      <c r="L4708" s="35">
        <v>0</v>
      </c>
      <c r="M4708" s="35">
        <v>0</v>
      </c>
      <c r="N4708" s="32" t="s">
        <v>17</v>
      </c>
      <c r="O4708" s="32" t="s">
        <v>18</v>
      </c>
      <c r="P4708" s="32">
        <v>1</v>
      </c>
      <c r="Q4708" s="32" t="s">
        <v>9506</v>
      </c>
    </row>
    <row r="4709" spans="1:17" x14ac:dyDescent="0.25">
      <c r="A4709" s="57">
        <v>42269.366087303242</v>
      </c>
      <c r="B4709" s="32" t="s">
        <v>290</v>
      </c>
      <c r="C4709" s="32" t="s">
        <v>350</v>
      </c>
      <c r="D4709" s="32" t="s">
        <v>349</v>
      </c>
      <c r="E4709" s="32" t="s">
        <v>9504</v>
      </c>
      <c r="F4709" s="32" t="s">
        <v>9505</v>
      </c>
      <c r="G4709" s="32" t="s">
        <v>4773</v>
      </c>
      <c r="H4709" s="32" t="s">
        <v>9507</v>
      </c>
      <c r="I4709" s="32" t="s">
        <v>265</v>
      </c>
      <c r="J4709" s="35">
        <v>0</v>
      </c>
      <c r="K4709" s="35">
        <v>0</v>
      </c>
      <c r="L4709" s="35">
        <v>0</v>
      </c>
      <c r="M4709" s="35">
        <v>0</v>
      </c>
      <c r="N4709" s="32" t="s">
        <v>17</v>
      </c>
      <c r="O4709" s="32" t="s">
        <v>18</v>
      </c>
      <c r="P4709" s="32">
        <v>1</v>
      </c>
      <c r="Q4709" s="32" t="s">
        <v>9506</v>
      </c>
    </row>
    <row r="4710" spans="1:17" x14ac:dyDescent="0.25">
      <c r="A4710" s="57">
        <v>42269.366087303242</v>
      </c>
      <c r="B4710" s="32" t="s">
        <v>290</v>
      </c>
      <c r="C4710" s="32" t="s">
        <v>350</v>
      </c>
      <c r="D4710" s="32" t="s">
        <v>349</v>
      </c>
      <c r="E4710" s="32" t="s">
        <v>9504</v>
      </c>
      <c r="F4710" s="32" t="s">
        <v>9505</v>
      </c>
      <c r="G4710" s="32" t="s">
        <v>4773</v>
      </c>
      <c r="H4710" s="32" t="s">
        <v>9508</v>
      </c>
      <c r="I4710" s="32" t="s">
        <v>265</v>
      </c>
      <c r="J4710" s="35">
        <v>0</v>
      </c>
      <c r="K4710" s="35">
        <v>0</v>
      </c>
      <c r="L4710" s="35">
        <v>0</v>
      </c>
      <c r="M4710" s="35">
        <v>0</v>
      </c>
      <c r="N4710" s="32" t="s">
        <v>17</v>
      </c>
      <c r="O4710" s="32" t="s">
        <v>18</v>
      </c>
      <c r="P4710" s="32">
        <v>1</v>
      </c>
      <c r="Q4710" s="32" t="s">
        <v>9506</v>
      </c>
    </row>
    <row r="4711" spans="1:17" x14ac:dyDescent="0.25">
      <c r="A4711" s="57">
        <v>42269.366087303242</v>
      </c>
      <c r="B4711" s="32" t="s">
        <v>290</v>
      </c>
      <c r="C4711" s="32" t="s">
        <v>350</v>
      </c>
      <c r="D4711" s="32" t="s">
        <v>349</v>
      </c>
      <c r="E4711" s="32" t="s">
        <v>9504</v>
      </c>
      <c r="F4711" s="32" t="s">
        <v>9505</v>
      </c>
      <c r="G4711" s="32" t="s">
        <v>9509</v>
      </c>
      <c r="H4711" s="32" t="s">
        <v>9510</v>
      </c>
      <c r="I4711" s="32" t="s">
        <v>265</v>
      </c>
      <c r="J4711" s="35">
        <v>0</v>
      </c>
      <c r="K4711" s="35">
        <v>0</v>
      </c>
      <c r="L4711" s="35">
        <v>0</v>
      </c>
      <c r="M4711" s="35">
        <v>0</v>
      </c>
      <c r="N4711" s="32" t="s">
        <v>17</v>
      </c>
      <c r="O4711" s="32" t="s">
        <v>18</v>
      </c>
      <c r="P4711" s="32">
        <v>1</v>
      </c>
      <c r="Q4711" s="32" t="s">
        <v>9506</v>
      </c>
    </row>
    <row r="4712" spans="1:17" x14ac:dyDescent="0.25">
      <c r="A4712" s="57">
        <v>42269.366087303242</v>
      </c>
      <c r="B4712" s="32" t="s">
        <v>290</v>
      </c>
      <c r="C4712" s="32" t="s">
        <v>350</v>
      </c>
      <c r="D4712" s="32" t="s">
        <v>349</v>
      </c>
      <c r="E4712" s="32" t="s">
        <v>9504</v>
      </c>
      <c r="F4712" s="32" t="s">
        <v>9505</v>
      </c>
      <c r="G4712" s="32" t="s">
        <v>9509</v>
      </c>
      <c r="H4712" s="32" t="s">
        <v>9511</v>
      </c>
      <c r="I4712" s="32" t="s">
        <v>265</v>
      </c>
      <c r="J4712" s="35">
        <v>0</v>
      </c>
      <c r="K4712" s="35">
        <v>0</v>
      </c>
      <c r="L4712" s="35">
        <v>0</v>
      </c>
      <c r="M4712" s="35">
        <v>0</v>
      </c>
      <c r="N4712" s="32" t="s">
        <v>17</v>
      </c>
      <c r="O4712" s="32" t="s">
        <v>18</v>
      </c>
      <c r="P4712" s="32">
        <v>1</v>
      </c>
      <c r="Q4712" s="32" t="s">
        <v>9506</v>
      </c>
    </row>
    <row r="4713" spans="1:17" x14ac:dyDescent="0.25">
      <c r="A4713" s="57">
        <v>42269.366087303242</v>
      </c>
      <c r="B4713" s="32" t="s">
        <v>290</v>
      </c>
      <c r="C4713" s="32" t="s">
        <v>350</v>
      </c>
      <c r="D4713" s="32" t="s">
        <v>349</v>
      </c>
      <c r="E4713" s="32" t="s">
        <v>9504</v>
      </c>
      <c r="F4713" s="32" t="s">
        <v>9505</v>
      </c>
      <c r="G4713" s="32" t="s">
        <v>9509</v>
      </c>
      <c r="H4713" s="32" t="s">
        <v>9512</v>
      </c>
      <c r="I4713" s="32" t="s">
        <v>265</v>
      </c>
      <c r="J4713" s="35">
        <v>0</v>
      </c>
      <c r="K4713" s="35">
        <v>0</v>
      </c>
      <c r="L4713" s="35">
        <v>0</v>
      </c>
      <c r="M4713" s="35">
        <v>0</v>
      </c>
      <c r="N4713" s="32" t="s">
        <v>17</v>
      </c>
      <c r="O4713" s="32" t="s">
        <v>18</v>
      </c>
      <c r="P4713" s="32">
        <v>1</v>
      </c>
      <c r="Q4713" s="32" t="s">
        <v>9506</v>
      </c>
    </row>
    <row r="4714" spans="1:17" x14ac:dyDescent="0.25">
      <c r="A4714" s="57">
        <v>42269.366087303242</v>
      </c>
      <c r="B4714" s="32" t="s">
        <v>290</v>
      </c>
      <c r="C4714" s="32" t="s">
        <v>350</v>
      </c>
      <c r="D4714" s="32" t="s">
        <v>349</v>
      </c>
      <c r="E4714" s="32" t="s">
        <v>9504</v>
      </c>
      <c r="F4714" s="32" t="s">
        <v>9505</v>
      </c>
      <c r="G4714" s="32" t="s">
        <v>9509</v>
      </c>
      <c r="H4714" s="32" t="s">
        <v>9513</v>
      </c>
      <c r="I4714" s="32" t="s">
        <v>265</v>
      </c>
      <c r="J4714" s="35">
        <v>0</v>
      </c>
      <c r="K4714" s="35">
        <v>0</v>
      </c>
      <c r="L4714" s="35">
        <v>0</v>
      </c>
      <c r="M4714" s="35">
        <v>0</v>
      </c>
      <c r="N4714" s="32" t="s">
        <v>17</v>
      </c>
      <c r="O4714" s="32" t="s">
        <v>18</v>
      </c>
      <c r="P4714" s="32">
        <v>1</v>
      </c>
      <c r="Q4714" s="32" t="s">
        <v>9506</v>
      </c>
    </row>
    <row r="4715" spans="1:17" x14ac:dyDescent="0.25">
      <c r="A4715" s="57">
        <v>42269.367835219906</v>
      </c>
      <c r="B4715" s="32" t="s">
        <v>44</v>
      </c>
      <c r="C4715" s="32" t="s">
        <v>4429</v>
      </c>
      <c r="D4715" s="32" t="s">
        <v>4430</v>
      </c>
      <c r="E4715" s="32" t="s">
        <v>4516</v>
      </c>
      <c r="F4715" s="32" t="s">
        <v>9514</v>
      </c>
      <c r="G4715" s="32" t="s">
        <v>15</v>
      </c>
      <c r="H4715" s="32" t="s">
        <v>16</v>
      </c>
      <c r="I4715" s="32" t="s">
        <v>260</v>
      </c>
      <c r="J4715" s="35">
        <v>2775</v>
      </c>
      <c r="K4715" s="35">
        <v>0</v>
      </c>
      <c r="L4715" s="35">
        <v>0</v>
      </c>
      <c r="M4715" s="35">
        <v>0</v>
      </c>
      <c r="N4715" s="32" t="s">
        <v>17</v>
      </c>
      <c r="O4715" s="32" t="s">
        <v>20</v>
      </c>
      <c r="P4715" s="32">
        <v>1</v>
      </c>
      <c r="Q4715" s="32" t="s">
        <v>4517</v>
      </c>
    </row>
    <row r="4716" spans="1:17" x14ac:dyDescent="0.25">
      <c r="A4716" s="57">
        <v>42269.367835219906</v>
      </c>
      <c r="B4716" s="32" t="s">
        <v>44</v>
      </c>
      <c r="C4716" s="32" t="s">
        <v>4429</v>
      </c>
      <c r="D4716" s="32" t="s">
        <v>4430</v>
      </c>
      <c r="E4716" s="32" t="s">
        <v>4516</v>
      </c>
      <c r="F4716" s="32" t="s">
        <v>9514</v>
      </c>
      <c r="G4716" s="32" t="s">
        <v>1074</v>
      </c>
      <c r="H4716" s="32" t="s">
        <v>4518</v>
      </c>
      <c r="I4716" s="32" t="s">
        <v>260</v>
      </c>
      <c r="J4716" s="35">
        <v>0</v>
      </c>
      <c r="K4716" s="35">
        <v>0</v>
      </c>
      <c r="L4716" s="35">
        <v>0</v>
      </c>
      <c r="M4716" s="35">
        <v>0</v>
      </c>
      <c r="N4716" s="32" t="s">
        <v>17</v>
      </c>
      <c r="O4716" s="32" t="s">
        <v>20</v>
      </c>
      <c r="P4716" s="32">
        <v>1</v>
      </c>
      <c r="Q4716" s="32" t="s">
        <v>4517</v>
      </c>
    </row>
    <row r="4717" spans="1:17" x14ac:dyDescent="0.25">
      <c r="A4717" s="57">
        <v>42269.367835219906</v>
      </c>
      <c r="B4717" s="32" t="s">
        <v>44</v>
      </c>
      <c r="C4717" s="32" t="s">
        <v>4429</v>
      </c>
      <c r="D4717" s="32" t="s">
        <v>4430</v>
      </c>
      <c r="E4717" s="32" t="s">
        <v>4516</v>
      </c>
      <c r="F4717" s="32" t="s">
        <v>9514</v>
      </c>
      <c r="G4717" s="32" t="s">
        <v>1074</v>
      </c>
      <c r="H4717" s="32" t="s">
        <v>4519</v>
      </c>
      <c r="I4717" s="32" t="s">
        <v>260</v>
      </c>
      <c r="J4717" s="35">
        <v>0</v>
      </c>
      <c r="K4717" s="35">
        <v>0</v>
      </c>
      <c r="L4717" s="35">
        <v>0</v>
      </c>
      <c r="M4717" s="35">
        <v>0</v>
      </c>
      <c r="N4717" s="32" t="s">
        <v>17</v>
      </c>
      <c r="O4717" s="32" t="s">
        <v>20</v>
      </c>
      <c r="P4717" s="32">
        <v>1</v>
      </c>
      <c r="Q4717" s="32" t="s">
        <v>4517</v>
      </c>
    </row>
    <row r="4718" spans="1:17" x14ac:dyDescent="0.25">
      <c r="A4718" s="57">
        <v>42269.367835219906</v>
      </c>
      <c r="B4718" s="32" t="s">
        <v>44</v>
      </c>
      <c r="C4718" s="32" t="s">
        <v>4429</v>
      </c>
      <c r="D4718" s="32" t="s">
        <v>4430</v>
      </c>
      <c r="E4718" s="32" t="s">
        <v>4516</v>
      </c>
      <c r="F4718" s="32" t="s">
        <v>9514</v>
      </c>
      <c r="G4718" s="32" t="s">
        <v>4520</v>
      </c>
      <c r="H4718" s="32" t="s">
        <v>4521</v>
      </c>
      <c r="I4718" s="32" t="s">
        <v>260</v>
      </c>
      <c r="J4718" s="35">
        <v>0</v>
      </c>
      <c r="K4718" s="35">
        <v>0</v>
      </c>
      <c r="L4718" s="35">
        <v>0</v>
      </c>
      <c r="M4718" s="35">
        <v>0</v>
      </c>
      <c r="N4718" s="32" t="s">
        <v>17</v>
      </c>
      <c r="O4718" s="32" t="s">
        <v>20</v>
      </c>
      <c r="P4718" s="32">
        <v>1</v>
      </c>
      <c r="Q4718" s="32" t="s">
        <v>4517</v>
      </c>
    </row>
    <row r="4719" spans="1:17" x14ac:dyDescent="0.25">
      <c r="A4719" s="57">
        <v>42269.367835219906</v>
      </c>
      <c r="B4719" s="32" t="s">
        <v>44</v>
      </c>
      <c r="C4719" s="32" t="s">
        <v>4429</v>
      </c>
      <c r="D4719" s="32" t="s">
        <v>4430</v>
      </c>
      <c r="E4719" s="32" t="s">
        <v>4516</v>
      </c>
      <c r="F4719" s="32" t="s">
        <v>9514</v>
      </c>
      <c r="G4719" s="32" t="s">
        <v>4520</v>
      </c>
      <c r="H4719" s="32" t="s">
        <v>4522</v>
      </c>
      <c r="I4719" s="32" t="s">
        <v>260</v>
      </c>
      <c r="J4719" s="35">
        <v>0</v>
      </c>
      <c r="K4719" s="35">
        <v>0</v>
      </c>
      <c r="L4719" s="35">
        <v>0</v>
      </c>
      <c r="M4719" s="35">
        <v>0</v>
      </c>
      <c r="N4719" s="32" t="s">
        <v>17</v>
      </c>
      <c r="O4719" s="32" t="s">
        <v>20</v>
      </c>
      <c r="P4719" s="32">
        <v>1</v>
      </c>
      <c r="Q4719" s="32" t="s">
        <v>4517</v>
      </c>
    </row>
    <row r="4720" spans="1:17" x14ac:dyDescent="0.25">
      <c r="A4720" s="57">
        <v>42269.367835219906</v>
      </c>
      <c r="B4720" s="32" t="s">
        <v>44</v>
      </c>
      <c r="C4720" s="32" t="s">
        <v>4429</v>
      </c>
      <c r="D4720" s="32" t="s">
        <v>4430</v>
      </c>
      <c r="E4720" s="32" t="s">
        <v>4516</v>
      </c>
      <c r="F4720" s="32" t="s">
        <v>9514</v>
      </c>
      <c r="G4720" s="32" t="s">
        <v>4520</v>
      </c>
      <c r="H4720" s="32" t="s">
        <v>4523</v>
      </c>
      <c r="I4720" s="32" t="s">
        <v>260</v>
      </c>
      <c r="J4720" s="35">
        <v>0</v>
      </c>
      <c r="K4720" s="35">
        <v>0</v>
      </c>
      <c r="L4720" s="35">
        <v>0</v>
      </c>
      <c r="M4720" s="35">
        <v>0</v>
      </c>
      <c r="N4720" s="32" t="s">
        <v>17</v>
      </c>
      <c r="O4720" s="32" t="s">
        <v>20</v>
      </c>
      <c r="P4720" s="32">
        <v>1</v>
      </c>
      <c r="Q4720" s="32" t="s">
        <v>4517</v>
      </c>
    </row>
    <row r="4721" spans="1:17" x14ac:dyDescent="0.25">
      <c r="A4721" s="57">
        <v>42269.367835219906</v>
      </c>
      <c r="B4721" s="32" t="s">
        <v>44</v>
      </c>
      <c r="C4721" s="32" t="s">
        <v>4429</v>
      </c>
      <c r="D4721" s="32" t="s">
        <v>4430</v>
      </c>
      <c r="E4721" s="32" t="s">
        <v>4516</v>
      </c>
      <c r="F4721" s="32" t="s">
        <v>9514</v>
      </c>
      <c r="G4721" s="32" t="s">
        <v>4520</v>
      </c>
      <c r="H4721" s="32" t="s">
        <v>4524</v>
      </c>
      <c r="I4721" s="32" t="s">
        <v>260</v>
      </c>
      <c r="J4721" s="35">
        <v>0</v>
      </c>
      <c r="K4721" s="35">
        <v>0</v>
      </c>
      <c r="L4721" s="35">
        <v>0</v>
      </c>
      <c r="M4721" s="35">
        <v>0</v>
      </c>
      <c r="N4721" s="32" t="s">
        <v>17</v>
      </c>
      <c r="O4721" s="32" t="s">
        <v>20</v>
      </c>
      <c r="P4721" s="32">
        <v>1</v>
      </c>
      <c r="Q4721" s="32" t="s">
        <v>4517</v>
      </c>
    </row>
    <row r="4722" spans="1:17" x14ac:dyDescent="0.25">
      <c r="A4722" s="57">
        <v>42269.367835219906</v>
      </c>
      <c r="B4722" s="32" t="s">
        <v>44</v>
      </c>
      <c r="C4722" s="32" t="s">
        <v>4429</v>
      </c>
      <c r="D4722" s="32" t="s">
        <v>4430</v>
      </c>
      <c r="E4722" s="32" t="s">
        <v>4516</v>
      </c>
      <c r="F4722" s="32" t="s">
        <v>9514</v>
      </c>
      <c r="G4722" s="32" t="s">
        <v>4520</v>
      </c>
      <c r="H4722" s="32" t="s">
        <v>4525</v>
      </c>
      <c r="I4722" s="32" t="s">
        <v>260</v>
      </c>
      <c r="J4722" s="35">
        <v>0</v>
      </c>
      <c r="K4722" s="35">
        <v>0</v>
      </c>
      <c r="L4722" s="35">
        <v>0</v>
      </c>
      <c r="M4722" s="35">
        <v>0</v>
      </c>
      <c r="N4722" s="32" t="s">
        <v>17</v>
      </c>
      <c r="O4722" s="32" t="s">
        <v>20</v>
      </c>
      <c r="P4722" s="32">
        <v>1</v>
      </c>
      <c r="Q4722" s="32" t="s">
        <v>4517</v>
      </c>
    </row>
    <row r="4723" spans="1:17" x14ac:dyDescent="0.25">
      <c r="A4723" s="57">
        <v>42269.367835219906</v>
      </c>
      <c r="B4723" s="32" t="s">
        <v>44</v>
      </c>
      <c r="C4723" s="32" t="s">
        <v>4429</v>
      </c>
      <c r="D4723" s="32" t="s">
        <v>4430</v>
      </c>
      <c r="E4723" s="32" t="s">
        <v>4516</v>
      </c>
      <c r="F4723" s="32" t="s">
        <v>9514</v>
      </c>
      <c r="G4723" s="32" t="s">
        <v>4520</v>
      </c>
      <c r="H4723" s="32" t="s">
        <v>4526</v>
      </c>
      <c r="I4723" s="32" t="s">
        <v>260</v>
      </c>
      <c r="J4723" s="35">
        <v>0</v>
      </c>
      <c r="K4723" s="35">
        <v>0</v>
      </c>
      <c r="L4723" s="35">
        <v>0</v>
      </c>
      <c r="M4723" s="35">
        <v>0</v>
      </c>
      <c r="N4723" s="32" t="s">
        <v>17</v>
      </c>
      <c r="O4723" s="32" t="s">
        <v>20</v>
      </c>
      <c r="P4723" s="32">
        <v>1</v>
      </c>
      <c r="Q4723" s="32" t="s">
        <v>4517</v>
      </c>
    </row>
    <row r="4724" spans="1:17" x14ac:dyDescent="0.25">
      <c r="A4724" s="57">
        <v>42269.367835219906</v>
      </c>
      <c r="B4724" s="32" t="s">
        <v>44</v>
      </c>
      <c r="C4724" s="32" t="s">
        <v>4429</v>
      </c>
      <c r="D4724" s="32" t="s">
        <v>4430</v>
      </c>
      <c r="E4724" s="32" t="s">
        <v>4516</v>
      </c>
      <c r="F4724" s="32" t="s">
        <v>9514</v>
      </c>
      <c r="G4724" s="32" t="s">
        <v>4520</v>
      </c>
      <c r="H4724" s="32" t="s">
        <v>4527</v>
      </c>
      <c r="I4724" s="32" t="s">
        <v>260</v>
      </c>
      <c r="J4724" s="35">
        <v>0</v>
      </c>
      <c r="K4724" s="35">
        <v>0</v>
      </c>
      <c r="L4724" s="35">
        <v>0</v>
      </c>
      <c r="M4724" s="35">
        <v>0</v>
      </c>
      <c r="N4724" s="32" t="s">
        <v>17</v>
      </c>
      <c r="O4724" s="32" t="s">
        <v>20</v>
      </c>
      <c r="P4724" s="32">
        <v>1</v>
      </c>
      <c r="Q4724" s="32" t="s">
        <v>4517</v>
      </c>
    </row>
    <row r="4725" spans="1:17" x14ac:dyDescent="0.25">
      <c r="A4725" s="57">
        <v>42269.367835219906</v>
      </c>
      <c r="B4725" s="32" t="s">
        <v>44</v>
      </c>
      <c r="C4725" s="32" t="s">
        <v>4429</v>
      </c>
      <c r="D4725" s="32" t="s">
        <v>4430</v>
      </c>
      <c r="E4725" s="32" t="s">
        <v>4516</v>
      </c>
      <c r="F4725" s="32" t="s">
        <v>9514</v>
      </c>
      <c r="G4725" s="32" t="s">
        <v>4520</v>
      </c>
      <c r="H4725" s="32" t="s">
        <v>4528</v>
      </c>
      <c r="I4725" s="32" t="s">
        <v>260</v>
      </c>
      <c r="J4725" s="35">
        <v>0</v>
      </c>
      <c r="K4725" s="35">
        <v>0</v>
      </c>
      <c r="L4725" s="35">
        <v>0</v>
      </c>
      <c r="M4725" s="35">
        <v>0</v>
      </c>
      <c r="N4725" s="32" t="s">
        <v>17</v>
      </c>
      <c r="O4725" s="32" t="s">
        <v>20</v>
      </c>
      <c r="P4725" s="32">
        <v>1</v>
      </c>
      <c r="Q4725" s="32" t="s">
        <v>4517</v>
      </c>
    </row>
    <row r="4726" spans="1:17" x14ac:dyDescent="0.25">
      <c r="A4726" s="57">
        <v>42269.367835219906</v>
      </c>
      <c r="B4726" s="32" t="s">
        <v>44</v>
      </c>
      <c r="C4726" s="32" t="s">
        <v>4429</v>
      </c>
      <c r="D4726" s="32" t="s">
        <v>4430</v>
      </c>
      <c r="E4726" s="32" t="s">
        <v>4516</v>
      </c>
      <c r="F4726" s="32" t="s">
        <v>9514</v>
      </c>
      <c r="G4726" s="32" t="s">
        <v>4520</v>
      </c>
      <c r="H4726" s="32" t="s">
        <v>4529</v>
      </c>
      <c r="I4726" s="32" t="s">
        <v>260</v>
      </c>
      <c r="J4726" s="35">
        <v>0</v>
      </c>
      <c r="K4726" s="35">
        <v>0</v>
      </c>
      <c r="L4726" s="35">
        <v>0</v>
      </c>
      <c r="M4726" s="35">
        <v>0</v>
      </c>
      <c r="N4726" s="32" t="s">
        <v>17</v>
      </c>
      <c r="O4726" s="32" t="s">
        <v>20</v>
      </c>
      <c r="P4726" s="32">
        <v>1</v>
      </c>
      <c r="Q4726" s="32" t="s">
        <v>4517</v>
      </c>
    </row>
    <row r="4727" spans="1:17" x14ac:dyDescent="0.25">
      <c r="A4727" s="57">
        <v>42269.367835219906</v>
      </c>
      <c r="B4727" s="32" t="s">
        <v>44</v>
      </c>
      <c r="C4727" s="32" t="s">
        <v>4429</v>
      </c>
      <c r="D4727" s="32" t="s">
        <v>4430</v>
      </c>
      <c r="E4727" s="32" t="s">
        <v>4516</v>
      </c>
      <c r="F4727" s="32" t="s">
        <v>9514</v>
      </c>
      <c r="G4727" s="32" t="s">
        <v>4520</v>
      </c>
      <c r="H4727" s="32" t="s">
        <v>4530</v>
      </c>
      <c r="I4727" s="32" t="s">
        <v>260</v>
      </c>
      <c r="J4727" s="35">
        <v>0</v>
      </c>
      <c r="K4727" s="35">
        <v>0</v>
      </c>
      <c r="L4727" s="35">
        <v>0</v>
      </c>
      <c r="M4727" s="35">
        <v>0</v>
      </c>
      <c r="N4727" s="32" t="s">
        <v>17</v>
      </c>
      <c r="O4727" s="32" t="s">
        <v>20</v>
      </c>
      <c r="P4727" s="32">
        <v>1</v>
      </c>
      <c r="Q4727" s="32" t="s">
        <v>4517</v>
      </c>
    </row>
    <row r="4728" spans="1:17" x14ac:dyDescent="0.25">
      <c r="A4728" s="57">
        <v>42269.367835219906</v>
      </c>
      <c r="B4728" s="32" t="s">
        <v>44</v>
      </c>
      <c r="C4728" s="32" t="s">
        <v>4429</v>
      </c>
      <c r="D4728" s="32" t="s">
        <v>4430</v>
      </c>
      <c r="E4728" s="32" t="s">
        <v>4516</v>
      </c>
      <c r="F4728" s="32" t="s">
        <v>9514</v>
      </c>
      <c r="G4728" s="32" t="s">
        <v>4520</v>
      </c>
      <c r="H4728" s="32" t="s">
        <v>4531</v>
      </c>
      <c r="I4728" s="32" t="s">
        <v>260</v>
      </c>
      <c r="J4728" s="35">
        <v>0</v>
      </c>
      <c r="K4728" s="35">
        <v>0</v>
      </c>
      <c r="L4728" s="35">
        <v>0</v>
      </c>
      <c r="M4728" s="35">
        <v>0</v>
      </c>
      <c r="N4728" s="32" t="s">
        <v>17</v>
      </c>
      <c r="O4728" s="32" t="s">
        <v>20</v>
      </c>
      <c r="P4728" s="32">
        <v>1</v>
      </c>
      <c r="Q4728" s="32" t="s">
        <v>4517</v>
      </c>
    </row>
    <row r="4729" spans="1:17" x14ac:dyDescent="0.25">
      <c r="A4729" s="57">
        <v>42269.367835219906</v>
      </c>
      <c r="B4729" s="32" t="s">
        <v>44</v>
      </c>
      <c r="C4729" s="32" t="s">
        <v>4429</v>
      </c>
      <c r="D4729" s="32" t="s">
        <v>4430</v>
      </c>
      <c r="E4729" s="32" t="s">
        <v>4516</v>
      </c>
      <c r="F4729" s="32" t="s">
        <v>9514</v>
      </c>
      <c r="G4729" s="32" t="s">
        <v>4520</v>
      </c>
      <c r="H4729" s="32" t="s">
        <v>4532</v>
      </c>
      <c r="I4729" s="32" t="s">
        <v>260</v>
      </c>
      <c r="J4729" s="35">
        <v>0</v>
      </c>
      <c r="K4729" s="35">
        <v>0</v>
      </c>
      <c r="L4729" s="35">
        <v>0</v>
      </c>
      <c r="M4729" s="35">
        <v>0</v>
      </c>
      <c r="N4729" s="32" t="s">
        <v>17</v>
      </c>
      <c r="O4729" s="32" t="s">
        <v>20</v>
      </c>
      <c r="P4729" s="32">
        <v>1</v>
      </c>
      <c r="Q4729" s="32" t="s">
        <v>4517</v>
      </c>
    </row>
    <row r="4730" spans="1:17" x14ac:dyDescent="0.25">
      <c r="A4730" s="57">
        <v>42269.367835219906</v>
      </c>
      <c r="B4730" s="32" t="s">
        <v>44</v>
      </c>
      <c r="C4730" s="32" t="s">
        <v>4429</v>
      </c>
      <c r="D4730" s="32" t="s">
        <v>4430</v>
      </c>
      <c r="E4730" s="32" t="s">
        <v>4516</v>
      </c>
      <c r="F4730" s="32" t="s">
        <v>9514</v>
      </c>
      <c r="G4730" s="32" t="s">
        <v>4520</v>
      </c>
      <c r="H4730" s="32" t="s">
        <v>4533</v>
      </c>
      <c r="I4730" s="32" t="s">
        <v>260</v>
      </c>
      <c r="J4730" s="35">
        <v>0</v>
      </c>
      <c r="K4730" s="35">
        <v>0</v>
      </c>
      <c r="L4730" s="35">
        <v>0</v>
      </c>
      <c r="M4730" s="35">
        <v>0</v>
      </c>
      <c r="N4730" s="32" t="s">
        <v>17</v>
      </c>
      <c r="O4730" s="32" t="s">
        <v>20</v>
      </c>
      <c r="P4730" s="32">
        <v>1</v>
      </c>
      <c r="Q4730" s="32" t="s">
        <v>4517</v>
      </c>
    </row>
    <row r="4731" spans="1:17" x14ac:dyDescent="0.25">
      <c r="A4731" s="57">
        <v>42269.367835219906</v>
      </c>
      <c r="B4731" s="32" t="s">
        <v>44</v>
      </c>
      <c r="C4731" s="32" t="s">
        <v>4429</v>
      </c>
      <c r="D4731" s="32" t="s">
        <v>4430</v>
      </c>
      <c r="E4731" s="32" t="s">
        <v>4516</v>
      </c>
      <c r="F4731" s="32" t="s">
        <v>9514</v>
      </c>
      <c r="G4731" s="32" t="s">
        <v>4520</v>
      </c>
      <c r="H4731" s="32" t="s">
        <v>4534</v>
      </c>
      <c r="I4731" s="32" t="s">
        <v>260</v>
      </c>
      <c r="J4731" s="35">
        <v>0</v>
      </c>
      <c r="K4731" s="35">
        <v>0</v>
      </c>
      <c r="L4731" s="35">
        <v>0</v>
      </c>
      <c r="M4731" s="35">
        <v>0</v>
      </c>
      <c r="N4731" s="32" t="s">
        <v>17</v>
      </c>
      <c r="O4731" s="32" t="s">
        <v>20</v>
      </c>
      <c r="P4731" s="32">
        <v>1</v>
      </c>
      <c r="Q4731" s="32" t="s">
        <v>4517</v>
      </c>
    </row>
    <row r="4732" spans="1:17" x14ac:dyDescent="0.25">
      <c r="A4732" s="57">
        <v>42269.367835219906</v>
      </c>
      <c r="B4732" s="32" t="s">
        <v>44</v>
      </c>
      <c r="C4732" s="32" t="s">
        <v>4429</v>
      </c>
      <c r="D4732" s="32" t="s">
        <v>4430</v>
      </c>
      <c r="E4732" s="32" t="s">
        <v>4516</v>
      </c>
      <c r="F4732" s="32" t="s">
        <v>9514</v>
      </c>
      <c r="G4732" s="32" t="s">
        <v>2567</v>
      </c>
      <c r="H4732" s="32" t="s">
        <v>4535</v>
      </c>
      <c r="I4732" s="32" t="s">
        <v>260</v>
      </c>
      <c r="J4732" s="35">
        <v>0</v>
      </c>
      <c r="K4732" s="35">
        <v>0</v>
      </c>
      <c r="L4732" s="35">
        <v>0</v>
      </c>
      <c r="M4732" s="35">
        <v>0</v>
      </c>
      <c r="N4732" s="32" t="s">
        <v>17</v>
      </c>
      <c r="O4732" s="32" t="s">
        <v>20</v>
      </c>
      <c r="P4732" s="32">
        <v>1</v>
      </c>
      <c r="Q4732" s="32" t="s">
        <v>4517</v>
      </c>
    </row>
    <row r="4733" spans="1:17" x14ac:dyDescent="0.25">
      <c r="A4733" s="57">
        <v>42269.367835219906</v>
      </c>
      <c r="B4733" s="32" t="s">
        <v>44</v>
      </c>
      <c r="C4733" s="32" t="s">
        <v>4429</v>
      </c>
      <c r="D4733" s="32" t="s">
        <v>4430</v>
      </c>
      <c r="E4733" s="32" t="s">
        <v>4516</v>
      </c>
      <c r="F4733" s="32" t="s">
        <v>9514</v>
      </c>
      <c r="G4733" s="32" t="s">
        <v>4536</v>
      </c>
      <c r="H4733" s="32" t="s">
        <v>4537</v>
      </c>
      <c r="I4733" s="32" t="s">
        <v>260</v>
      </c>
      <c r="J4733" s="35">
        <v>0</v>
      </c>
      <c r="K4733" s="35">
        <v>0</v>
      </c>
      <c r="L4733" s="35">
        <v>0</v>
      </c>
      <c r="M4733" s="35">
        <v>0</v>
      </c>
      <c r="N4733" s="32" t="s">
        <v>17</v>
      </c>
      <c r="O4733" s="32" t="s">
        <v>20</v>
      </c>
      <c r="P4733" s="32">
        <v>1</v>
      </c>
      <c r="Q4733" s="32" t="s">
        <v>4517</v>
      </c>
    </row>
    <row r="4734" spans="1:17" x14ac:dyDescent="0.25">
      <c r="A4734" s="57">
        <v>42269.367835219906</v>
      </c>
      <c r="B4734" s="32" t="s">
        <v>44</v>
      </c>
      <c r="C4734" s="32" t="s">
        <v>4429</v>
      </c>
      <c r="D4734" s="32" t="s">
        <v>4430</v>
      </c>
      <c r="E4734" s="32" t="s">
        <v>4516</v>
      </c>
      <c r="F4734" s="32" t="s">
        <v>9514</v>
      </c>
      <c r="G4734" s="32" t="s">
        <v>4538</v>
      </c>
      <c r="H4734" s="32" t="s">
        <v>4539</v>
      </c>
      <c r="I4734" s="32" t="s">
        <v>260</v>
      </c>
      <c r="J4734" s="35">
        <v>0</v>
      </c>
      <c r="K4734" s="35">
        <v>0</v>
      </c>
      <c r="L4734" s="35">
        <v>0</v>
      </c>
      <c r="M4734" s="35">
        <v>0</v>
      </c>
      <c r="N4734" s="32" t="s">
        <v>17</v>
      </c>
      <c r="O4734" s="32" t="s">
        <v>20</v>
      </c>
      <c r="P4734" s="32">
        <v>1</v>
      </c>
      <c r="Q4734" s="32" t="s">
        <v>4517</v>
      </c>
    </row>
    <row r="4735" spans="1:17" x14ac:dyDescent="0.25">
      <c r="A4735" s="57">
        <v>42269.367835219906</v>
      </c>
      <c r="B4735" s="32" t="s">
        <v>44</v>
      </c>
      <c r="C4735" s="32" t="s">
        <v>4429</v>
      </c>
      <c r="D4735" s="32" t="s">
        <v>4430</v>
      </c>
      <c r="E4735" s="32" t="s">
        <v>4516</v>
      </c>
      <c r="F4735" s="32" t="s">
        <v>9514</v>
      </c>
      <c r="G4735" s="32" t="s">
        <v>4538</v>
      </c>
      <c r="H4735" s="32" t="s">
        <v>4540</v>
      </c>
      <c r="I4735" s="32" t="s">
        <v>260</v>
      </c>
      <c r="J4735" s="35">
        <v>0</v>
      </c>
      <c r="K4735" s="35">
        <v>0</v>
      </c>
      <c r="L4735" s="35">
        <v>0</v>
      </c>
      <c r="M4735" s="35">
        <v>0</v>
      </c>
      <c r="N4735" s="32" t="s">
        <v>17</v>
      </c>
      <c r="O4735" s="32" t="s">
        <v>20</v>
      </c>
      <c r="P4735" s="32">
        <v>1</v>
      </c>
      <c r="Q4735" s="32" t="s">
        <v>4517</v>
      </c>
    </row>
    <row r="4736" spans="1:17" x14ac:dyDescent="0.25">
      <c r="A4736" s="57">
        <v>42269.367835219906</v>
      </c>
      <c r="B4736" s="32" t="s">
        <v>44</v>
      </c>
      <c r="C4736" s="32" t="s">
        <v>4429</v>
      </c>
      <c r="D4736" s="32" t="s">
        <v>4430</v>
      </c>
      <c r="E4736" s="32" t="s">
        <v>4516</v>
      </c>
      <c r="F4736" s="32" t="s">
        <v>9514</v>
      </c>
      <c r="G4736" s="32" t="s">
        <v>4538</v>
      </c>
      <c r="H4736" s="32" t="s">
        <v>4541</v>
      </c>
      <c r="I4736" s="32" t="s">
        <v>260</v>
      </c>
      <c r="J4736" s="35">
        <v>0</v>
      </c>
      <c r="K4736" s="35">
        <v>0</v>
      </c>
      <c r="L4736" s="35">
        <v>0</v>
      </c>
      <c r="M4736" s="35">
        <v>0</v>
      </c>
      <c r="N4736" s="32" t="s">
        <v>17</v>
      </c>
      <c r="O4736" s="32" t="s">
        <v>20</v>
      </c>
      <c r="P4736" s="32">
        <v>1</v>
      </c>
      <c r="Q4736" s="32" t="s">
        <v>4517</v>
      </c>
    </row>
    <row r="4737" spans="1:17" x14ac:dyDescent="0.25">
      <c r="A4737" s="57">
        <v>42269.367835219906</v>
      </c>
      <c r="B4737" s="32" t="s">
        <v>44</v>
      </c>
      <c r="C4737" s="32" t="s">
        <v>4429</v>
      </c>
      <c r="D4737" s="32" t="s">
        <v>4430</v>
      </c>
      <c r="E4737" s="32" t="s">
        <v>4516</v>
      </c>
      <c r="F4737" s="32" t="s">
        <v>9514</v>
      </c>
      <c r="G4737" s="32" t="s">
        <v>4538</v>
      </c>
      <c r="H4737" s="32" t="s">
        <v>4542</v>
      </c>
      <c r="I4737" s="32" t="s">
        <v>260</v>
      </c>
      <c r="J4737" s="35">
        <v>0</v>
      </c>
      <c r="K4737" s="35">
        <v>0</v>
      </c>
      <c r="L4737" s="35">
        <v>0</v>
      </c>
      <c r="M4737" s="35">
        <v>0</v>
      </c>
      <c r="N4737" s="32" t="s">
        <v>17</v>
      </c>
      <c r="O4737" s="32" t="s">
        <v>20</v>
      </c>
      <c r="P4737" s="32">
        <v>1</v>
      </c>
      <c r="Q4737" s="32" t="s">
        <v>4517</v>
      </c>
    </row>
    <row r="4738" spans="1:17" x14ac:dyDescent="0.25">
      <c r="A4738" s="57">
        <v>42269.367835219906</v>
      </c>
      <c r="B4738" s="32" t="s">
        <v>44</v>
      </c>
      <c r="C4738" s="32" t="s">
        <v>4429</v>
      </c>
      <c r="D4738" s="32" t="s">
        <v>4430</v>
      </c>
      <c r="E4738" s="32" t="s">
        <v>4516</v>
      </c>
      <c r="F4738" s="32" t="s">
        <v>9514</v>
      </c>
      <c r="G4738" s="32" t="s">
        <v>4543</v>
      </c>
      <c r="H4738" s="32" t="s">
        <v>4544</v>
      </c>
      <c r="I4738" s="32" t="s">
        <v>260</v>
      </c>
      <c r="J4738" s="35">
        <v>0</v>
      </c>
      <c r="K4738" s="35">
        <v>0</v>
      </c>
      <c r="L4738" s="35">
        <v>0</v>
      </c>
      <c r="M4738" s="35">
        <v>0</v>
      </c>
      <c r="N4738" s="32" t="s">
        <v>17</v>
      </c>
      <c r="O4738" s="32" t="s">
        <v>20</v>
      </c>
      <c r="P4738" s="32">
        <v>1</v>
      </c>
      <c r="Q4738" s="32" t="s">
        <v>4517</v>
      </c>
    </row>
    <row r="4739" spans="1:17" x14ac:dyDescent="0.25">
      <c r="A4739" s="57">
        <v>42269.367835219906</v>
      </c>
      <c r="B4739" s="32" t="s">
        <v>44</v>
      </c>
      <c r="C4739" s="32" t="s">
        <v>4429</v>
      </c>
      <c r="D4739" s="32" t="s">
        <v>4430</v>
      </c>
      <c r="E4739" s="32" t="s">
        <v>4516</v>
      </c>
      <c r="F4739" s="32" t="s">
        <v>9514</v>
      </c>
      <c r="G4739" s="32" t="s">
        <v>4543</v>
      </c>
      <c r="H4739" s="32" t="s">
        <v>4545</v>
      </c>
      <c r="I4739" s="32" t="s">
        <v>260</v>
      </c>
      <c r="J4739" s="35">
        <v>0</v>
      </c>
      <c r="K4739" s="35">
        <v>0</v>
      </c>
      <c r="L4739" s="35">
        <v>0</v>
      </c>
      <c r="M4739" s="35">
        <v>0</v>
      </c>
      <c r="N4739" s="32" t="s">
        <v>17</v>
      </c>
      <c r="O4739" s="32" t="s">
        <v>20</v>
      </c>
      <c r="P4739" s="32">
        <v>1</v>
      </c>
      <c r="Q4739" s="32" t="s">
        <v>4517</v>
      </c>
    </row>
    <row r="4740" spans="1:17" x14ac:dyDescent="0.25">
      <c r="A4740" s="57">
        <v>42269.367835219906</v>
      </c>
      <c r="B4740" s="32" t="s">
        <v>44</v>
      </c>
      <c r="C4740" s="32" t="s">
        <v>4429</v>
      </c>
      <c r="D4740" s="32" t="s">
        <v>4430</v>
      </c>
      <c r="E4740" s="32" t="s">
        <v>4516</v>
      </c>
      <c r="F4740" s="32" t="s">
        <v>9514</v>
      </c>
      <c r="G4740" s="32" t="s">
        <v>4546</v>
      </c>
      <c r="H4740" s="32" t="s">
        <v>4547</v>
      </c>
      <c r="I4740" s="32" t="s">
        <v>260</v>
      </c>
      <c r="J4740" s="35">
        <v>0</v>
      </c>
      <c r="K4740" s="35">
        <v>0</v>
      </c>
      <c r="L4740" s="35">
        <v>0</v>
      </c>
      <c r="M4740" s="35">
        <v>0</v>
      </c>
      <c r="N4740" s="32" t="s">
        <v>17</v>
      </c>
      <c r="O4740" s="32" t="s">
        <v>20</v>
      </c>
      <c r="P4740" s="32">
        <v>1</v>
      </c>
      <c r="Q4740" s="32" t="s">
        <v>4517</v>
      </c>
    </row>
    <row r="4741" spans="1:17" x14ac:dyDescent="0.25">
      <c r="A4741" s="57">
        <v>42269.367835219906</v>
      </c>
      <c r="B4741" s="32" t="s">
        <v>44</v>
      </c>
      <c r="C4741" s="32" t="s">
        <v>4429</v>
      </c>
      <c r="D4741" s="32" t="s">
        <v>4430</v>
      </c>
      <c r="E4741" s="32" t="s">
        <v>4516</v>
      </c>
      <c r="F4741" s="32" t="s">
        <v>9514</v>
      </c>
      <c r="G4741" s="32" t="s">
        <v>4548</v>
      </c>
      <c r="H4741" s="32" t="s">
        <v>4549</v>
      </c>
      <c r="I4741" s="32" t="s">
        <v>260</v>
      </c>
      <c r="J4741" s="35">
        <v>0</v>
      </c>
      <c r="K4741" s="35">
        <v>0</v>
      </c>
      <c r="L4741" s="35">
        <v>0</v>
      </c>
      <c r="M4741" s="35">
        <v>0</v>
      </c>
      <c r="N4741" s="32" t="s">
        <v>17</v>
      </c>
      <c r="O4741" s="32" t="s">
        <v>20</v>
      </c>
      <c r="P4741" s="32">
        <v>1</v>
      </c>
      <c r="Q4741" s="32" t="s">
        <v>4517</v>
      </c>
    </row>
    <row r="4742" spans="1:17" x14ac:dyDescent="0.25">
      <c r="A4742" s="57">
        <v>42269.367835219906</v>
      </c>
      <c r="B4742" s="32" t="s">
        <v>44</v>
      </c>
      <c r="C4742" s="32" t="s">
        <v>4429</v>
      </c>
      <c r="D4742" s="32" t="s">
        <v>4430</v>
      </c>
      <c r="E4742" s="32" t="s">
        <v>4516</v>
      </c>
      <c r="F4742" s="32" t="s">
        <v>9514</v>
      </c>
      <c r="G4742" s="32" t="s">
        <v>4550</v>
      </c>
      <c r="H4742" s="32" t="s">
        <v>4551</v>
      </c>
      <c r="I4742" s="32" t="s">
        <v>260</v>
      </c>
      <c r="J4742" s="35">
        <v>0</v>
      </c>
      <c r="K4742" s="35">
        <v>0</v>
      </c>
      <c r="L4742" s="35">
        <v>0</v>
      </c>
      <c r="M4742" s="35">
        <v>0</v>
      </c>
      <c r="N4742" s="32" t="s">
        <v>17</v>
      </c>
      <c r="O4742" s="32" t="s">
        <v>20</v>
      </c>
      <c r="P4742" s="32">
        <v>1</v>
      </c>
      <c r="Q4742" s="32" t="s">
        <v>4517</v>
      </c>
    </row>
    <row r="4743" spans="1:17" x14ac:dyDescent="0.25">
      <c r="A4743" s="57">
        <v>42269.367835219906</v>
      </c>
      <c r="B4743" s="32" t="s">
        <v>44</v>
      </c>
      <c r="C4743" s="32" t="s">
        <v>4429</v>
      </c>
      <c r="D4743" s="32" t="s">
        <v>4430</v>
      </c>
      <c r="E4743" s="32" t="s">
        <v>4516</v>
      </c>
      <c r="F4743" s="32" t="s">
        <v>9514</v>
      </c>
      <c r="G4743" s="32" t="s">
        <v>4550</v>
      </c>
      <c r="H4743" s="32" t="s">
        <v>4552</v>
      </c>
      <c r="I4743" s="32" t="s">
        <v>260</v>
      </c>
      <c r="J4743" s="35">
        <v>0</v>
      </c>
      <c r="K4743" s="35">
        <v>0</v>
      </c>
      <c r="L4743" s="35">
        <v>0</v>
      </c>
      <c r="M4743" s="35">
        <v>0</v>
      </c>
      <c r="N4743" s="32" t="s">
        <v>17</v>
      </c>
      <c r="O4743" s="32" t="s">
        <v>20</v>
      </c>
      <c r="P4743" s="32">
        <v>1</v>
      </c>
      <c r="Q4743" s="32" t="s">
        <v>4517</v>
      </c>
    </row>
    <row r="4744" spans="1:17" x14ac:dyDescent="0.25">
      <c r="A4744" s="57">
        <v>42269.367835219906</v>
      </c>
      <c r="B4744" s="32" t="s">
        <v>44</v>
      </c>
      <c r="C4744" s="32" t="s">
        <v>4429</v>
      </c>
      <c r="D4744" s="32" t="s">
        <v>4430</v>
      </c>
      <c r="E4744" s="32" t="s">
        <v>4516</v>
      </c>
      <c r="F4744" s="32" t="s">
        <v>9514</v>
      </c>
      <c r="G4744" s="32" t="s">
        <v>4553</v>
      </c>
      <c r="H4744" s="32" t="s">
        <v>4554</v>
      </c>
      <c r="I4744" s="32" t="s">
        <v>260</v>
      </c>
      <c r="J4744" s="35">
        <v>0</v>
      </c>
      <c r="K4744" s="35">
        <v>0</v>
      </c>
      <c r="L4744" s="35">
        <v>0</v>
      </c>
      <c r="M4744" s="35">
        <v>0</v>
      </c>
      <c r="N4744" s="32" t="s">
        <v>17</v>
      </c>
      <c r="O4744" s="32" t="s">
        <v>20</v>
      </c>
      <c r="P4744" s="32">
        <v>1</v>
      </c>
      <c r="Q4744" s="32" t="s">
        <v>4517</v>
      </c>
    </row>
    <row r="4745" spans="1:17" x14ac:dyDescent="0.25">
      <c r="A4745" s="57">
        <v>42269.367835219906</v>
      </c>
      <c r="B4745" s="32" t="s">
        <v>44</v>
      </c>
      <c r="C4745" s="32" t="s">
        <v>4429</v>
      </c>
      <c r="D4745" s="32" t="s">
        <v>4430</v>
      </c>
      <c r="E4745" s="32" t="s">
        <v>4516</v>
      </c>
      <c r="F4745" s="32" t="s">
        <v>9514</v>
      </c>
      <c r="G4745" s="32" t="s">
        <v>4553</v>
      </c>
      <c r="H4745" s="32" t="s">
        <v>4555</v>
      </c>
      <c r="I4745" s="32" t="s">
        <v>260</v>
      </c>
      <c r="J4745" s="35">
        <v>0</v>
      </c>
      <c r="K4745" s="35">
        <v>0</v>
      </c>
      <c r="L4745" s="35">
        <v>0</v>
      </c>
      <c r="M4745" s="35">
        <v>0</v>
      </c>
      <c r="N4745" s="32" t="s">
        <v>17</v>
      </c>
      <c r="O4745" s="32" t="s">
        <v>20</v>
      </c>
      <c r="P4745" s="32">
        <v>1</v>
      </c>
      <c r="Q4745" s="32" t="s">
        <v>4517</v>
      </c>
    </row>
    <row r="4746" spans="1:17" x14ac:dyDescent="0.25">
      <c r="A4746" s="57">
        <v>42269.367835219906</v>
      </c>
      <c r="B4746" s="32" t="s">
        <v>44</v>
      </c>
      <c r="C4746" s="32" t="s">
        <v>4429</v>
      </c>
      <c r="D4746" s="32" t="s">
        <v>4430</v>
      </c>
      <c r="E4746" s="32" t="s">
        <v>4516</v>
      </c>
      <c r="F4746" s="32" t="s">
        <v>9514</v>
      </c>
      <c r="G4746" s="32" t="s">
        <v>1623</v>
      </c>
      <c r="H4746" s="32" t="s">
        <v>4556</v>
      </c>
      <c r="I4746" s="32" t="s">
        <v>260</v>
      </c>
      <c r="J4746" s="35">
        <v>0</v>
      </c>
      <c r="K4746" s="35">
        <v>0</v>
      </c>
      <c r="L4746" s="35">
        <v>0</v>
      </c>
      <c r="M4746" s="35">
        <v>0</v>
      </c>
      <c r="N4746" s="32" t="s">
        <v>17</v>
      </c>
      <c r="O4746" s="32" t="s">
        <v>20</v>
      </c>
      <c r="P4746" s="32">
        <v>1</v>
      </c>
      <c r="Q4746" s="32" t="s">
        <v>4517</v>
      </c>
    </row>
    <row r="4747" spans="1:17" x14ac:dyDescent="0.25">
      <c r="A4747" s="57">
        <v>42269.367835219906</v>
      </c>
      <c r="B4747" s="32" t="s">
        <v>44</v>
      </c>
      <c r="C4747" s="32" t="s">
        <v>4429</v>
      </c>
      <c r="D4747" s="32" t="s">
        <v>4430</v>
      </c>
      <c r="E4747" s="32" t="s">
        <v>4516</v>
      </c>
      <c r="F4747" s="32" t="s">
        <v>9514</v>
      </c>
      <c r="G4747" s="32" t="s">
        <v>1623</v>
      </c>
      <c r="H4747" s="32" t="s">
        <v>4557</v>
      </c>
      <c r="I4747" s="32" t="s">
        <v>260</v>
      </c>
      <c r="J4747" s="35">
        <v>0</v>
      </c>
      <c r="K4747" s="35">
        <v>0</v>
      </c>
      <c r="L4747" s="35">
        <v>0</v>
      </c>
      <c r="M4747" s="35">
        <v>0</v>
      </c>
      <c r="N4747" s="32" t="s">
        <v>17</v>
      </c>
      <c r="O4747" s="32" t="s">
        <v>20</v>
      </c>
      <c r="P4747" s="32">
        <v>1</v>
      </c>
      <c r="Q4747" s="32" t="s">
        <v>4517</v>
      </c>
    </row>
    <row r="4748" spans="1:17" x14ac:dyDescent="0.25">
      <c r="A4748" s="57">
        <v>42269.367835219906</v>
      </c>
      <c r="B4748" s="32" t="s">
        <v>44</v>
      </c>
      <c r="C4748" s="32" t="s">
        <v>4429</v>
      </c>
      <c r="D4748" s="32" t="s">
        <v>4430</v>
      </c>
      <c r="E4748" s="32" t="s">
        <v>4516</v>
      </c>
      <c r="F4748" s="32" t="s">
        <v>9514</v>
      </c>
      <c r="G4748" s="32" t="s">
        <v>1623</v>
      </c>
      <c r="H4748" s="32" t="s">
        <v>4558</v>
      </c>
      <c r="I4748" s="32" t="s">
        <v>260</v>
      </c>
      <c r="J4748" s="35">
        <v>0</v>
      </c>
      <c r="K4748" s="35">
        <v>0</v>
      </c>
      <c r="L4748" s="35">
        <v>0</v>
      </c>
      <c r="M4748" s="35">
        <v>0</v>
      </c>
      <c r="N4748" s="32" t="s">
        <v>17</v>
      </c>
      <c r="O4748" s="32" t="s">
        <v>20</v>
      </c>
      <c r="P4748" s="32">
        <v>1</v>
      </c>
      <c r="Q4748" s="32" t="s">
        <v>4517</v>
      </c>
    </row>
    <row r="4749" spans="1:17" x14ac:dyDescent="0.25">
      <c r="A4749" s="57">
        <v>42269.367835219906</v>
      </c>
      <c r="B4749" s="32" t="s">
        <v>44</v>
      </c>
      <c r="C4749" s="32" t="s">
        <v>4429</v>
      </c>
      <c r="D4749" s="32" t="s">
        <v>4430</v>
      </c>
      <c r="E4749" s="32" t="s">
        <v>4516</v>
      </c>
      <c r="F4749" s="32" t="s">
        <v>9514</v>
      </c>
      <c r="G4749" s="32" t="s">
        <v>1623</v>
      </c>
      <c r="H4749" s="32" t="s">
        <v>4559</v>
      </c>
      <c r="I4749" s="32" t="s">
        <v>260</v>
      </c>
      <c r="J4749" s="35">
        <v>0</v>
      </c>
      <c r="K4749" s="35">
        <v>0</v>
      </c>
      <c r="L4749" s="35">
        <v>0</v>
      </c>
      <c r="M4749" s="35">
        <v>0</v>
      </c>
      <c r="N4749" s="32" t="s">
        <v>17</v>
      </c>
      <c r="O4749" s="32" t="s">
        <v>20</v>
      </c>
      <c r="P4749" s="32">
        <v>1</v>
      </c>
      <c r="Q4749" s="32" t="s">
        <v>4517</v>
      </c>
    </row>
    <row r="4750" spans="1:17" x14ac:dyDescent="0.25">
      <c r="A4750" s="57">
        <v>42269.367835219906</v>
      </c>
      <c r="B4750" s="32" t="s">
        <v>44</v>
      </c>
      <c r="C4750" s="32" t="s">
        <v>4429</v>
      </c>
      <c r="D4750" s="32" t="s">
        <v>4430</v>
      </c>
      <c r="E4750" s="32" t="s">
        <v>4516</v>
      </c>
      <c r="F4750" s="32" t="s">
        <v>9514</v>
      </c>
      <c r="G4750" s="32" t="s">
        <v>1623</v>
      </c>
      <c r="H4750" s="32" t="s">
        <v>4560</v>
      </c>
      <c r="I4750" s="32" t="s">
        <v>260</v>
      </c>
      <c r="J4750" s="35">
        <v>0</v>
      </c>
      <c r="K4750" s="35">
        <v>0</v>
      </c>
      <c r="L4750" s="35">
        <v>0</v>
      </c>
      <c r="M4750" s="35">
        <v>0</v>
      </c>
      <c r="N4750" s="32" t="s">
        <v>17</v>
      </c>
      <c r="O4750" s="32" t="s">
        <v>20</v>
      </c>
      <c r="P4750" s="32">
        <v>1</v>
      </c>
      <c r="Q4750" s="32" t="s">
        <v>4517</v>
      </c>
    </row>
    <row r="4751" spans="1:17" x14ac:dyDescent="0.25">
      <c r="A4751" s="57">
        <v>42269.367835219906</v>
      </c>
      <c r="B4751" s="32" t="s">
        <v>44</v>
      </c>
      <c r="C4751" s="32" t="s">
        <v>4429</v>
      </c>
      <c r="D4751" s="32" t="s">
        <v>4430</v>
      </c>
      <c r="E4751" s="32" t="s">
        <v>4516</v>
      </c>
      <c r="F4751" s="32" t="s">
        <v>9514</v>
      </c>
      <c r="G4751" s="32" t="s">
        <v>1623</v>
      </c>
      <c r="H4751" s="32" t="s">
        <v>4561</v>
      </c>
      <c r="I4751" s="32" t="s">
        <v>260</v>
      </c>
      <c r="J4751" s="35">
        <v>0</v>
      </c>
      <c r="K4751" s="35">
        <v>0</v>
      </c>
      <c r="L4751" s="35">
        <v>0</v>
      </c>
      <c r="M4751" s="35">
        <v>0</v>
      </c>
      <c r="N4751" s="32" t="s">
        <v>17</v>
      </c>
      <c r="O4751" s="32" t="s">
        <v>20</v>
      </c>
      <c r="P4751" s="32">
        <v>1</v>
      </c>
      <c r="Q4751" s="32" t="s">
        <v>4517</v>
      </c>
    </row>
    <row r="4752" spans="1:17" x14ac:dyDescent="0.25">
      <c r="A4752" s="57">
        <v>42269.367835219906</v>
      </c>
      <c r="B4752" s="32" t="s">
        <v>44</v>
      </c>
      <c r="C4752" s="32" t="s">
        <v>4429</v>
      </c>
      <c r="D4752" s="32" t="s">
        <v>4430</v>
      </c>
      <c r="E4752" s="32" t="s">
        <v>4516</v>
      </c>
      <c r="F4752" s="32" t="s">
        <v>9514</v>
      </c>
      <c r="G4752" s="32" t="s">
        <v>1623</v>
      </c>
      <c r="H4752" s="32" t="s">
        <v>4562</v>
      </c>
      <c r="I4752" s="32" t="s">
        <v>260</v>
      </c>
      <c r="J4752" s="35">
        <v>0</v>
      </c>
      <c r="K4752" s="35">
        <v>0</v>
      </c>
      <c r="L4752" s="35">
        <v>0</v>
      </c>
      <c r="M4752" s="35">
        <v>0</v>
      </c>
      <c r="N4752" s="32" t="s">
        <v>17</v>
      </c>
      <c r="O4752" s="32" t="s">
        <v>20</v>
      </c>
      <c r="P4752" s="32">
        <v>1</v>
      </c>
      <c r="Q4752" s="32" t="s">
        <v>4517</v>
      </c>
    </row>
    <row r="4753" spans="1:17" x14ac:dyDescent="0.25">
      <c r="A4753" s="57">
        <v>42269.367835219906</v>
      </c>
      <c r="B4753" s="32" t="s">
        <v>44</v>
      </c>
      <c r="C4753" s="32" t="s">
        <v>4429</v>
      </c>
      <c r="D4753" s="32" t="s">
        <v>4430</v>
      </c>
      <c r="E4753" s="32" t="s">
        <v>4516</v>
      </c>
      <c r="F4753" s="32" t="s">
        <v>9514</v>
      </c>
      <c r="G4753" s="32" t="s">
        <v>1623</v>
      </c>
      <c r="H4753" s="32" t="s">
        <v>4563</v>
      </c>
      <c r="I4753" s="32" t="s">
        <v>260</v>
      </c>
      <c r="J4753" s="35">
        <v>0</v>
      </c>
      <c r="K4753" s="35">
        <v>0</v>
      </c>
      <c r="L4753" s="35">
        <v>0</v>
      </c>
      <c r="M4753" s="35">
        <v>0</v>
      </c>
      <c r="N4753" s="32" t="s">
        <v>17</v>
      </c>
      <c r="O4753" s="32" t="s">
        <v>20</v>
      </c>
      <c r="P4753" s="32">
        <v>1</v>
      </c>
      <c r="Q4753" s="32" t="s">
        <v>4517</v>
      </c>
    </row>
    <row r="4754" spans="1:17" x14ac:dyDescent="0.25">
      <c r="A4754" s="57">
        <v>42269.367835219906</v>
      </c>
      <c r="B4754" s="32" t="s">
        <v>44</v>
      </c>
      <c r="C4754" s="32" t="s">
        <v>4429</v>
      </c>
      <c r="D4754" s="32" t="s">
        <v>4430</v>
      </c>
      <c r="E4754" s="32" t="s">
        <v>4516</v>
      </c>
      <c r="F4754" s="32" t="s">
        <v>9514</v>
      </c>
      <c r="G4754" s="32" t="s">
        <v>1074</v>
      </c>
      <c r="H4754" s="32" t="s">
        <v>4564</v>
      </c>
      <c r="I4754" s="32" t="s">
        <v>260</v>
      </c>
      <c r="J4754" s="35">
        <v>0</v>
      </c>
      <c r="K4754" s="35">
        <v>0</v>
      </c>
      <c r="L4754" s="35">
        <v>0</v>
      </c>
      <c r="M4754" s="35">
        <v>0</v>
      </c>
      <c r="N4754" s="32" t="s">
        <v>17</v>
      </c>
      <c r="O4754" s="32" t="s">
        <v>20</v>
      </c>
      <c r="P4754" s="32">
        <v>1</v>
      </c>
      <c r="Q4754" s="32" t="s">
        <v>4517</v>
      </c>
    </row>
    <row r="4755" spans="1:17" x14ac:dyDescent="0.25">
      <c r="A4755" s="57">
        <v>42269.367835219906</v>
      </c>
      <c r="B4755" s="32" t="s">
        <v>44</v>
      </c>
      <c r="C4755" s="32" t="s">
        <v>4429</v>
      </c>
      <c r="D4755" s="32" t="s">
        <v>4430</v>
      </c>
      <c r="E4755" s="32" t="s">
        <v>4516</v>
      </c>
      <c r="F4755" s="32" t="s">
        <v>9514</v>
      </c>
      <c r="G4755" s="32" t="s">
        <v>4565</v>
      </c>
      <c r="H4755" s="32" t="s">
        <v>4566</v>
      </c>
      <c r="I4755" s="32" t="s">
        <v>260</v>
      </c>
      <c r="J4755" s="35">
        <v>0</v>
      </c>
      <c r="K4755" s="35">
        <v>0</v>
      </c>
      <c r="L4755" s="35">
        <v>0</v>
      </c>
      <c r="M4755" s="35">
        <v>0</v>
      </c>
      <c r="N4755" s="32" t="s">
        <v>17</v>
      </c>
      <c r="O4755" s="32" t="s">
        <v>20</v>
      </c>
      <c r="P4755" s="32">
        <v>1</v>
      </c>
      <c r="Q4755" s="32" t="s">
        <v>4517</v>
      </c>
    </row>
    <row r="4756" spans="1:17" x14ac:dyDescent="0.25">
      <c r="A4756" s="57">
        <v>42269.377074652781</v>
      </c>
      <c r="B4756" s="32" t="s">
        <v>44</v>
      </c>
      <c r="C4756" s="32" t="s">
        <v>384</v>
      </c>
      <c r="D4756" s="32" t="s">
        <v>383</v>
      </c>
      <c r="E4756" s="32" t="s">
        <v>4933</v>
      </c>
      <c r="F4756" s="32" t="s">
        <v>9515</v>
      </c>
      <c r="G4756" s="32" t="s">
        <v>15</v>
      </c>
      <c r="H4756" s="32" t="s">
        <v>16</v>
      </c>
      <c r="I4756" s="32" t="s">
        <v>265</v>
      </c>
      <c r="J4756" s="35">
        <v>9761.5</v>
      </c>
      <c r="K4756" s="35">
        <v>0</v>
      </c>
      <c r="L4756" s="35">
        <v>0</v>
      </c>
      <c r="M4756" s="35">
        <v>0</v>
      </c>
      <c r="N4756" s="32" t="s">
        <v>17</v>
      </c>
      <c r="O4756" s="32" t="s">
        <v>18</v>
      </c>
      <c r="P4756" s="32">
        <v>1</v>
      </c>
      <c r="Q4756" s="32" t="s">
        <v>4934</v>
      </c>
    </row>
    <row r="4757" spans="1:17" x14ac:dyDescent="0.25">
      <c r="A4757" s="57">
        <v>42269.377074652781</v>
      </c>
      <c r="B4757" s="32" t="s">
        <v>44</v>
      </c>
      <c r="C4757" s="32" t="s">
        <v>384</v>
      </c>
      <c r="D4757" s="32" t="s">
        <v>383</v>
      </c>
      <c r="E4757" s="32" t="s">
        <v>4933</v>
      </c>
      <c r="F4757" s="32" t="s">
        <v>9515</v>
      </c>
      <c r="G4757" s="32" t="s">
        <v>406</v>
      </c>
      <c r="H4757" s="32" t="s">
        <v>413</v>
      </c>
      <c r="I4757" s="32" t="s">
        <v>265</v>
      </c>
      <c r="J4757" s="35">
        <v>0</v>
      </c>
      <c r="K4757" s="35">
        <v>0</v>
      </c>
      <c r="L4757" s="35">
        <v>0</v>
      </c>
      <c r="M4757" s="35">
        <v>0</v>
      </c>
      <c r="N4757" s="32" t="s">
        <v>17</v>
      </c>
      <c r="O4757" s="32" t="s">
        <v>18</v>
      </c>
      <c r="P4757" s="32">
        <v>1</v>
      </c>
      <c r="Q4757" s="32" t="s">
        <v>4934</v>
      </c>
    </row>
    <row r="4758" spans="1:17" x14ac:dyDescent="0.25">
      <c r="A4758" s="57">
        <v>42269.377074652781</v>
      </c>
      <c r="B4758" s="32" t="s">
        <v>44</v>
      </c>
      <c r="C4758" s="32" t="s">
        <v>384</v>
      </c>
      <c r="D4758" s="32" t="s">
        <v>383</v>
      </c>
      <c r="E4758" s="32" t="s">
        <v>4933</v>
      </c>
      <c r="F4758" s="32" t="s">
        <v>9515</v>
      </c>
      <c r="G4758" s="32" t="s">
        <v>406</v>
      </c>
      <c r="H4758" s="32" t="s">
        <v>412</v>
      </c>
      <c r="I4758" s="32" t="s">
        <v>265</v>
      </c>
      <c r="J4758" s="35">
        <v>0</v>
      </c>
      <c r="K4758" s="35">
        <v>0</v>
      </c>
      <c r="L4758" s="35">
        <v>0</v>
      </c>
      <c r="M4758" s="35">
        <v>0</v>
      </c>
      <c r="N4758" s="32" t="s">
        <v>17</v>
      </c>
      <c r="O4758" s="32" t="s">
        <v>18</v>
      </c>
      <c r="P4758" s="32">
        <v>1</v>
      </c>
      <c r="Q4758" s="32" t="s">
        <v>4934</v>
      </c>
    </row>
    <row r="4759" spans="1:17" x14ac:dyDescent="0.25">
      <c r="A4759" s="57">
        <v>42269.377074652781</v>
      </c>
      <c r="B4759" s="32" t="s">
        <v>44</v>
      </c>
      <c r="C4759" s="32" t="s">
        <v>384</v>
      </c>
      <c r="D4759" s="32" t="s">
        <v>383</v>
      </c>
      <c r="E4759" s="32" t="s">
        <v>4933</v>
      </c>
      <c r="F4759" s="32" t="s">
        <v>9515</v>
      </c>
      <c r="G4759" s="32" t="s">
        <v>406</v>
      </c>
      <c r="H4759" s="32" t="s">
        <v>411</v>
      </c>
      <c r="I4759" s="32" t="s">
        <v>265</v>
      </c>
      <c r="J4759" s="35">
        <v>0</v>
      </c>
      <c r="K4759" s="35">
        <v>0</v>
      </c>
      <c r="L4759" s="35">
        <v>0</v>
      </c>
      <c r="M4759" s="35">
        <v>0</v>
      </c>
      <c r="N4759" s="32" t="s">
        <v>17</v>
      </c>
      <c r="O4759" s="32" t="s">
        <v>18</v>
      </c>
      <c r="P4759" s="32">
        <v>1</v>
      </c>
      <c r="Q4759" s="32" t="s">
        <v>4934</v>
      </c>
    </row>
    <row r="4760" spans="1:17" x14ac:dyDescent="0.25">
      <c r="A4760" s="57">
        <v>42269.377074652781</v>
      </c>
      <c r="B4760" s="32" t="s">
        <v>44</v>
      </c>
      <c r="C4760" s="32" t="s">
        <v>384</v>
      </c>
      <c r="D4760" s="32" t="s">
        <v>383</v>
      </c>
      <c r="E4760" s="32" t="s">
        <v>4933</v>
      </c>
      <c r="F4760" s="32" t="s">
        <v>9515</v>
      </c>
      <c r="G4760" s="32" t="s">
        <v>406</v>
      </c>
      <c r="H4760" s="32" t="s">
        <v>410</v>
      </c>
      <c r="I4760" s="32" t="s">
        <v>265</v>
      </c>
      <c r="J4760" s="35">
        <v>0</v>
      </c>
      <c r="K4760" s="35">
        <v>0</v>
      </c>
      <c r="L4760" s="35">
        <v>0</v>
      </c>
      <c r="M4760" s="35">
        <v>0</v>
      </c>
      <c r="N4760" s="32" t="s">
        <v>17</v>
      </c>
      <c r="O4760" s="32" t="s">
        <v>18</v>
      </c>
      <c r="P4760" s="32">
        <v>1</v>
      </c>
      <c r="Q4760" s="32" t="s">
        <v>4934</v>
      </c>
    </row>
    <row r="4761" spans="1:17" x14ac:dyDescent="0.25">
      <c r="A4761" s="57">
        <v>42269.377074652781</v>
      </c>
      <c r="B4761" s="32" t="s">
        <v>44</v>
      </c>
      <c r="C4761" s="32" t="s">
        <v>384</v>
      </c>
      <c r="D4761" s="32" t="s">
        <v>383</v>
      </c>
      <c r="E4761" s="32" t="s">
        <v>4933</v>
      </c>
      <c r="F4761" s="32" t="s">
        <v>9515</v>
      </c>
      <c r="G4761" s="32" t="s">
        <v>406</v>
      </c>
      <c r="H4761" s="32" t="s">
        <v>409</v>
      </c>
      <c r="I4761" s="32" t="s">
        <v>265</v>
      </c>
      <c r="J4761" s="35">
        <v>0</v>
      </c>
      <c r="K4761" s="35">
        <v>0</v>
      </c>
      <c r="L4761" s="35">
        <v>0</v>
      </c>
      <c r="M4761" s="35">
        <v>0</v>
      </c>
      <c r="N4761" s="32" t="s">
        <v>17</v>
      </c>
      <c r="O4761" s="32" t="s">
        <v>18</v>
      </c>
      <c r="P4761" s="32">
        <v>1</v>
      </c>
      <c r="Q4761" s="32" t="s">
        <v>4934</v>
      </c>
    </row>
    <row r="4762" spans="1:17" x14ac:dyDescent="0.25">
      <c r="A4762" s="57">
        <v>42269.377074652781</v>
      </c>
      <c r="B4762" s="32" t="s">
        <v>44</v>
      </c>
      <c r="C4762" s="32" t="s">
        <v>384</v>
      </c>
      <c r="D4762" s="32" t="s">
        <v>383</v>
      </c>
      <c r="E4762" s="32" t="s">
        <v>4933</v>
      </c>
      <c r="F4762" s="32" t="s">
        <v>9515</v>
      </c>
      <c r="G4762" s="32" t="s">
        <v>406</v>
      </c>
      <c r="H4762" s="32" t="s">
        <v>408</v>
      </c>
      <c r="I4762" s="32" t="s">
        <v>265</v>
      </c>
      <c r="J4762" s="35">
        <v>0</v>
      </c>
      <c r="K4762" s="35">
        <v>0</v>
      </c>
      <c r="L4762" s="35">
        <v>0</v>
      </c>
      <c r="M4762" s="35">
        <v>0</v>
      </c>
      <c r="N4762" s="32" t="s">
        <v>17</v>
      </c>
      <c r="O4762" s="32" t="s">
        <v>18</v>
      </c>
      <c r="P4762" s="32">
        <v>1</v>
      </c>
      <c r="Q4762" s="32" t="s">
        <v>4934</v>
      </c>
    </row>
    <row r="4763" spans="1:17" x14ac:dyDescent="0.25">
      <c r="A4763" s="57">
        <v>42269.377074652781</v>
      </c>
      <c r="B4763" s="32" t="s">
        <v>44</v>
      </c>
      <c r="C4763" s="32" t="s">
        <v>384</v>
      </c>
      <c r="D4763" s="32" t="s">
        <v>383</v>
      </c>
      <c r="E4763" s="32" t="s">
        <v>4933</v>
      </c>
      <c r="F4763" s="32" t="s">
        <v>9515</v>
      </c>
      <c r="G4763" s="32" t="s">
        <v>406</v>
      </c>
      <c r="H4763" s="32" t="s">
        <v>407</v>
      </c>
      <c r="I4763" s="32" t="s">
        <v>265</v>
      </c>
      <c r="J4763" s="35">
        <v>0</v>
      </c>
      <c r="K4763" s="35">
        <v>0</v>
      </c>
      <c r="L4763" s="35">
        <v>0</v>
      </c>
      <c r="M4763" s="35">
        <v>0</v>
      </c>
      <c r="N4763" s="32" t="s">
        <v>17</v>
      </c>
      <c r="O4763" s="32" t="s">
        <v>18</v>
      </c>
      <c r="P4763" s="32">
        <v>1</v>
      </c>
      <c r="Q4763" s="32" t="s">
        <v>4934</v>
      </c>
    </row>
    <row r="4764" spans="1:17" x14ac:dyDescent="0.25">
      <c r="A4764" s="57">
        <v>42269.377074652781</v>
      </c>
      <c r="B4764" s="32" t="s">
        <v>44</v>
      </c>
      <c r="C4764" s="32" t="s">
        <v>384</v>
      </c>
      <c r="D4764" s="32" t="s">
        <v>383</v>
      </c>
      <c r="E4764" s="32" t="s">
        <v>4933</v>
      </c>
      <c r="F4764" s="32" t="s">
        <v>9515</v>
      </c>
      <c r="G4764" s="32" t="s">
        <v>406</v>
      </c>
      <c r="H4764" s="32" t="s">
        <v>405</v>
      </c>
      <c r="I4764" s="32" t="s">
        <v>265</v>
      </c>
      <c r="J4764" s="35">
        <v>0</v>
      </c>
      <c r="K4764" s="35">
        <v>0</v>
      </c>
      <c r="L4764" s="35">
        <v>0</v>
      </c>
      <c r="M4764" s="35">
        <v>0</v>
      </c>
      <c r="N4764" s="32" t="s">
        <v>17</v>
      </c>
      <c r="O4764" s="32" t="s">
        <v>18</v>
      </c>
      <c r="P4764" s="32">
        <v>1</v>
      </c>
      <c r="Q4764" s="32" t="s">
        <v>4934</v>
      </c>
    </row>
    <row r="4765" spans="1:17" x14ac:dyDescent="0.25">
      <c r="A4765" s="57">
        <v>42269.377074652781</v>
      </c>
      <c r="B4765" s="32" t="s">
        <v>44</v>
      </c>
      <c r="C4765" s="32" t="s">
        <v>384</v>
      </c>
      <c r="D4765" s="32" t="s">
        <v>383</v>
      </c>
      <c r="E4765" s="32" t="s">
        <v>4933</v>
      </c>
      <c r="F4765" s="32" t="s">
        <v>9515</v>
      </c>
      <c r="G4765" s="32" t="s">
        <v>406</v>
      </c>
      <c r="H4765" s="32" t="s">
        <v>444</v>
      </c>
      <c r="I4765" s="32" t="s">
        <v>265</v>
      </c>
      <c r="J4765" s="35">
        <v>0</v>
      </c>
      <c r="K4765" s="35">
        <v>0</v>
      </c>
      <c r="L4765" s="35">
        <v>0</v>
      </c>
      <c r="M4765" s="35">
        <v>0</v>
      </c>
      <c r="N4765" s="32" t="s">
        <v>17</v>
      </c>
      <c r="O4765" s="32" t="s">
        <v>18</v>
      </c>
      <c r="P4765" s="32">
        <v>1</v>
      </c>
      <c r="Q4765" s="32" t="s">
        <v>4934</v>
      </c>
    </row>
    <row r="4766" spans="1:17" x14ac:dyDescent="0.25">
      <c r="A4766" s="57">
        <v>42269.377074652781</v>
      </c>
      <c r="B4766" s="32" t="s">
        <v>44</v>
      </c>
      <c r="C4766" s="32" t="s">
        <v>384</v>
      </c>
      <c r="D4766" s="32" t="s">
        <v>383</v>
      </c>
      <c r="E4766" s="32" t="s">
        <v>4933</v>
      </c>
      <c r="F4766" s="32" t="s">
        <v>9515</v>
      </c>
      <c r="G4766" s="32" t="s">
        <v>406</v>
      </c>
      <c r="H4766" s="32" t="s">
        <v>443</v>
      </c>
      <c r="I4766" s="32" t="s">
        <v>265</v>
      </c>
      <c r="J4766" s="35">
        <v>0</v>
      </c>
      <c r="K4766" s="35">
        <v>0</v>
      </c>
      <c r="L4766" s="35">
        <v>0</v>
      </c>
      <c r="M4766" s="35">
        <v>0</v>
      </c>
      <c r="N4766" s="32" t="s">
        <v>17</v>
      </c>
      <c r="O4766" s="32" t="s">
        <v>18</v>
      </c>
      <c r="P4766" s="32">
        <v>1</v>
      </c>
      <c r="Q4766" s="32" t="s">
        <v>4934</v>
      </c>
    </row>
    <row r="4767" spans="1:17" x14ac:dyDescent="0.25">
      <c r="A4767" s="57">
        <v>42269.377074652781</v>
      </c>
      <c r="B4767" s="32" t="s">
        <v>44</v>
      </c>
      <c r="C4767" s="32" t="s">
        <v>384</v>
      </c>
      <c r="D4767" s="32" t="s">
        <v>383</v>
      </c>
      <c r="E4767" s="32" t="s">
        <v>4933</v>
      </c>
      <c r="F4767" s="32" t="s">
        <v>9515</v>
      </c>
      <c r="G4767" s="32" t="s">
        <v>406</v>
      </c>
      <c r="H4767" s="32" t="s">
        <v>442</v>
      </c>
      <c r="I4767" s="32" t="s">
        <v>265</v>
      </c>
      <c r="J4767" s="35">
        <v>0</v>
      </c>
      <c r="K4767" s="35">
        <v>0</v>
      </c>
      <c r="L4767" s="35">
        <v>0</v>
      </c>
      <c r="M4767" s="35">
        <v>0</v>
      </c>
      <c r="N4767" s="32" t="s">
        <v>17</v>
      </c>
      <c r="O4767" s="32" t="s">
        <v>18</v>
      </c>
      <c r="P4767" s="32">
        <v>1</v>
      </c>
      <c r="Q4767" s="32" t="s">
        <v>4934</v>
      </c>
    </row>
    <row r="4768" spans="1:17" x14ac:dyDescent="0.25">
      <c r="A4768" s="57">
        <v>42269.377074652781</v>
      </c>
      <c r="B4768" s="32" t="s">
        <v>44</v>
      </c>
      <c r="C4768" s="32" t="s">
        <v>384</v>
      </c>
      <c r="D4768" s="32" t="s">
        <v>383</v>
      </c>
      <c r="E4768" s="32" t="s">
        <v>4933</v>
      </c>
      <c r="F4768" s="32" t="s">
        <v>9515</v>
      </c>
      <c r="G4768" s="32" t="s">
        <v>406</v>
      </c>
      <c r="H4768" s="32" t="s">
        <v>441</v>
      </c>
      <c r="I4768" s="32" t="s">
        <v>265</v>
      </c>
      <c r="J4768" s="35">
        <v>0</v>
      </c>
      <c r="K4768" s="35">
        <v>0</v>
      </c>
      <c r="L4768" s="35">
        <v>0</v>
      </c>
      <c r="M4768" s="35">
        <v>0</v>
      </c>
      <c r="N4768" s="32" t="s">
        <v>17</v>
      </c>
      <c r="O4768" s="32" t="s">
        <v>18</v>
      </c>
      <c r="P4768" s="32">
        <v>1</v>
      </c>
      <c r="Q4768" s="32" t="s">
        <v>4934</v>
      </c>
    </row>
    <row r="4769" spans="1:17" x14ac:dyDescent="0.25">
      <c r="A4769" s="57">
        <v>42269.377074652781</v>
      </c>
      <c r="B4769" s="32" t="s">
        <v>44</v>
      </c>
      <c r="C4769" s="32" t="s">
        <v>384</v>
      </c>
      <c r="D4769" s="32" t="s">
        <v>383</v>
      </c>
      <c r="E4769" s="32" t="s">
        <v>4933</v>
      </c>
      <c r="F4769" s="32" t="s">
        <v>9515</v>
      </c>
      <c r="G4769" s="32" t="s">
        <v>406</v>
      </c>
      <c r="H4769" s="32" t="s">
        <v>440</v>
      </c>
      <c r="I4769" s="32" t="s">
        <v>265</v>
      </c>
      <c r="J4769" s="35">
        <v>0</v>
      </c>
      <c r="K4769" s="35">
        <v>0</v>
      </c>
      <c r="L4769" s="35">
        <v>0</v>
      </c>
      <c r="M4769" s="35">
        <v>0</v>
      </c>
      <c r="N4769" s="32" t="s">
        <v>17</v>
      </c>
      <c r="O4769" s="32" t="s">
        <v>18</v>
      </c>
      <c r="P4769" s="32">
        <v>1</v>
      </c>
      <c r="Q4769" s="32" t="s">
        <v>4934</v>
      </c>
    </row>
    <row r="4770" spans="1:17" x14ac:dyDescent="0.25">
      <c r="A4770" s="57">
        <v>42269.377074652781</v>
      </c>
      <c r="B4770" s="32" t="s">
        <v>44</v>
      </c>
      <c r="C4770" s="32" t="s">
        <v>384</v>
      </c>
      <c r="D4770" s="32" t="s">
        <v>383</v>
      </c>
      <c r="E4770" s="32" t="s">
        <v>4933</v>
      </c>
      <c r="F4770" s="32" t="s">
        <v>9515</v>
      </c>
      <c r="G4770" s="32" t="s">
        <v>406</v>
      </c>
      <c r="H4770" s="32" t="s">
        <v>439</v>
      </c>
      <c r="I4770" s="32" t="s">
        <v>265</v>
      </c>
      <c r="J4770" s="35">
        <v>0</v>
      </c>
      <c r="K4770" s="35">
        <v>0</v>
      </c>
      <c r="L4770" s="35">
        <v>0</v>
      </c>
      <c r="M4770" s="35">
        <v>0</v>
      </c>
      <c r="N4770" s="32" t="s">
        <v>17</v>
      </c>
      <c r="O4770" s="32" t="s">
        <v>18</v>
      </c>
      <c r="P4770" s="32">
        <v>1</v>
      </c>
      <c r="Q4770" s="32" t="s">
        <v>4934</v>
      </c>
    </row>
    <row r="4771" spans="1:17" x14ac:dyDescent="0.25">
      <c r="A4771" s="57">
        <v>42269.377074652781</v>
      </c>
      <c r="B4771" s="32" t="s">
        <v>44</v>
      </c>
      <c r="C4771" s="32" t="s">
        <v>384</v>
      </c>
      <c r="D4771" s="32" t="s">
        <v>383</v>
      </c>
      <c r="E4771" s="32" t="s">
        <v>4933</v>
      </c>
      <c r="F4771" s="32" t="s">
        <v>9515</v>
      </c>
      <c r="G4771" s="32" t="s">
        <v>406</v>
      </c>
      <c r="H4771" s="32" t="s">
        <v>438</v>
      </c>
      <c r="I4771" s="32" t="s">
        <v>265</v>
      </c>
      <c r="J4771" s="35">
        <v>0</v>
      </c>
      <c r="K4771" s="35">
        <v>0</v>
      </c>
      <c r="L4771" s="35">
        <v>0</v>
      </c>
      <c r="M4771" s="35">
        <v>0</v>
      </c>
      <c r="N4771" s="32" t="s">
        <v>17</v>
      </c>
      <c r="O4771" s="32" t="s">
        <v>18</v>
      </c>
      <c r="P4771" s="32">
        <v>1</v>
      </c>
      <c r="Q4771" s="32" t="s">
        <v>4934</v>
      </c>
    </row>
    <row r="4772" spans="1:17" x14ac:dyDescent="0.25">
      <c r="A4772" s="57">
        <v>42269.377074652781</v>
      </c>
      <c r="B4772" s="32" t="s">
        <v>44</v>
      </c>
      <c r="C4772" s="32" t="s">
        <v>384</v>
      </c>
      <c r="D4772" s="32" t="s">
        <v>383</v>
      </c>
      <c r="E4772" s="32" t="s">
        <v>4933</v>
      </c>
      <c r="F4772" s="32" t="s">
        <v>9515</v>
      </c>
      <c r="G4772" s="32" t="s">
        <v>436</v>
      </c>
      <c r="H4772" s="32" t="s">
        <v>437</v>
      </c>
      <c r="I4772" s="32" t="s">
        <v>265</v>
      </c>
      <c r="J4772" s="35">
        <v>0</v>
      </c>
      <c r="K4772" s="35">
        <v>0</v>
      </c>
      <c r="L4772" s="35">
        <v>0</v>
      </c>
      <c r="M4772" s="35">
        <v>0</v>
      </c>
      <c r="N4772" s="32" t="s">
        <v>17</v>
      </c>
      <c r="O4772" s="32" t="s">
        <v>18</v>
      </c>
      <c r="P4772" s="32">
        <v>1</v>
      </c>
      <c r="Q4772" s="32" t="s">
        <v>4934</v>
      </c>
    </row>
    <row r="4773" spans="1:17" x14ac:dyDescent="0.25">
      <c r="A4773" s="57">
        <v>42269.377074652781</v>
      </c>
      <c r="B4773" s="32" t="s">
        <v>44</v>
      </c>
      <c r="C4773" s="32" t="s">
        <v>384</v>
      </c>
      <c r="D4773" s="32" t="s">
        <v>383</v>
      </c>
      <c r="E4773" s="32" t="s">
        <v>4933</v>
      </c>
      <c r="F4773" s="32" t="s">
        <v>9515</v>
      </c>
      <c r="G4773" s="32" t="s">
        <v>436</v>
      </c>
      <c r="H4773" s="32" t="s">
        <v>435</v>
      </c>
      <c r="I4773" s="32" t="s">
        <v>265</v>
      </c>
      <c r="J4773" s="35">
        <v>0</v>
      </c>
      <c r="K4773" s="35">
        <v>0</v>
      </c>
      <c r="L4773" s="35">
        <v>0</v>
      </c>
      <c r="M4773" s="35">
        <v>0</v>
      </c>
      <c r="N4773" s="32" t="s">
        <v>17</v>
      </c>
      <c r="O4773" s="32" t="s">
        <v>18</v>
      </c>
      <c r="P4773" s="32">
        <v>1</v>
      </c>
      <c r="Q4773" s="32" t="s">
        <v>4934</v>
      </c>
    </row>
    <row r="4774" spans="1:17" x14ac:dyDescent="0.25">
      <c r="A4774" s="57">
        <v>42269.377074652781</v>
      </c>
      <c r="B4774" s="32" t="s">
        <v>44</v>
      </c>
      <c r="C4774" s="32" t="s">
        <v>384</v>
      </c>
      <c r="D4774" s="32" t="s">
        <v>383</v>
      </c>
      <c r="E4774" s="32" t="s">
        <v>4933</v>
      </c>
      <c r="F4774" s="32" t="s">
        <v>9515</v>
      </c>
      <c r="G4774" s="32" t="s">
        <v>433</v>
      </c>
      <c r="H4774" s="32" t="s">
        <v>434</v>
      </c>
      <c r="I4774" s="32" t="s">
        <v>265</v>
      </c>
      <c r="J4774" s="35">
        <v>0</v>
      </c>
      <c r="K4774" s="35">
        <v>0</v>
      </c>
      <c r="L4774" s="35">
        <v>0</v>
      </c>
      <c r="M4774" s="35">
        <v>0</v>
      </c>
      <c r="N4774" s="32" t="s">
        <v>17</v>
      </c>
      <c r="O4774" s="32" t="s">
        <v>18</v>
      </c>
      <c r="P4774" s="32">
        <v>1</v>
      </c>
      <c r="Q4774" s="32" t="s">
        <v>4934</v>
      </c>
    </row>
    <row r="4775" spans="1:17" x14ac:dyDescent="0.25">
      <c r="A4775" s="57">
        <v>42269.377074652781</v>
      </c>
      <c r="B4775" s="32" t="s">
        <v>44</v>
      </c>
      <c r="C4775" s="32" t="s">
        <v>384</v>
      </c>
      <c r="D4775" s="32" t="s">
        <v>383</v>
      </c>
      <c r="E4775" s="32" t="s">
        <v>4933</v>
      </c>
      <c r="F4775" s="32" t="s">
        <v>9515</v>
      </c>
      <c r="G4775" s="32" t="s">
        <v>433</v>
      </c>
      <c r="H4775" s="32" t="s">
        <v>432</v>
      </c>
      <c r="I4775" s="32" t="s">
        <v>265</v>
      </c>
      <c r="J4775" s="35">
        <v>0</v>
      </c>
      <c r="K4775" s="35">
        <v>0</v>
      </c>
      <c r="L4775" s="35">
        <v>0</v>
      </c>
      <c r="M4775" s="35">
        <v>0</v>
      </c>
      <c r="N4775" s="32" t="s">
        <v>17</v>
      </c>
      <c r="O4775" s="32" t="s">
        <v>18</v>
      </c>
      <c r="P4775" s="32">
        <v>1</v>
      </c>
      <c r="Q4775" s="32" t="s">
        <v>4934</v>
      </c>
    </row>
    <row r="4776" spans="1:17" x14ac:dyDescent="0.25">
      <c r="A4776" s="57">
        <v>42269.377074652781</v>
      </c>
      <c r="B4776" s="32" t="s">
        <v>44</v>
      </c>
      <c r="C4776" s="32" t="s">
        <v>384</v>
      </c>
      <c r="D4776" s="32" t="s">
        <v>383</v>
      </c>
      <c r="E4776" s="32" t="s">
        <v>4933</v>
      </c>
      <c r="F4776" s="32" t="s">
        <v>9515</v>
      </c>
      <c r="G4776" s="32" t="s">
        <v>431</v>
      </c>
      <c r="H4776" s="32" t="s">
        <v>430</v>
      </c>
      <c r="I4776" s="32" t="s">
        <v>265</v>
      </c>
      <c r="J4776" s="35">
        <v>0</v>
      </c>
      <c r="K4776" s="35">
        <v>0</v>
      </c>
      <c r="L4776" s="35">
        <v>0</v>
      </c>
      <c r="M4776" s="35">
        <v>0</v>
      </c>
      <c r="N4776" s="32" t="s">
        <v>17</v>
      </c>
      <c r="O4776" s="32" t="s">
        <v>18</v>
      </c>
      <c r="P4776" s="32">
        <v>1</v>
      </c>
      <c r="Q4776" s="32" t="s">
        <v>4934</v>
      </c>
    </row>
    <row r="4777" spans="1:17" x14ac:dyDescent="0.25">
      <c r="A4777" s="57">
        <v>42269.377074652781</v>
      </c>
      <c r="B4777" s="32" t="s">
        <v>44</v>
      </c>
      <c r="C4777" s="32" t="s">
        <v>384</v>
      </c>
      <c r="D4777" s="32" t="s">
        <v>383</v>
      </c>
      <c r="E4777" s="32" t="s">
        <v>4933</v>
      </c>
      <c r="F4777" s="32" t="s">
        <v>9515</v>
      </c>
      <c r="G4777" s="32" t="s">
        <v>427</v>
      </c>
      <c r="H4777" s="32" t="s">
        <v>429</v>
      </c>
      <c r="I4777" s="32" t="s">
        <v>265</v>
      </c>
      <c r="J4777" s="35">
        <v>0</v>
      </c>
      <c r="K4777" s="35">
        <v>0</v>
      </c>
      <c r="L4777" s="35">
        <v>0</v>
      </c>
      <c r="M4777" s="35">
        <v>0</v>
      </c>
      <c r="N4777" s="32" t="s">
        <v>17</v>
      </c>
      <c r="O4777" s="32" t="s">
        <v>18</v>
      </c>
      <c r="P4777" s="32">
        <v>1</v>
      </c>
      <c r="Q4777" s="32" t="s">
        <v>4934</v>
      </c>
    </row>
    <row r="4778" spans="1:17" x14ac:dyDescent="0.25">
      <c r="A4778" s="57">
        <v>42269.377074652781</v>
      </c>
      <c r="B4778" s="32" t="s">
        <v>44</v>
      </c>
      <c r="C4778" s="32" t="s">
        <v>384</v>
      </c>
      <c r="D4778" s="32" t="s">
        <v>383</v>
      </c>
      <c r="E4778" s="32" t="s">
        <v>4933</v>
      </c>
      <c r="F4778" s="32" t="s">
        <v>9515</v>
      </c>
      <c r="G4778" s="32" t="s">
        <v>427</v>
      </c>
      <c r="H4778" s="32" t="s">
        <v>428</v>
      </c>
      <c r="I4778" s="32" t="s">
        <v>265</v>
      </c>
      <c r="J4778" s="35">
        <v>0</v>
      </c>
      <c r="K4778" s="35">
        <v>0</v>
      </c>
      <c r="L4778" s="35">
        <v>0</v>
      </c>
      <c r="M4778" s="35">
        <v>0</v>
      </c>
      <c r="N4778" s="32" t="s">
        <v>17</v>
      </c>
      <c r="O4778" s="32" t="s">
        <v>18</v>
      </c>
      <c r="P4778" s="32">
        <v>1</v>
      </c>
      <c r="Q4778" s="32" t="s">
        <v>4934</v>
      </c>
    </row>
    <row r="4779" spans="1:17" x14ac:dyDescent="0.25">
      <c r="A4779" s="57">
        <v>42269.377074652781</v>
      </c>
      <c r="B4779" s="32" t="s">
        <v>44</v>
      </c>
      <c r="C4779" s="32" t="s">
        <v>384</v>
      </c>
      <c r="D4779" s="32" t="s">
        <v>383</v>
      </c>
      <c r="E4779" s="32" t="s">
        <v>4933</v>
      </c>
      <c r="F4779" s="32" t="s">
        <v>9515</v>
      </c>
      <c r="G4779" s="32" t="s">
        <v>427</v>
      </c>
      <c r="H4779" s="32" t="s">
        <v>426</v>
      </c>
      <c r="I4779" s="32" t="s">
        <v>265</v>
      </c>
      <c r="J4779" s="35">
        <v>0</v>
      </c>
      <c r="K4779" s="35">
        <v>0</v>
      </c>
      <c r="L4779" s="35">
        <v>0</v>
      </c>
      <c r="M4779" s="35">
        <v>0</v>
      </c>
      <c r="N4779" s="32" t="s">
        <v>17</v>
      </c>
      <c r="O4779" s="32" t="s">
        <v>18</v>
      </c>
      <c r="P4779" s="32">
        <v>1</v>
      </c>
      <c r="Q4779" s="32" t="s">
        <v>4934</v>
      </c>
    </row>
    <row r="4780" spans="1:17" x14ac:dyDescent="0.25">
      <c r="A4780" s="57">
        <v>42269.377074652781</v>
      </c>
      <c r="B4780" s="32" t="s">
        <v>44</v>
      </c>
      <c r="C4780" s="32" t="s">
        <v>384</v>
      </c>
      <c r="D4780" s="32" t="s">
        <v>383</v>
      </c>
      <c r="E4780" s="32" t="s">
        <v>4933</v>
      </c>
      <c r="F4780" s="32" t="s">
        <v>9515</v>
      </c>
      <c r="G4780" s="32" t="s">
        <v>424</v>
      </c>
      <c r="H4780" s="32" t="s">
        <v>425</v>
      </c>
      <c r="I4780" s="32" t="s">
        <v>265</v>
      </c>
      <c r="J4780" s="35">
        <v>0</v>
      </c>
      <c r="K4780" s="35">
        <v>0</v>
      </c>
      <c r="L4780" s="35">
        <v>0</v>
      </c>
      <c r="M4780" s="35">
        <v>0</v>
      </c>
      <c r="N4780" s="32" t="s">
        <v>17</v>
      </c>
      <c r="O4780" s="32" t="s">
        <v>18</v>
      </c>
      <c r="P4780" s="32">
        <v>1</v>
      </c>
      <c r="Q4780" s="32" t="s">
        <v>4934</v>
      </c>
    </row>
    <row r="4781" spans="1:17" x14ac:dyDescent="0.25">
      <c r="A4781" s="57">
        <v>42269.377074652781</v>
      </c>
      <c r="B4781" s="32" t="s">
        <v>44</v>
      </c>
      <c r="C4781" s="32" t="s">
        <v>384</v>
      </c>
      <c r="D4781" s="32" t="s">
        <v>383</v>
      </c>
      <c r="E4781" s="32" t="s">
        <v>4933</v>
      </c>
      <c r="F4781" s="32" t="s">
        <v>9515</v>
      </c>
      <c r="G4781" s="32" t="s">
        <v>424</v>
      </c>
      <c r="H4781" s="32" t="s">
        <v>423</v>
      </c>
      <c r="I4781" s="32" t="s">
        <v>265</v>
      </c>
      <c r="J4781" s="35">
        <v>0</v>
      </c>
      <c r="K4781" s="35">
        <v>0</v>
      </c>
      <c r="L4781" s="35">
        <v>0</v>
      </c>
      <c r="M4781" s="35">
        <v>0</v>
      </c>
      <c r="N4781" s="32" t="s">
        <v>17</v>
      </c>
      <c r="O4781" s="32" t="s">
        <v>18</v>
      </c>
      <c r="P4781" s="32">
        <v>1</v>
      </c>
      <c r="Q4781" s="32" t="s">
        <v>4934</v>
      </c>
    </row>
    <row r="4782" spans="1:17" x14ac:dyDescent="0.25">
      <c r="A4782" s="57">
        <v>42269.377074652781</v>
      </c>
      <c r="B4782" s="32" t="s">
        <v>44</v>
      </c>
      <c r="C4782" s="32" t="s">
        <v>384</v>
      </c>
      <c r="D4782" s="32" t="s">
        <v>383</v>
      </c>
      <c r="E4782" s="32" t="s">
        <v>4933</v>
      </c>
      <c r="F4782" s="32" t="s">
        <v>9515</v>
      </c>
      <c r="G4782" s="32" t="s">
        <v>422</v>
      </c>
      <c r="H4782" s="32" t="s">
        <v>421</v>
      </c>
      <c r="I4782" s="32" t="s">
        <v>265</v>
      </c>
      <c r="J4782" s="35">
        <v>0</v>
      </c>
      <c r="K4782" s="35">
        <v>0</v>
      </c>
      <c r="L4782" s="35">
        <v>0</v>
      </c>
      <c r="M4782" s="35">
        <v>0</v>
      </c>
      <c r="N4782" s="32" t="s">
        <v>17</v>
      </c>
      <c r="O4782" s="32" t="s">
        <v>18</v>
      </c>
      <c r="P4782" s="32">
        <v>1</v>
      </c>
      <c r="Q4782" s="32" t="s">
        <v>4934</v>
      </c>
    </row>
    <row r="4783" spans="1:17" x14ac:dyDescent="0.25">
      <c r="A4783" s="57">
        <v>42269.377074652781</v>
      </c>
      <c r="B4783" s="32" t="s">
        <v>44</v>
      </c>
      <c r="C4783" s="32" t="s">
        <v>384</v>
      </c>
      <c r="D4783" s="32" t="s">
        <v>383</v>
      </c>
      <c r="E4783" s="32" t="s">
        <v>4933</v>
      </c>
      <c r="F4783" s="32" t="s">
        <v>9515</v>
      </c>
      <c r="G4783" s="32" t="s">
        <v>420</v>
      </c>
      <c r="H4783" s="32" t="s">
        <v>419</v>
      </c>
      <c r="I4783" s="32" t="s">
        <v>265</v>
      </c>
      <c r="J4783" s="35">
        <v>0</v>
      </c>
      <c r="K4783" s="35">
        <v>0</v>
      </c>
      <c r="L4783" s="35">
        <v>0</v>
      </c>
      <c r="M4783" s="35">
        <v>0</v>
      </c>
      <c r="N4783" s="32" t="s">
        <v>17</v>
      </c>
      <c r="O4783" s="32" t="s">
        <v>18</v>
      </c>
      <c r="P4783" s="32">
        <v>1</v>
      </c>
      <c r="Q4783" s="32" t="s">
        <v>4934</v>
      </c>
    </row>
    <row r="4784" spans="1:17" x14ac:dyDescent="0.25">
      <c r="A4784" s="57">
        <v>42269.377074652781</v>
      </c>
      <c r="B4784" s="32" t="s">
        <v>44</v>
      </c>
      <c r="C4784" s="32" t="s">
        <v>384</v>
      </c>
      <c r="D4784" s="32" t="s">
        <v>383</v>
      </c>
      <c r="E4784" s="32" t="s">
        <v>4933</v>
      </c>
      <c r="F4784" s="32" t="s">
        <v>9515</v>
      </c>
      <c r="G4784" s="32" t="s">
        <v>417</v>
      </c>
      <c r="H4784" s="32" t="s">
        <v>418</v>
      </c>
      <c r="I4784" s="32" t="s">
        <v>265</v>
      </c>
      <c r="J4784" s="35">
        <v>0</v>
      </c>
      <c r="K4784" s="35">
        <v>0</v>
      </c>
      <c r="L4784" s="35">
        <v>0</v>
      </c>
      <c r="M4784" s="35">
        <v>0</v>
      </c>
      <c r="N4784" s="32" t="s">
        <v>17</v>
      </c>
      <c r="O4784" s="32" t="s">
        <v>18</v>
      </c>
      <c r="P4784" s="32">
        <v>1</v>
      </c>
      <c r="Q4784" s="32" t="s">
        <v>4934</v>
      </c>
    </row>
    <row r="4785" spans="1:17" x14ac:dyDescent="0.25">
      <c r="A4785" s="57">
        <v>42269.377074652781</v>
      </c>
      <c r="B4785" s="32" t="s">
        <v>44</v>
      </c>
      <c r="C4785" s="32" t="s">
        <v>384</v>
      </c>
      <c r="D4785" s="32" t="s">
        <v>383</v>
      </c>
      <c r="E4785" s="32" t="s">
        <v>4933</v>
      </c>
      <c r="F4785" s="32" t="s">
        <v>9515</v>
      </c>
      <c r="G4785" s="32" t="s">
        <v>417</v>
      </c>
      <c r="H4785" s="32" t="s">
        <v>416</v>
      </c>
      <c r="I4785" s="32" t="s">
        <v>265</v>
      </c>
      <c r="J4785" s="35">
        <v>0</v>
      </c>
      <c r="K4785" s="35">
        <v>0</v>
      </c>
      <c r="L4785" s="35">
        <v>0</v>
      </c>
      <c r="M4785" s="35">
        <v>0</v>
      </c>
      <c r="N4785" s="32" t="s">
        <v>17</v>
      </c>
      <c r="O4785" s="32" t="s">
        <v>18</v>
      </c>
      <c r="P4785" s="32">
        <v>1</v>
      </c>
      <c r="Q4785" s="32" t="s">
        <v>4934</v>
      </c>
    </row>
    <row r="4786" spans="1:17" x14ac:dyDescent="0.25">
      <c r="A4786" s="57">
        <v>42269.377074652781</v>
      </c>
      <c r="B4786" s="32" t="s">
        <v>44</v>
      </c>
      <c r="C4786" s="32" t="s">
        <v>384</v>
      </c>
      <c r="D4786" s="32" t="s">
        <v>383</v>
      </c>
      <c r="E4786" s="32" t="s">
        <v>4933</v>
      </c>
      <c r="F4786" s="32" t="s">
        <v>9515</v>
      </c>
      <c r="G4786" s="32" t="s">
        <v>415</v>
      </c>
      <c r="H4786" s="32" t="s">
        <v>414</v>
      </c>
      <c r="I4786" s="32" t="s">
        <v>265</v>
      </c>
      <c r="J4786" s="35">
        <v>0</v>
      </c>
      <c r="K4786" s="35">
        <v>0</v>
      </c>
      <c r="L4786" s="35">
        <v>0</v>
      </c>
      <c r="M4786" s="35">
        <v>0</v>
      </c>
      <c r="N4786" s="32" t="s">
        <v>17</v>
      </c>
      <c r="O4786" s="32" t="s">
        <v>18</v>
      </c>
      <c r="P4786" s="32">
        <v>1</v>
      </c>
      <c r="Q4786" s="32" t="s">
        <v>4934</v>
      </c>
    </row>
    <row r="4787" spans="1:17" x14ac:dyDescent="0.25">
      <c r="A4787" s="57">
        <v>42269.377074652781</v>
      </c>
      <c r="B4787" s="32" t="s">
        <v>44</v>
      </c>
      <c r="C4787" s="32" t="s">
        <v>384</v>
      </c>
      <c r="D4787" s="32" t="s">
        <v>383</v>
      </c>
      <c r="E4787" s="32" t="s">
        <v>4933</v>
      </c>
      <c r="F4787" s="32" t="s">
        <v>9515</v>
      </c>
      <c r="G4787" s="32" t="s">
        <v>386</v>
      </c>
      <c r="H4787" s="32" t="s">
        <v>385</v>
      </c>
      <c r="I4787" s="32" t="s">
        <v>265</v>
      </c>
      <c r="J4787" s="35">
        <v>0</v>
      </c>
      <c r="K4787" s="35">
        <v>0</v>
      </c>
      <c r="L4787" s="35">
        <v>0</v>
      </c>
      <c r="M4787" s="35">
        <v>0</v>
      </c>
      <c r="N4787" s="32" t="s">
        <v>17</v>
      </c>
      <c r="O4787" s="32" t="s">
        <v>18</v>
      </c>
      <c r="P4787" s="32">
        <v>1</v>
      </c>
      <c r="Q4787" s="32" t="s">
        <v>4934</v>
      </c>
    </row>
    <row r="4788" spans="1:17" x14ac:dyDescent="0.25">
      <c r="A4788" s="57">
        <v>42269.394162766206</v>
      </c>
      <c r="B4788" s="32" t="s">
        <v>290</v>
      </c>
      <c r="C4788" s="32" t="s">
        <v>4771</v>
      </c>
      <c r="D4788" s="32" t="s">
        <v>4772</v>
      </c>
      <c r="E4788" s="32" t="s">
        <v>4943</v>
      </c>
      <c r="F4788" s="32" t="s">
        <v>9516</v>
      </c>
      <c r="G4788" s="32" t="s">
        <v>15</v>
      </c>
      <c r="H4788" s="32" t="s">
        <v>16</v>
      </c>
      <c r="I4788" s="32" t="s">
        <v>260</v>
      </c>
      <c r="J4788" s="35">
        <v>636</v>
      </c>
      <c r="K4788" s="35">
        <v>0</v>
      </c>
      <c r="L4788" s="35">
        <v>0</v>
      </c>
      <c r="M4788" s="35">
        <v>0</v>
      </c>
      <c r="N4788" s="32" t="s">
        <v>17</v>
      </c>
      <c r="O4788" s="32" t="s">
        <v>18</v>
      </c>
      <c r="P4788" s="32">
        <v>1</v>
      </c>
      <c r="Q4788" s="32" t="s">
        <v>4944</v>
      </c>
    </row>
    <row r="4789" spans="1:17" x14ac:dyDescent="0.25">
      <c r="A4789" s="57">
        <v>42269.394162766206</v>
      </c>
      <c r="B4789" s="32" t="s">
        <v>290</v>
      </c>
      <c r="C4789" s="32" t="s">
        <v>4771</v>
      </c>
      <c r="D4789" s="32" t="s">
        <v>4772</v>
      </c>
      <c r="E4789" s="32" t="s">
        <v>4943</v>
      </c>
      <c r="F4789" s="32" t="s">
        <v>9516</v>
      </c>
      <c r="G4789" s="32" t="s">
        <v>656</v>
      </c>
      <c r="H4789" s="32" t="s">
        <v>754</v>
      </c>
      <c r="I4789" s="32" t="s">
        <v>260</v>
      </c>
      <c r="J4789" s="35">
        <v>0</v>
      </c>
      <c r="K4789" s="35">
        <v>0</v>
      </c>
      <c r="L4789" s="35">
        <v>0</v>
      </c>
      <c r="M4789" s="35">
        <v>0</v>
      </c>
      <c r="N4789" s="32" t="s">
        <v>17</v>
      </c>
      <c r="O4789" s="32" t="s">
        <v>18</v>
      </c>
      <c r="P4789" s="32">
        <v>1</v>
      </c>
      <c r="Q4789" s="32" t="s">
        <v>4944</v>
      </c>
    </row>
    <row r="4790" spans="1:17" x14ac:dyDescent="0.25">
      <c r="A4790" s="57">
        <v>42269.394162766206</v>
      </c>
      <c r="B4790" s="32" t="s">
        <v>290</v>
      </c>
      <c r="C4790" s="32" t="s">
        <v>4771</v>
      </c>
      <c r="D4790" s="32" t="s">
        <v>4772</v>
      </c>
      <c r="E4790" s="32" t="s">
        <v>4943</v>
      </c>
      <c r="F4790" s="32" t="s">
        <v>9516</v>
      </c>
      <c r="G4790" s="32" t="s">
        <v>753</v>
      </c>
      <c r="H4790" s="32" t="s">
        <v>752</v>
      </c>
      <c r="I4790" s="32" t="s">
        <v>260</v>
      </c>
      <c r="J4790" s="35">
        <v>0</v>
      </c>
      <c r="K4790" s="35">
        <v>0</v>
      </c>
      <c r="L4790" s="35">
        <v>0</v>
      </c>
      <c r="M4790" s="35">
        <v>0</v>
      </c>
      <c r="N4790" s="32" t="s">
        <v>17</v>
      </c>
      <c r="O4790" s="32" t="s">
        <v>18</v>
      </c>
      <c r="P4790" s="32">
        <v>1</v>
      </c>
      <c r="Q4790" s="32" t="s">
        <v>4944</v>
      </c>
    </row>
    <row r="4791" spans="1:17" x14ac:dyDescent="0.25">
      <c r="A4791" s="57">
        <v>42269.394162766206</v>
      </c>
      <c r="B4791" s="32" t="s">
        <v>290</v>
      </c>
      <c r="C4791" s="32" t="s">
        <v>4771</v>
      </c>
      <c r="D4791" s="32" t="s">
        <v>4772</v>
      </c>
      <c r="E4791" s="32" t="s">
        <v>4943</v>
      </c>
      <c r="F4791" s="32" t="s">
        <v>9516</v>
      </c>
      <c r="G4791" s="32" t="s">
        <v>748</v>
      </c>
      <c r="H4791" s="32" t="s">
        <v>751</v>
      </c>
      <c r="I4791" s="32" t="s">
        <v>260</v>
      </c>
      <c r="J4791" s="35">
        <v>0</v>
      </c>
      <c r="K4791" s="35">
        <v>0</v>
      </c>
      <c r="L4791" s="35">
        <v>0</v>
      </c>
      <c r="M4791" s="35">
        <v>0</v>
      </c>
      <c r="N4791" s="32" t="s">
        <v>17</v>
      </c>
      <c r="O4791" s="32" t="s">
        <v>18</v>
      </c>
      <c r="P4791" s="32">
        <v>1</v>
      </c>
      <c r="Q4791" s="32" t="s">
        <v>4944</v>
      </c>
    </row>
    <row r="4792" spans="1:17" x14ac:dyDescent="0.25">
      <c r="A4792" s="57">
        <v>42269.394162766206</v>
      </c>
      <c r="B4792" s="32" t="s">
        <v>290</v>
      </c>
      <c r="C4792" s="32" t="s">
        <v>4771</v>
      </c>
      <c r="D4792" s="32" t="s">
        <v>4772</v>
      </c>
      <c r="E4792" s="32" t="s">
        <v>4943</v>
      </c>
      <c r="F4792" s="32" t="s">
        <v>9516</v>
      </c>
      <c r="G4792" s="32" t="s">
        <v>750</v>
      </c>
      <c r="H4792" s="32" t="s">
        <v>749</v>
      </c>
      <c r="I4792" s="32" t="s">
        <v>260</v>
      </c>
      <c r="J4792" s="35">
        <v>0</v>
      </c>
      <c r="K4792" s="35">
        <v>0</v>
      </c>
      <c r="L4792" s="35">
        <v>0</v>
      </c>
      <c r="M4792" s="35">
        <v>0</v>
      </c>
      <c r="N4792" s="32" t="s">
        <v>17</v>
      </c>
      <c r="O4792" s="32" t="s">
        <v>18</v>
      </c>
      <c r="P4792" s="32">
        <v>1</v>
      </c>
      <c r="Q4792" s="32" t="s">
        <v>4944</v>
      </c>
    </row>
    <row r="4793" spans="1:17" x14ac:dyDescent="0.25">
      <c r="A4793" s="57">
        <v>42269.394162766206</v>
      </c>
      <c r="B4793" s="32" t="s">
        <v>290</v>
      </c>
      <c r="C4793" s="32" t="s">
        <v>4771</v>
      </c>
      <c r="D4793" s="32" t="s">
        <v>4772</v>
      </c>
      <c r="E4793" s="32" t="s">
        <v>4943</v>
      </c>
      <c r="F4793" s="32" t="s">
        <v>9516</v>
      </c>
      <c r="G4793" s="32" t="s">
        <v>748</v>
      </c>
      <c r="H4793" s="32" t="s">
        <v>747</v>
      </c>
      <c r="I4793" s="32" t="s">
        <v>260</v>
      </c>
      <c r="J4793" s="35">
        <v>0</v>
      </c>
      <c r="K4793" s="35">
        <v>0</v>
      </c>
      <c r="L4793" s="35">
        <v>0</v>
      </c>
      <c r="M4793" s="35">
        <v>0</v>
      </c>
      <c r="N4793" s="32" t="s">
        <v>17</v>
      </c>
      <c r="O4793" s="32" t="s">
        <v>18</v>
      </c>
      <c r="P4793" s="32">
        <v>1</v>
      </c>
      <c r="Q4793" s="32" t="s">
        <v>4944</v>
      </c>
    </row>
    <row r="4794" spans="1:17" x14ac:dyDescent="0.25">
      <c r="A4794" s="57">
        <v>42269.394162766206</v>
      </c>
      <c r="B4794" s="32" t="s">
        <v>290</v>
      </c>
      <c r="C4794" s="32" t="s">
        <v>4771</v>
      </c>
      <c r="D4794" s="32" t="s">
        <v>4772</v>
      </c>
      <c r="E4794" s="32" t="s">
        <v>4943</v>
      </c>
      <c r="F4794" s="32" t="s">
        <v>9516</v>
      </c>
      <c r="G4794" s="32" t="s">
        <v>745</v>
      </c>
      <c r="H4794" s="32" t="s">
        <v>746</v>
      </c>
      <c r="I4794" s="32" t="s">
        <v>260</v>
      </c>
      <c r="J4794" s="35">
        <v>0</v>
      </c>
      <c r="K4794" s="35">
        <v>0</v>
      </c>
      <c r="L4794" s="35">
        <v>0</v>
      </c>
      <c r="M4794" s="35">
        <v>0</v>
      </c>
      <c r="N4794" s="32" t="s">
        <v>17</v>
      </c>
      <c r="O4794" s="32" t="s">
        <v>18</v>
      </c>
      <c r="P4794" s="32">
        <v>1</v>
      </c>
      <c r="Q4794" s="32" t="s">
        <v>4944</v>
      </c>
    </row>
    <row r="4795" spans="1:17" x14ac:dyDescent="0.25">
      <c r="A4795" s="57">
        <v>42269.394162766206</v>
      </c>
      <c r="B4795" s="32" t="s">
        <v>290</v>
      </c>
      <c r="C4795" s="32" t="s">
        <v>4771</v>
      </c>
      <c r="D4795" s="32" t="s">
        <v>4772</v>
      </c>
      <c r="E4795" s="32" t="s">
        <v>4943</v>
      </c>
      <c r="F4795" s="32" t="s">
        <v>9516</v>
      </c>
      <c r="G4795" s="32" t="s">
        <v>745</v>
      </c>
      <c r="H4795" s="32" t="s">
        <v>744</v>
      </c>
      <c r="I4795" s="32" t="s">
        <v>260</v>
      </c>
      <c r="J4795" s="35">
        <v>0</v>
      </c>
      <c r="K4795" s="35">
        <v>0</v>
      </c>
      <c r="L4795" s="35">
        <v>0</v>
      </c>
      <c r="M4795" s="35">
        <v>0</v>
      </c>
      <c r="N4795" s="32" t="s">
        <v>17</v>
      </c>
      <c r="O4795" s="32" t="s">
        <v>18</v>
      </c>
      <c r="P4795" s="32">
        <v>1</v>
      </c>
      <c r="Q4795" s="32" t="s">
        <v>4944</v>
      </c>
    </row>
    <row r="4796" spans="1:17" x14ac:dyDescent="0.25">
      <c r="A4796" s="57">
        <v>42269.394162766206</v>
      </c>
      <c r="B4796" s="32" t="s">
        <v>290</v>
      </c>
      <c r="C4796" s="32" t="s">
        <v>4771</v>
      </c>
      <c r="D4796" s="32" t="s">
        <v>4772</v>
      </c>
      <c r="E4796" s="32" t="s">
        <v>4943</v>
      </c>
      <c r="F4796" s="32" t="s">
        <v>9516</v>
      </c>
      <c r="G4796" s="32" t="s">
        <v>28</v>
      </c>
      <c r="H4796" s="32" t="s">
        <v>743</v>
      </c>
      <c r="I4796" s="32" t="s">
        <v>260</v>
      </c>
      <c r="J4796" s="35">
        <v>0</v>
      </c>
      <c r="K4796" s="35">
        <v>0</v>
      </c>
      <c r="L4796" s="35">
        <v>0</v>
      </c>
      <c r="M4796" s="35">
        <v>0</v>
      </c>
      <c r="N4796" s="32" t="s">
        <v>17</v>
      </c>
      <c r="O4796" s="32" t="s">
        <v>18</v>
      </c>
      <c r="P4796" s="32">
        <v>1</v>
      </c>
      <c r="Q4796" s="32" t="s">
        <v>4944</v>
      </c>
    </row>
    <row r="4797" spans="1:17" x14ac:dyDescent="0.25">
      <c r="A4797" s="57">
        <v>42269.396622453707</v>
      </c>
      <c r="B4797" s="32" t="s">
        <v>44</v>
      </c>
      <c r="C4797" s="32" t="s">
        <v>8029</v>
      </c>
      <c r="D4797" s="32" t="s">
        <v>779</v>
      </c>
      <c r="E4797" s="32" t="s">
        <v>9517</v>
      </c>
      <c r="F4797" s="32" t="s">
        <v>9518</v>
      </c>
      <c r="G4797" s="32" t="s">
        <v>5236</v>
      </c>
      <c r="H4797" s="32" t="s">
        <v>5237</v>
      </c>
      <c r="I4797" s="32" t="s">
        <v>2006</v>
      </c>
      <c r="J4797" s="35">
        <v>0</v>
      </c>
      <c r="K4797" s="35">
        <v>0</v>
      </c>
      <c r="L4797" s="35">
        <v>0</v>
      </c>
      <c r="M4797" s="35">
        <v>0</v>
      </c>
      <c r="N4797" s="32" t="s">
        <v>4793</v>
      </c>
      <c r="O4797" s="32"/>
      <c r="P4797" s="32">
        <v>2</v>
      </c>
      <c r="Q4797" s="32" t="s">
        <v>9519</v>
      </c>
    </row>
    <row r="4798" spans="1:17" x14ac:dyDescent="0.25">
      <c r="A4798" s="57">
        <v>42269.396622453707</v>
      </c>
      <c r="B4798" s="32" t="s">
        <v>44</v>
      </c>
      <c r="C4798" s="32" t="s">
        <v>8029</v>
      </c>
      <c r="D4798" s="32" t="s">
        <v>779</v>
      </c>
      <c r="E4798" s="32" t="s">
        <v>9517</v>
      </c>
      <c r="F4798" s="32" t="s">
        <v>9518</v>
      </c>
      <c r="G4798" s="32" t="s">
        <v>9520</v>
      </c>
      <c r="H4798" s="32" t="s">
        <v>9521</v>
      </c>
      <c r="I4798" s="32" t="s">
        <v>2006</v>
      </c>
      <c r="J4798" s="35">
        <v>0</v>
      </c>
      <c r="K4798" s="35">
        <v>3364</v>
      </c>
      <c r="L4798" s="35">
        <v>0</v>
      </c>
      <c r="M4798" s="35">
        <v>0</v>
      </c>
      <c r="N4798" s="32" t="s">
        <v>4793</v>
      </c>
      <c r="O4798" s="32"/>
      <c r="P4798" s="32">
        <v>10</v>
      </c>
      <c r="Q4798" s="32" t="s">
        <v>9519</v>
      </c>
    </row>
    <row r="4799" spans="1:17" x14ac:dyDescent="0.25">
      <c r="A4799" s="57">
        <v>42269.396622453707</v>
      </c>
      <c r="B4799" s="32" t="s">
        <v>44</v>
      </c>
      <c r="C4799" s="32" t="s">
        <v>8029</v>
      </c>
      <c r="D4799" s="32" t="s">
        <v>779</v>
      </c>
      <c r="E4799" s="32" t="s">
        <v>9517</v>
      </c>
      <c r="F4799" s="32" t="s">
        <v>9518</v>
      </c>
      <c r="G4799" s="32" t="s">
        <v>9522</v>
      </c>
      <c r="H4799" s="32" t="s">
        <v>9523</v>
      </c>
      <c r="I4799" s="32" t="s">
        <v>2006</v>
      </c>
      <c r="J4799" s="35">
        <v>0</v>
      </c>
      <c r="K4799" s="35">
        <v>7183.6</v>
      </c>
      <c r="L4799" s="35">
        <v>0</v>
      </c>
      <c r="M4799" s="35">
        <v>0</v>
      </c>
      <c r="N4799" s="32" t="s">
        <v>4793</v>
      </c>
      <c r="O4799" s="32"/>
      <c r="P4799" s="32">
        <v>1</v>
      </c>
      <c r="Q4799" s="32" t="s">
        <v>9519</v>
      </c>
    </row>
    <row r="4800" spans="1:17" x14ac:dyDescent="0.25">
      <c r="A4800" s="57">
        <v>42269.396622453707</v>
      </c>
      <c r="B4800" s="32" t="s">
        <v>44</v>
      </c>
      <c r="C4800" s="32" t="s">
        <v>8029</v>
      </c>
      <c r="D4800" s="32" t="s">
        <v>779</v>
      </c>
      <c r="E4800" s="32" t="s">
        <v>9517</v>
      </c>
      <c r="F4800" s="32" t="s">
        <v>9518</v>
      </c>
      <c r="G4800" s="32" t="s">
        <v>9522</v>
      </c>
      <c r="H4800" s="32" t="s">
        <v>9523</v>
      </c>
      <c r="I4800" s="32" t="s">
        <v>2006</v>
      </c>
      <c r="J4800" s="35">
        <v>0</v>
      </c>
      <c r="K4800" s="35">
        <v>7183.6</v>
      </c>
      <c r="L4800" s="35">
        <v>0</v>
      </c>
      <c r="M4800" s="35">
        <v>0</v>
      </c>
      <c r="N4800" s="32" t="s">
        <v>4793</v>
      </c>
      <c r="O4800" s="32"/>
      <c r="P4800" s="32">
        <v>1</v>
      </c>
      <c r="Q4800" s="32" t="s">
        <v>9519</v>
      </c>
    </row>
    <row r="4801" spans="1:17" x14ac:dyDescent="0.25">
      <c r="A4801" s="57">
        <v>42269.396622453707</v>
      </c>
      <c r="B4801" s="32" t="s">
        <v>44</v>
      </c>
      <c r="C4801" s="32" t="s">
        <v>8029</v>
      </c>
      <c r="D4801" s="32" t="s">
        <v>779</v>
      </c>
      <c r="E4801" s="32" t="s">
        <v>9517</v>
      </c>
      <c r="F4801" s="32" t="s">
        <v>9518</v>
      </c>
      <c r="G4801" s="32" t="s">
        <v>9522</v>
      </c>
      <c r="H4801" s="32" t="s">
        <v>9523</v>
      </c>
      <c r="I4801" s="32" t="s">
        <v>2006</v>
      </c>
      <c r="J4801" s="35">
        <v>0</v>
      </c>
      <c r="K4801" s="35">
        <v>7183.6</v>
      </c>
      <c r="L4801" s="35">
        <v>0</v>
      </c>
      <c r="M4801" s="35">
        <v>0</v>
      </c>
      <c r="N4801" s="32" t="s">
        <v>4793</v>
      </c>
      <c r="O4801" s="32"/>
      <c r="P4801" s="32">
        <v>1</v>
      </c>
      <c r="Q4801" s="32" t="s">
        <v>9519</v>
      </c>
    </row>
    <row r="4802" spans="1:17" x14ac:dyDescent="0.25">
      <c r="A4802" s="57">
        <v>42269.396622453707</v>
      </c>
      <c r="B4802" s="32" t="s">
        <v>44</v>
      </c>
      <c r="C4802" s="32" t="s">
        <v>8029</v>
      </c>
      <c r="D4802" s="32" t="s">
        <v>779</v>
      </c>
      <c r="E4802" s="32" t="s">
        <v>9517</v>
      </c>
      <c r="F4802" s="32" t="s">
        <v>9518</v>
      </c>
      <c r="G4802" s="32" t="s">
        <v>9522</v>
      </c>
      <c r="H4802" s="32" t="s">
        <v>9523</v>
      </c>
      <c r="I4802" s="32" t="s">
        <v>2006</v>
      </c>
      <c r="J4802" s="35">
        <v>0</v>
      </c>
      <c r="K4802" s="35">
        <v>7183.6</v>
      </c>
      <c r="L4802" s="35">
        <v>0</v>
      </c>
      <c r="M4802" s="35">
        <v>0</v>
      </c>
      <c r="N4802" s="32" t="s">
        <v>4793</v>
      </c>
      <c r="O4802" s="32"/>
      <c r="P4802" s="32">
        <v>1</v>
      </c>
      <c r="Q4802" s="32" t="s">
        <v>9519</v>
      </c>
    </row>
    <row r="4803" spans="1:17" x14ac:dyDescent="0.25">
      <c r="A4803" s="57">
        <v>42269.396622453707</v>
      </c>
      <c r="B4803" s="32" t="s">
        <v>44</v>
      </c>
      <c r="C4803" s="32" t="s">
        <v>8029</v>
      </c>
      <c r="D4803" s="32" t="s">
        <v>779</v>
      </c>
      <c r="E4803" s="32" t="s">
        <v>9517</v>
      </c>
      <c r="F4803" s="32" t="s">
        <v>9518</v>
      </c>
      <c r="G4803" s="32" t="s">
        <v>9522</v>
      </c>
      <c r="H4803" s="32" t="s">
        <v>9523</v>
      </c>
      <c r="I4803" s="32" t="s">
        <v>2006</v>
      </c>
      <c r="J4803" s="35">
        <v>0</v>
      </c>
      <c r="K4803" s="35">
        <v>7183.6</v>
      </c>
      <c r="L4803" s="35">
        <v>0</v>
      </c>
      <c r="M4803" s="35">
        <v>0</v>
      </c>
      <c r="N4803" s="32" t="s">
        <v>4793</v>
      </c>
      <c r="O4803" s="32"/>
      <c r="P4803" s="32">
        <v>1</v>
      </c>
      <c r="Q4803" s="32" t="s">
        <v>9519</v>
      </c>
    </row>
    <row r="4804" spans="1:17" x14ac:dyDescent="0.25">
      <c r="A4804" s="57">
        <v>42269.396622453707</v>
      </c>
      <c r="B4804" s="32" t="s">
        <v>44</v>
      </c>
      <c r="C4804" s="32" t="s">
        <v>8029</v>
      </c>
      <c r="D4804" s="32" t="s">
        <v>779</v>
      </c>
      <c r="E4804" s="32" t="s">
        <v>9517</v>
      </c>
      <c r="F4804" s="32" t="s">
        <v>9518</v>
      </c>
      <c r="G4804" s="32" t="s">
        <v>9522</v>
      </c>
      <c r="H4804" s="32" t="s">
        <v>9523</v>
      </c>
      <c r="I4804" s="32" t="s">
        <v>2006</v>
      </c>
      <c r="J4804" s="35">
        <v>0</v>
      </c>
      <c r="K4804" s="35">
        <v>7183.6</v>
      </c>
      <c r="L4804" s="35">
        <v>0</v>
      </c>
      <c r="M4804" s="35">
        <v>0</v>
      </c>
      <c r="N4804" s="32" t="s">
        <v>4793</v>
      </c>
      <c r="O4804" s="32"/>
      <c r="P4804" s="32">
        <v>1</v>
      </c>
      <c r="Q4804" s="32" t="s">
        <v>9519</v>
      </c>
    </row>
    <row r="4805" spans="1:17" x14ac:dyDescent="0.25">
      <c r="A4805" s="57">
        <v>42269.396622453707</v>
      </c>
      <c r="B4805" s="32" t="s">
        <v>44</v>
      </c>
      <c r="C4805" s="32" t="s">
        <v>8029</v>
      </c>
      <c r="D4805" s="32" t="s">
        <v>779</v>
      </c>
      <c r="E4805" s="32" t="s">
        <v>9517</v>
      </c>
      <c r="F4805" s="32" t="s">
        <v>9518</v>
      </c>
      <c r="G4805" s="32" t="s">
        <v>9522</v>
      </c>
      <c r="H4805" s="32" t="s">
        <v>9523</v>
      </c>
      <c r="I4805" s="32" t="s">
        <v>2006</v>
      </c>
      <c r="J4805" s="35">
        <v>0</v>
      </c>
      <c r="K4805" s="35">
        <v>7183.6</v>
      </c>
      <c r="L4805" s="35">
        <v>0</v>
      </c>
      <c r="M4805" s="35">
        <v>0</v>
      </c>
      <c r="N4805" s="32" t="s">
        <v>4793</v>
      </c>
      <c r="O4805" s="32"/>
      <c r="P4805" s="32">
        <v>1</v>
      </c>
      <c r="Q4805" s="32" t="s">
        <v>9519</v>
      </c>
    </row>
    <row r="4806" spans="1:17" x14ac:dyDescent="0.25">
      <c r="A4806" s="57">
        <v>42269.396622453707</v>
      </c>
      <c r="B4806" s="32" t="s">
        <v>44</v>
      </c>
      <c r="C4806" s="32" t="s">
        <v>8029</v>
      </c>
      <c r="D4806" s="32" t="s">
        <v>779</v>
      </c>
      <c r="E4806" s="32" t="s">
        <v>9517</v>
      </c>
      <c r="F4806" s="32" t="s">
        <v>9518</v>
      </c>
      <c r="G4806" s="32" t="s">
        <v>9522</v>
      </c>
      <c r="H4806" s="32" t="s">
        <v>9523</v>
      </c>
      <c r="I4806" s="32" t="s">
        <v>2006</v>
      </c>
      <c r="J4806" s="35">
        <v>0</v>
      </c>
      <c r="K4806" s="35">
        <v>7183.6</v>
      </c>
      <c r="L4806" s="35">
        <v>0</v>
      </c>
      <c r="M4806" s="35">
        <v>0</v>
      </c>
      <c r="N4806" s="32" t="s">
        <v>4793</v>
      </c>
      <c r="O4806" s="32"/>
      <c r="P4806" s="32">
        <v>1</v>
      </c>
      <c r="Q4806" s="32" t="s">
        <v>9519</v>
      </c>
    </row>
    <row r="4807" spans="1:17" x14ac:dyDescent="0.25">
      <c r="A4807" s="57">
        <v>42269.396622453707</v>
      </c>
      <c r="B4807" s="32" t="s">
        <v>44</v>
      </c>
      <c r="C4807" s="32" t="s">
        <v>8029</v>
      </c>
      <c r="D4807" s="32" t="s">
        <v>779</v>
      </c>
      <c r="E4807" s="32" t="s">
        <v>9517</v>
      </c>
      <c r="F4807" s="32" t="s">
        <v>9518</v>
      </c>
      <c r="G4807" s="32" t="s">
        <v>9522</v>
      </c>
      <c r="H4807" s="32" t="s">
        <v>9523</v>
      </c>
      <c r="I4807" s="32" t="s">
        <v>2006</v>
      </c>
      <c r="J4807" s="35">
        <v>0</v>
      </c>
      <c r="K4807" s="35">
        <v>7183.6</v>
      </c>
      <c r="L4807" s="35">
        <v>0</v>
      </c>
      <c r="M4807" s="35">
        <v>0</v>
      </c>
      <c r="N4807" s="32" t="s">
        <v>4793</v>
      </c>
      <c r="O4807" s="32"/>
      <c r="P4807" s="32">
        <v>1</v>
      </c>
      <c r="Q4807" s="32" t="s">
        <v>9519</v>
      </c>
    </row>
    <row r="4808" spans="1:17" x14ac:dyDescent="0.25">
      <c r="A4808" s="57">
        <v>42269.396622453707</v>
      </c>
      <c r="B4808" s="32" t="s">
        <v>44</v>
      </c>
      <c r="C4808" s="32" t="s">
        <v>8029</v>
      </c>
      <c r="D4808" s="32" t="s">
        <v>779</v>
      </c>
      <c r="E4808" s="32" t="s">
        <v>9517</v>
      </c>
      <c r="F4808" s="32" t="s">
        <v>9518</v>
      </c>
      <c r="G4808" s="32" t="s">
        <v>9522</v>
      </c>
      <c r="H4808" s="32" t="s">
        <v>9523</v>
      </c>
      <c r="I4808" s="32" t="s">
        <v>2006</v>
      </c>
      <c r="J4808" s="35">
        <v>0</v>
      </c>
      <c r="K4808" s="35">
        <v>7183.6</v>
      </c>
      <c r="L4808" s="35">
        <v>0</v>
      </c>
      <c r="M4808" s="35">
        <v>0</v>
      </c>
      <c r="N4808" s="32" t="s">
        <v>4793</v>
      </c>
      <c r="O4808" s="32"/>
      <c r="P4808" s="32">
        <v>1</v>
      </c>
      <c r="Q4808" s="32" t="s">
        <v>9519</v>
      </c>
    </row>
    <row r="4809" spans="1:17" x14ac:dyDescent="0.25">
      <c r="A4809" s="57">
        <v>42269.396622453707</v>
      </c>
      <c r="B4809" s="32" t="s">
        <v>44</v>
      </c>
      <c r="C4809" s="32" t="s">
        <v>8029</v>
      </c>
      <c r="D4809" s="32" t="s">
        <v>779</v>
      </c>
      <c r="E4809" s="32" t="s">
        <v>9517</v>
      </c>
      <c r="F4809" s="32" t="s">
        <v>9518</v>
      </c>
      <c r="G4809" s="32" t="s">
        <v>9524</v>
      </c>
      <c r="H4809" s="32" t="s">
        <v>9525</v>
      </c>
      <c r="I4809" s="32" t="s">
        <v>2006</v>
      </c>
      <c r="J4809" s="35">
        <v>0</v>
      </c>
      <c r="K4809" s="35">
        <v>0</v>
      </c>
      <c r="L4809" s="35">
        <v>0</v>
      </c>
      <c r="M4809" s="35">
        <v>0</v>
      </c>
      <c r="N4809" s="32" t="s">
        <v>4793</v>
      </c>
      <c r="O4809" s="32"/>
      <c r="P4809" s="32">
        <v>10</v>
      </c>
      <c r="Q4809" s="32" t="s">
        <v>9519</v>
      </c>
    </row>
    <row r="4810" spans="1:17" x14ac:dyDescent="0.25">
      <c r="A4810" s="57">
        <v>42269.396622453707</v>
      </c>
      <c r="B4810" s="32" t="s">
        <v>44</v>
      </c>
      <c r="C4810" s="32" t="s">
        <v>8029</v>
      </c>
      <c r="D4810" s="32" t="s">
        <v>779</v>
      </c>
      <c r="E4810" s="32" t="s">
        <v>9517</v>
      </c>
      <c r="F4810" s="32" t="s">
        <v>9518</v>
      </c>
      <c r="G4810" s="32" t="s">
        <v>9526</v>
      </c>
      <c r="H4810" s="32" t="s">
        <v>5247</v>
      </c>
      <c r="I4810" s="32" t="s">
        <v>2006</v>
      </c>
      <c r="J4810" s="35">
        <v>0</v>
      </c>
      <c r="K4810" s="35">
        <v>0</v>
      </c>
      <c r="L4810" s="35">
        <v>0</v>
      </c>
      <c r="M4810" s="35">
        <v>0</v>
      </c>
      <c r="N4810" s="32" t="s">
        <v>4793</v>
      </c>
      <c r="O4810" s="32"/>
      <c r="P4810" s="32">
        <v>70</v>
      </c>
      <c r="Q4810" s="32" t="s">
        <v>9519</v>
      </c>
    </row>
    <row r="4811" spans="1:17" x14ac:dyDescent="0.25">
      <c r="A4811" s="57">
        <v>42269.396622453707</v>
      </c>
      <c r="B4811" s="32" t="s">
        <v>44</v>
      </c>
      <c r="C4811" s="32" t="s">
        <v>8029</v>
      </c>
      <c r="D4811" s="32" t="s">
        <v>779</v>
      </c>
      <c r="E4811" s="32" t="s">
        <v>9517</v>
      </c>
      <c r="F4811" s="32" t="s">
        <v>9518</v>
      </c>
      <c r="G4811" s="32" t="s">
        <v>9527</v>
      </c>
      <c r="H4811" s="32" t="s">
        <v>9528</v>
      </c>
      <c r="I4811" s="32" t="s">
        <v>2006</v>
      </c>
      <c r="J4811" s="35">
        <v>0</v>
      </c>
      <c r="K4811" s="35">
        <v>0</v>
      </c>
      <c r="L4811" s="35">
        <v>0</v>
      </c>
      <c r="M4811" s="35">
        <v>0</v>
      </c>
      <c r="N4811" s="32" t="s">
        <v>4793</v>
      </c>
      <c r="O4811" s="32"/>
      <c r="P4811" s="32">
        <v>20</v>
      </c>
      <c r="Q4811" s="32" t="s">
        <v>9519</v>
      </c>
    </row>
    <row r="4812" spans="1:17" x14ac:dyDescent="0.25">
      <c r="A4812" s="57">
        <v>42269.396622453707</v>
      </c>
      <c r="B4812" s="32" t="s">
        <v>44</v>
      </c>
      <c r="C4812" s="32" t="s">
        <v>8029</v>
      </c>
      <c r="D4812" s="32" t="s">
        <v>779</v>
      </c>
      <c r="E4812" s="32" t="s">
        <v>9517</v>
      </c>
      <c r="F4812" s="32" t="s">
        <v>9518</v>
      </c>
      <c r="G4812" s="32" t="s">
        <v>9529</v>
      </c>
      <c r="H4812" s="32" t="s">
        <v>9530</v>
      </c>
      <c r="I4812" s="32" t="s">
        <v>2006</v>
      </c>
      <c r="J4812" s="35">
        <v>0</v>
      </c>
      <c r="K4812" s="35">
        <v>0</v>
      </c>
      <c r="L4812" s="35">
        <v>0</v>
      </c>
      <c r="M4812" s="35">
        <v>0</v>
      </c>
      <c r="N4812" s="32" t="s">
        <v>4793</v>
      </c>
      <c r="O4812" s="32"/>
      <c r="P4812" s="32">
        <v>10</v>
      </c>
      <c r="Q4812" s="32" t="s">
        <v>9519</v>
      </c>
    </row>
    <row r="4813" spans="1:17" x14ac:dyDescent="0.25">
      <c r="A4813" s="57">
        <v>42269.396622453707</v>
      </c>
      <c r="B4813" s="32" t="s">
        <v>44</v>
      </c>
      <c r="C4813" s="32" t="s">
        <v>8029</v>
      </c>
      <c r="D4813" s="32" t="s">
        <v>779</v>
      </c>
      <c r="E4813" s="32" t="s">
        <v>9517</v>
      </c>
      <c r="F4813" s="32" t="s">
        <v>9518</v>
      </c>
      <c r="G4813" s="32" t="s">
        <v>9531</v>
      </c>
      <c r="H4813" s="32" t="s">
        <v>9532</v>
      </c>
      <c r="I4813" s="32" t="s">
        <v>2006</v>
      </c>
      <c r="J4813" s="35">
        <v>0</v>
      </c>
      <c r="K4813" s="35">
        <v>0</v>
      </c>
      <c r="L4813" s="35">
        <v>0</v>
      </c>
      <c r="M4813" s="35">
        <v>0</v>
      </c>
      <c r="N4813" s="32" t="s">
        <v>4793</v>
      </c>
      <c r="O4813" s="32"/>
      <c r="P4813" s="32">
        <v>4</v>
      </c>
      <c r="Q4813" s="32" t="s">
        <v>9519</v>
      </c>
    </row>
    <row r="4814" spans="1:17" x14ac:dyDescent="0.25">
      <c r="A4814" s="57">
        <v>42269.396622453707</v>
      </c>
      <c r="B4814" s="32" t="s">
        <v>44</v>
      </c>
      <c r="C4814" s="32" t="s">
        <v>8029</v>
      </c>
      <c r="D4814" s="32" t="s">
        <v>779</v>
      </c>
      <c r="E4814" s="32" t="s">
        <v>9517</v>
      </c>
      <c r="F4814" s="32" t="s">
        <v>9518</v>
      </c>
      <c r="G4814" s="32" t="s">
        <v>9533</v>
      </c>
      <c r="H4814" s="32" t="s">
        <v>9534</v>
      </c>
      <c r="I4814" s="32" t="s">
        <v>2006</v>
      </c>
      <c r="J4814" s="35">
        <v>0</v>
      </c>
      <c r="K4814" s="35">
        <v>0</v>
      </c>
      <c r="L4814" s="35">
        <v>0</v>
      </c>
      <c r="M4814" s="35">
        <v>0</v>
      </c>
      <c r="N4814" s="32" t="s">
        <v>4793</v>
      </c>
      <c r="O4814" s="32"/>
      <c r="P4814" s="32">
        <v>2</v>
      </c>
      <c r="Q4814" s="32" t="s">
        <v>9519</v>
      </c>
    </row>
    <row r="4815" spans="1:17" x14ac:dyDescent="0.25">
      <c r="A4815" s="57">
        <v>42269.396622453707</v>
      </c>
      <c r="B4815" s="32" t="s">
        <v>44</v>
      </c>
      <c r="C4815" s="32" t="s">
        <v>8029</v>
      </c>
      <c r="D4815" s="32" t="s">
        <v>779</v>
      </c>
      <c r="E4815" s="32" t="s">
        <v>9517</v>
      </c>
      <c r="F4815" s="32" t="s">
        <v>9518</v>
      </c>
      <c r="G4815" s="32" t="s">
        <v>9535</v>
      </c>
      <c r="H4815" s="32" t="s">
        <v>9536</v>
      </c>
      <c r="I4815" s="32" t="s">
        <v>2006</v>
      </c>
      <c r="J4815" s="35">
        <v>0</v>
      </c>
      <c r="K4815" s="35">
        <v>0</v>
      </c>
      <c r="L4815" s="35">
        <v>0</v>
      </c>
      <c r="M4815" s="35">
        <v>0</v>
      </c>
      <c r="N4815" s="32" t="s">
        <v>4793</v>
      </c>
      <c r="O4815" s="32"/>
      <c r="P4815" s="32">
        <v>1</v>
      </c>
      <c r="Q4815" s="32" t="s">
        <v>9519</v>
      </c>
    </row>
    <row r="4816" spans="1:17" x14ac:dyDescent="0.25">
      <c r="A4816" s="57">
        <v>42269.397334687499</v>
      </c>
      <c r="B4816" s="32" t="s">
        <v>68</v>
      </c>
      <c r="C4816" s="32" t="s">
        <v>456</v>
      </c>
      <c r="D4816" s="32" t="s">
        <v>455</v>
      </c>
      <c r="E4816" s="32" t="s">
        <v>4845</v>
      </c>
      <c r="F4816" s="32" t="s">
        <v>9537</v>
      </c>
      <c r="G4816" s="32" t="s">
        <v>15</v>
      </c>
      <c r="H4816" s="32" t="s">
        <v>16</v>
      </c>
      <c r="I4816" s="32" t="s">
        <v>1986</v>
      </c>
      <c r="J4816" s="35">
        <v>2300</v>
      </c>
      <c r="K4816" s="35">
        <v>0</v>
      </c>
      <c r="L4816" s="35">
        <v>0</v>
      </c>
      <c r="M4816" s="35">
        <v>0</v>
      </c>
      <c r="N4816" s="32" t="s">
        <v>19</v>
      </c>
      <c r="O4816" s="32" t="s">
        <v>18</v>
      </c>
      <c r="P4816" s="32">
        <v>1</v>
      </c>
      <c r="Q4816" s="32"/>
    </row>
    <row r="4817" spans="1:17" x14ac:dyDescent="0.25">
      <c r="A4817" s="57">
        <v>42269.397334687499</v>
      </c>
      <c r="B4817" s="32" t="s">
        <v>68</v>
      </c>
      <c r="C4817" s="32" t="s">
        <v>456</v>
      </c>
      <c r="D4817" s="32" t="s">
        <v>455</v>
      </c>
      <c r="E4817" s="32" t="s">
        <v>4846</v>
      </c>
      <c r="F4817" s="32" t="s">
        <v>9537</v>
      </c>
      <c r="G4817" s="32" t="s">
        <v>15</v>
      </c>
      <c r="H4817" s="32" t="s">
        <v>16</v>
      </c>
      <c r="I4817" s="32" t="s">
        <v>263</v>
      </c>
      <c r="J4817" s="35">
        <v>658</v>
      </c>
      <c r="K4817" s="35">
        <v>0</v>
      </c>
      <c r="L4817" s="35">
        <v>0</v>
      </c>
      <c r="M4817" s="35">
        <v>0</v>
      </c>
      <c r="N4817" s="32" t="s">
        <v>19</v>
      </c>
      <c r="O4817" s="32" t="s">
        <v>18</v>
      </c>
      <c r="P4817" s="32">
        <v>1</v>
      </c>
      <c r="Q4817" s="32"/>
    </row>
    <row r="4818" spans="1:17" x14ac:dyDescent="0.25">
      <c r="A4818" s="57">
        <v>42269.397334687499</v>
      </c>
      <c r="B4818" s="32" t="s">
        <v>68</v>
      </c>
      <c r="C4818" s="32" t="s">
        <v>456</v>
      </c>
      <c r="D4818" s="32" t="s">
        <v>455</v>
      </c>
      <c r="E4818" s="32" t="s">
        <v>4846</v>
      </c>
      <c r="F4818" s="32" t="s">
        <v>9537</v>
      </c>
      <c r="G4818" s="32" t="s">
        <v>28</v>
      </c>
      <c r="H4818" s="32" t="s">
        <v>729</v>
      </c>
      <c r="I4818" s="32" t="s">
        <v>263</v>
      </c>
      <c r="J4818" s="35">
        <v>0</v>
      </c>
      <c r="K4818" s="35">
        <v>0</v>
      </c>
      <c r="L4818" s="35">
        <v>0</v>
      </c>
      <c r="M4818" s="35">
        <v>0</v>
      </c>
      <c r="N4818" s="32" t="s">
        <v>19</v>
      </c>
      <c r="O4818" s="32" t="s">
        <v>18</v>
      </c>
      <c r="P4818" s="32">
        <v>1</v>
      </c>
      <c r="Q4818" s="32"/>
    </row>
    <row r="4819" spans="1:17" x14ac:dyDescent="0.25">
      <c r="A4819" s="57">
        <v>42269.398753553243</v>
      </c>
      <c r="B4819" s="32" t="s">
        <v>44</v>
      </c>
      <c r="C4819" s="32" t="s">
        <v>8029</v>
      </c>
      <c r="D4819" s="32" t="s">
        <v>779</v>
      </c>
      <c r="E4819" s="32" t="s">
        <v>8030</v>
      </c>
      <c r="F4819" s="32" t="s">
        <v>9538</v>
      </c>
      <c r="G4819" s="32" t="s">
        <v>9539</v>
      </c>
      <c r="H4819" s="32" t="s">
        <v>9540</v>
      </c>
      <c r="I4819" s="32" t="s">
        <v>2006</v>
      </c>
      <c r="J4819" s="35">
        <v>0</v>
      </c>
      <c r="K4819" s="35">
        <v>15416</v>
      </c>
      <c r="L4819" s="35">
        <v>0</v>
      </c>
      <c r="M4819" s="35">
        <v>0</v>
      </c>
      <c r="N4819" s="32" t="s">
        <v>4793</v>
      </c>
      <c r="O4819" s="32"/>
      <c r="P4819" s="32">
        <v>1</v>
      </c>
      <c r="Q4819" s="32" t="s">
        <v>8032</v>
      </c>
    </row>
    <row r="4820" spans="1:17" x14ac:dyDescent="0.25">
      <c r="A4820" s="57">
        <v>42269.398753553243</v>
      </c>
      <c r="B4820" s="32" t="s">
        <v>44</v>
      </c>
      <c r="C4820" s="32" t="s">
        <v>8029</v>
      </c>
      <c r="D4820" s="32" t="s">
        <v>779</v>
      </c>
      <c r="E4820" s="32" t="s">
        <v>8030</v>
      </c>
      <c r="F4820" s="32" t="s">
        <v>9538</v>
      </c>
      <c r="G4820" s="32" t="s">
        <v>9541</v>
      </c>
      <c r="H4820" s="32" t="s">
        <v>9542</v>
      </c>
      <c r="I4820" s="32" t="s">
        <v>2006</v>
      </c>
      <c r="J4820" s="35">
        <v>0</v>
      </c>
      <c r="K4820" s="35">
        <v>0</v>
      </c>
      <c r="L4820" s="35">
        <v>0</v>
      </c>
      <c r="M4820" s="35">
        <v>0</v>
      </c>
      <c r="N4820" s="32" t="s">
        <v>4793</v>
      </c>
      <c r="O4820" s="32"/>
      <c r="P4820" s="32">
        <v>1</v>
      </c>
      <c r="Q4820" s="32" t="s">
        <v>8032</v>
      </c>
    </row>
    <row r="4821" spans="1:17" x14ac:dyDescent="0.25">
      <c r="A4821" s="57">
        <v>42269.398753553243</v>
      </c>
      <c r="B4821" s="32" t="s">
        <v>44</v>
      </c>
      <c r="C4821" s="32" t="s">
        <v>8029</v>
      </c>
      <c r="D4821" s="32" t="s">
        <v>779</v>
      </c>
      <c r="E4821" s="32" t="s">
        <v>8030</v>
      </c>
      <c r="F4821" s="32" t="s">
        <v>9538</v>
      </c>
      <c r="G4821" s="32" t="s">
        <v>9543</v>
      </c>
      <c r="H4821" s="32" t="s">
        <v>9544</v>
      </c>
      <c r="I4821" s="32" t="s">
        <v>2006</v>
      </c>
      <c r="J4821" s="35">
        <v>0</v>
      </c>
      <c r="K4821" s="35">
        <v>460</v>
      </c>
      <c r="L4821" s="35">
        <v>0</v>
      </c>
      <c r="M4821" s="35">
        <v>0</v>
      </c>
      <c r="N4821" s="32" t="s">
        <v>4793</v>
      </c>
      <c r="O4821" s="32"/>
      <c r="P4821" s="32">
        <v>1</v>
      </c>
      <c r="Q4821" s="32" t="s">
        <v>8032</v>
      </c>
    </row>
    <row r="4822" spans="1:17" x14ac:dyDescent="0.25">
      <c r="A4822" s="57">
        <v>42269.398753553243</v>
      </c>
      <c r="B4822" s="32" t="s">
        <v>44</v>
      </c>
      <c r="C4822" s="32" t="s">
        <v>8029</v>
      </c>
      <c r="D4822" s="32" t="s">
        <v>779</v>
      </c>
      <c r="E4822" s="32" t="s">
        <v>8030</v>
      </c>
      <c r="F4822" s="32" t="s">
        <v>9538</v>
      </c>
      <c r="G4822" s="32" t="s">
        <v>9545</v>
      </c>
      <c r="H4822" s="32" t="s">
        <v>9546</v>
      </c>
      <c r="I4822" s="32" t="s">
        <v>2006</v>
      </c>
      <c r="J4822" s="35">
        <v>0</v>
      </c>
      <c r="K4822" s="35">
        <v>0</v>
      </c>
      <c r="L4822" s="35">
        <v>0</v>
      </c>
      <c r="M4822" s="35">
        <v>0</v>
      </c>
      <c r="N4822" s="32" t="s">
        <v>4793</v>
      </c>
      <c r="O4822" s="32"/>
      <c r="P4822" s="32">
        <v>1</v>
      </c>
      <c r="Q4822" s="32" t="s">
        <v>8032</v>
      </c>
    </row>
    <row r="4823" spans="1:17" x14ac:dyDescent="0.25">
      <c r="A4823" s="57">
        <v>42269.398753553243</v>
      </c>
      <c r="B4823" s="32" t="s">
        <v>44</v>
      </c>
      <c r="C4823" s="32" t="s">
        <v>8029</v>
      </c>
      <c r="D4823" s="32" t="s">
        <v>779</v>
      </c>
      <c r="E4823" s="32" t="s">
        <v>8030</v>
      </c>
      <c r="F4823" s="32" t="s">
        <v>9538</v>
      </c>
      <c r="G4823" s="32" t="s">
        <v>9547</v>
      </c>
      <c r="H4823" s="32" t="s">
        <v>9548</v>
      </c>
      <c r="I4823" s="32" t="s">
        <v>2006</v>
      </c>
      <c r="J4823" s="35">
        <v>0</v>
      </c>
      <c r="K4823" s="35">
        <v>0</v>
      </c>
      <c r="L4823" s="35">
        <v>0</v>
      </c>
      <c r="M4823" s="35">
        <v>0</v>
      </c>
      <c r="N4823" s="32" t="s">
        <v>4793</v>
      </c>
      <c r="O4823" s="32"/>
      <c r="P4823" s="32">
        <v>1</v>
      </c>
      <c r="Q4823" s="32" t="s">
        <v>8032</v>
      </c>
    </row>
    <row r="4824" spans="1:17" x14ac:dyDescent="0.25">
      <c r="A4824" s="57">
        <v>42269.398753553243</v>
      </c>
      <c r="B4824" s="32" t="s">
        <v>44</v>
      </c>
      <c r="C4824" s="32" t="s">
        <v>8029</v>
      </c>
      <c r="D4824" s="32" t="s">
        <v>779</v>
      </c>
      <c r="E4824" s="32" t="s">
        <v>8030</v>
      </c>
      <c r="F4824" s="32" t="s">
        <v>9538</v>
      </c>
      <c r="G4824" s="32" t="s">
        <v>9549</v>
      </c>
      <c r="H4824" s="32" t="s">
        <v>9550</v>
      </c>
      <c r="I4824" s="32" t="s">
        <v>2006</v>
      </c>
      <c r="J4824" s="35">
        <v>0</v>
      </c>
      <c r="K4824" s="35">
        <v>0</v>
      </c>
      <c r="L4824" s="35">
        <v>0</v>
      </c>
      <c r="M4824" s="35">
        <v>0</v>
      </c>
      <c r="N4824" s="32" t="s">
        <v>4793</v>
      </c>
      <c r="O4824" s="32"/>
      <c r="P4824" s="32">
        <v>1</v>
      </c>
      <c r="Q4824" s="32" t="s">
        <v>8032</v>
      </c>
    </row>
    <row r="4825" spans="1:17" x14ac:dyDescent="0.25">
      <c r="A4825" s="57">
        <v>42269.398753553243</v>
      </c>
      <c r="B4825" s="32" t="s">
        <v>44</v>
      </c>
      <c r="C4825" s="32" t="s">
        <v>8029</v>
      </c>
      <c r="D4825" s="32" t="s">
        <v>779</v>
      </c>
      <c r="E4825" s="32" t="s">
        <v>8030</v>
      </c>
      <c r="F4825" s="32" t="s">
        <v>9538</v>
      </c>
      <c r="G4825" s="32" t="s">
        <v>9551</v>
      </c>
      <c r="H4825" s="32" t="s">
        <v>9552</v>
      </c>
      <c r="I4825" s="32" t="s">
        <v>2006</v>
      </c>
      <c r="J4825" s="35">
        <v>0</v>
      </c>
      <c r="K4825" s="35">
        <v>1260</v>
      </c>
      <c r="L4825" s="35">
        <v>0</v>
      </c>
      <c r="M4825" s="35">
        <v>0</v>
      </c>
      <c r="N4825" s="32" t="s">
        <v>4793</v>
      </c>
      <c r="O4825" s="32"/>
      <c r="P4825" s="32">
        <v>1</v>
      </c>
      <c r="Q4825" s="32" t="s">
        <v>8032</v>
      </c>
    </row>
    <row r="4826" spans="1:17" x14ac:dyDescent="0.25">
      <c r="A4826" s="57">
        <v>42269.398753553243</v>
      </c>
      <c r="B4826" s="32" t="s">
        <v>44</v>
      </c>
      <c r="C4826" s="32" t="s">
        <v>8029</v>
      </c>
      <c r="D4826" s="32" t="s">
        <v>779</v>
      </c>
      <c r="E4826" s="32" t="s">
        <v>8030</v>
      </c>
      <c r="F4826" s="32" t="s">
        <v>9538</v>
      </c>
      <c r="G4826" s="32" t="s">
        <v>9553</v>
      </c>
      <c r="H4826" s="32" t="s">
        <v>9554</v>
      </c>
      <c r="I4826" s="32" t="s">
        <v>2006</v>
      </c>
      <c r="J4826" s="35">
        <v>0</v>
      </c>
      <c r="K4826" s="35">
        <v>695</v>
      </c>
      <c r="L4826" s="35">
        <v>0</v>
      </c>
      <c r="M4826" s="35">
        <v>0</v>
      </c>
      <c r="N4826" s="32" t="s">
        <v>4793</v>
      </c>
      <c r="O4826" s="32"/>
      <c r="P4826" s="32">
        <v>1</v>
      </c>
      <c r="Q4826" s="32" t="s">
        <v>8032</v>
      </c>
    </row>
    <row r="4827" spans="1:17" x14ac:dyDescent="0.25">
      <c r="A4827" s="57">
        <v>42269.398753553243</v>
      </c>
      <c r="B4827" s="32" t="s">
        <v>44</v>
      </c>
      <c r="C4827" s="32" t="s">
        <v>8029</v>
      </c>
      <c r="D4827" s="32" t="s">
        <v>779</v>
      </c>
      <c r="E4827" s="32" t="s">
        <v>8030</v>
      </c>
      <c r="F4827" s="32" t="s">
        <v>9538</v>
      </c>
      <c r="G4827" s="32" t="s">
        <v>5236</v>
      </c>
      <c r="H4827" s="32" t="s">
        <v>5237</v>
      </c>
      <c r="I4827" s="32" t="s">
        <v>2006</v>
      </c>
      <c r="J4827" s="35">
        <v>0</v>
      </c>
      <c r="K4827" s="35">
        <v>0</v>
      </c>
      <c r="L4827" s="35">
        <v>0</v>
      </c>
      <c r="M4827" s="35">
        <v>0</v>
      </c>
      <c r="N4827" s="32" t="s">
        <v>4793</v>
      </c>
      <c r="O4827" s="32"/>
      <c r="P4827" s="32">
        <v>1</v>
      </c>
      <c r="Q4827" s="32" t="s">
        <v>8032</v>
      </c>
    </row>
    <row r="4828" spans="1:17" x14ac:dyDescent="0.25">
      <c r="A4828" s="57">
        <v>42269.40762607639</v>
      </c>
      <c r="B4828" s="32" t="s">
        <v>337</v>
      </c>
      <c r="C4828" s="32" t="s">
        <v>392</v>
      </c>
      <c r="D4828" s="32" t="s">
        <v>391</v>
      </c>
      <c r="E4828" s="32" t="s">
        <v>9555</v>
      </c>
      <c r="F4828" s="32" t="s">
        <v>9556</v>
      </c>
      <c r="G4828" s="32" t="s">
        <v>15</v>
      </c>
      <c r="H4828" s="32" t="s">
        <v>16</v>
      </c>
      <c r="I4828" s="32" t="s">
        <v>263</v>
      </c>
      <c r="J4828" s="35">
        <v>96000</v>
      </c>
      <c r="K4828" s="35">
        <v>0</v>
      </c>
      <c r="L4828" s="35">
        <v>0</v>
      </c>
      <c r="M4828" s="35">
        <v>0</v>
      </c>
      <c r="N4828" s="32" t="s">
        <v>9557</v>
      </c>
      <c r="O4828" s="32" t="s">
        <v>18</v>
      </c>
      <c r="P4828" s="32">
        <v>1</v>
      </c>
      <c r="Q4828" s="32" t="s">
        <v>9558</v>
      </c>
    </row>
    <row r="4829" spans="1:17" x14ac:dyDescent="0.25">
      <c r="A4829" s="57">
        <v>42269.40762607639</v>
      </c>
      <c r="B4829" s="32" t="s">
        <v>337</v>
      </c>
      <c r="C4829" s="32" t="s">
        <v>392</v>
      </c>
      <c r="D4829" s="32" t="s">
        <v>391</v>
      </c>
      <c r="E4829" s="32" t="s">
        <v>9555</v>
      </c>
      <c r="F4829" s="32" t="s">
        <v>9556</v>
      </c>
      <c r="G4829" s="32" t="s">
        <v>28</v>
      </c>
      <c r="H4829" s="32" t="s">
        <v>9559</v>
      </c>
      <c r="I4829" s="32" t="s">
        <v>263</v>
      </c>
      <c r="J4829" s="35">
        <v>0</v>
      </c>
      <c r="K4829" s="35">
        <v>0</v>
      </c>
      <c r="L4829" s="35">
        <v>0</v>
      </c>
      <c r="M4829" s="35">
        <v>0</v>
      </c>
      <c r="N4829" s="32" t="s">
        <v>9557</v>
      </c>
      <c r="O4829" s="32" t="s">
        <v>18</v>
      </c>
      <c r="P4829" s="32">
        <v>1</v>
      </c>
      <c r="Q4829" s="32" t="s">
        <v>9558</v>
      </c>
    </row>
    <row r="4830" spans="1:17" x14ac:dyDescent="0.25">
      <c r="A4830" s="57">
        <v>42269.407907326386</v>
      </c>
      <c r="B4830" s="32"/>
      <c r="C4830" s="32" t="s">
        <v>345</v>
      </c>
      <c r="D4830" s="32" t="s">
        <v>334</v>
      </c>
      <c r="E4830" s="32" t="s">
        <v>9560</v>
      </c>
      <c r="F4830" s="32" t="s">
        <v>9561</v>
      </c>
      <c r="G4830" s="32" t="s">
        <v>58</v>
      </c>
      <c r="H4830" s="32" t="s">
        <v>59</v>
      </c>
      <c r="I4830" s="32" t="s">
        <v>2006</v>
      </c>
      <c r="J4830" s="35">
        <v>0</v>
      </c>
      <c r="K4830" s="35">
        <v>0</v>
      </c>
      <c r="L4830" s="35">
        <v>0</v>
      </c>
      <c r="M4830" s="35">
        <v>0</v>
      </c>
      <c r="N4830" s="32" t="s">
        <v>19</v>
      </c>
      <c r="O4830" s="32" t="s">
        <v>322</v>
      </c>
      <c r="P4830" s="32">
        <v>0</v>
      </c>
      <c r="Q4830" s="32"/>
    </row>
    <row r="4831" spans="1:17" x14ac:dyDescent="0.25">
      <c r="A4831" s="57">
        <v>42269.419558020832</v>
      </c>
      <c r="B4831" s="32"/>
      <c r="C4831" s="32" t="s">
        <v>345</v>
      </c>
      <c r="D4831" s="32" t="s">
        <v>334</v>
      </c>
      <c r="E4831" s="32" t="s">
        <v>9562</v>
      </c>
      <c r="F4831" s="32" t="s">
        <v>9563</v>
      </c>
      <c r="G4831" s="32" t="s">
        <v>58</v>
      </c>
      <c r="H4831" s="32" t="s">
        <v>59</v>
      </c>
      <c r="I4831" s="32" t="s">
        <v>2006</v>
      </c>
      <c r="J4831" s="35">
        <v>0</v>
      </c>
      <c r="K4831" s="35">
        <v>0</v>
      </c>
      <c r="L4831" s="35">
        <v>0</v>
      </c>
      <c r="M4831" s="35">
        <v>0</v>
      </c>
      <c r="N4831" s="32" t="s">
        <v>19</v>
      </c>
      <c r="O4831" s="32" t="s">
        <v>322</v>
      </c>
      <c r="P4831" s="32">
        <v>0</v>
      </c>
      <c r="Q4831" s="32"/>
    </row>
    <row r="4832" spans="1:17" x14ac:dyDescent="0.25">
      <c r="A4832" s="57">
        <v>42269.423335069441</v>
      </c>
      <c r="B4832" s="32"/>
      <c r="C4832" s="32" t="s">
        <v>345</v>
      </c>
      <c r="D4832" s="32" t="s">
        <v>334</v>
      </c>
      <c r="E4832" s="32" t="s">
        <v>9564</v>
      </c>
      <c r="F4832" s="32" t="s">
        <v>9565</v>
      </c>
      <c r="G4832" s="32" t="s">
        <v>58</v>
      </c>
      <c r="H4832" s="32" t="s">
        <v>59</v>
      </c>
      <c r="I4832" s="32" t="s">
        <v>2006</v>
      </c>
      <c r="J4832" s="35">
        <v>0</v>
      </c>
      <c r="K4832" s="35">
        <v>0</v>
      </c>
      <c r="L4832" s="35">
        <v>0</v>
      </c>
      <c r="M4832" s="35">
        <v>0</v>
      </c>
      <c r="N4832" s="32" t="s">
        <v>19</v>
      </c>
      <c r="O4832" s="32" t="s">
        <v>322</v>
      </c>
      <c r="P4832" s="32">
        <v>0</v>
      </c>
      <c r="Q4832" s="32"/>
    </row>
    <row r="4833" spans="1:17" x14ac:dyDescent="0.25">
      <c r="A4833" s="57">
        <v>42269.429137962965</v>
      </c>
      <c r="B4833" s="32"/>
      <c r="C4833" s="32" t="s">
        <v>655</v>
      </c>
      <c r="D4833" s="32" t="s">
        <v>334</v>
      </c>
      <c r="E4833" s="32" t="s">
        <v>9566</v>
      </c>
      <c r="F4833" s="32" t="s">
        <v>9567</v>
      </c>
      <c r="G4833" s="32" t="s">
        <v>58</v>
      </c>
      <c r="H4833" s="32" t="s">
        <v>59</v>
      </c>
      <c r="I4833" s="32" t="s">
        <v>2006</v>
      </c>
      <c r="J4833" s="35">
        <v>0</v>
      </c>
      <c r="K4833" s="35">
        <v>0</v>
      </c>
      <c r="L4833" s="35">
        <v>0</v>
      </c>
      <c r="M4833" s="35">
        <v>0</v>
      </c>
      <c r="N4833" s="32" t="s">
        <v>19</v>
      </c>
      <c r="O4833" s="32" t="s">
        <v>322</v>
      </c>
      <c r="P4833" s="32">
        <v>0</v>
      </c>
      <c r="Q4833" s="32"/>
    </row>
    <row r="4834" spans="1:17" x14ac:dyDescent="0.25">
      <c r="A4834" s="57">
        <v>42269.432025428243</v>
      </c>
      <c r="B4834" s="32" t="s">
        <v>21</v>
      </c>
      <c r="C4834" s="32" t="s">
        <v>5219</v>
      </c>
      <c r="D4834" s="32" t="s">
        <v>5220</v>
      </c>
      <c r="E4834" s="32" t="s">
        <v>5221</v>
      </c>
      <c r="F4834" s="32" t="s">
        <v>9568</v>
      </c>
      <c r="G4834" s="32" t="s">
        <v>15</v>
      </c>
      <c r="H4834" s="32" t="s">
        <v>16</v>
      </c>
      <c r="I4834" s="32" t="s">
        <v>265</v>
      </c>
      <c r="J4834" s="35">
        <v>5230.8</v>
      </c>
      <c r="K4834" s="35">
        <v>0</v>
      </c>
      <c r="L4834" s="35">
        <v>0</v>
      </c>
      <c r="M4834" s="35">
        <v>0</v>
      </c>
      <c r="N4834" s="32" t="s">
        <v>17</v>
      </c>
      <c r="O4834" s="32" t="s">
        <v>20</v>
      </c>
      <c r="P4834" s="32">
        <v>1</v>
      </c>
      <c r="Q4834" s="32" t="s">
        <v>5222</v>
      </c>
    </row>
    <row r="4835" spans="1:17" x14ac:dyDescent="0.25">
      <c r="A4835" s="57">
        <v>42269.432025428243</v>
      </c>
      <c r="B4835" s="32" t="s">
        <v>21</v>
      </c>
      <c r="C4835" s="32" t="s">
        <v>5219</v>
      </c>
      <c r="D4835" s="32" t="s">
        <v>5220</v>
      </c>
      <c r="E4835" s="32" t="s">
        <v>5221</v>
      </c>
      <c r="F4835" s="32" t="s">
        <v>9568</v>
      </c>
      <c r="G4835" s="32" t="s">
        <v>4773</v>
      </c>
      <c r="H4835" s="32" t="s">
        <v>5223</v>
      </c>
      <c r="I4835" s="32" t="s">
        <v>265</v>
      </c>
      <c r="J4835" s="35">
        <v>0</v>
      </c>
      <c r="K4835" s="35">
        <v>0</v>
      </c>
      <c r="L4835" s="35">
        <v>0</v>
      </c>
      <c r="M4835" s="35">
        <v>0</v>
      </c>
      <c r="N4835" s="32" t="s">
        <v>17</v>
      </c>
      <c r="O4835" s="32" t="s">
        <v>20</v>
      </c>
      <c r="P4835" s="32">
        <v>1</v>
      </c>
      <c r="Q4835" s="32" t="s">
        <v>5222</v>
      </c>
    </row>
    <row r="4836" spans="1:17" x14ac:dyDescent="0.25">
      <c r="A4836" s="57">
        <v>42269.432025428243</v>
      </c>
      <c r="B4836" s="32" t="s">
        <v>21</v>
      </c>
      <c r="C4836" s="32" t="s">
        <v>5219</v>
      </c>
      <c r="D4836" s="32" t="s">
        <v>5220</v>
      </c>
      <c r="E4836" s="32" t="s">
        <v>5221</v>
      </c>
      <c r="F4836" s="32" t="s">
        <v>9568</v>
      </c>
      <c r="G4836" s="32" t="s">
        <v>5224</v>
      </c>
      <c r="H4836" s="32" t="s">
        <v>5225</v>
      </c>
      <c r="I4836" s="32" t="s">
        <v>265</v>
      </c>
      <c r="J4836" s="35">
        <v>0</v>
      </c>
      <c r="K4836" s="35">
        <v>0</v>
      </c>
      <c r="L4836" s="35">
        <v>0</v>
      </c>
      <c r="M4836" s="35">
        <v>0</v>
      </c>
      <c r="N4836" s="32" t="s">
        <v>17</v>
      </c>
      <c r="O4836" s="32" t="s">
        <v>20</v>
      </c>
      <c r="P4836" s="32">
        <v>1</v>
      </c>
      <c r="Q4836" s="32" t="s">
        <v>5222</v>
      </c>
    </row>
    <row r="4837" spans="1:17" x14ac:dyDescent="0.25">
      <c r="A4837" s="57">
        <v>42269.432025428243</v>
      </c>
      <c r="B4837" s="32" t="s">
        <v>21</v>
      </c>
      <c r="C4837" s="32" t="s">
        <v>5219</v>
      </c>
      <c r="D4837" s="32" t="s">
        <v>5220</v>
      </c>
      <c r="E4837" s="32" t="s">
        <v>5221</v>
      </c>
      <c r="F4837" s="32" t="s">
        <v>9568</v>
      </c>
      <c r="G4837" s="32" t="s">
        <v>5224</v>
      </c>
      <c r="H4837" s="32" t="s">
        <v>5226</v>
      </c>
      <c r="I4837" s="32" t="s">
        <v>265</v>
      </c>
      <c r="J4837" s="35">
        <v>0</v>
      </c>
      <c r="K4837" s="35">
        <v>0</v>
      </c>
      <c r="L4837" s="35">
        <v>0</v>
      </c>
      <c r="M4837" s="35">
        <v>0</v>
      </c>
      <c r="N4837" s="32" t="s">
        <v>17</v>
      </c>
      <c r="O4837" s="32" t="s">
        <v>20</v>
      </c>
      <c r="P4837" s="32">
        <v>1</v>
      </c>
      <c r="Q4837" s="32" t="s">
        <v>5222</v>
      </c>
    </row>
    <row r="4838" spans="1:17" x14ac:dyDescent="0.25">
      <c r="A4838" s="57">
        <v>42269.432025428243</v>
      </c>
      <c r="B4838" s="32" t="s">
        <v>21</v>
      </c>
      <c r="C4838" s="32" t="s">
        <v>5219</v>
      </c>
      <c r="D4838" s="32" t="s">
        <v>5220</v>
      </c>
      <c r="E4838" s="32" t="s">
        <v>5221</v>
      </c>
      <c r="F4838" s="32" t="s">
        <v>9568</v>
      </c>
      <c r="G4838" s="32" t="s">
        <v>5227</v>
      </c>
      <c r="H4838" s="32" t="s">
        <v>5228</v>
      </c>
      <c r="I4838" s="32" t="s">
        <v>265</v>
      </c>
      <c r="J4838" s="35">
        <v>0</v>
      </c>
      <c r="K4838" s="35">
        <v>0</v>
      </c>
      <c r="L4838" s="35">
        <v>0</v>
      </c>
      <c r="M4838" s="35">
        <v>0</v>
      </c>
      <c r="N4838" s="32" t="s">
        <v>17</v>
      </c>
      <c r="O4838" s="32" t="s">
        <v>20</v>
      </c>
      <c r="P4838" s="32">
        <v>1</v>
      </c>
      <c r="Q4838" s="32" t="s">
        <v>5222</v>
      </c>
    </row>
    <row r="4839" spans="1:17" x14ac:dyDescent="0.25">
      <c r="A4839" s="57">
        <v>42269.432025428243</v>
      </c>
      <c r="B4839" s="32" t="s">
        <v>21</v>
      </c>
      <c r="C4839" s="32" t="s">
        <v>5219</v>
      </c>
      <c r="D4839" s="32" t="s">
        <v>5220</v>
      </c>
      <c r="E4839" s="32" t="s">
        <v>5221</v>
      </c>
      <c r="F4839" s="32" t="s">
        <v>9568</v>
      </c>
      <c r="G4839" s="32" t="s">
        <v>5227</v>
      </c>
      <c r="H4839" s="32" t="s">
        <v>5229</v>
      </c>
      <c r="I4839" s="32" t="s">
        <v>265</v>
      </c>
      <c r="J4839" s="35">
        <v>0</v>
      </c>
      <c r="K4839" s="35">
        <v>0</v>
      </c>
      <c r="L4839" s="35">
        <v>0</v>
      </c>
      <c r="M4839" s="35">
        <v>0</v>
      </c>
      <c r="N4839" s="32" t="s">
        <v>17</v>
      </c>
      <c r="O4839" s="32" t="s">
        <v>20</v>
      </c>
      <c r="P4839" s="32">
        <v>1</v>
      </c>
      <c r="Q4839" s="32" t="s">
        <v>5222</v>
      </c>
    </row>
    <row r="4840" spans="1:17" x14ac:dyDescent="0.25">
      <c r="A4840" s="57">
        <v>42269.432025428243</v>
      </c>
      <c r="B4840" s="32" t="s">
        <v>21</v>
      </c>
      <c r="C4840" s="32" t="s">
        <v>5219</v>
      </c>
      <c r="D4840" s="32" t="s">
        <v>5220</v>
      </c>
      <c r="E4840" s="32" t="s">
        <v>5221</v>
      </c>
      <c r="F4840" s="32" t="s">
        <v>9568</v>
      </c>
      <c r="G4840" s="32" t="s">
        <v>5227</v>
      </c>
      <c r="H4840" s="32" t="s">
        <v>5230</v>
      </c>
      <c r="I4840" s="32" t="s">
        <v>265</v>
      </c>
      <c r="J4840" s="35">
        <v>0</v>
      </c>
      <c r="K4840" s="35">
        <v>0</v>
      </c>
      <c r="L4840" s="35">
        <v>0</v>
      </c>
      <c r="M4840" s="35">
        <v>0</v>
      </c>
      <c r="N4840" s="32" t="s">
        <v>17</v>
      </c>
      <c r="O4840" s="32" t="s">
        <v>20</v>
      </c>
      <c r="P4840" s="32">
        <v>1</v>
      </c>
      <c r="Q4840" s="32" t="s">
        <v>5222</v>
      </c>
    </row>
    <row r="4841" spans="1:17" x14ac:dyDescent="0.25">
      <c r="A4841" s="57">
        <v>42269.432025428243</v>
      </c>
      <c r="B4841" s="32" t="s">
        <v>21</v>
      </c>
      <c r="C4841" s="32" t="s">
        <v>5219</v>
      </c>
      <c r="D4841" s="32" t="s">
        <v>5220</v>
      </c>
      <c r="E4841" s="32" t="s">
        <v>5221</v>
      </c>
      <c r="F4841" s="32" t="s">
        <v>9568</v>
      </c>
      <c r="G4841" s="32" t="s">
        <v>5227</v>
      </c>
      <c r="H4841" s="32" t="s">
        <v>5231</v>
      </c>
      <c r="I4841" s="32" t="s">
        <v>265</v>
      </c>
      <c r="J4841" s="35">
        <v>0</v>
      </c>
      <c r="K4841" s="35">
        <v>0</v>
      </c>
      <c r="L4841" s="35">
        <v>0</v>
      </c>
      <c r="M4841" s="35">
        <v>0</v>
      </c>
      <c r="N4841" s="32" t="s">
        <v>17</v>
      </c>
      <c r="O4841" s="32" t="s">
        <v>20</v>
      </c>
      <c r="P4841" s="32">
        <v>1</v>
      </c>
      <c r="Q4841" s="32" t="s">
        <v>5222</v>
      </c>
    </row>
    <row r="4842" spans="1:17" x14ac:dyDescent="0.25">
      <c r="A4842" s="57">
        <v>42269.432025428243</v>
      </c>
      <c r="B4842" s="32" t="s">
        <v>21</v>
      </c>
      <c r="C4842" s="32" t="s">
        <v>5219</v>
      </c>
      <c r="D4842" s="32" t="s">
        <v>5220</v>
      </c>
      <c r="E4842" s="32" t="s">
        <v>5221</v>
      </c>
      <c r="F4842" s="32" t="s">
        <v>9568</v>
      </c>
      <c r="G4842" s="32" t="s">
        <v>5227</v>
      </c>
      <c r="H4842" s="32" t="s">
        <v>5232</v>
      </c>
      <c r="I4842" s="32" t="s">
        <v>265</v>
      </c>
      <c r="J4842" s="35">
        <v>0</v>
      </c>
      <c r="K4842" s="35">
        <v>0</v>
      </c>
      <c r="L4842" s="35">
        <v>0</v>
      </c>
      <c r="M4842" s="35">
        <v>0</v>
      </c>
      <c r="N4842" s="32" t="s">
        <v>17</v>
      </c>
      <c r="O4842" s="32" t="s">
        <v>20</v>
      </c>
      <c r="P4842" s="32">
        <v>1</v>
      </c>
      <c r="Q4842" s="32" t="s">
        <v>5222</v>
      </c>
    </row>
    <row r="4843" spans="1:17" x14ac:dyDescent="0.25">
      <c r="A4843" s="57">
        <v>42269.432025428243</v>
      </c>
      <c r="B4843" s="32" t="s">
        <v>21</v>
      </c>
      <c r="C4843" s="32" t="s">
        <v>5219</v>
      </c>
      <c r="D4843" s="32" t="s">
        <v>5220</v>
      </c>
      <c r="E4843" s="32" t="s">
        <v>5221</v>
      </c>
      <c r="F4843" s="32" t="s">
        <v>9568</v>
      </c>
      <c r="G4843" s="32" t="s">
        <v>5233</v>
      </c>
      <c r="H4843" s="32" t="s">
        <v>5234</v>
      </c>
      <c r="I4843" s="32" t="s">
        <v>265</v>
      </c>
      <c r="J4843" s="35">
        <v>0</v>
      </c>
      <c r="K4843" s="35">
        <v>0</v>
      </c>
      <c r="L4843" s="35">
        <v>0</v>
      </c>
      <c r="M4843" s="35">
        <v>0</v>
      </c>
      <c r="N4843" s="32" t="s">
        <v>17</v>
      </c>
      <c r="O4843" s="32" t="s">
        <v>20</v>
      </c>
      <c r="P4843" s="32">
        <v>1</v>
      </c>
      <c r="Q4843" s="32" t="s">
        <v>5222</v>
      </c>
    </row>
    <row r="4844" spans="1:17" x14ac:dyDescent="0.25">
      <c r="A4844" s="57">
        <v>42269.432025428243</v>
      </c>
      <c r="B4844" s="32" t="s">
        <v>21</v>
      </c>
      <c r="C4844" s="32" t="s">
        <v>5219</v>
      </c>
      <c r="D4844" s="32" t="s">
        <v>5220</v>
      </c>
      <c r="E4844" s="32" t="s">
        <v>5221</v>
      </c>
      <c r="F4844" s="32" t="s">
        <v>9568</v>
      </c>
      <c r="G4844" s="32" t="s">
        <v>5233</v>
      </c>
      <c r="H4844" s="32" t="s">
        <v>5235</v>
      </c>
      <c r="I4844" s="32" t="s">
        <v>265</v>
      </c>
      <c r="J4844" s="35">
        <v>0</v>
      </c>
      <c r="K4844" s="35">
        <v>0</v>
      </c>
      <c r="L4844" s="35">
        <v>0</v>
      </c>
      <c r="M4844" s="35">
        <v>0</v>
      </c>
      <c r="N4844" s="32" t="s">
        <v>17</v>
      </c>
      <c r="O4844" s="32" t="s">
        <v>20</v>
      </c>
      <c r="P4844" s="32">
        <v>1</v>
      </c>
      <c r="Q4844" s="32" t="s">
        <v>5222</v>
      </c>
    </row>
    <row r="4845" spans="1:17" x14ac:dyDescent="0.25">
      <c r="A4845" s="57">
        <v>42269.434469942127</v>
      </c>
      <c r="B4845" s="32"/>
      <c r="C4845" s="32" t="s">
        <v>506</v>
      </c>
      <c r="D4845" s="32" t="s">
        <v>334</v>
      </c>
      <c r="E4845" s="32" t="s">
        <v>9569</v>
      </c>
      <c r="F4845" s="32" t="s">
        <v>9570</v>
      </c>
      <c r="G4845" s="32" t="s">
        <v>58</v>
      </c>
      <c r="H4845" s="32" t="s">
        <v>59</v>
      </c>
      <c r="I4845" s="32" t="s">
        <v>2006</v>
      </c>
      <c r="J4845" s="35">
        <v>0</v>
      </c>
      <c r="K4845" s="35">
        <v>0</v>
      </c>
      <c r="L4845" s="35">
        <v>0</v>
      </c>
      <c r="M4845" s="35">
        <v>0</v>
      </c>
      <c r="N4845" s="32" t="s">
        <v>19</v>
      </c>
      <c r="O4845" s="32" t="s">
        <v>322</v>
      </c>
      <c r="P4845" s="32">
        <v>0</v>
      </c>
      <c r="Q4845" s="32"/>
    </row>
    <row r="4846" spans="1:17" x14ac:dyDescent="0.25">
      <c r="A4846" s="57">
        <v>42269.438568368052</v>
      </c>
      <c r="B4846" s="32" t="s">
        <v>290</v>
      </c>
      <c r="C4846" s="32" t="s">
        <v>6413</v>
      </c>
      <c r="D4846" s="32" t="s">
        <v>6414</v>
      </c>
      <c r="E4846" s="32" t="s">
        <v>6415</v>
      </c>
      <c r="F4846" s="32" t="s">
        <v>9571</v>
      </c>
      <c r="G4846" s="32" t="s">
        <v>15</v>
      </c>
      <c r="H4846" s="32" t="s">
        <v>16</v>
      </c>
      <c r="I4846" s="32" t="s">
        <v>261</v>
      </c>
      <c r="J4846" s="35">
        <v>3900</v>
      </c>
      <c r="K4846" s="35">
        <v>0</v>
      </c>
      <c r="L4846" s="35">
        <v>0</v>
      </c>
      <c r="M4846" s="35">
        <v>0</v>
      </c>
      <c r="N4846" s="32" t="s">
        <v>19</v>
      </c>
      <c r="O4846" s="32" t="s">
        <v>18</v>
      </c>
      <c r="P4846" s="32">
        <v>1</v>
      </c>
      <c r="Q4846" s="32" t="s">
        <v>6417</v>
      </c>
    </row>
    <row r="4847" spans="1:17" x14ac:dyDescent="0.25">
      <c r="A4847" s="57">
        <v>42269.443088506945</v>
      </c>
      <c r="B4847" s="32" t="s">
        <v>31</v>
      </c>
      <c r="C4847" s="32" t="s">
        <v>126</v>
      </c>
      <c r="D4847" s="32" t="s">
        <v>125</v>
      </c>
      <c r="E4847" s="32" t="s">
        <v>458</v>
      </c>
      <c r="F4847" s="32" t="s">
        <v>9572</v>
      </c>
      <c r="G4847" s="32" t="s">
        <v>15</v>
      </c>
      <c r="H4847" s="32" t="s">
        <v>16</v>
      </c>
      <c r="I4847" s="32" t="s">
        <v>261</v>
      </c>
      <c r="J4847" s="35">
        <v>9379.82</v>
      </c>
      <c r="K4847" s="35">
        <v>0</v>
      </c>
      <c r="L4847" s="35">
        <v>0</v>
      </c>
      <c r="M4847" s="35">
        <v>0</v>
      </c>
      <c r="N4847" s="32" t="s">
        <v>19</v>
      </c>
      <c r="O4847" s="32" t="s">
        <v>18</v>
      </c>
      <c r="P4847" s="32">
        <v>1</v>
      </c>
      <c r="Q4847" s="32" t="s">
        <v>4432</v>
      </c>
    </row>
    <row r="4848" spans="1:17" x14ac:dyDescent="0.25">
      <c r="A4848" s="57">
        <v>42269.443924224535</v>
      </c>
      <c r="B4848" s="32" t="s">
        <v>68</v>
      </c>
      <c r="C4848" s="32" t="s">
        <v>4567</v>
      </c>
      <c r="D4848" s="32" t="s">
        <v>4568</v>
      </c>
      <c r="E4848" s="32" t="s">
        <v>9573</v>
      </c>
      <c r="F4848" s="32" t="s">
        <v>9574</v>
      </c>
      <c r="G4848" s="32" t="s">
        <v>15</v>
      </c>
      <c r="H4848" s="32" t="s">
        <v>16</v>
      </c>
      <c r="I4848" s="32" t="s">
        <v>261</v>
      </c>
      <c r="J4848" s="35">
        <v>14640</v>
      </c>
      <c r="K4848" s="35">
        <v>0</v>
      </c>
      <c r="L4848" s="35">
        <v>0</v>
      </c>
      <c r="M4848" s="35">
        <v>0</v>
      </c>
      <c r="N4848" s="32" t="s">
        <v>19</v>
      </c>
      <c r="O4848" s="32" t="s">
        <v>18</v>
      </c>
      <c r="P4848" s="32">
        <v>1</v>
      </c>
      <c r="Q4848" s="32" t="s">
        <v>5731</v>
      </c>
    </row>
    <row r="4849" spans="1:17" x14ac:dyDescent="0.25">
      <c r="A4849" s="57">
        <v>42269.444605474535</v>
      </c>
      <c r="B4849" s="32" t="s">
        <v>68</v>
      </c>
      <c r="C4849" s="32" t="s">
        <v>4567</v>
      </c>
      <c r="D4849" s="32" t="s">
        <v>4568</v>
      </c>
      <c r="E4849" s="32" t="s">
        <v>9575</v>
      </c>
      <c r="F4849" s="32" t="s">
        <v>9576</v>
      </c>
      <c r="G4849" s="32" t="s">
        <v>15</v>
      </c>
      <c r="H4849" s="32" t="s">
        <v>16</v>
      </c>
      <c r="I4849" s="32" t="s">
        <v>281</v>
      </c>
      <c r="J4849" s="35">
        <v>16050</v>
      </c>
      <c r="K4849" s="35">
        <v>0</v>
      </c>
      <c r="L4849" s="35">
        <v>0</v>
      </c>
      <c r="M4849" s="35">
        <v>0</v>
      </c>
      <c r="N4849" s="32" t="s">
        <v>19</v>
      </c>
      <c r="O4849" s="32" t="s">
        <v>18</v>
      </c>
      <c r="P4849" s="32">
        <v>1</v>
      </c>
      <c r="Q4849" s="32" t="s">
        <v>5731</v>
      </c>
    </row>
    <row r="4850" spans="1:17" x14ac:dyDescent="0.25">
      <c r="A4850" s="57">
        <v>42269.446734456018</v>
      </c>
      <c r="B4850" s="32" t="s">
        <v>68</v>
      </c>
      <c r="C4850" s="32" t="s">
        <v>4567</v>
      </c>
      <c r="D4850" s="32" t="s">
        <v>4568</v>
      </c>
      <c r="E4850" s="32" t="s">
        <v>9577</v>
      </c>
      <c r="F4850" s="32" t="s">
        <v>9578</v>
      </c>
      <c r="G4850" s="32" t="s">
        <v>15</v>
      </c>
      <c r="H4850" s="32" t="s">
        <v>16</v>
      </c>
      <c r="I4850" s="32" t="s">
        <v>281</v>
      </c>
      <c r="J4850" s="35">
        <v>10200</v>
      </c>
      <c r="K4850" s="35">
        <v>0</v>
      </c>
      <c r="L4850" s="35">
        <v>0</v>
      </c>
      <c r="M4850" s="35">
        <v>0</v>
      </c>
      <c r="N4850" s="32" t="s">
        <v>19</v>
      </c>
      <c r="O4850" s="32" t="s">
        <v>18</v>
      </c>
      <c r="P4850" s="32">
        <v>1</v>
      </c>
      <c r="Q4850" s="32" t="s">
        <v>5731</v>
      </c>
    </row>
    <row r="4851" spans="1:17" x14ac:dyDescent="0.25">
      <c r="A4851" s="57">
        <v>42269.447296331018</v>
      </c>
      <c r="B4851" s="32" t="s">
        <v>68</v>
      </c>
      <c r="C4851" s="32" t="s">
        <v>4567</v>
      </c>
      <c r="D4851" s="32" t="s">
        <v>4568</v>
      </c>
      <c r="E4851" s="32" t="s">
        <v>9579</v>
      </c>
      <c r="F4851" s="32" t="s">
        <v>9580</v>
      </c>
      <c r="G4851" s="32" t="s">
        <v>15</v>
      </c>
      <c r="H4851" s="32" t="s">
        <v>16</v>
      </c>
      <c r="I4851" s="32" t="s">
        <v>281</v>
      </c>
      <c r="J4851" s="35">
        <v>13230</v>
      </c>
      <c r="K4851" s="35">
        <v>0</v>
      </c>
      <c r="L4851" s="35">
        <v>0</v>
      </c>
      <c r="M4851" s="35">
        <v>0</v>
      </c>
      <c r="N4851" s="32" t="s">
        <v>19</v>
      </c>
      <c r="O4851" s="32" t="s">
        <v>18</v>
      </c>
      <c r="P4851" s="32">
        <v>1</v>
      </c>
      <c r="Q4851" s="32" t="s">
        <v>5731</v>
      </c>
    </row>
    <row r="4852" spans="1:17" x14ac:dyDescent="0.25">
      <c r="A4852" s="57">
        <v>42269.447902928237</v>
      </c>
      <c r="B4852" s="32" t="s">
        <v>68</v>
      </c>
      <c r="C4852" s="32" t="s">
        <v>4567</v>
      </c>
      <c r="D4852" s="32" t="s">
        <v>4568</v>
      </c>
      <c r="E4852" s="32" t="s">
        <v>9581</v>
      </c>
      <c r="F4852" s="32" t="s">
        <v>9582</v>
      </c>
      <c r="G4852" s="32" t="s">
        <v>15</v>
      </c>
      <c r="H4852" s="32" t="s">
        <v>16</v>
      </c>
      <c r="I4852" s="32" t="s">
        <v>281</v>
      </c>
      <c r="J4852" s="35">
        <v>14880</v>
      </c>
      <c r="K4852" s="35">
        <v>0</v>
      </c>
      <c r="L4852" s="35">
        <v>0</v>
      </c>
      <c r="M4852" s="35">
        <v>0</v>
      </c>
      <c r="N4852" s="32" t="s">
        <v>19</v>
      </c>
      <c r="O4852" s="32" t="s">
        <v>18</v>
      </c>
      <c r="P4852" s="32">
        <v>1</v>
      </c>
      <c r="Q4852" s="32" t="s">
        <v>5731</v>
      </c>
    </row>
    <row r="4853" spans="1:17" x14ac:dyDescent="0.25">
      <c r="A4853" s="57">
        <v>42269.448703009257</v>
      </c>
      <c r="B4853" s="32" t="s">
        <v>21</v>
      </c>
      <c r="C4853" s="32" t="s">
        <v>344</v>
      </c>
      <c r="D4853" s="32" t="s">
        <v>343</v>
      </c>
      <c r="E4853" s="32" t="s">
        <v>2249</v>
      </c>
      <c r="F4853" s="32" t="s">
        <v>9583</v>
      </c>
      <c r="G4853" s="32" t="s">
        <v>15</v>
      </c>
      <c r="H4853" s="32" t="s">
        <v>16</v>
      </c>
      <c r="I4853" s="32" t="s">
        <v>281</v>
      </c>
      <c r="J4853" s="35">
        <v>3900</v>
      </c>
      <c r="K4853" s="35">
        <v>0</v>
      </c>
      <c r="L4853" s="35">
        <v>0</v>
      </c>
      <c r="M4853" s="35">
        <v>0</v>
      </c>
      <c r="N4853" s="32" t="s">
        <v>19</v>
      </c>
      <c r="O4853" s="32" t="s">
        <v>18</v>
      </c>
      <c r="P4853" s="32">
        <v>1</v>
      </c>
      <c r="Q4853" s="32" t="s">
        <v>4433</v>
      </c>
    </row>
    <row r="4854" spans="1:17" x14ac:dyDescent="0.25">
      <c r="A4854" s="57">
        <v>42269.449403622682</v>
      </c>
      <c r="B4854" s="32"/>
      <c r="C4854" s="32" t="s">
        <v>655</v>
      </c>
      <c r="D4854" s="32" t="s">
        <v>334</v>
      </c>
      <c r="E4854" s="32" t="s">
        <v>9584</v>
      </c>
      <c r="F4854" s="32" t="s">
        <v>9585</v>
      </c>
      <c r="G4854" s="32" t="s">
        <v>58</v>
      </c>
      <c r="H4854" s="32" t="s">
        <v>59</v>
      </c>
      <c r="I4854" s="32" t="s">
        <v>2006</v>
      </c>
      <c r="J4854" s="35">
        <v>0</v>
      </c>
      <c r="K4854" s="35">
        <v>0</v>
      </c>
      <c r="L4854" s="35">
        <v>0</v>
      </c>
      <c r="M4854" s="35">
        <v>0</v>
      </c>
      <c r="N4854" s="32" t="s">
        <v>19</v>
      </c>
      <c r="O4854" s="32" t="s">
        <v>322</v>
      </c>
      <c r="P4854" s="32">
        <v>0</v>
      </c>
      <c r="Q4854" s="32"/>
    </row>
    <row r="4855" spans="1:17" x14ac:dyDescent="0.25">
      <c r="A4855" s="57">
        <v>42269.449638692131</v>
      </c>
      <c r="B4855" s="32" t="s">
        <v>280</v>
      </c>
      <c r="C4855" s="32" t="s">
        <v>9586</v>
      </c>
      <c r="D4855" s="32" t="s">
        <v>9587</v>
      </c>
      <c r="E4855" s="32" t="s">
        <v>9588</v>
      </c>
      <c r="F4855" s="32" t="s">
        <v>9589</v>
      </c>
      <c r="G4855" s="32" t="s">
        <v>15</v>
      </c>
      <c r="H4855" s="32" t="s">
        <v>16</v>
      </c>
      <c r="I4855" s="32" t="s">
        <v>281</v>
      </c>
      <c r="J4855" s="35">
        <v>12480</v>
      </c>
      <c r="K4855" s="35">
        <v>0</v>
      </c>
      <c r="L4855" s="35">
        <v>0</v>
      </c>
      <c r="M4855" s="35">
        <v>0</v>
      </c>
      <c r="N4855" s="32" t="s">
        <v>19</v>
      </c>
      <c r="O4855" s="32" t="s">
        <v>18</v>
      </c>
      <c r="P4855" s="32">
        <v>1</v>
      </c>
      <c r="Q4855" s="32"/>
    </row>
    <row r="4856" spans="1:17" x14ac:dyDescent="0.25">
      <c r="A4856" s="57">
        <v>42269.451024918984</v>
      </c>
      <c r="B4856" s="32"/>
      <c r="C4856" s="32" t="s">
        <v>1068</v>
      </c>
      <c r="D4856" s="32" t="s">
        <v>334</v>
      </c>
      <c r="E4856" s="32" t="s">
        <v>9590</v>
      </c>
      <c r="F4856" s="32" t="s">
        <v>9591</v>
      </c>
      <c r="G4856" s="32" t="s">
        <v>58</v>
      </c>
      <c r="H4856" s="32" t="s">
        <v>59</v>
      </c>
      <c r="I4856" s="32" t="s">
        <v>2006</v>
      </c>
      <c r="J4856" s="35">
        <v>0</v>
      </c>
      <c r="K4856" s="35">
        <v>0</v>
      </c>
      <c r="L4856" s="35">
        <v>0</v>
      </c>
      <c r="M4856" s="35">
        <v>0</v>
      </c>
      <c r="N4856" s="32" t="s">
        <v>19</v>
      </c>
      <c r="O4856" s="32" t="s">
        <v>322</v>
      </c>
      <c r="P4856" s="32">
        <v>0</v>
      </c>
      <c r="Q4856" s="32"/>
    </row>
    <row r="4857" spans="1:17" x14ac:dyDescent="0.25">
      <c r="A4857" s="57">
        <v>42269.452847534725</v>
      </c>
      <c r="B4857" s="32" t="s">
        <v>31</v>
      </c>
      <c r="C4857" s="32" t="s">
        <v>519</v>
      </c>
      <c r="D4857" s="32" t="s">
        <v>518</v>
      </c>
      <c r="E4857" s="32" t="s">
        <v>4453</v>
      </c>
      <c r="F4857" s="32" t="s">
        <v>9592</v>
      </c>
      <c r="G4857" s="32" t="s">
        <v>15</v>
      </c>
      <c r="H4857" s="32" t="s">
        <v>16</v>
      </c>
      <c r="I4857" s="32" t="s">
        <v>261</v>
      </c>
      <c r="J4857" s="35">
        <v>6600</v>
      </c>
      <c r="K4857" s="35">
        <v>0</v>
      </c>
      <c r="L4857" s="35">
        <v>0</v>
      </c>
      <c r="M4857" s="35">
        <v>0</v>
      </c>
      <c r="N4857" s="32" t="s">
        <v>19</v>
      </c>
      <c r="O4857" s="32" t="s">
        <v>18</v>
      </c>
      <c r="P4857" s="32">
        <v>1</v>
      </c>
      <c r="Q4857" s="32" t="s">
        <v>4809</v>
      </c>
    </row>
    <row r="4858" spans="1:17" x14ac:dyDescent="0.25">
      <c r="A4858" s="57">
        <v>42269.453412152776</v>
      </c>
      <c r="B4858" s="32"/>
      <c r="C4858" s="32" t="s">
        <v>655</v>
      </c>
      <c r="D4858" s="32" t="s">
        <v>334</v>
      </c>
      <c r="E4858" s="32" t="s">
        <v>9593</v>
      </c>
      <c r="F4858" s="32" t="s">
        <v>9594</v>
      </c>
      <c r="G4858" s="32" t="s">
        <v>58</v>
      </c>
      <c r="H4858" s="32" t="s">
        <v>59</v>
      </c>
      <c r="I4858" s="32" t="s">
        <v>2006</v>
      </c>
      <c r="J4858" s="35">
        <v>0</v>
      </c>
      <c r="K4858" s="35">
        <v>0</v>
      </c>
      <c r="L4858" s="35">
        <v>0</v>
      </c>
      <c r="M4858" s="35">
        <v>0</v>
      </c>
      <c r="N4858" s="32" t="s">
        <v>19</v>
      </c>
      <c r="O4858" s="32" t="s">
        <v>322</v>
      </c>
      <c r="P4858" s="32">
        <v>0</v>
      </c>
      <c r="Q4858" s="32"/>
    </row>
    <row r="4859" spans="1:17" x14ac:dyDescent="0.25">
      <c r="A4859" s="57">
        <v>42269.453564432872</v>
      </c>
      <c r="B4859" s="32" t="s">
        <v>31</v>
      </c>
      <c r="C4859" s="32" t="s">
        <v>519</v>
      </c>
      <c r="D4859" s="32" t="s">
        <v>518</v>
      </c>
      <c r="E4859" s="32" t="s">
        <v>4487</v>
      </c>
      <c r="F4859" s="32" t="s">
        <v>9595</v>
      </c>
      <c r="G4859" s="32" t="s">
        <v>15</v>
      </c>
      <c r="H4859" s="32" t="s">
        <v>16</v>
      </c>
      <c r="I4859" s="32" t="s">
        <v>281</v>
      </c>
      <c r="J4859" s="35">
        <v>5500</v>
      </c>
      <c r="K4859" s="35">
        <v>0</v>
      </c>
      <c r="L4859" s="35">
        <v>0</v>
      </c>
      <c r="M4859" s="35">
        <v>0</v>
      </c>
      <c r="N4859" s="32" t="s">
        <v>19</v>
      </c>
      <c r="O4859" s="32" t="s">
        <v>18</v>
      </c>
      <c r="P4859" s="32">
        <v>1</v>
      </c>
      <c r="Q4859" s="32" t="s">
        <v>4810</v>
      </c>
    </row>
    <row r="4860" spans="1:17" x14ac:dyDescent="0.25">
      <c r="A4860" s="57">
        <v>42269.454400312497</v>
      </c>
      <c r="B4860" s="32" t="s">
        <v>280</v>
      </c>
      <c r="C4860" s="32" t="s">
        <v>477</v>
      </c>
      <c r="D4860" s="32" t="s">
        <v>476</v>
      </c>
      <c r="E4860" s="32" t="s">
        <v>5346</v>
      </c>
      <c r="F4860" s="32" t="s">
        <v>9596</v>
      </c>
      <c r="G4860" s="32" t="s">
        <v>15</v>
      </c>
      <c r="H4860" s="32" t="s">
        <v>16</v>
      </c>
      <c r="I4860" s="32" t="s">
        <v>281</v>
      </c>
      <c r="J4860" s="35">
        <v>5600</v>
      </c>
      <c r="K4860" s="35">
        <v>0</v>
      </c>
      <c r="L4860" s="35">
        <v>0</v>
      </c>
      <c r="M4860" s="35">
        <v>0</v>
      </c>
      <c r="N4860" s="32" t="s">
        <v>19</v>
      </c>
      <c r="O4860" s="32" t="s">
        <v>18</v>
      </c>
      <c r="P4860" s="32">
        <v>1</v>
      </c>
      <c r="Q4860" s="32"/>
    </row>
    <row r="4861" spans="1:17" x14ac:dyDescent="0.25">
      <c r="A4861" s="57">
        <v>42269.456339004631</v>
      </c>
      <c r="B4861" s="32" t="s">
        <v>67</v>
      </c>
      <c r="C4861" s="32" t="s">
        <v>9597</v>
      </c>
      <c r="D4861" s="32" t="s">
        <v>9598</v>
      </c>
      <c r="E4861" s="32" t="s">
        <v>9599</v>
      </c>
      <c r="F4861" s="32" t="s">
        <v>9600</v>
      </c>
      <c r="G4861" s="32" t="s">
        <v>15</v>
      </c>
      <c r="H4861" s="32" t="s">
        <v>16</v>
      </c>
      <c r="I4861" s="32" t="s">
        <v>285</v>
      </c>
      <c r="J4861" s="35">
        <v>17040</v>
      </c>
      <c r="K4861" s="35">
        <v>0</v>
      </c>
      <c r="L4861" s="35">
        <v>0</v>
      </c>
      <c r="M4861" s="35">
        <v>0</v>
      </c>
      <c r="N4861" s="32" t="s">
        <v>19</v>
      </c>
      <c r="O4861" s="32" t="s">
        <v>18</v>
      </c>
      <c r="P4861" s="32">
        <v>1</v>
      </c>
      <c r="Q4861" s="32" t="s">
        <v>9601</v>
      </c>
    </row>
    <row r="4862" spans="1:17" x14ac:dyDescent="0.25">
      <c r="A4862" s="57">
        <v>42269.456944131947</v>
      </c>
      <c r="B4862" s="32" t="s">
        <v>67</v>
      </c>
      <c r="C4862" s="32" t="s">
        <v>56</v>
      </c>
      <c r="D4862" s="32" t="s">
        <v>57</v>
      </c>
      <c r="E4862" s="32" t="s">
        <v>9602</v>
      </c>
      <c r="F4862" s="32" t="s">
        <v>9603</v>
      </c>
      <c r="G4862" s="32" t="s">
        <v>15</v>
      </c>
      <c r="H4862" s="32" t="s">
        <v>16</v>
      </c>
      <c r="I4862" s="32" t="s">
        <v>285</v>
      </c>
      <c r="J4862" s="35">
        <v>17040</v>
      </c>
      <c r="K4862" s="35">
        <v>0</v>
      </c>
      <c r="L4862" s="35">
        <v>0</v>
      </c>
      <c r="M4862" s="35">
        <v>0</v>
      </c>
      <c r="N4862" s="32" t="s">
        <v>19</v>
      </c>
      <c r="O4862" s="32" t="s">
        <v>18</v>
      </c>
      <c r="P4862" s="32">
        <v>1</v>
      </c>
      <c r="Q4862" s="32"/>
    </row>
    <row r="4863" spans="1:17" x14ac:dyDescent="0.25">
      <c r="A4863" s="57">
        <v>42269.457467511573</v>
      </c>
      <c r="B4863" s="32"/>
      <c r="C4863" s="32" t="s">
        <v>506</v>
      </c>
      <c r="D4863" s="32" t="s">
        <v>334</v>
      </c>
      <c r="E4863" s="32" t="s">
        <v>9604</v>
      </c>
      <c r="F4863" s="32" t="s">
        <v>9605</v>
      </c>
      <c r="G4863" s="32" t="s">
        <v>58</v>
      </c>
      <c r="H4863" s="32" t="s">
        <v>59</v>
      </c>
      <c r="I4863" s="32" t="s">
        <v>2006</v>
      </c>
      <c r="J4863" s="35">
        <v>0</v>
      </c>
      <c r="K4863" s="35">
        <v>0</v>
      </c>
      <c r="L4863" s="35">
        <v>0</v>
      </c>
      <c r="M4863" s="35">
        <v>0</v>
      </c>
      <c r="N4863" s="32" t="s">
        <v>19</v>
      </c>
      <c r="O4863" s="32" t="s">
        <v>322</v>
      </c>
      <c r="P4863" s="32">
        <v>0</v>
      </c>
      <c r="Q4863" s="32"/>
    </row>
    <row r="4864" spans="1:17" x14ac:dyDescent="0.25">
      <c r="A4864" s="57">
        <v>42269.457765011575</v>
      </c>
      <c r="B4864" s="32" t="s">
        <v>284</v>
      </c>
      <c r="C4864" s="32" t="s">
        <v>297</v>
      </c>
      <c r="D4864" s="32" t="s">
        <v>296</v>
      </c>
      <c r="E4864" s="32" t="s">
        <v>5757</v>
      </c>
      <c r="F4864" s="32" t="s">
        <v>9606</v>
      </c>
      <c r="G4864" s="32" t="s">
        <v>15</v>
      </c>
      <c r="H4864" s="32" t="s">
        <v>16</v>
      </c>
      <c r="I4864" s="32" t="s">
        <v>285</v>
      </c>
      <c r="J4864" s="35">
        <v>9940</v>
      </c>
      <c r="K4864" s="35">
        <v>0</v>
      </c>
      <c r="L4864" s="35">
        <v>0</v>
      </c>
      <c r="M4864" s="35">
        <v>0</v>
      </c>
      <c r="N4864" s="32" t="s">
        <v>19</v>
      </c>
      <c r="O4864" s="32" t="s">
        <v>18</v>
      </c>
      <c r="P4864" s="32">
        <v>1</v>
      </c>
      <c r="Q4864" s="32" t="s">
        <v>5758</v>
      </c>
    </row>
    <row r="4865" spans="1:17" x14ac:dyDescent="0.25">
      <c r="A4865" s="57">
        <v>42269.458134490742</v>
      </c>
      <c r="B4865" s="32"/>
      <c r="C4865" s="32" t="s">
        <v>464</v>
      </c>
      <c r="D4865" s="32" t="s">
        <v>334</v>
      </c>
      <c r="E4865" s="32" t="s">
        <v>9607</v>
      </c>
      <c r="F4865" s="32" t="s">
        <v>9608</v>
      </c>
      <c r="G4865" s="32" t="s">
        <v>58</v>
      </c>
      <c r="H4865" s="32" t="s">
        <v>59</v>
      </c>
      <c r="I4865" s="32" t="s">
        <v>2006</v>
      </c>
      <c r="J4865" s="35">
        <v>0</v>
      </c>
      <c r="K4865" s="35">
        <v>0</v>
      </c>
      <c r="L4865" s="35">
        <v>0</v>
      </c>
      <c r="M4865" s="35">
        <v>0</v>
      </c>
      <c r="N4865" s="32" t="s">
        <v>19</v>
      </c>
      <c r="O4865" s="32" t="s">
        <v>322</v>
      </c>
      <c r="P4865" s="32">
        <v>0</v>
      </c>
      <c r="Q4865" s="32"/>
    </row>
    <row r="4866" spans="1:17" x14ac:dyDescent="0.25">
      <c r="A4866" s="57">
        <v>42269.473838391204</v>
      </c>
      <c r="B4866" s="32" t="s">
        <v>44</v>
      </c>
      <c r="C4866" s="32" t="s">
        <v>8029</v>
      </c>
      <c r="D4866" s="32" t="s">
        <v>779</v>
      </c>
      <c r="E4866" s="32" t="s">
        <v>8030</v>
      </c>
      <c r="F4866" s="32" t="s">
        <v>9609</v>
      </c>
      <c r="G4866" s="32" t="s">
        <v>5236</v>
      </c>
      <c r="H4866" s="32" t="s">
        <v>5237</v>
      </c>
      <c r="I4866" s="32" t="s">
        <v>2006</v>
      </c>
      <c r="J4866" s="35">
        <v>0</v>
      </c>
      <c r="K4866" s="35">
        <v>0</v>
      </c>
      <c r="L4866" s="35">
        <v>0</v>
      </c>
      <c r="M4866" s="35">
        <v>0</v>
      </c>
      <c r="N4866" s="32" t="s">
        <v>4793</v>
      </c>
      <c r="O4866" s="32"/>
      <c r="P4866" s="32">
        <v>1</v>
      </c>
      <c r="Q4866" s="32" t="s">
        <v>8032</v>
      </c>
    </row>
    <row r="4867" spans="1:17" x14ac:dyDescent="0.25">
      <c r="A4867" s="57">
        <v>42269.473838391204</v>
      </c>
      <c r="B4867" s="32" t="s">
        <v>44</v>
      </c>
      <c r="C4867" s="32" t="s">
        <v>8029</v>
      </c>
      <c r="D4867" s="32" t="s">
        <v>779</v>
      </c>
      <c r="E4867" s="32" t="s">
        <v>8030</v>
      </c>
      <c r="F4867" s="32" t="s">
        <v>9609</v>
      </c>
      <c r="G4867" s="32" t="s">
        <v>9610</v>
      </c>
      <c r="H4867" s="32" t="s">
        <v>9611</v>
      </c>
      <c r="I4867" s="32" t="s">
        <v>2006</v>
      </c>
      <c r="J4867" s="35">
        <v>0</v>
      </c>
      <c r="K4867" s="35">
        <v>0</v>
      </c>
      <c r="L4867" s="35">
        <v>0</v>
      </c>
      <c r="M4867" s="35">
        <v>0</v>
      </c>
      <c r="N4867" s="32" t="s">
        <v>4793</v>
      </c>
      <c r="O4867" s="32"/>
      <c r="P4867" s="32">
        <v>2</v>
      </c>
      <c r="Q4867" s="32" t="s">
        <v>8032</v>
      </c>
    </row>
    <row r="4868" spans="1:17" x14ac:dyDescent="0.25">
      <c r="A4868" s="57">
        <v>42269.476548923609</v>
      </c>
      <c r="B4868" s="32" t="s">
        <v>31</v>
      </c>
      <c r="C4868" s="32" t="s">
        <v>7609</v>
      </c>
      <c r="D4868" s="32" t="s">
        <v>7610</v>
      </c>
      <c r="E4868" s="32" t="s">
        <v>7611</v>
      </c>
      <c r="F4868" s="32" t="s">
        <v>9612</v>
      </c>
      <c r="G4868" s="32" t="s">
        <v>9613</v>
      </c>
      <c r="H4868" s="32" t="s">
        <v>9614</v>
      </c>
      <c r="I4868" s="32" t="s">
        <v>2006</v>
      </c>
      <c r="J4868" s="35">
        <v>0</v>
      </c>
      <c r="K4868" s="35">
        <v>8892.2800000000007</v>
      </c>
      <c r="L4868" s="35">
        <v>0</v>
      </c>
      <c r="M4868" s="35">
        <v>0</v>
      </c>
      <c r="N4868" s="32" t="s">
        <v>5627</v>
      </c>
      <c r="O4868" s="32"/>
      <c r="P4868" s="32">
        <v>1</v>
      </c>
      <c r="Q4868" s="32" t="s">
        <v>9615</v>
      </c>
    </row>
    <row r="4869" spans="1:17" x14ac:dyDescent="0.25">
      <c r="A4869" s="57">
        <v>42269.476548923609</v>
      </c>
      <c r="B4869" s="32" t="s">
        <v>31</v>
      </c>
      <c r="C4869" s="32" t="s">
        <v>7609</v>
      </c>
      <c r="D4869" s="32" t="s">
        <v>7610</v>
      </c>
      <c r="E4869" s="32" t="s">
        <v>7611</v>
      </c>
      <c r="F4869" s="32" t="s">
        <v>9612</v>
      </c>
      <c r="G4869" s="32" t="s">
        <v>9613</v>
      </c>
      <c r="H4869" s="32" t="s">
        <v>9614</v>
      </c>
      <c r="I4869" s="32" t="s">
        <v>2006</v>
      </c>
      <c r="J4869" s="35">
        <v>0</v>
      </c>
      <c r="K4869" s="35">
        <v>8892.2800000000007</v>
      </c>
      <c r="L4869" s="35">
        <v>0</v>
      </c>
      <c r="M4869" s="35">
        <v>0</v>
      </c>
      <c r="N4869" s="32" t="s">
        <v>5627</v>
      </c>
      <c r="O4869" s="32"/>
      <c r="P4869" s="32">
        <v>1</v>
      </c>
      <c r="Q4869" s="32" t="s">
        <v>9615</v>
      </c>
    </row>
    <row r="4870" spans="1:17" x14ac:dyDescent="0.25">
      <c r="A4870" s="57">
        <v>42269.476548923609</v>
      </c>
      <c r="B4870" s="32" t="s">
        <v>31</v>
      </c>
      <c r="C4870" s="32" t="s">
        <v>7609</v>
      </c>
      <c r="D4870" s="32" t="s">
        <v>7610</v>
      </c>
      <c r="E4870" s="32" t="s">
        <v>7611</v>
      </c>
      <c r="F4870" s="32" t="s">
        <v>9612</v>
      </c>
      <c r="G4870" s="32" t="s">
        <v>9613</v>
      </c>
      <c r="H4870" s="32" t="s">
        <v>9614</v>
      </c>
      <c r="I4870" s="32" t="s">
        <v>2006</v>
      </c>
      <c r="J4870" s="35">
        <v>0</v>
      </c>
      <c r="K4870" s="35">
        <v>8892.2800000000007</v>
      </c>
      <c r="L4870" s="35">
        <v>0</v>
      </c>
      <c r="M4870" s="35">
        <v>0</v>
      </c>
      <c r="N4870" s="32" t="s">
        <v>5627</v>
      </c>
      <c r="O4870" s="32"/>
      <c r="P4870" s="32">
        <v>1</v>
      </c>
      <c r="Q4870" s="32" t="s">
        <v>9615</v>
      </c>
    </row>
    <row r="4871" spans="1:17" x14ac:dyDescent="0.25">
      <c r="A4871" s="57">
        <v>42269.476548923609</v>
      </c>
      <c r="B4871" s="32" t="s">
        <v>31</v>
      </c>
      <c r="C4871" s="32" t="s">
        <v>7609</v>
      </c>
      <c r="D4871" s="32" t="s">
        <v>7610</v>
      </c>
      <c r="E4871" s="32" t="s">
        <v>7611</v>
      </c>
      <c r="F4871" s="32" t="s">
        <v>9612</v>
      </c>
      <c r="G4871" s="32" t="s">
        <v>9613</v>
      </c>
      <c r="H4871" s="32" t="s">
        <v>9614</v>
      </c>
      <c r="I4871" s="32" t="s">
        <v>2006</v>
      </c>
      <c r="J4871" s="35">
        <v>0</v>
      </c>
      <c r="K4871" s="35">
        <v>8892.2800000000007</v>
      </c>
      <c r="L4871" s="35">
        <v>0</v>
      </c>
      <c r="M4871" s="35">
        <v>0</v>
      </c>
      <c r="N4871" s="32" t="s">
        <v>5627</v>
      </c>
      <c r="O4871" s="32"/>
      <c r="P4871" s="32">
        <v>1</v>
      </c>
      <c r="Q4871" s="32" t="s">
        <v>9615</v>
      </c>
    </row>
    <row r="4872" spans="1:17" x14ac:dyDescent="0.25">
      <c r="A4872" s="57">
        <v>42269.476548923609</v>
      </c>
      <c r="B4872" s="32" t="s">
        <v>31</v>
      </c>
      <c r="C4872" s="32" t="s">
        <v>7609</v>
      </c>
      <c r="D4872" s="32" t="s">
        <v>7610</v>
      </c>
      <c r="E4872" s="32" t="s">
        <v>7611</v>
      </c>
      <c r="F4872" s="32" t="s">
        <v>9612</v>
      </c>
      <c r="G4872" s="32" t="s">
        <v>9613</v>
      </c>
      <c r="H4872" s="32" t="s">
        <v>9614</v>
      </c>
      <c r="I4872" s="32" t="s">
        <v>2006</v>
      </c>
      <c r="J4872" s="35">
        <v>0</v>
      </c>
      <c r="K4872" s="35">
        <v>8892.2800000000007</v>
      </c>
      <c r="L4872" s="35">
        <v>0</v>
      </c>
      <c r="M4872" s="35">
        <v>0</v>
      </c>
      <c r="N4872" s="32" t="s">
        <v>5627</v>
      </c>
      <c r="O4872" s="32"/>
      <c r="P4872" s="32">
        <v>1</v>
      </c>
      <c r="Q4872" s="32" t="s">
        <v>9615</v>
      </c>
    </row>
    <row r="4873" spans="1:17" x14ac:dyDescent="0.25">
      <c r="A4873" s="57">
        <v>42269.476548923609</v>
      </c>
      <c r="B4873" s="32" t="s">
        <v>31</v>
      </c>
      <c r="C4873" s="32" t="s">
        <v>7609</v>
      </c>
      <c r="D4873" s="32" t="s">
        <v>7610</v>
      </c>
      <c r="E4873" s="32" t="s">
        <v>7611</v>
      </c>
      <c r="F4873" s="32" t="s">
        <v>9612</v>
      </c>
      <c r="G4873" s="32" t="s">
        <v>5236</v>
      </c>
      <c r="H4873" s="32" t="s">
        <v>5237</v>
      </c>
      <c r="I4873" s="32" t="s">
        <v>2006</v>
      </c>
      <c r="J4873" s="35">
        <v>0</v>
      </c>
      <c r="K4873" s="35">
        <v>0</v>
      </c>
      <c r="L4873" s="35">
        <v>0</v>
      </c>
      <c r="M4873" s="35">
        <v>0</v>
      </c>
      <c r="N4873" s="32" t="s">
        <v>5627</v>
      </c>
      <c r="O4873" s="32"/>
      <c r="P4873" s="32">
        <v>1</v>
      </c>
      <c r="Q4873" s="32" t="s">
        <v>9615</v>
      </c>
    </row>
    <row r="4874" spans="1:17" x14ac:dyDescent="0.25">
      <c r="A4874" s="57">
        <v>42269.4790158912</v>
      </c>
      <c r="B4874" s="32"/>
      <c r="C4874" s="32" t="s">
        <v>722</v>
      </c>
      <c r="D4874" s="32" t="s">
        <v>334</v>
      </c>
      <c r="E4874" s="32" t="s">
        <v>9616</v>
      </c>
      <c r="F4874" s="32" t="s">
        <v>9617</v>
      </c>
      <c r="G4874" s="32" t="s">
        <v>58</v>
      </c>
      <c r="H4874" s="32" t="s">
        <v>59</v>
      </c>
      <c r="I4874" s="32" t="s">
        <v>2006</v>
      </c>
      <c r="J4874" s="35">
        <v>0</v>
      </c>
      <c r="K4874" s="35">
        <v>0</v>
      </c>
      <c r="L4874" s="35">
        <v>0</v>
      </c>
      <c r="M4874" s="35">
        <v>0</v>
      </c>
      <c r="N4874" s="32" t="s">
        <v>19</v>
      </c>
      <c r="O4874" s="32" t="s">
        <v>322</v>
      </c>
      <c r="P4874" s="32">
        <v>0</v>
      </c>
      <c r="Q4874" s="32"/>
    </row>
    <row r="4875" spans="1:17" x14ac:dyDescent="0.25">
      <c r="A4875" s="57">
        <v>42269.479224618059</v>
      </c>
      <c r="B4875" s="32"/>
      <c r="C4875" s="32" t="s">
        <v>1068</v>
      </c>
      <c r="D4875" s="32" t="s">
        <v>334</v>
      </c>
      <c r="E4875" s="32" t="s">
        <v>9618</v>
      </c>
      <c r="F4875" s="32" t="s">
        <v>9619</v>
      </c>
      <c r="G4875" s="32" t="s">
        <v>58</v>
      </c>
      <c r="H4875" s="32" t="s">
        <v>59</v>
      </c>
      <c r="I4875" s="32" t="s">
        <v>2006</v>
      </c>
      <c r="J4875" s="35">
        <v>0</v>
      </c>
      <c r="K4875" s="35">
        <v>0</v>
      </c>
      <c r="L4875" s="35">
        <v>0</v>
      </c>
      <c r="M4875" s="35">
        <v>0</v>
      </c>
      <c r="N4875" s="32" t="s">
        <v>19</v>
      </c>
      <c r="O4875" s="32" t="s">
        <v>322</v>
      </c>
      <c r="P4875" s="32">
        <v>0</v>
      </c>
      <c r="Q4875" s="32"/>
    </row>
    <row r="4876" spans="1:17" x14ac:dyDescent="0.25">
      <c r="A4876" s="57">
        <v>42269.499608182872</v>
      </c>
      <c r="B4876" s="32"/>
      <c r="C4876" s="32" t="s">
        <v>454</v>
      </c>
      <c r="D4876" s="32" t="s">
        <v>334</v>
      </c>
      <c r="E4876" s="32" t="s">
        <v>9620</v>
      </c>
      <c r="F4876" s="32" t="s">
        <v>9621</v>
      </c>
      <c r="G4876" s="32" t="s">
        <v>58</v>
      </c>
      <c r="H4876" s="32" t="s">
        <v>59</v>
      </c>
      <c r="I4876" s="32" t="s">
        <v>2006</v>
      </c>
      <c r="J4876" s="35">
        <v>0</v>
      </c>
      <c r="K4876" s="35">
        <v>0</v>
      </c>
      <c r="L4876" s="35">
        <v>0</v>
      </c>
      <c r="M4876" s="35">
        <v>0</v>
      </c>
      <c r="N4876" s="32" t="s">
        <v>19</v>
      </c>
      <c r="O4876" s="32" t="s">
        <v>322</v>
      </c>
      <c r="P4876" s="32">
        <v>0</v>
      </c>
      <c r="Q4876" s="32"/>
    </row>
    <row r="4877" spans="1:17" x14ac:dyDescent="0.25">
      <c r="A4877" s="57">
        <v>42269.518779479164</v>
      </c>
      <c r="B4877" s="32"/>
      <c r="C4877" s="32" t="s">
        <v>345</v>
      </c>
      <c r="D4877" s="32" t="s">
        <v>334</v>
      </c>
      <c r="E4877" s="32" t="s">
        <v>9622</v>
      </c>
      <c r="F4877" s="32" t="s">
        <v>9623</v>
      </c>
      <c r="G4877" s="32" t="s">
        <v>58</v>
      </c>
      <c r="H4877" s="32" t="s">
        <v>59</v>
      </c>
      <c r="I4877" s="32" t="s">
        <v>2006</v>
      </c>
      <c r="J4877" s="35">
        <v>0</v>
      </c>
      <c r="K4877" s="35">
        <v>0</v>
      </c>
      <c r="L4877" s="35">
        <v>0</v>
      </c>
      <c r="M4877" s="35">
        <v>0</v>
      </c>
      <c r="N4877" s="32" t="s">
        <v>19</v>
      </c>
      <c r="O4877" s="32" t="s">
        <v>322</v>
      </c>
      <c r="P4877" s="32">
        <v>0</v>
      </c>
      <c r="Q4877" s="32"/>
    </row>
    <row r="4878" spans="1:17" x14ac:dyDescent="0.25">
      <c r="A4878" s="57">
        <v>42269.523092939817</v>
      </c>
      <c r="B4878" s="32"/>
      <c r="C4878" s="32" t="s">
        <v>345</v>
      </c>
      <c r="D4878" s="32" t="s">
        <v>334</v>
      </c>
      <c r="E4878" s="32" t="s">
        <v>9624</v>
      </c>
      <c r="F4878" s="32" t="s">
        <v>9625</v>
      </c>
      <c r="G4878" s="32" t="s">
        <v>58</v>
      </c>
      <c r="H4878" s="32" t="s">
        <v>59</v>
      </c>
      <c r="I4878" s="32" t="s">
        <v>2006</v>
      </c>
      <c r="J4878" s="35">
        <v>0</v>
      </c>
      <c r="K4878" s="35">
        <v>0</v>
      </c>
      <c r="L4878" s="35">
        <v>0</v>
      </c>
      <c r="M4878" s="35">
        <v>0</v>
      </c>
      <c r="N4878" s="32" t="s">
        <v>19</v>
      </c>
      <c r="O4878" s="32" t="s">
        <v>322</v>
      </c>
      <c r="P4878" s="32">
        <v>0</v>
      </c>
      <c r="Q4878" s="32"/>
    </row>
    <row r="4879" spans="1:17" x14ac:dyDescent="0.25">
      <c r="A4879" s="57">
        <v>42269.524129363424</v>
      </c>
      <c r="B4879" s="32"/>
      <c r="C4879" s="32" t="s">
        <v>457</v>
      </c>
      <c r="D4879" s="32" t="s">
        <v>334</v>
      </c>
      <c r="E4879" s="32" t="s">
        <v>9626</v>
      </c>
      <c r="F4879" s="32" t="s">
        <v>9627</v>
      </c>
      <c r="G4879" s="32" t="s">
        <v>58</v>
      </c>
      <c r="H4879" s="32" t="s">
        <v>59</v>
      </c>
      <c r="I4879" s="32" t="s">
        <v>2006</v>
      </c>
      <c r="J4879" s="35">
        <v>0</v>
      </c>
      <c r="K4879" s="35">
        <v>0</v>
      </c>
      <c r="L4879" s="35">
        <v>0</v>
      </c>
      <c r="M4879" s="35">
        <v>0</v>
      </c>
      <c r="N4879" s="32" t="s">
        <v>19</v>
      </c>
      <c r="O4879" s="32" t="s">
        <v>322</v>
      </c>
      <c r="P4879" s="32">
        <v>0</v>
      </c>
      <c r="Q4879" s="32"/>
    </row>
    <row r="4880" spans="1:17" x14ac:dyDescent="0.25">
      <c r="A4880" s="57">
        <v>42269.580976192126</v>
      </c>
      <c r="B4880" s="32"/>
      <c r="C4880" s="32" t="s">
        <v>5376</v>
      </c>
      <c r="D4880" s="32" t="s">
        <v>334</v>
      </c>
      <c r="E4880" s="32" t="s">
        <v>9628</v>
      </c>
      <c r="F4880" s="32" t="s">
        <v>9629</v>
      </c>
      <c r="G4880" s="32" t="s">
        <v>58</v>
      </c>
      <c r="H4880" s="32" t="s">
        <v>59</v>
      </c>
      <c r="I4880" s="32" t="s">
        <v>2006</v>
      </c>
      <c r="J4880" s="35">
        <v>0</v>
      </c>
      <c r="K4880" s="35">
        <v>0</v>
      </c>
      <c r="L4880" s="35">
        <v>0</v>
      </c>
      <c r="M4880" s="35">
        <v>0</v>
      </c>
      <c r="N4880" s="32" t="s">
        <v>19</v>
      </c>
      <c r="O4880" s="32" t="s">
        <v>322</v>
      </c>
      <c r="P4880" s="32">
        <v>0</v>
      </c>
      <c r="Q4880" s="32"/>
    </row>
    <row r="4881" spans="1:17" x14ac:dyDescent="0.25">
      <c r="A4881" s="57">
        <v>42269.594590891204</v>
      </c>
      <c r="B4881" s="32"/>
      <c r="C4881" s="32" t="s">
        <v>9630</v>
      </c>
      <c r="D4881" s="32" t="s">
        <v>323</v>
      </c>
      <c r="E4881" s="32" t="s">
        <v>9631</v>
      </c>
      <c r="F4881" s="32" t="s">
        <v>9632</v>
      </c>
      <c r="G4881" s="32" t="s">
        <v>58</v>
      </c>
      <c r="H4881" s="32" t="s">
        <v>59</v>
      </c>
      <c r="I4881" s="32" t="s">
        <v>2006</v>
      </c>
      <c r="J4881" s="35">
        <v>0</v>
      </c>
      <c r="K4881" s="35">
        <v>0</v>
      </c>
      <c r="L4881" s="35">
        <v>0</v>
      </c>
      <c r="M4881" s="35">
        <v>0</v>
      </c>
      <c r="N4881" s="32" t="s">
        <v>19</v>
      </c>
      <c r="O4881" s="32" t="s">
        <v>322</v>
      </c>
      <c r="P4881" s="32">
        <v>0</v>
      </c>
      <c r="Q4881" s="32"/>
    </row>
    <row r="4882" spans="1:17" x14ac:dyDescent="0.25">
      <c r="A4882" s="57">
        <v>42269.60555601852</v>
      </c>
      <c r="B4882" s="32" t="s">
        <v>4333</v>
      </c>
      <c r="C4882" s="32" t="s">
        <v>9633</v>
      </c>
      <c r="D4882" s="32" t="s">
        <v>9634</v>
      </c>
      <c r="E4882" s="32" t="s">
        <v>9635</v>
      </c>
      <c r="F4882" s="32" t="s">
        <v>9636</v>
      </c>
      <c r="G4882" s="32" t="s">
        <v>15</v>
      </c>
      <c r="H4882" s="32" t="s">
        <v>16</v>
      </c>
      <c r="I4882" s="32" t="s">
        <v>263</v>
      </c>
      <c r="J4882" s="35">
        <v>2600</v>
      </c>
      <c r="K4882" s="35">
        <v>0</v>
      </c>
      <c r="L4882" s="35">
        <v>0</v>
      </c>
      <c r="M4882" s="35">
        <v>0</v>
      </c>
      <c r="N4882" s="32" t="s">
        <v>17</v>
      </c>
      <c r="O4882" s="32" t="s">
        <v>18</v>
      </c>
      <c r="P4882" s="32">
        <v>1</v>
      </c>
      <c r="Q4882" s="32" t="s">
        <v>9637</v>
      </c>
    </row>
    <row r="4883" spans="1:17" x14ac:dyDescent="0.25">
      <c r="A4883" s="57">
        <v>42269.616969247683</v>
      </c>
      <c r="B4883" s="32"/>
      <c r="C4883" s="32" t="s">
        <v>345</v>
      </c>
      <c r="D4883" s="32" t="s">
        <v>334</v>
      </c>
      <c r="E4883" s="32" t="s">
        <v>9638</v>
      </c>
      <c r="F4883" s="32" t="s">
        <v>9639</v>
      </c>
      <c r="G4883" s="32" t="s">
        <v>58</v>
      </c>
      <c r="H4883" s="32" t="s">
        <v>59</v>
      </c>
      <c r="I4883" s="32" t="s">
        <v>2006</v>
      </c>
      <c r="J4883" s="35">
        <v>0</v>
      </c>
      <c r="K4883" s="35">
        <v>0</v>
      </c>
      <c r="L4883" s="35">
        <v>0</v>
      </c>
      <c r="M4883" s="35">
        <v>0</v>
      </c>
      <c r="N4883" s="32" t="s">
        <v>19</v>
      </c>
      <c r="O4883" s="32" t="s">
        <v>322</v>
      </c>
      <c r="P4883" s="32">
        <v>0</v>
      </c>
      <c r="Q4883" s="32"/>
    </row>
    <row r="4884" spans="1:17" x14ac:dyDescent="0.25">
      <c r="A4884" s="57">
        <v>42269.61859849537</v>
      </c>
      <c r="B4884" s="32"/>
      <c r="C4884" s="32" t="s">
        <v>5133</v>
      </c>
      <c r="D4884" s="32" t="s">
        <v>334</v>
      </c>
      <c r="E4884" s="32" t="s">
        <v>9640</v>
      </c>
      <c r="F4884" s="32" t="s">
        <v>9641</v>
      </c>
      <c r="G4884" s="32" t="s">
        <v>58</v>
      </c>
      <c r="H4884" s="32" t="s">
        <v>59</v>
      </c>
      <c r="I4884" s="32" t="s">
        <v>2006</v>
      </c>
      <c r="J4884" s="35">
        <v>0</v>
      </c>
      <c r="K4884" s="35">
        <v>0</v>
      </c>
      <c r="L4884" s="35">
        <v>0</v>
      </c>
      <c r="M4884" s="35">
        <v>0</v>
      </c>
      <c r="N4884" s="32" t="s">
        <v>19</v>
      </c>
      <c r="O4884" s="32" t="s">
        <v>322</v>
      </c>
      <c r="P4884" s="32">
        <v>0</v>
      </c>
      <c r="Q4884" s="32"/>
    </row>
    <row r="4885" spans="1:17" x14ac:dyDescent="0.25">
      <c r="A4885" s="57">
        <v>42269.618869293983</v>
      </c>
      <c r="B4885" s="32" t="s">
        <v>267</v>
      </c>
      <c r="C4885" s="32" t="s">
        <v>81</v>
      </c>
      <c r="D4885" s="32" t="s">
        <v>266</v>
      </c>
      <c r="E4885" s="32" t="s">
        <v>9642</v>
      </c>
      <c r="F4885" s="32" t="s">
        <v>9643</v>
      </c>
      <c r="G4885" s="32" t="s">
        <v>39</v>
      </c>
      <c r="H4885" s="32" t="s">
        <v>40</v>
      </c>
      <c r="I4885" s="32" t="s">
        <v>2013</v>
      </c>
      <c r="J4885" s="35">
        <v>0</v>
      </c>
      <c r="K4885" s="35">
        <v>0</v>
      </c>
      <c r="L4885" s="35">
        <v>0</v>
      </c>
      <c r="M4885" s="35">
        <v>0</v>
      </c>
      <c r="N4885" s="32" t="s">
        <v>19</v>
      </c>
      <c r="O4885" s="32" t="s">
        <v>41</v>
      </c>
      <c r="P4885" s="32">
        <v>1</v>
      </c>
      <c r="Q4885" s="32" t="s">
        <v>9644</v>
      </c>
    </row>
    <row r="4886" spans="1:17" x14ac:dyDescent="0.25">
      <c r="A4886" s="57">
        <v>42269.618869293983</v>
      </c>
      <c r="B4886" s="32" t="s">
        <v>267</v>
      </c>
      <c r="C4886" s="32" t="s">
        <v>81</v>
      </c>
      <c r="D4886" s="32" t="s">
        <v>266</v>
      </c>
      <c r="E4886" s="32" t="s">
        <v>9642</v>
      </c>
      <c r="F4886" s="32" t="s">
        <v>9643</v>
      </c>
      <c r="G4886" s="32" t="s">
        <v>39</v>
      </c>
      <c r="H4886" s="32" t="s">
        <v>40</v>
      </c>
      <c r="I4886" s="32" t="s">
        <v>2013</v>
      </c>
      <c r="J4886" s="35">
        <v>0</v>
      </c>
      <c r="K4886" s="35">
        <v>0</v>
      </c>
      <c r="L4886" s="35">
        <v>0</v>
      </c>
      <c r="M4886" s="35">
        <v>0</v>
      </c>
      <c r="N4886" s="32" t="s">
        <v>19</v>
      </c>
      <c r="O4886" s="32" t="s">
        <v>41</v>
      </c>
      <c r="P4886" s="32">
        <v>3.5</v>
      </c>
      <c r="Q4886" s="32" t="s">
        <v>9644</v>
      </c>
    </row>
    <row r="4887" spans="1:17" x14ac:dyDescent="0.25">
      <c r="A4887" s="57">
        <v>42269.618869293983</v>
      </c>
      <c r="B4887" s="32" t="s">
        <v>267</v>
      </c>
      <c r="C4887" s="32" t="s">
        <v>81</v>
      </c>
      <c r="D4887" s="32" t="s">
        <v>266</v>
      </c>
      <c r="E4887" s="32" t="s">
        <v>9642</v>
      </c>
      <c r="F4887" s="32" t="s">
        <v>9643</v>
      </c>
      <c r="G4887" s="32" t="s">
        <v>35</v>
      </c>
      <c r="H4887" s="32" t="s">
        <v>38</v>
      </c>
      <c r="I4887" s="32" t="s">
        <v>2013</v>
      </c>
      <c r="J4887" s="35">
        <v>0</v>
      </c>
      <c r="K4887" s="35">
        <v>0</v>
      </c>
      <c r="L4887" s="35">
        <v>0</v>
      </c>
      <c r="M4887" s="35">
        <v>29.9</v>
      </c>
      <c r="N4887" s="32" t="s">
        <v>19</v>
      </c>
      <c r="O4887" s="32" t="s">
        <v>41</v>
      </c>
      <c r="P4887" s="32">
        <v>1</v>
      </c>
      <c r="Q4887" s="32" t="s">
        <v>9644</v>
      </c>
    </row>
    <row r="4888" spans="1:17" x14ac:dyDescent="0.25">
      <c r="A4888" s="57">
        <v>42269.618869293983</v>
      </c>
      <c r="B4888" s="32" t="s">
        <v>267</v>
      </c>
      <c r="C4888" s="32" t="s">
        <v>81</v>
      </c>
      <c r="D4888" s="32" t="s">
        <v>266</v>
      </c>
      <c r="E4888" s="32" t="s">
        <v>9642</v>
      </c>
      <c r="F4888" s="32" t="s">
        <v>9643</v>
      </c>
      <c r="G4888" s="32" t="s">
        <v>35</v>
      </c>
      <c r="H4888" s="32" t="s">
        <v>38</v>
      </c>
      <c r="I4888" s="32" t="s">
        <v>2013</v>
      </c>
      <c r="J4888" s="35">
        <v>0</v>
      </c>
      <c r="K4888" s="35">
        <v>0</v>
      </c>
      <c r="L4888" s="35">
        <v>0</v>
      </c>
      <c r="M4888" s="35">
        <v>24.5</v>
      </c>
      <c r="N4888" s="32" t="s">
        <v>19</v>
      </c>
      <c r="O4888" s="32" t="s">
        <v>41</v>
      </c>
      <c r="P4888" s="32">
        <v>1</v>
      </c>
      <c r="Q4888" s="32" t="s">
        <v>9644</v>
      </c>
    </row>
    <row r="4889" spans="1:17" x14ac:dyDescent="0.25">
      <c r="A4889" s="57">
        <v>42269.618869293983</v>
      </c>
      <c r="B4889" s="32" t="s">
        <v>267</v>
      </c>
      <c r="C4889" s="32" t="s">
        <v>81</v>
      </c>
      <c r="D4889" s="32" t="s">
        <v>266</v>
      </c>
      <c r="E4889" s="32" t="s">
        <v>9642</v>
      </c>
      <c r="F4889" s="32" t="s">
        <v>9643</v>
      </c>
      <c r="G4889" s="32" t="s">
        <v>35</v>
      </c>
      <c r="H4889" s="32" t="s">
        <v>38</v>
      </c>
      <c r="I4889" s="32" t="s">
        <v>2013</v>
      </c>
      <c r="J4889" s="35">
        <v>0</v>
      </c>
      <c r="K4889" s="35">
        <v>0</v>
      </c>
      <c r="L4889" s="35">
        <v>0</v>
      </c>
      <c r="M4889" s="35">
        <v>22.75</v>
      </c>
      <c r="N4889" s="32" t="s">
        <v>19</v>
      </c>
      <c r="O4889" s="32" t="s">
        <v>41</v>
      </c>
      <c r="P4889" s="32">
        <v>1</v>
      </c>
      <c r="Q4889" s="32" t="s">
        <v>9644</v>
      </c>
    </row>
    <row r="4890" spans="1:17" x14ac:dyDescent="0.25">
      <c r="A4890" s="57">
        <v>42269.618869293983</v>
      </c>
      <c r="B4890" s="32" t="s">
        <v>267</v>
      </c>
      <c r="C4890" s="32" t="s">
        <v>81</v>
      </c>
      <c r="D4890" s="32" t="s">
        <v>266</v>
      </c>
      <c r="E4890" s="32" t="s">
        <v>9642</v>
      </c>
      <c r="F4890" s="32" t="s">
        <v>9643</v>
      </c>
      <c r="G4890" s="32" t="s">
        <v>35</v>
      </c>
      <c r="H4890" s="32" t="s">
        <v>38</v>
      </c>
      <c r="I4890" s="32" t="s">
        <v>2013</v>
      </c>
      <c r="J4890" s="35">
        <v>0</v>
      </c>
      <c r="K4890" s="35">
        <v>0</v>
      </c>
      <c r="L4890" s="35">
        <v>0</v>
      </c>
      <c r="M4890" s="35">
        <v>28</v>
      </c>
      <c r="N4890" s="32" t="s">
        <v>19</v>
      </c>
      <c r="O4890" s="32" t="s">
        <v>41</v>
      </c>
      <c r="P4890" s="32">
        <v>1</v>
      </c>
      <c r="Q4890" s="32" t="s">
        <v>9644</v>
      </c>
    </row>
    <row r="4891" spans="1:17" x14ac:dyDescent="0.25">
      <c r="A4891" s="57">
        <v>42269.618869293983</v>
      </c>
      <c r="B4891" s="32" t="s">
        <v>267</v>
      </c>
      <c r="C4891" s="32" t="s">
        <v>81</v>
      </c>
      <c r="D4891" s="32" t="s">
        <v>266</v>
      </c>
      <c r="E4891" s="32" t="s">
        <v>9642</v>
      </c>
      <c r="F4891" s="32" t="s">
        <v>9643</v>
      </c>
      <c r="G4891" s="32" t="s">
        <v>25</v>
      </c>
      <c r="H4891" s="32" t="s">
        <v>26</v>
      </c>
      <c r="I4891" s="32" t="s">
        <v>2013</v>
      </c>
      <c r="J4891" s="35">
        <v>0</v>
      </c>
      <c r="K4891" s="35">
        <v>0</v>
      </c>
      <c r="L4891" s="35">
        <v>0</v>
      </c>
      <c r="M4891" s="35">
        <v>0</v>
      </c>
      <c r="N4891" s="32" t="s">
        <v>19</v>
      </c>
      <c r="O4891" s="32" t="s">
        <v>41</v>
      </c>
      <c r="P4891" s="32">
        <v>2</v>
      </c>
      <c r="Q4891" s="32" t="s">
        <v>9644</v>
      </c>
    </row>
    <row r="4892" spans="1:17" x14ac:dyDescent="0.25">
      <c r="A4892" s="57">
        <v>42269.619631712965</v>
      </c>
      <c r="B4892" s="32"/>
      <c r="C4892" s="32" t="s">
        <v>736</v>
      </c>
      <c r="D4892" s="32" t="s">
        <v>334</v>
      </c>
      <c r="E4892" s="32" t="s">
        <v>9645</v>
      </c>
      <c r="F4892" s="32" t="s">
        <v>9646</v>
      </c>
      <c r="G4892" s="32" t="s">
        <v>58</v>
      </c>
      <c r="H4892" s="32" t="s">
        <v>59</v>
      </c>
      <c r="I4892" s="32" t="s">
        <v>2006</v>
      </c>
      <c r="J4892" s="35">
        <v>0</v>
      </c>
      <c r="K4892" s="35">
        <v>0</v>
      </c>
      <c r="L4892" s="35">
        <v>0</v>
      </c>
      <c r="M4892" s="35">
        <v>0</v>
      </c>
      <c r="N4892" s="32" t="s">
        <v>19</v>
      </c>
      <c r="O4892" s="32" t="s">
        <v>322</v>
      </c>
      <c r="P4892" s="32">
        <v>0</v>
      </c>
      <c r="Q4892" s="32"/>
    </row>
    <row r="4893" spans="1:17" x14ac:dyDescent="0.25">
      <c r="A4893" s="57">
        <v>42269.619914895833</v>
      </c>
      <c r="B4893" s="32"/>
      <c r="C4893" s="32" t="s">
        <v>5133</v>
      </c>
      <c r="D4893" s="32" t="s">
        <v>334</v>
      </c>
      <c r="E4893" s="32" t="s">
        <v>9647</v>
      </c>
      <c r="F4893" s="32" t="s">
        <v>9648</v>
      </c>
      <c r="G4893" s="32" t="s">
        <v>58</v>
      </c>
      <c r="H4893" s="32" t="s">
        <v>59</v>
      </c>
      <c r="I4893" s="32" t="s">
        <v>2006</v>
      </c>
      <c r="J4893" s="35">
        <v>0</v>
      </c>
      <c r="K4893" s="35">
        <v>0</v>
      </c>
      <c r="L4893" s="35">
        <v>0</v>
      </c>
      <c r="M4893" s="35">
        <v>0</v>
      </c>
      <c r="N4893" s="32" t="s">
        <v>19</v>
      </c>
      <c r="O4893" s="32" t="s">
        <v>322</v>
      </c>
      <c r="P4893" s="32">
        <v>0</v>
      </c>
      <c r="Q4893" s="32"/>
    </row>
    <row r="4894" spans="1:17" x14ac:dyDescent="0.25">
      <c r="A4894" s="57">
        <v>42269.625310381947</v>
      </c>
      <c r="B4894" s="32" t="s">
        <v>31</v>
      </c>
      <c r="C4894" s="32" t="s">
        <v>863</v>
      </c>
      <c r="D4894" s="32" t="s">
        <v>864</v>
      </c>
      <c r="E4894" s="32" t="s">
        <v>9649</v>
      </c>
      <c r="F4894" s="32" t="s">
        <v>9650</v>
      </c>
      <c r="G4894" s="32" t="s">
        <v>15</v>
      </c>
      <c r="H4894" s="32" t="s">
        <v>16</v>
      </c>
      <c r="I4894" s="32" t="s">
        <v>262</v>
      </c>
      <c r="J4894" s="35">
        <v>660</v>
      </c>
      <c r="K4894" s="35">
        <v>0</v>
      </c>
      <c r="L4894" s="35">
        <v>0</v>
      </c>
      <c r="M4894" s="35">
        <v>0</v>
      </c>
      <c r="N4894" s="32" t="s">
        <v>19</v>
      </c>
      <c r="O4894" s="32" t="s">
        <v>18</v>
      </c>
      <c r="P4894" s="32">
        <v>1</v>
      </c>
      <c r="Q4894" s="32" t="s">
        <v>9651</v>
      </c>
    </row>
    <row r="4895" spans="1:17" x14ac:dyDescent="0.25">
      <c r="A4895" s="57">
        <v>42269.629667743058</v>
      </c>
      <c r="B4895" s="32"/>
      <c r="C4895" s="32" t="s">
        <v>5771</v>
      </c>
      <c r="D4895" s="32" t="s">
        <v>334</v>
      </c>
      <c r="E4895" s="32" t="s">
        <v>9652</v>
      </c>
      <c r="F4895" s="32" t="s">
        <v>9653</v>
      </c>
      <c r="G4895" s="32" t="s">
        <v>58</v>
      </c>
      <c r="H4895" s="32" t="s">
        <v>59</v>
      </c>
      <c r="I4895" s="32" t="s">
        <v>2006</v>
      </c>
      <c r="J4895" s="35">
        <v>0</v>
      </c>
      <c r="K4895" s="35">
        <v>0</v>
      </c>
      <c r="L4895" s="35">
        <v>0</v>
      </c>
      <c r="M4895" s="35">
        <v>0</v>
      </c>
      <c r="N4895" s="32" t="s">
        <v>19</v>
      </c>
      <c r="O4895" s="32" t="s">
        <v>322</v>
      </c>
      <c r="P4895" s="32">
        <v>0</v>
      </c>
      <c r="Q4895" s="32"/>
    </row>
    <row r="4896" spans="1:17" hidden="1" x14ac:dyDescent="0.25">
      <c r="A4896" s="57">
        <v>42269.640252696758</v>
      </c>
      <c r="B4896" s="32" t="s">
        <v>21</v>
      </c>
      <c r="C4896" s="32" t="s">
        <v>4110</v>
      </c>
      <c r="D4896" s="32" t="s">
        <v>4111</v>
      </c>
      <c r="E4896" s="32" t="s">
        <v>9654</v>
      </c>
      <c r="F4896" s="32" t="s">
        <v>9655</v>
      </c>
      <c r="G4896" s="32" t="s">
        <v>3154</v>
      </c>
      <c r="H4896" s="32" t="s">
        <v>3155</v>
      </c>
      <c r="I4896" s="32" t="s">
        <v>4605</v>
      </c>
      <c r="J4896" s="35">
        <v>288.72000000000003</v>
      </c>
      <c r="K4896" s="35">
        <v>0</v>
      </c>
      <c r="L4896" s="35">
        <v>0</v>
      </c>
      <c r="M4896" s="35">
        <v>0</v>
      </c>
      <c r="N4896" s="32" t="s">
        <v>2197</v>
      </c>
      <c r="O4896" s="32" t="s">
        <v>18</v>
      </c>
      <c r="P4896" s="32">
        <v>8</v>
      </c>
      <c r="Q4896" s="32" t="s">
        <v>4733</v>
      </c>
    </row>
    <row r="4897" spans="1:17" hidden="1" x14ac:dyDescent="0.25">
      <c r="A4897" s="57">
        <v>42269.640252696758</v>
      </c>
      <c r="B4897" s="32" t="s">
        <v>21</v>
      </c>
      <c r="C4897" s="32" t="s">
        <v>4110</v>
      </c>
      <c r="D4897" s="32" t="s">
        <v>4111</v>
      </c>
      <c r="E4897" s="32" t="s">
        <v>9654</v>
      </c>
      <c r="F4897" s="32" t="s">
        <v>9655</v>
      </c>
      <c r="G4897" s="32" t="s">
        <v>3230</v>
      </c>
      <c r="H4897" s="32" t="s">
        <v>3231</v>
      </c>
      <c r="I4897" s="32" t="s">
        <v>4605</v>
      </c>
      <c r="J4897" s="35">
        <v>9</v>
      </c>
      <c r="K4897" s="35">
        <v>0</v>
      </c>
      <c r="L4897" s="35">
        <v>0</v>
      </c>
      <c r="M4897" s="35">
        <v>0</v>
      </c>
      <c r="N4897" s="32" t="s">
        <v>2197</v>
      </c>
      <c r="O4897" s="32" t="s">
        <v>18</v>
      </c>
      <c r="P4897" s="32">
        <v>6</v>
      </c>
      <c r="Q4897" s="32" t="s">
        <v>4733</v>
      </c>
    </row>
    <row r="4898" spans="1:17" hidden="1" x14ac:dyDescent="0.25">
      <c r="A4898" s="57">
        <v>42269.640252696758</v>
      </c>
      <c r="B4898" s="32" t="s">
        <v>21</v>
      </c>
      <c r="C4898" s="32" t="s">
        <v>4110</v>
      </c>
      <c r="D4898" s="32" t="s">
        <v>4111</v>
      </c>
      <c r="E4898" s="32" t="s">
        <v>9654</v>
      </c>
      <c r="F4898" s="32" t="s">
        <v>9655</v>
      </c>
      <c r="G4898" s="32" t="s">
        <v>2682</v>
      </c>
      <c r="H4898" s="32" t="s">
        <v>2683</v>
      </c>
      <c r="I4898" s="32" t="s">
        <v>4605</v>
      </c>
      <c r="J4898" s="35">
        <v>30.66</v>
      </c>
      <c r="K4898" s="35">
        <v>0</v>
      </c>
      <c r="L4898" s="35">
        <v>0</v>
      </c>
      <c r="M4898" s="35">
        <v>0</v>
      </c>
      <c r="N4898" s="32" t="s">
        <v>2197</v>
      </c>
      <c r="O4898" s="32" t="s">
        <v>18</v>
      </c>
      <c r="P4898" s="32">
        <v>6</v>
      </c>
      <c r="Q4898" s="32" t="s">
        <v>4733</v>
      </c>
    </row>
    <row r="4899" spans="1:17" hidden="1" x14ac:dyDescent="0.25">
      <c r="A4899" s="57">
        <v>42269.640252696758</v>
      </c>
      <c r="B4899" s="32" t="s">
        <v>21</v>
      </c>
      <c r="C4899" s="32" t="s">
        <v>4110</v>
      </c>
      <c r="D4899" s="32" t="s">
        <v>4111</v>
      </c>
      <c r="E4899" s="32" t="s">
        <v>9654</v>
      </c>
      <c r="F4899" s="32" t="s">
        <v>9655</v>
      </c>
      <c r="G4899" s="32" t="s">
        <v>2774</v>
      </c>
      <c r="H4899" s="32" t="s">
        <v>2775</v>
      </c>
      <c r="I4899" s="32" t="s">
        <v>4605</v>
      </c>
      <c r="J4899" s="35">
        <v>9.02</v>
      </c>
      <c r="K4899" s="35">
        <v>0</v>
      </c>
      <c r="L4899" s="35">
        <v>0</v>
      </c>
      <c r="M4899" s="35">
        <v>0</v>
      </c>
      <c r="N4899" s="32" t="s">
        <v>2197</v>
      </c>
      <c r="O4899" s="32" t="s">
        <v>18</v>
      </c>
      <c r="P4899" s="32">
        <v>2</v>
      </c>
      <c r="Q4899" s="32" t="s">
        <v>4733</v>
      </c>
    </row>
    <row r="4900" spans="1:17" hidden="1" x14ac:dyDescent="0.25">
      <c r="A4900" s="57">
        <v>42269.640295219906</v>
      </c>
      <c r="B4900" s="32" t="s">
        <v>21</v>
      </c>
      <c r="C4900" s="32" t="s">
        <v>4110</v>
      </c>
      <c r="D4900" s="32" t="s">
        <v>4111</v>
      </c>
      <c r="E4900" s="32" t="s">
        <v>9654</v>
      </c>
      <c r="F4900" s="32" t="s">
        <v>9656</v>
      </c>
      <c r="G4900" s="32" t="s">
        <v>3154</v>
      </c>
      <c r="H4900" s="32" t="s">
        <v>3155</v>
      </c>
      <c r="I4900" s="32" t="s">
        <v>4605</v>
      </c>
      <c r="J4900" s="35">
        <v>288.72000000000003</v>
      </c>
      <c r="K4900" s="35">
        <v>0</v>
      </c>
      <c r="L4900" s="35">
        <v>0</v>
      </c>
      <c r="M4900" s="35">
        <v>0</v>
      </c>
      <c r="N4900" s="32" t="s">
        <v>2197</v>
      </c>
      <c r="O4900" s="32" t="s">
        <v>18</v>
      </c>
      <c r="P4900" s="32">
        <v>8</v>
      </c>
      <c r="Q4900" s="32" t="s">
        <v>4733</v>
      </c>
    </row>
    <row r="4901" spans="1:17" hidden="1" x14ac:dyDescent="0.25">
      <c r="A4901" s="57">
        <v>42269.640295219906</v>
      </c>
      <c r="B4901" s="32" t="s">
        <v>21</v>
      </c>
      <c r="C4901" s="32" t="s">
        <v>4110</v>
      </c>
      <c r="D4901" s="32" t="s">
        <v>4111</v>
      </c>
      <c r="E4901" s="32" t="s">
        <v>9654</v>
      </c>
      <c r="F4901" s="32" t="s">
        <v>9656</v>
      </c>
      <c r="G4901" s="32" t="s">
        <v>3230</v>
      </c>
      <c r="H4901" s="32" t="s">
        <v>3231</v>
      </c>
      <c r="I4901" s="32" t="s">
        <v>4605</v>
      </c>
      <c r="J4901" s="35">
        <v>9</v>
      </c>
      <c r="K4901" s="35">
        <v>0</v>
      </c>
      <c r="L4901" s="35">
        <v>0</v>
      </c>
      <c r="M4901" s="35">
        <v>0</v>
      </c>
      <c r="N4901" s="32" t="s">
        <v>2197</v>
      </c>
      <c r="O4901" s="32" t="s">
        <v>18</v>
      </c>
      <c r="P4901" s="32">
        <v>6</v>
      </c>
      <c r="Q4901" s="32" t="s">
        <v>4733</v>
      </c>
    </row>
    <row r="4902" spans="1:17" hidden="1" x14ac:dyDescent="0.25">
      <c r="A4902" s="57">
        <v>42269.640295219906</v>
      </c>
      <c r="B4902" s="32" t="s">
        <v>21</v>
      </c>
      <c r="C4902" s="32" t="s">
        <v>4110</v>
      </c>
      <c r="D4902" s="32" t="s">
        <v>4111</v>
      </c>
      <c r="E4902" s="32" t="s">
        <v>9654</v>
      </c>
      <c r="F4902" s="32" t="s">
        <v>9656</v>
      </c>
      <c r="G4902" s="32" t="s">
        <v>2682</v>
      </c>
      <c r="H4902" s="32" t="s">
        <v>2683</v>
      </c>
      <c r="I4902" s="32" t="s">
        <v>4605</v>
      </c>
      <c r="J4902" s="35">
        <v>30.66</v>
      </c>
      <c r="K4902" s="35">
        <v>0</v>
      </c>
      <c r="L4902" s="35">
        <v>0</v>
      </c>
      <c r="M4902" s="35">
        <v>0</v>
      </c>
      <c r="N4902" s="32" t="s">
        <v>2197</v>
      </c>
      <c r="O4902" s="32" t="s">
        <v>18</v>
      </c>
      <c r="P4902" s="32">
        <v>6</v>
      </c>
      <c r="Q4902" s="32" t="s">
        <v>4733</v>
      </c>
    </row>
    <row r="4903" spans="1:17" hidden="1" x14ac:dyDescent="0.25">
      <c r="A4903" s="57">
        <v>42269.640295219906</v>
      </c>
      <c r="B4903" s="32" t="s">
        <v>21</v>
      </c>
      <c r="C4903" s="32" t="s">
        <v>4110</v>
      </c>
      <c r="D4903" s="32" t="s">
        <v>4111</v>
      </c>
      <c r="E4903" s="32" t="s">
        <v>9654</v>
      </c>
      <c r="F4903" s="32" t="s">
        <v>9656</v>
      </c>
      <c r="G4903" s="32" t="s">
        <v>2774</v>
      </c>
      <c r="H4903" s="32" t="s">
        <v>2775</v>
      </c>
      <c r="I4903" s="32" t="s">
        <v>4605</v>
      </c>
      <c r="J4903" s="35">
        <v>9.02</v>
      </c>
      <c r="K4903" s="35">
        <v>0</v>
      </c>
      <c r="L4903" s="35">
        <v>0</v>
      </c>
      <c r="M4903" s="35">
        <v>0</v>
      </c>
      <c r="N4903" s="32" t="s">
        <v>2197</v>
      </c>
      <c r="O4903" s="32" t="s">
        <v>18</v>
      </c>
      <c r="P4903" s="32">
        <v>2</v>
      </c>
      <c r="Q4903" s="32" t="s">
        <v>4733</v>
      </c>
    </row>
    <row r="4904" spans="1:17" hidden="1" x14ac:dyDescent="0.25">
      <c r="A4904" s="57">
        <v>42269.640353240742</v>
      </c>
      <c r="B4904" s="32" t="s">
        <v>21</v>
      </c>
      <c r="C4904" s="32" t="s">
        <v>4110</v>
      </c>
      <c r="D4904" s="32" t="s">
        <v>4111</v>
      </c>
      <c r="E4904" s="32" t="s">
        <v>9654</v>
      </c>
      <c r="F4904" s="32" t="s">
        <v>9657</v>
      </c>
      <c r="G4904" s="32" t="s">
        <v>3154</v>
      </c>
      <c r="H4904" s="32" t="s">
        <v>3155</v>
      </c>
      <c r="I4904" s="32" t="s">
        <v>4605</v>
      </c>
      <c r="J4904" s="35">
        <v>288.72000000000003</v>
      </c>
      <c r="K4904" s="35">
        <v>0</v>
      </c>
      <c r="L4904" s="35">
        <v>0</v>
      </c>
      <c r="M4904" s="35">
        <v>0</v>
      </c>
      <c r="N4904" s="32" t="s">
        <v>2197</v>
      </c>
      <c r="O4904" s="32" t="s">
        <v>18</v>
      </c>
      <c r="P4904" s="32">
        <v>8</v>
      </c>
      <c r="Q4904" s="32" t="s">
        <v>4733</v>
      </c>
    </row>
    <row r="4905" spans="1:17" hidden="1" x14ac:dyDescent="0.25">
      <c r="A4905" s="57">
        <v>42269.640353240742</v>
      </c>
      <c r="B4905" s="32" t="s">
        <v>21</v>
      </c>
      <c r="C4905" s="32" t="s">
        <v>4110</v>
      </c>
      <c r="D4905" s="32" t="s">
        <v>4111</v>
      </c>
      <c r="E4905" s="32" t="s">
        <v>9654</v>
      </c>
      <c r="F4905" s="32" t="s">
        <v>9657</v>
      </c>
      <c r="G4905" s="32" t="s">
        <v>3230</v>
      </c>
      <c r="H4905" s="32" t="s">
        <v>3231</v>
      </c>
      <c r="I4905" s="32" t="s">
        <v>4605</v>
      </c>
      <c r="J4905" s="35">
        <v>9</v>
      </c>
      <c r="K4905" s="35">
        <v>0</v>
      </c>
      <c r="L4905" s="35">
        <v>0</v>
      </c>
      <c r="M4905" s="35">
        <v>0</v>
      </c>
      <c r="N4905" s="32" t="s">
        <v>2197</v>
      </c>
      <c r="O4905" s="32" t="s">
        <v>18</v>
      </c>
      <c r="P4905" s="32">
        <v>6</v>
      </c>
      <c r="Q4905" s="32" t="s">
        <v>4733</v>
      </c>
    </row>
    <row r="4906" spans="1:17" hidden="1" x14ac:dyDescent="0.25">
      <c r="A4906" s="57">
        <v>42269.640353240742</v>
      </c>
      <c r="B4906" s="32" t="s">
        <v>21</v>
      </c>
      <c r="C4906" s="32" t="s">
        <v>4110</v>
      </c>
      <c r="D4906" s="32" t="s">
        <v>4111</v>
      </c>
      <c r="E4906" s="32" t="s">
        <v>9654</v>
      </c>
      <c r="F4906" s="32" t="s">
        <v>9657</v>
      </c>
      <c r="G4906" s="32" t="s">
        <v>2682</v>
      </c>
      <c r="H4906" s="32" t="s">
        <v>2683</v>
      </c>
      <c r="I4906" s="32" t="s">
        <v>4605</v>
      </c>
      <c r="J4906" s="35">
        <v>30.66</v>
      </c>
      <c r="K4906" s="35">
        <v>0</v>
      </c>
      <c r="L4906" s="35">
        <v>0</v>
      </c>
      <c r="M4906" s="35">
        <v>0</v>
      </c>
      <c r="N4906" s="32" t="s">
        <v>2197</v>
      </c>
      <c r="O4906" s="32" t="s">
        <v>18</v>
      </c>
      <c r="P4906" s="32">
        <v>6</v>
      </c>
      <c r="Q4906" s="32" t="s">
        <v>4733</v>
      </c>
    </row>
    <row r="4907" spans="1:17" hidden="1" x14ac:dyDescent="0.25">
      <c r="A4907" s="57">
        <v>42269.640353240742</v>
      </c>
      <c r="B4907" s="32" t="s">
        <v>21</v>
      </c>
      <c r="C4907" s="32" t="s">
        <v>4110</v>
      </c>
      <c r="D4907" s="32" t="s">
        <v>4111</v>
      </c>
      <c r="E4907" s="32" t="s">
        <v>9654</v>
      </c>
      <c r="F4907" s="32" t="s">
        <v>9657</v>
      </c>
      <c r="G4907" s="32" t="s">
        <v>2774</v>
      </c>
      <c r="H4907" s="32" t="s">
        <v>2775</v>
      </c>
      <c r="I4907" s="32" t="s">
        <v>4605</v>
      </c>
      <c r="J4907" s="35">
        <v>9.02</v>
      </c>
      <c r="K4907" s="35">
        <v>0</v>
      </c>
      <c r="L4907" s="35">
        <v>0</v>
      </c>
      <c r="M4907" s="35">
        <v>0</v>
      </c>
      <c r="N4907" s="32" t="s">
        <v>2197</v>
      </c>
      <c r="O4907" s="32" t="s">
        <v>18</v>
      </c>
      <c r="P4907" s="32">
        <v>2</v>
      </c>
      <c r="Q4907" s="32" t="s">
        <v>4733</v>
      </c>
    </row>
    <row r="4908" spans="1:17" x14ac:dyDescent="0.25">
      <c r="A4908" s="57">
        <v>42269.640892210649</v>
      </c>
      <c r="B4908" s="32"/>
      <c r="C4908" s="32" t="s">
        <v>457</v>
      </c>
      <c r="D4908" s="32" t="s">
        <v>334</v>
      </c>
      <c r="E4908" s="32" t="s">
        <v>9658</v>
      </c>
      <c r="F4908" s="32" t="s">
        <v>9659</v>
      </c>
      <c r="G4908" s="32" t="s">
        <v>58</v>
      </c>
      <c r="H4908" s="32" t="s">
        <v>59</v>
      </c>
      <c r="I4908" s="32" t="s">
        <v>2006</v>
      </c>
      <c r="J4908" s="35">
        <v>0</v>
      </c>
      <c r="K4908" s="35">
        <v>0</v>
      </c>
      <c r="L4908" s="35">
        <v>0</v>
      </c>
      <c r="M4908" s="35">
        <v>0</v>
      </c>
      <c r="N4908" s="32" t="s">
        <v>19</v>
      </c>
      <c r="O4908" s="32" t="s">
        <v>322</v>
      </c>
      <c r="P4908" s="32">
        <v>0</v>
      </c>
      <c r="Q4908" s="32"/>
    </row>
    <row r="4909" spans="1:17" x14ac:dyDescent="0.25">
      <c r="A4909" s="57">
        <v>42269.654251886575</v>
      </c>
      <c r="B4909" s="32"/>
      <c r="C4909" s="32" t="s">
        <v>457</v>
      </c>
      <c r="D4909" s="32" t="s">
        <v>334</v>
      </c>
      <c r="E4909" s="32" t="s">
        <v>9660</v>
      </c>
      <c r="F4909" s="32" t="s">
        <v>9661</v>
      </c>
      <c r="G4909" s="32" t="s">
        <v>58</v>
      </c>
      <c r="H4909" s="32" t="s">
        <v>59</v>
      </c>
      <c r="I4909" s="32" t="s">
        <v>2006</v>
      </c>
      <c r="J4909" s="35">
        <v>0</v>
      </c>
      <c r="K4909" s="35">
        <v>0</v>
      </c>
      <c r="L4909" s="35">
        <v>0</v>
      </c>
      <c r="M4909" s="35">
        <v>0</v>
      </c>
      <c r="N4909" s="32" t="s">
        <v>19</v>
      </c>
      <c r="O4909" s="32" t="s">
        <v>322</v>
      </c>
      <c r="P4909" s="32">
        <v>0</v>
      </c>
      <c r="Q4909" s="32"/>
    </row>
    <row r="4910" spans="1:17" x14ac:dyDescent="0.25">
      <c r="A4910" s="57">
        <v>42269.695807523145</v>
      </c>
      <c r="B4910" s="32" t="s">
        <v>70</v>
      </c>
      <c r="C4910" s="32" t="s">
        <v>846</v>
      </c>
      <c r="D4910" s="32" t="s">
        <v>847</v>
      </c>
      <c r="E4910" s="32" t="s">
        <v>9662</v>
      </c>
      <c r="F4910" s="32" t="s">
        <v>9663</v>
      </c>
      <c r="G4910" s="32" t="s">
        <v>15</v>
      </c>
      <c r="H4910" s="32" t="s">
        <v>16</v>
      </c>
      <c r="I4910" s="32" t="s">
        <v>265</v>
      </c>
      <c r="J4910" s="35">
        <v>867.76</v>
      </c>
      <c r="K4910" s="35">
        <v>0</v>
      </c>
      <c r="L4910" s="35">
        <v>0</v>
      </c>
      <c r="M4910" s="35">
        <v>0</v>
      </c>
      <c r="N4910" s="32" t="s">
        <v>17</v>
      </c>
      <c r="O4910" s="32" t="s">
        <v>18</v>
      </c>
      <c r="P4910" s="32">
        <v>1</v>
      </c>
      <c r="Q4910" s="32"/>
    </row>
    <row r="4911" spans="1:17" x14ac:dyDescent="0.25">
      <c r="A4911" s="57">
        <v>42269.695807523145</v>
      </c>
      <c r="B4911" s="32" t="s">
        <v>70</v>
      </c>
      <c r="C4911" s="32" t="s">
        <v>846</v>
      </c>
      <c r="D4911" s="32" t="s">
        <v>847</v>
      </c>
      <c r="E4911" s="32" t="s">
        <v>9662</v>
      </c>
      <c r="F4911" s="32" t="s">
        <v>9663</v>
      </c>
      <c r="G4911" s="32" t="s">
        <v>848</v>
      </c>
      <c r="H4911" s="32" t="s">
        <v>849</v>
      </c>
      <c r="I4911" s="32" t="s">
        <v>265</v>
      </c>
      <c r="J4911" s="35">
        <v>0</v>
      </c>
      <c r="K4911" s="35">
        <v>0</v>
      </c>
      <c r="L4911" s="35">
        <v>0</v>
      </c>
      <c r="M4911" s="35">
        <v>0</v>
      </c>
      <c r="N4911" s="32" t="s">
        <v>17</v>
      </c>
      <c r="O4911" s="32" t="s">
        <v>18</v>
      </c>
      <c r="P4911" s="32">
        <v>1</v>
      </c>
      <c r="Q4911" s="32"/>
    </row>
    <row r="4912" spans="1:17" x14ac:dyDescent="0.25">
      <c r="A4912" s="57">
        <v>42269.695807523145</v>
      </c>
      <c r="B4912" s="32" t="s">
        <v>70</v>
      </c>
      <c r="C4912" s="32" t="s">
        <v>846</v>
      </c>
      <c r="D4912" s="32" t="s">
        <v>847</v>
      </c>
      <c r="E4912" s="32" t="s">
        <v>9662</v>
      </c>
      <c r="F4912" s="32" t="s">
        <v>9663</v>
      </c>
      <c r="G4912" s="32" t="s">
        <v>848</v>
      </c>
      <c r="H4912" s="32" t="s">
        <v>850</v>
      </c>
      <c r="I4912" s="32" t="s">
        <v>265</v>
      </c>
      <c r="J4912" s="35">
        <v>0</v>
      </c>
      <c r="K4912" s="35">
        <v>0</v>
      </c>
      <c r="L4912" s="35">
        <v>0</v>
      </c>
      <c r="M4912" s="35">
        <v>0</v>
      </c>
      <c r="N4912" s="32" t="s">
        <v>17</v>
      </c>
      <c r="O4912" s="32" t="s">
        <v>18</v>
      </c>
      <c r="P4912" s="32">
        <v>1</v>
      </c>
      <c r="Q4912" s="32"/>
    </row>
    <row r="4913" spans="1:17" x14ac:dyDescent="0.25">
      <c r="A4913" s="57">
        <v>42269.695807523145</v>
      </c>
      <c r="B4913" s="32" t="s">
        <v>70</v>
      </c>
      <c r="C4913" s="32" t="s">
        <v>846</v>
      </c>
      <c r="D4913" s="32" t="s">
        <v>847</v>
      </c>
      <c r="E4913" s="32" t="s">
        <v>9662</v>
      </c>
      <c r="F4913" s="32" t="s">
        <v>9663</v>
      </c>
      <c r="G4913" s="32" t="s">
        <v>851</v>
      </c>
      <c r="H4913" s="32" t="s">
        <v>852</v>
      </c>
      <c r="I4913" s="32" t="s">
        <v>265</v>
      </c>
      <c r="J4913" s="35">
        <v>0</v>
      </c>
      <c r="K4913" s="35">
        <v>0</v>
      </c>
      <c r="L4913" s="35">
        <v>0</v>
      </c>
      <c r="M4913" s="35">
        <v>0</v>
      </c>
      <c r="N4913" s="32" t="s">
        <v>17</v>
      </c>
      <c r="O4913" s="32" t="s">
        <v>18</v>
      </c>
      <c r="P4913" s="32">
        <v>1</v>
      </c>
      <c r="Q4913" s="32"/>
    </row>
    <row r="4914" spans="1:17" x14ac:dyDescent="0.25">
      <c r="A4914" s="57">
        <v>42269.695807523145</v>
      </c>
      <c r="B4914" s="32" t="s">
        <v>70</v>
      </c>
      <c r="C4914" s="32" t="s">
        <v>846</v>
      </c>
      <c r="D4914" s="32" t="s">
        <v>847</v>
      </c>
      <c r="E4914" s="32" t="s">
        <v>9662</v>
      </c>
      <c r="F4914" s="32" t="s">
        <v>9663</v>
      </c>
      <c r="G4914" s="32" t="s">
        <v>851</v>
      </c>
      <c r="H4914" s="32" t="s">
        <v>853</v>
      </c>
      <c r="I4914" s="32" t="s">
        <v>265</v>
      </c>
      <c r="J4914" s="35">
        <v>0</v>
      </c>
      <c r="K4914" s="35">
        <v>0</v>
      </c>
      <c r="L4914" s="35">
        <v>0</v>
      </c>
      <c r="M4914" s="35">
        <v>0</v>
      </c>
      <c r="N4914" s="32" t="s">
        <v>17</v>
      </c>
      <c r="O4914" s="32" t="s">
        <v>18</v>
      </c>
      <c r="P4914" s="32">
        <v>1</v>
      </c>
      <c r="Q4914" s="32"/>
    </row>
    <row r="4915" spans="1:17" x14ac:dyDescent="0.25">
      <c r="A4915" s="57">
        <v>42269.704232557873</v>
      </c>
      <c r="B4915" s="32" t="s">
        <v>445</v>
      </c>
      <c r="C4915" s="32" t="s">
        <v>9664</v>
      </c>
      <c r="D4915" s="32" t="s">
        <v>9665</v>
      </c>
      <c r="E4915" s="32" t="s">
        <v>9666</v>
      </c>
      <c r="F4915" s="32" t="s">
        <v>9667</v>
      </c>
      <c r="G4915" s="32" t="s">
        <v>15</v>
      </c>
      <c r="H4915" s="32" t="s">
        <v>16</v>
      </c>
      <c r="I4915" s="32" t="s">
        <v>1879</v>
      </c>
      <c r="J4915" s="35">
        <v>21483</v>
      </c>
      <c r="K4915" s="35">
        <v>0</v>
      </c>
      <c r="L4915" s="35">
        <v>0</v>
      </c>
      <c r="M4915" s="35">
        <v>0</v>
      </c>
      <c r="N4915" s="32" t="s">
        <v>17</v>
      </c>
      <c r="O4915" s="32" t="s">
        <v>18</v>
      </c>
      <c r="P4915" s="32">
        <v>1</v>
      </c>
      <c r="Q4915" s="32" t="s">
        <v>9668</v>
      </c>
    </row>
    <row r="4916" spans="1:17" x14ac:dyDescent="0.25">
      <c r="A4916" s="57">
        <v>42269.704232557873</v>
      </c>
      <c r="B4916" s="32" t="s">
        <v>445</v>
      </c>
      <c r="C4916" s="32" t="s">
        <v>9664</v>
      </c>
      <c r="D4916" s="32" t="s">
        <v>9665</v>
      </c>
      <c r="E4916" s="32" t="s">
        <v>9666</v>
      </c>
      <c r="F4916" s="32" t="s">
        <v>9667</v>
      </c>
      <c r="G4916" s="32" t="s">
        <v>28</v>
      </c>
      <c r="H4916" s="32" t="s">
        <v>9669</v>
      </c>
      <c r="I4916" s="32" t="s">
        <v>1879</v>
      </c>
      <c r="J4916" s="35">
        <v>0</v>
      </c>
      <c r="K4916" s="35">
        <v>0</v>
      </c>
      <c r="L4916" s="35">
        <v>0</v>
      </c>
      <c r="M4916" s="35">
        <v>0</v>
      </c>
      <c r="N4916" s="32" t="s">
        <v>17</v>
      </c>
      <c r="O4916" s="32" t="s">
        <v>18</v>
      </c>
      <c r="P4916" s="32">
        <v>1</v>
      </c>
      <c r="Q4916" s="32" t="s">
        <v>9668</v>
      </c>
    </row>
    <row r="4917" spans="1:17" x14ac:dyDescent="0.25">
      <c r="A4917" s="57">
        <v>42269.705659837964</v>
      </c>
      <c r="B4917" s="32" t="s">
        <v>280</v>
      </c>
      <c r="C4917" s="32" t="s">
        <v>5205</v>
      </c>
      <c r="D4917" s="32" t="s">
        <v>5206</v>
      </c>
      <c r="E4917" s="32" t="s">
        <v>9670</v>
      </c>
      <c r="F4917" s="32" t="s">
        <v>9671</v>
      </c>
      <c r="G4917" s="32" t="s">
        <v>15</v>
      </c>
      <c r="H4917" s="32" t="s">
        <v>16</v>
      </c>
      <c r="I4917" s="32" t="s">
        <v>260</v>
      </c>
      <c r="J4917" s="35">
        <v>600</v>
      </c>
      <c r="K4917" s="35">
        <v>0</v>
      </c>
      <c r="L4917" s="35">
        <v>0</v>
      </c>
      <c r="M4917" s="35">
        <v>0</v>
      </c>
      <c r="N4917" s="32" t="s">
        <v>17</v>
      </c>
      <c r="O4917" s="32" t="s">
        <v>18</v>
      </c>
      <c r="P4917" s="32">
        <v>1</v>
      </c>
      <c r="Q4917" s="32"/>
    </row>
    <row r="4918" spans="1:17" x14ac:dyDescent="0.25">
      <c r="A4918" s="57">
        <v>42269.705659837964</v>
      </c>
      <c r="B4918" s="32" t="s">
        <v>280</v>
      </c>
      <c r="C4918" s="32" t="s">
        <v>5205</v>
      </c>
      <c r="D4918" s="32" t="s">
        <v>5206</v>
      </c>
      <c r="E4918" s="32" t="s">
        <v>9670</v>
      </c>
      <c r="F4918" s="32" t="s">
        <v>9671</v>
      </c>
      <c r="G4918" s="32" t="s">
        <v>824</v>
      </c>
      <c r="H4918" s="32" t="s">
        <v>9672</v>
      </c>
      <c r="I4918" s="32" t="s">
        <v>260</v>
      </c>
      <c r="J4918" s="35">
        <v>0</v>
      </c>
      <c r="K4918" s="35">
        <v>0</v>
      </c>
      <c r="L4918" s="35">
        <v>0</v>
      </c>
      <c r="M4918" s="35">
        <v>0</v>
      </c>
      <c r="N4918" s="32" t="s">
        <v>17</v>
      </c>
      <c r="O4918" s="32" t="s">
        <v>18</v>
      </c>
      <c r="P4918" s="32">
        <v>1</v>
      </c>
      <c r="Q4918" s="32"/>
    </row>
    <row r="4919" spans="1:17" x14ac:dyDescent="0.25">
      <c r="A4919" s="57">
        <v>42269.705659837964</v>
      </c>
      <c r="B4919" s="32" t="s">
        <v>280</v>
      </c>
      <c r="C4919" s="32" t="s">
        <v>5205</v>
      </c>
      <c r="D4919" s="32" t="s">
        <v>5206</v>
      </c>
      <c r="E4919" s="32" t="s">
        <v>9670</v>
      </c>
      <c r="F4919" s="32" t="s">
        <v>9671</v>
      </c>
      <c r="G4919" s="32" t="s">
        <v>824</v>
      </c>
      <c r="H4919" s="32" t="s">
        <v>9673</v>
      </c>
      <c r="I4919" s="32" t="s">
        <v>260</v>
      </c>
      <c r="J4919" s="35">
        <v>0</v>
      </c>
      <c r="K4919" s="35">
        <v>0</v>
      </c>
      <c r="L4919" s="35">
        <v>0</v>
      </c>
      <c r="M4919" s="35">
        <v>0</v>
      </c>
      <c r="N4919" s="32" t="s">
        <v>17</v>
      </c>
      <c r="O4919" s="32" t="s">
        <v>18</v>
      </c>
      <c r="P4919" s="32">
        <v>1</v>
      </c>
      <c r="Q4919" s="32"/>
    </row>
    <row r="4920" spans="1:17" x14ac:dyDescent="0.25">
      <c r="A4920" s="57">
        <v>42269.705659837964</v>
      </c>
      <c r="B4920" s="32" t="s">
        <v>280</v>
      </c>
      <c r="C4920" s="32" t="s">
        <v>5205</v>
      </c>
      <c r="D4920" s="32" t="s">
        <v>5206</v>
      </c>
      <c r="E4920" s="32" t="s">
        <v>9670</v>
      </c>
      <c r="F4920" s="32" t="s">
        <v>9671</v>
      </c>
      <c r="G4920" s="32" t="s">
        <v>731</v>
      </c>
      <c r="H4920" s="32" t="s">
        <v>9674</v>
      </c>
      <c r="I4920" s="32" t="s">
        <v>260</v>
      </c>
      <c r="J4920" s="35">
        <v>0</v>
      </c>
      <c r="K4920" s="35">
        <v>0</v>
      </c>
      <c r="L4920" s="35">
        <v>0</v>
      </c>
      <c r="M4920" s="35">
        <v>0</v>
      </c>
      <c r="N4920" s="32" t="s">
        <v>17</v>
      </c>
      <c r="O4920" s="32" t="s">
        <v>18</v>
      </c>
      <c r="P4920" s="32">
        <v>1</v>
      </c>
      <c r="Q4920" s="32"/>
    </row>
    <row r="4921" spans="1:17" x14ac:dyDescent="0.25">
      <c r="A4921" s="57">
        <v>42269.706695023146</v>
      </c>
      <c r="B4921" s="32" t="s">
        <v>445</v>
      </c>
      <c r="C4921" s="32" t="s">
        <v>9675</v>
      </c>
      <c r="D4921" s="32" t="s">
        <v>9676</v>
      </c>
      <c r="E4921" s="32" t="s">
        <v>9677</v>
      </c>
      <c r="F4921" s="32" t="s">
        <v>9678</v>
      </c>
      <c r="G4921" s="32" t="s">
        <v>15</v>
      </c>
      <c r="H4921" s="32" t="s">
        <v>16</v>
      </c>
      <c r="I4921" s="32" t="s">
        <v>260</v>
      </c>
      <c r="J4921" s="35">
        <v>7360</v>
      </c>
      <c r="K4921" s="35">
        <v>0</v>
      </c>
      <c r="L4921" s="35">
        <v>0</v>
      </c>
      <c r="M4921" s="35">
        <v>0</v>
      </c>
      <c r="N4921" s="32" t="s">
        <v>17</v>
      </c>
      <c r="O4921" s="32" t="s">
        <v>18</v>
      </c>
      <c r="P4921" s="32">
        <v>1</v>
      </c>
      <c r="Q4921" s="32" t="s">
        <v>9679</v>
      </c>
    </row>
    <row r="4922" spans="1:17" x14ac:dyDescent="0.25">
      <c r="A4922" s="57">
        <v>42269.706695023146</v>
      </c>
      <c r="B4922" s="32" t="s">
        <v>445</v>
      </c>
      <c r="C4922" s="32" t="s">
        <v>9675</v>
      </c>
      <c r="D4922" s="32" t="s">
        <v>9676</v>
      </c>
      <c r="E4922" s="32" t="s">
        <v>9677</v>
      </c>
      <c r="F4922" s="32" t="s">
        <v>9678</v>
      </c>
      <c r="G4922" s="32" t="s">
        <v>69</v>
      </c>
      <c r="H4922" s="32" t="s">
        <v>9680</v>
      </c>
      <c r="I4922" s="32" t="s">
        <v>260</v>
      </c>
      <c r="J4922" s="35">
        <v>0</v>
      </c>
      <c r="K4922" s="35">
        <v>0</v>
      </c>
      <c r="L4922" s="35">
        <v>0</v>
      </c>
      <c r="M4922" s="35">
        <v>0</v>
      </c>
      <c r="N4922" s="32" t="s">
        <v>17</v>
      </c>
      <c r="O4922" s="32" t="s">
        <v>18</v>
      </c>
      <c r="P4922" s="32">
        <v>1</v>
      </c>
      <c r="Q4922" s="32" t="s">
        <v>9679</v>
      </c>
    </row>
    <row r="4923" spans="1:17" x14ac:dyDescent="0.25">
      <c r="A4923" s="57">
        <v>42269.706695023146</v>
      </c>
      <c r="B4923" s="32" t="s">
        <v>445</v>
      </c>
      <c r="C4923" s="32" t="s">
        <v>9675</v>
      </c>
      <c r="D4923" s="32" t="s">
        <v>9676</v>
      </c>
      <c r="E4923" s="32" t="s">
        <v>9677</v>
      </c>
      <c r="F4923" s="32" t="s">
        <v>9678</v>
      </c>
      <c r="G4923" s="32" t="s">
        <v>513</v>
      </c>
      <c r="H4923" s="32" t="s">
        <v>9681</v>
      </c>
      <c r="I4923" s="32" t="s">
        <v>260</v>
      </c>
      <c r="J4923" s="35">
        <v>0</v>
      </c>
      <c r="K4923" s="35">
        <v>0</v>
      </c>
      <c r="L4923" s="35">
        <v>0</v>
      </c>
      <c r="M4923" s="35">
        <v>0</v>
      </c>
      <c r="N4923" s="32" t="s">
        <v>17</v>
      </c>
      <c r="O4923" s="32" t="s">
        <v>18</v>
      </c>
      <c r="P4923" s="32">
        <v>1</v>
      </c>
      <c r="Q4923" s="32" t="s">
        <v>9679</v>
      </c>
    </row>
    <row r="4924" spans="1:17" x14ac:dyDescent="0.25">
      <c r="A4924" s="57">
        <v>42269.706695023146</v>
      </c>
      <c r="B4924" s="32" t="s">
        <v>445</v>
      </c>
      <c r="C4924" s="32" t="s">
        <v>9675</v>
      </c>
      <c r="D4924" s="32" t="s">
        <v>9676</v>
      </c>
      <c r="E4924" s="32" t="s">
        <v>9677</v>
      </c>
      <c r="F4924" s="32" t="s">
        <v>9678</v>
      </c>
      <c r="G4924" s="32" t="s">
        <v>513</v>
      </c>
      <c r="H4924" s="32" t="s">
        <v>9682</v>
      </c>
      <c r="I4924" s="32" t="s">
        <v>260</v>
      </c>
      <c r="J4924" s="35">
        <v>0</v>
      </c>
      <c r="K4924" s="35">
        <v>0</v>
      </c>
      <c r="L4924" s="35">
        <v>0</v>
      </c>
      <c r="M4924" s="35">
        <v>0</v>
      </c>
      <c r="N4924" s="32" t="s">
        <v>17</v>
      </c>
      <c r="O4924" s="32" t="s">
        <v>18</v>
      </c>
      <c r="P4924" s="32">
        <v>1</v>
      </c>
      <c r="Q4924" s="32" t="s">
        <v>9679</v>
      </c>
    </row>
    <row r="4925" spans="1:17" x14ac:dyDescent="0.25">
      <c r="A4925" s="57">
        <v>42269.706695023146</v>
      </c>
      <c r="B4925" s="32" t="s">
        <v>445</v>
      </c>
      <c r="C4925" s="32" t="s">
        <v>9675</v>
      </c>
      <c r="D4925" s="32" t="s">
        <v>9676</v>
      </c>
      <c r="E4925" s="32" t="s">
        <v>9677</v>
      </c>
      <c r="F4925" s="32" t="s">
        <v>9678</v>
      </c>
      <c r="G4925" s="32" t="s">
        <v>513</v>
      </c>
      <c r="H4925" s="32" t="s">
        <v>9683</v>
      </c>
      <c r="I4925" s="32" t="s">
        <v>260</v>
      </c>
      <c r="J4925" s="35">
        <v>0</v>
      </c>
      <c r="K4925" s="35">
        <v>0</v>
      </c>
      <c r="L4925" s="35">
        <v>0</v>
      </c>
      <c r="M4925" s="35">
        <v>0</v>
      </c>
      <c r="N4925" s="32" t="s">
        <v>17</v>
      </c>
      <c r="O4925" s="32" t="s">
        <v>18</v>
      </c>
      <c r="P4925" s="32">
        <v>1</v>
      </c>
      <c r="Q4925" s="32" t="s">
        <v>9679</v>
      </c>
    </row>
    <row r="4926" spans="1:17" x14ac:dyDescent="0.25">
      <c r="A4926" s="57">
        <v>42269.706695023146</v>
      </c>
      <c r="B4926" s="32" t="s">
        <v>445</v>
      </c>
      <c r="C4926" s="32" t="s">
        <v>9675</v>
      </c>
      <c r="D4926" s="32" t="s">
        <v>9676</v>
      </c>
      <c r="E4926" s="32" t="s">
        <v>9677</v>
      </c>
      <c r="F4926" s="32" t="s">
        <v>9678</v>
      </c>
      <c r="G4926" s="32" t="s">
        <v>9684</v>
      </c>
      <c r="H4926" s="32" t="s">
        <v>9685</v>
      </c>
      <c r="I4926" s="32" t="s">
        <v>260</v>
      </c>
      <c r="J4926" s="35">
        <v>0</v>
      </c>
      <c r="K4926" s="35">
        <v>0</v>
      </c>
      <c r="L4926" s="35">
        <v>0</v>
      </c>
      <c r="M4926" s="35">
        <v>0</v>
      </c>
      <c r="N4926" s="32" t="s">
        <v>17</v>
      </c>
      <c r="O4926" s="32" t="s">
        <v>18</v>
      </c>
      <c r="P4926" s="32">
        <v>1</v>
      </c>
      <c r="Q4926" s="32" t="s">
        <v>9679</v>
      </c>
    </row>
    <row r="4927" spans="1:17" x14ac:dyDescent="0.25">
      <c r="A4927" s="57">
        <v>42269.706695023146</v>
      </c>
      <c r="B4927" s="32" t="s">
        <v>445</v>
      </c>
      <c r="C4927" s="32" t="s">
        <v>9675</v>
      </c>
      <c r="D4927" s="32" t="s">
        <v>9676</v>
      </c>
      <c r="E4927" s="32" t="s">
        <v>9677</v>
      </c>
      <c r="F4927" s="32" t="s">
        <v>9678</v>
      </c>
      <c r="G4927" s="32" t="s">
        <v>9684</v>
      </c>
      <c r="H4927" s="32" t="s">
        <v>9686</v>
      </c>
      <c r="I4927" s="32" t="s">
        <v>260</v>
      </c>
      <c r="J4927" s="35">
        <v>0</v>
      </c>
      <c r="K4927" s="35">
        <v>0</v>
      </c>
      <c r="L4927" s="35">
        <v>0</v>
      </c>
      <c r="M4927" s="35">
        <v>0</v>
      </c>
      <c r="N4927" s="32" t="s">
        <v>17</v>
      </c>
      <c r="O4927" s="32" t="s">
        <v>18</v>
      </c>
      <c r="P4927" s="32">
        <v>1</v>
      </c>
      <c r="Q4927" s="32" t="s">
        <v>9679</v>
      </c>
    </row>
    <row r="4928" spans="1:17" x14ac:dyDescent="0.25">
      <c r="A4928" s="57">
        <v>42269.706695023146</v>
      </c>
      <c r="B4928" s="32" t="s">
        <v>445</v>
      </c>
      <c r="C4928" s="32" t="s">
        <v>9675</v>
      </c>
      <c r="D4928" s="32" t="s">
        <v>9676</v>
      </c>
      <c r="E4928" s="32" t="s">
        <v>9677</v>
      </c>
      <c r="F4928" s="32" t="s">
        <v>9678</v>
      </c>
      <c r="G4928" s="32" t="s">
        <v>9684</v>
      </c>
      <c r="H4928" s="32" t="s">
        <v>9687</v>
      </c>
      <c r="I4928" s="32" t="s">
        <v>260</v>
      </c>
      <c r="J4928" s="35">
        <v>0</v>
      </c>
      <c r="K4928" s="35">
        <v>0</v>
      </c>
      <c r="L4928" s="35">
        <v>0</v>
      </c>
      <c r="M4928" s="35">
        <v>0</v>
      </c>
      <c r="N4928" s="32" t="s">
        <v>17</v>
      </c>
      <c r="O4928" s="32" t="s">
        <v>18</v>
      </c>
      <c r="P4928" s="32">
        <v>1</v>
      </c>
      <c r="Q4928" s="32" t="s">
        <v>9679</v>
      </c>
    </row>
    <row r="4929" spans="1:17" x14ac:dyDescent="0.25">
      <c r="A4929" s="57">
        <v>42269.706695023146</v>
      </c>
      <c r="B4929" s="32" t="s">
        <v>445</v>
      </c>
      <c r="C4929" s="32" t="s">
        <v>9675</v>
      </c>
      <c r="D4929" s="32" t="s">
        <v>9676</v>
      </c>
      <c r="E4929" s="32" t="s">
        <v>9677</v>
      </c>
      <c r="F4929" s="32" t="s">
        <v>9678</v>
      </c>
      <c r="G4929" s="32" t="s">
        <v>9684</v>
      </c>
      <c r="H4929" s="32" t="s">
        <v>9688</v>
      </c>
      <c r="I4929" s="32" t="s">
        <v>260</v>
      </c>
      <c r="J4929" s="35">
        <v>0</v>
      </c>
      <c r="K4929" s="35">
        <v>0</v>
      </c>
      <c r="L4929" s="35">
        <v>0</v>
      </c>
      <c r="M4929" s="35">
        <v>0</v>
      </c>
      <c r="N4929" s="32" t="s">
        <v>17</v>
      </c>
      <c r="O4929" s="32" t="s">
        <v>18</v>
      </c>
      <c r="P4929" s="32">
        <v>1</v>
      </c>
      <c r="Q4929" s="32" t="s">
        <v>9679</v>
      </c>
    </row>
    <row r="4930" spans="1:17" x14ac:dyDescent="0.25">
      <c r="A4930" s="57">
        <v>42269.706695023146</v>
      </c>
      <c r="B4930" s="32" t="s">
        <v>445</v>
      </c>
      <c r="C4930" s="32" t="s">
        <v>9675</v>
      </c>
      <c r="D4930" s="32" t="s">
        <v>9676</v>
      </c>
      <c r="E4930" s="32" t="s">
        <v>9677</v>
      </c>
      <c r="F4930" s="32" t="s">
        <v>9678</v>
      </c>
      <c r="G4930" s="32" t="s">
        <v>9684</v>
      </c>
      <c r="H4930" s="32" t="s">
        <v>9689</v>
      </c>
      <c r="I4930" s="32" t="s">
        <v>260</v>
      </c>
      <c r="J4930" s="35">
        <v>0</v>
      </c>
      <c r="K4930" s="35">
        <v>0</v>
      </c>
      <c r="L4930" s="35">
        <v>0</v>
      </c>
      <c r="M4930" s="35">
        <v>0</v>
      </c>
      <c r="N4930" s="32" t="s">
        <v>17</v>
      </c>
      <c r="O4930" s="32" t="s">
        <v>18</v>
      </c>
      <c r="P4930" s="32">
        <v>1</v>
      </c>
      <c r="Q4930" s="32" t="s">
        <v>9679</v>
      </c>
    </row>
    <row r="4931" spans="1:17" x14ac:dyDescent="0.25">
      <c r="A4931" s="57">
        <v>42269.706695023146</v>
      </c>
      <c r="B4931" s="32" t="s">
        <v>445</v>
      </c>
      <c r="C4931" s="32" t="s">
        <v>9675</v>
      </c>
      <c r="D4931" s="32" t="s">
        <v>9676</v>
      </c>
      <c r="E4931" s="32" t="s">
        <v>9677</v>
      </c>
      <c r="F4931" s="32" t="s">
        <v>9678</v>
      </c>
      <c r="G4931" s="32" t="s">
        <v>9684</v>
      </c>
      <c r="H4931" s="32" t="s">
        <v>9690</v>
      </c>
      <c r="I4931" s="32" t="s">
        <v>260</v>
      </c>
      <c r="J4931" s="35">
        <v>0</v>
      </c>
      <c r="K4931" s="35">
        <v>0</v>
      </c>
      <c r="L4931" s="35">
        <v>0</v>
      </c>
      <c r="M4931" s="35">
        <v>0</v>
      </c>
      <c r="N4931" s="32" t="s">
        <v>17</v>
      </c>
      <c r="O4931" s="32" t="s">
        <v>18</v>
      </c>
      <c r="P4931" s="32">
        <v>1</v>
      </c>
      <c r="Q4931" s="32" t="s">
        <v>9679</v>
      </c>
    </row>
    <row r="4932" spans="1:17" x14ac:dyDescent="0.25">
      <c r="A4932" s="57">
        <v>42269.706695023146</v>
      </c>
      <c r="B4932" s="32" t="s">
        <v>445</v>
      </c>
      <c r="C4932" s="32" t="s">
        <v>9675</v>
      </c>
      <c r="D4932" s="32" t="s">
        <v>9676</v>
      </c>
      <c r="E4932" s="32" t="s">
        <v>9677</v>
      </c>
      <c r="F4932" s="32" t="s">
        <v>9678</v>
      </c>
      <c r="G4932" s="32" t="s">
        <v>1093</v>
      </c>
      <c r="H4932" s="32" t="s">
        <v>9691</v>
      </c>
      <c r="I4932" s="32" t="s">
        <v>260</v>
      </c>
      <c r="J4932" s="35">
        <v>0</v>
      </c>
      <c r="K4932" s="35">
        <v>0</v>
      </c>
      <c r="L4932" s="35">
        <v>0</v>
      </c>
      <c r="M4932" s="35">
        <v>0</v>
      </c>
      <c r="N4932" s="32" t="s">
        <v>17</v>
      </c>
      <c r="O4932" s="32" t="s">
        <v>18</v>
      </c>
      <c r="P4932" s="32">
        <v>1</v>
      </c>
      <c r="Q4932" s="32" t="s">
        <v>9679</v>
      </c>
    </row>
    <row r="4933" spans="1:17" x14ac:dyDescent="0.25">
      <c r="A4933" s="57">
        <v>42269.706695023146</v>
      </c>
      <c r="B4933" s="32" t="s">
        <v>445</v>
      </c>
      <c r="C4933" s="32" t="s">
        <v>9675</v>
      </c>
      <c r="D4933" s="32" t="s">
        <v>9676</v>
      </c>
      <c r="E4933" s="32" t="s">
        <v>9677</v>
      </c>
      <c r="F4933" s="32" t="s">
        <v>9678</v>
      </c>
      <c r="G4933" s="32" t="s">
        <v>461</v>
      </c>
      <c r="H4933" s="32" t="s">
        <v>9692</v>
      </c>
      <c r="I4933" s="32" t="s">
        <v>260</v>
      </c>
      <c r="J4933" s="35">
        <v>0</v>
      </c>
      <c r="K4933" s="35">
        <v>0</v>
      </c>
      <c r="L4933" s="35">
        <v>0</v>
      </c>
      <c r="M4933" s="35">
        <v>0</v>
      </c>
      <c r="N4933" s="32" t="s">
        <v>17</v>
      </c>
      <c r="O4933" s="32" t="s">
        <v>18</v>
      </c>
      <c r="P4933" s="32">
        <v>1</v>
      </c>
      <c r="Q4933" s="32" t="s">
        <v>9679</v>
      </c>
    </row>
    <row r="4934" spans="1:17" x14ac:dyDescent="0.25">
      <c r="A4934" s="57">
        <v>42269.706695023146</v>
      </c>
      <c r="B4934" s="32" t="s">
        <v>445</v>
      </c>
      <c r="C4934" s="32" t="s">
        <v>9675</v>
      </c>
      <c r="D4934" s="32" t="s">
        <v>9676</v>
      </c>
      <c r="E4934" s="32" t="s">
        <v>9677</v>
      </c>
      <c r="F4934" s="32" t="s">
        <v>9678</v>
      </c>
      <c r="G4934" s="32" t="s">
        <v>9693</v>
      </c>
      <c r="H4934" s="32" t="s">
        <v>9694</v>
      </c>
      <c r="I4934" s="32" t="s">
        <v>260</v>
      </c>
      <c r="J4934" s="35">
        <v>0</v>
      </c>
      <c r="K4934" s="35">
        <v>0</v>
      </c>
      <c r="L4934" s="35">
        <v>0</v>
      </c>
      <c r="M4934" s="35">
        <v>0</v>
      </c>
      <c r="N4934" s="32" t="s">
        <v>17</v>
      </c>
      <c r="O4934" s="32" t="s">
        <v>18</v>
      </c>
      <c r="P4934" s="32">
        <v>1</v>
      </c>
      <c r="Q4934" s="32" t="s">
        <v>9679</v>
      </c>
    </row>
    <row r="4935" spans="1:17" x14ac:dyDescent="0.25">
      <c r="A4935" s="57">
        <v>42269.706695023146</v>
      </c>
      <c r="B4935" s="32" t="s">
        <v>445</v>
      </c>
      <c r="C4935" s="32" t="s">
        <v>9675</v>
      </c>
      <c r="D4935" s="32" t="s">
        <v>9676</v>
      </c>
      <c r="E4935" s="32" t="s">
        <v>9677</v>
      </c>
      <c r="F4935" s="32" t="s">
        <v>9678</v>
      </c>
      <c r="G4935" s="32" t="s">
        <v>9684</v>
      </c>
      <c r="H4935" s="32" t="s">
        <v>9695</v>
      </c>
      <c r="I4935" s="32" t="s">
        <v>260</v>
      </c>
      <c r="J4935" s="35">
        <v>0</v>
      </c>
      <c r="K4935" s="35">
        <v>0</v>
      </c>
      <c r="L4935" s="35">
        <v>0</v>
      </c>
      <c r="M4935" s="35">
        <v>0</v>
      </c>
      <c r="N4935" s="32" t="s">
        <v>17</v>
      </c>
      <c r="O4935" s="32" t="s">
        <v>18</v>
      </c>
      <c r="P4935" s="32">
        <v>1</v>
      </c>
      <c r="Q4935" s="32" t="s">
        <v>9679</v>
      </c>
    </row>
    <row r="4936" spans="1:17" x14ac:dyDescent="0.25">
      <c r="A4936" s="57">
        <v>42269.706695023146</v>
      </c>
      <c r="B4936" s="32" t="s">
        <v>445</v>
      </c>
      <c r="C4936" s="32" t="s">
        <v>9675</v>
      </c>
      <c r="D4936" s="32" t="s">
        <v>9676</v>
      </c>
      <c r="E4936" s="32" t="s">
        <v>9677</v>
      </c>
      <c r="F4936" s="32" t="s">
        <v>9678</v>
      </c>
      <c r="G4936" s="32" t="s">
        <v>9696</v>
      </c>
      <c r="H4936" s="32" t="s">
        <v>9697</v>
      </c>
      <c r="I4936" s="32" t="s">
        <v>260</v>
      </c>
      <c r="J4936" s="35">
        <v>0</v>
      </c>
      <c r="K4936" s="35">
        <v>0</v>
      </c>
      <c r="L4936" s="35">
        <v>0</v>
      </c>
      <c r="M4936" s="35">
        <v>0</v>
      </c>
      <c r="N4936" s="32" t="s">
        <v>17</v>
      </c>
      <c r="O4936" s="32" t="s">
        <v>18</v>
      </c>
      <c r="P4936" s="32">
        <v>1</v>
      </c>
      <c r="Q4936" s="32" t="s">
        <v>9679</v>
      </c>
    </row>
    <row r="4937" spans="1:17" x14ac:dyDescent="0.25">
      <c r="A4937" s="57">
        <v>42269.710660879631</v>
      </c>
      <c r="B4937" s="32"/>
      <c r="C4937" s="32" t="s">
        <v>464</v>
      </c>
      <c r="D4937" s="32" t="s">
        <v>334</v>
      </c>
      <c r="E4937" s="32" t="s">
        <v>9698</v>
      </c>
      <c r="F4937" s="32" t="s">
        <v>9699</v>
      </c>
      <c r="G4937" s="32" t="s">
        <v>58</v>
      </c>
      <c r="H4937" s="32" t="s">
        <v>59</v>
      </c>
      <c r="I4937" s="32" t="s">
        <v>2006</v>
      </c>
      <c r="J4937" s="35">
        <v>0</v>
      </c>
      <c r="K4937" s="35">
        <v>0</v>
      </c>
      <c r="L4937" s="35">
        <v>0</v>
      </c>
      <c r="M4937" s="35">
        <v>0</v>
      </c>
      <c r="N4937" s="32" t="s">
        <v>19</v>
      </c>
      <c r="O4937" s="32" t="s">
        <v>322</v>
      </c>
      <c r="P4937" s="32">
        <v>0</v>
      </c>
      <c r="Q4937" s="32"/>
    </row>
    <row r="4938" spans="1:17" hidden="1" x14ac:dyDescent="0.25">
      <c r="A4938" s="57">
        <v>42269.731493634259</v>
      </c>
      <c r="B4938" s="32" t="s">
        <v>21</v>
      </c>
      <c r="C4938" s="32" t="s">
        <v>3242</v>
      </c>
      <c r="D4938" s="32" t="s">
        <v>3243</v>
      </c>
      <c r="E4938" s="32" t="s">
        <v>9700</v>
      </c>
      <c r="F4938" s="32" t="s">
        <v>9701</v>
      </c>
      <c r="G4938" s="32" t="s">
        <v>5334</v>
      </c>
      <c r="H4938" s="32" t="s">
        <v>5335</v>
      </c>
      <c r="I4938" s="32" t="s">
        <v>4808</v>
      </c>
      <c r="J4938" s="35">
        <v>346.56</v>
      </c>
      <c r="K4938" s="35">
        <v>0</v>
      </c>
      <c r="L4938" s="35">
        <v>0</v>
      </c>
      <c r="M4938" s="35">
        <v>0</v>
      </c>
      <c r="N4938" s="32" t="s">
        <v>2197</v>
      </c>
      <c r="O4938" s="32" t="s">
        <v>18</v>
      </c>
      <c r="P4938" s="32">
        <v>4</v>
      </c>
      <c r="Q4938" s="32" t="s">
        <v>6396</v>
      </c>
    </row>
    <row r="4939" spans="1:17" hidden="1" x14ac:dyDescent="0.25">
      <c r="A4939" s="57">
        <v>42269.731493634259</v>
      </c>
      <c r="B4939" s="32" t="s">
        <v>21</v>
      </c>
      <c r="C4939" s="32" t="s">
        <v>3242</v>
      </c>
      <c r="D4939" s="32" t="s">
        <v>3243</v>
      </c>
      <c r="E4939" s="32" t="s">
        <v>9700</v>
      </c>
      <c r="F4939" s="32" t="s">
        <v>9701</v>
      </c>
      <c r="G4939" s="32" t="s">
        <v>5336</v>
      </c>
      <c r="H4939" s="32" t="s">
        <v>5337</v>
      </c>
      <c r="I4939" s="32" t="s">
        <v>4808</v>
      </c>
      <c r="J4939" s="35">
        <v>29.72</v>
      </c>
      <c r="K4939" s="35">
        <v>0</v>
      </c>
      <c r="L4939" s="35">
        <v>0</v>
      </c>
      <c r="M4939" s="35">
        <v>0</v>
      </c>
      <c r="N4939" s="32" t="s">
        <v>2197</v>
      </c>
      <c r="O4939" s="32" t="s">
        <v>18</v>
      </c>
      <c r="P4939" s="32">
        <v>4</v>
      </c>
      <c r="Q4939" s="32" t="s">
        <v>6396</v>
      </c>
    </row>
    <row r="4940" spans="1:17" hidden="1" x14ac:dyDescent="0.25">
      <c r="A4940" s="57">
        <v>42269.731493634259</v>
      </c>
      <c r="B4940" s="32" t="s">
        <v>21</v>
      </c>
      <c r="C4940" s="32" t="s">
        <v>3242</v>
      </c>
      <c r="D4940" s="32" t="s">
        <v>3243</v>
      </c>
      <c r="E4940" s="32" t="s">
        <v>9700</v>
      </c>
      <c r="F4940" s="32" t="s">
        <v>9701</v>
      </c>
      <c r="G4940" s="32" t="s">
        <v>5784</v>
      </c>
      <c r="H4940" s="32" t="s">
        <v>5785</v>
      </c>
      <c r="I4940" s="32" t="s">
        <v>4808</v>
      </c>
      <c r="J4940" s="35">
        <v>65.8</v>
      </c>
      <c r="K4940" s="35">
        <v>0</v>
      </c>
      <c r="L4940" s="35">
        <v>0</v>
      </c>
      <c r="M4940" s="35">
        <v>0</v>
      </c>
      <c r="N4940" s="32" t="s">
        <v>2197</v>
      </c>
      <c r="O4940" s="32" t="s">
        <v>18</v>
      </c>
      <c r="P4940" s="32">
        <v>4</v>
      </c>
      <c r="Q4940" s="32" t="s">
        <v>6396</v>
      </c>
    </row>
    <row r="4941" spans="1:17" x14ac:dyDescent="0.25">
      <c r="A4941" s="57">
        <v>42269.732506284723</v>
      </c>
      <c r="B4941" s="32" t="s">
        <v>280</v>
      </c>
      <c r="C4941" s="32" t="s">
        <v>9702</v>
      </c>
      <c r="D4941" s="32" t="s">
        <v>9703</v>
      </c>
      <c r="E4941" s="32" t="s">
        <v>9704</v>
      </c>
      <c r="F4941" s="32" t="s">
        <v>9705</v>
      </c>
      <c r="G4941" s="32" t="s">
        <v>527</v>
      </c>
      <c r="H4941" s="32" t="s">
        <v>526</v>
      </c>
      <c r="I4941" s="32" t="s">
        <v>4744</v>
      </c>
      <c r="J4941" s="35">
        <v>840</v>
      </c>
      <c r="K4941" s="35">
        <v>0</v>
      </c>
      <c r="L4941" s="35">
        <v>0</v>
      </c>
      <c r="M4941" s="35">
        <v>0</v>
      </c>
      <c r="N4941" s="32" t="s">
        <v>17</v>
      </c>
      <c r="O4941" s="32" t="s">
        <v>41</v>
      </c>
      <c r="P4941" s="32">
        <v>1</v>
      </c>
      <c r="Q4941" s="32" t="s">
        <v>9706</v>
      </c>
    </row>
    <row r="4942" spans="1:17" hidden="1" x14ac:dyDescent="0.25">
      <c r="A4942" s="57">
        <v>42269.733265243056</v>
      </c>
      <c r="B4942" s="32" t="s">
        <v>290</v>
      </c>
      <c r="C4942" s="32" t="s">
        <v>3396</v>
      </c>
      <c r="D4942" s="32" t="s">
        <v>3397</v>
      </c>
      <c r="E4942" s="32" t="s">
        <v>9707</v>
      </c>
      <c r="F4942" s="32" t="s">
        <v>9708</v>
      </c>
      <c r="G4942" s="32" t="s">
        <v>5022</v>
      </c>
      <c r="H4942" s="32" t="s">
        <v>5023</v>
      </c>
      <c r="I4942" s="32" t="s">
        <v>4808</v>
      </c>
      <c r="J4942" s="35">
        <v>677.6</v>
      </c>
      <c r="K4942" s="35">
        <v>0</v>
      </c>
      <c r="L4942" s="35">
        <v>0</v>
      </c>
      <c r="M4942" s="35">
        <v>0</v>
      </c>
      <c r="N4942" s="32" t="s">
        <v>2197</v>
      </c>
      <c r="O4942" s="32" t="s">
        <v>18</v>
      </c>
      <c r="P4942" s="32">
        <v>20</v>
      </c>
      <c r="Q4942" s="32" t="s">
        <v>5769</v>
      </c>
    </row>
    <row r="4943" spans="1:17" hidden="1" x14ac:dyDescent="0.25">
      <c r="A4943" s="57">
        <v>42269.733265243056</v>
      </c>
      <c r="B4943" s="32" t="s">
        <v>290</v>
      </c>
      <c r="C4943" s="32" t="s">
        <v>3396</v>
      </c>
      <c r="D4943" s="32" t="s">
        <v>3397</v>
      </c>
      <c r="E4943" s="32" t="s">
        <v>9707</v>
      </c>
      <c r="F4943" s="32" t="s">
        <v>9708</v>
      </c>
      <c r="G4943" s="32" t="s">
        <v>9709</v>
      </c>
      <c r="H4943" s="32" t="s">
        <v>9710</v>
      </c>
      <c r="I4943" s="32" t="s">
        <v>4808</v>
      </c>
      <c r="J4943" s="35">
        <v>99.2</v>
      </c>
      <c r="K4943" s="35">
        <v>0</v>
      </c>
      <c r="L4943" s="35">
        <v>0</v>
      </c>
      <c r="M4943" s="35">
        <v>0</v>
      </c>
      <c r="N4943" s="32" t="s">
        <v>2197</v>
      </c>
      <c r="O4943" s="32" t="s">
        <v>18</v>
      </c>
      <c r="P4943" s="32">
        <v>20</v>
      </c>
      <c r="Q4943" s="32" t="s">
        <v>5769</v>
      </c>
    </row>
    <row r="4944" spans="1:17" hidden="1" x14ac:dyDescent="0.25">
      <c r="A4944" s="57">
        <v>42269.734372604165</v>
      </c>
      <c r="B4944" s="32" t="s">
        <v>4333</v>
      </c>
      <c r="C4944" s="32" t="s">
        <v>3773</v>
      </c>
      <c r="D4944" s="32" t="s">
        <v>3774</v>
      </c>
      <c r="E4944" s="32" t="s">
        <v>9711</v>
      </c>
      <c r="F4944" s="32" t="s">
        <v>9712</v>
      </c>
      <c r="G4944" s="32" t="s">
        <v>4889</v>
      </c>
      <c r="H4944" s="32" t="s">
        <v>4890</v>
      </c>
      <c r="I4944" s="32" t="s">
        <v>4808</v>
      </c>
      <c r="J4944" s="35">
        <v>74.98</v>
      </c>
      <c r="K4944" s="35">
        <v>0</v>
      </c>
      <c r="L4944" s="35">
        <v>0</v>
      </c>
      <c r="M4944" s="35">
        <v>0</v>
      </c>
      <c r="N4944" s="32" t="s">
        <v>2197</v>
      </c>
      <c r="O4944" s="32" t="s">
        <v>18</v>
      </c>
      <c r="P4944" s="32">
        <v>1</v>
      </c>
      <c r="Q4944" s="32" t="s">
        <v>7246</v>
      </c>
    </row>
    <row r="4945" spans="1:17" hidden="1" x14ac:dyDescent="0.25">
      <c r="A4945" s="57">
        <v>42269.734372604165</v>
      </c>
      <c r="B4945" s="32" t="s">
        <v>4333</v>
      </c>
      <c r="C4945" s="32" t="s">
        <v>3773</v>
      </c>
      <c r="D4945" s="32" t="s">
        <v>3774</v>
      </c>
      <c r="E4945" s="32" t="s">
        <v>9711</v>
      </c>
      <c r="F4945" s="32" t="s">
        <v>9712</v>
      </c>
      <c r="G4945" s="32" t="s">
        <v>5482</v>
      </c>
      <c r="H4945" s="32" t="s">
        <v>5483</v>
      </c>
      <c r="I4945" s="32" t="s">
        <v>4808</v>
      </c>
      <c r="J4945" s="35">
        <v>25.03</v>
      </c>
      <c r="K4945" s="35">
        <v>0</v>
      </c>
      <c r="L4945" s="35">
        <v>0</v>
      </c>
      <c r="M4945" s="35">
        <v>0</v>
      </c>
      <c r="N4945" s="32" t="s">
        <v>2197</v>
      </c>
      <c r="O4945" s="32" t="s">
        <v>18</v>
      </c>
      <c r="P4945" s="32">
        <v>1</v>
      </c>
      <c r="Q4945" s="32" t="s">
        <v>7246</v>
      </c>
    </row>
    <row r="4946" spans="1:17" hidden="1" x14ac:dyDescent="0.25">
      <c r="A4946" s="57">
        <v>42269.734372604165</v>
      </c>
      <c r="B4946" s="32" t="s">
        <v>4333</v>
      </c>
      <c r="C4946" s="32" t="s">
        <v>3773</v>
      </c>
      <c r="D4946" s="32" t="s">
        <v>3774</v>
      </c>
      <c r="E4946" s="32" t="s">
        <v>9711</v>
      </c>
      <c r="F4946" s="32" t="s">
        <v>9712</v>
      </c>
      <c r="G4946" s="32" t="s">
        <v>5044</v>
      </c>
      <c r="H4946" s="32" t="s">
        <v>5045</v>
      </c>
      <c r="I4946" s="32" t="s">
        <v>4808</v>
      </c>
      <c r="J4946" s="35">
        <v>7.77</v>
      </c>
      <c r="K4946" s="35">
        <v>0</v>
      </c>
      <c r="L4946" s="35">
        <v>0</v>
      </c>
      <c r="M4946" s="35">
        <v>0</v>
      </c>
      <c r="N4946" s="32" t="s">
        <v>2197</v>
      </c>
      <c r="O4946" s="32" t="s">
        <v>18</v>
      </c>
      <c r="P4946" s="32">
        <v>1</v>
      </c>
      <c r="Q4946" s="32" t="s">
        <v>7246</v>
      </c>
    </row>
    <row r="4947" spans="1:17" hidden="1" x14ac:dyDescent="0.25">
      <c r="A4947" s="57">
        <v>42269.734372604165</v>
      </c>
      <c r="B4947" s="32" t="s">
        <v>4333</v>
      </c>
      <c r="C4947" s="32" t="s">
        <v>3773</v>
      </c>
      <c r="D4947" s="32" t="s">
        <v>3774</v>
      </c>
      <c r="E4947" s="32" t="s">
        <v>9711</v>
      </c>
      <c r="F4947" s="32" t="s">
        <v>9712</v>
      </c>
      <c r="G4947" s="32" t="s">
        <v>5046</v>
      </c>
      <c r="H4947" s="32" t="s">
        <v>5047</v>
      </c>
      <c r="I4947" s="32" t="s">
        <v>4808</v>
      </c>
      <c r="J4947" s="35">
        <v>33.950000000000003</v>
      </c>
      <c r="K4947" s="35">
        <v>0</v>
      </c>
      <c r="L4947" s="35">
        <v>0</v>
      </c>
      <c r="M4947" s="35">
        <v>0</v>
      </c>
      <c r="N4947" s="32" t="s">
        <v>2197</v>
      </c>
      <c r="O4947" s="32" t="s">
        <v>18</v>
      </c>
      <c r="P4947" s="32">
        <v>1</v>
      </c>
      <c r="Q4947" s="32" t="s">
        <v>7246</v>
      </c>
    </row>
    <row r="4948" spans="1:17" x14ac:dyDescent="0.25">
      <c r="A4948" s="57">
        <v>42269.734899270836</v>
      </c>
      <c r="B4948" s="32" t="s">
        <v>280</v>
      </c>
      <c r="C4948" s="32" t="s">
        <v>9713</v>
      </c>
      <c r="D4948" s="32" t="s">
        <v>9714</v>
      </c>
      <c r="E4948" s="32" t="s">
        <v>9715</v>
      </c>
      <c r="F4948" s="32" t="s">
        <v>9716</v>
      </c>
      <c r="G4948" s="32" t="s">
        <v>527</v>
      </c>
      <c r="H4948" s="32" t="s">
        <v>526</v>
      </c>
      <c r="I4948" s="32" t="s">
        <v>4744</v>
      </c>
      <c r="J4948" s="35">
        <v>840</v>
      </c>
      <c r="K4948" s="35">
        <v>0</v>
      </c>
      <c r="L4948" s="35">
        <v>0</v>
      </c>
      <c r="M4948" s="35">
        <v>0</v>
      </c>
      <c r="N4948" s="32" t="s">
        <v>17</v>
      </c>
      <c r="O4948" s="32" t="s">
        <v>41</v>
      </c>
      <c r="P4948" s="32">
        <v>1</v>
      </c>
      <c r="Q4948" s="32" t="s">
        <v>9717</v>
      </c>
    </row>
    <row r="4949" spans="1:17" hidden="1" x14ac:dyDescent="0.25">
      <c r="A4949" s="57">
        <v>42269.735953935182</v>
      </c>
      <c r="B4949" s="32" t="s">
        <v>4333</v>
      </c>
      <c r="C4949" s="32" t="s">
        <v>3773</v>
      </c>
      <c r="D4949" s="32" t="s">
        <v>3774</v>
      </c>
      <c r="E4949" s="32" t="s">
        <v>9718</v>
      </c>
      <c r="F4949" s="32" t="s">
        <v>9719</v>
      </c>
      <c r="G4949" s="32" t="s">
        <v>4907</v>
      </c>
      <c r="H4949" s="32" t="s">
        <v>4908</v>
      </c>
      <c r="I4949" s="32" t="s">
        <v>4808</v>
      </c>
      <c r="J4949" s="35">
        <v>209.24</v>
      </c>
      <c r="K4949" s="35">
        <v>0</v>
      </c>
      <c r="L4949" s="35">
        <v>0</v>
      </c>
      <c r="M4949" s="35">
        <v>0</v>
      </c>
      <c r="N4949" s="32" t="s">
        <v>2197</v>
      </c>
      <c r="O4949" s="32" t="s">
        <v>18</v>
      </c>
      <c r="P4949" s="32">
        <v>1</v>
      </c>
      <c r="Q4949" s="32" t="s">
        <v>5775</v>
      </c>
    </row>
    <row r="4950" spans="1:17" hidden="1" x14ac:dyDescent="0.25">
      <c r="A4950" s="57">
        <v>42269.735953935182</v>
      </c>
      <c r="B4950" s="32" t="s">
        <v>4333</v>
      </c>
      <c r="C4950" s="32" t="s">
        <v>3773</v>
      </c>
      <c r="D4950" s="32" t="s">
        <v>3774</v>
      </c>
      <c r="E4950" s="32" t="s">
        <v>9718</v>
      </c>
      <c r="F4950" s="32" t="s">
        <v>9719</v>
      </c>
      <c r="G4950" s="32" t="s">
        <v>9720</v>
      </c>
      <c r="H4950" s="32" t="s">
        <v>9721</v>
      </c>
      <c r="I4950" s="32" t="s">
        <v>4808</v>
      </c>
      <c r="J4950" s="35">
        <v>19.46</v>
      </c>
      <c r="K4950" s="35">
        <v>0</v>
      </c>
      <c r="L4950" s="35">
        <v>0</v>
      </c>
      <c r="M4950" s="35">
        <v>0</v>
      </c>
      <c r="N4950" s="32" t="s">
        <v>2197</v>
      </c>
      <c r="O4950" s="32" t="s">
        <v>18</v>
      </c>
      <c r="P4950" s="32">
        <v>1</v>
      </c>
      <c r="Q4950" s="32" t="s">
        <v>5775</v>
      </c>
    </row>
    <row r="4951" spans="1:17" hidden="1" x14ac:dyDescent="0.25">
      <c r="A4951" s="57">
        <v>42269.735953935182</v>
      </c>
      <c r="B4951" s="32" t="s">
        <v>4333</v>
      </c>
      <c r="C4951" s="32" t="s">
        <v>3773</v>
      </c>
      <c r="D4951" s="32" t="s">
        <v>3774</v>
      </c>
      <c r="E4951" s="32" t="s">
        <v>9718</v>
      </c>
      <c r="F4951" s="32" t="s">
        <v>9719</v>
      </c>
      <c r="G4951" s="32" t="s">
        <v>5791</v>
      </c>
      <c r="H4951" s="32" t="s">
        <v>9722</v>
      </c>
      <c r="I4951" s="32" t="s">
        <v>4808</v>
      </c>
      <c r="J4951" s="35">
        <v>16.55</v>
      </c>
      <c r="K4951" s="35">
        <v>0</v>
      </c>
      <c r="L4951" s="35">
        <v>0</v>
      </c>
      <c r="M4951" s="35">
        <v>0</v>
      </c>
      <c r="N4951" s="32" t="s">
        <v>2197</v>
      </c>
      <c r="O4951" s="32" t="s">
        <v>18</v>
      </c>
      <c r="P4951" s="32">
        <v>1</v>
      </c>
      <c r="Q4951" s="32" t="s">
        <v>5775</v>
      </c>
    </row>
    <row r="4952" spans="1:17" hidden="1" x14ac:dyDescent="0.25">
      <c r="A4952" s="57">
        <v>42269.735953935182</v>
      </c>
      <c r="B4952" s="32" t="s">
        <v>4333</v>
      </c>
      <c r="C4952" s="32" t="s">
        <v>3773</v>
      </c>
      <c r="D4952" s="32" t="s">
        <v>3774</v>
      </c>
      <c r="E4952" s="32" t="s">
        <v>9718</v>
      </c>
      <c r="F4952" s="32" t="s">
        <v>9719</v>
      </c>
      <c r="G4952" s="32" t="s">
        <v>4912</v>
      </c>
      <c r="H4952" s="32" t="s">
        <v>4913</v>
      </c>
      <c r="I4952" s="32" t="s">
        <v>4808</v>
      </c>
      <c r="J4952" s="35">
        <v>27.38</v>
      </c>
      <c r="K4952" s="35">
        <v>0</v>
      </c>
      <c r="L4952" s="35">
        <v>0</v>
      </c>
      <c r="M4952" s="35">
        <v>0</v>
      </c>
      <c r="N4952" s="32" t="s">
        <v>2197</v>
      </c>
      <c r="O4952" s="32" t="s">
        <v>18</v>
      </c>
      <c r="P4952" s="32">
        <v>1</v>
      </c>
      <c r="Q4952" s="32" t="s">
        <v>5775</v>
      </c>
    </row>
    <row r="4953" spans="1:17" x14ac:dyDescent="0.25">
      <c r="A4953" s="57">
        <v>42269.892034062497</v>
      </c>
      <c r="B4953" s="32"/>
      <c r="C4953" s="32" t="s">
        <v>819</v>
      </c>
      <c r="D4953" s="32" t="s">
        <v>334</v>
      </c>
      <c r="E4953" s="32" t="s">
        <v>9723</v>
      </c>
      <c r="F4953" s="32" t="s">
        <v>9724</v>
      </c>
      <c r="G4953" s="32" t="s">
        <v>58</v>
      </c>
      <c r="H4953" s="32" t="s">
        <v>59</v>
      </c>
      <c r="I4953" s="32" t="s">
        <v>2006</v>
      </c>
      <c r="J4953" s="35">
        <v>0</v>
      </c>
      <c r="K4953" s="35">
        <v>0</v>
      </c>
      <c r="L4953" s="35">
        <v>0</v>
      </c>
      <c r="M4953" s="35">
        <v>0</v>
      </c>
      <c r="N4953" s="32" t="s">
        <v>19</v>
      </c>
      <c r="O4953" s="32" t="s">
        <v>322</v>
      </c>
      <c r="P4953" s="32">
        <v>0</v>
      </c>
      <c r="Q4953" s="32"/>
    </row>
    <row r="4954" spans="1:17" x14ac:dyDescent="0.25">
      <c r="A4954" s="57">
        <v>42269.897375960645</v>
      </c>
      <c r="B4954" s="32"/>
      <c r="C4954" s="32" t="s">
        <v>740</v>
      </c>
      <c r="D4954" s="32" t="s">
        <v>334</v>
      </c>
      <c r="E4954" s="32" t="s">
        <v>9725</v>
      </c>
      <c r="F4954" s="32" t="s">
        <v>9726</v>
      </c>
      <c r="G4954" s="32" t="s">
        <v>58</v>
      </c>
      <c r="H4954" s="32" t="s">
        <v>59</v>
      </c>
      <c r="I4954" s="32" t="s">
        <v>2006</v>
      </c>
      <c r="J4954" s="35">
        <v>0</v>
      </c>
      <c r="K4954" s="35">
        <v>0</v>
      </c>
      <c r="L4954" s="35">
        <v>0</v>
      </c>
      <c r="M4954" s="35">
        <v>0</v>
      </c>
      <c r="N4954" s="32" t="s">
        <v>19</v>
      </c>
      <c r="O4954" s="32" t="s">
        <v>322</v>
      </c>
      <c r="P4954" s="32">
        <v>0</v>
      </c>
      <c r="Q4954" s="32"/>
    </row>
    <row r="4955" spans="1:17" x14ac:dyDescent="0.25">
      <c r="A4955" s="57">
        <v>42270.226453124997</v>
      </c>
      <c r="B4955" s="32"/>
      <c r="C4955" s="32" t="s">
        <v>345</v>
      </c>
      <c r="D4955" s="32" t="s">
        <v>334</v>
      </c>
      <c r="E4955" s="32" t="s">
        <v>9727</v>
      </c>
      <c r="F4955" s="32" t="s">
        <v>9728</v>
      </c>
      <c r="G4955" s="32" t="s">
        <v>58</v>
      </c>
      <c r="H4955" s="32" t="s">
        <v>59</v>
      </c>
      <c r="I4955" s="32" t="s">
        <v>2006</v>
      </c>
      <c r="J4955" s="35">
        <v>0</v>
      </c>
      <c r="K4955" s="35">
        <v>0</v>
      </c>
      <c r="L4955" s="35">
        <v>0</v>
      </c>
      <c r="M4955" s="35">
        <v>0</v>
      </c>
      <c r="N4955" s="32" t="s">
        <v>19</v>
      </c>
      <c r="O4955" s="32" t="s">
        <v>322</v>
      </c>
      <c r="P4955" s="32">
        <v>0</v>
      </c>
      <c r="Q4955" s="32"/>
    </row>
    <row r="4956" spans="1:17" x14ac:dyDescent="0.25">
      <c r="A4956" s="57">
        <v>42270.228141747684</v>
      </c>
      <c r="B4956" s="32"/>
      <c r="C4956" s="32" t="s">
        <v>736</v>
      </c>
      <c r="D4956" s="32" t="s">
        <v>334</v>
      </c>
      <c r="E4956" s="32" t="s">
        <v>9729</v>
      </c>
      <c r="F4956" s="32" t="s">
        <v>9730</v>
      </c>
      <c r="G4956" s="32" t="s">
        <v>58</v>
      </c>
      <c r="H4956" s="32" t="s">
        <v>59</v>
      </c>
      <c r="I4956" s="32" t="s">
        <v>2006</v>
      </c>
      <c r="J4956" s="35">
        <v>0</v>
      </c>
      <c r="K4956" s="35">
        <v>0</v>
      </c>
      <c r="L4956" s="35">
        <v>0</v>
      </c>
      <c r="M4956" s="35">
        <v>0</v>
      </c>
      <c r="N4956" s="32" t="s">
        <v>19</v>
      </c>
      <c r="O4956" s="32" t="s">
        <v>322</v>
      </c>
      <c r="P4956" s="32">
        <v>0</v>
      </c>
      <c r="Q4956" s="32"/>
    </row>
    <row r="4957" spans="1:17" x14ac:dyDescent="0.25">
      <c r="A4957" s="57">
        <v>42270.36006107639</v>
      </c>
      <c r="B4957" s="32" t="s">
        <v>31</v>
      </c>
      <c r="C4957" s="32" t="s">
        <v>327</v>
      </c>
      <c r="D4957" s="32" t="s">
        <v>326</v>
      </c>
      <c r="E4957" s="32" t="s">
        <v>9731</v>
      </c>
      <c r="F4957" s="32" t="s">
        <v>9732</v>
      </c>
      <c r="G4957" s="32" t="s">
        <v>15</v>
      </c>
      <c r="H4957" s="32" t="s">
        <v>16</v>
      </c>
      <c r="I4957" s="32" t="s">
        <v>260</v>
      </c>
      <c r="J4957" s="35">
        <v>900</v>
      </c>
      <c r="K4957" s="35">
        <v>0</v>
      </c>
      <c r="L4957" s="35">
        <v>0</v>
      </c>
      <c r="M4957" s="35">
        <v>0</v>
      </c>
      <c r="N4957" s="32" t="s">
        <v>17</v>
      </c>
      <c r="O4957" s="32" t="s">
        <v>18</v>
      </c>
      <c r="P4957" s="32">
        <v>1</v>
      </c>
      <c r="Q4957" s="32" t="s">
        <v>9733</v>
      </c>
    </row>
    <row r="4958" spans="1:17" x14ac:dyDescent="0.25">
      <c r="A4958" s="57">
        <v>42270.36006107639</v>
      </c>
      <c r="B4958" s="32" t="s">
        <v>31</v>
      </c>
      <c r="C4958" s="32" t="s">
        <v>327</v>
      </c>
      <c r="D4958" s="32" t="s">
        <v>326</v>
      </c>
      <c r="E4958" s="32" t="s">
        <v>9731</v>
      </c>
      <c r="F4958" s="32" t="s">
        <v>9732</v>
      </c>
      <c r="G4958" s="32" t="s">
        <v>9734</v>
      </c>
      <c r="H4958" s="32" t="s">
        <v>9735</v>
      </c>
      <c r="I4958" s="32" t="s">
        <v>260</v>
      </c>
      <c r="J4958" s="35">
        <v>0</v>
      </c>
      <c r="K4958" s="35">
        <v>0</v>
      </c>
      <c r="L4958" s="35">
        <v>0</v>
      </c>
      <c r="M4958" s="35">
        <v>0</v>
      </c>
      <c r="N4958" s="32" t="s">
        <v>17</v>
      </c>
      <c r="O4958" s="32" t="s">
        <v>18</v>
      </c>
      <c r="P4958" s="32">
        <v>1</v>
      </c>
      <c r="Q4958" s="32" t="s">
        <v>9733</v>
      </c>
    </row>
    <row r="4959" spans="1:17" x14ac:dyDescent="0.25">
      <c r="A4959" s="57">
        <v>42270.36325396991</v>
      </c>
      <c r="B4959" s="32" t="s">
        <v>70</v>
      </c>
      <c r="C4959" s="32" t="s">
        <v>78</v>
      </c>
      <c r="D4959" s="32" t="s">
        <v>77</v>
      </c>
      <c r="E4959" s="32" t="s">
        <v>9736</v>
      </c>
      <c r="F4959" s="32" t="s">
        <v>9737</v>
      </c>
      <c r="G4959" s="32" t="s">
        <v>15</v>
      </c>
      <c r="H4959" s="32" t="s">
        <v>16</v>
      </c>
      <c r="I4959" s="32" t="s">
        <v>260</v>
      </c>
      <c r="J4959" s="35">
        <v>450</v>
      </c>
      <c r="K4959" s="35">
        <v>0</v>
      </c>
      <c r="L4959" s="35">
        <v>0</v>
      </c>
      <c r="M4959" s="35">
        <v>0</v>
      </c>
      <c r="N4959" s="32" t="s">
        <v>17</v>
      </c>
      <c r="O4959" s="32" t="s">
        <v>20</v>
      </c>
      <c r="P4959" s="32">
        <v>1</v>
      </c>
      <c r="Q4959" s="32" t="s">
        <v>9738</v>
      </c>
    </row>
    <row r="4960" spans="1:17" x14ac:dyDescent="0.25">
      <c r="A4960" s="57">
        <v>42270.366382291664</v>
      </c>
      <c r="B4960" s="32" t="s">
        <v>290</v>
      </c>
      <c r="C4960" s="32" t="s">
        <v>350</v>
      </c>
      <c r="D4960" s="32" t="s">
        <v>349</v>
      </c>
      <c r="E4960" s="32" t="s">
        <v>9739</v>
      </c>
      <c r="F4960" s="32" t="s">
        <v>9740</v>
      </c>
      <c r="G4960" s="32" t="s">
        <v>15</v>
      </c>
      <c r="H4960" s="32" t="s">
        <v>16</v>
      </c>
      <c r="I4960" s="32" t="s">
        <v>260</v>
      </c>
      <c r="J4960" s="35">
        <v>668</v>
      </c>
      <c r="K4960" s="35">
        <v>0</v>
      </c>
      <c r="L4960" s="35">
        <v>0</v>
      </c>
      <c r="M4960" s="35">
        <v>0</v>
      </c>
      <c r="N4960" s="32" t="s">
        <v>17</v>
      </c>
      <c r="O4960" s="32" t="s">
        <v>18</v>
      </c>
      <c r="P4960" s="32">
        <v>1</v>
      </c>
      <c r="Q4960" s="32" t="s">
        <v>9741</v>
      </c>
    </row>
    <row r="4961" spans="1:17" x14ac:dyDescent="0.25">
      <c r="A4961" s="57">
        <v>42270.366382291664</v>
      </c>
      <c r="B4961" s="32" t="s">
        <v>290</v>
      </c>
      <c r="C4961" s="32" t="s">
        <v>350</v>
      </c>
      <c r="D4961" s="32" t="s">
        <v>349</v>
      </c>
      <c r="E4961" s="32" t="s">
        <v>9739</v>
      </c>
      <c r="F4961" s="32" t="s">
        <v>9740</v>
      </c>
      <c r="G4961" s="32" t="s">
        <v>1202</v>
      </c>
      <c r="H4961" s="32" t="s">
        <v>9742</v>
      </c>
      <c r="I4961" s="32" t="s">
        <v>260</v>
      </c>
      <c r="J4961" s="35">
        <v>0</v>
      </c>
      <c r="K4961" s="35">
        <v>0</v>
      </c>
      <c r="L4961" s="35">
        <v>0</v>
      </c>
      <c r="M4961" s="35">
        <v>0</v>
      </c>
      <c r="N4961" s="32" t="s">
        <v>17</v>
      </c>
      <c r="O4961" s="32" t="s">
        <v>18</v>
      </c>
      <c r="P4961" s="32">
        <v>1</v>
      </c>
      <c r="Q4961" s="32" t="s">
        <v>9741</v>
      </c>
    </row>
    <row r="4962" spans="1:17" x14ac:dyDescent="0.25">
      <c r="A4962" s="57">
        <v>42270.366382291664</v>
      </c>
      <c r="B4962" s="32" t="s">
        <v>290</v>
      </c>
      <c r="C4962" s="32" t="s">
        <v>350</v>
      </c>
      <c r="D4962" s="32" t="s">
        <v>349</v>
      </c>
      <c r="E4962" s="32" t="s">
        <v>9739</v>
      </c>
      <c r="F4962" s="32" t="s">
        <v>9740</v>
      </c>
      <c r="G4962" s="32" t="s">
        <v>69</v>
      </c>
      <c r="H4962" s="32" t="s">
        <v>9743</v>
      </c>
      <c r="I4962" s="32" t="s">
        <v>260</v>
      </c>
      <c r="J4962" s="35">
        <v>0</v>
      </c>
      <c r="K4962" s="35">
        <v>0</v>
      </c>
      <c r="L4962" s="35">
        <v>0</v>
      </c>
      <c r="M4962" s="35">
        <v>0</v>
      </c>
      <c r="N4962" s="32" t="s">
        <v>17</v>
      </c>
      <c r="O4962" s="32" t="s">
        <v>18</v>
      </c>
      <c r="P4962" s="32">
        <v>1</v>
      </c>
      <c r="Q4962" s="32" t="s">
        <v>9741</v>
      </c>
    </row>
    <row r="4963" spans="1:17" x14ac:dyDescent="0.25">
      <c r="A4963" s="57">
        <v>42270.36984702546</v>
      </c>
      <c r="B4963" s="32" t="s">
        <v>284</v>
      </c>
      <c r="C4963" s="32" t="s">
        <v>297</v>
      </c>
      <c r="D4963" s="32" t="s">
        <v>296</v>
      </c>
      <c r="E4963" s="32" t="s">
        <v>9744</v>
      </c>
      <c r="F4963" s="32" t="s">
        <v>9745</v>
      </c>
      <c r="G4963" s="32" t="s">
        <v>15</v>
      </c>
      <c r="H4963" s="32" t="s">
        <v>16</v>
      </c>
      <c r="I4963" s="32" t="s">
        <v>262</v>
      </c>
      <c r="J4963" s="35">
        <v>7065</v>
      </c>
      <c r="K4963" s="35">
        <v>0</v>
      </c>
      <c r="L4963" s="35">
        <v>0</v>
      </c>
      <c r="M4963" s="35">
        <v>0</v>
      </c>
      <c r="N4963" s="32" t="s">
        <v>19</v>
      </c>
      <c r="O4963" s="32" t="s">
        <v>18</v>
      </c>
      <c r="P4963" s="32">
        <v>1</v>
      </c>
      <c r="Q4963" s="32" t="s">
        <v>5269</v>
      </c>
    </row>
    <row r="4964" spans="1:17" x14ac:dyDescent="0.25">
      <c r="A4964" s="57">
        <v>42270.386418981485</v>
      </c>
      <c r="B4964" s="32" t="s">
        <v>280</v>
      </c>
      <c r="C4964" s="32" t="s">
        <v>5494</v>
      </c>
      <c r="D4964" s="32" t="s">
        <v>5495</v>
      </c>
      <c r="E4964" s="32" t="s">
        <v>9746</v>
      </c>
      <c r="F4964" s="32" t="s">
        <v>9747</v>
      </c>
      <c r="G4964" s="32" t="s">
        <v>15</v>
      </c>
      <c r="H4964" s="32" t="s">
        <v>16</v>
      </c>
      <c r="I4964" s="32" t="s">
        <v>260</v>
      </c>
      <c r="J4964" s="35">
        <v>1200</v>
      </c>
      <c r="K4964" s="35">
        <v>0</v>
      </c>
      <c r="L4964" s="35">
        <v>0</v>
      </c>
      <c r="M4964" s="35">
        <v>0</v>
      </c>
      <c r="N4964" s="32" t="s">
        <v>17</v>
      </c>
      <c r="O4964" s="32" t="s">
        <v>20</v>
      </c>
      <c r="P4964" s="32">
        <v>1</v>
      </c>
      <c r="Q4964" s="32" t="s">
        <v>9748</v>
      </c>
    </row>
    <row r="4965" spans="1:17" x14ac:dyDescent="0.25">
      <c r="A4965" s="57">
        <v>42270.406042592593</v>
      </c>
      <c r="B4965" s="32" t="s">
        <v>68</v>
      </c>
      <c r="C4965" s="32" t="s">
        <v>5060</v>
      </c>
      <c r="D4965" s="32" t="s">
        <v>5061</v>
      </c>
      <c r="E4965" s="32" t="s">
        <v>9749</v>
      </c>
      <c r="F4965" s="32" t="s">
        <v>9750</v>
      </c>
      <c r="G4965" s="32" t="s">
        <v>15</v>
      </c>
      <c r="H4965" s="32" t="s">
        <v>16</v>
      </c>
      <c r="I4965" s="32" t="s">
        <v>260</v>
      </c>
      <c r="J4965" s="35">
        <v>14400</v>
      </c>
      <c r="K4965" s="35">
        <v>0</v>
      </c>
      <c r="L4965" s="35">
        <v>0</v>
      </c>
      <c r="M4965" s="35">
        <v>0</v>
      </c>
      <c r="N4965" s="32" t="s">
        <v>17</v>
      </c>
      <c r="O4965" s="32" t="s">
        <v>20</v>
      </c>
      <c r="P4965" s="32">
        <v>1</v>
      </c>
      <c r="Q4965" s="32"/>
    </row>
    <row r="4966" spans="1:17" x14ac:dyDescent="0.25">
      <c r="A4966" s="57">
        <v>42270.407793946761</v>
      </c>
      <c r="B4966" s="32" t="s">
        <v>22</v>
      </c>
      <c r="C4966" s="32" t="s">
        <v>56</v>
      </c>
      <c r="D4966" s="32" t="s">
        <v>57</v>
      </c>
      <c r="E4966" s="32" t="s">
        <v>9751</v>
      </c>
      <c r="F4966" s="32" t="s">
        <v>9752</v>
      </c>
      <c r="G4966" s="32" t="s">
        <v>329</v>
      </c>
      <c r="H4966" s="32" t="s">
        <v>328</v>
      </c>
      <c r="I4966" s="32" t="s">
        <v>2006</v>
      </c>
      <c r="J4966" s="35">
        <v>0</v>
      </c>
      <c r="K4966" s="35">
        <v>0</v>
      </c>
      <c r="L4966" s="35">
        <v>0</v>
      </c>
      <c r="M4966" s="35">
        <v>0</v>
      </c>
      <c r="N4966" s="32" t="s">
        <v>19</v>
      </c>
      <c r="O4966" s="32" t="s">
        <v>27</v>
      </c>
      <c r="P4966" s="32">
        <v>0</v>
      </c>
      <c r="Q4966" s="32"/>
    </row>
    <row r="4967" spans="1:17" x14ac:dyDescent="0.25">
      <c r="A4967" s="57">
        <v>42270.407793946761</v>
      </c>
      <c r="B4967" s="32" t="s">
        <v>22</v>
      </c>
      <c r="C4967" s="32" t="s">
        <v>56</v>
      </c>
      <c r="D4967" s="32" t="s">
        <v>57</v>
      </c>
      <c r="E4967" s="32" t="s">
        <v>9751</v>
      </c>
      <c r="F4967" s="32" t="s">
        <v>9752</v>
      </c>
      <c r="G4967" s="32" t="s">
        <v>258</v>
      </c>
      <c r="H4967" s="32" t="s">
        <v>257</v>
      </c>
      <c r="I4967" s="32" t="s">
        <v>2006</v>
      </c>
      <c r="J4967" s="35">
        <v>0</v>
      </c>
      <c r="K4967" s="35">
        <v>0</v>
      </c>
      <c r="L4967" s="35">
        <v>0</v>
      </c>
      <c r="M4967" s="35">
        <v>0</v>
      </c>
      <c r="N4967" s="32" t="s">
        <v>19</v>
      </c>
      <c r="O4967" s="32" t="s">
        <v>27</v>
      </c>
      <c r="P4967" s="32">
        <v>0.5</v>
      </c>
      <c r="Q4967" s="32"/>
    </row>
    <row r="4968" spans="1:17" x14ac:dyDescent="0.25">
      <c r="A4968" s="57">
        <v>42270.415380590275</v>
      </c>
      <c r="B4968" s="32" t="s">
        <v>284</v>
      </c>
      <c r="C4968" s="32" t="s">
        <v>78</v>
      </c>
      <c r="D4968" s="32" t="s">
        <v>77</v>
      </c>
      <c r="E4968" s="32" t="s">
        <v>9753</v>
      </c>
      <c r="F4968" s="32" t="s">
        <v>9754</v>
      </c>
      <c r="G4968" s="32" t="s">
        <v>15</v>
      </c>
      <c r="H4968" s="32" t="s">
        <v>16</v>
      </c>
      <c r="I4968" s="32" t="s">
        <v>260</v>
      </c>
      <c r="J4968" s="35">
        <v>6915</v>
      </c>
      <c r="K4968" s="35">
        <v>0</v>
      </c>
      <c r="L4968" s="35">
        <v>0</v>
      </c>
      <c r="M4968" s="35">
        <v>0</v>
      </c>
      <c r="N4968" s="32" t="s">
        <v>17</v>
      </c>
      <c r="O4968" s="32" t="s">
        <v>20</v>
      </c>
      <c r="P4968" s="32">
        <v>1</v>
      </c>
      <c r="Q4968" s="32" t="s">
        <v>9755</v>
      </c>
    </row>
    <row r="4969" spans="1:17" x14ac:dyDescent="0.25">
      <c r="A4969" s="57">
        <v>42270.429858483796</v>
      </c>
      <c r="B4969" s="32" t="s">
        <v>22</v>
      </c>
      <c r="C4969" s="32" t="s">
        <v>9756</v>
      </c>
      <c r="D4969" s="32" t="s">
        <v>9757</v>
      </c>
      <c r="E4969" s="32" t="s">
        <v>9758</v>
      </c>
      <c r="F4969" s="32" t="s">
        <v>9759</v>
      </c>
      <c r="G4969" s="32" t="s">
        <v>329</v>
      </c>
      <c r="H4969" s="32" t="s">
        <v>328</v>
      </c>
      <c r="I4969" s="32" t="s">
        <v>2006</v>
      </c>
      <c r="J4969" s="35">
        <v>0</v>
      </c>
      <c r="K4969" s="35">
        <v>0</v>
      </c>
      <c r="L4969" s="35">
        <v>0</v>
      </c>
      <c r="M4969" s="35">
        <v>0</v>
      </c>
      <c r="N4969" s="32" t="s">
        <v>19</v>
      </c>
      <c r="O4969" s="32" t="s">
        <v>27</v>
      </c>
      <c r="P4969" s="32">
        <v>0</v>
      </c>
      <c r="Q4969" s="32"/>
    </row>
    <row r="4970" spans="1:17" x14ac:dyDescent="0.25">
      <c r="A4970" s="57">
        <v>42270.429858483796</v>
      </c>
      <c r="B4970" s="32" t="s">
        <v>22</v>
      </c>
      <c r="C4970" s="32" t="s">
        <v>9756</v>
      </c>
      <c r="D4970" s="32" t="s">
        <v>9757</v>
      </c>
      <c r="E4970" s="32" t="s">
        <v>9758</v>
      </c>
      <c r="F4970" s="32" t="s">
        <v>9759</v>
      </c>
      <c r="G4970" s="32" t="s">
        <v>258</v>
      </c>
      <c r="H4970" s="32" t="s">
        <v>257</v>
      </c>
      <c r="I4970" s="32" t="s">
        <v>2006</v>
      </c>
      <c r="J4970" s="35">
        <v>0</v>
      </c>
      <c r="K4970" s="35">
        <v>0</v>
      </c>
      <c r="L4970" s="35">
        <v>0</v>
      </c>
      <c r="M4970" s="35">
        <v>0</v>
      </c>
      <c r="N4970" s="32" t="s">
        <v>19</v>
      </c>
      <c r="O4970" s="32" t="s">
        <v>27</v>
      </c>
      <c r="P4970" s="32">
        <v>6</v>
      </c>
      <c r="Q4970" s="32"/>
    </row>
    <row r="4971" spans="1:17" x14ac:dyDescent="0.25">
      <c r="A4971" s="57">
        <v>42270.429858483796</v>
      </c>
      <c r="B4971" s="32" t="s">
        <v>22</v>
      </c>
      <c r="C4971" s="32" t="s">
        <v>9756</v>
      </c>
      <c r="D4971" s="32" t="s">
        <v>9757</v>
      </c>
      <c r="E4971" s="32" t="s">
        <v>9758</v>
      </c>
      <c r="F4971" s="32" t="s">
        <v>9759</v>
      </c>
      <c r="G4971" s="32" t="s">
        <v>258</v>
      </c>
      <c r="H4971" s="32" t="s">
        <v>257</v>
      </c>
      <c r="I4971" s="32" t="s">
        <v>2006</v>
      </c>
      <c r="J4971" s="35">
        <v>0</v>
      </c>
      <c r="K4971" s="35">
        <v>0</v>
      </c>
      <c r="L4971" s="35">
        <v>0</v>
      </c>
      <c r="M4971" s="35">
        <v>0</v>
      </c>
      <c r="N4971" s="32" t="s">
        <v>19</v>
      </c>
      <c r="O4971" s="32" t="s">
        <v>27</v>
      </c>
      <c r="P4971" s="32">
        <v>2</v>
      </c>
      <c r="Q4971" s="32"/>
    </row>
    <row r="4972" spans="1:17" x14ac:dyDescent="0.25">
      <c r="A4972" s="57">
        <v>42270.440020798611</v>
      </c>
      <c r="B4972" s="32" t="s">
        <v>22</v>
      </c>
      <c r="C4972" s="32" t="s">
        <v>1779</v>
      </c>
      <c r="D4972" s="32" t="s">
        <v>1780</v>
      </c>
      <c r="E4972" s="32" t="s">
        <v>9760</v>
      </c>
      <c r="F4972" s="32" t="s">
        <v>9761</v>
      </c>
      <c r="G4972" s="32" t="s">
        <v>25</v>
      </c>
      <c r="H4972" s="32" t="s">
        <v>26</v>
      </c>
      <c r="I4972" s="32" t="s">
        <v>2006</v>
      </c>
      <c r="J4972" s="35">
        <v>0</v>
      </c>
      <c r="K4972" s="35">
        <v>0</v>
      </c>
      <c r="L4972" s="35">
        <v>0</v>
      </c>
      <c r="M4972" s="35">
        <v>0</v>
      </c>
      <c r="N4972" s="32" t="s">
        <v>19</v>
      </c>
      <c r="O4972" s="32" t="s">
        <v>24</v>
      </c>
      <c r="P4972" s="32">
        <v>0.17</v>
      </c>
      <c r="Q4972" s="32"/>
    </row>
    <row r="4973" spans="1:17" x14ac:dyDescent="0.25">
      <c r="A4973" s="57">
        <v>42270.440020798611</v>
      </c>
      <c r="B4973" s="32" t="s">
        <v>22</v>
      </c>
      <c r="C4973" s="32" t="s">
        <v>1779</v>
      </c>
      <c r="D4973" s="32" t="s">
        <v>1780</v>
      </c>
      <c r="E4973" s="32" t="s">
        <v>9760</v>
      </c>
      <c r="F4973" s="32" t="s">
        <v>9761</v>
      </c>
      <c r="G4973" s="32" t="s">
        <v>2086</v>
      </c>
      <c r="H4973" s="32" t="s">
        <v>2087</v>
      </c>
      <c r="I4973" s="32" t="s">
        <v>2006</v>
      </c>
      <c r="J4973" s="35">
        <v>0</v>
      </c>
      <c r="K4973" s="35">
        <v>0</v>
      </c>
      <c r="L4973" s="35">
        <v>0</v>
      </c>
      <c r="M4973" s="35">
        <v>0</v>
      </c>
      <c r="N4973" s="32" t="s">
        <v>19</v>
      </c>
      <c r="O4973" s="32" t="s">
        <v>24</v>
      </c>
      <c r="P4973" s="32">
        <v>7.0000000000000001E-3</v>
      </c>
      <c r="Q4973" s="32"/>
    </row>
    <row r="4974" spans="1:17" x14ac:dyDescent="0.25">
      <c r="A4974" s="57">
        <v>42270.440020798611</v>
      </c>
      <c r="B4974" s="32" t="s">
        <v>22</v>
      </c>
      <c r="C4974" s="32" t="s">
        <v>1779</v>
      </c>
      <c r="D4974" s="32" t="s">
        <v>1780</v>
      </c>
      <c r="E4974" s="32" t="s">
        <v>9760</v>
      </c>
      <c r="F4974" s="32" t="s">
        <v>9761</v>
      </c>
      <c r="G4974" s="32" t="s">
        <v>380</v>
      </c>
      <c r="H4974" s="32" t="s">
        <v>379</v>
      </c>
      <c r="I4974" s="32" t="s">
        <v>2006</v>
      </c>
      <c r="J4974" s="35">
        <v>0</v>
      </c>
      <c r="K4974" s="35">
        <v>0</v>
      </c>
      <c r="L4974" s="35">
        <v>0</v>
      </c>
      <c r="M4974" s="35">
        <v>1</v>
      </c>
      <c r="N4974" s="32" t="s">
        <v>19</v>
      </c>
      <c r="O4974" s="32" t="s">
        <v>24</v>
      </c>
      <c r="P4974" s="32">
        <v>1</v>
      </c>
      <c r="Q4974" s="32"/>
    </row>
    <row r="4975" spans="1:17" x14ac:dyDescent="0.25">
      <c r="A4975" s="57">
        <v>42270.440020798611</v>
      </c>
      <c r="B4975" s="32" t="s">
        <v>22</v>
      </c>
      <c r="C4975" s="32" t="s">
        <v>1779</v>
      </c>
      <c r="D4975" s="32" t="s">
        <v>1780</v>
      </c>
      <c r="E4975" s="32" t="s">
        <v>9760</v>
      </c>
      <c r="F4975" s="32" t="s">
        <v>9761</v>
      </c>
      <c r="G4975" s="32" t="s">
        <v>29</v>
      </c>
      <c r="H4975" s="32" t="s">
        <v>30</v>
      </c>
      <c r="I4975" s="32" t="s">
        <v>2006</v>
      </c>
      <c r="J4975" s="35">
        <v>0</v>
      </c>
      <c r="K4975" s="35">
        <v>0</v>
      </c>
      <c r="L4975" s="35">
        <v>0</v>
      </c>
      <c r="M4975" s="35">
        <v>2.2000000000000002</v>
      </c>
      <c r="N4975" s="32" t="s">
        <v>19</v>
      </c>
      <c r="O4975" s="32" t="s">
        <v>24</v>
      </c>
      <c r="P4975" s="32">
        <v>1</v>
      </c>
      <c r="Q4975" s="32"/>
    </row>
    <row r="4976" spans="1:17" x14ac:dyDescent="0.25">
      <c r="A4976" s="57">
        <v>42270.440906944445</v>
      </c>
      <c r="B4976" s="32" t="s">
        <v>68</v>
      </c>
      <c r="C4976" s="32" t="s">
        <v>9762</v>
      </c>
      <c r="D4976" s="32" t="s">
        <v>9763</v>
      </c>
      <c r="E4976" s="32" t="s">
        <v>9764</v>
      </c>
      <c r="F4976" s="32" t="s">
        <v>9765</v>
      </c>
      <c r="G4976" s="32" t="s">
        <v>15</v>
      </c>
      <c r="H4976" s="32" t="s">
        <v>16</v>
      </c>
      <c r="I4976" s="32" t="s">
        <v>260</v>
      </c>
      <c r="J4976" s="35">
        <v>1200</v>
      </c>
      <c r="K4976" s="35">
        <v>0</v>
      </c>
      <c r="L4976" s="35">
        <v>0</v>
      </c>
      <c r="M4976" s="35">
        <v>0</v>
      </c>
      <c r="N4976" s="32" t="s">
        <v>17</v>
      </c>
      <c r="O4976" s="32" t="s">
        <v>20</v>
      </c>
      <c r="P4976" s="32">
        <v>1</v>
      </c>
      <c r="Q4976" s="32"/>
    </row>
    <row r="4977" spans="1:17" x14ac:dyDescent="0.25">
      <c r="A4977" s="57">
        <v>42270.44282488426</v>
      </c>
      <c r="B4977" s="32" t="s">
        <v>22</v>
      </c>
      <c r="C4977" s="32" t="s">
        <v>2449</v>
      </c>
      <c r="D4977" s="32" t="s">
        <v>2450</v>
      </c>
      <c r="E4977" s="32" t="s">
        <v>9766</v>
      </c>
      <c r="F4977" s="32" t="s">
        <v>9767</v>
      </c>
      <c r="G4977" s="32" t="s">
        <v>25</v>
      </c>
      <c r="H4977" s="32" t="s">
        <v>26</v>
      </c>
      <c r="I4977" s="32" t="s">
        <v>2006</v>
      </c>
      <c r="J4977" s="35">
        <v>0</v>
      </c>
      <c r="K4977" s="35">
        <v>0</v>
      </c>
      <c r="L4977" s="35">
        <v>0</v>
      </c>
      <c r="M4977" s="35">
        <v>0</v>
      </c>
      <c r="N4977" s="32" t="s">
        <v>19</v>
      </c>
      <c r="O4977" s="32" t="s">
        <v>27</v>
      </c>
      <c r="P4977" s="32">
        <v>4.5</v>
      </c>
      <c r="Q4977" s="32"/>
    </row>
    <row r="4978" spans="1:17" x14ac:dyDescent="0.25">
      <c r="A4978" s="57">
        <v>42270.44282488426</v>
      </c>
      <c r="B4978" s="32" t="s">
        <v>22</v>
      </c>
      <c r="C4978" s="32" t="s">
        <v>2449</v>
      </c>
      <c r="D4978" s="32" t="s">
        <v>2450</v>
      </c>
      <c r="E4978" s="32" t="s">
        <v>9766</v>
      </c>
      <c r="F4978" s="32" t="s">
        <v>9767</v>
      </c>
      <c r="G4978" s="32" t="s">
        <v>29</v>
      </c>
      <c r="H4978" s="32" t="s">
        <v>30</v>
      </c>
      <c r="I4978" s="32" t="s">
        <v>2006</v>
      </c>
      <c r="J4978" s="35">
        <v>0</v>
      </c>
      <c r="K4978" s="35">
        <v>0</v>
      </c>
      <c r="L4978" s="35">
        <v>0</v>
      </c>
      <c r="M4978" s="35">
        <v>6</v>
      </c>
      <c r="N4978" s="32" t="s">
        <v>19</v>
      </c>
      <c r="O4978" s="32" t="s">
        <v>27</v>
      </c>
      <c r="P4978" s="32">
        <v>1</v>
      </c>
      <c r="Q4978" s="32"/>
    </row>
    <row r="4979" spans="1:17" x14ac:dyDescent="0.25">
      <c r="A4979" s="57">
        <v>42270.44282488426</v>
      </c>
      <c r="B4979" s="32" t="s">
        <v>22</v>
      </c>
      <c r="C4979" s="32" t="s">
        <v>2449</v>
      </c>
      <c r="D4979" s="32" t="s">
        <v>2450</v>
      </c>
      <c r="E4979" s="32" t="s">
        <v>9766</v>
      </c>
      <c r="F4979" s="32" t="s">
        <v>9767</v>
      </c>
      <c r="G4979" s="32" t="s">
        <v>25</v>
      </c>
      <c r="H4979" s="32" t="s">
        <v>26</v>
      </c>
      <c r="I4979" s="32" t="s">
        <v>2006</v>
      </c>
      <c r="J4979" s="35">
        <v>0</v>
      </c>
      <c r="K4979" s="35">
        <v>0</v>
      </c>
      <c r="L4979" s="35">
        <v>0</v>
      </c>
      <c r="M4979" s="35">
        <v>0</v>
      </c>
      <c r="N4979" s="32" t="s">
        <v>19</v>
      </c>
      <c r="O4979" s="32" t="s">
        <v>27</v>
      </c>
      <c r="P4979" s="32">
        <v>4</v>
      </c>
      <c r="Q4979" s="32"/>
    </row>
    <row r="4980" spans="1:17" x14ac:dyDescent="0.25">
      <c r="A4980" s="57">
        <v>42270.44282488426</v>
      </c>
      <c r="B4980" s="32" t="s">
        <v>22</v>
      </c>
      <c r="C4980" s="32" t="s">
        <v>2449</v>
      </c>
      <c r="D4980" s="32" t="s">
        <v>2450</v>
      </c>
      <c r="E4980" s="32" t="s">
        <v>9766</v>
      </c>
      <c r="F4980" s="32" t="s">
        <v>9767</v>
      </c>
      <c r="G4980" s="32" t="s">
        <v>29</v>
      </c>
      <c r="H4980" s="32" t="s">
        <v>30</v>
      </c>
      <c r="I4980" s="32" t="s">
        <v>2006</v>
      </c>
      <c r="J4980" s="35">
        <v>0</v>
      </c>
      <c r="K4980" s="35">
        <v>0</v>
      </c>
      <c r="L4980" s="35">
        <v>0</v>
      </c>
      <c r="M4980" s="35">
        <v>6.6</v>
      </c>
      <c r="N4980" s="32" t="s">
        <v>19</v>
      </c>
      <c r="O4980" s="32" t="s">
        <v>27</v>
      </c>
      <c r="P4980" s="32">
        <v>1</v>
      </c>
      <c r="Q4980" s="32"/>
    </row>
    <row r="4981" spans="1:17" x14ac:dyDescent="0.25">
      <c r="A4981" s="57">
        <v>42270.448946643519</v>
      </c>
      <c r="B4981" s="32" t="s">
        <v>22</v>
      </c>
      <c r="C4981" s="32" t="s">
        <v>2449</v>
      </c>
      <c r="D4981" s="32" t="s">
        <v>2450</v>
      </c>
      <c r="E4981" s="32" t="s">
        <v>9768</v>
      </c>
      <c r="F4981" s="32" t="s">
        <v>9769</v>
      </c>
      <c r="G4981" s="32" t="s">
        <v>25</v>
      </c>
      <c r="H4981" s="32" t="s">
        <v>26</v>
      </c>
      <c r="I4981" s="32" t="s">
        <v>2006</v>
      </c>
      <c r="J4981" s="35">
        <v>0</v>
      </c>
      <c r="K4981" s="35">
        <v>0</v>
      </c>
      <c r="L4981" s="35">
        <v>0</v>
      </c>
      <c r="M4981" s="35">
        <v>0</v>
      </c>
      <c r="N4981" s="32" t="s">
        <v>19</v>
      </c>
      <c r="O4981" s="32" t="s">
        <v>27</v>
      </c>
      <c r="P4981" s="32">
        <v>1.25</v>
      </c>
      <c r="Q4981" s="32"/>
    </row>
    <row r="4982" spans="1:17" x14ac:dyDescent="0.25">
      <c r="A4982" s="57">
        <v>42270.448946643519</v>
      </c>
      <c r="B4982" s="32" t="s">
        <v>22</v>
      </c>
      <c r="C4982" s="32" t="s">
        <v>2449</v>
      </c>
      <c r="D4982" s="32" t="s">
        <v>2450</v>
      </c>
      <c r="E4982" s="32" t="s">
        <v>9768</v>
      </c>
      <c r="F4982" s="32" t="s">
        <v>9769</v>
      </c>
      <c r="G4982" s="32" t="s">
        <v>29</v>
      </c>
      <c r="H4982" s="32" t="s">
        <v>30</v>
      </c>
      <c r="I4982" s="32" t="s">
        <v>2006</v>
      </c>
      <c r="J4982" s="35">
        <v>0</v>
      </c>
      <c r="K4982" s="35">
        <v>0</v>
      </c>
      <c r="L4982" s="35">
        <v>0</v>
      </c>
      <c r="M4982" s="35">
        <v>2</v>
      </c>
      <c r="N4982" s="32" t="s">
        <v>19</v>
      </c>
      <c r="O4982" s="32" t="s">
        <v>27</v>
      </c>
      <c r="P4982" s="32">
        <v>1</v>
      </c>
      <c r="Q4982" s="32"/>
    </row>
    <row r="4983" spans="1:17" x14ac:dyDescent="0.25">
      <c r="A4983" s="57">
        <v>42270.451403472223</v>
      </c>
      <c r="B4983" s="32" t="s">
        <v>22</v>
      </c>
      <c r="C4983" s="32" t="s">
        <v>2449</v>
      </c>
      <c r="D4983" s="32" t="s">
        <v>2450</v>
      </c>
      <c r="E4983" s="32" t="s">
        <v>9770</v>
      </c>
      <c r="F4983" s="32" t="s">
        <v>9771</v>
      </c>
      <c r="G4983" s="32" t="s">
        <v>25</v>
      </c>
      <c r="H4983" s="32" t="s">
        <v>26</v>
      </c>
      <c r="I4983" s="32" t="s">
        <v>2006</v>
      </c>
      <c r="J4983" s="35">
        <v>0</v>
      </c>
      <c r="K4983" s="35">
        <v>0</v>
      </c>
      <c r="L4983" s="35">
        <v>0</v>
      </c>
      <c r="M4983" s="35">
        <v>0</v>
      </c>
      <c r="N4983" s="32" t="s">
        <v>19</v>
      </c>
      <c r="O4983" s="32" t="s">
        <v>27</v>
      </c>
      <c r="P4983" s="32">
        <v>7</v>
      </c>
      <c r="Q4983" s="32"/>
    </row>
    <row r="4984" spans="1:17" x14ac:dyDescent="0.25">
      <c r="A4984" s="57">
        <v>42270.451403472223</v>
      </c>
      <c r="B4984" s="32" t="s">
        <v>22</v>
      </c>
      <c r="C4984" s="32" t="s">
        <v>2449</v>
      </c>
      <c r="D4984" s="32" t="s">
        <v>2450</v>
      </c>
      <c r="E4984" s="32" t="s">
        <v>9770</v>
      </c>
      <c r="F4984" s="32" t="s">
        <v>9771</v>
      </c>
      <c r="G4984" s="32" t="s">
        <v>25</v>
      </c>
      <c r="H4984" s="32" t="s">
        <v>26</v>
      </c>
      <c r="I4984" s="32" t="s">
        <v>2006</v>
      </c>
      <c r="J4984" s="35">
        <v>0</v>
      </c>
      <c r="K4984" s="35">
        <v>0</v>
      </c>
      <c r="L4984" s="35">
        <v>0</v>
      </c>
      <c r="M4984" s="35">
        <v>0</v>
      </c>
      <c r="N4984" s="32" t="s">
        <v>19</v>
      </c>
      <c r="O4984" s="32" t="s">
        <v>27</v>
      </c>
      <c r="P4984" s="32">
        <v>3</v>
      </c>
      <c r="Q4984" s="32"/>
    </row>
    <row r="4985" spans="1:17" x14ac:dyDescent="0.25">
      <c r="A4985" s="57">
        <v>42270.451403472223</v>
      </c>
      <c r="B4985" s="32" t="s">
        <v>22</v>
      </c>
      <c r="C4985" s="32" t="s">
        <v>2449</v>
      </c>
      <c r="D4985" s="32" t="s">
        <v>2450</v>
      </c>
      <c r="E4985" s="32" t="s">
        <v>9770</v>
      </c>
      <c r="F4985" s="32" t="s">
        <v>9771</v>
      </c>
      <c r="G4985" s="32" t="s">
        <v>25</v>
      </c>
      <c r="H4985" s="32" t="s">
        <v>26</v>
      </c>
      <c r="I4985" s="32" t="s">
        <v>2006</v>
      </c>
      <c r="J4985" s="35">
        <v>0</v>
      </c>
      <c r="K4985" s="35">
        <v>0</v>
      </c>
      <c r="L4985" s="35">
        <v>0</v>
      </c>
      <c r="M4985" s="35">
        <v>0</v>
      </c>
      <c r="N4985" s="32" t="s">
        <v>19</v>
      </c>
      <c r="O4985" s="32" t="s">
        <v>27</v>
      </c>
      <c r="P4985" s="32">
        <v>3</v>
      </c>
      <c r="Q4985" s="32"/>
    </row>
    <row r="4986" spans="1:17" x14ac:dyDescent="0.25">
      <c r="A4986" s="57">
        <v>42270.451403472223</v>
      </c>
      <c r="B4986" s="32" t="s">
        <v>22</v>
      </c>
      <c r="C4986" s="32" t="s">
        <v>2449</v>
      </c>
      <c r="D4986" s="32" t="s">
        <v>2450</v>
      </c>
      <c r="E4986" s="32" t="s">
        <v>9770</v>
      </c>
      <c r="F4986" s="32" t="s">
        <v>9771</v>
      </c>
      <c r="G4986" s="32" t="s">
        <v>29</v>
      </c>
      <c r="H4986" s="32" t="s">
        <v>30</v>
      </c>
      <c r="I4986" s="32" t="s">
        <v>2006</v>
      </c>
      <c r="J4986" s="35">
        <v>0</v>
      </c>
      <c r="K4986" s="35">
        <v>0</v>
      </c>
      <c r="L4986" s="35">
        <v>0</v>
      </c>
      <c r="M4986" s="35">
        <v>6.42</v>
      </c>
      <c r="N4986" s="32" t="s">
        <v>19</v>
      </c>
      <c r="O4986" s="32" t="s">
        <v>27</v>
      </c>
      <c r="P4986" s="32">
        <v>1</v>
      </c>
      <c r="Q4986" s="32"/>
    </row>
    <row r="4987" spans="1:17" x14ac:dyDescent="0.25">
      <c r="A4987" s="57">
        <v>42270.451403472223</v>
      </c>
      <c r="B4987" s="32" t="s">
        <v>22</v>
      </c>
      <c r="C4987" s="32" t="s">
        <v>2449</v>
      </c>
      <c r="D4987" s="32" t="s">
        <v>2450</v>
      </c>
      <c r="E4987" s="32" t="s">
        <v>9770</v>
      </c>
      <c r="F4987" s="32" t="s">
        <v>9771</v>
      </c>
      <c r="G4987" s="32" t="s">
        <v>29</v>
      </c>
      <c r="H4987" s="32" t="s">
        <v>30</v>
      </c>
      <c r="I4987" s="32" t="s">
        <v>2006</v>
      </c>
      <c r="J4987" s="35">
        <v>0</v>
      </c>
      <c r="K4987" s="35">
        <v>0</v>
      </c>
      <c r="L4987" s="35">
        <v>0</v>
      </c>
      <c r="M4987" s="35">
        <v>6.42</v>
      </c>
      <c r="N4987" s="32" t="s">
        <v>19</v>
      </c>
      <c r="O4987" s="32" t="s">
        <v>27</v>
      </c>
      <c r="P4987" s="32">
        <v>1</v>
      </c>
      <c r="Q4987" s="32"/>
    </row>
    <row r="4988" spans="1:17" x14ac:dyDescent="0.25">
      <c r="A4988" s="57">
        <v>42270.452018715281</v>
      </c>
      <c r="B4988" s="32" t="s">
        <v>22</v>
      </c>
      <c r="C4988" s="32" t="s">
        <v>2449</v>
      </c>
      <c r="D4988" s="32" t="s">
        <v>2450</v>
      </c>
      <c r="E4988" s="32" t="s">
        <v>9772</v>
      </c>
      <c r="F4988" s="32" t="s">
        <v>9773</v>
      </c>
      <c r="G4988" s="32" t="s">
        <v>25</v>
      </c>
      <c r="H4988" s="32" t="s">
        <v>26</v>
      </c>
      <c r="I4988" s="32" t="s">
        <v>2006</v>
      </c>
      <c r="J4988" s="35">
        <v>0</v>
      </c>
      <c r="K4988" s="35">
        <v>0</v>
      </c>
      <c r="L4988" s="35">
        <v>0</v>
      </c>
      <c r="M4988" s="35">
        <v>0</v>
      </c>
      <c r="N4988" s="32" t="s">
        <v>19</v>
      </c>
      <c r="O4988" s="32" t="s">
        <v>27</v>
      </c>
      <c r="P4988" s="32">
        <v>3.5</v>
      </c>
      <c r="Q4988" s="32"/>
    </row>
    <row r="4989" spans="1:17" x14ac:dyDescent="0.25">
      <c r="A4989" s="57">
        <v>42270.452018715281</v>
      </c>
      <c r="B4989" s="32" t="s">
        <v>22</v>
      </c>
      <c r="C4989" s="32" t="s">
        <v>2449</v>
      </c>
      <c r="D4989" s="32" t="s">
        <v>2450</v>
      </c>
      <c r="E4989" s="32" t="s">
        <v>9772</v>
      </c>
      <c r="F4989" s="32" t="s">
        <v>9773</v>
      </c>
      <c r="G4989" s="32" t="s">
        <v>29</v>
      </c>
      <c r="H4989" s="32" t="s">
        <v>30</v>
      </c>
      <c r="I4989" s="32" t="s">
        <v>2006</v>
      </c>
      <c r="J4989" s="35">
        <v>0</v>
      </c>
      <c r="K4989" s="35">
        <v>0</v>
      </c>
      <c r="L4989" s="35">
        <v>0</v>
      </c>
      <c r="M4989" s="35">
        <v>5.5</v>
      </c>
      <c r="N4989" s="32" t="s">
        <v>19</v>
      </c>
      <c r="O4989" s="32" t="s">
        <v>27</v>
      </c>
      <c r="P4989" s="32">
        <v>1</v>
      </c>
      <c r="Q4989" s="32"/>
    </row>
    <row r="4990" spans="1:17" x14ac:dyDescent="0.25">
      <c r="A4990" s="57">
        <v>42270.452831446761</v>
      </c>
      <c r="B4990" s="32" t="s">
        <v>22</v>
      </c>
      <c r="C4990" s="32" t="s">
        <v>78</v>
      </c>
      <c r="D4990" s="32" t="s">
        <v>77</v>
      </c>
      <c r="E4990" s="32" t="s">
        <v>9774</v>
      </c>
      <c r="F4990" s="32" t="s">
        <v>9775</v>
      </c>
      <c r="G4990" s="32" t="s">
        <v>25</v>
      </c>
      <c r="H4990" s="32" t="s">
        <v>26</v>
      </c>
      <c r="I4990" s="32" t="s">
        <v>2006</v>
      </c>
      <c r="J4990" s="35">
        <v>0</v>
      </c>
      <c r="K4990" s="35">
        <v>0</v>
      </c>
      <c r="L4990" s="35">
        <v>0</v>
      </c>
      <c r="M4990" s="35">
        <v>0</v>
      </c>
      <c r="N4990" s="32" t="s">
        <v>19</v>
      </c>
      <c r="O4990" s="32" t="s">
        <v>24</v>
      </c>
      <c r="P4990" s="32">
        <v>0.5</v>
      </c>
      <c r="Q4990" s="32"/>
    </row>
    <row r="4991" spans="1:17" x14ac:dyDescent="0.25">
      <c r="A4991" s="57">
        <v>42270.45513584491</v>
      </c>
      <c r="B4991" s="32" t="s">
        <v>22</v>
      </c>
      <c r="C4991" s="32" t="s">
        <v>78</v>
      </c>
      <c r="D4991" s="32" t="s">
        <v>77</v>
      </c>
      <c r="E4991" s="32" t="s">
        <v>9776</v>
      </c>
      <c r="F4991" s="32" t="s">
        <v>9777</v>
      </c>
      <c r="G4991" s="32" t="s">
        <v>25</v>
      </c>
      <c r="H4991" s="32" t="s">
        <v>26</v>
      </c>
      <c r="I4991" s="32" t="s">
        <v>2006</v>
      </c>
      <c r="J4991" s="35">
        <v>0</v>
      </c>
      <c r="K4991" s="35">
        <v>0</v>
      </c>
      <c r="L4991" s="35">
        <v>0</v>
      </c>
      <c r="M4991" s="35">
        <v>0</v>
      </c>
      <c r="N4991" s="32" t="s">
        <v>19</v>
      </c>
      <c r="O4991" s="32" t="s">
        <v>24</v>
      </c>
      <c r="P4991" s="32">
        <v>0.5</v>
      </c>
      <c r="Q4991" s="32"/>
    </row>
    <row r="4992" spans="1:17" x14ac:dyDescent="0.25">
      <c r="A4992" s="57">
        <v>42270.45513584491</v>
      </c>
      <c r="B4992" s="32" t="s">
        <v>22</v>
      </c>
      <c r="C4992" s="32" t="s">
        <v>78</v>
      </c>
      <c r="D4992" s="32" t="s">
        <v>77</v>
      </c>
      <c r="E4992" s="32" t="s">
        <v>9776</v>
      </c>
      <c r="F4992" s="32" t="s">
        <v>9777</v>
      </c>
      <c r="G4992" s="32" t="s">
        <v>2082</v>
      </c>
      <c r="H4992" s="32" t="s">
        <v>2083</v>
      </c>
      <c r="I4992" s="32" t="s">
        <v>2006</v>
      </c>
      <c r="J4992" s="35">
        <v>0</v>
      </c>
      <c r="K4992" s="35">
        <v>149.69</v>
      </c>
      <c r="L4992" s="35">
        <v>0</v>
      </c>
      <c r="M4992" s="35">
        <v>0</v>
      </c>
      <c r="N4992" s="32" t="s">
        <v>19</v>
      </c>
      <c r="O4992" s="32" t="s">
        <v>24</v>
      </c>
      <c r="P4992" s="32">
        <v>1</v>
      </c>
      <c r="Q4992" s="32"/>
    </row>
    <row r="4993" spans="1:17" x14ac:dyDescent="0.25">
      <c r="A4993" s="57">
        <v>42270.45513584491</v>
      </c>
      <c r="B4993" s="32" t="s">
        <v>22</v>
      </c>
      <c r="C4993" s="32" t="s">
        <v>78</v>
      </c>
      <c r="D4993" s="32" t="s">
        <v>77</v>
      </c>
      <c r="E4993" s="32" t="s">
        <v>9776</v>
      </c>
      <c r="F4993" s="32" t="s">
        <v>9777</v>
      </c>
      <c r="G4993" s="32" t="s">
        <v>29</v>
      </c>
      <c r="H4993" s="32" t="s">
        <v>30</v>
      </c>
      <c r="I4993" s="32" t="s">
        <v>2006</v>
      </c>
      <c r="J4993" s="35">
        <v>0</v>
      </c>
      <c r="K4993" s="35">
        <v>0</v>
      </c>
      <c r="L4993" s="35">
        <v>0</v>
      </c>
      <c r="M4993" s="35">
        <v>0.84</v>
      </c>
      <c r="N4993" s="32" t="s">
        <v>19</v>
      </c>
      <c r="O4993" s="32" t="s">
        <v>24</v>
      </c>
      <c r="P4993" s="32">
        <v>1</v>
      </c>
      <c r="Q4993" s="32"/>
    </row>
    <row r="4994" spans="1:17" x14ac:dyDescent="0.25">
      <c r="A4994" s="57">
        <v>42270.45642855324</v>
      </c>
      <c r="B4994" s="32" t="s">
        <v>22</v>
      </c>
      <c r="C4994" s="32" t="s">
        <v>9675</v>
      </c>
      <c r="D4994" s="32" t="s">
        <v>9676</v>
      </c>
      <c r="E4994" s="32" t="s">
        <v>9778</v>
      </c>
      <c r="F4994" s="32" t="s">
        <v>9779</v>
      </c>
      <c r="G4994" s="32" t="s">
        <v>25</v>
      </c>
      <c r="H4994" s="32" t="s">
        <v>26</v>
      </c>
      <c r="I4994" s="32" t="s">
        <v>2006</v>
      </c>
      <c r="J4994" s="35">
        <v>0</v>
      </c>
      <c r="K4994" s="35">
        <v>0</v>
      </c>
      <c r="L4994" s="35">
        <v>0</v>
      </c>
      <c r="M4994" s="35">
        <v>0</v>
      </c>
      <c r="N4994" s="32" t="s">
        <v>19</v>
      </c>
      <c r="O4994" s="32" t="s">
        <v>508</v>
      </c>
      <c r="P4994" s="32">
        <v>2.25</v>
      </c>
      <c r="Q4994" s="32"/>
    </row>
    <row r="4995" spans="1:17" x14ac:dyDescent="0.25">
      <c r="A4995" s="57">
        <v>42270.458696956019</v>
      </c>
      <c r="B4995" s="32" t="s">
        <v>22</v>
      </c>
      <c r="C4995" s="32" t="s">
        <v>9675</v>
      </c>
      <c r="D4995" s="32" t="s">
        <v>9676</v>
      </c>
      <c r="E4995" s="32" t="s">
        <v>9780</v>
      </c>
      <c r="F4995" s="32" t="s">
        <v>9781</v>
      </c>
      <c r="G4995" s="32" t="s">
        <v>25</v>
      </c>
      <c r="H4995" s="32" t="s">
        <v>26</v>
      </c>
      <c r="I4995" s="32" t="s">
        <v>2006</v>
      </c>
      <c r="J4995" s="35">
        <v>0</v>
      </c>
      <c r="K4995" s="35">
        <v>0</v>
      </c>
      <c r="L4995" s="35">
        <v>0</v>
      </c>
      <c r="M4995" s="35">
        <v>0</v>
      </c>
      <c r="N4995" s="32" t="s">
        <v>19</v>
      </c>
      <c r="O4995" s="32" t="s">
        <v>508</v>
      </c>
      <c r="P4995" s="32">
        <v>2.25</v>
      </c>
      <c r="Q4995" s="32"/>
    </row>
    <row r="4996" spans="1:17" x14ac:dyDescent="0.25">
      <c r="A4996" s="57">
        <v>42270.458696956019</v>
      </c>
      <c r="B4996" s="32" t="s">
        <v>22</v>
      </c>
      <c r="C4996" s="32" t="s">
        <v>9675</v>
      </c>
      <c r="D4996" s="32" t="s">
        <v>9676</v>
      </c>
      <c r="E4996" s="32" t="s">
        <v>9780</v>
      </c>
      <c r="F4996" s="32" t="s">
        <v>9781</v>
      </c>
      <c r="G4996" s="32" t="s">
        <v>29</v>
      </c>
      <c r="H4996" s="32" t="s">
        <v>30</v>
      </c>
      <c r="I4996" s="32" t="s">
        <v>2006</v>
      </c>
      <c r="J4996" s="35">
        <v>0</v>
      </c>
      <c r="K4996" s="35">
        <v>0</v>
      </c>
      <c r="L4996" s="35">
        <v>0</v>
      </c>
      <c r="M4996" s="35">
        <v>1</v>
      </c>
      <c r="N4996" s="32" t="s">
        <v>19</v>
      </c>
      <c r="O4996" s="32" t="s">
        <v>508</v>
      </c>
      <c r="P4996" s="32">
        <v>1</v>
      </c>
      <c r="Q4996" s="32"/>
    </row>
    <row r="4997" spans="1:17" x14ac:dyDescent="0.25">
      <c r="A4997" s="57">
        <v>42270.458696956019</v>
      </c>
      <c r="B4997" s="32" t="s">
        <v>22</v>
      </c>
      <c r="C4997" s="32" t="s">
        <v>9675</v>
      </c>
      <c r="D4997" s="32" t="s">
        <v>9676</v>
      </c>
      <c r="E4997" s="32" t="s">
        <v>9780</v>
      </c>
      <c r="F4997" s="32" t="s">
        <v>9781</v>
      </c>
      <c r="G4997" s="32" t="s">
        <v>29</v>
      </c>
      <c r="H4997" s="32" t="s">
        <v>30</v>
      </c>
      <c r="I4997" s="32" t="s">
        <v>2006</v>
      </c>
      <c r="J4997" s="35">
        <v>0</v>
      </c>
      <c r="K4997" s="35">
        <v>0</v>
      </c>
      <c r="L4997" s="35">
        <v>0</v>
      </c>
      <c r="M4997" s="35">
        <v>1</v>
      </c>
      <c r="N4997" s="32" t="s">
        <v>19</v>
      </c>
      <c r="O4997" s="32" t="s">
        <v>508</v>
      </c>
      <c r="P4997" s="32">
        <v>1</v>
      </c>
      <c r="Q4997" s="32"/>
    </row>
    <row r="4998" spans="1:17" x14ac:dyDescent="0.25">
      <c r="A4998" s="57">
        <v>42270.458696956019</v>
      </c>
      <c r="B4998" s="32" t="s">
        <v>22</v>
      </c>
      <c r="C4998" s="32" t="s">
        <v>9675</v>
      </c>
      <c r="D4998" s="32" t="s">
        <v>9676</v>
      </c>
      <c r="E4998" s="32" t="s">
        <v>9780</v>
      </c>
      <c r="F4998" s="32" t="s">
        <v>9781</v>
      </c>
      <c r="G4998" s="32" t="s">
        <v>29</v>
      </c>
      <c r="H4998" s="32" t="s">
        <v>30</v>
      </c>
      <c r="I4998" s="32" t="s">
        <v>2006</v>
      </c>
      <c r="J4998" s="35">
        <v>0</v>
      </c>
      <c r="K4998" s="35">
        <v>0</v>
      </c>
      <c r="L4998" s="35">
        <v>0</v>
      </c>
      <c r="M4998" s="35">
        <v>1</v>
      </c>
      <c r="N4998" s="32" t="s">
        <v>19</v>
      </c>
      <c r="O4998" s="32" t="s">
        <v>508</v>
      </c>
      <c r="P4998" s="32">
        <v>1</v>
      </c>
      <c r="Q4998" s="32"/>
    </row>
    <row r="4999" spans="1:17" x14ac:dyDescent="0.25">
      <c r="A4999" s="57">
        <v>42270.458696956019</v>
      </c>
      <c r="B4999" s="32" t="s">
        <v>22</v>
      </c>
      <c r="C4999" s="32" t="s">
        <v>9675</v>
      </c>
      <c r="D4999" s="32" t="s">
        <v>9676</v>
      </c>
      <c r="E4999" s="32" t="s">
        <v>9780</v>
      </c>
      <c r="F4999" s="32" t="s">
        <v>9781</v>
      </c>
      <c r="G4999" s="32" t="s">
        <v>1951</v>
      </c>
      <c r="H4999" s="32" t="s">
        <v>1952</v>
      </c>
      <c r="I4999" s="32" t="s">
        <v>2006</v>
      </c>
      <c r="J4999" s="35">
        <v>0</v>
      </c>
      <c r="K4999" s="35">
        <v>321.27999999999997</v>
      </c>
      <c r="L4999" s="35">
        <v>0</v>
      </c>
      <c r="M4999" s="35">
        <v>0</v>
      </c>
      <c r="N4999" s="32" t="s">
        <v>19</v>
      </c>
      <c r="O4999" s="32" t="s">
        <v>508</v>
      </c>
      <c r="P4999" s="32">
        <v>1</v>
      </c>
      <c r="Q4999" s="32"/>
    </row>
    <row r="5000" spans="1:17" x14ac:dyDescent="0.25">
      <c r="A5000" s="57">
        <v>42270.458696956019</v>
      </c>
      <c r="B5000" s="32" t="s">
        <v>22</v>
      </c>
      <c r="C5000" s="32" t="s">
        <v>9675</v>
      </c>
      <c r="D5000" s="32" t="s">
        <v>9676</v>
      </c>
      <c r="E5000" s="32" t="s">
        <v>9780</v>
      </c>
      <c r="F5000" s="32" t="s">
        <v>9781</v>
      </c>
      <c r="G5000" s="32" t="s">
        <v>35</v>
      </c>
      <c r="H5000" s="32" t="s">
        <v>38</v>
      </c>
      <c r="I5000" s="32" t="s">
        <v>2006</v>
      </c>
      <c r="J5000" s="35">
        <v>0</v>
      </c>
      <c r="K5000" s="35">
        <v>0</v>
      </c>
      <c r="L5000" s="35">
        <v>0</v>
      </c>
      <c r="M5000" s="35">
        <v>12.9</v>
      </c>
      <c r="N5000" s="32" t="s">
        <v>19</v>
      </c>
      <c r="O5000" s="32" t="s">
        <v>508</v>
      </c>
      <c r="P5000" s="32">
        <v>1</v>
      </c>
      <c r="Q5000" s="32"/>
    </row>
    <row r="5001" spans="1:17" x14ac:dyDescent="0.25">
      <c r="A5001" s="57">
        <v>42270.478556747687</v>
      </c>
      <c r="B5001" s="32" t="s">
        <v>22</v>
      </c>
      <c r="C5001" s="32" t="s">
        <v>9675</v>
      </c>
      <c r="D5001" s="32" t="s">
        <v>9676</v>
      </c>
      <c r="E5001" s="32" t="s">
        <v>9782</v>
      </c>
      <c r="F5001" s="32" t="s">
        <v>9783</v>
      </c>
      <c r="G5001" s="32" t="s">
        <v>25</v>
      </c>
      <c r="H5001" s="32" t="s">
        <v>26</v>
      </c>
      <c r="I5001" s="32" t="s">
        <v>2006</v>
      </c>
      <c r="J5001" s="35">
        <v>0</v>
      </c>
      <c r="K5001" s="35">
        <v>0</v>
      </c>
      <c r="L5001" s="35">
        <v>0</v>
      </c>
      <c r="M5001" s="35">
        <v>0</v>
      </c>
      <c r="N5001" s="32" t="s">
        <v>19</v>
      </c>
      <c r="O5001" s="32" t="s">
        <v>508</v>
      </c>
      <c r="P5001" s="32">
        <v>0.42</v>
      </c>
      <c r="Q5001" s="32"/>
    </row>
    <row r="5002" spans="1:17" x14ac:dyDescent="0.25">
      <c r="A5002" s="57">
        <v>42270.478556747687</v>
      </c>
      <c r="B5002" s="32" t="s">
        <v>22</v>
      </c>
      <c r="C5002" s="32" t="s">
        <v>9675</v>
      </c>
      <c r="D5002" s="32" t="s">
        <v>9676</v>
      </c>
      <c r="E5002" s="32" t="s">
        <v>9782</v>
      </c>
      <c r="F5002" s="32" t="s">
        <v>9783</v>
      </c>
      <c r="G5002" s="32" t="s">
        <v>7453</v>
      </c>
      <c r="H5002" s="32" t="s">
        <v>9784</v>
      </c>
      <c r="I5002" s="32" t="s">
        <v>2006</v>
      </c>
      <c r="J5002" s="35">
        <v>0</v>
      </c>
      <c r="K5002" s="35">
        <v>122.25</v>
      </c>
      <c r="L5002" s="35">
        <v>0</v>
      </c>
      <c r="M5002" s="35">
        <v>0</v>
      </c>
      <c r="N5002" s="32" t="s">
        <v>19</v>
      </c>
      <c r="O5002" s="32" t="s">
        <v>508</v>
      </c>
      <c r="P5002" s="32">
        <v>1</v>
      </c>
      <c r="Q5002" s="32"/>
    </row>
    <row r="5003" spans="1:17" x14ac:dyDescent="0.25">
      <c r="A5003" s="57">
        <v>42270.490022604165</v>
      </c>
      <c r="B5003" s="32" t="s">
        <v>22</v>
      </c>
      <c r="C5003" s="32" t="s">
        <v>9675</v>
      </c>
      <c r="D5003" s="32" t="s">
        <v>9676</v>
      </c>
      <c r="E5003" s="32" t="s">
        <v>9785</v>
      </c>
      <c r="F5003" s="32" t="s">
        <v>9786</v>
      </c>
      <c r="G5003" s="32" t="s">
        <v>25</v>
      </c>
      <c r="H5003" s="32" t="s">
        <v>26</v>
      </c>
      <c r="I5003" s="32" t="s">
        <v>2006</v>
      </c>
      <c r="J5003" s="35">
        <v>0</v>
      </c>
      <c r="K5003" s="35">
        <v>0</v>
      </c>
      <c r="L5003" s="35">
        <v>0</v>
      </c>
      <c r="M5003" s="35">
        <v>0</v>
      </c>
      <c r="N5003" s="32" t="s">
        <v>19</v>
      </c>
      <c r="O5003" s="32" t="s">
        <v>508</v>
      </c>
      <c r="P5003" s="32">
        <v>0.42</v>
      </c>
      <c r="Q5003" s="32"/>
    </row>
    <row r="5004" spans="1:17" x14ac:dyDescent="0.25">
      <c r="A5004" s="57">
        <v>42270.490022604165</v>
      </c>
      <c r="B5004" s="32" t="s">
        <v>22</v>
      </c>
      <c r="C5004" s="32" t="s">
        <v>9675</v>
      </c>
      <c r="D5004" s="32" t="s">
        <v>9676</v>
      </c>
      <c r="E5004" s="32" t="s">
        <v>9785</v>
      </c>
      <c r="F5004" s="32" t="s">
        <v>9786</v>
      </c>
      <c r="G5004" s="32" t="s">
        <v>2074</v>
      </c>
      <c r="H5004" s="32" t="s">
        <v>2075</v>
      </c>
      <c r="I5004" s="32" t="s">
        <v>2006</v>
      </c>
      <c r="J5004" s="35">
        <v>0</v>
      </c>
      <c r="K5004" s="35">
        <v>63.01</v>
      </c>
      <c r="L5004" s="35">
        <v>0</v>
      </c>
      <c r="M5004" s="35">
        <v>0</v>
      </c>
      <c r="N5004" s="32" t="s">
        <v>19</v>
      </c>
      <c r="O5004" s="32" t="s">
        <v>508</v>
      </c>
      <c r="P5004" s="32">
        <v>1</v>
      </c>
      <c r="Q5004" s="32"/>
    </row>
    <row r="5005" spans="1:17" x14ac:dyDescent="0.25">
      <c r="A5005" s="57">
        <v>42270.490022604165</v>
      </c>
      <c r="B5005" s="32" t="s">
        <v>22</v>
      </c>
      <c r="C5005" s="32" t="s">
        <v>9675</v>
      </c>
      <c r="D5005" s="32" t="s">
        <v>9676</v>
      </c>
      <c r="E5005" s="32" t="s">
        <v>9785</v>
      </c>
      <c r="F5005" s="32" t="s">
        <v>9786</v>
      </c>
      <c r="G5005" s="32" t="s">
        <v>35</v>
      </c>
      <c r="H5005" s="32" t="s">
        <v>38</v>
      </c>
      <c r="I5005" s="32" t="s">
        <v>2006</v>
      </c>
      <c r="J5005" s="35">
        <v>0</v>
      </c>
      <c r="K5005" s="35">
        <v>0</v>
      </c>
      <c r="L5005" s="35">
        <v>0</v>
      </c>
      <c r="M5005" s="35">
        <v>11.65</v>
      </c>
      <c r="N5005" s="32" t="s">
        <v>19</v>
      </c>
      <c r="O5005" s="32" t="s">
        <v>508</v>
      </c>
      <c r="P5005" s="32">
        <v>1</v>
      </c>
      <c r="Q5005" s="32"/>
    </row>
    <row r="5006" spans="1:17" x14ac:dyDescent="0.25">
      <c r="A5006" s="57">
        <v>42270.492595023148</v>
      </c>
      <c r="B5006" s="32" t="s">
        <v>22</v>
      </c>
      <c r="C5006" s="32" t="s">
        <v>9675</v>
      </c>
      <c r="D5006" s="32" t="s">
        <v>9676</v>
      </c>
      <c r="E5006" s="32" t="s">
        <v>9787</v>
      </c>
      <c r="F5006" s="32" t="s">
        <v>9788</v>
      </c>
      <c r="G5006" s="32" t="s">
        <v>25</v>
      </c>
      <c r="H5006" s="32" t="s">
        <v>26</v>
      </c>
      <c r="I5006" s="32" t="s">
        <v>2006</v>
      </c>
      <c r="J5006" s="35">
        <v>0</v>
      </c>
      <c r="K5006" s="35">
        <v>0</v>
      </c>
      <c r="L5006" s="35">
        <v>0</v>
      </c>
      <c r="M5006" s="35">
        <v>0</v>
      </c>
      <c r="N5006" s="32" t="s">
        <v>19</v>
      </c>
      <c r="O5006" s="32" t="s">
        <v>508</v>
      </c>
      <c r="P5006" s="32">
        <v>0.43</v>
      </c>
      <c r="Q5006" s="32"/>
    </row>
    <row r="5007" spans="1:17" x14ac:dyDescent="0.25">
      <c r="A5007" s="57">
        <v>42270.492595023148</v>
      </c>
      <c r="B5007" s="32" t="s">
        <v>22</v>
      </c>
      <c r="C5007" s="32" t="s">
        <v>9675</v>
      </c>
      <c r="D5007" s="32" t="s">
        <v>9676</v>
      </c>
      <c r="E5007" s="32" t="s">
        <v>9787</v>
      </c>
      <c r="F5007" s="32" t="s">
        <v>9788</v>
      </c>
      <c r="G5007" s="32" t="s">
        <v>759</v>
      </c>
      <c r="H5007" s="32" t="s">
        <v>758</v>
      </c>
      <c r="I5007" s="32" t="s">
        <v>2006</v>
      </c>
      <c r="J5007" s="35">
        <v>0</v>
      </c>
      <c r="K5007" s="35">
        <v>182.55</v>
      </c>
      <c r="L5007" s="35">
        <v>0</v>
      </c>
      <c r="M5007" s="35">
        <v>0</v>
      </c>
      <c r="N5007" s="32" t="s">
        <v>19</v>
      </c>
      <c r="O5007" s="32" t="s">
        <v>508</v>
      </c>
      <c r="P5007" s="32">
        <v>1</v>
      </c>
      <c r="Q5007" s="32"/>
    </row>
    <row r="5008" spans="1:17" x14ac:dyDescent="0.25">
      <c r="A5008" s="57">
        <v>42270.494516550927</v>
      </c>
      <c r="B5008" s="32" t="s">
        <v>22</v>
      </c>
      <c r="C5008" s="32" t="s">
        <v>7224</v>
      </c>
      <c r="D5008" s="32" t="s">
        <v>2198</v>
      </c>
      <c r="E5008" s="32" t="s">
        <v>9789</v>
      </c>
      <c r="F5008" s="32" t="s">
        <v>9790</v>
      </c>
      <c r="G5008" s="32" t="s">
        <v>25</v>
      </c>
      <c r="H5008" s="32" t="s">
        <v>26</v>
      </c>
      <c r="I5008" s="32" t="s">
        <v>2006</v>
      </c>
      <c r="J5008" s="35">
        <v>0</v>
      </c>
      <c r="K5008" s="35">
        <v>0</v>
      </c>
      <c r="L5008" s="35">
        <v>0</v>
      </c>
      <c r="M5008" s="35">
        <v>0</v>
      </c>
      <c r="N5008" s="32" t="s">
        <v>17</v>
      </c>
      <c r="O5008" s="32" t="s">
        <v>324</v>
      </c>
      <c r="P5008" s="32">
        <v>6</v>
      </c>
      <c r="Q5008" s="32"/>
    </row>
    <row r="5009" spans="1:17" x14ac:dyDescent="0.25">
      <c r="A5009" s="57">
        <v>42270.494516550927</v>
      </c>
      <c r="B5009" s="32" t="s">
        <v>22</v>
      </c>
      <c r="C5009" s="32" t="s">
        <v>7224</v>
      </c>
      <c r="D5009" s="32" t="s">
        <v>2198</v>
      </c>
      <c r="E5009" s="32" t="s">
        <v>9789</v>
      </c>
      <c r="F5009" s="32" t="s">
        <v>9790</v>
      </c>
      <c r="G5009" s="32" t="s">
        <v>380</v>
      </c>
      <c r="H5009" s="32" t="s">
        <v>379</v>
      </c>
      <c r="I5009" s="32" t="s">
        <v>2006</v>
      </c>
      <c r="J5009" s="35">
        <v>0</v>
      </c>
      <c r="K5009" s="35">
        <v>0</v>
      </c>
      <c r="L5009" s="35">
        <v>0</v>
      </c>
      <c r="M5009" s="35">
        <v>0.5</v>
      </c>
      <c r="N5009" s="32" t="s">
        <v>17</v>
      </c>
      <c r="O5009" s="32" t="s">
        <v>324</v>
      </c>
      <c r="P5009" s="32">
        <v>1</v>
      </c>
      <c r="Q5009" s="32"/>
    </row>
    <row r="5010" spans="1:17" x14ac:dyDescent="0.25">
      <c r="A5010" s="57">
        <v>42270.494516550927</v>
      </c>
      <c r="B5010" s="32" t="s">
        <v>22</v>
      </c>
      <c r="C5010" s="32" t="s">
        <v>7224</v>
      </c>
      <c r="D5010" s="32" t="s">
        <v>2198</v>
      </c>
      <c r="E5010" s="32" t="s">
        <v>9789</v>
      </c>
      <c r="F5010" s="32" t="s">
        <v>9790</v>
      </c>
      <c r="G5010" s="32" t="s">
        <v>380</v>
      </c>
      <c r="H5010" s="32" t="s">
        <v>379</v>
      </c>
      <c r="I5010" s="32" t="s">
        <v>2006</v>
      </c>
      <c r="J5010" s="35">
        <v>0</v>
      </c>
      <c r="K5010" s="35">
        <v>0</v>
      </c>
      <c r="L5010" s="35">
        <v>0</v>
      </c>
      <c r="M5010" s="35">
        <v>4</v>
      </c>
      <c r="N5010" s="32" t="s">
        <v>17</v>
      </c>
      <c r="O5010" s="32" t="s">
        <v>324</v>
      </c>
      <c r="P5010" s="32">
        <v>1</v>
      </c>
      <c r="Q5010" s="32"/>
    </row>
    <row r="5011" spans="1:17" x14ac:dyDescent="0.25">
      <c r="A5011" s="57">
        <v>42270.494516550927</v>
      </c>
      <c r="B5011" s="32" t="s">
        <v>22</v>
      </c>
      <c r="C5011" s="32" t="s">
        <v>7224</v>
      </c>
      <c r="D5011" s="32" t="s">
        <v>2198</v>
      </c>
      <c r="E5011" s="32" t="s">
        <v>9789</v>
      </c>
      <c r="F5011" s="32" t="s">
        <v>9790</v>
      </c>
      <c r="G5011" s="32" t="s">
        <v>29</v>
      </c>
      <c r="H5011" s="32" t="s">
        <v>30</v>
      </c>
      <c r="I5011" s="32" t="s">
        <v>2006</v>
      </c>
      <c r="J5011" s="35">
        <v>0</v>
      </c>
      <c r="K5011" s="35">
        <v>0</v>
      </c>
      <c r="L5011" s="35">
        <v>0</v>
      </c>
      <c r="M5011" s="35">
        <v>13.18</v>
      </c>
      <c r="N5011" s="32" t="s">
        <v>17</v>
      </c>
      <c r="O5011" s="32" t="s">
        <v>324</v>
      </c>
      <c r="P5011" s="32">
        <v>1</v>
      </c>
      <c r="Q5011" s="32"/>
    </row>
    <row r="5012" spans="1:17" x14ac:dyDescent="0.25">
      <c r="A5012" s="57">
        <v>42270.495840358795</v>
      </c>
      <c r="B5012" s="32" t="s">
        <v>22</v>
      </c>
      <c r="C5012" s="32" t="s">
        <v>5389</v>
      </c>
      <c r="D5012" s="32" t="s">
        <v>5390</v>
      </c>
      <c r="E5012" s="32" t="s">
        <v>9791</v>
      </c>
      <c r="F5012" s="32" t="s">
        <v>9792</v>
      </c>
      <c r="G5012" s="32" t="s">
        <v>25</v>
      </c>
      <c r="H5012" s="32" t="s">
        <v>26</v>
      </c>
      <c r="I5012" s="32" t="s">
        <v>2006</v>
      </c>
      <c r="J5012" s="35">
        <v>0</v>
      </c>
      <c r="K5012" s="35">
        <v>0</v>
      </c>
      <c r="L5012" s="35">
        <v>0</v>
      </c>
      <c r="M5012" s="35">
        <v>0</v>
      </c>
      <c r="N5012" s="32" t="s">
        <v>17</v>
      </c>
      <c r="O5012" s="32" t="s">
        <v>24</v>
      </c>
      <c r="P5012" s="32">
        <v>1.58</v>
      </c>
      <c r="Q5012" s="32"/>
    </row>
    <row r="5013" spans="1:17" x14ac:dyDescent="0.25">
      <c r="A5013" s="57">
        <v>42270.495840358795</v>
      </c>
      <c r="B5013" s="32" t="s">
        <v>22</v>
      </c>
      <c r="C5013" s="32" t="s">
        <v>5389</v>
      </c>
      <c r="D5013" s="32" t="s">
        <v>5390</v>
      </c>
      <c r="E5013" s="32" t="s">
        <v>9791</v>
      </c>
      <c r="F5013" s="32" t="s">
        <v>9792</v>
      </c>
      <c r="G5013" s="32" t="s">
        <v>29</v>
      </c>
      <c r="H5013" s="32" t="s">
        <v>30</v>
      </c>
      <c r="I5013" s="32" t="s">
        <v>2006</v>
      </c>
      <c r="J5013" s="35">
        <v>0</v>
      </c>
      <c r="K5013" s="35">
        <v>0</v>
      </c>
      <c r="L5013" s="35">
        <v>0</v>
      </c>
      <c r="M5013" s="35">
        <v>21.4</v>
      </c>
      <c r="N5013" s="32" t="s">
        <v>17</v>
      </c>
      <c r="O5013" s="32" t="s">
        <v>24</v>
      </c>
      <c r="P5013" s="32">
        <v>1</v>
      </c>
      <c r="Q5013" s="32"/>
    </row>
    <row r="5014" spans="1:17" x14ac:dyDescent="0.25">
      <c r="A5014" s="57">
        <v>42270.495840358795</v>
      </c>
      <c r="B5014" s="32" t="s">
        <v>22</v>
      </c>
      <c r="C5014" s="32" t="s">
        <v>5389</v>
      </c>
      <c r="D5014" s="32" t="s">
        <v>5390</v>
      </c>
      <c r="E5014" s="32" t="s">
        <v>9791</v>
      </c>
      <c r="F5014" s="32" t="s">
        <v>9792</v>
      </c>
      <c r="G5014" s="32" t="s">
        <v>29</v>
      </c>
      <c r="H5014" s="32" t="s">
        <v>30</v>
      </c>
      <c r="I5014" s="32" t="s">
        <v>2006</v>
      </c>
      <c r="J5014" s="35">
        <v>0</v>
      </c>
      <c r="K5014" s="35">
        <v>0</v>
      </c>
      <c r="L5014" s="35">
        <v>0</v>
      </c>
      <c r="M5014" s="35">
        <v>12.84</v>
      </c>
      <c r="N5014" s="32" t="s">
        <v>17</v>
      </c>
      <c r="O5014" s="32" t="s">
        <v>24</v>
      </c>
      <c r="P5014" s="32">
        <v>1</v>
      </c>
      <c r="Q5014" s="32"/>
    </row>
    <row r="5015" spans="1:17" x14ac:dyDescent="0.25">
      <c r="A5015" s="57">
        <v>42270.495840358795</v>
      </c>
      <c r="B5015" s="32" t="s">
        <v>22</v>
      </c>
      <c r="C5015" s="32" t="s">
        <v>5389</v>
      </c>
      <c r="D5015" s="32" t="s">
        <v>5390</v>
      </c>
      <c r="E5015" s="32" t="s">
        <v>9791</v>
      </c>
      <c r="F5015" s="32" t="s">
        <v>9792</v>
      </c>
      <c r="G5015" s="32" t="s">
        <v>25</v>
      </c>
      <c r="H5015" s="32" t="s">
        <v>26</v>
      </c>
      <c r="I5015" s="32" t="s">
        <v>2006</v>
      </c>
      <c r="J5015" s="35">
        <v>0</v>
      </c>
      <c r="K5015" s="35">
        <v>0</v>
      </c>
      <c r="L5015" s="35">
        <v>0</v>
      </c>
      <c r="M5015" s="35">
        <v>0</v>
      </c>
      <c r="N5015" s="32" t="s">
        <v>17</v>
      </c>
      <c r="O5015" s="32" t="s">
        <v>24</v>
      </c>
      <c r="P5015" s="32">
        <v>2.5</v>
      </c>
      <c r="Q5015" s="32"/>
    </row>
    <row r="5016" spans="1:17" x14ac:dyDescent="0.25">
      <c r="A5016" s="57">
        <v>42270.495840358795</v>
      </c>
      <c r="B5016" s="32" t="s">
        <v>22</v>
      </c>
      <c r="C5016" s="32" t="s">
        <v>5389</v>
      </c>
      <c r="D5016" s="32" t="s">
        <v>5390</v>
      </c>
      <c r="E5016" s="32" t="s">
        <v>9791</v>
      </c>
      <c r="F5016" s="32" t="s">
        <v>9792</v>
      </c>
      <c r="G5016" s="32" t="s">
        <v>2039</v>
      </c>
      <c r="H5016" s="32" t="s">
        <v>2040</v>
      </c>
      <c r="I5016" s="32" t="s">
        <v>2006</v>
      </c>
      <c r="J5016" s="35">
        <v>0</v>
      </c>
      <c r="K5016" s="35">
        <v>150</v>
      </c>
      <c r="L5016" s="35">
        <v>0</v>
      </c>
      <c r="M5016" s="35">
        <v>0</v>
      </c>
      <c r="N5016" s="32" t="s">
        <v>17</v>
      </c>
      <c r="O5016" s="32" t="s">
        <v>24</v>
      </c>
      <c r="P5016" s="32">
        <v>1</v>
      </c>
      <c r="Q5016" s="32"/>
    </row>
    <row r="5017" spans="1:17" x14ac:dyDescent="0.25">
      <c r="A5017" s="57">
        <v>42270.573654861109</v>
      </c>
      <c r="B5017" s="32" t="s">
        <v>22</v>
      </c>
      <c r="C5017" s="32" t="s">
        <v>9793</v>
      </c>
      <c r="D5017" s="32" t="s">
        <v>9794</v>
      </c>
      <c r="E5017" s="32" t="s">
        <v>9795</v>
      </c>
      <c r="F5017" s="32" t="s">
        <v>9796</v>
      </c>
      <c r="G5017" s="32" t="s">
        <v>25</v>
      </c>
      <c r="H5017" s="32" t="s">
        <v>26</v>
      </c>
      <c r="I5017" s="32" t="s">
        <v>2006</v>
      </c>
      <c r="J5017" s="35">
        <v>0</v>
      </c>
      <c r="K5017" s="35">
        <v>0</v>
      </c>
      <c r="L5017" s="35">
        <v>0</v>
      </c>
      <c r="M5017" s="35">
        <v>0</v>
      </c>
      <c r="N5017" s="32" t="s">
        <v>19</v>
      </c>
      <c r="O5017" s="32" t="s">
        <v>27</v>
      </c>
      <c r="P5017" s="32">
        <v>1</v>
      </c>
      <c r="Q5017" s="32"/>
    </row>
    <row r="5018" spans="1:17" x14ac:dyDescent="0.25">
      <c r="A5018" s="57">
        <v>42270.573654861109</v>
      </c>
      <c r="B5018" s="32" t="s">
        <v>22</v>
      </c>
      <c r="C5018" s="32" t="s">
        <v>9793</v>
      </c>
      <c r="D5018" s="32" t="s">
        <v>9794</v>
      </c>
      <c r="E5018" s="32" t="s">
        <v>9795</v>
      </c>
      <c r="F5018" s="32" t="s">
        <v>9796</v>
      </c>
      <c r="G5018" s="32" t="s">
        <v>29</v>
      </c>
      <c r="H5018" s="32" t="s">
        <v>30</v>
      </c>
      <c r="I5018" s="32" t="s">
        <v>2006</v>
      </c>
      <c r="J5018" s="35">
        <v>0</v>
      </c>
      <c r="K5018" s="35">
        <v>0</v>
      </c>
      <c r="L5018" s="35">
        <v>0</v>
      </c>
      <c r="M5018" s="35">
        <v>1.66</v>
      </c>
      <c r="N5018" s="32" t="s">
        <v>19</v>
      </c>
      <c r="O5018" s="32" t="s">
        <v>27</v>
      </c>
      <c r="P5018" s="32">
        <v>1</v>
      </c>
      <c r="Q5018" s="32"/>
    </row>
    <row r="5019" spans="1:17" x14ac:dyDescent="0.25">
      <c r="A5019" s="57">
        <v>42270.573654861109</v>
      </c>
      <c r="B5019" s="32" t="s">
        <v>22</v>
      </c>
      <c r="C5019" s="32" t="s">
        <v>9793</v>
      </c>
      <c r="D5019" s="32" t="s">
        <v>9794</v>
      </c>
      <c r="E5019" s="32" t="s">
        <v>9795</v>
      </c>
      <c r="F5019" s="32" t="s">
        <v>9796</v>
      </c>
      <c r="G5019" s="32" t="s">
        <v>25</v>
      </c>
      <c r="H5019" s="32" t="s">
        <v>26</v>
      </c>
      <c r="I5019" s="32" t="s">
        <v>2006</v>
      </c>
      <c r="J5019" s="35">
        <v>0</v>
      </c>
      <c r="K5019" s="35">
        <v>0</v>
      </c>
      <c r="L5019" s="35">
        <v>0</v>
      </c>
      <c r="M5019" s="35">
        <v>0</v>
      </c>
      <c r="N5019" s="32" t="s">
        <v>19</v>
      </c>
      <c r="O5019" s="32" t="s">
        <v>27</v>
      </c>
      <c r="P5019" s="32">
        <v>0.5</v>
      </c>
      <c r="Q5019" s="32"/>
    </row>
    <row r="5020" spans="1:17" x14ac:dyDescent="0.25">
      <c r="A5020" s="57">
        <v>42270.573654861109</v>
      </c>
      <c r="B5020" s="32" t="s">
        <v>22</v>
      </c>
      <c r="C5020" s="32" t="s">
        <v>9793</v>
      </c>
      <c r="D5020" s="32" t="s">
        <v>9794</v>
      </c>
      <c r="E5020" s="32" t="s">
        <v>9795</v>
      </c>
      <c r="F5020" s="32" t="s">
        <v>9796</v>
      </c>
      <c r="G5020" s="32" t="s">
        <v>29</v>
      </c>
      <c r="H5020" s="32" t="s">
        <v>30</v>
      </c>
      <c r="I5020" s="32" t="s">
        <v>2006</v>
      </c>
      <c r="J5020" s="35">
        <v>0</v>
      </c>
      <c r="K5020" s="35">
        <v>0</v>
      </c>
      <c r="L5020" s="35">
        <v>0</v>
      </c>
      <c r="M5020" s="35">
        <v>4.7</v>
      </c>
      <c r="N5020" s="32" t="s">
        <v>19</v>
      </c>
      <c r="O5020" s="32" t="s">
        <v>27</v>
      </c>
      <c r="P5020" s="32">
        <v>1</v>
      </c>
      <c r="Q5020" s="32"/>
    </row>
    <row r="5021" spans="1:17" x14ac:dyDescent="0.25">
      <c r="A5021" s="57">
        <v>42270.575037268522</v>
      </c>
      <c r="B5021" s="32" t="s">
        <v>22</v>
      </c>
      <c r="C5021" s="32" t="s">
        <v>2473</v>
      </c>
      <c r="D5021" s="32" t="s">
        <v>2474</v>
      </c>
      <c r="E5021" s="32" t="s">
        <v>9797</v>
      </c>
      <c r="F5021" s="32" t="s">
        <v>9798</v>
      </c>
      <c r="G5021" s="32" t="s">
        <v>25</v>
      </c>
      <c r="H5021" s="32" t="s">
        <v>26</v>
      </c>
      <c r="I5021" s="32" t="s">
        <v>2006</v>
      </c>
      <c r="J5021" s="35">
        <v>0</v>
      </c>
      <c r="K5021" s="35">
        <v>0</v>
      </c>
      <c r="L5021" s="35">
        <v>0</v>
      </c>
      <c r="M5021" s="35">
        <v>0</v>
      </c>
      <c r="N5021" s="32" t="s">
        <v>19</v>
      </c>
      <c r="O5021" s="32" t="s">
        <v>24</v>
      </c>
      <c r="P5021" s="32">
        <v>1</v>
      </c>
      <c r="Q5021" s="32"/>
    </row>
    <row r="5022" spans="1:17" x14ac:dyDescent="0.25">
      <c r="A5022" s="57">
        <v>42270.575037268522</v>
      </c>
      <c r="B5022" s="32" t="s">
        <v>22</v>
      </c>
      <c r="C5022" s="32" t="s">
        <v>2473</v>
      </c>
      <c r="D5022" s="32" t="s">
        <v>2474</v>
      </c>
      <c r="E5022" s="32" t="s">
        <v>9797</v>
      </c>
      <c r="F5022" s="32" t="s">
        <v>9798</v>
      </c>
      <c r="G5022" s="32" t="s">
        <v>805</v>
      </c>
      <c r="H5022" s="32" t="s">
        <v>804</v>
      </c>
      <c r="I5022" s="32" t="s">
        <v>2006</v>
      </c>
      <c r="J5022" s="35">
        <v>0</v>
      </c>
      <c r="K5022" s="35">
        <v>116.93</v>
      </c>
      <c r="L5022" s="35">
        <v>0</v>
      </c>
      <c r="M5022" s="35">
        <v>0</v>
      </c>
      <c r="N5022" s="32" t="s">
        <v>19</v>
      </c>
      <c r="O5022" s="32" t="s">
        <v>24</v>
      </c>
      <c r="P5022" s="32">
        <v>1</v>
      </c>
      <c r="Q5022" s="32"/>
    </row>
    <row r="5023" spans="1:17" x14ac:dyDescent="0.25">
      <c r="A5023" s="57">
        <v>42270.576763657409</v>
      </c>
      <c r="B5023" s="32" t="s">
        <v>22</v>
      </c>
      <c r="C5023" s="32" t="s">
        <v>5384</v>
      </c>
      <c r="D5023" s="32" t="s">
        <v>5383</v>
      </c>
      <c r="E5023" s="32" t="s">
        <v>9799</v>
      </c>
      <c r="F5023" s="32" t="s">
        <v>9800</v>
      </c>
      <c r="G5023" s="32" t="s">
        <v>25</v>
      </c>
      <c r="H5023" s="32" t="s">
        <v>26</v>
      </c>
      <c r="I5023" s="32" t="s">
        <v>2006</v>
      </c>
      <c r="J5023" s="35">
        <v>0</v>
      </c>
      <c r="K5023" s="35">
        <v>0</v>
      </c>
      <c r="L5023" s="35">
        <v>0</v>
      </c>
      <c r="M5023" s="35">
        <v>0</v>
      </c>
      <c r="N5023" s="32" t="s">
        <v>19</v>
      </c>
      <c r="O5023" s="32" t="s">
        <v>24</v>
      </c>
      <c r="P5023" s="32">
        <v>2.5</v>
      </c>
      <c r="Q5023" s="32"/>
    </row>
    <row r="5024" spans="1:17" x14ac:dyDescent="0.25">
      <c r="A5024" s="57">
        <v>42270.576763657409</v>
      </c>
      <c r="B5024" s="32" t="s">
        <v>22</v>
      </c>
      <c r="C5024" s="32" t="s">
        <v>5384</v>
      </c>
      <c r="D5024" s="32" t="s">
        <v>5383</v>
      </c>
      <c r="E5024" s="32" t="s">
        <v>9799</v>
      </c>
      <c r="F5024" s="32" t="s">
        <v>9800</v>
      </c>
      <c r="G5024" s="32" t="s">
        <v>380</v>
      </c>
      <c r="H5024" s="32" t="s">
        <v>379</v>
      </c>
      <c r="I5024" s="32" t="s">
        <v>2006</v>
      </c>
      <c r="J5024" s="35">
        <v>0</v>
      </c>
      <c r="K5024" s="35">
        <v>0</v>
      </c>
      <c r="L5024" s="35">
        <v>0</v>
      </c>
      <c r="M5024" s="35">
        <v>6.61</v>
      </c>
      <c r="N5024" s="32" t="s">
        <v>19</v>
      </c>
      <c r="O5024" s="32" t="s">
        <v>24</v>
      </c>
      <c r="P5024" s="32">
        <v>1</v>
      </c>
      <c r="Q5024" s="32"/>
    </row>
    <row r="5025" spans="1:17" x14ac:dyDescent="0.25">
      <c r="A5025" s="57">
        <v>42270.576763657409</v>
      </c>
      <c r="B5025" s="32" t="s">
        <v>22</v>
      </c>
      <c r="C5025" s="32" t="s">
        <v>5384</v>
      </c>
      <c r="D5025" s="32" t="s">
        <v>5383</v>
      </c>
      <c r="E5025" s="32" t="s">
        <v>9799</v>
      </c>
      <c r="F5025" s="32" t="s">
        <v>9800</v>
      </c>
      <c r="G5025" s="32" t="s">
        <v>380</v>
      </c>
      <c r="H5025" s="32" t="s">
        <v>379</v>
      </c>
      <c r="I5025" s="32" t="s">
        <v>2006</v>
      </c>
      <c r="J5025" s="35">
        <v>0</v>
      </c>
      <c r="K5025" s="35">
        <v>0</v>
      </c>
      <c r="L5025" s="35">
        <v>0</v>
      </c>
      <c r="M5025" s="35">
        <v>2.5</v>
      </c>
      <c r="N5025" s="32" t="s">
        <v>19</v>
      </c>
      <c r="O5025" s="32" t="s">
        <v>24</v>
      </c>
      <c r="P5025" s="32">
        <v>1</v>
      </c>
      <c r="Q5025" s="32"/>
    </row>
    <row r="5026" spans="1:17" x14ac:dyDescent="0.25">
      <c r="A5026" s="57">
        <v>42270.576763657409</v>
      </c>
      <c r="B5026" s="32" t="s">
        <v>22</v>
      </c>
      <c r="C5026" s="32" t="s">
        <v>5384</v>
      </c>
      <c r="D5026" s="32" t="s">
        <v>5383</v>
      </c>
      <c r="E5026" s="32" t="s">
        <v>9799</v>
      </c>
      <c r="F5026" s="32" t="s">
        <v>9800</v>
      </c>
      <c r="G5026" s="32" t="s">
        <v>380</v>
      </c>
      <c r="H5026" s="32" t="s">
        <v>379</v>
      </c>
      <c r="I5026" s="32" t="s">
        <v>2006</v>
      </c>
      <c r="J5026" s="35">
        <v>0</v>
      </c>
      <c r="K5026" s="35">
        <v>0</v>
      </c>
      <c r="L5026" s="35">
        <v>0</v>
      </c>
      <c r="M5026" s="35">
        <v>2</v>
      </c>
      <c r="N5026" s="32" t="s">
        <v>19</v>
      </c>
      <c r="O5026" s="32" t="s">
        <v>24</v>
      </c>
      <c r="P5026" s="32">
        <v>1</v>
      </c>
      <c r="Q5026" s="32"/>
    </row>
    <row r="5027" spans="1:17" x14ac:dyDescent="0.25">
      <c r="A5027" s="57">
        <v>42270.578254247688</v>
      </c>
      <c r="B5027" s="32" t="s">
        <v>22</v>
      </c>
      <c r="C5027" s="32" t="s">
        <v>4960</v>
      </c>
      <c r="D5027" s="32" t="s">
        <v>4961</v>
      </c>
      <c r="E5027" s="32" t="s">
        <v>9801</v>
      </c>
      <c r="F5027" s="32" t="s">
        <v>9802</v>
      </c>
      <c r="G5027" s="32" t="s">
        <v>25</v>
      </c>
      <c r="H5027" s="32" t="s">
        <v>26</v>
      </c>
      <c r="I5027" s="32" t="s">
        <v>2006</v>
      </c>
      <c r="J5027" s="35">
        <v>0</v>
      </c>
      <c r="K5027" s="35">
        <v>0</v>
      </c>
      <c r="L5027" s="35">
        <v>0</v>
      </c>
      <c r="M5027" s="35">
        <v>0</v>
      </c>
      <c r="N5027" s="32" t="s">
        <v>19</v>
      </c>
      <c r="O5027" s="32" t="s">
        <v>27</v>
      </c>
      <c r="P5027" s="32">
        <v>2</v>
      </c>
      <c r="Q5027" s="32"/>
    </row>
    <row r="5028" spans="1:17" x14ac:dyDescent="0.25">
      <c r="A5028" s="57">
        <v>42270.578254247688</v>
      </c>
      <c r="B5028" s="32" t="s">
        <v>22</v>
      </c>
      <c r="C5028" s="32" t="s">
        <v>4960</v>
      </c>
      <c r="D5028" s="32" t="s">
        <v>4961</v>
      </c>
      <c r="E5028" s="32" t="s">
        <v>9801</v>
      </c>
      <c r="F5028" s="32" t="s">
        <v>9802</v>
      </c>
      <c r="G5028" s="32" t="s">
        <v>33</v>
      </c>
      <c r="H5028" s="32" t="s">
        <v>34</v>
      </c>
      <c r="I5028" s="32" t="s">
        <v>2006</v>
      </c>
      <c r="J5028" s="35">
        <v>0</v>
      </c>
      <c r="K5028" s="35">
        <v>0</v>
      </c>
      <c r="L5028" s="35">
        <v>0</v>
      </c>
      <c r="M5028" s="35">
        <v>3</v>
      </c>
      <c r="N5028" s="32" t="s">
        <v>19</v>
      </c>
      <c r="O5028" s="32" t="s">
        <v>27</v>
      </c>
      <c r="P5028" s="32">
        <v>1</v>
      </c>
      <c r="Q5028" s="32"/>
    </row>
    <row r="5029" spans="1:17" x14ac:dyDescent="0.25">
      <c r="A5029" s="57">
        <v>42270.580365821763</v>
      </c>
      <c r="B5029" s="32" t="s">
        <v>22</v>
      </c>
      <c r="C5029" s="32" t="s">
        <v>4638</v>
      </c>
      <c r="D5029" s="32" t="s">
        <v>4639</v>
      </c>
      <c r="E5029" s="32" t="s">
        <v>9803</v>
      </c>
      <c r="F5029" s="32" t="s">
        <v>9804</v>
      </c>
      <c r="G5029" s="32" t="s">
        <v>25</v>
      </c>
      <c r="H5029" s="32" t="s">
        <v>26</v>
      </c>
      <c r="I5029" s="32" t="s">
        <v>2006</v>
      </c>
      <c r="J5029" s="35">
        <v>0</v>
      </c>
      <c r="K5029" s="35">
        <v>0</v>
      </c>
      <c r="L5029" s="35">
        <v>0</v>
      </c>
      <c r="M5029" s="35">
        <v>0</v>
      </c>
      <c r="N5029" s="32" t="s">
        <v>19</v>
      </c>
      <c r="O5029" s="32" t="s">
        <v>24</v>
      </c>
      <c r="P5029" s="32">
        <v>0.57999999999999996</v>
      </c>
      <c r="Q5029" s="32"/>
    </row>
    <row r="5030" spans="1:17" x14ac:dyDescent="0.25">
      <c r="A5030" s="57">
        <v>42270.580365821763</v>
      </c>
      <c r="B5030" s="32" t="s">
        <v>22</v>
      </c>
      <c r="C5030" s="32" t="s">
        <v>4638</v>
      </c>
      <c r="D5030" s="32" t="s">
        <v>4639</v>
      </c>
      <c r="E5030" s="32" t="s">
        <v>9803</v>
      </c>
      <c r="F5030" s="32" t="s">
        <v>9804</v>
      </c>
      <c r="G5030" s="32" t="s">
        <v>4622</v>
      </c>
      <c r="H5030" s="32" t="s">
        <v>4623</v>
      </c>
      <c r="I5030" s="32" t="s">
        <v>2006</v>
      </c>
      <c r="J5030" s="35">
        <v>0</v>
      </c>
      <c r="K5030" s="35">
        <v>398</v>
      </c>
      <c r="L5030" s="35">
        <v>0</v>
      </c>
      <c r="M5030" s="35">
        <v>0</v>
      </c>
      <c r="N5030" s="32" t="s">
        <v>19</v>
      </c>
      <c r="O5030" s="32" t="s">
        <v>24</v>
      </c>
      <c r="P5030" s="32">
        <v>1</v>
      </c>
      <c r="Q5030" s="32"/>
    </row>
    <row r="5031" spans="1:17" x14ac:dyDescent="0.25">
      <c r="A5031" s="57">
        <v>42270.581527430557</v>
      </c>
      <c r="B5031" s="32" t="s">
        <v>22</v>
      </c>
      <c r="C5031" s="32" t="s">
        <v>4429</v>
      </c>
      <c r="D5031" s="32" t="s">
        <v>4430</v>
      </c>
      <c r="E5031" s="32" t="s">
        <v>9805</v>
      </c>
      <c r="F5031" s="32" t="s">
        <v>9806</v>
      </c>
      <c r="G5031" s="32" t="s">
        <v>25</v>
      </c>
      <c r="H5031" s="32" t="s">
        <v>26</v>
      </c>
      <c r="I5031" s="32" t="s">
        <v>2006</v>
      </c>
      <c r="J5031" s="35">
        <v>0</v>
      </c>
      <c r="K5031" s="35">
        <v>0</v>
      </c>
      <c r="L5031" s="35">
        <v>0</v>
      </c>
      <c r="M5031" s="35">
        <v>0</v>
      </c>
      <c r="N5031" s="32" t="s">
        <v>19</v>
      </c>
      <c r="O5031" s="32" t="s">
        <v>24</v>
      </c>
      <c r="P5031" s="32">
        <v>4</v>
      </c>
      <c r="Q5031" s="32"/>
    </row>
    <row r="5032" spans="1:17" x14ac:dyDescent="0.25">
      <c r="A5032" s="57">
        <v>42270.581527430557</v>
      </c>
      <c r="B5032" s="32" t="s">
        <v>22</v>
      </c>
      <c r="C5032" s="32" t="s">
        <v>4429</v>
      </c>
      <c r="D5032" s="32" t="s">
        <v>4430</v>
      </c>
      <c r="E5032" s="32" t="s">
        <v>9805</v>
      </c>
      <c r="F5032" s="32" t="s">
        <v>9806</v>
      </c>
      <c r="G5032" s="32" t="s">
        <v>29</v>
      </c>
      <c r="H5032" s="32" t="s">
        <v>30</v>
      </c>
      <c r="I5032" s="32" t="s">
        <v>2006</v>
      </c>
      <c r="J5032" s="35">
        <v>0</v>
      </c>
      <c r="K5032" s="35">
        <v>0</v>
      </c>
      <c r="L5032" s="35">
        <v>0</v>
      </c>
      <c r="M5032" s="35">
        <v>15.24</v>
      </c>
      <c r="N5032" s="32" t="s">
        <v>19</v>
      </c>
      <c r="O5032" s="32" t="s">
        <v>24</v>
      </c>
      <c r="P5032" s="32">
        <v>1</v>
      </c>
      <c r="Q5032" s="32"/>
    </row>
    <row r="5033" spans="1:17" x14ac:dyDescent="0.25">
      <c r="A5033" s="57">
        <v>42270.581527430557</v>
      </c>
      <c r="B5033" s="32" t="s">
        <v>22</v>
      </c>
      <c r="C5033" s="32" t="s">
        <v>4429</v>
      </c>
      <c r="D5033" s="32" t="s">
        <v>4430</v>
      </c>
      <c r="E5033" s="32" t="s">
        <v>9805</v>
      </c>
      <c r="F5033" s="32" t="s">
        <v>9806</v>
      </c>
      <c r="G5033" s="32" t="s">
        <v>35</v>
      </c>
      <c r="H5033" s="32" t="s">
        <v>38</v>
      </c>
      <c r="I5033" s="32" t="s">
        <v>2006</v>
      </c>
      <c r="J5033" s="35">
        <v>0</v>
      </c>
      <c r="K5033" s="35">
        <v>0</v>
      </c>
      <c r="L5033" s="35">
        <v>0</v>
      </c>
      <c r="M5033" s="35">
        <v>11.75</v>
      </c>
      <c r="N5033" s="32" t="s">
        <v>19</v>
      </c>
      <c r="O5033" s="32" t="s">
        <v>24</v>
      </c>
      <c r="P5033" s="32">
        <v>1</v>
      </c>
      <c r="Q5033" s="32"/>
    </row>
    <row r="5034" spans="1:17" x14ac:dyDescent="0.25">
      <c r="A5034" s="57">
        <v>42270.581527430557</v>
      </c>
      <c r="B5034" s="32" t="s">
        <v>22</v>
      </c>
      <c r="C5034" s="32" t="s">
        <v>4429</v>
      </c>
      <c r="D5034" s="32" t="s">
        <v>4430</v>
      </c>
      <c r="E5034" s="32" t="s">
        <v>9805</v>
      </c>
      <c r="F5034" s="32" t="s">
        <v>9806</v>
      </c>
      <c r="G5034" s="32" t="s">
        <v>9807</v>
      </c>
      <c r="H5034" s="32" t="s">
        <v>9808</v>
      </c>
      <c r="I5034" s="32" t="s">
        <v>2006</v>
      </c>
      <c r="J5034" s="35">
        <v>0</v>
      </c>
      <c r="K5034" s="35">
        <v>59</v>
      </c>
      <c r="L5034" s="35">
        <v>0</v>
      </c>
      <c r="M5034" s="35">
        <v>0</v>
      </c>
      <c r="N5034" s="32" t="s">
        <v>19</v>
      </c>
      <c r="O5034" s="32" t="s">
        <v>24</v>
      </c>
      <c r="P5034" s="32">
        <v>1</v>
      </c>
      <c r="Q5034" s="32"/>
    </row>
    <row r="5035" spans="1:17" x14ac:dyDescent="0.25">
      <c r="A5035" s="57">
        <v>42270.584759178244</v>
      </c>
      <c r="B5035" s="32"/>
      <c r="C5035" s="32" t="s">
        <v>2475</v>
      </c>
      <c r="D5035" s="32" t="s">
        <v>334</v>
      </c>
      <c r="E5035" s="32" t="s">
        <v>9809</v>
      </c>
      <c r="F5035" s="32" t="s">
        <v>9810</v>
      </c>
      <c r="G5035" s="32" t="s">
        <v>58</v>
      </c>
      <c r="H5035" s="32" t="s">
        <v>59</v>
      </c>
      <c r="I5035" s="32" t="s">
        <v>2006</v>
      </c>
      <c r="J5035" s="35">
        <v>0</v>
      </c>
      <c r="K5035" s="35">
        <v>0</v>
      </c>
      <c r="L5035" s="35">
        <v>0</v>
      </c>
      <c r="M5035" s="35">
        <v>0</v>
      </c>
      <c r="N5035" s="32" t="s">
        <v>19</v>
      </c>
      <c r="O5035" s="32" t="s">
        <v>322</v>
      </c>
      <c r="P5035" s="32">
        <v>0</v>
      </c>
      <c r="Q5035" s="32"/>
    </row>
    <row r="5036" spans="1:17" x14ac:dyDescent="0.25">
      <c r="A5036" s="57">
        <v>42270.584759178244</v>
      </c>
      <c r="B5036" s="32"/>
      <c r="C5036" s="32" t="s">
        <v>2475</v>
      </c>
      <c r="D5036" s="32" t="s">
        <v>334</v>
      </c>
      <c r="E5036" s="32" t="s">
        <v>9809</v>
      </c>
      <c r="F5036" s="32" t="s">
        <v>9810</v>
      </c>
      <c r="G5036" s="32" t="s">
        <v>2086</v>
      </c>
      <c r="H5036" s="32" t="s">
        <v>2087</v>
      </c>
      <c r="I5036" s="32" t="s">
        <v>2006</v>
      </c>
      <c r="J5036" s="35">
        <v>0</v>
      </c>
      <c r="K5036" s="35">
        <v>0</v>
      </c>
      <c r="L5036" s="35">
        <v>0</v>
      </c>
      <c r="M5036" s="35">
        <v>0</v>
      </c>
      <c r="N5036" s="32" t="s">
        <v>19</v>
      </c>
      <c r="O5036" s="32" t="s">
        <v>322</v>
      </c>
      <c r="P5036" s="32">
        <v>8.9999999999999993E-3</v>
      </c>
      <c r="Q5036" s="32"/>
    </row>
    <row r="5037" spans="1:17" x14ac:dyDescent="0.25">
      <c r="A5037" s="57">
        <v>42270.584847835649</v>
      </c>
      <c r="B5037" s="32" t="s">
        <v>22</v>
      </c>
      <c r="C5037" s="32" t="s">
        <v>78</v>
      </c>
      <c r="D5037" s="32" t="s">
        <v>77</v>
      </c>
      <c r="E5037" s="32" t="s">
        <v>9811</v>
      </c>
      <c r="F5037" s="32" t="s">
        <v>9812</v>
      </c>
      <c r="G5037" s="32" t="s">
        <v>25</v>
      </c>
      <c r="H5037" s="32" t="s">
        <v>26</v>
      </c>
      <c r="I5037" s="32" t="s">
        <v>2006</v>
      </c>
      <c r="J5037" s="35">
        <v>0</v>
      </c>
      <c r="K5037" s="35">
        <v>0</v>
      </c>
      <c r="L5037" s="35">
        <v>0</v>
      </c>
      <c r="M5037" s="35">
        <v>0</v>
      </c>
      <c r="N5037" s="32" t="s">
        <v>19</v>
      </c>
      <c r="O5037" s="32" t="s">
        <v>24</v>
      </c>
      <c r="P5037" s="32">
        <v>0.73</v>
      </c>
      <c r="Q5037" s="32"/>
    </row>
    <row r="5038" spans="1:17" x14ac:dyDescent="0.25">
      <c r="A5038" s="57">
        <v>42270.584847835649</v>
      </c>
      <c r="B5038" s="32" t="s">
        <v>22</v>
      </c>
      <c r="C5038" s="32" t="s">
        <v>78</v>
      </c>
      <c r="D5038" s="32" t="s">
        <v>77</v>
      </c>
      <c r="E5038" s="32" t="s">
        <v>9811</v>
      </c>
      <c r="F5038" s="32" t="s">
        <v>9812</v>
      </c>
      <c r="G5038" s="32" t="s">
        <v>29</v>
      </c>
      <c r="H5038" s="32" t="s">
        <v>30</v>
      </c>
      <c r="I5038" s="32" t="s">
        <v>2006</v>
      </c>
      <c r="J5038" s="35">
        <v>0</v>
      </c>
      <c r="K5038" s="35">
        <v>0</v>
      </c>
      <c r="L5038" s="35">
        <v>0</v>
      </c>
      <c r="M5038" s="35">
        <v>3.21</v>
      </c>
      <c r="N5038" s="32" t="s">
        <v>19</v>
      </c>
      <c r="O5038" s="32" t="s">
        <v>24</v>
      </c>
      <c r="P5038" s="32">
        <v>1</v>
      </c>
      <c r="Q5038" s="32"/>
    </row>
    <row r="5039" spans="1:17" x14ac:dyDescent="0.25">
      <c r="A5039" s="57">
        <v>42270.584847835649</v>
      </c>
      <c r="B5039" s="32" t="s">
        <v>22</v>
      </c>
      <c r="C5039" s="32" t="s">
        <v>78</v>
      </c>
      <c r="D5039" s="32" t="s">
        <v>77</v>
      </c>
      <c r="E5039" s="32" t="s">
        <v>9811</v>
      </c>
      <c r="F5039" s="32" t="s">
        <v>9812</v>
      </c>
      <c r="G5039" s="32" t="s">
        <v>380</v>
      </c>
      <c r="H5039" s="32" t="s">
        <v>379</v>
      </c>
      <c r="I5039" s="32" t="s">
        <v>2006</v>
      </c>
      <c r="J5039" s="35">
        <v>0</v>
      </c>
      <c r="K5039" s="35">
        <v>0</v>
      </c>
      <c r="L5039" s="35">
        <v>0</v>
      </c>
      <c r="M5039" s="35">
        <v>2</v>
      </c>
      <c r="N5039" s="32" t="s">
        <v>19</v>
      </c>
      <c r="O5039" s="32" t="s">
        <v>24</v>
      </c>
      <c r="P5039" s="32">
        <v>1</v>
      </c>
      <c r="Q5039" s="32"/>
    </row>
    <row r="5040" spans="1:17" x14ac:dyDescent="0.25">
      <c r="A5040" s="57">
        <v>42270.584847835649</v>
      </c>
      <c r="B5040" s="32" t="s">
        <v>22</v>
      </c>
      <c r="C5040" s="32" t="s">
        <v>78</v>
      </c>
      <c r="D5040" s="32" t="s">
        <v>77</v>
      </c>
      <c r="E5040" s="32" t="s">
        <v>9811</v>
      </c>
      <c r="F5040" s="32" t="s">
        <v>9812</v>
      </c>
      <c r="G5040" s="32" t="s">
        <v>25</v>
      </c>
      <c r="H5040" s="32" t="s">
        <v>26</v>
      </c>
      <c r="I5040" s="32" t="s">
        <v>2006</v>
      </c>
      <c r="J5040" s="35">
        <v>0</v>
      </c>
      <c r="K5040" s="35">
        <v>0</v>
      </c>
      <c r="L5040" s="35">
        <v>0</v>
      </c>
      <c r="M5040" s="35">
        <v>0</v>
      </c>
      <c r="N5040" s="32" t="s">
        <v>19</v>
      </c>
      <c r="O5040" s="32" t="s">
        <v>24</v>
      </c>
      <c r="P5040" s="32">
        <v>0.92</v>
      </c>
      <c r="Q5040" s="32"/>
    </row>
    <row r="5041" spans="1:17" x14ac:dyDescent="0.25">
      <c r="A5041" s="57">
        <v>42270.586427546295</v>
      </c>
      <c r="B5041" s="32" t="s">
        <v>22</v>
      </c>
      <c r="C5041" s="32" t="s">
        <v>81</v>
      </c>
      <c r="D5041" s="32" t="s">
        <v>266</v>
      </c>
      <c r="E5041" s="32" t="s">
        <v>9813</v>
      </c>
      <c r="F5041" s="32" t="s">
        <v>9814</v>
      </c>
      <c r="G5041" s="32" t="s">
        <v>25</v>
      </c>
      <c r="H5041" s="32" t="s">
        <v>26</v>
      </c>
      <c r="I5041" s="32" t="s">
        <v>2006</v>
      </c>
      <c r="J5041" s="35">
        <v>0</v>
      </c>
      <c r="K5041" s="35">
        <v>0</v>
      </c>
      <c r="L5041" s="35">
        <v>38.229999999999997</v>
      </c>
      <c r="M5041" s="35">
        <v>0</v>
      </c>
      <c r="N5041" s="32" t="s">
        <v>19</v>
      </c>
      <c r="O5041" s="32" t="s">
        <v>24</v>
      </c>
      <c r="P5041" s="32">
        <v>1.5</v>
      </c>
      <c r="Q5041" s="32"/>
    </row>
    <row r="5042" spans="1:17" x14ac:dyDescent="0.25">
      <c r="A5042" s="57">
        <v>42270.586427546295</v>
      </c>
      <c r="B5042" s="32" t="s">
        <v>22</v>
      </c>
      <c r="C5042" s="32" t="s">
        <v>81</v>
      </c>
      <c r="D5042" s="32" t="s">
        <v>266</v>
      </c>
      <c r="E5042" s="32" t="s">
        <v>9813</v>
      </c>
      <c r="F5042" s="32" t="s">
        <v>9814</v>
      </c>
      <c r="G5042" s="32" t="s">
        <v>1688</v>
      </c>
      <c r="H5042" s="32" t="s">
        <v>1689</v>
      </c>
      <c r="I5042" s="32" t="s">
        <v>2006</v>
      </c>
      <c r="J5042" s="35">
        <v>0</v>
      </c>
      <c r="K5042" s="35">
        <v>578</v>
      </c>
      <c r="L5042" s="35">
        <v>0</v>
      </c>
      <c r="M5042" s="35">
        <v>0</v>
      </c>
      <c r="N5042" s="32" t="s">
        <v>19</v>
      </c>
      <c r="O5042" s="32" t="s">
        <v>24</v>
      </c>
      <c r="P5042" s="32">
        <v>2</v>
      </c>
      <c r="Q5042" s="32"/>
    </row>
    <row r="5043" spans="1:17" x14ac:dyDescent="0.25">
      <c r="A5043" s="57">
        <v>42270.586427546295</v>
      </c>
      <c r="B5043" s="32" t="s">
        <v>22</v>
      </c>
      <c r="C5043" s="32" t="s">
        <v>81</v>
      </c>
      <c r="D5043" s="32" t="s">
        <v>266</v>
      </c>
      <c r="E5043" s="32" t="s">
        <v>9813</v>
      </c>
      <c r="F5043" s="32" t="s">
        <v>9814</v>
      </c>
      <c r="G5043" s="32" t="s">
        <v>35</v>
      </c>
      <c r="H5043" s="32" t="s">
        <v>38</v>
      </c>
      <c r="I5043" s="32" t="s">
        <v>2006</v>
      </c>
      <c r="J5043" s="35">
        <v>0</v>
      </c>
      <c r="K5043" s="35">
        <v>0</v>
      </c>
      <c r="L5043" s="35">
        <v>0</v>
      </c>
      <c r="M5043" s="35">
        <v>10.199999999999999</v>
      </c>
      <c r="N5043" s="32" t="s">
        <v>19</v>
      </c>
      <c r="O5043" s="32" t="s">
        <v>24</v>
      </c>
      <c r="P5043" s="32">
        <v>1</v>
      </c>
      <c r="Q5043" s="32"/>
    </row>
    <row r="5044" spans="1:17" x14ac:dyDescent="0.25">
      <c r="A5044" s="57">
        <v>42270.586427546295</v>
      </c>
      <c r="B5044" s="32" t="s">
        <v>22</v>
      </c>
      <c r="C5044" s="32" t="s">
        <v>81</v>
      </c>
      <c r="D5044" s="32" t="s">
        <v>266</v>
      </c>
      <c r="E5044" s="32" t="s">
        <v>9813</v>
      </c>
      <c r="F5044" s="32" t="s">
        <v>9814</v>
      </c>
      <c r="G5044" s="32" t="s">
        <v>25</v>
      </c>
      <c r="H5044" s="32" t="s">
        <v>26</v>
      </c>
      <c r="I5044" s="32" t="s">
        <v>2006</v>
      </c>
      <c r="J5044" s="35">
        <v>0</v>
      </c>
      <c r="K5044" s="35">
        <v>0</v>
      </c>
      <c r="L5044" s="35">
        <v>0</v>
      </c>
      <c r="M5044" s="35">
        <v>0</v>
      </c>
      <c r="N5044" s="32" t="s">
        <v>19</v>
      </c>
      <c r="O5044" s="32" t="s">
        <v>24</v>
      </c>
      <c r="P5044" s="32">
        <v>0.57999999999999996</v>
      </c>
      <c r="Q5044" s="32"/>
    </row>
    <row r="5045" spans="1:17" x14ac:dyDescent="0.25">
      <c r="A5045" s="57">
        <v>42270.586427546295</v>
      </c>
      <c r="B5045" s="32" t="s">
        <v>22</v>
      </c>
      <c r="C5045" s="32" t="s">
        <v>81</v>
      </c>
      <c r="D5045" s="32" t="s">
        <v>266</v>
      </c>
      <c r="E5045" s="32" t="s">
        <v>9813</v>
      </c>
      <c r="F5045" s="32" t="s">
        <v>9814</v>
      </c>
      <c r="G5045" s="32" t="s">
        <v>1688</v>
      </c>
      <c r="H5045" s="32" t="s">
        <v>1689</v>
      </c>
      <c r="I5045" s="32" t="s">
        <v>2006</v>
      </c>
      <c r="J5045" s="35">
        <v>0</v>
      </c>
      <c r="K5045" s="35">
        <v>446.19</v>
      </c>
      <c r="L5045" s="35">
        <v>0</v>
      </c>
      <c r="M5045" s="35">
        <v>0</v>
      </c>
      <c r="N5045" s="32" t="s">
        <v>19</v>
      </c>
      <c r="O5045" s="32" t="s">
        <v>24</v>
      </c>
      <c r="P5045" s="32">
        <v>1</v>
      </c>
      <c r="Q5045" s="32"/>
    </row>
    <row r="5046" spans="1:17" x14ac:dyDescent="0.25">
      <c r="A5046" s="57">
        <v>42270.586427546295</v>
      </c>
      <c r="B5046" s="32" t="s">
        <v>22</v>
      </c>
      <c r="C5046" s="32" t="s">
        <v>81</v>
      </c>
      <c r="D5046" s="32" t="s">
        <v>266</v>
      </c>
      <c r="E5046" s="32" t="s">
        <v>9813</v>
      </c>
      <c r="F5046" s="32" t="s">
        <v>9814</v>
      </c>
      <c r="G5046" s="32" t="s">
        <v>29</v>
      </c>
      <c r="H5046" s="32" t="s">
        <v>30</v>
      </c>
      <c r="I5046" s="32" t="s">
        <v>2006</v>
      </c>
      <c r="J5046" s="35">
        <v>0</v>
      </c>
      <c r="K5046" s="35">
        <v>0</v>
      </c>
      <c r="L5046" s="35">
        <v>0</v>
      </c>
      <c r="M5046" s="35">
        <v>1.37</v>
      </c>
      <c r="N5046" s="32" t="s">
        <v>19</v>
      </c>
      <c r="O5046" s="32" t="s">
        <v>24</v>
      </c>
      <c r="P5046" s="32">
        <v>1</v>
      </c>
      <c r="Q5046" s="32"/>
    </row>
    <row r="5047" spans="1:17" x14ac:dyDescent="0.25">
      <c r="A5047" s="57">
        <v>42270.587104085651</v>
      </c>
      <c r="B5047" s="32" t="s">
        <v>22</v>
      </c>
      <c r="C5047" s="32" t="s">
        <v>81</v>
      </c>
      <c r="D5047" s="32" t="s">
        <v>266</v>
      </c>
      <c r="E5047" s="32" t="s">
        <v>9815</v>
      </c>
      <c r="F5047" s="32" t="s">
        <v>9816</v>
      </c>
      <c r="G5047" s="32" t="s">
        <v>25</v>
      </c>
      <c r="H5047" s="32" t="s">
        <v>26</v>
      </c>
      <c r="I5047" s="32" t="s">
        <v>2006</v>
      </c>
      <c r="J5047" s="35">
        <v>0</v>
      </c>
      <c r="K5047" s="35">
        <v>0</v>
      </c>
      <c r="L5047" s="35">
        <v>0</v>
      </c>
      <c r="M5047" s="35">
        <v>0</v>
      </c>
      <c r="N5047" s="32" t="s">
        <v>19</v>
      </c>
      <c r="O5047" s="32" t="s">
        <v>24</v>
      </c>
      <c r="P5047" s="32">
        <v>1</v>
      </c>
      <c r="Q5047" s="32"/>
    </row>
    <row r="5048" spans="1:17" x14ac:dyDescent="0.25">
      <c r="A5048" s="57">
        <v>42270.587104085651</v>
      </c>
      <c r="B5048" s="32" t="s">
        <v>22</v>
      </c>
      <c r="C5048" s="32" t="s">
        <v>81</v>
      </c>
      <c r="D5048" s="32" t="s">
        <v>266</v>
      </c>
      <c r="E5048" s="32" t="s">
        <v>9815</v>
      </c>
      <c r="F5048" s="32" t="s">
        <v>9816</v>
      </c>
      <c r="G5048" s="32" t="s">
        <v>4411</v>
      </c>
      <c r="H5048" s="32" t="s">
        <v>4412</v>
      </c>
      <c r="I5048" s="32" t="s">
        <v>2006</v>
      </c>
      <c r="J5048" s="35">
        <v>0</v>
      </c>
      <c r="K5048" s="35">
        <v>83.64</v>
      </c>
      <c r="L5048" s="35">
        <v>0</v>
      </c>
      <c r="M5048" s="35">
        <v>0</v>
      </c>
      <c r="N5048" s="32" t="s">
        <v>19</v>
      </c>
      <c r="O5048" s="32" t="s">
        <v>24</v>
      </c>
      <c r="P5048" s="32">
        <v>1</v>
      </c>
      <c r="Q5048" s="32"/>
    </row>
    <row r="5049" spans="1:17" x14ac:dyDescent="0.25">
      <c r="A5049" s="57">
        <v>42270.587104085651</v>
      </c>
      <c r="B5049" s="32" t="s">
        <v>22</v>
      </c>
      <c r="C5049" s="32" t="s">
        <v>81</v>
      </c>
      <c r="D5049" s="32" t="s">
        <v>266</v>
      </c>
      <c r="E5049" s="32" t="s">
        <v>9815</v>
      </c>
      <c r="F5049" s="32" t="s">
        <v>9816</v>
      </c>
      <c r="G5049" s="32" t="s">
        <v>29</v>
      </c>
      <c r="H5049" s="32" t="s">
        <v>30</v>
      </c>
      <c r="I5049" s="32" t="s">
        <v>2006</v>
      </c>
      <c r="J5049" s="35">
        <v>0</v>
      </c>
      <c r="K5049" s="35">
        <v>0</v>
      </c>
      <c r="L5049" s="35">
        <v>0</v>
      </c>
      <c r="M5049" s="35">
        <v>1</v>
      </c>
      <c r="N5049" s="32" t="s">
        <v>19</v>
      </c>
      <c r="O5049" s="32" t="s">
        <v>24</v>
      </c>
      <c r="P5049" s="32">
        <v>1</v>
      </c>
      <c r="Q5049" s="32"/>
    </row>
    <row r="5050" spans="1:17" x14ac:dyDescent="0.25">
      <c r="A5050" s="57">
        <v>42270.587804513889</v>
      </c>
      <c r="B5050" s="32" t="s">
        <v>22</v>
      </c>
      <c r="C5050" s="32" t="s">
        <v>2449</v>
      </c>
      <c r="D5050" s="32" t="s">
        <v>2450</v>
      </c>
      <c r="E5050" s="32" t="s">
        <v>9817</v>
      </c>
      <c r="F5050" s="32" t="s">
        <v>9818</v>
      </c>
      <c r="G5050" s="32" t="s">
        <v>25</v>
      </c>
      <c r="H5050" s="32" t="s">
        <v>26</v>
      </c>
      <c r="I5050" s="32" t="s">
        <v>2006</v>
      </c>
      <c r="J5050" s="35">
        <v>0</v>
      </c>
      <c r="K5050" s="35">
        <v>0</v>
      </c>
      <c r="L5050" s="35">
        <v>0</v>
      </c>
      <c r="M5050" s="35">
        <v>0</v>
      </c>
      <c r="N5050" s="32" t="s">
        <v>19</v>
      </c>
      <c r="O5050" s="32" t="s">
        <v>27</v>
      </c>
      <c r="P5050" s="32">
        <v>1.92</v>
      </c>
      <c r="Q5050" s="32"/>
    </row>
    <row r="5051" spans="1:17" x14ac:dyDescent="0.25">
      <c r="A5051" s="57">
        <v>42270.587804513889</v>
      </c>
      <c r="B5051" s="32" t="s">
        <v>22</v>
      </c>
      <c r="C5051" s="32" t="s">
        <v>2449</v>
      </c>
      <c r="D5051" s="32" t="s">
        <v>2450</v>
      </c>
      <c r="E5051" s="32" t="s">
        <v>9817</v>
      </c>
      <c r="F5051" s="32" t="s">
        <v>9818</v>
      </c>
      <c r="G5051" s="32" t="s">
        <v>29</v>
      </c>
      <c r="H5051" s="32" t="s">
        <v>30</v>
      </c>
      <c r="I5051" s="32" t="s">
        <v>2006</v>
      </c>
      <c r="J5051" s="35">
        <v>0</v>
      </c>
      <c r="K5051" s="35">
        <v>0</v>
      </c>
      <c r="L5051" s="35">
        <v>0</v>
      </c>
      <c r="M5051" s="35">
        <v>3</v>
      </c>
      <c r="N5051" s="32" t="s">
        <v>19</v>
      </c>
      <c r="O5051" s="32" t="s">
        <v>27</v>
      </c>
      <c r="P5051" s="32">
        <v>1</v>
      </c>
      <c r="Q5051" s="32"/>
    </row>
    <row r="5052" spans="1:17" x14ac:dyDescent="0.25">
      <c r="A5052" s="57">
        <v>42270.588792708331</v>
      </c>
      <c r="B5052" s="32" t="s">
        <v>22</v>
      </c>
      <c r="C5052" s="32" t="s">
        <v>6017</v>
      </c>
      <c r="D5052" s="32" t="s">
        <v>6018</v>
      </c>
      <c r="E5052" s="32" t="s">
        <v>9819</v>
      </c>
      <c r="F5052" s="32" t="s">
        <v>9820</v>
      </c>
      <c r="G5052" s="32" t="s">
        <v>25</v>
      </c>
      <c r="H5052" s="32" t="s">
        <v>26</v>
      </c>
      <c r="I5052" s="32" t="s">
        <v>2006</v>
      </c>
      <c r="J5052" s="35">
        <v>0</v>
      </c>
      <c r="K5052" s="35">
        <v>0</v>
      </c>
      <c r="L5052" s="35">
        <v>0</v>
      </c>
      <c r="M5052" s="35">
        <v>0</v>
      </c>
      <c r="N5052" s="32" t="s">
        <v>19</v>
      </c>
      <c r="O5052" s="32" t="s">
        <v>24</v>
      </c>
      <c r="P5052" s="32">
        <v>2</v>
      </c>
      <c r="Q5052" s="32"/>
    </row>
    <row r="5053" spans="1:17" x14ac:dyDescent="0.25">
      <c r="A5053" s="57">
        <v>42270.588792708331</v>
      </c>
      <c r="B5053" s="32" t="s">
        <v>22</v>
      </c>
      <c r="C5053" s="32" t="s">
        <v>6017</v>
      </c>
      <c r="D5053" s="32" t="s">
        <v>6018</v>
      </c>
      <c r="E5053" s="32" t="s">
        <v>9819</v>
      </c>
      <c r="F5053" s="32" t="s">
        <v>9820</v>
      </c>
      <c r="G5053" s="32" t="s">
        <v>1122</v>
      </c>
      <c r="H5053" s="32" t="s">
        <v>1123</v>
      </c>
      <c r="I5053" s="32" t="s">
        <v>2006</v>
      </c>
      <c r="J5053" s="35">
        <v>0</v>
      </c>
      <c r="K5053" s="35">
        <v>116.16</v>
      </c>
      <c r="L5053" s="35">
        <v>0</v>
      </c>
      <c r="M5053" s="35">
        <v>0</v>
      </c>
      <c r="N5053" s="32" t="s">
        <v>19</v>
      </c>
      <c r="O5053" s="32" t="s">
        <v>24</v>
      </c>
      <c r="P5053" s="32">
        <v>4</v>
      </c>
      <c r="Q5053" s="32"/>
    </row>
    <row r="5054" spans="1:17" x14ac:dyDescent="0.25">
      <c r="A5054" s="57">
        <v>42270.588792708331</v>
      </c>
      <c r="B5054" s="32" t="s">
        <v>22</v>
      </c>
      <c r="C5054" s="32" t="s">
        <v>6017</v>
      </c>
      <c r="D5054" s="32" t="s">
        <v>6018</v>
      </c>
      <c r="E5054" s="32" t="s">
        <v>9819</v>
      </c>
      <c r="F5054" s="32" t="s">
        <v>9820</v>
      </c>
      <c r="G5054" s="32" t="s">
        <v>25</v>
      </c>
      <c r="H5054" s="32" t="s">
        <v>26</v>
      </c>
      <c r="I5054" s="32" t="s">
        <v>2006</v>
      </c>
      <c r="J5054" s="35">
        <v>0</v>
      </c>
      <c r="K5054" s="35">
        <v>0</v>
      </c>
      <c r="L5054" s="35">
        <v>0</v>
      </c>
      <c r="M5054" s="35">
        <v>0</v>
      </c>
      <c r="N5054" s="32" t="s">
        <v>19</v>
      </c>
      <c r="O5054" s="32" t="s">
        <v>24</v>
      </c>
      <c r="P5054" s="32">
        <v>2</v>
      </c>
      <c r="Q5054" s="32"/>
    </row>
    <row r="5055" spans="1:17" x14ac:dyDescent="0.25">
      <c r="A5055" s="57">
        <v>42270.588792708331</v>
      </c>
      <c r="B5055" s="32" t="s">
        <v>22</v>
      </c>
      <c r="C5055" s="32" t="s">
        <v>6017</v>
      </c>
      <c r="D5055" s="32" t="s">
        <v>6018</v>
      </c>
      <c r="E5055" s="32" t="s">
        <v>9819</v>
      </c>
      <c r="F5055" s="32" t="s">
        <v>9820</v>
      </c>
      <c r="G5055" s="32" t="s">
        <v>25</v>
      </c>
      <c r="H5055" s="32" t="s">
        <v>26</v>
      </c>
      <c r="I5055" s="32" t="s">
        <v>2006</v>
      </c>
      <c r="J5055" s="35">
        <v>0</v>
      </c>
      <c r="K5055" s="35">
        <v>0</v>
      </c>
      <c r="L5055" s="35">
        <v>0</v>
      </c>
      <c r="M5055" s="35">
        <v>0</v>
      </c>
      <c r="N5055" s="32" t="s">
        <v>19</v>
      </c>
      <c r="O5055" s="32" t="s">
        <v>24</v>
      </c>
      <c r="P5055" s="32">
        <v>0.33</v>
      </c>
      <c r="Q5055" s="32"/>
    </row>
    <row r="5056" spans="1:17" x14ac:dyDescent="0.25">
      <c r="A5056" s="57">
        <v>42270.588792708331</v>
      </c>
      <c r="B5056" s="32" t="s">
        <v>22</v>
      </c>
      <c r="C5056" s="32" t="s">
        <v>6017</v>
      </c>
      <c r="D5056" s="32" t="s">
        <v>6018</v>
      </c>
      <c r="E5056" s="32" t="s">
        <v>9819</v>
      </c>
      <c r="F5056" s="32" t="s">
        <v>9820</v>
      </c>
      <c r="G5056" s="32" t="s">
        <v>29</v>
      </c>
      <c r="H5056" s="32" t="s">
        <v>30</v>
      </c>
      <c r="I5056" s="32" t="s">
        <v>2006</v>
      </c>
      <c r="J5056" s="35">
        <v>0</v>
      </c>
      <c r="K5056" s="35">
        <v>0</v>
      </c>
      <c r="L5056" s="35">
        <v>0</v>
      </c>
      <c r="M5056" s="35">
        <v>2</v>
      </c>
      <c r="N5056" s="32" t="s">
        <v>19</v>
      </c>
      <c r="O5056" s="32" t="s">
        <v>24</v>
      </c>
      <c r="P5056" s="32">
        <v>1</v>
      </c>
      <c r="Q5056" s="32"/>
    </row>
    <row r="5057" spans="1:17" x14ac:dyDescent="0.25">
      <c r="A5057" s="57">
        <v>42270.588792708331</v>
      </c>
      <c r="B5057" s="32" t="s">
        <v>22</v>
      </c>
      <c r="C5057" s="32" t="s">
        <v>6017</v>
      </c>
      <c r="D5057" s="32" t="s">
        <v>6018</v>
      </c>
      <c r="E5057" s="32" t="s">
        <v>9819</v>
      </c>
      <c r="F5057" s="32" t="s">
        <v>9820</v>
      </c>
      <c r="G5057" s="32" t="s">
        <v>29</v>
      </c>
      <c r="H5057" s="32" t="s">
        <v>30</v>
      </c>
      <c r="I5057" s="32" t="s">
        <v>2006</v>
      </c>
      <c r="J5057" s="35">
        <v>0</v>
      </c>
      <c r="K5057" s="35">
        <v>0</v>
      </c>
      <c r="L5057" s="35">
        <v>0</v>
      </c>
      <c r="M5057" s="35">
        <v>6.8</v>
      </c>
      <c r="N5057" s="32" t="s">
        <v>19</v>
      </c>
      <c r="O5057" s="32" t="s">
        <v>24</v>
      </c>
      <c r="P5057" s="32">
        <v>1</v>
      </c>
      <c r="Q5057" s="32"/>
    </row>
    <row r="5058" spans="1:17" x14ac:dyDescent="0.25">
      <c r="A5058" s="57">
        <v>42270.588792708331</v>
      </c>
      <c r="B5058" s="32" t="s">
        <v>22</v>
      </c>
      <c r="C5058" s="32" t="s">
        <v>6017</v>
      </c>
      <c r="D5058" s="32" t="s">
        <v>6018</v>
      </c>
      <c r="E5058" s="32" t="s">
        <v>9819</v>
      </c>
      <c r="F5058" s="32" t="s">
        <v>9820</v>
      </c>
      <c r="G5058" s="32" t="s">
        <v>29</v>
      </c>
      <c r="H5058" s="32" t="s">
        <v>30</v>
      </c>
      <c r="I5058" s="32" t="s">
        <v>2006</v>
      </c>
      <c r="J5058" s="35">
        <v>0</v>
      </c>
      <c r="K5058" s="35">
        <v>0</v>
      </c>
      <c r="L5058" s="35">
        <v>0</v>
      </c>
      <c r="M5058" s="35">
        <v>1.2</v>
      </c>
      <c r="N5058" s="32" t="s">
        <v>19</v>
      </c>
      <c r="O5058" s="32" t="s">
        <v>24</v>
      </c>
      <c r="P5058" s="32">
        <v>1</v>
      </c>
      <c r="Q5058" s="32"/>
    </row>
    <row r="5059" spans="1:17" x14ac:dyDescent="0.25">
      <c r="A5059" s="57">
        <v>42270.600026886576</v>
      </c>
      <c r="B5059" s="32" t="s">
        <v>22</v>
      </c>
      <c r="C5059" s="32" t="s">
        <v>5632</v>
      </c>
      <c r="D5059" s="32" t="s">
        <v>5633</v>
      </c>
      <c r="E5059" s="32" t="s">
        <v>9821</v>
      </c>
      <c r="F5059" s="32" t="s">
        <v>9822</v>
      </c>
      <c r="G5059" s="32" t="s">
        <v>25</v>
      </c>
      <c r="H5059" s="32" t="s">
        <v>26</v>
      </c>
      <c r="I5059" s="32" t="s">
        <v>2006</v>
      </c>
      <c r="J5059" s="35">
        <v>0</v>
      </c>
      <c r="K5059" s="35">
        <v>0</v>
      </c>
      <c r="L5059" s="35">
        <v>0</v>
      </c>
      <c r="M5059" s="35">
        <v>0</v>
      </c>
      <c r="N5059" s="32" t="s">
        <v>19</v>
      </c>
      <c r="O5059" s="32" t="s">
        <v>357</v>
      </c>
      <c r="P5059" s="32">
        <v>0.5</v>
      </c>
      <c r="Q5059" s="32"/>
    </row>
    <row r="5060" spans="1:17" x14ac:dyDescent="0.25">
      <c r="A5060" s="57">
        <v>42270.600026886576</v>
      </c>
      <c r="B5060" s="32" t="s">
        <v>22</v>
      </c>
      <c r="C5060" s="32" t="s">
        <v>5632</v>
      </c>
      <c r="D5060" s="32" t="s">
        <v>5633</v>
      </c>
      <c r="E5060" s="32" t="s">
        <v>9821</v>
      </c>
      <c r="F5060" s="32" t="s">
        <v>9822</v>
      </c>
      <c r="G5060" s="32" t="s">
        <v>35</v>
      </c>
      <c r="H5060" s="32" t="s">
        <v>38</v>
      </c>
      <c r="I5060" s="32" t="s">
        <v>2006</v>
      </c>
      <c r="J5060" s="35">
        <v>0</v>
      </c>
      <c r="K5060" s="35">
        <v>0</v>
      </c>
      <c r="L5060" s="35">
        <v>0</v>
      </c>
      <c r="M5060" s="35">
        <v>25.55</v>
      </c>
      <c r="N5060" s="32" t="s">
        <v>19</v>
      </c>
      <c r="O5060" s="32" t="s">
        <v>357</v>
      </c>
      <c r="P5060" s="32">
        <v>1</v>
      </c>
      <c r="Q5060" s="32"/>
    </row>
    <row r="5061" spans="1:17" x14ac:dyDescent="0.25">
      <c r="A5061" s="57">
        <v>42270.600026886576</v>
      </c>
      <c r="B5061" s="32" t="s">
        <v>22</v>
      </c>
      <c r="C5061" s="32" t="s">
        <v>5632</v>
      </c>
      <c r="D5061" s="32" t="s">
        <v>5633</v>
      </c>
      <c r="E5061" s="32" t="s">
        <v>9821</v>
      </c>
      <c r="F5061" s="32" t="s">
        <v>9822</v>
      </c>
      <c r="G5061" s="32" t="s">
        <v>35</v>
      </c>
      <c r="H5061" s="32" t="s">
        <v>38</v>
      </c>
      <c r="I5061" s="32" t="s">
        <v>2006</v>
      </c>
      <c r="J5061" s="35">
        <v>0</v>
      </c>
      <c r="K5061" s="35">
        <v>0</v>
      </c>
      <c r="L5061" s="35">
        <v>0</v>
      </c>
      <c r="M5061" s="35">
        <v>27.9</v>
      </c>
      <c r="N5061" s="32" t="s">
        <v>19</v>
      </c>
      <c r="O5061" s="32" t="s">
        <v>357</v>
      </c>
      <c r="P5061" s="32">
        <v>1</v>
      </c>
      <c r="Q5061" s="32"/>
    </row>
    <row r="5062" spans="1:17" hidden="1" x14ac:dyDescent="0.25">
      <c r="A5062" s="57">
        <v>42270.600229085649</v>
      </c>
      <c r="B5062" s="32" t="s">
        <v>21</v>
      </c>
      <c r="C5062" s="32" t="s">
        <v>5081</v>
      </c>
      <c r="D5062" s="32" t="s">
        <v>5082</v>
      </c>
      <c r="E5062" s="32" t="s">
        <v>9823</v>
      </c>
      <c r="F5062" s="32" t="s">
        <v>9824</v>
      </c>
      <c r="G5062" s="32" t="s">
        <v>3379</v>
      </c>
      <c r="H5062" s="32" t="s">
        <v>3380</v>
      </c>
      <c r="I5062" s="32" t="s">
        <v>4605</v>
      </c>
      <c r="J5062" s="35">
        <v>18.98</v>
      </c>
      <c r="K5062" s="35">
        <v>0</v>
      </c>
      <c r="L5062" s="35">
        <v>0</v>
      </c>
      <c r="M5062" s="35">
        <v>0</v>
      </c>
      <c r="N5062" s="32" t="s">
        <v>2197</v>
      </c>
      <c r="O5062" s="32" t="s">
        <v>18</v>
      </c>
      <c r="P5062" s="32">
        <v>1</v>
      </c>
      <c r="Q5062" s="32" t="s">
        <v>9825</v>
      </c>
    </row>
    <row r="5063" spans="1:17" hidden="1" x14ac:dyDescent="0.25">
      <c r="A5063" s="57">
        <v>42270.600229085649</v>
      </c>
      <c r="B5063" s="32" t="s">
        <v>21</v>
      </c>
      <c r="C5063" s="32" t="s">
        <v>5081</v>
      </c>
      <c r="D5063" s="32" t="s">
        <v>5082</v>
      </c>
      <c r="E5063" s="32" t="s">
        <v>9823</v>
      </c>
      <c r="F5063" s="32" t="s">
        <v>9824</v>
      </c>
      <c r="G5063" s="32" t="s">
        <v>9826</v>
      </c>
      <c r="H5063" s="32" t="s">
        <v>9827</v>
      </c>
      <c r="I5063" s="32" t="s">
        <v>4605</v>
      </c>
      <c r="J5063" s="35">
        <v>166.35</v>
      </c>
      <c r="K5063" s="35">
        <v>0</v>
      </c>
      <c r="L5063" s="35">
        <v>0</v>
      </c>
      <c r="M5063" s="35">
        <v>0</v>
      </c>
      <c r="N5063" s="32" t="s">
        <v>2197</v>
      </c>
      <c r="O5063" s="32" t="s">
        <v>18</v>
      </c>
      <c r="P5063" s="32">
        <v>3</v>
      </c>
      <c r="Q5063" s="32" t="s">
        <v>9825</v>
      </c>
    </row>
    <row r="5064" spans="1:17" hidden="1" x14ac:dyDescent="0.25">
      <c r="A5064" s="57">
        <v>42270.600229085649</v>
      </c>
      <c r="B5064" s="32" t="s">
        <v>21</v>
      </c>
      <c r="C5064" s="32" t="s">
        <v>5081</v>
      </c>
      <c r="D5064" s="32" t="s">
        <v>5082</v>
      </c>
      <c r="E5064" s="32" t="s">
        <v>9823</v>
      </c>
      <c r="F5064" s="32" t="s">
        <v>9824</v>
      </c>
      <c r="G5064" s="32" t="s">
        <v>3674</v>
      </c>
      <c r="H5064" s="32" t="s">
        <v>3675</v>
      </c>
      <c r="I5064" s="32" t="s">
        <v>4605</v>
      </c>
      <c r="J5064" s="35">
        <v>1.64</v>
      </c>
      <c r="K5064" s="35">
        <v>0</v>
      </c>
      <c r="L5064" s="35">
        <v>0</v>
      </c>
      <c r="M5064" s="35">
        <v>0</v>
      </c>
      <c r="N5064" s="32" t="s">
        <v>2197</v>
      </c>
      <c r="O5064" s="32" t="s">
        <v>18</v>
      </c>
      <c r="P5064" s="32">
        <v>1</v>
      </c>
      <c r="Q5064" s="32" t="s">
        <v>9825</v>
      </c>
    </row>
    <row r="5065" spans="1:17" hidden="1" x14ac:dyDescent="0.25">
      <c r="A5065" s="57">
        <v>42270.600272488424</v>
      </c>
      <c r="B5065" s="32" t="s">
        <v>21</v>
      </c>
      <c r="C5065" s="32" t="s">
        <v>5081</v>
      </c>
      <c r="D5065" s="32" t="s">
        <v>5082</v>
      </c>
      <c r="E5065" s="32" t="s">
        <v>9823</v>
      </c>
      <c r="F5065" s="32" t="s">
        <v>9828</v>
      </c>
      <c r="G5065" s="32" t="s">
        <v>3379</v>
      </c>
      <c r="H5065" s="32" t="s">
        <v>3380</v>
      </c>
      <c r="I5065" s="32" t="s">
        <v>4605</v>
      </c>
      <c r="J5065" s="35">
        <v>18.98</v>
      </c>
      <c r="K5065" s="35">
        <v>0</v>
      </c>
      <c r="L5065" s="35">
        <v>0</v>
      </c>
      <c r="M5065" s="35">
        <v>0</v>
      </c>
      <c r="N5065" s="32" t="s">
        <v>2197</v>
      </c>
      <c r="O5065" s="32" t="s">
        <v>18</v>
      </c>
      <c r="P5065" s="32">
        <v>1</v>
      </c>
      <c r="Q5065" s="32" t="s">
        <v>9825</v>
      </c>
    </row>
    <row r="5066" spans="1:17" hidden="1" x14ac:dyDescent="0.25">
      <c r="A5066" s="57">
        <v>42270.600272488424</v>
      </c>
      <c r="B5066" s="32" t="s">
        <v>21</v>
      </c>
      <c r="C5066" s="32" t="s">
        <v>5081</v>
      </c>
      <c r="D5066" s="32" t="s">
        <v>5082</v>
      </c>
      <c r="E5066" s="32" t="s">
        <v>9823</v>
      </c>
      <c r="F5066" s="32" t="s">
        <v>9828</v>
      </c>
      <c r="G5066" s="32" t="s">
        <v>9826</v>
      </c>
      <c r="H5066" s="32" t="s">
        <v>9827</v>
      </c>
      <c r="I5066" s="32" t="s">
        <v>4605</v>
      </c>
      <c r="J5066" s="35">
        <v>166.35</v>
      </c>
      <c r="K5066" s="35">
        <v>0</v>
      </c>
      <c r="L5066" s="35">
        <v>0</v>
      </c>
      <c r="M5066" s="35">
        <v>0</v>
      </c>
      <c r="N5066" s="32" t="s">
        <v>2197</v>
      </c>
      <c r="O5066" s="32" t="s">
        <v>18</v>
      </c>
      <c r="P5066" s="32">
        <v>3</v>
      </c>
      <c r="Q5066" s="32" t="s">
        <v>9825</v>
      </c>
    </row>
    <row r="5067" spans="1:17" hidden="1" x14ac:dyDescent="0.25">
      <c r="A5067" s="57">
        <v>42270.600272488424</v>
      </c>
      <c r="B5067" s="32" t="s">
        <v>21</v>
      </c>
      <c r="C5067" s="32" t="s">
        <v>5081</v>
      </c>
      <c r="D5067" s="32" t="s">
        <v>5082</v>
      </c>
      <c r="E5067" s="32" t="s">
        <v>9823</v>
      </c>
      <c r="F5067" s="32" t="s">
        <v>9828</v>
      </c>
      <c r="G5067" s="32" t="s">
        <v>3674</v>
      </c>
      <c r="H5067" s="32" t="s">
        <v>3675</v>
      </c>
      <c r="I5067" s="32" t="s">
        <v>4605</v>
      </c>
      <c r="J5067" s="35">
        <v>1.64</v>
      </c>
      <c r="K5067" s="35">
        <v>0</v>
      </c>
      <c r="L5067" s="35">
        <v>0</v>
      </c>
      <c r="M5067" s="35">
        <v>0</v>
      </c>
      <c r="N5067" s="32" t="s">
        <v>2197</v>
      </c>
      <c r="O5067" s="32" t="s">
        <v>18</v>
      </c>
      <c r="P5067" s="32">
        <v>1</v>
      </c>
      <c r="Q5067" s="32" t="s">
        <v>9825</v>
      </c>
    </row>
    <row r="5068" spans="1:17" hidden="1" x14ac:dyDescent="0.25">
      <c r="A5068" s="57">
        <v>42270.600334143521</v>
      </c>
      <c r="B5068" s="32" t="s">
        <v>21</v>
      </c>
      <c r="C5068" s="32" t="s">
        <v>5081</v>
      </c>
      <c r="D5068" s="32" t="s">
        <v>5082</v>
      </c>
      <c r="E5068" s="32" t="s">
        <v>9823</v>
      </c>
      <c r="F5068" s="32" t="s">
        <v>9829</v>
      </c>
      <c r="G5068" s="32" t="s">
        <v>3379</v>
      </c>
      <c r="H5068" s="32" t="s">
        <v>3380</v>
      </c>
      <c r="I5068" s="32" t="s">
        <v>4605</v>
      </c>
      <c r="J5068" s="35">
        <v>18.98</v>
      </c>
      <c r="K5068" s="35">
        <v>0</v>
      </c>
      <c r="L5068" s="35">
        <v>0</v>
      </c>
      <c r="M5068" s="35">
        <v>0</v>
      </c>
      <c r="N5068" s="32" t="s">
        <v>2197</v>
      </c>
      <c r="O5068" s="32" t="s">
        <v>18</v>
      </c>
      <c r="P5068" s="32">
        <v>1</v>
      </c>
      <c r="Q5068" s="32" t="s">
        <v>9825</v>
      </c>
    </row>
    <row r="5069" spans="1:17" hidden="1" x14ac:dyDescent="0.25">
      <c r="A5069" s="57">
        <v>42270.600334143521</v>
      </c>
      <c r="B5069" s="32" t="s">
        <v>21</v>
      </c>
      <c r="C5069" s="32" t="s">
        <v>5081</v>
      </c>
      <c r="D5069" s="32" t="s">
        <v>5082</v>
      </c>
      <c r="E5069" s="32" t="s">
        <v>9823</v>
      </c>
      <c r="F5069" s="32" t="s">
        <v>9829</v>
      </c>
      <c r="G5069" s="32" t="s">
        <v>9826</v>
      </c>
      <c r="H5069" s="32" t="s">
        <v>9827</v>
      </c>
      <c r="I5069" s="32" t="s">
        <v>4605</v>
      </c>
      <c r="J5069" s="35">
        <v>166.35</v>
      </c>
      <c r="K5069" s="35">
        <v>0</v>
      </c>
      <c r="L5069" s="35">
        <v>0</v>
      </c>
      <c r="M5069" s="35">
        <v>0</v>
      </c>
      <c r="N5069" s="32" t="s">
        <v>2197</v>
      </c>
      <c r="O5069" s="32" t="s">
        <v>18</v>
      </c>
      <c r="P5069" s="32">
        <v>3</v>
      </c>
      <c r="Q5069" s="32" t="s">
        <v>9825</v>
      </c>
    </row>
    <row r="5070" spans="1:17" hidden="1" x14ac:dyDescent="0.25">
      <c r="A5070" s="57">
        <v>42270.600334143521</v>
      </c>
      <c r="B5070" s="32" t="s">
        <v>21</v>
      </c>
      <c r="C5070" s="32" t="s">
        <v>5081</v>
      </c>
      <c r="D5070" s="32" t="s">
        <v>5082</v>
      </c>
      <c r="E5070" s="32" t="s">
        <v>9823</v>
      </c>
      <c r="F5070" s="32" t="s">
        <v>9829</v>
      </c>
      <c r="G5070" s="32" t="s">
        <v>3674</v>
      </c>
      <c r="H5070" s="32" t="s">
        <v>3675</v>
      </c>
      <c r="I5070" s="32" t="s">
        <v>4605</v>
      </c>
      <c r="J5070" s="35">
        <v>1.64</v>
      </c>
      <c r="K5070" s="35">
        <v>0</v>
      </c>
      <c r="L5070" s="35">
        <v>0</v>
      </c>
      <c r="M5070" s="35">
        <v>0</v>
      </c>
      <c r="N5070" s="32" t="s">
        <v>2197</v>
      </c>
      <c r="O5070" s="32" t="s">
        <v>18</v>
      </c>
      <c r="P5070" s="32">
        <v>1</v>
      </c>
      <c r="Q5070" s="32" t="s">
        <v>9825</v>
      </c>
    </row>
    <row r="5071" spans="1:17" hidden="1" x14ac:dyDescent="0.25">
      <c r="A5071" s="57">
        <v>42270.600386030092</v>
      </c>
      <c r="B5071" s="32" t="s">
        <v>21</v>
      </c>
      <c r="C5071" s="32" t="s">
        <v>5081</v>
      </c>
      <c r="D5071" s="32" t="s">
        <v>5082</v>
      </c>
      <c r="E5071" s="32" t="s">
        <v>9823</v>
      </c>
      <c r="F5071" s="32" t="s">
        <v>9830</v>
      </c>
      <c r="G5071" s="32" t="s">
        <v>3379</v>
      </c>
      <c r="H5071" s="32" t="s">
        <v>3380</v>
      </c>
      <c r="I5071" s="32" t="s">
        <v>4605</v>
      </c>
      <c r="J5071" s="35">
        <v>18.98</v>
      </c>
      <c r="K5071" s="35">
        <v>0</v>
      </c>
      <c r="L5071" s="35">
        <v>0</v>
      </c>
      <c r="M5071" s="35">
        <v>0</v>
      </c>
      <c r="N5071" s="32" t="s">
        <v>2197</v>
      </c>
      <c r="O5071" s="32" t="s">
        <v>18</v>
      </c>
      <c r="P5071" s="32">
        <v>1</v>
      </c>
      <c r="Q5071" s="32" t="s">
        <v>9825</v>
      </c>
    </row>
    <row r="5072" spans="1:17" hidden="1" x14ac:dyDescent="0.25">
      <c r="A5072" s="57">
        <v>42270.600386030092</v>
      </c>
      <c r="B5072" s="32" t="s">
        <v>21</v>
      </c>
      <c r="C5072" s="32" t="s">
        <v>5081</v>
      </c>
      <c r="D5072" s="32" t="s">
        <v>5082</v>
      </c>
      <c r="E5072" s="32" t="s">
        <v>9823</v>
      </c>
      <c r="F5072" s="32" t="s">
        <v>9830</v>
      </c>
      <c r="G5072" s="32" t="s">
        <v>9826</v>
      </c>
      <c r="H5072" s="32" t="s">
        <v>9827</v>
      </c>
      <c r="I5072" s="32" t="s">
        <v>4605</v>
      </c>
      <c r="J5072" s="35">
        <v>166.35</v>
      </c>
      <c r="K5072" s="35">
        <v>0</v>
      </c>
      <c r="L5072" s="35">
        <v>0</v>
      </c>
      <c r="M5072" s="35">
        <v>0</v>
      </c>
      <c r="N5072" s="32" t="s">
        <v>2197</v>
      </c>
      <c r="O5072" s="32" t="s">
        <v>18</v>
      </c>
      <c r="P5072" s="32">
        <v>3</v>
      </c>
      <c r="Q5072" s="32" t="s">
        <v>9825</v>
      </c>
    </row>
    <row r="5073" spans="1:17" hidden="1" x14ac:dyDescent="0.25">
      <c r="A5073" s="57">
        <v>42270.600386030092</v>
      </c>
      <c r="B5073" s="32" t="s">
        <v>21</v>
      </c>
      <c r="C5073" s="32" t="s">
        <v>5081</v>
      </c>
      <c r="D5073" s="32" t="s">
        <v>5082</v>
      </c>
      <c r="E5073" s="32" t="s">
        <v>9823</v>
      </c>
      <c r="F5073" s="32" t="s">
        <v>9830</v>
      </c>
      <c r="G5073" s="32" t="s">
        <v>3674</v>
      </c>
      <c r="H5073" s="32" t="s">
        <v>3675</v>
      </c>
      <c r="I5073" s="32" t="s">
        <v>4605</v>
      </c>
      <c r="J5073" s="35">
        <v>1.64</v>
      </c>
      <c r="K5073" s="35">
        <v>0</v>
      </c>
      <c r="L5073" s="35">
        <v>0</v>
      </c>
      <c r="M5073" s="35">
        <v>0</v>
      </c>
      <c r="N5073" s="32" t="s">
        <v>2197</v>
      </c>
      <c r="O5073" s="32" t="s">
        <v>18</v>
      </c>
      <c r="P5073" s="32">
        <v>1</v>
      </c>
      <c r="Q5073" s="32" t="s">
        <v>9825</v>
      </c>
    </row>
    <row r="5074" spans="1:17" hidden="1" x14ac:dyDescent="0.25">
      <c r="A5074" s="57">
        <v>42270.600429085651</v>
      </c>
      <c r="B5074" s="32" t="s">
        <v>21</v>
      </c>
      <c r="C5074" s="32" t="s">
        <v>5081</v>
      </c>
      <c r="D5074" s="32" t="s">
        <v>5082</v>
      </c>
      <c r="E5074" s="32" t="s">
        <v>9823</v>
      </c>
      <c r="F5074" s="32" t="s">
        <v>9831</v>
      </c>
      <c r="G5074" s="32" t="s">
        <v>3379</v>
      </c>
      <c r="H5074" s="32" t="s">
        <v>3380</v>
      </c>
      <c r="I5074" s="32" t="s">
        <v>4605</v>
      </c>
      <c r="J5074" s="35">
        <v>18.98</v>
      </c>
      <c r="K5074" s="35">
        <v>0</v>
      </c>
      <c r="L5074" s="35">
        <v>0</v>
      </c>
      <c r="M5074" s="35">
        <v>0</v>
      </c>
      <c r="N5074" s="32" t="s">
        <v>2197</v>
      </c>
      <c r="O5074" s="32" t="s">
        <v>18</v>
      </c>
      <c r="P5074" s="32">
        <v>1</v>
      </c>
      <c r="Q5074" s="32" t="s">
        <v>9825</v>
      </c>
    </row>
    <row r="5075" spans="1:17" hidden="1" x14ac:dyDescent="0.25">
      <c r="A5075" s="57">
        <v>42270.600429085651</v>
      </c>
      <c r="B5075" s="32" t="s">
        <v>21</v>
      </c>
      <c r="C5075" s="32" t="s">
        <v>5081</v>
      </c>
      <c r="D5075" s="32" t="s">
        <v>5082</v>
      </c>
      <c r="E5075" s="32" t="s">
        <v>9823</v>
      </c>
      <c r="F5075" s="32" t="s">
        <v>9831</v>
      </c>
      <c r="G5075" s="32" t="s">
        <v>9826</v>
      </c>
      <c r="H5075" s="32" t="s">
        <v>9827</v>
      </c>
      <c r="I5075" s="32" t="s">
        <v>4605</v>
      </c>
      <c r="J5075" s="35">
        <v>166.35</v>
      </c>
      <c r="K5075" s="35">
        <v>0</v>
      </c>
      <c r="L5075" s="35">
        <v>0</v>
      </c>
      <c r="M5075" s="35">
        <v>0</v>
      </c>
      <c r="N5075" s="32" t="s">
        <v>2197</v>
      </c>
      <c r="O5075" s="32" t="s">
        <v>18</v>
      </c>
      <c r="P5075" s="32">
        <v>3</v>
      </c>
      <c r="Q5075" s="32" t="s">
        <v>9825</v>
      </c>
    </row>
    <row r="5076" spans="1:17" hidden="1" x14ac:dyDescent="0.25">
      <c r="A5076" s="57">
        <v>42270.600429085651</v>
      </c>
      <c r="B5076" s="32" t="s">
        <v>21</v>
      </c>
      <c r="C5076" s="32" t="s">
        <v>5081</v>
      </c>
      <c r="D5076" s="32" t="s">
        <v>5082</v>
      </c>
      <c r="E5076" s="32" t="s">
        <v>9823</v>
      </c>
      <c r="F5076" s="32" t="s">
        <v>9831</v>
      </c>
      <c r="G5076" s="32" t="s">
        <v>3674</v>
      </c>
      <c r="H5076" s="32" t="s">
        <v>3675</v>
      </c>
      <c r="I5076" s="32" t="s">
        <v>4605</v>
      </c>
      <c r="J5076" s="35">
        <v>1.64</v>
      </c>
      <c r="K5076" s="35">
        <v>0</v>
      </c>
      <c r="L5076" s="35">
        <v>0</v>
      </c>
      <c r="M5076" s="35">
        <v>0</v>
      </c>
      <c r="N5076" s="32" t="s">
        <v>2197</v>
      </c>
      <c r="O5076" s="32" t="s">
        <v>18</v>
      </c>
      <c r="P5076" s="32">
        <v>1</v>
      </c>
      <c r="Q5076" s="32" t="s">
        <v>9825</v>
      </c>
    </row>
    <row r="5077" spans="1:17" hidden="1" x14ac:dyDescent="0.25">
      <c r="A5077" s="57">
        <v>42270.600467627315</v>
      </c>
      <c r="B5077" s="32" t="s">
        <v>21</v>
      </c>
      <c r="C5077" s="32" t="s">
        <v>5081</v>
      </c>
      <c r="D5077" s="32" t="s">
        <v>5082</v>
      </c>
      <c r="E5077" s="32" t="s">
        <v>9823</v>
      </c>
      <c r="F5077" s="32" t="s">
        <v>9832</v>
      </c>
      <c r="G5077" s="32" t="s">
        <v>3379</v>
      </c>
      <c r="H5077" s="32" t="s">
        <v>3380</v>
      </c>
      <c r="I5077" s="32" t="s">
        <v>4605</v>
      </c>
      <c r="J5077" s="35">
        <v>18.98</v>
      </c>
      <c r="K5077" s="35">
        <v>0</v>
      </c>
      <c r="L5077" s="35">
        <v>0</v>
      </c>
      <c r="M5077" s="35">
        <v>0</v>
      </c>
      <c r="N5077" s="32" t="s">
        <v>2197</v>
      </c>
      <c r="O5077" s="32" t="s">
        <v>18</v>
      </c>
      <c r="P5077" s="32">
        <v>1</v>
      </c>
      <c r="Q5077" s="32" t="s">
        <v>9825</v>
      </c>
    </row>
    <row r="5078" spans="1:17" hidden="1" x14ac:dyDescent="0.25">
      <c r="A5078" s="57">
        <v>42270.600467627315</v>
      </c>
      <c r="B5078" s="32" t="s">
        <v>21</v>
      </c>
      <c r="C5078" s="32" t="s">
        <v>5081</v>
      </c>
      <c r="D5078" s="32" t="s">
        <v>5082</v>
      </c>
      <c r="E5078" s="32" t="s">
        <v>9823</v>
      </c>
      <c r="F5078" s="32" t="s">
        <v>9832</v>
      </c>
      <c r="G5078" s="32" t="s">
        <v>9826</v>
      </c>
      <c r="H5078" s="32" t="s">
        <v>9827</v>
      </c>
      <c r="I5078" s="32" t="s">
        <v>4605</v>
      </c>
      <c r="J5078" s="35">
        <v>166.35</v>
      </c>
      <c r="K5078" s="35">
        <v>0</v>
      </c>
      <c r="L5078" s="35">
        <v>0</v>
      </c>
      <c r="M5078" s="35">
        <v>0</v>
      </c>
      <c r="N5078" s="32" t="s">
        <v>2197</v>
      </c>
      <c r="O5078" s="32" t="s">
        <v>18</v>
      </c>
      <c r="P5078" s="32">
        <v>3</v>
      </c>
      <c r="Q5078" s="32" t="s">
        <v>9825</v>
      </c>
    </row>
    <row r="5079" spans="1:17" hidden="1" x14ac:dyDescent="0.25">
      <c r="A5079" s="57">
        <v>42270.600467627315</v>
      </c>
      <c r="B5079" s="32" t="s">
        <v>21</v>
      </c>
      <c r="C5079" s="32" t="s">
        <v>5081</v>
      </c>
      <c r="D5079" s="32" t="s">
        <v>5082</v>
      </c>
      <c r="E5079" s="32" t="s">
        <v>9823</v>
      </c>
      <c r="F5079" s="32" t="s">
        <v>9832</v>
      </c>
      <c r="G5079" s="32" t="s">
        <v>3674</v>
      </c>
      <c r="H5079" s="32" t="s">
        <v>3675</v>
      </c>
      <c r="I5079" s="32" t="s">
        <v>4605</v>
      </c>
      <c r="J5079" s="35">
        <v>1.64</v>
      </c>
      <c r="K5079" s="35">
        <v>0</v>
      </c>
      <c r="L5079" s="35">
        <v>0</v>
      </c>
      <c r="M5079" s="35">
        <v>0</v>
      </c>
      <c r="N5079" s="32" t="s">
        <v>2197</v>
      </c>
      <c r="O5079" s="32" t="s">
        <v>18</v>
      </c>
      <c r="P5079" s="32">
        <v>1</v>
      </c>
      <c r="Q5079" s="32" t="s">
        <v>9825</v>
      </c>
    </row>
    <row r="5080" spans="1:17" x14ac:dyDescent="0.25">
      <c r="A5080" s="57">
        <v>42270.600551886571</v>
      </c>
      <c r="B5080" s="32" t="s">
        <v>22</v>
      </c>
      <c r="C5080" s="32" t="s">
        <v>456</v>
      </c>
      <c r="D5080" s="32" t="s">
        <v>455</v>
      </c>
      <c r="E5080" s="32" t="s">
        <v>9833</v>
      </c>
      <c r="F5080" s="32" t="s">
        <v>9834</v>
      </c>
      <c r="G5080" s="32" t="s">
        <v>25</v>
      </c>
      <c r="H5080" s="32" t="s">
        <v>26</v>
      </c>
      <c r="I5080" s="32" t="s">
        <v>2006</v>
      </c>
      <c r="J5080" s="35">
        <v>0</v>
      </c>
      <c r="K5080" s="35">
        <v>0</v>
      </c>
      <c r="L5080" s="35">
        <v>0</v>
      </c>
      <c r="M5080" s="35">
        <v>0</v>
      </c>
      <c r="N5080" s="32" t="s">
        <v>19</v>
      </c>
      <c r="O5080" s="32" t="s">
        <v>24</v>
      </c>
      <c r="P5080" s="32">
        <v>1</v>
      </c>
      <c r="Q5080" s="32"/>
    </row>
    <row r="5081" spans="1:17" x14ac:dyDescent="0.25">
      <c r="A5081" s="57">
        <v>42270.600551886571</v>
      </c>
      <c r="B5081" s="32" t="s">
        <v>22</v>
      </c>
      <c r="C5081" s="32" t="s">
        <v>456</v>
      </c>
      <c r="D5081" s="32" t="s">
        <v>455</v>
      </c>
      <c r="E5081" s="32" t="s">
        <v>9833</v>
      </c>
      <c r="F5081" s="32" t="s">
        <v>9834</v>
      </c>
      <c r="G5081" s="32" t="s">
        <v>35</v>
      </c>
      <c r="H5081" s="32" t="s">
        <v>38</v>
      </c>
      <c r="I5081" s="32" t="s">
        <v>2006</v>
      </c>
      <c r="J5081" s="35">
        <v>0</v>
      </c>
      <c r="K5081" s="35">
        <v>0</v>
      </c>
      <c r="L5081" s="35">
        <v>0</v>
      </c>
      <c r="M5081" s="35">
        <v>17.600000000000001</v>
      </c>
      <c r="N5081" s="32" t="s">
        <v>19</v>
      </c>
      <c r="O5081" s="32" t="s">
        <v>24</v>
      </c>
      <c r="P5081" s="32">
        <v>1</v>
      </c>
      <c r="Q5081" s="32"/>
    </row>
    <row r="5082" spans="1:17" x14ac:dyDescent="0.25">
      <c r="A5082" s="57">
        <v>42270.601213807873</v>
      </c>
      <c r="B5082" s="32" t="s">
        <v>22</v>
      </c>
      <c r="C5082" s="32" t="s">
        <v>463</v>
      </c>
      <c r="D5082" s="32" t="s">
        <v>462</v>
      </c>
      <c r="E5082" s="32" t="s">
        <v>9835</v>
      </c>
      <c r="F5082" s="32" t="s">
        <v>9836</v>
      </c>
      <c r="G5082" s="32" t="s">
        <v>25</v>
      </c>
      <c r="H5082" s="32" t="s">
        <v>26</v>
      </c>
      <c r="I5082" s="32" t="s">
        <v>2006</v>
      </c>
      <c r="J5082" s="35">
        <v>0</v>
      </c>
      <c r="K5082" s="35">
        <v>0</v>
      </c>
      <c r="L5082" s="35">
        <v>0</v>
      </c>
      <c r="M5082" s="35">
        <v>0</v>
      </c>
      <c r="N5082" s="32" t="s">
        <v>19</v>
      </c>
      <c r="O5082" s="32" t="s">
        <v>32</v>
      </c>
      <c r="P5082" s="32">
        <v>5.75</v>
      </c>
      <c r="Q5082" s="32"/>
    </row>
    <row r="5083" spans="1:17" x14ac:dyDescent="0.25">
      <c r="A5083" s="57">
        <v>42270.601213807873</v>
      </c>
      <c r="B5083" s="32" t="s">
        <v>22</v>
      </c>
      <c r="C5083" s="32" t="s">
        <v>463</v>
      </c>
      <c r="D5083" s="32" t="s">
        <v>462</v>
      </c>
      <c r="E5083" s="32" t="s">
        <v>9835</v>
      </c>
      <c r="F5083" s="32" t="s">
        <v>9836</v>
      </c>
      <c r="G5083" s="32" t="s">
        <v>35</v>
      </c>
      <c r="H5083" s="32" t="s">
        <v>38</v>
      </c>
      <c r="I5083" s="32" t="s">
        <v>2006</v>
      </c>
      <c r="J5083" s="35">
        <v>0</v>
      </c>
      <c r="K5083" s="35">
        <v>0</v>
      </c>
      <c r="L5083" s="35">
        <v>0</v>
      </c>
      <c r="M5083" s="35">
        <v>36.630000000000003</v>
      </c>
      <c r="N5083" s="32" t="s">
        <v>19</v>
      </c>
      <c r="O5083" s="32" t="s">
        <v>32</v>
      </c>
      <c r="P5083" s="32">
        <v>1</v>
      </c>
      <c r="Q5083" s="32"/>
    </row>
    <row r="5084" spans="1:17" x14ac:dyDescent="0.25">
      <c r="A5084" s="57">
        <v>42270.601749305555</v>
      </c>
      <c r="B5084" s="32" t="s">
        <v>22</v>
      </c>
      <c r="C5084" s="32" t="s">
        <v>456</v>
      </c>
      <c r="D5084" s="32" t="s">
        <v>455</v>
      </c>
      <c r="E5084" s="32" t="s">
        <v>9837</v>
      </c>
      <c r="F5084" s="32" t="s">
        <v>9838</v>
      </c>
      <c r="G5084" s="32" t="s">
        <v>25</v>
      </c>
      <c r="H5084" s="32" t="s">
        <v>26</v>
      </c>
      <c r="I5084" s="32" t="s">
        <v>2006</v>
      </c>
      <c r="J5084" s="35">
        <v>0</v>
      </c>
      <c r="K5084" s="35">
        <v>0</v>
      </c>
      <c r="L5084" s="35">
        <v>0</v>
      </c>
      <c r="M5084" s="35">
        <v>0</v>
      </c>
      <c r="N5084" s="32" t="s">
        <v>19</v>
      </c>
      <c r="O5084" s="32" t="s">
        <v>27</v>
      </c>
      <c r="P5084" s="32">
        <v>0.25</v>
      </c>
      <c r="Q5084" s="32"/>
    </row>
    <row r="5085" spans="1:17" x14ac:dyDescent="0.25">
      <c r="A5085" s="57">
        <v>42270.601749305555</v>
      </c>
      <c r="B5085" s="32" t="s">
        <v>22</v>
      </c>
      <c r="C5085" s="32" t="s">
        <v>456</v>
      </c>
      <c r="D5085" s="32" t="s">
        <v>455</v>
      </c>
      <c r="E5085" s="32" t="s">
        <v>9837</v>
      </c>
      <c r="F5085" s="32" t="s">
        <v>9838</v>
      </c>
      <c r="G5085" s="32" t="s">
        <v>29</v>
      </c>
      <c r="H5085" s="32" t="s">
        <v>30</v>
      </c>
      <c r="I5085" s="32" t="s">
        <v>2006</v>
      </c>
      <c r="J5085" s="35">
        <v>0</v>
      </c>
      <c r="K5085" s="35">
        <v>0</v>
      </c>
      <c r="L5085" s="35">
        <v>0</v>
      </c>
      <c r="M5085" s="35">
        <v>1.2</v>
      </c>
      <c r="N5085" s="32" t="s">
        <v>19</v>
      </c>
      <c r="O5085" s="32" t="s">
        <v>27</v>
      </c>
      <c r="P5085" s="32">
        <v>1</v>
      </c>
      <c r="Q5085" s="32"/>
    </row>
    <row r="5086" spans="1:17" x14ac:dyDescent="0.25">
      <c r="A5086" s="57">
        <v>42270.601749305555</v>
      </c>
      <c r="B5086" s="32" t="s">
        <v>22</v>
      </c>
      <c r="C5086" s="32" t="s">
        <v>456</v>
      </c>
      <c r="D5086" s="32" t="s">
        <v>455</v>
      </c>
      <c r="E5086" s="32" t="s">
        <v>9837</v>
      </c>
      <c r="F5086" s="32" t="s">
        <v>9838</v>
      </c>
      <c r="G5086" s="32" t="s">
        <v>29</v>
      </c>
      <c r="H5086" s="32" t="s">
        <v>30</v>
      </c>
      <c r="I5086" s="32" t="s">
        <v>2006</v>
      </c>
      <c r="J5086" s="35">
        <v>0</v>
      </c>
      <c r="K5086" s="35">
        <v>0</v>
      </c>
      <c r="L5086" s="35">
        <v>0</v>
      </c>
      <c r="M5086" s="35">
        <v>2</v>
      </c>
      <c r="N5086" s="32" t="s">
        <v>19</v>
      </c>
      <c r="O5086" s="32" t="s">
        <v>27</v>
      </c>
      <c r="P5086" s="32">
        <v>1</v>
      </c>
      <c r="Q5086" s="32"/>
    </row>
    <row r="5087" spans="1:17" x14ac:dyDescent="0.25">
      <c r="A5087" s="57">
        <v>42270.603139664352</v>
      </c>
      <c r="B5087" s="32" t="s">
        <v>22</v>
      </c>
      <c r="C5087" s="32" t="s">
        <v>9793</v>
      </c>
      <c r="D5087" s="32" t="s">
        <v>9794</v>
      </c>
      <c r="E5087" s="32" t="s">
        <v>9839</v>
      </c>
      <c r="F5087" s="32" t="s">
        <v>9840</v>
      </c>
      <c r="G5087" s="32" t="s">
        <v>25</v>
      </c>
      <c r="H5087" s="32" t="s">
        <v>26</v>
      </c>
      <c r="I5087" s="32" t="s">
        <v>2006</v>
      </c>
      <c r="J5087" s="35">
        <v>0</v>
      </c>
      <c r="K5087" s="35">
        <v>0</v>
      </c>
      <c r="L5087" s="35">
        <v>0</v>
      </c>
      <c r="M5087" s="35">
        <v>0</v>
      </c>
      <c r="N5087" s="32" t="s">
        <v>19</v>
      </c>
      <c r="O5087" s="32" t="s">
        <v>27</v>
      </c>
      <c r="P5087" s="32">
        <v>5</v>
      </c>
      <c r="Q5087" s="32"/>
    </row>
    <row r="5088" spans="1:17" x14ac:dyDescent="0.25">
      <c r="A5088" s="57">
        <v>42270.603139664352</v>
      </c>
      <c r="B5088" s="32" t="s">
        <v>22</v>
      </c>
      <c r="C5088" s="32" t="s">
        <v>9793</v>
      </c>
      <c r="D5088" s="32" t="s">
        <v>9794</v>
      </c>
      <c r="E5088" s="32" t="s">
        <v>9839</v>
      </c>
      <c r="F5088" s="32" t="s">
        <v>9840</v>
      </c>
      <c r="G5088" s="32" t="s">
        <v>33</v>
      </c>
      <c r="H5088" s="32" t="s">
        <v>34</v>
      </c>
      <c r="I5088" s="32" t="s">
        <v>2006</v>
      </c>
      <c r="J5088" s="35">
        <v>0</v>
      </c>
      <c r="K5088" s="35">
        <v>0</v>
      </c>
      <c r="L5088" s="35">
        <v>0</v>
      </c>
      <c r="M5088" s="35">
        <v>3</v>
      </c>
      <c r="N5088" s="32" t="s">
        <v>19</v>
      </c>
      <c r="O5088" s="32" t="s">
        <v>27</v>
      </c>
      <c r="P5088" s="32">
        <v>1</v>
      </c>
      <c r="Q5088" s="32"/>
    </row>
    <row r="5089" spans="1:17" x14ac:dyDescent="0.25">
      <c r="A5089" s="57">
        <v>42270.603139664352</v>
      </c>
      <c r="B5089" s="32" t="s">
        <v>22</v>
      </c>
      <c r="C5089" s="32" t="s">
        <v>9793</v>
      </c>
      <c r="D5089" s="32" t="s">
        <v>9794</v>
      </c>
      <c r="E5089" s="32" t="s">
        <v>9839</v>
      </c>
      <c r="F5089" s="32" t="s">
        <v>9840</v>
      </c>
      <c r="G5089" s="32" t="s">
        <v>35</v>
      </c>
      <c r="H5089" s="32" t="s">
        <v>38</v>
      </c>
      <c r="I5089" s="32" t="s">
        <v>2006</v>
      </c>
      <c r="J5089" s="35">
        <v>0</v>
      </c>
      <c r="K5089" s="35">
        <v>0</v>
      </c>
      <c r="L5089" s="35">
        <v>0</v>
      </c>
      <c r="M5089" s="35">
        <v>16.579999999999998</v>
      </c>
      <c r="N5089" s="32" t="s">
        <v>19</v>
      </c>
      <c r="O5089" s="32" t="s">
        <v>27</v>
      </c>
      <c r="P5089" s="32">
        <v>1</v>
      </c>
      <c r="Q5089" s="32"/>
    </row>
    <row r="5090" spans="1:17" x14ac:dyDescent="0.25">
      <c r="A5090" s="57">
        <v>42270.603139664352</v>
      </c>
      <c r="B5090" s="32" t="s">
        <v>22</v>
      </c>
      <c r="C5090" s="32" t="s">
        <v>9793</v>
      </c>
      <c r="D5090" s="32" t="s">
        <v>9794</v>
      </c>
      <c r="E5090" s="32" t="s">
        <v>9839</v>
      </c>
      <c r="F5090" s="32" t="s">
        <v>9840</v>
      </c>
      <c r="G5090" s="32" t="s">
        <v>25</v>
      </c>
      <c r="H5090" s="32" t="s">
        <v>26</v>
      </c>
      <c r="I5090" s="32" t="s">
        <v>2006</v>
      </c>
      <c r="J5090" s="35">
        <v>0</v>
      </c>
      <c r="K5090" s="35">
        <v>0</v>
      </c>
      <c r="L5090" s="35">
        <v>0</v>
      </c>
      <c r="M5090" s="35">
        <v>0</v>
      </c>
      <c r="N5090" s="32" t="s">
        <v>19</v>
      </c>
      <c r="O5090" s="32" t="s">
        <v>27</v>
      </c>
      <c r="P5090" s="32">
        <v>3</v>
      </c>
      <c r="Q5090" s="32"/>
    </row>
    <row r="5091" spans="1:17" x14ac:dyDescent="0.25">
      <c r="A5091" s="57">
        <v>42270.603139664352</v>
      </c>
      <c r="B5091" s="32" t="s">
        <v>22</v>
      </c>
      <c r="C5091" s="32" t="s">
        <v>9793</v>
      </c>
      <c r="D5091" s="32" t="s">
        <v>9794</v>
      </c>
      <c r="E5091" s="32" t="s">
        <v>9839</v>
      </c>
      <c r="F5091" s="32" t="s">
        <v>9840</v>
      </c>
      <c r="G5091" s="32" t="s">
        <v>35</v>
      </c>
      <c r="H5091" s="32" t="s">
        <v>38</v>
      </c>
      <c r="I5091" s="32" t="s">
        <v>2006</v>
      </c>
      <c r="J5091" s="35">
        <v>0</v>
      </c>
      <c r="K5091" s="35">
        <v>0</v>
      </c>
      <c r="L5091" s="35">
        <v>0</v>
      </c>
      <c r="M5091" s="35">
        <v>10.8</v>
      </c>
      <c r="N5091" s="32" t="s">
        <v>19</v>
      </c>
      <c r="O5091" s="32" t="s">
        <v>27</v>
      </c>
      <c r="P5091" s="32">
        <v>1</v>
      </c>
      <c r="Q5091" s="32"/>
    </row>
    <row r="5092" spans="1:17" x14ac:dyDescent="0.25">
      <c r="A5092" s="57">
        <v>42270.603139664352</v>
      </c>
      <c r="B5092" s="32" t="s">
        <v>22</v>
      </c>
      <c r="C5092" s="32" t="s">
        <v>9793</v>
      </c>
      <c r="D5092" s="32" t="s">
        <v>9794</v>
      </c>
      <c r="E5092" s="32" t="s">
        <v>9839</v>
      </c>
      <c r="F5092" s="32" t="s">
        <v>9840</v>
      </c>
      <c r="G5092" s="32" t="s">
        <v>35</v>
      </c>
      <c r="H5092" s="32" t="s">
        <v>38</v>
      </c>
      <c r="I5092" s="32" t="s">
        <v>2006</v>
      </c>
      <c r="J5092" s="35">
        <v>0</v>
      </c>
      <c r="K5092" s="35">
        <v>0</v>
      </c>
      <c r="L5092" s="35">
        <v>0</v>
      </c>
      <c r="M5092" s="35">
        <v>34.65</v>
      </c>
      <c r="N5092" s="32" t="s">
        <v>19</v>
      </c>
      <c r="O5092" s="32" t="s">
        <v>27</v>
      </c>
      <c r="P5092" s="32">
        <v>1</v>
      </c>
      <c r="Q5092" s="32"/>
    </row>
    <row r="5093" spans="1:17" x14ac:dyDescent="0.25">
      <c r="A5093" s="57">
        <v>42270.604010104165</v>
      </c>
      <c r="B5093" s="32" t="s">
        <v>22</v>
      </c>
      <c r="C5093" s="32" t="s">
        <v>456</v>
      </c>
      <c r="D5093" s="32" t="s">
        <v>455</v>
      </c>
      <c r="E5093" s="32" t="s">
        <v>9841</v>
      </c>
      <c r="F5093" s="32" t="s">
        <v>9842</v>
      </c>
      <c r="G5093" s="32" t="s">
        <v>25</v>
      </c>
      <c r="H5093" s="32" t="s">
        <v>26</v>
      </c>
      <c r="I5093" s="32" t="s">
        <v>2006</v>
      </c>
      <c r="J5093" s="35">
        <v>0</v>
      </c>
      <c r="K5093" s="35">
        <v>0</v>
      </c>
      <c r="L5093" s="35">
        <v>0</v>
      </c>
      <c r="M5093" s="35">
        <v>0</v>
      </c>
      <c r="N5093" s="32" t="s">
        <v>19</v>
      </c>
      <c r="O5093" s="32" t="s">
        <v>27</v>
      </c>
      <c r="P5093" s="32">
        <v>2</v>
      </c>
      <c r="Q5093" s="32"/>
    </row>
    <row r="5094" spans="1:17" x14ac:dyDescent="0.25">
      <c r="A5094" s="57">
        <v>42270.604010104165</v>
      </c>
      <c r="B5094" s="32" t="s">
        <v>22</v>
      </c>
      <c r="C5094" s="32" t="s">
        <v>456</v>
      </c>
      <c r="D5094" s="32" t="s">
        <v>455</v>
      </c>
      <c r="E5094" s="32" t="s">
        <v>9841</v>
      </c>
      <c r="F5094" s="32" t="s">
        <v>9842</v>
      </c>
      <c r="G5094" s="32" t="s">
        <v>35</v>
      </c>
      <c r="H5094" s="32" t="s">
        <v>38</v>
      </c>
      <c r="I5094" s="32" t="s">
        <v>2006</v>
      </c>
      <c r="J5094" s="35">
        <v>0</v>
      </c>
      <c r="K5094" s="35">
        <v>0</v>
      </c>
      <c r="L5094" s="35">
        <v>0</v>
      </c>
      <c r="M5094" s="35">
        <v>12.11</v>
      </c>
      <c r="N5094" s="32" t="s">
        <v>19</v>
      </c>
      <c r="O5094" s="32" t="s">
        <v>27</v>
      </c>
      <c r="P5094" s="32">
        <v>1</v>
      </c>
      <c r="Q5094" s="32"/>
    </row>
    <row r="5095" spans="1:17" x14ac:dyDescent="0.25">
      <c r="A5095" s="57">
        <v>42270.604010104165</v>
      </c>
      <c r="B5095" s="32" t="s">
        <v>22</v>
      </c>
      <c r="C5095" s="32" t="s">
        <v>456</v>
      </c>
      <c r="D5095" s="32" t="s">
        <v>455</v>
      </c>
      <c r="E5095" s="32" t="s">
        <v>9841</v>
      </c>
      <c r="F5095" s="32" t="s">
        <v>9842</v>
      </c>
      <c r="G5095" s="32" t="s">
        <v>35</v>
      </c>
      <c r="H5095" s="32" t="s">
        <v>38</v>
      </c>
      <c r="I5095" s="32" t="s">
        <v>2006</v>
      </c>
      <c r="J5095" s="35">
        <v>0</v>
      </c>
      <c r="K5095" s="35">
        <v>0</v>
      </c>
      <c r="L5095" s="35">
        <v>0</v>
      </c>
      <c r="M5095" s="35">
        <v>10.27</v>
      </c>
      <c r="N5095" s="32" t="s">
        <v>19</v>
      </c>
      <c r="O5095" s="32" t="s">
        <v>27</v>
      </c>
      <c r="P5095" s="32">
        <v>1</v>
      </c>
      <c r="Q5095" s="32"/>
    </row>
    <row r="5096" spans="1:17" x14ac:dyDescent="0.25">
      <c r="A5096" s="57">
        <v>42270.604010104165</v>
      </c>
      <c r="B5096" s="32" t="s">
        <v>22</v>
      </c>
      <c r="C5096" s="32" t="s">
        <v>456</v>
      </c>
      <c r="D5096" s="32" t="s">
        <v>455</v>
      </c>
      <c r="E5096" s="32" t="s">
        <v>9841</v>
      </c>
      <c r="F5096" s="32" t="s">
        <v>9842</v>
      </c>
      <c r="G5096" s="32" t="s">
        <v>35</v>
      </c>
      <c r="H5096" s="32" t="s">
        <v>38</v>
      </c>
      <c r="I5096" s="32" t="s">
        <v>2006</v>
      </c>
      <c r="J5096" s="35">
        <v>0</v>
      </c>
      <c r="K5096" s="35">
        <v>0</v>
      </c>
      <c r="L5096" s="35">
        <v>0</v>
      </c>
      <c r="M5096" s="35">
        <v>10.6</v>
      </c>
      <c r="N5096" s="32" t="s">
        <v>19</v>
      </c>
      <c r="O5096" s="32" t="s">
        <v>27</v>
      </c>
      <c r="P5096" s="32">
        <v>1</v>
      </c>
      <c r="Q5096" s="32"/>
    </row>
    <row r="5097" spans="1:17" x14ac:dyDescent="0.25">
      <c r="A5097" s="57">
        <v>42270.604888310183</v>
      </c>
      <c r="B5097" s="32" t="s">
        <v>22</v>
      </c>
      <c r="C5097" s="32" t="s">
        <v>5147</v>
      </c>
      <c r="D5097" s="32" t="s">
        <v>5148</v>
      </c>
      <c r="E5097" s="32" t="s">
        <v>9843</v>
      </c>
      <c r="F5097" s="32" t="s">
        <v>9844</v>
      </c>
      <c r="G5097" s="32" t="s">
        <v>25</v>
      </c>
      <c r="H5097" s="32" t="s">
        <v>26</v>
      </c>
      <c r="I5097" s="32" t="s">
        <v>2006</v>
      </c>
      <c r="J5097" s="35">
        <v>0</v>
      </c>
      <c r="K5097" s="35">
        <v>0</v>
      </c>
      <c r="L5097" s="35">
        <v>0</v>
      </c>
      <c r="M5097" s="35">
        <v>0</v>
      </c>
      <c r="N5097" s="32" t="s">
        <v>19</v>
      </c>
      <c r="O5097" s="32" t="s">
        <v>24</v>
      </c>
      <c r="P5097" s="32">
        <v>0.17</v>
      </c>
      <c r="Q5097" s="32"/>
    </row>
    <row r="5098" spans="1:17" x14ac:dyDescent="0.25">
      <c r="A5098" s="57">
        <v>42270.604888310183</v>
      </c>
      <c r="B5098" s="32" t="s">
        <v>22</v>
      </c>
      <c r="C5098" s="32" t="s">
        <v>5147</v>
      </c>
      <c r="D5098" s="32" t="s">
        <v>5148</v>
      </c>
      <c r="E5098" s="32" t="s">
        <v>9843</v>
      </c>
      <c r="F5098" s="32" t="s">
        <v>9844</v>
      </c>
      <c r="G5098" s="32" t="s">
        <v>7621</v>
      </c>
      <c r="H5098" s="32" t="s">
        <v>7622</v>
      </c>
      <c r="I5098" s="32" t="s">
        <v>2006</v>
      </c>
      <c r="J5098" s="35">
        <v>0</v>
      </c>
      <c r="K5098" s="35">
        <v>61.28</v>
      </c>
      <c r="L5098" s="35">
        <v>0</v>
      </c>
      <c r="M5098" s="35">
        <v>0</v>
      </c>
      <c r="N5098" s="32" t="s">
        <v>19</v>
      </c>
      <c r="O5098" s="32" t="s">
        <v>24</v>
      </c>
      <c r="P5098" s="32">
        <v>1</v>
      </c>
      <c r="Q5098" s="32"/>
    </row>
    <row r="5099" spans="1:17" x14ac:dyDescent="0.25">
      <c r="A5099" s="57">
        <v>42270.604888310183</v>
      </c>
      <c r="B5099" s="32" t="s">
        <v>22</v>
      </c>
      <c r="C5099" s="32" t="s">
        <v>5147</v>
      </c>
      <c r="D5099" s="32" t="s">
        <v>5148</v>
      </c>
      <c r="E5099" s="32" t="s">
        <v>9843</v>
      </c>
      <c r="F5099" s="32" t="s">
        <v>9844</v>
      </c>
      <c r="G5099" s="32" t="s">
        <v>35</v>
      </c>
      <c r="H5099" s="32" t="s">
        <v>38</v>
      </c>
      <c r="I5099" s="32" t="s">
        <v>2006</v>
      </c>
      <c r="J5099" s="35">
        <v>0</v>
      </c>
      <c r="K5099" s="35">
        <v>0</v>
      </c>
      <c r="L5099" s="35">
        <v>0</v>
      </c>
      <c r="M5099" s="35">
        <v>9.5500000000000007</v>
      </c>
      <c r="N5099" s="32" t="s">
        <v>19</v>
      </c>
      <c r="O5099" s="32" t="s">
        <v>24</v>
      </c>
      <c r="P5099" s="32">
        <v>1</v>
      </c>
      <c r="Q5099" s="32"/>
    </row>
    <row r="5100" spans="1:17" x14ac:dyDescent="0.25">
      <c r="A5100" s="57">
        <v>42270.604888310183</v>
      </c>
      <c r="B5100" s="32" t="s">
        <v>22</v>
      </c>
      <c r="C5100" s="32" t="s">
        <v>5147</v>
      </c>
      <c r="D5100" s="32" t="s">
        <v>5148</v>
      </c>
      <c r="E5100" s="32" t="s">
        <v>9843</v>
      </c>
      <c r="F5100" s="32" t="s">
        <v>9844</v>
      </c>
      <c r="G5100" s="32" t="s">
        <v>35</v>
      </c>
      <c r="H5100" s="32" t="s">
        <v>38</v>
      </c>
      <c r="I5100" s="32" t="s">
        <v>2006</v>
      </c>
      <c r="J5100" s="35">
        <v>0</v>
      </c>
      <c r="K5100" s="35">
        <v>0</v>
      </c>
      <c r="L5100" s="35">
        <v>0</v>
      </c>
      <c r="M5100" s="35">
        <v>9.1</v>
      </c>
      <c r="N5100" s="32" t="s">
        <v>19</v>
      </c>
      <c r="O5100" s="32" t="s">
        <v>24</v>
      </c>
      <c r="P5100" s="32">
        <v>1</v>
      </c>
      <c r="Q5100" s="32"/>
    </row>
    <row r="5101" spans="1:17" x14ac:dyDescent="0.25">
      <c r="A5101" s="57">
        <v>42270.605592164349</v>
      </c>
      <c r="B5101" s="32" t="s">
        <v>22</v>
      </c>
      <c r="C5101" s="32" t="s">
        <v>47</v>
      </c>
      <c r="D5101" s="32" t="s">
        <v>48</v>
      </c>
      <c r="E5101" s="32" t="s">
        <v>9845</v>
      </c>
      <c r="F5101" s="32" t="s">
        <v>9846</v>
      </c>
      <c r="G5101" s="32" t="s">
        <v>25</v>
      </c>
      <c r="H5101" s="32" t="s">
        <v>26</v>
      </c>
      <c r="I5101" s="32" t="s">
        <v>2006</v>
      </c>
      <c r="J5101" s="35">
        <v>0</v>
      </c>
      <c r="K5101" s="35">
        <v>0</v>
      </c>
      <c r="L5101" s="35">
        <v>0</v>
      </c>
      <c r="M5101" s="35">
        <v>0</v>
      </c>
      <c r="N5101" s="32" t="s">
        <v>19</v>
      </c>
      <c r="O5101" s="32" t="s">
        <v>32</v>
      </c>
      <c r="P5101" s="32">
        <v>2.33</v>
      </c>
      <c r="Q5101" s="32"/>
    </row>
    <row r="5102" spans="1:17" x14ac:dyDescent="0.25">
      <c r="A5102" s="57">
        <v>42270.60954302083</v>
      </c>
      <c r="B5102" s="32" t="s">
        <v>22</v>
      </c>
      <c r="C5102" s="32" t="s">
        <v>4397</v>
      </c>
      <c r="D5102" s="32" t="s">
        <v>4398</v>
      </c>
      <c r="E5102" s="32" t="s">
        <v>9847</v>
      </c>
      <c r="F5102" s="32" t="s">
        <v>9848</v>
      </c>
      <c r="G5102" s="32" t="s">
        <v>25</v>
      </c>
      <c r="H5102" s="32" t="s">
        <v>26</v>
      </c>
      <c r="I5102" s="32" t="s">
        <v>2006</v>
      </c>
      <c r="J5102" s="35">
        <v>0</v>
      </c>
      <c r="K5102" s="35">
        <v>0</v>
      </c>
      <c r="L5102" s="35">
        <v>0</v>
      </c>
      <c r="M5102" s="35">
        <v>0</v>
      </c>
      <c r="N5102" s="32" t="s">
        <v>19</v>
      </c>
      <c r="O5102" s="32" t="s">
        <v>27</v>
      </c>
      <c r="P5102" s="32">
        <v>5</v>
      </c>
      <c r="Q5102" s="32"/>
    </row>
    <row r="5103" spans="1:17" x14ac:dyDescent="0.25">
      <c r="A5103" s="57">
        <v>42270.60954302083</v>
      </c>
      <c r="B5103" s="32" t="s">
        <v>22</v>
      </c>
      <c r="C5103" s="32" t="s">
        <v>4397</v>
      </c>
      <c r="D5103" s="32" t="s">
        <v>4398</v>
      </c>
      <c r="E5103" s="32" t="s">
        <v>9847</v>
      </c>
      <c r="F5103" s="32" t="s">
        <v>9848</v>
      </c>
      <c r="G5103" s="32" t="s">
        <v>35</v>
      </c>
      <c r="H5103" s="32" t="s">
        <v>38</v>
      </c>
      <c r="I5103" s="32" t="s">
        <v>2006</v>
      </c>
      <c r="J5103" s="35">
        <v>0</v>
      </c>
      <c r="K5103" s="35">
        <v>0</v>
      </c>
      <c r="L5103" s="35">
        <v>0</v>
      </c>
      <c r="M5103" s="35">
        <v>25.4</v>
      </c>
      <c r="N5103" s="32" t="s">
        <v>19</v>
      </c>
      <c r="O5103" s="32" t="s">
        <v>27</v>
      </c>
      <c r="P5103" s="32">
        <v>1</v>
      </c>
      <c r="Q5103" s="32"/>
    </row>
    <row r="5104" spans="1:17" x14ac:dyDescent="0.25">
      <c r="A5104" s="57">
        <v>42270.610611840275</v>
      </c>
      <c r="B5104" s="32" t="s">
        <v>22</v>
      </c>
      <c r="C5104" s="32" t="s">
        <v>4397</v>
      </c>
      <c r="D5104" s="32" t="s">
        <v>4398</v>
      </c>
      <c r="E5104" s="32" t="s">
        <v>9849</v>
      </c>
      <c r="F5104" s="32" t="s">
        <v>9850</v>
      </c>
      <c r="G5104" s="32" t="s">
        <v>25</v>
      </c>
      <c r="H5104" s="32" t="s">
        <v>26</v>
      </c>
      <c r="I5104" s="32" t="s">
        <v>2006</v>
      </c>
      <c r="J5104" s="35">
        <v>0</v>
      </c>
      <c r="K5104" s="35">
        <v>0</v>
      </c>
      <c r="L5104" s="35">
        <v>0</v>
      </c>
      <c r="M5104" s="35">
        <v>0</v>
      </c>
      <c r="N5104" s="32" t="s">
        <v>19</v>
      </c>
      <c r="O5104" s="32" t="s">
        <v>27</v>
      </c>
      <c r="P5104" s="32">
        <v>1.83</v>
      </c>
      <c r="Q5104" s="32"/>
    </row>
    <row r="5105" spans="1:17" x14ac:dyDescent="0.25">
      <c r="A5105" s="57">
        <v>42270.655567395836</v>
      </c>
      <c r="B5105" s="32" t="s">
        <v>280</v>
      </c>
      <c r="C5105" s="32" t="s">
        <v>47</v>
      </c>
      <c r="D5105" s="32" t="s">
        <v>48</v>
      </c>
      <c r="E5105" s="32" t="s">
        <v>9851</v>
      </c>
      <c r="F5105" s="32" t="s">
        <v>9852</v>
      </c>
      <c r="G5105" s="32" t="s">
        <v>15</v>
      </c>
      <c r="H5105" s="32" t="s">
        <v>16</v>
      </c>
      <c r="I5105" s="32" t="s">
        <v>285</v>
      </c>
      <c r="J5105" s="35">
        <v>8820</v>
      </c>
      <c r="K5105" s="35">
        <v>0</v>
      </c>
      <c r="L5105" s="35">
        <v>0</v>
      </c>
      <c r="M5105" s="35">
        <v>0</v>
      </c>
      <c r="N5105" s="32" t="s">
        <v>19</v>
      </c>
      <c r="O5105" s="32" t="s">
        <v>18</v>
      </c>
      <c r="P5105" s="32">
        <v>1</v>
      </c>
      <c r="Q5105" s="32" t="s">
        <v>2114</v>
      </c>
    </row>
    <row r="5106" spans="1:17" x14ac:dyDescent="0.25">
      <c r="A5106" s="57">
        <v>42270.671107210648</v>
      </c>
      <c r="B5106" s="32"/>
      <c r="C5106" s="32" t="s">
        <v>345</v>
      </c>
      <c r="D5106" s="32" t="s">
        <v>334</v>
      </c>
      <c r="E5106" s="32" t="s">
        <v>9853</v>
      </c>
      <c r="F5106" s="32" t="s">
        <v>9854</v>
      </c>
      <c r="G5106" s="32" t="s">
        <v>58</v>
      </c>
      <c r="H5106" s="32" t="s">
        <v>59</v>
      </c>
      <c r="I5106" s="32" t="s">
        <v>2006</v>
      </c>
      <c r="J5106" s="35">
        <v>0</v>
      </c>
      <c r="K5106" s="35">
        <v>0</v>
      </c>
      <c r="L5106" s="35">
        <v>0</v>
      </c>
      <c r="M5106" s="35">
        <v>0</v>
      </c>
      <c r="N5106" s="32" t="s">
        <v>19</v>
      </c>
      <c r="O5106" s="32" t="s">
        <v>322</v>
      </c>
      <c r="P5106" s="32">
        <v>0</v>
      </c>
      <c r="Q5106" s="32"/>
    </row>
    <row r="5107" spans="1:17" x14ac:dyDescent="0.25">
      <c r="A5107" s="57">
        <v>42270.681137071762</v>
      </c>
      <c r="B5107" s="32" t="s">
        <v>31</v>
      </c>
      <c r="C5107" s="32" t="s">
        <v>7609</v>
      </c>
      <c r="D5107" s="32" t="s">
        <v>7610</v>
      </c>
      <c r="E5107" s="32" t="s">
        <v>7611</v>
      </c>
      <c r="F5107" s="32" t="s">
        <v>9855</v>
      </c>
      <c r="G5107" s="32" t="s">
        <v>5236</v>
      </c>
      <c r="H5107" s="32" t="s">
        <v>5237</v>
      </c>
      <c r="I5107" s="32" t="s">
        <v>2006</v>
      </c>
      <c r="J5107" s="35">
        <v>0</v>
      </c>
      <c r="K5107" s="35">
        <v>0</v>
      </c>
      <c r="L5107" s="35">
        <v>0</v>
      </c>
      <c r="M5107" s="35">
        <v>0</v>
      </c>
      <c r="N5107" s="32" t="s">
        <v>5627</v>
      </c>
      <c r="O5107" s="32"/>
      <c r="P5107" s="32">
        <v>1</v>
      </c>
      <c r="Q5107" s="32" t="s">
        <v>9615</v>
      </c>
    </row>
    <row r="5108" spans="1:17" x14ac:dyDescent="0.25">
      <c r="A5108" s="57">
        <v>42270.681137071762</v>
      </c>
      <c r="B5108" s="32" t="s">
        <v>31</v>
      </c>
      <c r="C5108" s="32" t="s">
        <v>7609</v>
      </c>
      <c r="D5108" s="32" t="s">
        <v>7610</v>
      </c>
      <c r="E5108" s="32" t="s">
        <v>7611</v>
      </c>
      <c r="F5108" s="32" t="s">
        <v>9855</v>
      </c>
      <c r="G5108" s="32" t="s">
        <v>9856</v>
      </c>
      <c r="H5108" s="32" t="s">
        <v>9857</v>
      </c>
      <c r="I5108" s="32" t="s">
        <v>2006</v>
      </c>
      <c r="J5108" s="35">
        <v>0</v>
      </c>
      <c r="K5108" s="35">
        <v>36243.449999999997</v>
      </c>
      <c r="L5108" s="35">
        <v>0</v>
      </c>
      <c r="M5108" s="35">
        <v>0</v>
      </c>
      <c r="N5108" s="32" t="s">
        <v>5627</v>
      </c>
      <c r="O5108" s="32"/>
      <c r="P5108" s="32">
        <v>5</v>
      </c>
      <c r="Q5108" s="32" t="s">
        <v>9615</v>
      </c>
    </row>
    <row r="5109" spans="1:17" x14ac:dyDescent="0.25">
      <c r="A5109" s="57">
        <v>42270.682308298608</v>
      </c>
      <c r="B5109" s="32"/>
      <c r="C5109" s="32" t="s">
        <v>457</v>
      </c>
      <c r="D5109" s="32" t="s">
        <v>334</v>
      </c>
      <c r="E5109" s="32" t="s">
        <v>9858</v>
      </c>
      <c r="F5109" s="32" t="s">
        <v>9859</v>
      </c>
      <c r="G5109" s="32" t="s">
        <v>58</v>
      </c>
      <c r="H5109" s="32" t="s">
        <v>59</v>
      </c>
      <c r="I5109" s="32" t="s">
        <v>2006</v>
      </c>
      <c r="J5109" s="35">
        <v>0</v>
      </c>
      <c r="K5109" s="35">
        <v>0</v>
      </c>
      <c r="L5109" s="35">
        <v>0</v>
      </c>
      <c r="M5109" s="35">
        <v>0</v>
      </c>
      <c r="N5109" s="32" t="s">
        <v>19</v>
      </c>
      <c r="O5109" s="32" t="s">
        <v>322</v>
      </c>
      <c r="P5109" s="32">
        <v>0</v>
      </c>
      <c r="Q5109" s="32"/>
    </row>
    <row r="5110" spans="1:17" x14ac:dyDescent="0.25">
      <c r="A5110" s="57">
        <v>42270.687008298613</v>
      </c>
      <c r="B5110" s="32"/>
      <c r="C5110" s="32" t="s">
        <v>9860</v>
      </c>
      <c r="D5110" s="32" t="s">
        <v>9861</v>
      </c>
      <c r="E5110" s="32" t="s">
        <v>9862</v>
      </c>
      <c r="F5110" s="32" t="s">
        <v>9863</v>
      </c>
      <c r="G5110" s="32" t="s">
        <v>58</v>
      </c>
      <c r="H5110" s="32" t="s">
        <v>59</v>
      </c>
      <c r="I5110" s="32" t="s">
        <v>2006</v>
      </c>
      <c r="J5110" s="35">
        <v>0</v>
      </c>
      <c r="K5110" s="35">
        <v>0</v>
      </c>
      <c r="L5110" s="35">
        <v>0</v>
      </c>
      <c r="M5110" s="35">
        <v>0</v>
      </c>
      <c r="N5110" s="32" t="s">
        <v>19</v>
      </c>
      <c r="O5110" s="32" t="s">
        <v>322</v>
      </c>
      <c r="P5110" s="32">
        <v>0</v>
      </c>
      <c r="Q5110" s="32"/>
    </row>
    <row r="5111" spans="1:17" x14ac:dyDescent="0.25">
      <c r="A5111" s="57">
        <v>42270.690501736113</v>
      </c>
      <c r="B5111" s="32"/>
      <c r="C5111" s="32" t="s">
        <v>2475</v>
      </c>
      <c r="D5111" s="32" t="s">
        <v>334</v>
      </c>
      <c r="E5111" s="32" t="s">
        <v>9864</v>
      </c>
      <c r="F5111" s="32" t="s">
        <v>9865</v>
      </c>
      <c r="G5111" s="32" t="s">
        <v>58</v>
      </c>
      <c r="H5111" s="32" t="s">
        <v>59</v>
      </c>
      <c r="I5111" s="32" t="s">
        <v>2006</v>
      </c>
      <c r="J5111" s="35">
        <v>0</v>
      </c>
      <c r="K5111" s="35">
        <v>0</v>
      </c>
      <c r="L5111" s="35">
        <v>0</v>
      </c>
      <c r="M5111" s="35">
        <v>0</v>
      </c>
      <c r="N5111" s="32" t="s">
        <v>19</v>
      </c>
      <c r="O5111" s="32" t="s">
        <v>322</v>
      </c>
      <c r="P5111" s="32">
        <v>0</v>
      </c>
      <c r="Q5111" s="32"/>
    </row>
    <row r="5112" spans="1:17" x14ac:dyDescent="0.25">
      <c r="A5112" s="57">
        <v>42270.694147372684</v>
      </c>
      <c r="B5112" s="32"/>
      <c r="C5112" s="32" t="s">
        <v>655</v>
      </c>
      <c r="D5112" s="32" t="s">
        <v>334</v>
      </c>
      <c r="E5112" s="32" t="s">
        <v>9866</v>
      </c>
      <c r="F5112" s="32" t="s">
        <v>9867</v>
      </c>
      <c r="G5112" s="32" t="s">
        <v>58</v>
      </c>
      <c r="H5112" s="32" t="s">
        <v>59</v>
      </c>
      <c r="I5112" s="32" t="s">
        <v>2006</v>
      </c>
      <c r="J5112" s="35">
        <v>0</v>
      </c>
      <c r="K5112" s="35">
        <v>0</v>
      </c>
      <c r="L5112" s="35">
        <v>0</v>
      </c>
      <c r="M5112" s="35">
        <v>0</v>
      </c>
      <c r="N5112" s="32" t="s">
        <v>19</v>
      </c>
      <c r="O5112" s="32" t="s">
        <v>322</v>
      </c>
      <c r="P5112" s="32">
        <v>0</v>
      </c>
      <c r="Q5112" s="32"/>
    </row>
    <row r="5113" spans="1:17" x14ac:dyDescent="0.25">
      <c r="A5113" s="57">
        <v>42270.69571172454</v>
      </c>
      <c r="B5113" s="32"/>
      <c r="C5113" s="32" t="s">
        <v>7609</v>
      </c>
      <c r="D5113" s="32" t="s">
        <v>7610</v>
      </c>
      <c r="E5113" s="32" t="s">
        <v>7611</v>
      </c>
      <c r="F5113" s="32" t="s">
        <v>9868</v>
      </c>
      <c r="G5113" s="32" t="s">
        <v>5236</v>
      </c>
      <c r="H5113" s="32" t="s">
        <v>5237</v>
      </c>
      <c r="I5113" s="32" t="s">
        <v>2006</v>
      </c>
      <c r="J5113" s="35">
        <v>0</v>
      </c>
      <c r="K5113" s="35">
        <v>0</v>
      </c>
      <c r="L5113" s="35">
        <v>0</v>
      </c>
      <c r="M5113" s="35">
        <v>0</v>
      </c>
      <c r="N5113" s="32" t="s">
        <v>5627</v>
      </c>
      <c r="O5113" s="32"/>
      <c r="P5113" s="32">
        <v>6</v>
      </c>
      <c r="Q5113" s="32" t="s">
        <v>9615</v>
      </c>
    </row>
    <row r="5114" spans="1:17" x14ac:dyDescent="0.25">
      <c r="A5114" s="57">
        <v>42270.69571172454</v>
      </c>
      <c r="B5114" s="32"/>
      <c r="C5114" s="32" t="s">
        <v>7609</v>
      </c>
      <c r="D5114" s="32" t="s">
        <v>7610</v>
      </c>
      <c r="E5114" s="32" t="s">
        <v>7611</v>
      </c>
      <c r="F5114" s="32" t="s">
        <v>9868</v>
      </c>
      <c r="G5114" s="32" t="s">
        <v>5236</v>
      </c>
      <c r="H5114" s="32" t="s">
        <v>5237</v>
      </c>
      <c r="I5114" s="32" t="s">
        <v>2006</v>
      </c>
      <c r="J5114" s="35">
        <v>0</v>
      </c>
      <c r="K5114" s="35">
        <v>0</v>
      </c>
      <c r="L5114" s="35">
        <v>0</v>
      </c>
      <c r="M5114" s="35">
        <v>0</v>
      </c>
      <c r="N5114" s="32" t="s">
        <v>5627</v>
      </c>
      <c r="O5114" s="32"/>
      <c r="P5114" s="32">
        <v>3</v>
      </c>
      <c r="Q5114" s="32" t="s">
        <v>9615</v>
      </c>
    </row>
    <row r="5115" spans="1:17" x14ac:dyDescent="0.25">
      <c r="A5115" s="57">
        <v>42270.69571172454</v>
      </c>
      <c r="B5115" s="32"/>
      <c r="C5115" s="32" t="s">
        <v>7609</v>
      </c>
      <c r="D5115" s="32" t="s">
        <v>7610</v>
      </c>
      <c r="E5115" s="32" t="s">
        <v>7611</v>
      </c>
      <c r="F5115" s="32" t="s">
        <v>9868</v>
      </c>
      <c r="G5115" s="32" t="s">
        <v>5236</v>
      </c>
      <c r="H5115" s="32" t="s">
        <v>5237</v>
      </c>
      <c r="I5115" s="32" t="s">
        <v>2006</v>
      </c>
      <c r="J5115" s="35">
        <v>0</v>
      </c>
      <c r="K5115" s="35">
        <v>0</v>
      </c>
      <c r="L5115" s="35">
        <v>0</v>
      </c>
      <c r="M5115" s="35">
        <v>0</v>
      </c>
      <c r="N5115" s="32" t="s">
        <v>5627</v>
      </c>
      <c r="O5115" s="32"/>
      <c r="P5115" s="32">
        <v>4</v>
      </c>
      <c r="Q5115" s="32" t="s">
        <v>9615</v>
      </c>
    </row>
    <row r="5116" spans="1:17" x14ac:dyDescent="0.25">
      <c r="A5116" s="57">
        <v>42270.69950790509</v>
      </c>
      <c r="B5116" s="32"/>
      <c r="C5116" s="32" t="s">
        <v>9869</v>
      </c>
      <c r="D5116" s="32" t="s">
        <v>334</v>
      </c>
      <c r="E5116" s="32" t="s">
        <v>9870</v>
      </c>
      <c r="F5116" s="32" t="s">
        <v>9871</v>
      </c>
      <c r="G5116" s="32" t="s">
        <v>58</v>
      </c>
      <c r="H5116" s="32" t="s">
        <v>59</v>
      </c>
      <c r="I5116" s="32" t="s">
        <v>2006</v>
      </c>
      <c r="J5116" s="35">
        <v>0</v>
      </c>
      <c r="K5116" s="35">
        <v>0</v>
      </c>
      <c r="L5116" s="35">
        <v>0</v>
      </c>
      <c r="M5116" s="35">
        <v>0</v>
      </c>
      <c r="N5116" s="32" t="s">
        <v>19</v>
      </c>
      <c r="O5116" s="32" t="s">
        <v>322</v>
      </c>
      <c r="P5116" s="32">
        <v>0</v>
      </c>
      <c r="Q5116" s="32"/>
    </row>
    <row r="5117" spans="1:17" x14ac:dyDescent="0.25">
      <c r="A5117" s="57">
        <v>42270.701684571759</v>
      </c>
      <c r="B5117" s="32"/>
      <c r="C5117" s="32" t="s">
        <v>2475</v>
      </c>
      <c r="D5117" s="32" t="s">
        <v>334</v>
      </c>
      <c r="E5117" s="32" t="s">
        <v>9872</v>
      </c>
      <c r="F5117" s="32" t="s">
        <v>9873</v>
      </c>
      <c r="G5117" s="32" t="s">
        <v>58</v>
      </c>
      <c r="H5117" s="32" t="s">
        <v>59</v>
      </c>
      <c r="I5117" s="32" t="s">
        <v>2006</v>
      </c>
      <c r="J5117" s="35">
        <v>0</v>
      </c>
      <c r="K5117" s="35">
        <v>0</v>
      </c>
      <c r="L5117" s="35">
        <v>0</v>
      </c>
      <c r="M5117" s="35">
        <v>0</v>
      </c>
      <c r="N5117" s="32" t="s">
        <v>19</v>
      </c>
      <c r="O5117" s="32" t="s">
        <v>322</v>
      </c>
      <c r="P5117" s="32">
        <v>0</v>
      </c>
      <c r="Q5117" s="32"/>
    </row>
    <row r="5118" spans="1:17" x14ac:dyDescent="0.25">
      <c r="A5118" s="57">
        <v>42270.702646527781</v>
      </c>
      <c r="B5118" s="32"/>
      <c r="C5118" s="32" t="s">
        <v>1068</v>
      </c>
      <c r="D5118" s="32" t="s">
        <v>334</v>
      </c>
      <c r="E5118" s="32" t="s">
        <v>9874</v>
      </c>
      <c r="F5118" s="32" t="s">
        <v>9875</v>
      </c>
      <c r="G5118" s="32" t="s">
        <v>58</v>
      </c>
      <c r="H5118" s="32" t="s">
        <v>59</v>
      </c>
      <c r="I5118" s="32" t="s">
        <v>2006</v>
      </c>
      <c r="J5118" s="35">
        <v>0</v>
      </c>
      <c r="K5118" s="35">
        <v>0</v>
      </c>
      <c r="L5118" s="35">
        <v>0</v>
      </c>
      <c r="M5118" s="35">
        <v>0</v>
      </c>
      <c r="N5118" s="32" t="s">
        <v>19</v>
      </c>
      <c r="O5118" s="32" t="s">
        <v>322</v>
      </c>
      <c r="P5118" s="32">
        <v>0</v>
      </c>
      <c r="Q5118" s="32"/>
    </row>
    <row r="5119" spans="1:17" x14ac:dyDescent="0.25">
      <c r="A5119" s="57">
        <v>42270.706502581015</v>
      </c>
      <c r="B5119" s="32"/>
      <c r="C5119" s="32" t="s">
        <v>506</v>
      </c>
      <c r="D5119" s="32" t="s">
        <v>334</v>
      </c>
      <c r="E5119" s="32" t="s">
        <v>9876</v>
      </c>
      <c r="F5119" s="32" t="s">
        <v>9877</v>
      </c>
      <c r="G5119" s="32" t="s">
        <v>58</v>
      </c>
      <c r="H5119" s="32" t="s">
        <v>59</v>
      </c>
      <c r="I5119" s="32" t="s">
        <v>2006</v>
      </c>
      <c r="J5119" s="35">
        <v>0</v>
      </c>
      <c r="K5119" s="35">
        <v>0</v>
      </c>
      <c r="L5119" s="35">
        <v>0</v>
      </c>
      <c r="M5119" s="35">
        <v>0</v>
      </c>
      <c r="N5119" s="32" t="s">
        <v>19</v>
      </c>
      <c r="O5119" s="32" t="s">
        <v>322</v>
      </c>
      <c r="P5119" s="32">
        <v>0</v>
      </c>
      <c r="Q5119" s="32"/>
    </row>
    <row r="5120" spans="1:17" x14ac:dyDescent="0.25">
      <c r="A5120" s="57">
        <v>42270.710725034725</v>
      </c>
      <c r="B5120" s="32"/>
      <c r="C5120" s="32" t="s">
        <v>506</v>
      </c>
      <c r="D5120" s="32" t="s">
        <v>334</v>
      </c>
      <c r="E5120" s="32" t="s">
        <v>9878</v>
      </c>
      <c r="F5120" s="32" t="s">
        <v>9879</v>
      </c>
      <c r="G5120" s="32" t="s">
        <v>58</v>
      </c>
      <c r="H5120" s="32" t="s">
        <v>59</v>
      </c>
      <c r="I5120" s="32" t="s">
        <v>2006</v>
      </c>
      <c r="J5120" s="35">
        <v>0</v>
      </c>
      <c r="K5120" s="35">
        <v>0</v>
      </c>
      <c r="L5120" s="35">
        <v>0</v>
      </c>
      <c r="M5120" s="35">
        <v>0</v>
      </c>
      <c r="N5120" s="32" t="s">
        <v>19</v>
      </c>
      <c r="O5120" s="32" t="s">
        <v>322</v>
      </c>
      <c r="P5120" s="32">
        <v>0</v>
      </c>
      <c r="Q5120" s="32"/>
    </row>
    <row r="5121" spans="1:17" x14ac:dyDescent="0.25">
      <c r="A5121" s="57">
        <v>42270.759647951389</v>
      </c>
      <c r="B5121" s="32"/>
      <c r="C5121" s="32" t="s">
        <v>375</v>
      </c>
      <c r="D5121" s="32" t="s">
        <v>334</v>
      </c>
      <c r="E5121" s="32" t="s">
        <v>9880</v>
      </c>
      <c r="F5121" s="32" t="s">
        <v>9881</v>
      </c>
      <c r="G5121" s="32" t="s">
        <v>58</v>
      </c>
      <c r="H5121" s="32" t="s">
        <v>59</v>
      </c>
      <c r="I5121" s="32" t="s">
        <v>2006</v>
      </c>
      <c r="J5121" s="35">
        <v>0</v>
      </c>
      <c r="K5121" s="35">
        <v>0</v>
      </c>
      <c r="L5121" s="35">
        <v>0</v>
      </c>
      <c r="M5121" s="35">
        <v>0</v>
      </c>
      <c r="N5121" s="32" t="s">
        <v>19</v>
      </c>
      <c r="O5121" s="32" t="s">
        <v>322</v>
      </c>
      <c r="P5121" s="32">
        <v>0</v>
      </c>
      <c r="Q5121" s="32"/>
    </row>
    <row r="5122" spans="1:17" x14ac:dyDescent="0.25">
      <c r="A5122" s="57">
        <v>42270.760064965281</v>
      </c>
      <c r="B5122" s="32"/>
      <c r="C5122" s="32" t="s">
        <v>2245</v>
      </c>
      <c r="D5122" s="32" t="s">
        <v>334</v>
      </c>
      <c r="E5122" s="32" t="s">
        <v>9882</v>
      </c>
      <c r="F5122" s="32" t="s">
        <v>9883</v>
      </c>
      <c r="G5122" s="32" t="s">
        <v>58</v>
      </c>
      <c r="H5122" s="32" t="s">
        <v>59</v>
      </c>
      <c r="I5122" s="32" t="s">
        <v>2006</v>
      </c>
      <c r="J5122" s="35">
        <v>0</v>
      </c>
      <c r="K5122" s="35">
        <v>0</v>
      </c>
      <c r="L5122" s="35">
        <v>0</v>
      </c>
      <c r="M5122" s="35">
        <v>0</v>
      </c>
      <c r="N5122" s="32" t="s">
        <v>19</v>
      </c>
      <c r="O5122" s="32" t="s">
        <v>322</v>
      </c>
      <c r="P5122" s="32">
        <v>0</v>
      </c>
      <c r="Q5122" s="32"/>
    </row>
    <row r="5123" spans="1:17" x14ac:dyDescent="0.25">
      <c r="A5123" s="57">
        <v>42270.84260783565</v>
      </c>
      <c r="B5123" s="32"/>
      <c r="C5123" s="32" t="s">
        <v>464</v>
      </c>
      <c r="D5123" s="32" t="s">
        <v>334</v>
      </c>
      <c r="E5123" s="32" t="s">
        <v>9884</v>
      </c>
      <c r="F5123" s="32" t="s">
        <v>9885</v>
      </c>
      <c r="G5123" s="32" t="s">
        <v>58</v>
      </c>
      <c r="H5123" s="32" t="s">
        <v>59</v>
      </c>
      <c r="I5123" s="32" t="s">
        <v>2006</v>
      </c>
      <c r="J5123" s="35">
        <v>0</v>
      </c>
      <c r="K5123" s="35">
        <v>0</v>
      </c>
      <c r="L5123" s="35">
        <v>0</v>
      </c>
      <c r="M5123" s="35">
        <v>0</v>
      </c>
      <c r="N5123" s="32" t="s">
        <v>19</v>
      </c>
      <c r="O5123" s="32" t="s">
        <v>322</v>
      </c>
      <c r="P5123" s="32">
        <v>0</v>
      </c>
      <c r="Q5123" s="32"/>
    </row>
    <row r="5124" spans="1:17" x14ac:dyDescent="0.25">
      <c r="A5124" s="57">
        <v>42270.845618055559</v>
      </c>
      <c r="B5124" s="32"/>
      <c r="C5124" s="32" t="s">
        <v>464</v>
      </c>
      <c r="D5124" s="32" t="s">
        <v>334</v>
      </c>
      <c r="E5124" s="32" t="s">
        <v>9886</v>
      </c>
      <c r="F5124" s="32" t="s">
        <v>9887</v>
      </c>
      <c r="G5124" s="32" t="s">
        <v>58</v>
      </c>
      <c r="H5124" s="32" t="s">
        <v>59</v>
      </c>
      <c r="I5124" s="32" t="s">
        <v>2006</v>
      </c>
      <c r="J5124" s="35">
        <v>0</v>
      </c>
      <c r="K5124" s="35">
        <v>0</v>
      </c>
      <c r="L5124" s="35">
        <v>0</v>
      </c>
      <c r="M5124" s="35">
        <v>0</v>
      </c>
      <c r="N5124" s="32" t="s">
        <v>19</v>
      </c>
      <c r="O5124" s="32" t="s">
        <v>322</v>
      </c>
      <c r="P5124" s="32">
        <v>0</v>
      </c>
      <c r="Q5124" s="32"/>
    </row>
    <row r="5125" spans="1:17" x14ac:dyDescent="0.25">
      <c r="A5125" s="57">
        <v>42270.851038773151</v>
      </c>
      <c r="B5125" s="32"/>
      <c r="C5125" s="32" t="s">
        <v>375</v>
      </c>
      <c r="D5125" s="32" t="s">
        <v>334</v>
      </c>
      <c r="E5125" s="32" t="s">
        <v>9888</v>
      </c>
      <c r="F5125" s="32" t="s">
        <v>9889</v>
      </c>
      <c r="G5125" s="32" t="s">
        <v>58</v>
      </c>
      <c r="H5125" s="32" t="s">
        <v>59</v>
      </c>
      <c r="I5125" s="32" t="s">
        <v>2006</v>
      </c>
      <c r="J5125" s="35">
        <v>0</v>
      </c>
      <c r="K5125" s="35">
        <v>0</v>
      </c>
      <c r="L5125" s="35">
        <v>0</v>
      </c>
      <c r="M5125" s="35">
        <v>0</v>
      </c>
      <c r="N5125" s="32" t="s">
        <v>19</v>
      </c>
      <c r="O5125" s="32" t="s">
        <v>322</v>
      </c>
      <c r="P5125" s="32">
        <v>0</v>
      </c>
      <c r="Q5125" s="32"/>
    </row>
    <row r="5126" spans="1:17" x14ac:dyDescent="0.25">
      <c r="A5126" s="57">
        <v>42270.85671508102</v>
      </c>
      <c r="B5126" s="32"/>
      <c r="C5126" s="32" t="s">
        <v>740</v>
      </c>
      <c r="D5126" s="32" t="s">
        <v>334</v>
      </c>
      <c r="E5126" s="32" t="s">
        <v>9890</v>
      </c>
      <c r="F5126" s="32" t="s">
        <v>9891</v>
      </c>
      <c r="G5126" s="32" t="s">
        <v>58</v>
      </c>
      <c r="H5126" s="32" t="s">
        <v>59</v>
      </c>
      <c r="I5126" s="32" t="s">
        <v>2006</v>
      </c>
      <c r="J5126" s="35">
        <v>0</v>
      </c>
      <c r="K5126" s="35">
        <v>0</v>
      </c>
      <c r="L5126" s="35">
        <v>0</v>
      </c>
      <c r="M5126" s="35">
        <v>0</v>
      </c>
      <c r="N5126" s="32" t="s">
        <v>19</v>
      </c>
      <c r="O5126" s="32" t="s">
        <v>322</v>
      </c>
      <c r="P5126" s="32">
        <v>0</v>
      </c>
      <c r="Q5126" s="32"/>
    </row>
    <row r="5127" spans="1:17" x14ac:dyDescent="0.25">
      <c r="A5127" s="57">
        <v>42270.860411805559</v>
      </c>
      <c r="B5127" s="32"/>
      <c r="C5127" s="32" t="s">
        <v>740</v>
      </c>
      <c r="D5127" s="32" t="s">
        <v>334</v>
      </c>
      <c r="E5127" s="32" t="s">
        <v>9892</v>
      </c>
      <c r="F5127" s="32" t="s">
        <v>9893</v>
      </c>
      <c r="G5127" s="32" t="s">
        <v>58</v>
      </c>
      <c r="H5127" s="32" t="s">
        <v>59</v>
      </c>
      <c r="I5127" s="32" t="s">
        <v>2006</v>
      </c>
      <c r="J5127" s="35">
        <v>0</v>
      </c>
      <c r="K5127" s="35">
        <v>0</v>
      </c>
      <c r="L5127" s="35">
        <v>0</v>
      </c>
      <c r="M5127" s="35">
        <v>0</v>
      </c>
      <c r="N5127" s="32" t="s">
        <v>19</v>
      </c>
      <c r="O5127" s="32"/>
      <c r="P5127" s="32">
        <v>0</v>
      </c>
      <c r="Q5127" s="32"/>
    </row>
    <row r="5128" spans="1:17" x14ac:dyDescent="0.25">
      <c r="A5128" s="57">
        <v>42271.289350231484</v>
      </c>
      <c r="B5128" s="32"/>
      <c r="C5128" s="32" t="s">
        <v>5771</v>
      </c>
      <c r="D5128" s="32" t="s">
        <v>334</v>
      </c>
      <c r="E5128" s="32" t="s">
        <v>9894</v>
      </c>
      <c r="F5128" s="32" t="s">
        <v>9895</v>
      </c>
      <c r="G5128" s="32" t="s">
        <v>58</v>
      </c>
      <c r="H5128" s="32" t="s">
        <v>59</v>
      </c>
      <c r="I5128" s="32" t="s">
        <v>2006</v>
      </c>
      <c r="J5128" s="35">
        <v>0</v>
      </c>
      <c r="K5128" s="35">
        <v>0</v>
      </c>
      <c r="L5128" s="35">
        <v>0</v>
      </c>
      <c r="M5128" s="35">
        <v>0</v>
      </c>
      <c r="N5128" s="32" t="s">
        <v>19</v>
      </c>
      <c r="O5128" s="32" t="s">
        <v>322</v>
      </c>
      <c r="P5128" s="32">
        <v>0</v>
      </c>
      <c r="Q5128" s="32"/>
    </row>
    <row r="5129" spans="1:17" x14ac:dyDescent="0.25">
      <c r="A5129" s="57">
        <v>42271.448267280095</v>
      </c>
      <c r="B5129" s="32"/>
      <c r="C5129" s="32" t="s">
        <v>464</v>
      </c>
      <c r="D5129" s="32" t="s">
        <v>334</v>
      </c>
      <c r="E5129" s="32" t="s">
        <v>9896</v>
      </c>
      <c r="F5129" s="32" t="s">
        <v>9897</v>
      </c>
      <c r="G5129" s="32" t="s">
        <v>58</v>
      </c>
      <c r="H5129" s="32" t="s">
        <v>59</v>
      </c>
      <c r="I5129" s="32" t="s">
        <v>2006</v>
      </c>
      <c r="J5129" s="35">
        <v>0</v>
      </c>
      <c r="K5129" s="35">
        <v>0</v>
      </c>
      <c r="L5129" s="35">
        <v>0</v>
      </c>
      <c r="M5129" s="35">
        <v>0</v>
      </c>
      <c r="N5129" s="32" t="s">
        <v>19</v>
      </c>
      <c r="O5129" s="32" t="s">
        <v>322</v>
      </c>
      <c r="P5129" s="32">
        <v>0</v>
      </c>
      <c r="Q5129" s="32"/>
    </row>
    <row r="5130" spans="1:17" x14ac:dyDescent="0.25">
      <c r="A5130" s="57">
        <v>42271.501973842591</v>
      </c>
      <c r="B5130" s="32"/>
      <c r="C5130" s="32" t="s">
        <v>9869</v>
      </c>
      <c r="D5130" s="32" t="s">
        <v>334</v>
      </c>
      <c r="E5130" s="32" t="s">
        <v>9898</v>
      </c>
      <c r="F5130" s="32" t="s">
        <v>9899</v>
      </c>
      <c r="G5130" s="32" t="s">
        <v>58</v>
      </c>
      <c r="H5130" s="32" t="s">
        <v>59</v>
      </c>
      <c r="I5130" s="32" t="s">
        <v>2006</v>
      </c>
      <c r="J5130" s="35">
        <v>0</v>
      </c>
      <c r="K5130" s="35">
        <v>0</v>
      </c>
      <c r="L5130" s="35">
        <v>0</v>
      </c>
      <c r="M5130" s="35">
        <v>0</v>
      </c>
      <c r="N5130" s="32" t="s">
        <v>19</v>
      </c>
      <c r="O5130" s="32" t="s">
        <v>322</v>
      </c>
      <c r="P5130" s="32">
        <v>0</v>
      </c>
      <c r="Q5130" s="32"/>
    </row>
    <row r="5131" spans="1:17" x14ac:dyDescent="0.25">
      <c r="A5131" s="57">
        <v>42272.351247685183</v>
      </c>
      <c r="B5131" s="32" t="s">
        <v>68</v>
      </c>
      <c r="C5131" s="32" t="s">
        <v>4567</v>
      </c>
      <c r="D5131" s="32" t="s">
        <v>4568</v>
      </c>
      <c r="E5131" s="32" t="s">
        <v>5759</v>
      </c>
      <c r="F5131" s="32" t="s">
        <v>9900</v>
      </c>
      <c r="G5131" s="32" t="s">
        <v>15</v>
      </c>
      <c r="H5131" s="32" t="s">
        <v>330</v>
      </c>
      <c r="I5131" s="32" t="s">
        <v>262</v>
      </c>
      <c r="J5131" s="35">
        <v>-339</v>
      </c>
      <c r="K5131" s="35">
        <v>0</v>
      </c>
      <c r="L5131" s="35">
        <v>0</v>
      </c>
      <c r="M5131" s="35">
        <v>0</v>
      </c>
      <c r="N5131" s="32" t="s">
        <v>19</v>
      </c>
      <c r="O5131" s="32" t="s">
        <v>18</v>
      </c>
      <c r="P5131" s="32">
        <v>1</v>
      </c>
      <c r="Q5131" s="32" t="s">
        <v>5731</v>
      </c>
    </row>
    <row r="5132" spans="1:17" x14ac:dyDescent="0.25">
      <c r="A5132" s="57">
        <v>42272.355252777779</v>
      </c>
      <c r="B5132" s="32" t="s">
        <v>44</v>
      </c>
      <c r="C5132" s="32" t="s">
        <v>5562</v>
      </c>
      <c r="D5132" s="32" t="s">
        <v>779</v>
      </c>
      <c r="E5132" s="32" t="s">
        <v>5563</v>
      </c>
      <c r="F5132" s="32" t="s">
        <v>9901</v>
      </c>
      <c r="G5132" s="32" t="s">
        <v>15</v>
      </c>
      <c r="H5132" s="32" t="s">
        <v>330</v>
      </c>
      <c r="I5132" s="32" t="s">
        <v>1879</v>
      </c>
      <c r="J5132" s="35">
        <v>-15000</v>
      </c>
      <c r="K5132" s="35">
        <v>0</v>
      </c>
      <c r="L5132" s="35">
        <v>0</v>
      </c>
      <c r="M5132" s="35">
        <v>0</v>
      </c>
      <c r="N5132" s="32" t="s">
        <v>4793</v>
      </c>
      <c r="O5132" s="32" t="s">
        <v>18</v>
      </c>
      <c r="P5132" s="32">
        <v>1</v>
      </c>
      <c r="Q5132" s="32" t="s">
        <v>5564</v>
      </c>
    </row>
    <row r="5133" spans="1:17" x14ac:dyDescent="0.25">
      <c r="A5133" s="57">
        <v>42272.366083680557</v>
      </c>
      <c r="B5133" s="32" t="s">
        <v>284</v>
      </c>
      <c r="C5133" s="32" t="s">
        <v>7030</v>
      </c>
      <c r="D5133" s="32" t="s">
        <v>7031</v>
      </c>
      <c r="E5133" s="32" t="s">
        <v>9902</v>
      </c>
      <c r="F5133" s="32" t="s">
        <v>9903</v>
      </c>
      <c r="G5133" s="32" t="s">
        <v>15</v>
      </c>
      <c r="H5133" s="32" t="s">
        <v>330</v>
      </c>
      <c r="I5133" s="32" t="s">
        <v>260</v>
      </c>
      <c r="J5133" s="35">
        <v>-2900</v>
      </c>
      <c r="K5133" s="35">
        <v>0</v>
      </c>
      <c r="L5133" s="35">
        <v>0</v>
      </c>
      <c r="M5133" s="35">
        <v>0</v>
      </c>
      <c r="N5133" s="32" t="s">
        <v>17</v>
      </c>
      <c r="O5133" s="32" t="s">
        <v>20</v>
      </c>
      <c r="P5133" s="32">
        <v>1</v>
      </c>
      <c r="Q5133" s="32"/>
    </row>
    <row r="5134" spans="1:17" x14ac:dyDescent="0.25">
      <c r="A5134" s="57">
        <v>42272.369311111113</v>
      </c>
      <c r="B5134" s="32"/>
      <c r="C5134" s="32" t="s">
        <v>74</v>
      </c>
      <c r="D5134" s="32" t="s">
        <v>73</v>
      </c>
      <c r="E5134" s="32" t="s">
        <v>9904</v>
      </c>
      <c r="F5134" s="32" t="s">
        <v>9905</v>
      </c>
      <c r="G5134" s="32" t="s">
        <v>58</v>
      </c>
      <c r="H5134" s="32" t="s">
        <v>59</v>
      </c>
      <c r="I5134" s="32" t="s">
        <v>2006</v>
      </c>
      <c r="J5134" s="35">
        <v>0</v>
      </c>
      <c r="K5134" s="35">
        <v>0</v>
      </c>
      <c r="L5134" s="35">
        <v>0</v>
      </c>
      <c r="M5134" s="35">
        <v>0</v>
      </c>
      <c r="N5134" s="32" t="s">
        <v>19</v>
      </c>
      <c r="O5134" s="32" t="s">
        <v>32</v>
      </c>
      <c r="P5134" s="32">
        <v>0</v>
      </c>
      <c r="Q5134" s="32"/>
    </row>
    <row r="5135" spans="1:17" hidden="1" x14ac:dyDescent="0.25">
      <c r="A5135" s="57">
        <v>42272.370033067127</v>
      </c>
      <c r="B5135" s="32" t="s">
        <v>21</v>
      </c>
      <c r="C5135" s="32" t="s">
        <v>4110</v>
      </c>
      <c r="D5135" s="32" t="s">
        <v>4111</v>
      </c>
      <c r="E5135" s="32" t="s">
        <v>4736</v>
      </c>
      <c r="F5135" s="32" t="s">
        <v>9906</v>
      </c>
      <c r="G5135" s="32" t="s">
        <v>3154</v>
      </c>
      <c r="H5135" s="32" t="s">
        <v>330</v>
      </c>
      <c r="I5135" s="32" t="s">
        <v>4605</v>
      </c>
      <c r="J5135" s="35">
        <v>-288.72000000000003</v>
      </c>
      <c r="K5135" s="35">
        <v>0</v>
      </c>
      <c r="L5135" s="35">
        <v>0</v>
      </c>
      <c r="M5135" s="35">
        <v>0</v>
      </c>
      <c r="N5135" s="32" t="s">
        <v>2197</v>
      </c>
      <c r="O5135" s="32" t="s">
        <v>18</v>
      </c>
      <c r="P5135" s="32">
        <v>1</v>
      </c>
      <c r="Q5135" s="32" t="s">
        <v>4733</v>
      </c>
    </row>
    <row r="5136" spans="1:17" hidden="1" x14ac:dyDescent="0.25">
      <c r="A5136" s="57">
        <v>42272.370033067127</v>
      </c>
      <c r="B5136" s="32" t="s">
        <v>21</v>
      </c>
      <c r="C5136" s="32" t="s">
        <v>4110</v>
      </c>
      <c r="D5136" s="32" t="s">
        <v>4111</v>
      </c>
      <c r="E5136" s="32" t="s">
        <v>4736</v>
      </c>
      <c r="F5136" s="32" t="s">
        <v>9906</v>
      </c>
      <c r="G5136" s="32" t="s">
        <v>3230</v>
      </c>
      <c r="H5136" s="32" t="s">
        <v>330</v>
      </c>
      <c r="I5136" s="32" t="s">
        <v>4605</v>
      </c>
      <c r="J5136" s="35">
        <v>-9</v>
      </c>
      <c r="K5136" s="35">
        <v>0</v>
      </c>
      <c r="L5136" s="35">
        <v>0</v>
      </c>
      <c r="M5136" s="35">
        <v>0</v>
      </c>
      <c r="N5136" s="32" t="s">
        <v>2197</v>
      </c>
      <c r="O5136" s="32" t="s">
        <v>18</v>
      </c>
      <c r="P5136" s="32">
        <v>1</v>
      </c>
      <c r="Q5136" s="32" t="s">
        <v>4733</v>
      </c>
    </row>
    <row r="5137" spans="1:17" hidden="1" x14ac:dyDescent="0.25">
      <c r="A5137" s="57">
        <v>42272.370033067127</v>
      </c>
      <c r="B5137" s="32" t="s">
        <v>21</v>
      </c>
      <c r="C5137" s="32" t="s">
        <v>4110</v>
      </c>
      <c r="D5137" s="32" t="s">
        <v>4111</v>
      </c>
      <c r="E5137" s="32" t="s">
        <v>4736</v>
      </c>
      <c r="F5137" s="32" t="s">
        <v>9906</v>
      </c>
      <c r="G5137" s="32" t="s">
        <v>2682</v>
      </c>
      <c r="H5137" s="32" t="s">
        <v>330</v>
      </c>
      <c r="I5137" s="32" t="s">
        <v>4605</v>
      </c>
      <c r="J5137" s="35">
        <v>-30.66</v>
      </c>
      <c r="K5137" s="35">
        <v>0</v>
      </c>
      <c r="L5137" s="35">
        <v>0</v>
      </c>
      <c r="M5137" s="35">
        <v>0</v>
      </c>
      <c r="N5137" s="32" t="s">
        <v>2197</v>
      </c>
      <c r="O5137" s="32" t="s">
        <v>18</v>
      </c>
      <c r="P5137" s="32">
        <v>1</v>
      </c>
      <c r="Q5137" s="32" t="s">
        <v>4733</v>
      </c>
    </row>
    <row r="5138" spans="1:17" hidden="1" x14ac:dyDescent="0.25">
      <c r="A5138" s="57">
        <v>42272.370033067127</v>
      </c>
      <c r="B5138" s="32" t="s">
        <v>21</v>
      </c>
      <c r="C5138" s="32" t="s">
        <v>4110</v>
      </c>
      <c r="D5138" s="32" t="s">
        <v>4111</v>
      </c>
      <c r="E5138" s="32" t="s">
        <v>4736</v>
      </c>
      <c r="F5138" s="32" t="s">
        <v>9906</v>
      </c>
      <c r="G5138" s="32" t="s">
        <v>2774</v>
      </c>
      <c r="H5138" s="32" t="s">
        <v>330</v>
      </c>
      <c r="I5138" s="32" t="s">
        <v>4605</v>
      </c>
      <c r="J5138" s="35">
        <v>-9.02</v>
      </c>
      <c r="K5138" s="35">
        <v>0</v>
      </c>
      <c r="L5138" s="35">
        <v>0</v>
      </c>
      <c r="M5138" s="35">
        <v>0</v>
      </c>
      <c r="N5138" s="32" t="s">
        <v>2197</v>
      </c>
      <c r="O5138" s="32" t="s">
        <v>18</v>
      </c>
      <c r="P5138" s="32">
        <v>1</v>
      </c>
      <c r="Q5138" s="32" t="s">
        <v>4733</v>
      </c>
    </row>
    <row r="5139" spans="1:17" hidden="1" x14ac:dyDescent="0.25">
      <c r="A5139" s="57">
        <v>42272.370492592592</v>
      </c>
      <c r="B5139" s="32" t="s">
        <v>21</v>
      </c>
      <c r="C5139" s="32" t="s">
        <v>4110</v>
      </c>
      <c r="D5139" s="32" t="s">
        <v>4111</v>
      </c>
      <c r="E5139" s="32" t="s">
        <v>4736</v>
      </c>
      <c r="F5139" s="32" t="s">
        <v>9907</v>
      </c>
      <c r="G5139" s="32" t="s">
        <v>3154</v>
      </c>
      <c r="H5139" s="32" t="s">
        <v>330</v>
      </c>
      <c r="I5139" s="32" t="s">
        <v>4605</v>
      </c>
      <c r="J5139" s="35">
        <v>-288.72000000000003</v>
      </c>
      <c r="K5139" s="35">
        <v>0</v>
      </c>
      <c r="L5139" s="35">
        <v>0</v>
      </c>
      <c r="M5139" s="35">
        <v>0</v>
      </c>
      <c r="N5139" s="32" t="s">
        <v>2197</v>
      </c>
      <c r="O5139" s="32" t="s">
        <v>18</v>
      </c>
      <c r="P5139" s="32">
        <v>1</v>
      </c>
      <c r="Q5139" s="32" t="s">
        <v>4733</v>
      </c>
    </row>
    <row r="5140" spans="1:17" hidden="1" x14ac:dyDescent="0.25">
      <c r="A5140" s="57">
        <v>42272.370492592592</v>
      </c>
      <c r="B5140" s="32" t="s">
        <v>21</v>
      </c>
      <c r="C5140" s="32" t="s">
        <v>4110</v>
      </c>
      <c r="D5140" s="32" t="s">
        <v>4111</v>
      </c>
      <c r="E5140" s="32" t="s">
        <v>4736</v>
      </c>
      <c r="F5140" s="32" t="s">
        <v>9907</v>
      </c>
      <c r="G5140" s="32" t="s">
        <v>3230</v>
      </c>
      <c r="H5140" s="32" t="s">
        <v>330</v>
      </c>
      <c r="I5140" s="32" t="s">
        <v>4605</v>
      </c>
      <c r="J5140" s="35">
        <v>-9</v>
      </c>
      <c r="K5140" s="35">
        <v>0</v>
      </c>
      <c r="L5140" s="35">
        <v>0</v>
      </c>
      <c r="M5140" s="35">
        <v>0</v>
      </c>
      <c r="N5140" s="32" t="s">
        <v>2197</v>
      </c>
      <c r="O5140" s="32" t="s">
        <v>18</v>
      </c>
      <c r="P5140" s="32">
        <v>1</v>
      </c>
      <c r="Q5140" s="32" t="s">
        <v>4733</v>
      </c>
    </row>
    <row r="5141" spans="1:17" hidden="1" x14ac:dyDescent="0.25">
      <c r="A5141" s="57">
        <v>42272.370492592592</v>
      </c>
      <c r="B5141" s="32" t="s">
        <v>21</v>
      </c>
      <c r="C5141" s="32" t="s">
        <v>4110</v>
      </c>
      <c r="D5141" s="32" t="s">
        <v>4111</v>
      </c>
      <c r="E5141" s="32" t="s">
        <v>4736</v>
      </c>
      <c r="F5141" s="32" t="s">
        <v>9907</v>
      </c>
      <c r="G5141" s="32" t="s">
        <v>2682</v>
      </c>
      <c r="H5141" s="32" t="s">
        <v>330</v>
      </c>
      <c r="I5141" s="32" t="s">
        <v>4605</v>
      </c>
      <c r="J5141" s="35">
        <v>-30.66</v>
      </c>
      <c r="K5141" s="35">
        <v>0</v>
      </c>
      <c r="L5141" s="35">
        <v>0</v>
      </c>
      <c r="M5141" s="35">
        <v>0</v>
      </c>
      <c r="N5141" s="32" t="s">
        <v>2197</v>
      </c>
      <c r="O5141" s="32" t="s">
        <v>18</v>
      </c>
      <c r="P5141" s="32">
        <v>1</v>
      </c>
      <c r="Q5141" s="32" t="s">
        <v>4733</v>
      </c>
    </row>
    <row r="5142" spans="1:17" hidden="1" x14ac:dyDescent="0.25">
      <c r="A5142" s="57">
        <v>42272.370492592592</v>
      </c>
      <c r="B5142" s="32" t="s">
        <v>21</v>
      </c>
      <c r="C5142" s="32" t="s">
        <v>4110</v>
      </c>
      <c r="D5142" s="32" t="s">
        <v>4111</v>
      </c>
      <c r="E5142" s="32" t="s">
        <v>4736</v>
      </c>
      <c r="F5142" s="32" t="s">
        <v>9907</v>
      </c>
      <c r="G5142" s="32" t="s">
        <v>2774</v>
      </c>
      <c r="H5142" s="32" t="s">
        <v>330</v>
      </c>
      <c r="I5142" s="32" t="s">
        <v>4605</v>
      </c>
      <c r="J5142" s="35">
        <v>-9.02</v>
      </c>
      <c r="K5142" s="35">
        <v>0</v>
      </c>
      <c r="L5142" s="35">
        <v>0</v>
      </c>
      <c r="M5142" s="35">
        <v>0</v>
      </c>
      <c r="N5142" s="32" t="s">
        <v>2197</v>
      </c>
      <c r="O5142" s="32" t="s">
        <v>18</v>
      </c>
      <c r="P5142" s="32">
        <v>1</v>
      </c>
      <c r="Q5142" s="32" t="s">
        <v>4733</v>
      </c>
    </row>
    <row r="5143" spans="1:17" hidden="1" x14ac:dyDescent="0.25">
      <c r="A5143" s="57">
        <v>42272.370861192132</v>
      </c>
      <c r="B5143" s="32" t="s">
        <v>21</v>
      </c>
      <c r="C5143" s="32" t="s">
        <v>4110</v>
      </c>
      <c r="D5143" s="32" t="s">
        <v>4111</v>
      </c>
      <c r="E5143" s="32" t="s">
        <v>4736</v>
      </c>
      <c r="F5143" s="32" t="s">
        <v>9908</v>
      </c>
      <c r="G5143" s="32" t="s">
        <v>3154</v>
      </c>
      <c r="H5143" s="32" t="s">
        <v>330</v>
      </c>
      <c r="I5143" s="32" t="s">
        <v>4605</v>
      </c>
      <c r="J5143" s="35">
        <v>-288.72000000000003</v>
      </c>
      <c r="K5143" s="35">
        <v>0</v>
      </c>
      <c r="L5143" s="35">
        <v>0</v>
      </c>
      <c r="M5143" s="35">
        <v>0</v>
      </c>
      <c r="N5143" s="32" t="s">
        <v>2197</v>
      </c>
      <c r="O5143" s="32" t="s">
        <v>18</v>
      </c>
      <c r="P5143" s="32">
        <v>1</v>
      </c>
      <c r="Q5143" s="32" t="s">
        <v>4733</v>
      </c>
    </row>
    <row r="5144" spans="1:17" hidden="1" x14ac:dyDescent="0.25">
      <c r="A5144" s="57">
        <v>42272.370861192132</v>
      </c>
      <c r="B5144" s="32" t="s">
        <v>21</v>
      </c>
      <c r="C5144" s="32" t="s">
        <v>4110</v>
      </c>
      <c r="D5144" s="32" t="s">
        <v>4111</v>
      </c>
      <c r="E5144" s="32" t="s">
        <v>4736</v>
      </c>
      <c r="F5144" s="32" t="s">
        <v>9908</v>
      </c>
      <c r="G5144" s="32" t="s">
        <v>3230</v>
      </c>
      <c r="H5144" s="32" t="s">
        <v>330</v>
      </c>
      <c r="I5144" s="32" t="s">
        <v>4605</v>
      </c>
      <c r="J5144" s="35">
        <v>-9</v>
      </c>
      <c r="K5144" s="35">
        <v>0</v>
      </c>
      <c r="L5144" s="35">
        <v>0</v>
      </c>
      <c r="M5144" s="35">
        <v>0</v>
      </c>
      <c r="N5144" s="32" t="s">
        <v>2197</v>
      </c>
      <c r="O5144" s="32" t="s">
        <v>18</v>
      </c>
      <c r="P5144" s="32">
        <v>1</v>
      </c>
      <c r="Q5144" s="32" t="s">
        <v>4733</v>
      </c>
    </row>
    <row r="5145" spans="1:17" hidden="1" x14ac:dyDescent="0.25">
      <c r="A5145" s="57">
        <v>42272.370861192132</v>
      </c>
      <c r="B5145" s="32" t="s">
        <v>21</v>
      </c>
      <c r="C5145" s="32" t="s">
        <v>4110</v>
      </c>
      <c r="D5145" s="32" t="s">
        <v>4111</v>
      </c>
      <c r="E5145" s="32" t="s">
        <v>4736</v>
      </c>
      <c r="F5145" s="32" t="s">
        <v>9908</v>
      </c>
      <c r="G5145" s="32" t="s">
        <v>2682</v>
      </c>
      <c r="H5145" s="32" t="s">
        <v>330</v>
      </c>
      <c r="I5145" s="32" t="s">
        <v>4605</v>
      </c>
      <c r="J5145" s="35">
        <v>-30.66</v>
      </c>
      <c r="K5145" s="35">
        <v>0</v>
      </c>
      <c r="L5145" s="35">
        <v>0</v>
      </c>
      <c r="M5145" s="35">
        <v>0</v>
      </c>
      <c r="N5145" s="32" t="s">
        <v>2197</v>
      </c>
      <c r="O5145" s="32" t="s">
        <v>18</v>
      </c>
      <c r="P5145" s="32">
        <v>1</v>
      </c>
      <c r="Q5145" s="32" t="s">
        <v>4733</v>
      </c>
    </row>
    <row r="5146" spans="1:17" hidden="1" x14ac:dyDescent="0.25">
      <c r="A5146" s="57">
        <v>42272.370861192132</v>
      </c>
      <c r="B5146" s="32" t="s">
        <v>21</v>
      </c>
      <c r="C5146" s="32" t="s">
        <v>4110</v>
      </c>
      <c r="D5146" s="32" t="s">
        <v>4111</v>
      </c>
      <c r="E5146" s="32" t="s">
        <v>4736</v>
      </c>
      <c r="F5146" s="32" t="s">
        <v>9908</v>
      </c>
      <c r="G5146" s="32" t="s">
        <v>2774</v>
      </c>
      <c r="H5146" s="32" t="s">
        <v>330</v>
      </c>
      <c r="I5146" s="32" t="s">
        <v>4605</v>
      </c>
      <c r="J5146" s="35">
        <v>-9.02</v>
      </c>
      <c r="K5146" s="35">
        <v>0</v>
      </c>
      <c r="L5146" s="35">
        <v>0</v>
      </c>
      <c r="M5146" s="35">
        <v>0</v>
      </c>
      <c r="N5146" s="32" t="s">
        <v>2197</v>
      </c>
      <c r="O5146" s="32" t="s">
        <v>18</v>
      </c>
      <c r="P5146" s="32">
        <v>1</v>
      </c>
      <c r="Q5146" s="32" t="s">
        <v>4733</v>
      </c>
    </row>
    <row r="5147" spans="1:17" hidden="1" x14ac:dyDescent="0.25">
      <c r="A5147" s="57">
        <v>42272.371720567127</v>
      </c>
      <c r="B5147" s="32" t="s">
        <v>21</v>
      </c>
      <c r="C5147" s="32" t="s">
        <v>4110</v>
      </c>
      <c r="D5147" s="32" t="s">
        <v>4111</v>
      </c>
      <c r="E5147" s="32" t="s">
        <v>4736</v>
      </c>
      <c r="F5147" s="32" t="s">
        <v>9909</v>
      </c>
      <c r="G5147" s="32" t="s">
        <v>3154</v>
      </c>
      <c r="H5147" s="32" t="s">
        <v>330</v>
      </c>
      <c r="I5147" s="32" t="s">
        <v>4605</v>
      </c>
      <c r="J5147" s="35">
        <v>-288.72000000000003</v>
      </c>
      <c r="K5147" s="35">
        <v>0</v>
      </c>
      <c r="L5147" s="35">
        <v>0</v>
      </c>
      <c r="M5147" s="35">
        <v>0</v>
      </c>
      <c r="N5147" s="32" t="s">
        <v>2197</v>
      </c>
      <c r="O5147" s="32" t="s">
        <v>18</v>
      </c>
      <c r="P5147" s="32">
        <v>1</v>
      </c>
      <c r="Q5147" s="32" t="s">
        <v>4733</v>
      </c>
    </row>
    <row r="5148" spans="1:17" hidden="1" x14ac:dyDescent="0.25">
      <c r="A5148" s="57">
        <v>42272.371720567127</v>
      </c>
      <c r="B5148" s="32" t="s">
        <v>21</v>
      </c>
      <c r="C5148" s="32" t="s">
        <v>4110</v>
      </c>
      <c r="D5148" s="32" t="s">
        <v>4111</v>
      </c>
      <c r="E5148" s="32" t="s">
        <v>4736</v>
      </c>
      <c r="F5148" s="32" t="s">
        <v>9909</v>
      </c>
      <c r="G5148" s="32" t="s">
        <v>3230</v>
      </c>
      <c r="H5148" s="32" t="s">
        <v>330</v>
      </c>
      <c r="I5148" s="32" t="s">
        <v>4605</v>
      </c>
      <c r="J5148" s="35">
        <v>-9</v>
      </c>
      <c r="K5148" s="35">
        <v>0</v>
      </c>
      <c r="L5148" s="35">
        <v>0</v>
      </c>
      <c r="M5148" s="35">
        <v>0</v>
      </c>
      <c r="N5148" s="32" t="s">
        <v>2197</v>
      </c>
      <c r="O5148" s="32" t="s">
        <v>18</v>
      </c>
      <c r="P5148" s="32">
        <v>1</v>
      </c>
      <c r="Q5148" s="32" t="s">
        <v>4733</v>
      </c>
    </row>
    <row r="5149" spans="1:17" hidden="1" x14ac:dyDescent="0.25">
      <c r="A5149" s="57">
        <v>42272.371720567127</v>
      </c>
      <c r="B5149" s="32" t="s">
        <v>21</v>
      </c>
      <c r="C5149" s="32" t="s">
        <v>4110</v>
      </c>
      <c r="D5149" s="32" t="s">
        <v>4111</v>
      </c>
      <c r="E5149" s="32" t="s">
        <v>4736</v>
      </c>
      <c r="F5149" s="32" t="s">
        <v>9909</v>
      </c>
      <c r="G5149" s="32" t="s">
        <v>2682</v>
      </c>
      <c r="H5149" s="32" t="s">
        <v>330</v>
      </c>
      <c r="I5149" s="32" t="s">
        <v>4605</v>
      </c>
      <c r="J5149" s="35">
        <v>-30.66</v>
      </c>
      <c r="K5149" s="35">
        <v>0</v>
      </c>
      <c r="L5149" s="35">
        <v>0</v>
      </c>
      <c r="M5149" s="35">
        <v>0</v>
      </c>
      <c r="N5149" s="32" t="s">
        <v>2197</v>
      </c>
      <c r="O5149" s="32" t="s">
        <v>18</v>
      </c>
      <c r="P5149" s="32">
        <v>1</v>
      </c>
      <c r="Q5149" s="32" t="s">
        <v>4733</v>
      </c>
    </row>
    <row r="5150" spans="1:17" hidden="1" x14ac:dyDescent="0.25">
      <c r="A5150" s="57">
        <v>42272.371720567127</v>
      </c>
      <c r="B5150" s="32" t="s">
        <v>21</v>
      </c>
      <c r="C5150" s="32" t="s">
        <v>4110</v>
      </c>
      <c r="D5150" s="32" t="s">
        <v>4111</v>
      </c>
      <c r="E5150" s="32" t="s">
        <v>4736</v>
      </c>
      <c r="F5150" s="32" t="s">
        <v>9909</v>
      </c>
      <c r="G5150" s="32" t="s">
        <v>2774</v>
      </c>
      <c r="H5150" s="32" t="s">
        <v>330</v>
      </c>
      <c r="I5150" s="32" t="s">
        <v>4605</v>
      </c>
      <c r="J5150" s="35">
        <v>-9.02</v>
      </c>
      <c r="K5150" s="35">
        <v>0</v>
      </c>
      <c r="L5150" s="35">
        <v>0</v>
      </c>
      <c r="M5150" s="35">
        <v>0</v>
      </c>
      <c r="N5150" s="32" t="s">
        <v>2197</v>
      </c>
      <c r="O5150" s="32" t="s">
        <v>18</v>
      </c>
      <c r="P5150" s="32">
        <v>1</v>
      </c>
      <c r="Q5150" s="32" t="s">
        <v>4733</v>
      </c>
    </row>
    <row r="5151" spans="1:17" x14ac:dyDescent="0.25">
      <c r="A5151" s="57">
        <v>42272.376903009259</v>
      </c>
      <c r="B5151" s="32" t="s">
        <v>4333</v>
      </c>
      <c r="C5151" s="32" t="s">
        <v>7152</v>
      </c>
      <c r="D5151" s="32" t="s">
        <v>7153</v>
      </c>
      <c r="E5151" s="32" t="s">
        <v>9910</v>
      </c>
      <c r="F5151" s="32" t="s">
        <v>9911</v>
      </c>
      <c r="G5151" s="32" t="s">
        <v>15</v>
      </c>
      <c r="H5151" s="32" t="s">
        <v>330</v>
      </c>
      <c r="I5151" s="32" t="s">
        <v>260</v>
      </c>
      <c r="J5151" s="35">
        <v>-6460</v>
      </c>
      <c r="K5151" s="35">
        <v>0</v>
      </c>
      <c r="L5151" s="35">
        <v>0</v>
      </c>
      <c r="M5151" s="35">
        <v>0</v>
      </c>
      <c r="N5151" s="32" t="s">
        <v>17</v>
      </c>
      <c r="O5151" s="32" t="s">
        <v>20</v>
      </c>
      <c r="P5151" s="32">
        <v>1</v>
      </c>
      <c r="Q5151" s="32" t="s">
        <v>7156</v>
      </c>
    </row>
    <row r="5152" spans="1:17" x14ac:dyDescent="0.25">
      <c r="A5152" s="57">
        <v>42272.379215891204</v>
      </c>
      <c r="B5152" s="32" t="s">
        <v>31</v>
      </c>
      <c r="C5152" s="32" t="s">
        <v>47</v>
      </c>
      <c r="D5152" s="32" t="s">
        <v>48</v>
      </c>
      <c r="E5152" s="32" t="s">
        <v>5565</v>
      </c>
      <c r="F5152" s="32" t="s">
        <v>9912</v>
      </c>
      <c r="G5152" s="32" t="s">
        <v>15</v>
      </c>
      <c r="H5152" s="32" t="s">
        <v>330</v>
      </c>
      <c r="I5152" s="32" t="s">
        <v>371</v>
      </c>
      <c r="J5152" s="35">
        <v>-4290</v>
      </c>
      <c r="K5152" s="35">
        <v>0</v>
      </c>
      <c r="L5152" s="35">
        <v>0</v>
      </c>
      <c r="M5152" s="35">
        <v>0</v>
      </c>
      <c r="N5152" s="32" t="s">
        <v>17</v>
      </c>
      <c r="O5152" s="32" t="s">
        <v>18</v>
      </c>
      <c r="P5152" s="32">
        <v>1</v>
      </c>
      <c r="Q5152" s="32" t="s">
        <v>5343</v>
      </c>
    </row>
    <row r="5153" spans="1:17" x14ac:dyDescent="0.25">
      <c r="A5153" s="57">
        <v>42272.403494942133</v>
      </c>
      <c r="B5153" s="32" t="s">
        <v>22</v>
      </c>
      <c r="C5153" s="32" t="s">
        <v>9913</v>
      </c>
      <c r="D5153" s="32" t="s">
        <v>9914</v>
      </c>
      <c r="E5153" s="32" t="s">
        <v>9915</v>
      </c>
      <c r="F5153" s="32" t="s">
        <v>9916</v>
      </c>
      <c r="G5153" s="32" t="s">
        <v>25</v>
      </c>
      <c r="H5153" s="32" t="s">
        <v>26</v>
      </c>
      <c r="I5153" s="32" t="s">
        <v>2006</v>
      </c>
      <c r="J5153" s="35">
        <v>0</v>
      </c>
      <c r="K5153" s="35">
        <v>0</v>
      </c>
      <c r="L5153" s="35">
        <v>0</v>
      </c>
      <c r="M5153" s="35">
        <v>0</v>
      </c>
      <c r="N5153" s="32" t="s">
        <v>19</v>
      </c>
      <c r="O5153" s="32" t="s">
        <v>357</v>
      </c>
      <c r="P5153" s="32">
        <v>0.5</v>
      </c>
      <c r="Q5153" s="32"/>
    </row>
    <row r="5154" spans="1:17" x14ac:dyDescent="0.25">
      <c r="A5154" s="57">
        <v>42272.403494942133</v>
      </c>
      <c r="B5154" s="32" t="s">
        <v>22</v>
      </c>
      <c r="C5154" s="32" t="s">
        <v>9913</v>
      </c>
      <c r="D5154" s="32" t="s">
        <v>9914</v>
      </c>
      <c r="E5154" s="32" t="s">
        <v>9915</v>
      </c>
      <c r="F5154" s="32" t="s">
        <v>9916</v>
      </c>
      <c r="G5154" s="32" t="s">
        <v>35</v>
      </c>
      <c r="H5154" s="32" t="s">
        <v>38</v>
      </c>
      <c r="I5154" s="32" t="s">
        <v>2006</v>
      </c>
      <c r="J5154" s="35">
        <v>0</v>
      </c>
      <c r="K5154" s="35">
        <v>0</v>
      </c>
      <c r="L5154" s="35">
        <v>0</v>
      </c>
      <c r="M5154" s="35">
        <v>20.75</v>
      </c>
      <c r="N5154" s="32" t="s">
        <v>19</v>
      </c>
      <c r="O5154" s="32" t="s">
        <v>357</v>
      </c>
      <c r="P5154" s="32">
        <v>1</v>
      </c>
      <c r="Q5154" s="32"/>
    </row>
    <row r="5155" spans="1:17" x14ac:dyDescent="0.25">
      <c r="A5155" s="57">
        <v>42272.403494942133</v>
      </c>
      <c r="B5155" s="32" t="s">
        <v>22</v>
      </c>
      <c r="C5155" s="32" t="s">
        <v>9913</v>
      </c>
      <c r="D5155" s="32" t="s">
        <v>9914</v>
      </c>
      <c r="E5155" s="32" t="s">
        <v>9915</v>
      </c>
      <c r="F5155" s="32" t="s">
        <v>9916</v>
      </c>
      <c r="G5155" s="32" t="s">
        <v>35</v>
      </c>
      <c r="H5155" s="32" t="s">
        <v>38</v>
      </c>
      <c r="I5155" s="32" t="s">
        <v>2006</v>
      </c>
      <c r="J5155" s="35">
        <v>0</v>
      </c>
      <c r="K5155" s="35">
        <v>0</v>
      </c>
      <c r="L5155" s="35">
        <v>0</v>
      </c>
      <c r="M5155" s="35">
        <v>17.100000000000001</v>
      </c>
      <c r="N5155" s="32" t="s">
        <v>19</v>
      </c>
      <c r="O5155" s="32" t="s">
        <v>357</v>
      </c>
      <c r="P5155" s="32">
        <v>1</v>
      </c>
      <c r="Q5155" s="32"/>
    </row>
    <row r="5156" spans="1:17" x14ac:dyDescent="0.25">
      <c r="A5156" s="57">
        <v>42272.404471875001</v>
      </c>
      <c r="B5156" s="32" t="s">
        <v>22</v>
      </c>
      <c r="C5156" s="32" t="s">
        <v>9793</v>
      </c>
      <c r="D5156" s="32" t="s">
        <v>9794</v>
      </c>
      <c r="E5156" s="32" t="s">
        <v>9917</v>
      </c>
      <c r="F5156" s="32" t="s">
        <v>9918</v>
      </c>
      <c r="G5156" s="32" t="s">
        <v>25</v>
      </c>
      <c r="H5156" s="32" t="s">
        <v>26</v>
      </c>
      <c r="I5156" s="32" t="s">
        <v>2006</v>
      </c>
      <c r="J5156" s="35">
        <v>0</v>
      </c>
      <c r="K5156" s="35">
        <v>0</v>
      </c>
      <c r="L5156" s="35">
        <v>0</v>
      </c>
      <c r="M5156" s="35">
        <v>0</v>
      </c>
      <c r="N5156" s="32" t="s">
        <v>19</v>
      </c>
      <c r="O5156" s="32" t="s">
        <v>27</v>
      </c>
      <c r="P5156" s="32">
        <v>3</v>
      </c>
      <c r="Q5156" s="32"/>
    </row>
    <row r="5157" spans="1:17" x14ac:dyDescent="0.25">
      <c r="A5157" s="57">
        <v>42272.404471875001</v>
      </c>
      <c r="B5157" s="32" t="s">
        <v>22</v>
      </c>
      <c r="C5157" s="32" t="s">
        <v>9793</v>
      </c>
      <c r="D5157" s="32" t="s">
        <v>9794</v>
      </c>
      <c r="E5157" s="32" t="s">
        <v>9917</v>
      </c>
      <c r="F5157" s="32" t="s">
        <v>9918</v>
      </c>
      <c r="G5157" s="32" t="s">
        <v>380</v>
      </c>
      <c r="H5157" s="32" t="s">
        <v>379</v>
      </c>
      <c r="I5157" s="32" t="s">
        <v>2006</v>
      </c>
      <c r="J5157" s="35">
        <v>0</v>
      </c>
      <c r="K5157" s="35">
        <v>0</v>
      </c>
      <c r="L5157" s="35">
        <v>0</v>
      </c>
      <c r="M5157" s="35">
        <v>2</v>
      </c>
      <c r="N5157" s="32" t="s">
        <v>19</v>
      </c>
      <c r="O5157" s="32" t="s">
        <v>27</v>
      </c>
      <c r="P5157" s="32">
        <v>1</v>
      </c>
      <c r="Q5157" s="32"/>
    </row>
    <row r="5158" spans="1:17" x14ac:dyDescent="0.25">
      <c r="A5158" s="57">
        <v>42272.404471875001</v>
      </c>
      <c r="B5158" s="32" t="s">
        <v>22</v>
      </c>
      <c r="C5158" s="32" t="s">
        <v>9793</v>
      </c>
      <c r="D5158" s="32" t="s">
        <v>9794</v>
      </c>
      <c r="E5158" s="32" t="s">
        <v>9917</v>
      </c>
      <c r="F5158" s="32" t="s">
        <v>9918</v>
      </c>
      <c r="G5158" s="32" t="s">
        <v>29</v>
      </c>
      <c r="H5158" s="32" t="s">
        <v>30</v>
      </c>
      <c r="I5158" s="32" t="s">
        <v>2006</v>
      </c>
      <c r="J5158" s="35">
        <v>0</v>
      </c>
      <c r="K5158" s="35">
        <v>0</v>
      </c>
      <c r="L5158" s="35">
        <v>0</v>
      </c>
      <c r="M5158" s="35">
        <v>10.55</v>
      </c>
      <c r="N5158" s="32" t="s">
        <v>19</v>
      </c>
      <c r="O5158" s="32" t="s">
        <v>27</v>
      </c>
      <c r="P5158" s="32">
        <v>1</v>
      </c>
      <c r="Q5158" s="32"/>
    </row>
    <row r="5159" spans="1:17" hidden="1" x14ac:dyDescent="0.25">
      <c r="A5159" s="57">
        <v>42272.405295104167</v>
      </c>
      <c r="B5159" s="32" t="s">
        <v>21</v>
      </c>
      <c r="C5159" s="32" t="s">
        <v>3249</v>
      </c>
      <c r="D5159" s="32" t="s">
        <v>3250</v>
      </c>
      <c r="E5159" s="32" t="s">
        <v>9919</v>
      </c>
      <c r="F5159" s="32" t="s">
        <v>9920</v>
      </c>
      <c r="G5159" s="32" t="s">
        <v>2646</v>
      </c>
      <c r="H5159" s="32" t="s">
        <v>2647</v>
      </c>
      <c r="I5159" s="32" t="s">
        <v>4605</v>
      </c>
      <c r="J5159" s="35">
        <v>606</v>
      </c>
      <c r="K5159" s="35">
        <v>0</v>
      </c>
      <c r="L5159" s="35">
        <v>0</v>
      </c>
      <c r="M5159" s="35">
        <v>0</v>
      </c>
      <c r="N5159" s="32" t="s">
        <v>2197</v>
      </c>
      <c r="O5159" s="32" t="s">
        <v>18</v>
      </c>
      <c r="P5159" s="32">
        <v>30</v>
      </c>
      <c r="Q5159" s="32" t="s">
        <v>9921</v>
      </c>
    </row>
    <row r="5160" spans="1:17" hidden="1" x14ac:dyDescent="0.25">
      <c r="A5160" s="57">
        <v>42272.407989386571</v>
      </c>
      <c r="B5160" s="32" t="s">
        <v>4333</v>
      </c>
      <c r="C5160" s="32" t="s">
        <v>2696</v>
      </c>
      <c r="D5160" s="32" t="s">
        <v>2697</v>
      </c>
      <c r="E5160" s="32" t="s">
        <v>9922</v>
      </c>
      <c r="F5160" s="32" t="s">
        <v>9923</v>
      </c>
      <c r="G5160" s="32" t="s">
        <v>5308</v>
      </c>
      <c r="H5160" s="32" t="s">
        <v>5309</v>
      </c>
      <c r="I5160" s="32" t="s">
        <v>4605</v>
      </c>
      <c r="J5160" s="35">
        <v>43.03</v>
      </c>
      <c r="K5160" s="35">
        <v>0</v>
      </c>
      <c r="L5160" s="35">
        <v>0</v>
      </c>
      <c r="M5160" s="35">
        <v>0</v>
      </c>
      <c r="N5160" s="32" t="s">
        <v>2197</v>
      </c>
      <c r="O5160" s="32" t="s">
        <v>18</v>
      </c>
      <c r="P5160" s="32">
        <v>1</v>
      </c>
      <c r="Q5160" s="32" t="s">
        <v>7327</v>
      </c>
    </row>
    <row r="5161" spans="1:17" hidden="1" x14ac:dyDescent="0.25">
      <c r="A5161" s="57">
        <v>42272.407989386571</v>
      </c>
      <c r="B5161" s="32" t="s">
        <v>4333</v>
      </c>
      <c r="C5161" s="32" t="s">
        <v>2696</v>
      </c>
      <c r="D5161" s="32" t="s">
        <v>2697</v>
      </c>
      <c r="E5161" s="32" t="s">
        <v>9922</v>
      </c>
      <c r="F5161" s="32" t="s">
        <v>9923</v>
      </c>
      <c r="G5161" s="32" t="s">
        <v>2774</v>
      </c>
      <c r="H5161" s="32" t="s">
        <v>2775</v>
      </c>
      <c r="I5161" s="32" t="s">
        <v>4605</v>
      </c>
      <c r="J5161" s="35">
        <v>4.51</v>
      </c>
      <c r="K5161" s="35">
        <v>0</v>
      </c>
      <c r="L5161" s="35">
        <v>0</v>
      </c>
      <c r="M5161" s="35">
        <v>0</v>
      </c>
      <c r="N5161" s="32" t="s">
        <v>2197</v>
      </c>
      <c r="O5161" s="32" t="s">
        <v>18</v>
      </c>
      <c r="P5161" s="32">
        <v>1</v>
      </c>
      <c r="Q5161" s="32" t="s">
        <v>7327</v>
      </c>
    </row>
    <row r="5162" spans="1:17" hidden="1" x14ac:dyDescent="0.25">
      <c r="A5162" s="57">
        <v>42272.408577349539</v>
      </c>
      <c r="B5162" s="32" t="s">
        <v>21</v>
      </c>
      <c r="C5162" s="32" t="s">
        <v>3852</v>
      </c>
      <c r="D5162" s="32" t="s">
        <v>3853</v>
      </c>
      <c r="E5162" s="32" t="s">
        <v>9924</v>
      </c>
      <c r="F5162" s="32" t="s">
        <v>9925</v>
      </c>
      <c r="G5162" s="32" t="s">
        <v>2646</v>
      </c>
      <c r="H5162" s="32" t="s">
        <v>2647</v>
      </c>
      <c r="I5162" s="32" t="s">
        <v>4605</v>
      </c>
      <c r="J5162" s="35">
        <v>80.8</v>
      </c>
      <c r="K5162" s="35">
        <v>0</v>
      </c>
      <c r="L5162" s="35">
        <v>0</v>
      </c>
      <c r="M5162" s="35">
        <v>0</v>
      </c>
      <c r="N5162" s="32" t="s">
        <v>2197</v>
      </c>
      <c r="O5162" s="32" t="s">
        <v>18</v>
      </c>
      <c r="P5162" s="32">
        <v>4</v>
      </c>
      <c r="Q5162" s="32" t="s">
        <v>9926</v>
      </c>
    </row>
    <row r="5163" spans="1:17" x14ac:dyDescent="0.25">
      <c r="A5163" s="57">
        <v>42272.409578587962</v>
      </c>
      <c r="B5163" s="32" t="s">
        <v>21</v>
      </c>
      <c r="C5163" s="32" t="s">
        <v>6513</v>
      </c>
      <c r="D5163" s="32" t="s">
        <v>334</v>
      </c>
      <c r="E5163" s="32" t="s">
        <v>9927</v>
      </c>
      <c r="F5163" s="32" t="s">
        <v>9928</v>
      </c>
      <c r="G5163" s="32" t="s">
        <v>367</v>
      </c>
      <c r="H5163" s="32" t="s">
        <v>366</v>
      </c>
      <c r="I5163" s="32" t="s">
        <v>2007</v>
      </c>
      <c r="J5163" s="35">
        <v>0</v>
      </c>
      <c r="K5163" s="35">
        <v>0</v>
      </c>
      <c r="L5163" s="35">
        <v>14.25</v>
      </c>
      <c r="M5163" s="35">
        <v>0</v>
      </c>
      <c r="N5163" s="32" t="s">
        <v>19</v>
      </c>
      <c r="O5163" s="32" t="s">
        <v>41</v>
      </c>
      <c r="P5163" s="32">
        <v>1</v>
      </c>
      <c r="Q5163" s="32" t="s">
        <v>9929</v>
      </c>
    </row>
    <row r="5164" spans="1:17" x14ac:dyDescent="0.25">
      <c r="A5164" s="57">
        <v>42272.409578587962</v>
      </c>
      <c r="B5164" s="32" t="s">
        <v>21</v>
      </c>
      <c r="C5164" s="32" t="s">
        <v>6513</v>
      </c>
      <c r="D5164" s="32" t="s">
        <v>334</v>
      </c>
      <c r="E5164" s="32" t="s">
        <v>9927</v>
      </c>
      <c r="F5164" s="32" t="s">
        <v>9928</v>
      </c>
      <c r="G5164" s="32" t="s">
        <v>367</v>
      </c>
      <c r="H5164" s="32" t="s">
        <v>366</v>
      </c>
      <c r="I5164" s="32" t="s">
        <v>2007</v>
      </c>
      <c r="J5164" s="35">
        <v>0</v>
      </c>
      <c r="K5164" s="35">
        <v>0</v>
      </c>
      <c r="L5164" s="35">
        <v>14.25</v>
      </c>
      <c r="M5164" s="35">
        <v>0</v>
      </c>
      <c r="N5164" s="32" t="s">
        <v>19</v>
      </c>
      <c r="O5164" s="32" t="s">
        <v>41</v>
      </c>
      <c r="P5164" s="32">
        <v>1</v>
      </c>
      <c r="Q5164" s="32" t="s">
        <v>9929</v>
      </c>
    </row>
    <row r="5165" spans="1:17" x14ac:dyDescent="0.25">
      <c r="A5165" s="57">
        <v>42272.409578587962</v>
      </c>
      <c r="B5165" s="32" t="s">
        <v>21</v>
      </c>
      <c r="C5165" s="32" t="s">
        <v>6513</v>
      </c>
      <c r="D5165" s="32" t="s">
        <v>334</v>
      </c>
      <c r="E5165" s="32" t="s">
        <v>9927</v>
      </c>
      <c r="F5165" s="32" t="s">
        <v>9928</v>
      </c>
      <c r="G5165" s="32" t="s">
        <v>367</v>
      </c>
      <c r="H5165" s="32" t="s">
        <v>366</v>
      </c>
      <c r="I5165" s="32" t="s">
        <v>2007</v>
      </c>
      <c r="J5165" s="35">
        <v>0</v>
      </c>
      <c r="K5165" s="35">
        <v>0</v>
      </c>
      <c r="L5165" s="35">
        <v>14.25</v>
      </c>
      <c r="M5165" s="35">
        <v>0</v>
      </c>
      <c r="N5165" s="32" t="s">
        <v>19</v>
      </c>
      <c r="O5165" s="32" t="s">
        <v>41</v>
      </c>
      <c r="P5165" s="32">
        <v>1</v>
      </c>
      <c r="Q5165" s="32" t="s">
        <v>9929</v>
      </c>
    </row>
    <row r="5166" spans="1:17" x14ac:dyDescent="0.25">
      <c r="A5166" s="57">
        <v>42272.409578587962</v>
      </c>
      <c r="B5166" s="32" t="s">
        <v>21</v>
      </c>
      <c r="C5166" s="32" t="s">
        <v>6513</v>
      </c>
      <c r="D5166" s="32" t="s">
        <v>334</v>
      </c>
      <c r="E5166" s="32" t="s">
        <v>9927</v>
      </c>
      <c r="F5166" s="32" t="s">
        <v>9928</v>
      </c>
      <c r="G5166" s="32" t="s">
        <v>367</v>
      </c>
      <c r="H5166" s="32" t="s">
        <v>366</v>
      </c>
      <c r="I5166" s="32" t="s">
        <v>2007</v>
      </c>
      <c r="J5166" s="35">
        <v>0</v>
      </c>
      <c r="K5166" s="35">
        <v>0</v>
      </c>
      <c r="L5166" s="35">
        <v>14.25</v>
      </c>
      <c r="M5166" s="35">
        <v>0</v>
      </c>
      <c r="N5166" s="32" t="s">
        <v>19</v>
      </c>
      <c r="O5166" s="32" t="s">
        <v>41</v>
      </c>
      <c r="P5166" s="32">
        <v>1</v>
      </c>
      <c r="Q5166" s="32" t="s">
        <v>9929</v>
      </c>
    </row>
    <row r="5167" spans="1:17" x14ac:dyDescent="0.25">
      <c r="A5167" s="57">
        <v>42272.409578587962</v>
      </c>
      <c r="B5167" s="32" t="s">
        <v>21</v>
      </c>
      <c r="C5167" s="32" t="s">
        <v>6513</v>
      </c>
      <c r="D5167" s="32" t="s">
        <v>334</v>
      </c>
      <c r="E5167" s="32" t="s">
        <v>9927</v>
      </c>
      <c r="F5167" s="32" t="s">
        <v>9928</v>
      </c>
      <c r="G5167" s="32" t="s">
        <v>367</v>
      </c>
      <c r="H5167" s="32" t="s">
        <v>366</v>
      </c>
      <c r="I5167" s="32" t="s">
        <v>2007</v>
      </c>
      <c r="J5167" s="35">
        <v>0</v>
      </c>
      <c r="K5167" s="35">
        <v>0</v>
      </c>
      <c r="L5167" s="35">
        <v>14.25</v>
      </c>
      <c r="M5167" s="35">
        <v>0</v>
      </c>
      <c r="N5167" s="32" t="s">
        <v>19</v>
      </c>
      <c r="O5167" s="32" t="s">
        <v>41</v>
      </c>
      <c r="P5167" s="32">
        <v>1</v>
      </c>
      <c r="Q5167" s="32" t="s">
        <v>9929</v>
      </c>
    </row>
    <row r="5168" spans="1:17" x14ac:dyDescent="0.25">
      <c r="A5168" s="57">
        <v>42272.410475729164</v>
      </c>
      <c r="B5168" s="32" t="s">
        <v>22</v>
      </c>
      <c r="C5168" s="32" t="s">
        <v>4960</v>
      </c>
      <c r="D5168" s="32" t="s">
        <v>4961</v>
      </c>
      <c r="E5168" s="32" t="s">
        <v>9930</v>
      </c>
      <c r="F5168" s="32" t="s">
        <v>9931</v>
      </c>
      <c r="G5168" s="32" t="s">
        <v>25</v>
      </c>
      <c r="H5168" s="32" t="s">
        <v>26</v>
      </c>
      <c r="I5168" s="32" t="s">
        <v>2006</v>
      </c>
      <c r="J5168" s="35">
        <v>0</v>
      </c>
      <c r="K5168" s="35">
        <v>0</v>
      </c>
      <c r="L5168" s="35">
        <v>0</v>
      </c>
      <c r="M5168" s="35">
        <v>0</v>
      </c>
      <c r="N5168" s="32" t="s">
        <v>19</v>
      </c>
      <c r="O5168" s="32" t="s">
        <v>27</v>
      </c>
      <c r="P5168" s="32">
        <v>3.5</v>
      </c>
      <c r="Q5168" s="32"/>
    </row>
    <row r="5169" spans="1:17" x14ac:dyDescent="0.25">
      <c r="A5169" s="57">
        <v>42272.410475729164</v>
      </c>
      <c r="B5169" s="32" t="s">
        <v>22</v>
      </c>
      <c r="C5169" s="32" t="s">
        <v>4960</v>
      </c>
      <c r="D5169" s="32" t="s">
        <v>4961</v>
      </c>
      <c r="E5169" s="32" t="s">
        <v>9930</v>
      </c>
      <c r="F5169" s="32" t="s">
        <v>9931</v>
      </c>
      <c r="G5169" s="32" t="s">
        <v>380</v>
      </c>
      <c r="H5169" s="32" t="s">
        <v>379</v>
      </c>
      <c r="I5169" s="32" t="s">
        <v>2006</v>
      </c>
      <c r="J5169" s="35">
        <v>0</v>
      </c>
      <c r="K5169" s="35">
        <v>0</v>
      </c>
      <c r="L5169" s="35">
        <v>0</v>
      </c>
      <c r="M5169" s="35">
        <v>2</v>
      </c>
      <c r="N5169" s="32" t="s">
        <v>19</v>
      </c>
      <c r="O5169" s="32" t="s">
        <v>27</v>
      </c>
      <c r="P5169" s="32">
        <v>1</v>
      </c>
      <c r="Q5169" s="32"/>
    </row>
    <row r="5170" spans="1:17" x14ac:dyDescent="0.25">
      <c r="A5170" s="57">
        <v>42272.410475729164</v>
      </c>
      <c r="B5170" s="32" t="s">
        <v>22</v>
      </c>
      <c r="C5170" s="32" t="s">
        <v>4960</v>
      </c>
      <c r="D5170" s="32" t="s">
        <v>4961</v>
      </c>
      <c r="E5170" s="32" t="s">
        <v>9930</v>
      </c>
      <c r="F5170" s="32" t="s">
        <v>9931</v>
      </c>
      <c r="G5170" s="32" t="s">
        <v>29</v>
      </c>
      <c r="H5170" s="32" t="s">
        <v>30</v>
      </c>
      <c r="I5170" s="32" t="s">
        <v>2006</v>
      </c>
      <c r="J5170" s="35">
        <v>0</v>
      </c>
      <c r="K5170" s="35">
        <v>0</v>
      </c>
      <c r="L5170" s="35">
        <v>0</v>
      </c>
      <c r="M5170" s="35">
        <v>4</v>
      </c>
      <c r="N5170" s="32" t="s">
        <v>19</v>
      </c>
      <c r="O5170" s="32" t="s">
        <v>27</v>
      </c>
      <c r="P5170" s="32">
        <v>1</v>
      </c>
      <c r="Q5170" s="32"/>
    </row>
    <row r="5171" spans="1:17" x14ac:dyDescent="0.25">
      <c r="A5171" s="57">
        <v>42272.411056597222</v>
      </c>
      <c r="B5171" s="32" t="s">
        <v>22</v>
      </c>
      <c r="C5171" s="32" t="s">
        <v>4678</v>
      </c>
      <c r="D5171" s="32" t="s">
        <v>4679</v>
      </c>
      <c r="E5171" s="32" t="s">
        <v>9932</v>
      </c>
      <c r="F5171" s="32" t="s">
        <v>9933</v>
      </c>
      <c r="G5171" s="32" t="s">
        <v>25</v>
      </c>
      <c r="H5171" s="32" t="s">
        <v>26</v>
      </c>
      <c r="I5171" s="32" t="s">
        <v>2006</v>
      </c>
      <c r="J5171" s="35">
        <v>0</v>
      </c>
      <c r="K5171" s="35">
        <v>0</v>
      </c>
      <c r="L5171" s="35">
        <v>0</v>
      </c>
      <c r="M5171" s="35">
        <v>0</v>
      </c>
      <c r="N5171" s="32" t="s">
        <v>19</v>
      </c>
      <c r="O5171" s="32" t="s">
        <v>27</v>
      </c>
      <c r="P5171" s="32">
        <v>0.75</v>
      </c>
      <c r="Q5171" s="32"/>
    </row>
    <row r="5172" spans="1:17" x14ac:dyDescent="0.25">
      <c r="A5172" s="57">
        <v>42272.411056597222</v>
      </c>
      <c r="B5172" s="32" t="s">
        <v>22</v>
      </c>
      <c r="C5172" s="32" t="s">
        <v>4678</v>
      </c>
      <c r="D5172" s="32" t="s">
        <v>4679</v>
      </c>
      <c r="E5172" s="32" t="s">
        <v>9932</v>
      </c>
      <c r="F5172" s="32" t="s">
        <v>9933</v>
      </c>
      <c r="G5172" s="32" t="s">
        <v>380</v>
      </c>
      <c r="H5172" s="32" t="s">
        <v>379</v>
      </c>
      <c r="I5172" s="32" t="s">
        <v>2006</v>
      </c>
      <c r="J5172" s="35">
        <v>0</v>
      </c>
      <c r="K5172" s="35">
        <v>0</v>
      </c>
      <c r="L5172" s="35">
        <v>0</v>
      </c>
      <c r="M5172" s="35">
        <v>2</v>
      </c>
      <c r="N5172" s="32" t="s">
        <v>19</v>
      </c>
      <c r="O5172" s="32" t="s">
        <v>27</v>
      </c>
      <c r="P5172" s="32">
        <v>1</v>
      </c>
      <c r="Q5172" s="32"/>
    </row>
    <row r="5173" spans="1:17" x14ac:dyDescent="0.25">
      <c r="A5173" s="57">
        <v>42272.411056597222</v>
      </c>
      <c r="B5173" s="32" t="s">
        <v>22</v>
      </c>
      <c r="C5173" s="32" t="s">
        <v>4678</v>
      </c>
      <c r="D5173" s="32" t="s">
        <v>4679</v>
      </c>
      <c r="E5173" s="32" t="s">
        <v>9932</v>
      </c>
      <c r="F5173" s="32" t="s">
        <v>9933</v>
      </c>
      <c r="G5173" s="32" t="s">
        <v>29</v>
      </c>
      <c r="H5173" s="32" t="s">
        <v>30</v>
      </c>
      <c r="I5173" s="32" t="s">
        <v>2006</v>
      </c>
      <c r="J5173" s="35">
        <v>0</v>
      </c>
      <c r="K5173" s="35">
        <v>0</v>
      </c>
      <c r="L5173" s="35">
        <v>0</v>
      </c>
      <c r="M5173" s="35">
        <v>3.16</v>
      </c>
      <c r="N5173" s="32" t="s">
        <v>19</v>
      </c>
      <c r="O5173" s="32" t="s">
        <v>27</v>
      </c>
      <c r="P5173" s="32">
        <v>1</v>
      </c>
      <c r="Q5173" s="32"/>
    </row>
    <row r="5174" spans="1:17" x14ac:dyDescent="0.25">
      <c r="A5174" s="57">
        <v>42272.411339502316</v>
      </c>
      <c r="B5174" s="32" t="s">
        <v>21</v>
      </c>
      <c r="C5174" s="32" t="s">
        <v>506</v>
      </c>
      <c r="D5174" s="32" t="s">
        <v>334</v>
      </c>
      <c r="E5174" s="32" t="s">
        <v>5842</v>
      </c>
      <c r="F5174" s="32" t="s">
        <v>9934</v>
      </c>
      <c r="G5174" s="32" t="s">
        <v>367</v>
      </c>
      <c r="H5174" s="32" t="s">
        <v>366</v>
      </c>
      <c r="I5174" s="32" t="s">
        <v>2007</v>
      </c>
      <c r="J5174" s="35">
        <v>0</v>
      </c>
      <c r="K5174" s="35">
        <v>0</v>
      </c>
      <c r="L5174" s="35">
        <v>14.25</v>
      </c>
      <c r="M5174" s="35">
        <v>0</v>
      </c>
      <c r="N5174" s="32" t="s">
        <v>19</v>
      </c>
      <c r="O5174" s="32" t="s">
        <v>41</v>
      </c>
      <c r="P5174" s="32">
        <v>1</v>
      </c>
      <c r="Q5174" s="32" t="s">
        <v>6375</v>
      </c>
    </row>
    <row r="5175" spans="1:17" x14ac:dyDescent="0.25">
      <c r="A5175" s="57">
        <v>42272.411339502316</v>
      </c>
      <c r="B5175" s="32" t="s">
        <v>21</v>
      </c>
      <c r="C5175" s="32" t="s">
        <v>506</v>
      </c>
      <c r="D5175" s="32" t="s">
        <v>334</v>
      </c>
      <c r="E5175" s="32" t="s">
        <v>5842</v>
      </c>
      <c r="F5175" s="32" t="s">
        <v>9934</v>
      </c>
      <c r="G5175" s="32" t="s">
        <v>367</v>
      </c>
      <c r="H5175" s="32" t="s">
        <v>366</v>
      </c>
      <c r="I5175" s="32" t="s">
        <v>2007</v>
      </c>
      <c r="J5175" s="35">
        <v>0</v>
      </c>
      <c r="K5175" s="35">
        <v>0</v>
      </c>
      <c r="L5175" s="35">
        <v>14.25</v>
      </c>
      <c r="M5175" s="35">
        <v>0</v>
      </c>
      <c r="N5175" s="32" t="s">
        <v>19</v>
      </c>
      <c r="O5175" s="32" t="s">
        <v>41</v>
      </c>
      <c r="P5175" s="32">
        <v>1</v>
      </c>
      <c r="Q5175" s="32" t="s">
        <v>6375</v>
      </c>
    </row>
    <row r="5176" spans="1:17" x14ac:dyDescent="0.25">
      <c r="A5176" s="57">
        <v>42272.411339502316</v>
      </c>
      <c r="B5176" s="32" t="s">
        <v>21</v>
      </c>
      <c r="C5176" s="32" t="s">
        <v>506</v>
      </c>
      <c r="D5176" s="32" t="s">
        <v>334</v>
      </c>
      <c r="E5176" s="32" t="s">
        <v>5842</v>
      </c>
      <c r="F5176" s="32" t="s">
        <v>9934</v>
      </c>
      <c r="G5176" s="32" t="s">
        <v>367</v>
      </c>
      <c r="H5176" s="32" t="s">
        <v>366</v>
      </c>
      <c r="I5176" s="32" t="s">
        <v>2007</v>
      </c>
      <c r="J5176" s="35">
        <v>0</v>
      </c>
      <c r="K5176" s="35">
        <v>0</v>
      </c>
      <c r="L5176" s="35">
        <v>14.25</v>
      </c>
      <c r="M5176" s="35">
        <v>0</v>
      </c>
      <c r="N5176" s="32" t="s">
        <v>19</v>
      </c>
      <c r="O5176" s="32" t="s">
        <v>41</v>
      </c>
      <c r="P5176" s="32">
        <v>1</v>
      </c>
      <c r="Q5176" s="32" t="s">
        <v>6375</v>
      </c>
    </row>
    <row r="5177" spans="1:17" x14ac:dyDescent="0.25">
      <c r="A5177" s="57">
        <v>42272.41220752315</v>
      </c>
      <c r="B5177" s="32" t="s">
        <v>22</v>
      </c>
      <c r="C5177" s="32" t="s">
        <v>5074</v>
      </c>
      <c r="D5177" s="32" t="s">
        <v>5075</v>
      </c>
      <c r="E5177" s="32" t="s">
        <v>9935</v>
      </c>
      <c r="F5177" s="32" t="s">
        <v>9936</v>
      </c>
      <c r="G5177" s="32" t="s">
        <v>25</v>
      </c>
      <c r="H5177" s="32" t="s">
        <v>26</v>
      </c>
      <c r="I5177" s="32" t="s">
        <v>2006</v>
      </c>
      <c r="J5177" s="35">
        <v>0</v>
      </c>
      <c r="K5177" s="35">
        <v>0</v>
      </c>
      <c r="L5177" s="35">
        <v>16.989999999999998</v>
      </c>
      <c r="M5177" s="35">
        <v>0</v>
      </c>
      <c r="N5177" s="32" t="s">
        <v>19</v>
      </c>
      <c r="O5177" s="32" t="s">
        <v>24</v>
      </c>
      <c r="P5177" s="32">
        <v>1</v>
      </c>
      <c r="Q5177" s="32"/>
    </row>
    <row r="5178" spans="1:17" x14ac:dyDescent="0.25">
      <c r="A5178" s="57">
        <v>42272.41220752315</v>
      </c>
      <c r="B5178" s="32" t="s">
        <v>22</v>
      </c>
      <c r="C5178" s="32" t="s">
        <v>5074</v>
      </c>
      <c r="D5178" s="32" t="s">
        <v>5075</v>
      </c>
      <c r="E5178" s="32" t="s">
        <v>9935</v>
      </c>
      <c r="F5178" s="32" t="s">
        <v>9936</v>
      </c>
      <c r="G5178" s="32" t="s">
        <v>35</v>
      </c>
      <c r="H5178" s="32" t="s">
        <v>38</v>
      </c>
      <c r="I5178" s="32" t="s">
        <v>2006</v>
      </c>
      <c r="J5178" s="35">
        <v>0</v>
      </c>
      <c r="K5178" s="35">
        <v>0</v>
      </c>
      <c r="L5178" s="35">
        <v>0</v>
      </c>
      <c r="M5178" s="35">
        <v>17.05</v>
      </c>
      <c r="N5178" s="32" t="s">
        <v>19</v>
      </c>
      <c r="O5178" s="32" t="s">
        <v>24</v>
      </c>
      <c r="P5178" s="32">
        <v>1</v>
      </c>
      <c r="Q5178" s="32"/>
    </row>
    <row r="5179" spans="1:17" x14ac:dyDescent="0.25">
      <c r="A5179" s="57">
        <v>42272.412819756944</v>
      </c>
      <c r="B5179" s="32" t="s">
        <v>21</v>
      </c>
      <c r="C5179" s="32" t="s">
        <v>340</v>
      </c>
      <c r="D5179" s="32" t="s">
        <v>334</v>
      </c>
      <c r="E5179" s="32" t="s">
        <v>9937</v>
      </c>
      <c r="F5179" s="32" t="s">
        <v>9938</v>
      </c>
      <c r="G5179" s="32" t="s">
        <v>367</v>
      </c>
      <c r="H5179" s="32" t="s">
        <v>366</v>
      </c>
      <c r="I5179" s="32" t="s">
        <v>2007</v>
      </c>
      <c r="J5179" s="35">
        <v>0</v>
      </c>
      <c r="K5179" s="35">
        <v>0</v>
      </c>
      <c r="L5179" s="35">
        <v>14.25</v>
      </c>
      <c r="M5179" s="35">
        <v>0</v>
      </c>
      <c r="N5179" s="32" t="s">
        <v>19</v>
      </c>
      <c r="O5179" s="32" t="s">
        <v>41</v>
      </c>
      <c r="P5179" s="32">
        <v>1</v>
      </c>
      <c r="Q5179" s="32" t="s">
        <v>9939</v>
      </c>
    </row>
    <row r="5180" spans="1:17" x14ac:dyDescent="0.25">
      <c r="A5180" s="57">
        <v>42272.412819756944</v>
      </c>
      <c r="B5180" s="32" t="s">
        <v>21</v>
      </c>
      <c r="C5180" s="32" t="s">
        <v>340</v>
      </c>
      <c r="D5180" s="32" t="s">
        <v>334</v>
      </c>
      <c r="E5180" s="32" t="s">
        <v>9937</v>
      </c>
      <c r="F5180" s="32" t="s">
        <v>9938</v>
      </c>
      <c r="G5180" s="32" t="s">
        <v>367</v>
      </c>
      <c r="H5180" s="32" t="s">
        <v>366</v>
      </c>
      <c r="I5180" s="32" t="s">
        <v>2007</v>
      </c>
      <c r="J5180" s="35">
        <v>0</v>
      </c>
      <c r="K5180" s="35">
        <v>0</v>
      </c>
      <c r="L5180" s="35">
        <v>14.25</v>
      </c>
      <c r="M5180" s="35">
        <v>0</v>
      </c>
      <c r="N5180" s="32" t="s">
        <v>19</v>
      </c>
      <c r="O5180" s="32" t="s">
        <v>41</v>
      </c>
      <c r="P5180" s="32">
        <v>1</v>
      </c>
      <c r="Q5180" s="32" t="s">
        <v>9939</v>
      </c>
    </row>
    <row r="5181" spans="1:17" x14ac:dyDescent="0.25">
      <c r="A5181" s="57">
        <v>42272.412819756944</v>
      </c>
      <c r="B5181" s="32" t="s">
        <v>21</v>
      </c>
      <c r="C5181" s="32" t="s">
        <v>340</v>
      </c>
      <c r="D5181" s="32" t="s">
        <v>334</v>
      </c>
      <c r="E5181" s="32" t="s">
        <v>9937</v>
      </c>
      <c r="F5181" s="32" t="s">
        <v>9938</v>
      </c>
      <c r="G5181" s="32" t="s">
        <v>367</v>
      </c>
      <c r="H5181" s="32" t="s">
        <v>366</v>
      </c>
      <c r="I5181" s="32" t="s">
        <v>2007</v>
      </c>
      <c r="J5181" s="35">
        <v>0</v>
      </c>
      <c r="K5181" s="35">
        <v>0</v>
      </c>
      <c r="L5181" s="35">
        <v>14.25</v>
      </c>
      <c r="M5181" s="35">
        <v>0</v>
      </c>
      <c r="N5181" s="32" t="s">
        <v>19</v>
      </c>
      <c r="O5181" s="32" t="s">
        <v>41</v>
      </c>
      <c r="P5181" s="32">
        <v>1</v>
      </c>
      <c r="Q5181" s="32" t="s">
        <v>9939</v>
      </c>
    </row>
    <row r="5182" spans="1:17" x14ac:dyDescent="0.25">
      <c r="A5182" s="57">
        <v>42272.414673993058</v>
      </c>
      <c r="B5182" s="32" t="s">
        <v>4333</v>
      </c>
      <c r="C5182" s="32" t="s">
        <v>6025</v>
      </c>
      <c r="D5182" s="32" t="s">
        <v>334</v>
      </c>
      <c r="E5182" s="32" t="s">
        <v>9940</v>
      </c>
      <c r="F5182" s="32" t="s">
        <v>9941</v>
      </c>
      <c r="G5182" s="32" t="s">
        <v>25</v>
      </c>
      <c r="H5182" s="32" t="s">
        <v>26</v>
      </c>
      <c r="I5182" s="32" t="s">
        <v>2006</v>
      </c>
      <c r="J5182" s="35">
        <v>0</v>
      </c>
      <c r="K5182" s="35">
        <v>0</v>
      </c>
      <c r="L5182" s="35">
        <v>14.25</v>
      </c>
      <c r="M5182" s="35">
        <v>0</v>
      </c>
      <c r="N5182" s="32" t="s">
        <v>19</v>
      </c>
      <c r="O5182" s="32" t="s">
        <v>41</v>
      </c>
      <c r="P5182" s="32">
        <v>1</v>
      </c>
      <c r="Q5182" s="32" t="s">
        <v>9942</v>
      </c>
    </row>
    <row r="5183" spans="1:17" x14ac:dyDescent="0.25">
      <c r="A5183" s="57">
        <v>42272.414673993058</v>
      </c>
      <c r="B5183" s="32" t="s">
        <v>4333</v>
      </c>
      <c r="C5183" s="32" t="s">
        <v>6025</v>
      </c>
      <c r="D5183" s="32" t="s">
        <v>334</v>
      </c>
      <c r="E5183" s="32" t="s">
        <v>9940</v>
      </c>
      <c r="F5183" s="32" t="s">
        <v>9941</v>
      </c>
      <c r="G5183" s="32" t="s">
        <v>367</v>
      </c>
      <c r="H5183" s="32" t="s">
        <v>366</v>
      </c>
      <c r="I5183" s="32" t="s">
        <v>2006</v>
      </c>
      <c r="J5183" s="35">
        <v>0</v>
      </c>
      <c r="K5183" s="35">
        <v>0</v>
      </c>
      <c r="L5183" s="35">
        <v>14.25</v>
      </c>
      <c r="M5183" s="35">
        <v>0</v>
      </c>
      <c r="N5183" s="32" t="s">
        <v>19</v>
      </c>
      <c r="O5183" s="32" t="s">
        <v>41</v>
      </c>
      <c r="P5183" s="32">
        <v>1</v>
      </c>
      <c r="Q5183" s="32" t="s">
        <v>9942</v>
      </c>
    </row>
    <row r="5184" spans="1:17" hidden="1" x14ac:dyDescent="0.25">
      <c r="A5184" s="57">
        <v>42272.415113078707</v>
      </c>
      <c r="B5184" s="32" t="s">
        <v>21</v>
      </c>
      <c r="C5184" s="32" t="s">
        <v>3033</v>
      </c>
      <c r="D5184" s="32" t="s">
        <v>3034</v>
      </c>
      <c r="E5184" s="32" t="s">
        <v>9943</v>
      </c>
      <c r="F5184" s="32" t="s">
        <v>9944</v>
      </c>
      <c r="G5184" s="32" t="s">
        <v>3379</v>
      </c>
      <c r="H5184" s="32" t="s">
        <v>3380</v>
      </c>
      <c r="I5184" s="32" t="s">
        <v>4605</v>
      </c>
      <c r="J5184" s="35">
        <v>18.98</v>
      </c>
      <c r="K5184" s="35">
        <v>0</v>
      </c>
      <c r="L5184" s="35">
        <v>0</v>
      </c>
      <c r="M5184" s="35">
        <v>0</v>
      </c>
      <c r="N5184" s="32" t="s">
        <v>2197</v>
      </c>
      <c r="O5184" s="32" t="s">
        <v>18</v>
      </c>
      <c r="P5184" s="32">
        <v>1</v>
      </c>
      <c r="Q5184" s="32" t="s">
        <v>9929</v>
      </c>
    </row>
    <row r="5185" spans="1:17" hidden="1" x14ac:dyDescent="0.25">
      <c r="A5185" s="57">
        <v>42272.415113078707</v>
      </c>
      <c r="B5185" s="32" t="s">
        <v>21</v>
      </c>
      <c r="C5185" s="32" t="s">
        <v>3033</v>
      </c>
      <c r="D5185" s="32" t="s">
        <v>3034</v>
      </c>
      <c r="E5185" s="32" t="s">
        <v>9943</v>
      </c>
      <c r="F5185" s="32" t="s">
        <v>9944</v>
      </c>
      <c r="G5185" s="32" t="s">
        <v>4276</v>
      </c>
      <c r="H5185" s="32" t="s">
        <v>4277</v>
      </c>
      <c r="I5185" s="32" t="s">
        <v>4605</v>
      </c>
      <c r="J5185" s="35">
        <v>14.05</v>
      </c>
      <c r="K5185" s="35">
        <v>0</v>
      </c>
      <c r="L5185" s="35">
        <v>0</v>
      </c>
      <c r="M5185" s="35">
        <v>0</v>
      </c>
      <c r="N5185" s="32" t="s">
        <v>2197</v>
      </c>
      <c r="O5185" s="32" t="s">
        <v>18</v>
      </c>
      <c r="P5185" s="32">
        <v>1</v>
      </c>
      <c r="Q5185" s="32" t="s">
        <v>9929</v>
      </c>
    </row>
    <row r="5186" spans="1:17" hidden="1" x14ac:dyDescent="0.25">
      <c r="A5186" s="57">
        <v>42272.415113078707</v>
      </c>
      <c r="B5186" s="32" t="s">
        <v>21</v>
      </c>
      <c r="C5186" s="32" t="s">
        <v>3033</v>
      </c>
      <c r="D5186" s="32" t="s">
        <v>3034</v>
      </c>
      <c r="E5186" s="32" t="s">
        <v>9943</v>
      </c>
      <c r="F5186" s="32" t="s">
        <v>9944</v>
      </c>
      <c r="G5186" s="32" t="s">
        <v>3040</v>
      </c>
      <c r="H5186" s="32" t="s">
        <v>3041</v>
      </c>
      <c r="I5186" s="32" t="s">
        <v>4605</v>
      </c>
      <c r="J5186" s="35">
        <v>553.85</v>
      </c>
      <c r="K5186" s="35">
        <v>0</v>
      </c>
      <c r="L5186" s="35">
        <v>0</v>
      </c>
      <c r="M5186" s="35">
        <v>0</v>
      </c>
      <c r="N5186" s="32" t="s">
        <v>2197</v>
      </c>
      <c r="O5186" s="32" t="s">
        <v>18</v>
      </c>
      <c r="P5186" s="32">
        <v>19</v>
      </c>
      <c r="Q5186" s="32" t="s">
        <v>9929</v>
      </c>
    </row>
    <row r="5187" spans="1:17" x14ac:dyDescent="0.25">
      <c r="A5187" s="57">
        <v>42272.415981863429</v>
      </c>
      <c r="B5187" s="32" t="s">
        <v>21</v>
      </c>
      <c r="C5187" s="32" t="s">
        <v>2338</v>
      </c>
      <c r="D5187" s="32" t="s">
        <v>334</v>
      </c>
      <c r="E5187" s="32" t="s">
        <v>9945</v>
      </c>
      <c r="F5187" s="32" t="s">
        <v>9946</v>
      </c>
      <c r="G5187" s="32" t="s">
        <v>367</v>
      </c>
      <c r="H5187" s="32" t="s">
        <v>366</v>
      </c>
      <c r="I5187" s="32" t="s">
        <v>2007</v>
      </c>
      <c r="J5187" s="35">
        <v>0</v>
      </c>
      <c r="K5187" s="35">
        <v>0</v>
      </c>
      <c r="L5187" s="35">
        <v>14.25</v>
      </c>
      <c r="M5187" s="35">
        <v>0</v>
      </c>
      <c r="N5187" s="32" t="s">
        <v>19</v>
      </c>
      <c r="O5187" s="32" t="s">
        <v>41</v>
      </c>
      <c r="P5187" s="32">
        <v>1</v>
      </c>
      <c r="Q5187" s="32" t="s">
        <v>9926</v>
      </c>
    </row>
    <row r="5188" spans="1:17" x14ac:dyDescent="0.25">
      <c r="A5188" s="57">
        <v>42272.417635034719</v>
      </c>
      <c r="B5188" s="32" t="s">
        <v>21</v>
      </c>
      <c r="C5188" s="32" t="s">
        <v>9947</v>
      </c>
      <c r="D5188" s="32" t="s">
        <v>334</v>
      </c>
      <c r="E5188" s="32" t="s">
        <v>9948</v>
      </c>
      <c r="F5188" s="32" t="s">
        <v>9949</v>
      </c>
      <c r="G5188" s="32" t="s">
        <v>4474</v>
      </c>
      <c r="H5188" s="32" t="s">
        <v>4475</v>
      </c>
      <c r="I5188" s="32" t="s">
        <v>2013</v>
      </c>
      <c r="J5188" s="35">
        <v>0</v>
      </c>
      <c r="K5188" s="35">
        <v>0</v>
      </c>
      <c r="L5188" s="35">
        <v>14.25</v>
      </c>
      <c r="M5188" s="35">
        <v>0</v>
      </c>
      <c r="N5188" s="32" t="s">
        <v>19</v>
      </c>
      <c r="O5188" s="32" t="s">
        <v>41</v>
      </c>
      <c r="P5188" s="32">
        <v>1</v>
      </c>
      <c r="Q5188" s="32" t="s">
        <v>9950</v>
      </c>
    </row>
    <row r="5189" spans="1:17" x14ac:dyDescent="0.25">
      <c r="A5189" s="57">
        <v>42272.418388969905</v>
      </c>
      <c r="B5189" s="32" t="s">
        <v>22</v>
      </c>
      <c r="C5189" s="32" t="s">
        <v>5062</v>
      </c>
      <c r="D5189" s="32" t="s">
        <v>5063</v>
      </c>
      <c r="E5189" s="32" t="s">
        <v>9951</v>
      </c>
      <c r="F5189" s="32" t="s">
        <v>9952</v>
      </c>
      <c r="G5189" s="32" t="s">
        <v>25</v>
      </c>
      <c r="H5189" s="32" t="s">
        <v>26</v>
      </c>
      <c r="I5189" s="32" t="s">
        <v>2006</v>
      </c>
      <c r="J5189" s="35">
        <v>0</v>
      </c>
      <c r="K5189" s="35">
        <v>0</v>
      </c>
      <c r="L5189" s="35">
        <v>16.989999999999998</v>
      </c>
      <c r="M5189" s="35">
        <v>0</v>
      </c>
      <c r="N5189" s="32" t="s">
        <v>19</v>
      </c>
      <c r="O5189" s="32" t="s">
        <v>24</v>
      </c>
      <c r="P5189" s="32">
        <v>1</v>
      </c>
      <c r="Q5189" s="32"/>
    </row>
    <row r="5190" spans="1:17" x14ac:dyDescent="0.25">
      <c r="A5190" s="57">
        <v>42272.418388969905</v>
      </c>
      <c r="B5190" s="32" t="s">
        <v>22</v>
      </c>
      <c r="C5190" s="32" t="s">
        <v>5062</v>
      </c>
      <c r="D5190" s="32" t="s">
        <v>5063</v>
      </c>
      <c r="E5190" s="32" t="s">
        <v>9951</v>
      </c>
      <c r="F5190" s="32" t="s">
        <v>9952</v>
      </c>
      <c r="G5190" s="32" t="s">
        <v>9953</v>
      </c>
      <c r="H5190" s="32" t="s">
        <v>9954</v>
      </c>
      <c r="I5190" s="32" t="s">
        <v>2006</v>
      </c>
      <c r="J5190" s="35">
        <v>0</v>
      </c>
      <c r="K5190" s="35">
        <v>1500</v>
      </c>
      <c r="L5190" s="35">
        <v>0</v>
      </c>
      <c r="M5190" s="35">
        <v>0</v>
      </c>
      <c r="N5190" s="32" t="s">
        <v>19</v>
      </c>
      <c r="O5190" s="32" t="s">
        <v>24</v>
      </c>
      <c r="P5190" s="32">
        <v>1</v>
      </c>
      <c r="Q5190" s="32"/>
    </row>
    <row r="5191" spans="1:17" x14ac:dyDescent="0.25">
      <c r="A5191" s="57">
        <v>42272.418388969905</v>
      </c>
      <c r="B5191" s="32" t="s">
        <v>22</v>
      </c>
      <c r="C5191" s="32" t="s">
        <v>5062</v>
      </c>
      <c r="D5191" s="32" t="s">
        <v>5063</v>
      </c>
      <c r="E5191" s="32" t="s">
        <v>9951</v>
      </c>
      <c r="F5191" s="32" t="s">
        <v>9952</v>
      </c>
      <c r="G5191" s="32" t="s">
        <v>35</v>
      </c>
      <c r="H5191" s="32" t="s">
        <v>38</v>
      </c>
      <c r="I5191" s="32" t="s">
        <v>2006</v>
      </c>
      <c r="J5191" s="35">
        <v>0</v>
      </c>
      <c r="K5191" s="35">
        <v>0</v>
      </c>
      <c r="L5191" s="35">
        <v>0</v>
      </c>
      <c r="M5191" s="35">
        <v>20.399999999999999</v>
      </c>
      <c r="N5191" s="32" t="s">
        <v>19</v>
      </c>
      <c r="O5191" s="32" t="s">
        <v>24</v>
      </c>
      <c r="P5191" s="32">
        <v>1</v>
      </c>
      <c r="Q5191" s="32"/>
    </row>
    <row r="5192" spans="1:17" x14ac:dyDescent="0.25">
      <c r="A5192" s="57">
        <v>42272.418388969905</v>
      </c>
      <c r="B5192" s="32" t="s">
        <v>22</v>
      </c>
      <c r="C5192" s="32" t="s">
        <v>5062</v>
      </c>
      <c r="D5192" s="32" t="s">
        <v>5063</v>
      </c>
      <c r="E5192" s="32" t="s">
        <v>9951</v>
      </c>
      <c r="F5192" s="32" t="s">
        <v>9952</v>
      </c>
      <c r="G5192" s="32" t="s">
        <v>35</v>
      </c>
      <c r="H5192" s="32" t="s">
        <v>38</v>
      </c>
      <c r="I5192" s="32" t="s">
        <v>2006</v>
      </c>
      <c r="J5192" s="35">
        <v>0</v>
      </c>
      <c r="K5192" s="35">
        <v>0</v>
      </c>
      <c r="L5192" s="35">
        <v>0</v>
      </c>
      <c r="M5192" s="35">
        <v>13.95</v>
      </c>
      <c r="N5192" s="32" t="s">
        <v>19</v>
      </c>
      <c r="O5192" s="32" t="s">
        <v>24</v>
      </c>
      <c r="P5192" s="32">
        <v>1</v>
      </c>
      <c r="Q5192" s="32"/>
    </row>
    <row r="5193" spans="1:17" x14ac:dyDescent="0.25">
      <c r="A5193" s="57">
        <v>42272.419240243056</v>
      </c>
      <c r="B5193" s="32" t="s">
        <v>22</v>
      </c>
      <c r="C5193" s="32" t="s">
        <v>348</v>
      </c>
      <c r="D5193" s="32" t="s">
        <v>347</v>
      </c>
      <c r="E5193" s="32" t="s">
        <v>9955</v>
      </c>
      <c r="F5193" s="32" t="s">
        <v>9956</v>
      </c>
      <c r="G5193" s="32" t="s">
        <v>25</v>
      </c>
      <c r="H5193" s="32" t="s">
        <v>26</v>
      </c>
      <c r="I5193" s="32" t="s">
        <v>2006</v>
      </c>
      <c r="J5193" s="35">
        <v>0</v>
      </c>
      <c r="K5193" s="35">
        <v>0</v>
      </c>
      <c r="L5193" s="35">
        <v>29.73</v>
      </c>
      <c r="M5193" s="35">
        <v>0</v>
      </c>
      <c r="N5193" s="32" t="s">
        <v>19</v>
      </c>
      <c r="O5193" s="32" t="s">
        <v>24</v>
      </c>
      <c r="P5193" s="32">
        <v>1.5</v>
      </c>
      <c r="Q5193" s="32"/>
    </row>
    <row r="5194" spans="1:17" x14ac:dyDescent="0.25">
      <c r="A5194" s="57">
        <v>42272.419240243056</v>
      </c>
      <c r="B5194" s="32" t="s">
        <v>22</v>
      </c>
      <c r="C5194" s="32" t="s">
        <v>348</v>
      </c>
      <c r="D5194" s="32" t="s">
        <v>347</v>
      </c>
      <c r="E5194" s="32" t="s">
        <v>9955</v>
      </c>
      <c r="F5194" s="32" t="s">
        <v>9956</v>
      </c>
      <c r="G5194" s="32" t="s">
        <v>369</v>
      </c>
      <c r="H5194" s="32" t="s">
        <v>368</v>
      </c>
      <c r="I5194" s="32" t="s">
        <v>2006</v>
      </c>
      <c r="J5194" s="35">
        <v>0</v>
      </c>
      <c r="K5194" s="35">
        <v>82.39</v>
      </c>
      <c r="L5194" s="35">
        <v>0</v>
      </c>
      <c r="M5194" s="35">
        <v>0</v>
      </c>
      <c r="N5194" s="32" t="s">
        <v>19</v>
      </c>
      <c r="O5194" s="32" t="s">
        <v>24</v>
      </c>
      <c r="P5194" s="32">
        <v>1</v>
      </c>
      <c r="Q5194" s="32"/>
    </row>
    <row r="5195" spans="1:17" x14ac:dyDescent="0.25">
      <c r="A5195" s="57">
        <v>42272.419240243056</v>
      </c>
      <c r="B5195" s="32" t="s">
        <v>22</v>
      </c>
      <c r="C5195" s="32" t="s">
        <v>348</v>
      </c>
      <c r="D5195" s="32" t="s">
        <v>347</v>
      </c>
      <c r="E5195" s="32" t="s">
        <v>9955</v>
      </c>
      <c r="F5195" s="32" t="s">
        <v>9956</v>
      </c>
      <c r="G5195" s="32" t="s">
        <v>35</v>
      </c>
      <c r="H5195" s="32" t="s">
        <v>38</v>
      </c>
      <c r="I5195" s="32" t="s">
        <v>2006</v>
      </c>
      <c r="J5195" s="35">
        <v>0</v>
      </c>
      <c r="K5195" s="35">
        <v>0</v>
      </c>
      <c r="L5195" s="35">
        <v>0</v>
      </c>
      <c r="M5195" s="35">
        <v>23.7</v>
      </c>
      <c r="N5195" s="32" t="s">
        <v>19</v>
      </c>
      <c r="O5195" s="32" t="s">
        <v>24</v>
      </c>
      <c r="P5195" s="32">
        <v>1</v>
      </c>
      <c r="Q5195" s="32"/>
    </row>
    <row r="5196" spans="1:17" x14ac:dyDescent="0.25">
      <c r="A5196" s="57">
        <v>42272.419240243056</v>
      </c>
      <c r="B5196" s="32" t="s">
        <v>22</v>
      </c>
      <c r="C5196" s="32" t="s">
        <v>348</v>
      </c>
      <c r="D5196" s="32" t="s">
        <v>347</v>
      </c>
      <c r="E5196" s="32" t="s">
        <v>9955</v>
      </c>
      <c r="F5196" s="32" t="s">
        <v>9956</v>
      </c>
      <c r="G5196" s="32" t="s">
        <v>35</v>
      </c>
      <c r="H5196" s="32" t="s">
        <v>38</v>
      </c>
      <c r="I5196" s="32" t="s">
        <v>2006</v>
      </c>
      <c r="J5196" s="35">
        <v>0</v>
      </c>
      <c r="K5196" s="35">
        <v>0</v>
      </c>
      <c r="L5196" s="35">
        <v>0</v>
      </c>
      <c r="M5196" s="35">
        <v>8.4499999999999993</v>
      </c>
      <c r="N5196" s="32" t="s">
        <v>19</v>
      </c>
      <c r="O5196" s="32" t="s">
        <v>24</v>
      </c>
      <c r="P5196" s="32">
        <v>1</v>
      </c>
      <c r="Q5196" s="32"/>
    </row>
    <row r="5197" spans="1:17" x14ac:dyDescent="0.25">
      <c r="A5197" s="57">
        <v>42272.419240243056</v>
      </c>
      <c r="B5197" s="32" t="s">
        <v>22</v>
      </c>
      <c r="C5197" s="32" t="s">
        <v>348</v>
      </c>
      <c r="D5197" s="32" t="s">
        <v>347</v>
      </c>
      <c r="E5197" s="32" t="s">
        <v>9955</v>
      </c>
      <c r="F5197" s="32" t="s">
        <v>9956</v>
      </c>
      <c r="G5197" s="32" t="s">
        <v>35</v>
      </c>
      <c r="H5197" s="32" t="s">
        <v>38</v>
      </c>
      <c r="I5197" s="32" t="s">
        <v>2006</v>
      </c>
      <c r="J5197" s="35">
        <v>0</v>
      </c>
      <c r="K5197" s="35">
        <v>0</v>
      </c>
      <c r="L5197" s="35">
        <v>0</v>
      </c>
      <c r="M5197" s="35">
        <v>21.45</v>
      </c>
      <c r="N5197" s="32" t="s">
        <v>19</v>
      </c>
      <c r="O5197" s="32" t="s">
        <v>24</v>
      </c>
      <c r="P5197" s="32">
        <v>1</v>
      </c>
      <c r="Q5197" s="32"/>
    </row>
    <row r="5198" spans="1:17" x14ac:dyDescent="0.25">
      <c r="A5198" s="57">
        <v>42272.419832326392</v>
      </c>
      <c r="B5198" s="32"/>
      <c r="C5198" s="32" t="s">
        <v>655</v>
      </c>
      <c r="D5198" s="32" t="s">
        <v>334</v>
      </c>
      <c r="E5198" s="32" t="s">
        <v>9957</v>
      </c>
      <c r="F5198" s="32" t="s">
        <v>9958</v>
      </c>
      <c r="G5198" s="32" t="s">
        <v>58</v>
      </c>
      <c r="H5198" s="32" t="s">
        <v>59</v>
      </c>
      <c r="I5198" s="32" t="s">
        <v>2006</v>
      </c>
      <c r="J5198" s="35">
        <v>0</v>
      </c>
      <c r="K5198" s="35">
        <v>0</v>
      </c>
      <c r="L5198" s="35">
        <v>0</v>
      </c>
      <c r="M5198" s="35">
        <v>0</v>
      </c>
      <c r="N5198" s="32" t="s">
        <v>721</v>
      </c>
      <c r="O5198" s="32" t="s">
        <v>322</v>
      </c>
      <c r="P5198" s="32">
        <v>0</v>
      </c>
      <c r="Q5198" s="32"/>
    </row>
    <row r="5199" spans="1:17" x14ac:dyDescent="0.25">
      <c r="A5199" s="57">
        <v>42272.421099733794</v>
      </c>
      <c r="B5199" s="32" t="s">
        <v>21</v>
      </c>
      <c r="C5199" s="32" t="s">
        <v>2341</v>
      </c>
      <c r="D5199" s="32" t="s">
        <v>334</v>
      </c>
      <c r="E5199" s="32" t="s">
        <v>9959</v>
      </c>
      <c r="F5199" s="32" t="s">
        <v>9960</v>
      </c>
      <c r="G5199" s="32" t="s">
        <v>367</v>
      </c>
      <c r="H5199" s="32" t="s">
        <v>366</v>
      </c>
      <c r="I5199" s="32" t="s">
        <v>2007</v>
      </c>
      <c r="J5199" s="35">
        <v>0</v>
      </c>
      <c r="K5199" s="35">
        <v>0</v>
      </c>
      <c r="L5199" s="35">
        <v>14.25</v>
      </c>
      <c r="M5199" s="35">
        <v>0</v>
      </c>
      <c r="N5199" s="32" t="s">
        <v>19</v>
      </c>
      <c r="O5199" s="32" t="s">
        <v>41</v>
      </c>
      <c r="P5199" s="32">
        <v>1</v>
      </c>
      <c r="Q5199" s="32" t="s">
        <v>9921</v>
      </c>
    </row>
    <row r="5200" spans="1:17" x14ac:dyDescent="0.25">
      <c r="A5200" s="57">
        <v>42272.422282835651</v>
      </c>
      <c r="B5200" s="32" t="s">
        <v>22</v>
      </c>
      <c r="C5200" s="32" t="s">
        <v>4397</v>
      </c>
      <c r="D5200" s="32" t="s">
        <v>4398</v>
      </c>
      <c r="E5200" s="32" t="s">
        <v>9961</v>
      </c>
      <c r="F5200" s="32" t="s">
        <v>9962</v>
      </c>
      <c r="G5200" s="32" t="s">
        <v>25</v>
      </c>
      <c r="H5200" s="32" t="s">
        <v>26</v>
      </c>
      <c r="I5200" s="32" t="s">
        <v>2006</v>
      </c>
      <c r="J5200" s="35">
        <v>0</v>
      </c>
      <c r="K5200" s="35">
        <v>0</v>
      </c>
      <c r="L5200" s="35">
        <v>36.1</v>
      </c>
      <c r="M5200" s="35">
        <v>0</v>
      </c>
      <c r="N5200" s="32" t="s">
        <v>19</v>
      </c>
      <c r="O5200" s="32" t="s">
        <v>27</v>
      </c>
      <c r="P5200" s="32">
        <v>1.75</v>
      </c>
      <c r="Q5200" s="32"/>
    </row>
    <row r="5201" spans="1:17" x14ac:dyDescent="0.25">
      <c r="A5201" s="57">
        <v>42272.422282835651</v>
      </c>
      <c r="B5201" s="32" t="s">
        <v>22</v>
      </c>
      <c r="C5201" s="32" t="s">
        <v>4397</v>
      </c>
      <c r="D5201" s="32" t="s">
        <v>4398</v>
      </c>
      <c r="E5201" s="32" t="s">
        <v>9961</v>
      </c>
      <c r="F5201" s="32" t="s">
        <v>9962</v>
      </c>
      <c r="G5201" s="32" t="s">
        <v>35</v>
      </c>
      <c r="H5201" s="32" t="s">
        <v>38</v>
      </c>
      <c r="I5201" s="32" t="s">
        <v>2006</v>
      </c>
      <c r="J5201" s="35">
        <v>0</v>
      </c>
      <c r="K5201" s="35">
        <v>0</v>
      </c>
      <c r="L5201" s="35">
        <v>0</v>
      </c>
      <c r="M5201" s="35">
        <v>10.45</v>
      </c>
      <c r="N5201" s="32" t="s">
        <v>19</v>
      </c>
      <c r="O5201" s="32" t="s">
        <v>27</v>
      </c>
      <c r="P5201" s="32">
        <v>1</v>
      </c>
      <c r="Q5201" s="32"/>
    </row>
    <row r="5202" spans="1:17" x14ac:dyDescent="0.25">
      <c r="A5202" s="57">
        <v>42272.423699074076</v>
      </c>
      <c r="B5202" s="32" t="s">
        <v>22</v>
      </c>
      <c r="C5202" s="32" t="s">
        <v>4397</v>
      </c>
      <c r="D5202" s="32" t="s">
        <v>4398</v>
      </c>
      <c r="E5202" s="32" t="s">
        <v>9963</v>
      </c>
      <c r="F5202" s="32" t="s">
        <v>9964</v>
      </c>
      <c r="G5202" s="32" t="s">
        <v>25</v>
      </c>
      <c r="H5202" s="32" t="s">
        <v>26</v>
      </c>
      <c r="I5202" s="32" t="s">
        <v>2006</v>
      </c>
      <c r="J5202" s="35">
        <v>0</v>
      </c>
      <c r="K5202" s="35">
        <v>0</v>
      </c>
      <c r="L5202" s="35">
        <v>0</v>
      </c>
      <c r="M5202" s="35">
        <v>0</v>
      </c>
      <c r="N5202" s="32" t="s">
        <v>19</v>
      </c>
      <c r="O5202" s="32" t="s">
        <v>27</v>
      </c>
      <c r="P5202" s="32">
        <v>1</v>
      </c>
      <c r="Q5202" s="32"/>
    </row>
    <row r="5203" spans="1:17" x14ac:dyDescent="0.25">
      <c r="A5203" s="57">
        <v>42272.423699074076</v>
      </c>
      <c r="B5203" s="32" t="s">
        <v>22</v>
      </c>
      <c r="C5203" s="32" t="s">
        <v>4397</v>
      </c>
      <c r="D5203" s="32" t="s">
        <v>4398</v>
      </c>
      <c r="E5203" s="32" t="s">
        <v>9963</v>
      </c>
      <c r="F5203" s="32" t="s">
        <v>9964</v>
      </c>
      <c r="G5203" s="32" t="s">
        <v>35</v>
      </c>
      <c r="H5203" s="32" t="s">
        <v>38</v>
      </c>
      <c r="I5203" s="32" t="s">
        <v>2006</v>
      </c>
      <c r="J5203" s="35">
        <v>0</v>
      </c>
      <c r="K5203" s="35">
        <v>0</v>
      </c>
      <c r="L5203" s="35">
        <v>0</v>
      </c>
      <c r="M5203" s="35">
        <v>25.35</v>
      </c>
      <c r="N5203" s="32" t="s">
        <v>19</v>
      </c>
      <c r="O5203" s="32" t="s">
        <v>27</v>
      </c>
      <c r="P5203" s="32">
        <v>1</v>
      </c>
      <c r="Q5203" s="32"/>
    </row>
    <row r="5204" spans="1:17" hidden="1" x14ac:dyDescent="0.25">
      <c r="A5204" s="57">
        <v>42272.424647800923</v>
      </c>
      <c r="B5204" s="32" t="s">
        <v>21</v>
      </c>
      <c r="C5204" s="32" t="s">
        <v>9965</v>
      </c>
      <c r="D5204" s="32" t="s">
        <v>9966</v>
      </c>
      <c r="E5204" s="32" t="s">
        <v>9967</v>
      </c>
      <c r="F5204" s="32" t="s">
        <v>9968</v>
      </c>
      <c r="G5204" s="32" t="s">
        <v>3154</v>
      </c>
      <c r="H5204" s="32" t="s">
        <v>3155</v>
      </c>
      <c r="I5204" s="32" t="s">
        <v>4605</v>
      </c>
      <c r="J5204" s="35">
        <v>34718.58</v>
      </c>
      <c r="K5204" s="35">
        <v>0</v>
      </c>
      <c r="L5204" s="35">
        <v>0</v>
      </c>
      <c r="M5204" s="35">
        <v>0</v>
      </c>
      <c r="N5204" s="32" t="s">
        <v>2197</v>
      </c>
      <c r="O5204" s="32" t="s">
        <v>18</v>
      </c>
      <c r="P5204" s="32">
        <v>962</v>
      </c>
      <c r="Q5204" s="32" t="s">
        <v>5006</v>
      </c>
    </row>
    <row r="5205" spans="1:17" x14ac:dyDescent="0.25">
      <c r="A5205" s="57">
        <v>42272.424694062502</v>
      </c>
      <c r="B5205" s="32" t="s">
        <v>21</v>
      </c>
      <c r="C5205" s="32" t="s">
        <v>2302</v>
      </c>
      <c r="D5205" s="32" t="s">
        <v>334</v>
      </c>
      <c r="E5205" s="32" t="s">
        <v>9969</v>
      </c>
      <c r="F5205" s="32" t="s">
        <v>9970</v>
      </c>
      <c r="G5205" s="32" t="s">
        <v>367</v>
      </c>
      <c r="H5205" s="32" t="s">
        <v>366</v>
      </c>
      <c r="I5205" s="32" t="s">
        <v>2007</v>
      </c>
      <c r="J5205" s="35">
        <v>0</v>
      </c>
      <c r="K5205" s="35">
        <v>0</v>
      </c>
      <c r="L5205" s="35">
        <v>14.25</v>
      </c>
      <c r="M5205" s="35">
        <v>0</v>
      </c>
      <c r="N5205" s="32" t="s">
        <v>19</v>
      </c>
      <c r="O5205" s="32" t="s">
        <v>41</v>
      </c>
      <c r="P5205" s="32">
        <v>1</v>
      </c>
      <c r="Q5205" s="32" t="s">
        <v>9971</v>
      </c>
    </row>
    <row r="5206" spans="1:17" x14ac:dyDescent="0.25">
      <c r="A5206" s="57">
        <v>42272.424694062502</v>
      </c>
      <c r="B5206" s="32" t="s">
        <v>21</v>
      </c>
      <c r="C5206" s="32" t="s">
        <v>2302</v>
      </c>
      <c r="D5206" s="32" t="s">
        <v>334</v>
      </c>
      <c r="E5206" s="32" t="s">
        <v>9969</v>
      </c>
      <c r="F5206" s="32" t="s">
        <v>9970</v>
      </c>
      <c r="G5206" s="32" t="s">
        <v>367</v>
      </c>
      <c r="H5206" s="32" t="s">
        <v>366</v>
      </c>
      <c r="I5206" s="32" t="s">
        <v>2007</v>
      </c>
      <c r="J5206" s="35">
        <v>0</v>
      </c>
      <c r="K5206" s="35">
        <v>0</v>
      </c>
      <c r="L5206" s="35">
        <v>14.25</v>
      </c>
      <c r="M5206" s="35">
        <v>0</v>
      </c>
      <c r="N5206" s="32" t="s">
        <v>19</v>
      </c>
      <c r="O5206" s="32" t="s">
        <v>41</v>
      </c>
      <c r="P5206" s="32">
        <v>1</v>
      </c>
      <c r="Q5206" s="32" t="s">
        <v>9971</v>
      </c>
    </row>
    <row r="5207" spans="1:17" x14ac:dyDescent="0.25">
      <c r="A5207" s="57">
        <v>42272.424694062502</v>
      </c>
      <c r="B5207" s="32" t="s">
        <v>21</v>
      </c>
      <c r="C5207" s="32" t="s">
        <v>2302</v>
      </c>
      <c r="D5207" s="32" t="s">
        <v>334</v>
      </c>
      <c r="E5207" s="32" t="s">
        <v>9969</v>
      </c>
      <c r="F5207" s="32" t="s">
        <v>9970</v>
      </c>
      <c r="G5207" s="32" t="s">
        <v>367</v>
      </c>
      <c r="H5207" s="32" t="s">
        <v>366</v>
      </c>
      <c r="I5207" s="32" t="s">
        <v>2007</v>
      </c>
      <c r="J5207" s="35">
        <v>0</v>
      </c>
      <c r="K5207" s="35">
        <v>0</v>
      </c>
      <c r="L5207" s="35">
        <v>14.25</v>
      </c>
      <c r="M5207" s="35">
        <v>0</v>
      </c>
      <c r="N5207" s="32" t="s">
        <v>19</v>
      </c>
      <c r="O5207" s="32" t="s">
        <v>41</v>
      </c>
      <c r="P5207" s="32">
        <v>1</v>
      </c>
      <c r="Q5207" s="32" t="s">
        <v>9971</v>
      </c>
    </row>
    <row r="5208" spans="1:17" x14ac:dyDescent="0.25">
      <c r="A5208" s="57">
        <v>42272.424694062502</v>
      </c>
      <c r="B5208" s="32" t="s">
        <v>21</v>
      </c>
      <c r="C5208" s="32" t="s">
        <v>2302</v>
      </c>
      <c r="D5208" s="32" t="s">
        <v>334</v>
      </c>
      <c r="E5208" s="32" t="s">
        <v>9969</v>
      </c>
      <c r="F5208" s="32" t="s">
        <v>9970</v>
      </c>
      <c r="G5208" s="32" t="s">
        <v>367</v>
      </c>
      <c r="H5208" s="32" t="s">
        <v>366</v>
      </c>
      <c r="I5208" s="32" t="s">
        <v>2007</v>
      </c>
      <c r="J5208" s="35">
        <v>0</v>
      </c>
      <c r="K5208" s="35">
        <v>0</v>
      </c>
      <c r="L5208" s="35">
        <v>14.25</v>
      </c>
      <c r="M5208" s="35">
        <v>0</v>
      </c>
      <c r="N5208" s="32" t="s">
        <v>19</v>
      </c>
      <c r="O5208" s="32" t="s">
        <v>41</v>
      </c>
      <c r="P5208" s="32">
        <v>1</v>
      </c>
      <c r="Q5208" s="32" t="s">
        <v>9971</v>
      </c>
    </row>
    <row r="5209" spans="1:17" x14ac:dyDescent="0.25">
      <c r="A5209" s="57">
        <v>42272.424694062502</v>
      </c>
      <c r="B5209" s="32" t="s">
        <v>21</v>
      </c>
      <c r="C5209" s="32" t="s">
        <v>2302</v>
      </c>
      <c r="D5209" s="32" t="s">
        <v>334</v>
      </c>
      <c r="E5209" s="32" t="s">
        <v>9969</v>
      </c>
      <c r="F5209" s="32" t="s">
        <v>9970</v>
      </c>
      <c r="G5209" s="32" t="s">
        <v>367</v>
      </c>
      <c r="H5209" s="32" t="s">
        <v>366</v>
      </c>
      <c r="I5209" s="32" t="s">
        <v>2007</v>
      </c>
      <c r="J5209" s="35">
        <v>0</v>
      </c>
      <c r="K5209" s="35">
        <v>0</v>
      </c>
      <c r="L5209" s="35">
        <v>14.25</v>
      </c>
      <c r="M5209" s="35">
        <v>0</v>
      </c>
      <c r="N5209" s="32" t="s">
        <v>19</v>
      </c>
      <c r="O5209" s="32" t="s">
        <v>41</v>
      </c>
      <c r="P5209" s="32">
        <v>1</v>
      </c>
      <c r="Q5209" s="32" t="s">
        <v>9971</v>
      </c>
    </row>
    <row r="5210" spans="1:17" x14ac:dyDescent="0.25">
      <c r="A5210" s="57">
        <v>42272.424694062502</v>
      </c>
      <c r="B5210" s="32" t="s">
        <v>21</v>
      </c>
      <c r="C5210" s="32" t="s">
        <v>2302</v>
      </c>
      <c r="D5210" s="32" t="s">
        <v>334</v>
      </c>
      <c r="E5210" s="32" t="s">
        <v>9969</v>
      </c>
      <c r="F5210" s="32" t="s">
        <v>9970</v>
      </c>
      <c r="G5210" s="32" t="s">
        <v>367</v>
      </c>
      <c r="H5210" s="32" t="s">
        <v>366</v>
      </c>
      <c r="I5210" s="32" t="s">
        <v>2007</v>
      </c>
      <c r="J5210" s="35">
        <v>0</v>
      </c>
      <c r="K5210" s="35">
        <v>0</v>
      </c>
      <c r="L5210" s="35">
        <v>14.25</v>
      </c>
      <c r="M5210" s="35">
        <v>0</v>
      </c>
      <c r="N5210" s="32" t="s">
        <v>19</v>
      </c>
      <c r="O5210" s="32" t="s">
        <v>41</v>
      </c>
      <c r="P5210" s="32">
        <v>1</v>
      </c>
      <c r="Q5210" s="32" t="s">
        <v>9971</v>
      </c>
    </row>
    <row r="5211" spans="1:17" x14ac:dyDescent="0.25">
      <c r="A5211" s="57">
        <v>42272.424694062502</v>
      </c>
      <c r="B5211" s="32" t="s">
        <v>21</v>
      </c>
      <c r="C5211" s="32" t="s">
        <v>2302</v>
      </c>
      <c r="D5211" s="32" t="s">
        <v>334</v>
      </c>
      <c r="E5211" s="32" t="s">
        <v>9969</v>
      </c>
      <c r="F5211" s="32" t="s">
        <v>9970</v>
      </c>
      <c r="G5211" s="32" t="s">
        <v>367</v>
      </c>
      <c r="H5211" s="32" t="s">
        <v>366</v>
      </c>
      <c r="I5211" s="32" t="s">
        <v>2007</v>
      </c>
      <c r="J5211" s="35">
        <v>0</v>
      </c>
      <c r="K5211" s="35">
        <v>0</v>
      </c>
      <c r="L5211" s="35">
        <v>14.25</v>
      </c>
      <c r="M5211" s="35">
        <v>0</v>
      </c>
      <c r="N5211" s="32" t="s">
        <v>19</v>
      </c>
      <c r="O5211" s="32" t="s">
        <v>41</v>
      </c>
      <c r="P5211" s="32">
        <v>1</v>
      </c>
      <c r="Q5211" s="32" t="s">
        <v>9971</v>
      </c>
    </row>
    <row r="5212" spans="1:17" x14ac:dyDescent="0.25">
      <c r="A5212" s="57">
        <v>42272.424694062502</v>
      </c>
      <c r="B5212" s="32" t="s">
        <v>21</v>
      </c>
      <c r="C5212" s="32" t="s">
        <v>2302</v>
      </c>
      <c r="D5212" s="32" t="s">
        <v>334</v>
      </c>
      <c r="E5212" s="32" t="s">
        <v>9969</v>
      </c>
      <c r="F5212" s="32" t="s">
        <v>9970</v>
      </c>
      <c r="G5212" s="32" t="s">
        <v>367</v>
      </c>
      <c r="H5212" s="32" t="s">
        <v>366</v>
      </c>
      <c r="I5212" s="32" t="s">
        <v>2007</v>
      </c>
      <c r="J5212" s="35">
        <v>0</v>
      </c>
      <c r="K5212" s="35">
        <v>0</v>
      </c>
      <c r="L5212" s="35">
        <v>14.25</v>
      </c>
      <c r="M5212" s="35">
        <v>0</v>
      </c>
      <c r="N5212" s="32" t="s">
        <v>19</v>
      </c>
      <c r="O5212" s="32" t="s">
        <v>41</v>
      </c>
      <c r="P5212" s="32">
        <v>1</v>
      </c>
      <c r="Q5212" s="32" t="s">
        <v>9971</v>
      </c>
    </row>
    <row r="5213" spans="1:17" x14ac:dyDescent="0.25">
      <c r="A5213" s="57">
        <v>42272.424694062502</v>
      </c>
      <c r="B5213" s="32" t="s">
        <v>21</v>
      </c>
      <c r="C5213" s="32" t="s">
        <v>2302</v>
      </c>
      <c r="D5213" s="32" t="s">
        <v>334</v>
      </c>
      <c r="E5213" s="32" t="s">
        <v>9969</v>
      </c>
      <c r="F5213" s="32" t="s">
        <v>9970</v>
      </c>
      <c r="G5213" s="32" t="s">
        <v>367</v>
      </c>
      <c r="H5213" s="32" t="s">
        <v>366</v>
      </c>
      <c r="I5213" s="32" t="s">
        <v>2007</v>
      </c>
      <c r="J5213" s="35">
        <v>0</v>
      </c>
      <c r="K5213" s="35">
        <v>0</v>
      </c>
      <c r="L5213" s="35">
        <v>14.25</v>
      </c>
      <c r="M5213" s="35">
        <v>0</v>
      </c>
      <c r="N5213" s="32" t="s">
        <v>19</v>
      </c>
      <c r="O5213" s="32" t="s">
        <v>41</v>
      </c>
      <c r="P5213" s="32">
        <v>1</v>
      </c>
      <c r="Q5213" s="32" t="s">
        <v>9971</v>
      </c>
    </row>
    <row r="5214" spans="1:17" x14ac:dyDescent="0.25">
      <c r="A5214" s="57">
        <v>42272.424694062502</v>
      </c>
      <c r="B5214" s="32" t="s">
        <v>21</v>
      </c>
      <c r="C5214" s="32" t="s">
        <v>2302</v>
      </c>
      <c r="D5214" s="32" t="s">
        <v>334</v>
      </c>
      <c r="E5214" s="32" t="s">
        <v>9969</v>
      </c>
      <c r="F5214" s="32" t="s">
        <v>9970</v>
      </c>
      <c r="G5214" s="32" t="s">
        <v>367</v>
      </c>
      <c r="H5214" s="32" t="s">
        <v>366</v>
      </c>
      <c r="I5214" s="32" t="s">
        <v>2007</v>
      </c>
      <c r="J5214" s="35">
        <v>0</v>
      </c>
      <c r="K5214" s="35">
        <v>0</v>
      </c>
      <c r="L5214" s="35">
        <v>14.25</v>
      </c>
      <c r="M5214" s="35">
        <v>0</v>
      </c>
      <c r="N5214" s="32" t="s">
        <v>19</v>
      </c>
      <c r="O5214" s="32" t="s">
        <v>41</v>
      </c>
      <c r="P5214" s="32">
        <v>1</v>
      </c>
      <c r="Q5214" s="32" t="s">
        <v>9971</v>
      </c>
    </row>
    <row r="5215" spans="1:17" x14ac:dyDescent="0.25">
      <c r="A5215" s="57">
        <v>42272.424694062502</v>
      </c>
      <c r="B5215" s="32" t="s">
        <v>21</v>
      </c>
      <c r="C5215" s="32" t="s">
        <v>2302</v>
      </c>
      <c r="D5215" s="32" t="s">
        <v>334</v>
      </c>
      <c r="E5215" s="32" t="s">
        <v>9969</v>
      </c>
      <c r="F5215" s="32" t="s">
        <v>9970</v>
      </c>
      <c r="G5215" s="32" t="s">
        <v>367</v>
      </c>
      <c r="H5215" s="32" t="s">
        <v>366</v>
      </c>
      <c r="I5215" s="32" t="s">
        <v>2007</v>
      </c>
      <c r="J5215" s="35">
        <v>0</v>
      </c>
      <c r="K5215" s="35">
        <v>0</v>
      </c>
      <c r="L5215" s="35">
        <v>14.25</v>
      </c>
      <c r="M5215" s="35">
        <v>0</v>
      </c>
      <c r="N5215" s="32" t="s">
        <v>19</v>
      </c>
      <c r="O5215" s="32" t="s">
        <v>41</v>
      </c>
      <c r="P5215" s="32">
        <v>1</v>
      </c>
      <c r="Q5215" s="32" t="s">
        <v>9971</v>
      </c>
    </row>
    <row r="5216" spans="1:17" x14ac:dyDescent="0.25">
      <c r="A5216" s="57">
        <v>42272.42876894676</v>
      </c>
      <c r="B5216" s="32" t="s">
        <v>290</v>
      </c>
      <c r="C5216" s="32" t="s">
        <v>375</v>
      </c>
      <c r="D5216" s="32" t="s">
        <v>334</v>
      </c>
      <c r="E5216" s="32" t="s">
        <v>9972</v>
      </c>
      <c r="F5216" s="32" t="s">
        <v>9973</v>
      </c>
      <c r="G5216" s="32" t="s">
        <v>367</v>
      </c>
      <c r="H5216" s="32" t="s">
        <v>366</v>
      </c>
      <c r="I5216" s="32" t="s">
        <v>2007</v>
      </c>
      <c r="J5216" s="35">
        <v>0</v>
      </c>
      <c r="K5216" s="35">
        <v>0</v>
      </c>
      <c r="L5216" s="35">
        <v>14.25</v>
      </c>
      <c r="M5216" s="35">
        <v>0</v>
      </c>
      <c r="N5216" s="32" t="s">
        <v>19</v>
      </c>
      <c r="O5216" s="32" t="s">
        <v>41</v>
      </c>
      <c r="P5216" s="32">
        <v>1</v>
      </c>
      <c r="Q5216" s="32" t="s">
        <v>9974</v>
      </c>
    </row>
    <row r="5217" spans="1:17" x14ac:dyDescent="0.25">
      <c r="A5217" s="57">
        <v>42272.42876894676</v>
      </c>
      <c r="B5217" s="32" t="s">
        <v>290</v>
      </c>
      <c r="C5217" s="32" t="s">
        <v>375</v>
      </c>
      <c r="D5217" s="32" t="s">
        <v>334</v>
      </c>
      <c r="E5217" s="32" t="s">
        <v>9972</v>
      </c>
      <c r="F5217" s="32" t="s">
        <v>9973</v>
      </c>
      <c r="G5217" s="32" t="s">
        <v>367</v>
      </c>
      <c r="H5217" s="32" t="s">
        <v>366</v>
      </c>
      <c r="I5217" s="32" t="s">
        <v>2007</v>
      </c>
      <c r="J5217" s="35">
        <v>0</v>
      </c>
      <c r="K5217" s="35">
        <v>0</v>
      </c>
      <c r="L5217" s="35">
        <v>14.25</v>
      </c>
      <c r="M5217" s="35">
        <v>0</v>
      </c>
      <c r="N5217" s="32" t="s">
        <v>19</v>
      </c>
      <c r="O5217" s="32" t="s">
        <v>41</v>
      </c>
      <c r="P5217" s="32">
        <v>1</v>
      </c>
      <c r="Q5217" s="32" t="s">
        <v>9974</v>
      </c>
    </row>
    <row r="5218" spans="1:17" x14ac:dyDescent="0.25">
      <c r="A5218" s="57">
        <v>42272.42876894676</v>
      </c>
      <c r="B5218" s="32" t="s">
        <v>290</v>
      </c>
      <c r="C5218" s="32" t="s">
        <v>375</v>
      </c>
      <c r="D5218" s="32" t="s">
        <v>334</v>
      </c>
      <c r="E5218" s="32" t="s">
        <v>9972</v>
      </c>
      <c r="F5218" s="32" t="s">
        <v>9973</v>
      </c>
      <c r="G5218" s="32" t="s">
        <v>367</v>
      </c>
      <c r="H5218" s="32" t="s">
        <v>366</v>
      </c>
      <c r="I5218" s="32" t="s">
        <v>2007</v>
      </c>
      <c r="J5218" s="35">
        <v>0</v>
      </c>
      <c r="K5218" s="35">
        <v>0</v>
      </c>
      <c r="L5218" s="35">
        <v>14.25</v>
      </c>
      <c r="M5218" s="35">
        <v>0</v>
      </c>
      <c r="N5218" s="32" t="s">
        <v>19</v>
      </c>
      <c r="O5218" s="32" t="s">
        <v>41</v>
      </c>
      <c r="P5218" s="32">
        <v>1</v>
      </c>
      <c r="Q5218" s="32" t="s">
        <v>9974</v>
      </c>
    </row>
    <row r="5219" spans="1:17" hidden="1" x14ac:dyDescent="0.25">
      <c r="A5219" s="57">
        <v>42272.429077002314</v>
      </c>
      <c r="B5219" s="32" t="s">
        <v>4333</v>
      </c>
      <c r="C5219" s="32" t="s">
        <v>3773</v>
      </c>
      <c r="D5219" s="32" t="s">
        <v>3774</v>
      </c>
      <c r="E5219" s="32" t="s">
        <v>9975</v>
      </c>
      <c r="F5219" s="32" t="s">
        <v>9976</v>
      </c>
      <c r="G5219" s="32" t="s">
        <v>3247</v>
      </c>
      <c r="H5219" s="32" t="s">
        <v>3248</v>
      </c>
      <c r="I5219" s="32" t="s">
        <v>4605</v>
      </c>
      <c r="J5219" s="35">
        <v>22896</v>
      </c>
      <c r="K5219" s="35">
        <v>0</v>
      </c>
      <c r="L5219" s="35">
        <v>0</v>
      </c>
      <c r="M5219" s="35">
        <v>0</v>
      </c>
      <c r="N5219" s="32" t="s">
        <v>2197</v>
      </c>
      <c r="O5219" s="32" t="s">
        <v>18</v>
      </c>
      <c r="P5219" s="32">
        <v>450</v>
      </c>
      <c r="Q5219" s="32" t="s">
        <v>5123</v>
      </c>
    </row>
    <row r="5220" spans="1:17" hidden="1" x14ac:dyDescent="0.25">
      <c r="A5220" s="57">
        <v>42272.429077002314</v>
      </c>
      <c r="B5220" s="32" t="s">
        <v>4333</v>
      </c>
      <c r="C5220" s="32" t="s">
        <v>3773</v>
      </c>
      <c r="D5220" s="32" t="s">
        <v>3774</v>
      </c>
      <c r="E5220" s="32" t="s">
        <v>9975</v>
      </c>
      <c r="F5220" s="32" t="s">
        <v>9976</v>
      </c>
      <c r="G5220" s="32" t="s">
        <v>3372</v>
      </c>
      <c r="H5220" s="32" t="s">
        <v>3373</v>
      </c>
      <c r="I5220" s="32" t="s">
        <v>4605</v>
      </c>
      <c r="J5220" s="35">
        <v>2243.5</v>
      </c>
      <c r="K5220" s="35">
        <v>0</v>
      </c>
      <c r="L5220" s="35">
        <v>0</v>
      </c>
      <c r="M5220" s="35">
        <v>0</v>
      </c>
      <c r="N5220" s="32" t="s">
        <v>2197</v>
      </c>
      <c r="O5220" s="32" t="s">
        <v>18</v>
      </c>
      <c r="P5220" s="32">
        <v>50</v>
      </c>
      <c r="Q5220" s="32" t="s">
        <v>5123</v>
      </c>
    </row>
    <row r="5221" spans="1:17" x14ac:dyDescent="0.25">
      <c r="A5221" s="57">
        <v>42272.430597569444</v>
      </c>
      <c r="B5221" s="32" t="s">
        <v>67</v>
      </c>
      <c r="C5221" s="32" t="s">
        <v>9977</v>
      </c>
      <c r="D5221" s="32" t="s">
        <v>9978</v>
      </c>
      <c r="E5221" s="32" t="s">
        <v>9979</v>
      </c>
      <c r="F5221" s="32" t="s">
        <v>9980</v>
      </c>
      <c r="G5221" s="32" t="s">
        <v>15</v>
      </c>
      <c r="H5221" s="32" t="s">
        <v>16</v>
      </c>
      <c r="I5221" s="32" t="s">
        <v>265</v>
      </c>
      <c r="J5221" s="35">
        <v>3840</v>
      </c>
      <c r="K5221" s="35">
        <v>0</v>
      </c>
      <c r="L5221" s="35">
        <v>0</v>
      </c>
      <c r="M5221" s="35">
        <v>0</v>
      </c>
      <c r="N5221" s="32" t="s">
        <v>17</v>
      </c>
      <c r="O5221" s="32" t="s">
        <v>20</v>
      </c>
      <c r="P5221" s="32">
        <v>1</v>
      </c>
      <c r="Q5221" s="32"/>
    </row>
    <row r="5222" spans="1:17" x14ac:dyDescent="0.25">
      <c r="A5222" s="57">
        <v>42272.430597569444</v>
      </c>
      <c r="B5222" s="32" t="s">
        <v>67</v>
      </c>
      <c r="C5222" s="32" t="s">
        <v>9977</v>
      </c>
      <c r="D5222" s="32" t="s">
        <v>9978</v>
      </c>
      <c r="E5222" s="32" t="s">
        <v>9979</v>
      </c>
      <c r="F5222" s="32" t="s">
        <v>9980</v>
      </c>
      <c r="G5222" s="32" t="s">
        <v>9981</v>
      </c>
      <c r="H5222" s="32" t="s">
        <v>9982</v>
      </c>
      <c r="I5222" s="32" t="s">
        <v>265</v>
      </c>
      <c r="J5222" s="35">
        <v>0</v>
      </c>
      <c r="K5222" s="35">
        <v>0</v>
      </c>
      <c r="L5222" s="35">
        <v>0</v>
      </c>
      <c r="M5222" s="35">
        <v>0</v>
      </c>
      <c r="N5222" s="32" t="s">
        <v>17</v>
      </c>
      <c r="O5222" s="32" t="s">
        <v>20</v>
      </c>
      <c r="P5222" s="32">
        <v>1</v>
      </c>
      <c r="Q5222" s="32"/>
    </row>
    <row r="5223" spans="1:17" x14ac:dyDescent="0.25">
      <c r="A5223" s="57">
        <v>42272.430597569444</v>
      </c>
      <c r="B5223" s="32" t="s">
        <v>67</v>
      </c>
      <c r="C5223" s="32" t="s">
        <v>9977</v>
      </c>
      <c r="D5223" s="32" t="s">
        <v>9978</v>
      </c>
      <c r="E5223" s="32" t="s">
        <v>9979</v>
      </c>
      <c r="F5223" s="32" t="s">
        <v>9980</v>
      </c>
      <c r="G5223" s="32" t="s">
        <v>9981</v>
      </c>
      <c r="H5223" s="32" t="s">
        <v>9983</v>
      </c>
      <c r="I5223" s="32" t="s">
        <v>265</v>
      </c>
      <c r="J5223" s="35">
        <v>0</v>
      </c>
      <c r="K5223" s="35">
        <v>0</v>
      </c>
      <c r="L5223" s="35">
        <v>0</v>
      </c>
      <c r="M5223" s="35">
        <v>0</v>
      </c>
      <c r="N5223" s="32" t="s">
        <v>17</v>
      </c>
      <c r="O5223" s="32" t="s">
        <v>20</v>
      </c>
      <c r="P5223" s="32">
        <v>1</v>
      </c>
      <c r="Q5223" s="32"/>
    </row>
    <row r="5224" spans="1:17" x14ac:dyDescent="0.25">
      <c r="A5224" s="57">
        <v>42272.430597569444</v>
      </c>
      <c r="B5224" s="32" t="s">
        <v>67</v>
      </c>
      <c r="C5224" s="32" t="s">
        <v>9977</v>
      </c>
      <c r="D5224" s="32" t="s">
        <v>9978</v>
      </c>
      <c r="E5224" s="32" t="s">
        <v>9979</v>
      </c>
      <c r="F5224" s="32" t="s">
        <v>9980</v>
      </c>
      <c r="G5224" s="32" t="s">
        <v>9981</v>
      </c>
      <c r="H5224" s="32" t="s">
        <v>9984</v>
      </c>
      <c r="I5224" s="32" t="s">
        <v>265</v>
      </c>
      <c r="J5224" s="35">
        <v>0</v>
      </c>
      <c r="K5224" s="35">
        <v>0</v>
      </c>
      <c r="L5224" s="35">
        <v>0</v>
      </c>
      <c r="M5224" s="35">
        <v>0</v>
      </c>
      <c r="N5224" s="32" t="s">
        <v>17</v>
      </c>
      <c r="O5224" s="32" t="s">
        <v>20</v>
      </c>
      <c r="P5224" s="32">
        <v>1</v>
      </c>
      <c r="Q5224" s="32"/>
    </row>
    <row r="5225" spans="1:17" x14ac:dyDescent="0.25">
      <c r="A5225" s="57">
        <v>42272.430597569444</v>
      </c>
      <c r="B5225" s="32" t="s">
        <v>67</v>
      </c>
      <c r="C5225" s="32" t="s">
        <v>9977</v>
      </c>
      <c r="D5225" s="32" t="s">
        <v>9978</v>
      </c>
      <c r="E5225" s="32" t="s">
        <v>9979</v>
      </c>
      <c r="F5225" s="32" t="s">
        <v>9980</v>
      </c>
      <c r="G5225" s="32" t="s">
        <v>9981</v>
      </c>
      <c r="H5225" s="32" t="s">
        <v>9985</v>
      </c>
      <c r="I5225" s="32" t="s">
        <v>265</v>
      </c>
      <c r="J5225" s="35">
        <v>0</v>
      </c>
      <c r="K5225" s="35">
        <v>0</v>
      </c>
      <c r="L5225" s="35">
        <v>0</v>
      </c>
      <c r="M5225" s="35">
        <v>0</v>
      </c>
      <c r="N5225" s="32" t="s">
        <v>17</v>
      </c>
      <c r="O5225" s="32" t="s">
        <v>20</v>
      </c>
      <c r="P5225" s="32">
        <v>1</v>
      </c>
      <c r="Q5225" s="32"/>
    </row>
    <row r="5226" spans="1:17" x14ac:dyDescent="0.25">
      <c r="A5226" s="57">
        <v>42272.430597569444</v>
      </c>
      <c r="B5226" s="32" t="s">
        <v>67</v>
      </c>
      <c r="C5226" s="32" t="s">
        <v>9977</v>
      </c>
      <c r="D5226" s="32" t="s">
        <v>9978</v>
      </c>
      <c r="E5226" s="32" t="s">
        <v>9979</v>
      </c>
      <c r="F5226" s="32" t="s">
        <v>9980</v>
      </c>
      <c r="G5226" s="32" t="s">
        <v>9981</v>
      </c>
      <c r="H5226" s="32" t="s">
        <v>9986</v>
      </c>
      <c r="I5226" s="32" t="s">
        <v>265</v>
      </c>
      <c r="J5226" s="35">
        <v>0</v>
      </c>
      <c r="K5226" s="35">
        <v>0</v>
      </c>
      <c r="L5226" s="35">
        <v>0</v>
      </c>
      <c r="M5226" s="35">
        <v>0</v>
      </c>
      <c r="N5226" s="32" t="s">
        <v>17</v>
      </c>
      <c r="O5226" s="32" t="s">
        <v>20</v>
      </c>
      <c r="P5226" s="32">
        <v>1</v>
      </c>
      <c r="Q5226" s="32"/>
    </row>
    <row r="5227" spans="1:17" x14ac:dyDescent="0.25">
      <c r="A5227" s="57">
        <v>42272.430597569444</v>
      </c>
      <c r="B5227" s="32" t="s">
        <v>67</v>
      </c>
      <c r="C5227" s="32" t="s">
        <v>9977</v>
      </c>
      <c r="D5227" s="32" t="s">
        <v>9978</v>
      </c>
      <c r="E5227" s="32" t="s">
        <v>9979</v>
      </c>
      <c r="F5227" s="32" t="s">
        <v>9980</v>
      </c>
      <c r="G5227" s="32" t="s">
        <v>9981</v>
      </c>
      <c r="H5227" s="32" t="s">
        <v>9987</v>
      </c>
      <c r="I5227" s="32" t="s">
        <v>265</v>
      </c>
      <c r="J5227" s="35">
        <v>0</v>
      </c>
      <c r="K5227" s="35">
        <v>0</v>
      </c>
      <c r="L5227" s="35">
        <v>0</v>
      </c>
      <c r="M5227" s="35">
        <v>0</v>
      </c>
      <c r="N5227" s="32" t="s">
        <v>17</v>
      </c>
      <c r="O5227" s="32" t="s">
        <v>20</v>
      </c>
      <c r="P5227" s="32">
        <v>1</v>
      </c>
      <c r="Q5227" s="32"/>
    </row>
    <row r="5228" spans="1:17" x14ac:dyDescent="0.25">
      <c r="A5228" s="57">
        <v>42272.430597569444</v>
      </c>
      <c r="B5228" s="32" t="s">
        <v>67</v>
      </c>
      <c r="C5228" s="32" t="s">
        <v>9977</v>
      </c>
      <c r="D5228" s="32" t="s">
        <v>9978</v>
      </c>
      <c r="E5228" s="32" t="s">
        <v>9979</v>
      </c>
      <c r="F5228" s="32" t="s">
        <v>9980</v>
      </c>
      <c r="G5228" s="32" t="s">
        <v>9981</v>
      </c>
      <c r="H5228" s="32" t="s">
        <v>9988</v>
      </c>
      <c r="I5228" s="32" t="s">
        <v>265</v>
      </c>
      <c r="J5228" s="35">
        <v>0</v>
      </c>
      <c r="K5228" s="35">
        <v>0</v>
      </c>
      <c r="L5228" s="35">
        <v>0</v>
      </c>
      <c r="M5228" s="35">
        <v>0</v>
      </c>
      <c r="N5228" s="32" t="s">
        <v>17</v>
      </c>
      <c r="O5228" s="32" t="s">
        <v>20</v>
      </c>
      <c r="P5228" s="32">
        <v>1</v>
      </c>
      <c r="Q5228" s="32"/>
    </row>
    <row r="5229" spans="1:17" x14ac:dyDescent="0.25">
      <c r="A5229" s="57">
        <v>42272.430597569444</v>
      </c>
      <c r="B5229" s="32" t="s">
        <v>67</v>
      </c>
      <c r="C5229" s="32" t="s">
        <v>9977</v>
      </c>
      <c r="D5229" s="32" t="s">
        <v>9978</v>
      </c>
      <c r="E5229" s="32" t="s">
        <v>9979</v>
      </c>
      <c r="F5229" s="32" t="s">
        <v>9980</v>
      </c>
      <c r="G5229" s="32" t="s">
        <v>9981</v>
      </c>
      <c r="H5229" s="32" t="s">
        <v>9989</v>
      </c>
      <c r="I5229" s="32" t="s">
        <v>265</v>
      </c>
      <c r="J5229" s="35">
        <v>0</v>
      </c>
      <c r="K5229" s="35">
        <v>0</v>
      </c>
      <c r="L5229" s="35">
        <v>0</v>
      </c>
      <c r="M5229" s="35">
        <v>0</v>
      </c>
      <c r="N5229" s="32" t="s">
        <v>17</v>
      </c>
      <c r="O5229" s="32" t="s">
        <v>20</v>
      </c>
      <c r="P5229" s="32">
        <v>1</v>
      </c>
      <c r="Q5229" s="32"/>
    </row>
    <row r="5230" spans="1:17" x14ac:dyDescent="0.25">
      <c r="A5230" s="57">
        <v>42272.430597569444</v>
      </c>
      <c r="B5230" s="32" t="s">
        <v>67</v>
      </c>
      <c r="C5230" s="32" t="s">
        <v>9977</v>
      </c>
      <c r="D5230" s="32" t="s">
        <v>9978</v>
      </c>
      <c r="E5230" s="32" t="s">
        <v>9979</v>
      </c>
      <c r="F5230" s="32" t="s">
        <v>9980</v>
      </c>
      <c r="G5230" s="32" t="s">
        <v>9981</v>
      </c>
      <c r="H5230" s="32" t="s">
        <v>9990</v>
      </c>
      <c r="I5230" s="32" t="s">
        <v>265</v>
      </c>
      <c r="J5230" s="35">
        <v>0</v>
      </c>
      <c r="K5230" s="35">
        <v>0</v>
      </c>
      <c r="L5230" s="35">
        <v>0</v>
      </c>
      <c r="M5230" s="35">
        <v>0</v>
      </c>
      <c r="N5230" s="32" t="s">
        <v>17</v>
      </c>
      <c r="O5230" s="32" t="s">
        <v>20</v>
      </c>
      <c r="P5230" s="32">
        <v>1</v>
      </c>
      <c r="Q5230" s="32"/>
    </row>
    <row r="5231" spans="1:17" x14ac:dyDescent="0.25">
      <c r="A5231" s="57">
        <v>42272.430597569444</v>
      </c>
      <c r="B5231" s="32" t="s">
        <v>67</v>
      </c>
      <c r="C5231" s="32" t="s">
        <v>9977</v>
      </c>
      <c r="D5231" s="32" t="s">
        <v>9978</v>
      </c>
      <c r="E5231" s="32" t="s">
        <v>9979</v>
      </c>
      <c r="F5231" s="32" t="s">
        <v>9980</v>
      </c>
      <c r="G5231" s="32" t="s">
        <v>9991</v>
      </c>
      <c r="H5231" s="32" t="s">
        <v>9992</v>
      </c>
      <c r="I5231" s="32" t="s">
        <v>265</v>
      </c>
      <c r="J5231" s="35">
        <v>0</v>
      </c>
      <c r="K5231" s="35">
        <v>0</v>
      </c>
      <c r="L5231" s="35">
        <v>0</v>
      </c>
      <c r="M5231" s="35">
        <v>0</v>
      </c>
      <c r="N5231" s="32" t="s">
        <v>17</v>
      </c>
      <c r="O5231" s="32" t="s">
        <v>20</v>
      </c>
      <c r="P5231" s="32">
        <v>1</v>
      </c>
      <c r="Q5231" s="32"/>
    </row>
    <row r="5232" spans="1:17" x14ac:dyDescent="0.25">
      <c r="A5232" s="57">
        <v>42272.430597569444</v>
      </c>
      <c r="B5232" s="32" t="s">
        <v>67</v>
      </c>
      <c r="C5232" s="32" t="s">
        <v>9977</v>
      </c>
      <c r="D5232" s="32" t="s">
        <v>9978</v>
      </c>
      <c r="E5232" s="32" t="s">
        <v>9979</v>
      </c>
      <c r="F5232" s="32" t="s">
        <v>9980</v>
      </c>
      <c r="G5232" s="32" t="s">
        <v>9991</v>
      </c>
      <c r="H5232" s="32" t="s">
        <v>9993</v>
      </c>
      <c r="I5232" s="32" t="s">
        <v>265</v>
      </c>
      <c r="J5232" s="35">
        <v>0</v>
      </c>
      <c r="K5232" s="35">
        <v>0</v>
      </c>
      <c r="L5232" s="35">
        <v>0</v>
      </c>
      <c r="M5232" s="35">
        <v>0</v>
      </c>
      <c r="N5232" s="32" t="s">
        <v>17</v>
      </c>
      <c r="O5232" s="32" t="s">
        <v>20</v>
      </c>
      <c r="P5232" s="32">
        <v>1</v>
      </c>
      <c r="Q5232" s="32"/>
    </row>
    <row r="5233" spans="1:17" x14ac:dyDescent="0.25">
      <c r="A5233" s="57">
        <v>42272.430597569444</v>
      </c>
      <c r="B5233" s="32" t="s">
        <v>67</v>
      </c>
      <c r="C5233" s="32" t="s">
        <v>9977</v>
      </c>
      <c r="D5233" s="32" t="s">
        <v>9978</v>
      </c>
      <c r="E5233" s="32" t="s">
        <v>9979</v>
      </c>
      <c r="F5233" s="32" t="s">
        <v>9980</v>
      </c>
      <c r="G5233" s="32" t="s">
        <v>9994</v>
      </c>
      <c r="H5233" s="32" t="s">
        <v>9995</v>
      </c>
      <c r="I5233" s="32" t="s">
        <v>265</v>
      </c>
      <c r="J5233" s="35">
        <v>0</v>
      </c>
      <c r="K5233" s="35">
        <v>0</v>
      </c>
      <c r="L5233" s="35">
        <v>0</v>
      </c>
      <c r="M5233" s="35">
        <v>0</v>
      </c>
      <c r="N5233" s="32" t="s">
        <v>17</v>
      </c>
      <c r="O5233" s="32" t="s">
        <v>20</v>
      </c>
      <c r="P5233" s="32">
        <v>1</v>
      </c>
      <c r="Q5233" s="32"/>
    </row>
    <row r="5234" spans="1:17" x14ac:dyDescent="0.25">
      <c r="A5234" s="57">
        <v>42272.430597569444</v>
      </c>
      <c r="B5234" s="32" t="s">
        <v>67</v>
      </c>
      <c r="C5234" s="32" t="s">
        <v>9977</v>
      </c>
      <c r="D5234" s="32" t="s">
        <v>9978</v>
      </c>
      <c r="E5234" s="32" t="s">
        <v>9979</v>
      </c>
      <c r="F5234" s="32" t="s">
        <v>9980</v>
      </c>
      <c r="G5234" s="32" t="s">
        <v>9994</v>
      </c>
      <c r="H5234" s="32" t="s">
        <v>9996</v>
      </c>
      <c r="I5234" s="32" t="s">
        <v>265</v>
      </c>
      <c r="J5234" s="35">
        <v>0</v>
      </c>
      <c r="K5234" s="35">
        <v>0</v>
      </c>
      <c r="L5234" s="35">
        <v>0</v>
      </c>
      <c r="M5234" s="35">
        <v>0</v>
      </c>
      <c r="N5234" s="32" t="s">
        <v>17</v>
      </c>
      <c r="O5234" s="32" t="s">
        <v>20</v>
      </c>
      <c r="P5234" s="32">
        <v>1</v>
      </c>
      <c r="Q5234" s="32"/>
    </row>
    <row r="5235" spans="1:17" x14ac:dyDescent="0.25">
      <c r="A5235" s="57">
        <v>42272.430597569444</v>
      </c>
      <c r="B5235" s="32" t="s">
        <v>67</v>
      </c>
      <c r="C5235" s="32" t="s">
        <v>9977</v>
      </c>
      <c r="D5235" s="32" t="s">
        <v>9978</v>
      </c>
      <c r="E5235" s="32" t="s">
        <v>9979</v>
      </c>
      <c r="F5235" s="32" t="s">
        <v>9980</v>
      </c>
      <c r="G5235" s="32" t="s">
        <v>9981</v>
      </c>
      <c r="H5235" s="32" t="s">
        <v>9997</v>
      </c>
      <c r="I5235" s="32" t="s">
        <v>265</v>
      </c>
      <c r="J5235" s="35">
        <v>0</v>
      </c>
      <c r="K5235" s="35">
        <v>0</v>
      </c>
      <c r="L5235" s="35">
        <v>0</v>
      </c>
      <c r="M5235" s="35">
        <v>0</v>
      </c>
      <c r="N5235" s="32" t="s">
        <v>17</v>
      </c>
      <c r="O5235" s="32" t="s">
        <v>20</v>
      </c>
      <c r="P5235" s="32">
        <v>1</v>
      </c>
      <c r="Q5235" s="32"/>
    </row>
    <row r="5236" spans="1:17" x14ac:dyDescent="0.25">
      <c r="A5236" s="57">
        <v>42272.430946261571</v>
      </c>
      <c r="B5236" s="32" t="s">
        <v>67</v>
      </c>
      <c r="C5236" s="32" t="s">
        <v>9977</v>
      </c>
      <c r="D5236" s="32" t="s">
        <v>9978</v>
      </c>
      <c r="E5236" s="32" t="s">
        <v>9979</v>
      </c>
      <c r="F5236" s="32" t="s">
        <v>9998</v>
      </c>
      <c r="G5236" s="32" t="s">
        <v>15</v>
      </c>
      <c r="H5236" s="32" t="s">
        <v>16</v>
      </c>
      <c r="I5236" s="32" t="s">
        <v>265</v>
      </c>
      <c r="J5236" s="35">
        <v>3840</v>
      </c>
      <c r="K5236" s="35">
        <v>0</v>
      </c>
      <c r="L5236" s="35">
        <v>0</v>
      </c>
      <c r="M5236" s="35">
        <v>0</v>
      </c>
      <c r="N5236" s="32" t="s">
        <v>17</v>
      </c>
      <c r="O5236" s="32" t="s">
        <v>20</v>
      </c>
      <c r="P5236" s="32">
        <v>1</v>
      </c>
      <c r="Q5236" s="32"/>
    </row>
    <row r="5237" spans="1:17" x14ac:dyDescent="0.25">
      <c r="A5237" s="57">
        <v>42272.430946261571</v>
      </c>
      <c r="B5237" s="32" t="s">
        <v>67</v>
      </c>
      <c r="C5237" s="32" t="s">
        <v>9977</v>
      </c>
      <c r="D5237" s="32" t="s">
        <v>9978</v>
      </c>
      <c r="E5237" s="32" t="s">
        <v>9979</v>
      </c>
      <c r="F5237" s="32" t="s">
        <v>9998</v>
      </c>
      <c r="G5237" s="32" t="s">
        <v>9981</v>
      </c>
      <c r="H5237" s="32" t="s">
        <v>9982</v>
      </c>
      <c r="I5237" s="32" t="s">
        <v>265</v>
      </c>
      <c r="J5237" s="35">
        <v>0</v>
      </c>
      <c r="K5237" s="35">
        <v>0</v>
      </c>
      <c r="L5237" s="35">
        <v>0</v>
      </c>
      <c r="M5237" s="35">
        <v>0</v>
      </c>
      <c r="N5237" s="32" t="s">
        <v>17</v>
      </c>
      <c r="O5237" s="32" t="s">
        <v>20</v>
      </c>
      <c r="P5237" s="32">
        <v>1</v>
      </c>
      <c r="Q5237" s="32"/>
    </row>
    <row r="5238" spans="1:17" x14ac:dyDescent="0.25">
      <c r="A5238" s="57">
        <v>42272.430946261571</v>
      </c>
      <c r="B5238" s="32" t="s">
        <v>67</v>
      </c>
      <c r="C5238" s="32" t="s">
        <v>9977</v>
      </c>
      <c r="D5238" s="32" t="s">
        <v>9978</v>
      </c>
      <c r="E5238" s="32" t="s">
        <v>9979</v>
      </c>
      <c r="F5238" s="32" t="s">
        <v>9998</v>
      </c>
      <c r="G5238" s="32" t="s">
        <v>9981</v>
      </c>
      <c r="H5238" s="32" t="s">
        <v>9983</v>
      </c>
      <c r="I5238" s="32" t="s">
        <v>265</v>
      </c>
      <c r="J5238" s="35">
        <v>0</v>
      </c>
      <c r="K5238" s="35">
        <v>0</v>
      </c>
      <c r="L5238" s="35">
        <v>0</v>
      </c>
      <c r="M5238" s="35">
        <v>0</v>
      </c>
      <c r="N5238" s="32" t="s">
        <v>17</v>
      </c>
      <c r="O5238" s="32" t="s">
        <v>20</v>
      </c>
      <c r="P5238" s="32">
        <v>1</v>
      </c>
      <c r="Q5238" s="32"/>
    </row>
    <row r="5239" spans="1:17" x14ac:dyDescent="0.25">
      <c r="A5239" s="57">
        <v>42272.430946261571</v>
      </c>
      <c r="B5239" s="32" t="s">
        <v>67</v>
      </c>
      <c r="C5239" s="32" t="s">
        <v>9977</v>
      </c>
      <c r="D5239" s="32" t="s">
        <v>9978</v>
      </c>
      <c r="E5239" s="32" t="s">
        <v>9979</v>
      </c>
      <c r="F5239" s="32" t="s">
        <v>9998</v>
      </c>
      <c r="G5239" s="32" t="s">
        <v>9981</v>
      </c>
      <c r="H5239" s="32" t="s">
        <v>9984</v>
      </c>
      <c r="I5239" s="32" t="s">
        <v>265</v>
      </c>
      <c r="J5239" s="35">
        <v>0</v>
      </c>
      <c r="K5239" s="35">
        <v>0</v>
      </c>
      <c r="L5239" s="35">
        <v>0</v>
      </c>
      <c r="M5239" s="35">
        <v>0</v>
      </c>
      <c r="N5239" s="32" t="s">
        <v>17</v>
      </c>
      <c r="O5239" s="32" t="s">
        <v>20</v>
      </c>
      <c r="P5239" s="32">
        <v>1</v>
      </c>
      <c r="Q5239" s="32"/>
    </row>
    <row r="5240" spans="1:17" x14ac:dyDescent="0.25">
      <c r="A5240" s="57">
        <v>42272.430946261571</v>
      </c>
      <c r="B5240" s="32" t="s">
        <v>67</v>
      </c>
      <c r="C5240" s="32" t="s">
        <v>9977</v>
      </c>
      <c r="D5240" s="32" t="s">
        <v>9978</v>
      </c>
      <c r="E5240" s="32" t="s">
        <v>9979</v>
      </c>
      <c r="F5240" s="32" t="s">
        <v>9998</v>
      </c>
      <c r="G5240" s="32" t="s">
        <v>9981</v>
      </c>
      <c r="H5240" s="32" t="s">
        <v>9985</v>
      </c>
      <c r="I5240" s="32" t="s">
        <v>265</v>
      </c>
      <c r="J5240" s="35">
        <v>0</v>
      </c>
      <c r="K5240" s="35">
        <v>0</v>
      </c>
      <c r="L5240" s="35">
        <v>0</v>
      </c>
      <c r="M5240" s="35">
        <v>0</v>
      </c>
      <c r="N5240" s="32" t="s">
        <v>17</v>
      </c>
      <c r="O5240" s="32" t="s">
        <v>20</v>
      </c>
      <c r="P5240" s="32">
        <v>1</v>
      </c>
      <c r="Q5240" s="32"/>
    </row>
    <row r="5241" spans="1:17" x14ac:dyDescent="0.25">
      <c r="A5241" s="57">
        <v>42272.430946261571</v>
      </c>
      <c r="B5241" s="32" t="s">
        <v>67</v>
      </c>
      <c r="C5241" s="32" t="s">
        <v>9977</v>
      </c>
      <c r="D5241" s="32" t="s">
        <v>9978</v>
      </c>
      <c r="E5241" s="32" t="s">
        <v>9979</v>
      </c>
      <c r="F5241" s="32" t="s">
        <v>9998</v>
      </c>
      <c r="G5241" s="32" t="s">
        <v>9981</v>
      </c>
      <c r="H5241" s="32" t="s">
        <v>9986</v>
      </c>
      <c r="I5241" s="32" t="s">
        <v>265</v>
      </c>
      <c r="J5241" s="35">
        <v>0</v>
      </c>
      <c r="K5241" s="35">
        <v>0</v>
      </c>
      <c r="L5241" s="35">
        <v>0</v>
      </c>
      <c r="M5241" s="35">
        <v>0</v>
      </c>
      <c r="N5241" s="32" t="s">
        <v>17</v>
      </c>
      <c r="O5241" s="32" t="s">
        <v>20</v>
      </c>
      <c r="P5241" s="32">
        <v>1</v>
      </c>
      <c r="Q5241" s="32"/>
    </row>
    <row r="5242" spans="1:17" x14ac:dyDescent="0.25">
      <c r="A5242" s="57">
        <v>42272.430946261571</v>
      </c>
      <c r="B5242" s="32" t="s">
        <v>67</v>
      </c>
      <c r="C5242" s="32" t="s">
        <v>9977</v>
      </c>
      <c r="D5242" s="32" t="s">
        <v>9978</v>
      </c>
      <c r="E5242" s="32" t="s">
        <v>9979</v>
      </c>
      <c r="F5242" s="32" t="s">
        <v>9998</v>
      </c>
      <c r="G5242" s="32" t="s">
        <v>9981</v>
      </c>
      <c r="H5242" s="32" t="s">
        <v>9987</v>
      </c>
      <c r="I5242" s="32" t="s">
        <v>265</v>
      </c>
      <c r="J5242" s="35">
        <v>0</v>
      </c>
      <c r="K5242" s="35">
        <v>0</v>
      </c>
      <c r="L5242" s="35">
        <v>0</v>
      </c>
      <c r="M5242" s="35">
        <v>0</v>
      </c>
      <c r="N5242" s="32" t="s">
        <v>17</v>
      </c>
      <c r="O5242" s="32" t="s">
        <v>20</v>
      </c>
      <c r="P5242" s="32">
        <v>1</v>
      </c>
      <c r="Q5242" s="32"/>
    </row>
    <row r="5243" spans="1:17" x14ac:dyDescent="0.25">
      <c r="A5243" s="57">
        <v>42272.430946261571</v>
      </c>
      <c r="B5243" s="32" t="s">
        <v>67</v>
      </c>
      <c r="C5243" s="32" t="s">
        <v>9977</v>
      </c>
      <c r="D5243" s="32" t="s">
        <v>9978</v>
      </c>
      <c r="E5243" s="32" t="s">
        <v>9979</v>
      </c>
      <c r="F5243" s="32" t="s">
        <v>9998</v>
      </c>
      <c r="G5243" s="32" t="s">
        <v>9981</v>
      </c>
      <c r="H5243" s="32" t="s">
        <v>9988</v>
      </c>
      <c r="I5243" s="32" t="s">
        <v>265</v>
      </c>
      <c r="J5243" s="35">
        <v>0</v>
      </c>
      <c r="K5243" s="35">
        <v>0</v>
      </c>
      <c r="L5243" s="35">
        <v>0</v>
      </c>
      <c r="M5243" s="35">
        <v>0</v>
      </c>
      <c r="N5243" s="32" t="s">
        <v>17</v>
      </c>
      <c r="O5243" s="32" t="s">
        <v>20</v>
      </c>
      <c r="P5243" s="32">
        <v>1</v>
      </c>
      <c r="Q5243" s="32"/>
    </row>
    <row r="5244" spans="1:17" x14ac:dyDescent="0.25">
      <c r="A5244" s="57">
        <v>42272.430946261571</v>
      </c>
      <c r="B5244" s="32" t="s">
        <v>67</v>
      </c>
      <c r="C5244" s="32" t="s">
        <v>9977</v>
      </c>
      <c r="D5244" s="32" t="s">
        <v>9978</v>
      </c>
      <c r="E5244" s="32" t="s">
        <v>9979</v>
      </c>
      <c r="F5244" s="32" t="s">
        <v>9998</v>
      </c>
      <c r="G5244" s="32" t="s">
        <v>9981</v>
      </c>
      <c r="H5244" s="32" t="s">
        <v>9989</v>
      </c>
      <c r="I5244" s="32" t="s">
        <v>265</v>
      </c>
      <c r="J5244" s="35">
        <v>0</v>
      </c>
      <c r="K5244" s="35">
        <v>0</v>
      </c>
      <c r="L5244" s="35">
        <v>0</v>
      </c>
      <c r="M5244" s="35">
        <v>0</v>
      </c>
      <c r="N5244" s="32" t="s">
        <v>17</v>
      </c>
      <c r="O5244" s="32" t="s">
        <v>20</v>
      </c>
      <c r="P5244" s="32">
        <v>1</v>
      </c>
      <c r="Q5244" s="32"/>
    </row>
    <row r="5245" spans="1:17" x14ac:dyDescent="0.25">
      <c r="A5245" s="57">
        <v>42272.430946261571</v>
      </c>
      <c r="B5245" s="32" t="s">
        <v>67</v>
      </c>
      <c r="C5245" s="32" t="s">
        <v>9977</v>
      </c>
      <c r="D5245" s="32" t="s">
        <v>9978</v>
      </c>
      <c r="E5245" s="32" t="s">
        <v>9979</v>
      </c>
      <c r="F5245" s="32" t="s">
        <v>9998</v>
      </c>
      <c r="G5245" s="32" t="s">
        <v>9981</v>
      </c>
      <c r="H5245" s="32" t="s">
        <v>9990</v>
      </c>
      <c r="I5245" s="32" t="s">
        <v>265</v>
      </c>
      <c r="J5245" s="35">
        <v>0</v>
      </c>
      <c r="K5245" s="35">
        <v>0</v>
      </c>
      <c r="L5245" s="35">
        <v>0</v>
      </c>
      <c r="M5245" s="35">
        <v>0</v>
      </c>
      <c r="N5245" s="32" t="s">
        <v>17</v>
      </c>
      <c r="O5245" s="32" t="s">
        <v>20</v>
      </c>
      <c r="P5245" s="32">
        <v>1</v>
      </c>
      <c r="Q5245" s="32"/>
    </row>
    <row r="5246" spans="1:17" x14ac:dyDescent="0.25">
      <c r="A5246" s="57">
        <v>42272.430946261571</v>
      </c>
      <c r="B5246" s="32" t="s">
        <v>67</v>
      </c>
      <c r="C5246" s="32" t="s">
        <v>9977</v>
      </c>
      <c r="D5246" s="32" t="s">
        <v>9978</v>
      </c>
      <c r="E5246" s="32" t="s">
        <v>9979</v>
      </c>
      <c r="F5246" s="32" t="s">
        <v>9998</v>
      </c>
      <c r="G5246" s="32" t="s">
        <v>9991</v>
      </c>
      <c r="H5246" s="32" t="s">
        <v>9992</v>
      </c>
      <c r="I5246" s="32" t="s">
        <v>265</v>
      </c>
      <c r="J5246" s="35">
        <v>0</v>
      </c>
      <c r="K5246" s="35">
        <v>0</v>
      </c>
      <c r="L5246" s="35">
        <v>0</v>
      </c>
      <c r="M5246" s="35">
        <v>0</v>
      </c>
      <c r="N5246" s="32" t="s">
        <v>17</v>
      </c>
      <c r="O5246" s="32" t="s">
        <v>20</v>
      </c>
      <c r="P5246" s="32">
        <v>1</v>
      </c>
      <c r="Q5246" s="32"/>
    </row>
    <row r="5247" spans="1:17" x14ac:dyDescent="0.25">
      <c r="A5247" s="57">
        <v>42272.430946261571</v>
      </c>
      <c r="B5247" s="32" t="s">
        <v>67</v>
      </c>
      <c r="C5247" s="32" t="s">
        <v>9977</v>
      </c>
      <c r="D5247" s="32" t="s">
        <v>9978</v>
      </c>
      <c r="E5247" s="32" t="s">
        <v>9979</v>
      </c>
      <c r="F5247" s="32" t="s">
        <v>9998</v>
      </c>
      <c r="G5247" s="32" t="s">
        <v>9991</v>
      </c>
      <c r="H5247" s="32" t="s">
        <v>9993</v>
      </c>
      <c r="I5247" s="32" t="s">
        <v>265</v>
      </c>
      <c r="J5247" s="35">
        <v>0</v>
      </c>
      <c r="K5247" s="35">
        <v>0</v>
      </c>
      <c r="L5247" s="35">
        <v>0</v>
      </c>
      <c r="M5247" s="35">
        <v>0</v>
      </c>
      <c r="N5247" s="32" t="s">
        <v>17</v>
      </c>
      <c r="O5247" s="32" t="s">
        <v>20</v>
      </c>
      <c r="P5247" s="32">
        <v>1</v>
      </c>
      <c r="Q5247" s="32"/>
    </row>
    <row r="5248" spans="1:17" x14ac:dyDescent="0.25">
      <c r="A5248" s="57">
        <v>42272.430946261571</v>
      </c>
      <c r="B5248" s="32" t="s">
        <v>67</v>
      </c>
      <c r="C5248" s="32" t="s">
        <v>9977</v>
      </c>
      <c r="D5248" s="32" t="s">
        <v>9978</v>
      </c>
      <c r="E5248" s="32" t="s">
        <v>9979</v>
      </c>
      <c r="F5248" s="32" t="s">
        <v>9998</v>
      </c>
      <c r="G5248" s="32" t="s">
        <v>9994</v>
      </c>
      <c r="H5248" s="32" t="s">
        <v>9995</v>
      </c>
      <c r="I5248" s="32" t="s">
        <v>265</v>
      </c>
      <c r="J5248" s="35">
        <v>0</v>
      </c>
      <c r="K5248" s="35">
        <v>0</v>
      </c>
      <c r="L5248" s="35">
        <v>0</v>
      </c>
      <c r="M5248" s="35">
        <v>0</v>
      </c>
      <c r="N5248" s="32" t="s">
        <v>17</v>
      </c>
      <c r="O5248" s="32" t="s">
        <v>20</v>
      </c>
      <c r="P5248" s="32">
        <v>1</v>
      </c>
      <c r="Q5248" s="32"/>
    </row>
    <row r="5249" spans="1:17" x14ac:dyDescent="0.25">
      <c r="A5249" s="57">
        <v>42272.430946261571</v>
      </c>
      <c r="B5249" s="32" t="s">
        <v>67</v>
      </c>
      <c r="C5249" s="32" t="s">
        <v>9977</v>
      </c>
      <c r="D5249" s="32" t="s">
        <v>9978</v>
      </c>
      <c r="E5249" s="32" t="s">
        <v>9979</v>
      </c>
      <c r="F5249" s="32" t="s">
        <v>9998</v>
      </c>
      <c r="G5249" s="32" t="s">
        <v>9994</v>
      </c>
      <c r="H5249" s="32" t="s">
        <v>9996</v>
      </c>
      <c r="I5249" s="32" t="s">
        <v>265</v>
      </c>
      <c r="J5249" s="35">
        <v>0</v>
      </c>
      <c r="K5249" s="35">
        <v>0</v>
      </c>
      <c r="L5249" s="35">
        <v>0</v>
      </c>
      <c r="M5249" s="35">
        <v>0</v>
      </c>
      <c r="N5249" s="32" t="s">
        <v>17</v>
      </c>
      <c r="O5249" s="32" t="s">
        <v>20</v>
      </c>
      <c r="P5249" s="32">
        <v>1</v>
      </c>
      <c r="Q5249" s="32"/>
    </row>
    <row r="5250" spans="1:17" x14ac:dyDescent="0.25">
      <c r="A5250" s="57">
        <v>42272.430946261571</v>
      </c>
      <c r="B5250" s="32" t="s">
        <v>67</v>
      </c>
      <c r="C5250" s="32" t="s">
        <v>9977</v>
      </c>
      <c r="D5250" s="32" t="s">
        <v>9978</v>
      </c>
      <c r="E5250" s="32" t="s">
        <v>9979</v>
      </c>
      <c r="F5250" s="32" t="s">
        <v>9998</v>
      </c>
      <c r="G5250" s="32" t="s">
        <v>9981</v>
      </c>
      <c r="H5250" s="32" t="s">
        <v>9997</v>
      </c>
      <c r="I5250" s="32" t="s">
        <v>265</v>
      </c>
      <c r="J5250" s="35">
        <v>0</v>
      </c>
      <c r="K5250" s="35">
        <v>0</v>
      </c>
      <c r="L5250" s="35">
        <v>0</v>
      </c>
      <c r="M5250" s="35">
        <v>0</v>
      </c>
      <c r="N5250" s="32" t="s">
        <v>17</v>
      </c>
      <c r="O5250" s="32" t="s">
        <v>20</v>
      </c>
      <c r="P5250" s="32">
        <v>1</v>
      </c>
      <c r="Q5250" s="32"/>
    </row>
    <row r="5251" spans="1:17" x14ac:dyDescent="0.25">
      <c r="A5251" s="57">
        <v>42272.432802581017</v>
      </c>
      <c r="B5251" s="32" t="s">
        <v>70</v>
      </c>
      <c r="C5251" s="32" t="s">
        <v>7283</v>
      </c>
      <c r="D5251" s="32" t="s">
        <v>334</v>
      </c>
      <c r="E5251" s="32" t="s">
        <v>9999</v>
      </c>
      <c r="F5251" s="32" t="s">
        <v>10000</v>
      </c>
      <c r="G5251" s="32" t="s">
        <v>25</v>
      </c>
      <c r="H5251" s="32" t="s">
        <v>26</v>
      </c>
      <c r="I5251" s="32" t="s">
        <v>2006</v>
      </c>
      <c r="J5251" s="35">
        <v>0</v>
      </c>
      <c r="K5251" s="35">
        <v>0</v>
      </c>
      <c r="L5251" s="35">
        <v>14.25</v>
      </c>
      <c r="M5251" s="35">
        <v>0</v>
      </c>
      <c r="N5251" s="32" t="s">
        <v>19</v>
      </c>
      <c r="O5251" s="32" t="s">
        <v>41</v>
      </c>
      <c r="P5251" s="32">
        <v>1</v>
      </c>
      <c r="Q5251" s="32" t="s">
        <v>10001</v>
      </c>
    </row>
    <row r="5252" spans="1:17" x14ac:dyDescent="0.25">
      <c r="A5252" s="57">
        <v>42272.432802581017</v>
      </c>
      <c r="B5252" s="32" t="s">
        <v>70</v>
      </c>
      <c r="C5252" s="32" t="s">
        <v>7283</v>
      </c>
      <c r="D5252" s="32" t="s">
        <v>334</v>
      </c>
      <c r="E5252" s="32" t="s">
        <v>9999</v>
      </c>
      <c r="F5252" s="32" t="s">
        <v>10000</v>
      </c>
      <c r="G5252" s="32" t="s">
        <v>4474</v>
      </c>
      <c r="H5252" s="32" t="s">
        <v>4475</v>
      </c>
      <c r="I5252" s="32" t="s">
        <v>2006</v>
      </c>
      <c r="J5252" s="35">
        <v>0</v>
      </c>
      <c r="K5252" s="35">
        <v>0</v>
      </c>
      <c r="L5252" s="35">
        <v>14.25</v>
      </c>
      <c r="M5252" s="35">
        <v>0</v>
      </c>
      <c r="N5252" s="32" t="s">
        <v>19</v>
      </c>
      <c r="O5252" s="32" t="s">
        <v>41</v>
      </c>
      <c r="P5252" s="32">
        <v>1</v>
      </c>
      <c r="Q5252" s="32" t="s">
        <v>10001</v>
      </c>
    </row>
    <row r="5253" spans="1:17" x14ac:dyDescent="0.25">
      <c r="A5253" s="57">
        <v>42272.432802581017</v>
      </c>
      <c r="B5253" s="32" t="s">
        <v>70</v>
      </c>
      <c r="C5253" s="32" t="s">
        <v>7283</v>
      </c>
      <c r="D5253" s="32" t="s">
        <v>334</v>
      </c>
      <c r="E5253" s="32" t="s">
        <v>9999</v>
      </c>
      <c r="F5253" s="32" t="s">
        <v>10000</v>
      </c>
      <c r="G5253" s="32" t="s">
        <v>4474</v>
      </c>
      <c r="H5253" s="32" t="s">
        <v>4475</v>
      </c>
      <c r="I5253" s="32" t="s">
        <v>2006</v>
      </c>
      <c r="J5253" s="35">
        <v>0</v>
      </c>
      <c r="K5253" s="35">
        <v>0</v>
      </c>
      <c r="L5253" s="35">
        <v>14.25</v>
      </c>
      <c r="M5253" s="35">
        <v>0</v>
      </c>
      <c r="N5253" s="32" t="s">
        <v>19</v>
      </c>
      <c r="O5253" s="32" t="s">
        <v>41</v>
      </c>
      <c r="P5253" s="32">
        <v>1</v>
      </c>
      <c r="Q5253" s="32" t="s">
        <v>10001</v>
      </c>
    </row>
    <row r="5254" spans="1:17" x14ac:dyDescent="0.25">
      <c r="A5254" s="57">
        <v>42272.434621296299</v>
      </c>
      <c r="B5254" s="32" t="s">
        <v>31</v>
      </c>
      <c r="C5254" s="32" t="s">
        <v>4355</v>
      </c>
      <c r="D5254" s="32" t="s">
        <v>4356</v>
      </c>
      <c r="E5254" s="32" t="s">
        <v>10002</v>
      </c>
      <c r="F5254" s="32" t="s">
        <v>10003</v>
      </c>
      <c r="G5254" s="32" t="s">
        <v>15</v>
      </c>
      <c r="H5254" s="32" t="s">
        <v>16</v>
      </c>
      <c r="I5254" s="32" t="s">
        <v>261</v>
      </c>
      <c r="J5254" s="35">
        <v>5200</v>
      </c>
      <c r="K5254" s="35">
        <v>0</v>
      </c>
      <c r="L5254" s="35">
        <v>0</v>
      </c>
      <c r="M5254" s="35">
        <v>0</v>
      </c>
      <c r="N5254" s="32" t="s">
        <v>19</v>
      </c>
      <c r="O5254" s="32" t="s">
        <v>18</v>
      </c>
      <c r="P5254" s="32">
        <v>1</v>
      </c>
      <c r="Q5254" s="32"/>
    </row>
    <row r="5255" spans="1:17" x14ac:dyDescent="0.25">
      <c r="A5255" s="57">
        <v>42272.435035150462</v>
      </c>
      <c r="B5255" s="32" t="s">
        <v>4333</v>
      </c>
      <c r="C5255" s="32" t="s">
        <v>6445</v>
      </c>
      <c r="D5255" s="32" t="s">
        <v>334</v>
      </c>
      <c r="E5255" s="32" t="s">
        <v>10004</v>
      </c>
      <c r="F5255" s="32" t="s">
        <v>10005</v>
      </c>
      <c r="G5255" s="32" t="s">
        <v>25</v>
      </c>
      <c r="H5255" s="32" t="s">
        <v>26</v>
      </c>
      <c r="I5255" s="32" t="s">
        <v>2006</v>
      </c>
      <c r="J5255" s="35">
        <v>0</v>
      </c>
      <c r="K5255" s="35">
        <v>0</v>
      </c>
      <c r="L5255" s="35">
        <v>14.25</v>
      </c>
      <c r="M5255" s="35">
        <v>0</v>
      </c>
      <c r="N5255" s="32" t="s">
        <v>19</v>
      </c>
      <c r="O5255" s="32" t="s">
        <v>41</v>
      </c>
      <c r="P5255" s="32">
        <v>1</v>
      </c>
      <c r="Q5255" s="32" t="s">
        <v>10006</v>
      </c>
    </row>
    <row r="5256" spans="1:17" x14ac:dyDescent="0.25">
      <c r="A5256" s="57">
        <v>42272.435035150462</v>
      </c>
      <c r="B5256" s="32" t="s">
        <v>4333</v>
      </c>
      <c r="C5256" s="32" t="s">
        <v>6445</v>
      </c>
      <c r="D5256" s="32" t="s">
        <v>334</v>
      </c>
      <c r="E5256" s="32" t="s">
        <v>10004</v>
      </c>
      <c r="F5256" s="32" t="s">
        <v>10005</v>
      </c>
      <c r="G5256" s="32" t="s">
        <v>367</v>
      </c>
      <c r="H5256" s="32" t="s">
        <v>366</v>
      </c>
      <c r="I5256" s="32" t="s">
        <v>2006</v>
      </c>
      <c r="J5256" s="35">
        <v>0</v>
      </c>
      <c r="K5256" s="35">
        <v>0</v>
      </c>
      <c r="L5256" s="35">
        <v>14.25</v>
      </c>
      <c r="M5256" s="35">
        <v>0</v>
      </c>
      <c r="N5256" s="32" t="s">
        <v>19</v>
      </c>
      <c r="O5256" s="32" t="s">
        <v>41</v>
      </c>
      <c r="P5256" s="32">
        <v>1</v>
      </c>
      <c r="Q5256" s="32" t="s">
        <v>10006</v>
      </c>
    </row>
    <row r="5257" spans="1:17" x14ac:dyDescent="0.25">
      <c r="A5257" s="57">
        <v>42272.438162349536</v>
      </c>
      <c r="B5257" s="32" t="s">
        <v>280</v>
      </c>
      <c r="C5257" s="32" t="s">
        <v>1097</v>
      </c>
      <c r="D5257" s="32" t="s">
        <v>1098</v>
      </c>
      <c r="E5257" s="32" t="s">
        <v>10007</v>
      </c>
      <c r="F5257" s="32" t="s">
        <v>10008</v>
      </c>
      <c r="G5257" s="32" t="s">
        <v>15</v>
      </c>
      <c r="H5257" s="32" t="s">
        <v>16</v>
      </c>
      <c r="I5257" s="32" t="s">
        <v>260</v>
      </c>
      <c r="J5257" s="35">
        <v>420</v>
      </c>
      <c r="K5257" s="35">
        <v>0</v>
      </c>
      <c r="L5257" s="35">
        <v>0</v>
      </c>
      <c r="M5257" s="35">
        <v>0</v>
      </c>
      <c r="N5257" s="32" t="s">
        <v>17</v>
      </c>
      <c r="O5257" s="32" t="s">
        <v>20</v>
      </c>
      <c r="P5257" s="32">
        <v>1</v>
      </c>
      <c r="Q5257" s="32" t="s">
        <v>10009</v>
      </c>
    </row>
    <row r="5258" spans="1:17" x14ac:dyDescent="0.25">
      <c r="A5258" s="57">
        <v>42272.439865243054</v>
      </c>
      <c r="B5258" s="32" t="s">
        <v>284</v>
      </c>
      <c r="C5258" s="32" t="s">
        <v>297</v>
      </c>
      <c r="D5258" s="32" t="s">
        <v>296</v>
      </c>
      <c r="E5258" s="32" t="s">
        <v>10010</v>
      </c>
      <c r="F5258" s="32" t="s">
        <v>10011</v>
      </c>
      <c r="G5258" s="32" t="s">
        <v>15</v>
      </c>
      <c r="H5258" s="32" t="s">
        <v>16</v>
      </c>
      <c r="I5258" s="32" t="s">
        <v>281</v>
      </c>
      <c r="J5258" s="35">
        <v>1055.73</v>
      </c>
      <c r="K5258" s="35">
        <v>0</v>
      </c>
      <c r="L5258" s="35">
        <v>0</v>
      </c>
      <c r="M5258" s="35">
        <v>0</v>
      </c>
      <c r="N5258" s="32" t="s">
        <v>19</v>
      </c>
      <c r="O5258" s="32" t="s">
        <v>18</v>
      </c>
      <c r="P5258" s="32">
        <v>1</v>
      </c>
      <c r="Q5258" s="32"/>
    </row>
    <row r="5259" spans="1:17" x14ac:dyDescent="0.25">
      <c r="A5259" s="57">
        <v>42272.443005474539</v>
      </c>
      <c r="B5259" s="32" t="s">
        <v>284</v>
      </c>
      <c r="C5259" s="32" t="s">
        <v>297</v>
      </c>
      <c r="D5259" s="32" t="s">
        <v>296</v>
      </c>
      <c r="E5259" s="32" t="s">
        <v>10012</v>
      </c>
      <c r="F5259" s="32" t="s">
        <v>10013</v>
      </c>
      <c r="G5259" s="32" t="s">
        <v>15</v>
      </c>
      <c r="H5259" s="32" t="s">
        <v>16</v>
      </c>
      <c r="I5259" s="32" t="s">
        <v>281</v>
      </c>
      <c r="J5259" s="35">
        <v>25349.18</v>
      </c>
      <c r="K5259" s="35">
        <v>0</v>
      </c>
      <c r="L5259" s="35">
        <v>0</v>
      </c>
      <c r="M5259" s="35">
        <v>0</v>
      </c>
      <c r="N5259" s="32" t="s">
        <v>19</v>
      </c>
      <c r="O5259" s="32" t="s">
        <v>18</v>
      </c>
      <c r="P5259" s="32">
        <v>1</v>
      </c>
      <c r="Q5259" s="32"/>
    </row>
    <row r="5260" spans="1:17" x14ac:dyDescent="0.25">
      <c r="A5260" s="57">
        <v>42272.447174618057</v>
      </c>
      <c r="B5260" s="32" t="s">
        <v>284</v>
      </c>
      <c r="C5260" s="32" t="s">
        <v>339</v>
      </c>
      <c r="D5260" s="32" t="s">
        <v>338</v>
      </c>
      <c r="E5260" s="32" t="s">
        <v>10014</v>
      </c>
      <c r="F5260" s="32" t="s">
        <v>10015</v>
      </c>
      <c r="G5260" s="32" t="s">
        <v>15</v>
      </c>
      <c r="H5260" s="32" t="s">
        <v>16</v>
      </c>
      <c r="I5260" s="32" t="s">
        <v>261</v>
      </c>
      <c r="J5260" s="35">
        <v>4975.01</v>
      </c>
      <c r="K5260" s="35">
        <v>0</v>
      </c>
      <c r="L5260" s="35">
        <v>0</v>
      </c>
      <c r="M5260" s="35">
        <v>0</v>
      </c>
      <c r="N5260" s="32" t="s">
        <v>19</v>
      </c>
      <c r="O5260" s="32" t="s">
        <v>18</v>
      </c>
      <c r="P5260" s="32">
        <v>1</v>
      </c>
      <c r="Q5260" s="32" t="s">
        <v>4800</v>
      </c>
    </row>
    <row r="5261" spans="1:17" x14ac:dyDescent="0.25">
      <c r="A5261" s="57">
        <v>42272.448877662035</v>
      </c>
      <c r="B5261" s="32" t="s">
        <v>284</v>
      </c>
      <c r="C5261" s="32" t="s">
        <v>339</v>
      </c>
      <c r="D5261" s="32" t="s">
        <v>338</v>
      </c>
      <c r="E5261" s="32" t="s">
        <v>10016</v>
      </c>
      <c r="F5261" s="32" t="s">
        <v>10017</v>
      </c>
      <c r="G5261" s="32" t="s">
        <v>15</v>
      </c>
      <c r="H5261" s="32" t="s">
        <v>16</v>
      </c>
      <c r="I5261" s="32" t="s">
        <v>262</v>
      </c>
      <c r="J5261" s="35">
        <v>4975.01</v>
      </c>
      <c r="K5261" s="35">
        <v>0</v>
      </c>
      <c r="L5261" s="35">
        <v>0</v>
      </c>
      <c r="M5261" s="35">
        <v>0</v>
      </c>
      <c r="N5261" s="32" t="s">
        <v>19</v>
      </c>
      <c r="O5261" s="32" t="s">
        <v>18</v>
      </c>
      <c r="P5261" s="32">
        <v>1</v>
      </c>
      <c r="Q5261" s="32" t="s">
        <v>2128</v>
      </c>
    </row>
    <row r="5262" spans="1:17" hidden="1" x14ac:dyDescent="0.25">
      <c r="A5262" s="57">
        <v>42272.45005266204</v>
      </c>
      <c r="B5262" s="32" t="s">
        <v>4333</v>
      </c>
      <c r="C5262" s="32" t="s">
        <v>3479</v>
      </c>
      <c r="D5262" s="32" t="s">
        <v>3480</v>
      </c>
      <c r="E5262" s="32" t="s">
        <v>10018</v>
      </c>
      <c r="F5262" s="32" t="s">
        <v>10019</v>
      </c>
      <c r="G5262" s="32" t="s">
        <v>3379</v>
      </c>
      <c r="H5262" s="32" t="s">
        <v>3380</v>
      </c>
      <c r="I5262" s="32" t="s">
        <v>4605</v>
      </c>
      <c r="J5262" s="35">
        <v>569.4</v>
      </c>
      <c r="K5262" s="35">
        <v>0</v>
      </c>
      <c r="L5262" s="35">
        <v>0</v>
      </c>
      <c r="M5262" s="35">
        <v>0</v>
      </c>
      <c r="N5262" s="32" t="s">
        <v>2197</v>
      </c>
      <c r="O5262" s="32" t="s">
        <v>18</v>
      </c>
      <c r="P5262" s="32">
        <v>30</v>
      </c>
      <c r="Q5262" s="32" t="s">
        <v>5414</v>
      </c>
    </row>
    <row r="5263" spans="1:17" hidden="1" x14ac:dyDescent="0.25">
      <c r="A5263" s="57">
        <v>42272.45005266204</v>
      </c>
      <c r="B5263" s="32" t="s">
        <v>4333</v>
      </c>
      <c r="C5263" s="32" t="s">
        <v>3479</v>
      </c>
      <c r="D5263" s="32" t="s">
        <v>3480</v>
      </c>
      <c r="E5263" s="32" t="s">
        <v>10018</v>
      </c>
      <c r="F5263" s="32" t="s">
        <v>10019</v>
      </c>
      <c r="G5263" s="32" t="s">
        <v>4276</v>
      </c>
      <c r="H5263" s="32" t="s">
        <v>4277</v>
      </c>
      <c r="I5263" s="32" t="s">
        <v>4605</v>
      </c>
      <c r="J5263" s="35">
        <v>421.5</v>
      </c>
      <c r="K5263" s="35">
        <v>0</v>
      </c>
      <c r="L5263" s="35">
        <v>0</v>
      </c>
      <c r="M5263" s="35">
        <v>0</v>
      </c>
      <c r="N5263" s="32" t="s">
        <v>2197</v>
      </c>
      <c r="O5263" s="32" t="s">
        <v>18</v>
      </c>
      <c r="P5263" s="32">
        <v>30</v>
      </c>
      <c r="Q5263" s="32" t="s">
        <v>5414</v>
      </c>
    </row>
    <row r="5264" spans="1:17" hidden="1" x14ac:dyDescent="0.25">
      <c r="A5264" s="57">
        <v>42272.45005266204</v>
      </c>
      <c r="B5264" s="32" t="s">
        <v>4333</v>
      </c>
      <c r="C5264" s="32" t="s">
        <v>3479</v>
      </c>
      <c r="D5264" s="32" t="s">
        <v>3480</v>
      </c>
      <c r="E5264" s="32" t="s">
        <v>10018</v>
      </c>
      <c r="F5264" s="32" t="s">
        <v>10019</v>
      </c>
      <c r="G5264" s="32" t="s">
        <v>2809</v>
      </c>
      <c r="H5264" s="32" t="s">
        <v>2810</v>
      </c>
      <c r="I5264" s="32" t="s">
        <v>4605</v>
      </c>
      <c r="J5264" s="35">
        <v>161.4</v>
      </c>
      <c r="K5264" s="35">
        <v>0</v>
      </c>
      <c r="L5264" s="35">
        <v>0</v>
      </c>
      <c r="M5264" s="35">
        <v>0</v>
      </c>
      <c r="N5264" s="32" t="s">
        <v>2197</v>
      </c>
      <c r="O5264" s="32" t="s">
        <v>18</v>
      </c>
      <c r="P5264" s="32">
        <v>30</v>
      </c>
      <c r="Q5264" s="32" t="s">
        <v>5414</v>
      </c>
    </row>
    <row r="5265" spans="1:17" hidden="1" x14ac:dyDescent="0.25">
      <c r="A5265" s="57">
        <v>42272.45005266204</v>
      </c>
      <c r="B5265" s="32" t="s">
        <v>4333</v>
      </c>
      <c r="C5265" s="32" t="s">
        <v>3479</v>
      </c>
      <c r="D5265" s="32" t="s">
        <v>3480</v>
      </c>
      <c r="E5265" s="32" t="s">
        <v>10018</v>
      </c>
      <c r="F5265" s="32" t="s">
        <v>10019</v>
      </c>
      <c r="G5265" s="32" t="s">
        <v>3222</v>
      </c>
      <c r="H5265" s="32" t="s">
        <v>3223</v>
      </c>
      <c r="I5265" s="32" t="s">
        <v>4605</v>
      </c>
      <c r="J5265" s="35">
        <v>89.7</v>
      </c>
      <c r="K5265" s="35">
        <v>0</v>
      </c>
      <c r="L5265" s="35">
        <v>0</v>
      </c>
      <c r="M5265" s="35">
        <v>0</v>
      </c>
      <c r="N5265" s="32" t="s">
        <v>2197</v>
      </c>
      <c r="O5265" s="32" t="s">
        <v>18</v>
      </c>
      <c r="P5265" s="32">
        <v>30</v>
      </c>
      <c r="Q5265" s="32" t="s">
        <v>5414</v>
      </c>
    </row>
    <row r="5266" spans="1:17" hidden="1" x14ac:dyDescent="0.25">
      <c r="A5266" s="57">
        <v>42272.45005266204</v>
      </c>
      <c r="B5266" s="32" t="s">
        <v>4333</v>
      </c>
      <c r="C5266" s="32" t="s">
        <v>3479</v>
      </c>
      <c r="D5266" s="32" t="s">
        <v>3480</v>
      </c>
      <c r="E5266" s="32" t="s">
        <v>10018</v>
      </c>
      <c r="F5266" s="32" t="s">
        <v>10019</v>
      </c>
      <c r="G5266" s="32" t="s">
        <v>2663</v>
      </c>
      <c r="H5266" s="32" t="s">
        <v>2664</v>
      </c>
      <c r="I5266" s="32" t="s">
        <v>4605</v>
      </c>
      <c r="J5266" s="35">
        <v>1034.4000000000001</v>
      </c>
      <c r="K5266" s="35">
        <v>0</v>
      </c>
      <c r="L5266" s="35">
        <v>0</v>
      </c>
      <c r="M5266" s="35">
        <v>0</v>
      </c>
      <c r="N5266" s="32" t="s">
        <v>2197</v>
      </c>
      <c r="O5266" s="32" t="s">
        <v>18</v>
      </c>
      <c r="P5266" s="32">
        <v>40</v>
      </c>
      <c r="Q5266" s="32" t="s">
        <v>5414</v>
      </c>
    </row>
    <row r="5267" spans="1:17" hidden="1" x14ac:dyDescent="0.25">
      <c r="A5267" s="57">
        <v>42272.45005266204</v>
      </c>
      <c r="B5267" s="32" t="s">
        <v>4333</v>
      </c>
      <c r="C5267" s="32" t="s">
        <v>3479</v>
      </c>
      <c r="D5267" s="32" t="s">
        <v>3480</v>
      </c>
      <c r="E5267" s="32" t="s">
        <v>10018</v>
      </c>
      <c r="F5267" s="32" t="s">
        <v>10019</v>
      </c>
      <c r="G5267" s="32" t="s">
        <v>2809</v>
      </c>
      <c r="H5267" s="32" t="s">
        <v>2810</v>
      </c>
      <c r="I5267" s="32" t="s">
        <v>4605</v>
      </c>
      <c r="J5267" s="35">
        <v>215.2</v>
      </c>
      <c r="K5267" s="35">
        <v>0</v>
      </c>
      <c r="L5267" s="35">
        <v>0</v>
      </c>
      <c r="M5267" s="35">
        <v>0</v>
      </c>
      <c r="N5267" s="32" t="s">
        <v>2197</v>
      </c>
      <c r="O5267" s="32" t="s">
        <v>18</v>
      </c>
      <c r="P5267" s="32">
        <v>40</v>
      </c>
      <c r="Q5267" s="32" t="s">
        <v>5414</v>
      </c>
    </row>
    <row r="5268" spans="1:17" hidden="1" x14ac:dyDescent="0.25">
      <c r="A5268" s="57">
        <v>42272.45005266204</v>
      </c>
      <c r="B5268" s="32" t="s">
        <v>4333</v>
      </c>
      <c r="C5268" s="32" t="s">
        <v>3479</v>
      </c>
      <c r="D5268" s="32" t="s">
        <v>3480</v>
      </c>
      <c r="E5268" s="32" t="s">
        <v>10018</v>
      </c>
      <c r="F5268" s="32" t="s">
        <v>10019</v>
      </c>
      <c r="G5268" s="32" t="s">
        <v>3222</v>
      </c>
      <c r="H5268" s="32" t="s">
        <v>3223</v>
      </c>
      <c r="I5268" s="32" t="s">
        <v>4605</v>
      </c>
      <c r="J5268" s="35">
        <v>119.6</v>
      </c>
      <c r="K5268" s="35">
        <v>0</v>
      </c>
      <c r="L5268" s="35">
        <v>0</v>
      </c>
      <c r="M5268" s="35">
        <v>0</v>
      </c>
      <c r="N5268" s="32" t="s">
        <v>2197</v>
      </c>
      <c r="O5268" s="32" t="s">
        <v>18</v>
      </c>
      <c r="P5268" s="32">
        <v>40</v>
      </c>
      <c r="Q5268" s="32" t="s">
        <v>5414</v>
      </c>
    </row>
    <row r="5269" spans="1:17" hidden="1" x14ac:dyDescent="0.25">
      <c r="A5269" s="57">
        <v>42272.45005266204</v>
      </c>
      <c r="B5269" s="32" t="s">
        <v>4333</v>
      </c>
      <c r="C5269" s="32" t="s">
        <v>3479</v>
      </c>
      <c r="D5269" s="32" t="s">
        <v>3480</v>
      </c>
      <c r="E5269" s="32" t="s">
        <v>10018</v>
      </c>
      <c r="F5269" s="32" t="s">
        <v>10019</v>
      </c>
      <c r="G5269" s="32" t="s">
        <v>5189</v>
      </c>
      <c r="H5269" s="32" t="s">
        <v>5190</v>
      </c>
      <c r="I5269" s="32" t="s">
        <v>4605</v>
      </c>
      <c r="J5269" s="35">
        <v>15609.6</v>
      </c>
      <c r="K5269" s="35">
        <v>0</v>
      </c>
      <c r="L5269" s="35">
        <v>0</v>
      </c>
      <c r="M5269" s="35">
        <v>0</v>
      </c>
      <c r="N5269" s="32" t="s">
        <v>2197</v>
      </c>
      <c r="O5269" s="32" t="s">
        <v>18</v>
      </c>
      <c r="P5269" s="32">
        <v>480</v>
      </c>
      <c r="Q5269" s="32" t="s">
        <v>5414</v>
      </c>
    </row>
    <row r="5270" spans="1:17" hidden="1" x14ac:dyDescent="0.25">
      <c r="A5270" s="57">
        <v>42272.45005266204</v>
      </c>
      <c r="B5270" s="32" t="s">
        <v>4333</v>
      </c>
      <c r="C5270" s="32" t="s">
        <v>3479</v>
      </c>
      <c r="D5270" s="32" t="s">
        <v>3480</v>
      </c>
      <c r="E5270" s="32" t="s">
        <v>10018</v>
      </c>
      <c r="F5270" s="32" t="s">
        <v>10019</v>
      </c>
      <c r="G5270" s="32" t="s">
        <v>5192</v>
      </c>
      <c r="H5270" s="32" t="s">
        <v>5193</v>
      </c>
      <c r="I5270" s="32" t="s">
        <v>4605</v>
      </c>
      <c r="J5270" s="35">
        <v>720</v>
      </c>
      <c r="K5270" s="35">
        <v>0</v>
      </c>
      <c r="L5270" s="35">
        <v>0</v>
      </c>
      <c r="M5270" s="35">
        <v>0</v>
      </c>
      <c r="N5270" s="32" t="s">
        <v>2197</v>
      </c>
      <c r="O5270" s="32" t="s">
        <v>18</v>
      </c>
      <c r="P5270" s="32">
        <v>480</v>
      </c>
      <c r="Q5270" s="32" t="s">
        <v>5414</v>
      </c>
    </row>
    <row r="5271" spans="1:17" hidden="1" x14ac:dyDescent="0.25">
      <c r="A5271" s="57">
        <v>42272.45005266204</v>
      </c>
      <c r="B5271" s="32" t="s">
        <v>4333</v>
      </c>
      <c r="C5271" s="32" t="s">
        <v>3479</v>
      </c>
      <c r="D5271" s="32" t="s">
        <v>3480</v>
      </c>
      <c r="E5271" s="32" t="s">
        <v>10018</v>
      </c>
      <c r="F5271" s="32" t="s">
        <v>10019</v>
      </c>
      <c r="G5271" s="32" t="s">
        <v>3483</v>
      </c>
      <c r="H5271" s="32" t="s">
        <v>3484</v>
      </c>
      <c r="I5271" s="32" t="s">
        <v>4605</v>
      </c>
      <c r="J5271" s="35">
        <v>2713.3</v>
      </c>
      <c r="K5271" s="35">
        <v>0</v>
      </c>
      <c r="L5271" s="35">
        <v>0</v>
      </c>
      <c r="M5271" s="35">
        <v>0</v>
      </c>
      <c r="N5271" s="32" t="s">
        <v>2197</v>
      </c>
      <c r="O5271" s="32" t="s">
        <v>18</v>
      </c>
      <c r="P5271" s="32">
        <v>430</v>
      </c>
      <c r="Q5271" s="32" t="s">
        <v>5414</v>
      </c>
    </row>
    <row r="5272" spans="1:17" hidden="1" x14ac:dyDescent="0.25">
      <c r="A5272" s="57">
        <v>42272.45005266204</v>
      </c>
      <c r="B5272" s="32" t="s">
        <v>4333</v>
      </c>
      <c r="C5272" s="32" t="s">
        <v>3479</v>
      </c>
      <c r="D5272" s="32" t="s">
        <v>3480</v>
      </c>
      <c r="E5272" s="32" t="s">
        <v>10018</v>
      </c>
      <c r="F5272" s="32" t="s">
        <v>10019</v>
      </c>
      <c r="G5272" s="32" t="s">
        <v>3917</v>
      </c>
      <c r="H5272" s="32" t="s">
        <v>3918</v>
      </c>
      <c r="I5272" s="32" t="s">
        <v>4605</v>
      </c>
      <c r="J5272" s="35">
        <v>563.5</v>
      </c>
      <c r="K5272" s="35">
        <v>0</v>
      </c>
      <c r="L5272" s="35">
        <v>0</v>
      </c>
      <c r="M5272" s="35">
        <v>0</v>
      </c>
      <c r="N5272" s="32" t="s">
        <v>2197</v>
      </c>
      <c r="O5272" s="32" t="s">
        <v>18</v>
      </c>
      <c r="P5272" s="32">
        <v>50</v>
      </c>
      <c r="Q5272" s="32" t="s">
        <v>5414</v>
      </c>
    </row>
    <row r="5273" spans="1:17" hidden="1" x14ac:dyDescent="0.25">
      <c r="A5273" s="57">
        <v>42272.452448379627</v>
      </c>
      <c r="B5273" s="32" t="s">
        <v>4333</v>
      </c>
      <c r="C5273" s="32" t="s">
        <v>3773</v>
      </c>
      <c r="D5273" s="32" t="s">
        <v>3774</v>
      </c>
      <c r="E5273" s="32" t="s">
        <v>10020</v>
      </c>
      <c r="F5273" s="32" t="s">
        <v>10021</v>
      </c>
      <c r="G5273" s="32" t="s">
        <v>5308</v>
      </c>
      <c r="H5273" s="32" t="s">
        <v>5309</v>
      </c>
      <c r="I5273" s="32" t="s">
        <v>4605</v>
      </c>
      <c r="J5273" s="35">
        <v>1218.5999999999999</v>
      </c>
      <c r="K5273" s="35">
        <v>0</v>
      </c>
      <c r="L5273" s="35">
        <v>0</v>
      </c>
      <c r="M5273" s="35">
        <v>0</v>
      </c>
      <c r="N5273" s="32" t="s">
        <v>2197</v>
      </c>
      <c r="O5273" s="32" t="s">
        <v>18</v>
      </c>
      <c r="P5273" s="32">
        <v>20</v>
      </c>
      <c r="Q5273" s="32" t="s">
        <v>7252</v>
      </c>
    </row>
    <row r="5274" spans="1:17" hidden="1" x14ac:dyDescent="0.25">
      <c r="A5274" s="57">
        <v>42272.454434293984</v>
      </c>
      <c r="B5274" s="32" t="s">
        <v>4333</v>
      </c>
      <c r="C5274" s="32" t="s">
        <v>2696</v>
      </c>
      <c r="D5274" s="32" t="s">
        <v>2697</v>
      </c>
      <c r="E5274" s="32" t="s">
        <v>10022</v>
      </c>
      <c r="F5274" s="32" t="s">
        <v>10023</v>
      </c>
      <c r="G5274" s="32" t="s">
        <v>2652</v>
      </c>
      <c r="H5274" s="32" t="s">
        <v>2653</v>
      </c>
      <c r="I5274" s="32" t="s">
        <v>4605</v>
      </c>
      <c r="J5274" s="35">
        <v>549.12</v>
      </c>
      <c r="K5274" s="35">
        <v>0</v>
      </c>
      <c r="L5274" s="35">
        <v>0</v>
      </c>
      <c r="M5274" s="35">
        <v>0</v>
      </c>
      <c r="N5274" s="32" t="s">
        <v>2197</v>
      </c>
      <c r="O5274" s="32" t="s">
        <v>18</v>
      </c>
      <c r="P5274" s="32">
        <v>22</v>
      </c>
      <c r="Q5274" s="32" t="s">
        <v>6776</v>
      </c>
    </row>
    <row r="5275" spans="1:17" hidden="1" x14ac:dyDescent="0.25">
      <c r="A5275" s="57">
        <v>42272.45683865741</v>
      </c>
      <c r="B5275" s="32" t="s">
        <v>21</v>
      </c>
      <c r="C5275" s="32" t="s">
        <v>3033</v>
      </c>
      <c r="D5275" s="32" t="s">
        <v>3034</v>
      </c>
      <c r="E5275" s="32" t="s">
        <v>10024</v>
      </c>
      <c r="F5275" s="32" t="s">
        <v>10025</v>
      </c>
      <c r="G5275" s="32" t="s">
        <v>2663</v>
      </c>
      <c r="H5275" s="32" t="s">
        <v>2664</v>
      </c>
      <c r="I5275" s="32" t="s">
        <v>4605</v>
      </c>
      <c r="J5275" s="35">
        <v>44.3</v>
      </c>
      <c r="K5275" s="35">
        <v>0</v>
      </c>
      <c r="L5275" s="35">
        <v>0</v>
      </c>
      <c r="M5275" s="35">
        <v>0</v>
      </c>
      <c r="N5275" s="32" t="s">
        <v>2197</v>
      </c>
      <c r="O5275" s="32" t="s">
        <v>18</v>
      </c>
      <c r="P5275" s="32">
        <v>2</v>
      </c>
      <c r="Q5275" s="32" t="s">
        <v>6515</v>
      </c>
    </row>
    <row r="5276" spans="1:17" hidden="1" x14ac:dyDescent="0.25">
      <c r="A5276" s="57">
        <v>42272.45683865741</v>
      </c>
      <c r="B5276" s="32" t="s">
        <v>21</v>
      </c>
      <c r="C5276" s="32" t="s">
        <v>3033</v>
      </c>
      <c r="D5276" s="32" t="s">
        <v>3034</v>
      </c>
      <c r="E5276" s="32" t="s">
        <v>10024</v>
      </c>
      <c r="F5276" s="32" t="s">
        <v>10025</v>
      </c>
      <c r="G5276" s="32" t="s">
        <v>3095</v>
      </c>
      <c r="H5276" s="32" t="s">
        <v>4978</v>
      </c>
      <c r="I5276" s="32" t="s">
        <v>4605</v>
      </c>
      <c r="J5276" s="35">
        <v>18.52</v>
      </c>
      <c r="K5276" s="35">
        <v>0</v>
      </c>
      <c r="L5276" s="35">
        <v>0</v>
      </c>
      <c r="M5276" s="35">
        <v>0</v>
      </c>
      <c r="N5276" s="32" t="s">
        <v>2197</v>
      </c>
      <c r="O5276" s="32" t="s">
        <v>18</v>
      </c>
      <c r="P5276" s="32">
        <v>2</v>
      </c>
      <c r="Q5276" s="32" t="s">
        <v>6515</v>
      </c>
    </row>
    <row r="5277" spans="1:17" hidden="1" x14ac:dyDescent="0.25">
      <c r="A5277" s="57">
        <v>42272.459690312498</v>
      </c>
      <c r="B5277" s="32" t="s">
        <v>21</v>
      </c>
      <c r="C5277" s="32" t="s">
        <v>3679</v>
      </c>
      <c r="D5277" s="32" t="s">
        <v>3680</v>
      </c>
      <c r="E5277" s="32" t="s">
        <v>10026</v>
      </c>
      <c r="F5277" s="32" t="s">
        <v>10027</v>
      </c>
      <c r="G5277" s="32" t="s">
        <v>2646</v>
      </c>
      <c r="H5277" s="32" t="s">
        <v>2647</v>
      </c>
      <c r="I5277" s="32" t="s">
        <v>4605</v>
      </c>
      <c r="J5277" s="35">
        <v>101</v>
      </c>
      <c r="K5277" s="35">
        <v>0</v>
      </c>
      <c r="L5277" s="35">
        <v>0</v>
      </c>
      <c r="M5277" s="35">
        <v>0</v>
      </c>
      <c r="N5277" s="32" t="s">
        <v>2197</v>
      </c>
      <c r="O5277" s="32" t="s">
        <v>18</v>
      </c>
      <c r="P5277" s="32">
        <v>5</v>
      </c>
      <c r="Q5277" s="32" t="s">
        <v>7271</v>
      </c>
    </row>
    <row r="5278" spans="1:17" hidden="1" x14ac:dyDescent="0.25">
      <c r="A5278" s="57">
        <v>42272.459690312498</v>
      </c>
      <c r="B5278" s="32" t="s">
        <v>21</v>
      </c>
      <c r="C5278" s="32" t="s">
        <v>3679</v>
      </c>
      <c r="D5278" s="32" t="s">
        <v>3680</v>
      </c>
      <c r="E5278" s="32" t="s">
        <v>10026</v>
      </c>
      <c r="F5278" s="32" t="s">
        <v>10027</v>
      </c>
      <c r="G5278" s="32" t="s">
        <v>2809</v>
      </c>
      <c r="H5278" s="32" t="s">
        <v>2810</v>
      </c>
      <c r="I5278" s="32" t="s">
        <v>4605</v>
      </c>
      <c r="J5278" s="35">
        <v>17.559999999999999</v>
      </c>
      <c r="K5278" s="35">
        <v>0</v>
      </c>
      <c r="L5278" s="35">
        <v>0</v>
      </c>
      <c r="M5278" s="35">
        <v>0</v>
      </c>
      <c r="N5278" s="32" t="s">
        <v>2197</v>
      </c>
      <c r="O5278" s="32" t="s">
        <v>18</v>
      </c>
      <c r="P5278" s="32">
        <v>4</v>
      </c>
      <c r="Q5278" s="32" t="s">
        <v>7271</v>
      </c>
    </row>
    <row r="5279" spans="1:17" hidden="1" x14ac:dyDescent="0.25">
      <c r="A5279" s="57">
        <v>42272.461626469907</v>
      </c>
      <c r="B5279" s="32" t="s">
        <v>21</v>
      </c>
      <c r="C5279" s="32" t="s">
        <v>3679</v>
      </c>
      <c r="D5279" s="32" t="s">
        <v>3680</v>
      </c>
      <c r="E5279" s="32" t="s">
        <v>10028</v>
      </c>
      <c r="F5279" s="32" t="s">
        <v>10029</v>
      </c>
      <c r="G5279" s="32" t="s">
        <v>2774</v>
      </c>
      <c r="H5279" s="32" t="s">
        <v>2775</v>
      </c>
      <c r="I5279" s="32" t="s">
        <v>4605</v>
      </c>
      <c r="J5279" s="35">
        <v>49.61</v>
      </c>
      <c r="K5279" s="35">
        <v>0</v>
      </c>
      <c r="L5279" s="35">
        <v>0</v>
      </c>
      <c r="M5279" s="35">
        <v>0</v>
      </c>
      <c r="N5279" s="32" t="s">
        <v>2197</v>
      </c>
      <c r="O5279" s="32" t="s">
        <v>18</v>
      </c>
      <c r="P5279" s="32">
        <v>11</v>
      </c>
      <c r="Q5279" s="32" t="s">
        <v>7271</v>
      </c>
    </row>
    <row r="5280" spans="1:17" hidden="1" x14ac:dyDescent="0.25">
      <c r="A5280" s="57">
        <v>42272.461626469907</v>
      </c>
      <c r="B5280" s="32" t="s">
        <v>21</v>
      </c>
      <c r="C5280" s="32" t="s">
        <v>3679</v>
      </c>
      <c r="D5280" s="32" t="s">
        <v>3680</v>
      </c>
      <c r="E5280" s="32" t="s">
        <v>10028</v>
      </c>
      <c r="F5280" s="32" t="s">
        <v>10029</v>
      </c>
      <c r="G5280" s="32" t="s">
        <v>5211</v>
      </c>
      <c r="H5280" s="32" t="s">
        <v>5212</v>
      </c>
      <c r="I5280" s="32" t="s">
        <v>4605</v>
      </c>
      <c r="J5280" s="35">
        <v>396.99</v>
      </c>
      <c r="K5280" s="35">
        <v>0</v>
      </c>
      <c r="L5280" s="35">
        <v>0</v>
      </c>
      <c r="M5280" s="35">
        <v>0</v>
      </c>
      <c r="N5280" s="32" t="s">
        <v>2197</v>
      </c>
      <c r="O5280" s="32" t="s">
        <v>18</v>
      </c>
      <c r="P5280" s="32">
        <v>11</v>
      </c>
      <c r="Q5280" s="32" t="s">
        <v>7271</v>
      </c>
    </row>
    <row r="5281" spans="1:17" hidden="1" x14ac:dyDescent="0.25">
      <c r="A5281" s="57">
        <v>42272.461626469907</v>
      </c>
      <c r="B5281" s="32" t="s">
        <v>21</v>
      </c>
      <c r="C5281" s="32" t="s">
        <v>3679</v>
      </c>
      <c r="D5281" s="32" t="s">
        <v>3680</v>
      </c>
      <c r="E5281" s="32" t="s">
        <v>10028</v>
      </c>
      <c r="F5281" s="32" t="s">
        <v>10029</v>
      </c>
      <c r="G5281" s="32" t="s">
        <v>3230</v>
      </c>
      <c r="H5281" s="32" t="s">
        <v>3231</v>
      </c>
      <c r="I5281" s="32" t="s">
        <v>4605</v>
      </c>
      <c r="J5281" s="35">
        <v>13.5</v>
      </c>
      <c r="K5281" s="35">
        <v>0</v>
      </c>
      <c r="L5281" s="35">
        <v>0</v>
      </c>
      <c r="M5281" s="35">
        <v>0</v>
      </c>
      <c r="N5281" s="32" t="s">
        <v>2197</v>
      </c>
      <c r="O5281" s="32" t="s">
        <v>18</v>
      </c>
      <c r="P5281" s="32">
        <v>9</v>
      </c>
      <c r="Q5281" s="32" t="s">
        <v>7271</v>
      </c>
    </row>
    <row r="5282" spans="1:17" x14ac:dyDescent="0.25">
      <c r="A5282" s="57">
        <v>42272.462548263888</v>
      </c>
      <c r="B5282" s="32" t="s">
        <v>21</v>
      </c>
      <c r="C5282" s="32" t="s">
        <v>283</v>
      </c>
      <c r="D5282" s="32" t="s">
        <v>282</v>
      </c>
      <c r="E5282" s="32" t="s">
        <v>10030</v>
      </c>
      <c r="F5282" s="32" t="s">
        <v>10031</v>
      </c>
      <c r="G5282" s="32" t="s">
        <v>15</v>
      </c>
      <c r="H5282" s="32" t="s">
        <v>16</v>
      </c>
      <c r="I5282" s="32" t="s">
        <v>261</v>
      </c>
      <c r="J5282" s="35">
        <v>4300</v>
      </c>
      <c r="K5282" s="35">
        <v>0</v>
      </c>
      <c r="L5282" s="35">
        <v>0</v>
      </c>
      <c r="M5282" s="35">
        <v>0</v>
      </c>
      <c r="N5282" s="32" t="s">
        <v>19</v>
      </c>
      <c r="O5282" s="32" t="s">
        <v>18</v>
      </c>
      <c r="P5282" s="32">
        <v>1</v>
      </c>
      <c r="Q5282" s="32"/>
    </row>
    <row r="5283" spans="1:17" x14ac:dyDescent="0.25">
      <c r="A5283" s="57">
        <v>42272.462548263888</v>
      </c>
      <c r="B5283" s="32" t="s">
        <v>21</v>
      </c>
      <c r="C5283" s="32" t="s">
        <v>283</v>
      </c>
      <c r="D5283" s="32" t="s">
        <v>282</v>
      </c>
      <c r="E5283" s="32" t="s">
        <v>10032</v>
      </c>
      <c r="F5283" s="32" t="s">
        <v>10031</v>
      </c>
      <c r="G5283" s="32" t="s">
        <v>15</v>
      </c>
      <c r="H5283" s="32" t="s">
        <v>16</v>
      </c>
      <c r="I5283" s="32" t="s">
        <v>281</v>
      </c>
      <c r="J5283" s="35">
        <v>4300</v>
      </c>
      <c r="K5283" s="35">
        <v>0</v>
      </c>
      <c r="L5283" s="35">
        <v>0</v>
      </c>
      <c r="M5283" s="35">
        <v>0</v>
      </c>
      <c r="N5283" s="32" t="s">
        <v>19</v>
      </c>
      <c r="O5283" s="32" t="s">
        <v>18</v>
      </c>
      <c r="P5283" s="32">
        <v>1</v>
      </c>
      <c r="Q5283" s="32"/>
    </row>
    <row r="5284" spans="1:17" x14ac:dyDescent="0.25">
      <c r="A5284" s="57">
        <v>42272.462548263888</v>
      </c>
      <c r="B5284" s="32" t="s">
        <v>21</v>
      </c>
      <c r="C5284" s="32" t="s">
        <v>283</v>
      </c>
      <c r="D5284" s="32" t="s">
        <v>282</v>
      </c>
      <c r="E5284" s="32" t="s">
        <v>10033</v>
      </c>
      <c r="F5284" s="32" t="s">
        <v>10031</v>
      </c>
      <c r="G5284" s="32" t="s">
        <v>15</v>
      </c>
      <c r="H5284" s="32" t="s">
        <v>16</v>
      </c>
      <c r="I5284" s="32" t="s">
        <v>281</v>
      </c>
      <c r="J5284" s="35">
        <v>4300</v>
      </c>
      <c r="K5284" s="35">
        <v>0</v>
      </c>
      <c r="L5284" s="35">
        <v>0</v>
      </c>
      <c r="M5284" s="35">
        <v>0</v>
      </c>
      <c r="N5284" s="32" t="s">
        <v>19</v>
      </c>
      <c r="O5284" s="32" t="s">
        <v>18</v>
      </c>
      <c r="P5284" s="32">
        <v>1</v>
      </c>
      <c r="Q5284" s="32"/>
    </row>
    <row r="5285" spans="1:17" x14ac:dyDescent="0.25">
      <c r="A5285" s="57">
        <v>42272.462548263888</v>
      </c>
      <c r="B5285" s="32" t="s">
        <v>21</v>
      </c>
      <c r="C5285" s="32" t="s">
        <v>283</v>
      </c>
      <c r="D5285" s="32" t="s">
        <v>282</v>
      </c>
      <c r="E5285" s="32" t="s">
        <v>10034</v>
      </c>
      <c r="F5285" s="32" t="s">
        <v>10031</v>
      </c>
      <c r="G5285" s="32" t="s">
        <v>15</v>
      </c>
      <c r="H5285" s="32" t="s">
        <v>16</v>
      </c>
      <c r="I5285" s="32" t="s">
        <v>261</v>
      </c>
      <c r="J5285" s="35">
        <v>4300</v>
      </c>
      <c r="K5285" s="35">
        <v>0</v>
      </c>
      <c r="L5285" s="35">
        <v>0</v>
      </c>
      <c r="M5285" s="35">
        <v>0</v>
      </c>
      <c r="N5285" s="32" t="s">
        <v>19</v>
      </c>
      <c r="O5285" s="32" t="s">
        <v>18</v>
      </c>
      <c r="P5285" s="32">
        <v>1</v>
      </c>
      <c r="Q5285" s="32"/>
    </row>
    <row r="5286" spans="1:17" x14ac:dyDescent="0.25">
      <c r="A5286" s="57">
        <v>42272.462548263888</v>
      </c>
      <c r="B5286" s="32" t="s">
        <v>21</v>
      </c>
      <c r="C5286" s="32" t="s">
        <v>283</v>
      </c>
      <c r="D5286" s="32" t="s">
        <v>282</v>
      </c>
      <c r="E5286" s="32" t="s">
        <v>10035</v>
      </c>
      <c r="F5286" s="32" t="s">
        <v>10031</v>
      </c>
      <c r="G5286" s="32" t="s">
        <v>15</v>
      </c>
      <c r="H5286" s="32" t="s">
        <v>16</v>
      </c>
      <c r="I5286" s="32" t="s">
        <v>261</v>
      </c>
      <c r="J5286" s="35">
        <v>4300</v>
      </c>
      <c r="K5286" s="35">
        <v>0</v>
      </c>
      <c r="L5286" s="35">
        <v>0</v>
      </c>
      <c r="M5286" s="35">
        <v>0</v>
      </c>
      <c r="N5286" s="32" t="s">
        <v>19</v>
      </c>
      <c r="O5286" s="32" t="s">
        <v>18</v>
      </c>
      <c r="P5286" s="32">
        <v>1</v>
      </c>
      <c r="Q5286" s="32"/>
    </row>
    <row r="5287" spans="1:17" x14ac:dyDescent="0.25">
      <c r="A5287" s="57">
        <v>42272.462548263888</v>
      </c>
      <c r="B5287" s="32" t="s">
        <v>21</v>
      </c>
      <c r="C5287" s="32" t="s">
        <v>283</v>
      </c>
      <c r="D5287" s="32" t="s">
        <v>282</v>
      </c>
      <c r="E5287" s="32" t="s">
        <v>10036</v>
      </c>
      <c r="F5287" s="32" t="s">
        <v>10031</v>
      </c>
      <c r="G5287" s="32" t="s">
        <v>15</v>
      </c>
      <c r="H5287" s="32" t="s">
        <v>16</v>
      </c>
      <c r="I5287" s="32" t="s">
        <v>261</v>
      </c>
      <c r="J5287" s="35">
        <v>4300</v>
      </c>
      <c r="K5287" s="35">
        <v>0</v>
      </c>
      <c r="L5287" s="35">
        <v>0</v>
      </c>
      <c r="M5287" s="35">
        <v>0</v>
      </c>
      <c r="N5287" s="32" t="s">
        <v>19</v>
      </c>
      <c r="O5287" s="32" t="s">
        <v>18</v>
      </c>
      <c r="P5287" s="32">
        <v>1</v>
      </c>
      <c r="Q5287" s="32"/>
    </row>
    <row r="5288" spans="1:17" x14ac:dyDescent="0.25">
      <c r="A5288" s="57">
        <v>42272.462548263888</v>
      </c>
      <c r="B5288" s="32" t="s">
        <v>21</v>
      </c>
      <c r="C5288" s="32" t="s">
        <v>283</v>
      </c>
      <c r="D5288" s="32" t="s">
        <v>282</v>
      </c>
      <c r="E5288" s="32" t="s">
        <v>10037</v>
      </c>
      <c r="F5288" s="32" t="s">
        <v>10031</v>
      </c>
      <c r="G5288" s="32" t="s">
        <v>15</v>
      </c>
      <c r="H5288" s="32" t="s">
        <v>16</v>
      </c>
      <c r="I5288" s="32" t="s">
        <v>261</v>
      </c>
      <c r="J5288" s="35">
        <v>4300</v>
      </c>
      <c r="K5288" s="35">
        <v>0</v>
      </c>
      <c r="L5288" s="35">
        <v>0</v>
      </c>
      <c r="M5288" s="35">
        <v>0</v>
      </c>
      <c r="N5288" s="32" t="s">
        <v>19</v>
      </c>
      <c r="O5288" s="32" t="s">
        <v>18</v>
      </c>
      <c r="P5288" s="32">
        <v>1</v>
      </c>
      <c r="Q5288" s="32"/>
    </row>
    <row r="5289" spans="1:17" x14ac:dyDescent="0.25">
      <c r="A5289" s="57">
        <v>42272.462548263888</v>
      </c>
      <c r="B5289" s="32" t="s">
        <v>21</v>
      </c>
      <c r="C5289" s="32" t="s">
        <v>283</v>
      </c>
      <c r="D5289" s="32" t="s">
        <v>282</v>
      </c>
      <c r="E5289" s="32" t="s">
        <v>10038</v>
      </c>
      <c r="F5289" s="32" t="s">
        <v>10031</v>
      </c>
      <c r="G5289" s="32" t="s">
        <v>15</v>
      </c>
      <c r="H5289" s="32" t="s">
        <v>16</v>
      </c>
      <c r="I5289" s="32" t="s">
        <v>261</v>
      </c>
      <c r="J5289" s="35">
        <v>4300</v>
      </c>
      <c r="K5289" s="35">
        <v>0</v>
      </c>
      <c r="L5289" s="35">
        <v>0</v>
      </c>
      <c r="M5289" s="35">
        <v>0</v>
      </c>
      <c r="N5289" s="32" t="s">
        <v>19</v>
      </c>
      <c r="O5289" s="32" t="s">
        <v>18</v>
      </c>
      <c r="P5289" s="32">
        <v>1</v>
      </c>
      <c r="Q5289" s="32"/>
    </row>
    <row r="5290" spans="1:17" hidden="1" x14ac:dyDescent="0.25">
      <c r="A5290" s="57">
        <v>42272.464415196759</v>
      </c>
      <c r="B5290" s="32" t="s">
        <v>4333</v>
      </c>
      <c r="C5290" s="32" t="s">
        <v>2696</v>
      </c>
      <c r="D5290" s="32" t="s">
        <v>2697</v>
      </c>
      <c r="E5290" s="32" t="s">
        <v>10039</v>
      </c>
      <c r="F5290" s="32" t="s">
        <v>10040</v>
      </c>
      <c r="G5290" s="32" t="s">
        <v>5211</v>
      </c>
      <c r="H5290" s="32" t="s">
        <v>5212</v>
      </c>
      <c r="I5290" s="32" t="s">
        <v>4605</v>
      </c>
      <c r="J5290" s="35">
        <v>2345.85</v>
      </c>
      <c r="K5290" s="35">
        <v>0</v>
      </c>
      <c r="L5290" s="35">
        <v>0</v>
      </c>
      <c r="M5290" s="35">
        <v>0</v>
      </c>
      <c r="N5290" s="32" t="s">
        <v>2197</v>
      </c>
      <c r="O5290" s="32" t="s">
        <v>18</v>
      </c>
      <c r="P5290" s="32">
        <v>65</v>
      </c>
      <c r="Q5290" s="32" t="s">
        <v>6370</v>
      </c>
    </row>
    <row r="5291" spans="1:17" hidden="1" x14ac:dyDescent="0.25">
      <c r="A5291" s="57">
        <v>42272.464415196759</v>
      </c>
      <c r="B5291" s="32" t="s">
        <v>4333</v>
      </c>
      <c r="C5291" s="32" t="s">
        <v>2696</v>
      </c>
      <c r="D5291" s="32" t="s">
        <v>2697</v>
      </c>
      <c r="E5291" s="32" t="s">
        <v>10039</v>
      </c>
      <c r="F5291" s="32" t="s">
        <v>10040</v>
      </c>
      <c r="G5291" s="32" t="s">
        <v>5318</v>
      </c>
      <c r="H5291" s="32" t="s">
        <v>5319</v>
      </c>
      <c r="I5291" s="32" t="s">
        <v>4605</v>
      </c>
      <c r="J5291" s="35">
        <v>97.5</v>
      </c>
      <c r="K5291" s="35">
        <v>0</v>
      </c>
      <c r="L5291" s="35">
        <v>0</v>
      </c>
      <c r="M5291" s="35">
        <v>0</v>
      </c>
      <c r="N5291" s="32" t="s">
        <v>2197</v>
      </c>
      <c r="O5291" s="32" t="s">
        <v>18</v>
      </c>
      <c r="P5291" s="32">
        <v>65</v>
      </c>
      <c r="Q5291" s="32" t="s">
        <v>6370</v>
      </c>
    </row>
    <row r="5292" spans="1:17" hidden="1" x14ac:dyDescent="0.25">
      <c r="A5292" s="57">
        <v>42272.464415196759</v>
      </c>
      <c r="B5292" s="32" t="s">
        <v>4333</v>
      </c>
      <c r="C5292" s="32" t="s">
        <v>2696</v>
      </c>
      <c r="D5292" s="32" t="s">
        <v>2697</v>
      </c>
      <c r="E5292" s="32" t="s">
        <v>10039</v>
      </c>
      <c r="F5292" s="32" t="s">
        <v>10040</v>
      </c>
      <c r="G5292" s="32" t="s">
        <v>9180</v>
      </c>
      <c r="H5292" s="32" t="s">
        <v>9181</v>
      </c>
      <c r="I5292" s="32" t="s">
        <v>4605</v>
      </c>
      <c r="J5292" s="35">
        <v>254.15</v>
      </c>
      <c r="K5292" s="35">
        <v>0</v>
      </c>
      <c r="L5292" s="35">
        <v>0</v>
      </c>
      <c r="M5292" s="35">
        <v>0</v>
      </c>
      <c r="N5292" s="32" t="s">
        <v>2197</v>
      </c>
      <c r="O5292" s="32" t="s">
        <v>18</v>
      </c>
      <c r="P5292" s="32">
        <v>65</v>
      </c>
      <c r="Q5292" s="32" t="s">
        <v>6370</v>
      </c>
    </row>
    <row r="5293" spans="1:17" x14ac:dyDescent="0.25">
      <c r="A5293" s="57">
        <v>42272.465890543979</v>
      </c>
      <c r="B5293" s="32" t="s">
        <v>44</v>
      </c>
      <c r="C5293" s="32" t="s">
        <v>10041</v>
      </c>
      <c r="D5293" s="32" t="s">
        <v>10042</v>
      </c>
      <c r="E5293" s="32" t="s">
        <v>10043</v>
      </c>
      <c r="F5293" s="32" t="s">
        <v>10044</v>
      </c>
      <c r="G5293" s="32" t="s">
        <v>15</v>
      </c>
      <c r="H5293" s="32" t="s">
        <v>16</v>
      </c>
      <c r="I5293" s="32" t="s">
        <v>265</v>
      </c>
      <c r="J5293" s="35">
        <v>1470.37</v>
      </c>
      <c r="K5293" s="35">
        <v>0</v>
      </c>
      <c r="L5293" s="35">
        <v>0</v>
      </c>
      <c r="M5293" s="35">
        <v>0</v>
      </c>
      <c r="N5293" s="32" t="s">
        <v>17</v>
      </c>
      <c r="O5293" s="32" t="s">
        <v>20</v>
      </c>
      <c r="P5293" s="32">
        <v>1</v>
      </c>
      <c r="Q5293" s="32" t="s">
        <v>10045</v>
      </c>
    </row>
    <row r="5294" spans="1:17" hidden="1" x14ac:dyDescent="0.25">
      <c r="A5294" s="57">
        <v>42272.466498379632</v>
      </c>
      <c r="B5294" s="32" t="s">
        <v>4333</v>
      </c>
      <c r="C5294" s="32" t="s">
        <v>2696</v>
      </c>
      <c r="D5294" s="32" t="s">
        <v>2697</v>
      </c>
      <c r="E5294" s="32" t="s">
        <v>10046</v>
      </c>
      <c r="F5294" s="32" t="s">
        <v>10047</v>
      </c>
      <c r="G5294" s="32" t="s">
        <v>2652</v>
      </c>
      <c r="H5294" s="32" t="s">
        <v>2653</v>
      </c>
      <c r="I5294" s="32" t="s">
        <v>4605</v>
      </c>
      <c r="J5294" s="35">
        <v>74.88</v>
      </c>
      <c r="K5294" s="35">
        <v>0</v>
      </c>
      <c r="L5294" s="35">
        <v>0</v>
      </c>
      <c r="M5294" s="35">
        <v>0</v>
      </c>
      <c r="N5294" s="32" t="s">
        <v>2197</v>
      </c>
      <c r="O5294" s="32" t="s">
        <v>18</v>
      </c>
      <c r="P5294" s="32">
        <v>3</v>
      </c>
      <c r="Q5294" s="32" t="s">
        <v>6548</v>
      </c>
    </row>
    <row r="5295" spans="1:17" x14ac:dyDescent="0.25">
      <c r="A5295" s="57">
        <v>42272.466528969904</v>
      </c>
      <c r="B5295" s="32" t="s">
        <v>44</v>
      </c>
      <c r="C5295" s="32" t="s">
        <v>10041</v>
      </c>
      <c r="D5295" s="32" t="s">
        <v>10042</v>
      </c>
      <c r="E5295" s="32" t="s">
        <v>10048</v>
      </c>
      <c r="F5295" s="32" t="s">
        <v>10049</v>
      </c>
      <c r="G5295" s="32" t="s">
        <v>15</v>
      </c>
      <c r="H5295" s="32" t="s">
        <v>16</v>
      </c>
      <c r="I5295" s="32" t="s">
        <v>265</v>
      </c>
      <c r="J5295" s="35">
        <v>1470.37</v>
      </c>
      <c r="K5295" s="35">
        <v>0</v>
      </c>
      <c r="L5295" s="35">
        <v>0</v>
      </c>
      <c r="M5295" s="35">
        <v>0</v>
      </c>
      <c r="N5295" s="32" t="s">
        <v>17</v>
      </c>
      <c r="O5295" s="32" t="s">
        <v>20</v>
      </c>
      <c r="P5295" s="32">
        <v>1</v>
      </c>
      <c r="Q5295" s="32" t="s">
        <v>10045</v>
      </c>
    </row>
    <row r="5296" spans="1:17" x14ac:dyDescent="0.25">
      <c r="A5296" s="57">
        <v>42272.46794047454</v>
      </c>
      <c r="B5296" s="32" t="s">
        <v>284</v>
      </c>
      <c r="C5296" s="32" t="s">
        <v>453</v>
      </c>
      <c r="D5296" s="32" t="s">
        <v>452</v>
      </c>
      <c r="E5296" s="32" t="s">
        <v>10050</v>
      </c>
      <c r="F5296" s="32" t="s">
        <v>10051</v>
      </c>
      <c r="G5296" s="32" t="s">
        <v>15</v>
      </c>
      <c r="H5296" s="32" t="s">
        <v>16</v>
      </c>
      <c r="I5296" s="32" t="s">
        <v>281</v>
      </c>
      <c r="J5296" s="35">
        <v>14262.7</v>
      </c>
      <c r="K5296" s="35">
        <v>0</v>
      </c>
      <c r="L5296" s="35">
        <v>0</v>
      </c>
      <c r="M5296" s="35">
        <v>0</v>
      </c>
      <c r="N5296" s="32" t="s">
        <v>17</v>
      </c>
      <c r="O5296" s="32" t="s">
        <v>18</v>
      </c>
      <c r="P5296" s="32">
        <v>1</v>
      </c>
      <c r="Q5296" s="32"/>
    </row>
    <row r="5297" spans="1:17" hidden="1" x14ac:dyDescent="0.25">
      <c r="A5297" s="57">
        <v>42272.46839008102</v>
      </c>
      <c r="B5297" s="32" t="s">
        <v>70</v>
      </c>
      <c r="C5297" s="32" t="s">
        <v>2696</v>
      </c>
      <c r="D5297" s="32" t="s">
        <v>2697</v>
      </c>
      <c r="E5297" s="32" t="s">
        <v>10052</v>
      </c>
      <c r="F5297" s="32" t="s">
        <v>10053</v>
      </c>
      <c r="G5297" s="32" t="s">
        <v>2652</v>
      </c>
      <c r="H5297" s="32" t="s">
        <v>2653</v>
      </c>
      <c r="I5297" s="32" t="s">
        <v>4605</v>
      </c>
      <c r="J5297" s="35">
        <v>49.92</v>
      </c>
      <c r="K5297" s="35">
        <v>0</v>
      </c>
      <c r="L5297" s="35">
        <v>0</v>
      </c>
      <c r="M5297" s="35">
        <v>0</v>
      </c>
      <c r="N5297" s="32" t="s">
        <v>2197</v>
      </c>
      <c r="O5297" s="32" t="s">
        <v>18</v>
      </c>
      <c r="P5297" s="32">
        <v>2</v>
      </c>
      <c r="Q5297" s="32" t="s">
        <v>6544</v>
      </c>
    </row>
    <row r="5298" spans="1:17" hidden="1" x14ac:dyDescent="0.25">
      <c r="A5298" s="57">
        <v>42272.469598692129</v>
      </c>
      <c r="B5298" s="32" t="s">
        <v>4333</v>
      </c>
      <c r="C5298" s="32" t="s">
        <v>2696</v>
      </c>
      <c r="D5298" s="32" t="s">
        <v>2697</v>
      </c>
      <c r="E5298" s="32" t="s">
        <v>10054</v>
      </c>
      <c r="F5298" s="32" t="s">
        <v>10055</v>
      </c>
      <c r="G5298" s="32" t="s">
        <v>2652</v>
      </c>
      <c r="H5298" s="32" t="s">
        <v>2653</v>
      </c>
      <c r="I5298" s="32" t="s">
        <v>4605</v>
      </c>
      <c r="J5298" s="35">
        <v>99.84</v>
      </c>
      <c r="K5298" s="35">
        <v>0</v>
      </c>
      <c r="L5298" s="35">
        <v>0</v>
      </c>
      <c r="M5298" s="35">
        <v>0</v>
      </c>
      <c r="N5298" s="32" t="s">
        <v>2197</v>
      </c>
      <c r="O5298" s="32" t="s">
        <v>18</v>
      </c>
      <c r="P5298" s="32">
        <v>4</v>
      </c>
      <c r="Q5298" s="32" t="s">
        <v>6542</v>
      </c>
    </row>
    <row r="5299" spans="1:17" hidden="1" x14ac:dyDescent="0.25">
      <c r="A5299" s="57">
        <v>42272.470640590276</v>
      </c>
      <c r="B5299" s="32" t="s">
        <v>4333</v>
      </c>
      <c r="C5299" s="32" t="s">
        <v>2696</v>
      </c>
      <c r="D5299" s="32" t="s">
        <v>2697</v>
      </c>
      <c r="E5299" s="32" t="s">
        <v>10056</v>
      </c>
      <c r="F5299" s="32" t="s">
        <v>10057</v>
      </c>
      <c r="G5299" s="32" t="s">
        <v>2652</v>
      </c>
      <c r="H5299" s="32" t="s">
        <v>2653</v>
      </c>
      <c r="I5299" s="32" t="s">
        <v>4605</v>
      </c>
      <c r="J5299" s="35">
        <v>274.56</v>
      </c>
      <c r="K5299" s="35">
        <v>0</v>
      </c>
      <c r="L5299" s="35">
        <v>0</v>
      </c>
      <c r="M5299" s="35">
        <v>0</v>
      </c>
      <c r="N5299" s="32" t="s">
        <v>2197</v>
      </c>
      <c r="O5299" s="32" t="s">
        <v>18</v>
      </c>
      <c r="P5299" s="32">
        <v>11</v>
      </c>
      <c r="Q5299" s="32" t="s">
        <v>6558</v>
      </c>
    </row>
    <row r="5300" spans="1:17" hidden="1" x14ac:dyDescent="0.25">
      <c r="A5300" s="57">
        <v>42272.475500347224</v>
      </c>
      <c r="B5300" s="32" t="s">
        <v>21</v>
      </c>
      <c r="C5300" s="32" t="s">
        <v>3249</v>
      </c>
      <c r="D5300" s="32" t="s">
        <v>3250</v>
      </c>
      <c r="E5300" s="32" t="s">
        <v>10058</v>
      </c>
      <c r="F5300" s="32" t="s">
        <v>10059</v>
      </c>
      <c r="G5300" s="32" t="s">
        <v>2646</v>
      </c>
      <c r="H5300" s="32" t="s">
        <v>2647</v>
      </c>
      <c r="I5300" s="32" t="s">
        <v>4605</v>
      </c>
      <c r="J5300" s="35">
        <v>565.6</v>
      </c>
      <c r="K5300" s="35">
        <v>0</v>
      </c>
      <c r="L5300" s="35">
        <v>0</v>
      </c>
      <c r="M5300" s="35">
        <v>0</v>
      </c>
      <c r="N5300" s="32" t="s">
        <v>2197</v>
      </c>
      <c r="O5300" s="32" t="s">
        <v>18</v>
      </c>
      <c r="P5300" s="32">
        <v>28</v>
      </c>
      <c r="Q5300" s="32" t="s">
        <v>6383</v>
      </c>
    </row>
    <row r="5301" spans="1:17" hidden="1" x14ac:dyDescent="0.25">
      <c r="A5301" s="57">
        <v>42272.47757052083</v>
      </c>
      <c r="B5301" s="32" t="s">
        <v>290</v>
      </c>
      <c r="C5301" s="32" t="s">
        <v>4086</v>
      </c>
      <c r="D5301" s="32" t="s">
        <v>4087</v>
      </c>
      <c r="E5301" s="32" t="s">
        <v>10060</v>
      </c>
      <c r="F5301" s="32" t="s">
        <v>10061</v>
      </c>
      <c r="G5301" s="32" t="s">
        <v>5211</v>
      </c>
      <c r="H5301" s="32" t="s">
        <v>5212</v>
      </c>
      <c r="I5301" s="32" t="s">
        <v>4605</v>
      </c>
      <c r="J5301" s="35">
        <v>36.090000000000003</v>
      </c>
      <c r="K5301" s="35">
        <v>0</v>
      </c>
      <c r="L5301" s="35">
        <v>0</v>
      </c>
      <c r="M5301" s="35">
        <v>0</v>
      </c>
      <c r="N5301" s="32" t="s">
        <v>2197</v>
      </c>
      <c r="O5301" s="32" t="s">
        <v>18</v>
      </c>
      <c r="P5301" s="32">
        <v>1</v>
      </c>
      <c r="Q5301" s="32" t="s">
        <v>6380</v>
      </c>
    </row>
    <row r="5302" spans="1:17" hidden="1" x14ac:dyDescent="0.25">
      <c r="A5302" s="57">
        <v>42272.47757052083</v>
      </c>
      <c r="B5302" s="32" t="s">
        <v>290</v>
      </c>
      <c r="C5302" s="32" t="s">
        <v>4086</v>
      </c>
      <c r="D5302" s="32" t="s">
        <v>4087</v>
      </c>
      <c r="E5302" s="32" t="s">
        <v>10060</v>
      </c>
      <c r="F5302" s="32" t="s">
        <v>10061</v>
      </c>
      <c r="G5302" s="32" t="s">
        <v>5318</v>
      </c>
      <c r="H5302" s="32" t="s">
        <v>5319</v>
      </c>
      <c r="I5302" s="32" t="s">
        <v>4605</v>
      </c>
      <c r="J5302" s="35">
        <v>1.5</v>
      </c>
      <c r="K5302" s="35">
        <v>0</v>
      </c>
      <c r="L5302" s="35">
        <v>0</v>
      </c>
      <c r="M5302" s="35">
        <v>0</v>
      </c>
      <c r="N5302" s="32" t="s">
        <v>2197</v>
      </c>
      <c r="O5302" s="32" t="s">
        <v>18</v>
      </c>
      <c r="P5302" s="32">
        <v>1</v>
      </c>
      <c r="Q5302" s="32" t="s">
        <v>6380</v>
      </c>
    </row>
    <row r="5303" spans="1:17" hidden="1" x14ac:dyDescent="0.25">
      <c r="A5303" s="57">
        <v>42272.47761721065</v>
      </c>
      <c r="B5303" s="32" t="s">
        <v>290</v>
      </c>
      <c r="C5303" s="32" t="s">
        <v>4086</v>
      </c>
      <c r="D5303" s="32" t="s">
        <v>4087</v>
      </c>
      <c r="E5303" s="32" t="s">
        <v>10060</v>
      </c>
      <c r="F5303" s="32" t="s">
        <v>10062</v>
      </c>
      <c r="G5303" s="32" t="s">
        <v>5211</v>
      </c>
      <c r="H5303" s="32" t="s">
        <v>5212</v>
      </c>
      <c r="I5303" s="32" t="s">
        <v>4605</v>
      </c>
      <c r="J5303" s="35">
        <v>36.090000000000003</v>
      </c>
      <c r="K5303" s="35">
        <v>0</v>
      </c>
      <c r="L5303" s="35">
        <v>0</v>
      </c>
      <c r="M5303" s="35">
        <v>0</v>
      </c>
      <c r="N5303" s="32" t="s">
        <v>2197</v>
      </c>
      <c r="O5303" s="32" t="s">
        <v>18</v>
      </c>
      <c r="P5303" s="32">
        <v>1</v>
      </c>
      <c r="Q5303" s="32" t="s">
        <v>6380</v>
      </c>
    </row>
    <row r="5304" spans="1:17" hidden="1" x14ac:dyDescent="0.25">
      <c r="A5304" s="57">
        <v>42272.47761721065</v>
      </c>
      <c r="B5304" s="32" t="s">
        <v>290</v>
      </c>
      <c r="C5304" s="32" t="s">
        <v>4086</v>
      </c>
      <c r="D5304" s="32" t="s">
        <v>4087</v>
      </c>
      <c r="E5304" s="32" t="s">
        <v>10060</v>
      </c>
      <c r="F5304" s="32" t="s">
        <v>10062</v>
      </c>
      <c r="G5304" s="32" t="s">
        <v>5318</v>
      </c>
      <c r="H5304" s="32" t="s">
        <v>5319</v>
      </c>
      <c r="I5304" s="32" t="s">
        <v>4605</v>
      </c>
      <c r="J5304" s="35">
        <v>1.5</v>
      </c>
      <c r="K5304" s="35">
        <v>0</v>
      </c>
      <c r="L5304" s="35">
        <v>0</v>
      </c>
      <c r="M5304" s="35">
        <v>0</v>
      </c>
      <c r="N5304" s="32" t="s">
        <v>2197</v>
      </c>
      <c r="O5304" s="32" t="s">
        <v>18</v>
      </c>
      <c r="P5304" s="32">
        <v>1</v>
      </c>
      <c r="Q5304" s="32" t="s">
        <v>6380</v>
      </c>
    </row>
    <row r="5305" spans="1:17" x14ac:dyDescent="0.25">
      <c r="A5305" s="57">
        <v>42272.478707557872</v>
      </c>
      <c r="B5305" s="32" t="s">
        <v>284</v>
      </c>
      <c r="C5305" s="32" t="s">
        <v>453</v>
      </c>
      <c r="D5305" s="32" t="s">
        <v>452</v>
      </c>
      <c r="E5305" s="32" t="s">
        <v>10063</v>
      </c>
      <c r="F5305" s="32" t="s">
        <v>10064</v>
      </c>
      <c r="G5305" s="32" t="s">
        <v>15</v>
      </c>
      <c r="H5305" s="32" t="s">
        <v>16</v>
      </c>
      <c r="I5305" s="32" t="s">
        <v>281</v>
      </c>
      <c r="J5305" s="35">
        <v>31155</v>
      </c>
      <c r="K5305" s="35">
        <v>0</v>
      </c>
      <c r="L5305" s="35">
        <v>0</v>
      </c>
      <c r="M5305" s="35">
        <v>0</v>
      </c>
      <c r="N5305" s="32" t="s">
        <v>17</v>
      </c>
      <c r="O5305" s="32" t="s">
        <v>18</v>
      </c>
      <c r="P5305" s="32">
        <v>1</v>
      </c>
      <c r="Q5305" s="32"/>
    </row>
    <row r="5306" spans="1:17" x14ac:dyDescent="0.25">
      <c r="A5306" s="57">
        <v>42272.478707557872</v>
      </c>
      <c r="B5306" s="32" t="s">
        <v>284</v>
      </c>
      <c r="C5306" s="32" t="s">
        <v>453</v>
      </c>
      <c r="D5306" s="32" t="s">
        <v>452</v>
      </c>
      <c r="E5306" s="32" t="s">
        <v>4847</v>
      </c>
      <c r="F5306" s="32" t="s">
        <v>10064</v>
      </c>
      <c r="G5306" s="32" t="s">
        <v>15</v>
      </c>
      <c r="H5306" s="32" t="s">
        <v>16</v>
      </c>
      <c r="I5306" s="32" t="s">
        <v>285</v>
      </c>
      <c r="J5306" s="35">
        <v>13200</v>
      </c>
      <c r="K5306" s="35">
        <v>0</v>
      </c>
      <c r="L5306" s="35">
        <v>0</v>
      </c>
      <c r="M5306" s="35">
        <v>0</v>
      </c>
      <c r="N5306" s="32" t="s">
        <v>17</v>
      </c>
      <c r="O5306" s="32" t="s">
        <v>18</v>
      </c>
      <c r="P5306" s="32">
        <v>1</v>
      </c>
      <c r="Q5306" s="32"/>
    </row>
    <row r="5307" spans="1:17" hidden="1" x14ac:dyDescent="0.25">
      <c r="A5307" s="57">
        <v>42272.481225150463</v>
      </c>
      <c r="B5307" s="32" t="s">
        <v>4333</v>
      </c>
      <c r="C5307" s="32" t="s">
        <v>2696</v>
      </c>
      <c r="D5307" s="32" t="s">
        <v>2697</v>
      </c>
      <c r="E5307" s="32" t="s">
        <v>10065</v>
      </c>
      <c r="F5307" s="32" t="s">
        <v>10066</v>
      </c>
      <c r="G5307" s="32" t="s">
        <v>2652</v>
      </c>
      <c r="H5307" s="32" t="s">
        <v>2653</v>
      </c>
      <c r="I5307" s="32" t="s">
        <v>4605</v>
      </c>
      <c r="J5307" s="35">
        <v>49.92</v>
      </c>
      <c r="K5307" s="35">
        <v>0</v>
      </c>
      <c r="L5307" s="35">
        <v>0</v>
      </c>
      <c r="M5307" s="35">
        <v>0</v>
      </c>
      <c r="N5307" s="32" t="s">
        <v>2197</v>
      </c>
      <c r="O5307" s="32" t="s">
        <v>18</v>
      </c>
      <c r="P5307" s="32">
        <v>2</v>
      </c>
      <c r="Q5307" s="32" t="s">
        <v>6540</v>
      </c>
    </row>
    <row r="5308" spans="1:17" hidden="1" x14ac:dyDescent="0.25">
      <c r="A5308" s="57">
        <v>42272.482695289349</v>
      </c>
      <c r="B5308" s="32" t="s">
        <v>4333</v>
      </c>
      <c r="C5308" s="32" t="s">
        <v>2696</v>
      </c>
      <c r="D5308" s="32" t="s">
        <v>2697</v>
      </c>
      <c r="E5308" s="32" t="s">
        <v>10067</v>
      </c>
      <c r="F5308" s="32" t="s">
        <v>10068</v>
      </c>
      <c r="G5308" s="32" t="s">
        <v>2652</v>
      </c>
      <c r="H5308" s="32" t="s">
        <v>2653</v>
      </c>
      <c r="I5308" s="32" t="s">
        <v>4605</v>
      </c>
      <c r="J5308" s="35">
        <v>24.96</v>
      </c>
      <c r="K5308" s="35">
        <v>0</v>
      </c>
      <c r="L5308" s="35">
        <v>0</v>
      </c>
      <c r="M5308" s="35">
        <v>0</v>
      </c>
      <c r="N5308" s="32" t="s">
        <v>2197</v>
      </c>
      <c r="O5308" s="32" t="s">
        <v>18</v>
      </c>
      <c r="P5308" s="32">
        <v>1</v>
      </c>
      <c r="Q5308" s="32" t="s">
        <v>6536</v>
      </c>
    </row>
    <row r="5309" spans="1:17" hidden="1" x14ac:dyDescent="0.25">
      <c r="A5309" s="57">
        <v>42272.483937152778</v>
      </c>
      <c r="B5309" s="32" t="s">
        <v>4333</v>
      </c>
      <c r="C5309" s="32" t="s">
        <v>2696</v>
      </c>
      <c r="D5309" s="32" t="s">
        <v>2697</v>
      </c>
      <c r="E5309" s="32" t="s">
        <v>10069</v>
      </c>
      <c r="F5309" s="32" t="s">
        <v>10070</v>
      </c>
      <c r="G5309" s="32" t="s">
        <v>2663</v>
      </c>
      <c r="H5309" s="32" t="s">
        <v>2664</v>
      </c>
      <c r="I5309" s="32" t="s">
        <v>4605</v>
      </c>
      <c r="J5309" s="35">
        <v>25.86</v>
      </c>
      <c r="K5309" s="35">
        <v>0</v>
      </c>
      <c r="L5309" s="35">
        <v>0</v>
      </c>
      <c r="M5309" s="35">
        <v>0</v>
      </c>
      <c r="N5309" s="32" t="s">
        <v>2197</v>
      </c>
      <c r="O5309" s="32" t="s">
        <v>18</v>
      </c>
      <c r="P5309" s="32">
        <v>1</v>
      </c>
      <c r="Q5309" s="32" t="s">
        <v>6538</v>
      </c>
    </row>
    <row r="5310" spans="1:17" x14ac:dyDescent="0.25">
      <c r="A5310" s="57">
        <v>42272.485754895832</v>
      </c>
      <c r="B5310" s="32"/>
      <c r="C5310" s="32" t="s">
        <v>10071</v>
      </c>
      <c r="D5310" s="32" t="s">
        <v>10072</v>
      </c>
      <c r="E5310" s="32" t="s">
        <v>10073</v>
      </c>
      <c r="F5310" s="32" t="s">
        <v>10074</v>
      </c>
      <c r="G5310" s="32" t="s">
        <v>58</v>
      </c>
      <c r="H5310" s="32" t="s">
        <v>59</v>
      </c>
      <c r="I5310" s="32" t="s">
        <v>2006</v>
      </c>
      <c r="J5310" s="35">
        <v>0</v>
      </c>
      <c r="K5310" s="35">
        <v>0</v>
      </c>
      <c r="L5310" s="35">
        <v>0</v>
      </c>
      <c r="M5310" s="35">
        <v>0</v>
      </c>
      <c r="N5310" s="32" t="s">
        <v>19</v>
      </c>
      <c r="O5310" s="32" t="s">
        <v>318</v>
      </c>
      <c r="P5310" s="32">
        <v>0</v>
      </c>
      <c r="Q5310" s="32"/>
    </row>
    <row r="5311" spans="1:17" hidden="1" x14ac:dyDescent="0.25">
      <c r="A5311" s="57">
        <v>42272.486092511572</v>
      </c>
      <c r="B5311" s="32" t="s">
        <v>21</v>
      </c>
      <c r="C5311" s="32" t="s">
        <v>3249</v>
      </c>
      <c r="D5311" s="32" t="s">
        <v>3250</v>
      </c>
      <c r="E5311" s="32" t="s">
        <v>10075</v>
      </c>
      <c r="F5311" s="32" t="s">
        <v>10076</v>
      </c>
      <c r="G5311" s="32" t="s">
        <v>2663</v>
      </c>
      <c r="H5311" s="32" t="s">
        <v>2664</v>
      </c>
      <c r="I5311" s="32" t="s">
        <v>4605</v>
      </c>
      <c r="J5311" s="35">
        <v>44.3</v>
      </c>
      <c r="K5311" s="35">
        <v>0</v>
      </c>
      <c r="L5311" s="35">
        <v>0</v>
      </c>
      <c r="M5311" s="35">
        <v>0</v>
      </c>
      <c r="N5311" s="32" t="s">
        <v>2197</v>
      </c>
      <c r="O5311" s="32" t="s">
        <v>18</v>
      </c>
      <c r="P5311" s="32">
        <v>2</v>
      </c>
      <c r="Q5311" s="32" t="s">
        <v>6386</v>
      </c>
    </row>
    <row r="5312" spans="1:17" hidden="1" x14ac:dyDescent="0.25">
      <c r="A5312" s="57">
        <v>42272.486092511572</v>
      </c>
      <c r="B5312" s="32" t="s">
        <v>21</v>
      </c>
      <c r="C5312" s="32" t="s">
        <v>3249</v>
      </c>
      <c r="D5312" s="32" t="s">
        <v>3250</v>
      </c>
      <c r="E5312" s="32" t="s">
        <v>10075</v>
      </c>
      <c r="F5312" s="32" t="s">
        <v>10076</v>
      </c>
      <c r="G5312" s="32" t="s">
        <v>2646</v>
      </c>
      <c r="H5312" s="32" t="s">
        <v>2647</v>
      </c>
      <c r="I5312" s="32" t="s">
        <v>4605</v>
      </c>
      <c r="J5312" s="35">
        <v>606</v>
      </c>
      <c r="K5312" s="35">
        <v>0</v>
      </c>
      <c r="L5312" s="35">
        <v>0</v>
      </c>
      <c r="M5312" s="35">
        <v>0</v>
      </c>
      <c r="N5312" s="32" t="s">
        <v>2197</v>
      </c>
      <c r="O5312" s="32" t="s">
        <v>18</v>
      </c>
      <c r="P5312" s="32">
        <v>30</v>
      </c>
      <c r="Q5312" s="32" t="s">
        <v>6386</v>
      </c>
    </row>
    <row r="5313" spans="1:17" x14ac:dyDescent="0.25">
      <c r="A5313" s="57">
        <v>42272.489347372684</v>
      </c>
      <c r="B5313" s="32"/>
      <c r="C5313" s="32" t="s">
        <v>655</v>
      </c>
      <c r="D5313" s="32" t="s">
        <v>334</v>
      </c>
      <c r="E5313" s="32" t="s">
        <v>10077</v>
      </c>
      <c r="F5313" s="32" t="s">
        <v>10078</v>
      </c>
      <c r="G5313" s="32" t="s">
        <v>58</v>
      </c>
      <c r="H5313" s="32" t="s">
        <v>59</v>
      </c>
      <c r="I5313" s="32" t="s">
        <v>2006</v>
      </c>
      <c r="J5313" s="35">
        <v>0</v>
      </c>
      <c r="K5313" s="35">
        <v>0</v>
      </c>
      <c r="L5313" s="35">
        <v>0</v>
      </c>
      <c r="M5313" s="35">
        <v>0</v>
      </c>
      <c r="N5313" s="32" t="s">
        <v>19</v>
      </c>
      <c r="O5313" s="32" t="s">
        <v>322</v>
      </c>
      <c r="P5313" s="32">
        <v>0</v>
      </c>
      <c r="Q5313" s="32"/>
    </row>
    <row r="5314" spans="1:17" x14ac:dyDescent="0.25">
      <c r="A5314" s="57">
        <v>42272.49170810185</v>
      </c>
      <c r="B5314" s="32" t="s">
        <v>31</v>
      </c>
      <c r="C5314" s="32" t="s">
        <v>47</v>
      </c>
      <c r="D5314" s="32" t="s">
        <v>48</v>
      </c>
      <c r="E5314" s="32" t="s">
        <v>10079</v>
      </c>
      <c r="F5314" s="32" t="s">
        <v>10080</v>
      </c>
      <c r="G5314" s="32" t="s">
        <v>15</v>
      </c>
      <c r="H5314" s="32" t="s">
        <v>16</v>
      </c>
      <c r="I5314" s="32" t="s">
        <v>263</v>
      </c>
      <c r="J5314" s="35">
        <v>1101.0999999999999</v>
      </c>
      <c r="K5314" s="35">
        <v>0</v>
      </c>
      <c r="L5314" s="35">
        <v>0</v>
      </c>
      <c r="M5314" s="35">
        <v>0</v>
      </c>
      <c r="N5314" s="32" t="s">
        <v>17</v>
      </c>
      <c r="O5314" s="32" t="s">
        <v>18</v>
      </c>
      <c r="P5314" s="32">
        <v>1</v>
      </c>
      <c r="Q5314" s="32" t="s">
        <v>10081</v>
      </c>
    </row>
    <row r="5315" spans="1:17" x14ac:dyDescent="0.25">
      <c r="A5315" s="57">
        <v>42272.495056168984</v>
      </c>
      <c r="B5315" s="32" t="s">
        <v>31</v>
      </c>
      <c r="C5315" s="32" t="s">
        <v>47</v>
      </c>
      <c r="D5315" s="32" t="s">
        <v>48</v>
      </c>
      <c r="E5315" s="32" t="s">
        <v>10082</v>
      </c>
      <c r="F5315" s="32" t="s">
        <v>10083</v>
      </c>
      <c r="G5315" s="32" t="s">
        <v>15</v>
      </c>
      <c r="H5315" s="32" t="s">
        <v>16</v>
      </c>
      <c r="I5315" s="32" t="s">
        <v>371</v>
      </c>
      <c r="J5315" s="35">
        <v>6156.72</v>
      </c>
      <c r="K5315" s="35">
        <v>0</v>
      </c>
      <c r="L5315" s="35">
        <v>0</v>
      </c>
      <c r="M5315" s="35">
        <v>0</v>
      </c>
      <c r="N5315" s="32" t="s">
        <v>17</v>
      </c>
      <c r="O5315" s="32" t="s">
        <v>18</v>
      </c>
      <c r="P5315" s="32">
        <v>1</v>
      </c>
      <c r="Q5315" s="32" t="s">
        <v>10081</v>
      </c>
    </row>
    <row r="5316" spans="1:17" x14ac:dyDescent="0.25">
      <c r="A5316" s="57">
        <v>42272.497418946761</v>
      </c>
      <c r="B5316" s="32" t="s">
        <v>31</v>
      </c>
      <c r="C5316" s="32" t="s">
        <v>47</v>
      </c>
      <c r="D5316" s="32" t="s">
        <v>48</v>
      </c>
      <c r="E5316" s="32" t="s">
        <v>10084</v>
      </c>
      <c r="F5316" s="32" t="s">
        <v>10085</v>
      </c>
      <c r="G5316" s="32" t="s">
        <v>15</v>
      </c>
      <c r="H5316" s="32" t="s">
        <v>16</v>
      </c>
      <c r="I5316" s="32" t="s">
        <v>371</v>
      </c>
      <c r="J5316" s="35">
        <v>4040.15</v>
      </c>
      <c r="K5316" s="35">
        <v>0</v>
      </c>
      <c r="L5316" s="35">
        <v>0</v>
      </c>
      <c r="M5316" s="35">
        <v>0</v>
      </c>
      <c r="N5316" s="32" t="s">
        <v>19</v>
      </c>
      <c r="O5316" s="32" t="s">
        <v>18</v>
      </c>
      <c r="P5316" s="32">
        <v>1</v>
      </c>
      <c r="Q5316" s="32" t="s">
        <v>10086</v>
      </c>
    </row>
    <row r="5317" spans="1:17" hidden="1" x14ac:dyDescent="0.25">
      <c r="A5317" s="57">
        <v>42272.503545601852</v>
      </c>
      <c r="B5317" s="32" t="s">
        <v>290</v>
      </c>
      <c r="C5317" s="32" t="s">
        <v>4015</v>
      </c>
      <c r="D5317" s="32" t="s">
        <v>4016</v>
      </c>
      <c r="E5317" s="32" t="s">
        <v>10087</v>
      </c>
      <c r="F5317" s="32" t="s">
        <v>10088</v>
      </c>
      <c r="G5317" s="32" t="s">
        <v>5189</v>
      </c>
      <c r="H5317" s="32" t="s">
        <v>5190</v>
      </c>
      <c r="I5317" s="32" t="s">
        <v>4605</v>
      </c>
      <c r="J5317" s="35">
        <v>2536.56</v>
      </c>
      <c r="K5317" s="35">
        <v>0</v>
      </c>
      <c r="L5317" s="35">
        <v>0</v>
      </c>
      <c r="M5317" s="35">
        <v>0</v>
      </c>
      <c r="N5317" s="32" t="s">
        <v>2197</v>
      </c>
      <c r="O5317" s="32" t="s">
        <v>18</v>
      </c>
      <c r="P5317" s="32">
        <v>78</v>
      </c>
      <c r="Q5317" s="32" t="s">
        <v>6512</v>
      </c>
    </row>
    <row r="5318" spans="1:17" hidden="1" x14ac:dyDescent="0.25">
      <c r="A5318" s="57">
        <v>42272.503545601852</v>
      </c>
      <c r="B5318" s="32" t="s">
        <v>290</v>
      </c>
      <c r="C5318" s="32" t="s">
        <v>4015</v>
      </c>
      <c r="D5318" s="32" t="s">
        <v>4016</v>
      </c>
      <c r="E5318" s="32" t="s">
        <v>10087</v>
      </c>
      <c r="F5318" s="32" t="s">
        <v>10088</v>
      </c>
      <c r="G5318" s="32" t="s">
        <v>5192</v>
      </c>
      <c r="H5318" s="32" t="s">
        <v>5193</v>
      </c>
      <c r="I5318" s="32" t="s">
        <v>4605</v>
      </c>
      <c r="J5318" s="35">
        <v>117</v>
      </c>
      <c r="K5318" s="35">
        <v>0</v>
      </c>
      <c r="L5318" s="35">
        <v>0</v>
      </c>
      <c r="M5318" s="35">
        <v>0</v>
      </c>
      <c r="N5318" s="32" t="s">
        <v>2197</v>
      </c>
      <c r="O5318" s="32" t="s">
        <v>18</v>
      </c>
      <c r="P5318" s="32">
        <v>78</v>
      </c>
      <c r="Q5318" s="32" t="s">
        <v>6512</v>
      </c>
    </row>
    <row r="5319" spans="1:17" x14ac:dyDescent="0.25">
      <c r="A5319" s="57">
        <v>42272.519889502313</v>
      </c>
      <c r="B5319" s="32"/>
      <c r="C5319" s="32" t="s">
        <v>4989</v>
      </c>
      <c r="D5319" s="32" t="s">
        <v>334</v>
      </c>
      <c r="E5319" s="32" t="s">
        <v>10089</v>
      </c>
      <c r="F5319" s="32" t="s">
        <v>10090</v>
      </c>
      <c r="G5319" s="32" t="s">
        <v>58</v>
      </c>
      <c r="H5319" s="32" t="s">
        <v>59</v>
      </c>
      <c r="I5319" s="32" t="s">
        <v>2006</v>
      </c>
      <c r="J5319" s="35">
        <v>0</v>
      </c>
      <c r="K5319" s="35">
        <v>0</v>
      </c>
      <c r="L5319" s="35">
        <v>0</v>
      </c>
      <c r="M5319" s="35">
        <v>0</v>
      </c>
      <c r="N5319" s="32" t="s">
        <v>19</v>
      </c>
      <c r="O5319" s="32" t="s">
        <v>322</v>
      </c>
      <c r="P5319" s="32">
        <v>0</v>
      </c>
      <c r="Q5319" s="32"/>
    </row>
    <row r="5320" spans="1:17" x14ac:dyDescent="0.25">
      <c r="A5320" s="57">
        <v>42272.538354780096</v>
      </c>
      <c r="B5320" s="32"/>
      <c r="C5320" s="32" t="s">
        <v>2062</v>
      </c>
      <c r="D5320" s="32" t="s">
        <v>334</v>
      </c>
      <c r="E5320" s="32" t="s">
        <v>10091</v>
      </c>
      <c r="F5320" s="32" t="s">
        <v>10092</v>
      </c>
      <c r="G5320" s="32" t="s">
        <v>58</v>
      </c>
      <c r="H5320" s="32" t="s">
        <v>59</v>
      </c>
      <c r="I5320" s="32" t="s">
        <v>2006</v>
      </c>
      <c r="J5320" s="35">
        <v>0</v>
      </c>
      <c r="K5320" s="35">
        <v>0</v>
      </c>
      <c r="L5320" s="35">
        <v>0</v>
      </c>
      <c r="M5320" s="35">
        <v>0</v>
      </c>
      <c r="N5320" s="32" t="s">
        <v>19</v>
      </c>
      <c r="O5320" s="32" t="s">
        <v>322</v>
      </c>
      <c r="P5320" s="32">
        <v>0</v>
      </c>
      <c r="Q5320" s="32"/>
    </row>
    <row r="5321" spans="1:17" x14ac:dyDescent="0.25">
      <c r="A5321" s="57">
        <v>42272.550099537038</v>
      </c>
      <c r="B5321" s="32"/>
      <c r="C5321" s="32" t="s">
        <v>655</v>
      </c>
      <c r="D5321" s="32" t="s">
        <v>334</v>
      </c>
      <c r="E5321" s="32" t="s">
        <v>10093</v>
      </c>
      <c r="F5321" s="32" t="s">
        <v>10094</v>
      </c>
      <c r="G5321" s="32" t="s">
        <v>58</v>
      </c>
      <c r="H5321" s="32" t="s">
        <v>59</v>
      </c>
      <c r="I5321" s="32" t="s">
        <v>2006</v>
      </c>
      <c r="J5321" s="35">
        <v>0</v>
      </c>
      <c r="K5321" s="35">
        <v>0</v>
      </c>
      <c r="L5321" s="35">
        <v>0</v>
      </c>
      <c r="M5321" s="35">
        <v>0</v>
      </c>
      <c r="N5321" s="32" t="s">
        <v>2197</v>
      </c>
      <c r="O5321" s="32" t="s">
        <v>322</v>
      </c>
      <c r="P5321" s="32">
        <v>0</v>
      </c>
      <c r="Q5321" s="32"/>
    </row>
    <row r="5322" spans="1:17" x14ac:dyDescent="0.25">
      <c r="A5322" s="57">
        <v>42272.582435069446</v>
      </c>
      <c r="B5322" s="32" t="s">
        <v>290</v>
      </c>
      <c r="C5322" s="32" t="s">
        <v>4930</v>
      </c>
      <c r="D5322" s="32" t="s">
        <v>4931</v>
      </c>
      <c r="E5322" s="32" t="s">
        <v>10095</v>
      </c>
      <c r="F5322" s="32" t="s">
        <v>10096</v>
      </c>
      <c r="G5322" s="32" t="s">
        <v>15</v>
      </c>
      <c r="H5322" s="32" t="s">
        <v>16</v>
      </c>
      <c r="I5322" s="32" t="s">
        <v>265</v>
      </c>
      <c r="J5322" s="35">
        <v>216000</v>
      </c>
      <c r="K5322" s="35">
        <v>0</v>
      </c>
      <c r="L5322" s="35">
        <v>0</v>
      </c>
      <c r="M5322" s="35">
        <v>0</v>
      </c>
      <c r="N5322" s="32" t="s">
        <v>17</v>
      </c>
      <c r="O5322" s="32" t="s">
        <v>20</v>
      </c>
      <c r="P5322" s="32">
        <v>1</v>
      </c>
      <c r="Q5322" s="32" t="s">
        <v>7100</v>
      </c>
    </row>
    <row r="5323" spans="1:17" hidden="1" x14ac:dyDescent="0.25">
      <c r="A5323" s="57">
        <v>42272.583078738426</v>
      </c>
      <c r="B5323" s="32" t="s">
        <v>290</v>
      </c>
      <c r="C5323" s="32" t="s">
        <v>4015</v>
      </c>
      <c r="D5323" s="32" t="s">
        <v>4016</v>
      </c>
      <c r="E5323" s="32" t="s">
        <v>10097</v>
      </c>
      <c r="F5323" s="32" t="s">
        <v>10098</v>
      </c>
      <c r="G5323" s="32" t="s">
        <v>5189</v>
      </c>
      <c r="H5323" s="32" t="s">
        <v>5190</v>
      </c>
      <c r="I5323" s="32" t="s">
        <v>4605</v>
      </c>
      <c r="J5323" s="35">
        <v>195.12</v>
      </c>
      <c r="K5323" s="35">
        <v>0</v>
      </c>
      <c r="L5323" s="35">
        <v>0</v>
      </c>
      <c r="M5323" s="35">
        <v>0</v>
      </c>
      <c r="N5323" s="32" t="s">
        <v>2197</v>
      </c>
      <c r="O5323" s="32" t="s">
        <v>18</v>
      </c>
      <c r="P5323" s="32">
        <v>6</v>
      </c>
      <c r="Q5323" s="32" t="s">
        <v>7300</v>
      </c>
    </row>
    <row r="5324" spans="1:17" hidden="1" x14ac:dyDescent="0.25">
      <c r="A5324" s="57">
        <v>42272.583078738426</v>
      </c>
      <c r="B5324" s="32" t="s">
        <v>290</v>
      </c>
      <c r="C5324" s="32" t="s">
        <v>4015</v>
      </c>
      <c r="D5324" s="32" t="s">
        <v>4016</v>
      </c>
      <c r="E5324" s="32" t="s">
        <v>10097</v>
      </c>
      <c r="F5324" s="32" t="s">
        <v>10098</v>
      </c>
      <c r="G5324" s="32" t="s">
        <v>5192</v>
      </c>
      <c r="H5324" s="32" t="s">
        <v>5193</v>
      </c>
      <c r="I5324" s="32" t="s">
        <v>4605</v>
      </c>
      <c r="J5324" s="35">
        <v>9</v>
      </c>
      <c r="K5324" s="35">
        <v>0</v>
      </c>
      <c r="L5324" s="35">
        <v>0</v>
      </c>
      <c r="M5324" s="35">
        <v>0</v>
      </c>
      <c r="N5324" s="32" t="s">
        <v>2197</v>
      </c>
      <c r="O5324" s="32" t="s">
        <v>18</v>
      </c>
      <c r="P5324" s="32">
        <v>6</v>
      </c>
      <c r="Q5324" s="32" t="s">
        <v>7300</v>
      </c>
    </row>
    <row r="5325" spans="1:17" x14ac:dyDescent="0.25">
      <c r="A5325" s="57">
        <v>42272.589710497683</v>
      </c>
      <c r="B5325" s="32" t="s">
        <v>21</v>
      </c>
      <c r="C5325" s="32" t="s">
        <v>283</v>
      </c>
      <c r="D5325" s="32" t="s">
        <v>282</v>
      </c>
      <c r="E5325" s="32" t="s">
        <v>10099</v>
      </c>
      <c r="F5325" s="32" t="s">
        <v>10100</v>
      </c>
      <c r="G5325" s="32" t="s">
        <v>15</v>
      </c>
      <c r="H5325" s="32" t="s">
        <v>16</v>
      </c>
      <c r="I5325" s="32" t="s">
        <v>265</v>
      </c>
      <c r="J5325" s="35">
        <v>59032.5</v>
      </c>
      <c r="K5325" s="35">
        <v>0</v>
      </c>
      <c r="L5325" s="35">
        <v>0</v>
      </c>
      <c r="M5325" s="35">
        <v>0</v>
      </c>
      <c r="N5325" s="32" t="s">
        <v>17</v>
      </c>
      <c r="O5325" s="32" t="s">
        <v>20</v>
      </c>
      <c r="P5325" s="32">
        <v>1</v>
      </c>
      <c r="Q5325" s="32"/>
    </row>
    <row r="5326" spans="1:17" x14ac:dyDescent="0.25">
      <c r="A5326" s="57">
        <v>42272.589710497683</v>
      </c>
      <c r="B5326" s="32" t="s">
        <v>21</v>
      </c>
      <c r="C5326" s="32" t="s">
        <v>283</v>
      </c>
      <c r="D5326" s="32" t="s">
        <v>282</v>
      </c>
      <c r="E5326" s="32" t="s">
        <v>10101</v>
      </c>
      <c r="F5326" s="32" t="s">
        <v>10100</v>
      </c>
      <c r="G5326" s="32" t="s">
        <v>15</v>
      </c>
      <c r="H5326" s="32" t="s">
        <v>16</v>
      </c>
      <c r="I5326" s="32" t="s">
        <v>260</v>
      </c>
      <c r="J5326" s="35">
        <v>13239.5</v>
      </c>
      <c r="K5326" s="35">
        <v>0</v>
      </c>
      <c r="L5326" s="35">
        <v>0</v>
      </c>
      <c r="M5326" s="35">
        <v>0</v>
      </c>
      <c r="N5326" s="32" t="s">
        <v>17</v>
      </c>
      <c r="O5326" s="32" t="s">
        <v>20</v>
      </c>
      <c r="P5326" s="32">
        <v>1</v>
      </c>
      <c r="Q5326" s="32"/>
    </row>
    <row r="5327" spans="1:17" x14ac:dyDescent="0.25">
      <c r="A5327" s="57">
        <v>42272.59021396991</v>
      </c>
      <c r="B5327" s="32"/>
      <c r="C5327" s="32" t="s">
        <v>655</v>
      </c>
      <c r="D5327" s="32" t="s">
        <v>334</v>
      </c>
      <c r="E5327" s="32" t="s">
        <v>10102</v>
      </c>
      <c r="F5327" s="32" t="s">
        <v>10103</v>
      </c>
      <c r="G5327" s="32" t="s">
        <v>58</v>
      </c>
      <c r="H5327" s="32" t="s">
        <v>59</v>
      </c>
      <c r="I5327" s="32" t="s">
        <v>2006</v>
      </c>
      <c r="J5327" s="35">
        <v>0</v>
      </c>
      <c r="K5327" s="35">
        <v>0</v>
      </c>
      <c r="L5327" s="35">
        <v>0</v>
      </c>
      <c r="M5327" s="35">
        <v>0</v>
      </c>
      <c r="N5327" s="32" t="s">
        <v>19</v>
      </c>
      <c r="O5327" s="32" t="s">
        <v>322</v>
      </c>
      <c r="P5327" s="32">
        <v>0</v>
      </c>
      <c r="Q5327" s="32"/>
    </row>
    <row r="5328" spans="1:17" hidden="1" x14ac:dyDescent="0.25">
      <c r="A5328" s="57">
        <v>42272.59217653935</v>
      </c>
      <c r="B5328" s="32" t="s">
        <v>290</v>
      </c>
      <c r="C5328" s="32" t="s">
        <v>4023</v>
      </c>
      <c r="D5328" s="32" t="s">
        <v>4024</v>
      </c>
      <c r="E5328" s="32" t="s">
        <v>10104</v>
      </c>
      <c r="F5328" s="32" t="s">
        <v>10105</v>
      </c>
      <c r="G5328" s="32" t="s">
        <v>5189</v>
      </c>
      <c r="H5328" s="32" t="s">
        <v>5190</v>
      </c>
      <c r="I5328" s="32" t="s">
        <v>4605</v>
      </c>
      <c r="J5328" s="35">
        <v>46.04</v>
      </c>
      <c r="K5328" s="35">
        <v>0</v>
      </c>
      <c r="L5328" s="35">
        <v>0</v>
      </c>
      <c r="M5328" s="35">
        <v>0</v>
      </c>
      <c r="N5328" s="32" t="s">
        <v>2197</v>
      </c>
      <c r="O5328" s="32" t="s">
        <v>18</v>
      </c>
      <c r="P5328" s="32">
        <v>1</v>
      </c>
      <c r="Q5328" s="32" t="s">
        <v>6447</v>
      </c>
    </row>
    <row r="5329" spans="1:17" hidden="1" x14ac:dyDescent="0.25">
      <c r="A5329" s="57">
        <v>42272.59217653935</v>
      </c>
      <c r="B5329" s="32" t="s">
        <v>290</v>
      </c>
      <c r="C5329" s="32" t="s">
        <v>4023</v>
      </c>
      <c r="D5329" s="32" t="s">
        <v>4024</v>
      </c>
      <c r="E5329" s="32" t="s">
        <v>10104</v>
      </c>
      <c r="F5329" s="32" t="s">
        <v>10105</v>
      </c>
      <c r="G5329" s="32" t="s">
        <v>5192</v>
      </c>
      <c r="H5329" s="32" t="s">
        <v>5193</v>
      </c>
      <c r="I5329" s="32" t="s">
        <v>4605</v>
      </c>
      <c r="J5329" s="35">
        <v>2.13</v>
      </c>
      <c r="K5329" s="35">
        <v>0</v>
      </c>
      <c r="L5329" s="35">
        <v>0</v>
      </c>
      <c r="M5329" s="35">
        <v>0</v>
      </c>
      <c r="N5329" s="32" t="s">
        <v>2197</v>
      </c>
      <c r="O5329" s="32" t="s">
        <v>18</v>
      </c>
      <c r="P5329" s="32">
        <v>1</v>
      </c>
      <c r="Q5329" s="32" t="s">
        <v>6447</v>
      </c>
    </row>
    <row r="5330" spans="1:17" hidden="1" x14ac:dyDescent="0.25">
      <c r="A5330" s="57">
        <v>42272.59217653935</v>
      </c>
      <c r="B5330" s="32" t="s">
        <v>290</v>
      </c>
      <c r="C5330" s="32" t="s">
        <v>4023</v>
      </c>
      <c r="D5330" s="32" t="s">
        <v>4024</v>
      </c>
      <c r="E5330" s="32" t="s">
        <v>10104</v>
      </c>
      <c r="F5330" s="32" t="s">
        <v>10105</v>
      </c>
      <c r="G5330" s="32" t="s">
        <v>3475</v>
      </c>
      <c r="H5330" s="32" t="s">
        <v>3476</v>
      </c>
      <c r="I5330" s="32" t="s">
        <v>4605</v>
      </c>
      <c r="J5330" s="35">
        <v>10.08</v>
      </c>
      <c r="K5330" s="35">
        <v>0</v>
      </c>
      <c r="L5330" s="35">
        <v>0</v>
      </c>
      <c r="M5330" s="35">
        <v>0</v>
      </c>
      <c r="N5330" s="32" t="s">
        <v>2197</v>
      </c>
      <c r="O5330" s="32" t="s">
        <v>18</v>
      </c>
      <c r="P5330" s="32">
        <v>1</v>
      </c>
      <c r="Q5330" s="32" t="s">
        <v>6447</v>
      </c>
    </row>
    <row r="5331" spans="1:17" x14ac:dyDescent="0.25">
      <c r="A5331" s="57">
        <v>42272.593504166667</v>
      </c>
      <c r="B5331" s="32"/>
      <c r="C5331" s="32" t="s">
        <v>345</v>
      </c>
      <c r="D5331" s="32" t="s">
        <v>334</v>
      </c>
      <c r="E5331" s="32" t="s">
        <v>10106</v>
      </c>
      <c r="F5331" s="32" t="s">
        <v>10107</v>
      </c>
      <c r="G5331" s="32" t="s">
        <v>58</v>
      </c>
      <c r="H5331" s="32" t="s">
        <v>59</v>
      </c>
      <c r="I5331" s="32" t="s">
        <v>2006</v>
      </c>
      <c r="J5331" s="35">
        <v>0</v>
      </c>
      <c r="K5331" s="35">
        <v>0</v>
      </c>
      <c r="L5331" s="35">
        <v>0</v>
      </c>
      <c r="M5331" s="35">
        <v>0</v>
      </c>
      <c r="N5331" s="32" t="s">
        <v>19</v>
      </c>
      <c r="O5331" s="32" t="s">
        <v>322</v>
      </c>
      <c r="P5331" s="32">
        <v>0</v>
      </c>
      <c r="Q5331" s="32"/>
    </row>
    <row r="5332" spans="1:17" x14ac:dyDescent="0.25">
      <c r="A5332" s="57">
        <v>42272.596089780091</v>
      </c>
      <c r="B5332" s="32" t="s">
        <v>4333</v>
      </c>
      <c r="C5332" s="32" t="s">
        <v>4930</v>
      </c>
      <c r="D5332" s="32" t="s">
        <v>4931</v>
      </c>
      <c r="E5332" s="32" t="s">
        <v>10108</v>
      </c>
      <c r="F5332" s="32" t="s">
        <v>10109</v>
      </c>
      <c r="G5332" s="32" t="s">
        <v>15</v>
      </c>
      <c r="H5332" s="32" t="s">
        <v>16</v>
      </c>
      <c r="I5332" s="32" t="s">
        <v>265</v>
      </c>
      <c r="J5332" s="35">
        <v>168049.79</v>
      </c>
      <c r="K5332" s="35">
        <v>0</v>
      </c>
      <c r="L5332" s="35">
        <v>0</v>
      </c>
      <c r="M5332" s="35">
        <v>0</v>
      </c>
      <c r="N5332" s="32" t="s">
        <v>19</v>
      </c>
      <c r="O5332" s="32" t="s">
        <v>20</v>
      </c>
      <c r="P5332" s="32">
        <v>1</v>
      </c>
      <c r="Q5332" s="32" t="s">
        <v>10110</v>
      </c>
    </row>
    <row r="5333" spans="1:17" hidden="1" x14ac:dyDescent="0.25">
      <c r="A5333" s="57">
        <v>42272.599551423613</v>
      </c>
      <c r="B5333" s="32" t="s">
        <v>21</v>
      </c>
      <c r="C5333" s="32" t="s">
        <v>4138</v>
      </c>
      <c r="D5333" s="32" t="s">
        <v>4139</v>
      </c>
      <c r="E5333" s="32" t="s">
        <v>10111</v>
      </c>
      <c r="F5333" s="32" t="s">
        <v>10112</v>
      </c>
      <c r="G5333" s="32" t="s">
        <v>2646</v>
      </c>
      <c r="H5333" s="32" t="s">
        <v>2647</v>
      </c>
      <c r="I5333" s="32" t="s">
        <v>4605</v>
      </c>
      <c r="J5333" s="35">
        <v>121.2</v>
      </c>
      <c r="K5333" s="35">
        <v>0</v>
      </c>
      <c r="L5333" s="35">
        <v>0</v>
      </c>
      <c r="M5333" s="35">
        <v>0</v>
      </c>
      <c r="N5333" s="32" t="s">
        <v>2197</v>
      </c>
      <c r="O5333" s="32" t="s">
        <v>18</v>
      </c>
      <c r="P5333" s="32">
        <v>6</v>
      </c>
      <c r="Q5333" s="32" t="s">
        <v>6441</v>
      </c>
    </row>
    <row r="5334" spans="1:17" hidden="1" x14ac:dyDescent="0.25">
      <c r="A5334" s="57">
        <v>42272.601551770837</v>
      </c>
      <c r="B5334" s="32" t="s">
        <v>4333</v>
      </c>
      <c r="C5334" s="32" t="s">
        <v>2696</v>
      </c>
      <c r="D5334" s="32" t="s">
        <v>2697</v>
      </c>
      <c r="E5334" s="32" t="s">
        <v>10113</v>
      </c>
      <c r="F5334" s="32" t="s">
        <v>10114</v>
      </c>
      <c r="G5334" s="32" t="s">
        <v>5211</v>
      </c>
      <c r="H5334" s="32" t="s">
        <v>5212</v>
      </c>
      <c r="I5334" s="32" t="s">
        <v>4605</v>
      </c>
      <c r="J5334" s="35">
        <v>685.71</v>
      </c>
      <c r="K5334" s="35">
        <v>0</v>
      </c>
      <c r="L5334" s="35">
        <v>0</v>
      </c>
      <c r="M5334" s="35">
        <v>0</v>
      </c>
      <c r="N5334" s="32" t="s">
        <v>2197</v>
      </c>
      <c r="O5334" s="32" t="s">
        <v>18</v>
      </c>
      <c r="P5334" s="32">
        <v>19</v>
      </c>
      <c r="Q5334" s="32" t="s">
        <v>7282</v>
      </c>
    </row>
    <row r="5335" spans="1:17" hidden="1" x14ac:dyDescent="0.25">
      <c r="A5335" s="57">
        <v>42272.601551770837</v>
      </c>
      <c r="B5335" s="32" t="s">
        <v>4333</v>
      </c>
      <c r="C5335" s="32" t="s">
        <v>2696</v>
      </c>
      <c r="D5335" s="32" t="s">
        <v>2697</v>
      </c>
      <c r="E5335" s="32" t="s">
        <v>10113</v>
      </c>
      <c r="F5335" s="32" t="s">
        <v>10114</v>
      </c>
      <c r="G5335" s="32" t="s">
        <v>5318</v>
      </c>
      <c r="H5335" s="32" t="s">
        <v>5319</v>
      </c>
      <c r="I5335" s="32" t="s">
        <v>4605</v>
      </c>
      <c r="J5335" s="35">
        <v>28.5</v>
      </c>
      <c r="K5335" s="35">
        <v>0</v>
      </c>
      <c r="L5335" s="35">
        <v>0</v>
      </c>
      <c r="M5335" s="35">
        <v>0</v>
      </c>
      <c r="N5335" s="32" t="s">
        <v>2197</v>
      </c>
      <c r="O5335" s="32" t="s">
        <v>18</v>
      </c>
      <c r="P5335" s="32">
        <v>19</v>
      </c>
      <c r="Q5335" s="32" t="s">
        <v>7282</v>
      </c>
    </row>
    <row r="5336" spans="1:17" hidden="1" x14ac:dyDescent="0.25">
      <c r="A5336" s="57">
        <v>42272.601551770837</v>
      </c>
      <c r="B5336" s="32" t="s">
        <v>4333</v>
      </c>
      <c r="C5336" s="32" t="s">
        <v>2696</v>
      </c>
      <c r="D5336" s="32" t="s">
        <v>2697</v>
      </c>
      <c r="E5336" s="32" t="s">
        <v>10113</v>
      </c>
      <c r="F5336" s="32" t="s">
        <v>10114</v>
      </c>
      <c r="G5336" s="32" t="s">
        <v>4739</v>
      </c>
      <c r="H5336" s="32" t="s">
        <v>4740</v>
      </c>
      <c r="I5336" s="32" t="s">
        <v>4605</v>
      </c>
      <c r="J5336" s="35">
        <v>74.290000000000006</v>
      </c>
      <c r="K5336" s="35">
        <v>0</v>
      </c>
      <c r="L5336" s="35">
        <v>0</v>
      </c>
      <c r="M5336" s="35">
        <v>0</v>
      </c>
      <c r="N5336" s="32" t="s">
        <v>2197</v>
      </c>
      <c r="O5336" s="32" t="s">
        <v>18</v>
      </c>
      <c r="P5336" s="32">
        <v>19</v>
      </c>
      <c r="Q5336" s="32" t="s">
        <v>7282</v>
      </c>
    </row>
    <row r="5337" spans="1:17" hidden="1" x14ac:dyDescent="0.25">
      <c r="A5337" s="57">
        <v>42272.606383715276</v>
      </c>
      <c r="B5337" s="32" t="s">
        <v>4333</v>
      </c>
      <c r="C5337" s="32" t="s">
        <v>2696</v>
      </c>
      <c r="D5337" s="32" t="s">
        <v>2697</v>
      </c>
      <c r="E5337" s="32" t="s">
        <v>10115</v>
      </c>
      <c r="F5337" s="32" t="s">
        <v>10116</v>
      </c>
      <c r="G5337" s="32" t="s">
        <v>2652</v>
      </c>
      <c r="H5337" s="32" t="s">
        <v>2653</v>
      </c>
      <c r="I5337" s="32" t="s">
        <v>4605</v>
      </c>
      <c r="J5337" s="35">
        <v>399.36</v>
      </c>
      <c r="K5337" s="35">
        <v>0</v>
      </c>
      <c r="L5337" s="35">
        <v>0</v>
      </c>
      <c r="M5337" s="35">
        <v>0</v>
      </c>
      <c r="N5337" s="32" t="s">
        <v>2197</v>
      </c>
      <c r="O5337" s="32" t="s">
        <v>18</v>
      </c>
      <c r="P5337" s="32">
        <v>16</v>
      </c>
      <c r="Q5337" s="32" t="s">
        <v>7739</v>
      </c>
    </row>
    <row r="5338" spans="1:17" hidden="1" x14ac:dyDescent="0.25">
      <c r="A5338" s="57">
        <v>42272.606900231483</v>
      </c>
      <c r="B5338" s="32" t="s">
        <v>4333</v>
      </c>
      <c r="C5338" s="32" t="s">
        <v>2696</v>
      </c>
      <c r="D5338" s="32" t="s">
        <v>2697</v>
      </c>
      <c r="E5338" s="32" t="s">
        <v>10117</v>
      </c>
      <c r="F5338" s="32" t="s">
        <v>10118</v>
      </c>
      <c r="G5338" s="32" t="s">
        <v>2652</v>
      </c>
      <c r="H5338" s="32" t="s">
        <v>2653</v>
      </c>
      <c r="I5338" s="32" t="s">
        <v>4605</v>
      </c>
      <c r="J5338" s="35">
        <v>748.8</v>
      </c>
      <c r="K5338" s="35">
        <v>0</v>
      </c>
      <c r="L5338" s="35">
        <v>0</v>
      </c>
      <c r="M5338" s="35">
        <v>0</v>
      </c>
      <c r="N5338" s="32" t="s">
        <v>2197</v>
      </c>
      <c r="O5338" s="32" t="s">
        <v>18</v>
      </c>
      <c r="P5338" s="32">
        <v>30</v>
      </c>
      <c r="Q5338" s="32" t="s">
        <v>7269</v>
      </c>
    </row>
    <row r="5339" spans="1:17" hidden="1" x14ac:dyDescent="0.25">
      <c r="A5339" s="57">
        <v>42272.608652858798</v>
      </c>
      <c r="B5339" s="32" t="s">
        <v>4333</v>
      </c>
      <c r="C5339" s="32" t="s">
        <v>2696</v>
      </c>
      <c r="D5339" s="32" t="s">
        <v>2697</v>
      </c>
      <c r="E5339" s="32" t="s">
        <v>10119</v>
      </c>
      <c r="F5339" s="32" t="s">
        <v>10120</v>
      </c>
      <c r="G5339" s="32" t="s">
        <v>2652</v>
      </c>
      <c r="H5339" s="32" t="s">
        <v>2653</v>
      </c>
      <c r="I5339" s="32" t="s">
        <v>4605</v>
      </c>
      <c r="J5339" s="35">
        <v>524.16</v>
      </c>
      <c r="K5339" s="35">
        <v>0</v>
      </c>
      <c r="L5339" s="35">
        <v>0</v>
      </c>
      <c r="M5339" s="35">
        <v>0</v>
      </c>
      <c r="N5339" s="32" t="s">
        <v>2197</v>
      </c>
      <c r="O5339" s="32" t="s">
        <v>18</v>
      </c>
      <c r="P5339" s="32">
        <v>21</v>
      </c>
      <c r="Q5339" s="32" t="s">
        <v>7277</v>
      </c>
    </row>
    <row r="5340" spans="1:17" hidden="1" x14ac:dyDescent="0.25">
      <c r="A5340" s="57">
        <v>42272.611824768515</v>
      </c>
      <c r="B5340" s="32" t="s">
        <v>44</v>
      </c>
      <c r="C5340" s="32" t="s">
        <v>4102</v>
      </c>
      <c r="D5340" s="32" t="s">
        <v>4103</v>
      </c>
      <c r="E5340" s="32" t="s">
        <v>10121</v>
      </c>
      <c r="F5340" s="32" t="s">
        <v>10122</v>
      </c>
      <c r="G5340" s="32" t="s">
        <v>5189</v>
      </c>
      <c r="H5340" s="32" t="s">
        <v>5190</v>
      </c>
      <c r="I5340" s="32" t="s">
        <v>4605</v>
      </c>
      <c r="J5340" s="35">
        <v>6187.7</v>
      </c>
      <c r="K5340" s="35">
        <v>0</v>
      </c>
      <c r="L5340" s="35">
        <v>0</v>
      </c>
      <c r="M5340" s="35">
        <v>0</v>
      </c>
      <c r="N5340" s="32" t="s">
        <v>2197</v>
      </c>
      <c r="O5340" s="32" t="s">
        <v>18</v>
      </c>
      <c r="P5340" s="32">
        <v>215</v>
      </c>
      <c r="Q5340" s="32" t="s">
        <v>7803</v>
      </c>
    </row>
    <row r="5341" spans="1:17" hidden="1" x14ac:dyDescent="0.25">
      <c r="A5341" s="57">
        <v>42272.611824768515</v>
      </c>
      <c r="B5341" s="32" t="s">
        <v>44</v>
      </c>
      <c r="C5341" s="32" t="s">
        <v>4102</v>
      </c>
      <c r="D5341" s="32" t="s">
        <v>4103</v>
      </c>
      <c r="E5341" s="32" t="s">
        <v>10121</v>
      </c>
      <c r="F5341" s="32" t="s">
        <v>10122</v>
      </c>
      <c r="G5341" s="32" t="s">
        <v>2774</v>
      </c>
      <c r="H5341" s="32" t="s">
        <v>2775</v>
      </c>
      <c r="I5341" s="32" t="s">
        <v>4605</v>
      </c>
      <c r="J5341" s="35">
        <v>922.35</v>
      </c>
      <c r="K5341" s="35">
        <v>0</v>
      </c>
      <c r="L5341" s="35">
        <v>0</v>
      </c>
      <c r="M5341" s="35">
        <v>0</v>
      </c>
      <c r="N5341" s="32" t="s">
        <v>2197</v>
      </c>
      <c r="O5341" s="32" t="s">
        <v>18</v>
      </c>
      <c r="P5341" s="32">
        <v>215</v>
      </c>
      <c r="Q5341" s="32" t="s">
        <v>7803</v>
      </c>
    </row>
    <row r="5342" spans="1:17" x14ac:dyDescent="0.25">
      <c r="A5342" s="57">
        <v>42272.613444444447</v>
      </c>
      <c r="B5342" s="32" t="s">
        <v>337</v>
      </c>
      <c r="C5342" s="32" t="s">
        <v>10123</v>
      </c>
      <c r="D5342" s="32" t="s">
        <v>10124</v>
      </c>
      <c r="E5342" s="32" t="s">
        <v>10125</v>
      </c>
      <c r="F5342" s="32" t="s">
        <v>10126</v>
      </c>
      <c r="G5342" s="32" t="s">
        <v>15</v>
      </c>
      <c r="H5342" s="32" t="s">
        <v>16</v>
      </c>
      <c r="I5342" s="32" t="s">
        <v>263</v>
      </c>
      <c r="J5342" s="35">
        <v>7800</v>
      </c>
      <c r="K5342" s="35">
        <v>0</v>
      </c>
      <c r="L5342" s="35">
        <v>0</v>
      </c>
      <c r="M5342" s="35">
        <v>0</v>
      </c>
      <c r="N5342" s="32" t="s">
        <v>17</v>
      </c>
      <c r="O5342" s="32" t="s">
        <v>18</v>
      </c>
      <c r="P5342" s="32">
        <v>1</v>
      </c>
      <c r="Q5342" s="32" t="s">
        <v>10127</v>
      </c>
    </row>
    <row r="5343" spans="1:17" hidden="1" x14ac:dyDescent="0.25">
      <c r="A5343" s="57">
        <v>42272.613758217594</v>
      </c>
      <c r="B5343" s="32" t="s">
        <v>21</v>
      </c>
      <c r="C5343" s="32" t="s">
        <v>4242</v>
      </c>
      <c r="D5343" s="32" t="s">
        <v>4243</v>
      </c>
      <c r="E5343" s="32" t="s">
        <v>10128</v>
      </c>
      <c r="F5343" s="32" t="s">
        <v>10129</v>
      </c>
      <c r="G5343" s="32" t="s">
        <v>5308</v>
      </c>
      <c r="H5343" s="32" t="s">
        <v>5309</v>
      </c>
      <c r="I5343" s="32" t="s">
        <v>4605</v>
      </c>
      <c r="J5343" s="35">
        <v>60.93</v>
      </c>
      <c r="K5343" s="35">
        <v>0</v>
      </c>
      <c r="L5343" s="35">
        <v>0</v>
      </c>
      <c r="M5343" s="35">
        <v>0</v>
      </c>
      <c r="N5343" s="32" t="s">
        <v>2197</v>
      </c>
      <c r="O5343" s="32" t="s">
        <v>18</v>
      </c>
      <c r="P5343" s="32">
        <v>1</v>
      </c>
      <c r="Q5343" s="32" t="s">
        <v>6444</v>
      </c>
    </row>
    <row r="5344" spans="1:17" hidden="1" x14ac:dyDescent="0.25">
      <c r="A5344" s="57">
        <v>42272.613758217594</v>
      </c>
      <c r="B5344" s="32" t="s">
        <v>21</v>
      </c>
      <c r="C5344" s="32" t="s">
        <v>4242</v>
      </c>
      <c r="D5344" s="32" t="s">
        <v>4243</v>
      </c>
      <c r="E5344" s="32" t="s">
        <v>10128</v>
      </c>
      <c r="F5344" s="32" t="s">
        <v>10129</v>
      </c>
      <c r="G5344" s="32" t="s">
        <v>5643</v>
      </c>
      <c r="H5344" s="32" t="s">
        <v>5644</v>
      </c>
      <c r="I5344" s="32" t="s">
        <v>4605</v>
      </c>
      <c r="J5344" s="35">
        <v>5.53</v>
      </c>
      <c r="K5344" s="35">
        <v>0</v>
      </c>
      <c r="L5344" s="35">
        <v>0</v>
      </c>
      <c r="M5344" s="35">
        <v>0</v>
      </c>
      <c r="N5344" s="32" t="s">
        <v>2197</v>
      </c>
      <c r="O5344" s="32" t="s">
        <v>18</v>
      </c>
      <c r="P5344" s="32">
        <v>1</v>
      </c>
      <c r="Q5344" s="32" t="s">
        <v>6444</v>
      </c>
    </row>
    <row r="5345" spans="1:17" hidden="1" x14ac:dyDescent="0.25">
      <c r="A5345" s="57">
        <v>42272.613758217594</v>
      </c>
      <c r="B5345" s="32" t="s">
        <v>21</v>
      </c>
      <c r="C5345" s="32" t="s">
        <v>4242</v>
      </c>
      <c r="D5345" s="32" t="s">
        <v>4243</v>
      </c>
      <c r="E5345" s="32" t="s">
        <v>10128</v>
      </c>
      <c r="F5345" s="32" t="s">
        <v>10129</v>
      </c>
      <c r="G5345" s="32" t="s">
        <v>5310</v>
      </c>
      <c r="H5345" s="32" t="s">
        <v>5311</v>
      </c>
      <c r="I5345" s="32" t="s">
        <v>4605</v>
      </c>
      <c r="J5345" s="35">
        <v>14.34</v>
      </c>
      <c r="K5345" s="35">
        <v>0</v>
      </c>
      <c r="L5345" s="35">
        <v>0</v>
      </c>
      <c r="M5345" s="35">
        <v>0</v>
      </c>
      <c r="N5345" s="32" t="s">
        <v>2197</v>
      </c>
      <c r="O5345" s="32" t="s">
        <v>18</v>
      </c>
      <c r="P5345" s="32">
        <v>1</v>
      </c>
      <c r="Q5345" s="32" t="s">
        <v>6444</v>
      </c>
    </row>
    <row r="5346" spans="1:17" hidden="1" x14ac:dyDescent="0.25">
      <c r="A5346" s="57">
        <v>42272.615434687497</v>
      </c>
      <c r="B5346" s="32" t="s">
        <v>44</v>
      </c>
      <c r="C5346" s="32" t="s">
        <v>4172</v>
      </c>
      <c r="D5346" s="32" t="s">
        <v>4173</v>
      </c>
      <c r="E5346" s="32" t="s">
        <v>10130</v>
      </c>
      <c r="F5346" s="32" t="s">
        <v>10131</v>
      </c>
      <c r="G5346" s="32" t="s">
        <v>2646</v>
      </c>
      <c r="H5346" s="32" t="s">
        <v>2647</v>
      </c>
      <c r="I5346" s="32" t="s">
        <v>4605</v>
      </c>
      <c r="J5346" s="35">
        <v>140.82</v>
      </c>
      <c r="K5346" s="35">
        <v>0</v>
      </c>
      <c r="L5346" s="35">
        <v>0</v>
      </c>
      <c r="M5346" s="35">
        <v>0</v>
      </c>
      <c r="N5346" s="32" t="s">
        <v>2197</v>
      </c>
      <c r="O5346" s="32" t="s">
        <v>18</v>
      </c>
      <c r="P5346" s="32">
        <v>6</v>
      </c>
      <c r="Q5346" s="32" t="s">
        <v>6784</v>
      </c>
    </row>
    <row r="5347" spans="1:17" hidden="1" x14ac:dyDescent="0.25">
      <c r="A5347" s="57">
        <v>42272.615434687497</v>
      </c>
      <c r="B5347" s="32" t="s">
        <v>44</v>
      </c>
      <c r="C5347" s="32" t="s">
        <v>4172</v>
      </c>
      <c r="D5347" s="32" t="s">
        <v>4173</v>
      </c>
      <c r="E5347" s="32" t="s">
        <v>10130</v>
      </c>
      <c r="F5347" s="32" t="s">
        <v>10131</v>
      </c>
      <c r="G5347" s="32" t="s">
        <v>2809</v>
      </c>
      <c r="H5347" s="32" t="s">
        <v>2810</v>
      </c>
      <c r="I5347" s="32" t="s">
        <v>4605</v>
      </c>
      <c r="J5347" s="35">
        <v>32.28</v>
      </c>
      <c r="K5347" s="35">
        <v>0</v>
      </c>
      <c r="L5347" s="35">
        <v>0</v>
      </c>
      <c r="M5347" s="35">
        <v>0</v>
      </c>
      <c r="N5347" s="32" t="s">
        <v>2197</v>
      </c>
      <c r="O5347" s="32" t="s">
        <v>18</v>
      </c>
      <c r="P5347" s="32">
        <v>6</v>
      </c>
      <c r="Q5347" s="32" t="s">
        <v>6784</v>
      </c>
    </row>
    <row r="5348" spans="1:17" hidden="1" x14ac:dyDescent="0.25">
      <c r="A5348" s="57">
        <v>42272.617595138887</v>
      </c>
      <c r="B5348" s="32" t="s">
        <v>70</v>
      </c>
      <c r="C5348" s="32" t="s">
        <v>2696</v>
      </c>
      <c r="D5348" s="32" t="s">
        <v>2697</v>
      </c>
      <c r="E5348" s="32" t="s">
        <v>10132</v>
      </c>
      <c r="F5348" s="32" t="s">
        <v>10133</v>
      </c>
      <c r="G5348" s="32" t="s">
        <v>2663</v>
      </c>
      <c r="H5348" s="32" t="s">
        <v>2664</v>
      </c>
      <c r="I5348" s="32" t="s">
        <v>4605</v>
      </c>
      <c r="J5348" s="35">
        <v>103.44</v>
      </c>
      <c r="K5348" s="35">
        <v>0</v>
      </c>
      <c r="L5348" s="35">
        <v>0</v>
      </c>
      <c r="M5348" s="35">
        <v>0</v>
      </c>
      <c r="N5348" s="32" t="s">
        <v>2197</v>
      </c>
      <c r="O5348" s="32" t="s">
        <v>18</v>
      </c>
      <c r="P5348" s="32">
        <v>4</v>
      </c>
      <c r="Q5348" s="32" t="s">
        <v>7732</v>
      </c>
    </row>
    <row r="5349" spans="1:17" hidden="1" x14ac:dyDescent="0.25">
      <c r="A5349" s="57">
        <v>42272.618938113425</v>
      </c>
      <c r="B5349" s="32" t="s">
        <v>4333</v>
      </c>
      <c r="C5349" s="32" t="s">
        <v>2696</v>
      </c>
      <c r="D5349" s="32" t="s">
        <v>2697</v>
      </c>
      <c r="E5349" s="32" t="s">
        <v>10134</v>
      </c>
      <c r="F5349" s="32" t="s">
        <v>10135</v>
      </c>
      <c r="G5349" s="32" t="s">
        <v>2663</v>
      </c>
      <c r="H5349" s="32" t="s">
        <v>2664</v>
      </c>
      <c r="I5349" s="32" t="s">
        <v>4605</v>
      </c>
      <c r="J5349" s="35">
        <v>232.74</v>
      </c>
      <c r="K5349" s="35">
        <v>0</v>
      </c>
      <c r="L5349" s="35">
        <v>0</v>
      </c>
      <c r="M5349" s="35">
        <v>0</v>
      </c>
      <c r="N5349" s="32" t="s">
        <v>2197</v>
      </c>
      <c r="O5349" s="32" t="s">
        <v>18</v>
      </c>
      <c r="P5349" s="32">
        <v>9</v>
      </c>
      <c r="Q5349" s="32" t="s">
        <v>7724</v>
      </c>
    </row>
    <row r="5350" spans="1:17" hidden="1" x14ac:dyDescent="0.25">
      <c r="A5350" s="57">
        <v>42272.620079085646</v>
      </c>
      <c r="B5350" s="32" t="s">
        <v>4333</v>
      </c>
      <c r="C5350" s="32" t="s">
        <v>2696</v>
      </c>
      <c r="D5350" s="32" t="s">
        <v>2697</v>
      </c>
      <c r="E5350" s="32" t="s">
        <v>10136</v>
      </c>
      <c r="F5350" s="32" t="s">
        <v>10137</v>
      </c>
      <c r="G5350" s="32" t="s">
        <v>2652</v>
      </c>
      <c r="H5350" s="32" t="s">
        <v>2653</v>
      </c>
      <c r="I5350" s="32" t="s">
        <v>4605</v>
      </c>
      <c r="J5350" s="35">
        <v>324.48</v>
      </c>
      <c r="K5350" s="35">
        <v>0</v>
      </c>
      <c r="L5350" s="35">
        <v>0</v>
      </c>
      <c r="M5350" s="35">
        <v>0</v>
      </c>
      <c r="N5350" s="32" t="s">
        <v>2197</v>
      </c>
      <c r="O5350" s="32" t="s">
        <v>18</v>
      </c>
      <c r="P5350" s="32">
        <v>13</v>
      </c>
      <c r="Q5350" s="32" t="s">
        <v>7727</v>
      </c>
    </row>
    <row r="5351" spans="1:17" hidden="1" x14ac:dyDescent="0.25">
      <c r="A5351" s="57">
        <v>42272.622055983797</v>
      </c>
      <c r="B5351" s="32" t="s">
        <v>4333</v>
      </c>
      <c r="C5351" s="32" t="s">
        <v>2696</v>
      </c>
      <c r="D5351" s="32" t="s">
        <v>2697</v>
      </c>
      <c r="E5351" s="32" t="s">
        <v>10138</v>
      </c>
      <c r="F5351" s="32" t="s">
        <v>10139</v>
      </c>
      <c r="G5351" s="32" t="s">
        <v>2652</v>
      </c>
      <c r="H5351" s="32" t="s">
        <v>2653</v>
      </c>
      <c r="I5351" s="32" t="s">
        <v>4605</v>
      </c>
      <c r="J5351" s="35">
        <v>99.84</v>
      </c>
      <c r="K5351" s="35">
        <v>0</v>
      </c>
      <c r="L5351" s="35">
        <v>0</v>
      </c>
      <c r="M5351" s="35">
        <v>0</v>
      </c>
      <c r="N5351" s="32" t="s">
        <v>2197</v>
      </c>
      <c r="O5351" s="32" t="s">
        <v>18</v>
      </c>
      <c r="P5351" s="32">
        <v>4</v>
      </c>
      <c r="Q5351" s="32" t="s">
        <v>7762</v>
      </c>
    </row>
    <row r="5352" spans="1:17" hidden="1" x14ac:dyDescent="0.25">
      <c r="A5352" s="57">
        <v>42272.623247025462</v>
      </c>
      <c r="B5352" s="32" t="s">
        <v>4333</v>
      </c>
      <c r="C5352" s="32" t="s">
        <v>2696</v>
      </c>
      <c r="D5352" s="32" t="s">
        <v>2697</v>
      </c>
      <c r="E5352" s="32" t="s">
        <v>10140</v>
      </c>
      <c r="F5352" s="32" t="s">
        <v>10141</v>
      </c>
      <c r="G5352" s="32" t="s">
        <v>2652</v>
      </c>
      <c r="H5352" s="32" t="s">
        <v>2653</v>
      </c>
      <c r="I5352" s="32" t="s">
        <v>4605</v>
      </c>
      <c r="J5352" s="35">
        <v>299.52</v>
      </c>
      <c r="K5352" s="35">
        <v>0</v>
      </c>
      <c r="L5352" s="35">
        <v>0</v>
      </c>
      <c r="M5352" s="35">
        <v>0</v>
      </c>
      <c r="N5352" s="32" t="s">
        <v>2197</v>
      </c>
      <c r="O5352" s="32" t="s">
        <v>18</v>
      </c>
      <c r="P5352" s="32">
        <v>12</v>
      </c>
      <c r="Q5352" s="32" t="s">
        <v>7691</v>
      </c>
    </row>
    <row r="5353" spans="1:17" x14ac:dyDescent="0.25">
      <c r="A5353" s="57">
        <v>42272.625110532405</v>
      </c>
      <c r="B5353" s="32" t="s">
        <v>70</v>
      </c>
      <c r="C5353" s="32" t="s">
        <v>10142</v>
      </c>
      <c r="D5353" s="32" t="s">
        <v>1080</v>
      </c>
      <c r="E5353" s="32" t="s">
        <v>10143</v>
      </c>
      <c r="F5353" s="32" t="s">
        <v>10144</v>
      </c>
      <c r="G5353" s="32" t="s">
        <v>15</v>
      </c>
      <c r="H5353" s="32" t="s">
        <v>16</v>
      </c>
      <c r="I5353" s="32" t="s">
        <v>4515</v>
      </c>
      <c r="J5353" s="35">
        <v>58240</v>
      </c>
      <c r="K5353" s="35">
        <v>0</v>
      </c>
      <c r="L5353" s="35">
        <v>0</v>
      </c>
      <c r="M5353" s="35">
        <v>0</v>
      </c>
      <c r="N5353" s="32" t="s">
        <v>9557</v>
      </c>
      <c r="O5353" s="32" t="s">
        <v>18</v>
      </c>
      <c r="P5353" s="32">
        <v>1</v>
      </c>
      <c r="Q5353" s="32" t="s">
        <v>10145</v>
      </c>
    </row>
    <row r="5354" spans="1:17" x14ac:dyDescent="0.25">
      <c r="A5354" s="57">
        <v>42272.625110532405</v>
      </c>
      <c r="B5354" s="32" t="s">
        <v>70</v>
      </c>
      <c r="C5354" s="32" t="s">
        <v>10142</v>
      </c>
      <c r="D5354" s="32" t="s">
        <v>1080</v>
      </c>
      <c r="E5354" s="32" t="s">
        <v>10143</v>
      </c>
      <c r="F5354" s="32" t="s">
        <v>10144</v>
      </c>
      <c r="G5354" s="32" t="s">
        <v>10146</v>
      </c>
      <c r="H5354" s="32" t="s">
        <v>10147</v>
      </c>
      <c r="I5354" s="32" t="s">
        <v>4515</v>
      </c>
      <c r="J5354" s="35">
        <v>0</v>
      </c>
      <c r="K5354" s="35">
        <v>0</v>
      </c>
      <c r="L5354" s="35">
        <v>0</v>
      </c>
      <c r="M5354" s="35">
        <v>0</v>
      </c>
      <c r="N5354" s="32" t="s">
        <v>9557</v>
      </c>
      <c r="O5354" s="32" t="s">
        <v>18</v>
      </c>
      <c r="P5354" s="32">
        <v>1</v>
      </c>
      <c r="Q5354" s="32" t="s">
        <v>10145</v>
      </c>
    </row>
    <row r="5355" spans="1:17" hidden="1" x14ac:dyDescent="0.25">
      <c r="A5355" s="57">
        <v>42272.625736261572</v>
      </c>
      <c r="B5355" s="32" t="s">
        <v>70</v>
      </c>
      <c r="C5355" s="32" t="s">
        <v>3876</v>
      </c>
      <c r="D5355" s="32" t="s">
        <v>3877</v>
      </c>
      <c r="E5355" s="32" t="s">
        <v>10148</v>
      </c>
      <c r="F5355" s="32" t="s">
        <v>10149</v>
      </c>
      <c r="G5355" s="32" t="s">
        <v>3122</v>
      </c>
      <c r="H5355" s="32" t="s">
        <v>3123</v>
      </c>
      <c r="I5355" s="32" t="s">
        <v>4605</v>
      </c>
      <c r="J5355" s="35">
        <v>55.08</v>
      </c>
      <c r="K5355" s="35">
        <v>0</v>
      </c>
      <c r="L5355" s="35">
        <v>0</v>
      </c>
      <c r="M5355" s="35">
        <v>0</v>
      </c>
      <c r="N5355" s="32" t="s">
        <v>2197</v>
      </c>
      <c r="O5355" s="32" t="s">
        <v>18</v>
      </c>
      <c r="P5355" s="32">
        <v>1</v>
      </c>
      <c r="Q5355" s="32" t="s">
        <v>6452</v>
      </c>
    </row>
    <row r="5356" spans="1:17" hidden="1" x14ac:dyDescent="0.25">
      <c r="A5356" s="57">
        <v>42272.625736261572</v>
      </c>
      <c r="B5356" s="32" t="s">
        <v>70</v>
      </c>
      <c r="C5356" s="32" t="s">
        <v>3876</v>
      </c>
      <c r="D5356" s="32" t="s">
        <v>3877</v>
      </c>
      <c r="E5356" s="32" t="s">
        <v>10148</v>
      </c>
      <c r="F5356" s="32" t="s">
        <v>10149</v>
      </c>
      <c r="G5356" s="32" t="s">
        <v>3089</v>
      </c>
      <c r="H5356" s="32" t="s">
        <v>3090</v>
      </c>
      <c r="I5356" s="32" t="s">
        <v>4605</v>
      </c>
      <c r="J5356" s="35">
        <v>4.8099999999999996</v>
      </c>
      <c r="K5356" s="35">
        <v>0</v>
      </c>
      <c r="L5356" s="35">
        <v>0</v>
      </c>
      <c r="M5356" s="35">
        <v>0</v>
      </c>
      <c r="N5356" s="32" t="s">
        <v>2197</v>
      </c>
      <c r="O5356" s="32" t="s">
        <v>18</v>
      </c>
      <c r="P5356" s="32">
        <v>1</v>
      </c>
      <c r="Q5356" s="32" t="s">
        <v>6452</v>
      </c>
    </row>
    <row r="5357" spans="1:17" hidden="1" x14ac:dyDescent="0.25">
      <c r="A5357" s="57">
        <v>42272.625736261572</v>
      </c>
      <c r="B5357" s="32" t="s">
        <v>70</v>
      </c>
      <c r="C5357" s="32" t="s">
        <v>3876</v>
      </c>
      <c r="D5357" s="32" t="s">
        <v>3877</v>
      </c>
      <c r="E5357" s="32" t="s">
        <v>10148</v>
      </c>
      <c r="F5357" s="32" t="s">
        <v>10149</v>
      </c>
      <c r="G5357" s="32" t="s">
        <v>3091</v>
      </c>
      <c r="H5357" s="32" t="s">
        <v>3092</v>
      </c>
      <c r="I5357" s="32" t="s">
        <v>4605</v>
      </c>
      <c r="J5357" s="35">
        <v>2.7</v>
      </c>
      <c r="K5357" s="35">
        <v>0</v>
      </c>
      <c r="L5357" s="35">
        <v>0</v>
      </c>
      <c r="M5357" s="35">
        <v>0</v>
      </c>
      <c r="N5357" s="32" t="s">
        <v>2197</v>
      </c>
      <c r="O5357" s="32" t="s">
        <v>18</v>
      </c>
      <c r="P5357" s="32">
        <v>1</v>
      </c>
      <c r="Q5357" s="32" t="s">
        <v>6452</v>
      </c>
    </row>
    <row r="5358" spans="1:17" hidden="1" x14ac:dyDescent="0.25">
      <c r="A5358" s="57">
        <v>42272.627765740741</v>
      </c>
      <c r="B5358" s="32" t="s">
        <v>21</v>
      </c>
      <c r="C5358" s="32" t="s">
        <v>4239</v>
      </c>
      <c r="D5358" s="32" t="s">
        <v>4240</v>
      </c>
      <c r="E5358" s="32" t="s">
        <v>10150</v>
      </c>
      <c r="F5358" s="32" t="s">
        <v>10151</v>
      </c>
      <c r="G5358" s="32" t="s">
        <v>2646</v>
      </c>
      <c r="H5358" s="32" t="s">
        <v>2647</v>
      </c>
      <c r="I5358" s="32" t="s">
        <v>4605</v>
      </c>
      <c r="J5358" s="35">
        <v>60.6</v>
      </c>
      <c r="K5358" s="35">
        <v>0</v>
      </c>
      <c r="L5358" s="35">
        <v>0</v>
      </c>
      <c r="M5358" s="35">
        <v>0</v>
      </c>
      <c r="N5358" s="32" t="s">
        <v>2197</v>
      </c>
      <c r="O5358" s="32" t="s">
        <v>18</v>
      </c>
      <c r="P5358" s="32">
        <v>3</v>
      </c>
      <c r="Q5358" s="32" t="s">
        <v>7812</v>
      </c>
    </row>
    <row r="5359" spans="1:17" hidden="1" x14ac:dyDescent="0.25">
      <c r="A5359" s="57">
        <v>42272.629589814816</v>
      </c>
      <c r="B5359" s="32" t="s">
        <v>21</v>
      </c>
      <c r="C5359" s="32" t="s">
        <v>3249</v>
      </c>
      <c r="D5359" s="32" t="s">
        <v>3250</v>
      </c>
      <c r="E5359" s="32" t="s">
        <v>10152</v>
      </c>
      <c r="F5359" s="32" t="s">
        <v>10153</v>
      </c>
      <c r="G5359" s="32" t="s">
        <v>2646</v>
      </c>
      <c r="H5359" s="32" t="s">
        <v>2647</v>
      </c>
      <c r="I5359" s="32" t="s">
        <v>4605</v>
      </c>
      <c r="J5359" s="35">
        <v>141.4</v>
      </c>
      <c r="K5359" s="35">
        <v>0</v>
      </c>
      <c r="L5359" s="35">
        <v>0</v>
      </c>
      <c r="M5359" s="35">
        <v>0</v>
      </c>
      <c r="N5359" s="32" t="s">
        <v>2197</v>
      </c>
      <c r="O5359" s="32" t="s">
        <v>18</v>
      </c>
      <c r="P5359" s="32">
        <v>7</v>
      </c>
      <c r="Q5359" s="32" t="s">
        <v>7302</v>
      </c>
    </row>
    <row r="5360" spans="1:17" hidden="1" x14ac:dyDescent="0.25">
      <c r="A5360" s="57">
        <v>42272.631898148145</v>
      </c>
      <c r="B5360" s="32" t="s">
        <v>21</v>
      </c>
      <c r="C5360" s="32" t="s">
        <v>3145</v>
      </c>
      <c r="D5360" s="32" t="s">
        <v>3146</v>
      </c>
      <c r="E5360" s="32" t="s">
        <v>10154</v>
      </c>
      <c r="F5360" s="32" t="s">
        <v>10155</v>
      </c>
      <c r="G5360" s="32" t="s">
        <v>2646</v>
      </c>
      <c r="H5360" s="32" t="s">
        <v>2647</v>
      </c>
      <c r="I5360" s="32" t="s">
        <v>4605</v>
      </c>
      <c r="J5360" s="35">
        <v>323.2</v>
      </c>
      <c r="K5360" s="35">
        <v>0</v>
      </c>
      <c r="L5360" s="35">
        <v>0</v>
      </c>
      <c r="M5360" s="35">
        <v>0</v>
      </c>
      <c r="N5360" s="32" t="s">
        <v>2197</v>
      </c>
      <c r="O5360" s="32" t="s">
        <v>18</v>
      </c>
      <c r="P5360" s="32">
        <v>16</v>
      </c>
      <c r="Q5360" s="32" t="s">
        <v>7809</v>
      </c>
    </row>
    <row r="5361" spans="1:17" x14ac:dyDescent="0.25">
      <c r="A5361" s="57">
        <v>42272.63208116898</v>
      </c>
      <c r="B5361" s="32"/>
      <c r="C5361" s="32"/>
      <c r="D5361" s="32"/>
      <c r="E5361" s="32" t="s">
        <v>10156</v>
      </c>
      <c r="F5361" s="32" t="s">
        <v>10157</v>
      </c>
      <c r="G5361" s="32" t="s">
        <v>333</v>
      </c>
      <c r="H5361" s="32" t="s">
        <v>332</v>
      </c>
      <c r="I5361" s="32" t="s">
        <v>2006</v>
      </c>
      <c r="J5361" s="35">
        <v>0</v>
      </c>
      <c r="K5361" s="35">
        <v>0</v>
      </c>
      <c r="L5361" s="35">
        <v>0</v>
      </c>
      <c r="M5361" s="35">
        <v>0</v>
      </c>
      <c r="N5361" s="32" t="s">
        <v>19</v>
      </c>
      <c r="O5361" s="32"/>
      <c r="P5361" s="32">
        <v>0.5</v>
      </c>
      <c r="Q5361" s="32"/>
    </row>
    <row r="5362" spans="1:17" hidden="1" x14ac:dyDescent="0.25">
      <c r="A5362" s="57">
        <v>42272.633005127318</v>
      </c>
      <c r="B5362" s="32" t="s">
        <v>21</v>
      </c>
      <c r="C5362" s="32" t="s">
        <v>3145</v>
      </c>
      <c r="D5362" s="32" t="s">
        <v>3146</v>
      </c>
      <c r="E5362" s="32" t="s">
        <v>10158</v>
      </c>
      <c r="F5362" s="32" t="s">
        <v>10159</v>
      </c>
      <c r="G5362" s="32" t="s">
        <v>2646</v>
      </c>
      <c r="H5362" s="32" t="s">
        <v>2647</v>
      </c>
      <c r="I5362" s="32" t="s">
        <v>4605</v>
      </c>
      <c r="J5362" s="35">
        <v>161.6</v>
      </c>
      <c r="K5362" s="35">
        <v>0</v>
      </c>
      <c r="L5362" s="35">
        <v>0</v>
      </c>
      <c r="M5362" s="35">
        <v>0</v>
      </c>
      <c r="N5362" s="32" t="s">
        <v>2197</v>
      </c>
      <c r="O5362" s="32" t="s">
        <v>18</v>
      </c>
      <c r="P5362" s="32">
        <v>8</v>
      </c>
      <c r="Q5362" s="32" t="s">
        <v>7806</v>
      </c>
    </row>
    <row r="5363" spans="1:17" x14ac:dyDescent="0.25">
      <c r="A5363" s="57">
        <v>42272.634090740743</v>
      </c>
      <c r="B5363" s="32"/>
      <c r="C5363" s="32"/>
      <c r="D5363" s="32"/>
      <c r="E5363" s="32" t="s">
        <v>10160</v>
      </c>
      <c r="F5363" s="32" t="s">
        <v>10161</v>
      </c>
      <c r="G5363" s="32" t="s">
        <v>333</v>
      </c>
      <c r="H5363" s="32" t="s">
        <v>332</v>
      </c>
      <c r="I5363" s="32" t="s">
        <v>2006</v>
      </c>
      <c r="J5363" s="35">
        <v>0</v>
      </c>
      <c r="K5363" s="35">
        <v>0</v>
      </c>
      <c r="L5363" s="35">
        <v>0</v>
      </c>
      <c r="M5363" s="35">
        <v>0</v>
      </c>
      <c r="N5363" s="32" t="s">
        <v>17</v>
      </c>
      <c r="O5363" s="32"/>
      <c r="P5363" s="32">
        <v>0.25</v>
      </c>
      <c r="Q5363" s="32"/>
    </row>
    <row r="5364" spans="1:17" hidden="1" x14ac:dyDescent="0.25">
      <c r="A5364" s="57">
        <v>42272.634239965279</v>
      </c>
      <c r="B5364" s="32" t="s">
        <v>21</v>
      </c>
      <c r="C5364" s="32" t="s">
        <v>3145</v>
      </c>
      <c r="D5364" s="32" t="s">
        <v>3146</v>
      </c>
      <c r="E5364" s="32" t="s">
        <v>10162</v>
      </c>
      <c r="F5364" s="32" t="s">
        <v>10163</v>
      </c>
      <c r="G5364" s="32" t="s">
        <v>2646</v>
      </c>
      <c r="H5364" s="32" t="s">
        <v>2647</v>
      </c>
      <c r="I5364" s="32" t="s">
        <v>4605</v>
      </c>
      <c r="J5364" s="35">
        <v>141.4</v>
      </c>
      <c r="K5364" s="35">
        <v>0</v>
      </c>
      <c r="L5364" s="35">
        <v>0</v>
      </c>
      <c r="M5364" s="35">
        <v>0</v>
      </c>
      <c r="N5364" s="32" t="s">
        <v>2197</v>
      </c>
      <c r="O5364" s="32" t="s">
        <v>18</v>
      </c>
      <c r="P5364" s="32">
        <v>7</v>
      </c>
      <c r="Q5364" s="32" t="s">
        <v>7834</v>
      </c>
    </row>
    <row r="5365" spans="1:17" hidden="1" x14ac:dyDescent="0.25">
      <c r="A5365" s="57">
        <v>42272.638252314813</v>
      </c>
      <c r="B5365" s="32" t="s">
        <v>4333</v>
      </c>
      <c r="C5365" s="32" t="s">
        <v>2696</v>
      </c>
      <c r="D5365" s="32" t="s">
        <v>2697</v>
      </c>
      <c r="E5365" s="32" t="s">
        <v>10164</v>
      </c>
      <c r="F5365" s="32" t="s">
        <v>10165</v>
      </c>
      <c r="G5365" s="32" t="s">
        <v>2652</v>
      </c>
      <c r="H5365" s="32" t="s">
        <v>2653</v>
      </c>
      <c r="I5365" s="32" t="s">
        <v>4605</v>
      </c>
      <c r="J5365" s="35">
        <v>49.92</v>
      </c>
      <c r="K5365" s="35">
        <v>0</v>
      </c>
      <c r="L5365" s="35">
        <v>0</v>
      </c>
      <c r="M5365" s="35">
        <v>0</v>
      </c>
      <c r="N5365" s="32" t="s">
        <v>2197</v>
      </c>
      <c r="O5365" s="32" t="s">
        <v>18</v>
      </c>
      <c r="P5365" s="32">
        <v>2</v>
      </c>
      <c r="Q5365" s="32" t="s">
        <v>7759</v>
      </c>
    </row>
    <row r="5366" spans="1:17" hidden="1" x14ac:dyDescent="0.25">
      <c r="A5366" s="57">
        <v>42272.640028437498</v>
      </c>
      <c r="B5366" s="32" t="s">
        <v>4333</v>
      </c>
      <c r="C5366" s="32" t="s">
        <v>2696</v>
      </c>
      <c r="D5366" s="32" t="s">
        <v>2697</v>
      </c>
      <c r="E5366" s="32" t="s">
        <v>10166</v>
      </c>
      <c r="F5366" s="32" t="s">
        <v>10167</v>
      </c>
      <c r="G5366" s="32" t="s">
        <v>2652</v>
      </c>
      <c r="H5366" s="32" t="s">
        <v>2653</v>
      </c>
      <c r="I5366" s="32" t="s">
        <v>4605</v>
      </c>
      <c r="J5366" s="35">
        <v>49.92</v>
      </c>
      <c r="K5366" s="35">
        <v>0</v>
      </c>
      <c r="L5366" s="35">
        <v>0</v>
      </c>
      <c r="M5366" s="35">
        <v>0</v>
      </c>
      <c r="N5366" s="32" t="s">
        <v>2197</v>
      </c>
      <c r="O5366" s="32" t="s">
        <v>18</v>
      </c>
      <c r="P5366" s="32">
        <v>2</v>
      </c>
      <c r="Q5366" s="32" t="s">
        <v>7770</v>
      </c>
    </row>
    <row r="5367" spans="1:17" hidden="1" x14ac:dyDescent="0.25">
      <c r="A5367" s="57">
        <v>42272.641466550929</v>
      </c>
      <c r="B5367" s="32" t="s">
        <v>4333</v>
      </c>
      <c r="C5367" s="32" t="s">
        <v>2696</v>
      </c>
      <c r="D5367" s="32" t="s">
        <v>2697</v>
      </c>
      <c r="E5367" s="32" t="s">
        <v>10168</v>
      </c>
      <c r="F5367" s="32" t="s">
        <v>10169</v>
      </c>
      <c r="G5367" s="32" t="s">
        <v>2663</v>
      </c>
      <c r="H5367" s="32" t="s">
        <v>2664</v>
      </c>
      <c r="I5367" s="32" t="s">
        <v>4605</v>
      </c>
      <c r="J5367" s="35">
        <v>51.72</v>
      </c>
      <c r="K5367" s="35">
        <v>0</v>
      </c>
      <c r="L5367" s="35">
        <v>0</v>
      </c>
      <c r="M5367" s="35">
        <v>0</v>
      </c>
      <c r="N5367" s="32" t="s">
        <v>2197</v>
      </c>
      <c r="O5367" s="32" t="s">
        <v>18</v>
      </c>
      <c r="P5367" s="32">
        <v>2</v>
      </c>
      <c r="Q5367" s="32" t="s">
        <v>7719</v>
      </c>
    </row>
    <row r="5368" spans="1:17" hidden="1" x14ac:dyDescent="0.25">
      <c r="A5368" s="57">
        <v>42272.642554363425</v>
      </c>
      <c r="B5368" s="32" t="s">
        <v>4333</v>
      </c>
      <c r="C5368" s="32" t="s">
        <v>2696</v>
      </c>
      <c r="D5368" s="32" t="s">
        <v>2697</v>
      </c>
      <c r="E5368" s="32" t="s">
        <v>10170</v>
      </c>
      <c r="F5368" s="32" t="s">
        <v>10171</v>
      </c>
      <c r="G5368" s="32" t="s">
        <v>2663</v>
      </c>
      <c r="H5368" s="32" t="s">
        <v>2664</v>
      </c>
      <c r="I5368" s="32" t="s">
        <v>4605</v>
      </c>
      <c r="J5368" s="35">
        <v>25.86</v>
      </c>
      <c r="K5368" s="35">
        <v>0</v>
      </c>
      <c r="L5368" s="35">
        <v>0</v>
      </c>
      <c r="M5368" s="35">
        <v>0</v>
      </c>
      <c r="N5368" s="32" t="s">
        <v>2197</v>
      </c>
      <c r="O5368" s="32" t="s">
        <v>18</v>
      </c>
      <c r="P5368" s="32">
        <v>1</v>
      </c>
      <c r="Q5368" s="32" t="s">
        <v>7765</v>
      </c>
    </row>
    <row r="5369" spans="1:17" hidden="1" x14ac:dyDescent="0.25">
      <c r="A5369" s="57">
        <v>42272.644350381946</v>
      </c>
      <c r="B5369" s="32" t="s">
        <v>21</v>
      </c>
      <c r="C5369" s="32" t="s">
        <v>4207</v>
      </c>
      <c r="D5369" s="32" t="s">
        <v>4208</v>
      </c>
      <c r="E5369" s="32" t="s">
        <v>10172</v>
      </c>
      <c r="F5369" s="32" t="s">
        <v>10173</v>
      </c>
      <c r="G5369" s="32" t="s">
        <v>2646</v>
      </c>
      <c r="H5369" s="32" t="s">
        <v>2647</v>
      </c>
      <c r="I5369" s="32" t="s">
        <v>4605</v>
      </c>
      <c r="J5369" s="35">
        <v>141.4</v>
      </c>
      <c r="K5369" s="35">
        <v>0</v>
      </c>
      <c r="L5369" s="35">
        <v>0</v>
      </c>
      <c r="M5369" s="35">
        <v>0</v>
      </c>
      <c r="N5369" s="32" t="s">
        <v>2197</v>
      </c>
      <c r="O5369" s="32" t="s">
        <v>18</v>
      </c>
      <c r="P5369" s="32">
        <v>7</v>
      </c>
      <c r="Q5369" s="32" t="s">
        <v>7831</v>
      </c>
    </row>
    <row r="5370" spans="1:17" x14ac:dyDescent="0.25">
      <c r="A5370" s="57">
        <v>42272.645590277774</v>
      </c>
      <c r="B5370" s="32" t="s">
        <v>337</v>
      </c>
      <c r="C5370" s="32" t="s">
        <v>10123</v>
      </c>
      <c r="D5370" s="32" t="s">
        <v>10124</v>
      </c>
      <c r="E5370" s="32" t="s">
        <v>10174</v>
      </c>
      <c r="F5370" s="32" t="s">
        <v>10175</v>
      </c>
      <c r="G5370" s="32" t="s">
        <v>15</v>
      </c>
      <c r="H5370" s="32" t="s">
        <v>16</v>
      </c>
      <c r="I5370" s="32" t="s">
        <v>260</v>
      </c>
      <c r="J5370" s="35">
        <v>24200</v>
      </c>
      <c r="K5370" s="35">
        <v>0</v>
      </c>
      <c r="L5370" s="35">
        <v>0</v>
      </c>
      <c r="M5370" s="35">
        <v>0</v>
      </c>
      <c r="N5370" s="32" t="s">
        <v>17</v>
      </c>
      <c r="O5370" s="32" t="s">
        <v>20</v>
      </c>
      <c r="P5370" s="32">
        <v>1</v>
      </c>
      <c r="Q5370" s="32" t="s">
        <v>10127</v>
      </c>
    </row>
    <row r="5371" spans="1:17" hidden="1" x14ac:dyDescent="0.25">
      <c r="A5371" s="57">
        <v>42272.645975844905</v>
      </c>
      <c r="B5371" s="32" t="s">
        <v>21</v>
      </c>
      <c r="C5371" s="32" t="s">
        <v>3249</v>
      </c>
      <c r="D5371" s="32" t="s">
        <v>3250</v>
      </c>
      <c r="E5371" s="32" t="s">
        <v>10176</v>
      </c>
      <c r="F5371" s="32" t="s">
        <v>10177</v>
      </c>
      <c r="G5371" s="32" t="s">
        <v>2646</v>
      </c>
      <c r="H5371" s="32" t="s">
        <v>2647</v>
      </c>
      <c r="I5371" s="32" t="s">
        <v>4605</v>
      </c>
      <c r="J5371" s="35">
        <v>40.4</v>
      </c>
      <c r="K5371" s="35">
        <v>0</v>
      </c>
      <c r="L5371" s="35">
        <v>0</v>
      </c>
      <c r="M5371" s="35">
        <v>0</v>
      </c>
      <c r="N5371" s="32" t="s">
        <v>2197</v>
      </c>
      <c r="O5371" s="32" t="s">
        <v>18</v>
      </c>
      <c r="P5371" s="32">
        <v>2</v>
      </c>
      <c r="Q5371" s="32" t="s">
        <v>7316</v>
      </c>
    </row>
    <row r="5372" spans="1:17" x14ac:dyDescent="0.25">
      <c r="A5372" s="57">
        <v>42272.646835069441</v>
      </c>
      <c r="B5372" s="32"/>
      <c r="C5372" s="32" t="s">
        <v>655</v>
      </c>
      <c r="D5372" s="32" t="s">
        <v>334</v>
      </c>
      <c r="E5372" s="32" t="s">
        <v>10178</v>
      </c>
      <c r="F5372" s="32" t="s">
        <v>10179</v>
      </c>
      <c r="G5372" s="32" t="s">
        <v>58</v>
      </c>
      <c r="H5372" s="32" t="s">
        <v>59</v>
      </c>
      <c r="I5372" s="32" t="s">
        <v>2006</v>
      </c>
      <c r="J5372" s="35">
        <v>0</v>
      </c>
      <c r="K5372" s="35">
        <v>0</v>
      </c>
      <c r="L5372" s="35">
        <v>0</v>
      </c>
      <c r="M5372" s="35">
        <v>0</v>
      </c>
      <c r="N5372" s="32" t="s">
        <v>19</v>
      </c>
      <c r="O5372" s="32" t="s">
        <v>322</v>
      </c>
      <c r="P5372" s="32">
        <v>0</v>
      </c>
      <c r="Q5372" s="32"/>
    </row>
    <row r="5373" spans="1:17" hidden="1" x14ac:dyDescent="0.25">
      <c r="A5373" s="57">
        <v>42272.648131562499</v>
      </c>
      <c r="B5373" s="32" t="s">
        <v>70</v>
      </c>
      <c r="C5373" s="32" t="s">
        <v>3508</v>
      </c>
      <c r="D5373" s="32" t="s">
        <v>3509</v>
      </c>
      <c r="E5373" s="32" t="s">
        <v>10180</v>
      </c>
      <c r="F5373" s="32" t="s">
        <v>10181</v>
      </c>
      <c r="G5373" s="32" t="s">
        <v>3122</v>
      </c>
      <c r="H5373" s="32" t="s">
        <v>3123</v>
      </c>
      <c r="I5373" s="32" t="s">
        <v>4605</v>
      </c>
      <c r="J5373" s="35">
        <v>165.24</v>
      </c>
      <c r="K5373" s="35">
        <v>0</v>
      </c>
      <c r="L5373" s="35">
        <v>0</v>
      </c>
      <c r="M5373" s="35">
        <v>0</v>
      </c>
      <c r="N5373" s="32" t="s">
        <v>2197</v>
      </c>
      <c r="O5373" s="32" t="s">
        <v>18</v>
      </c>
      <c r="P5373" s="32">
        <v>3</v>
      </c>
      <c r="Q5373" s="32" t="s">
        <v>7312</v>
      </c>
    </row>
    <row r="5374" spans="1:17" hidden="1" x14ac:dyDescent="0.25">
      <c r="A5374" s="57">
        <v>42272.648131562499</v>
      </c>
      <c r="B5374" s="32" t="s">
        <v>70</v>
      </c>
      <c r="C5374" s="32" t="s">
        <v>3508</v>
      </c>
      <c r="D5374" s="32" t="s">
        <v>3509</v>
      </c>
      <c r="E5374" s="32" t="s">
        <v>10180</v>
      </c>
      <c r="F5374" s="32" t="s">
        <v>10181</v>
      </c>
      <c r="G5374" s="32" t="s">
        <v>3089</v>
      </c>
      <c r="H5374" s="32" t="s">
        <v>3090</v>
      </c>
      <c r="I5374" s="32" t="s">
        <v>4605</v>
      </c>
      <c r="J5374" s="35">
        <v>14.43</v>
      </c>
      <c r="K5374" s="35">
        <v>0</v>
      </c>
      <c r="L5374" s="35">
        <v>0</v>
      </c>
      <c r="M5374" s="35">
        <v>0</v>
      </c>
      <c r="N5374" s="32" t="s">
        <v>2197</v>
      </c>
      <c r="O5374" s="32" t="s">
        <v>18</v>
      </c>
      <c r="P5374" s="32">
        <v>3</v>
      </c>
      <c r="Q5374" s="32" t="s">
        <v>7312</v>
      </c>
    </row>
    <row r="5375" spans="1:17" hidden="1" x14ac:dyDescent="0.25">
      <c r="A5375" s="57">
        <v>42272.648131562499</v>
      </c>
      <c r="B5375" s="32" t="s">
        <v>70</v>
      </c>
      <c r="C5375" s="32" t="s">
        <v>3508</v>
      </c>
      <c r="D5375" s="32" t="s">
        <v>3509</v>
      </c>
      <c r="E5375" s="32" t="s">
        <v>10180</v>
      </c>
      <c r="F5375" s="32" t="s">
        <v>10181</v>
      </c>
      <c r="G5375" s="32" t="s">
        <v>3091</v>
      </c>
      <c r="H5375" s="32" t="s">
        <v>3092</v>
      </c>
      <c r="I5375" s="32" t="s">
        <v>4605</v>
      </c>
      <c r="J5375" s="35">
        <v>8.1</v>
      </c>
      <c r="K5375" s="35">
        <v>0</v>
      </c>
      <c r="L5375" s="35">
        <v>0</v>
      </c>
      <c r="M5375" s="35">
        <v>0</v>
      </c>
      <c r="N5375" s="32" t="s">
        <v>2197</v>
      </c>
      <c r="O5375" s="32" t="s">
        <v>18</v>
      </c>
      <c r="P5375" s="32">
        <v>3</v>
      </c>
      <c r="Q5375" s="32" t="s">
        <v>7312</v>
      </c>
    </row>
    <row r="5376" spans="1:17" x14ac:dyDescent="0.25">
      <c r="A5376" s="57">
        <v>42272.648152199072</v>
      </c>
      <c r="B5376" s="32" t="s">
        <v>290</v>
      </c>
      <c r="C5376" s="32" t="s">
        <v>4930</v>
      </c>
      <c r="D5376" s="32" t="s">
        <v>4931</v>
      </c>
      <c r="E5376" s="32" t="s">
        <v>7098</v>
      </c>
      <c r="F5376" s="32" t="s">
        <v>10182</v>
      </c>
      <c r="G5376" s="32" t="s">
        <v>15</v>
      </c>
      <c r="H5376" s="32" t="s">
        <v>330</v>
      </c>
      <c r="I5376" s="32" t="s">
        <v>265</v>
      </c>
      <c r="J5376" s="35">
        <v>-216000</v>
      </c>
      <c r="K5376" s="35">
        <v>0</v>
      </c>
      <c r="L5376" s="35">
        <v>0</v>
      </c>
      <c r="M5376" s="35">
        <v>0</v>
      </c>
      <c r="N5376" s="32" t="s">
        <v>17</v>
      </c>
      <c r="O5376" s="32" t="s">
        <v>18</v>
      </c>
      <c r="P5376" s="32">
        <v>1</v>
      </c>
      <c r="Q5376" s="32" t="s">
        <v>7100</v>
      </c>
    </row>
    <row r="5377" spans="1:17" hidden="1" x14ac:dyDescent="0.25">
      <c r="A5377" s="57">
        <v>42272.649818171296</v>
      </c>
      <c r="B5377" s="32" t="s">
        <v>70</v>
      </c>
      <c r="C5377" s="32" t="s">
        <v>3508</v>
      </c>
      <c r="D5377" s="32" t="s">
        <v>3509</v>
      </c>
      <c r="E5377" s="32" t="s">
        <v>10183</v>
      </c>
      <c r="F5377" s="32" t="s">
        <v>10184</v>
      </c>
      <c r="G5377" s="32" t="s">
        <v>3122</v>
      </c>
      <c r="H5377" s="32" t="s">
        <v>3123</v>
      </c>
      <c r="I5377" s="32" t="s">
        <v>4605</v>
      </c>
      <c r="J5377" s="35">
        <v>55.08</v>
      </c>
      <c r="K5377" s="35">
        <v>0</v>
      </c>
      <c r="L5377" s="35">
        <v>0</v>
      </c>
      <c r="M5377" s="35">
        <v>0</v>
      </c>
      <c r="N5377" s="32" t="s">
        <v>2197</v>
      </c>
      <c r="O5377" s="32" t="s">
        <v>18</v>
      </c>
      <c r="P5377" s="32">
        <v>1</v>
      </c>
      <c r="Q5377" s="32" t="s">
        <v>7314</v>
      </c>
    </row>
    <row r="5378" spans="1:17" hidden="1" x14ac:dyDescent="0.25">
      <c r="A5378" s="57">
        <v>42272.649818171296</v>
      </c>
      <c r="B5378" s="32" t="s">
        <v>70</v>
      </c>
      <c r="C5378" s="32" t="s">
        <v>3508</v>
      </c>
      <c r="D5378" s="32" t="s">
        <v>3509</v>
      </c>
      <c r="E5378" s="32" t="s">
        <v>10183</v>
      </c>
      <c r="F5378" s="32" t="s">
        <v>10184</v>
      </c>
      <c r="G5378" s="32" t="s">
        <v>3089</v>
      </c>
      <c r="H5378" s="32" t="s">
        <v>3090</v>
      </c>
      <c r="I5378" s="32" t="s">
        <v>4605</v>
      </c>
      <c r="J5378" s="35">
        <v>4.8099999999999996</v>
      </c>
      <c r="K5378" s="35">
        <v>0</v>
      </c>
      <c r="L5378" s="35">
        <v>0</v>
      </c>
      <c r="M5378" s="35">
        <v>0</v>
      </c>
      <c r="N5378" s="32" t="s">
        <v>2197</v>
      </c>
      <c r="O5378" s="32" t="s">
        <v>18</v>
      </c>
      <c r="P5378" s="32">
        <v>1</v>
      </c>
      <c r="Q5378" s="32" t="s">
        <v>7314</v>
      </c>
    </row>
    <row r="5379" spans="1:17" hidden="1" x14ac:dyDescent="0.25">
      <c r="A5379" s="57">
        <v>42272.649818171296</v>
      </c>
      <c r="B5379" s="32" t="s">
        <v>70</v>
      </c>
      <c r="C5379" s="32" t="s">
        <v>3508</v>
      </c>
      <c r="D5379" s="32" t="s">
        <v>3509</v>
      </c>
      <c r="E5379" s="32" t="s">
        <v>10183</v>
      </c>
      <c r="F5379" s="32" t="s">
        <v>10184</v>
      </c>
      <c r="G5379" s="32" t="s">
        <v>3091</v>
      </c>
      <c r="H5379" s="32" t="s">
        <v>3092</v>
      </c>
      <c r="I5379" s="32" t="s">
        <v>4605</v>
      </c>
      <c r="J5379" s="35">
        <v>2.7</v>
      </c>
      <c r="K5379" s="35">
        <v>0</v>
      </c>
      <c r="L5379" s="35">
        <v>0</v>
      </c>
      <c r="M5379" s="35">
        <v>0</v>
      </c>
      <c r="N5379" s="32" t="s">
        <v>2197</v>
      </c>
      <c r="O5379" s="32" t="s">
        <v>18</v>
      </c>
      <c r="P5379" s="32">
        <v>1</v>
      </c>
      <c r="Q5379" s="32" t="s">
        <v>7314</v>
      </c>
    </row>
    <row r="5380" spans="1:17" hidden="1" x14ac:dyDescent="0.25">
      <c r="A5380" s="57">
        <v>42272.654056018517</v>
      </c>
      <c r="B5380" s="32" t="s">
        <v>21</v>
      </c>
      <c r="C5380" s="32" t="s">
        <v>2643</v>
      </c>
      <c r="D5380" s="32" t="s">
        <v>2644</v>
      </c>
      <c r="E5380" s="32" t="s">
        <v>10185</v>
      </c>
      <c r="F5380" s="32" t="s">
        <v>10186</v>
      </c>
      <c r="G5380" s="32" t="s">
        <v>2646</v>
      </c>
      <c r="H5380" s="32" t="s">
        <v>2647</v>
      </c>
      <c r="I5380" s="32" t="s">
        <v>4605</v>
      </c>
      <c r="J5380" s="35">
        <v>666.6</v>
      </c>
      <c r="K5380" s="35">
        <v>0</v>
      </c>
      <c r="L5380" s="35">
        <v>0</v>
      </c>
      <c r="M5380" s="35">
        <v>0</v>
      </c>
      <c r="N5380" s="32" t="s">
        <v>2197</v>
      </c>
      <c r="O5380" s="32" t="s">
        <v>18</v>
      </c>
      <c r="P5380" s="32">
        <v>33</v>
      </c>
      <c r="Q5380" s="32" t="s">
        <v>7837</v>
      </c>
    </row>
    <row r="5381" spans="1:17" x14ac:dyDescent="0.25">
      <c r="A5381" s="57">
        <v>42272.654251354164</v>
      </c>
      <c r="B5381" s="32"/>
      <c r="C5381" s="32" t="s">
        <v>655</v>
      </c>
      <c r="D5381" s="32" t="s">
        <v>334</v>
      </c>
      <c r="E5381" s="32" t="s">
        <v>10187</v>
      </c>
      <c r="F5381" s="32" t="s">
        <v>10188</v>
      </c>
      <c r="G5381" s="32" t="s">
        <v>58</v>
      </c>
      <c r="H5381" s="32" t="s">
        <v>59</v>
      </c>
      <c r="I5381" s="32" t="s">
        <v>2006</v>
      </c>
      <c r="J5381" s="35">
        <v>0</v>
      </c>
      <c r="K5381" s="35">
        <v>0</v>
      </c>
      <c r="L5381" s="35">
        <v>0</v>
      </c>
      <c r="M5381" s="35">
        <v>0</v>
      </c>
      <c r="N5381" s="32" t="s">
        <v>19</v>
      </c>
      <c r="O5381" s="32" t="s">
        <v>322</v>
      </c>
      <c r="P5381" s="32">
        <v>0</v>
      </c>
      <c r="Q5381" s="32"/>
    </row>
    <row r="5382" spans="1:17" hidden="1" x14ac:dyDescent="0.25">
      <c r="A5382" s="57">
        <v>42272.660355555556</v>
      </c>
      <c r="B5382" s="32" t="s">
        <v>70</v>
      </c>
      <c r="C5382" s="32" t="s">
        <v>3624</v>
      </c>
      <c r="D5382" s="32" t="s">
        <v>1700</v>
      </c>
      <c r="E5382" s="32" t="s">
        <v>10189</v>
      </c>
      <c r="F5382" s="32" t="s">
        <v>10190</v>
      </c>
      <c r="G5382" s="32" t="s">
        <v>5189</v>
      </c>
      <c r="H5382" s="32" t="s">
        <v>5190</v>
      </c>
      <c r="I5382" s="32" t="s">
        <v>4605</v>
      </c>
      <c r="J5382" s="35">
        <v>585.36</v>
      </c>
      <c r="K5382" s="35">
        <v>0</v>
      </c>
      <c r="L5382" s="35">
        <v>0</v>
      </c>
      <c r="M5382" s="35">
        <v>0</v>
      </c>
      <c r="N5382" s="32" t="s">
        <v>2197</v>
      </c>
      <c r="O5382" s="32" t="s">
        <v>18</v>
      </c>
      <c r="P5382" s="32">
        <v>18</v>
      </c>
      <c r="Q5382" s="32" t="s">
        <v>7322</v>
      </c>
    </row>
    <row r="5383" spans="1:17" hidden="1" x14ac:dyDescent="0.25">
      <c r="A5383" s="57">
        <v>42272.660355555556</v>
      </c>
      <c r="B5383" s="32" t="s">
        <v>70</v>
      </c>
      <c r="C5383" s="32" t="s">
        <v>3624</v>
      </c>
      <c r="D5383" s="32" t="s">
        <v>1700</v>
      </c>
      <c r="E5383" s="32" t="s">
        <v>10189</v>
      </c>
      <c r="F5383" s="32" t="s">
        <v>10190</v>
      </c>
      <c r="G5383" s="32" t="s">
        <v>5192</v>
      </c>
      <c r="H5383" s="32" t="s">
        <v>5193</v>
      </c>
      <c r="I5383" s="32" t="s">
        <v>4605</v>
      </c>
      <c r="J5383" s="35">
        <v>15</v>
      </c>
      <c r="K5383" s="35">
        <v>0</v>
      </c>
      <c r="L5383" s="35">
        <v>0</v>
      </c>
      <c r="M5383" s="35">
        <v>0</v>
      </c>
      <c r="N5383" s="32" t="s">
        <v>2197</v>
      </c>
      <c r="O5383" s="32" t="s">
        <v>18</v>
      </c>
      <c r="P5383" s="32">
        <v>10</v>
      </c>
      <c r="Q5383" s="32" t="s">
        <v>7322</v>
      </c>
    </row>
    <row r="5384" spans="1:17" hidden="1" x14ac:dyDescent="0.25">
      <c r="A5384" s="57">
        <v>42272.660355555556</v>
      </c>
      <c r="B5384" s="32" t="s">
        <v>70</v>
      </c>
      <c r="C5384" s="32" t="s">
        <v>3624</v>
      </c>
      <c r="D5384" s="32" t="s">
        <v>1700</v>
      </c>
      <c r="E5384" s="32" t="s">
        <v>10189</v>
      </c>
      <c r="F5384" s="32" t="s">
        <v>10190</v>
      </c>
      <c r="G5384" s="32" t="s">
        <v>5641</v>
      </c>
      <c r="H5384" s="32" t="s">
        <v>5642</v>
      </c>
      <c r="I5384" s="32" t="s">
        <v>4605</v>
      </c>
      <c r="J5384" s="35">
        <v>31.28</v>
      </c>
      <c r="K5384" s="35">
        <v>0</v>
      </c>
      <c r="L5384" s="35">
        <v>0</v>
      </c>
      <c r="M5384" s="35">
        <v>0</v>
      </c>
      <c r="N5384" s="32" t="s">
        <v>2197</v>
      </c>
      <c r="O5384" s="32" t="s">
        <v>18</v>
      </c>
      <c r="P5384" s="32">
        <v>8</v>
      </c>
      <c r="Q5384" s="32" t="s">
        <v>7322</v>
      </c>
    </row>
    <row r="5385" spans="1:17" x14ac:dyDescent="0.25">
      <c r="A5385" s="57">
        <v>42272.66131693287</v>
      </c>
      <c r="B5385" s="32" t="s">
        <v>70</v>
      </c>
      <c r="C5385" s="32" t="s">
        <v>10191</v>
      </c>
      <c r="D5385" s="32" t="s">
        <v>10192</v>
      </c>
      <c r="E5385" s="32" t="s">
        <v>10193</v>
      </c>
      <c r="F5385" s="32" t="s">
        <v>10194</v>
      </c>
      <c r="G5385" s="32" t="s">
        <v>15</v>
      </c>
      <c r="H5385" s="32" t="s">
        <v>16</v>
      </c>
      <c r="I5385" s="32" t="s">
        <v>260</v>
      </c>
      <c r="J5385" s="35">
        <v>1400</v>
      </c>
      <c r="K5385" s="35">
        <v>0</v>
      </c>
      <c r="L5385" s="35">
        <v>0</v>
      </c>
      <c r="M5385" s="35">
        <v>0</v>
      </c>
      <c r="N5385" s="32" t="s">
        <v>17</v>
      </c>
      <c r="O5385" s="32" t="s">
        <v>18</v>
      </c>
      <c r="P5385" s="32">
        <v>1</v>
      </c>
      <c r="Q5385" s="32" t="s">
        <v>10195</v>
      </c>
    </row>
    <row r="5386" spans="1:17" x14ac:dyDescent="0.25">
      <c r="A5386" s="57">
        <v>42272.66131693287</v>
      </c>
      <c r="B5386" s="32" t="s">
        <v>70</v>
      </c>
      <c r="C5386" s="32" t="s">
        <v>10191</v>
      </c>
      <c r="D5386" s="32" t="s">
        <v>10192</v>
      </c>
      <c r="E5386" s="32" t="s">
        <v>10193</v>
      </c>
      <c r="F5386" s="32" t="s">
        <v>10194</v>
      </c>
      <c r="G5386" s="32" t="s">
        <v>85</v>
      </c>
      <c r="H5386" s="32" t="s">
        <v>10196</v>
      </c>
      <c r="I5386" s="32" t="s">
        <v>260</v>
      </c>
      <c r="J5386" s="35">
        <v>0</v>
      </c>
      <c r="K5386" s="35">
        <v>0</v>
      </c>
      <c r="L5386" s="35">
        <v>0</v>
      </c>
      <c r="M5386" s="35">
        <v>0</v>
      </c>
      <c r="N5386" s="32" t="s">
        <v>17</v>
      </c>
      <c r="O5386" s="32" t="s">
        <v>18</v>
      </c>
      <c r="P5386" s="32">
        <v>1</v>
      </c>
      <c r="Q5386" s="32" t="s">
        <v>10195</v>
      </c>
    </row>
    <row r="5387" spans="1:17" x14ac:dyDescent="0.25">
      <c r="A5387" s="57">
        <v>42272.66131693287</v>
      </c>
      <c r="B5387" s="32" t="s">
        <v>70</v>
      </c>
      <c r="C5387" s="32" t="s">
        <v>10191</v>
      </c>
      <c r="D5387" s="32" t="s">
        <v>10192</v>
      </c>
      <c r="E5387" s="32" t="s">
        <v>10193</v>
      </c>
      <c r="F5387" s="32" t="s">
        <v>10194</v>
      </c>
      <c r="G5387" s="32" t="s">
        <v>85</v>
      </c>
      <c r="H5387" s="32" t="s">
        <v>10197</v>
      </c>
      <c r="I5387" s="32" t="s">
        <v>260</v>
      </c>
      <c r="J5387" s="35">
        <v>0</v>
      </c>
      <c r="K5387" s="35">
        <v>0</v>
      </c>
      <c r="L5387" s="35">
        <v>0</v>
      </c>
      <c r="M5387" s="35">
        <v>0</v>
      </c>
      <c r="N5387" s="32" t="s">
        <v>17</v>
      </c>
      <c r="O5387" s="32" t="s">
        <v>18</v>
      </c>
      <c r="P5387" s="32">
        <v>1</v>
      </c>
      <c r="Q5387" s="32" t="s">
        <v>10195</v>
      </c>
    </row>
    <row r="5388" spans="1:17" x14ac:dyDescent="0.25">
      <c r="A5388" s="57">
        <v>42272.662986377312</v>
      </c>
      <c r="B5388" s="32" t="s">
        <v>337</v>
      </c>
      <c r="C5388" s="32" t="s">
        <v>392</v>
      </c>
      <c r="D5388" s="32" t="s">
        <v>391</v>
      </c>
      <c r="E5388" s="32" t="s">
        <v>10198</v>
      </c>
      <c r="F5388" s="32" t="s">
        <v>10199</v>
      </c>
      <c r="G5388" s="32" t="s">
        <v>15</v>
      </c>
      <c r="H5388" s="32" t="s">
        <v>16</v>
      </c>
      <c r="I5388" s="32" t="s">
        <v>265</v>
      </c>
      <c r="J5388" s="35">
        <v>7000</v>
      </c>
      <c r="K5388" s="35">
        <v>0</v>
      </c>
      <c r="L5388" s="35">
        <v>0</v>
      </c>
      <c r="M5388" s="35">
        <v>0</v>
      </c>
      <c r="N5388" s="32" t="s">
        <v>17</v>
      </c>
      <c r="O5388" s="32" t="s">
        <v>20</v>
      </c>
      <c r="P5388" s="32">
        <v>1</v>
      </c>
      <c r="Q5388" s="32" t="s">
        <v>10200</v>
      </c>
    </row>
    <row r="5389" spans="1:17" x14ac:dyDescent="0.25">
      <c r="A5389" s="57">
        <v>42272.662986377312</v>
      </c>
      <c r="B5389" s="32" t="s">
        <v>337</v>
      </c>
      <c r="C5389" s="32" t="s">
        <v>392</v>
      </c>
      <c r="D5389" s="32" t="s">
        <v>391</v>
      </c>
      <c r="E5389" s="32" t="s">
        <v>10198</v>
      </c>
      <c r="F5389" s="32" t="s">
        <v>10199</v>
      </c>
      <c r="G5389" s="32" t="s">
        <v>10201</v>
      </c>
      <c r="H5389" s="32" t="s">
        <v>10202</v>
      </c>
      <c r="I5389" s="32" t="s">
        <v>265</v>
      </c>
      <c r="J5389" s="35">
        <v>0</v>
      </c>
      <c r="K5389" s="35">
        <v>0</v>
      </c>
      <c r="L5389" s="35">
        <v>0</v>
      </c>
      <c r="M5389" s="35">
        <v>0</v>
      </c>
      <c r="N5389" s="32" t="s">
        <v>17</v>
      </c>
      <c r="O5389" s="32" t="s">
        <v>20</v>
      </c>
      <c r="P5389" s="32">
        <v>1</v>
      </c>
      <c r="Q5389" s="32" t="s">
        <v>10200</v>
      </c>
    </row>
    <row r="5390" spans="1:17" x14ac:dyDescent="0.25">
      <c r="A5390" s="57">
        <v>42272.662986377312</v>
      </c>
      <c r="B5390" s="32" t="s">
        <v>337</v>
      </c>
      <c r="C5390" s="32" t="s">
        <v>392</v>
      </c>
      <c r="D5390" s="32" t="s">
        <v>391</v>
      </c>
      <c r="E5390" s="32" t="s">
        <v>10198</v>
      </c>
      <c r="F5390" s="32" t="s">
        <v>10199</v>
      </c>
      <c r="G5390" s="32" t="s">
        <v>10203</v>
      </c>
      <c r="H5390" s="32" t="s">
        <v>10204</v>
      </c>
      <c r="I5390" s="32" t="s">
        <v>265</v>
      </c>
      <c r="J5390" s="35">
        <v>0</v>
      </c>
      <c r="K5390" s="35">
        <v>0</v>
      </c>
      <c r="L5390" s="35">
        <v>0</v>
      </c>
      <c r="M5390" s="35">
        <v>0</v>
      </c>
      <c r="N5390" s="32" t="s">
        <v>17</v>
      </c>
      <c r="O5390" s="32" t="s">
        <v>20</v>
      </c>
      <c r="P5390" s="32">
        <v>1</v>
      </c>
      <c r="Q5390" s="32" t="s">
        <v>10200</v>
      </c>
    </row>
    <row r="5391" spans="1:17" x14ac:dyDescent="0.25">
      <c r="A5391" s="57">
        <v>42272.666019363423</v>
      </c>
      <c r="B5391" s="32" t="s">
        <v>67</v>
      </c>
      <c r="C5391" s="32" t="s">
        <v>352</v>
      </c>
      <c r="D5391" s="32" t="s">
        <v>351</v>
      </c>
      <c r="E5391" s="32" t="s">
        <v>10205</v>
      </c>
      <c r="F5391" s="32" t="s">
        <v>10206</v>
      </c>
      <c r="G5391" s="32" t="s">
        <v>39</v>
      </c>
      <c r="H5391" s="32" t="s">
        <v>40</v>
      </c>
      <c r="I5391" s="32" t="s">
        <v>2013</v>
      </c>
      <c r="J5391" s="35">
        <v>325</v>
      </c>
      <c r="K5391" s="35">
        <v>0</v>
      </c>
      <c r="L5391" s="35">
        <v>28.5</v>
      </c>
      <c r="M5391" s="35">
        <v>0</v>
      </c>
      <c r="N5391" s="32" t="s">
        <v>19</v>
      </c>
      <c r="O5391" s="32" t="s">
        <v>41</v>
      </c>
      <c r="P5391" s="32">
        <v>1</v>
      </c>
      <c r="Q5391" s="32" t="s">
        <v>10207</v>
      </c>
    </row>
    <row r="5392" spans="1:17" x14ac:dyDescent="0.25">
      <c r="A5392" s="57">
        <v>42272.666019363423</v>
      </c>
      <c r="B5392" s="32" t="s">
        <v>67</v>
      </c>
      <c r="C5392" s="32" t="s">
        <v>352</v>
      </c>
      <c r="D5392" s="32" t="s">
        <v>351</v>
      </c>
      <c r="E5392" s="32" t="s">
        <v>10205</v>
      </c>
      <c r="F5392" s="32" t="s">
        <v>10206</v>
      </c>
      <c r="G5392" s="32" t="s">
        <v>42</v>
      </c>
      <c r="H5392" s="32" t="s">
        <v>43</v>
      </c>
      <c r="I5392" s="32" t="s">
        <v>2013</v>
      </c>
      <c r="J5392" s="35">
        <v>0</v>
      </c>
      <c r="K5392" s="35">
        <v>0</v>
      </c>
      <c r="L5392" s="35">
        <v>150</v>
      </c>
      <c r="M5392" s="35">
        <v>0</v>
      </c>
      <c r="N5392" s="32" t="s">
        <v>19</v>
      </c>
      <c r="O5392" s="32" t="s">
        <v>41</v>
      </c>
      <c r="P5392" s="32">
        <v>2</v>
      </c>
      <c r="Q5392" s="32" t="s">
        <v>10207</v>
      </c>
    </row>
    <row r="5393" spans="1:17" x14ac:dyDescent="0.25">
      <c r="A5393" s="57">
        <v>42272.66723741898</v>
      </c>
      <c r="B5393" s="32" t="s">
        <v>31</v>
      </c>
      <c r="C5393" s="32" t="s">
        <v>4645</v>
      </c>
      <c r="D5393" s="32" t="s">
        <v>4646</v>
      </c>
      <c r="E5393" s="32" t="s">
        <v>10208</v>
      </c>
      <c r="F5393" s="32" t="s">
        <v>10209</v>
      </c>
      <c r="G5393" s="32" t="s">
        <v>15</v>
      </c>
      <c r="H5393" s="32" t="s">
        <v>16</v>
      </c>
      <c r="I5393" s="32" t="s">
        <v>261</v>
      </c>
      <c r="J5393" s="35">
        <v>14100</v>
      </c>
      <c r="K5393" s="35">
        <v>0</v>
      </c>
      <c r="L5393" s="35">
        <v>0</v>
      </c>
      <c r="M5393" s="35">
        <v>0</v>
      </c>
      <c r="N5393" s="32" t="s">
        <v>19</v>
      </c>
      <c r="O5393" s="32" t="s">
        <v>18</v>
      </c>
      <c r="P5393" s="32">
        <v>1</v>
      </c>
      <c r="Q5393" s="32"/>
    </row>
    <row r="5394" spans="1:17" x14ac:dyDescent="0.25">
      <c r="A5394" s="57">
        <v>42272.669337997686</v>
      </c>
      <c r="B5394" s="32" t="s">
        <v>22</v>
      </c>
      <c r="C5394" s="32" t="s">
        <v>1065</v>
      </c>
      <c r="D5394" s="32" t="s">
        <v>302</v>
      </c>
      <c r="E5394" s="32" t="s">
        <v>10210</v>
      </c>
      <c r="F5394" s="32" t="s">
        <v>10211</v>
      </c>
      <c r="G5394" s="32" t="s">
        <v>25</v>
      </c>
      <c r="H5394" s="32" t="s">
        <v>26</v>
      </c>
      <c r="I5394" s="32" t="s">
        <v>2006</v>
      </c>
      <c r="J5394" s="35">
        <v>500</v>
      </c>
      <c r="K5394" s="35">
        <v>0</v>
      </c>
      <c r="L5394" s="35">
        <v>0</v>
      </c>
      <c r="M5394" s="35">
        <v>0</v>
      </c>
      <c r="N5394" s="32" t="s">
        <v>19</v>
      </c>
      <c r="O5394" s="32" t="s">
        <v>37</v>
      </c>
      <c r="P5394" s="32">
        <v>1</v>
      </c>
      <c r="Q5394" s="32"/>
    </row>
    <row r="5395" spans="1:17" x14ac:dyDescent="0.25">
      <c r="A5395" s="57">
        <v>42272.669337997686</v>
      </c>
      <c r="B5395" s="32" t="s">
        <v>22</v>
      </c>
      <c r="C5395" s="32" t="s">
        <v>1065</v>
      </c>
      <c r="D5395" s="32" t="s">
        <v>302</v>
      </c>
      <c r="E5395" s="32" t="s">
        <v>10210</v>
      </c>
      <c r="F5395" s="32" t="s">
        <v>10211</v>
      </c>
      <c r="G5395" s="32" t="s">
        <v>359</v>
      </c>
      <c r="H5395" s="32" t="s">
        <v>358</v>
      </c>
      <c r="I5395" s="32" t="s">
        <v>2006</v>
      </c>
      <c r="J5395" s="35">
        <v>272</v>
      </c>
      <c r="K5395" s="35">
        <v>48.59</v>
      </c>
      <c r="L5395" s="35">
        <v>0</v>
      </c>
      <c r="M5395" s="35">
        <v>0</v>
      </c>
      <c r="N5395" s="32" t="s">
        <v>19</v>
      </c>
      <c r="O5395" s="32" t="s">
        <v>37</v>
      </c>
      <c r="P5395" s="32">
        <v>1</v>
      </c>
      <c r="Q5395" s="32"/>
    </row>
    <row r="5396" spans="1:17" x14ac:dyDescent="0.25">
      <c r="A5396" s="57">
        <v>42272.669337997686</v>
      </c>
      <c r="B5396" s="32" t="s">
        <v>22</v>
      </c>
      <c r="C5396" s="32" t="s">
        <v>1065</v>
      </c>
      <c r="D5396" s="32" t="s">
        <v>302</v>
      </c>
      <c r="E5396" s="32" t="s">
        <v>10210</v>
      </c>
      <c r="F5396" s="32" t="s">
        <v>10211</v>
      </c>
      <c r="G5396" s="32" t="s">
        <v>29</v>
      </c>
      <c r="H5396" s="32" t="s">
        <v>30</v>
      </c>
      <c r="I5396" s="32" t="s">
        <v>2006</v>
      </c>
      <c r="J5396" s="35">
        <v>0</v>
      </c>
      <c r="K5396" s="35">
        <v>0</v>
      </c>
      <c r="L5396" s="35">
        <v>0</v>
      </c>
      <c r="M5396" s="35">
        <v>0.99</v>
      </c>
      <c r="N5396" s="32" t="s">
        <v>19</v>
      </c>
      <c r="O5396" s="32" t="s">
        <v>37</v>
      </c>
      <c r="P5396" s="32">
        <v>1</v>
      </c>
      <c r="Q5396" s="32"/>
    </row>
    <row r="5397" spans="1:17" x14ac:dyDescent="0.25">
      <c r="A5397" s="57">
        <v>42272.670776736108</v>
      </c>
      <c r="B5397" s="32" t="s">
        <v>67</v>
      </c>
      <c r="C5397" s="32" t="s">
        <v>352</v>
      </c>
      <c r="D5397" s="32" t="s">
        <v>351</v>
      </c>
      <c r="E5397" s="32" t="s">
        <v>10212</v>
      </c>
      <c r="F5397" s="32" t="s">
        <v>10213</v>
      </c>
      <c r="G5397" s="32" t="s">
        <v>39</v>
      </c>
      <c r="H5397" s="32" t="s">
        <v>40</v>
      </c>
      <c r="I5397" s="32" t="s">
        <v>2013</v>
      </c>
      <c r="J5397" s="35">
        <v>325</v>
      </c>
      <c r="K5397" s="35">
        <v>0</v>
      </c>
      <c r="L5397" s="35">
        <v>14.25</v>
      </c>
      <c r="M5397" s="35">
        <v>0</v>
      </c>
      <c r="N5397" s="32" t="s">
        <v>19</v>
      </c>
      <c r="O5397" s="32" t="s">
        <v>41</v>
      </c>
      <c r="P5397" s="32">
        <v>1</v>
      </c>
      <c r="Q5397" s="32" t="s">
        <v>10214</v>
      </c>
    </row>
    <row r="5398" spans="1:17" x14ac:dyDescent="0.25">
      <c r="A5398" s="57">
        <v>42272.670776736108</v>
      </c>
      <c r="B5398" s="32" t="s">
        <v>67</v>
      </c>
      <c r="C5398" s="32" t="s">
        <v>352</v>
      </c>
      <c r="D5398" s="32" t="s">
        <v>351</v>
      </c>
      <c r="E5398" s="32" t="s">
        <v>10212</v>
      </c>
      <c r="F5398" s="32" t="s">
        <v>10213</v>
      </c>
      <c r="G5398" s="32" t="s">
        <v>42</v>
      </c>
      <c r="H5398" s="32" t="s">
        <v>43</v>
      </c>
      <c r="I5398" s="32" t="s">
        <v>2013</v>
      </c>
      <c r="J5398" s="35">
        <v>0</v>
      </c>
      <c r="K5398" s="35">
        <v>0</v>
      </c>
      <c r="L5398" s="35">
        <v>150</v>
      </c>
      <c r="M5398" s="35">
        <v>0</v>
      </c>
      <c r="N5398" s="32" t="s">
        <v>19</v>
      </c>
      <c r="O5398" s="32" t="s">
        <v>41</v>
      </c>
      <c r="P5398" s="32">
        <v>2</v>
      </c>
      <c r="Q5398" s="32" t="s">
        <v>10214</v>
      </c>
    </row>
    <row r="5399" spans="1:17" hidden="1" x14ac:dyDescent="0.25">
      <c r="A5399" s="57">
        <v>42272.676158368056</v>
      </c>
      <c r="B5399" s="32" t="s">
        <v>290</v>
      </c>
      <c r="C5399" s="32" t="s">
        <v>10215</v>
      </c>
      <c r="D5399" s="32" t="s">
        <v>10216</v>
      </c>
      <c r="E5399" s="32" t="s">
        <v>10217</v>
      </c>
      <c r="F5399" s="32" t="s">
        <v>10218</v>
      </c>
      <c r="G5399" s="32" t="s">
        <v>3379</v>
      </c>
      <c r="H5399" s="32" t="s">
        <v>3380</v>
      </c>
      <c r="I5399" s="32" t="s">
        <v>4605</v>
      </c>
      <c r="J5399" s="35">
        <v>18.98</v>
      </c>
      <c r="K5399" s="35">
        <v>0</v>
      </c>
      <c r="L5399" s="35">
        <v>0</v>
      </c>
      <c r="M5399" s="35">
        <v>0</v>
      </c>
      <c r="N5399" s="32" t="s">
        <v>2197</v>
      </c>
      <c r="O5399" s="32" t="s">
        <v>18</v>
      </c>
      <c r="P5399" s="32">
        <v>1</v>
      </c>
      <c r="Q5399" s="32" t="s">
        <v>7331</v>
      </c>
    </row>
    <row r="5400" spans="1:17" hidden="1" x14ac:dyDescent="0.25">
      <c r="A5400" s="57">
        <v>42272.676158368056</v>
      </c>
      <c r="B5400" s="32" t="s">
        <v>290</v>
      </c>
      <c r="C5400" s="32" t="s">
        <v>10215</v>
      </c>
      <c r="D5400" s="32" t="s">
        <v>10216</v>
      </c>
      <c r="E5400" s="32" t="s">
        <v>10217</v>
      </c>
      <c r="F5400" s="32" t="s">
        <v>10218</v>
      </c>
      <c r="G5400" s="32" t="s">
        <v>2809</v>
      </c>
      <c r="H5400" s="32" t="s">
        <v>2810</v>
      </c>
      <c r="I5400" s="32" t="s">
        <v>4605</v>
      </c>
      <c r="J5400" s="35">
        <v>5.38</v>
      </c>
      <c r="K5400" s="35">
        <v>0</v>
      </c>
      <c r="L5400" s="35">
        <v>0</v>
      </c>
      <c r="M5400" s="35">
        <v>0</v>
      </c>
      <c r="N5400" s="32" t="s">
        <v>2197</v>
      </c>
      <c r="O5400" s="32" t="s">
        <v>18</v>
      </c>
      <c r="P5400" s="32">
        <v>1</v>
      </c>
      <c r="Q5400" s="32" t="s">
        <v>7331</v>
      </c>
    </row>
    <row r="5401" spans="1:17" hidden="1" x14ac:dyDescent="0.25">
      <c r="A5401" s="57">
        <v>42272.676158368056</v>
      </c>
      <c r="B5401" s="32" t="s">
        <v>290</v>
      </c>
      <c r="C5401" s="32" t="s">
        <v>10215</v>
      </c>
      <c r="D5401" s="32" t="s">
        <v>10216</v>
      </c>
      <c r="E5401" s="32" t="s">
        <v>10217</v>
      </c>
      <c r="F5401" s="32" t="s">
        <v>10218</v>
      </c>
      <c r="G5401" s="32" t="s">
        <v>3985</v>
      </c>
      <c r="H5401" s="32" t="s">
        <v>3986</v>
      </c>
      <c r="I5401" s="32" t="s">
        <v>4605</v>
      </c>
      <c r="J5401" s="35">
        <v>10.46</v>
      </c>
      <c r="K5401" s="35">
        <v>0</v>
      </c>
      <c r="L5401" s="35">
        <v>0</v>
      </c>
      <c r="M5401" s="35">
        <v>0</v>
      </c>
      <c r="N5401" s="32" t="s">
        <v>2197</v>
      </c>
      <c r="O5401" s="32" t="s">
        <v>18</v>
      </c>
      <c r="P5401" s="32">
        <v>1</v>
      </c>
      <c r="Q5401" s="32" t="s">
        <v>7331</v>
      </c>
    </row>
    <row r="5402" spans="1:17" hidden="1" x14ac:dyDescent="0.25">
      <c r="A5402" s="57">
        <v>42272.677986574075</v>
      </c>
      <c r="B5402" s="32" t="s">
        <v>70</v>
      </c>
      <c r="C5402" s="32" t="s">
        <v>3734</v>
      </c>
      <c r="D5402" s="32" t="s">
        <v>3735</v>
      </c>
      <c r="E5402" s="32" t="s">
        <v>10219</v>
      </c>
      <c r="F5402" s="32" t="s">
        <v>10220</v>
      </c>
      <c r="G5402" s="32" t="s">
        <v>4061</v>
      </c>
      <c r="H5402" s="32" t="s">
        <v>4062</v>
      </c>
      <c r="I5402" s="32" t="s">
        <v>4605</v>
      </c>
      <c r="J5402" s="35">
        <v>987.4</v>
      </c>
      <c r="K5402" s="35">
        <v>0</v>
      </c>
      <c r="L5402" s="35">
        <v>0</v>
      </c>
      <c r="M5402" s="35">
        <v>0</v>
      </c>
      <c r="N5402" s="32" t="s">
        <v>2197</v>
      </c>
      <c r="O5402" s="32" t="s">
        <v>18</v>
      </c>
      <c r="P5402" s="32">
        <v>20</v>
      </c>
      <c r="Q5402" s="32" t="s">
        <v>7840</v>
      </c>
    </row>
    <row r="5403" spans="1:17" hidden="1" x14ac:dyDescent="0.25">
      <c r="A5403" s="57">
        <v>42272.677986574075</v>
      </c>
      <c r="B5403" s="32" t="s">
        <v>70</v>
      </c>
      <c r="C5403" s="32" t="s">
        <v>3734</v>
      </c>
      <c r="D5403" s="32" t="s">
        <v>3735</v>
      </c>
      <c r="E5403" s="32" t="s">
        <v>10219</v>
      </c>
      <c r="F5403" s="32" t="s">
        <v>10220</v>
      </c>
      <c r="G5403" s="32" t="s">
        <v>3089</v>
      </c>
      <c r="H5403" s="32" t="s">
        <v>3090</v>
      </c>
      <c r="I5403" s="32" t="s">
        <v>4605</v>
      </c>
      <c r="J5403" s="35">
        <v>96.2</v>
      </c>
      <c r="K5403" s="35">
        <v>0</v>
      </c>
      <c r="L5403" s="35">
        <v>0</v>
      </c>
      <c r="M5403" s="35">
        <v>0</v>
      </c>
      <c r="N5403" s="32" t="s">
        <v>2197</v>
      </c>
      <c r="O5403" s="32" t="s">
        <v>18</v>
      </c>
      <c r="P5403" s="32">
        <v>20</v>
      </c>
      <c r="Q5403" s="32" t="s">
        <v>7840</v>
      </c>
    </row>
    <row r="5404" spans="1:17" x14ac:dyDescent="0.25">
      <c r="A5404" s="57">
        <v>42272.679402511574</v>
      </c>
      <c r="B5404" s="32" t="s">
        <v>67</v>
      </c>
      <c r="C5404" s="32" t="s">
        <v>352</v>
      </c>
      <c r="D5404" s="32" t="s">
        <v>351</v>
      </c>
      <c r="E5404" s="32" t="s">
        <v>10221</v>
      </c>
      <c r="F5404" s="32" t="s">
        <v>10222</v>
      </c>
      <c r="G5404" s="32" t="s">
        <v>39</v>
      </c>
      <c r="H5404" s="32" t="s">
        <v>40</v>
      </c>
      <c r="I5404" s="32" t="s">
        <v>2013</v>
      </c>
      <c r="J5404" s="35">
        <v>975</v>
      </c>
      <c r="K5404" s="35">
        <v>0</v>
      </c>
      <c r="L5404" s="35">
        <v>14.25</v>
      </c>
      <c r="M5404" s="35">
        <v>0</v>
      </c>
      <c r="N5404" s="32" t="s">
        <v>19</v>
      </c>
      <c r="O5404" s="32" t="s">
        <v>41</v>
      </c>
      <c r="P5404" s="32">
        <v>1</v>
      </c>
      <c r="Q5404" s="32" t="s">
        <v>10223</v>
      </c>
    </row>
    <row r="5405" spans="1:17" x14ac:dyDescent="0.25">
      <c r="A5405" s="57">
        <v>42272.679402511574</v>
      </c>
      <c r="B5405" s="32" t="s">
        <v>67</v>
      </c>
      <c r="C5405" s="32" t="s">
        <v>352</v>
      </c>
      <c r="D5405" s="32" t="s">
        <v>351</v>
      </c>
      <c r="E5405" s="32" t="s">
        <v>10221</v>
      </c>
      <c r="F5405" s="32" t="s">
        <v>10222</v>
      </c>
      <c r="G5405" s="32" t="s">
        <v>42</v>
      </c>
      <c r="H5405" s="32" t="s">
        <v>43</v>
      </c>
      <c r="I5405" s="32" t="s">
        <v>2013</v>
      </c>
      <c r="J5405" s="35">
        <v>0</v>
      </c>
      <c r="K5405" s="35">
        <v>0</v>
      </c>
      <c r="L5405" s="35">
        <v>450</v>
      </c>
      <c r="M5405" s="35">
        <v>0</v>
      </c>
      <c r="N5405" s="32" t="s">
        <v>19</v>
      </c>
      <c r="O5405" s="32" t="s">
        <v>41</v>
      </c>
      <c r="P5405" s="32">
        <v>2</v>
      </c>
      <c r="Q5405" s="32" t="s">
        <v>10223</v>
      </c>
    </row>
    <row r="5406" spans="1:17" x14ac:dyDescent="0.25">
      <c r="A5406" s="57">
        <v>42272.682478356481</v>
      </c>
      <c r="B5406" s="32"/>
      <c r="C5406" s="32" t="s">
        <v>5355</v>
      </c>
      <c r="D5406" s="32" t="s">
        <v>323</v>
      </c>
      <c r="E5406" s="32" t="s">
        <v>10224</v>
      </c>
      <c r="F5406" s="32" t="s">
        <v>10225</v>
      </c>
      <c r="G5406" s="32" t="s">
        <v>58</v>
      </c>
      <c r="H5406" s="32" t="s">
        <v>59</v>
      </c>
      <c r="I5406" s="32" t="s">
        <v>2006</v>
      </c>
      <c r="J5406" s="35">
        <v>0</v>
      </c>
      <c r="K5406" s="35">
        <v>0</v>
      </c>
      <c r="L5406" s="35">
        <v>0</v>
      </c>
      <c r="M5406" s="35">
        <v>0</v>
      </c>
      <c r="N5406" s="32" t="s">
        <v>19</v>
      </c>
      <c r="O5406" s="32" t="s">
        <v>322</v>
      </c>
      <c r="P5406" s="32">
        <v>0</v>
      </c>
      <c r="Q5406" s="32"/>
    </row>
    <row r="5407" spans="1:17" x14ac:dyDescent="0.25">
      <c r="A5407" s="57">
        <v>42272.683588194443</v>
      </c>
      <c r="B5407" s="32"/>
      <c r="C5407" s="32" t="s">
        <v>736</v>
      </c>
      <c r="D5407" s="32" t="s">
        <v>334</v>
      </c>
      <c r="E5407" s="32" t="s">
        <v>10226</v>
      </c>
      <c r="F5407" s="32" t="s">
        <v>10227</v>
      </c>
      <c r="G5407" s="32" t="s">
        <v>58</v>
      </c>
      <c r="H5407" s="32" t="s">
        <v>59</v>
      </c>
      <c r="I5407" s="32" t="s">
        <v>2006</v>
      </c>
      <c r="J5407" s="35">
        <v>0</v>
      </c>
      <c r="K5407" s="35">
        <v>0</v>
      </c>
      <c r="L5407" s="35">
        <v>0</v>
      </c>
      <c r="M5407" s="35">
        <v>0</v>
      </c>
      <c r="N5407" s="32" t="s">
        <v>19</v>
      </c>
      <c r="O5407" s="32" t="s">
        <v>322</v>
      </c>
      <c r="P5407" s="32">
        <v>0</v>
      </c>
      <c r="Q5407" s="32"/>
    </row>
    <row r="5408" spans="1:17" x14ac:dyDescent="0.25">
      <c r="A5408" s="57">
        <v>42272.686672951386</v>
      </c>
      <c r="B5408" s="32"/>
      <c r="C5408" s="32" t="s">
        <v>736</v>
      </c>
      <c r="D5408" s="32" t="s">
        <v>334</v>
      </c>
      <c r="E5408" s="32" t="s">
        <v>10228</v>
      </c>
      <c r="F5408" s="32" t="s">
        <v>10229</v>
      </c>
      <c r="G5408" s="32" t="s">
        <v>58</v>
      </c>
      <c r="H5408" s="32" t="s">
        <v>59</v>
      </c>
      <c r="I5408" s="32" t="s">
        <v>2006</v>
      </c>
      <c r="J5408" s="35">
        <v>0</v>
      </c>
      <c r="K5408" s="35">
        <v>0</v>
      </c>
      <c r="L5408" s="35">
        <v>0</v>
      </c>
      <c r="M5408" s="35">
        <v>0</v>
      </c>
      <c r="N5408" s="32" t="s">
        <v>19</v>
      </c>
      <c r="O5408" s="32" t="s">
        <v>322</v>
      </c>
      <c r="P5408" s="32">
        <v>0</v>
      </c>
      <c r="Q5408" s="32"/>
    </row>
    <row r="5409" spans="1:17" hidden="1" x14ac:dyDescent="0.25">
      <c r="A5409" s="57">
        <v>42272.68791177083</v>
      </c>
      <c r="B5409" s="32" t="s">
        <v>21</v>
      </c>
      <c r="C5409" s="32" t="s">
        <v>3748</v>
      </c>
      <c r="D5409" s="32" t="s">
        <v>3749</v>
      </c>
      <c r="E5409" s="32" t="s">
        <v>10230</v>
      </c>
      <c r="F5409" s="32" t="s">
        <v>10231</v>
      </c>
      <c r="G5409" s="32" t="s">
        <v>4883</v>
      </c>
      <c r="H5409" s="32" t="s">
        <v>4884</v>
      </c>
      <c r="I5409" s="32" t="s">
        <v>4808</v>
      </c>
      <c r="J5409" s="35">
        <v>70.150000000000006</v>
      </c>
      <c r="K5409" s="35">
        <v>0</v>
      </c>
      <c r="L5409" s="35">
        <v>0</v>
      </c>
      <c r="M5409" s="35">
        <v>0</v>
      </c>
      <c r="N5409" s="32" t="s">
        <v>2197</v>
      </c>
      <c r="O5409" s="32" t="s">
        <v>18</v>
      </c>
      <c r="P5409" s="32">
        <v>1</v>
      </c>
      <c r="Q5409" s="32" t="s">
        <v>5533</v>
      </c>
    </row>
    <row r="5410" spans="1:17" hidden="1" x14ac:dyDescent="0.25">
      <c r="A5410" s="57">
        <v>42272.68791177083</v>
      </c>
      <c r="B5410" s="32" t="s">
        <v>21</v>
      </c>
      <c r="C5410" s="32" t="s">
        <v>3748</v>
      </c>
      <c r="D5410" s="32" t="s">
        <v>3749</v>
      </c>
      <c r="E5410" s="32" t="s">
        <v>10230</v>
      </c>
      <c r="F5410" s="32" t="s">
        <v>10231</v>
      </c>
      <c r="G5410" s="32" t="s">
        <v>4885</v>
      </c>
      <c r="H5410" s="32" t="s">
        <v>4886</v>
      </c>
      <c r="I5410" s="32" t="s">
        <v>4808</v>
      </c>
      <c r="J5410" s="35">
        <v>4.42</v>
      </c>
      <c r="K5410" s="35">
        <v>0</v>
      </c>
      <c r="L5410" s="35">
        <v>0</v>
      </c>
      <c r="M5410" s="35">
        <v>0</v>
      </c>
      <c r="N5410" s="32" t="s">
        <v>2197</v>
      </c>
      <c r="O5410" s="32" t="s">
        <v>18</v>
      </c>
      <c r="P5410" s="32">
        <v>1</v>
      </c>
      <c r="Q5410" s="32" t="s">
        <v>5533</v>
      </c>
    </row>
    <row r="5411" spans="1:17" hidden="1" x14ac:dyDescent="0.25">
      <c r="A5411" s="57">
        <v>42272.68791177083</v>
      </c>
      <c r="B5411" s="32" t="s">
        <v>21</v>
      </c>
      <c r="C5411" s="32" t="s">
        <v>3748</v>
      </c>
      <c r="D5411" s="32" t="s">
        <v>3749</v>
      </c>
      <c r="E5411" s="32" t="s">
        <v>10230</v>
      </c>
      <c r="F5411" s="32" t="s">
        <v>10231</v>
      </c>
      <c r="G5411" s="32" t="s">
        <v>4898</v>
      </c>
      <c r="H5411" s="32" t="s">
        <v>10232</v>
      </c>
      <c r="I5411" s="32" t="s">
        <v>4808</v>
      </c>
      <c r="J5411" s="35">
        <v>2.11</v>
      </c>
      <c r="K5411" s="35">
        <v>0</v>
      </c>
      <c r="L5411" s="35">
        <v>0</v>
      </c>
      <c r="M5411" s="35">
        <v>0</v>
      </c>
      <c r="N5411" s="32" t="s">
        <v>2197</v>
      </c>
      <c r="O5411" s="32" t="s">
        <v>18</v>
      </c>
      <c r="P5411" s="32">
        <v>1</v>
      </c>
      <c r="Q5411" s="32" t="s">
        <v>5533</v>
      </c>
    </row>
    <row r="5412" spans="1:17" hidden="1" x14ac:dyDescent="0.25">
      <c r="A5412" s="57">
        <v>42272.68791177083</v>
      </c>
      <c r="B5412" s="32" t="s">
        <v>21</v>
      </c>
      <c r="C5412" s="32" t="s">
        <v>3748</v>
      </c>
      <c r="D5412" s="32" t="s">
        <v>3749</v>
      </c>
      <c r="E5412" s="32" t="s">
        <v>10230</v>
      </c>
      <c r="F5412" s="32" t="s">
        <v>10231</v>
      </c>
      <c r="G5412" s="32" t="s">
        <v>10233</v>
      </c>
      <c r="H5412" s="32" t="s">
        <v>10234</v>
      </c>
      <c r="I5412" s="32" t="s">
        <v>4808</v>
      </c>
      <c r="J5412" s="35">
        <v>6.88</v>
      </c>
      <c r="K5412" s="35">
        <v>0</v>
      </c>
      <c r="L5412" s="35">
        <v>0</v>
      </c>
      <c r="M5412" s="35">
        <v>0</v>
      </c>
      <c r="N5412" s="32" t="s">
        <v>2197</v>
      </c>
      <c r="O5412" s="32" t="s">
        <v>18</v>
      </c>
      <c r="P5412" s="32">
        <v>1</v>
      </c>
      <c r="Q5412" s="32" t="s">
        <v>5533</v>
      </c>
    </row>
    <row r="5413" spans="1:17" hidden="1" x14ac:dyDescent="0.25">
      <c r="A5413" s="57">
        <v>42272.68791177083</v>
      </c>
      <c r="B5413" s="32" t="s">
        <v>21</v>
      </c>
      <c r="C5413" s="32" t="s">
        <v>3748</v>
      </c>
      <c r="D5413" s="32" t="s">
        <v>3749</v>
      </c>
      <c r="E5413" s="32" t="s">
        <v>10230</v>
      </c>
      <c r="F5413" s="32" t="s">
        <v>10231</v>
      </c>
      <c r="G5413" s="32" t="s">
        <v>4806</v>
      </c>
      <c r="H5413" s="32" t="s">
        <v>10235</v>
      </c>
      <c r="I5413" s="32" t="s">
        <v>4808</v>
      </c>
      <c r="J5413" s="35">
        <v>80.16</v>
      </c>
      <c r="K5413" s="35">
        <v>0</v>
      </c>
      <c r="L5413" s="35">
        <v>0</v>
      </c>
      <c r="M5413" s="35">
        <v>0</v>
      </c>
      <c r="N5413" s="32" t="s">
        <v>2197</v>
      </c>
      <c r="O5413" s="32" t="s">
        <v>18</v>
      </c>
      <c r="P5413" s="32">
        <v>1</v>
      </c>
      <c r="Q5413" s="32" t="s">
        <v>5533</v>
      </c>
    </row>
    <row r="5414" spans="1:17" hidden="1" x14ac:dyDescent="0.25">
      <c r="A5414" s="57">
        <v>42272.68791177083</v>
      </c>
      <c r="B5414" s="32" t="s">
        <v>21</v>
      </c>
      <c r="C5414" s="32" t="s">
        <v>3748</v>
      </c>
      <c r="D5414" s="32" t="s">
        <v>3749</v>
      </c>
      <c r="E5414" s="32" t="s">
        <v>10230</v>
      </c>
      <c r="F5414" s="32" t="s">
        <v>10231</v>
      </c>
      <c r="G5414" s="32" t="s">
        <v>4876</v>
      </c>
      <c r="H5414" s="32" t="s">
        <v>4877</v>
      </c>
      <c r="I5414" s="32" t="s">
        <v>4808</v>
      </c>
      <c r="J5414" s="35">
        <v>15.14</v>
      </c>
      <c r="K5414" s="35">
        <v>0</v>
      </c>
      <c r="L5414" s="35">
        <v>0</v>
      </c>
      <c r="M5414" s="35">
        <v>0</v>
      </c>
      <c r="N5414" s="32" t="s">
        <v>2197</v>
      </c>
      <c r="O5414" s="32" t="s">
        <v>18</v>
      </c>
      <c r="P5414" s="32">
        <v>1</v>
      </c>
      <c r="Q5414" s="32" t="s">
        <v>5533</v>
      </c>
    </row>
    <row r="5415" spans="1:17" hidden="1" x14ac:dyDescent="0.25">
      <c r="A5415" s="57">
        <v>42272.68791177083</v>
      </c>
      <c r="B5415" s="32" t="s">
        <v>21</v>
      </c>
      <c r="C5415" s="32" t="s">
        <v>3748</v>
      </c>
      <c r="D5415" s="32" t="s">
        <v>3749</v>
      </c>
      <c r="E5415" s="32" t="s">
        <v>10230</v>
      </c>
      <c r="F5415" s="32" t="s">
        <v>10231</v>
      </c>
      <c r="G5415" s="32" t="s">
        <v>4874</v>
      </c>
      <c r="H5415" s="32" t="s">
        <v>4875</v>
      </c>
      <c r="I5415" s="32" t="s">
        <v>4808</v>
      </c>
      <c r="J5415" s="35">
        <v>8.76</v>
      </c>
      <c r="K5415" s="35">
        <v>0</v>
      </c>
      <c r="L5415" s="35">
        <v>0</v>
      </c>
      <c r="M5415" s="35">
        <v>0</v>
      </c>
      <c r="N5415" s="32" t="s">
        <v>2197</v>
      </c>
      <c r="O5415" s="32" t="s">
        <v>18</v>
      </c>
      <c r="P5415" s="32">
        <v>1</v>
      </c>
      <c r="Q5415" s="32" t="s">
        <v>5533</v>
      </c>
    </row>
    <row r="5416" spans="1:17" hidden="1" x14ac:dyDescent="0.25">
      <c r="A5416" s="57">
        <v>42272.68791177083</v>
      </c>
      <c r="B5416" s="32" t="s">
        <v>21</v>
      </c>
      <c r="C5416" s="32" t="s">
        <v>3748</v>
      </c>
      <c r="D5416" s="32" t="s">
        <v>3749</v>
      </c>
      <c r="E5416" s="32" t="s">
        <v>10230</v>
      </c>
      <c r="F5416" s="32" t="s">
        <v>10231</v>
      </c>
      <c r="G5416" s="32" t="s">
        <v>10236</v>
      </c>
      <c r="H5416" s="32" t="s">
        <v>10237</v>
      </c>
      <c r="I5416" s="32" t="s">
        <v>4808</v>
      </c>
      <c r="J5416" s="35">
        <v>7.06</v>
      </c>
      <c r="K5416" s="35">
        <v>0</v>
      </c>
      <c r="L5416" s="35">
        <v>0</v>
      </c>
      <c r="M5416" s="35">
        <v>0</v>
      </c>
      <c r="N5416" s="32" t="s">
        <v>2197</v>
      </c>
      <c r="O5416" s="32" t="s">
        <v>18</v>
      </c>
      <c r="P5416" s="32">
        <v>1</v>
      </c>
      <c r="Q5416" s="32" t="s">
        <v>5533</v>
      </c>
    </row>
    <row r="5417" spans="1:17" x14ac:dyDescent="0.25">
      <c r="A5417" s="57">
        <v>42272.688076701386</v>
      </c>
      <c r="B5417" s="32" t="s">
        <v>4333</v>
      </c>
      <c r="C5417" s="32" t="s">
        <v>335</v>
      </c>
      <c r="D5417" s="32" t="s">
        <v>334</v>
      </c>
      <c r="E5417" s="32" t="s">
        <v>10238</v>
      </c>
      <c r="F5417" s="32" t="s">
        <v>10239</v>
      </c>
      <c r="G5417" s="32" t="s">
        <v>25</v>
      </c>
      <c r="H5417" s="32" t="s">
        <v>26</v>
      </c>
      <c r="I5417" s="32" t="s">
        <v>2006</v>
      </c>
      <c r="J5417" s="35">
        <v>0</v>
      </c>
      <c r="K5417" s="35">
        <v>0</v>
      </c>
      <c r="L5417" s="35">
        <v>0</v>
      </c>
      <c r="M5417" s="35">
        <v>0</v>
      </c>
      <c r="N5417" s="32" t="s">
        <v>19</v>
      </c>
      <c r="O5417" s="32" t="s">
        <v>41</v>
      </c>
      <c r="P5417" s="32">
        <v>1</v>
      </c>
      <c r="Q5417" s="32" t="s">
        <v>10240</v>
      </c>
    </row>
    <row r="5418" spans="1:17" x14ac:dyDescent="0.25">
      <c r="A5418" s="57">
        <v>42272.688076701386</v>
      </c>
      <c r="B5418" s="32" t="s">
        <v>4333</v>
      </c>
      <c r="C5418" s="32" t="s">
        <v>335</v>
      </c>
      <c r="D5418" s="32" t="s">
        <v>334</v>
      </c>
      <c r="E5418" s="32" t="s">
        <v>10238</v>
      </c>
      <c r="F5418" s="32" t="s">
        <v>10239</v>
      </c>
      <c r="G5418" s="32" t="s">
        <v>367</v>
      </c>
      <c r="H5418" s="32" t="s">
        <v>366</v>
      </c>
      <c r="I5418" s="32" t="s">
        <v>2006</v>
      </c>
      <c r="J5418" s="35">
        <v>0</v>
      </c>
      <c r="K5418" s="35">
        <v>0</v>
      </c>
      <c r="L5418" s="35">
        <v>0</v>
      </c>
      <c r="M5418" s="35">
        <v>0</v>
      </c>
      <c r="N5418" s="32" t="s">
        <v>19</v>
      </c>
      <c r="O5418" s="32" t="s">
        <v>41</v>
      </c>
      <c r="P5418" s="32">
        <v>1</v>
      </c>
      <c r="Q5418" s="32" t="s">
        <v>10240</v>
      </c>
    </row>
    <row r="5419" spans="1:17" hidden="1" x14ac:dyDescent="0.25">
      <c r="A5419" s="57">
        <v>42272.689145914352</v>
      </c>
      <c r="B5419" s="32" t="s">
        <v>21</v>
      </c>
      <c r="C5419" s="32" t="s">
        <v>4225</v>
      </c>
      <c r="D5419" s="32" t="s">
        <v>4226</v>
      </c>
      <c r="E5419" s="32" t="s">
        <v>10241</v>
      </c>
      <c r="F5419" s="32" t="s">
        <v>10242</v>
      </c>
      <c r="G5419" s="32" t="s">
        <v>5334</v>
      </c>
      <c r="H5419" s="32" t="s">
        <v>5335</v>
      </c>
      <c r="I5419" s="32" t="s">
        <v>4808</v>
      </c>
      <c r="J5419" s="35">
        <v>606.48</v>
      </c>
      <c r="K5419" s="35">
        <v>0</v>
      </c>
      <c r="L5419" s="35">
        <v>0</v>
      </c>
      <c r="M5419" s="35">
        <v>0</v>
      </c>
      <c r="N5419" s="32" t="s">
        <v>2197</v>
      </c>
      <c r="O5419" s="32" t="s">
        <v>18</v>
      </c>
      <c r="P5419" s="32">
        <v>7</v>
      </c>
      <c r="Q5419" s="32" t="s">
        <v>7260</v>
      </c>
    </row>
    <row r="5420" spans="1:17" hidden="1" x14ac:dyDescent="0.25">
      <c r="A5420" s="57">
        <v>42272.689145914352</v>
      </c>
      <c r="B5420" s="32" t="s">
        <v>21</v>
      </c>
      <c r="C5420" s="32" t="s">
        <v>4225</v>
      </c>
      <c r="D5420" s="32" t="s">
        <v>4226</v>
      </c>
      <c r="E5420" s="32" t="s">
        <v>10241</v>
      </c>
      <c r="F5420" s="32" t="s">
        <v>10242</v>
      </c>
      <c r="G5420" s="32" t="s">
        <v>5336</v>
      </c>
      <c r="H5420" s="32" t="s">
        <v>5337</v>
      </c>
      <c r="I5420" s="32" t="s">
        <v>4808</v>
      </c>
      <c r="J5420" s="35">
        <v>52.01</v>
      </c>
      <c r="K5420" s="35">
        <v>0</v>
      </c>
      <c r="L5420" s="35">
        <v>0</v>
      </c>
      <c r="M5420" s="35">
        <v>0</v>
      </c>
      <c r="N5420" s="32" t="s">
        <v>2197</v>
      </c>
      <c r="O5420" s="32" t="s">
        <v>18</v>
      </c>
      <c r="P5420" s="32">
        <v>7</v>
      </c>
      <c r="Q5420" s="32" t="s">
        <v>7260</v>
      </c>
    </row>
    <row r="5421" spans="1:17" hidden="1" x14ac:dyDescent="0.25">
      <c r="A5421" s="57">
        <v>42272.689145914352</v>
      </c>
      <c r="B5421" s="32" t="s">
        <v>21</v>
      </c>
      <c r="C5421" s="32" t="s">
        <v>4225</v>
      </c>
      <c r="D5421" s="32" t="s">
        <v>4226</v>
      </c>
      <c r="E5421" s="32" t="s">
        <v>10241</v>
      </c>
      <c r="F5421" s="32" t="s">
        <v>10242</v>
      </c>
      <c r="G5421" s="32" t="s">
        <v>10243</v>
      </c>
      <c r="H5421" s="32" t="s">
        <v>10244</v>
      </c>
      <c r="I5421" s="32" t="s">
        <v>4808</v>
      </c>
      <c r="J5421" s="35">
        <v>112.7</v>
      </c>
      <c r="K5421" s="35">
        <v>0</v>
      </c>
      <c r="L5421" s="35">
        <v>0</v>
      </c>
      <c r="M5421" s="35">
        <v>0</v>
      </c>
      <c r="N5421" s="32" t="s">
        <v>2197</v>
      </c>
      <c r="O5421" s="32" t="s">
        <v>18</v>
      </c>
      <c r="P5421" s="32">
        <v>7</v>
      </c>
      <c r="Q5421" s="32" t="s">
        <v>7260</v>
      </c>
    </row>
    <row r="5422" spans="1:17" hidden="1" x14ac:dyDescent="0.25">
      <c r="A5422" s="57">
        <v>42272.689145914352</v>
      </c>
      <c r="B5422" s="32" t="s">
        <v>21</v>
      </c>
      <c r="C5422" s="32" t="s">
        <v>4225</v>
      </c>
      <c r="D5422" s="32" t="s">
        <v>4226</v>
      </c>
      <c r="E5422" s="32" t="s">
        <v>10241</v>
      </c>
      <c r="F5422" s="32" t="s">
        <v>10242</v>
      </c>
      <c r="G5422" s="32" t="s">
        <v>10245</v>
      </c>
      <c r="H5422" s="32" t="s">
        <v>10246</v>
      </c>
      <c r="I5422" s="32" t="s">
        <v>4808</v>
      </c>
      <c r="J5422" s="35">
        <v>132.58000000000001</v>
      </c>
      <c r="K5422" s="35">
        <v>0</v>
      </c>
      <c r="L5422" s="35">
        <v>0</v>
      </c>
      <c r="M5422" s="35">
        <v>0</v>
      </c>
      <c r="N5422" s="32" t="s">
        <v>2197</v>
      </c>
      <c r="O5422" s="32" t="s">
        <v>18</v>
      </c>
      <c r="P5422" s="32">
        <v>7</v>
      </c>
      <c r="Q5422" s="32" t="s">
        <v>7260</v>
      </c>
    </row>
    <row r="5423" spans="1:17" hidden="1" x14ac:dyDescent="0.25">
      <c r="A5423" s="57">
        <v>42272.689145914352</v>
      </c>
      <c r="B5423" s="32" t="s">
        <v>21</v>
      </c>
      <c r="C5423" s="32" t="s">
        <v>4225</v>
      </c>
      <c r="D5423" s="32" t="s">
        <v>4226</v>
      </c>
      <c r="E5423" s="32" t="s">
        <v>10241</v>
      </c>
      <c r="F5423" s="32" t="s">
        <v>10242</v>
      </c>
      <c r="G5423" s="32" t="s">
        <v>4907</v>
      </c>
      <c r="H5423" s="32" t="s">
        <v>4908</v>
      </c>
      <c r="I5423" s="32" t="s">
        <v>4808</v>
      </c>
      <c r="J5423" s="35">
        <v>627.72</v>
      </c>
      <c r="K5423" s="35">
        <v>0</v>
      </c>
      <c r="L5423" s="35">
        <v>0</v>
      </c>
      <c r="M5423" s="35">
        <v>0</v>
      </c>
      <c r="N5423" s="32" t="s">
        <v>2197</v>
      </c>
      <c r="O5423" s="32" t="s">
        <v>18</v>
      </c>
      <c r="P5423" s="32">
        <v>3</v>
      </c>
      <c r="Q5423" s="32" t="s">
        <v>7260</v>
      </c>
    </row>
    <row r="5424" spans="1:17" hidden="1" x14ac:dyDescent="0.25">
      <c r="A5424" s="57">
        <v>42272.689145914352</v>
      </c>
      <c r="B5424" s="32" t="s">
        <v>21</v>
      </c>
      <c r="C5424" s="32" t="s">
        <v>4225</v>
      </c>
      <c r="D5424" s="32" t="s">
        <v>4226</v>
      </c>
      <c r="E5424" s="32" t="s">
        <v>10241</v>
      </c>
      <c r="F5424" s="32" t="s">
        <v>10242</v>
      </c>
      <c r="G5424" s="32" t="s">
        <v>4910</v>
      </c>
      <c r="H5424" s="32" t="s">
        <v>4911</v>
      </c>
      <c r="I5424" s="32" t="s">
        <v>4808</v>
      </c>
      <c r="J5424" s="35">
        <v>297.51</v>
      </c>
      <c r="K5424" s="35">
        <v>0</v>
      </c>
      <c r="L5424" s="35">
        <v>0</v>
      </c>
      <c r="M5424" s="35">
        <v>0</v>
      </c>
      <c r="N5424" s="32" t="s">
        <v>2197</v>
      </c>
      <c r="O5424" s="32" t="s">
        <v>18</v>
      </c>
      <c r="P5424" s="32">
        <v>3</v>
      </c>
      <c r="Q5424" s="32" t="s">
        <v>7260</v>
      </c>
    </row>
    <row r="5425" spans="1:17" hidden="1" x14ac:dyDescent="0.25">
      <c r="A5425" s="57">
        <v>42272.689145914352</v>
      </c>
      <c r="B5425" s="32" t="s">
        <v>21</v>
      </c>
      <c r="C5425" s="32" t="s">
        <v>4225</v>
      </c>
      <c r="D5425" s="32" t="s">
        <v>4226</v>
      </c>
      <c r="E5425" s="32" t="s">
        <v>10241</v>
      </c>
      <c r="F5425" s="32" t="s">
        <v>10242</v>
      </c>
      <c r="G5425" s="32" t="s">
        <v>10247</v>
      </c>
      <c r="H5425" s="32" t="s">
        <v>10248</v>
      </c>
      <c r="I5425" s="32" t="s">
        <v>4808</v>
      </c>
      <c r="J5425" s="35">
        <v>179.76</v>
      </c>
      <c r="K5425" s="35">
        <v>0</v>
      </c>
      <c r="L5425" s="35">
        <v>0</v>
      </c>
      <c r="M5425" s="35">
        <v>0</v>
      </c>
      <c r="N5425" s="32" t="s">
        <v>2197</v>
      </c>
      <c r="O5425" s="32" t="s">
        <v>18</v>
      </c>
      <c r="P5425" s="32">
        <v>3</v>
      </c>
      <c r="Q5425" s="32" t="s">
        <v>7260</v>
      </c>
    </row>
    <row r="5426" spans="1:17" hidden="1" x14ac:dyDescent="0.25">
      <c r="A5426" s="57">
        <v>42272.689145914352</v>
      </c>
      <c r="B5426" s="32" t="s">
        <v>21</v>
      </c>
      <c r="C5426" s="32" t="s">
        <v>4225</v>
      </c>
      <c r="D5426" s="32" t="s">
        <v>4226</v>
      </c>
      <c r="E5426" s="32" t="s">
        <v>10241</v>
      </c>
      <c r="F5426" s="32" t="s">
        <v>10242</v>
      </c>
      <c r="G5426" s="32" t="s">
        <v>5791</v>
      </c>
      <c r="H5426" s="32" t="s">
        <v>9722</v>
      </c>
      <c r="I5426" s="32" t="s">
        <v>4808</v>
      </c>
      <c r="J5426" s="35">
        <v>49.65</v>
      </c>
      <c r="K5426" s="35">
        <v>0</v>
      </c>
      <c r="L5426" s="35">
        <v>0</v>
      </c>
      <c r="M5426" s="35">
        <v>0</v>
      </c>
      <c r="N5426" s="32" t="s">
        <v>2197</v>
      </c>
      <c r="O5426" s="32" t="s">
        <v>18</v>
      </c>
      <c r="P5426" s="32">
        <v>3</v>
      </c>
      <c r="Q5426" s="32" t="s">
        <v>7260</v>
      </c>
    </row>
    <row r="5427" spans="1:17" hidden="1" x14ac:dyDescent="0.25">
      <c r="A5427" s="57">
        <v>42272.689145914352</v>
      </c>
      <c r="B5427" s="32" t="s">
        <v>21</v>
      </c>
      <c r="C5427" s="32" t="s">
        <v>4225</v>
      </c>
      <c r="D5427" s="32" t="s">
        <v>4226</v>
      </c>
      <c r="E5427" s="32" t="s">
        <v>10241</v>
      </c>
      <c r="F5427" s="32" t="s">
        <v>10242</v>
      </c>
      <c r="G5427" s="32" t="s">
        <v>9720</v>
      </c>
      <c r="H5427" s="32" t="s">
        <v>9721</v>
      </c>
      <c r="I5427" s="32" t="s">
        <v>4808</v>
      </c>
      <c r="J5427" s="35">
        <v>175.14</v>
      </c>
      <c r="K5427" s="35">
        <v>0</v>
      </c>
      <c r="L5427" s="35">
        <v>0</v>
      </c>
      <c r="M5427" s="35">
        <v>0</v>
      </c>
      <c r="N5427" s="32" t="s">
        <v>2197</v>
      </c>
      <c r="O5427" s="32" t="s">
        <v>18</v>
      </c>
      <c r="P5427" s="32">
        <v>9</v>
      </c>
      <c r="Q5427" s="32" t="s">
        <v>7260</v>
      </c>
    </row>
    <row r="5428" spans="1:17" hidden="1" x14ac:dyDescent="0.25">
      <c r="A5428" s="57">
        <v>42272.689145914352</v>
      </c>
      <c r="B5428" s="32" t="s">
        <v>21</v>
      </c>
      <c r="C5428" s="32" t="s">
        <v>4225</v>
      </c>
      <c r="D5428" s="32" t="s">
        <v>4226</v>
      </c>
      <c r="E5428" s="32" t="s">
        <v>10241</v>
      </c>
      <c r="F5428" s="32" t="s">
        <v>10242</v>
      </c>
      <c r="G5428" s="32" t="s">
        <v>4907</v>
      </c>
      <c r="H5428" s="32" t="s">
        <v>4908</v>
      </c>
      <c r="I5428" s="32" t="s">
        <v>4808</v>
      </c>
      <c r="J5428" s="35">
        <v>418.48</v>
      </c>
      <c r="K5428" s="35">
        <v>0</v>
      </c>
      <c r="L5428" s="35">
        <v>0</v>
      </c>
      <c r="M5428" s="35">
        <v>0</v>
      </c>
      <c r="N5428" s="32" t="s">
        <v>2197</v>
      </c>
      <c r="O5428" s="32" t="s">
        <v>18</v>
      </c>
      <c r="P5428" s="32">
        <v>2</v>
      </c>
      <c r="Q5428" s="32" t="s">
        <v>7260</v>
      </c>
    </row>
    <row r="5429" spans="1:17" hidden="1" x14ac:dyDescent="0.25">
      <c r="A5429" s="57">
        <v>42272.689145914352</v>
      </c>
      <c r="B5429" s="32" t="s">
        <v>21</v>
      </c>
      <c r="C5429" s="32" t="s">
        <v>4225</v>
      </c>
      <c r="D5429" s="32" t="s">
        <v>4226</v>
      </c>
      <c r="E5429" s="32" t="s">
        <v>10241</v>
      </c>
      <c r="F5429" s="32" t="s">
        <v>10242</v>
      </c>
      <c r="G5429" s="32" t="s">
        <v>10249</v>
      </c>
      <c r="H5429" s="32" t="s">
        <v>10250</v>
      </c>
      <c r="I5429" s="32" t="s">
        <v>4808</v>
      </c>
      <c r="J5429" s="35">
        <v>3.28</v>
      </c>
      <c r="K5429" s="35">
        <v>0</v>
      </c>
      <c r="L5429" s="35">
        <v>0</v>
      </c>
      <c r="M5429" s="35">
        <v>0</v>
      </c>
      <c r="N5429" s="32" t="s">
        <v>2197</v>
      </c>
      <c r="O5429" s="32" t="s">
        <v>18</v>
      </c>
      <c r="P5429" s="32">
        <v>2</v>
      </c>
      <c r="Q5429" s="32" t="s">
        <v>7260</v>
      </c>
    </row>
    <row r="5430" spans="1:17" hidden="1" x14ac:dyDescent="0.25">
      <c r="A5430" s="57">
        <v>42272.689145914352</v>
      </c>
      <c r="B5430" s="32" t="s">
        <v>21</v>
      </c>
      <c r="C5430" s="32" t="s">
        <v>4225</v>
      </c>
      <c r="D5430" s="32" t="s">
        <v>4226</v>
      </c>
      <c r="E5430" s="32" t="s">
        <v>10241</v>
      </c>
      <c r="F5430" s="32" t="s">
        <v>10242</v>
      </c>
      <c r="G5430" s="32" t="s">
        <v>5793</v>
      </c>
      <c r="H5430" s="32" t="s">
        <v>5794</v>
      </c>
      <c r="I5430" s="32" t="s">
        <v>4808</v>
      </c>
      <c r="J5430" s="35">
        <v>8.98</v>
      </c>
      <c r="K5430" s="35">
        <v>0</v>
      </c>
      <c r="L5430" s="35">
        <v>0</v>
      </c>
      <c r="M5430" s="35">
        <v>0</v>
      </c>
      <c r="N5430" s="32" t="s">
        <v>2197</v>
      </c>
      <c r="O5430" s="32" t="s">
        <v>18</v>
      </c>
      <c r="P5430" s="32">
        <v>2</v>
      </c>
      <c r="Q5430" s="32" t="s">
        <v>7260</v>
      </c>
    </row>
    <row r="5431" spans="1:17" x14ac:dyDescent="0.25">
      <c r="A5431" s="57">
        <v>42272.689539583334</v>
      </c>
      <c r="B5431" s="32" t="s">
        <v>4333</v>
      </c>
      <c r="C5431" s="32" t="s">
        <v>335</v>
      </c>
      <c r="D5431" s="32" t="s">
        <v>334</v>
      </c>
      <c r="E5431" s="32" t="s">
        <v>10251</v>
      </c>
      <c r="F5431" s="32" t="s">
        <v>10252</v>
      </c>
      <c r="G5431" s="32" t="s">
        <v>25</v>
      </c>
      <c r="H5431" s="32" t="s">
        <v>26</v>
      </c>
      <c r="I5431" s="32" t="s">
        <v>2006</v>
      </c>
      <c r="J5431" s="35">
        <v>0</v>
      </c>
      <c r="K5431" s="35">
        <v>0</v>
      </c>
      <c r="L5431" s="35">
        <v>0</v>
      </c>
      <c r="M5431" s="35">
        <v>0</v>
      </c>
      <c r="N5431" s="32" t="s">
        <v>19</v>
      </c>
      <c r="O5431" s="32" t="s">
        <v>41</v>
      </c>
      <c r="P5431" s="32">
        <v>1</v>
      </c>
      <c r="Q5431" s="32" t="s">
        <v>10253</v>
      </c>
    </row>
    <row r="5432" spans="1:17" x14ac:dyDescent="0.25">
      <c r="A5432" s="57">
        <v>42272.689539583334</v>
      </c>
      <c r="B5432" s="32" t="s">
        <v>4333</v>
      </c>
      <c r="C5432" s="32" t="s">
        <v>335</v>
      </c>
      <c r="D5432" s="32" t="s">
        <v>334</v>
      </c>
      <c r="E5432" s="32" t="s">
        <v>10251</v>
      </c>
      <c r="F5432" s="32" t="s">
        <v>10252</v>
      </c>
      <c r="G5432" s="32" t="s">
        <v>367</v>
      </c>
      <c r="H5432" s="32" t="s">
        <v>366</v>
      </c>
      <c r="I5432" s="32" t="s">
        <v>2006</v>
      </c>
      <c r="J5432" s="35">
        <v>0</v>
      </c>
      <c r="K5432" s="35">
        <v>0</v>
      </c>
      <c r="L5432" s="35">
        <v>0</v>
      </c>
      <c r="M5432" s="35">
        <v>0</v>
      </c>
      <c r="N5432" s="32" t="s">
        <v>19</v>
      </c>
      <c r="O5432" s="32" t="s">
        <v>41</v>
      </c>
      <c r="P5432" s="32">
        <v>1</v>
      </c>
      <c r="Q5432" s="32" t="s">
        <v>10253</v>
      </c>
    </row>
    <row r="5433" spans="1:17" hidden="1" x14ac:dyDescent="0.25">
      <c r="A5433" s="57">
        <v>42272.689991747684</v>
      </c>
      <c r="B5433" s="32" t="s">
        <v>21</v>
      </c>
      <c r="C5433" s="32" t="s">
        <v>3137</v>
      </c>
      <c r="D5433" s="32" t="s">
        <v>3138</v>
      </c>
      <c r="E5433" s="32" t="s">
        <v>10254</v>
      </c>
      <c r="F5433" s="32" t="s">
        <v>10255</v>
      </c>
      <c r="G5433" s="32" t="s">
        <v>4907</v>
      </c>
      <c r="H5433" s="32" t="s">
        <v>4908</v>
      </c>
      <c r="I5433" s="32" t="s">
        <v>4808</v>
      </c>
      <c r="J5433" s="35">
        <v>305.38</v>
      </c>
      <c r="K5433" s="35">
        <v>0</v>
      </c>
      <c r="L5433" s="35">
        <v>0</v>
      </c>
      <c r="M5433" s="35">
        <v>0</v>
      </c>
      <c r="N5433" s="32" t="s">
        <v>2197</v>
      </c>
      <c r="O5433" s="32" t="s">
        <v>18</v>
      </c>
      <c r="P5433" s="32">
        <v>2</v>
      </c>
      <c r="Q5433" s="32" t="s">
        <v>6420</v>
      </c>
    </row>
    <row r="5434" spans="1:17" hidden="1" x14ac:dyDescent="0.25">
      <c r="A5434" s="57">
        <v>42272.689991747684</v>
      </c>
      <c r="B5434" s="32" t="s">
        <v>21</v>
      </c>
      <c r="C5434" s="32" t="s">
        <v>3137</v>
      </c>
      <c r="D5434" s="32" t="s">
        <v>3138</v>
      </c>
      <c r="E5434" s="32" t="s">
        <v>10254</v>
      </c>
      <c r="F5434" s="32" t="s">
        <v>10255</v>
      </c>
      <c r="G5434" s="32" t="s">
        <v>4912</v>
      </c>
      <c r="H5434" s="32" t="s">
        <v>4913</v>
      </c>
      <c r="I5434" s="32" t="s">
        <v>4808</v>
      </c>
      <c r="J5434" s="35">
        <v>39.96</v>
      </c>
      <c r="K5434" s="35">
        <v>0</v>
      </c>
      <c r="L5434" s="35">
        <v>0</v>
      </c>
      <c r="M5434" s="35">
        <v>0</v>
      </c>
      <c r="N5434" s="32" t="s">
        <v>2197</v>
      </c>
      <c r="O5434" s="32" t="s">
        <v>18</v>
      </c>
      <c r="P5434" s="32">
        <v>2</v>
      </c>
      <c r="Q5434" s="32" t="s">
        <v>6420</v>
      </c>
    </row>
    <row r="5435" spans="1:17" x14ac:dyDescent="0.25">
      <c r="A5435" s="57">
        <v>42272.69101732639</v>
      </c>
      <c r="B5435" s="32" t="s">
        <v>4333</v>
      </c>
      <c r="C5435" s="32" t="s">
        <v>335</v>
      </c>
      <c r="D5435" s="32" t="s">
        <v>334</v>
      </c>
      <c r="E5435" s="32" t="s">
        <v>10256</v>
      </c>
      <c r="F5435" s="32" t="s">
        <v>10257</v>
      </c>
      <c r="G5435" s="32" t="s">
        <v>367</v>
      </c>
      <c r="H5435" s="32" t="s">
        <v>366</v>
      </c>
      <c r="I5435" s="32" t="s">
        <v>2007</v>
      </c>
      <c r="J5435" s="35">
        <v>0</v>
      </c>
      <c r="K5435" s="35">
        <v>0</v>
      </c>
      <c r="L5435" s="35">
        <v>0</v>
      </c>
      <c r="M5435" s="35">
        <v>0</v>
      </c>
      <c r="N5435" s="32" t="s">
        <v>19</v>
      </c>
      <c r="O5435" s="32" t="s">
        <v>41</v>
      </c>
      <c r="P5435" s="32">
        <v>1</v>
      </c>
      <c r="Q5435" s="32" t="s">
        <v>10258</v>
      </c>
    </row>
    <row r="5436" spans="1:17" hidden="1" x14ac:dyDescent="0.25">
      <c r="A5436" s="57">
        <v>42272.691307407411</v>
      </c>
      <c r="B5436" s="32" t="s">
        <v>290</v>
      </c>
      <c r="C5436" s="32" t="s">
        <v>3447</v>
      </c>
      <c r="D5436" s="32" t="s">
        <v>1775</v>
      </c>
      <c r="E5436" s="32" t="s">
        <v>10259</v>
      </c>
      <c r="F5436" s="32" t="s">
        <v>10260</v>
      </c>
      <c r="G5436" s="32" t="s">
        <v>4907</v>
      </c>
      <c r="H5436" s="32" t="s">
        <v>4908</v>
      </c>
      <c r="I5436" s="32" t="s">
        <v>4808</v>
      </c>
      <c r="J5436" s="35">
        <v>418.48</v>
      </c>
      <c r="K5436" s="35">
        <v>0</v>
      </c>
      <c r="L5436" s="35">
        <v>0</v>
      </c>
      <c r="M5436" s="35">
        <v>0</v>
      </c>
      <c r="N5436" s="32" t="s">
        <v>2197</v>
      </c>
      <c r="O5436" s="32" t="s">
        <v>18</v>
      </c>
      <c r="P5436" s="32">
        <v>2</v>
      </c>
      <c r="Q5436" s="32" t="s">
        <v>7290</v>
      </c>
    </row>
    <row r="5437" spans="1:17" hidden="1" x14ac:dyDescent="0.25">
      <c r="A5437" s="57">
        <v>42272.691307407411</v>
      </c>
      <c r="B5437" s="32" t="s">
        <v>290</v>
      </c>
      <c r="C5437" s="32" t="s">
        <v>3447</v>
      </c>
      <c r="D5437" s="32" t="s">
        <v>1775</v>
      </c>
      <c r="E5437" s="32" t="s">
        <v>10259</v>
      </c>
      <c r="F5437" s="32" t="s">
        <v>10260</v>
      </c>
      <c r="G5437" s="32" t="s">
        <v>5789</v>
      </c>
      <c r="H5437" s="32" t="s">
        <v>5790</v>
      </c>
      <c r="I5437" s="32" t="s">
        <v>4808</v>
      </c>
      <c r="J5437" s="35">
        <v>46</v>
      </c>
      <c r="K5437" s="35">
        <v>0</v>
      </c>
      <c r="L5437" s="35">
        <v>0</v>
      </c>
      <c r="M5437" s="35">
        <v>0</v>
      </c>
      <c r="N5437" s="32" t="s">
        <v>2197</v>
      </c>
      <c r="O5437" s="32" t="s">
        <v>18</v>
      </c>
      <c r="P5437" s="32">
        <v>2</v>
      </c>
      <c r="Q5437" s="32" t="s">
        <v>7290</v>
      </c>
    </row>
    <row r="5438" spans="1:17" hidden="1" x14ac:dyDescent="0.25">
      <c r="A5438" s="57">
        <v>42272.691307407411</v>
      </c>
      <c r="B5438" s="32" t="s">
        <v>290</v>
      </c>
      <c r="C5438" s="32" t="s">
        <v>3447</v>
      </c>
      <c r="D5438" s="32" t="s">
        <v>1775</v>
      </c>
      <c r="E5438" s="32" t="s">
        <v>10259</v>
      </c>
      <c r="F5438" s="32" t="s">
        <v>10260</v>
      </c>
      <c r="G5438" s="32" t="s">
        <v>5791</v>
      </c>
      <c r="H5438" s="32" t="s">
        <v>9722</v>
      </c>
      <c r="I5438" s="32" t="s">
        <v>4808</v>
      </c>
      <c r="J5438" s="35">
        <v>33.1</v>
      </c>
      <c r="K5438" s="35">
        <v>0</v>
      </c>
      <c r="L5438" s="35">
        <v>0</v>
      </c>
      <c r="M5438" s="35">
        <v>0</v>
      </c>
      <c r="N5438" s="32" t="s">
        <v>2197</v>
      </c>
      <c r="O5438" s="32" t="s">
        <v>18</v>
      </c>
      <c r="P5438" s="32">
        <v>2</v>
      </c>
      <c r="Q5438" s="32" t="s">
        <v>7290</v>
      </c>
    </row>
    <row r="5439" spans="1:17" hidden="1" x14ac:dyDescent="0.25">
      <c r="A5439" s="57">
        <v>42272.691307407411</v>
      </c>
      <c r="B5439" s="32" t="s">
        <v>290</v>
      </c>
      <c r="C5439" s="32" t="s">
        <v>3447</v>
      </c>
      <c r="D5439" s="32" t="s">
        <v>1775</v>
      </c>
      <c r="E5439" s="32" t="s">
        <v>10259</v>
      </c>
      <c r="F5439" s="32" t="s">
        <v>10260</v>
      </c>
      <c r="G5439" s="32" t="s">
        <v>9720</v>
      </c>
      <c r="H5439" s="32" t="s">
        <v>9721</v>
      </c>
      <c r="I5439" s="32" t="s">
        <v>4808</v>
      </c>
      <c r="J5439" s="35">
        <v>116.76</v>
      </c>
      <c r="K5439" s="35">
        <v>0</v>
      </c>
      <c r="L5439" s="35">
        <v>0</v>
      </c>
      <c r="M5439" s="35">
        <v>0</v>
      </c>
      <c r="N5439" s="32" t="s">
        <v>2197</v>
      </c>
      <c r="O5439" s="32" t="s">
        <v>18</v>
      </c>
      <c r="P5439" s="32">
        <v>6</v>
      </c>
      <c r="Q5439" s="32" t="s">
        <v>7290</v>
      </c>
    </row>
    <row r="5440" spans="1:17" hidden="1" x14ac:dyDescent="0.25">
      <c r="A5440" s="57">
        <v>42272.691307407411</v>
      </c>
      <c r="B5440" s="32" t="s">
        <v>290</v>
      </c>
      <c r="C5440" s="32" t="s">
        <v>3447</v>
      </c>
      <c r="D5440" s="32" t="s">
        <v>1775</v>
      </c>
      <c r="E5440" s="32" t="s">
        <v>10259</v>
      </c>
      <c r="F5440" s="32" t="s">
        <v>10260</v>
      </c>
      <c r="G5440" s="32" t="s">
        <v>5805</v>
      </c>
      <c r="H5440" s="32" t="s">
        <v>5806</v>
      </c>
      <c r="I5440" s="32" t="s">
        <v>4808</v>
      </c>
      <c r="J5440" s="35">
        <v>26.94</v>
      </c>
      <c r="K5440" s="35">
        <v>0</v>
      </c>
      <c r="L5440" s="35">
        <v>0</v>
      </c>
      <c r="M5440" s="35">
        <v>0</v>
      </c>
      <c r="N5440" s="32" t="s">
        <v>2197</v>
      </c>
      <c r="O5440" s="32" t="s">
        <v>18</v>
      </c>
      <c r="P5440" s="32">
        <v>2</v>
      </c>
      <c r="Q5440" s="32" t="s">
        <v>7290</v>
      </c>
    </row>
    <row r="5441" spans="1:17" hidden="1" x14ac:dyDescent="0.25">
      <c r="A5441" s="57">
        <v>42272.692083796297</v>
      </c>
      <c r="B5441" s="32" t="s">
        <v>70</v>
      </c>
      <c r="C5441" s="32" t="s">
        <v>3713</v>
      </c>
      <c r="D5441" s="32" t="s">
        <v>3714</v>
      </c>
      <c r="E5441" s="32" t="s">
        <v>10261</v>
      </c>
      <c r="F5441" s="32" t="s">
        <v>10262</v>
      </c>
      <c r="G5441" s="32" t="s">
        <v>4889</v>
      </c>
      <c r="H5441" s="32" t="s">
        <v>4890</v>
      </c>
      <c r="I5441" s="32" t="s">
        <v>4808</v>
      </c>
      <c r="J5441" s="35">
        <v>547.20000000000005</v>
      </c>
      <c r="K5441" s="35">
        <v>0</v>
      </c>
      <c r="L5441" s="35">
        <v>0</v>
      </c>
      <c r="M5441" s="35">
        <v>0</v>
      </c>
      <c r="N5441" s="32" t="s">
        <v>2197</v>
      </c>
      <c r="O5441" s="32" t="s">
        <v>18</v>
      </c>
      <c r="P5441" s="32">
        <v>10</v>
      </c>
      <c r="Q5441" s="32" t="s">
        <v>7285</v>
      </c>
    </row>
    <row r="5442" spans="1:17" x14ac:dyDescent="0.25">
      <c r="A5442" s="57">
        <v>42272.692477118057</v>
      </c>
      <c r="B5442" s="32" t="s">
        <v>4333</v>
      </c>
      <c r="C5442" s="32" t="s">
        <v>335</v>
      </c>
      <c r="D5442" s="32" t="s">
        <v>334</v>
      </c>
      <c r="E5442" s="32" t="s">
        <v>10263</v>
      </c>
      <c r="F5442" s="32" t="s">
        <v>10264</v>
      </c>
      <c r="G5442" s="32" t="s">
        <v>367</v>
      </c>
      <c r="H5442" s="32" t="s">
        <v>366</v>
      </c>
      <c r="I5442" s="32" t="s">
        <v>2007</v>
      </c>
      <c r="J5442" s="35">
        <v>0</v>
      </c>
      <c r="K5442" s="35">
        <v>0</v>
      </c>
      <c r="L5442" s="35">
        <v>0</v>
      </c>
      <c r="M5442" s="35">
        <v>0</v>
      </c>
      <c r="N5442" s="32" t="s">
        <v>19</v>
      </c>
      <c r="O5442" s="32" t="s">
        <v>41</v>
      </c>
      <c r="P5442" s="32">
        <v>1</v>
      </c>
      <c r="Q5442" s="32" t="s">
        <v>10265</v>
      </c>
    </row>
    <row r="5443" spans="1:17" x14ac:dyDescent="0.25">
      <c r="A5443" s="57">
        <v>42272.694319062502</v>
      </c>
      <c r="B5443" s="32" t="s">
        <v>4333</v>
      </c>
      <c r="C5443" s="32" t="s">
        <v>335</v>
      </c>
      <c r="D5443" s="32" t="s">
        <v>334</v>
      </c>
      <c r="E5443" s="32" t="s">
        <v>10266</v>
      </c>
      <c r="F5443" s="32" t="s">
        <v>10267</v>
      </c>
      <c r="G5443" s="32" t="s">
        <v>25</v>
      </c>
      <c r="H5443" s="32" t="s">
        <v>26</v>
      </c>
      <c r="I5443" s="32" t="s">
        <v>2006</v>
      </c>
      <c r="J5443" s="35">
        <v>0</v>
      </c>
      <c r="K5443" s="35">
        <v>0</v>
      </c>
      <c r="L5443" s="35">
        <v>0</v>
      </c>
      <c r="M5443" s="35">
        <v>0</v>
      </c>
      <c r="N5443" s="32" t="s">
        <v>19</v>
      </c>
      <c r="O5443" s="32" t="s">
        <v>41</v>
      </c>
      <c r="P5443" s="32">
        <v>1</v>
      </c>
      <c r="Q5443" s="32" t="s">
        <v>10268</v>
      </c>
    </row>
    <row r="5444" spans="1:17" x14ac:dyDescent="0.25">
      <c r="A5444" s="57">
        <v>42272.694319062502</v>
      </c>
      <c r="B5444" s="32" t="s">
        <v>4333</v>
      </c>
      <c r="C5444" s="32" t="s">
        <v>335</v>
      </c>
      <c r="D5444" s="32" t="s">
        <v>334</v>
      </c>
      <c r="E5444" s="32" t="s">
        <v>10266</v>
      </c>
      <c r="F5444" s="32" t="s">
        <v>10267</v>
      </c>
      <c r="G5444" s="32" t="s">
        <v>367</v>
      </c>
      <c r="H5444" s="32" t="s">
        <v>366</v>
      </c>
      <c r="I5444" s="32" t="s">
        <v>2006</v>
      </c>
      <c r="J5444" s="35">
        <v>0</v>
      </c>
      <c r="K5444" s="35">
        <v>0</v>
      </c>
      <c r="L5444" s="35">
        <v>0</v>
      </c>
      <c r="M5444" s="35">
        <v>0</v>
      </c>
      <c r="N5444" s="32" t="s">
        <v>19</v>
      </c>
      <c r="O5444" s="32" t="s">
        <v>41</v>
      </c>
      <c r="P5444" s="32">
        <v>1</v>
      </c>
      <c r="Q5444" s="32" t="s">
        <v>10268</v>
      </c>
    </row>
    <row r="5445" spans="1:17" x14ac:dyDescent="0.25">
      <c r="A5445" s="57">
        <v>42272.695976886571</v>
      </c>
      <c r="B5445" s="32" t="s">
        <v>4333</v>
      </c>
      <c r="C5445" s="32" t="s">
        <v>335</v>
      </c>
      <c r="D5445" s="32" t="s">
        <v>334</v>
      </c>
      <c r="E5445" s="32" t="s">
        <v>10269</v>
      </c>
      <c r="F5445" s="32" t="s">
        <v>10270</v>
      </c>
      <c r="G5445" s="32" t="s">
        <v>25</v>
      </c>
      <c r="H5445" s="32" t="s">
        <v>26</v>
      </c>
      <c r="I5445" s="32" t="s">
        <v>2006</v>
      </c>
      <c r="J5445" s="35">
        <v>0</v>
      </c>
      <c r="K5445" s="35">
        <v>0</v>
      </c>
      <c r="L5445" s="35">
        <v>0</v>
      </c>
      <c r="M5445" s="35">
        <v>0</v>
      </c>
      <c r="N5445" s="32" t="s">
        <v>19</v>
      </c>
      <c r="O5445" s="32" t="s">
        <v>41</v>
      </c>
      <c r="P5445" s="32">
        <v>1</v>
      </c>
      <c r="Q5445" s="32" t="s">
        <v>10271</v>
      </c>
    </row>
    <row r="5446" spans="1:17" x14ac:dyDescent="0.25">
      <c r="A5446" s="57">
        <v>42272.695976886571</v>
      </c>
      <c r="B5446" s="32" t="s">
        <v>4333</v>
      </c>
      <c r="C5446" s="32" t="s">
        <v>335</v>
      </c>
      <c r="D5446" s="32" t="s">
        <v>334</v>
      </c>
      <c r="E5446" s="32" t="s">
        <v>10269</v>
      </c>
      <c r="F5446" s="32" t="s">
        <v>10270</v>
      </c>
      <c r="G5446" s="32" t="s">
        <v>367</v>
      </c>
      <c r="H5446" s="32" t="s">
        <v>366</v>
      </c>
      <c r="I5446" s="32" t="s">
        <v>2006</v>
      </c>
      <c r="J5446" s="35">
        <v>0</v>
      </c>
      <c r="K5446" s="35">
        <v>0</v>
      </c>
      <c r="L5446" s="35">
        <v>0</v>
      </c>
      <c r="M5446" s="35">
        <v>0</v>
      </c>
      <c r="N5446" s="32" t="s">
        <v>19</v>
      </c>
      <c r="O5446" s="32" t="s">
        <v>41</v>
      </c>
      <c r="P5446" s="32">
        <v>1</v>
      </c>
      <c r="Q5446" s="32" t="s">
        <v>10271</v>
      </c>
    </row>
    <row r="5447" spans="1:17" x14ac:dyDescent="0.25">
      <c r="A5447" s="57">
        <v>42272.697433067129</v>
      </c>
      <c r="B5447" s="32" t="s">
        <v>4333</v>
      </c>
      <c r="C5447" s="32" t="s">
        <v>335</v>
      </c>
      <c r="D5447" s="32" t="s">
        <v>334</v>
      </c>
      <c r="E5447" s="32" t="s">
        <v>10272</v>
      </c>
      <c r="F5447" s="32" t="s">
        <v>10273</v>
      </c>
      <c r="G5447" s="32" t="s">
        <v>25</v>
      </c>
      <c r="H5447" s="32" t="s">
        <v>26</v>
      </c>
      <c r="I5447" s="32" t="s">
        <v>2006</v>
      </c>
      <c r="J5447" s="35">
        <v>0</v>
      </c>
      <c r="K5447" s="35">
        <v>0</v>
      </c>
      <c r="L5447" s="35">
        <v>0</v>
      </c>
      <c r="M5447" s="35">
        <v>0</v>
      </c>
      <c r="N5447" s="32" t="s">
        <v>19</v>
      </c>
      <c r="O5447" s="32" t="s">
        <v>41</v>
      </c>
      <c r="P5447" s="32">
        <v>1</v>
      </c>
      <c r="Q5447" s="32" t="s">
        <v>10274</v>
      </c>
    </row>
    <row r="5448" spans="1:17" x14ac:dyDescent="0.25">
      <c r="A5448" s="57">
        <v>42272.697433067129</v>
      </c>
      <c r="B5448" s="32" t="s">
        <v>4333</v>
      </c>
      <c r="C5448" s="32" t="s">
        <v>335</v>
      </c>
      <c r="D5448" s="32" t="s">
        <v>334</v>
      </c>
      <c r="E5448" s="32" t="s">
        <v>10272</v>
      </c>
      <c r="F5448" s="32" t="s">
        <v>10273</v>
      </c>
      <c r="G5448" s="32" t="s">
        <v>367</v>
      </c>
      <c r="H5448" s="32" t="s">
        <v>366</v>
      </c>
      <c r="I5448" s="32" t="s">
        <v>2006</v>
      </c>
      <c r="J5448" s="35">
        <v>0</v>
      </c>
      <c r="K5448" s="35">
        <v>0</v>
      </c>
      <c r="L5448" s="35">
        <v>0</v>
      </c>
      <c r="M5448" s="35">
        <v>0</v>
      </c>
      <c r="N5448" s="32" t="s">
        <v>19</v>
      </c>
      <c r="O5448" s="32" t="s">
        <v>41</v>
      </c>
      <c r="P5448" s="32">
        <v>1</v>
      </c>
      <c r="Q5448" s="32" t="s">
        <v>10274</v>
      </c>
    </row>
    <row r="5449" spans="1:17" hidden="1" x14ac:dyDescent="0.25">
      <c r="A5449" s="57">
        <v>42272.698121296293</v>
      </c>
      <c r="B5449" s="32" t="s">
        <v>4333</v>
      </c>
      <c r="C5449" s="32" t="s">
        <v>4004</v>
      </c>
      <c r="D5449" s="32" t="s">
        <v>2199</v>
      </c>
      <c r="E5449" s="32" t="s">
        <v>10275</v>
      </c>
      <c r="F5449" s="32" t="s">
        <v>10276</v>
      </c>
      <c r="G5449" s="32" t="s">
        <v>5022</v>
      </c>
      <c r="H5449" s="32" t="s">
        <v>5023</v>
      </c>
      <c r="I5449" s="32" t="s">
        <v>4808</v>
      </c>
      <c r="J5449" s="35">
        <v>1089.46</v>
      </c>
      <c r="K5449" s="35">
        <v>0</v>
      </c>
      <c r="L5449" s="35">
        <v>0</v>
      </c>
      <c r="M5449" s="35">
        <v>0</v>
      </c>
      <c r="N5449" s="32" t="s">
        <v>2197</v>
      </c>
      <c r="O5449" s="32" t="s">
        <v>18</v>
      </c>
      <c r="P5449" s="32">
        <v>38</v>
      </c>
      <c r="Q5449" s="32" t="s">
        <v>7255</v>
      </c>
    </row>
    <row r="5450" spans="1:17" x14ac:dyDescent="0.25">
      <c r="A5450" s="57">
        <v>42272.699282604168</v>
      </c>
      <c r="B5450" s="32" t="s">
        <v>4333</v>
      </c>
      <c r="C5450" s="32" t="s">
        <v>5395</v>
      </c>
      <c r="D5450" s="32" t="s">
        <v>334</v>
      </c>
      <c r="E5450" s="32" t="s">
        <v>10277</v>
      </c>
      <c r="F5450" s="32" t="s">
        <v>10278</v>
      </c>
      <c r="G5450" s="32" t="s">
        <v>25</v>
      </c>
      <c r="H5450" s="32" t="s">
        <v>26</v>
      </c>
      <c r="I5450" s="32" t="s">
        <v>2006</v>
      </c>
      <c r="J5450" s="35">
        <v>0</v>
      </c>
      <c r="K5450" s="35">
        <v>0</v>
      </c>
      <c r="L5450" s="35">
        <v>0</v>
      </c>
      <c r="M5450" s="35">
        <v>0</v>
      </c>
      <c r="N5450" s="32" t="s">
        <v>19</v>
      </c>
      <c r="O5450" s="32" t="s">
        <v>41</v>
      </c>
      <c r="P5450" s="32">
        <v>1</v>
      </c>
      <c r="Q5450" s="32" t="s">
        <v>10279</v>
      </c>
    </row>
    <row r="5451" spans="1:17" x14ac:dyDescent="0.25">
      <c r="A5451" s="57">
        <v>42272.699282604168</v>
      </c>
      <c r="B5451" s="32" t="s">
        <v>4333</v>
      </c>
      <c r="C5451" s="32" t="s">
        <v>5395</v>
      </c>
      <c r="D5451" s="32" t="s">
        <v>334</v>
      </c>
      <c r="E5451" s="32" t="s">
        <v>10277</v>
      </c>
      <c r="F5451" s="32" t="s">
        <v>10278</v>
      </c>
      <c r="G5451" s="32" t="s">
        <v>367</v>
      </c>
      <c r="H5451" s="32" t="s">
        <v>366</v>
      </c>
      <c r="I5451" s="32" t="s">
        <v>2006</v>
      </c>
      <c r="J5451" s="35">
        <v>0</v>
      </c>
      <c r="K5451" s="35">
        <v>0</v>
      </c>
      <c r="L5451" s="35">
        <v>14.25</v>
      </c>
      <c r="M5451" s="35">
        <v>0</v>
      </c>
      <c r="N5451" s="32" t="s">
        <v>19</v>
      </c>
      <c r="O5451" s="32" t="s">
        <v>41</v>
      </c>
      <c r="P5451" s="32">
        <v>1</v>
      </c>
      <c r="Q5451" s="32" t="s">
        <v>10279</v>
      </c>
    </row>
    <row r="5452" spans="1:17" x14ac:dyDescent="0.25">
      <c r="A5452" s="57">
        <v>42272.699282604168</v>
      </c>
      <c r="B5452" s="32" t="s">
        <v>4333</v>
      </c>
      <c r="C5452" s="32" t="s">
        <v>5395</v>
      </c>
      <c r="D5452" s="32" t="s">
        <v>334</v>
      </c>
      <c r="E5452" s="32" t="s">
        <v>10277</v>
      </c>
      <c r="F5452" s="32" t="s">
        <v>10278</v>
      </c>
      <c r="G5452" s="32" t="s">
        <v>367</v>
      </c>
      <c r="H5452" s="32" t="s">
        <v>366</v>
      </c>
      <c r="I5452" s="32" t="s">
        <v>2006</v>
      </c>
      <c r="J5452" s="35">
        <v>0</v>
      </c>
      <c r="K5452" s="35">
        <v>0</v>
      </c>
      <c r="L5452" s="35">
        <v>14.25</v>
      </c>
      <c r="M5452" s="35">
        <v>0</v>
      </c>
      <c r="N5452" s="32" t="s">
        <v>19</v>
      </c>
      <c r="O5452" s="32" t="s">
        <v>41</v>
      </c>
      <c r="P5452" s="32">
        <v>1</v>
      </c>
      <c r="Q5452" s="32" t="s">
        <v>10279</v>
      </c>
    </row>
    <row r="5453" spans="1:17" x14ac:dyDescent="0.25">
      <c r="A5453" s="57">
        <v>42272.699282604168</v>
      </c>
      <c r="B5453" s="32" t="s">
        <v>4333</v>
      </c>
      <c r="C5453" s="32" t="s">
        <v>5395</v>
      </c>
      <c r="D5453" s="32" t="s">
        <v>334</v>
      </c>
      <c r="E5453" s="32" t="s">
        <v>10277</v>
      </c>
      <c r="F5453" s="32" t="s">
        <v>10278</v>
      </c>
      <c r="G5453" s="32" t="s">
        <v>367</v>
      </c>
      <c r="H5453" s="32" t="s">
        <v>366</v>
      </c>
      <c r="I5453" s="32" t="s">
        <v>2006</v>
      </c>
      <c r="J5453" s="35">
        <v>0</v>
      </c>
      <c r="K5453" s="35">
        <v>0</v>
      </c>
      <c r="L5453" s="35">
        <v>14.25</v>
      </c>
      <c r="M5453" s="35">
        <v>0</v>
      </c>
      <c r="N5453" s="32" t="s">
        <v>19</v>
      </c>
      <c r="O5453" s="32" t="s">
        <v>41</v>
      </c>
      <c r="P5453" s="32">
        <v>1</v>
      </c>
      <c r="Q5453" s="32" t="s">
        <v>10279</v>
      </c>
    </row>
    <row r="5454" spans="1:17" x14ac:dyDescent="0.25">
      <c r="A5454" s="57">
        <v>42272.699282604168</v>
      </c>
      <c r="B5454" s="32" t="s">
        <v>4333</v>
      </c>
      <c r="C5454" s="32" t="s">
        <v>5395</v>
      </c>
      <c r="D5454" s="32" t="s">
        <v>334</v>
      </c>
      <c r="E5454" s="32" t="s">
        <v>10277</v>
      </c>
      <c r="F5454" s="32" t="s">
        <v>10278</v>
      </c>
      <c r="G5454" s="32" t="s">
        <v>25</v>
      </c>
      <c r="H5454" s="32" t="s">
        <v>26</v>
      </c>
      <c r="I5454" s="32" t="s">
        <v>2006</v>
      </c>
      <c r="J5454" s="35">
        <v>0</v>
      </c>
      <c r="K5454" s="35">
        <v>0</v>
      </c>
      <c r="L5454" s="35">
        <v>0</v>
      </c>
      <c r="M5454" s="35">
        <v>0</v>
      </c>
      <c r="N5454" s="32" t="s">
        <v>19</v>
      </c>
      <c r="O5454" s="32" t="s">
        <v>41</v>
      </c>
      <c r="P5454" s="32">
        <v>1</v>
      </c>
      <c r="Q5454" s="32" t="s">
        <v>10279</v>
      </c>
    </row>
    <row r="5455" spans="1:17" x14ac:dyDescent="0.25">
      <c r="A5455" s="57">
        <v>42272.701164351849</v>
      </c>
      <c r="B5455" s="32" t="s">
        <v>307</v>
      </c>
      <c r="C5455" s="32" t="s">
        <v>6032</v>
      </c>
      <c r="D5455" s="32" t="s">
        <v>6033</v>
      </c>
      <c r="E5455" s="32" t="s">
        <v>10280</v>
      </c>
      <c r="F5455" s="32" t="s">
        <v>10281</v>
      </c>
      <c r="G5455" s="32" t="s">
        <v>720</v>
      </c>
      <c r="H5455" s="32" t="s">
        <v>719</v>
      </c>
      <c r="I5455" s="32" t="s">
        <v>2007</v>
      </c>
      <c r="J5455" s="35">
        <v>0</v>
      </c>
      <c r="K5455" s="35">
        <v>0</v>
      </c>
      <c r="L5455" s="35">
        <v>0</v>
      </c>
      <c r="M5455" s="35">
        <v>0</v>
      </c>
      <c r="N5455" s="32" t="s">
        <v>19</v>
      </c>
      <c r="O5455" s="32" t="s">
        <v>10282</v>
      </c>
      <c r="P5455" s="32">
        <v>1</v>
      </c>
      <c r="Q5455" s="32" t="s">
        <v>10283</v>
      </c>
    </row>
    <row r="5456" spans="1:17" x14ac:dyDescent="0.25">
      <c r="A5456" s="57">
        <v>42272.703048530093</v>
      </c>
      <c r="B5456" s="32"/>
      <c r="C5456" s="32" t="s">
        <v>74</v>
      </c>
      <c r="D5456" s="32" t="s">
        <v>73</v>
      </c>
      <c r="E5456" s="32" t="s">
        <v>10284</v>
      </c>
      <c r="F5456" s="32" t="s">
        <v>10285</v>
      </c>
      <c r="G5456" s="32" t="s">
        <v>58</v>
      </c>
      <c r="H5456" s="32" t="s">
        <v>59</v>
      </c>
      <c r="I5456" s="32" t="s">
        <v>2006</v>
      </c>
      <c r="J5456" s="35">
        <v>0</v>
      </c>
      <c r="K5456" s="35">
        <v>0</v>
      </c>
      <c r="L5456" s="35">
        <v>0</v>
      </c>
      <c r="M5456" s="35">
        <v>0</v>
      </c>
      <c r="N5456" s="32" t="s">
        <v>19</v>
      </c>
      <c r="O5456" s="32" t="s">
        <v>32</v>
      </c>
      <c r="P5456" s="32">
        <v>0</v>
      </c>
      <c r="Q5456" s="32"/>
    </row>
    <row r="5457" spans="1:17" hidden="1" x14ac:dyDescent="0.25">
      <c r="A5457" s="57">
        <v>42272.703820567127</v>
      </c>
      <c r="B5457" s="32" t="s">
        <v>21</v>
      </c>
      <c r="C5457" s="32" t="s">
        <v>3126</v>
      </c>
      <c r="D5457" s="32" t="s">
        <v>306</v>
      </c>
      <c r="E5457" s="32" t="s">
        <v>10286</v>
      </c>
      <c r="F5457" s="32" t="s">
        <v>10287</v>
      </c>
      <c r="G5457" s="32" t="s">
        <v>4883</v>
      </c>
      <c r="H5457" s="32" t="s">
        <v>4884</v>
      </c>
      <c r="I5457" s="32" t="s">
        <v>4808</v>
      </c>
      <c r="J5457" s="35">
        <v>47.83</v>
      </c>
      <c r="K5457" s="35">
        <v>0</v>
      </c>
      <c r="L5457" s="35">
        <v>0</v>
      </c>
      <c r="M5457" s="35">
        <v>0</v>
      </c>
      <c r="N5457" s="32" t="s">
        <v>2197</v>
      </c>
      <c r="O5457" s="32" t="s">
        <v>18</v>
      </c>
      <c r="P5457" s="32">
        <v>1</v>
      </c>
      <c r="Q5457" s="32" t="s">
        <v>6405</v>
      </c>
    </row>
    <row r="5458" spans="1:17" hidden="1" x14ac:dyDescent="0.25">
      <c r="A5458" s="57">
        <v>42272.704361840275</v>
      </c>
      <c r="B5458" s="32" t="s">
        <v>21</v>
      </c>
      <c r="C5458" s="32" t="s">
        <v>3126</v>
      </c>
      <c r="D5458" s="32" t="s">
        <v>306</v>
      </c>
      <c r="E5458" s="32" t="s">
        <v>10288</v>
      </c>
      <c r="F5458" s="32" t="s">
        <v>10289</v>
      </c>
      <c r="G5458" s="32" t="s">
        <v>4806</v>
      </c>
      <c r="H5458" s="32" t="s">
        <v>10235</v>
      </c>
      <c r="I5458" s="32" t="s">
        <v>4808</v>
      </c>
      <c r="J5458" s="35">
        <v>56.86</v>
      </c>
      <c r="K5458" s="35">
        <v>0</v>
      </c>
      <c r="L5458" s="35">
        <v>0</v>
      </c>
      <c r="M5458" s="35">
        <v>0</v>
      </c>
      <c r="N5458" s="32" t="s">
        <v>2197</v>
      </c>
      <c r="O5458" s="32" t="s">
        <v>18</v>
      </c>
      <c r="P5458" s="32">
        <v>1</v>
      </c>
      <c r="Q5458" s="32" t="s">
        <v>6405</v>
      </c>
    </row>
    <row r="5459" spans="1:17" x14ac:dyDescent="0.25">
      <c r="A5459" s="57">
        <v>42272.708821446759</v>
      </c>
      <c r="B5459" s="32" t="s">
        <v>445</v>
      </c>
      <c r="C5459" s="32" t="s">
        <v>10290</v>
      </c>
      <c r="D5459" s="32" t="s">
        <v>10291</v>
      </c>
      <c r="E5459" s="32" t="s">
        <v>10292</v>
      </c>
      <c r="F5459" s="32" t="s">
        <v>10293</v>
      </c>
      <c r="G5459" s="32" t="s">
        <v>39</v>
      </c>
      <c r="H5459" s="32" t="s">
        <v>40</v>
      </c>
      <c r="I5459" s="32" t="s">
        <v>2013</v>
      </c>
      <c r="J5459" s="35">
        <v>3146</v>
      </c>
      <c r="K5459" s="35">
        <v>0</v>
      </c>
      <c r="L5459" s="35">
        <v>0</v>
      </c>
      <c r="M5459" s="35">
        <v>0</v>
      </c>
      <c r="N5459" s="32" t="s">
        <v>19</v>
      </c>
      <c r="O5459" s="32" t="s">
        <v>41</v>
      </c>
      <c r="P5459" s="32">
        <v>1</v>
      </c>
      <c r="Q5459" s="32" t="s">
        <v>10294</v>
      </c>
    </row>
    <row r="5460" spans="1:17" x14ac:dyDescent="0.25">
      <c r="A5460" s="57">
        <v>42272.715069594909</v>
      </c>
      <c r="B5460" s="32" t="s">
        <v>445</v>
      </c>
      <c r="C5460" s="32" t="s">
        <v>10290</v>
      </c>
      <c r="D5460" s="32" t="s">
        <v>10291</v>
      </c>
      <c r="E5460" s="32" t="s">
        <v>10295</v>
      </c>
      <c r="F5460" s="32" t="s">
        <v>10296</v>
      </c>
      <c r="G5460" s="32" t="s">
        <v>39</v>
      </c>
      <c r="H5460" s="32" t="s">
        <v>40</v>
      </c>
      <c r="I5460" s="32" t="s">
        <v>2013</v>
      </c>
      <c r="J5460" s="35">
        <v>0</v>
      </c>
      <c r="K5460" s="35">
        <v>0</v>
      </c>
      <c r="L5460" s="35">
        <v>0</v>
      </c>
      <c r="M5460" s="35">
        <v>0</v>
      </c>
      <c r="N5460" s="32" t="s">
        <v>19</v>
      </c>
      <c r="O5460" s="32" t="s">
        <v>41</v>
      </c>
      <c r="P5460" s="32">
        <v>1</v>
      </c>
      <c r="Q5460" s="32" t="s">
        <v>10294</v>
      </c>
    </row>
    <row r="5461" spans="1:17" x14ac:dyDescent="0.25">
      <c r="A5461" s="57">
        <v>42272.715069594909</v>
      </c>
      <c r="B5461" s="32" t="s">
        <v>445</v>
      </c>
      <c r="C5461" s="32" t="s">
        <v>10290</v>
      </c>
      <c r="D5461" s="32" t="s">
        <v>10291</v>
      </c>
      <c r="E5461" s="32" t="s">
        <v>10295</v>
      </c>
      <c r="F5461" s="32" t="s">
        <v>10296</v>
      </c>
      <c r="G5461" s="32" t="s">
        <v>10297</v>
      </c>
      <c r="H5461" s="32" t="s">
        <v>10298</v>
      </c>
      <c r="I5461" s="32" t="s">
        <v>2013</v>
      </c>
      <c r="J5461" s="35">
        <v>0</v>
      </c>
      <c r="K5461" s="35">
        <v>1033.8599999999999</v>
      </c>
      <c r="L5461" s="35">
        <v>0</v>
      </c>
      <c r="M5461" s="35">
        <v>0</v>
      </c>
      <c r="N5461" s="32" t="s">
        <v>19</v>
      </c>
      <c r="O5461" s="32" t="s">
        <v>41</v>
      </c>
      <c r="P5461" s="32">
        <v>2</v>
      </c>
      <c r="Q5461" s="32" t="s">
        <v>10294</v>
      </c>
    </row>
    <row r="5462" spans="1:17" x14ac:dyDescent="0.25">
      <c r="A5462" s="57">
        <v>42272.715069594909</v>
      </c>
      <c r="B5462" s="32" t="s">
        <v>445</v>
      </c>
      <c r="C5462" s="32" t="s">
        <v>10290</v>
      </c>
      <c r="D5462" s="32" t="s">
        <v>10291</v>
      </c>
      <c r="E5462" s="32" t="s">
        <v>10295</v>
      </c>
      <c r="F5462" s="32" t="s">
        <v>10296</v>
      </c>
      <c r="G5462" s="32" t="s">
        <v>35</v>
      </c>
      <c r="H5462" s="32" t="s">
        <v>38</v>
      </c>
      <c r="I5462" s="32" t="s">
        <v>2013</v>
      </c>
      <c r="J5462" s="35">
        <v>0</v>
      </c>
      <c r="K5462" s="35">
        <v>0</v>
      </c>
      <c r="L5462" s="35">
        <v>0</v>
      </c>
      <c r="M5462" s="35">
        <v>5.6</v>
      </c>
      <c r="N5462" s="32" t="s">
        <v>19</v>
      </c>
      <c r="O5462" s="32" t="s">
        <v>41</v>
      </c>
      <c r="P5462" s="32">
        <v>1</v>
      </c>
      <c r="Q5462" s="32" t="s">
        <v>10294</v>
      </c>
    </row>
    <row r="5463" spans="1:17" x14ac:dyDescent="0.25">
      <c r="A5463" s="57">
        <v>42272.715069594909</v>
      </c>
      <c r="B5463" s="32" t="s">
        <v>445</v>
      </c>
      <c r="C5463" s="32" t="s">
        <v>10290</v>
      </c>
      <c r="D5463" s="32" t="s">
        <v>10291</v>
      </c>
      <c r="E5463" s="32" t="s">
        <v>10295</v>
      </c>
      <c r="F5463" s="32" t="s">
        <v>10296</v>
      </c>
      <c r="G5463" s="32" t="s">
        <v>33</v>
      </c>
      <c r="H5463" s="32" t="s">
        <v>34</v>
      </c>
      <c r="I5463" s="32" t="s">
        <v>2013</v>
      </c>
      <c r="J5463" s="35">
        <v>0</v>
      </c>
      <c r="K5463" s="35">
        <v>0</v>
      </c>
      <c r="L5463" s="35">
        <v>0</v>
      </c>
      <c r="M5463" s="35">
        <v>2.15</v>
      </c>
      <c r="N5463" s="32" t="s">
        <v>19</v>
      </c>
      <c r="O5463" s="32" t="s">
        <v>41</v>
      </c>
      <c r="P5463" s="32">
        <v>1</v>
      </c>
      <c r="Q5463" s="32" t="s">
        <v>10294</v>
      </c>
    </row>
    <row r="5464" spans="1:17" x14ac:dyDescent="0.25">
      <c r="A5464" s="57">
        <v>42272.716922025465</v>
      </c>
      <c r="B5464" s="32" t="s">
        <v>290</v>
      </c>
      <c r="C5464" s="32" t="s">
        <v>8021</v>
      </c>
      <c r="D5464" s="32" t="s">
        <v>8022</v>
      </c>
      <c r="E5464" s="32" t="s">
        <v>10299</v>
      </c>
      <c r="F5464" s="32" t="s">
        <v>10300</v>
      </c>
      <c r="G5464" s="32" t="s">
        <v>39</v>
      </c>
      <c r="H5464" s="32" t="s">
        <v>40</v>
      </c>
      <c r="I5464" s="32" t="s">
        <v>2013</v>
      </c>
      <c r="J5464" s="35">
        <v>0</v>
      </c>
      <c r="K5464" s="35">
        <v>0</v>
      </c>
      <c r="L5464" s="35">
        <v>11.25</v>
      </c>
      <c r="M5464" s="35">
        <v>0</v>
      </c>
      <c r="N5464" s="32" t="s">
        <v>19</v>
      </c>
      <c r="O5464" s="32" t="s">
        <v>41</v>
      </c>
      <c r="P5464" s="32">
        <v>2</v>
      </c>
      <c r="Q5464" s="32"/>
    </row>
    <row r="5465" spans="1:17" hidden="1" x14ac:dyDescent="0.25">
      <c r="A5465" s="57">
        <v>42272.733888969909</v>
      </c>
      <c r="B5465" s="32" t="s">
        <v>21</v>
      </c>
      <c r="C5465" s="32" t="s">
        <v>4233</v>
      </c>
      <c r="D5465" s="32" t="s">
        <v>4234</v>
      </c>
      <c r="E5465" s="32" t="s">
        <v>10301</v>
      </c>
      <c r="F5465" s="32" t="s">
        <v>10302</v>
      </c>
      <c r="G5465" s="32" t="s">
        <v>2646</v>
      </c>
      <c r="H5465" s="32" t="s">
        <v>2647</v>
      </c>
      <c r="I5465" s="32" t="s">
        <v>4605</v>
      </c>
      <c r="J5465" s="35">
        <v>121.2</v>
      </c>
      <c r="K5465" s="35">
        <v>0</v>
      </c>
      <c r="L5465" s="35">
        <v>0</v>
      </c>
      <c r="M5465" s="35">
        <v>0</v>
      </c>
      <c r="N5465" s="32" t="s">
        <v>2197</v>
      </c>
      <c r="O5465" s="32" t="s">
        <v>18</v>
      </c>
      <c r="P5465" s="32">
        <v>6</v>
      </c>
      <c r="Q5465" s="32" t="s">
        <v>7828</v>
      </c>
    </row>
    <row r="5466" spans="1:17" hidden="1" x14ac:dyDescent="0.25">
      <c r="A5466" s="57">
        <v>42272.735789548613</v>
      </c>
      <c r="B5466" s="32" t="s">
        <v>21</v>
      </c>
      <c r="C5466" s="32" t="s">
        <v>4233</v>
      </c>
      <c r="D5466" s="32" t="s">
        <v>4234</v>
      </c>
      <c r="E5466" s="32" t="s">
        <v>10303</v>
      </c>
      <c r="F5466" s="32" t="s">
        <v>10304</v>
      </c>
      <c r="G5466" s="32" t="s">
        <v>2646</v>
      </c>
      <c r="H5466" s="32" t="s">
        <v>2647</v>
      </c>
      <c r="I5466" s="32" t="s">
        <v>4605</v>
      </c>
      <c r="J5466" s="35">
        <v>707</v>
      </c>
      <c r="K5466" s="35">
        <v>0</v>
      </c>
      <c r="L5466" s="35">
        <v>0</v>
      </c>
      <c r="M5466" s="35">
        <v>0</v>
      </c>
      <c r="N5466" s="32" t="s">
        <v>2197</v>
      </c>
      <c r="O5466" s="32" t="s">
        <v>18</v>
      </c>
      <c r="P5466" s="32">
        <v>35</v>
      </c>
      <c r="Q5466" s="32" t="s">
        <v>6392</v>
      </c>
    </row>
    <row r="5467" spans="1:17" hidden="1" x14ac:dyDescent="0.25">
      <c r="A5467" s="57">
        <v>42272.736962499999</v>
      </c>
      <c r="B5467" s="32" t="s">
        <v>21</v>
      </c>
      <c r="C5467" s="32" t="s">
        <v>3748</v>
      </c>
      <c r="D5467" s="32" t="s">
        <v>3749</v>
      </c>
      <c r="E5467" s="32" t="s">
        <v>10305</v>
      </c>
      <c r="F5467" s="32" t="s">
        <v>10306</v>
      </c>
      <c r="G5467" s="32" t="s">
        <v>2646</v>
      </c>
      <c r="H5467" s="32" t="s">
        <v>2647</v>
      </c>
      <c r="I5467" s="32" t="s">
        <v>4605</v>
      </c>
      <c r="J5467" s="35">
        <v>6282.2</v>
      </c>
      <c r="K5467" s="35">
        <v>0</v>
      </c>
      <c r="L5467" s="35">
        <v>0</v>
      </c>
      <c r="M5467" s="35">
        <v>0</v>
      </c>
      <c r="N5467" s="32" t="s">
        <v>2197</v>
      </c>
      <c r="O5467" s="32" t="s">
        <v>18</v>
      </c>
      <c r="P5467" s="32">
        <v>311</v>
      </c>
      <c r="Q5467" s="32" t="s">
        <v>6429</v>
      </c>
    </row>
    <row r="5468" spans="1:17" x14ac:dyDescent="0.25">
      <c r="A5468" s="57">
        <v>42272.74202341435</v>
      </c>
      <c r="B5468" s="32" t="s">
        <v>70</v>
      </c>
      <c r="C5468" s="32" t="s">
        <v>10307</v>
      </c>
      <c r="D5468" s="32" t="s">
        <v>10308</v>
      </c>
      <c r="E5468" s="32" t="s">
        <v>10309</v>
      </c>
      <c r="F5468" s="32" t="s">
        <v>10310</v>
      </c>
      <c r="G5468" s="32" t="s">
        <v>527</v>
      </c>
      <c r="H5468" s="32" t="s">
        <v>526</v>
      </c>
      <c r="I5468" s="32" t="s">
        <v>4744</v>
      </c>
      <c r="J5468" s="35">
        <v>0</v>
      </c>
      <c r="K5468" s="35">
        <v>0</v>
      </c>
      <c r="L5468" s="35">
        <v>0</v>
      </c>
      <c r="M5468" s="35">
        <v>0</v>
      </c>
      <c r="N5468" s="32" t="s">
        <v>19</v>
      </c>
      <c r="O5468" s="32" t="s">
        <v>41</v>
      </c>
      <c r="P5468" s="32">
        <v>1</v>
      </c>
      <c r="Q5468" s="32" t="s">
        <v>10311</v>
      </c>
    </row>
    <row r="5469" spans="1:17" x14ac:dyDescent="0.25">
      <c r="A5469" s="57">
        <v>42272.74202341435</v>
      </c>
      <c r="B5469" s="32" t="s">
        <v>70</v>
      </c>
      <c r="C5469" s="32" t="s">
        <v>10307</v>
      </c>
      <c r="D5469" s="32" t="s">
        <v>10308</v>
      </c>
      <c r="E5469" s="32" t="s">
        <v>10309</v>
      </c>
      <c r="F5469" s="32" t="s">
        <v>10310</v>
      </c>
      <c r="G5469" s="32" t="s">
        <v>35</v>
      </c>
      <c r="H5469" s="32" t="s">
        <v>38</v>
      </c>
      <c r="I5469" s="32" t="s">
        <v>4744</v>
      </c>
      <c r="J5469" s="35">
        <v>0</v>
      </c>
      <c r="K5469" s="35">
        <v>0</v>
      </c>
      <c r="L5469" s="35">
        <v>0</v>
      </c>
      <c r="M5469" s="35">
        <v>6.24</v>
      </c>
      <c r="N5469" s="32" t="s">
        <v>19</v>
      </c>
      <c r="O5469" s="32" t="s">
        <v>41</v>
      </c>
      <c r="P5469" s="32">
        <v>1</v>
      </c>
      <c r="Q5469" s="32" t="s">
        <v>10311</v>
      </c>
    </row>
    <row r="5470" spans="1:17" hidden="1" x14ac:dyDescent="0.25">
      <c r="A5470" s="57">
        <v>42272.749330983796</v>
      </c>
      <c r="B5470" s="32" t="s">
        <v>21</v>
      </c>
      <c r="C5470" s="32" t="s">
        <v>3886</v>
      </c>
      <c r="D5470" s="32" t="s">
        <v>3887</v>
      </c>
      <c r="E5470" s="32" t="s">
        <v>10312</v>
      </c>
      <c r="F5470" s="32" t="s">
        <v>10313</v>
      </c>
      <c r="G5470" s="32" t="s">
        <v>5211</v>
      </c>
      <c r="H5470" s="32" t="s">
        <v>5212</v>
      </c>
      <c r="I5470" s="32" t="s">
        <v>4605</v>
      </c>
      <c r="J5470" s="35">
        <v>72.180000000000007</v>
      </c>
      <c r="K5470" s="35">
        <v>0</v>
      </c>
      <c r="L5470" s="35">
        <v>0</v>
      </c>
      <c r="M5470" s="35">
        <v>0</v>
      </c>
      <c r="N5470" s="32" t="s">
        <v>2197</v>
      </c>
      <c r="O5470" s="32" t="s">
        <v>18</v>
      </c>
      <c r="P5470" s="32">
        <v>2</v>
      </c>
      <c r="Q5470" s="32" t="s">
        <v>7279</v>
      </c>
    </row>
    <row r="5471" spans="1:17" hidden="1" x14ac:dyDescent="0.25">
      <c r="A5471" s="57">
        <v>42272.749330983796</v>
      </c>
      <c r="B5471" s="32" t="s">
        <v>21</v>
      </c>
      <c r="C5471" s="32" t="s">
        <v>3886</v>
      </c>
      <c r="D5471" s="32" t="s">
        <v>3887</v>
      </c>
      <c r="E5471" s="32" t="s">
        <v>10312</v>
      </c>
      <c r="F5471" s="32" t="s">
        <v>10313</v>
      </c>
      <c r="G5471" s="32" t="s">
        <v>5318</v>
      </c>
      <c r="H5471" s="32" t="s">
        <v>5319</v>
      </c>
      <c r="I5471" s="32" t="s">
        <v>4605</v>
      </c>
      <c r="J5471" s="35">
        <v>3</v>
      </c>
      <c r="K5471" s="35">
        <v>0</v>
      </c>
      <c r="L5471" s="35">
        <v>0</v>
      </c>
      <c r="M5471" s="35">
        <v>0</v>
      </c>
      <c r="N5471" s="32" t="s">
        <v>2197</v>
      </c>
      <c r="O5471" s="32" t="s">
        <v>18</v>
      </c>
      <c r="P5471" s="32">
        <v>2</v>
      </c>
      <c r="Q5471" s="32" t="s">
        <v>7279</v>
      </c>
    </row>
    <row r="5472" spans="1:17" hidden="1" x14ac:dyDescent="0.25">
      <c r="A5472" s="57">
        <v>42272.749330983796</v>
      </c>
      <c r="B5472" s="32" t="s">
        <v>21</v>
      </c>
      <c r="C5472" s="32" t="s">
        <v>3886</v>
      </c>
      <c r="D5472" s="32" t="s">
        <v>3887</v>
      </c>
      <c r="E5472" s="32" t="s">
        <v>10312</v>
      </c>
      <c r="F5472" s="32" t="s">
        <v>10313</v>
      </c>
      <c r="G5472" s="32" t="s">
        <v>9447</v>
      </c>
      <c r="H5472" s="32" t="s">
        <v>9448</v>
      </c>
      <c r="I5472" s="32" t="s">
        <v>4605</v>
      </c>
      <c r="J5472" s="35">
        <v>10.220000000000001</v>
      </c>
      <c r="K5472" s="35">
        <v>0</v>
      </c>
      <c r="L5472" s="35">
        <v>0</v>
      </c>
      <c r="M5472" s="35">
        <v>0</v>
      </c>
      <c r="N5472" s="32" t="s">
        <v>2197</v>
      </c>
      <c r="O5472" s="32" t="s">
        <v>18</v>
      </c>
      <c r="P5472" s="32">
        <v>2</v>
      </c>
      <c r="Q5472" s="32" t="s">
        <v>7279</v>
      </c>
    </row>
    <row r="5473" spans="1:17" hidden="1" x14ac:dyDescent="0.25">
      <c r="A5473" s="57">
        <v>42272.751345486111</v>
      </c>
      <c r="B5473" s="32" t="s">
        <v>21</v>
      </c>
      <c r="C5473" s="32" t="s">
        <v>3886</v>
      </c>
      <c r="D5473" s="32" t="s">
        <v>3887</v>
      </c>
      <c r="E5473" s="32" t="s">
        <v>10314</v>
      </c>
      <c r="F5473" s="32" t="s">
        <v>10315</v>
      </c>
      <c r="G5473" s="32" t="s">
        <v>3237</v>
      </c>
      <c r="H5473" s="32" t="s">
        <v>3238</v>
      </c>
      <c r="I5473" s="32" t="s">
        <v>4605</v>
      </c>
      <c r="J5473" s="35">
        <v>34.799999999999997</v>
      </c>
      <c r="K5473" s="35">
        <v>0</v>
      </c>
      <c r="L5473" s="35">
        <v>0</v>
      </c>
      <c r="M5473" s="35">
        <v>0</v>
      </c>
      <c r="N5473" s="32" t="s">
        <v>2197</v>
      </c>
      <c r="O5473" s="32" t="s">
        <v>18</v>
      </c>
      <c r="P5473" s="32">
        <v>2</v>
      </c>
      <c r="Q5473" s="32" t="s">
        <v>6509</v>
      </c>
    </row>
    <row r="5474" spans="1:17" hidden="1" x14ac:dyDescent="0.25">
      <c r="A5474" s="57">
        <v>42272.751345486111</v>
      </c>
      <c r="B5474" s="32" t="s">
        <v>21</v>
      </c>
      <c r="C5474" s="32" t="s">
        <v>3886</v>
      </c>
      <c r="D5474" s="32" t="s">
        <v>3887</v>
      </c>
      <c r="E5474" s="32" t="s">
        <v>10314</v>
      </c>
      <c r="F5474" s="32" t="s">
        <v>10315</v>
      </c>
      <c r="G5474" s="32" t="s">
        <v>3239</v>
      </c>
      <c r="H5474" s="32" t="s">
        <v>3240</v>
      </c>
      <c r="I5474" s="32" t="s">
        <v>4605</v>
      </c>
      <c r="J5474" s="35">
        <v>2.68</v>
      </c>
      <c r="K5474" s="35">
        <v>0</v>
      </c>
      <c r="L5474" s="35">
        <v>0</v>
      </c>
      <c r="M5474" s="35">
        <v>0</v>
      </c>
      <c r="N5474" s="32" t="s">
        <v>2197</v>
      </c>
      <c r="O5474" s="32" t="s">
        <v>18</v>
      </c>
      <c r="P5474" s="32">
        <v>2</v>
      </c>
      <c r="Q5474" s="32" t="s">
        <v>6509</v>
      </c>
    </row>
    <row r="5475" spans="1:17" hidden="1" x14ac:dyDescent="0.25">
      <c r="A5475" s="57">
        <v>42272.751345486111</v>
      </c>
      <c r="B5475" s="32" t="s">
        <v>21</v>
      </c>
      <c r="C5475" s="32" t="s">
        <v>3886</v>
      </c>
      <c r="D5475" s="32" t="s">
        <v>3887</v>
      </c>
      <c r="E5475" s="32" t="s">
        <v>10314</v>
      </c>
      <c r="F5475" s="32" t="s">
        <v>10315</v>
      </c>
      <c r="G5475" s="32" t="s">
        <v>3218</v>
      </c>
      <c r="H5475" s="32" t="s">
        <v>3219</v>
      </c>
      <c r="I5475" s="32" t="s">
        <v>4605</v>
      </c>
      <c r="J5475" s="35">
        <v>3.9</v>
      </c>
      <c r="K5475" s="35">
        <v>0</v>
      </c>
      <c r="L5475" s="35">
        <v>0</v>
      </c>
      <c r="M5475" s="35">
        <v>0</v>
      </c>
      <c r="N5475" s="32" t="s">
        <v>2197</v>
      </c>
      <c r="O5475" s="32" t="s">
        <v>18</v>
      </c>
      <c r="P5475" s="32">
        <v>2</v>
      </c>
      <c r="Q5475" s="32" t="s">
        <v>6509</v>
      </c>
    </row>
    <row r="5476" spans="1:17" hidden="1" x14ac:dyDescent="0.25">
      <c r="A5476" s="57">
        <v>42272.751345486111</v>
      </c>
      <c r="B5476" s="32" t="s">
        <v>21</v>
      </c>
      <c r="C5476" s="32" t="s">
        <v>3886</v>
      </c>
      <c r="D5476" s="32" t="s">
        <v>3887</v>
      </c>
      <c r="E5476" s="32" t="s">
        <v>10314</v>
      </c>
      <c r="F5476" s="32" t="s">
        <v>10315</v>
      </c>
      <c r="G5476" s="32" t="s">
        <v>10316</v>
      </c>
      <c r="H5476" s="32" t="s">
        <v>10317</v>
      </c>
      <c r="I5476" s="32" t="s">
        <v>4605</v>
      </c>
      <c r="J5476" s="35">
        <v>9.5</v>
      </c>
      <c r="K5476" s="35">
        <v>0</v>
      </c>
      <c r="L5476" s="35">
        <v>0</v>
      </c>
      <c r="M5476" s="35">
        <v>0</v>
      </c>
      <c r="N5476" s="32" t="s">
        <v>2197</v>
      </c>
      <c r="O5476" s="32" t="s">
        <v>18</v>
      </c>
      <c r="P5476" s="32">
        <v>2</v>
      </c>
      <c r="Q5476" s="32" t="s">
        <v>6509</v>
      </c>
    </row>
    <row r="5477" spans="1:17" x14ac:dyDescent="0.25">
      <c r="A5477" s="57">
        <v>42272.76415505787</v>
      </c>
      <c r="B5477" s="32"/>
      <c r="C5477" s="32" t="s">
        <v>655</v>
      </c>
      <c r="D5477" s="32" t="s">
        <v>334</v>
      </c>
      <c r="E5477" s="32" t="s">
        <v>10318</v>
      </c>
      <c r="F5477" s="32" t="s">
        <v>10319</v>
      </c>
      <c r="G5477" s="32" t="s">
        <v>58</v>
      </c>
      <c r="H5477" s="32" t="s">
        <v>59</v>
      </c>
      <c r="I5477" s="32" t="s">
        <v>2006</v>
      </c>
      <c r="J5477" s="35">
        <v>0</v>
      </c>
      <c r="K5477" s="35">
        <v>0</v>
      </c>
      <c r="L5477" s="35">
        <v>0</v>
      </c>
      <c r="M5477" s="35">
        <v>0</v>
      </c>
      <c r="N5477" s="32" t="s">
        <v>19</v>
      </c>
      <c r="O5477" s="32" t="s">
        <v>322</v>
      </c>
      <c r="P5477" s="32">
        <v>0</v>
      </c>
      <c r="Q5477" s="32"/>
    </row>
    <row r="5478" spans="1:17" x14ac:dyDescent="0.25">
      <c r="A5478" s="57">
        <v>42272.76582847222</v>
      </c>
      <c r="B5478" s="32"/>
      <c r="C5478" s="32" t="s">
        <v>655</v>
      </c>
      <c r="D5478" s="32" t="s">
        <v>334</v>
      </c>
      <c r="E5478" s="32" t="s">
        <v>10320</v>
      </c>
      <c r="F5478" s="32" t="s">
        <v>10321</v>
      </c>
      <c r="G5478" s="32" t="s">
        <v>58</v>
      </c>
      <c r="H5478" s="32" t="s">
        <v>59</v>
      </c>
      <c r="I5478" s="32" t="s">
        <v>2006</v>
      </c>
      <c r="J5478" s="35">
        <v>0</v>
      </c>
      <c r="K5478" s="35">
        <v>0</v>
      </c>
      <c r="L5478" s="35">
        <v>0</v>
      </c>
      <c r="M5478" s="35">
        <v>0</v>
      </c>
      <c r="N5478" s="32" t="s">
        <v>19</v>
      </c>
      <c r="O5478" s="32" t="s">
        <v>322</v>
      </c>
      <c r="P5478" s="32">
        <v>0</v>
      </c>
      <c r="Q5478" s="32"/>
    </row>
    <row r="5479" spans="1:17" x14ac:dyDescent="0.25">
      <c r="A5479" s="57">
        <v>42272.814348761574</v>
      </c>
      <c r="B5479" s="32"/>
      <c r="C5479" s="32" t="s">
        <v>655</v>
      </c>
      <c r="D5479" s="32" t="s">
        <v>334</v>
      </c>
      <c r="E5479" s="32" t="s">
        <v>10322</v>
      </c>
      <c r="F5479" s="32" t="s">
        <v>10323</v>
      </c>
      <c r="G5479" s="32" t="s">
        <v>58</v>
      </c>
      <c r="H5479" s="32" t="s">
        <v>59</v>
      </c>
      <c r="I5479" s="32" t="s">
        <v>2006</v>
      </c>
      <c r="J5479" s="35">
        <v>0</v>
      </c>
      <c r="K5479" s="35">
        <v>0</v>
      </c>
      <c r="L5479" s="35">
        <v>0</v>
      </c>
      <c r="M5479" s="35">
        <v>0</v>
      </c>
      <c r="N5479" s="32" t="s">
        <v>19</v>
      </c>
      <c r="O5479" s="32" t="s">
        <v>322</v>
      </c>
      <c r="P5479" s="32">
        <v>0</v>
      </c>
      <c r="Q5479" s="32"/>
    </row>
    <row r="5480" spans="1:17" x14ac:dyDescent="0.25">
      <c r="A5480" s="57">
        <v>42275.382705706019</v>
      </c>
      <c r="B5480" s="32"/>
      <c r="C5480" s="32" t="s">
        <v>457</v>
      </c>
      <c r="D5480" s="32" t="s">
        <v>334</v>
      </c>
      <c r="E5480" s="32" t="s">
        <v>10324</v>
      </c>
      <c r="F5480" s="32" t="s">
        <v>10325</v>
      </c>
      <c r="G5480" s="32" t="s">
        <v>58</v>
      </c>
      <c r="H5480" s="32" t="s">
        <v>59</v>
      </c>
      <c r="I5480" s="32" t="s">
        <v>2006</v>
      </c>
      <c r="J5480" s="35">
        <v>0</v>
      </c>
      <c r="K5480" s="35">
        <v>0</v>
      </c>
      <c r="L5480" s="35">
        <v>0</v>
      </c>
      <c r="M5480" s="35">
        <v>0</v>
      </c>
      <c r="N5480" s="32" t="s">
        <v>19</v>
      </c>
      <c r="O5480" s="32" t="s">
        <v>322</v>
      </c>
      <c r="P5480" s="32">
        <v>0</v>
      </c>
      <c r="Q5480" s="32"/>
    </row>
    <row r="5481" spans="1:17" hidden="1" x14ac:dyDescent="0.25">
      <c r="A5481" s="57">
        <v>42275.383680324077</v>
      </c>
      <c r="B5481" s="32" t="s">
        <v>290</v>
      </c>
      <c r="C5481" s="32" t="s">
        <v>4121</v>
      </c>
      <c r="D5481" s="32" t="s">
        <v>4122</v>
      </c>
      <c r="E5481" s="32" t="s">
        <v>10326</v>
      </c>
      <c r="F5481" s="32" t="s">
        <v>10327</v>
      </c>
      <c r="G5481" s="32" t="s">
        <v>3372</v>
      </c>
      <c r="H5481" s="32" t="s">
        <v>3373</v>
      </c>
      <c r="I5481" s="32" t="s">
        <v>4605</v>
      </c>
      <c r="J5481" s="35">
        <v>5384.4</v>
      </c>
      <c r="K5481" s="35">
        <v>0</v>
      </c>
      <c r="L5481" s="35">
        <v>0</v>
      </c>
      <c r="M5481" s="35">
        <v>0</v>
      </c>
      <c r="N5481" s="32" t="s">
        <v>2197</v>
      </c>
      <c r="O5481" s="32" t="s">
        <v>18</v>
      </c>
      <c r="P5481" s="32">
        <v>120</v>
      </c>
      <c r="Q5481" s="32" t="s">
        <v>9974</v>
      </c>
    </row>
    <row r="5482" spans="1:17" x14ac:dyDescent="0.25">
      <c r="A5482" s="57">
        <v>42275.398279745372</v>
      </c>
      <c r="B5482" s="32"/>
      <c r="C5482" s="32" t="s">
        <v>1068</v>
      </c>
      <c r="D5482" s="32" t="s">
        <v>334</v>
      </c>
      <c r="E5482" s="32" t="s">
        <v>10328</v>
      </c>
      <c r="F5482" s="32" t="s">
        <v>10329</v>
      </c>
      <c r="G5482" s="32" t="s">
        <v>58</v>
      </c>
      <c r="H5482" s="32" t="s">
        <v>59</v>
      </c>
      <c r="I5482" s="32" t="s">
        <v>2006</v>
      </c>
      <c r="J5482" s="35">
        <v>0</v>
      </c>
      <c r="K5482" s="35">
        <v>0</v>
      </c>
      <c r="L5482" s="35">
        <v>0</v>
      </c>
      <c r="M5482" s="35">
        <v>0</v>
      </c>
      <c r="N5482" s="32" t="s">
        <v>19</v>
      </c>
      <c r="O5482" s="32" t="s">
        <v>322</v>
      </c>
      <c r="P5482" s="32">
        <v>0</v>
      </c>
      <c r="Q5482" s="32"/>
    </row>
    <row r="5483" spans="1:17" x14ac:dyDescent="0.25">
      <c r="A5483" s="57">
        <v>42275.400331331017</v>
      </c>
      <c r="B5483" s="32" t="s">
        <v>4333</v>
      </c>
      <c r="C5483" s="32" t="s">
        <v>287</v>
      </c>
      <c r="D5483" s="32" t="s">
        <v>278</v>
      </c>
      <c r="E5483" s="32" t="s">
        <v>286</v>
      </c>
      <c r="F5483" s="32" t="s">
        <v>10330</v>
      </c>
      <c r="G5483" s="32" t="s">
        <v>15</v>
      </c>
      <c r="H5483" s="32" t="s">
        <v>16</v>
      </c>
      <c r="I5483" s="32" t="s">
        <v>285</v>
      </c>
      <c r="J5483" s="35">
        <v>42878</v>
      </c>
      <c r="K5483" s="35">
        <v>0</v>
      </c>
      <c r="L5483" s="35">
        <v>0</v>
      </c>
      <c r="M5483" s="35">
        <v>0</v>
      </c>
      <c r="N5483" s="32" t="s">
        <v>19</v>
      </c>
      <c r="O5483" s="32" t="s">
        <v>18</v>
      </c>
      <c r="P5483" s="32">
        <v>1</v>
      </c>
      <c r="Q5483" s="32" t="s">
        <v>5049</v>
      </c>
    </row>
    <row r="5484" spans="1:17" hidden="1" x14ac:dyDescent="0.25">
      <c r="A5484" s="57">
        <v>42275.402706215275</v>
      </c>
      <c r="B5484" s="32" t="s">
        <v>70</v>
      </c>
      <c r="C5484" s="32" t="s">
        <v>2696</v>
      </c>
      <c r="D5484" s="32" t="s">
        <v>2697</v>
      </c>
      <c r="E5484" s="32" t="s">
        <v>10331</v>
      </c>
      <c r="F5484" s="32" t="s">
        <v>10332</v>
      </c>
      <c r="G5484" s="32" t="s">
        <v>2652</v>
      </c>
      <c r="H5484" s="32" t="s">
        <v>2653</v>
      </c>
      <c r="I5484" s="32" t="s">
        <v>4605</v>
      </c>
      <c r="J5484" s="35">
        <v>24.96</v>
      </c>
      <c r="K5484" s="35">
        <v>0</v>
      </c>
      <c r="L5484" s="35">
        <v>0</v>
      </c>
      <c r="M5484" s="35">
        <v>0</v>
      </c>
      <c r="N5484" s="32" t="s">
        <v>2197</v>
      </c>
      <c r="O5484" s="32" t="s">
        <v>18</v>
      </c>
      <c r="P5484" s="32">
        <v>1</v>
      </c>
      <c r="Q5484" s="32" t="s">
        <v>10265</v>
      </c>
    </row>
    <row r="5485" spans="1:17" hidden="1" x14ac:dyDescent="0.25">
      <c r="A5485" s="57">
        <v>42275.404131134259</v>
      </c>
      <c r="B5485" s="32" t="s">
        <v>4333</v>
      </c>
      <c r="C5485" s="32" t="s">
        <v>2696</v>
      </c>
      <c r="D5485" s="32" t="s">
        <v>2697</v>
      </c>
      <c r="E5485" s="32" t="s">
        <v>10333</v>
      </c>
      <c r="F5485" s="32" t="s">
        <v>10334</v>
      </c>
      <c r="G5485" s="32" t="s">
        <v>2663</v>
      </c>
      <c r="H5485" s="32" t="s">
        <v>2664</v>
      </c>
      <c r="I5485" s="32" t="s">
        <v>4605</v>
      </c>
      <c r="J5485" s="35">
        <v>77.58</v>
      </c>
      <c r="K5485" s="35">
        <v>0</v>
      </c>
      <c r="L5485" s="35">
        <v>0</v>
      </c>
      <c r="M5485" s="35">
        <v>0</v>
      </c>
      <c r="N5485" s="32" t="s">
        <v>2197</v>
      </c>
      <c r="O5485" s="32" t="s">
        <v>18</v>
      </c>
      <c r="P5485" s="32">
        <v>3</v>
      </c>
      <c r="Q5485" s="32" t="s">
        <v>10274</v>
      </c>
    </row>
    <row r="5486" spans="1:17" hidden="1" x14ac:dyDescent="0.25">
      <c r="A5486" s="57">
        <v>42275.405154201391</v>
      </c>
      <c r="B5486" s="32" t="s">
        <v>4333</v>
      </c>
      <c r="C5486" s="32" t="s">
        <v>2696</v>
      </c>
      <c r="D5486" s="32" t="s">
        <v>2697</v>
      </c>
      <c r="E5486" s="32" t="s">
        <v>10335</v>
      </c>
      <c r="F5486" s="32" t="s">
        <v>10336</v>
      </c>
      <c r="G5486" s="32" t="s">
        <v>2652</v>
      </c>
      <c r="H5486" s="32" t="s">
        <v>2653</v>
      </c>
      <c r="I5486" s="32" t="s">
        <v>4605</v>
      </c>
      <c r="J5486" s="35">
        <v>374.4</v>
      </c>
      <c r="K5486" s="35">
        <v>0</v>
      </c>
      <c r="L5486" s="35">
        <v>0</v>
      </c>
      <c r="M5486" s="35">
        <v>0</v>
      </c>
      <c r="N5486" s="32" t="s">
        <v>2197</v>
      </c>
      <c r="O5486" s="32" t="s">
        <v>18</v>
      </c>
      <c r="P5486" s="32">
        <v>15</v>
      </c>
      <c r="Q5486" s="32" t="s">
        <v>10271</v>
      </c>
    </row>
    <row r="5487" spans="1:17" hidden="1" x14ac:dyDescent="0.25">
      <c r="A5487" s="57">
        <v>42275.406110914351</v>
      </c>
      <c r="B5487" s="32" t="s">
        <v>4333</v>
      </c>
      <c r="C5487" s="32" t="s">
        <v>2696</v>
      </c>
      <c r="D5487" s="32" t="s">
        <v>2697</v>
      </c>
      <c r="E5487" s="32" t="s">
        <v>10337</v>
      </c>
      <c r="F5487" s="32" t="s">
        <v>10338</v>
      </c>
      <c r="G5487" s="32" t="s">
        <v>2652</v>
      </c>
      <c r="H5487" s="32" t="s">
        <v>2653</v>
      </c>
      <c r="I5487" s="32" t="s">
        <v>4605</v>
      </c>
      <c r="J5487" s="35">
        <v>299.52</v>
      </c>
      <c r="K5487" s="35">
        <v>0</v>
      </c>
      <c r="L5487" s="35">
        <v>0</v>
      </c>
      <c r="M5487" s="35">
        <v>0</v>
      </c>
      <c r="N5487" s="32" t="s">
        <v>2197</v>
      </c>
      <c r="O5487" s="32" t="s">
        <v>18</v>
      </c>
      <c r="P5487" s="32">
        <v>12</v>
      </c>
      <c r="Q5487" s="32" t="s">
        <v>10240</v>
      </c>
    </row>
    <row r="5488" spans="1:17" hidden="1" x14ac:dyDescent="0.25">
      <c r="A5488" s="57">
        <v>42275.407038310186</v>
      </c>
      <c r="B5488" s="32" t="s">
        <v>4333</v>
      </c>
      <c r="C5488" s="32" t="s">
        <v>2696</v>
      </c>
      <c r="D5488" s="32" t="s">
        <v>2697</v>
      </c>
      <c r="E5488" s="32" t="s">
        <v>10339</v>
      </c>
      <c r="F5488" s="32" t="s">
        <v>10340</v>
      </c>
      <c r="G5488" s="32" t="s">
        <v>2652</v>
      </c>
      <c r="H5488" s="32" t="s">
        <v>2653</v>
      </c>
      <c r="I5488" s="32" t="s">
        <v>4605</v>
      </c>
      <c r="J5488" s="35">
        <v>149.76</v>
      </c>
      <c r="K5488" s="35">
        <v>0</v>
      </c>
      <c r="L5488" s="35">
        <v>0</v>
      </c>
      <c r="M5488" s="35">
        <v>0</v>
      </c>
      <c r="N5488" s="32" t="s">
        <v>2197</v>
      </c>
      <c r="O5488" s="32" t="s">
        <v>18</v>
      </c>
      <c r="P5488" s="32">
        <v>6</v>
      </c>
      <c r="Q5488" s="32" t="s">
        <v>10268</v>
      </c>
    </row>
    <row r="5489" spans="1:17" hidden="1" x14ac:dyDescent="0.25">
      <c r="A5489" s="57">
        <v>42275.407956828705</v>
      </c>
      <c r="B5489" s="32" t="s">
        <v>4333</v>
      </c>
      <c r="C5489" s="32" t="s">
        <v>2696</v>
      </c>
      <c r="D5489" s="32" t="s">
        <v>2697</v>
      </c>
      <c r="E5489" s="32" t="s">
        <v>10341</v>
      </c>
      <c r="F5489" s="32" t="s">
        <v>10342</v>
      </c>
      <c r="G5489" s="32" t="s">
        <v>2652</v>
      </c>
      <c r="H5489" s="32" t="s">
        <v>2653</v>
      </c>
      <c r="I5489" s="32" t="s">
        <v>4605</v>
      </c>
      <c r="J5489" s="35">
        <v>149.76</v>
      </c>
      <c r="K5489" s="35">
        <v>0</v>
      </c>
      <c r="L5489" s="35">
        <v>0</v>
      </c>
      <c r="M5489" s="35">
        <v>0</v>
      </c>
      <c r="N5489" s="32" t="s">
        <v>2197</v>
      </c>
      <c r="O5489" s="32" t="s">
        <v>18</v>
      </c>
      <c r="P5489" s="32">
        <v>6</v>
      </c>
      <c r="Q5489" s="32" t="s">
        <v>10253</v>
      </c>
    </row>
    <row r="5490" spans="1:17" hidden="1" x14ac:dyDescent="0.25">
      <c r="A5490" s="57">
        <v>42275.40879922454</v>
      </c>
      <c r="B5490" s="32" t="s">
        <v>4333</v>
      </c>
      <c r="C5490" s="32" t="s">
        <v>2696</v>
      </c>
      <c r="D5490" s="32" t="s">
        <v>2697</v>
      </c>
      <c r="E5490" s="32" t="s">
        <v>10343</v>
      </c>
      <c r="F5490" s="32" t="s">
        <v>10344</v>
      </c>
      <c r="G5490" s="32" t="s">
        <v>2652</v>
      </c>
      <c r="H5490" s="32" t="s">
        <v>2653</v>
      </c>
      <c r="I5490" s="32" t="s">
        <v>4605</v>
      </c>
      <c r="J5490" s="35">
        <v>349.44</v>
      </c>
      <c r="K5490" s="35">
        <v>0</v>
      </c>
      <c r="L5490" s="35">
        <v>0</v>
      </c>
      <c r="M5490" s="35">
        <v>0</v>
      </c>
      <c r="N5490" s="32" t="s">
        <v>2197</v>
      </c>
      <c r="O5490" s="32" t="s">
        <v>18</v>
      </c>
      <c r="P5490" s="32">
        <v>14</v>
      </c>
      <c r="Q5490" s="32" t="s">
        <v>7703</v>
      </c>
    </row>
    <row r="5491" spans="1:17" hidden="1" x14ac:dyDescent="0.25">
      <c r="A5491" s="57">
        <v>42275.40953005787</v>
      </c>
      <c r="B5491" s="32" t="s">
        <v>4333</v>
      </c>
      <c r="C5491" s="32" t="s">
        <v>2696</v>
      </c>
      <c r="D5491" s="32" t="s">
        <v>2697</v>
      </c>
      <c r="E5491" s="32" t="s">
        <v>10345</v>
      </c>
      <c r="F5491" s="32" t="s">
        <v>10346</v>
      </c>
      <c r="G5491" s="32" t="s">
        <v>2652</v>
      </c>
      <c r="H5491" s="32" t="s">
        <v>2653</v>
      </c>
      <c r="I5491" s="32" t="s">
        <v>4605</v>
      </c>
      <c r="J5491" s="35">
        <v>174.72</v>
      </c>
      <c r="K5491" s="35">
        <v>0</v>
      </c>
      <c r="L5491" s="35">
        <v>0</v>
      </c>
      <c r="M5491" s="35">
        <v>0</v>
      </c>
      <c r="N5491" s="32" t="s">
        <v>2197</v>
      </c>
      <c r="O5491" s="32" t="s">
        <v>18</v>
      </c>
      <c r="P5491" s="32">
        <v>7</v>
      </c>
      <c r="Q5491" s="32" t="s">
        <v>7700</v>
      </c>
    </row>
    <row r="5492" spans="1:17" hidden="1" x14ac:dyDescent="0.25">
      <c r="A5492" s="57">
        <v>42275.41055925926</v>
      </c>
      <c r="B5492" s="32" t="s">
        <v>4333</v>
      </c>
      <c r="C5492" s="32" t="s">
        <v>2696</v>
      </c>
      <c r="D5492" s="32" t="s">
        <v>2697</v>
      </c>
      <c r="E5492" s="32" t="s">
        <v>10347</v>
      </c>
      <c r="F5492" s="32" t="s">
        <v>10348</v>
      </c>
      <c r="G5492" s="32" t="s">
        <v>2652</v>
      </c>
      <c r="H5492" s="32" t="s">
        <v>2653</v>
      </c>
      <c r="I5492" s="32" t="s">
        <v>4605</v>
      </c>
      <c r="J5492" s="35">
        <v>374.4</v>
      </c>
      <c r="K5492" s="35">
        <v>0</v>
      </c>
      <c r="L5492" s="35">
        <v>0</v>
      </c>
      <c r="M5492" s="35">
        <v>0</v>
      </c>
      <c r="N5492" s="32" t="s">
        <v>2197</v>
      </c>
      <c r="O5492" s="32" t="s">
        <v>18</v>
      </c>
      <c r="P5492" s="32">
        <v>15</v>
      </c>
      <c r="Q5492" s="32" t="s">
        <v>7694</v>
      </c>
    </row>
    <row r="5493" spans="1:17" hidden="1" x14ac:dyDescent="0.25">
      <c r="A5493" s="57">
        <v>42275.411274687503</v>
      </c>
      <c r="B5493" s="32" t="s">
        <v>4333</v>
      </c>
      <c r="C5493" s="32" t="s">
        <v>2696</v>
      </c>
      <c r="D5493" s="32" t="s">
        <v>2697</v>
      </c>
      <c r="E5493" s="32" t="s">
        <v>10349</v>
      </c>
      <c r="F5493" s="32" t="s">
        <v>10350</v>
      </c>
      <c r="G5493" s="32" t="s">
        <v>2652</v>
      </c>
      <c r="H5493" s="32" t="s">
        <v>2653</v>
      </c>
      <c r="I5493" s="32" t="s">
        <v>4605</v>
      </c>
      <c r="J5493" s="35">
        <v>199.68</v>
      </c>
      <c r="K5493" s="35">
        <v>0</v>
      </c>
      <c r="L5493" s="35">
        <v>0</v>
      </c>
      <c r="M5493" s="35">
        <v>0</v>
      </c>
      <c r="N5493" s="32" t="s">
        <v>2197</v>
      </c>
      <c r="O5493" s="32" t="s">
        <v>18</v>
      </c>
      <c r="P5493" s="32">
        <v>8</v>
      </c>
      <c r="Q5493" s="32" t="s">
        <v>7708</v>
      </c>
    </row>
    <row r="5494" spans="1:17" x14ac:dyDescent="0.25">
      <c r="A5494" s="57">
        <v>42275.411422650461</v>
      </c>
      <c r="B5494" s="32" t="s">
        <v>22</v>
      </c>
      <c r="C5494" s="32" t="s">
        <v>2020</v>
      </c>
      <c r="D5494" s="32" t="s">
        <v>2021</v>
      </c>
      <c r="E5494" s="32" t="s">
        <v>10351</v>
      </c>
      <c r="F5494" s="32" t="s">
        <v>10352</v>
      </c>
      <c r="G5494" s="32" t="s">
        <v>25</v>
      </c>
      <c r="H5494" s="32" t="s">
        <v>26</v>
      </c>
      <c r="I5494" s="32" t="s">
        <v>2006</v>
      </c>
      <c r="J5494" s="35">
        <v>0</v>
      </c>
      <c r="K5494" s="35">
        <v>0</v>
      </c>
      <c r="L5494" s="35">
        <v>0</v>
      </c>
      <c r="M5494" s="35">
        <v>0</v>
      </c>
      <c r="N5494" s="32" t="s">
        <v>19</v>
      </c>
      <c r="O5494" s="32" t="s">
        <v>7880</v>
      </c>
      <c r="P5494" s="32">
        <v>0.5</v>
      </c>
      <c r="Q5494" s="32"/>
    </row>
    <row r="5495" spans="1:17" x14ac:dyDescent="0.25">
      <c r="A5495" s="57">
        <v>42275.411422650461</v>
      </c>
      <c r="B5495" s="32" t="s">
        <v>22</v>
      </c>
      <c r="C5495" s="32" t="s">
        <v>2020</v>
      </c>
      <c r="D5495" s="32" t="s">
        <v>2021</v>
      </c>
      <c r="E5495" s="32" t="s">
        <v>10351</v>
      </c>
      <c r="F5495" s="32" t="s">
        <v>10352</v>
      </c>
      <c r="G5495" s="32" t="s">
        <v>10353</v>
      </c>
      <c r="H5495" s="32" t="s">
        <v>10354</v>
      </c>
      <c r="I5495" s="32" t="s">
        <v>2006</v>
      </c>
      <c r="J5495" s="35">
        <v>0</v>
      </c>
      <c r="K5495" s="35">
        <v>0</v>
      </c>
      <c r="L5495" s="35">
        <v>0</v>
      </c>
      <c r="M5495" s="35">
        <v>0</v>
      </c>
      <c r="N5495" s="32" t="s">
        <v>19</v>
      </c>
      <c r="O5495" s="32" t="s">
        <v>7880</v>
      </c>
      <c r="P5495" s="32">
        <v>1</v>
      </c>
      <c r="Q5495" s="32"/>
    </row>
    <row r="5496" spans="1:17" hidden="1" x14ac:dyDescent="0.25">
      <c r="A5496" s="57">
        <v>42275.412260497687</v>
      </c>
      <c r="B5496" s="32" t="s">
        <v>21</v>
      </c>
      <c r="C5496" s="32" t="s">
        <v>3145</v>
      </c>
      <c r="D5496" s="32" t="s">
        <v>3146</v>
      </c>
      <c r="E5496" s="32" t="s">
        <v>10355</v>
      </c>
      <c r="F5496" s="32" t="s">
        <v>10356</v>
      </c>
      <c r="G5496" s="32" t="s">
        <v>2646</v>
      </c>
      <c r="H5496" s="32" t="s">
        <v>2647</v>
      </c>
      <c r="I5496" s="32" t="s">
        <v>4605</v>
      </c>
      <c r="J5496" s="35">
        <v>323.2</v>
      </c>
      <c r="K5496" s="35">
        <v>0</v>
      </c>
      <c r="L5496" s="35">
        <v>0</v>
      </c>
      <c r="M5496" s="35">
        <v>0</v>
      </c>
      <c r="N5496" s="32" t="s">
        <v>2197</v>
      </c>
      <c r="O5496" s="32" t="s">
        <v>18</v>
      </c>
      <c r="P5496" s="32">
        <v>16</v>
      </c>
      <c r="Q5496" s="32" t="s">
        <v>10357</v>
      </c>
    </row>
    <row r="5497" spans="1:17" hidden="1" x14ac:dyDescent="0.25">
      <c r="A5497" s="57">
        <v>42275.412260497687</v>
      </c>
      <c r="B5497" s="32" t="s">
        <v>21</v>
      </c>
      <c r="C5497" s="32" t="s">
        <v>3145</v>
      </c>
      <c r="D5497" s="32" t="s">
        <v>3146</v>
      </c>
      <c r="E5497" s="32" t="s">
        <v>10355</v>
      </c>
      <c r="F5497" s="32" t="s">
        <v>10356</v>
      </c>
      <c r="G5497" s="32" t="s">
        <v>2652</v>
      </c>
      <c r="H5497" s="32" t="s">
        <v>2653</v>
      </c>
      <c r="I5497" s="32" t="s">
        <v>4605</v>
      </c>
      <c r="J5497" s="35">
        <v>107.1</v>
      </c>
      <c r="K5497" s="35">
        <v>0</v>
      </c>
      <c r="L5497" s="35">
        <v>0</v>
      </c>
      <c r="M5497" s="35">
        <v>0</v>
      </c>
      <c r="N5497" s="32" t="s">
        <v>2197</v>
      </c>
      <c r="O5497" s="32" t="s">
        <v>18</v>
      </c>
      <c r="P5497" s="32">
        <v>5</v>
      </c>
      <c r="Q5497" s="32" t="s">
        <v>10357</v>
      </c>
    </row>
    <row r="5498" spans="1:17" hidden="1" x14ac:dyDescent="0.25">
      <c r="A5498" s="57">
        <v>42275.412260497687</v>
      </c>
      <c r="B5498" s="32" t="s">
        <v>21</v>
      </c>
      <c r="C5498" s="32" t="s">
        <v>3145</v>
      </c>
      <c r="D5498" s="32" t="s">
        <v>3146</v>
      </c>
      <c r="E5498" s="32" t="s">
        <v>10355</v>
      </c>
      <c r="F5498" s="32" t="s">
        <v>10356</v>
      </c>
      <c r="G5498" s="32" t="s">
        <v>3107</v>
      </c>
      <c r="H5498" s="32" t="s">
        <v>3108</v>
      </c>
      <c r="I5498" s="32" t="s">
        <v>4605</v>
      </c>
      <c r="J5498" s="35">
        <v>17.649999999999999</v>
      </c>
      <c r="K5498" s="35">
        <v>0</v>
      </c>
      <c r="L5498" s="35">
        <v>0</v>
      </c>
      <c r="M5498" s="35">
        <v>0</v>
      </c>
      <c r="N5498" s="32" t="s">
        <v>2197</v>
      </c>
      <c r="O5498" s="32" t="s">
        <v>18</v>
      </c>
      <c r="P5498" s="32">
        <v>5</v>
      </c>
      <c r="Q5498" s="32" t="s">
        <v>10357</v>
      </c>
    </row>
    <row r="5499" spans="1:17" hidden="1" x14ac:dyDescent="0.25">
      <c r="A5499" s="57">
        <v>42275.412896562499</v>
      </c>
      <c r="B5499" s="32" t="s">
        <v>290</v>
      </c>
      <c r="C5499" s="32" t="s">
        <v>4086</v>
      </c>
      <c r="D5499" s="32" t="s">
        <v>4087</v>
      </c>
      <c r="E5499" s="32" t="s">
        <v>10358</v>
      </c>
      <c r="F5499" s="32" t="s">
        <v>10359</v>
      </c>
      <c r="G5499" s="32" t="s">
        <v>3588</v>
      </c>
      <c r="H5499" s="32" t="s">
        <v>3589</v>
      </c>
      <c r="I5499" s="32" t="s">
        <v>4605</v>
      </c>
      <c r="J5499" s="35">
        <v>155.34</v>
      </c>
      <c r="K5499" s="35">
        <v>0</v>
      </c>
      <c r="L5499" s="35">
        <v>0</v>
      </c>
      <c r="M5499" s="35">
        <v>0</v>
      </c>
      <c r="N5499" s="32" t="s">
        <v>2197</v>
      </c>
      <c r="O5499" s="32" t="s">
        <v>18</v>
      </c>
      <c r="P5499" s="32">
        <v>3</v>
      </c>
      <c r="Q5499" s="32" t="s">
        <v>10360</v>
      </c>
    </row>
    <row r="5500" spans="1:17" hidden="1" x14ac:dyDescent="0.25">
      <c r="A5500" s="57">
        <v>42275.416681909723</v>
      </c>
      <c r="B5500" s="32" t="s">
        <v>4333</v>
      </c>
      <c r="C5500" s="32" t="s">
        <v>4004</v>
      </c>
      <c r="D5500" s="32" t="s">
        <v>2199</v>
      </c>
      <c r="E5500" s="32" t="s">
        <v>10361</v>
      </c>
      <c r="F5500" s="32" t="s">
        <v>10362</v>
      </c>
      <c r="G5500" s="32" t="s">
        <v>3049</v>
      </c>
      <c r="H5500" s="32" t="s">
        <v>3050</v>
      </c>
      <c r="I5500" s="32" t="s">
        <v>4605</v>
      </c>
      <c r="J5500" s="35">
        <v>813</v>
      </c>
      <c r="K5500" s="35">
        <v>0</v>
      </c>
      <c r="L5500" s="35">
        <v>0</v>
      </c>
      <c r="M5500" s="35">
        <v>0</v>
      </c>
      <c r="N5500" s="32" t="s">
        <v>2197</v>
      </c>
      <c r="O5500" s="32" t="s">
        <v>18</v>
      </c>
      <c r="P5500" s="32">
        <v>25</v>
      </c>
      <c r="Q5500" s="32" t="s">
        <v>10279</v>
      </c>
    </row>
    <row r="5501" spans="1:17" hidden="1" x14ac:dyDescent="0.25">
      <c r="A5501" s="57">
        <v>42275.416681909723</v>
      </c>
      <c r="B5501" s="32" t="s">
        <v>4333</v>
      </c>
      <c r="C5501" s="32" t="s">
        <v>4004</v>
      </c>
      <c r="D5501" s="32" t="s">
        <v>2199</v>
      </c>
      <c r="E5501" s="32" t="s">
        <v>10361</v>
      </c>
      <c r="F5501" s="32" t="s">
        <v>10362</v>
      </c>
      <c r="G5501" s="32" t="s">
        <v>3379</v>
      </c>
      <c r="H5501" s="32" t="s">
        <v>3380</v>
      </c>
      <c r="I5501" s="32" t="s">
        <v>4605</v>
      </c>
      <c r="J5501" s="35">
        <v>379.6</v>
      </c>
      <c r="K5501" s="35">
        <v>0</v>
      </c>
      <c r="L5501" s="35">
        <v>0</v>
      </c>
      <c r="M5501" s="35">
        <v>0</v>
      </c>
      <c r="N5501" s="32" t="s">
        <v>2197</v>
      </c>
      <c r="O5501" s="32" t="s">
        <v>18</v>
      </c>
      <c r="P5501" s="32">
        <v>20</v>
      </c>
      <c r="Q5501" s="32" t="s">
        <v>10279</v>
      </c>
    </row>
    <row r="5502" spans="1:17" hidden="1" x14ac:dyDescent="0.25">
      <c r="A5502" s="57">
        <v>42275.416681909723</v>
      </c>
      <c r="B5502" s="32" t="s">
        <v>4333</v>
      </c>
      <c r="C5502" s="32" t="s">
        <v>4004</v>
      </c>
      <c r="D5502" s="32" t="s">
        <v>2199</v>
      </c>
      <c r="E5502" s="32" t="s">
        <v>10361</v>
      </c>
      <c r="F5502" s="32" t="s">
        <v>10362</v>
      </c>
      <c r="G5502" s="32" t="s">
        <v>2806</v>
      </c>
      <c r="H5502" s="32" t="s">
        <v>2807</v>
      </c>
      <c r="I5502" s="32" t="s">
        <v>4605</v>
      </c>
      <c r="J5502" s="35">
        <v>37.5</v>
      </c>
      <c r="K5502" s="35">
        <v>0</v>
      </c>
      <c r="L5502" s="35">
        <v>0</v>
      </c>
      <c r="M5502" s="35">
        <v>0</v>
      </c>
      <c r="N5502" s="32" t="s">
        <v>2197</v>
      </c>
      <c r="O5502" s="32" t="s">
        <v>18</v>
      </c>
      <c r="P5502" s="32">
        <v>25</v>
      </c>
      <c r="Q5502" s="32" t="s">
        <v>10279</v>
      </c>
    </row>
    <row r="5503" spans="1:17" hidden="1" x14ac:dyDescent="0.25">
      <c r="A5503" s="57">
        <v>42275.416681909723</v>
      </c>
      <c r="B5503" s="32" t="s">
        <v>4333</v>
      </c>
      <c r="C5503" s="32" t="s">
        <v>4004</v>
      </c>
      <c r="D5503" s="32" t="s">
        <v>2199</v>
      </c>
      <c r="E5503" s="32" t="s">
        <v>10361</v>
      </c>
      <c r="F5503" s="32" t="s">
        <v>10362</v>
      </c>
      <c r="G5503" s="32" t="s">
        <v>9447</v>
      </c>
      <c r="H5503" s="32" t="s">
        <v>9448</v>
      </c>
      <c r="I5503" s="32" t="s">
        <v>4605</v>
      </c>
      <c r="J5503" s="35">
        <v>127.75</v>
      </c>
      <c r="K5503" s="35">
        <v>0</v>
      </c>
      <c r="L5503" s="35">
        <v>0</v>
      </c>
      <c r="M5503" s="35">
        <v>0</v>
      </c>
      <c r="N5503" s="32" t="s">
        <v>2197</v>
      </c>
      <c r="O5503" s="32" t="s">
        <v>18</v>
      </c>
      <c r="P5503" s="32">
        <v>25</v>
      </c>
      <c r="Q5503" s="32" t="s">
        <v>10279</v>
      </c>
    </row>
    <row r="5504" spans="1:17" hidden="1" x14ac:dyDescent="0.25">
      <c r="A5504" s="57">
        <v>42275.416681909723</v>
      </c>
      <c r="B5504" s="32" t="s">
        <v>4333</v>
      </c>
      <c r="C5504" s="32" t="s">
        <v>4004</v>
      </c>
      <c r="D5504" s="32" t="s">
        <v>2199</v>
      </c>
      <c r="E5504" s="32" t="s">
        <v>10361</v>
      </c>
      <c r="F5504" s="32" t="s">
        <v>10362</v>
      </c>
      <c r="G5504" s="32" t="s">
        <v>9447</v>
      </c>
      <c r="H5504" s="32" t="s">
        <v>9448</v>
      </c>
      <c r="I5504" s="32" t="s">
        <v>4605</v>
      </c>
      <c r="J5504" s="35">
        <v>102.2</v>
      </c>
      <c r="K5504" s="35">
        <v>0</v>
      </c>
      <c r="L5504" s="35">
        <v>0</v>
      </c>
      <c r="M5504" s="35">
        <v>0</v>
      </c>
      <c r="N5504" s="32" t="s">
        <v>2197</v>
      </c>
      <c r="O5504" s="32" t="s">
        <v>18</v>
      </c>
      <c r="P5504" s="32">
        <v>20</v>
      </c>
      <c r="Q5504" s="32" t="s">
        <v>10279</v>
      </c>
    </row>
    <row r="5505" spans="1:17" x14ac:dyDescent="0.25">
      <c r="A5505" s="57">
        <v>42275.418742210648</v>
      </c>
      <c r="B5505" s="32" t="s">
        <v>22</v>
      </c>
      <c r="C5505" s="32" t="s">
        <v>339</v>
      </c>
      <c r="D5505" s="32" t="s">
        <v>338</v>
      </c>
      <c r="E5505" s="32" t="s">
        <v>10363</v>
      </c>
      <c r="F5505" s="32" t="s">
        <v>10364</v>
      </c>
      <c r="G5505" s="32" t="s">
        <v>467</v>
      </c>
      <c r="H5505" s="32" t="s">
        <v>466</v>
      </c>
      <c r="I5505" s="32" t="s">
        <v>2006</v>
      </c>
      <c r="J5505" s="35">
        <v>85.56</v>
      </c>
      <c r="K5505" s="35">
        <v>0</v>
      </c>
      <c r="L5505" s="35">
        <v>30</v>
      </c>
      <c r="M5505" s="35">
        <v>0</v>
      </c>
      <c r="N5505" s="32" t="s">
        <v>19</v>
      </c>
      <c r="O5505" s="32" t="s">
        <v>37</v>
      </c>
      <c r="P5505" s="32">
        <v>1</v>
      </c>
      <c r="Q5505" s="32" t="s">
        <v>10365</v>
      </c>
    </row>
    <row r="5506" spans="1:17" x14ac:dyDescent="0.25">
      <c r="A5506" s="57">
        <v>42275.418742210648</v>
      </c>
      <c r="B5506" s="32" t="s">
        <v>22</v>
      </c>
      <c r="C5506" s="32" t="s">
        <v>339</v>
      </c>
      <c r="D5506" s="32" t="s">
        <v>338</v>
      </c>
      <c r="E5506" s="32" t="s">
        <v>10363</v>
      </c>
      <c r="F5506" s="32" t="s">
        <v>10364</v>
      </c>
      <c r="G5506" s="32" t="s">
        <v>399</v>
      </c>
      <c r="H5506" s="32" t="s">
        <v>398</v>
      </c>
      <c r="I5506" s="32" t="s">
        <v>2006</v>
      </c>
      <c r="J5506" s="35">
        <v>8.5500000000000007</v>
      </c>
      <c r="K5506" s="35">
        <v>0</v>
      </c>
      <c r="L5506" s="35">
        <v>30</v>
      </c>
      <c r="M5506" s="35">
        <v>0</v>
      </c>
      <c r="N5506" s="32" t="s">
        <v>19</v>
      </c>
      <c r="O5506" s="32" t="s">
        <v>37</v>
      </c>
      <c r="P5506" s="32">
        <v>1</v>
      </c>
      <c r="Q5506" s="32" t="s">
        <v>10365</v>
      </c>
    </row>
    <row r="5507" spans="1:17" hidden="1" x14ac:dyDescent="0.25">
      <c r="A5507" s="57">
        <v>42275.427394178238</v>
      </c>
      <c r="B5507" s="32" t="s">
        <v>70</v>
      </c>
      <c r="C5507" s="32" t="s">
        <v>3713</v>
      </c>
      <c r="D5507" s="32" t="s">
        <v>3714</v>
      </c>
      <c r="E5507" s="32" t="s">
        <v>10366</v>
      </c>
      <c r="F5507" s="32" t="s">
        <v>10367</v>
      </c>
      <c r="G5507" s="32" t="s">
        <v>5031</v>
      </c>
      <c r="H5507" s="32" t="s">
        <v>10368</v>
      </c>
      <c r="I5507" s="32" t="s">
        <v>4808</v>
      </c>
      <c r="J5507" s="35">
        <v>382.7</v>
      </c>
      <c r="K5507" s="35">
        <v>0</v>
      </c>
      <c r="L5507" s="35">
        <v>0</v>
      </c>
      <c r="M5507" s="35">
        <v>0</v>
      </c>
      <c r="N5507" s="32" t="s">
        <v>2197</v>
      </c>
      <c r="O5507" s="32" t="s">
        <v>18</v>
      </c>
      <c r="P5507" s="32">
        <v>10</v>
      </c>
      <c r="Q5507" s="32" t="s">
        <v>10001</v>
      </c>
    </row>
    <row r="5508" spans="1:17" x14ac:dyDescent="0.25">
      <c r="A5508" s="57">
        <v>42275.427571215281</v>
      </c>
      <c r="B5508" s="32" t="s">
        <v>4333</v>
      </c>
      <c r="C5508" s="32" t="s">
        <v>335</v>
      </c>
      <c r="D5508" s="32" t="s">
        <v>334</v>
      </c>
      <c r="E5508" s="32" t="s">
        <v>5827</v>
      </c>
      <c r="F5508" s="32" t="s">
        <v>10369</v>
      </c>
      <c r="G5508" s="32" t="s">
        <v>367</v>
      </c>
      <c r="H5508" s="32" t="s">
        <v>366</v>
      </c>
      <c r="I5508" s="32" t="s">
        <v>2007</v>
      </c>
      <c r="J5508" s="35">
        <v>0</v>
      </c>
      <c r="K5508" s="35">
        <v>0</v>
      </c>
      <c r="L5508" s="35">
        <v>0</v>
      </c>
      <c r="M5508" s="35">
        <v>0</v>
      </c>
      <c r="N5508" s="32" t="s">
        <v>19</v>
      </c>
      <c r="O5508" s="32" t="s">
        <v>41</v>
      </c>
      <c r="P5508" s="32">
        <v>1</v>
      </c>
      <c r="Q5508" s="32" t="s">
        <v>5653</v>
      </c>
    </row>
    <row r="5509" spans="1:17" x14ac:dyDescent="0.25">
      <c r="A5509" s="57">
        <v>42275.430754363428</v>
      </c>
      <c r="B5509" s="32" t="s">
        <v>256</v>
      </c>
      <c r="C5509" s="32" t="s">
        <v>2015</v>
      </c>
      <c r="D5509" s="32" t="s">
        <v>334</v>
      </c>
      <c r="E5509" s="32" t="s">
        <v>10370</v>
      </c>
      <c r="F5509" s="32" t="s">
        <v>10371</v>
      </c>
      <c r="G5509" s="32" t="s">
        <v>15</v>
      </c>
      <c r="H5509" s="32" t="s">
        <v>16</v>
      </c>
      <c r="I5509" s="32" t="s">
        <v>260</v>
      </c>
      <c r="J5509" s="35">
        <v>1558</v>
      </c>
      <c r="K5509" s="35">
        <v>0</v>
      </c>
      <c r="L5509" s="35">
        <v>0</v>
      </c>
      <c r="M5509" s="35">
        <v>0</v>
      </c>
      <c r="N5509" s="32" t="s">
        <v>19</v>
      </c>
      <c r="O5509" s="32" t="s">
        <v>20</v>
      </c>
      <c r="P5509" s="32">
        <v>1</v>
      </c>
      <c r="Q5509" s="32" t="s">
        <v>5756</v>
      </c>
    </row>
    <row r="5510" spans="1:17" x14ac:dyDescent="0.25">
      <c r="A5510" s="57">
        <v>42275.433485567133</v>
      </c>
      <c r="B5510" s="32" t="s">
        <v>22</v>
      </c>
      <c r="C5510" s="32" t="s">
        <v>5973</v>
      </c>
      <c r="D5510" s="32" t="s">
        <v>5974</v>
      </c>
      <c r="E5510" s="32" t="s">
        <v>10372</v>
      </c>
      <c r="F5510" s="32" t="s">
        <v>10373</v>
      </c>
      <c r="G5510" s="32" t="s">
        <v>25</v>
      </c>
      <c r="H5510" s="32" t="s">
        <v>26</v>
      </c>
      <c r="I5510" s="32" t="s">
        <v>2006</v>
      </c>
      <c r="J5510" s="35">
        <v>0</v>
      </c>
      <c r="K5510" s="35">
        <v>0</v>
      </c>
      <c r="L5510" s="35">
        <v>0</v>
      </c>
      <c r="M5510" s="35">
        <v>0</v>
      </c>
      <c r="N5510" s="32" t="s">
        <v>19</v>
      </c>
      <c r="O5510" s="32" t="s">
        <v>7880</v>
      </c>
      <c r="P5510" s="32">
        <v>0.5</v>
      </c>
      <c r="Q5510" s="32"/>
    </row>
    <row r="5511" spans="1:17" hidden="1" x14ac:dyDescent="0.25">
      <c r="A5511" s="57">
        <v>42275.434372256947</v>
      </c>
      <c r="B5511" s="32" t="s">
        <v>4333</v>
      </c>
      <c r="C5511" s="32" t="s">
        <v>4144</v>
      </c>
      <c r="D5511" s="32" t="s">
        <v>1699</v>
      </c>
      <c r="E5511" s="32" t="s">
        <v>10374</v>
      </c>
      <c r="F5511" s="32" t="s">
        <v>10375</v>
      </c>
      <c r="G5511" s="32" t="s">
        <v>5022</v>
      </c>
      <c r="H5511" s="32" t="s">
        <v>5023</v>
      </c>
      <c r="I5511" s="32" t="s">
        <v>4808</v>
      </c>
      <c r="J5511" s="35">
        <v>33.880000000000003</v>
      </c>
      <c r="K5511" s="35">
        <v>0</v>
      </c>
      <c r="L5511" s="35">
        <v>0</v>
      </c>
      <c r="M5511" s="35">
        <v>0</v>
      </c>
      <c r="N5511" s="32" t="s">
        <v>2197</v>
      </c>
      <c r="O5511" s="32" t="s">
        <v>18</v>
      </c>
      <c r="P5511" s="32">
        <v>1</v>
      </c>
      <c r="Q5511" s="32" t="s">
        <v>7825</v>
      </c>
    </row>
    <row r="5512" spans="1:17" x14ac:dyDescent="0.25">
      <c r="A5512" s="57">
        <v>42275.437314664348</v>
      </c>
      <c r="B5512" s="32" t="s">
        <v>22</v>
      </c>
      <c r="C5512" s="32" t="s">
        <v>5973</v>
      </c>
      <c r="D5512" s="32" t="s">
        <v>5974</v>
      </c>
      <c r="E5512" s="32" t="s">
        <v>10376</v>
      </c>
      <c r="F5512" s="32" t="s">
        <v>10377</v>
      </c>
      <c r="G5512" s="32" t="s">
        <v>25</v>
      </c>
      <c r="H5512" s="32" t="s">
        <v>26</v>
      </c>
      <c r="I5512" s="32" t="s">
        <v>2006</v>
      </c>
      <c r="J5512" s="35">
        <v>0</v>
      </c>
      <c r="K5512" s="35">
        <v>0</v>
      </c>
      <c r="L5512" s="35">
        <v>0</v>
      </c>
      <c r="M5512" s="35">
        <v>0</v>
      </c>
      <c r="N5512" s="32" t="s">
        <v>19</v>
      </c>
      <c r="O5512" s="32" t="s">
        <v>7880</v>
      </c>
      <c r="P5512" s="32">
        <v>0.5</v>
      </c>
      <c r="Q5512" s="32"/>
    </row>
    <row r="5513" spans="1:17" x14ac:dyDescent="0.25">
      <c r="A5513" s="57">
        <v>42275.439865312503</v>
      </c>
      <c r="B5513" s="32"/>
      <c r="C5513" s="32" t="s">
        <v>74</v>
      </c>
      <c r="D5513" s="32" t="s">
        <v>73</v>
      </c>
      <c r="E5513" s="32" t="s">
        <v>10378</v>
      </c>
      <c r="F5513" s="32" t="s">
        <v>10379</v>
      </c>
      <c r="G5513" s="32" t="s">
        <v>58</v>
      </c>
      <c r="H5513" s="32" t="s">
        <v>59</v>
      </c>
      <c r="I5513" s="32" t="s">
        <v>2006</v>
      </c>
      <c r="J5513" s="35">
        <v>0</v>
      </c>
      <c r="K5513" s="35">
        <v>0</v>
      </c>
      <c r="L5513" s="35">
        <v>0</v>
      </c>
      <c r="M5513" s="35">
        <v>0</v>
      </c>
      <c r="N5513" s="32" t="s">
        <v>19</v>
      </c>
      <c r="O5513" s="32" t="s">
        <v>32</v>
      </c>
      <c r="P5513" s="32">
        <v>2</v>
      </c>
      <c r="Q5513" s="32"/>
    </row>
    <row r="5514" spans="1:17" x14ac:dyDescent="0.25">
      <c r="A5514" s="57">
        <v>42275.439865312503</v>
      </c>
      <c r="B5514" s="32"/>
      <c r="C5514" s="32" t="s">
        <v>74</v>
      </c>
      <c r="D5514" s="32" t="s">
        <v>73</v>
      </c>
      <c r="E5514" s="32" t="s">
        <v>10378</v>
      </c>
      <c r="F5514" s="32" t="s">
        <v>10379</v>
      </c>
      <c r="G5514" s="32" t="s">
        <v>2086</v>
      </c>
      <c r="H5514" s="32" t="s">
        <v>2087</v>
      </c>
      <c r="I5514" s="32" t="s">
        <v>2006</v>
      </c>
      <c r="J5514" s="35">
        <v>0</v>
      </c>
      <c r="K5514" s="35">
        <v>0</v>
      </c>
      <c r="L5514" s="35">
        <v>0</v>
      </c>
      <c r="M5514" s="35">
        <v>0</v>
      </c>
      <c r="N5514" s="32" t="s">
        <v>19</v>
      </c>
      <c r="O5514" s="32" t="s">
        <v>32</v>
      </c>
      <c r="P5514" s="32">
        <v>6.0000000000000001E-3</v>
      </c>
      <c r="Q5514" s="32"/>
    </row>
    <row r="5515" spans="1:17" x14ac:dyDescent="0.25">
      <c r="A5515" s="57">
        <v>42275.439865312503</v>
      </c>
      <c r="B5515" s="32"/>
      <c r="C5515" s="32" t="s">
        <v>74</v>
      </c>
      <c r="D5515" s="32" t="s">
        <v>73</v>
      </c>
      <c r="E5515" s="32" t="s">
        <v>10378</v>
      </c>
      <c r="F5515" s="32" t="s">
        <v>10379</v>
      </c>
      <c r="G5515" s="32" t="s">
        <v>58</v>
      </c>
      <c r="H5515" s="32" t="s">
        <v>59</v>
      </c>
      <c r="I5515" s="32" t="s">
        <v>2006</v>
      </c>
      <c r="J5515" s="35">
        <v>0</v>
      </c>
      <c r="K5515" s="35">
        <v>0</v>
      </c>
      <c r="L5515" s="35">
        <v>0</v>
      </c>
      <c r="M5515" s="35">
        <v>0</v>
      </c>
      <c r="N5515" s="32" t="s">
        <v>19</v>
      </c>
      <c r="O5515" s="32" t="s">
        <v>32</v>
      </c>
      <c r="P5515" s="32">
        <v>5</v>
      </c>
      <c r="Q5515" s="32"/>
    </row>
    <row r="5516" spans="1:17" x14ac:dyDescent="0.25">
      <c r="A5516" s="57">
        <v>42275.439865312503</v>
      </c>
      <c r="B5516" s="32"/>
      <c r="C5516" s="32" t="s">
        <v>74</v>
      </c>
      <c r="D5516" s="32" t="s">
        <v>73</v>
      </c>
      <c r="E5516" s="32" t="s">
        <v>10378</v>
      </c>
      <c r="F5516" s="32" t="s">
        <v>10379</v>
      </c>
      <c r="G5516" s="32" t="s">
        <v>58</v>
      </c>
      <c r="H5516" s="32" t="s">
        <v>59</v>
      </c>
      <c r="I5516" s="32" t="s">
        <v>2006</v>
      </c>
      <c r="J5516" s="35">
        <v>0</v>
      </c>
      <c r="K5516" s="35">
        <v>0</v>
      </c>
      <c r="L5516" s="35">
        <v>0</v>
      </c>
      <c r="M5516" s="35">
        <v>0</v>
      </c>
      <c r="N5516" s="32" t="s">
        <v>19</v>
      </c>
      <c r="O5516" s="32" t="s">
        <v>32</v>
      </c>
      <c r="P5516" s="32">
        <v>2</v>
      </c>
      <c r="Q5516" s="32"/>
    </row>
    <row r="5517" spans="1:17" x14ac:dyDescent="0.25">
      <c r="A5517" s="57">
        <v>42275.439865312503</v>
      </c>
      <c r="B5517" s="32"/>
      <c r="C5517" s="32" t="s">
        <v>74</v>
      </c>
      <c r="D5517" s="32" t="s">
        <v>73</v>
      </c>
      <c r="E5517" s="32" t="s">
        <v>10378</v>
      </c>
      <c r="F5517" s="32" t="s">
        <v>10379</v>
      </c>
      <c r="G5517" s="32" t="s">
        <v>58</v>
      </c>
      <c r="H5517" s="32" t="s">
        <v>59</v>
      </c>
      <c r="I5517" s="32" t="s">
        <v>2006</v>
      </c>
      <c r="J5517" s="35">
        <v>0</v>
      </c>
      <c r="K5517" s="35">
        <v>0</v>
      </c>
      <c r="L5517" s="35">
        <v>0</v>
      </c>
      <c r="M5517" s="35">
        <v>0</v>
      </c>
      <c r="N5517" s="32" t="s">
        <v>19</v>
      </c>
      <c r="O5517" s="32" t="s">
        <v>32</v>
      </c>
      <c r="P5517" s="32">
        <v>5</v>
      </c>
      <c r="Q5517" s="32"/>
    </row>
    <row r="5518" spans="1:17" x14ac:dyDescent="0.25">
      <c r="A5518" s="57">
        <v>42275.439865312503</v>
      </c>
      <c r="B5518" s="32"/>
      <c r="C5518" s="32" t="s">
        <v>74</v>
      </c>
      <c r="D5518" s="32" t="s">
        <v>73</v>
      </c>
      <c r="E5518" s="32" t="s">
        <v>10378</v>
      </c>
      <c r="F5518" s="32" t="s">
        <v>10379</v>
      </c>
      <c r="G5518" s="32" t="s">
        <v>58</v>
      </c>
      <c r="H5518" s="32" t="s">
        <v>59</v>
      </c>
      <c r="I5518" s="32" t="s">
        <v>2006</v>
      </c>
      <c r="J5518" s="35">
        <v>0</v>
      </c>
      <c r="K5518" s="35">
        <v>0</v>
      </c>
      <c r="L5518" s="35">
        <v>0</v>
      </c>
      <c r="M5518" s="35">
        <v>0</v>
      </c>
      <c r="N5518" s="32" t="s">
        <v>19</v>
      </c>
      <c r="O5518" s="32" t="s">
        <v>32</v>
      </c>
      <c r="P5518" s="32">
        <v>2</v>
      </c>
      <c r="Q5518" s="32"/>
    </row>
    <row r="5519" spans="1:17" x14ac:dyDescent="0.25">
      <c r="A5519" s="57">
        <v>42275.439865312503</v>
      </c>
      <c r="B5519" s="32"/>
      <c r="C5519" s="32" t="s">
        <v>74</v>
      </c>
      <c r="D5519" s="32" t="s">
        <v>73</v>
      </c>
      <c r="E5519" s="32" t="s">
        <v>10378</v>
      </c>
      <c r="F5519" s="32" t="s">
        <v>10379</v>
      </c>
      <c r="G5519" s="32" t="s">
        <v>58</v>
      </c>
      <c r="H5519" s="32" t="s">
        <v>59</v>
      </c>
      <c r="I5519" s="32" t="s">
        <v>2006</v>
      </c>
      <c r="J5519" s="35">
        <v>0</v>
      </c>
      <c r="K5519" s="35">
        <v>0</v>
      </c>
      <c r="L5519" s="35">
        <v>0</v>
      </c>
      <c r="M5519" s="35">
        <v>0</v>
      </c>
      <c r="N5519" s="32" t="s">
        <v>19</v>
      </c>
      <c r="O5519" s="32" t="s">
        <v>32</v>
      </c>
      <c r="P5519" s="32">
        <v>5</v>
      </c>
      <c r="Q5519" s="32"/>
    </row>
    <row r="5520" spans="1:17" x14ac:dyDescent="0.25">
      <c r="A5520" s="57">
        <v>42275.439865312503</v>
      </c>
      <c r="B5520" s="32"/>
      <c r="C5520" s="32" t="s">
        <v>74</v>
      </c>
      <c r="D5520" s="32" t="s">
        <v>73</v>
      </c>
      <c r="E5520" s="32" t="s">
        <v>10378</v>
      </c>
      <c r="F5520" s="32" t="s">
        <v>10379</v>
      </c>
      <c r="G5520" s="32" t="s">
        <v>58</v>
      </c>
      <c r="H5520" s="32" t="s">
        <v>59</v>
      </c>
      <c r="I5520" s="32" t="s">
        <v>2006</v>
      </c>
      <c r="J5520" s="35">
        <v>0</v>
      </c>
      <c r="K5520" s="35">
        <v>0</v>
      </c>
      <c r="L5520" s="35">
        <v>0</v>
      </c>
      <c r="M5520" s="35">
        <v>0</v>
      </c>
      <c r="N5520" s="32" t="s">
        <v>19</v>
      </c>
      <c r="O5520" s="32" t="s">
        <v>32</v>
      </c>
      <c r="P5520" s="32">
        <v>2</v>
      </c>
      <c r="Q5520" s="32"/>
    </row>
    <row r="5521" spans="1:17" x14ac:dyDescent="0.25">
      <c r="A5521" s="57">
        <v>42275.439865312503</v>
      </c>
      <c r="B5521" s="32"/>
      <c r="C5521" s="32" t="s">
        <v>74</v>
      </c>
      <c r="D5521" s="32" t="s">
        <v>73</v>
      </c>
      <c r="E5521" s="32" t="s">
        <v>10378</v>
      </c>
      <c r="F5521" s="32" t="s">
        <v>10379</v>
      </c>
      <c r="G5521" s="32" t="s">
        <v>58</v>
      </c>
      <c r="H5521" s="32" t="s">
        <v>59</v>
      </c>
      <c r="I5521" s="32" t="s">
        <v>2006</v>
      </c>
      <c r="J5521" s="35">
        <v>0</v>
      </c>
      <c r="K5521" s="35">
        <v>0</v>
      </c>
      <c r="L5521" s="35">
        <v>0</v>
      </c>
      <c r="M5521" s="35">
        <v>0</v>
      </c>
      <c r="N5521" s="32" t="s">
        <v>19</v>
      </c>
      <c r="O5521" s="32" t="s">
        <v>32</v>
      </c>
      <c r="P5521" s="32">
        <v>5</v>
      </c>
      <c r="Q5521" s="32"/>
    </row>
    <row r="5522" spans="1:17" x14ac:dyDescent="0.25">
      <c r="A5522" s="57">
        <v>42275.439865312503</v>
      </c>
      <c r="B5522" s="32"/>
      <c r="C5522" s="32" t="s">
        <v>74</v>
      </c>
      <c r="D5522" s="32" t="s">
        <v>73</v>
      </c>
      <c r="E5522" s="32" t="s">
        <v>10378</v>
      </c>
      <c r="F5522" s="32" t="s">
        <v>10379</v>
      </c>
      <c r="G5522" s="32" t="s">
        <v>58</v>
      </c>
      <c r="H5522" s="32" t="s">
        <v>59</v>
      </c>
      <c r="I5522" s="32" t="s">
        <v>2006</v>
      </c>
      <c r="J5522" s="35">
        <v>0</v>
      </c>
      <c r="K5522" s="35">
        <v>0</v>
      </c>
      <c r="L5522" s="35">
        <v>0</v>
      </c>
      <c r="M5522" s="35">
        <v>0</v>
      </c>
      <c r="N5522" s="32" t="s">
        <v>19</v>
      </c>
      <c r="O5522" s="32" t="s">
        <v>32</v>
      </c>
      <c r="P5522" s="32">
        <v>4</v>
      </c>
      <c r="Q5522" s="32"/>
    </row>
    <row r="5523" spans="1:17" x14ac:dyDescent="0.25">
      <c r="A5523" s="57">
        <v>42275.453552430554</v>
      </c>
      <c r="B5523" s="32" t="s">
        <v>22</v>
      </c>
      <c r="C5523" s="32" t="s">
        <v>2020</v>
      </c>
      <c r="D5523" s="32" t="s">
        <v>2021</v>
      </c>
      <c r="E5523" s="32" t="s">
        <v>10380</v>
      </c>
      <c r="F5523" s="32" t="s">
        <v>10381</v>
      </c>
      <c r="G5523" s="32" t="s">
        <v>25</v>
      </c>
      <c r="H5523" s="32" t="s">
        <v>26</v>
      </c>
      <c r="I5523" s="32" t="s">
        <v>2006</v>
      </c>
      <c r="J5523" s="35">
        <v>0</v>
      </c>
      <c r="K5523" s="35">
        <v>0</v>
      </c>
      <c r="L5523" s="35">
        <v>0</v>
      </c>
      <c r="M5523" s="35">
        <v>0</v>
      </c>
      <c r="N5523" s="32" t="s">
        <v>19</v>
      </c>
      <c r="O5523" s="32" t="s">
        <v>325</v>
      </c>
      <c r="P5523" s="32">
        <v>0.5</v>
      </c>
      <c r="Q5523" s="32"/>
    </row>
    <row r="5524" spans="1:17" x14ac:dyDescent="0.25">
      <c r="A5524" s="57">
        <v>42275.454670451392</v>
      </c>
      <c r="B5524" s="32" t="s">
        <v>22</v>
      </c>
      <c r="C5524" s="32" t="s">
        <v>456</v>
      </c>
      <c r="D5524" s="32" t="s">
        <v>455</v>
      </c>
      <c r="E5524" s="32" t="s">
        <v>10382</v>
      </c>
      <c r="F5524" s="32" t="s">
        <v>10383</v>
      </c>
      <c r="G5524" s="32" t="s">
        <v>25</v>
      </c>
      <c r="H5524" s="32" t="s">
        <v>26</v>
      </c>
      <c r="I5524" s="32" t="s">
        <v>2006</v>
      </c>
      <c r="J5524" s="35">
        <v>0</v>
      </c>
      <c r="K5524" s="35">
        <v>0</v>
      </c>
      <c r="L5524" s="35">
        <v>0</v>
      </c>
      <c r="M5524" s="35">
        <v>0</v>
      </c>
      <c r="N5524" s="32" t="s">
        <v>19</v>
      </c>
      <c r="O5524" s="32" t="s">
        <v>27</v>
      </c>
      <c r="P5524" s="32">
        <v>2</v>
      </c>
      <c r="Q5524" s="32"/>
    </row>
    <row r="5525" spans="1:17" x14ac:dyDescent="0.25">
      <c r="A5525" s="57">
        <v>42275.454670451392</v>
      </c>
      <c r="B5525" s="32" t="s">
        <v>22</v>
      </c>
      <c r="C5525" s="32" t="s">
        <v>456</v>
      </c>
      <c r="D5525" s="32" t="s">
        <v>455</v>
      </c>
      <c r="E5525" s="32" t="s">
        <v>10382</v>
      </c>
      <c r="F5525" s="32" t="s">
        <v>10383</v>
      </c>
      <c r="G5525" s="32" t="s">
        <v>380</v>
      </c>
      <c r="H5525" s="32" t="s">
        <v>379</v>
      </c>
      <c r="I5525" s="32" t="s">
        <v>2006</v>
      </c>
      <c r="J5525" s="35">
        <v>0</v>
      </c>
      <c r="K5525" s="35">
        <v>0</v>
      </c>
      <c r="L5525" s="35">
        <v>0</v>
      </c>
      <c r="M5525" s="35">
        <v>0.5</v>
      </c>
      <c r="N5525" s="32" t="s">
        <v>19</v>
      </c>
      <c r="O5525" s="32" t="s">
        <v>27</v>
      </c>
      <c r="P5525" s="32">
        <v>1</v>
      </c>
      <c r="Q5525" s="32"/>
    </row>
    <row r="5526" spans="1:17" x14ac:dyDescent="0.25">
      <c r="A5526" s="57">
        <v>42275.454670451392</v>
      </c>
      <c r="B5526" s="32" t="s">
        <v>22</v>
      </c>
      <c r="C5526" s="32" t="s">
        <v>456</v>
      </c>
      <c r="D5526" s="32" t="s">
        <v>455</v>
      </c>
      <c r="E5526" s="32" t="s">
        <v>10382</v>
      </c>
      <c r="F5526" s="32" t="s">
        <v>10383</v>
      </c>
      <c r="G5526" s="32" t="s">
        <v>380</v>
      </c>
      <c r="H5526" s="32" t="s">
        <v>379</v>
      </c>
      <c r="I5526" s="32" t="s">
        <v>2006</v>
      </c>
      <c r="J5526" s="35">
        <v>0</v>
      </c>
      <c r="K5526" s="35">
        <v>0</v>
      </c>
      <c r="L5526" s="35">
        <v>0</v>
      </c>
      <c r="M5526" s="35">
        <v>1</v>
      </c>
      <c r="N5526" s="32" t="s">
        <v>19</v>
      </c>
      <c r="O5526" s="32" t="s">
        <v>27</v>
      </c>
      <c r="P5526" s="32">
        <v>1</v>
      </c>
      <c r="Q5526" s="32"/>
    </row>
    <row r="5527" spans="1:17" x14ac:dyDescent="0.25">
      <c r="A5527" s="57">
        <v>42275.454670451392</v>
      </c>
      <c r="B5527" s="32" t="s">
        <v>22</v>
      </c>
      <c r="C5527" s="32" t="s">
        <v>456</v>
      </c>
      <c r="D5527" s="32" t="s">
        <v>455</v>
      </c>
      <c r="E5527" s="32" t="s">
        <v>10382</v>
      </c>
      <c r="F5527" s="32" t="s">
        <v>10383</v>
      </c>
      <c r="G5527" s="32" t="s">
        <v>29</v>
      </c>
      <c r="H5527" s="32" t="s">
        <v>30</v>
      </c>
      <c r="I5527" s="32" t="s">
        <v>2006</v>
      </c>
      <c r="J5527" s="35">
        <v>0</v>
      </c>
      <c r="K5527" s="35">
        <v>0</v>
      </c>
      <c r="L5527" s="35">
        <v>0</v>
      </c>
      <c r="M5527" s="35">
        <v>7</v>
      </c>
      <c r="N5527" s="32" t="s">
        <v>19</v>
      </c>
      <c r="O5527" s="32" t="s">
        <v>27</v>
      </c>
      <c r="P5527" s="32">
        <v>1</v>
      </c>
      <c r="Q5527" s="32"/>
    </row>
    <row r="5528" spans="1:17" x14ac:dyDescent="0.25">
      <c r="A5528" s="57">
        <v>42275.455194363429</v>
      </c>
      <c r="B5528" s="32" t="s">
        <v>22</v>
      </c>
      <c r="C5528" s="32" t="s">
        <v>2020</v>
      </c>
      <c r="D5528" s="32" t="s">
        <v>2021</v>
      </c>
      <c r="E5528" s="32" t="s">
        <v>10384</v>
      </c>
      <c r="F5528" s="32" t="s">
        <v>10385</v>
      </c>
      <c r="G5528" s="32" t="s">
        <v>25</v>
      </c>
      <c r="H5528" s="32" t="s">
        <v>26</v>
      </c>
      <c r="I5528" s="32" t="s">
        <v>2006</v>
      </c>
      <c r="J5528" s="35">
        <v>0</v>
      </c>
      <c r="K5528" s="35">
        <v>0</v>
      </c>
      <c r="L5528" s="35">
        <v>0</v>
      </c>
      <c r="M5528" s="35">
        <v>0</v>
      </c>
      <c r="N5528" s="32" t="s">
        <v>19</v>
      </c>
      <c r="O5528" s="32" t="s">
        <v>325</v>
      </c>
      <c r="P5528" s="32">
        <v>2</v>
      </c>
      <c r="Q5528" s="32"/>
    </row>
    <row r="5529" spans="1:17" x14ac:dyDescent="0.25">
      <c r="A5529" s="57">
        <v>42275.455194363429</v>
      </c>
      <c r="B5529" s="32" t="s">
        <v>22</v>
      </c>
      <c r="C5529" s="32" t="s">
        <v>2020</v>
      </c>
      <c r="D5529" s="32" t="s">
        <v>2021</v>
      </c>
      <c r="E5529" s="32" t="s">
        <v>10384</v>
      </c>
      <c r="F5529" s="32" t="s">
        <v>10385</v>
      </c>
      <c r="G5529" s="32" t="s">
        <v>25</v>
      </c>
      <c r="H5529" s="32" t="s">
        <v>26</v>
      </c>
      <c r="I5529" s="32" t="s">
        <v>2006</v>
      </c>
      <c r="J5529" s="35">
        <v>0</v>
      </c>
      <c r="K5529" s="35">
        <v>0</v>
      </c>
      <c r="L5529" s="35">
        <v>0</v>
      </c>
      <c r="M5529" s="35">
        <v>0</v>
      </c>
      <c r="N5529" s="32" t="s">
        <v>19</v>
      </c>
      <c r="O5529" s="32" t="s">
        <v>325</v>
      </c>
      <c r="P5529" s="32">
        <v>2</v>
      </c>
      <c r="Q5529" s="32"/>
    </row>
    <row r="5530" spans="1:17" x14ac:dyDescent="0.25">
      <c r="A5530" s="57">
        <v>42275.455865856478</v>
      </c>
      <c r="B5530" s="32" t="s">
        <v>22</v>
      </c>
      <c r="C5530" s="32" t="s">
        <v>78</v>
      </c>
      <c r="D5530" s="32" t="s">
        <v>77</v>
      </c>
      <c r="E5530" s="32" t="s">
        <v>10386</v>
      </c>
      <c r="F5530" s="32" t="s">
        <v>10387</v>
      </c>
      <c r="G5530" s="32" t="s">
        <v>25</v>
      </c>
      <c r="H5530" s="32" t="s">
        <v>26</v>
      </c>
      <c r="I5530" s="32" t="s">
        <v>2006</v>
      </c>
      <c r="J5530" s="35">
        <v>0</v>
      </c>
      <c r="K5530" s="35">
        <v>0</v>
      </c>
      <c r="L5530" s="35">
        <v>0</v>
      </c>
      <c r="M5530" s="35">
        <v>0</v>
      </c>
      <c r="N5530" s="32" t="s">
        <v>19</v>
      </c>
      <c r="O5530" s="32" t="s">
        <v>24</v>
      </c>
      <c r="P5530" s="32">
        <v>2</v>
      </c>
      <c r="Q5530" s="32"/>
    </row>
    <row r="5531" spans="1:17" x14ac:dyDescent="0.25">
      <c r="A5531" s="57">
        <v>42275.455865856478</v>
      </c>
      <c r="B5531" s="32" t="s">
        <v>22</v>
      </c>
      <c r="C5531" s="32" t="s">
        <v>78</v>
      </c>
      <c r="D5531" s="32" t="s">
        <v>77</v>
      </c>
      <c r="E5531" s="32" t="s">
        <v>10386</v>
      </c>
      <c r="F5531" s="32" t="s">
        <v>10387</v>
      </c>
      <c r="G5531" s="32" t="s">
        <v>2428</v>
      </c>
      <c r="H5531" s="32" t="s">
        <v>2429</v>
      </c>
      <c r="I5531" s="32" t="s">
        <v>2006</v>
      </c>
      <c r="J5531" s="35">
        <v>0</v>
      </c>
      <c r="K5531" s="35">
        <v>118.67</v>
      </c>
      <c r="L5531" s="35">
        <v>0</v>
      </c>
      <c r="M5531" s="35">
        <v>0</v>
      </c>
      <c r="N5531" s="32" t="s">
        <v>19</v>
      </c>
      <c r="O5531" s="32" t="s">
        <v>24</v>
      </c>
      <c r="P5531" s="32">
        <v>1</v>
      </c>
      <c r="Q5531" s="32"/>
    </row>
    <row r="5532" spans="1:17" x14ac:dyDescent="0.25">
      <c r="A5532" s="57">
        <v>42275.455865856478</v>
      </c>
      <c r="B5532" s="32" t="s">
        <v>22</v>
      </c>
      <c r="C5532" s="32" t="s">
        <v>78</v>
      </c>
      <c r="D5532" s="32" t="s">
        <v>77</v>
      </c>
      <c r="E5532" s="32" t="s">
        <v>10386</v>
      </c>
      <c r="F5532" s="32" t="s">
        <v>10387</v>
      </c>
      <c r="G5532" s="32" t="s">
        <v>35</v>
      </c>
      <c r="H5532" s="32" t="s">
        <v>38</v>
      </c>
      <c r="I5532" s="32" t="s">
        <v>2006</v>
      </c>
      <c r="J5532" s="35">
        <v>0</v>
      </c>
      <c r="K5532" s="35">
        <v>0</v>
      </c>
      <c r="L5532" s="35">
        <v>0</v>
      </c>
      <c r="M5532" s="35">
        <v>30.85</v>
      </c>
      <c r="N5532" s="32" t="s">
        <v>19</v>
      </c>
      <c r="O5532" s="32" t="s">
        <v>24</v>
      </c>
      <c r="P5532" s="32">
        <v>1</v>
      </c>
      <c r="Q5532" s="32"/>
    </row>
    <row r="5533" spans="1:17" x14ac:dyDescent="0.25">
      <c r="A5533" s="57">
        <v>42275.455865856478</v>
      </c>
      <c r="B5533" s="32" t="s">
        <v>22</v>
      </c>
      <c r="C5533" s="32" t="s">
        <v>78</v>
      </c>
      <c r="D5533" s="32" t="s">
        <v>77</v>
      </c>
      <c r="E5533" s="32" t="s">
        <v>10386</v>
      </c>
      <c r="F5533" s="32" t="s">
        <v>10387</v>
      </c>
      <c r="G5533" s="32" t="s">
        <v>35</v>
      </c>
      <c r="H5533" s="32" t="s">
        <v>38</v>
      </c>
      <c r="I5533" s="32" t="s">
        <v>2006</v>
      </c>
      <c r="J5533" s="35">
        <v>0</v>
      </c>
      <c r="K5533" s="35">
        <v>0</v>
      </c>
      <c r="L5533" s="35">
        <v>0</v>
      </c>
      <c r="M5533" s="35">
        <v>32.549999999999997</v>
      </c>
      <c r="N5533" s="32" t="s">
        <v>19</v>
      </c>
      <c r="O5533" s="32" t="s">
        <v>24</v>
      </c>
      <c r="P5533" s="32">
        <v>1</v>
      </c>
      <c r="Q5533" s="32"/>
    </row>
    <row r="5534" spans="1:17" x14ac:dyDescent="0.25">
      <c r="A5534" s="57">
        <v>42275.456368784726</v>
      </c>
      <c r="B5534" s="32" t="s">
        <v>22</v>
      </c>
      <c r="C5534" s="32" t="s">
        <v>81</v>
      </c>
      <c r="D5534" s="32" t="s">
        <v>266</v>
      </c>
      <c r="E5534" s="32" t="s">
        <v>10388</v>
      </c>
      <c r="F5534" s="32" t="s">
        <v>10389</v>
      </c>
      <c r="G5534" s="32" t="s">
        <v>25</v>
      </c>
      <c r="H5534" s="32" t="s">
        <v>26</v>
      </c>
      <c r="I5534" s="32" t="s">
        <v>2006</v>
      </c>
      <c r="J5534" s="35">
        <v>0</v>
      </c>
      <c r="K5534" s="35">
        <v>0</v>
      </c>
      <c r="L5534" s="35">
        <v>0</v>
      </c>
      <c r="M5534" s="35">
        <v>0</v>
      </c>
      <c r="N5534" s="32" t="s">
        <v>19</v>
      </c>
      <c r="O5534" s="32" t="s">
        <v>24</v>
      </c>
      <c r="P5534" s="32">
        <v>1.25</v>
      </c>
      <c r="Q5534" s="32"/>
    </row>
    <row r="5535" spans="1:17" x14ac:dyDescent="0.25">
      <c r="A5535" s="57">
        <v>42275.456368784726</v>
      </c>
      <c r="B5535" s="32" t="s">
        <v>22</v>
      </c>
      <c r="C5535" s="32" t="s">
        <v>81</v>
      </c>
      <c r="D5535" s="32" t="s">
        <v>266</v>
      </c>
      <c r="E5535" s="32" t="s">
        <v>10388</v>
      </c>
      <c r="F5535" s="32" t="s">
        <v>10389</v>
      </c>
      <c r="G5535" s="32" t="s">
        <v>35</v>
      </c>
      <c r="H5535" s="32" t="s">
        <v>38</v>
      </c>
      <c r="I5535" s="32" t="s">
        <v>2006</v>
      </c>
      <c r="J5535" s="35">
        <v>0</v>
      </c>
      <c r="K5535" s="35">
        <v>0</v>
      </c>
      <c r="L5535" s="35">
        <v>0</v>
      </c>
      <c r="M5535" s="35">
        <v>13.1</v>
      </c>
      <c r="N5535" s="32" t="s">
        <v>19</v>
      </c>
      <c r="O5535" s="32" t="s">
        <v>24</v>
      </c>
      <c r="P5535" s="32">
        <v>1</v>
      </c>
      <c r="Q5535" s="32"/>
    </row>
    <row r="5536" spans="1:17" x14ac:dyDescent="0.25">
      <c r="A5536" s="57">
        <v>42275.46335859954</v>
      </c>
      <c r="B5536" s="32" t="s">
        <v>280</v>
      </c>
      <c r="C5536" s="32" t="s">
        <v>348</v>
      </c>
      <c r="D5536" s="32" t="s">
        <v>347</v>
      </c>
      <c r="E5536" s="32" t="s">
        <v>10390</v>
      </c>
      <c r="F5536" s="32" t="s">
        <v>10391</v>
      </c>
      <c r="G5536" s="32" t="s">
        <v>39</v>
      </c>
      <c r="H5536" s="32" t="s">
        <v>40</v>
      </c>
      <c r="I5536" s="32" t="s">
        <v>2013</v>
      </c>
      <c r="J5536" s="35">
        <v>2800</v>
      </c>
      <c r="K5536" s="35">
        <v>0</v>
      </c>
      <c r="L5536" s="35">
        <v>41.67</v>
      </c>
      <c r="M5536" s="35">
        <v>0</v>
      </c>
      <c r="N5536" s="32" t="s">
        <v>19</v>
      </c>
      <c r="O5536" s="32" t="s">
        <v>41</v>
      </c>
      <c r="P5536" s="32">
        <v>1</v>
      </c>
      <c r="Q5536" s="32" t="s">
        <v>10392</v>
      </c>
    </row>
    <row r="5537" spans="1:17" x14ac:dyDescent="0.25">
      <c r="A5537" s="57">
        <v>42275.46335859954</v>
      </c>
      <c r="B5537" s="32" t="s">
        <v>280</v>
      </c>
      <c r="C5537" s="32" t="s">
        <v>348</v>
      </c>
      <c r="D5537" s="32" t="s">
        <v>347</v>
      </c>
      <c r="E5537" s="32" t="s">
        <v>10390</v>
      </c>
      <c r="F5537" s="32" t="s">
        <v>10391</v>
      </c>
      <c r="G5537" s="32" t="s">
        <v>39</v>
      </c>
      <c r="H5537" s="32" t="s">
        <v>40</v>
      </c>
      <c r="I5537" s="32" t="s">
        <v>2013</v>
      </c>
      <c r="J5537" s="35">
        <v>0</v>
      </c>
      <c r="K5537" s="35">
        <v>0</v>
      </c>
      <c r="L5537" s="35">
        <v>0</v>
      </c>
      <c r="M5537" s="35">
        <v>0</v>
      </c>
      <c r="N5537" s="32" t="s">
        <v>19</v>
      </c>
      <c r="O5537" s="32" t="s">
        <v>41</v>
      </c>
      <c r="P5537" s="32">
        <v>7.57</v>
      </c>
      <c r="Q5537" s="32" t="s">
        <v>10392</v>
      </c>
    </row>
    <row r="5538" spans="1:17" x14ac:dyDescent="0.25">
      <c r="A5538" s="57">
        <v>42275.46335859954</v>
      </c>
      <c r="B5538" s="32" t="s">
        <v>280</v>
      </c>
      <c r="C5538" s="32" t="s">
        <v>348</v>
      </c>
      <c r="D5538" s="32" t="s">
        <v>347</v>
      </c>
      <c r="E5538" s="32" t="s">
        <v>10390</v>
      </c>
      <c r="F5538" s="32" t="s">
        <v>10391</v>
      </c>
      <c r="G5538" s="32" t="s">
        <v>29</v>
      </c>
      <c r="H5538" s="32" t="s">
        <v>30</v>
      </c>
      <c r="I5538" s="32" t="s">
        <v>2013</v>
      </c>
      <c r="J5538" s="35">
        <v>0</v>
      </c>
      <c r="K5538" s="35">
        <v>0</v>
      </c>
      <c r="L5538" s="35">
        <v>0</v>
      </c>
      <c r="M5538" s="35">
        <v>18.7</v>
      </c>
      <c r="N5538" s="32" t="s">
        <v>19</v>
      </c>
      <c r="O5538" s="32" t="s">
        <v>41</v>
      </c>
      <c r="P5538" s="32">
        <v>1</v>
      </c>
      <c r="Q5538" s="32" t="s">
        <v>10392</v>
      </c>
    </row>
    <row r="5539" spans="1:17" x14ac:dyDescent="0.25">
      <c r="A5539" s="57">
        <v>42275.46335859954</v>
      </c>
      <c r="B5539" s="32" t="s">
        <v>280</v>
      </c>
      <c r="C5539" s="32" t="s">
        <v>348</v>
      </c>
      <c r="D5539" s="32" t="s">
        <v>347</v>
      </c>
      <c r="E5539" s="32" t="s">
        <v>10390</v>
      </c>
      <c r="F5539" s="32" t="s">
        <v>10391</v>
      </c>
      <c r="G5539" s="32" t="s">
        <v>29</v>
      </c>
      <c r="H5539" s="32" t="s">
        <v>30</v>
      </c>
      <c r="I5539" s="32" t="s">
        <v>2013</v>
      </c>
      <c r="J5539" s="35">
        <v>0</v>
      </c>
      <c r="K5539" s="35">
        <v>0</v>
      </c>
      <c r="L5539" s="35">
        <v>0</v>
      </c>
      <c r="M5539" s="35">
        <v>18.149999999999999</v>
      </c>
      <c r="N5539" s="32" t="s">
        <v>19</v>
      </c>
      <c r="O5539" s="32" t="s">
        <v>41</v>
      </c>
      <c r="P5539" s="32">
        <v>1</v>
      </c>
      <c r="Q5539" s="32" t="s">
        <v>10392</v>
      </c>
    </row>
    <row r="5540" spans="1:17" x14ac:dyDescent="0.25">
      <c r="A5540" s="57">
        <v>42275.46335859954</v>
      </c>
      <c r="B5540" s="32" t="s">
        <v>280</v>
      </c>
      <c r="C5540" s="32" t="s">
        <v>348</v>
      </c>
      <c r="D5540" s="32" t="s">
        <v>347</v>
      </c>
      <c r="E5540" s="32" t="s">
        <v>10390</v>
      </c>
      <c r="F5540" s="32" t="s">
        <v>10391</v>
      </c>
      <c r="G5540" s="32" t="s">
        <v>35</v>
      </c>
      <c r="H5540" s="32" t="s">
        <v>38</v>
      </c>
      <c r="I5540" s="32" t="s">
        <v>2013</v>
      </c>
      <c r="J5540" s="35">
        <v>0</v>
      </c>
      <c r="K5540" s="35">
        <v>0</v>
      </c>
      <c r="L5540" s="35">
        <v>0</v>
      </c>
      <c r="M5540" s="35">
        <v>9.4</v>
      </c>
      <c r="N5540" s="32" t="s">
        <v>19</v>
      </c>
      <c r="O5540" s="32" t="s">
        <v>41</v>
      </c>
      <c r="P5540" s="32">
        <v>1</v>
      </c>
      <c r="Q5540" s="32" t="s">
        <v>10392</v>
      </c>
    </row>
    <row r="5541" spans="1:17" x14ac:dyDescent="0.25">
      <c r="A5541" s="57">
        <v>42275.46335859954</v>
      </c>
      <c r="B5541" s="32" t="s">
        <v>280</v>
      </c>
      <c r="C5541" s="32" t="s">
        <v>348</v>
      </c>
      <c r="D5541" s="32" t="s">
        <v>347</v>
      </c>
      <c r="E5541" s="32" t="s">
        <v>10390</v>
      </c>
      <c r="F5541" s="32" t="s">
        <v>10391</v>
      </c>
      <c r="G5541" s="32" t="s">
        <v>35</v>
      </c>
      <c r="H5541" s="32" t="s">
        <v>38</v>
      </c>
      <c r="I5541" s="32" t="s">
        <v>2013</v>
      </c>
      <c r="J5541" s="35">
        <v>0</v>
      </c>
      <c r="K5541" s="35">
        <v>0</v>
      </c>
      <c r="L5541" s="35">
        <v>0</v>
      </c>
      <c r="M5541" s="35">
        <v>15.9</v>
      </c>
      <c r="N5541" s="32" t="s">
        <v>19</v>
      </c>
      <c r="O5541" s="32" t="s">
        <v>41</v>
      </c>
      <c r="P5541" s="32">
        <v>1</v>
      </c>
      <c r="Q5541" s="32" t="s">
        <v>10392</v>
      </c>
    </row>
    <row r="5542" spans="1:17" x14ac:dyDescent="0.25">
      <c r="A5542" s="57">
        <v>42275.46335859954</v>
      </c>
      <c r="B5542" s="32" t="s">
        <v>280</v>
      </c>
      <c r="C5542" s="32" t="s">
        <v>348</v>
      </c>
      <c r="D5542" s="32" t="s">
        <v>347</v>
      </c>
      <c r="E5542" s="32" t="s">
        <v>10390</v>
      </c>
      <c r="F5542" s="32" t="s">
        <v>10391</v>
      </c>
      <c r="G5542" s="32" t="s">
        <v>35</v>
      </c>
      <c r="H5542" s="32" t="s">
        <v>38</v>
      </c>
      <c r="I5542" s="32" t="s">
        <v>2013</v>
      </c>
      <c r="J5542" s="35">
        <v>0</v>
      </c>
      <c r="K5542" s="35">
        <v>0</v>
      </c>
      <c r="L5542" s="35">
        <v>0</v>
      </c>
      <c r="M5542" s="35">
        <v>20.440000000000001</v>
      </c>
      <c r="N5542" s="32" t="s">
        <v>19</v>
      </c>
      <c r="O5542" s="32" t="s">
        <v>41</v>
      </c>
      <c r="P5542" s="32">
        <v>1</v>
      </c>
      <c r="Q5542" s="32" t="s">
        <v>10392</v>
      </c>
    </row>
    <row r="5543" spans="1:17" x14ac:dyDescent="0.25">
      <c r="A5543" s="57">
        <v>42275.46335859954</v>
      </c>
      <c r="B5543" s="32" t="s">
        <v>280</v>
      </c>
      <c r="C5543" s="32" t="s">
        <v>348</v>
      </c>
      <c r="D5543" s="32" t="s">
        <v>347</v>
      </c>
      <c r="E5543" s="32" t="s">
        <v>10390</v>
      </c>
      <c r="F5543" s="32" t="s">
        <v>10391</v>
      </c>
      <c r="G5543" s="32" t="s">
        <v>35</v>
      </c>
      <c r="H5543" s="32" t="s">
        <v>38</v>
      </c>
      <c r="I5543" s="32" t="s">
        <v>2013</v>
      </c>
      <c r="J5543" s="35">
        <v>0</v>
      </c>
      <c r="K5543" s="35">
        <v>0</v>
      </c>
      <c r="L5543" s="35">
        <v>0</v>
      </c>
      <c r="M5543" s="35">
        <v>17.25</v>
      </c>
      <c r="N5543" s="32" t="s">
        <v>19</v>
      </c>
      <c r="O5543" s="32" t="s">
        <v>41</v>
      </c>
      <c r="P5543" s="32">
        <v>1</v>
      </c>
      <c r="Q5543" s="32" t="s">
        <v>10392</v>
      </c>
    </row>
    <row r="5544" spans="1:17" x14ac:dyDescent="0.25">
      <c r="A5544" s="57">
        <v>42275.46335859954</v>
      </c>
      <c r="B5544" s="32" t="s">
        <v>280</v>
      </c>
      <c r="C5544" s="32" t="s">
        <v>348</v>
      </c>
      <c r="D5544" s="32" t="s">
        <v>347</v>
      </c>
      <c r="E5544" s="32" t="s">
        <v>10390</v>
      </c>
      <c r="F5544" s="32" t="s">
        <v>10391</v>
      </c>
      <c r="G5544" s="32" t="s">
        <v>35</v>
      </c>
      <c r="H5544" s="32" t="s">
        <v>38</v>
      </c>
      <c r="I5544" s="32" t="s">
        <v>2013</v>
      </c>
      <c r="J5544" s="35">
        <v>0</v>
      </c>
      <c r="K5544" s="35">
        <v>0</v>
      </c>
      <c r="L5544" s="35">
        <v>0</v>
      </c>
      <c r="M5544" s="35">
        <v>22.19</v>
      </c>
      <c r="N5544" s="32" t="s">
        <v>19</v>
      </c>
      <c r="O5544" s="32" t="s">
        <v>41</v>
      </c>
      <c r="P5544" s="32">
        <v>1</v>
      </c>
      <c r="Q5544" s="32" t="s">
        <v>10392</v>
      </c>
    </row>
    <row r="5545" spans="1:17" x14ac:dyDescent="0.25">
      <c r="A5545" s="57">
        <v>42275.46335859954</v>
      </c>
      <c r="B5545" s="32" t="s">
        <v>280</v>
      </c>
      <c r="C5545" s="32" t="s">
        <v>348</v>
      </c>
      <c r="D5545" s="32" t="s">
        <v>347</v>
      </c>
      <c r="E5545" s="32" t="s">
        <v>10390</v>
      </c>
      <c r="F5545" s="32" t="s">
        <v>10391</v>
      </c>
      <c r="G5545" s="32" t="s">
        <v>35</v>
      </c>
      <c r="H5545" s="32" t="s">
        <v>38</v>
      </c>
      <c r="I5545" s="32" t="s">
        <v>2013</v>
      </c>
      <c r="J5545" s="35">
        <v>0</v>
      </c>
      <c r="K5545" s="35">
        <v>0</v>
      </c>
      <c r="L5545" s="35">
        <v>0</v>
      </c>
      <c r="M5545" s="35">
        <v>12.25</v>
      </c>
      <c r="N5545" s="32" t="s">
        <v>19</v>
      </c>
      <c r="O5545" s="32" t="s">
        <v>41</v>
      </c>
      <c r="P5545" s="32">
        <v>1</v>
      </c>
      <c r="Q5545" s="32" t="s">
        <v>10392</v>
      </c>
    </row>
    <row r="5546" spans="1:17" x14ac:dyDescent="0.25">
      <c r="A5546" s="57">
        <v>42275.46335859954</v>
      </c>
      <c r="B5546" s="32" t="s">
        <v>280</v>
      </c>
      <c r="C5546" s="32" t="s">
        <v>348</v>
      </c>
      <c r="D5546" s="32" t="s">
        <v>347</v>
      </c>
      <c r="E5546" s="32" t="s">
        <v>10390</v>
      </c>
      <c r="F5546" s="32" t="s">
        <v>10391</v>
      </c>
      <c r="G5546" s="32" t="s">
        <v>35</v>
      </c>
      <c r="H5546" s="32" t="s">
        <v>38</v>
      </c>
      <c r="I5546" s="32" t="s">
        <v>2013</v>
      </c>
      <c r="J5546" s="35">
        <v>0</v>
      </c>
      <c r="K5546" s="35">
        <v>0</v>
      </c>
      <c r="L5546" s="35">
        <v>0</v>
      </c>
      <c r="M5546" s="35">
        <v>17.149999999999999</v>
      </c>
      <c r="N5546" s="32" t="s">
        <v>19</v>
      </c>
      <c r="O5546" s="32" t="s">
        <v>41</v>
      </c>
      <c r="P5546" s="32">
        <v>1</v>
      </c>
      <c r="Q5546" s="32" t="s">
        <v>10392</v>
      </c>
    </row>
    <row r="5547" spans="1:17" x14ac:dyDescent="0.25">
      <c r="A5547" s="57">
        <v>42275.46335859954</v>
      </c>
      <c r="B5547" s="32" t="s">
        <v>280</v>
      </c>
      <c r="C5547" s="32" t="s">
        <v>348</v>
      </c>
      <c r="D5547" s="32" t="s">
        <v>347</v>
      </c>
      <c r="E5547" s="32" t="s">
        <v>10390</v>
      </c>
      <c r="F5547" s="32" t="s">
        <v>10391</v>
      </c>
      <c r="G5547" s="32" t="s">
        <v>33</v>
      </c>
      <c r="H5547" s="32" t="s">
        <v>34</v>
      </c>
      <c r="I5547" s="32" t="s">
        <v>2013</v>
      </c>
      <c r="J5547" s="35">
        <v>0</v>
      </c>
      <c r="K5547" s="35">
        <v>0</v>
      </c>
      <c r="L5547" s="35">
        <v>0</v>
      </c>
      <c r="M5547" s="35">
        <v>3</v>
      </c>
      <c r="N5547" s="32" t="s">
        <v>19</v>
      </c>
      <c r="O5547" s="32" t="s">
        <v>41</v>
      </c>
      <c r="P5547" s="32">
        <v>1</v>
      </c>
      <c r="Q5547" s="32" t="s">
        <v>10392</v>
      </c>
    </row>
    <row r="5548" spans="1:17" x14ac:dyDescent="0.25">
      <c r="A5548" s="57">
        <v>42275.46335859954</v>
      </c>
      <c r="B5548" s="32" t="s">
        <v>280</v>
      </c>
      <c r="C5548" s="32" t="s">
        <v>348</v>
      </c>
      <c r="D5548" s="32" t="s">
        <v>347</v>
      </c>
      <c r="E5548" s="32" t="s">
        <v>10390</v>
      </c>
      <c r="F5548" s="32" t="s">
        <v>10391</v>
      </c>
      <c r="G5548" s="32" t="s">
        <v>39</v>
      </c>
      <c r="H5548" s="32" t="s">
        <v>40</v>
      </c>
      <c r="I5548" s="32" t="s">
        <v>2013</v>
      </c>
      <c r="J5548" s="35">
        <v>0</v>
      </c>
      <c r="K5548" s="35">
        <v>0</v>
      </c>
      <c r="L5548" s="35">
        <v>179.9</v>
      </c>
      <c r="M5548" s="35">
        <v>0</v>
      </c>
      <c r="N5548" s="32" t="s">
        <v>19</v>
      </c>
      <c r="O5548" s="32" t="s">
        <v>41</v>
      </c>
      <c r="P5548" s="32">
        <v>6.98</v>
      </c>
      <c r="Q5548" s="32" t="s">
        <v>10392</v>
      </c>
    </row>
    <row r="5549" spans="1:17" x14ac:dyDescent="0.25">
      <c r="A5549" s="57">
        <v>42275.46335859954</v>
      </c>
      <c r="B5549" s="32" t="s">
        <v>280</v>
      </c>
      <c r="C5549" s="32" t="s">
        <v>348</v>
      </c>
      <c r="D5549" s="32" t="s">
        <v>347</v>
      </c>
      <c r="E5549" s="32" t="s">
        <v>10390</v>
      </c>
      <c r="F5549" s="32" t="s">
        <v>10391</v>
      </c>
      <c r="G5549" s="32" t="s">
        <v>39</v>
      </c>
      <c r="H5549" s="32" t="s">
        <v>40</v>
      </c>
      <c r="I5549" s="32" t="s">
        <v>2013</v>
      </c>
      <c r="J5549" s="35">
        <v>0</v>
      </c>
      <c r="K5549" s="35">
        <v>0</v>
      </c>
      <c r="L5549" s="35">
        <v>179.9</v>
      </c>
      <c r="M5549" s="35">
        <v>0</v>
      </c>
      <c r="N5549" s="32" t="s">
        <v>19</v>
      </c>
      <c r="O5549" s="32" t="s">
        <v>41</v>
      </c>
      <c r="P5549" s="32">
        <v>6.98</v>
      </c>
      <c r="Q5549" s="32" t="s">
        <v>10392</v>
      </c>
    </row>
    <row r="5550" spans="1:17" x14ac:dyDescent="0.25">
      <c r="A5550" s="57">
        <v>42275.46335859954</v>
      </c>
      <c r="B5550" s="32" t="s">
        <v>280</v>
      </c>
      <c r="C5550" s="32" t="s">
        <v>348</v>
      </c>
      <c r="D5550" s="32" t="s">
        <v>347</v>
      </c>
      <c r="E5550" s="32" t="s">
        <v>10390</v>
      </c>
      <c r="F5550" s="32" t="s">
        <v>10391</v>
      </c>
      <c r="G5550" s="32" t="s">
        <v>39</v>
      </c>
      <c r="H5550" s="32" t="s">
        <v>40</v>
      </c>
      <c r="I5550" s="32" t="s">
        <v>2013</v>
      </c>
      <c r="J5550" s="35">
        <v>0</v>
      </c>
      <c r="K5550" s="35">
        <v>0</v>
      </c>
      <c r="L5550" s="35">
        <v>179.9</v>
      </c>
      <c r="M5550" s="35">
        <v>0</v>
      </c>
      <c r="N5550" s="32" t="s">
        <v>19</v>
      </c>
      <c r="O5550" s="32" t="s">
        <v>41</v>
      </c>
      <c r="P5550" s="32">
        <v>6.98</v>
      </c>
      <c r="Q5550" s="32" t="s">
        <v>10392</v>
      </c>
    </row>
    <row r="5551" spans="1:17" x14ac:dyDescent="0.25">
      <c r="A5551" s="57">
        <v>42275.46335859954</v>
      </c>
      <c r="B5551" s="32" t="s">
        <v>280</v>
      </c>
      <c r="C5551" s="32" t="s">
        <v>348</v>
      </c>
      <c r="D5551" s="32" t="s">
        <v>347</v>
      </c>
      <c r="E5551" s="32" t="s">
        <v>10390</v>
      </c>
      <c r="F5551" s="32" t="s">
        <v>10391</v>
      </c>
      <c r="G5551" s="32" t="s">
        <v>39</v>
      </c>
      <c r="H5551" s="32" t="s">
        <v>40</v>
      </c>
      <c r="I5551" s="32" t="s">
        <v>2013</v>
      </c>
      <c r="J5551" s="35">
        <v>0</v>
      </c>
      <c r="K5551" s="35">
        <v>0</v>
      </c>
      <c r="L5551" s="35">
        <v>372.62</v>
      </c>
      <c r="M5551" s="35">
        <v>0</v>
      </c>
      <c r="N5551" s="32" t="s">
        <v>19</v>
      </c>
      <c r="O5551" s="32" t="s">
        <v>41</v>
      </c>
      <c r="P5551" s="32">
        <v>12</v>
      </c>
      <c r="Q5551" s="32" t="s">
        <v>10392</v>
      </c>
    </row>
    <row r="5552" spans="1:17" x14ac:dyDescent="0.25">
      <c r="A5552" s="57">
        <v>42275.46335859954</v>
      </c>
      <c r="B5552" s="32" t="s">
        <v>280</v>
      </c>
      <c r="C5552" s="32" t="s">
        <v>348</v>
      </c>
      <c r="D5552" s="32" t="s">
        <v>347</v>
      </c>
      <c r="E5552" s="32" t="s">
        <v>10390</v>
      </c>
      <c r="F5552" s="32" t="s">
        <v>10391</v>
      </c>
      <c r="G5552" s="32" t="s">
        <v>39</v>
      </c>
      <c r="H5552" s="32" t="s">
        <v>40</v>
      </c>
      <c r="I5552" s="32" t="s">
        <v>2013</v>
      </c>
      <c r="J5552" s="35">
        <v>0</v>
      </c>
      <c r="K5552" s="35">
        <v>0</v>
      </c>
      <c r="L5552" s="35">
        <v>372.62</v>
      </c>
      <c r="M5552" s="35">
        <v>0</v>
      </c>
      <c r="N5552" s="32" t="s">
        <v>19</v>
      </c>
      <c r="O5552" s="32" t="s">
        <v>41</v>
      </c>
      <c r="P5552" s="32">
        <v>12</v>
      </c>
      <c r="Q5552" s="32" t="s">
        <v>10392</v>
      </c>
    </row>
    <row r="5553" spans="1:17" x14ac:dyDescent="0.25">
      <c r="A5553" s="57">
        <v>42275.46335859954</v>
      </c>
      <c r="B5553" s="32" t="s">
        <v>280</v>
      </c>
      <c r="C5553" s="32" t="s">
        <v>348</v>
      </c>
      <c r="D5553" s="32" t="s">
        <v>347</v>
      </c>
      <c r="E5553" s="32" t="s">
        <v>10390</v>
      </c>
      <c r="F5553" s="32" t="s">
        <v>10391</v>
      </c>
      <c r="G5553" s="32" t="s">
        <v>39</v>
      </c>
      <c r="H5553" s="32" t="s">
        <v>40</v>
      </c>
      <c r="I5553" s="32" t="s">
        <v>2013</v>
      </c>
      <c r="J5553" s="35">
        <v>0</v>
      </c>
      <c r="K5553" s="35">
        <v>0</v>
      </c>
      <c r="L5553" s="35">
        <v>288.48</v>
      </c>
      <c r="M5553" s="35">
        <v>0</v>
      </c>
      <c r="N5553" s="32" t="s">
        <v>19</v>
      </c>
      <c r="O5553" s="32" t="s">
        <v>41</v>
      </c>
      <c r="P5553" s="32">
        <v>12</v>
      </c>
      <c r="Q5553" s="32" t="s">
        <v>10392</v>
      </c>
    </row>
    <row r="5554" spans="1:17" x14ac:dyDescent="0.25">
      <c r="A5554" s="57">
        <v>42275.46335859954</v>
      </c>
      <c r="B5554" s="32" t="s">
        <v>280</v>
      </c>
      <c r="C5554" s="32" t="s">
        <v>348</v>
      </c>
      <c r="D5554" s="32" t="s">
        <v>347</v>
      </c>
      <c r="E5554" s="32" t="s">
        <v>10390</v>
      </c>
      <c r="F5554" s="32" t="s">
        <v>10391</v>
      </c>
      <c r="G5554" s="32" t="s">
        <v>39</v>
      </c>
      <c r="H5554" s="32" t="s">
        <v>40</v>
      </c>
      <c r="I5554" s="32" t="s">
        <v>2013</v>
      </c>
      <c r="J5554" s="35">
        <v>0</v>
      </c>
      <c r="K5554" s="35">
        <v>0</v>
      </c>
      <c r="L5554" s="35">
        <v>312.52</v>
      </c>
      <c r="M5554" s="35">
        <v>0</v>
      </c>
      <c r="N5554" s="32" t="s">
        <v>19</v>
      </c>
      <c r="O5554" s="32" t="s">
        <v>41</v>
      </c>
      <c r="P5554" s="32">
        <v>13</v>
      </c>
      <c r="Q5554" s="32" t="s">
        <v>10392</v>
      </c>
    </row>
    <row r="5555" spans="1:17" x14ac:dyDescent="0.25">
      <c r="A5555" s="57">
        <v>42275.46335859954</v>
      </c>
      <c r="B5555" s="32" t="s">
        <v>280</v>
      </c>
      <c r="C5555" s="32" t="s">
        <v>348</v>
      </c>
      <c r="D5555" s="32" t="s">
        <v>347</v>
      </c>
      <c r="E5555" s="32" t="s">
        <v>10390</v>
      </c>
      <c r="F5555" s="32" t="s">
        <v>10391</v>
      </c>
      <c r="G5555" s="32" t="s">
        <v>39</v>
      </c>
      <c r="H5555" s="32" t="s">
        <v>40</v>
      </c>
      <c r="I5555" s="32" t="s">
        <v>2013</v>
      </c>
      <c r="J5555" s="35">
        <v>0</v>
      </c>
      <c r="K5555" s="35">
        <v>0</v>
      </c>
      <c r="L5555" s="35">
        <v>0</v>
      </c>
      <c r="M5555" s="35">
        <v>0</v>
      </c>
      <c r="N5555" s="32" t="s">
        <v>19</v>
      </c>
      <c r="O5555" s="32" t="s">
        <v>41</v>
      </c>
      <c r="P5555" s="32">
        <v>3</v>
      </c>
      <c r="Q5555" s="32" t="s">
        <v>10392</v>
      </c>
    </row>
    <row r="5556" spans="1:17" x14ac:dyDescent="0.25">
      <c r="A5556" s="57">
        <v>42275.46335859954</v>
      </c>
      <c r="B5556" s="32" t="s">
        <v>280</v>
      </c>
      <c r="C5556" s="32" t="s">
        <v>348</v>
      </c>
      <c r="D5556" s="32" t="s">
        <v>347</v>
      </c>
      <c r="E5556" s="32" t="s">
        <v>10390</v>
      </c>
      <c r="F5556" s="32" t="s">
        <v>10391</v>
      </c>
      <c r="G5556" s="32" t="s">
        <v>39</v>
      </c>
      <c r="H5556" s="32" t="s">
        <v>40</v>
      </c>
      <c r="I5556" s="32" t="s">
        <v>2013</v>
      </c>
      <c r="J5556" s="35">
        <v>0</v>
      </c>
      <c r="K5556" s="35">
        <v>0</v>
      </c>
      <c r="L5556" s="35">
        <v>222.37</v>
      </c>
      <c r="M5556" s="35">
        <v>0</v>
      </c>
      <c r="N5556" s="32" t="s">
        <v>19</v>
      </c>
      <c r="O5556" s="32" t="s">
        <v>41</v>
      </c>
      <c r="P5556" s="32">
        <v>5</v>
      </c>
      <c r="Q5556" s="32" t="s">
        <v>10392</v>
      </c>
    </row>
    <row r="5557" spans="1:17" x14ac:dyDescent="0.25">
      <c r="A5557" s="57">
        <v>42275.46335859954</v>
      </c>
      <c r="B5557" s="32" t="s">
        <v>280</v>
      </c>
      <c r="C5557" s="32" t="s">
        <v>348</v>
      </c>
      <c r="D5557" s="32" t="s">
        <v>347</v>
      </c>
      <c r="E5557" s="32" t="s">
        <v>10390</v>
      </c>
      <c r="F5557" s="32" t="s">
        <v>10391</v>
      </c>
      <c r="G5557" s="32" t="s">
        <v>380</v>
      </c>
      <c r="H5557" s="32" t="s">
        <v>379</v>
      </c>
      <c r="I5557" s="32" t="s">
        <v>2013</v>
      </c>
      <c r="J5557" s="35">
        <v>0</v>
      </c>
      <c r="K5557" s="35">
        <v>0</v>
      </c>
      <c r="L5557" s="35">
        <v>0</v>
      </c>
      <c r="M5557" s="35">
        <v>1</v>
      </c>
      <c r="N5557" s="32" t="s">
        <v>19</v>
      </c>
      <c r="O5557" s="32" t="s">
        <v>41</v>
      </c>
      <c r="P5557" s="32">
        <v>1</v>
      </c>
      <c r="Q5557" s="32" t="s">
        <v>10392</v>
      </c>
    </row>
    <row r="5558" spans="1:17" x14ac:dyDescent="0.25">
      <c r="A5558" s="57">
        <v>42275.46335859954</v>
      </c>
      <c r="B5558" s="32" t="s">
        <v>280</v>
      </c>
      <c r="C5558" s="32" t="s">
        <v>348</v>
      </c>
      <c r="D5558" s="32" t="s">
        <v>347</v>
      </c>
      <c r="E5558" s="32" t="s">
        <v>10390</v>
      </c>
      <c r="F5558" s="32" t="s">
        <v>10391</v>
      </c>
      <c r="G5558" s="32" t="s">
        <v>39</v>
      </c>
      <c r="H5558" s="32" t="s">
        <v>40</v>
      </c>
      <c r="I5558" s="32" t="s">
        <v>2013</v>
      </c>
      <c r="J5558" s="35">
        <v>0</v>
      </c>
      <c r="K5558" s="35">
        <v>0</v>
      </c>
      <c r="L5558" s="35">
        <v>12.02</v>
      </c>
      <c r="M5558" s="35">
        <v>0</v>
      </c>
      <c r="N5558" s="32" t="s">
        <v>19</v>
      </c>
      <c r="O5558" s="32" t="s">
        <v>41</v>
      </c>
      <c r="P5558" s="32">
        <v>0.5</v>
      </c>
      <c r="Q5558" s="32" t="s">
        <v>10392</v>
      </c>
    </row>
    <row r="5559" spans="1:17" x14ac:dyDescent="0.25">
      <c r="A5559" s="57">
        <v>42275.46335859954</v>
      </c>
      <c r="B5559" s="32" t="s">
        <v>280</v>
      </c>
      <c r="C5559" s="32" t="s">
        <v>348</v>
      </c>
      <c r="D5559" s="32" t="s">
        <v>347</v>
      </c>
      <c r="E5559" s="32" t="s">
        <v>10390</v>
      </c>
      <c r="F5559" s="32" t="s">
        <v>10391</v>
      </c>
      <c r="G5559" s="32" t="s">
        <v>35</v>
      </c>
      <c r="H5559" s="32" t="s">
        <v>38</v>
      </c>
      <c r="I5559" s="32" t="s">
        <v>2013</v>
      </c>
      <c r="J5559" s="35">
        <v>0</v>
      </c>
      <c r="K5559" s="35">
        <v>0</v>
      </c>
      <c r="L5559" s="35">
        <v>0</v>
      </c>
      <c r="M5559" s="35">
        <v>8.4499999999999993</v>
      </c>
      <c r="N5559" s="32" t="s">
        <v>19</v>
      </c>
      <c r="O5559" s="32" t="s">
        <v>41</v>
      </c>
      <c r="P5559" s="32">
        <v>1</v>
      </c>
      <c r="Q5559" s="32" t="s">
        <v>10392</v>
      </c>
    </row>
    <row r="5560" spans="1:17" x14ac:dyDescent="0.25">
      <c r="A5560" s="57">
        <v>42275.46335859954</v>
      </c>
      <c r="B5560" s="32" t="s">
        <v>280</v>
      </c>
      <c r="C5560" s="32" t="s">
        <v>348</v>
      </c>
      <c r="D5560" s="32" t="s">
        <v>347</v>
      </c>
      <c r="E5560" s="32" t="s">
        <v>10390</v>
      </c>
      <c r="F5560" s="32" t="s">
        <v>10391</v>
      </c>
      <c r="G5560" s="32" t="s">
        <v>35</v>
      </c>
      <c r="H5560" s="32" t="s">
        <v>38</v>
      </c>
      <c r="I5560" s="32" t="s">
        <v>2013</v>
      </c>
      <c r="J5560" s="35">
        <v>0</v>
      </c>
      <c r="K5560" s="35">
        <v>0</v>
      </c>
      <c r="L5560" s="35">
        <v>0</v>
      </c>
      <c r="M5560" s="35">
        <v>12.18</v>
      </c>
      <c r="N5560" s="32" t="s">
        <v>19</v>
      </c>
      <c r="O5560" s="32" t="s">
        <v>41</v>
      </c>
      <c r="P5560" s="32">
        <v>1</v>
      </c>
      <c r="Q5560" s="32" t="s">
        <v>10392</v>
      </c>
    </row>
    <row r="5561" spans="1:17" x14ac:dyDescent="0.25">
      <c r="A5561" s="57">
        <v>42275.466286145835</v>
      </c>
      <c r="B5561" s="32" t="s">
        <v>280</v>
      </c>
      <c r="C5561" s="32" t="s">
        <v>348</v>
      </c>
      <c r="D5561" s="32" t="s">
        <v>347</v>
      </c>
      <c r="E5561" s="32" t="s">
        <v>10393</v>
      </c>
      <c r="F5561" s="32" t="s">
        <v>10394</v>
      </c>
      <c r="G5561" s="32" t="s">
        <v>39</v>
      </c>
      <c r="H5561" s="32" t="s">
        <v>40</v>
      </c>
      <c r="I5561" s="32" t="s">
        <v>2013</v>
      </c>
      <c r="J5561" s="35">
        <v>0</v>
      </c>
      <c r="K5561" s="35">
        <v>0</v>
      </c>
      <c r="L5561" s="35">
        <v>12.02</v>
      </c>
      <c r="M5561" s="35">
        <v>0</v>
      </c>
      <c r="N5561" s="32" t="s">
        <v>19</v>
      </c>
      <c r="O5561" s="32" t="s">
        <v>41</v>
      </c>
      <c r="P5561" s="32">
        <v>0.5</v>
      </c>
      <c r="Q5561" s="32" t="s">
        <v>10395</v>
      </c>
    </row>
    <row r="5562" spans="1:17" x14ac:dyDescent="0.25">
      <c r="A5562" s="57">
        <v>42275.466286145835</v>
      </c>
      <c r="B5562" s="32" t="s">
        <v>280</v>
      </c>
      <c r="C5562" s="32" t="s">
        <v>348</v>
      </c>
      <c r="D5562" s="32" t="s">
        <v>347</v>
      </c>
      <c r="E5562" s="32" t="s">
        <v>10393</v>
      </c>
      <c r="F5562" s="32" t="s">
        <v>10394</v>
      </c>
      <c r="G5562" s="32" t="s">
        <v>39</v>
      </c>
      <c r="H5562" s="32" t="s">
        <v>40</v>
      </c>
      <c r="I5562" s="32" t="s">
        <v>2013</v>
      </c>
      <c r="J5562" s="35">
        <v>0</v>
      </c>
      <c r="K5562" s="35">
        <v>0</v>
      </c>
      <c r="L5562" s="35">
        <v>0</v>
      </c>
      <c r="M5562" s="35">
        <v>0</v>
      </c>
      <c r="N5562" s="32" t="s">
        <v>19</v>
      </c>
      <c r="O5562" s="32" t="s">
        <v>41</v>
      </c>
      <c r="P5562" s="32">
        <v>2</v>
      </c>
      <c r="Q5562" s="32" t="s">
        <v>10395</v>
      </c>
    </row>
    <row r="5563" spans="1:17" x14ac:dyDescent="0.25">
      <c r="A5563" s="57">
        <v>42275.466286145835</v>
      </c>
      <c r="B5563" s="32" t="s">
        <v>280</v>
      </c>
      <c r="C5563" s="32" t="s">
        <v>348</v>
      </c>
      <c r="D5563" s="32" t="s">
        <v>347</v>
      </c>
      <c r="E5563" s="32" t="s">
        <v>10393</v>
      </c>
      <c r="F5563" s="32" t="s">
        <v>10394</v>
      </c>
      <c r="G5563" s="32" t="s">
        <v>29</v>
      </c>
      <c r="H5563" s="32" t="s">
        <v>30</v>
      </c>
      <c r="I5563" s="32" t="s">
        <v>2013</v>
      </c>
      <c r="J5563" s="35">
        <v>0</v>
      </c>
      <c r="K5563" s="35">
        <v>0</v>
      </c>
      <c r="L5563" s="35">
        <v>0</v>
      </c>
      <c r="M5563" s="35">
        <v>9.1999999999999993</v>
      </c>
      <c r="N5563" s="32" t="s">
        <v>19</v>
      </c>
      <c r="O5563" s="32" t="s">
        <v>41</v>
      </c>
      <c r="P5563" s="32">
        <v>1</v>
      </c>
      <c r="Q5563" s="32" t="s">
        <v>10395</v>
      </c>
    </row>
    <row r="5564" spans="1:17" x14ac:dyDescent="0.25">
      <c r="A5564" s="57">
        <v>42275.466286145835</v>
      </c>
      <c r="B5564" s="32" t="s">
        <v>280</v>
      </c>
      <c r="C5564" s="32" t="s">
        <v>348</v>
      </c>
      <c r="D5564" s="32" t="s">
        <v>347</v>
      </c>
      <c r="E5564" s="32" t="s">
        <v>10393</v>
      </c>
      <c r="F5564" s="32" t="s">
        <v>10394</v>
      </c>
      <c r="G5564" s="32" t="s">
        <v>42</v>
      </c>
      <c r="H5564" s="32" t="s">
        <v>43</v>
      </c>
      <c r="I5564" s="32" t="s">
        <v>2013</v>
      </c>
      <c r="J5564" s="35">
        <v>0</v>
      </c>
      <c r="K5564" s="35">
        <v>0</v>
      </c>
      <c r="L5564" s="35">
        <v>850</v>
      </c>
      <c r="M5564" s="35">
        <v>0</v>
      </c>
      <c r="N5564" s="32" t="s">
        <v>19</v>
      </c>
      <c r="O5564" s="32" t="s">
        <v>41</v>
      </c>
      <c r="P5564" s="32">
        <v>2</v>
      </c>
      <c r="Q5564" s="32" t="s">
        <v>10395</v>
      </c>
    </row>
    <row r="5565" spans="1:17" x14ac:dyDescent="0.25">
      <c r="A5565" s="57">
        <v>42275.470809918981</v>
      </c>
      <c r="B5565" s="32" t="s">
        <v>36</v>
      </c>
      <c r="C5565" s="32" t="s">
        <v>10396</v>
      </c>
      <c r="D5565" s="32" t="s">
        <v>10397</v>
      </c>
      <c r="E5565" s="32" t="s">
        <v>10398</v>
      </c>
      <c r="F5565" s="32" t="s">
        <v>10399</v>
      </c>
      <c r="G5565" s="32" t="s">
        <v>39</v>
      </c>
      <c r="H5565" s="32" t="s">
        <v>40</v>
      </c>
      <c r="I5565" s="32" t="s">
        <v>2013</v>
      </c>
      <c r="J5565" s="35">
        <v>0</v>
      </c>
      <c r="K5565" s="35">
        <v>0</v>
      </c>
      <c r="L5565" s="35">
        <v>0</v>
      </c>
      <c r="M5565" s="35">
        <v>0</v>
      </c>
      <c r="N5565" s="32" t="s">
        <v>19</v>
      </c>
      <c r="O5565" s="32" t="s">
        <v>41</v>
      </c>
      <c r="P5565" s="32">
        <v>1</v>
      </c>
      <c r="Q5565" s="32"/>
    </row>
    <row r="5566" spans="1:17" x14ac:dyDescent="0.25">
      <c r="A5566" s="57">
        <v>42275.473736342596</v>
      </c>
      <c r="B5566" s="32" t="s">
        <v>31</v>
      </c>
      <c r="C5566" s="32" t="s">
        <v>6822</v>
      </c>
      <c r="D5566" s="32" t="s">
        <v>6823</v>
      </c>
      <c r="E5566" s="32" t="s">
        <v>10400</v>
      </c>
      <c r="F5566" s="32" t="s">
        <v>10401</v>
      </c>
      <c r="G5566" s="32" t="s">
        <v>39</v>
      </c>
      <c r="H5566" s="32" t="s">
        <v>40</v>
      </c>
      <c r="I5566" s="32" t="s">
        <v>2013</v>
      </c>
      <c r="J5566" s="35">
        <v>35</v>
      </c>
      <c r="K5566" s="35">
        <v>0</v>
      </c>
      <c r="L5566" s="35">
        <v>0</v>
      </c>
      <c r="M5566" s="35">
        <v>0</v>
      </c>
      <c r="N5566" s="32" t="s">
        <v>19</v>
      </c>
      <c r="O5566" s="32" t="s">
        <v>41</v>
      </c>
      <c r="P5566" s="32">
        <v>1</v>
      </c>
      <c r="Q5566" s="32" t="s">
        <v>10402</v>
      </c>
    </row>
    <row r="5567" spans="1:17" x14ac:dyDescent="0.25">
      <c r="A5567" s="57">
        <v>42275.473736342596</v>
      </c>
      <c r="B5567" s="32" t="s">
        <v>31</v>
      </c>
      <c r="C5567" s="32" t="s">
        <v>6822</v>
      </c>
      <c r="D5567" s="32" t="s">
        <v>6823</v>
      </c>
      <c r="E5567" s="32" t="s">
        <v>10400</v>
      </c>
      <c r="F5567" s="32" t="s">
        <v>10401</v>
      </c>
      <c r="G5567" s="32" t="s">
        <v>39</v>
      </c>
      <c r="H5567" s="32" t="s">
        <v>40</v>
      </c>
      <c r="I5567" s="32" t="s">
        <v>2013</v>
      </c>
      <c r="J5567" s="35">
        <v>0</v>
      </c>
      <c r="K5567" s="35">
        <v>0</v>
      </c>
      <c r="L5567" s="35">
        <v>0</v>
      </c>
      <c r="M5567" s="35">
        <v>0</v>
      </c>
      <c r="N5567" s="32" t="s">
        <v>19</v>
      </c>
      <c r="O5567" s="32" t="s">
        <v>41</v>
      </c>
      <c r="P5567" s="32">
        <v>1</v>
      </c>
      <c r="Q5567" s="32" t="s">
        <v>10402</v>
      </c>
    </row>
    <row r="5568" spans="1:17" x14ac:dyDescent="0.25">
      <c r="A5568" s="57">
        <v>42275.473736342596</v>
      </c>
      <c r="B5568" s="32" t="s">
        <v>31</v>
      </c>
      <c r="C5568" s="32" t="s">
        <v>6822</v>
      </c>
      <c r="D5568" s="32" t="s">
        <v>6823</v>
      </c>
      <c r="E5568" s="32" t="s">
        <v>10400</v>
      </c>
      <c r="F5568" s="32" t="s">
        <v>10401</v>
      </c>
      <c r="G5568" s="32" t="s">
        <v>33</v>
      </c>
      <c r="H5568" s="32" t="s">
        <v>34</v>
      </c>
      <c r="I5568" s="32" t="s">
        <v>2013</v>
      </c>
      <c r="J5568" s="35">
        <v>0</v>
      </c>
      <c r="K5568" s="35">
        <v>0</v>
      </c>
      <c r="L5568" s="35">
        <v>0</v>
      </c>
      <c r="M5568" s="35">
        <v>3</v>
      </c>
      <c r="N5568" s="32" t="s">
        <v>19</v>
      </c>
      <c r="O5568" s="32" t="s">
        <v>41</v>
      </c>
      <c r="P5568" s="32">
        <v>1</v>
      </c>
      <c r="Q5568" s="32" t="s">
        <v>10402</v>
      </c>
    </row>
    <row r="5569" spans="1:17" x14ac:dyDescent="0.25">
      <c r="A5569" s="57">
        <v>42275.473736342596</v>
      </c>
      <c r="B5569" s="32" t="s">
        <v>31</v>
      </c>
      <c r="C5569" s="32" t="s">
        <v>6822</v>
      </c>
      <c r="D5569" s="32" t="s">
        <v>6823</v>
      </c>
      <c r="E5569" s="32" t="s">
        <v>10400</v>
      </c>
      <c r="F5569" s="32" t="s">
        <v>10401</v>
      </c>
      <c r="G5569" s="32" t="s">
        <v>33</v>
      </c>
      <c r="H5569" s="32" t="s">
        <v>34</v>
      </c>
      <c r="I5569" s="32" t="s">
        <v>2013</v>
      </c>
      <c r="J5569" s="35">
        <v>0</v>
      </c>
      <c r="K5569" s="35">
        <v>0</v>
      </c>
      <c r="L5569" s="35">
        <v>0</v>
      </c>
      <c r="M5569" s="35">
        <v>3</v>
      </c>
      <c r="N5569" s="32" t="s">
        <v>19</v>
      </c>
      <c r="O5569" s="32" t="s">
        <v>41</v>
      </c>
      <c r="P5569" s="32">
        <v>1</v>
      </c>
      <c r="Q5569" s="32" t="s">
        <v>10402</v>
      </c>
    </row>
    <row r="5570" spans="1:17" x14ac:dyDescent="0.25">
      <c r="A5570" s="57">
        <v>42275.476437002311</v>
      </c>
      <c r="B5570" s="32" t="s">
        <v>284</v>
      </c>
      <c r="C5570" s="32" t="s">
        <v>80</v>
      </c>
      <c r="D5570" s="32" t="s">
        <v>79</v>
      </c>
      <c r="E5570" s="32" t="s">
        <v>5853</v>
      </c>
      <c r="F5570" s="32" t="s">
        <v>10403</v>
      </c>
      <c r="G5570" s="32" t="s">
        <v>39</v>
      </c>
      <c r="H5570" s="32" t="s">
        <v>40</v>
      </c>
      <c r="I5570" s="32" t="s">
        <v>2013</v>
      </c>
      <c r="J5570" s="35">
        <v>0</v>
      </c>
      <c r="K5570" s="35">
        <v>0</v>
      </c>
      <c r="L5570" s="35">
        <v>24.04</v>
      </c>
      <c r="M5570" s="35">
        <v>0</v>
      </c>
      <c r="N5570" s="32" t="s">
        <v>19</v>
      </c>
      <c r="O5570" s="32" t="s">
        <v>41</v>
      </c>
      <c r="P5570" s="32">
        <v>1</v>
      </c>
      <c r="Q5570" s="32" t="s">
        <v>10404</v>
      </c>
    </row>
    <row r="5571" spans="1:17" x14ac:dyDescent="0.25">
      <c r="A5571" s="57">
        <v>42275.476437002311</v>
      </c>
      <c r="B5571" s="32" t="s">
        <v>284</v>
      </c>
      <c r="C5571" s="32" t="s">
        <v>80</v>
      </c>
      <c r="D5571" s="32" t="s">
        <v>79</v>
      </c>
      <c r="E5571" s="32" t="s">
        <v>5853</v>
      </c>
      <c r="F5571" s="32" t="s">
        <v>10403</v>
      </c>
      <c r="G5571" s="32" t="s">
        <v>39</v>
      </c>
      <c r="H5571" s="32" t="s">
        <v>40</v>
      </c>
      <c r="I5571" s="32" t="s">
        <v>2013</v>
      </c>
      <c r="J5571" s="35">
        <v>0</v>
      </c>
      <c r="K5571" s="35">
        <v>0</v>
      </c>
      <c r="L5571" s="35">
        <v>0</v>
      </c>
      <c r="M5571" s="35">
        <v>0</v>
      </c>
      <c r="N5571" s="32" t="s">
        <v>19</v>
      </c>
      <c r="O5571" s="32" t="s">
        <v>41</v>
      </c>
      <c r="P5571" s="32">
        <v>1</v>
      </c>
      <c r="Q5571" s="32" t="s">
        <v>10404</v>
      </c>
    </row>
    <row r="5572" spans="1:17" x14ac:dyDescent="0.25">
      <c r="A5572" s="57">
        <v>42275.477219479166</v>
      </c>
      <c r="B5572" s="32" t="s">
        <v>307</v>
      </c>
      <c r="C5572" s="32" t="s">
        <v>5816</v>
      </c>
      <c r="D5572" s="32" t="s">
        <v>5817</v>
      </c>
      <c r="E5572" s="32" t="s">
        <v>10405</v>
      </c>
      <c r="F5572" s="32" t="s">
        <v>10406</v>
      </c>
      <c r="G5572" s="32" t="s">
        <v>39</v>
      </c>
      <c r="H5572" s="32" t="s">
        <v>40</v>
      </c>
      <c r="I5572" s="32" t="s">
        <v>2013</v>
      </c>
      <c r="J5572" s="35">
        <v>0</v>
      </c>
      <c r="K5572" s="35">
        <v>0</v>
      </c>
      <c r="L5572" s="35">
        <v>0</v>
      </c>
      <c r="M5572" s="35">
        <v>0</v>
      </c>
      <c r="N5572" s="32" t="s">
        <v>19</v>
      </c>
      <c r="O5572" s="32" t="s">
        <v>41</v>
      </c>
      <c r="P5572" s="32">
        <v>1</v>
      </c>
      <c r="Q5572" s="32"/>
    </row>
    <row r="5573" spans="1:17" x14ac:dyDescent="0.25">
      <c r="A5573" s="57">
        <v>42275.482359062502</v>
      </c>
      <c r="B5573" s="32" t="s">
        <v>280</v>
      </c>
      <c r="C5573" s="32" t="s">
        <v>348</v>
      </c>
      <c r="D5573" s="32" t="s">
        <v>347</v>
      </c>
      <c r="E5573" s="32" t="s">
        <v>10407</v>
      </c>
      <c r="F5573" s="32" t="s">
        <v>10408</v>
      </c>
      <c r="G5573" s="32" t="s">
        <v>39</v>
      </c>
      <c r="H5573" s="32" t="s">
        <v>40</v>
      </c>
      <c r="I5573" s="32" t="s">
        <v>2013</v>
      </c>
      <c r="J5573" s="35">
        <v>0</v>
      </c>
      <c r="K5573" s="35">
        <v>0</v>
      </c>
      <c r="L5573" s="35">
        <v>0</v>
      </c>
      <c r="M5573" s="35">
        <v>0</v>
      </c>
      <c r="N5573" s="32" t="s">
        <v>19</v>
      </c>
      <c r="O5573" s="32" t="s">
        <v>41</v>
      </c>
      <c r="P5573" s="32">
        <v>0.5</v>
      </c>
      <c r="Q5573" s="32"/>
    </row>
    <row r="5574" spans="1:17" x14ac:dyDescent="0.25">
      <c r="A5574" s="57">
        <v>42275.482359062502</v>
      </c>
      <c r="B5574" s="32" t="s">
        <v>280</v>
      </c>
      <c r="C5574" s="32" t="s">
        <v>348</v>
      </c>
      <c r="D5574" s="32" t="s">
        <v>347</v>
      </c>
      <c r="E5574" s="32" t="s">
        <v>10407</v>
      </c>
      <c r="F5574" s="32" t="s">
        <v>10408</v>
      </c>
      <c r="G5574" s="32" t="s">
        <v>42</v>
      </c>
      <c r="H5574" s="32" t="s">
        <v>43</v>
      </c>
      <c r="I5574" s="32" t="s">
        <v>2013</v>
      </c>
      <c r="J5574" s="35">
        <v>0</v>
      </c>
      <c r="K5574" s="35">
        <v>0</v>
      </c>
      <c r="L5574" s="35">
        <v>850</v>
      </c>
      <c r="M5574" s="35">
        <v>0</v>
      </c>
      <c r="N5574" s="32" t="s">
        <v>19</v>
      </c>
      <c r="O5574" s="32" t="s">
        <v>41</v>
      </c>
      <c r="P5574" s="32">
        <v>2</v>
      </c>
      <c r="Q5574" s="32"/>
    </row>
    <row r="5575" spans="1:17" x14ac:dyDescent="0.25">
      <c r="A5575" s="57">
        <v>42275.482359062502</v>
      </c>
      <c r="B5575" s="32" t="s">
        <v>280</v>
      </c>
      <c r="C5575" s="32" t="s">
        <v>348</v>
      </c>
      <c r="D5575" s="32" t="s">
        <v>347</v>
      </c>
      <c r="E5575" s="32" t="s">
        <v>10407</v>
      </c>
      <c r="F5575" s="32" t="s">
        <v>10408</v>
      </c>
      <c r="G5575" s="32" t="s">
        <v>39</v>
      </c>
      <c r="H5575" s="32" t="s">
        <v>40</v>
      </c>
      <c r="I5575" s="32" t="s">
        <v>2013</v>
      </c>
      <c r="J5575" s="35">
        <v>0</v>
      </c>
      <c r="K5575" s="35">
        <v>0</v>
      </c>
      <c r="L5575" s="35">
        <v>0</v>
      </c>
      <c r="M5575" s="35">
        <v>0</v>
      </c>
      <c r="N5575" s="32" t="s">
        <v>19</v>
      </c>
      <c r="O5575" s="32" t="s">
        <v>41</v>
      </c>
      <c r="P5575" s="32">
        <v>3.48</v>
      </c>
      <c r="Q5575" s="32"/>
    </row>
    <row r="5576" spans="1:17" x14ac:dyDescent="0.25">
      <c r="A5576" s="57">
        <v>42275.511478356479</v>
      </c>
      <c r="B5576" s="32"/>
      <c r="C5576" s="32" t="s">
        <v>2302</v>
      </c>
      <c r="D5576" s="32" t="s">
        <v>334</v>
      </c>
      <c r="E5576" s="32" t="s">
        <v>10409</v>
      </c>
      <c r="F5576" s="32" t="s">
        <v>10410</v>
      </c>
      <c r="G5576" s="32" t="s">
        <v>58</v>
      </c>
      <c r="H5576" s="32" t="s">
        <v>59</v>
      </c>
      <c r="I5576" s="32" t="s">
        <v>2006</v>
      </c>
      <c r="J5576" s="35">
        <v>0</v>
      </c>
      <c r="K5576" s="35">
        <v>0</v>
      </c>
      <c r="L5576" s="35">
        <v>0</v>
      </c>
      <c r="M5576" s="35">
        <v>0</v>
      </c>
      <c r="N5576" s="32" t="s">
        <v>19</v>
      </c>
      <c r="O5576" s="32" t="s">
        <v>322</v>
      </c>
      <c r="P5576" s="32">
        <v>0</v>
      </c>
      <c r="Q5576" s="32"/>
    </row>
    <row r="5577" spans="1:17" x14ac:dyDescent="0.25">
      <c r="A5577" s="57">
        <v>42275.538491319443</v>
      </c>
      <c r="B5577" s="32"/>
      <c r="C5577" s="32" t="s">
        <v>741</v>
      </c>
      <c r="D5577" s="32" t="s">
        <v>334</v>
      </c>
      <c r="E5577" s="32" t="s">
        <v>10411</v>
      </c>
      <c r="F5577" s="32" t="s">
        <v>10412</v>
      </c>
      <c r="G5577" s="32" t="s">
        <v>58</v>
      </c>
      <c r="H5577" s="32" t="s">
        <v>59</v>
      </c>
      <c r="I5577" s="32" t="s">
        <v>2006</v>
      </c>
      <c r="J5577" s="35">
        <v>0</v>
      </c>
      <c r="K5577" s="35">
        <v>0</v>
      </c>
      <c r="L5577" s="35">
        <v>0</v>
      </c>
      <c r="M5577" s="35">
        <v>0</v>
      </c>
      <c r="N5577" s="32" t="s">
        <v>19</v>
      </c>
      <c r="O5577" s="32" t="s">
        <v>322</v>
      </c>
      <c r="P5577" s="32">
        <v>0</v>
      </c>
      <c r="Q5577" s="32"/>
    </row>
    <row r="5578" spans="1:17" x14ac:dyDescent="0.25">
      <c r="A5578" s="57">
        <v>42275.541909178239</v>
      </c>
      <c r="B5578" s="32"/>
      <c r="C5578" s="32" t="s">
        <v>4368</v>
      </c>
      <c r="D5578" s="32" t="s">
        <v>334</v>
      </c>
      <c r="E5578" s="32" t="s">
        <v>10413</v>
      </c>
      <c r="F5578" s="32" t="s">
        <v>10414</v>
      </c>
      <c r="G5578" s="32" t="s">
        <v>58</v>
      </c>
      <c r="H5578" s="32" t="s">
        <v>59</v>
      </c>
      <c r="I5578" s="32" t="s">
        <v>2006</v>
      </c>
      <c r="J5578" s="35">
        <v>0</v>
      </c>
      <c r="K5578" s="35">
        <v>0</v>
      </c>
      <c r="L5578" s="35">
        <v>0</v>
      </c>
      <c r="M5578" s="35">
        <v>0</v>
      </c>
      <c r="N5578" s="32" t="s">
        <v>19</v>
      </c>
      <c r="O5578" s="32" t="s">
        <v>322</v>
      </c>
      <c r="P5578" s="32">
        <v>0</v>
      </c>
      <c r="Q5578" s="32"/>
    </row>
    <row r="5579" spans="1:17" x14ac:dyDescent="0.25">
      <c r="A5579" s="57">
        <v>42275.6327121875</v>
      </c>
      <c r="B5579" s="32" t="s">
        <v>22</v>
      </c>
      <c r="C5579" s="32" t="s">
        <v>10415</v>
      </c>
      <c r="D5579" s="32" t="s">
        <v>10416</v>
      </c>
      <c r="E5579" s="32" t="s">
        <v>10417</v>
      </c>
      <c r="F5579" s="32" t="s">
        <v>10418</v>
      </c>
      <c r="G5579" s="32" t="s">
        <v>399</v>
      </c>
      <c r="H5579" s="32" t="s">
        <v>398</v>
      </c>
      <c r="I5579" s="32" t="s">
        <v>2006</v>
      </c>
      <c r="J5579" s="35">
        <v>-27.95</v>
      </c>
      <c r="K5579" s="35">
        <v>0</v>
      </c>
      <c r="L5579" s="35">
        <v>0</v>
      </c>
      <c r="M5579" s="35">
        <v>0</v>
      </c>
      <c r="N5579" s="32" t="s">
        <v>19</v>
      </c>
      <c r="O5579" s="32" t="s">
        <v>37</v>
      </c>
      <c r="P5579" s="32">
        <v>1</v>
      </c>
      <c r="Q5579" s="32"/>
    </row>
    <row r="5580" spans="1:17" x14ac:dyDescent="0.25">
      <c r="A5580" s="57">
        <v>42275.6327121875</v>
      </c>
      <c r="B5580" s="32" t="s">
        <v>22</v>
      </c>
      <c r="C5580" s="32" t="s">
        <v>10415</v>
      </c>
      <c r="D5580" s="32" t="s">
        <v>10416</v>
      </c>
      <c r="E5580" s="32" t="s">
        <v>10417</v>
      </c>
      <c r="F5580" s="32" t="s">
        <v>10418</v>
      </c>
      <c r="G5580" s="32" t="s">
        <v>467</v>
      </c>
      <c r="H5580" s="32" t="s">
        <v>466</v>
      </c>
      <c r="I5580" s="32" t="s">
        <v>2006</v>
      </c>
      <c r="J5580" s="35">
        <v>-279.5</v>
      </c>
      <c r="K5580" s="35">
        <v>0</v>
      </c>
      <c r="L5580" s="35">
        <v>0</v>
      </c>
      <c r="M5580" s="35">
        <v>0</v>
      </c>
      <c r="N5580" s="32" t="s">
        <v>19</v>
      </c>
      <c r="O5580" s="32" t="s">
        <v>37</v>
      </c>
      <c r="P5580" s="32">
        <v>1</v>
      </c>
      <c r="Q5580" s="32"/>
    </row>
    <row r="5581" spans="1:17" x14ac:dyDescent="0.25">
      <c r="A5581" s="57">
        <v>42275.636020451391</v>
      </c>
      <c r="B5581" s="32" t="s">
        <v>22</v>
      </c>
      <c r="C5581" s="32" t="s">
        <v>289</v>
      </c>
      <c r="D5581" s="32" t="s">
        <v>288</v>
      </c>
      <c r="E5581" s="32" t="s">
        <v>5630</v>
      </c>
      <c r="F5581" s="32" t="s">
        <v>10419</v>
      </c>
      <c r="G5581" s="32" t="s">
        <v>399</v>
      </c>
      <c r="H5581" s="32" t="s">
        <v>398</v>
      </c>
      <c r="I5581" s="32" t="s">
        <v>2006</v>
      </c>
      <c r="J5581" s="35">
        <v>-51.2</v>
      </c>
      <c r="K5581" s="35">
        <v>0</v>
      </c>
      <c r="L5581" s="35">
        <v>0</v>
      </c>
      <c r="M5581" s="35">
        <v>0</v>
      </c>
      <c r="N5581" s="32" t="s">
        <v>19</v>
      </c>
      <c r="O5581" s="32" t="s">
        <v>37</v>
      </c>
      <c r="P5581" s="32">
        <v>1</v>
      </c>
      <c r="Q5581" s="32"/>
    </row>
    <row r="5582" spans="1:17" x14ac:dyDescent="0.25">
      <c r="A5582" s="57">
        <v>42275.636020451391</v>
      </c>
      <c r="B5582" s="32" t="s">
        <v>22</v>
      </c>
      <c r="C5582" s="32" t="s">
        <v>289</v>
      </c>
      <c r="D5582" s="32" t="s">
        <v>288</v>
      </c>
      <c r="E5582" s="32" t="s">
        <v>5630</v>
      </c>
      <c r="F5582" s="32" t="s">
        <v>10419</v>
      </c>
      <c r="G5582" s="32" t="s">
        <v>401</v>
      </c>
      <c r="H5582" s="32" t="s">
        <v>400</v>
      </c>
      <c r="I5582" s="32" t="s">
        <v>2006</v>
      </c>
      <c r="J5582" s="35">
        <v>-640</v>
      </c>
      <c r="K5582" s="35">
        <v>0</v>
      </c>
      <c r="L5582" s="35">
        <v>0</v>
      </c>
      <c r="M5582" s="35">
        <v>0</v>
      </c>
      <c r="N5582" s="32" t="s">
        <v>19</v>
      </c>
      <c r="O5582" s="32" t="s">
        <v>37</v>
      </c>
      <c r="P5582" s="32">
        <v>1</v>
      </c>
      <c r="Q5582" s="32"/>
    </row>
    <row r="5584" spans="1:17" ht="13.8" thickBot="1" x14ac:dyDescent="0.3">
      <c r="F5584" s="84" t="s">
        <v>10420</v>
      </c>
      <c r="J5584" s="88">
        <f>SUBTOTAL(9,J2:J5583)</f>
        <v>1773475.36</v>
      </c>
      <c r="K5584" s="88">
        <f t="shared" ref="K5584:M5584" si="0">SUBTOTAL(9,K2:K5583)</f>
        <v>264391.83000000007</v>
      </c>
      <c r="L5584" s="88">
        <f t="shared" si="0"/>
        <v>20933.55</v>
      </c>
      <c r="M5584" s="88">
        <f t="shared" si="0"/>
        <v>3796.6999999999985</v>
      </c>
    </row>
    <row r="5585" spans="6:13" ht="14.4" thickTop="1" thickBot="1" x14ac:dyDescent="0.3">
      <c r="F5585" s="84" t="s">
        <v>61</v>
      </c>
      <c r="J5585" s="157">
        <f>SUM(J2:J5583)</f>
        <v>4275841.5900000017</v>
      </c>
      <c r="K5585" s="157">
        <f t="shared" ref="K5585:M5585" si="1">SUM(K2:K5583)</f>
        <v>264391.83000000007</v>
      </c>
      <c r="L5585" s="157">
        <f t="shared" si="1"/>
        <v>20933.55</v>
      </c>
      <c r="M5585" s="157">
        <f t="shared" si="1"/>
        <v>3796.6999999999985</v>
      </c>
    </row>
    <row r="5586" spans="6:13" ht="13.8" thickTop="1" x14ac:dyDescent="0.25"/>
  </sheetData>
  <autoFilter ref="A1:Q5582">
    <filterColumn colId="8">
      <filters>
        <filter val="IIPINT"/>
        <filter val="IISINT"/>
        <filter val="IPJCOM"/>
        <filter val="IPJDPT"/>
        <filter val="IPJNTW"/>
        <filter val="IPSASP"/>
        <filter val="IPSMAC"/>
        <filter val="MMSDSS_MNS"/>
        <filter val="MMSHDS_SVD"/>
        <filter val="MOSMOS_BMA_MOS_FTWOR"/>
        <filter val="MOSMOS_BMA_MOS_PT"/>
        <filter val="MOSMOS_MOS_FTWOR"/>
        <filter val="MOSMOS_MOS_FTWR"/>
        <filter val="MOSMOS_MOS_PT"/>
        <filter val="MOSMOS_RS_MOS_FTWOR"/>
        <filter val="MOSMOS_RS_MOS_FTWR"/>
        <filter val="MOSMOS_RS_MOS_PT"/>
        <filter val="MWSHMA_BMA"/>
        <filter val="MWSHMA_HMA"/>
        <filter val="MWSSMA_BMA_SMA"/>
        <filter val="MWSSMA_RS_SMA"/>
        <filter val="MWSSMA_SMA"/>
      </filters>
    </filterColumn>
  </autoFilter>
  <sortState ref="A2:Q3047">
    <sortCondition ref="F2:F304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O42"/>
  <sheetViews>
    <sheetView topLeftCell="Z1" workbookViewId="0">
      <pane ySplit="3" topLeftCell="A4" activePane="bottomLeft" state="frozen"/>
      <selection pane="bottomLeft" activeCell="AN4" sqref="AN4:AN14"/>
    </sheetView>
  </sheetViews>
  <sheetFormatPr defaultColWidth="9.109375" defaultRowHeight="10.199999999999999" outlineLevelCol="1" x14ac:dyDescent="0.2"/>
  <cols>
    <col min="1" max="1" width="22.6640625" style="95" customWidth="1" outlineLevel="1"/>
    <col min="2" max="12" width="9.109375" style="95" customWidth="1" outlineLevel="1"/>
    <col min="13" max="13" width="16.44140625" style="95" customWidth="1" outlineLevel="1"/>
    <col min="14" max="16" width="9.109375" style="95" customWidth="1" outlineLevel="1"/>
    <col min="17" max="17" width="10.6640625" style="95" bestFit="1" customWidth="1"/>
    <col min="18" max="18" width="10.109375" style="95" bestFit="1" customWidth="1"/>
    <col min="19" max="19" width="10.44140625" style="95" bestFit="1" customWidth="1"/>
    <col min="20" max="20" width="13.6640625" style="95" bestFit="1" customWidth="1"/>
    <col min="21" max="21" width="8" style="95" bestFit="1" customWidth="1"/>
    <col min="22" max="22" width="15.88671875" style="95" bestFit="1" customWidth="1"/>
    <col min="23" max="23" width="12.33203125" style="95" bestFit="1" customWidth="1"/>
    <col min="24" max="24" width="11.33203125" style="95" bestFit="1" customWidth="1"/>
    <col min="25" max="25" width="8" style="95" bestFit="1" customWidth="1"/>
    <col min="26" max="26" width="10.44140625" style="95" bestFit="1" customWidth="1"/>
    <col min="27" max="27" width="21" style="95" bestFit="1" customWidth="1"/>
    <col min="28" max="28" width="21" style="95" customWidth="1"/>
    <col min="29" max="29" width="10.88671875" style="97" bestFit="1" customWidth="1"/>
    <col min="30" max="31" width="9.5546875" style="97" bestFit="1" customWidth="1"/>
    <col min="32" max="32" width="1.6640625" style="95" customWidth="1"/>
    <col min="33" max="33" width="11.44140625" style="95" bestFit="1" customWidth="1"/>
    <col min="34" max="34" width="18.33203125" style="95" bestFit="1" customWidth="1"/>
    <col min="35" max="35" width="11" style="95" bestFit="1" customWidth="1"/>
    <col min="36" max="36" width="9.88671875" style="97" bestFit="1" customWidth="1"/>
    <col min="37" max="37" width="9.5546875" style="97" bestFit="1" customWidth="1"/>
    <col min="38" max="38" width="10.5546875" style="95" bestFit="1" customWidth="1"/>
    <col min="39" max="39" width="9.109375" style="95"/>
    <col min="40" max="40" width="27.88671875" style="95" bestFit="1" customWidth="1"/>
    <col min="41" max="16384" width="9.109375" style="95"/>
  </cols>
  <sheetData>
    <row r="1" spans="1:41" x14ac:dyDescent="0.2">
      <c r="Q1" s="96" t="s">
        <v>2579</v>
      </c>
      <c r="AM1" s="95">
        <f>VLOOKUP(AL1,Sheet1!E:AB,24,FALSE)</f>
        <v>0</v>
      </c>
    </row>
    <row r="3" spans="1:41" x14ac:dyDescent="0.2">
      <c r="A3" s="95" t="s">
        <v>2580</v>
      </c>
      <c r="B3" s="95" t="s">
        <v>2581</v>
      </c>
      <c r="C3" s="95" t="s">
        <v>2582</v>
      </c>
      <c r="D3" s="95" t="s">
        <v>2583</v>
      </c>
      <c r="E3" s="95" t="s">
        <v>2584</v>
      </c>
      <c r="F3" s="95" t="s">
        <v>2585</v>
      </c>
      <c r="G3" s="95" t="s">
        <v>2586</v>
      </c>
      <c r="H3" s="95" t="s">
        <v>2587</v>
      </c>
      <c r="I3" s="95" t="s">
        <v>2588</v>
      </c>
      <c r="J3" s="95" t="s">
        <v>2589</v>
      </c>
      <c r="K3" s="95" t="s">
        <v>2590</v>
      </c>
      <c r="L3" s="95" t="s">
        <v>2591</v>
      </c>
      <c r="M3" s="95" t="s">
        <v>2592</v>
      </c>
      <c r="N3" s="95" t="s">
        <v>2593</v>
      </c>
      <c r="O3" s="95" t="s">
        <v>2594</v>
      </c>
      <c r="P3" s="95" t="s">
        <v>2595</v>
      </c>
      <c r="Q3" s="98" t="s">
        <v>2596</v>
      </c>
      <c r="R3" s="98" t="s">
        <v>2597</v>
      </c>
      <c r="S3" s="98" t="s">
        <v>2598</v>
      </c>
      <c r="T3" s="98" t="s">
        <v>2599</v>
      </c>
      <c r="U3" s="98" t="s">
        <v>2600</v>
      </c>
      <c r="V3" s="98" t="s">
        <v>2601</v>
      </c>
      <c r="W3" s="98" t="s">
        <v>2602</v>
      </c>
      <c r="X3" s="98" t="s">
        <v>2603</v>
      </c>
      <c r="Y3" s="98" t="s">
        <v>2604</v>
      </c>
      <c r="Z3" s="98" t="s">
        <v>2605</v>
      </c>
      <c r="AA3" s="98" t="s">
        <v>2606</v>
      </c>
      <c r="AB3" s="98" t="s">
        <v>2607</v>
      </c>
      <c r="AC3" s="99" t="s">
        <v>2608</v>
      </c>
      <c r="AD3" s="97" t="s">
        <v>2609</v>
      </c>
      <c r="AE3" s="97" t="s">
        <v>2610</v>
      </c>
      <c r="AG3" s="95" t="s">
        <v>2611</v>
      </c>
      <c r="AH3" s="95" t="s">
        <v>2612</v>
      </c>
      <c r="AI3" s="95" t="s">
        <v>2613</v>
      </c>
      <c r="AJ3" s="97" t="s">
        <v>2413</v>
      </c>
      <c r="AK3" s="97" t="s">
        <v>2412</v>
      </c>
      <c r="AL3" s="98" t="s">
        <v>2601</v>
      </c>
      <c r="AM3" s="95" t="s">
        <v>2624</v>
      </c>
      <c r="AN3" s="95" t="s">
        <v>2613</v>
      </c>
      <c r="AO3" s="95" t="s">
        <v>10457</v>
      </c>
    </row>
    <row r="4" spans="1:41" x14ac:dyDescent="0.2">
      <c r="A4" s="53" t="s">
        <v>5825</v>
      </c>
      <c r="B4" s="53">
        <v>2250</v>
      </c>
      <c r="C4" s="53" t="s">
        <v>2614</v>
      </c>
      <c r="D4" s="53" t="s">
        <v>2615</v>
      </c>
      <c r="E4" s="53" t="s">
        <v>2616</v>
      </c>
      <c r="F4" s="53"/>
      <c r="G4" s="53">
        <v>1</v>
      </c>
      <c r="H4" s="53" t="s">
        <v>10421</v>
      </c>
      <c r="I4" s="53" t="s">
        <v>2617</v>
      </c>
      <c r="J4" s="53" t="s">
        <v>2618</v>
      </c>
      <c r="K4" s="53" t="s">
        <v>10422</v>
      </c>
      <c r="L4" s="145">
        <v>42248.470189733795</v>
      </c>
      <c r="M4" s="53" t="s">
        <v>2619</v>
      </c>
      <c r="N4" s="53" t="s">
        <v>2618</v>
      </c>
      <c r="O4" s="53">
        <v>0</v>
      </c>
      <c r="P4" s="53" t="s">
        <v>2620</v>
      </c>
      <c r="Q4" s="53" t="s">
        <v>6083</v>
      </c>
      <c r="R4" s="145">
        <v>42248.45995960648</v>
      </c>
      <c r="S4" s="53">
        <v>2250</v>
      </c>
      <c r="T4" s="53" t="s">
        <v>2615</v>
      </c>
      <c r="U4" s="53" t="s">
        <v>17</v>
      </c>
      <c r="V4" s="53" t="s">
        <v>10423</v>
      </c>
      <c r="W4" s="53" t="s">
        <v>10424</v>
      </c>
      <c r="X4" s="53" t="s">
        <v>2621</v>
      </c>
      <c r="Y4" s="53">
        <v>9935011</v>
      </c>
      <c r="Z4" s="53">
        <v>2250</v>
      </c>
      <c r="AA4" s="53" t="s">
        <v>2622</v>
      </c>
      <c r="AB4" s="101"/>
      <c r="AC4" s="102">
        <f>IF(X4="c",-Z4,Z4)</f>
        <v>-2250</v>
      </c>
      <c r="AL4" s="95" t="str">
        <f>MID(V4,1,12)</f>
        <v>CS1506220001</v>
      </c>
      <c r="AM4" s="113" t="str">
        <f>VLOOKUP(AL4,Sheet1!E:AB,24,FALSE)</f>
        <v>shirley.phee</v>
      </c>
      <c r="AN4" s="113" t="s">
        <v>10452</v>
      </c>
    </row>
    <row r="5" spans="1:41" x14ac:dyDescent="0.2">
      <c r="A5" s="53" t="s">
        <v>5825</v>
      </c>
      <c r="B5" s="53">
        <v>800</v>
      </c>
      <c r="C5" s="53" t="s">
        <v>2614</v>
      </c>
      <c r="D5" s="53" t="s">
        <v>2615</v>
      </c>
      <c r="E5" s="53" t="s">
        <v>2616</v>
      </c>
      <c r="F5" s="53"/>
      <c r="G5" s="53">
        <v>1</v>
      </c>
      <c r="H5" s="53" t="s">
        <v>10421</v>
      </c>
      <c r="I5" s="53" t="s">
        <v>2617</v>
      </c>
      <c r="J5" s="53" t="s">
        <v>2618</v>
      </c>
      <c r="K5" s="53" t="s">
        <v>10425</v>
      </c>
      <c r="L5" s="145">
        <v>42254.795433333333</v>
      </c>
      <c r="M5" s="53" t="s">
        <v>2619</v>
      </c>
      <c r="N5" s="53" t="s">
        <v>2618</v>
      </c>
      <c r="O5" s="53">
        <v>0</v>
      </c>
      <c r="P5" s="53" t="s">
        <v>2620</v>
      </c>
      <c r="Q5" s="53" t="s">
        <v>6802</v>
      </c>
      <c r="R5" s="145">
        <v>42254.58805697917</v>
      </c>
      <c r="S5" s="53">
        <v>800</v>
      </c>
      <c r="T5" s="53" t="s">
        <v>2615</v>
      </c>
      <c r="U5" s="53" t="s">
        <v>17</v>
      </c>
      <c r="V5" s="53" t="s">
        <v>10426</v>
      </c>
      <c r="W5" s="53" t="s">
        <v>10427</v>
      </c>
      <c r="X5" s="53" t="s">
        <v>2621</v>
      </c>
      <c r="Y5" s="53">
        <v>9996495</v>
      </c>
      <c r="Z5" s="53">
        <v>800</v>
      </c>
      <c r="AA5" s="53" t="s">
        <v>2622</v>
      </c>
      <c r="AB5" s="101"/>
      <c r="AC5" s="102">
        <f t="shared" ref="AC5:AC28" si="0">IF(X5="c",-Z5,Z5)</f>
        <v>-800</v>
      </c>
      <c r="AL5" s="95" t="str">
        <f t="shared" ref="AL5:AL29" si="1">MID(V5,1,12)</f>
        <v>CS1508040001</v>
      </c>
      <c r="AM5" s="113" t="str">
        <f>VLOOKUP(AL5,Sheet1!E:AB,24,FALSE)</f>
        <v>TCU-WS</v>
      </c>
      <c r="AN5" s="113" t="s">
        <v>10453</v>
      </c>
    </row>
    <row r="6" spans="1:41" x14ac:dyDescent="0.2">
      <c r="A6" s="146" t="s">
        <v>2623</v>
      </c>
      <c r="B6" s="146">
        <v>403.74</v>
      </c>
      <c r="C6" s="146" t="s">
        <v>2614</v>
      </c>
      <c r="D6" s="146" t="s">
        <v>2615</v>
      </c>
      <c r="E6" s="146" t="s">
        <v>2616</v>
      </c>
      <c r="F6" s="146"/>
      <c r="G6" s="146">
        <v>1</v>
      </c>
      <c r="H6" s="146" t="s">
        <v>10421</v>
      </c>
      <c r="I6" s="146" t="s">
        <v>2617</v>
      </c>
      <c r="J6" s="146" t="s">
        <v>2618</v>
      </c>
      <c r="K6" s="146" t="s">
        <v>10428</v>
      </c>
      <c r="L6" s="147">
        <v>42256.800382141206</v>
      </c>
      <c r="M6" s="146" t="s">
        <v>2619</v>
      </c>
      <c r="N6" s="146" t="s">
        <v>2618</v>
      </c>
      <c r="O6" s="146">
        <v>0</v>
      </c>
      <c r="P6" s="146" t="s">
        <v>2620</v>
      </c>
      <c r="Q6" s="146" t="s">
        <v>7072</v>
      </c>
      <c r="R6" s="147">
        <v>42256.629535069442</v>
      </c>
      <c r="S6" s="146">
        <v>403.74</v>
      </c>
      <c r="T6" s="146" t="s">
        <v>2615</v>
      </c>
      <c r="U6" s="146" t="s">
        <v>19</v>
      </c>
      <c r="V6" s="146" t="s">
        <v>10429</v>
      </c>
      <c r="W6" s="146" t="s">
        <v>10430</v>
      </c>
      <c r="X6" s="146" t="s">
        <v>2621</v>
      </c>
      <c r="Y6" s="146">
        <v>10026256</v>
      </c>
      <c r="Z6" s="146">
        <v>403.74</v>
      </c>
      <c r="AA6" s="146" t="s">
        <v>2622</v>
      </c>
      <c r="AB6" s="101"/>
      <c r="AC6" s="102">
        <f t="shared" si="0"/>
        <v>-403.74</v>
      </c>
      <c r="AL6" s="95" t="str">
        <f t="shared" si="1"/>
        <v>FQ1503130003</v>
      </c>
      <c r="AM6" s="113" t="str">
        <f>VLOOKUP(AL6,Sheet1!E:AB,24,FALSE)</f>
        <v>TCU-WS</v>
      </c>
      <c r="AN6" s="113"/>
    </row>
    <row r="7" spans="1:41" x14ac:dyDescent="0.2">
      <c r="A7" s="146" t="s">
        <v>2623</v>
      </c>
      <c r="B7" s="146">
        <v>730.72</v>
      </c>
      <c r="C7" s="146" t="s">
        <v>2614</v>
      </c>
      <c r="D7" s="146" t="s">
        <v>2615</v>
      </c>
      <c r="E7" s="146" t="s">
        <v>2616</v>
      </c>
      <c r="F7" s="146"/>
      <c r="G7" s="146">
        <v>1</v>
      </c>
      <c r="H7" s="146" t="s">
        <v>10421</v>
      </c>
      <c r="I7" s="146" t="s">
        <v>2617</v>
      </c>
      <c r="J7" s="146" t="s">
        <v>2618</v>
      </c>
      <c r="K7" s="146" t="s">
        <v>10431</v>
      </c>
      <c r="L7" s="147">
        <v>42262.865733252314</v>
      </c>
      <c r="M7" s="146" t="s">
        <v>2619</v>
      </c>
      <c r="N7" s="146" t="s">
        <v>2618</v>
      </c>
      <c r="O7" s="146">
        <v>0</v>
      </c>
      <c r="P7" s="146" t="s">
        <v>2620</v>
      </c>
      <c r="Q7" s="146" t="s">
        <v>7584</v>
      </c>
      <c r="R7" s="147">
        <v>42262.742139085647</v>
      </c>
      <c r="S7" s="146">
        <v>730.72</v>
      </c>
      <c r="T7" s="146" t="s">
        <v>2615</v>
      </c>
      <c r="U7" s="146" t="s">
        <v>19</v>
      </c>
      <c r="V7" s="146" t="s">
        <v>10432</v>
      </c>
      <c r="W7" s="146" t="s">
        <v>10433</v>
      </c>
      <c r="X7" s="146" t="s">
        <v>2621</v>
      </c>
      <c r="Y7" s="146">
        <v>10070521</v>
      </c>
      <c r="Z7" s="146">
        <v>730.72</v>
      </c>
      <c r="AA7" s="146" t="s">
        <v>2622</v>
      </c>
      <c r="AB7" s="101"/>
      <c r="AC7" s="102">
        <f t="shared" si="0"/>
        <v>-730.72</v>
      </c>
      <c r="AL7" s="95" t="str">
        <f t="shared" si="1"/>
        <v>SV1507200002</v>
      </c>
      <c r="AM7" s="154" t="str">
        <f>VLOOKUP(AL7,Sheet1!E:AB,24,FALSE)</f>
        <v>sorphia.chua</v>
      </c>
      <c r="AN7" s="113" t="s">
        <v>10454</v>
      </c>
      <c r="AO7" s="95" t="s">
        <v>2625</v>
      </c>
    </row>
    <row r="8" spans="1:41" x14ac:dyDescent="0.2">
      <c r="A8" s="146" t="s">
        <v>5825</v>
      </c>
      <c r="B8" s="146">
        <v>300</v>
      </c>
      <c r="C8" s="146" t="s">
        <v>2614</v>
      </c>
      <c r="D8" s="146" t="s">
        <v>2615</v>
      </c>
      <c r="E8" s="146" t="s">
        <v>2616</v>
      </c>
      <c r="F8" s="146"/>
      <c r="G8" s="146">
        <v>1</v>
      </c>
      <c r="H8" s="146" t="s">
        <v>10421</v>
      </c>
      <c r="I8" s="146" t="s">
        <v>2617</v>
      </c>
      <c r="J8" s="146" t="s">
        <v>2618</v>
      </c>
      <c r="K8" s="146" t="s">
        <v>10434</v>
      </c>
      <c r="L8" s="147">
        <v>42263.810407326389</v>
      </c>
      <c r="M8" s="146" t="s">
        <v>2619</v>
      </c>
      <c r="N8" s="146" t="s">
        <v>2618</v>
      </c>
      <c r="O8" s="146">
        <v>0</v>
      </c>
      <c r="P8" s="146" t="s">
        <v>2620</v>
      </c>
      <c r="Q8" s="146" t="s">
        <v>7640</v>
      </c>
      <c r="R8" s="147">
        <v>42263.70433576389</v>
      </c>
      <c r="S8" s="146">
        <v>300</v>
      </c>
      <c r="T8" s="146" t="s">
        <v>2615</v>
      </c>
      <c r="U8" s="146" t="s">
        <v>17</v>
      </c>
      <c r="V8" s="146" t="s">
        <v>10435</v>
      </c>
      <c r="W8" s="146" t="s">
        <v>10436</v>
      </c>
      <c r="X8" s="146" t="s">
        <v>2621</v>
      </c>
      <c r="Y8" s="146">
        <v>10085940</v>
      </c>
      <c r="Z8" s="146">
        <v>300</v>
      </c>
      <c r="AA8" s="146" t="s">
        <v>2622</v>
      </c>
      <c r="AB8" s="101"/>
      <c r="AC8" s="102">
        <f t="shared" si="0"/>
        <v>-300</v>
      </c>
      <c r="AL8" s="95" t="str">
        <f t="shared" si="1"/>
        <v>SQ1409220045</v>
      </c>
      <c r="AM8" s="154" t="str">
        <f>VLOOKUP(AL8,Sheet1!E:AB,24,FALSE)</f>
        <v>herman.widjaja</v>
      </c>
      <c r="AN8" s="113"/>
      <c r="AO8" s="95" t="s">
        <v>2625</v>
      </c>
    </row>
    <row r="9" spans="1:41" x14ac:dyDescent="0.2">
      <c r="A9" s="146" t="s">
        <v>5825</v>
      </c>
      <c r="B9" s="146">
        <v>6000</v>
      </c>
      <c r="C9" s="146" t="s">
        <v>2614</v>
      </c>
      <c r="D9" s="146" t="s">
        <v>2615</v>
      </c>
      <c r="E9" s="146" t="s">
        <v>2616</v>
      </c>
      <c r="F9" s="146"/>
      <c r="G9" s="146">
        <v>1</v>
      </c>
      <c r="H9" s="146" t="s">
        <v>10421</v>
      </c>
      <c r="I9" s="146" t="s">
        <v>2617</v>
      </c>
      <c r="J9" s="146" t="s">
        <v>2618</v>
      </c>
      <c r="K9" s="146" t="s">
        <v>10437</v>
      </c>
      <c r="L9" s="147">
        <v>42264.753083298609</v>
      </c>
      <c r="M9" s="146" t="s">
        <v>2619</v>
      </c>
      <c r="N9" s="146" t="s">
        <v>2618</v>
      </c>
      <c r="O9" s="146">
        <v>0</v>
      </c>
      <c r="P9" s="146" t="s">
        <v>2620</v>
      </c>
      <c r="Q9" s="146" t="s">
        <v>7688</v>
      </c>
      <c r="R9" s="147">
        <v>42264.580358912041</v>
      </c>
      <c r="S9" s="146">
        <v>6000</v>
      </c>
      <c r="T9" s="146" t="s">
        <v>2615</v>
      </c>
      <c r="U9" s="146" t="s">
        <v>17</v>
      </c>
      <c r="V9" s="146" t="s">
        <v>10438</v>
      </c>
      <c r="W9" s="146" t="s">
        <v>10439</v>
      </c>
      <c r="X9" s="146" t="s">
        <v>2621</v>
      </c>
      <c r="Y9" s="146">
        <v>10090946</v>
      </c>
      <c r="Z9" s="146">
        <v>6000</v>
      </c>
      <c r="AA9" s="146" t="s">
        <v>2622</v>
      </c>
      <c r="AB9" s="101"/>
      <c r="AC9" s="102">
        <f t="shared" si="0"/>
        <v>-6000</v>
      </c>
      <c r="AL9" s="95" t="str">
        <f t="shared" si="1"/>
        <v>SQ1310250054</v>
      </c>
      <c r="AM9" s="154" t="str">
        <f>VLOOKUP(AL9,Sheet1!E:AB,24,FALSE)</f>
        <v>anson.ong</v>
      </c>
      <c r="AN9" s="113"/>
      <c r="AO9" s="95" t="s">
        <v>2625</v>
      </c>
    </row>
    <row r="10" spans="1:41" x14ac:dyDescent="0.2">
      <c r="A10" s="146" t="s">
        <v>2623</v>
      </c>
      <c r="B10" s="146">
        <v>450</v>
      </c>
      <c r="C10" s="146" t="s">
        <v>2614</v>
      </c>
      <c r="D10" s="146" t="s">
        <v>2615</v>
      </c>
      <c r="E10" s="146" t="s">
        <v>2616</v>
      </c>
      <c r="F10" s="146"/>
      <c r="G10" s="146">
        <v>1</v>
      </c>
      <c r="H10" s="146" t="s">
        <v>10421</v>
      </c>
      <c r="I10" s="146" t="s">
        <v>2617</v>
      </c>
      <c r="J10" s="146" t="s">
        <v>2618</v>
      </c>
      <c r="K10" s="146" t="s">
        <v>10440</v>
      </c>
      <c r="L10" s="147">
        <v>42272.999297106478</v>
      </c>
      <c r="M10" s="146" t="s">
        <v>2619</v>
      </c>
      <c r="N10" s="146" t="s">
        <v>2618</v>
      </c>
      <c r="O10" s="146">
        <v>0</v>
      </c>
      <c r="P10" s="146" t="s">
        <v>2620</v>
      </c>
      <c r="Q10" s="146" t="s">
        <v>10222</v>
      </c>
      <c r="R10" s="147">
        <v>42272.679403587965</v>
      </c>
      <c r="S10" s="146">
        <v>450</v>
      </c>
      <c r="T10" s="146" t="s">
        <v>2615</v>
      </c>
      <c r="U10" s="146" t="s">
        <v>19</v>
      </c>
      <c r="V10" s="146" t="s">
        <v>10441</v>
      </c>
      <c r="W10" s="146" t="s">
        <v>10442</v>
      </c>
      <c r="X10" s="146" t="s">
        <v>2621</v>
      </c>
      <c r="Y10" s="146">
        <v>10155898</v>
      </c>
      <c r="Z10" s="146">
        <v>450</v>
      </c>
      <c r="AA10" s="146" t="s">
        <v>2622</v>
      </c>
      <c r="AB10" s="101"/>
      <c r="AC10" s="102">
        <f t="shared" si="0"/>
        <v>-450</v>
      </c>
      <c r="AL10" s="95" t="str">
        <f t="shared" si="1"/>
        <v>SV1509190001</v>
      </c>
      <c r="AM10" s="154" t="str">
        <f>VLOOKUP(AL10,Sheet1!E:AB,24,FALSE)</f>
        <v>shirley.phee</v>
      </c>
      <c r="AN10" s="113"/>
      <c r="AO10" s="95" t="s">
        <v>2625</v>
      </c>
    </row>
    <row r="11" spans="1:41" x14ac:dyDescent="0.2">
      <c r="A11" s="146" t="s">
        <v>2623</v>
      </c>
      <c r="B11" s="146">
        <v>150</v>
      </c>
      <c r="C11" s="146" t="s">
        <v>2614</v>
      </c>
      <c r="D11" s="146" t="s">
        <v>2615</v>
      </c>
      <c r="E11" s="146" t="s">
        <v>2616</v>
      </c>
      <c r="F11" s="146"/>
      <c r="G11" s="146">
        <v>1</v>
      </c>
      <c r="H11" s="146" t="s">
        <v>10421</v>
      </c>
      <c r="I11" s="146" t="s">
        <v>2617</v>
      </c>
      <c r="J11" s="146" t="s">
        <v>2618</v>
      </c>
      <c r="K11" s="146" t="s">
        <v>10440</v>
      </c>
      <c r="L11" s="147">
        <v>42272.999299456016</v>
      </c>
      <c r="M11" s="146" t="s">
        <v>2619</v>
      </c>
      <c r="N11" s="146" t="s">
        <v>2618</v>
      </c>
      <c r="O11" s="146">
        <v>0</v>
      </c>
      <c r="P11" s="146" t="s">
        <v>2620</v>
      </c>
      <c r="Q11" s="146" t="s">
        <v>10206</v>
      </c>
      <c r="R11" s="147">
        <v>42272.666020254626</v>
      </c>
      <c r="S11" s="146">
        <v>150</v>
      </c>
      <c r="T11" s="146" t="s">
        <v>2615</v>
      </c>
      <c r="U11" s="146" t="s">
        <v>19</v>
      </c>
      <c r="V11" s="146" t="s">
        <v>10443</v>
      </c>
      <c r="W11" s="146" t="s">
        <v>10444</v>
      </c>
      <c r="X11" s="146" t="s">
        <v>2621</v>
      </c>
      <c r="Y11" s="146">
        <v>10155918</v>
      </c>
      <c r="Z11" s="146">
        <v>150</v>
      </c>
      <c r="AA11" s="146" t="s">
        <v>2622</v>
      </c>
      <c r="AB11" s="101"/>
      <c r="AC11" s="102">
        <f t="shared" si="0"/>
        <v>-150</v>
      </c>
      <c r="AL11" s="95" t="str">
        <f t="shared" si="1"/>
        <v>SV1509190003</v>
      </c>
      <c r="AM11" s="154" t="str">
        <f>VLOOKUP(AL11,Sheet1!E:AB,24,FALSE)</f>
        <v>shirley.phee</v>
      </c>
      <c r="AN11" s="113"/>
      <c r="AO11" s="95" t="s">
        <v>2625</v>
      </c>
    </row>
    <row r="12" spans="1:41" x14ac:dyDescent="0.2">
      <c r="A12" s="146" t="s">
        <v>2623</v>
      </c>
      <c r="B12" s="146">
        <v>150</v>
      </c>
      <c r="C12" s="146" t="s">
        <v>2614</v>
      </c>
      <c r="D12" s="146" t="s">
        <v>2615</v>
      </c>
      <c r="E12" s="146" t="s">
        <v>2616</v>
      </c>
      <c r="F12" s="146"/>
      <c r="G12" s="146">
        <v>1</v>
      </c>
      <c r="H12" s="146" t="s">
        <v>10421</v>
      </c>
      <c r="I12" s="146" t="s">
        <v>2617</v>
      </c>
      <c r="J12" s="146" t="s">
        <v>2618</v>
      </c>
      <c r="K12" s="146" t="s">
        <v>10440</v>
      </c>
      <c r="L12" s="147">
        <v>42272.999303090277</v>
      </c>
      <c r="M12" s="146" t="s">
        <v>2619</v>
      </c>
      <c r="N12" s="146" t="s">
        <v>2618</v>
      </c>
      <c r="O12" s="146">
        <v>0</v>
      </c>
      <c r="P12" s="146" t="s">
        <v>2620</v>
      </c>
      <c r="Q12" s="146" t="s">
        <v>10213</v>
      </c>
      <c r="R12" s="147">
        <v>42272.670777662039</v>
      </c>
      <c r="S12" s="146">
        <v>150</v>
      </c>
      <c r="T12" s="146" t="s">
        <v>2615</v>
      </c>
      <c r="U12" s="146" t="s">
        <v>19</v>
      </c>
      <c r="V12" s="146" t="s">
        <v>10445</v>
      </c>
      <c r="W12" s="146" t="s">
        <v>10446</v>
      </c>
      <c r="X12" s="146" t="s">
        <v>2621</v>
      </c>
      <c r="Y12" s="146">
        <v>10155956</v>
      </c>
      <c r="Z12" s="146">
        <v>150</v>
      </c>
      <c r="AA12" s="146" t="s">
        <v>2622</v>
      </c>
      <c r="AB12" s="101"/>
      <c r="AC12" s="102">
        <f t="shared" si="0"/>
        <v>-150</v>
      </c>
      <c r="AL12" s="95" t="str">
        <f t="shared" si="1"/>
        <v>SV1509190002</v>
      </c>
      <c r="AM12" s="154" t="str">
        <f>VLOOKUP(AL12,Sheet1!E:AB,24,FALSE)</f>
        <v>shirley.phee</v>
      </c>
      <c r="AN12" s="113"/>
      <c r="AO12" s="95" t="s">
        <v>2625</v>
      </c>
    </row>
    <row r="13" spans="1:41" x14ac:dyDescent="0.2">
      <c r="A13" s="146" t="s">
        <v>2623</v>
      </c>
      <c r="B13" s="146">
        <v>850</v>
      </c>
      <c r="C13" s="146" t="s">
        <v>2614</v>
      </c>
      <c r="D13" s="146" t="s">
        <v>2615</v>
      </c>
      <c r="E13" s="146" t="s">
        <v>2616</v>
      </c>
      <c r="F13" s="146"/>
      <c r="G13" s="146">
        <v>1</v>
      </c>
      <c r="H13" s="146" t="s">
        <v>10421</v>
      </c>
      <c r="I13" s="146" t="s">
        <v>2617</v>
      </c>
      <c r="J13" s="146" t="s">
        <v>2618</v>
      </c>
      <c r="K13" s="146" t="s">
        <v>10447</v>
      </c>
      <c r="L13" s="147">
        <v>42275.626472303244</v>
      </c>
      <c r="M13" s="146" t="s">
        <v>2619</v>
      </c>
      <c r="N13" s="146" t="s">
        <v>2618</v>
      </c>
      <c r="O13" s="146">
        <v>0</v>
      </c>
      <c r="P13" s="146" t="s">
        <v>2620</v>
      </c>
      <c r="Q13" s="146" t="s">
        <v>10408</v>
      </c>
      <c r="R13" s="147">
        <v>42275.482360150461</v>
      </c>
      <c r="S13" s="146">
        <v>850</v>
      </c>
      <c r="T13" s="146" t="s">
        <v>2615</v>
      </c>
      <c r="U13" s="146" t="s">
        <v>19</v>
      </c>
      <c r="V13" s="146" t="s">
        <v>10448</v>
      </c>
      <c r="W13" s="146" t="s">
        <v>10449</v>
      </c>
      <c r="X13" s="146" t="s">
        <v>2621</v>
      </c>
      <c r="Y13" s="146">
        <v>10170741</v>
      </c>
      <c r="Z13" s="146">
        <v>850</v>
      </c>
      <c r="AA13" s="146" t="s">
        <v>2622</v>
      </c>
      <c r="AB13" s="101"/>
      <c r="AC13" s="102">
        <f t="shared" ref="AC13:AC27" si="2">IF(X13="c",-Z13,Z13)</f>
        <v>-850</v>
      </c>
      <c r="AL13" s="95" t="str">
        <f t="shared" si="1"/>
        <v>SV1509020003</v>
      </c>
      <c r="AM13" s="154" t="str">
        <f>VLOOKUP(AL13,Sheet1!E:AB,24,FALSE)</f>
        <v>david.koh</v>
      </c>
      <c r="AN13" s="113" t="s">
        <v>10455</v>
      </c>
      <c r="AO13" s="95" t="s">
        <v>2625</v>
      </c>
    </row>
    <row r="14" spans="1:41" x14ac:dyDescent="0.2">
      <c r="A14" s="53" t="s">
        <v>2623</v>
      </c>
      <c r="B14" s="53">
        <v>850</v>
      </c>
      <c r="C14" s="53" t="s">
        <v>2614</v>
      </c>
      <c r="D14" s="53" t="s">
        <v>2615</v>
      </c>
      <c r="E14" s="53" t="s">
        <v>2616</v>
      </c>
      <c r="F14" s="53"/>
      <c r="G14" s="53">
        <v>1</v>
      </c>
      <c r="H14" s="53" t="s">
        <v>10421</v>
      </c>
      <c r="I14" s="53" t="s">
        <v>2617</v>
      </c>
      <c r="J14" s="53" t="s">
        <v>2618</v>
      </c>
      <c r="K14" s="53" t="s">
        <v>10447</v>
      </c>
      <c r="L14" s="145">
        <v>42275.626497256948</v>
      </c>
      <c r="M14" s="53" t="s">
        <v>2619</v>
      </c>
      <c r="N14" s="53" t="s">
        <v>2618</v>
      </c>
      <c r="O14" s="53">
        <v>0</v>
      </c>
      <c r="P14" s="53" t="s">
        <v>2620</v>
      </c>
      <c r="Q14" s="53" t="s">
        <v>10394</v>
      </c>
      <c r="R14" s="145">
        <v>42275.466287071758</v>
      </c>
      <c r="S14" s="53">
        <v>850</v>
      </c>
      <c r="T14" s="53" t="s">
        <v>2615</v>
      </c>
      <c r="U14" s="53" t="s">
        <v>19</v>
      </c>
      <c r="V14" s="53" t="s">
        <v>10450</v>
      </c>
      <c r="W14" s="53" t="s">
        <v>10451</v>
      </c>
      <c r="X14" s="53" t="s">
        <v>2621</v>
      </c>
      <c r="Y14" s="53">
        <v>10170931</v>
      </c>
      <c r="Z14" s="53">
        <v>850</v>
      </c>
      <c r="AA14" s="53" t="s">
        <v>2622</v>
      </c>
      <c r="AB14" s="101"/>
      <c r="AC14" s="102">
        <f t="shared" si="2"/>
        <v>-850</v>
      </c>
      <c r="AL14" s="95" t="str">
        <f t="shared" si="1"/>
        <v>SV1508180001</v>
      </c>
      <c r="AM14" s="154" t="str">
        <f>VLOOKUP(AL14,Sheet1!E:AB,24,FALSE)</f>
        <v>david.koh</v>
      </c>
      <c r="AN14" s="113" t="s">
        <v>10455</v>
      </c>
      <c r="AO14" s="95" t="s">
        <v>2625</v>
      </c>
    </row>
    <row r="15" spans="1:41" x14ac:dyDescent="0.2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145"/>
      <c r="M15" s="53"/>
      <c r="N15" s="53"/>
      <c r="O15" s="53"/>
      <c r="P15" s="53"/>
      <c r="Q15" s="53"/>
      <c r="R15" s="145"/>
      <c r="S15" s="53"/>
      <c r="T15" s="53"/>
      <c r="U15" s="53"/>
      <c r="V15" s="53"/>
      <c r="W15" s="53"/>
      <c r="X15" s="53"/>
      <c r="Y15" s="53"/>
      <c r="Z15" s="53"/>
      <c r="AA15" s="53"/>
      <c r="AB15" s="101"/>
      <c r="AC15" s="102">
        <f t="shared" si="2"/>
        <v>0</v>
      </c>
      <c r="AL15" s="95" t="str">
        <f t="shared" si="1"/>
        <v/>
      </c>
      <c r="AM15" s="113" t="e">
        <f>VLOOKUP(AL15,Sheet1!E:AB,24,FALSE)</f>
        <v>#N/A</v>
      </c>
      <c r="AN15" s="113"/>
    </row>
    <row r="16" spans="1:41" x14ac:dyDescent="0.2">
      <c r="L16" s="100"/>
      <c r="R16" s="100"/>
      <c r="AB16" s="101"/>
      <c r="AC16" s="102">
        <f t="shared" si="2"/>
        <v>0</v>
      </c>
      <c r="AL16" s="95" t="str">
        <f t="shared" si="1"/>
        <v/>
      </c>
      <c r="AM16" s="113" t="e">
        <f>VLOOKUP(AL16,Sheet1!E:AB,24,FALSE)</f>
        <v>#N/A</v>
      </c>
    </row>
    <row r="17" spans="12:39" x14ac:dyDescent="0.2">
      <c r="L17" s="100"/>
      <c r="R17" s="100"/>
      <c r="AB17" s="101"/>
      <c r="AC17" s="102">
        <f t="shared" si="2"/>
        <v>0</v>
      </c>
      <c r="AL17" s="95" t="str">
        <f t="shared" si="1"/>
        <v/>
      </c>
      <c r="AM17" s="113" t="e">
        <f>VLOOKUP(AL17,Sheet1!E:AB,24,FALSE)</f>
        <v>#N/A</v>
      </c>
    </row>
    <row r="18" spans="12:39" x14ac:dyDescent="0.2">
      <c r="L18" s="100"/>
      <c r="R18" s="100"/>
      <c r="AB18" s="101"/>
      <c r="AC18" s="102">
        <f t="shared" si="2"/>
        <v>0</v>
      </c>
      <c r="AL18" s="95" t="str">
        <f t="shared" si="1"/>
        <v/>
      </c>
      <c r="AM18" s="113" t="e">
        <f>VLOOKUP(AL18,Sheet1!E:AB,24,FALSE)</f>
        <v>#N/A</v>
      </c>
    </row>
    <row r="19" spans="12:39" x14ac:dyDescent="0.2">
      <c r="L19" s="100"/>
      <c r="R19" s="100"/>
      <c r="AB19" s="101"/>
      <c r="AC19" s="102">
        <f t="shared" si="2"/>
        <v>0</v>
      </c>
      <c r="AL19" s="95" t="str">
        <f t="shared" si="1"/>
        <v/>
      </c>
      <c r="AM19" s="113" t="e">
        <f>VLOOKUP(AL19,Sheet1!E:AB,24,FALSE)</f>
        <v>#N/A</v>
      </c>
    </row>
    <row r="20" spans="12:39" x14ac:dyDescent="0.2">
      <c r="L20" s="100"/>
      <c r="R20" s="100"/>
      <c r="AB20" s="101"/>
      <c r="AC20" s="102">
        <f t="shared" si="2"/>
        <v>0</v>
      </c>
      <c r="AL20" s="95" t="str">
        <f t="shared" si="1"/>
        <v/>
      </c>
      <c r="AM20" s="113" t="e">
        <f>VLOOKUP(AL20,Sheet1!E:AB,24,FALSE)</f>
        <v>#N/A</v>
      </c>
    </row>
    <row r="21" spans="12:39" x14ac:dyDescent="0.2">
      <c r="L21" s="100"/>
      <c r="R21" s="100"/>
      <c r="AB21" s="101"/>
      <c r="AC21" s="102">
        <f t="shared" si="2"/>
        <v>0</v>
      </c>
      <c r="AL21" s="95" t="str">
        <f t="shared" si="1"/>
        <v/>
      </c>
      <c r="AM21" s="113" t="e">
        <f>VLOOKUP(AL21,Sheet1!E:AB,24,FALSE)</f>
        <v>#N/A</v>
      </c>
    </row>
    <row r="22" spans="12:39" x14ac:dyDescent="0.2">
      <c r="L22" s="100"/>
      <c r="R22" s="100"/>
      <c r="AB22" s="101"/>
      <c r="AC22" s="102">
        <f t="shared" si="2"/>
        <v>0</v>
      </c>
      <c r="AL22" s="95" t="str">
        <f t="shared" si="1"/>
        <v/>
      </c>
      <c r="AM22" s="113" t="e">
        <f>VLOOKUP(AL22,Sheet1!E:AB,24,FALSE)</f>
        <v>#N/A</v>
      </c>
    </row>
    <row r="23" spans="12:39" x14ac:dyDescent="0.2">
      <c r="L23" s="100"/>
      <c r="R23" s="100"/>
      <c r="AB23" s="101"/>
      <c r="AC23" s="102">
        <f t="shared" si="2"/>
        <v>0</v>
      </c>
      <c r="AL23" s="95" t="str">
        <f t="shared" si="1"/>
        <v/>
      </c>
      <c r="AM23" s="113" t="e">
        <f>VLOOKUP(AL23,Sheet1!E:AB,24,FALSE)</f>
        <v>#N/A</v>
      </c>
    </row>
    <row r="24" spans="12:39" x14ac:dyDescent="0.2">
      <c r="L24" s="100"/>
      <c r="R24" s="100"/>
      <c r="AB24" s="101"/>
      <c r="AC24" s="102">
        <f t="shared" si="2"/>
        <v>0</v>
      </c>
      <c r="AL24" s="95" t="str">
        <f t="shared" si="1"/>
        <v/>
      </c>
      <c r="AM24" s="113" t="e">
        <f>VLOOKUP(AL24,Sheet1!E:AB,24,FALSE)</f>
        <v>#N/A</v>
      </c>
    </row>
    <row r="25" spans="12:39" x14ac:dyDescent="0.2">
      <c r="L25" s="100"/>
      <c r="R25" s="100"/>
      <c r="AB25" s="101"/>
      <c r="AC25" s="102">
        <f t="shared" si="2"/>
        <v>0</v>
      </c>
      <c r="AL25" s="95" t="str">
        <f t="shared" si="1"/>
        <v/>
      </c>
      <c r="AM25" s="113" t="e">
        <f>VLOOKUP(AL25,Sheet1!E:AB,24,FALSE)</f>
        <v>#N/A</v>
      </c>
    </row>
    <row r="26" spans="12:39" x14ac:dyDescent="0.2">
      <c r="L26" s="100"/>
      <c r="R26" s="100"/>
      <c r="AB26" s="101"/>
      <c r="AC26" s="102">
        <f t="shared" si="2"/>
        <v>0</v>
      </c>
      <c r="AL26" s="95" t="str">
        <f t="shared" si="1"/>
        <v/>
      </c>
      <c r="AM26" s="113" t="e">
        <f>VLOOKUP(AL26,Sheet1!E:AB,24,FALSE)</f>
        <v>#N/A</v>
      </c>
    </row>
    <row r="27" spans="12:39" x14ac:dyDescent="0.2">
      <c r="R27" s="100"/>
      <c r="AB27" s="101"/>
      <c r="AC27" s="102">
        <f t="shared" si="2"/>
        <v>0</v>
      </c>
      <c r="AL27" s="95" t="str">
        <f t="shared" si="1"/>
        <v/>
      </c>
      <c r="AM27" s="113" t="e">
        <f>VLOOKUP(AL27,Sheet1!E:AB,24,FALSE)</f>
        <v>#N/A</v>
      </c>
    </row>
    <row r="28" spans="12:39" x14ac:dyDescent="0.2">
      <c r="R28" s="100"/>
      <c r="AB28" s="101"/>
      <c r="AC28" s="102">
        <f t="shared" si="0"/>
        <v>0</v>
      </c>
      <c r="AL28" s="95" t="str">
        <f t="shared" si="1"/>
        <v/>
      </c>
      <c r="AM28" s="113" t="e">
        <f>VLOOKUP(AL28,Sheet1!E:AB,24,FALSE)</f>
        <v>#N/A</v>
      </c>
    </row>
    <row r="29" spans="12:39" x14ac:dyDescent="0.2">
      <c r="AL29" s="95" t="str">
        <f t="shared" si="1"/>
        <v/>
      </c>
      <c r="AM29" s="113" t="e">
        <f>VLOOKUP(AL29,Sheet1!E:AB,24,FALSE)</f>
        <v>#N/A</v>
      </c>
    </row>
    <row r="30" spans="12:39" ht="10.8" thickBot="1" x14ac:dyDescent="0.25">
      <c r="AC30" s="103">
        <f>SUM(AC4:AC29)</f>
        <v>-12934.46</v>
      </c>
      <c r="AJ30" s="103">
        <f>SUM(AJ5:AJ29)</f>
        <v>0</v>
      </c>
      <c r="AK30" s="103">
        <f>SUM(AK4:AK29)</f>
        <v>0</v>
      </c>
    </row>
    <row r="31" spans="12:39" ht="10.8" thickTop="1" x14ac:dyDescent="0.2"/>
    <row r="33" spans="28:36" x14ac:dyDescent="0.2">
      <c r="AC33" s="99" t="s">
        <v>2608</v>
      </c>
      <c r="AD33" s="97" t="s">
        <v>2609</v>
      </c>
      <c r="AE33" s="97" t="s">
        <v>2610</v>
      </c>
    </row>
    <row r="34" spans="28:36" x14ac:dyDescent="0.2">
      <c r="AB34" s="101" t="s">
        <v>19</v>
      </c>
      <c r="AC34" s="97">
        <f>SUMIF(U:U,AB34,AC:AC)</f>
        <v>-3584.46</v>
      </c>
      <c r="AD34" s="97">
        <v>-15000</v>
      </c>
      <c r="AE34" s="97">
        <f>AC34-AD34</f>
        <v>11415.54</v>
      </c>
    </row>
    <row r="35" spans="28:36" x14ac:dyDescent="0.2">
      <c r="AB35" s="101" t="s">
        <v>17</v>
      </c>
      <c r="AC35" s="97">
        <f>SUMIF(U:U,AB35,AC:AC)</f>
        <v>-9350</v>
      </c>
      <c r="AD35" s="97">
        <v>-25000</v>
      </c>
      <c r="AE35" s="97">
        <f>AC35-AD35</f>
        <v>15650</v>
      </c>
      <c r="AJ35" s="104"/>
    </row>
    <row r="36" spans="28:36" ht="10.8" thickBot="1" x14ac:dyDescent="0.25">
      <c r="AC36" s="103">
        <f>SUM(AC34:AC35)</f>
        <v>-12934.46</v>
      </c>
      <c r="AD36" s="103">
        <f t="shared" ref="AD36:AE36" si="3">SUM(AD34:AD35)</f>
        <v>-40000</v>
      </c>
      <c r="AE36" s="103">
        <f t="shared" si="3"/>
        <v>27065.54</v>
      </c>
    </row>
    <row r="37" spans="28:36" ht="10.8" thickTop="1" x14ac:dyDescent="0.2"/>
    <row r="40" spans="28:36" x14ac:dyDescent="0.2">
      <c r="AB40" s="53" t="s">
        <v>2197</v>
      </c>
      <c r="AC40" s="97">
        <f>SUMIF(U:U,AB40,AC:AC)</f>
        <v>0</v>
      </c>
    </row>
    <row r="41" spans="28:36" ht="10.8" thickBot="1" x14ac:dyDescent="0.25">
      <c r="AC41" s="103">
        <f>AC40+AC36</f>
        <v>-12934.46</v>
      </c>
    </row>
    <row r="42" spans="28:36" ht="10.8" thickTop="1" x14ac:dyDescent="0.2">
      <c r="AC42" s="97">
        <f>AC41-AC30</f>
        <v>0</v>
      </c>
    </row>
  </sheetData>
  <autoFilter ref="A3:AN2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C000"/>
  </sheetPr>
  <dimension ref="A1:R396"/>
  <sheetViews>
    <sheetView workbookViewId="0">
      <pane ySplit="3" topLeftCell="A371" activePane="bottomLeft" state="frozen"/>
      <selection pane="bottomLeft" activeCell="J389" sqref="J389:J394"/>
    </sheetView>
  </sheetViews>
  <sheetFormatPr defaultRowHeight="13.2" outlineLevelRow="1" x14ac:dyDescent="0.25"/>
  <cols>
    <col min="1" max="1" width="10.88671875" bestFit="1" customWidth="1"/>
    <col min="2" max="2" width="10.33203125" customWidth="1"/>
    <col min="3" max="3" width="10.5546875" customWidth="1"/>
    <col min="4" max="4" width="9.88671875" bestFit="1" customWidth="1"/>
    <col min="5" max="5" width="6.33203125" bestFit="1" customWidth="1"/>
    <col min="6" max="6" width="12" bestFit="1" customWidth="1"/>
    <col min="7" max="7" width="12.5546875" bestFit="1" customWidth="1"/>
    <col min="8" max="8" width="1" customWidth="1"/>
    <col min="9" max="9" width="12" bestFit="1" customWidth="1"/>
    <col min="10" max="10" width="15.44140625" bestFit="1" customWidth="1"/>
    <col min="11" max="11" width="1.33203125" customWidth="1"/>
    <col min="12" max="12" width="8.6640625" bestFit="1" customWidth="1"/>
    <col min="13" max="13" width="1.33203125" customWidth="1"/>
    <col min="14" max="14" width="12.109375" bestFit="1" customWidth="1"/>
    <col min="15" max="15" width="22.5546875" bestFit="1" customWidth="1"/>
    <col min="16" max="16" width="8.33203125" bestFit="1" customWidth="1"/>
    <col min="17" max="17" width="7.44140625" bestFit="1" customWidth="1"/>
  </cols>
  <sheetData>
    <row r="1" spans="1:18" s="120" customFormat="1" ht="12" x14ac:dyDescent="0.25">
      <c r="A1" s="114" t="s">
        <v>4572</v>
      </c>
      <c r="B1" s="115"/>
      <c r="C1" s="115"/>
      <c r="D1" s="115"/>
      <c r="E1" s="116"/>
      <c r="F1" s="116"/>
      <c r="G1" s="116"/>
      <c r="H1" s="117"/>
      <c r="I1" s="116"/>
      <c r="J1" s="116"/>
      <c r="K1" s="116"/>
      <c r="L1" s="116"/>
      <c r="M1" s="116"/>
      <c r="N1" s="118"/>
      <c r="O1" s="119" t="s">
        <v>4573</v>
      </c>
    </row>
    <row r="2" spans="1:18" s="120" customFormat="1" ht="11.4" x14ac:dyDescent="0.2">
      <c r="A2" s="119"/>
      <c r="B2" s="116"/>
      <c r="C2" s="121" t="s">
        <v>4574</v>
      </c>
      <c r="D2" s="121" t="s">
        <v>4486</v>
      </c>
      <c r="E2" s="116"/>
      <c r="F2" s="170" t="s">
        <v>4575</v>
      </c>
      <c r="G2" s="170"/>
      <c r="H2" s="117"/>
      <c r="I2" s="171" t="s">
        <v>4576</v>
      </c>
      <c r="J2" s="171"/>
      <c r="K2" s="116"/>
      <c r="L2" s="116"/>
      <c r="M2" s="116"/>
      <c r="N2" s="118" t="s">
        <v>4577</v>
      </c>
      <c r="O2" s="118"/>
    </row>
    <row r="3" spans="1:18" s="120" customFormat="1" ht="23.4" x14ac:dyDescent="0.25">
      <c r="A3" s="114" t="s">
        <v>4578</v>
      </c>
      <c r="B3" s="122" t="s">
        <v>4579</v>
      </c>
      <c r="C3" s="122" t="s">
        <v>4579</v>
      </c>
      <c r="D3" s="122" t="s">
        <v>4579</v>
      </c>
      <c r="E3" s="116" t="s">
        <v>12</v>
      </c>
      <c r="F3" s="123" t="s">
        <v>4580</v>
      </c>
      <c r="G3" s="123" t="s">
        <v>4581</v>
      </c>
      <c r="H3" s="117"/>
      <c r="I3" s="123" t="s">
        <v>4582</v>
      </c>
      <c r="J3" s="116" t="s">
        <v>4583</v>
      </c>
      <c r="K3" s="116"/>
      <c r="L3" s="116" t="s">
        <v>4584</v>
      </c>
      <c r="M3" s="116"/>
      <c r="N3" s="118" t="s">
        <v>4585</v>
      </c>
      <c r="O3" s="118" t="s">
        <v>2613</v>
      </c>
      <c r="P3" s="135" t="s">
        <v>2374</v>
      </c>
      <c r="Q3" s="118" t="s">
        <v>2624</v>
      </c>
    </row>
    <row r="4" spans="1:18" s="128" customFormat="1" ht="11.4" x14ac:dyDescent="0.2">
      <c r="A4" s="124" t="s">
        <v>10458</v>
      </c>
      <c r="B4" s="125">
        <v>-455</v>
      </c>
      <c r="C4" s="125">
        <v>-455</v>
      </c>
      <c r="D4" s="125">
        <v>0</v>
      </c>
      <c r="E4" s="125" t="s">
        <v>4574</v>
      </c>
      <c r="F4" s="125" t="s">
        <v>10458</v>
      </c>
      <c r="G4" s="125">
        <v>-455</v>
      </c>
      <c r="H4" s="126"/>
      <c r="I4" s="126" t="e">
        <v>#N/A</v>
      </c>
      <c r="J4" s="126">
        <v>0</v>
      </c>
      <c r="K4" s="126"/>
      <c r="L4" s="125">
        <f t="shared" ref="L4:L67" si="0">B4-G4-J4</f>
        <v>0</v>
      </c>
      <c r="M4" s="127"/>
      <c r="N4" s="127" t="s">
        <v>10635</v>
      </c>
      <c r="O4" s="119"/>
      <c r="P4" s="136" t="str">
        <f>VLOOKUP(Q4,Sector!C:D,2,FALSE)</f>
        <v>COM</v>
      </c>
      <c r="Q4" s="155" t="s">
        <v>284</v>
      </c>
      <c r="R4" s="127"/>
    </row>
    <row r="5" spans="1:18" s="128" customFormat="1" ht="11.4" x14ac:dyDescent="0.2">
      <c r="A5" s="124" t="s">
        <v>10459</v>
      </c>
      <c r="B5" s="125">
        <v>-245</v>
      </c>
      <c r="C5" s="125">
        <v>-245</v>
      </c>
      <c r="D5" s="125">
        <v>0</v>
      </c>
      <c r="E5" s="125" t="s">
        <v>4574</v>
      </c>
      <c r="F5" s="125" t="s">
        <v>10459</v>
      </c>
      <c r="G5" s="125">
        <v>-245</v>
      </c>
      <c r="H5" s="126"/>
      <c r="I5" s="126" t="e">
        <v>#N/A</v>
      </c>
      <c r="J5" s="126">
        <v>0</v>
      </c>
      <c r="K5" s="126"/>
      <c r="L5" s="125">
        <f t="shared" si="0"/>
        <v>0</v>
      </c>
      <c r="M5" s="127"/>
      <c r="N5" s="127" t="s">
        <v>10635</v>
      </c>
      <c r="O5" s="119"/>
      <c r="P5" s="136" t="str">
        <f>VLOOKUP(Q5,Sector!C:D,2,FALSE)</f>
        <v>COM</v>
      </c>
      <c r="Q5" s="155" t="s">
        <v>284</v>
      </c>
      <c r="R5" s="127"/>
    </row>
    <row r="6" spans="1:18" s="128" customFormat="1" ht="11.4" x14ac:dyDescent="0.2">
      <c r="A6" s="124" t="s">
        <v>10460</v>
      </c>
      <c r="B6" s="125">
        <v>-175</v>
      </c>
      <c r="C6" s="125">
        <v>-175</v>
      </c>
      <c r="D6" s="125">
        <v>0</v>
      </c>
      <c r="E6" s="125" t="s">
        <v>4574</v>
      </c>
      <c r="F6" s="125" t="s">
        <v>10460</v>
      </c>
      <c r="G6" s="125">
        <v>-175</v>
      </c>
      <c r="H6" s="126"/>
      <c r="I6" s="126" t="e">
        <v>#N/A</v>
      </c>
      <c r="J6" s="126">
        <v>0</v>
      </c>
      <c r="K6" s="126"/>
      <c r="L6" s="125">
        <f t="shared" si="0"/>
        <v>0</v>
      </c>
      <c r="M6" s="127"/>
      <c r="N6" s="127" t="s">
        <v>6522</v>
      </c>
      <c r="O6" s="119"/>
      <c r="P6" s="136" t="str">
        <f>VLOOKUP(Q6,Sector!C:D,2,FALSE)</f>
        <v>COM</v>
      </c>
      <c r="Q6" s="155" t="s">
        <v>284</v>
      </c>
      <c r="R6" s="127"/>
    </row>
    <row r="7" spans="1:18" s="128" customFormat="1" ht="11.4" x14ac:dyDescent="0.2">
      <c r="A7" s="124" t="s">
        <v>10461</v>
      </c>
      <c r="B7" s="125">
        <v>-60</v>
      </c>
      <c r="C7" s="125">
        <v>-60</v>
      </c>
      <c r="D7" s="125">
        <v>0</v>
      </c>
      <c r="E7" s="125" t="s">
        <v>4574</v>
      </c>
      <c r="F7" s="125" t="s">
        <v>10461</v>
      </c>
      <c r="G7" s="125">
        <v>-60</v>
      </c>
      <c r="H7" s="126"/>
      <c r="I7" s="126" t="e">
        <v>#N/A</v>
      </c>
      <c r="J7" s="126">
        <v>0</v>
      </c>
      <c r="K7" s="126"/>
      <c r="L7" s="125">
        <f t="shared" si="0"/>
        <v>0</v>
      </c>
      <c r="M7" s="127"/>
      <c r="N7" s="127" t="s">
        <v>10636</v>
      </c>
      <c r="O7" s="119"/>
      <c r="P7" s="136" t="str">
        <f>VLOOKUP(Q7,Sector!C:D,2,FALSE)</f>
        <v>STC</v>
      </c>
      <c r="Q7" s="155" t="s">
        <v>67</v>
      </c>
      <c r="R7" s="127"/>
    </row>
    <row r="8" spans="1:18" s="128" customFormat="1" ht="11.4" x14ac:dyDescent="0.2">
      <c r="A8" s="124" t="s">
        <v>10462</v>
      </c>
      <c r="B8" s="125">
        <v>-60</v>
      </c>
      <c r="C8" s="125">
        <v>-60</v>
      </c>
      <c r="D8" s="125">
        <v>0</v>
      </c>
      <c r="E8" s="125" t="s">
        <v>4574</v>
      </c>
      <c r="F8" s="125" t="s">
        <v>10462</v>
      </c>
      <c r="G8" s="125">
        <v>-60</v>
      </c>
      <c r="H8" s="126"/>
      <c r="I8" s="126" t="e">
        <v>#N/A</v>
      </c>
      <c r="J8" s="126">
        <v>0</v>
      </c>
      <c r="K8" s="126"/>
      <c r="L8" s="125">
        <f t="shared" si="0"/>
        <v>0</v>
      </c>
      <c r="M8" s="127"/>
      <c r="N8" s="127" t="s">
        <v>10637</v>
      </c>
      <c r="O8" s="119"/>
      <c r="P8" s="136" t="str">
        <f>VLOOKUP(Q8,Sector!C:D,2,FALSE)</f>
        <v>STC</v>
      </c>
      <c r="Q8" s="155" t="s">
        <v>67</v>
      </c>
      <c r="R8" s="127"/>
    </row>
    <row r="9" spans="1:18" s="128" customFormat="1" ht="11.4" x14ac:dyDescent="0.2">
      <c r="A9" s="124" t="s">
        <v>10463</v>
      </c>
      <c r="B9" s="125">
        <v>-60</v>
      </c>
      <c r="C9" s="125">
        <v>-60</v>
      </c>
      <c r="D9" s="125">
        <v>0</v>
      </c>
      <c r="E9" s="125" t="s">
        <v>4574</v>
      </c>
      <c r="F9" s="125" t="s">
        <v>10463</v>
      </c>
      <c r="G9" s="125">
        <v>-60</v>
      </c>
      <c r="H9" s="126"/>
      <c r="I9" s="126" t="e">
        <v>#N/A</v>
      </c>
      <c r="J9" s="126">
        <v>0</v>
      </c>
      <c r="K9" s="126"/>
      <c r="L9" s="125">
        <f t="shared" si="0"/>
        <v>0</v>
      </c>
      <c r="M9" s="127"/>
      <c r="N9" s="127" t="s">
        <v>10638</v>
      </c>
      <c r="O9" s="119"/>
      <c r="P9" s="136" t="str">
        <f>VLOOKUP(Q9,Sector!C:D,2,FALSE)</f>
        <v>STC</v>
      </c>
      <c r="Q9" s="155" t="s">
        <v>67</v>
      </c>
      <c r="R9" s="127"/>
    </row>
    <row r="10" spans="1:18" s="128" customFormat="1" ht="11.4" x14ac:dyDescent="0.2">
      <c r="A10" s="124" t="s">
        <v>10464</v>
      </c>
      <c r="B10" s="125">
        <v>-60</v>
      </c>
      <c r="C10" s="125">
        <v>-60</v>
      </c>
      <c r="D10" s="125">
        <v>0</v>
      </c>
      <c r="E10" s="125" t="s">
        <v>4574</v>
      </c>
      <c r="F10" s="125" t="s">
        <v>10464</v>
      </c>
      <c r="G10" s="125">
        <v>-60</v>
      </c>
      <c r="H10" s="126"/>
      <c r="I10" s="126" t="e">
        <v>#N/A</v>
      </c>
      <c r="J10" s="126">
        <v>0</v>
      </c>
      <c r="K10" s="126"/>
      <c r="L10" s="125">
        <f t="shared" si="0"/>
        <v>0</v>
      </c>
      <c r="M10" s="127"/>
      <c r="N10" s="127" t="s">
        <v>10639</v>
      </c>
      <c r="O10" s="119"/>
      <c r="P10" s="136" t="str">
        <f>VLOOKUP(Q10,Sector!C:D,2,FALSE)</f>
        <v>STC</v>
      </c>
      <c r="Q10" s="155" t="s">
        <v>67</v>
      </c>
      <c r="R10" s="127"/>
    </row>
    <row r="11" spans="1:18" s="128" customFormat="1" ht="11.4" x14ac:dyDescent="0.2">
      <c r="A11" s="124" t="s">
        <v>10465</v>
      </c>
      <c r="B11" s="125">
        <v>-60</v>
      </c>
      <c r="C11" s="125">
        <v>-60</v>
      </c>
      <c r="D11" s="125">
        <v>0</v>
      </c>
      <c r="E11" s="125" t="s">
        <v>4574</v>
      </c>
      <c r="F11" s="125" t="s">
        <v>10465</v>
      </c>
      <c r="G11" s="125">
        <v>-60</v>
      </c>
      <c r="H11" s="126"/>
      <c r="I11" s="126" t="e">
        <v>#N/A</v>
      </c>
      <c r="J11" s="126">
        <v>0</v>
      </c>
      <c r="K11" s="126"/>
      <c r="L11" s="125">
        <f t="shared" si="0"/>
        <v>0</v>
      </c>
      <c r="M11" s="127"/>
      <c r="N11" s="127" t="s">
        <v>10640</v>
      </c>
      <c r="O11" s="119"/>
      <c r="P11" s="136" t="str">
        <f>VLOOKUP(Q11,Sector!C:D,2,FALSE)</f>
        <v>STC</v>
      </c>
      <c r="Q11" s="155" t="s">
        <v>67</v>
      </c>
      <c r="R11" s="127"/>
    </row>
    <row r="12" spans="1:18" s="128" customFormat="1" ht="11.4" x14ac:dyDescent="0.2">
      <c r="A12" s="124" t="s">
        <v>10466</v>
      </c>
      <c r="B12" s="125">
        <v>-60</v>
      </c>
      <c r="C12" s="125">
        <v>-60</v>
      </c>
      <c r="D12" s="125">
        <v>0</v>
      </c>
      <c r="E12" s="125" t="s">
        <v>4574</v>
      </c>
      <c r="F12" s="125" t="s">
        <v>10466</v>
      </c>
      <c r="G12" s="125">
        <v>-60</v>
      </c>
      <c r="H12" s="126"/>
      <c r="I12" s="126" t="e">
        <v>#N/A</v>
      </c>
      <c r="J12" s="126">
        <v>0</v>
      </c>
      <c r="K12" s="126"/>
      <c r="L12" s="125">
        <f t="shared" si="0"/>
        <v>0</v>
      </c>
      <c r="M12" s="127"/>
      <c r="N12" s="127" t="s">
        <v>10641</v>
      </c>
      <c r="O12" s="119"/>
      <c r="P12" s="136" t="str">
        <f>VLOOKUP(Q12,Sector!C:D,2,FALSE)</f>
        <v>STC</v>
      </c>
      <c r="Q12" s="155" t="s">
        <v>67</v>
      </c>
      <c r="R12" s="127"/>
    </row>
    <row r="13" spans="1:18" s="128" customFormat="1" ht="11.4" x14ac:dyDescent="0.2">
      <c r="A13" s="124" t="s">
        <v>10467</v>
      </c>
      <c r="B13" s="125">
        <v>-60</v>
      </c>
      <c r="C13" s="125">
        <v>-60</v>
      </c>
      <c r="D13" s="125">
        <v>0</v>
      </c>
      <c r="E13" s="125" t="s">
        <v>4574</v>
      </c>
      <c r="F13" s="125" t="s">
        <v>10467</v>
      </c>
      <c r="G13" s="125">
        <v>-60</v>
      </c>
      <c r="H13" s="126"/>
      <c r="I13" s="126" t="e">
        <v>#N/A</v>
      </c>
      <c r="J13" s="126">
        <v>0</v>
      </c>
      <c r="K13" s="126"/>
      <c r="L13" s="125">
        <f t="shared" si="0"/>
        <v>0</v>
      </c>
      <c r="M13" s="127"/>
      <c r="N13" s="127" t="s">
        <v>10642</v>
      </c>
      <c r="O13" s="119"/>
      <c r="P13" s="136" t="str">
        <f>VLOOKUP(Q13,Sector!C:D,2,FALSE)</f>
        <v>STC</v>
      </c>
      <c r="Q13" s="155" t="s">
        <v>67</v>
      </c>
      <c r="R13" s="127"/>
    </row>
    <row r="14" spans="1:18" s="128" customFormat="1" ht="11.4" x14ac:dyDescent="0.2">
      <c r="A14" s="124" t="s">
        <v>10468</v>
      </c>
      <c r="B14" s="125">
        <v>-60</v>
      </c>
      <c r="C14" s="125">
        <v>-60</v>
      </c>
      <c r="D14" s="125">
        <v>0</v>
      </c>
      <c r="E14" s="125" t="s">
        <v>4574</v>
      </c>
      <c r="F14" s="125" t="s">
        <v>10468</v>
      </c>
      <c r="G14" s="125">
        <v>-60</v>
      </c>
      <c r="H14" s="126"/>
      <c r="I14" s="126" t="e">
        <v>#N/A</v>
      </c>
      <c r="J14" s="126">
        <v>0</v>
      </c>
      <c r="K14" s="126"/>
      <c r="L14" s="125">
        <f t="shared" si="0"/>
        <v>0</v>
      </c>
      <c r="M14" s="127"/>
      <c r="N14" s="127" t="s">
        <v>10643</v>
      </c>
      <c r="O14" s="119"/>
      <c r="P14" s="136" t="str">
        <f>VLOOKUP(Q14,Sector!C:D,2,FALSE)</f>
        <v>STC</v>
      </c>
      <c r="Q14" s="155" t="s">
        <v>67</v>
      </c>
      <c r="R14" s="127"/>
    </row>
    <row r="15" spans="1:18" s="128" customFormat="1" ht="11.4" x14ac:dyDescent="0.2">
      <c r="A15" s="124" t="s">
        <v>10469</v>
      </c>
      <c r="B15" s="125">
        <v>-60</v>
      </c>
      <c r="C15" s="125">
        <v>-60</v>
      </c>
      <c r="D15" s="125">
        <v>0</v>
      </c>
      <c r="E15" s="125" t="s">
        <v>4574</v>
      </c>
      <c r="F15" s="125" t="s">
        <v>10469</v>
      </c>
      <c r="G15" s="125">
        <v>-60</v>
      </c>
      <c r="H15" s="126"/>
      <c r="I15" s="126" t="e">
        <v>#N/A</v>
      </c>
      <c r="J15" s="126">
        <v>0</v>
      </c>
      <c r="K15" s="126"/>
      <c r="L15" s="125">
        <f t="shared" si="0"/>
        <v>0</v>
      </c>
      <c r="M15" s="127"/>
      <c r="N15" s="127" t="s">
        <v>10644</v>
      </c>
      <c r="O15" s="119"/>
      <c r="P15" s="136" t="str">
        <f>VLOOKUP(Q15,Sector!C:D,2,FALSE)</f>
        <v>STC</v>
      </c>
      <c r="Q15" s="155" t="s">
        <v>67</v>
      </c>
      <c r="R15" s="127"/>
    </row>
    <row r="16" spans="1:18" s="128" customFormat="1" ht="11.4" x14ac:dyDescent="0.2">
      <c r="A16" s="124" t="s">
        <v>10470</v>
      </c>
      <c r="B16" s="125">
        <v>-840</v>
      </c>
      <c r="C16" s="125">
        <v>-840</v>
      </c>
      <c r="D16" s="125">
        <v>0</v>
      </c>
      <c r="E16" s="125" t="s">
        <v>4574</v>
      </c>
      <c r="F16" s="125" t="s">
        <v>10470</v>
      </c>
      <c r="G16" s="125">
        <v>-840</v>
      </c>
      <c r="H16" s="126"/>
      <c r="I16" s="126" t="e">
        <v>#N/A</v>
      </c>
      <c r="J16" s="126">
        <v>0</v>
      </c>
      <c r="K16" s="126"/>
      <c r="L16" s="125">
        <f t="shared" si="0"/>
        <v>0</v>
      </c>
      <c r="M16" s="127"/>
      <c r="N16" s="127" t="s">
        <v>5913</v>
      </c>
      <c r="O16" s="119"/>
      <c r="P16" s="136" t="str">
        <f>VLOOKUP(Q16,Sector!C:D,2,FALSE)</f>
        <v>PUB</v>
      </c>
      <c r="Q16" s="155" t="s">
        <v>21</v>
      </c>
      <c r="R16" s="127"/>
    </row>
    <row r="17" spans="1:18" s="128" customFormat="1" ht="11.4" x14ac:dyDescent="0.2">
      <c r="A17" s="124" t="s">
        <v>10471</v>
      </c>
      <c r="B17" s="125">
        <v>-900</v>
      </c>
      <c r="C17" s="125">
        <v>-900</v>
      </c>
      <c r="D17" s="125">
        <v>0</v>
      </c>
      <c r="E17" s="125" t="s">
        <v>4574</v>
      </c>
      <c r="F17" s="125" t="s">
        <v>10471</v>
      </c>
      <c r="G17" s="125">
        <v>-900</v>
      </c>
      <c r="H17" s="126"/>
      <c r="I17" s="126" t="e">
        <v>#N/A</v>
      </c>
      <c r="J17" s="126">
        <v>0</v>
      </c>
      <c r="K17" s="126"/>
      <c r="L17" s="125">
        <f t="shared" si="0"/>
        <v>0</v>
      </c>
      <c r="M17" s="127"/>
      <c r="N17" s="127" t="s">
        <v>4948</v>
      </c>
      <c r="O17" s="119"/>
      <c r="P17" s="136" t="str">
        <f>VLOOKUP(Q17,Sector!C:D,2,FALSE)</f>
        <v>PUB</v>
      </c>
      <c r="Q17" s="155" t="s">
        <v>70</v>
      </c>
      <c r="R17" s="127"/>
    </row>
    <row r="18" spans="1:18" s="128" customFormat="1" ht="11.4" x14ac:dyDescent="0.2">
      <c r="A18" s="124" t="s">
        <v>10472</v>
      </c>
      <c r="B18" s="125">
        <v>-1140</v>
      </c>
      <c r="C18" s="125">
        <v>-1140</v>
      </c>
      <c r="D18" s="125">
        <v>0</v>
      </c>
      <c r="E18" s="125" t="s">
        <v>4574</v>
      </c>
      <c r="F18" s="125" t="s">
        <v>10472</v>
      </c>
      <c r="G18" s="125">
        <v>-1140</v>
      </c>
      <c r="H18" s="126"/>
      <c r="I18" s="126" t="e">
        <v>#N/A</v>
      </c>
      <c r="J18" s="126">
        <v>0</v>
      </c>
      <c r="K18" s="126"/>
      <c r="L18" s="125">
        <f t="shared" si="0"/>
        <v>0</v>
      </c>
      <c r="M18" s="127"/>
      <c r="N18" s="127" t="s">
        <v>7253</v>
      </c>
      <c r="O18" s="119"/>
      <c r="P18" s="136" t="str">
        <f>VLOOKUP(Q18,Sector!C:D,2,FALSE)</f>
        <v>PUB</v>
      </c>
      <c r="Q18" s="155" t="s">
        <v>4333</v>
      </c>
      <c r="R18" s="127"/>
    </row>
    <row r="19" spans="1:18" s="128" customFormat="1" ht="11.4" x14ac:dyDescent="0.2">
      <c r="A19" s="124" t="s">
        <v>10473</v>
      </c>
      <c r="B19" s="125">
        <v>-6450</v>
      </c>
      <c r="C19" s="125">
        <v>-6450</v>
      </c>
      <c r="D19" s="125">
        <v>0</v>
      </c>
      <c r="E19" s="125" t="s">
        <v>4574</v>
      </c>
      <c r="F19" s="125" t="s">
        <v>10473</v>
      </c>
      <c r="G19" s="125">
        <v>-6450</v>
      </c>
      <c r="H19" s="126"/>
      <c r="I19" s="126" t="e">
        <v>#N/A</v>
      </c>
      <c r="J19" s="126">
        <v>0</v>
      </c>
      <c r="K19" s="126"/>
      <c r="L19" s="125">
        <f t="shared" si="0"/>
        <v>0</v>
      </c>
      <c r="M19" s="127"/>
      <c r="N19" s="127" t="s">
        <v>7801</v>
      </c>
      <c r="O19" s="119"/>
      <c r="P19" s="136" t="str">
        <f>VLOOKUP(Q19,Sector!C:D,2,FALSE)</f>
        <v>PUB</v>
      </c>
      <c r="Q19" s="155" t="s">
        <v>44</v>
      </c>
      <c r="R19" s="127"/>
    </row>
    <row r="20" spans="1:18" s="128" customFormat="1" ht="11.4" x14ac:dyDescent="0.2">
      <c r="A20" s="124" t="s">
        <v>10474</v>
      </c>
      <c r="B20" s="125">
        <v>-2850</v>
      </c>
      <c r="C20" s="125">
        <v>-2850</v>
      </c>
      <c r="D20" s="125">
        <v>0</v>
      </c>
      <c r="E20" s="125" t="s">
        <v>4574</v>
      </c>
      <c r="F20" s="125" t="s">
        <v>10474</v>
      </c>
      <c r="G20" s="125">
        <v>-2850</v>
      </c>
      <c r="H20" s="126"/>
      <c r="I20" s="126" t="e">
        <v>#N/A</v>
      </c>
      <c r="J20" s="126">
        <v>0</v>
      </c>
      <c r="K20" s="126"/>
      <c r="L20" s="125">
        <f t="shared" si="0"/>
        <v>0</v>
      </c>
      <c r="M20" s="127"/>
      <c r="N20" s="127" t="s">
        <v>5858</v>
      </c>
      <c r="O20" s="119"/>
      <c r="P20" s="136" t="str">
        <f>VLOOKUP(Q20,Sector!C:D,2,FALSE)</f>
        <v>PUB</v>
      </c>
      <c r="Q20" s="155" t="s">
        <v>21</v>
      </c>
      <c r="R20" s="127"/>
    </row>
    <row r="21" spans="1:18" s="128" customFormat="1" ht="11.4" x14ac:dyDescent="0.2">
      <c r="A21" s="124" t="s">
        <v>10475</v>
      </c>
      <c r="B21" s="125">
        <v>-2430</v>
      </c>
      <c r="C21" s="125">
        <v>-2430</v>
      </c>
      <c r="D21" s="125">
        <v>0</v>
      </c>
      <c r="E21" s="125" t="s">
        <v>4574</v>
      </c>
      <c r="F21" s="125" t="s">
        <v>10475</v>
      </c>
      <c r="G21" s="125">
        <v>-2430</v>
      </c>
      <c r="H21" s="126"/>
      <c r="I21" s="126" t="e">
        <v>#N/A</v>
      </c>
      <c r="J21" s="126">
        <v>0</v>
      </c>
      <c r="K21" s="126"/>
      <c r="L21" s="125">
        <f t="shared" si="0"/>
        <v>0</v>
      </c>
      <c r="M21" s="127"/>
      <c r="N21" s="127" t="s">
        <v>5858</v>
      </c>
      <c r="O21" s="119"/>
      <c r="P21" s="136" t="str">
        <f>VLOOKUP(Q21,Sector!C:D,2,FALSE)</f>
        <v>PUB</v>
      </c>
      <c r="Q21" s="155" t="s">
        <v>21</v>
      </c>
      <c r="R21" s="127"/>
    </row>
    <row r="22" spans="1:18" s="128" customFormat="1" ht="11.4" x14ac:dyDescent="0.2">
      <c r="A22" s="124" t="s">
        <v>10476</v>
      </c>
      <c r="B22" s="125">
        <v>-120</v>
      </c>
      <c r="C22" s="125">
        <v>-120</v>
      </c>
      <c r="D22" s="125">
        <v>0</v>
      </c>
      <c r="E22" s="125" t="s">
        <v>4574</v>
      </c>
      <c r="F22" s="125" t="s">
        <v>10476</v>
      </c>
      <c r="G22" s="125">
        <v>-120</v>
      </c>
      <c r="H22" s="126"/>
      <c r="I22" s="126" t="e">
        <v>#N/A</v>
      </c>
      <c r="J22" s="126">
        <v>0</v>
      </c>
      <c r="K22" s="126"/>
      <c r="L22" s="125">
        <f t="shared" si="0"/>
        <v>0</v>
      </c>
      <c r="M22" s="127"/>
      <c r="N22" s="127" t="s">
        <v>6424</v>
      </c>
      <c r="O22" s="119"/>
      <c r="P22" s="136" t="str">
        <f>VLOOKUP(Q22,Sector!C:D,2,FALSE)</f>
        <v>PUB</v>
      </c>
      <c r="Q22" s="155" t="s">
        <v>4333</v>
      </c>
      <c r="R22" s="127"/>
    </row>
    <row r="23" spans="1:18" s="128" customFormat="1" ht="11.4" x14ac:dyDescent="0.2">
      <c r="A23" s="124" t="s">
        <v>10477</v>
      </c>
      <c r="B23" s="125">
        <v>-60</v>
      </c>
      <c r="C23" s="125">
        <v>-60</v>
      </c>
      <c r="D23" s="125">
        <v>0</v>
      </c>
      <c r="E23" s="125" t="s">
        <v>4574</v>
      </c>
      <c r="F23" s="125" t="s">
        <v>10477</v>
      </c>
      <c r="G23" s="125">
        <v>-60</v>
      </c>
      <c r="H23" s="126"/>
      <c r="I23" s="126" t="e">
        <v>#N/A</v>
      </c>
      <c r="J23" s="126">
        <v>0</v>
      </c>
      <c r="K23" s="126"/>
      <c r="L23" s="125">
        <f t="shared" si="0"/>
        <v>0</v>
      </c>
      <c r="M23" s="127"/>
      <c r="N23" s="127" t="s">
        <v>6356</v>
      </c>
      <c r="O23" s="119"/>
      <c r="P23" s="136" t="str">
        <f>VLOOKUP(Q23,Sector!C:D,2,FALSE)</f>
        <v>PUB</v>
      </c>
      <c r="Q23" s="155" t="s">
        <v>4333</v>
      </c>
      <c r="R23" s="127"/>
    </row>
    <row r="24" spans="1:18" s="128" customFormat="1" ht="11.4" x14ac:dyDescent="0.2">
      <c r="A24" s="124" t="s">
        <v>10478</v>
      </c>
      <c r="B24" s="125">
        <v>-1200</v>
      </c>
      <c r="C24" s="125">
        <v>-1200</v>
      </c>
      <c r="D24" s="125">
        <v>0</v>
      </c>
      <c r="E24" s="125" t="s">
        <v>4574</v>
      </c>
      <c r="F24" s="125" t="s">
        <v>10478</v>
      </c>
      <c r="G24" s="125">
        <v>-1200</v>
      </c>
      <c r="H24" s="126"/>
      <c r="I24" s="126" t="e">
        <v>#N/A</v>
      </c>
      <c r="J24" s="126">
        <v>0</v>
      </c>
      <c r="K24" s="126"/>
      <c r="L24" s="125">
        <f t="shared" si="0"/>
        <v>0</v>
      </c>
      <c r="M24" s="127"/>
      <c r="N24" s="127" t="s">
        <v>4948</v>
      </c>
      <c r="O24" s="119"/>
      <c r="P24" s="136" t="str">
        <f>VLOOKUP(Q24,Sector!C:D,2,FALSE)</f>
        <v>PUB</v>
      </c>
      <c r="Q24" s="155" t="s">
        <v>70</v>
      </c>
      <c r="R24" s="127"/>
    </row>
    <row r="25" spans="1:18" s="128" customFormat="1" ht="11.4" x14ac:dyDescent="0.2">
      <c r="A25" s="124" t="s">
        <v>10479</v>
      </c>
      <c r="B25" s="125">
        <v>-90</v>
      </c>
      <c r="C25" s="125">
        <v>-90</v>
      </c>
      <c r="D25" s="125">
        <v>0</v>
      </c>
      <c r="E25" s="125" t="s">
        <v>4574</v>
      </c>
      <c r="F25" s="125" t="s">
        <v>10479</v>
      </c>
      <c r="G25" s="125">
        <v>-90</v>
      </c>
      <c r="H25" s="126"/>
      <c r="I25" s="126" t="e">
        <v>#N/A</v>
      </c>
      <c r="J25" s="126">
        <v>0</v>
      </c>
      <c r="K25" s="126"/>
      <c r="L25" s="125">
        <f t="shared" si="0"/>
        <v>0</v>
      </c>
      <c r="M25" s="127"/>
      <c r="N25" s="127" t="s">
        <v>7810</v>
      </c>
      <c r="O25" s="119"/>
      <c r="P25" s="136" t="str">
        <f>VLOOKUP(Q25,Sector!C:D,2,FALSE)</f>
        <v>PUB</v>
      </c>
      <c r="Q25" s="155" t="s">
        <v>21</v>
      </c>
      <c r="R25" s="127"/>
    </row>
    <row r="26" spans="1:18" s="128" customFormat="1" ht="11.4" x14ac:dyDescent="0.2">
      <c r="A26" s="124" t="s">
        <v>10480</v>
      </c>
      <c r="B26" s="125">
        <v>-510</v>
      </c>
      <c r="C26" s="125">
        <v>-510</v>
      </c>
      <c r="D26" s="125">
        <v>0</v>
      </c>
      <c r="E26" s="125" t="s">
        <v>4574</v>
      </c>
      <c r="F26" s="125" t="s">
        <v>10480</v>
      </c>
      <c r="G26" s="125">
        <v>-510</v>
      </c>
      <c r="H26" s="126"/>
      <c r="I26" s="126" t="e">
        <v>#N/A</v>
      </c>
      <c r="J26" s="126">
        <v>0</v>
      </c>
      <c r="K26" s="126"/>
      <c r="L26" s="125">
        <f t="shared" si="0"/>
        <v>0</v>
      </c>
      <c r="M26" s="127"/>
      <c r="N26" s="127" t="s">
        <v>7785</v>
      </c>
      <c r="O26" s="119"/>
      <c r="P26" s="136" t="str">
        <f>VLOOKUP(Q26,Sector!C:D,2,FALSE)</f>
        <v>PUB</v>
      </c>
      <c r="Q26" s="155" t="s">
        <v>21</v>
      </c>
      <c r="R26" s="127"/>
    </row>
    <row r="27" spans="1:18" s="128" customFormat="1" ht="11.4" x14ac:dyDescent="0.2">
      <c r="A27" s="124" t="s">
        <v>10481</v>
      </c>
      <c r="B27" s="125">
        <v>-240</v>
      </c>
      <c r="C27" s="125">
        <v>-240</v>
      </c>
      <c r="D27" s="125">
        <v>0</v>
      </c>
      <c r="E27" s="125" t="s">
        <v>4574</v>
      </c>
      <c r="F27" s="125" t="s">
        <v>10481</v>
      </c>
      <c r="G27" s="125">
        <v>-240</v>
      </c>
      <c r="H27" s="126"/>
      <c r="I27" s="126" t="e">
        <v>#N/A</v>
      </c>
      <c r="J27" s="126">
        <v>0</v>
      </c>
      <c r="K27" s="126"/>
      <c r="L27" s="125">
        <f t="shared" si="0"/>
        <v>0</v>
      </c>
      <c r="M27" s="127"/>
      <c r="N27" s="127" t="s">
        <v>7804</v>
      </c>
      <c r="O27" s="119"/>
      <c r="P27" s="136" t="str">
        <f>VLOOKUP(Q27,Sector!C:D,2,FALSE)</f>
        <v>PUB</v>
      </c>
      <c r="Q27" s="155" t="s">
        <v>21</v>
      </c>
      <c r="R27" s="127"/>
    </row>
    <row r="28" spans="1:18" s="128" customFormat="1" ht="11.4" x14ac:dyDescent="0.2">
      <c r="A28" s="124" t="s">
        <v>10482</v>
      </c>
      <c r="B28" s="125">
        <v>-180</v>
      </c>
      <c r="C28" s="125">
        <v>-180</v>
      </c>
      <c r="D28" s="125">
        <v>0</v>
      </c>
      <c r="E28" s="125" t="s">
        <v>4574</v>
      </c>
      <c r="F28" s="125" t="s">
        <v>10482</v>
      </c>
      <c r="G28" s="125">
        <v>-180</v>
      </c>
      <c r="H28" s="126"/>
      <c r="I28" s="126" t="e">
        <v>#N/A</v>
      </c>
      <c r="J28" s="126">
        <v>0</v>
      </c>
      <c r="K28" s="126"/>
      <c r="L28" s="125">
        <f t="shared" si="0"/>
        <v>0</v>
      </c>
      <c r="M28" s="127"/>
      <c r="N28" s="127" t="s">
        <v>7826</v>
      </c>
      <c r="O28" s="119"/>
      <c r="P28" s="136" t="str">
        <f>VLOOKUP(Q28,Sector!C:D,2,FALSE)</f>
        <v>PUB</v>
      </c>
      <c r="Q28" s="155" t="s">
        <v>21</v>
      </c>
      <c r="R28" s="127"/>
    </row>
    <row r="29" spans="1:18" s="128" customFormat="1" ht="11.4" x14ac:dyDescent="0.2">
      <c r="A29" s="124" t="s">
        <v>10483</v>
      </c>
      <c r="B29" s="125">
        <v>-210</v>
      </c>
      <c r="C29" s="125">
        <v>-210</v>
      </c>
      <c r="D29" s="125">
        <v>0</v>
      </c>
      <c r="E29" s="125" t="s">
        <v>4574</v>
      </c>
      <c r="F29" s="125" t="s">
        <v>10483</v>
      </c>
      <c r="G29" s="125">
        <v>-210</v>
      </c>
      <c r="H29" s="126"/>
      <c r="I29" s="126" t="e">
        <v>#N/A</v>
      </c>
      <c r="J29" s="126">
        <v>0</v>
      </c>
      <c r="K29" s="126"/>
      <c r="L29" s="125">
        <f t="shared" si="0"/>
        <v>0</v>
      </c>
      <c r="M29" s="127"/>
      <c r="N29" s="127" t="s">
        <v>7829</v>
      </c>
      <c r="O29" s="119"/>
      <c r="P29" s="136" t="str">
        <f>VLOOKUP(Q29,Sector!C:D,2,FALSE)</f>
        <v>PUB</v>
      </c>
      <c r="Q29" s="155" t="s">
        <v>21</v>
      </c>
      <c r="R29" s="127"/>
    </row>
    <row r="30" spans="1:18" s="128" customFormat="1" ht="11.4" x14ac:dyDescent="0.2">
      <c r="A30" s="124" t="s">
        <v>10484</v>
      </c>
      <c r="B30" s="125">
        <v>-990</v>
      </c>
      <c r="C30" s="125">
        <v>-990</v>
      </c>
      <c r="D30" s="125">
        <v>0</v>
      </c>
      <c r="E30" s="125" t="s">
        <v>4574</v>
      </c>
      <c r="F30" s="125" t="s">
        <v>10484</v>
      </c>
      <c r="G30" s="125">
        <v>-990</v>
      </c>
      <c r="H30" s="126"/>
      <c r="I30" s="126" t="e">
        <v>#N/A</v>
      </c>
      <c r="J30" s="126">
        <v>0</v>
      </c>
      <c r="K30" s="126"/>
      <c r="L30" s="125">
        <f t="shared" si="0"/>
        <v>0</v>
      </c>
      <c r="M30" s="127"/>
      <c r="N30" s="127" t="s">
        <v>7835</v>
      </c>
      <c r="O30" s="119"/>
      <c r="P30" s="136" t="str">
        <f>VLOOKUP(Q30,Sector!C:D,2,FALSE)</f>
        <v>PUB</v>
      </c>
      <c r="Q30" s="155" t="s">
        <v>21</v>
      </c>
      <c r="R30" s="127"/>
    </row>
    <row r="31" spans="1:18" s="128" customFormat="1" ht="11.4" x14ac:dyDescent="0.2">
      <c r="A31" s="124" t="s">
        <v>10485</v>
      </c>
      <c r="B31" s="125">
        <v>-210</v>
      </c>
      <c r="C31" s="125">
        <v>-210</v>
      </c>
      <c r="D31" s="125">
        <v>0</v>
      </c>
      <c r="E31" s="125" t="s">
        <v>4574</v>
      </c>
      <c r="F31" s="125" t="s">
        <v>10485</v>
      </c>
      <c r="G31" s="125">
        <v>-210</v>
      </c>
      <c r="H31" s="126"/>
      <c r="I31" s="126" t="e">
        <v>#N/A</v>
      </c>
      <c r="J31" s="126">
        <v>0</v>
      </c>
      <c r="K31" s="126"/>
      <c r="L31" s="125">
        <f t="shared" si="0"/>
        <v>0</v>
      </c>
      <c r="M31" s="127"/>
      <c r="N31" s="127" t="s">
        <v>7832</v>
      </c>
      <c r="O31" s="119"/>
      <c r="P31" s="136" t="str">
        <f>VLOOKUP(Q31,Sector!C:D,2,FALSE)</f>
        <v>PUB</v>
      </c>
      <c r="Q31" s="155" t="s">
        <v>21</v>
      </c>
      <c r="R31" s="127"/>
    </row>
    <row r="32" spans="1:18" s="128" customFormat="1" ht="11.4" x14ac:dyDescent="0.2">
      <c r="A32" s="124" t="s">
        <v>10486</v>
      </c>
      <c r="B32" s="125">
        <v>-480</v>
      </c>
      <c r="C32" s="125">
        <v>-480</v>
      </c>
      <c r="D32" s="125">
        <v>0</v>
      </c>
      <c r="E32" s="125" t="s">
        <v>4574</v>
      </c>
      <c r="F32" s="125" t="s">
        <v>10486</v>
      </c>
      <c r="G32" s="125">
        <v>-480</v>
      </c>
      <c r="H32" s="126"/>
      <c r="I32" s="126" t="e">
        <v>#N/A</v>
      </c>
      <c r="J32" s="126">
        <v>0</v>
      </c>
      <c r="K32" s="126"/>
      <c r="L32" s="125">
        <f t="shared" si="0"/>
        <v>0</v>
      </c>
      <c r="M32" s="127"/>
      <c r="N32" s="127" t="s">
        <v>7807</v>
      </c>
      <c r="O32" s="119"/>
      <c r="P32" s="136" t="str">
        <f>VLOOKUP(Q32,Sector!C:D,2,FALSE)</f>
        <v>PUB</v>
      </c>
      <c r="Q32" s="155" t="s">
        <v>21</v>
      </c>
      <c r="R32" s="127"/>
    </row>
    <row r="33" spans="1:18" s="128" customFormat="1" ht="11.4" x14ac:dyDescent="0.2">
      <c r="A33" s="124" t="s">
        <v>10487</v>
      </c>
      <c r="B33" s="125">
        <v>-600</v>
      </c>
      <c r="C33" s="125">
        <v>-600</v>
      </c>
      <c r="D33" s="125">
        <v>0</v>
      </c>
      <c r="E33" s="125" t="s">
        <v>4574</v>
      </c>
      <c r="F33" s="125" t="s">
        <v>10487</v>
      </c>
      <c r="G33" s="125">
        <v>-600</v>
      </c>
      <c r="H33" s="126"/>
      <c r="I33" s="126" t="e">
        <v>#N/A</v>
      </c>
      <c r="J33" s="126">
        <v>0</v>
      </c>
      <c r="K33" s="126"/>
      <c r="L33" s="125">
        <f t="shared" si="0"/>
        <v>0</v>
      </c>
      <c r="M33" s="127"/>
      <c r="N33" s="127" t="s">
        <v>7838</v>
      </c>
      <c r="O33" s="119"/>
      <c r="P33" s="136" t="str">
        <f>VLOOKUP(Q33,Sector!C:D,2,FALSE)</f>
        <v>PUB</v>
      </c>
      <c r="Q33" s="155" t="s">
        <v>70</v>
      </c>
      <c r="R33" s="127"/>
    </row>
    <row r="34" spans="1:18" s="128" customFormat="1" ht="11.4" x14ac:dyDescent="0.2">
      <c r="A34" s="124" t="s">
        <v>10488</v>
      </c>
      <c r="B34" s="125">
        <v>-120</v>
      </c>
      <c r="C34" s="125">
        <v>-120</v>
      </c>
      <c r="D34" s="125">
        <v>0</v>
      </c>
      <c r="E34" s="125" t="s">
        <v>4574</v>
      </c>
      <c r="F34" s="125" t="s">
        <v>10488</v>
      </c>
      <c r="G34" s="125">
        <v>-120</v>
      </c>
      <c r="H34" s="126"/>
      <c r="I34" s="126" t="e">
        <v>#N/A</v>
      </c>
      <c r="J34" s="126">
        <v>0</v>
      </c>
      <c r="K34" s="126"/>
      <c r="L34" s="125">
        <f t="shared" si="0"/>
        <v>0</v>
      </c>
      <c r="M34" s="127"/>
      <c r="N34" s="127" t="s">
        <v>7793</v>
      </c>
      <c r="O34" s="119"/>
      <c r="P34" s="136" t="str">
        <f>VLOOKUP(Q34,Sector!C:D,2,FALSE)</f>
        <v>PUB</v>
      </c>
      <c r="Q34" s="155" t="s">
        <v>70</v>
      </c>
      <c r="R34" s="127"/>
    </row>
    <row r="35" spans="1:18" s="128" customFormat="1" ht="11.4" x14ac:dyDescent="0.2">
      <c r="A35" s="124" t="s">
        <v>10489</v>
      </c>
      <c r="B35" s="125">
        <v>-4200</v>
      </c>
      <c r="C35" s="125">
        <v>-4200</v>
      </c>
      <c r="D35" s="125">
        <v>0</v>
      </c>
      <c r="E35" s="125" t="s">
        <v>4574</v>
      </c>
      <c r="F35" s="125" t="s">
        <v>10489</v>
      </c>
      <c r="G35" s="125">
        <v>-4200</v>
      </c>
      <c r="H35" s="126"/>
      <c r="I35" s="126" t="e">
        <v>#N/A</v>
      </c>
      <c r="J35" s="126">
        <v>0</v>
      </c>
      <c r="K35" s="126"/>
      <c r="L35" s="125">
        <f t="shared" si="0"/>
        <v>0</v>
      </c>
      <c r="M35" s="127"/>
      <c r="N35" s="127" t="s">
        <v>4949</v>
      </c>
      <c r="O35" s="119"/>
      <c r="P35" s="136" t="str">
        <f>VLOOKUP(Q35,Sector!C:D,2,FALSE)</f>
        <v>PUB</v>
      </c>
      <c r="Q35" s="155" t="s">
        <v>4333</v>
      </c>
      <c r="R35" s="127"/>
    </row>
    <row r="36" spans="1:18" s="128" customFormat="1" ht="11.4" x14ac:dyDescent="0.2">
      <c r="A36" s="124" t="s">
        <v>10490</v>
      </c>
      <c r="B36" s="125">
        <v>-90</v>
      </c>
      <c r="C36" s="125">
        <v>-90</v>
      </c>
      <c r="D36" s="125">
        <v>0</v>
      </c>
      <c r="E36" s="125" t="s">
        <v>4574</v>
      </c>
      <c r="F36" s="125" t="s">
        <v>10490</v>
      </c>
      <c r="G36" s="125">
        <v>-90</v>
      </c>
      <c r="H36" s="126"/>
      <c r="I36" s="126" t="e">
        <v>#N/A</v>
      </c>
      <c r="J36" s="126">
        <v>0</v>
      </c>
      <c r="K36" s="126"/>
      <c r="L36" s="125">
        <f t="shared" si="0"/>
        <v>0</v>
      </c>
      <c r="M36" s="127"/>
      <c r="N36" s="127" t="s">
        <v>7813</v>
      </c>
      <c r="O36" s="119"/>
      <c r="P36" s="136" t="str">
        <f>VLOOKUP(Q36,Sector!C:D,2,FALSE)</f>
        <v>PUB</v>
      </c>
      <c r="Q36" s="155" t="s">
        <v>290</v>
      </c>
      <c r="R36" s="127"/>
    </row>
    <row r="37" spans="1:18" s="128" customFormat="1" ht="11.4" x14ac:dyDescent="0.2">
      <c r="A37" s="124" t="s">
        <v>6084</v>
      </c>
      <c r="B37" s="125">
        <v>1400</v>
      </c>
      <c r="C37" s="125">
        <v>1400</v>
      </c>
      <c r="D37" s="125">
        <v>0</v>
      </c>
      <c r="E37" s="125" t="s">
        <v>4574</v>
      </c>
      <c r="F37" s="125" t="e">
        <v>#N/A</v>
      </c>
      <c r="G37" s="125">
        <v>0</v>
      </c>
      <c r="H37" s="126"/>
      <c r="I37" s="126" t="s">
        <v>6084</v>
      </c>
      <c r="J37" s="126">
        <v>1400</v>
      </c>
      <c r="K37" s="126"/>
      <c r="L37" s="125">
        <f t="shared" si="0"/>
        <v>0</v>
      </c>
      <c r="M37" s="127"/>
      <c r="N37" s="127" t="e">
        <v>#N/A</v>
      </c>
      <c r="O37" s="119"/>
      <c r="P37" s="136" t="str">
        <f>VLOOKUP(Q37,Sector!C:D,2,FALSE)</f>
        <v>STC</v>
      </c>
      <c r="Q37" s="136" t="str">
        <f>VLOOKUP(A37,Sheet1!F:AB,23,FALSE)</f>
        <v>shirley.phee</v>
      </c>
      <c r="R37" s="127"/>
    </row>
    <row r="38" spans="1:18" s="128" customFormat="1" ht="11.4" x14ac:dyDescent="0.2">
      <c r="A38" s="124" t="s">
        <v>6086</v>
      </c>
      <c r="B38" s="125">
        <v>2400</v>
      </c>
      <c r="C38" s="125">
        <v>2400</v>
      </c>
      <c r="D38" s="125">
        <v>0</v>
      </c>
      <c r="E38" s="125" t="s">
        <v>4574</v>
      </c>
      <c r="F38" s="125" t="e">
        <v>#N/A</v>
      </c>
      <c r="G38" s="125">
        <v>0</v>
      </c>
      <c r="H38" s="126"/>
      <c r="I38" s="126" t="s">
        <v>6086</v>
      </c>
      <c r="J38" s="126">
        <v>2400</v>
      </c>
      <c r="K38" s="126"/>
      <c r="L38" s="125">
        <f t="shared" si="0"/>
        <v>0</v>
      </c>
      <c r="M38" s="127"/>
      <c r="N38" s="127" t="e">
        <v>#N/A</v>
      </c>
      <c r="O38" s="119"/>
      <c r="P38" s="136" t="str">
        <f>VLOOKUP(Q38,Sector!C:D,2,FALSE)</f>
        <v>STC</v>
      </c>
      <c r="Q38" s="136" t="str">
        <f>VLOOKUP(A38,Sheet1!F:AB,23,FALSE)</f>
        <v>shirley.phee</v>
      </c>
      <c r="R38" s="127"/>
    </row>
    <row r="39" spans="1:18" s="128" customFormat="1" ht="11.4" x14ac:dyDescent="0.2">
      <c r="A39" s="124" t="s">
        <v>10491</v>
      </c>
      <c r="B39" s="125">
        <v>-20</v>
      </c>
      <c r="C39" s="125">
        <v>-20</v>
      </c>
      <c r="D39" s="125">
        <v>0</v>
      </c>
      <c r="E39" s="125" t="s">
        <v>4574</v>
      </c>
      <c r="F39" s="125" t="s">
        <v>10491</v>
      </c>
      <c r="G39" s="125">
        <v>-20</v>
      </c>
      <c r="H39" s="126"/>
      <c r="I39" s="126" t="e">
        <v>#N/A</v>
      </c>
      <c r="J39" s="126">
        <v>0</v>
      </c>
      <c r="K39" s="126"/>
      <c r="L39" s="125">
        <f t="shared" si="0"/>
        <v>0</v>
      </c>
      <c r="M39" s="127"/>
      <c r="N39" s="127" t="s">
        <v>10645</v>
      </c>
      <c r="O39" s="119"/>
      <c r="P39" s="136" t="str">
        <f>VLOOKUP(Q39,Sector!C:D,2,FALSE)</f>
        <v>PUB</v>
      </c>
      <c r="Q39" s="155" t="s">
        <v>44</v>
      </c>
      <c r="R39" s="127"/>
    </row>
    <row r="40" spans="1:18" s="128" customFormat="1" ht="11.4" x14ac:dyDescent="0.2">
      <c r="A40" s="124" t="s">
        <v>10492</v>
      </c>
      <c r="B40" s="125">
        <v>-20</v>
      </c>
      <c r="C40" s="125">
        <v>-20</v>
      </c>
      <c r="D40" s="125">
        <v>0</v>
      </c>
      <c r="E40" s="125" t="s">
        <v>4574</v>
      </c>
      <c r="F40" s="125" t="s">
        <v>10492</v>
      </c>
      <c r="G40" s="125">
        <v>-20</v>
      </c>
      <c r="H40" s="126"/>
      <c r="I40" s="126" t="e">
        <v>#N/A</v>
      </c>
      <c r="J40" s="126">
        <v>0</v>
      </c>
      <c r="K40" s="126"/>
      <c r="L40" s="125">
        <f t="shared" si="0"/>
        <v>0</v>
      </c>
      <c r="M40" s="127"/>
      <c r="N40" s="127" t="s">
        <v>10646</v>
      </c>
      <c r="O40" s="119"/>
      <c r="P40" s="136" t="str">
        <f>VLOOKUP(Q40,Sector!C:D,2,FALSE)</f>
        <v>PUB</v>
      </c>
      <c r="Q40" s="155" t="s">
        <v>44</v>
      </c>
      <c r="R40" s="127"/>
    </row>
    <row r="41" spans="1:18" s="128" customFormat="1" ht="11.4" x14ac:dyDescent="0.2">
      <c r="A41" s="124" t="s">
        <v>10493</v>
      </c>
      <c r="B41" s="125">
        <v>-20</v>
      </c>
      <c r="C41" s="125">
        <v>-20</v>
      </c>
      <c r="D41" s="125">
        <v>0</v>
      </c>
      <c r="E41" s="125" t="s">
        <v>4574</v>
      </c>
      <c r="F41" s="125" t="s">
        <v>10493</v>
      </c>
      <c r="G41" s="125">
        <v>-20</v>
      </c>
      <c r="H41" s="126"/>
      <c r="I41" s="126" t="e">
        <v>#N/A</v>
      </c>
      <c r="J41" s="126">
        <v>0</v>
      </c>
      <c r="K41" s="126"/>
      <c r="L41" s="125">
        <f t="shared" si="0"/>
        <v>0</v>
      </c>
      <c r="M41" s="127"/>
      <c r="N41" s="127" t="s">
        <v>10647</v>
      </c>
      <c r="O41" s="119"/>
      <c r="P41" s="136" t="str">
        <f>VLOOKUP(Q41,Sector!C:D,2,FALSE)</f>
        <v>PUB</v>
      </c>
      <c r="Q41" s="155" t="s">
        <v>44</v>
      </c>
      <c r="R41" s="127"/>
    </row>
    <row r="42" spans="1:18" s="128" customFormat="1" ht="11.4" x14ac:dyDescent="0.2">
      <c r="A42" s="124" t="s">
        <v>10494</v>
      </c>
      <c r="B42" s="125">
        <v>-150</v>
      </c>
      <c r="C42" s="125">
        <v>-150</v>
      </c>
      <c r="D42" s="125">
        <v>0</v>
      </c>
      <c r="E42" s="125" t="s">
        <v>4574</v>
      </c>
      <c r="F42" s="125" t="s">
        <v>10494</v>
      </c>
      <c r="G42" s="125">
        <v>-150</v>
      </c>
      <c r="H42" s="126"/>
      <c r="I42" s="126" t="e">
        <v>#N/A</v>
      </c>
      <c r="J42" s="126">
        <v>0</v>
      </c>
      <c r="K42" s="126"/>
      <c r="L42" s="125">
        <f t="shared" si="0"/>
        <v>0</v>
      </c>
      <c r="M42" s="127"/>
      <c r="N42" s="127" t="s">
        <v>7841</v>
      </c>
      <c r="O42" s="119"/>
      <c r="P42" s="136" t="str">
        <f>VLOOKUP(Q42,Sector!C:D,2,FALSE)</f>
        <v>PUB</v>
      </c>
      <c r="Q42" s="155" t="s">
        <v>21</v>
      </c>
      <c r="R42" s="127"/>
    </row>
    <row r="43" spans="1:18" s="128" customFormat="1" ht="11.4" x14ac:dyDescent="0.2">
      <c r="A43" s="124" t="s">
        <v>10495</v>
      </c>
      <c r="B43" s="125">
        <v>-82000</v>
      </c>
      <c r="C43" s="125">
        <v>0</v>
      </c>
      <c r="D43" s="125">
        <v>-82000</v>
      </c>
      <c r="E43" s="125" t="s">
        <v>4486</v>
      </c>
      <c r="F43" s="125" t="s">
        <v>10495</v>
      </c>
      <c r="G43" s="125">
        <v>-82000</v>
      </c>
      <c r="H43" s="126"/>
      <c r="I43" s="126" t="e">
        <v>#N/A</v>
      </c>
      <c r="J43" s="126">
        <v>0</v>
      </c>
      <c r="K43" s="126"/>
      <c r="L43" s="125">
        <f t="shared" si="0"/>
        <v>0</v>
      </c>
      <c r="M43" s="127"/>
      <c r="N43" s="127" t="s">
        <v>10648</v>
      </c>
      <c r="O43" s="119"/>
      <c r="P43" s="136" t="str">
        <f>VLOOKUP(Q43,Sector!C:D,2,FALSE)</f>
        <v>STC</v>
      </c>
      <c r="Q43" s="155" t="s">
        <v>280</v>
      </c>
      <c r="R43" s="127"/>
    </row>
    <row r="44" spans="1:18" s="128" customFormat="1" ht="11.4" x14ac:dyDescent="0.2">
      <c r="A44" s="124" t="s">
        <v>10496</v>
      </c>
      <c r="B44" s="125">
        <v>-30</v>
      </c>
      <c r="C44" s="125">
        <v>-30</v>
      </c>
      <c r="D44" s="125">
        <v>0</v>
      </c>
      <c r="E44" s="125" t="s">
        <v>4574</v>
      </c>
      <c r="F44" s="125" t="s">
        <v>10496</v>
      </c>
      <c r="G44" s="125">
        <v>-30</v>
      </c>
      <c r="H44" s="126"/>
      <c r="I44" s="126" t="e">
        <v>#N/A</v>
      </c>
      <c r="J44" s="126">
        <v>0</v>
      </c>
      <c r="K44" s="126"/>
      <c r="L44" s="125">
        <f t="shared" si="0"/>
        <v>0</v>
      </c>
      <c r="M44" s="127"/>
      <c r="N44" s="127" t="s">
        <v>7244</v>
      </c>
      <c r="O44" s="119"/>
      <c r="P44" s="136" t="str">
        <f>VLOOKUP(Q44,Sector!C:D,2,FALSE)</f>
        <v>PUB</v>
      </c>
      <c r="Q44" s="155" t="s">
        <v>4333</v>
      </c>
      <c r="R44" s="127"/>
    </row>
    <row r="45" spans="1:18" s="128" customFormat="1" ht="11.4" x14ac:dyDescent="0.2">
      <c r="A45" s="124" t="s">
        <v>10497</v>
      </c>
      <c r="B45" s="125">
        <v>-30</v>
      </c>
      <c r="C45" s="125">
        <v>-30</v>
      </c>
      <c r="D45" s="125">
        <v>0</v>
      </c>
      <c r="E45" s="125" t="s">
        <v>4574</v>
      </c>
      <c r="F45" s="125" t="s">
        <v>10497</v>
      </c>
      <c r="G45" s="125">
        <v>-30</v>
      </c>
      <c r="H45" s="126"/>
      <c r="I45" s="126" t="e">
        <v>#N/A</v>
      </c>
      <c r="J45" s="126">
        <v>0</v>
      </c>
      <c r="K45" s="126"/>
      <c r="L45" s="125">
        <f t="shared" si="0"/>
        <v>0</v>
      </c>
      <c r="M45" s="127"/>
      <c r="N45" s="127" t="s">
        <v>7844</v>
      </c>
      <c r="O45" s="119"/>
      <c r="P45" s="136" t="str">
        <f>VLOOKUP(Q45,Sector!C:D,2,FALSE)</f>
        <v>PUB</v>
      </c>
      <c r="Q45" s="155" t="s">
        <v>21</v>
      </c>
      <c r="R45" s="127"/>
    </row>
    <row r="46" spans="1:18" s="128" customFormat="1" ht="11.4" x14ac:dyDescent="0.2">
      <c r="A46" s="124" t="s">
        <v>10498</v>
      </c>
      <c r="B46" s="125">
        <v>-60</v>
      </c>
      <c r="C46" s="125">
        <v>-60</v>
      </c>
      <c r="D46" s="125">
        <v>0</v>
      </c>
      <c r="E46" s="125" t="s">
        <v>4574</v>
      </c>
      <c r="F46" s="125" t="s">
        <v>10498</v>
      </c>
      <c r="G46" s="125">
        <v>-60</v>
      </c>
      <c r="H46" s="126"/>
      <c r="I46" s="126" t="e">
        <v>#N/A</v>
      </c>
      <c r="J46" s="126">
        <v>0</v>
      </c>
      <c r="K46" s="126"/>
      <c r="L46" s="125">
        <f t="shared" si="0"/>
        <v>0</v>
      </c>
      <c r="M46" s="127"/>
      <c r="N46" s="127" t="s">
        <v>7288</v>
      </c>
      <c r="O46" s="119"/>
      <c r="P46" s="136" t="str">
        <f>VLOOKUP(Q46,Sector!C:D,2,FALSE)</f>
        <v>PUB</v>
      </c>
      <c r="Q46" s="155" t="s">
        <v>4333</v>
      </c>
      <c r="R46" s="127"/>
    </row>
    <row r="47" spans="1:18" s="128" customFormat="1" ht="11.4" x14ac:dyDescent="0.2">
      <c r="A47" s="124" t="s">
        <v>10499</v>
      </c>
      <c r="B47" s="125">
        <v>-30</v>
      </c>
      <c r="C47" s="125">
        <v>-30</v>
      </c>
      <c r="D47" s="125">
        <v>0</v>
      </c>
      <c r="E47" s="125" t="s">
        <v>4574</v>
      </c>
      <c r="F47" s="125" t="s">
        <v>10499</v>
      </c>
      <c r="G47" s="125">
        <v>-30</v>
      </c>
      <c r="H47" s="126"/>
      <c r="I47" s="126" t="e">
        <v>#N/A</v>
      </c>
      <c r="J47" s="126">
        <v>0</v>
      </c>
      <c r="K47" s="126"/>
      <c r="L47" s="125">
        <f t="shared" si="0"/>
        <v>0</v>
      </c>
      <c r="M47" s="127"/>
      <c r="N47" s="127" t="s">
        <v>7329</v>
      </c>
      <c r="O47" s="119"/>
      <c r="P47" s="136" t="str">
        <f>VLOOKUP(Q47,Sector!C:D,2,FALSE)</f>
        <v>PUB</v>
      </c>
      <c r="Q47" s="155" t="s">
        <v>290</v>
      </c>
      <c r="R47" s="127"/>
    </row>
    <row r="48" spans="1:18" s="128" customFormat="1" ht="11.4" x14ac:dyDescent="0.2">
      <c r="A48" s="124" t="s">
        <v>10500</v>
      </c>
      <c r="B48" s="125">
        <v>-390</v>
      </c>
      <c r="C48" s="125">
        <v>-390</v>
      </c>
      <c r="D48" s="125">
        <v>0</v>
      </c>
      <c r="E48" s="125" t="s">
        <v>4574</v>
      </c>
      <c r="F48" s="125" t="s">
        <v>10500</v>
      </c>
      <c r="G48" s="125">
        <v>-390</v>
      </c>
      <c r="H48" s="126"/>
      <c r="I48" s="126" t="e">
        <v>#N/A</v>
      </c>
      <c r="J48" s="126">
        <v>0</v>
      </c>
      <c r="K48" s="126"/>
      <c r="L48" s="125">
        <f t="shared" si="0"/>
        <v>0</v>
      </c>
      <c r="M48" s="127"/>
      <c r="N48" s="127" t="s">
        <v>7725</v>
      </c>
      <c r="O48" s="119"/>
      <c r="P48" s="136" t="str">
        <f>VLOOKUP(Q48,Sector!C:D,2,FALSE)</f>
        <v>PUB</v>
      </c>
      <c r="Q48" s="155" t="s">
        <v>4333</v>
      </c>
      <c r="R48" s="127"/>
    </row>
    <row r="49" spans="1:18" s="128" customFormat="1" ht="11.4" x14ac:dyDescent="0.2">
      <c r="A49" s="124" t="s">
        <v>10501</v>
      </c>
      <c r="B49" s="125">
        <v>-60</v>
      </c>
      <c r="C49" s="125">
        <v>-60</v>
      </c>
      <c r="D49" s="125">
        <v>0</v>
      </c>
      <c r="E49" s="125" t="s">
        <v>4574</v>
      </c>
      <c r="F49" s="125" t="s">
        <v>10501</v>
      </c>
      <c r="G49" s="125">
        <v>-60</v>
      </c>
      <c r="H49" s="126"/>
      <c r="I49" s="126" t="e">
        <v>#N/A</v>
      </c>
      <c r="J49" s="126">
        <v>0</v>
      </c>
      <c r="K49" s="126"/>
      <c r="L49" s="125">
        <f t="shared" si="0"/>
        <v>0</v>
      </c>
      <c r="M49" s="127"/>
      <c r="N49" s="127" t="s">
        <v>7768</v>
      </c>
      <c r="O49" s="119"/>
      <c r="P49" s="136" t="str">
        <f>VLOOKUP(Q49,Sector!C:D,2,FALSE)</f>
        <v>PUB</v>
      </c>
      <c r="Q49" s="155" t="s">
        <v>4333</v>
      </c>
      <c r="R49" s="127"/>
    </row>
    <row r="50" spans="1:18" s="128" customFormat="1" ht="11.4" x14ac:dyDescent="0.2">
      <c r="A50" s="124" t="s">
        <v>10502</v>
      </c>
      <c r="B50" s="125">
        <v>-60</v>
      </c>
      <c r="C50" s="125">
        <v>-60</v>
      </c>
      <c r="D50" s="125">
        <v>0</v>
      </c>
      <c r="E50" s="125" t="s">
        <v>4574</v>
      </c>
      <c r="F50" s="125" t="s">
        <v>10502</v>
      </c>
      <c r="G50" s="125">
        <v>-60</v>
      </c>
      <c r="H50" s="126"/>
      <c r="I50" s="126" t="e">
        <v>#N/A</v>
      </c>
      <c r="J50" s="126">
        <v>0</v>
      </c>
      <c r="K50" s="126"/>
      <c r="L50" s="125">
        <f t="shared" si="0"/>
        <v>0</v>
      </c>
      <c r="M50" s="127"/>
      <c r="N50" s="127" t="s">
        <v>7717</v>
      </c>
      <c r="O50" s="119"/>
      <c r="P50" s="136" t="str">
        <f>VLOOKUP(Q50,Sector!C:D,2,FALSE)</f>
        <v>PUB</v>
      </c>
      <c r="Q50" s="155" t="s">
        <v>4333</v>
      </c>
      <c r="R50" s="127"/>
    </row>
    <row r="51" spans="1:18" s="128" customFormat="1" ht="11.4" x14ac:dyDescent="0.2">
      <c r="A51" s="124" t="s">
        <v>10503</v>
      </c>
      <c r="B51" s="125">
        <v>-360</v>
      </c>
      <c r="C51" s="125">
        <v>-360</v>
      </c>
      <c r="D51" s="125">
        <v>0</v>
      </c>
      <c r="E51" s="125" t="s">
        <v>4574</v>
      </c>
      <c r="F51" s="125" t="s">
        <v>10503</v>
      </c>
      <c r="G51" s="125">
        <v>-360</v>
      </c>
      <c r="H51" s="126"/>
      <c r="I51" s="126" t="e">
        <v>#N/A</v>
      </c>
      <c r="J51" s="126">
        <v>0</v>
      </c>
      <c r="K51" s="126"/>
      <c r="L51" s="125">
        <f t="shared" si="0"/>
        <v>0</v>
      </c>
      <c r="M51" s="127"/>
      <c r="N51" s="127" t="s">
        <v>7689</v>
      </c>
      <c r="O51" s="119"/>
      <c r="P51" s="136" t="str">
        <f>VLOOKUP(Q51,Sector!C:D,2,FALSE)</f>
        <v>PUB</v>
      </c>
      <c r="Q51" s="155" t="s">
        <v>4333</v>
      </c>
      <c r="R51" s="127"/>
    </row>
    <row r="52" spans="1:18" s="128" customFormat="1" ht="11.4" x14ac:dyDescent="0.2">
      <c r="A52" s="124" t="s">
        <v>6357</v>
      </c>
      <c r="B52" s="125">
        <v>60</v>
      </c>
      <c r="C52" s="125">
        <v>60</v>
      </c>
      <c r="D52" s="125">
        <v>0</v>
      </c>
      <c r="E52" s="125" t="s">
        <v>4574</v>
      </c>
      <c r="F52" s="125" t="e">
        <v>#N/A</v>
      </c>
      <c r="G52" s="125">
        <v>0</v>
      </c>
      <c r="H52" s="126"/>
      <c r="I52" s="126" t="s">
        <v>6357</v>
      </c>
      <c r="J52" s="126">
        <v>60</v>
      </c>
      <c r="K52" s="126"/>
      <c r="L52" s="125">
        <f t="shared" si="0"/>
        <v>0</v>
      </c>
      <c r="M52" s="127"/>
      <c r="N52" s="127" t="e">
        <v>#N/A</v>
      </c>
      <c r="O52" s="119"/>
      <c r="P52" s="136" t="str">
        <f>VLOOKUP(Q52,Sector!C:D,2,FALSE)</f>
        <v>PUB</v>
      </c>
      <c r="Q52" s="136" t="str">
        <f>VLOOKUP(A52,Sheet1!F:AB,23,FALSE)</f>
        <v>ronnie.lim</v>
      </c>
      <c r="R52" s="127"/>
    </row>
    <row r="53" spans="1:18" s="128" customFormat="1" ht="11.4" x14ac:dyDescent="0.2">
      <c r="A53" s="124" t="s">
        <v>6360</v>
      </c>
      <c r="B53" s="125">
        <v>30</v>
      </c>
      <c r="C53" s="125">
        <v>30</v>
      </c>
      <c r="D53" s="125">
        <v>0</v>
      </c>
      <c r="E53" s="125" t="s">
        <v>4574</v>
      </c>
      <c r="F53" s="125" t="e">
        <v>#N/A</v>
      </c>
      <c r="G53" s="125">
        <v>0</v>
      </c>
      <c r="H53" s="126"/>
      <c r="I53" s="126" t="s">
        <v>6360</v>
      </c>
      <c r="J53" s="126">
        <v>30</v>
      </c>
      <c r="K53" s="126"/>
      <c r="L53" s="125">
        <f t="shared" si="0"/>
        <v>0</v>
      </c>
      <c r="M53" s="127"/>
      <c r="N53" s="127" t="e">
        <v>#N/A</v>
      </c>
      <c r="O53" s="119"/>
      <c r="P53" s="136" t="str">
        <f>VLOOKUP(Q53,Sector!C:D,2,FALSE)</f>
        <v>PUB</v>
      </c>
      <c r="Q53" s="136" t="str">
        <f>VLOOKUP(A53,Sheet1!F:AB,23,FALSE)</f>
        <v>wangchee.ng</v>
      </c>
      <c r="R53" s="127"/>
    </row>
    <row r="54" spans="1:18" s="128" customFormat="1" ht="11.4" x14ac:dyDescent="0.2">
      <c r="A54" s="124" t="s">
        <v>6364</v>
      </c>
      <c r="B54" s="125">
        <v>120</v>
      </c>
      <c r="C54" s="125">
        <v>120</v>
      </c>
      <c r="D54" s="125">
        <v>0</v>
      </c>
      <c r="E54" s="125" t="s">
        <v>4574</v>
      </c>
      <c r="F54" s="125" t="e">
        <v>#N/A</v>
      </c>
      <c r="G54" s="125">
        <v>0</v>
      </c>
      <c r="H54" s="126"/>
      <c r="I54" s="126" t="s">
        <v>6364</v>
      </c>
      <c r="J54" s="126">
        <v>120</v>
      </c>
      <c r="K54" s="126"/>
      <c r="L54" s="125">
        <f t="shared" si="0"/>
        <v>0</v>
      </c>
      <c r="M54" s="127"/>
      <c r="N54" s="127" t="e">
        <v>#N/A</v>
      </c>
      <c r="O54" s="119"/>
      <c r="P54" s="136" t="str">
        <f>VLOOKUP(Q54,Sector!C:D,2,FALSE)</f>
        <v>PUB</v>
      </c>
      <c r="Q54" s="136" t="str">
        <f>VLOOKUP(A54,Sheet1!F:AB,23,FALSE)</f>
        <v>cammy.ong</v>
      </c>
      <c r="R54" s="127"/>
    </row>
    <row r="55" spans="1:18" s="128" customFormat="1" ht="11.4" x14ac:dyDescent="0.2">
      <c r="A55" s="124" t="s">
        <v>6367</v>
      </c>
      <c r="B55" s="125">
        <v>0</v>
      </c>
      <c r="C55" s="125">
        <v>0</v>
      </c>
      <c r="D55" s="125">
        <v>0</v>
      </c>
      <c r="E55" s="125" t="s">
        <v>4574</v>
      </c>
      <c r="F55" s="125" t="e">
        <v>#N/A</v>
      </c>
      <c r="G55" s="125">
        <v>0</v>
      </c>
      <c r="H55" s="126"/>
      <c r="I55" s="126" t="s">
        <v>6367</v>
      </c>
      <c r="J55" s="126">
        <v>0</v>
      </c>
      <c r="K55" s="126"/>
      <c r="L55" s="125">
        <f t="shared" si="0"/>
        <v>0</v>
      </c>
      <c r="M55" s="127"/>
      <c r="N55" s="127" t="e">
        <v>#N/A</v>
      </c>
      <c r="O55" s="119"/>
      <c r="P55" s="136" t="str">
        <f>VLOOKUP(Q55,Sector!C:D,2,FALSE)</f>
        <v>PUB</v>
      </c>
      <c r="Q55" s="136" t="str">
        <f>VLOOKUP(A55,Sheet1!F:AB,23,FALSE)</f>
        <v>wangchee.ng</v>
      </c>
      <c r="R55" s="127"/>
    </row>
    <row r="56" spans="1:18" s="128" customFormat="1" ht="11.4" x14ac:dyDescent="0.2">
      <c r="A56" s="124" t="s">
        <v>6369</v>
      </c>
      <c r="B56" s="125">
        <v>1950</v>
      </c>
      <c r="C56" s="125">
        <v>1950</v>
      </c>
      <c r="D56" s="125">
        <v>0</v>
      </c>
      <c r="E56" s="125" t="s">
        <v>4574</v>
      </c>
      <c r="F56" s="125" t="e">
        <v>#N/A</v>
      </c>
      <c r="G56" s="125">
        <v>0</v>
      </c>
      <c r="H56" s="126"/>
      <c r="I56" s="126" t="s">
        <v>6369</v>
      </c>
      <c r="J56" s="126">
        <v>1950</v>
      </c>
      <c r="K56" s="126"/>
      <c r="L56" s="125">
        <f t="shared" si="0"/>
        <v>0</v>
      </c>
      <c r="M56" s="127"/>
      <c r="N56" s="127" t="e">
        <v>#N/A</v>
      </c>
      <c r="O56" s="119"/>
      <c r="P56" s="136" t="str">
        <f>VLOOKUP(Q56,Sector!C:D,2,FALSE)</f>
        <v>PUB</v>
      </c>
      <c r="Q56" s="136" t="str">
        <f>VLOOKUP(A56,Sheet1!F:AB,23,FALSE)</f>
        <v>ronnie.lim</v>
      </c>
      <c r="R56" s="127"/>
    </row>
    <row r="57" spans="1:18" s="128" customFormat="1" ht="11.4" x14ac:dyDescent="0.2">
      <c r="A57" s="124" t="s">
        <v>6371</v>
      </c>
      <c r="B57" s="125">
        <v>2760</v>
      </c>
      <c r="C57" s="125">
        <v>2760</v>
      </c>
      <c r="D57" s="125">
        <v>0</v>
      </c>
      <c r="E57" s="125" t="s">
        <v>4574</v>
      </c>
      <c r="F57" s="125" t="e">
        <v>#N/A</v>
      </c>
      <c r="G57" s="125">
        <v>0</v>
      </c>
      <c r="H57" s="126"/>
      <c r="I57" s="126" t="s">
        <v>6371</v>
      </c>
      <c r="J57" s="126">
        <v>2760</v>
      </c>
      <c r="K57" s="126"/>
      <c r="L57" s="125">
        <f t="shared" si="0"/>
        <v>0</v>
      </c>
      <c r="M57" s="127"/>
      <c r="N57" s="127" t="e">
        <v>#N/A</v>
      </c>
      <c r="O57" s="119"/>
      <c r="P57" s="136" t="str">
        <f>VLOOKUP(Q57,Sector!C:D,2,FALSE)</f>
        <v>PUB</v>
      </c>
      <c r="Q57" s="136" t="str">
        <f>VLOOKUP(A57,Sheet1!F:AB,23,FALSE)</f>
        <v>cammy.ong</v>
      </c>
      <c r="R57" s="127"/>
    </row>
    <row r="58" spans="1:18" s="128" customFormat="1" ht="11.4" x14ac:dyDescent="0.2">
      <c r="A58" s="124" t="s">
        <v>6372</v>
      </c>
      <c r="B58" s="125">
        <v>0</v>
      </c>
      <c r="C58" s="125">
        <v>0</v>
      </c>
      <c r="D58" s="125">
        <v>0</v>
      </c>
      <c r="E58" s="125" t="s">
        <v>4574</v>
      </c>
      <c r="F58" s="125" t="e">
        <v>#N/A</v>
      </c>
      <c r="G58" s="125">
        <v>0</v>
      </c>
      <c r="H58" s="126"/>
      <c r="I58" s="126" t="s">
        <v>6372</v>
      </c>
      <c r="J58" s="126">
        <v>0</v>
      </c>
      <c r="K58" s="126"/>
      <c r="L58" s="125">
        <f t="shared" si="0"/>
        <v>0</v>
      </c>
      <c r="M58" s="127"/>
      <c r="N58" s="127" t="e">
        <v>#N/A</v>
      </c>
      <c r="O58" s="119"/>
      <c r="P58" s="136" t="str">
        <f>VLOOKUP(Q58,Sector!C:D,2,FALSE)</f>
        <v>PUB</v>
      </c>
      <c r="Q58" s="136" t="str">
        <f>VLOOKUP(A58,Sheet1!F:AB,23,FALSE)</f>
        <v>wangchee.ng</v>
      </c>
      <c r="R58" s="127"/>
    </row>
    <row r="59" spans="1:18" s="128" customFormat="1" ht="11.4" x14ac:dyDescent="0.2">
      <c r="A59" s="124" t="s">
        <v>6374</v>
      </c>
      <c r="B59" s="125">
        <v>600</v>
      </c>
      <c r="C59" s="125">
        <v>600</v>
      </c>
      <c r="D59" s="125">
        <v>0</v>
      </c>
      <c r="E59" s="125" t="s">
        <v>4574</v>
      </c>
      <c r="F59" s="125" t="e">
        <v>#N/A</v>
      </c>
      <c r="G59" s="125">
        <v>0</v>
      </c>
      <c r="H59" s="126"/>
      <c r="I59" s="126" t="s">
        <v>6374</v>
      </c>
      <c r="J59" s="126">
        <v>600</v>
      </c>
      <c r="K59" s="126"/>
      <c r="L59" s="125">
        <f t="shared" si="0"/>
        <v>0</v>
      </c>
      <c r="M59" s="127"/>
      <c r="N59" s="127" t="e">
        <v>#N/A</v>
      </c>
      <c r="O59" s="119"/>
      <c r="P59" s="136" t="str">
        <f>VLOOKUP(Q59,Sector!C:D,2,FALSE)</f>
        <v>PUB</v>
      </c>
      <c r="Q59" s="136" t="str">
        <f>VLOOKUP(A59,Sheet1!F:AB,23,FALSE)</f>
        <v>wangchee.ng</v>
      </c>
      <c r="R59" s="127"/>
    </row>
    <row r="60" spans="1:18" s="128" customFormat="1" ht="11.4" x14ac:dyDescent="0.2">
      <c r="A60" s="124" t="s">
        <v>6376</v>
      </c>
      <c r="B60" s="125">
        <v>3000</v>
      </c>
      <c r="C60" s="125">
        <v>3000</v>
      </c>
      <c r="D60" s="125">
        <v>0</v>
      </c>
      <c r="E60" s="125" t="s">
        <v>4574</v>
      </c>
      <c r="F60" s="125" t="e">
        <v>#N/A</v>
      </c>
      <c r="G60" s="125">
        <v>0</v>
      </c>
      <c r="H60" s="126"/>
      <c r="I60" s="126" t="s">
        <v>6376</v>
      </c>
      <c r="J60" s="126">
        <v>3000</v>
      </c>
      <c r="K60" s="126"/>
      <c r="L60" s="125">
        <f t="shared" si="0"/>
        <v>0</v>
      </c>
      <c r="M60" s="127"/>
      <c r="N60" s="127" t="e">
        <v>#N/A</v>
      </c>
      <c r="O60" s="119"/>
      <c r="P60" s="136" t="str">
        <f>VLOOKUP(Q60,Sector!C:D,2,FALSE)</f>
        <v>PUB</v>
      </c>
      <c r="Q60" s="136" t="str">
        <f>VLOOKUP(A60,Sheet1!F:AB,23,FALSE)</f>
        <v>ong.yilin</v>
      </c>
      <c r="R60" s="127"/>
    </row>
    <row r="61" spans="1:18" s="128" customFormat="1" ht="11.4" x14ac:dyDescent="0.2">
      <c r="A61" s="124" t="s">
        <v>6378</v>
      </c>
      <c r="B61" s="125">
        <v>2160</v>
      </c>
      <c r="C61" s="125">
        <v>2160</v>
      </c>
      <c r="D61" s="125">
        <v>0</v>
      </c>
      <c r="E61" s="125" t="s">
        <v>4574</v>
      </c>
      <c r="F61" s="125" t="e">
        <v>#N/A</v>
      </c>
      <c r="G61" s="125">
        <v>0</v>
      </c>
      <c r="H61" s="126"/>
      <c r="I61" s="126" t="s">
        <v>6378</v>
      </c>
      <c r="J61" s="126">
        <v>2160</v>
      </c>
      <c r="K61" s="126"/>
      <c r="L61" s="125">
        <f t="shared" si="0"/>
        <v>0</v>
      </c>
      <c r="M61" s="127"/>
      <c r="N61" s="127" t="e">
        <v>#N/A</v>
      </c>
      <c r="O61" s="119"/>
      <c r="P61" s="136" t="str">
        <f>VLOOKUP(Q61,Sector!C:D,2,FALSE)</f>
        <v>PUB</v>
      </c>
      <c r="Q61" s="136" t="str">
        <f>VLOOKUP(A61,Sheet1!F:AB,23,FALSE)</f>
        <v>wangchee.ng</v>
      </c>
      <c r="R61" s="127"/>
    </row>
    <row r="62" spans="1:18" s="128" customFormat="1" ht="11.4" x14ac:dyDescent="0.2">
      <c r="A62" s="124" t="s">
        <v>6379</v>
      </c>
      <c r="B62" s="125">
        <v>30</v>
      </c>
      <c r="C62" s="125">
        <v>30</v>
      </c>
      <c r="D62" s="125">
        <v>0</v>
      </c>
      <c r="E62" s="125" t="s">
        <v>4574</v>
      </c>
      <c r="F62" s="125" t="e">
        <v>#N/A</v>
      </c>
      <c r="G62" s="125">
        <v>0</v>
      </c>
      <c r="H62" s="126"/>
      <c r="I62" s="126" t="s">
        <v>6379</v>
      </c>
      <c r="J62" s="126">
        <v>30</v>
      </c>
      <c r="K62" s="126"/>
      <c r="L62" s="125">
        <f t="shared" si="0"/>
        <v>0</v>
      </c>
      <c r="M62" s="127"/>
      <c r="N62" s="127" t="e">
        <v>#N/A</v>
      </c>
      <c r="O62" s="119"/>
      <c r="P62" s="136" t="str">
        <f>VLOOKUP(Q62,Sector!C:D,2,FALSE)</f>
        <v>PUB</v>
      </c>
      <c r="Q62" s="136" t="str">
        <f>VLOOKUP(A62,Sheet1!F:AB,23,FALSE)</f>
        <v>cammy.ong</v>
      </c>
      <c r="R62" s="127"/>
    </row>
    <row r="63" spans="1:18" s="128" customFormat="1" ht="11.4" x14ac:dyDescent="0.2">
      <c r="A63" s="124" t="s">
        <v>6381</v>
      </c>
      <c r="B63" s="125">
        <v>3180</v>
      </c>
      <c r="C63" s="125">
        <v>3180</v>
      </c>
      <c r="D63" s="125">
        <v>0</v>
      </c>
      <c r="E63" s="125" t="s">
        <v>4574</v>
      </c>
      <c r="F63" s="125" t="e">
        <v>#N/A</v>
      </c>
      <c r="G63" s="125">
        <v>0</v>
      </c>
      <c r="H63" s="126"/>
      <c r="I63" s="126" t="s">
        <v>6381</v>
      </c>
      <c r="J63" s="126">
        <v>3180</v>
      </c>
      <c r="K63" s="126"/>
      <c r="L63" s="125">
        <f t="shared" si="0"/>
        <v>0</v>
      </c>
      <c r="M63" s="127"/>
      <c r="N63" s="127" t="e">
        <v>#N/A</v>
      </c>
      <c r="O63" s="119"/>
      <c r="P63" s="136" t="str">
        <f>VLOOKUP(Q63,Sector!C:D,2,FALSE)</f>
        <v>PUB</v>
      </c>
      <c r="Q63" s="136" t="str">
        <f>VLOOKUP(A63,Sheet1!F:AB,23,FALSE)</f>
        <v>wangchee.ng</v>
      </c>
      <c r="R63" s="127"/>
    </row>
    <row r="64" spans="1:18" s="128" customFormat="1" ht="11.4" x14ac:dyDescent="0.2">
      <c r="A64" s="124" t="s">
        <v>6382</v>
      </c>
      <c r="B64" s="125">
        <v>840</v>
      </c>
      <c r="C64" s="125">
        <v>840</v>
      </c>
      <c r="D64" s="125">
        <v>0</v>
      </c>
      <c r="E64" s="125" t="s">
        <v>4574</v>
      </c>
      <c r="F64" s="125" t="e">
        <v>#N/A</v>
      </c>
      <c r="G64" s="125">
        <v>0</v>
      </c>
      <c r="H64" s="126"/>
      <c r="I64" s="126" t="s">
        <v>6382</v>
      </c>
      <c r="J64" s="126">
        <v>840</v>
      </c>
      <c r="K64" s="126"/>
      <c r="L64" s="125">
        <f t="shared" si="0"/>
        <v>0</v>
      </c>
      <c r="M64" s="127"/>
      <c r="N64" s="127" t="e">
        <v>#N/A</v>
      </c>
      <c r="O64" s="119"/>
      <c r="P64" s="136" t="str">
        <f>VLOOKUP(Q64,Sector!C:D,2,FALSE)</f>
        <v>PUB</v>
      </c>
      <c r="Q64" s="136" t="str">
        <f>VLOOKUP(A64,Sheet1!F:AB,23,FALSE)</f>
        <v>wangchee.ng</v>
      </c>
      <c r="R64" s="127"/>
    </row>
    <row r="65" spans="1:18" s="128" customFormat="1" ht="11.4" x14ac:dyDescent="0.2">
      <c r="A65" s="124" t="s">
        <v>6384</v>
      </c>
      <c r="B65" s="125">
        <v>3180</v>
      </c>
      <c r="C65" s="125">
        <v>3180</v>
      </c>
      <c r="D65" s="125">
        <v>0</v>
      </c>
      <c r="E65" s="125" t="s">
        <v>4574</v>
      </c>
      <c r="F65" s="125" t="e">
        <v>#N/A</v>
      </c>
      <c r="G65" s="125">
        <v>0</v>
      </c>
      <c r="H65" s="126"/>
      <c r="I65" s="126" t="s">
        <v>6384</v>
      </c>
      <c r="J65" s="126">
        <v>3180</v>
      </c>
      <c r="K65" s="126"/>
      <c r="L65" s="125">
        <f t="shared" si="0"/>
        <v>0</v>
      </c>
      <c r="M65" s="127"/>
      <c r="N65" s="127" t="e">
        <v>#N/A</v>
      </c>
      <c r="O65" s="119"/>
      <c r="P65" s="136" t="str">
        <f>VLOOKUP(Q65,Sector!C:D,2,FALSE)</f>
        <v>PUB</v>
      </c>
      <c r="Q65" s="136" t="str">
        <f>VLOOKUP(A65,Sheet1!F:AB,23,FALSE)</f>
        <v>wangchee.ng</v>
      </c>
      <c r="R65" s="127"/>
    </row>
    <row r="66" spans="1:18" s="128" customFormat="1" ht="11.4" x14ac:dyDescent="0.2">
      <c r="A66" s="124" t="s">
        <v>6385</v>
      </c>
      <c r="B66" s="125">
        <v>960</v>
      </c>
      <c r="C66" s="125">
        <v>960</v>
      </c>
      <c r="D66" s="125">
        <v>0</v>
      </c>
      <c r="E66" s="125" t="s">
        <v>4574</v>
      </c>
      <c r="F66" s="125" t="e">
        <v>#N/A</v>
      </c>
      <c r="G66" s="125">
        <v>0</v>
      </c>
      <c r="H66" s="126"/>
      <c r="I66" s="126" t="s">
        <v>6385</v>
      </c>
      <c r="J66" s="126">
        <v>960</v>
      </c>
      <c r="K66" s="126"/>
      <c r="L66" s="125">
        <f t="shared" si="0"/>
        <v>0</v>
      </c>
      <c r="M66" s="127"/>
      <c r="N66" s="127" t="e">
        <v>#N/A</v>
      </c>
      <c r="O66" s="119"/>
      <c r="P66" s="136" t="str">
        <f>VLOOKUP(Q66,Sector!C:D,2,FALSE)</f>
        <v>PUB</v>
      </c>
      <c r="Q66" s="136" t="str">
        <f>VLOOKUP(A66,Sheet1!F:AB,23,FALSE)</f>
        <v>wangchee.ng</v>
      </c>
      <c r="R66" s="127"/>
    </row>
    <row r="67" spans="1:18" s="128" customFormat="1" ht="11.4" x14ac:dyDescent="0.2">
      <c r="A67" s="124" t="s">
        <v>6388</v>
      </c>
      <c r="B67" s="125">
        <v>1050</v>
      </c>
      <c r="C67" s="125">
        <v>1050</v>
      </c>
      <c r="D67" s="125">
        <v>0</v>
      </c>
      <c r="E67" s="125" t="s">
        <v>4574</v>
      </c>
      <c r="F67" s="125" t="e">
        <v>#N/A</v>
      </c>
      <c r="G67" s="125">
        <v>0</v>
      </c>
      <c r="H67" s="126"/>
      <c r="I67" s="126" t="s">
        <v>6388</v>
      </c>
      <c r="J67" s="126">
        <v>1050</v>
      </c>
      <c r="K67" s="126"/>
      <c r="L67" s="125">
        <f t="shared" si="0"/>
        <v>0</v>
      </c>
      <c r="M67" s="127"/>
      <c r="N67" s="127" t="e">
        <v>#N/A</v>
      </c>
      <c r="O67" s="119"/>
      <c r="P67" s="136" t="str">
        <f>VLOOKUP(Q67,Sector!C:D,2,FALSE)</f>
        <v>PUB</v>
      </c>
      <c r="Q67" s="136" t="str">
        <f>VLOOKUP(A67,Sheet1!F:AB,23,FALSE)</f>
        <v>ronnie.lim</v>
      </c>
      <c r="R67" s="127"/>
    </row>
    <row r="68" spans="1:18" s="128" customFormat="1" ht="11.4" x14ac:dyDescent="0.2">
      <c r="A68" s="124" t="s">
        <v>6391</v>
      </c>
      <c r="B68" s="125">
        <v>1050</v>
      </c>
      <c r="C68" s="125">
        <v>1050</v>
      </c>
      <c r="D68" s="125">
        <v>0</v>
      </c>
      <c r="E68" s="125" t="s">
        <v>4574</v>
      </c>
      <c r="F68" s="125" t="e">
        <v>#N/A</v>
      </c>
      <c r="G68" s="125">
        <v>0</v>
      </c>
      <c r="H68" s="126"/>
      <c r="I68" s="126" t="s">
        <v>6391</v>
      </c>
      <c r="J68" s="126">
        <v>1050</v>
      </c>
      <c r="K68" s="126"/>
      <c r="L68" s="125">
        <f t="shared" ref="L68:L131" si="1">B68-G68-J68</f>
        <v>0</v>
      </c>
      <c r="M68" s="127"/>
      <c r="N68" s="127" t="e">
        <v>#N/A</v>
      </c>
      <c r="O68" s="119"/>
      <c r="P68" s="136" t="str">
        <f>VLOOKUP(Q68,Sector!C:D,2,FALSE)</f>
        <v>PUB</v>
      </c>
      <c r="Q68" s="136" t="str">
        <f>VLOOKUP(A68,Sheet1!F:AB,23,FALSE)</f>
        <v>wangchee.ng</v>
      </c>
      <c r="R68" s="127"/>
    </row>
    <row r="69" spans="1:18" s="128" customFormat="1" ht="11.4" x14ac:dyDescent="0.2">
      <c r="A69" s="124" t="s">
        <v>6394</v>
      </c>
      <c r="B69" s="125">
        <v>480</v>
      </c>
      <c r="C69" s="125">
        <v>480</v>
      </c>
      <c r="D69" s="125">
        <v>0</v>
      </c>
      <c r="E69" s="125" t="s">
        <v>4574</v>
      </c>
      <c r="F69" s="125" t="e">
        <v>#N/A</v>
      </c>
      <c r="G69" s="125">
        <v>0</v>
      </c>
      <c r="H69" s="126"/>
      <c r="I69" s="126" t="s">
        <v>6394</v>
      </c>
      <c r="J69" s="126">
        <v>480</v>
      </c>
      <c r="K69" s="126"/>
      <c r="L69" s="125">
        <f t="shared" si="1"/>
        <v>0</v>
      </c>
      <c r="M69" s="127"/>
      <c r="N69" s="127" t="e">
        <v>#N/A</v>
      </c>
      <c r="O69" s="119"/>
      <c r="P69" s="136" t="str">
        <f>VLOOKUP(Q69,Sector!C:D,2,FALSE)</f>
        <v>PUB</v>
      </c>
      <c r="Q69" s="136" t="str">
        <f>VLOOKUP(A69,Sheet1!F:AB,23,FALSE)</f>
        <v>wangchee.ng</v>
      </c>
      <c r="R69" s="127"/>
    </row>
    <row r="70" spans="1:18" s="128" customFormat="1" ht="11.4" x14ac:dyDescent="0.2">
      <c r="A70" s="124" t="s">
        <v>6395</v>
      </c>
      <c r="B70" s="125">
        <v>120</v>
      </c>
      <c r="C70" s="125">
        <v>120</v>
      </c>
      <c r="D70" s="125">
        <v>0</v>
      </c>
      <c r="E70" s="125" t="s">
        <v>4574</v>
      </c>
      <c r="F70" s="125" t="e">
        <v>#N/A</v>
      </c>
      <c r="G70" s="125">
        <v>0</v>
      </c>
      <c r="H70" s="126"/>
      <c r="I70" s="126" t="s">
        <v>6395</v>
      </c>
      <c r="J70" s="126">
        <v>120</v>
      </c>
      <c r="K70" s="126"/>
      <c r="L70" s="125">
        <f t="shared" si="1"/>
        <v>0</v>
      </c>
      <c r="M70" s="127"/>
      <c r="N70" s="127" t="e">
        <v>#N/A</v>
      </c>
      <c r="O70" s="119"/>
      <c r="P70" s="136" t="str">
        <f>VLOOKUP(Q70,Sector!C:D,2,FALSE)</f>
        <v>PUB</v>
      </c>
      <c r="Q70" s="136" t="str">
        <f>VLOOKUP(A70,Sheet1!F:AB,23,FALSE)</f>
        <v>wangchee.ng</v>
      </c>
      <c r="R70" s="127"/>
    </row>
    <row r="71" spans="1:18" s="128" customFormat="1" ht="11.4" x14ac:dyDescent="0.2">
      <c r="A71" s="124" t="s">
        <v>6397</v>
      </c>
      <c r="B71" s="125">
        <v>180</v>
      </c>
      <c r="C71" s="125">
        <v>180</v>
      </c>
      <c r="D71" s="125">
        <v>0</v>
      </c>
      <c r="E71" s="125" t="s">
        <v>4574</v>
      </c>
      <c r="F71" s="125" t="e">
        <v>#N/A</v>
      </c>
      <c r="G71" s="125">
        <v>0</v>
      </c>
      <c r="H71" s="126"/>
      <c r="I71" s="126" t="s">
        <v>6397</v>
      </c>
      <c r="J71" s="126">
        <v>180</v>
      </c>
      <c r="K71" s="126"/>
      <c r="L71" s="125">
        <f t="shared" si="1"/>
        <v>0</v>
      </c>
      <c r="M71" s="127"/>
      <c r="N71" s="127" t="e">
        <v>#N/A</v>
      </c>
      <c r="O71" s="119"/>
      <c r="P71" s="136" t="str">
        <f>VLOOKUP(Q71,Sector!C:D,2,FALSE)</f>
        <v>PUB</v>
      </c>
      <c r="Q71" s="136" t="str">
        <f>VLOOKUP(A71,Sheet1!F:AB,23,FALSE)</f>
        <v>cammy.ong</v>
      </c>
      <c r="R71" s="127"/>
    </row>
    <row r="72" spans="1:18" s="128" customFormat="1" ht="11.4" x14ac:dyDescent="0.2">
      <c r="A72" s="124" t="s">
        <v>6398</v>
      </c>
      <c r="B72" s="125">
        <v>930</v>
      </c>
      <c r="C72" s="125">
        <v>930</v>
      </c>
      <c r="D72" s="125">
        <v>0</v>
      </c>
      <c r="E72" s="125" t="s">
        <v>4574</v>
      </c>
      <c r="F72" s="125" t="e">
        <v>#N/A</v>
      </c>
      <c r="G72" s="125">
        <v>0</v>
      </c>
      <c r="H72" s="126"/>
      <c r="I72" s="126" t="s">
        <v>6398</v>
      </c>
      <c r="J72" s="126">
        <v>930</v>
      </c>
      <c r="K72" s="126"/>
      <c r="L72" s="125">
        <f t="shared" si="1"/>
        <v>0</v>
      </c>
      <c r="M72" s="127"/>
      <c r="N72" s="127" t="e">
        <v>#N/A</v>
      </c>
      <c r="O72" s="119"/>
      <c r="P72" s="136" t="str">
        <f>VLOOKUP(Q72,Sector!C:D,2,FALSE)</f>
        <v>PUB</v>
      </c>
      <c r="Q72" s="136" t="str">
        <f>VLOOKUP(A72,Sheet1!F:AB,23,FALSE)</f>
        <v>wangchee.ng</v>
      </c>
      <c r="R72" s="127"/>
    </row>
    <row r="73" spans="1:18" s="128" customFormat="1" ht="11.4" x14ac:dyDescent="0.2">
      <c r="A73" s="124" t="s">
        <v>6404</v>
      </c>
      <c r="B73" s="125">
        <v>30</v>
      </c>
      <c r="C73" s="125">
        <v>30</v>
      </c>
      <c r="D73" s="125">
        <v>0</v>
      </c>
      <c r="E73" s="125" t="s">
        <v>4574</v>
      </c>
      <c r="F73" s="125" t="e">
        <v>#N/A</v>
      </c>
      <c r="G73" s="125">
        <v>0</v>
      </c>
      <c r="H73" s="126"/>
      <c r="I73" s="126" t="s">
        <v>6404</v>
      </c>
      <c r="J73" s="126">
        <v>30</v>
      </c>
      <c r="K73" s="126"/>
      <c r="L73" s="125">
        <f t="shared" si="1"/>
        <v>0</v>
      </c>
      <c r="M73" s="127"/>
      <c r="N73" s="127" t="e">
        <v>#N/A</v>
      </c>
      <c r="O73" s="119"/>
      <c r="P73" s="136" t="str">
        <f>VLOOKUP(Q73,Sector!C:D,2,FALSE)</f>
        <v>PUB</v>
      </c>
      <c r="Q73" s="136" t="str">
        <f>VLOOKUP(A73,Sheet1!F:AB,23,FALSE)</f>
        <v>wangchee.ng</v>
      </c>
      <c r="R73" s="127"/>
    </row>
    <row r="74" spans="1:18" s="128" customFormat="1" ht="11.4" x14ac:dyDescent="0.2">
      <c r="A74" s="124" t="s">
        <v>6407</v>
      </c>
      <c r="B74" s="125">
        <v>1080</v>
      </c>
      <c r="C74" s="125">
        <v>1080</v>
      </c>
      <c r="D74" s="125">
        <v>0</v>
      </c>
      <c r="E74" s="125" t="s">
        <v>4574</v>
      </c>
      <c r="F74" s="125" t="e">
        <v>#N/A</v>
      </c>
      <c r="G74" s="125">
        <v>0</v>
      </c>
      <c r="H74" s="126"/>
      <c r="I74" s="126" t="s">
        <v>6407</v>
      </c>
      <c r="J74" s="126">
        <v>1080</v>
      </c>
      <c r="K74" s="126"/>
      <c r="L74" s="125">
        <f t="shared" si="1"/>
        <v>0</v>
      </c>
      <c r="M74" s="127"/>
      <c r="N74" s="127" t="e">
        <v>#N/A</v>
      </c>
      <c r="O74" s="119"/>
      <c r="P74" s="136" t="str">
        <f>VLOOKUP(Q74,Sector!C:D,2,FALSE)</f>
        <v>PUB</v>
      </c>
      <c r="Q74" s="136" t="str">
        <f>VLOOKUP(A74,Sheet1!F:AB,23,FALSE)</f>
        <v>wangchee.ng</v>
      </c>
      <c r="R74" s="127"/>
    </row>
    <row r="75" spans="1:18" s="128" customFormat="1" ht="11.4" x14ac:dyDescent="0.2">
      <c r="A75" s="124" t="s">
        <v>6409</v>
      </c>
      <c r="B75" s="125">
        <v>300</v>
      </c>
      <c r="C75" s="125">
        <v>300</v>
      </c>
      <c r="D75" s="125">
        <v>0</v>
      </c>
      <c r="E75" s="125" t="s">
        <v>4574</v>
      </c>
      <c r="F75" s="125" t="e">
        <v>#N/A</v>
      </c>
      <c r="G75" s="125">
        <v>0</v>
      </c>
      <c r="H75" s="126"/>
      <c r="I75" s="126" t="s">
        <v>6409</v>
      </c>
      <c r="J75" s="126">
        <v>300</v>
      </c>
      <c r="K75" s="126"/>
      <c r="L75" s="125">
        <f t="shared" si="1"/>
        <v>0</v>
      </c>
      <c r="M75" s="127"/>
      <c r="N75" s="127" t="e">
        <v>#N/A</v>
      </c>
      <c r="O75" s="119"/>
      <c r="P75" s="136" t="str">
        <f>VLOOKUP(Q75,Sector!C:D,2,FALSE)</f>
        <v>PUB</v>
      </c>
      <c r="Q75" s="136" t="str">
        <f>VLOOKUP(A75,Sheet1!F:AB,23,FALSE)</f>
        <v>wangchee.ng</v>
      </c>
      <c r="R75" s="127"/>
    </row>
    <row r="76" spans="1:18" s="128" customFormat="1" ht="11.4" x14ac:dyDescent="0.2">
      <c r="A76" s="124" t="s">
        <v>6410</v>
      </c>
      <c r="B76" s="125">
        <v>30</v>
      </c>
      <c r="C76" s="125">
        <v>30</v>
      </c>
      <c r="D76" s="125">
        <v>0</v>
      </c>
      <c r="E76" s="125" t="s">
        <v>4574</v>
      </c>
      <c r="F76" s="125" t="e">
        <v>#N/A</v>
      </c>
      <c r="G76" s="125">
        <v>0</v>
      </c>
      <c r="H76" s="126"/>
      <c r="I76" s="126" t="s">
        <v>6410</v>
      </c>
      <c r="J76" s="126">
        <v>30</v>
      </c>
      <c r="K76" s="126"/>
      <c r="L76" s="125">
        <f t="shared" si="1"/>
        <v>0</v>
      </c>
      <c r="M76" s="127"/>
      <c r="N76" s="127" t="e">
        <v>#N/A</v>
      </c>
      <c r="O76" s="119"/>
      <c r="P76" s="136" t="str">
        <f>VLOOKUP(Q76,Sector!C:D,2,FALSE)</f>
        <v>PUB</v>
      </c>
      <c r="Q76" s="136" t="str">
        <f>VLOOKUP(A76,Sheet1!F:AB,23,FALSE)</f>
        <v>wangchee.ng</v>
      </c>
      <c r="R76" s="127"/>
    </row>
    <row r="77" spans="1:18" s="128" customFormat="1" ht="11.4" x14ac:dyDescent="0.2">
      <c r="A77" s="124" t="s">
        <v>6411</v>
      </c>
      <c r="B77" s="125">
        <v>150</v>
      </c>
      <c r="C77" s="125">
        <v>150</v>
      </c>
      <c r="D77" s="125">
        <v>0</v>
      </c>
      <c r="E77" s="125" t="s">
        <v>4574</v>
      </c>
      <c r="F77" s="125" t="e">
        <v>#N/A</v>
      </c>
      <c r="G77" s="125">
        <v>0</v>
      </c>
      <c r="H77" s="126"/>
      <c r="I77" s="126" t="s">
        <v>6411</v>
      </c>
      <c r="J77" s="126">
        <v>150</v>
      </c>
      <c r="K77" s="126"/>
      <c r="L77" s="125">
        <f t="shared" si="1"/>
        <v>0</v>
      </c>
      <c r="M77" s="127"/>
      <c r="N77" s="127" t="e">
        <v>#N/A</v>
      </c>
      <c r="O77" s="119"/>
      <c r="P77" s="136" t="str">
        <f>VLOOKUP(Q77,Sector!C:D,2,FALSE)</f>
        <v>PUB</v>
      </c>
      <c r="Q77" s="136" t="str">
        <f>VLOOKUP(A77,Sheet1!F:AB,23,FALSE)</f>
        <v>wangchee.ng</v>
      </c>
      <c r="R77" s="127"/>
    </row>
    <row r="78" spans="1:18" s="128" customFormat="1" ht="11.4" x14ac:dyDescent="0.2">
      <c r="A78" s="124" t="s">
        <v>6419</v>
      </c>
      <c r="B78" s="125">
        <v>60</v>
      </c>
      <c r="C78" s="125">
        <v>60</v>
      </c>
      <c r="D78" s="125">
        <v>0</v>
      </c>
      <c r="E78" s="125" t="s">
        <v>4574</v>
      </c>
      <c r="F78" s="125" t="e">
        <v>#N/A</v>
      </c>
      <c r="G78" s="125">
        <v>0</v>
      </c>
      <c r="H78" s="126"/>
      <c r="I78" s="126" t="s">
        <v>6419</v>
      </c>
      <c r="J78" s="126">
        <v>60</v>
      </c>
      <c r="K78" s="126"/>
      <c r="L78" s="125">
        <f t="shared" si="1"/>
        <v>0</v>
      </c>
      <c r="M78" s="127"/>
      <c r="N78" s="127" t="e">
        <v>#N/A</v>
      </c>
      <c r="O78" s="119"/>
      <c r="P78" s="136" t="str">
        <f>VLOOKUP(Q78,Sector!C:D,2,FALSE)</f>
        <v>PUB</v>
      </c>
      <c r="Q78" s="136" t="str">
        <f>VLOOKUP(A78,Sheet1!F:AB,23,FALSE)</f>
        <v>wangchee.ng</v>
      </c>
      <c r="R78" s="127"/>
    </row>
    <row r="79" spans="1:18" s="128" customFormat="1" ht="11.4" x14ac:dyDescent="0.2">
      <c r="A79" s="124" t="s">
        <v>6425</v>
      </c>
      <c r="B79" s="125">
        <v>120</v>
      </c>
      <c r="C79" s="125">
        <v>120</v>
      </c>
      <c r="D79" s="125">
        <v>0</v>
      </c>
      <c r="E79" s="125" t="s">
        <v>4574</v>
      </c>
      <c r="F79" s="125" t="e">
        <v>#N/A</v>
      </c>
      <c r="G79" s="125">
        <v>0</v>
      </c>
      <c r="H79" s="126"/>
      <c r="I79" s="126" t="s">
        <v>6425</v>
      </c>
      <c r="J79" s="126">
        <v>120</v>
      </c>
      <c r="K79" s="126"/>
      <c r="L79" s="125">
        <f t="shared" si="1"/>
        <v>0</v>
      </c>
      <c r="M79" s="127"/>
      <c r="N79" s="127" t="e">
        <v>#N/A</v>
      </c>
      <c r="O79" s="119"/>
      <c r="P79" s="136" t="str">
        <f>VLOOKUP(Q79,Sector!C:D,2,FALSE)</f>
        <v>PUB</v>
      </c>
      <c r="Q79" s="136" t="str">
        <f>VLOOKUP(A79,Sheet1!F:AB,23,FALSE)</f>
        <v>ronnie.lim</v>
      </c>
      <c r="R79" s="127"/>
    </row>
    <row r="80" spans="1:18" s="128" customFormat="1" ht="11.4" x14ac:dyDescent="0.2">
      <c r="A80" s="124" t="s">
        <v>6428</v>
      </c>
      <c r="B80" s="125">
        <v>9330</v>
      </c>
      <c r="C80" s="125">
        <v>9330</v>
      </c>
      <c r="D80" s="125">
        <v>0</v>
      </c>
      <c r="E80" s="125" t="s">
        <v>4574</v>
      </c>
      <c r="F80" s="125" t="e">
        <v>#N/A</v>
      </c>
      <c r="G80" s="125">
        <v>0</v>
      </c>
      <c r="H80" s="126"/>
      <c r="I80" s="126" t="s">
        <v>6428</v>
      </c>
      <c r="J80" s="126">
        <v>9330</v>
      </c>
      <c r="K80" s="126"/>
      <c r="L80" s="125">
        <f t="shared" si="1"/>
        <v>0</v>
      </c>
      <c r="M80" s="127"/>
      <c r="N80" s="127" t="e">
        <v>#N/A</v>
      </c>
      <c r="O80" s="119"/>
      <c r="P80" s="136" t="str">
        <f>VLOOKUP(Q80,Sector!C:D,2,FALSE)</f>
        <v>PUB</v>
      </c>
      <c r="Q80" s="136" t="str">
        <f>VLOOKUP(A80,Sheet1!F:AB,23,FALSE)</f>
        <v>wangchee.ng</v>
      </c>
      <c r="R80" s="127"/>
    </row>
    <row r="81" spans="1:18" s="128" customFormat="1" ht="11.4" x14ac:dyDescent="0.2">
      <c r="A81" s="124" t="s">
        <v>6430</v>
      </c>
      <c r="B81" s="125">
        <v>30</v>
      </c>
      <c r="C81" s="125">
        <v>30</v>
      </c>
      <c r="D81" s="125">
        <v>0</v>
      </c>
      <c r="E81" s="125" t="s">
        <v>4574</v>
      </c>
      <c r="F81" s="125" t="e">
        <v>#N/A</v>
      </c>
      <c r="G81" s="125">
        <v>0</v>
      </c>
      <c r="H81" s="126"/>
      <c r="I81" s="126" t="s">
        <v>6430</v>
      </c>
      <c r="J81" s="126">
        <v>30</v>
      </c>
      <c r="K81" s="126"/>
      <c r="L81" s="125">
        <f t="shared" si="1"/>
        <v>0</v>
      </c>
      <c r="M81" s="127"/>
      <c r="N81" s="127" t="e">
        <v>#N/A</v>
      </c>
      <c r="O81" s="119"/>
      <c r="P81" s="136" t="str">
        <f>VLOOKUP(Q81,Sector!C:D,2,FALSE)</f>
        <v>PUB</v>
      </c>
      <c r="Q81" s="136" t="str">
        <f>VLOOKUP(A81,Sheet1!F:AB,23,FALSE)</f>
        <v>wangchee.ng</v>
      </c>
      <c r="R81" s="127"/>
    </row>
    <row r="82" spans="1:18" s="128" customFormat="1" ht="11.4" x14ac:dyDescent="0.2">
      <c r="A82" s="124" t="s">
        <v>10504</v>
      </c>
      <c r="B82" s="125">
        <v>-630</v>
      </c>
      <c r="C82" s="125">
        <v>-630</v>
      </c>
      <c r="D82" s="125">
        <v>0</v>
      </c>
      <c r="E82" s="125" t="s">
        <v>4574</v>
      </c>
      <c r="F82" s="125" t="s">
        <v>10504</v>
      </c>
      <c r="G82" s="125">
        <v>-630</v>
      </c>
      <c r="H82" s="126"/>
      <c r="I82" s="126" t="e">
        <v>#N/A</v>
      </c>
      <c r="J82" s="126">
        <v>0</v>
      </c>
      <c r="K82" s="126"/>
      <c r="L82" s="125">
        <f t="shared" si="1"/>
        <v>0</v>
      </c>
      <c r="M82" s="127"/>
      <c r="N82" s="127" t="s">
        <v>7275</v>
      </c>
      <c r="O82" s="119"/>
      <c r="P82" s="136" t="str">
        <f>VLOOKUP(Q82,Sector!C:D,2,FALSE)</f>
        <v>PUB</v>
      </c>
      <c r="Q82" s="155" t="s">
        <v>4333</v>
      </c>
      <c r="R82" s="127"/>
    </row>
    <row r="83" spans="1:18" s="128" customFormat="1" ht="11.4" x14ac:dyDescent="0.2">
      <c r="A83" s="124" t="s">
        <v>10505</v>
      </c>
      <c r="B83" s="125">
        <v>-660</v>
      </c>
      <c r="C83" s="125">
        <v>-660</v>
      </c>
      <c r="D83" s="125">
        <v>0</v>
      </c>
      <c r="E83" s="125" t="s">
        <v>4574</v>
      </c>
      <c r="F83" s="125" t="s">
        <v>10505</v>
      </c>
      <c r="G83" s="125">
        <v>-660</v>
      </c>
      <c r="H83" s="126"/>
      <c r="I83" s="126" t="e">
        <v>#N/A</v>
      </c>
      <c r="J83" s="126">
        <v>0</v>
      </c>
      <c r="K83" s="126"/>
      <c r="L83" s="125">
        <f t="shared" si="1"/>
        <v>0</v>
      </c>
      <c r="M83" s="127"/>
      <c r="N83" s="127" t="s">
        <v>7746</v>
      </c>
      <c r="O83" s="119"/>
      <c r="P83" s="136" t="str">
        <f>VLOOKUP(Q83,Sector!C:D,2,FALSE)</f>
        <v>PUB</v>
      </c>
      <c r="Q83" s="155" t="s">
        <v>4333</v>
      </c>
      <c r="R83" s="127"/>
    </row>
    <row r="84" spans="1:18" s="128" customFormat="1" ht="11.4" x14ac:dyDescent="0.2">
      <c r="A84" s="124" t="s">
        <v>10506</v>
      </c>
      <c r="B84" s="125">
        <v>-480</v>
      </c>
      <c r="C84" s="125">
        <v>-480</v>
      </c>
      <c r="D84" s="125">
        <v>0</v>
      </c>
      <c r="E84" s="125" t="s">
        <v>4574</v>
      </c>
      <c r="F84" s="125" t="s">
        <v>10506</v>
      </c>
      <c r="G84" s="125">
        <v>-480</v>
      </c>
      <c r="H84" s="126"/>
      <c r="I84" s="126" t="e">
        <v>#N/A</v>
      </c>
      <c r="J84" s="126">
        <v>0</v>
      </c>
      <c r="K84" s="126"/>
      <c r="L84" s="125">
        <f t="shared" si="1"/>
        <v>0</v>
      </c>
      <c r="M84" s="127"/>
      <c r="N84" s="127" t="s">
        <v>7737</v>
      </c>
      <c r="O84" s="119"/>
      <c r="P84" s="136" t="str">
        <f>VLOOKUP(Q84,Sector!C:D,2,FALSE)</f>
        <v>PUB</v>
      </c>
      <c r="Q84" s="155" t="s">
        <v>4333</v>
      </c>
      <c r="R84" s="127"/>
    </row>
    <row r="85" spans="1:18" s="128" customFormat="1" ht="11.4" x14ac:dyDescent="0.2">
      <c r="A85" s="124" t="s">
        <v>6433</v>
      </c>
      <c r="B85" s="125">
        <v>1050</v>
      </c>
      <c r="C85" s="125">
        <v>1050</v>
      </c>
      <c r="D85" s="125">
        <v>0</v>
      </c>
      <c r="E85" s="125" t="s">
        <v>4574</v>
      </c>
      <c r="F85" s="125" t="e">
        <v>#N/A</v>
      </c>
      <c r="G85" s="125">
        <v>0</v>
      </c>
      <c r="H85" s="126"/>
      <c r="I85" s="126" t="s">
        <v>6433</v>
      </c>
      <c r="J85" s="126">
        <v>1050</v>
      </c>
      <c r="K85" s="126"/>
      <c r="L85" s="125">
        <f t="shared" si="1"/>
        <v>0</v>
      </c>
      <c r="M85" s="127"/>
      <c r="N85" s="127" t="e">
        <v>#N/A</v>
      </c>
      <c r="O85" s="119"/>
      <c r="P85" s="136" t="str">
        <f>VLOOKUP(Q85,Sector!C:D,2,FALSE)</f>
        <v>PUB</v>
      </c>
      <c r="Q85" s="136" t="str">
        <f>VLOOKUP(A85,Sheet1!F:AB,23,FALSE)</f>
        <v>ronnie.lim</v>
      </c>
      <c r="R85" s="127"/>
    </row>
    <row r="86" spans="1:18" s="128" customFormat="1" ht="11.4" x14ac:dyDescent="0.2">
      <c r="A86" s="124" t="s">
        <v>10507</v>
      </c>
      <c r="B86" s="125">
        <v>-120</v>
      </c>
      <c r="C86" s="125">
        <v>-120</v>
      </c>
      <c r="D86" s="125">
        <v>0</v>
      </c>
      <c r="E86" s="125" t="s">
        <v>4574</v>
      </c>
      <c r="F86" s="125" t="s">
        <v>10507</v>
      </c>
      <c r="G86" s="125">
        <v>-120</v>
      </c>
      <c r="H86" s="126"/>
      <c r="I86" s="126" t="e">
        <v>#N/A</v>
      </c>
      <c r="J86" s="126">
        <v>0</v>
      </c>
      <c r="K86" s="126"/>
      <c r="L86" s="125">
        <f t="shared" si="1"/>
        <v>0</v>
      </c>
      <c r="M86" s="127"/>
      <c r="N86" s="127" t="s">
        <v>7760</v>
      </c>
      <c r="O86" s="119"/>
      <c r="P86" s="136" t="str">
        <f>VLOOKUP(Q86,Sector!C:D,2,FALSE)</f>
        <v>PUB</v>
      </c>
      <c r="Q86" s="155" t="s">
        <v>4333</v>
      </c>
      <c r="R86" s="127"/>
    </row>
    <row r="87" spans="1:18" s="128" customFormat="1" ht="11.4" x14ac:dyDescent="0.2">
      <c r="A87" s="124" t="s">
        <v>10508</v>
      </c>
      <c r="B87" s="125">
        <v>-60</v>
      </c>
      <c r="C87" s="125">
        <v>-60</v>
      </c>
      <c r="D87" s="125">
        <v>0</v>
      </c>
      <c r="E87" s="125" t="s">
        <v>4574</v>
      </c>
      <c r="F87" s="125" t="s">
        <v>10508</v>
      </c>
      <c r="G87" s="125">
        <v>-60</v>
      </c>
      <c r="H87" s="126"/>
      <c r="I87" s="126" t="e">
        <v>#N/A</v>
      </c>
      <c r="J87" s="126">
        <v>0</v>
      </c>
      <c r="K87" s="126"/>
      <c r="L87" s="125">
        <f t="shared" si="1"/>
        <v>0</v>
      </c>
      <c r="M87" s="127"/>
      <c r="N87" s="127" t="s">
        <v>7757</v>
      </c>
      <c r="O87" s="119"/>
      <c r="P87" s="136" t="str">
        <f>VLOOKUP(Q87,Sector!C:D,2,FALSE)</f>
        <v>PUB</v>
      </c>
      <c r="Q87" s="155" t="s">
        <v>4333</v>
      </c>
      <c r="R87" s="127"/>
    </row>
    <row r="88" spans="1:18" s="128" customFormat="1" ht="11.4" x14ac:dyDescent="0.2">
      <c r="A88" s="124" t="s">
        <v>10509</v>
      </c>
      <c r="B88" s="125">
        <v>-30</v>
      </c>
      <c r="C88" s="125">
        <v>-30</v>
      </c>
      <c r="D88" s="125">
        <v>0</v>
      </c>
      <c r="E88" s="125" t="s">
        <v>4574</v>
      </c>
      <c r="F88" s="125" t="s">
        <v>10509</v>
      </c>
      <c r="G88" s="125">
        <v>-30</v>
      </c>
      <c r="H88" s="126"/>
      <c r="I88" s="126" t="e">
        <v>#N/A</v>
      </c>
      <c r="J88" s="126">
        <v>0</v>
      </c>
      <c r="K88" s="126"/>
      <c r="L88" s="125">
        <f t="shared" si="1"/>
        <v>0</v>
      </c>
      <c r="M88" s="127"/>
      <c r="N88" s="127" t="s">
        <v>7763</v>
      </c>
      <c r="O88" s="119"/>
      <c r="P88" s="136" t="str">
        <f>VLOOKUP(Q88,Sector!C:D,2,FALSE)</f>
        <v>PUB</v>
      </c>
      <c r="Q88" s="155" t="s">
        <v>4333</v>
      </c>
      <c r="R88" s="127"/>
    </row>
    <row r="89" spans="1:18" s="128" customFormat="1" ht="11.4" x14ac:dyDescent="0.2">
      <c r="A89" s="124" t="s">
        <v>10510</v>
      </c>
      <c r="B89" s="125">
        <v>-120</v>
      </c>
      <c r="C89" s="125">
        <v>-120</v>
      </c>
      <c r="D89" s="125">
        <v>0</v>
      </c>
      <c r="E89" s="125" t="s">
        <v>4574</v>
      </c>
      <c r="F89" s="125" t="s">
        <v>10510</v>
      </c>
      <c r="G89" s="125">
        <v>-120</v>
      </c>
      <c r="H89" s="126"/>
      <c r="I89" s="126" t="e">
        <v>#N/A</v>
      </c>
      <c r="J89" s="126">
        <v>0</v>
      </c>
      <c r="K89" s="126"/>
      <c r="L89" s="125">
        <f t="shared" si="1"/>
        <v>0</v>
      </c>
      <c r="M89" s="127"/>
      <c r="N89" s="127" t="s">
        <v>7730</v>
      </c>
      <c r="O89" s="119"/>
      <c r="P89" s="136" t="str">
        <f>VLOOKUP(Q89,Sector!C:D,2,FALSE)</f>
        <v>PUB</v>
      </c>
      <c r="Q89" s="155" t="s">
        <v>4333</v>
      </c>
      <c r="R89" s="127"/>
    </row>
    <row r="90" spans="1:18" s="128" customFormat="1" ht="11.4" x14ac:dyDescent="0.2">
      <c r="A90" s="124" t="s">
        <v>10511</v>
      </c>
      <c r="B90" s="125">
        <v>-270</v>
      </c>
      <c r="C90" s="125">
        <v>-270</v>
      </c>
      <c r="D90" s="125">
        <v>0</v>
      </c>
      <c r="E90" s="125" t="s">
        <v>4574</v>
      </c>
      <c r="F90" s="125" t="s">
        <v>10511</v>
      </c>
      <c r="G90" s="125">
        <v>-270</v>
      </c>
      <c r="H90" s="126"/>
      <c r="I90" s="126" t="e">
        <v>#N/A</v>
      </c>
      <c r="J90" s="126">
        <v>0</v>
      </c>
      <c r="K90" s="126"/>
      <c r="L90" s="125">
        <f t="shared" si="1"/>
        <v>0</v>
      </c>
      <c r="M90" s="127"/>
      <c r="N90" s="127" t="s">
        <v>7722</v>
      </c>
      <c r="O90" s="119"/>
      <c r="P90" s="136" t="str">
        <f>VLOOKUP(Q90,Sector!C:D,2,FALSE)</f>
        <v>PUB</v>
      </c>
      <c r="Q90" s="155" t="s">
        <v>4333</v>
      </c>
      <c r="R90" s="127"/>
    </row>
    <row r="91" spans="1:18" s="128" customFormat="1" ht="11.4" x14ac:dyDescent="0.2">
      <c r="A91" s="124" t="s">
        <v>6440</v>
      </c>
      <c r="B91" s="125">
        <v>180</v>
      </c>
      <c r="C91" s="125">
        <v>180</v>
      </c>
      <c r="D91" s="125">
        <v>0</v>
      </c>
      <c r="E91" s="125" t="s">
        <v>4574</v>
      </c>
      <c r="F91" s="125" t="e">
        <v>#N/A</v>
      </c>
      <c r="G91" s="125">
        <v>0</v>
      </c>
      <c r="H91" s="126"/>
      <c r="I91" s="126" t="s">
        <v>6440</v>
      </c>
      <c r="J91" s="126">
        <v>180</v>
      </c>
      <c r="K91" s="126"/>
      <c r="L91" s="125">
        <f t="shared" si="1"/>
        <v>0</v>
      </c>
      <c r="M91" s="127"/>
      <c r="N91" s="127" t="e">
        <v>#N/A</v>
      </c>
      <c r="O91" s="119"/>
      <c r="P91" s="136" t="str">
        <f>VLOOKUP(Q91,Sector!C:D,2,FALSE)</f>
        <v>PUB</v>
      </c>
      <c r="Q91" s="136" t="str">
        <f>VLOOKUP(A91,Sheet1!F:AB,23,FALSE)</f>
        <v>wangchee.ng</v>
      </c>
      <c r="R91" s="127"/>
    </row>
    <row r="92" spans="1:18" s="128" customFormat="1" ht="11.4" x14ac:dyDescent="0.2">
      <c r="A92" s="124" t="s">
        <v>6443</v>
      </c>
      <c r="B92" s="125">
        <v>30</v>
      </c>
      <c r="C92" s="125">
        <v>30</v>
      </c>
      <c r="D92" s="125">
        <v>0</v>
      </c>
      <c r="E92" s="125" t="s">
        <v>4574</v>
      </c>
      <c r="F92" s="125" t="e">
        <v>#N/A</v>
      </c>
      <c r="G92" s="125">
        <v>0</v>
      </c>
      <c r="H92" s="126"/>
      <c r="I92" s="126" t="s">
        <v>6443</v>
      </c>
      <c r="J92" s="126">
        <v>30</v>
      </c>
      <c r="K92" s="126"/>
      <c r="L92" s="125">
        <f t="shared" si="1"/>
        <v>0</v>
      </c>
      <c r="M92" s="127"/>
      <c r="N92" s="127" t="e">
        <v>#N/A</v>
      </c>
      <c r="O92" s="119"/>
      <c r="P92" s="136" t="str">
        <f>VLOOKUP(Q92,Sector!C:D,2,FALSE)</f>
        <v>PUB</v>
      </c>
      <c r="Q92" s="136" t="str">
        <f>VLOOKUP(A92,Sheet1!F:AB,23,FALSE)</f>
        <v>wangchee.ng</v>
      </c>
      <c r="R92" s="127"/>
    </row>
    <row r="93" spans="1:18" s="128" customFormat="1" ht="11.4" x14ac:dyDescent="0.2">
      <c r="A93" s="124" t="s">
        <v>6446</v>
      </c>
      <c r="B93" s="125">
        <v>30</v>
      </c>
      <c r="C93" s="125">
        <v>30</v>
      </c>
      <c r="D93" s="125">
        <v>0</v>
      </c>
      <c r="E93" s="125" t="s">
        <v>4574</v>
      </c>
      <c r="F93" s="125" t="e">
        <v>#N/A</v>
      </c>
      <c r="G93" s="125">
        <v>0</v>
      </c>
      <c r="H93" s="126"/>
      <c r="I93" s="126" t="s">
        <v>6446</v>
      </c>
      <c r="J93" s="126">
        <v>30</v>
      </c>
      <c r="K93" s="126"/>
      <c r="L93" s="125">
        <f t="shared" si="1"/>
        <v>0</v>
      </c>
      <c r="M93" s="127"/>
      <c r="N93" s="127" t="e">
        <v>#N/A</v>
      </c>
      <c r="O93" s="119"/>
      <c r="P93" s="136" t="str">
        <f>VLOOKUP(Q93,Sector!C:D,2,FALSE)</f>
        <v>PUB</v>
      </c>
      <c r="Q93" s="136" t="str">
        <f>VLOOKUP(A93,Sheet1!F:AB,23,FALSE)</f>
        <v>ronnie.lim</v>
      </c>
      <c r="R93" s="127"/>
    </row>
    <row r="94" spans="1:18" s="128" customFormat="1" ht="11.4" x14ac:dyDescent="0.2">
      <c r="A94" s="124" t="s">
        <v>6451</v>
      </c>
      <c r="B94" s="125">
        <v>30</v>
      </c>
      <c r="C94" s="125">
        <v>30</v>
      </c>
      <c r="D94" s="125">
        <v>0</v>
      </c>
      <c r="E94" s="125" t="s">
        <v>4574</v>
      </c>
      <c r="F94" s="125" t="e">
        <v>#N/A</v>
      </c>
      <c r="G94" s="125">
        <v>0</v>
      </c>
      <c r="H94" s="126"/>
      <c r="I94" s="126" t="s">
        <v>6451</v>
      </c>
      <c r="J94" s="126">
        <v>30</v>
      </c>
      <c r="K94" s="126"/>
      <c r="L94" s="125">
        <f t="shared" si="1"/>
        <v>0</v>
      </c>
      <c r="M94" s="127"/>
      <c r="N94" s="127" t="e">
        <v>#N/A</v>
      </c>
      <c r="O94" s="119"/>
      <c r="P94" s="136" t="str">
        <f>VLOOKUP(Q94,Sector!C:D,2,FALSE)</f>
        <v>PUB</v>
      </c>
      <c r="Q94" s="136" t="str">
        <f>VLOOKUP(A94,Sheet1!F:AB,23,FALSE)</f>
        <v>jaime.wong</v>
      </c>
      <c r="R94" s="127"/>
    </row>
    <row r="95" spans="1:18" s="128" customFormat="1" ht="11.4" x14ac:dyDescent="0.2">
      <c r="A95" s="124" t="s">
        <v>10512</v>
      </c>
      <c r="B95" s="125">
        <v>-70</v>
      </c>
      <c r="C95" s="125">
        <v>-70</v>
      </c>
      <c r="D95" s="125">
        <v>0</v>
      </c>
      <c r="E95" s="125" t="s">
        <v>4574</v>
      </c>
      <c r="F95" s="125" t="s">
        <v>10512</v>
      </c>
      <c r="G95" s="125">
        <v>-70</v>
      </c>
      <c r="H95" s="126"/>
      <c r="I95" s="126" t="e">
        <v>#N/A</v>
      </c>
      <c r="J95" s="126">
        <v>0</v>
      </c>
      <c r="K95" s="126"/>
      <c r="L95" s="125">
        <f t="shared" si="1"/>
        <v>0</v>
      </c>
      <c r="M95" s="127"/>
      <c r="N95" s="127" t="s">
        <v>7780</v>
      </c>
      <c r="O95" s="119"/>
      <c r="P95" s="136" t="str">
        <f>VLOOKUP(Q95,Sector!C:D,2,FALSE)</f>
        <v>COM</v>
      </c>
      <c r="Q95" s="155" t="s">
        <v>31</v>
      </c>
      <c r="R95" s="127"/>
    </row>
    <row r="96" spans="1:18" s="128" customFormat="1" ht="11.4" x14ac:dyDescent="0.2">
      <c r="A96" s="124" t="s">
        <v>10513</v>
      </c>
      <c r="B96" s="125">
        <v>-900</v>
      </c>
      <c r="C96" s="125">
        <v>-900</v>
      </c>
      <c r="D96" s="125">
        <v>0</v>
      </c>
      <c r="E96" s="125" t="s">
        <v>4574</v>
      </c>
      <c r="F96" s="125" t="s">
        <v>10513</v>
      </c>
      <c r="G96" s="125">
        <v>-900</v>
      </c>
      <c r="H96" s="126"/>
      <c r="I96" s="126" t="e">
        <v>#N/A</v>
      </c>
      <c r="J96" s="126">
        <v>0</v>
      </c>
      <c r="K96" s="126"/>
      <c r="L96" s="125">
        <f t="shared" si="1"/>
        <v>0</v>
      </c>
      <c r="M96" s="127"/>
      <c r="N96" s="127" t="s">
        <v>9959</v>
      </c>
      <c r="O96" s="119"/>
      <c r="P96" s="136" t="str">
        <f>VLOOKUP(Q96,Sector!C:D,2,FALSE)</f>
        <v>PUB</v>
      </c>
      <c r="Q96" s="155" t="s">
        <v>21</v>
      </c>
      <c r="R96" s="127"/>
    </row>
    <row r="97" spans="1:18" s="128" customFormat="1" ht="11.4" x14ac:dyDescent="0.2">
      <c r="A97" s="124" t="s">
        <v>10514</v>
      </c>
      <c r="B97" s="125">
        <v>-120</v>
      </c>
      <c r="C97" s="125">
        <v>-120</v>
      </c>
      <c r="D97" s="125">
        <v>0</v>
      </c>
      <c r="E97" s="125" t="s">
        <v>4574</v>
      </c>
      <c r="F97" s="125" t="s">
        <v>10514</v>
      </c>
      <c r="G97" s="125">
        <v>-120</v>
      </c>
      <c r="H97" s="126"/>
      <c r="I97" s="126" t="e">
        <v>#N/A</v>
      </c>
      <c r="J97" s="126">
        <v>0</v>
      </c>
      <c r="K97" s="126"/>
      <c r="L97" s="125">
        <f t="shared" si="1"/>
        <v>0</v>
      </c>
      <c r="M97" s="127"/>
      <c r="N97" s="127" t="s">
        <v>9945</v>
      </c>
      <c r="O97" s="119"/>
      <c r="P97" s="136" t="str">
        <f>VLOOKUP(Q97,Sector!C:D,2,FALSE)</f>
        <v>PUB</v>
      </c>
      <c r="Q97" s="155" t="s">
        <v>21</v>
      </c>
      <c r="R97" s="127"/>
    </row>
    <row r="98" spans="1:18" s="128" customFormat="1" ht="11.4" x14ac:dyDescent="0.2">
      <c r="A98" s="124" t="s">
        <v>10515</v>
      </c>
      <c r="B98" s="125">
        <v>-3000</v>
      </c>
      <c r="C98" s="125">
        <v>-3000</v>
      </c>
      <c r="D98" s="125">
        <v>0</v>
      </c>
      <c r="E98" s="125" t="s">
        <v>4574</v>
      </c>
      <c r="F98" s="125" t="s">
        <v>10515</v>
      </c>
      <c r="G98" s="125">
        <v>-3000</v>
      </c>
      <c r="H98" s="126"/>
      <c r="I98" s="126" t="e">
        <v>#N/A</v>
      </c>
      <c r="J98" s="126">
        <v>0</v>
      </c>
      <c r="K98" s="126"/>
      <c r="L98" s="125">
        <f t="shared" si="1"/>
        <v>0</v>
      </c>
      <c r="M98" s="127"/>
      <c r="N98" s="127" t="s">
        <v>5842</v>
      </c>
      <c r="O98" s="119"/>
      <c r="P98" s="136" t="str">
        <f>VLOOKUP(Q98,Sector!C:D,2,FALSE)</f>
        <v>PUB</v>
      </c>
      <c r="Q98" s="155" t="s">
        <v>21</v>
      </c>
      <c r="R98" s="127"/>
    </row>
    <row r="99" spans="1:18" s="128" customFormat="1" ht="11.4" x14ac:dyDescent="0.2">
      <c r="A99" s="124" t="s">
        <v>10516</v>
      </c>
      <c r="B99" s="125">
        <v>-180</v>
      </c>
      <c r="C99" s="125">
        <v>-180</v>
      </c>
      <c r="D99" s="125">
        <v>0</v>
      </c>
      <c r="E99" s="125" t="s">
        <v>4574</v>
      </c>
      <c r="F99" s="125" t="s">
        <v>10516</v>
      </c>
      <c r="G99" s="125">
        <v>-180</v>
      </c>
      <c r="H99" s="126"/>
      <c r="I99" s="126" t="e">
        <v>#N/A</v>
      </c>
      <c r="J99" s="126">
        <v>0</v>
      </c>
      <c r="K99" s="126"/>
      <c r="L99" s="125">
        <f t="shared" si="1"/>
        <v>0</v>
      </c>
      <c r="M99" s="127"/>
      <c r="N99" s="127" t="s">
        <v>7298</v>
      </c>
      <c r="O99" s="119"/>
      <c r="P99" s="136" t="str">
        <f>VLOOKUP(Q99,Sector!C:D,2,FALSE)</f>
        <v>PUB</v>
      </c>
      <c r="Q99" s="155" t="s">
        <v>290</v>
      </c>
      <c r="R99" s="127"/>
    </row>
    <row r="100" spans="1:18" s="128" customFormat="1" ht="11.4" x14ac:dyDescent="0.2">
      <c r="A100" s="124" t="s">
        <v>10517</v>
      </c>
      <c r="B100" s="125">
        <v>-420</v>
      </c>
      <c r="C100" s="125">
        <v>-420</v>
      </c>
      <c r="D100" s="125">
        <v>0</v>
      </c>
      <c r="E100" s="125" t="s">
        <v>4574</v>
      </c>
      <c r="F100" s="125" t="s">
        <v>10517</v>
      </c>
      <c r="G100" s="125">
        <v>-420</v>
      </c>
      <c r="H100" s="126"/>
      <c r="I100" s="126" t="e">
        <v>#N/A</v>
      </c>
      <c r="J100" s="126">
        <v>0</v>
      </c>
      <c r="K100" s="126"/>
      <c r="L100" s="125">
        <f t="shared" si="1"/>
        <v>0</v>
      </c>
      <c r="M100" s="127"/>
      <c r="N100" s="127" t="s">
        <v>9937</v>
      </c>
      <c r="O100" s="119"/>
      <c r="P100" s="136" t="str">
        <f>VLOOKUP(Q100,Sector!C:D,2,FALSE)</f>
        <v>PUB</v>
      </c>
      <c r="Q100" s="155" t="s">
        <v>21</v>
      </c>
      <c r="R100" s="127"/>
    </row>
    <row r="101" spans="1:18" s="128" customFormat="1" ht="11.4" x14ac:dyDescent="0.2">
      <c r="A101" s="124" t="s">
        <v>6498</v>
      </c>
      <c r="B101" s="125">
        <v>210</v>
      </c>
      <c r="C101" s="125">
        <v>210</v>
      </c>
      <c r="D101" s="125">
        <v>0</v>
      </c>
      <c r="E101" s="125" t="s">
        <v>4574</v>
      </c>
      <c r="F101" s="125" t="e">
        <v>#N/A</v>
      </c>
      <c r="G101" s="125">
        <v>0</v>
      </c>
      <c r="H101" s="126"/>
      <c r="I101" s="126" t="s">
        <v>6498</v>
      </c>
      <c r="J101" s="126">
        <v>210</v>
      </c>
      <c r="K101" s="126"/>
      <c r="L101" s="125">
        <f t="shared" si="1"/>
        <v>0</v>
      </c>
      <c r="M101" s="127"/>
      <c r="N101" s="127" t="e">
        <v>#N/A</v>
      </c>
      <c r="O101" s="119"/>
      <c r="P101" s="136" t="str">
        <f>VLOOKUP(Q101,Sector!C:D,2,FALSE)</f>
        <v>PUB</v>
      </c>
      <c r="Q101" s="136" t="str">
        <f>VLOOKUP(A101,Sheet1!F:AB,23,FALSE)</f>
        <v>ronnie.lim</v>
      </c>
      <c r="R101" s="127"/>
    </row>
    <row r="102" spans="1:18" s="128" customFormat="1" ht="11.4" x14ac:dyDescent="0.2">
      <c r="A102" s="124" t="s">
        <v>6500</v>
      </c>
      <c r="B102" s="125">
        <v>30</v>
      </c>
      <c r="C102" s="125">
        <v>30</v>
      </c>
      <c r="D102" s="125">
        <v>0</v>
      </c>
      <c r="E102" s="125" t="s">
        <v>4574</v>
      </c>
      <c r="F102" s="125" t="e">
        <v>#N/A</v>
      </c>
      <c r="G102" s="125">
        <v>0</v>
      </c>
      <c r="H102" s="126"/>
      <c r="I102" s="126" t="s">
        <v>6500</v>
      </c>
      <c r="J102" s="126">
        <v>30</v>
      </c>
      <c r="K102" s="126"/>
      <c r="L102" s="125">
        <f t="shared" si="1"/>
        <v>0</v>
      </c>
      <c r="M102" s="127"/>
      <c r="N102" s="127" t="e">
        <v>#N/A</v>
      </c>
      <c r="O102" s="119"/>
      <c r="P102" s="136" t="str">
        <f>VLOOKUP(Q102,Sector!C:D,2,FALSE)</f>
        <v>PUB</v>
      </c>
      <c r="Q102" s="136" t="str">
        <f>VLOOKUP(A102,Sheet1!F:AB,23,FALSE)</f>
        <v>ronnie.lim</v>
      </c>
      <c r="R102" s="127"/>
    </row>
    <row r="103" spans="1:18" s="128" customFormat="1" ht="11.4" x14ac:dyDescent="0.2">
      <c r="A103" s="124" t="s">
        <v>6502</v>
      </c>
      <c r="B103" s="125">
        <v>420</v>
      </c>
      <c r="C103" s="125">
        <v>420</v>
      </c>
      <c r="D103" s="125">
        <v>0</v>
      </c>
      <c r="E103" s="125" t="s">
        <v>4574</v>
      </c>
      <c r="F103" s="125" t="e">
        <v>#N/A</v>
      </c>
      <c r="G103" s="125">
        <v>0</v>
      </c>
      <c r="H103" s="126"/>
      <c r="I103" s="126" t="s">
        <v>6502</v>
      </c>
      <c r="J103" s="126">
        <v>420</v>
      </c>
      <c r="K103" s="126"/>
      <c r="L103" s="125">
        <f t="shared" si="1"/>
        <v>0</v>
      </c>
      <c r="M103" s="127"/>
      <c r="N103" s="127" t="e">
        <v>#N/A</v>
      </c>
      <c r="O103" s="119"/>
      <c r="P103" s="136" t="str">
        <f>VLOOKUP(Q103,Sector!C:D,2,FALSE)</f>
        <v>PUB</v>
      </c>
      <c r="Q103" s="136" t="str">
        <f>VLOOKUP(A103,Sheet1!F:AB,23,FALSE)</f>
        <v>ronnie.lim</v>
      </c>
      <c r="R103" s="127"/>
    </row>
    <row r="104" spans="1:18" s="128" customFormat="1" ht="11.4" x14ac:dyDescent="0.2">
      <c r="A104" s="124" t="s">
        <v>6504</v>
      </c>
      <c r="B104" s="125">
        <v>1050</v>
      </c>
      <c r="C104" s="125">
        <v>1050</v>
      </c>
      <c r="D104" s="125">
        <v>0</v>
      </c>
      <c r="E104" s="125" t="s">
        <v>4574</v>
      </c>
      <c r="F104" s="125" t="e">
        <v>#N/A</v>
      </c>
      <c r="G104" s="125">
        <v>0</v>
      </c>
      <c r="H104" s="126"/>
      <c r="I104" s="126" t="s">
        <v>6504</v>
      </c>
      <c r="J104" s="126">
        <v>1050</v>
      </c>
      <c r="K104" s="126"/>
      <c r="L104" s="125">
        <f t="shared" si="1"/>
        <v>0</v>
      </c>
      <c r="M104" s="127"/>
      <c r="N104" s="127" t="e">
        <v>#N/A</v>
      </c>
      <c r="O104" s="119"/>
      <c r="P104" s="136" t="str">
        <f>VLOOKUP(Q104,Sector!C:D,2,FALSE)</f>
        <v>PUB</v>
      </c>
      <c r="Q104" s="136" t="str">
        <f>VLOOKUP(A104,Sheet1!F:AB,23,FALSE)</f>
        <v>ronnie.lim</v>
      </c>
      <c r="R104" s="127"/>
    </row>
    <row r="105" spans="1:18" s="128" customFormat="1" ht="11.4" x14ac:dyDescent="0.2">
      <c r="A105" s="124" t="s">
        <v>6506</v>
      </c>
      <c r="B105" s="125">
        <v>780</v>
      </c>
      <c r="C105" s="125">
        <v>780</v>
      </c>
      <c r="D105" s="125">
        <v>0</v>
      </c>
      <c r="E105" s="125" t="s">
        <v>4574</v>
      </c>
      <c r="F105" s="125" t="e">
        <v>#N/A</v>
      </c>
      <c r="G105" s="125">
        <v>0</v>
      </c>
      <c r="H105" s="126"/>
      <c r="I105" s="126" t="s">
        <v>6506</v>
      </c>
      <c r="J105" s="126">
        <v>780</v>
      </c>
      <c r="K105" s="126"/>
      <c r="L105" s="125">
        <f t="shared" si="1"/>
        <v>0</v>
      </c>
      <c r="M105" s="127"/>
      <c r="N105" s="127" t="e">
        <v>#N/A</v>
      </c>
      <c r="O105" s="119"/>
      <c r="P105" s="136" t="str">
        <f>VLOOKUP(Q105,Sector!C:D,2,FALSE)</f>
        <v>PUB</v>
      </c>
      <c r="Q105" s="136" t="str">
        <f>VLOOKUP(A105,Sheet1!F:AB,23,FALSE)</f>
        <v>wangchee.ng</v>
      </c>
      <c r="R105" s="127"/>
    </row>
    <row r="106" spans="1:18" s="128" customFormat="1" ht="11.4" x14ac:dyDescent="0.2">
      <c r="A106" s="124" t="s">
        <v>6508</v>
      </c>
      <c r="B106" s="125">
        <v>60</v>
      </c>
      <c r="C106" s="125">
        <v>60</v>
      </c>
      <c r="D106" s="125">
        <v>0</v>
      </c>
      <c r="E106" s="125" t="s">
        <v>4574</v>
      </c>
      <c r="F106" s="125" t="e">
        <v>#N/A</v>
      </c>
      <c r="G106" s="125">
        <v>0</v>
      </c>
      <c r="H106" s="126"/>
      <c r="I106" s="126" t="s">
        <v>6508</v>
      </c>
      <c r="J106" s="126">
        <v>60</v>
      </c>
      <c r="K106" s="126"/>
      <c r="L106" s="125">
        <f t="shared" si="1"/>
        <v>0</v>
      </c>
      <c r="M106" s="127"/>
      <c r="N106" s="127" t="e">
        <v>#N/A</v>
      </c>
      <c r="O106" s="119"/>
      <c r="P106" s="136" t="str">
        <f>VLOOKUP(Q106,Sector!C:D,2,FALSE)</f>
        <v>PUB</v>
      </c>
      <c r="Q106" s="136" t="str">
        <f>VLOOKUP(A106,Sheet1!F:AB,23,FALSE)</f>
        <v>wangchee.ng</v>
      </c>
      <c r="R106" s="127"/>
    </row>
    <row r="107" spans="1:18" s="128" customFormat="1" ht="11.4" x14ac:dyDescent="0.2">
      <c r="A107" s="124" t="s">
        <v>6511</v>
      </c>
      <c r="B107" s="125">
        <v>2340</v>
      </c>
      <c r="C107" s="125">
        <v>2340</v>
      </c>
      <c r="D107" s="125">
        <v>0</v>
      </c>
      <c r="E107" s="125" t="s">
        <v>4574</v>
      </c>
      <c r="F107" s="125" t="e">
        <v>#N/A</v>
      </c>
      <c r="G107" s="125">
        <v>0</v>
      </c>
      <c r="H107" s="126"/>
      <c r="I107" s="126" t="s">
        <v>6511</v>
      </c>
      <c r="J107" s="126">
        <v>2340</v>
      </c>
      <c r="K107" s="126"/>
      <c r="L107" s="125">
        <f t="shared" si="1"/>
        <v>0</v>
      </c>
      <c r="M107" s="127"/>
      <c r="N107" s="127" t="e">
        <v>#N/A</v>
      </c>
      <c r="O107" s="119"/>
      <c r="P107" s="136" t="str">
        <f>VLOOKUP(Q107,Sector!C:D,2,FALSE)</f>
        <v>PUB</v>
      </c>
      <c r="Q107" s="136" t="str">
        <f>VLOOKUP(A107,Sheet1!F:AB,23,FALSE)</f>
        <v>cammy.ong</v>
      </c>
      <c r="R107" s="127"/>
    </row>
    <row r="108" spans="1:18" s="128" customFormat="1" ht="11.4" x14ac:dyDescent="0.2">
      <c r="A108" s="124" t="s">
        <v>6514</v>
      </c>
      <c r="B108" s="125">
        <v>60</v>
      </c>
      <c r="C108" s="125">
        <v>60</v>
      </c>
      <c r="D108" s="125">
        <v>0</v>
      </c>
      <c r="E108" s="125" t="s">
        <v>4574</v>
      </c>
      <c r="F108" s="125" t="e">
        <v>#N/A</v>
      </c>
      <c r="G108" s="125">
        <v>0</v>
      </c>
      <c r="H108" s="126"/>
      <c r="I108" s="126" t="s">
        <v>6514</v>
      </c>
      <c r="J108" s="126">
        <v>60</v>
      </c>
      <c r="K108" s="126"/>
      <c r="L108" s="125">
        <f t="shared" si="1"/>
        <v>0</v>
      </c>
      <c r="M108" s="127"/>
      <c r="N108" s="127" t="e">
        <v>#N/A</v>
      </c>
      <c r="O108" s="119"/>
      <c r="P108" s="136" t="str">
        <f>VLOOKUP(Q108,Sector!C:D,2,FALSE)</f>
        <v>PUB</v>
      </c>
      <c r="Q108" s="136" t="str">
        <f>VLOOKUP(A108,Sheet1!F:AB,23,FALSE)</f>
        <v>wangchee.ng</v>
      </c>
      <c r="R108" s="127"/>
    </row>
    <row r="109" spans="1:18" s="128" customFormat="1" ht="11.4" x14ac:dyDescent="0.2">
      <c r="A109" s="124" t="s">
        <v>6516</v>
      </c>
      <c r="B109" s="125">
        <v>420</v>
      </c>
      <c r="C109" s="125">
        <v>420</v>
      </c>
      <c r="D109" s="125">
        <v>0</v>
      </c>
      <c r="E109" s="125" t="s">
        <v>4574</v>
      </c>
      <c r="F109" s="125" t="e">
        <v>#N/A</v>
      </c>
      <c r="G109" s="125">
        <v>0</v>
      </c>
      <c r="H109" s="126"/>
      <c r="I109" s="126" t="s">
        <v>6516</v>
      </c>
      <c r="J109" s="126">
        <v>420</v>
      </c>
      <c r="K109" s="126"/>
      <c r="L109" s="125">
        <f t="shared" si="1"/>
        <v>0</v>
      </c>
      <c r="M109" s="127"/>
      <c r="N109" s="127" t="e">
        <v>#N/A</v>
      </c>
      <c r="O109" s="119"/>
      <c r="P109" s="136" t="str">
        <f>VLOOKUP(Q109,Sector!C:D,2,FALSE)</f>
        <v>PUB</v>
      </c>
      <c r="Q109" s="136" t="str">
        <f>VLOOKUP(A109,Sheet1!F:AB,23,FALSE)</f>
        <v>wangchee.ng</v>
      </c>
      <c r="R109" s="127"/>
    </row>
    <row r="110" spans="1:18" s="128" customFormat="1" ht="11.4" x14ac:dyDescent="0.2">
      <c r="A110" s="124" t="s">
        <v>6518</v>
      </c>
      <c r="B110" s="125">
        <v>120</v>
      </c>
      <c r="C110" s="125">
        <v>120</v>
      </c>
      <c r="D110" s="125">
        <v>0</v>
      </c>
      <c r="E110" s="125" t="s">
        <v>4574</v>
      </c>
      <c r="F110" s="125" t="e">
        <v>#N/A</v>
      </c>
      <c r="G110" s="125">
        <v>0</v>
      </c>
      <c r="H110" s="126"/>
      <c r="I110" s="126" t="s">
        <v>6518</v>
      </c>
      <c r="J110" s="126">
        <v>120</v>
      </c>
      <c r="K110" s="126"/>
      <c r="L110" s="125">
        <f t="shared" si="1"/>
        <v>0</v>
      </c>
      <c r="M110" s="127"/>
      <c r="N110" s="127" t="e">
        <v>#N/A</v>
      </c>
      <c r="O110" s="119"/>
      <c r="P110" s="136" t="str">
        <f>VLOOKUP(Q110,Sector!C:D,2,FALSE)</f>
        <v>PUB</v>
      </c>
      <c r="Q110" s="136" t="str">
        <f>VLOOKUP(A110,Sheet1!F:AB,23,FALSE)</f>
        <v>ong.yilin</v>
      </c>
      <c r="R110" s="127"/>
    </row>
    <row r="111" spans="1:18" s="128" customFormat="1" ht="11.4" x14ac:dyDescent="0.2">
      <c r="A111" s="124" t="s">
        <v>6520</v>
      </c>
      <c r="B111" s="125">
        <v>60</v>
      </c>
      <c r="C111" s="125">
        <v>60</v>
      </c>
      <c r="D111" s="125">
        <v>0</v>
      </c>
      <c r="E111" s="125" t="s">
        <v>4574</v>
      </c>
      <c r="F111" s="125" t="e">
        <v>#N/A</v>
      </c>
      <c r="G111" s="125">
        <v>0</v>
      </c>
      <c r="H111" s="126"/>
      <c r="I111" s="126" t="s">
        <v>6520</v>
      </c>
      <c r="J111" s="126">
        <v>60</v>
      </c>
      <c r="K111" s="126"/>
      <c r="L111" s="125">
        <f t="shared" si="1"/>
        <v>0</v>
      </c>
      <c r="M111" s="127"/>
      <c r="N111" s="127" t="e">
        <v>#N/A</v>
      </c>
      <c r="O111" s="119"/>
      <c r="P111" s="136" t="str">
        <f>VLOOKUP(Q111,Sector!C:D,2,FALSE)</f>
        <v>PUB</v>
      </c>
      <c r="Q111" s="136" t="str">
        <f>VLOOKUP(A111,Sheet1!F:AB,23,FALSE)</f>
        <v>ronnie.lim</v>
      </c>
      <c r="R111" s="127"/>
    </row>
    <row r="112" spans="1:18" s="128" customFormat="1" ht="11.4" x14ac:dyDescent="0.2">
      <c r="A112" s="124" t="s">
        <v>6523</v>
      </c>
      <c r="B112" s="125">
        <v>175</v>
      </c>
      <c r="C112" s="125">
        <v>175</v>
      </c>
      <c r="D112" s="125">
        <v>0</v>
      </c>
      <c r="E112" s="125" t="s">
        <v>4574</v>
      </c>
      <c r="F112" s="125" t="e">
        <v>#N/A</v>
      </c>
      <c r="G112" s="125">
        <v>0</v>
      </c>
      <c r="H112" s="126"/>
      <c r="I112" s="126" t="s">
        <v>6523</v>
      </c>
      <c r="J112" s="126">
        <v>175</v>
      </c>
      <c r="K112" s="126"/>
      <c r="L112" s="125">
        <f t="shared" si="1"/>
        <v>0</v>
      </c>
      <c r="M112" s="127"/>
      <c r="N112" s="127" t="e">
        <v>#N/A</v>
      </c>
      <c r="O112" s="119"/>
      <c r="P112" s="136" t="str">
        <f>VLOOKUP(Q112,Sector!C:D,2,FALSE)</f>
        <v>COM</v>
      </c>
      <c r="Q112" s="136" t="str">
        <f>VLOOKUP(A112,Sheet1!F:AB,23,FALSE)</f>
        <v>kermann.luo</v>
      </c>
      <c r="R112" s="127"/>
    </row>
    <row r="113" spans="1:18" s="128" customFormat="1" ht="11.4" x14ac:dyDescent="0.2">
      <c r="A113" s="124" t="s">
        <v>6525</v>
      </c>
      <c r="B113" s="125">
        <v>60</v>
      </c>
      <c r="C113" s="125">
        <v>60</v>
      </c>
      <c r="D113" s="125">
        <v>0</v>
      </c>
      <c r="E113" s="125" t="s">
        <v>4574</v>
      </c>
      <c r="F113" s="125" t="e">
        <v>#N/A</v>
      </c>
      <c r="G113" s="125">
        <v>0</v>
      </c>
      <c r="H113" s="126"/>
      <c r="I113" s="126" t="s">
        <v>6525</v>
      </c>
      <c r="J113" s="126">
        <v>60</v>
      </c>
      <c r="K113" s="126"/>
      <c r="L113" s="125">
        <f t="shared" si="1"/>
        <v>0</v>
      </c>
      <c r="M113" s="127"/>
      <c r="N113" s="127" t="e">
        <v>#N/A</v>
      </c>
      <c r="O113" s="119"/>
      <c r="P113" s="136" t="str">
        <f>VLOOKUP(Q113,Sector!C:D,2,FALSE)</f>
        <v>PUB</v>
      </c>
      <c r="Q113" s="136" t="str">
        <f>VLOOKUP(A113,Sheet1!F:AB,23,FALSE)</f>
        <v>ronnie.lim</v>
      </c>
      <c r="R113" s="127"/>
    </row>
    <row r="114" spans="1:18" s="128" customFormat="1" ht="11.4" x14ac:dyDescent="0.2">
      <c r="A114" s="124" t="s">
        <v>6527</v>
      </c>
      <c r="B114" s="125">
        <v>30</v>
      </c>
      <c r="C114" s="125">
        <v>30</v>
      </c>
      <c r="D114" s="125">
        <v>0</v>
      </c>
      <c r="E114" s="125" t="s">
        <v>4574</v>
      </c>
      <c r="F114" s="125" t="e">
        <v>#N/A</v>
      </c>
      <c r="G114" s="125">
        <v>0</v>
      </c>
      <c r="H114" s="126"/>
      <c r="I114" s="126" t="s">
        <v>6527</v>
      </c>
      <c r="J114" s="126">
        <v>30</v>
      </c>
      <c r="K114" s="126"/>
      <c r="L114" s="125">
        <f t="shared" si="1"/>
        <v>0</v>
      </c>
      <c r="M114" s="127"/>
      <c r="N114" s="127" t="e">
        <v>#N/A</v>
      </c>
      <c r="O114" s="119"/>
      <c r="P114" s="136" t="str">
        <f>VLOOKUP(Q114,Sector!C:D,2,FALSE)</f>
        <v>PUB</v>
      </c>
      <c r="Q114" s="136" t="str">
        <f>VLOOKUP(A114,Sheet1!F:AB,23,FALSE)</f>
        <v>ronnie.lim</v>
      </c>
      <c r="R114" s="127"/>
    </row>
    <row r="115" spans="1:18" s="128" customFormat="1" ht="11.4" x14ac:dyDescent="0.2">
      <c r="A115" s="124" t="s">
        <v>6531</v>
      </c>
      <c r="B115" s="125">
        <v>35</v>
      </c>
      <c r="C115" s="125">
        <v>35</v>
      </c>
      <c r="D115" s="125">
        <v>0</v>
      </c>
      <c r="E115" s="125" t="s">
        <v>4574</v>
      </c>
      <c r="F115" s="125" t="e">
        <v>#N/A</v>
      </c>
      <c r="G115" s="125">
        <v>0</v>
      </c>
      <c r="H115" s="126"/>
      <c r="I115" s="126" t="s">
        <v>6531</v>
      </c>
      <c r="J115" s="126">
        <v>35</v>
      </c>
      <c r="K115" s="126"/>
      <c r="L115" s="125">
        <f t="shared" si="1"/>
        <v>0</v>
      </c>
      <c r="M115" s="127"/>
      <c r="N115" s="127" t="e">
        <v>#N/A</v>
      </c>
      <c r="O115" s="119"/>
      <c r="P115" s="136" t="str">
        <f>VLOOKUP(Q115,Sector!C:D,2,FALSE)</f>
        <v>COM</v>
      </c>
      <c r="Q115" s="136" t="str">
        <f>VLOOKUP(A115,Sheet1!F:AB,23,FALSE)</f>
        <v>anson.ong</v>
      </c>
      <c r="R115" s="127"/>
    </row>
    <row r="116" spans="1:18" s="128" customFormat="1" ht="11.4" x14ac:dyDescent="0.2">
      <c r="A116" s="124" t="s">
        <v>6533</v>
      </c>
      <c r="B116" s="125">
        <v>330</v>
      </c>
      <c r="C116" s="125">
        <v>330</v>
      </c>
      <c r="D116" s="125">
        <v>0</v>
      </c>
      <c r="E116" s="125" t="s">
        <v>4574</v>
      </c>
      <c r="F116" s="125" t="e">
        <v>#N/A</v>
      </c>
      <c r="G116" s="125">
        <v>0</v>
      </c>
      <c r="H116" s="126"/>
      <c r="I116" s="126" t="s">
        <v>6533</v>
      </c>
      <c r="J116" s="126">
        <v>330</v>
      </c>
      <c r="K116" s="126"/>
      <c r="L116" s="125">
        <f t="shared" si="1"/>
        <v>0</v>
      </c>
      <c r="M116" s="127"/>
      <c r="N116" s="127" t="e">
        <v>#N/A</v>
      </c>
      <c r="O116" s="119"/>
      <c r="P116" s="136" t="str">
        <f>VLOOKUP(Q116,Sector!C:D,2,FALSE)</f>
        <v>PUB</v>
      </c>
      <c r="Q116" s="136" t="str">
        <f>VLOOKUP(A116,Sheet1!F:AB,23,FALSE)</f>
        <v>ronnie.lim</v>
      </c>
      <c r="R116" s="127"/>
    </row>
    <row r="117" spans="1:18" s="128" customFormat="1" ht="11.4" x14ac:dyDescent="0.2">
      <c r="A117" s="124" t="s">
        <v>6535</v>
      </c>
      <c r="B117" s="125">
        <v>30</v>
      </c>
      <c r="C117" s="125">
        <v>30</v>
      </c>
      <c r="D117" s="125">
        <v>0</v>
      </c>
      <c r="E117" s="125" t="s">
        <v>4574</v>
      </c>
      <c r="F117" s="125" t="e">
        <v>#N/A</v>
      </c>
      <c r="G117" s="125">
        <v>0</v>
      </c>
      <c r="H117" s="126"/>
      <c r="I117" s="126" t="s">
        <v>6535</v>
      </c>
      <c r="J117" s="126">
        <v>30</v>
      </c>
      <c r="K117" s="126"/>
      <c r="L117" s="125">
        <f t="shared" si="1"/>
        <v>0</v>
      </c>
      <c r="M117" s="127"/>
      <c r="N117" s="127" t="e">
        <v>#N/A</v>
      </c>
      <c r="O117" s="119"/>
      <c r="P117" s="136" t="str">
        <f>VLOOKUP(Q117,Sector!C:D,2,FALSE)</f>
        <v>PUB</v>
      </c>
      <c r="Q117" s="136" t="str">
        <f>VLOOKUP(A117,Sheet1!F:AB,23,FALSE)</f>
        <v>ronnie.lim</v>
      </c>
      <c r="R117" s="127"/>
    </row>
    <row r="118" spans="1:18" s="128" customFormat="1" ht="11.4" x14ac:dyDescent="0.2">
      <c r="A118" s="124" t="s">
        <v>6537</v>
      </c>
      <c r="B118" s="125">
        <v>30</v>
      </c>
      <c r="C118" s="125">
        <v>30</v>
      </c>
      <c r="D118" s="125">
        <v>0</v>
      </c>
      <c r="E118" s="125" t="s">
        <v>4574</v>
      </c>
      <c r="F118" s="125" t="e">
        <v>#N/A</v>
      </c>
      <c r="G118" s="125">
        <v>0</v>
      </c>
      <c r="H118" s="126"/>
      <c r="I118" s="126" t="s">
        <v>6537</v>
      </c>
      <c r="J118" s="126">
        <v>30</v>
      </c>
      <c r="K118" s="126"/>
      <c r="L118" s="125">
        <f t="shared" si="1"/>
        <v>0</v>
      </c>
      <c r="M118" s="127"/>
      <c r="N118" s="127" t="e">
        <v>#N/A</v>
      </c>
      <c r="O118" s="119"/>
      <c r="P118" s="136" t="str">
        <f>VLOOKUP(Q118,Sector!C:D,2,FALSE)</f>
        <v>PUB</v>
      </c>
      <c r="Q118" s="136" t="str">
        <f>VLOOKUP(A118,Sheet1!F:AB,23,FALSE)</f>
        <v>ronnie.lim</v>
      </c>
      <c r="R118" s="127"/>
    </row>
    <row r="119" spans="1:18" s="128" customFormat="1" ht="11.4" x14ac:dyDescent="0.2">
      <c r="A119" s="124" t="s">
        <v>6539</v>
      </c>
      <c r="B119" s="125">
        <v>60</v>
      </c>
      <c r="C119" s="125">
        <v>60</v>
      </c>
      <c r="D119" s="125">
        <v>0</v>
      </c>
      <c r="E119" s="125" t="s">
        <v>4574</v>
      </c>
      <c r="F119" s="125" t="e">
        <v>#N/A</v>
      </c>
      <c r="G119" s="125">
        <v>0</v>
      </c>
      <c r="H119" s="126"/>
      <c r="I119" s="126" t="s">
        <v>6539</v>
      </c>
      <c r="J119" s="126">
        <v>60</v>
      </c>
      <c r="K119" s="126"/>
      <c r="L119" s="125">
        <f t="shared" si="1"/>
        <v>0</v>
      </c>
      <c r="M119" s="127"/>
      <c r="N119" s="127" t="e">
        <v>#N/A</v>
      </c>
      <c r="O119" s="119"/>
      <c r="P119" s="136" t="str">
        <f>VLOOKUP(Q119,Sector!C:D,2,FALSE)</f>
        <v>PUB</v>
      </c>
      <c r="Q119" s="136" t="str">
        <f>VLOOKUP(A119,Sheet1!F:AB,23,FALSE)</f>
        <v>ronnie.lim</v>
      </c>
      <c r="R119" s="127"/>
    </row>
    <row r="120" spans="1:18" s="128" customFormat="1" ht="11.4" x14ac:dyDescent="0.2">
      <c r="A120" s="124" t="s">
        <v>6541</v>
      </c>
      <c r="B120" s="125">
        <v>120</v>
      </c>
      <c r="C120" s="125">
        <v>120</v>
      </c>
      <c r="D120" s="125">
        <v>0</v>
      </c>
      <c r="E120" s="125" t="s">
        <v>4574</v>
      </c>
      <c r="F120" s="125" t="e">
        <v>#N/A</v>
      </c>
      <c r="G120" s="125">
        <v>0</v>
      </c>
      <c r="H120" s="126"/>
      <c r="I120" s="126" t="s">
        <v>6541</v>
      </c>
      <c r="J120" s="126">
        <v>120</v>
      </c>
      <c r="K120" s="126"/>
      <c r="L120" s="125">
        <f t="shared" si="1"/>
        <v>0</v>
      </c>
      <c r="M120" s="127"/>
      <c r="N120" s="127" t="e">
        <v>#N/A</v>
      </c>
      <c r="O120" s="119"/>
      <c r="P120" s="136" t="str">
        <f>VLOOKUP(Q120,Sector!C:D,2,FALSE)</f>
        <v>PUB</v>
      </c>
      <c r="Q120" s="136" t="str">
        <f>VLOOKUP(A120,Sheet1!F:AB,23,FALSE)</f>
        <v>ronnie.lim</v>
      </c>
      <c r="R120" s="127"/>
    </row>
    <row r="121" spans="1:18" s="128" customFormat="1" ht="11.4" x14ac:dyDescent="0.2">
      <c r="A121" s="124" t="s">
        <v>6543</v>
      </c>
      <c r="B121" s="125">
        <v>60</v>
      </c>
      <c r="C121" s="125">
        <v>60</v>
      </c>
      <c r="D121" s="125">
        <v>0</v>
      </c>
      <c r="E121" s="125" t="s">
        <v>4574</v>
      </c>
      <c r="F121" s="125" t="e">
        <v>#N/A</v>
      </c>
      <c r="G121" s="125">
        <v>0</v>
      </c>
      <c r="H121" s="126"/>
      <c r="I121" s="126" t="s">
        <v>6543</v>
      </c>
      <c r="J121" s="126">
        <v>60</v>
      </c>
      <c r="K121" s="126"/>
      <c r="L121" s="125">
        <f t="shared" si="1"/>
        <v>0</v>
      </c>
      <c r="M121" s="127"/>
      <c r="N121" s="127" t="e">
        <v>#N/A</v>
      </c>
      <c r="O121" s="119"/>
      <c r="P121" s="136" t="str">
        <f>VLOOKUP(Q121,Sector!C:D,2,FALSE)</f>
        <v>PUB</v>
      </c>
      <c r="Q121" s="136" t="str">
        <f>VLOOKUP(A121,Sheet1!F:AB,23,FALSE)</f>
        <v>ronnie.lim</v>
      </c>
      <c r="R121" s="127"/>
    </row>
    <row r="122" spans="1:18" s="128" customFormat="1" ht="11.4" x14ac:dyDescent="0.2">
      <c r="A122" s="124" t="s">
        <v>6545</v>
      </c>
      <c r="B122" s="125">
        <v>30</v>
      </c>
      <c r="C122" s="125">
        <v>30</v>
      </c>
      <c r="D122" s="125">
        <v>0</v>
      </c>
      <c r="E122" s="125" t="s">
        <v>4574</v>
      </c>
      <c r="F122" s="125" t="e">
        <v>#N/A</v>
      </c>
      <c r="G122" s="125">
        <v>0</v>
      </c>
      <c r="H122" s="126"/>
      <c r="I122" s="126" t="s">
        <v>6545</v>
      </c>
      <c r="J122" s="126">
        <v>30</v>
      </c>
      <c r="K122" s="126"/>
      <c r="L122" s="125">
        <f t="shared" si="1"/>
        <v>0</v>
      </c>
      <c r="M122" s="127"/>
      <c r="N122" s="127" t="e">
        <v>#N/A</v>
      </c>
      <c r="O122" s="119"/>
      <c r="P122" s="136" t="str">
        <f>VLOOKUP(Q122,Sector!C:D,2,FALSE)</f>
        <v>PUB</v>
      </c>
      <c r="Q122" s="136" t="str">
        <f>VLOOKUP(A122,Sheet1!F:AB,23,FALSE)</f>
        <v>ronnie.lim</v>
      </c>
      <c r="R122" s="127"/>
    </row>
    <row r="123" spans="1:18" s="128" customFormat="1" ht="11.4" x14ac:dyDescent="0.2">
      <c r="A123" s="124" t="s">
        <v>6547</v>
      </c>
      <c r="B123" s="125">
        <v>90</v>
      </c>
      <c r="C123" s="125">
        <v>90</v>
      </c>
      <c r="D123" s="125">
        <v>0</v>
      </c>
      <c r="E123" s="125" t="s">
        <v>4574</v>
      </c>
      <c r="F123" s="125" t="e">
        <v>#N/A</v>
      </c>
      <c r="G123" s="125">
        <v>0</v>
      </c>
      <c r="H123" s="126"/>
      <c r="I123" s="126" t="s">
        <v>6547</v>
      </c>
      <c r="J123" s="126">
        <v>90</v>
      </c>
      <c r="K123" s="126"/>
      <c r="L123" s="125">
        <f t="shared" si="1"/>
        <v>0</v>
      </c>
      <c r="M123" s="127"/>
      <c r="N123" s="127" t="e">
        <v>#N/A</v>
      </c>
      <c r="O123" s="119"/>
      <c r="P123" s="136" t="str">
        <f>VLOOKUP(Q123,Sector!C:D,2,FALSE)</f>
        <v>PUB</v>
      </c>
      <c r="Q123" s="136" t="str">
        <f>VLOOKUP(A123,Sheet1!F:AB,23,FALSE)</f>
        <v>ronnie.lim</v>
      </c>
      <c r="R123" s="127"/>
    </row>
    <row r="124" spans="1:18" s="128" customFormat="1" ht="11.4" x14ac:dyDescent="0.2">
      <c r="A124" s="124" t="s">
        <v>6549</v>
      </c>
      <c r="B124" s="125">
        <v>30</v>
      </c>
      <c r="C124" s="125">
        <v>30</v>
      </c>
      <c r="D124" s="125">
        <v>0</v>
      </c>
      <c r="E124" s="125" t="s">
        <v>4574</v>
      </c>
      <c r="F124" s="125" t="e">
        <v>#N/A</v>
      </c>
      <c r="G124" s="125">
        <v>0</v>
      </c>
      <c r="H124" s="126"/>
      <c r="I124" s="126" t="s">
        <v>6549</v>
      </c>
      <c r="J124" s="126">
        <v>30</v>
      </c>
      <c r="K124" s="126"/>
      <c r="L124" s="125">
        <f t="shared" si="1"/>
        <v>0</v>
      </c>
      <c r="M124" s="127"/>
      <c r="N124" s="127" t="e">
        <v>#N/A</v>
      </c>
      <c r="O124" s="119"/>
      <c r="P124" s="136" t="str">
        <f>VLOOKUP(Q124,Sector!C:D,2,FALSE)</f>
        <v>PUB</v>
      </c>
      <c r="Q124" s="136" t="str">
        <f>VLOOKUP(A124,Sheet1!F:AB,23,FALSE)</f>
        <v>ronnie.lim</v>
      </c>
      <c r="R124" s="127"/>
    </row>
    <row r="125" spans="1:18" s="128" customFormat="1" ht="11.4" x14ac:dyDescent="0.2">
      <c r="A125" s="124" t="s">
        <v>6551</v>
      </c>
      <c r="B125" s="125">
        <v>30</v>
      </c>
      <c r="C125" s="125">
        <v>30</v>
      </c>
      <c r="D125" s="125">
        <v>0</v>
      </c>
      <c r="E125" s="125" t="s">
        <v>4574</v>
      </c>
      <c r="F125" s="125" t="e">
        <v>#N/A</v>
      </c>
      <c r="G125" s="125">
        <v>0</v>
      </c>
      <c r="H125" s="126"/>
      <c r="I125" s="126" t="s">
        <v>6551</v>
      </c>
      <c r="J125" s="126">
        <v>30</v>
      </c>
      <c r="K125" s="126"/>
      <c r="L125" s="125">
        <f t="shared" si="1"/>
        <v>0</v>
      </c>
      <c r="M125" s="127"/>
      <c r="N125" s="127" t="e">
        <v>#N/A</v>
      </c>
      <c r="O125" s="119"/>
      <c r="P125" s="136" t="str">
        <f>VLOOKUP(Q125,Sector!C:D,2,FALSE)</f>
        <v>PUB</v>
      </c>
      <c r="Q125" s="136" t="str">
        <f>VLOOKUP(A125,Sheet1!F:AB,23,FALSE)</f>
        <v>ronnie.lim</v>
      </c>
      <c r="R125" s="127"/>
    </row>
    <row r="126" spans="1:18" s="128" customFormat="1" ht="11.4" x14ac:dyDescent="0.2">
      <c r="A126" s="124" t="s">
        <v>6553</v>
      </c>
      <c r="B126" s="125">
        <v>30</v>
      </c>
      <c r="C126" s="125">
        <v>30</v>
      </c>
      <c r="D126" s="125">
        <v>0</v>
      </c>
      <c r="E126" s="125" t="s">
        <v>4574</v>
      </c>
      <c r="F126" s="125" t="e">
        <v>#N/A</v>
      </c>
      <c r="G126" s="125">
        <v>0</v>
      </c>
      <c r="H126" s="126"/>
      <c r="I126" s="126" t="s">
        <v>6553</v>
      </c>
      <c r="J126" s="126">
        <v>30</v>
      </c>
      <c r="K126" s="126"/>
      <c r="L126" s="125">
        <f t="shared" si="1"/>
        <v>0</v>
      </c>
      <c r="M126" s="127"/>
      <c r="N126" s="127" t="e">
        <v>#N/A</v>
      </c>
      <c r="O126" s="119"/>
      <c r="P126" s="136" t="str">
        <f>VLOOKUP(Q126,Sector!C:D,2,FALSE)</f>
        <v>PUB</v>
      </c>
      <c r="Q126" s="136" t="str">
        <f>VLOOKUP(A126,Sheet1!F:AB,23,FALSE)</f>
        <v>ronnie.lim</v>
      </c>
      <c r="R126" s="127"/>
    </row>
    <row r="127" spans="1:18" s="128" customFormat="1" ht="11.4" x14ac:dyDescent="0.2">
      <c r="A127" s="124" t="s">
        <v>6555</v>
      </c>
      <c r="B127" s="125">
        <v>300</v>
      </c>
      <c r="C127" s="125">
        <v>300</v>
      </c>
      <c r="D127" s="125">
        <v>0</v>
      </c>
      <c r="E127" s="125" t="s">
        <v>4574</v>
      </c>
      <c r="F127" s="125" t="e">
        <v>#N/A</v>
      </c>
      <c r="G127" s="125">
        <v>0</v>
      </c>
      <c r="H127" s="126"/>
      <c r="I127" s="126" t="s">
        <v>6555</v>
      </c>
      <c r="J127" s="126">
        <v>300</v>
      </c>
      <c r="K127" s="126"/>
      <c r="L127" s="125">
        <f t="shared" si="1"/>
        <v>0</v>
      </c>
      <c r="M127" s="127"/>
      <c r="N127" s="127" t="e">
        <v>#N/A</v>
      </c>
      <c r="O127" s="119"/>
      <c r="P127" s="136" t="str">
        <f>VLOOKUP(Q127,Sector!C:D,2,FALSE)</f>
        <v>PUB</v>
      </c>
      <c r="Q127" s="136" t="str">
        <f>VLOOKUP(A127,Sheet1!F:AB,23,FALSE)</f>
        <v>ronnie.lim</v>
      </c>
      <c r="R127" s="127"/>
    </row>
    <row r="128" spans="1:18" s="128" customFormat="1" ht="11.4" x14ac:dyDescent="0.2">
      <c r="A128" s="124" t="s">
        <v>6557</v>
      </c>
      <c r="B128" s="125">
        <v>330</v>
      </c>
      <c r="C128" s="125">
        <v>330</v>
      </c>
      <c r="D128" s="125">
        <v>0</v>
      </c>
      <c r="E128" s="125" t="s">
        <v>4574</v>
      </c>
      <c r="F128" s="125" t="e">
        <v>#N/A</v>
      </c>
      <c r="G128" s="125">
        <v>0</v>
      </c>
      <c r="H128" s="126"/>
      <c r="I128" s="126" t="s">
        <v>6557</v>
      </c>
      <c r="J128" s="126">
        <v>330</v>
      </c>
      <c r="K128" s="126"/>
      <c r="L128" s="125">
        <f t="shared" si="1"/>
        <v>0</v>
      </c>
      <c r="M128" s="127"/>
      <c r="N128" s="127" t="e">
        <v>#N/A</v>
      </c>
      <c r="O128" s="119"/>
      <c r="P128" s="136" t="str">
        <f>VLOOKUP(Q128,Sector!C:D,2,FALSE)</f>
        <v>PUB</v>
      </c>
      <c r="Q128" s="136" t="str">
        <f>VLOOKUP(A128,Sheet1!F:AB,23,FALSE)</f>
        <v>ronnie.lim</v>
      </c>
      <c r="R128" s="127"/>
    </row>
    <row r="129" spans="1:18" s="128" customFormat="1" ht="11.4" x14ac:dyDescent="0.2">
      <c r="A129" s="124" t="s">
        <v>10518</v>
      </c>
      <c r="B129" s="125">
        <v>-150</v>
      </c>
      <c r="C129" s="125">
        <v>-150</v>
      </c>
      <c r="D129" s="125">
        <v>0</v>
      </c>
      <c r="E129" s="125" t="s">
        <v>4574</v>
      </c>
      <c r="F129" s="125" t="s">
        <v>10518</v>
      </c>
      <c r="G129" s="125">
        <v>-150</v>
      </c>
      <c r="H129" s="126"/>
      <c r="I129" s="126" t="e">
        <v>#N/A</v>
      </c>
      <c r="J129" s="126">
        <v>0</v>
      </c>
      <c r="K129" s="126"/>
      <c r="L129" s="125">
        <f t="shared" si="1"/>
        <v>0</v>
      </c>
      <c r="M129" s="127"/>
      <c r="N129" s="127" t="s">
        <v>9927</v>
      </c>
      <c r="O129" s="119"/>
      <c r="P129" s="136" t="str">
        <f>VLOOKUP(Q129,Sector!C:D,2,FALSE)</f>
        <v>PUB</v>
      </c>
      <c r="Q129" s="155" t="s">
        <v>21</v>
      </c>
      <c r="R129" s="127"/>
    </row>
    <row r="130" spans="1:18" s="128" customFormat="1" ht="11.4" x14ac:dyDescent="0.2">
      <c r="A130" s="124" t="s">
        <v>6775</v>
      </c>
      <c r="B130" s="125">
        <v>660</v>
      </c>
      <c r="C130" s="125">
        <v>660</v>
      </c>
      <c r="D130" s="125">
        <v>0</v>
      </c>
      <c r="E130" s="125" t="s">
        <v>4574</v>
      </c>
      <c r="F130" s="125" t="e">
        <v>#N/A</v>
      </c>
      <c r="G130" s="125">
        <v>0</v>
      </c>
      <c r="H130" s="126"/>
      <c r="I130" s="126" t="s">
        <v>6775</v>
      </c>
      <c r="J130" s="126">
        <v>660</v>
      </c>
      <c r="K130" s="126"/>
      <c r="L130" s="125">
        <f t="shared" si="1"/>
        <v>0</v>
      </c>
      <c r="M130" s="127"/>
      <c r="N130" s="127" t="e">
        <v>#N/A</v>
      </c>
      <c r="O130" s="119"/>
      <c r="P130" s="136" t="str">
        <f>VLOOKUP(Q130,Sector!C:D,2,FALSE)</f>
        <v>PUB</v>
      </c>
      <c r="Q130" s="136" t="str">
        <f>VLOOKUP(A130,Sheet1!F:AB,23,FALSE)</f>
        <v>ronnie.lim</v>
      </c>
      <c r="R130" s="127"/>
    </row>
    <row r="131" spans="1:18" s="128" customFormat="1" ht="11.4" x14ac:dyDescent="0.2">
      <c r="A131" s="124" t="s">
        <v>6778</v>
      </c>
      <c r="B131" s="125">
        <v>1320</v>
      </c>
      <c r="C131" s="125">
        <v>1320</v>
      </c>
      <c r="D131" s="125">
        <v>0</v>
      </c>
      <c r="E131" s="125" t="s">
        <v>4574</v>
      </c>
      <c r="F131" s="125" t="e">
        <v>#N/A</v>
      </c>
      <c r="G131" s="125">
        <v>0</v>
      </c>
      <c r="H131" s="126"/>
      <c r="I131" s="126" t="s">
        <v>6778</v>
      </c>
      <c r="J131" s="126">
        <v>1320</v>
      </c>
      <c r="K131" s="126"/>
      <c r="L131" s="125">
        <f t="shared" si="1"/>
        <v>0</v>
      </c>
      <c r="M131" s="127"/>
      <c r="N131" s="127" t="e">
        <v>#N/A</v>
      </c>
      <c r="O131" s="119"/>
      <c r="P131" s="136" t="str">
        <f>VLOOKUP(Q131,Sector!C:D,2,FALSE)</f>
        <v>PUB</v>
      </c>
      <c r="Q131" s="136" t="str">
        <f>VLOOKUP(A131,Sheet1!F:AB,23,FALSE)</f>
        <v>wangchee.ng</v>
      </c>
      <c r="R131" s="127"/>
    </row>
    <row r="132" spans="1:18" s="128" customFormat="1" ht="11.4" x14ac:dyDescent="0.2">
      <c r="A132" s="124" t="s">
        <v>6783</v>
      </c>
      <c r="B132" s="125">
        <v>180</v>
      </c>
      <c r="C132" s="125">
        <v>180</v>
      </c>
      <c r="D132" s="125">
        <v>0</v>
      </c>
      <c r="E132" s="125" t="s">
        <v>4574</v>
      </c>
      <c r="F132" s="125" t="e">
        <v>#N/A</v>
      </c>
      <c r="G132" s="125">
        <v>0</v>
      </c>
      <c r="H132" s="126"/>
      <c r="I132" s="126" t="s">
        <v>6783</v>
      </c>
      <c r="J132" s="126">
        <v>180</v>
      </c>
      <c r="K132" s="126"/>
      <c r="L132" s="125">
        <f t="shared" ref="L132:L195" si="2">B132-G132-J132</f>
        <v>0</v>
      </c>
      <c r="M132" s="127"/>
      <c r="N132" s="127" t="e">
        <v>#N/A</v>
      </c>
      <c r="O132" s="119"/>
      <c r="P132" s="136" t="str">
        <f>VLOOKUP(Q132,Sector!C:D,2,FALSE)</f>
        <v>PUB</v>
      </c>
      <c r="Q132" s="136" t="str">
        <f>VLOOKUP(A132,Sheet1!F:AB,23,FALSE)</f>
        <v>ong.yilin</v>
      </c>
      <c r="R132" s="127"/>
    </row>
    <row r="133" spans="1:18" s="128" customFormat="1" ht="11.4" x14ac:dyDescent="0.2">
      <c r="A133" s="124" t="s">
        <v>10519</v>
      </c>
      <c r="B133" s="125">
        <v>-175</v>
      </c>
      <c r="C133" s="125">
        <v>-175</v>
      </c>
      <c r="D133" s="125">
        <v>0</v>
      </c>
      <c r="E133" s="125" t="s">
        <v>4574</v>
      </c>
      <c r="F133" s="125" t="e">
        <v>#N/A</v>
      </c>
      <c r="G133" s="125">
        <v>0</v>
      </c>
      <c r="H133" s="126"/>
      <c r="I133" s="126" t="e">
        <v>#N/A</v>
      </c>
      <c r="J133" s="126">
        <v>0</v>
      </c>
      <c r="K133" s="126"/>
      <c r="L133" s="125">
        <f t="shared" si="2"/>
        <v>-175</v>
      </c>
      <c r="M133" s="127"/>
      <c r="N133" s="127" t="e">
        <v>#N/A</v>
      </c>
      <c r="O133" s="119"/>
      <c r="P133" s="136" t="e">
        <f>VLOOKUP(Q133,Sector!C:D,2,FALSE)</f>
        <v>#N/A</v>
      </c>
      <c r="Q133" s="136" t="e">
        <f>VLOOKUP(A133,Sheet1!F:AB,23,FALSE)</f>
        <v>#N/A</v>
      </c>
      <c r="R133" s="127"/>
    </row>
    <row r="134" spans="1:18" s="128" customFormat="1" ht="11.4" x14ac:dyDescent="0.2">
      <c r="A134" s="124" t="s">
        <v>10520</v>
      </c>
      <c r="B134" s="125">
        <v>-12000</v>
      </c>
      <c r="C134" s="125">
        <v>0</v>
      </c>
      <c r="D134" s="125">
        <v>-12000</v>
      </c>
      <c r="E134" s="125" t="s">
        <v>4486</v>
      </c>
      <c r="F134" s="125" t="s">
        <v>10520</v>
      </c>
      <c r="G134" s="125">
        <v>-12000</v>
      </c>
      <c r="H134" s="126"/>
      <c r="I134" s="126" t="e">
        <v>#N/A</v>
      </c>
      <c r="J134" s="126">
        <v>0</v>
      </c>
      <c r="K134" s="126"/>
      <c r="L134" s="125">
        <f t="shared" si="2"/>
        <v>0</v>
      </c>
      <c r="M134" s="127"/>
      <c r="N134" s="127" t="s">
        <v>10649</v>
      </c>
      <c r="O134" s="119"/>
      <c r="P134" s="136" t="str">
        <f>VLOOKUP(Q134,Sector!C:D,2,FALSE)</f>
        <v>ENT</v>
      </c>
      <c r="Q134" s="155" t="s">
        <v>445</v>
      </c>
      <c r="R134" s="127"/>
    </row>
    <row r="135" spans="1:18" s="128" customFormat="1" ht="11.4" x14ac:dyDescent="0.2">
      <c r="A135" s="124" t="s">
        <v>10521</v>
      </c>
      <c r="B135" s="125">
        <v>-600</v>
      </c>
      <c r="C135" s="125">
        <v>-600</v>
      </c>
      <c r="D135" s="125">
        <v>0</v>
      </c>
      <c r="E135" s="125" t="s">
        <v>4574</v>
      </c>
      <c r="F135" s="125" t="s">
        <v>10521</v>
      </c>
      <c r="G135" s="125">
        <v>-600</v>
      </c>
      <c r="H135" s="126"/>
      <c r="I135" s="126" t="e">
        <v>#N/A</v>
      </c>
      <c r="J135" s="126">
        <v>0</v>
      </c>
      <c r="K135" s="126"/>
      <c r="L135" s="125">
        <f t="shared" si="2"/>
        <v>0</v>
      </c>
      <c r="M135" s="127"/>
      <c r="N135" s="127" t="s">
        <v>7250</v>
      </c>
      <c r="O135" s="119"/>
      <c r="P135" s="136" t="str">
        <f>VLOOKUP(Q135,Sector!C:D,2,FALSE)</f>
        <v>PUB</v>
      </c>
      <c r="Q135" s="155" t="s">
        <v>4333</v>
      </c>
      <c r="R135" s="127"/>
    </row>
    <row r="136" spans="1:18" s="128" customFormat="1" ht="11.4" x14ac:dyDescent="0.2">
      <c r="A136" s="124" t="s">
        <v>10522</v>
      </c>
      <c r="B136" s="125">
        <v>-2010</v>
      </c>
      <c r="C136" s="125">
        <v>-2010</v>
      </c>
      <c r="D136" s="125">
        <v>0</v>
      </c>
      <c r="E136" s="125" t="s">
        <v>4574</v>
      </c>
      <c r="F136" s="125" t="s">
        <v>10522</v>
      </c>
      <c r="G136" s="125">
        <v>-2010</v>
      </c>
      <c r="H136" s="126"/>
      <c r="I136" s="126" t="e">
        <v>#N/A</v>
      </c>
      <c r="J136" s="126">
        <v>0</v>
      </c>
      <c r="K136" s="126"/>
      <c r="L136" s="125">
        <f t="shared" si="2"/>
        <v>0</v>
      </c>
      <c r="M136" s="127"/>
      <c r="N136" s="127" t="s">
        <v>7335</v>
      </c>
      <c r="O136" s="119"/>
      <c r="P136" s="136" t="str">
        <f>VLOOKUP(Q136,Sector!C:D,2,FALSE)</f>
        <v>PUB</v>
      </c>
      <c r="Q136" s="155" t="s">
        <v>70</v>
      </c>
      <c r="R136" s="127"/>
    </row>
    <row r="137" spans="1:18" s="128" customFormat="1" ht="11.4" x14ac:dyDescent="0.2">
      <c r="A137" s="124" t="s">
        <v>10523</v>
      </c>
      <c r="B137" s="125">
        <v>-900</v>
      </c>
      <c r="C137" s="125">
        <v>-900</v>
      </c>
      <c r="D137" s="125">
        <v>0</v>
      </c>
      <c r="E137" s="125" t="s">
        <v>4574</v>
      </c>
      <c r="F137" s="125" t="s">
        <v>10523</v>
      </c>
      <c r="G137" s="125">
        <v>-900</v>
      </c>
      <c r="H137" s="126"/>
      <c r="I137" s="126" t="e">
        <v>#N/A</v>
      </c>
      <c r="J137" s="126">
        <v>0</v>
      </c>
      <c r="K137" s="126"/>
      <c r="L137" s="125">
        <f t="shared" si="2"/>
        <v>0</v>
      </c>
      <c r="M137" s="127"/>
      <c r="N137" s="127" t="s">
        <v>7267</v>
      </c>
      <c r="O137" s="119"/>
      <c r="P137" s="136" t="str">
        <f>VLOOKUP(Q137,Sector!C:D,2,FALSE)</f>
        <v>PUB</v>
      </c>
      <c r="Q137" s="155" t="s">
        <v>4333</v>
      </c>
      <c r="R137" s="127"/>
    </row>
    <row r="138" spans="1:18" s="128" customFormat="1" ht="11.4" x14ac:dyDescent="0.2">
      <c r="A138" s="124" t="s">
        <v>10524</v>
      </c>
      <c r="B138" s="125">
        <v>-300</v>
      </c>
      <c r="C138" s="125">
        <v>-300</v>
      </c>
      <c r="D138" s="125">
        <v>0</v>
      </c>
      <c r="E138" s="125" t="s">
        <v>4574</v>
      </c>
      <c r="F138" s="125" t="s">
        <v>10524</v>
      </c>
      <c r="G138" s="125">
        <v>-300</v>
      </c>
      <c r="H138" s="126"/>
      <c r="I138" s="126" t="e">
        <v>#N/A</v>
      </c>
      <c r="J138" s="126">
        <v>0</v>
      </c>
      <c r="K138" s="126"/>
      <c r="L138" s="125">
        <f t="shared" si="2"/>
        <v>0</v>
      </c>
      <c r="M138" s="127"/>
      <c r="N138" s="127" t="s">
        <v>9969</v>
      </c>
      <c r="O138" s="119"/>
      <c r="P138" s="136" t="str">
        <f>VLOOKUP(Q138,Sector!C:D,2,FALSE)</f>
        <v>PUB</v>
      </c>
      <c r="Q138" s="155" t="s">
        <v>21</v>
      </c>
      <c r="R138" s="127"/>
    </row>
    <row r="139" spans="1:18" s="128" customFormat="1" ht="11.4" x14ac:dyDescent="0.2">
      <c r="A139" s="124" t="s">
        <v>10525</v>
      </c>
      <c r="B139" s="125">
        <v>-240</v>
      </c>
      <c r="C139" s="125">
        <v>-240</v>
      </c>
      <c r="D139" s="125">
        <v>0</v>
      </c>
      <c r="E139" s="125" t="s">
        <v>4574</v>
      </c>
      <c r="F139" s="125" t="s">
        <v>10525</v>
      </c>
      <c r="G139" s="125">
        <v>-240</v>
      </c>
      <c r="H139" s="126"/>
      <c r="I139" s="126" t="e">
        <v>#N/A</v>
      </c>
      <c r="J139" s="126">
        <v>0</v>
      </c>
      <c r="K139" s="126"/>
      <c r="L139" s="125">
        <f t="shared" si="2"/>
        <v>0</v>
      </c>
      <c r="M139" s="127"/>
      <c r="N139" s="127" t="s">
        <v>9969</v>
      </c>
      <c r="O139" s="119"/>
      <c r="P139" s="136" t="str">
        <f>VLOOKUP(Q139,Sector!C:D,2,FALSE)</f>
        <v>PUB</v>
      </c>
      <c r="Q139" s="155" t="s">
        <v>21</v>
      </c>
      <c r="R139" s="127"/>
    </row>
    <row r="140" spans="1:18" s="128" customFormat="1" ht="11.4" x14ac:dyDescent="0.2">
      <c r="A140" s="124" t="s">
        <v>10526</v>
      </c>
      <c r="B140" s="125">
        <v>-330</v>
      </c>
      <c r="C140" s="125">
        <v>-330</v>
      </c>
      <c r="D140" s="125">
        <v>0</v>
      </c>
      <c r="E140" s="125" t="s">
        <v>4574</v>
      </c>
      <c r="F140" s="125" t="s">
        <v>10526</v>
      </c>
      <c r="G140" s="125">
        <v>-330</v>
      </c>
      <c r="H140" s="126"/>
      <c r="I140" s="126" t="e">
        <v>#N/A</v>
      </c>
      <c r="J140" s="126">
        <v>0</v>
      </c>
      <c r="K140" s="126"/>
      <c r="L140" s="125">
        <f t="shared" si="2"/>
        <v>0</v>
      </c>
      <c r="M140" s="127"/>
      <c r="N140" s="127" t="s">
        <v>9969</v>
      </c>
      <c r="O140" s="119"/>
      <c r="P140" s="136" t="str">
        <f>VLOOKUP(Q140,Sector!C:D,2,FALSE)</f>
        <v>PUB</v>
      </c>
      <c r="Q140" s="155" t="s">
        <v>21</v>
      </c>
      <c r="R140" s="127"/>
    </row>
    <row r="141" spans="1:18" s="128" customFormat="1" ht="11.4" x14ac:dyDescent="0.2">
      <c r="A141" s="124" t="s">
        <v>10527</v>
      </c>
      <c r="B141" s="125">
        <v>-360</v>
      </c>
      <c r="C141" s="125">
        <v>-360</v>
      </c>
      <c r="D141" s="125">
        <v>0</v>
      </c>
      <c r="E141" s="125" t="s">
        <v>4574</v>
      </c>
      <c r="F141" s="125" t="s">
        <v>10527</v>
      </c>
      <c r="G141" s="125">
        <v>-360</v>
      </c>
      <c r="H141" s="126"/>
      <c r="I141" s="126" t="e">
        <v>#N/A</v>
      </c>
      <c r="J141" s="126">
        <v>0</v>
      </c>
      <c r="K141" s="126"/>
      <c r="L141" s="125">
        <f t="shared" si="2"/>
        <v>0</v>
      </c>
      <c r="M141" s="127"/>
      <c r="N141" s="127" t="s">
        <v>9969</v>
      </c>
      <c r="O141" s="119"/>
      <c r="P141" s="136" t="str">
        <f>VLOOKUP(Q141,Sector!C:D,2,FALSE)</f>
        <v>PUB</v>
      </c>
      <c r="Q141" s="155" t="s">
        <v>21</v>
      </c>
      <c r="R141" s="127"/>
    </row>
    <row r="142" spans="1:18" s="128" customFormat="1" ht="11.4" x14ac:dyDescent="0.2">
      <c r="A142" s="124" t="s">
        <v>10528</v>
      </c>
      <c r="B142" s="125">
        <v>-30</v>
      </c>
      <c r="C142" s="125">
        <v>-30</v>
      </c>
      <c r="D142" s="125">
        <v>0</v>
      </c>
      <c r="E142" s="125" t="s">
        <v>4574</v>
      </c>
      <c r="F142" s="125" t="s">
        <v>10528</v>
      </c>
      <c r="G142" s="125">
        <v>-30</v>
      </c>
      <c r="H142" s="126"/>
      <c r="I142" s="126" t="e">
        <v>#N/A</v>
      </c>
      <c r="J142" s="126">
        <v>0</v>
      </c>
      <c r="K142" s="126"/>
      <c r="L142" s="125">
        <f t="shared" si="2"/>
        <v>0</v>
      </c>
      <c r="M142" s="127"/>
      <c r="N142" s="127" t="s">
        <v>7325</v>
      </c>
      <c r="O142" s="119"/>
      <c r="P142" s="136" t="str">
        <f>VLOOKUP(Q142,Sector!C:D,2,FALSE)</f>
        <v>PUB</v>
      </c>
      <c r="Q142" s="155" t="s">
        <v>4333</v>
      </c>
      <c r="R142" s="127"/>
    </row>
    <row r="143" spans="1:18" s="128" customFormat="1" ht="11.4" x14ac:dyDescent="0.2">
      <c r="A143" s="124" t="s">
        <v>10529</v>
      </c>
      <c r="B143" s="125">
        <v>-180</v>
      </c>
      <c r="C143" s="125">
        <v>-180</v>
      </c>
      <c r="D143" s="125">
        <v>0</v>
      </c>
      <c r="E143" s="125" t="s">
        <v>4574</v>
      </c>
      <c r="F143" s="125" t="s">
        <v>10529</v>
      </c>
      <c r="G143" s="125">
        <v>-180</v>
      </c>
      <c r="H143" s="126"/>
      <c r="I143" s="126" t="e">
        <v>#N/A</v>
      </c>
      <c r="J143" s="126">
        <v>0</v>
      </c>
      <c r="K143" s="126"/>
      <c r="L143" s="125">
        <f t="shared" si="2"/>
        <v>0</v>
      </c>
      <c r="M143" s="127"/>
      <c r="N143" s="127" t="s">
        <v>9969</v>
      </c>
      <c r="O143" s="119"/>
      <c r="P143" s="136" t="str">
        <f>VLOOKUP(Q143,Sector!C:D,2,FALSE)</f>
        <v>PUB</v>
      </c>
      <c r="Q143" s="155" t="s">
        <v>21</v>
      </c>
      <c r="R143" s="127"/>
    </row>
    <row r="144" spans="1:18" s="128" customFormat="1" ht="11.4" x14ac:dyDescent="0.2">
      <c r="A144" s="124" t="s">
        <v>10530</v>
      </c>
      <c r="B144" s="125">
        <v>-500</v>
      </c>
      <c r="C144" s="125">
        <v>-500</v>
      </c>
      <c r="D144" s="125">
        <v>0</v>
      </c>
      <c r="E144" s="125" t="s">
        <v>4574</v>
      </c>
      <c r="F144" s="125" t="s">
        <v>10530</v>
      </c>
      <c r="G144" s="125">
        <v>-500</v>
      </c>
      <c r="H144" s="126"/>
      <c r="I144" s="126" t="e">
        <v>#N/A</v>
      </c>
      <c r="J144" s="126">
        <v>0</v>
      </c>
      <c r="K144" s="126"/>
      <c r="L144" s="125">
        <f t="shared" si="2"/>
        <v>0</v>
      </c>
      <c r="M144" s="127"/>
      <c r="N144" s="127" t="s">
        <v>10650</v>
      </c>
      <c r="O144" s="119"/>
      <c r="P144" s="136" t="str">
        <f>VLOOKUP(Q144,Sector!C:D,2,FALSE)</f>
        <v>PUB</v>
      </c>
      <c r="Q144" s="155" t="s">
        <v>290</v>
      </c>
      <c r="R144" s="127"/>
    </row>
    <row r="145" spans="1:18" s="128" customFormat="1" ht="11.4" x14ac:dyDescent="0.2">
      <c r="A145" s="124" t="s">
        <v>10531</v>
      </c>
      <c r="B145" s="125">
        <v>-2100</v>
      </c>
      <c r="C145" s="125">
        <v>-2100</v>
      </c>
      <c r="D145" s="125">
        <v>0</v>
      </c>
      <c r="E145" s="125" t="s">
        <v>4574</v>
      </c>
      <c r="F145" s="125" t="s">
        <v>10531</v>
      </c>
      <c r="G145" s="125">
        <v>-2100</v>
      </c>
      <c r="H145" s="126"/>
      <c r="I145" s="126" t="e">
        <v>#N/A</v>
      </c>
      <c r="J145" s="126">
        <v>0</v>
      </c>
      <c r="K145" s="126"/>
      <c r="L145" s="125">
        <f t="shared" si="2"/>
        <v>0</v>
      </c>
      <c r="M145" s="127"/>
      <c r="N145" s="127" t="s">
        <v>7335</v>
      </c>
      <c r="O145" s="119"/>
      <c r="P145" s="136" t="str">
        <f>VLOOKUP(Q145,Sector!C:D,2,FALSE)</f>
        <v>PUB</v>
      </c>
      <c r="Q145" s="155" t="s">
        <v>70</v>
      </c>
      <c r="R145" s="127"/>
    </row>
    <row r="146" spans="1:18" s="128" customFormat="1" ht="11.4" x14ac:dyDescent="0.2">
      <c r="A146" s="124" t="s">
        <v>10532</v>
      </c>
      <c r="B146" s="125">
        <v>-210</v>
      </c>
      <c r="C146" s="125">
        <v>-210</v>
      </c>
      <c r="D146" s="125">
        <v>0</v>
      </c>
      <c r="E146" s="125" t="s">
        <v>4574</v>
      </c>
      <c r="F146" s="125" t="s">
        <v>10532</v>
      </c>
      <c r="G146" s="125">
        <v>-210</v>
      </c>
      <c r="H146" s="126"/>
      <c r="I146" s="126" t="e">
        <v>#N/A</v>
      </c>
      <c r="J146" s="126">
        <v>0</v>
      </c>
      <c r="K146" s="126"/>
      <c r="L146" s="125">
        <f t="shared" si="2"/>
        <v>0</v>
      </c>
      <c r="M146" s="127"/>
      <c r="N146" s="127" t="s">
        <v>7291</v>
      </c>
      <c r="O146" s="119"/>
      <c r="P146" s="136" t="str">
        <f>VLOOKUP(Q146,Sector!C:D,2,FALSE)</f>
        <v>PUB</v>
      </c>
      <c r="Q146" s="155" t="s">
        <v>70</v>
      </c>
      <c r="R146" s="127"/>
    </row>
    <row r="147" spans="1:18" s="128" customFormat="1" ht="11.4" x14ac:dyDescent="0.2">
      <c r="A147" s="124" t="s">
        <v>10533</v>
      </c>
      <c r="B147" s="125">
        <v>-540</v>
      </c>
      <c r="C147" s="125">
        <v>-540</v>
      </c>
      <c r="D147" s="125">
        <v>0</v>
      </c>
      <c r="E147" s="125" t="s">
        <v>4574</v>
      </c>
      <c r="F147" s="125" t="s">
        <v>10533</v>
      </c>
      <c r="G147" s="125">
        <v>-540</v>
      </c>
      <c r="H147" s="126"/>
      <c r="I147" s="126" t="e">
        <v>#N/A</v>
      </c>
      <c r="J147" s="126">
        <v>0</v>
      </c>
      <c r="K147" s="126"/>
      <c r="L147" s="125">
        <f t="shared" si="2"/>
        <v>0</v>
      </c>
      <c r="M147" s="127"/>
      <c r="N147" s="127" t="s">
        <v>7320</v>
      </c>
      <c r="O147" s="119"/>
      <c r="P147" s="136" t="str">
        <f>VLOOKUP(Q147,Sector!C:D,2,FALSE)</f>
        <v>PUB</v>
      </c>
      <c r="Q147" s="155" t="s">
        <v>70</v>
      </c>
      <c r="R147" s="127"/>
    </row>
    <row r="148" spans="1:18" s="128" customFormat="1" ht="11.4" x14ac:dyDescent="0.2">
      <c r="A148" s="124" t="s">
        <v>10534</v>
      </c>
      <c r="B148" s="125">
        <v>-570</v>
      </c>
      <c r="C148" s="125">
        <v>-570</v>
      </c>
      <c r="D148" s="125">
        <v>0</v>
      </c>
      <c r="E148" s="125" t="s">
        <v>4574</v>
      </c>
      <c r="F148" s="125" t="s">
        <v>10534</v>
      </c>
      <c r="G148" s="125">
        <v>-570</v>
      </c>
      <c r="H148" s="126"/>
      <c r="I148" s="126" t="e">
        <v>#N/A</v>
      </c>
      <c r="J148" s="126">
        <v>0</v>
      </c>
      <c r="K148" s="126"/>
      <c r="L148" s="125">
        <f t="shared" si="2"/>
        <v>0</v>
      </c>
      <c r="M148" s="127"/>
      <c r="N148" s="127" t="s">
        <v>7280</v>
      </c>
      <c r="O148" s="119"/>
      <c r="P148" s="136" t="str">
        <f>VLOOKUP(Q148,Sector!C:D,2,FALSE)</f>
        <v>PUB</v>
      </c>
      <c r="Q148" s="155" t="s">
        <v>4333</v>
      </c>
      <c r="R148" s="127"/>
    </row>
    <row r="149" spans="1:18" s="128" customFormat="1" ht="11.4" x14ac:dyDescent="0.2">
      <c r="A149" s="124" t="s">
        <v>10535</v>
      </c>
      <c r="B149" s="125">
        <v>-2100</v>
      </c>
      <c r="C149" s="125">
        <v>-2100</v>
      </c>
      <c r="D149" s="125">
        <v>0</v>
      </c>
      <c r="E149" s="125" t="s">
        <v>4574</v>
      </c>
      <c r="F149" s="125" t="s">
        <v>10535</v>
      </c>
      <c r="G149" s="125">
        <v>-2100</v>
      </c>
      <c r="H149" s="126"/>
      <c r="I149" s="126" t="e">
        <v>#N/A</v>
      </c>
      <c r="J149" s="126">
        <v>0</v>
      </c>
      <c r="K149" s="126"/>
      <c r="L149" s="125">
        <f t="shared" si="2"/>
        <v>0</v>
      </c>
      <c r="M149" s="127"/>
      <c r="N149" s="127" t="s">
        <v>10651</v>
      </c>
      <c r="O149" s="119"/>
      <c r="P149" s="136" t="str">
        <f>VLOOKUP(Q149,Sector!C:D,2,FALSE)</f>
        <v>COM</v>
      </c>
      <c r="Q149" s="155" t="s">
        <v>68</v>
      </c>
      <c r="R149" s="127"/>
    </row>
    <row r="150" spans="1:18" s="128" customFormat="1" ht="11.4" x14ac:dyDescent="0.2">
      <c r="A150" s="124" t="s">
        <v>10536</v>
      </c>
      <c r="B150" s="125">
        <v>-180</v>
      </c>
      <c r="C150" s="125">
        <v>-180</v>
      </c>
      <c r="D150" s="125">
        <v>0</v>
      </c>
      <c r="E150" s="125" t="s">
        <v>4574</v>
      </c>
      <c r="F150" s="125" t="s">
        <v>10536</v>
      </c>
      <c r="G150" s="125">
        <v>-180</v>
      </c>
      <c r="H150" s="126"/>
      <c r="I150" s="126" t="e">
        <v>#N/A</v>
      </c>
      <c r="J150" s="126">
        <v>0</v>
      </c>
      <c r="K150" s="126"/>
      <c r="L150" s="125">
        <f t="shared" si="2"/>
        <v>0</v>
      </c>
      <c r="M150" s="127"/>
      <c r="N150" s="127" t="s">
        <v>9948</v>
      </c>
      <c r="O150" s="119"/>
      <c r="P150" s="136" t="str">
        <f>VLOOKUP(Q150,Sector!C:D,2,FALSE)</f>
        <v>PUB</v>
      </c>
      <c r="Q150" s="155" t="s">
        <v>21</v>
      </c>
      <c r="R150" s="127"/>
    </row>
    <row r="151" spans="1:18" s="128" customFormat="1" ht="11.4" x14ac:dyDescent="0.2">
      <c r="A151" s="124" t="s">
        <v>10537</v>
      </c>
      <c r="B151" s="125">
        <v>-1800</v>
      </c>
      <c r="C151" s="125">
        <v>-1800</v>
      </c>
      <c r="D151" s="125">
        <v>0</v>
      </c>
      <c r="E151" s="125" t="s">
        <v>4574</v>
      </c>
      <c r="F151" s="125" t="s">
        <v>10537</v>
      </c>
      <c r="G151" s="125">
        <v>-1800</v>
      </c>
      <c r="H151" s="126"/>
      <c r="I151" s="126" t="e">
        <v>#N/A</v>
      </c>
      <c r="J151" s="126">
        <v>0</v>
      </c>
      <c r="K151" s="126"/>
      <c r="L151" s="125">
        <f t="shared" si="2"/>
        <v>0</v>
      </c>
      <c r="M151" s="127"/>
      <c r="N151" s="127" t="s">
        <v>5867</v>
      </c>
      <c r="O151" s="119"/>
      <c r="P151" s="136" t="str">
        <f>VLOOKUP(Q151,Sector!C:D,2,FALSE)</f>
        <v>STC</v>
      </c>
      <c r="Q151" s="155" t="s">
        <v>67</v>
      </c>
      <c r="R151" s="127"/>
    </row>
    <row r="152" spans="1:18" s="128" customFormat="1" ht="11.4" x14ac:dyDescent="0.2">
      <c r="A152" s="124" t="s">
        <v>10538</v>
      </c>
      <c r="B152" s="125">
        <v>-3600</v>
      </c>
      <c r="C152" s="125">
        <v>-3600</v>
      </c>
      <c r="D152" s="125">
        <v>0</v>
      </c>
      <c r="E152" s="125" t="s">
        <v>4574</v>
      </c>
      <c r="F152" s="125" t="s">
        <v>10538</v>
      </c>
      <c r="G152" s="125">
        <v>-3600</v>
      </c>
      <c r="H152" s="126"/>
      <c r="I152" s="126" t="e">
        <v>#N/A</v>
      </c>
      <c r="J152" s="126">
        <v>0</v>
      </c>
      <c r="K152" s="126"/>
      <c r="L152" s="125">
        <f t="shared" si="2"/>
        <v>0</v>
      </c>
      <c r="M152" s="127"/>
      <c r="N152" s="127" t="s">
        <v>9972</v>
      </c>
      <c r="O152" s="119"/>
      <c r="P152" s="136" t="str">
        <f>VLOOKUP(Q152,Sector!C:D,2,FALSE)</f>
        <v>PUB</v>
      </c>
      <c r="Q152" s="155" t="s">
        <v>290</v>
      </c>
      <c r="R152" s="127"/>
    </row>
    <row r="153" spans="1:18" s="128" customFormat="1" ht="11.4" x14ac:dyDescent="0.2">
      <c r="A153" s="124" t="s">
        <v>10539</v>
      </c>
      <c r="B153" s="125">
        <v>-3390</v>
      </c>
      <c r="C153" s="125">
        <v>-3390</v>
      </c>
      <c r="D153" s="125">
        <v>0</v>
      </c>
      <c r="E153" s="125" t="s">
        <v>4574</v>
      </c>
      <c r="F153" s="125" t="s">
        <v>10539</v>
      </c>
      <c r="G153" s="125">
        <v>-3390</v>
      </c>
      <c r="H153" s="126"/>
      <c r="I153" s="126" t="e">
        <v>#N/A</v>
      </c>
      <c r="J153" s="126">
        <v>0</v>
      </c>
      <c r="K153" s="126"/>
      <c r="L153" s="125">
        <f t="shared" si="2"/>
        <v>0</v>
      </c>
      <c r="M153" s="127"/>
      <c r="N153" s="127" t="s">
        <v>9969</v>
      </c>
      <c r="O153" s="119"/>
      <c r="P153" s="136" t="str">
        <f>VLOOKUP(Q153,Sector!C:D,2,FALSE)</f>
        <v>PUB</v>
      </c>
      <c r="Q153" s="155" t="s">
        <v>21</v>
      </c>
      <c r="R153" s="127"/>
    </row>
    <row r="154" spans="1:18" s="128" customFormat="1" ht="11.4" x14ac:dyDescent="0.2">
      <c r="A154" s="124" t="s">
        <v>10540</v>
      </c>
      <c r="B154" s="125">
        <v>-450</v>
      </c>
      <c r="C154" s="125">
        <v>-450</v>
      </c>
      <c r="D154" s="125">
        <v>0</v>
      </c>
      <c r="E154" s="125" t="s">
        <v>4574</v>
      </c>
      <c r="F154" s="125" t="s">
        <v>10540</v>
      </c>
      <c r="G154" s="125">
        <v>-450</v>
      </c>
      <c r="H154" s="126"/>
      <c r="I154" s="126" t="e">
        <v>#N/A</v>
      </c>
      <c r="J154" s="126">
        <v>0</v>
      </c>
      <c r="K154" s="126"/>
      <c r="L154" s="125">
        <f t="shared" si="2"/>
        <v>0</v>
      </c>
      <c r="M154" s="127"/>
      <c r="N154" s="127" t="s">
        <v>7795</v>
      </c>
      <c r="O154" s="119"/>
      <c r="P154" s="136" t="str">
        <f>VLOOKUP(Q154,Sector!C:D,2,FALSE)</f>
        <v>PUB</v>
      </c>
      <c r="Q154" s="155" t="s">
        <v>4333</v>
      </c>
      <c r="R154" s="127"/>
    </row>
    <row r="155" spans="1:18" s="128" customFormat="1" ht="11.4" x14ac:dyDescent="0.2">
      <c r="A155" s="124" t="s">
        <v>7075</v>
      </c>
      <c r="B155" s="125">
        <v>90</v>
      </c>
      <c r="C155" s="125">
        <v>90</v>
      </c>
      <c r="D155" s="125">
        <v>0</v>
      </c>
      <c r="E155" s="125" t="s">
        <v>4574</v>
      </c>
      <c r="F155" s="125" t="e">
        <v>#N/A</v>
      </c>
      <c r="G155" s="125">
        <v>0</v>
      </c>
      <c r="H155" s="126"/>
      <c r="I155" s="126" t="s">
        <v>7075</v>
      </c>
      <c r="J155" s="126">
        <v>90</v>
      </c>
      <c r="K155" s="126"/>
      <c r="L155" s="125">
        <f t="shared" si="2"/>
        <v>0</v>
      </c>
      <c r="M155" s="127"/>
      <c r="N155" s="127" t="e">
        <v>#N/A</v>
      </c>
      <c r="O155" s="119"/>
      <c r="P155" s="136" t="str">
        <f>VLOOKUP(Q155,Sector!C:D,2,FALSE)</f>
        <v>PUB</v>
      </c>
      <c r="Q155" s="136" t="str">
        <f>VLOOKUP(A155,Sheet1!F:AB,23,FALSE)</f>
        <v>ronnie.lim</v>
      </c>
      <c r="R155" s="127"/>
    </row>
    <row r="156" spans="1:18" s="128" customFormat="1" ht="11.4" x14ac:dyDescent="0.2">
      <c r="A156" s="124" t="s">
        <v>10541</v>
      </c>
      <c r="B156" s="125">
        <v>-30</v>
      </c>
      <c r="C156" s="125">
        <v>-30</v>
      </c>
      <c r="D156" s="125">
        <v>0</v>
      </c>
      <c r="E156" s="125" t="s">
        <v>4574</v>
      </c>
      <c r="F156" s="125" t="s">
        <v>10541</v>
      </c>
      <c r="G156" s="125">
        <v>-30</v>
      </c>
      <c r="H156" s="126"/>
      <c r="I156" s="126" t="e">
        <v>#N/A</v>
      </c>
      <c r="J156" s="126">
        <v>0</v>
      </c>
      <c r="K156" s="126"/>
      <c r="L156" s="125">
        <f t="shared" si="2"/>
        <v>0</v>
      </c>
      <c r="M156" s="127"/>
      <c r="N156" s="127" t="s">
        <v>7823</v>
      </c>
      <c r="O156" s="119"/>
      <c r="P156" s="136" t="str">
        <f>VLOOKUP(Q156,Sector!C:D,2,FALSE)</f>
        <v>PUB</v>
      </c>
      <c r="Q156" s="155" t="s">
        <v>4333</v>
      </c>
      <c r="R156" s="127"/>
    </row>
    <row r="157" spans="1:18" s="128" customFormat="1" ht="11.4" x14ac:dyDescent="0.2">
      <c r="A157" s="124" t="s">
        <v>10542</v>
      </c>
      <c r="B157" s="125">
        <v>-300</v>
      </c>
      <c r="C157" s="125">
        <v>-300</v>
      </c>
      <c r="D157" s="125">
        <v>0</v>
      </c>
      <c r="E157" s="125" t="s">
        <v>4574</v>
      </c>
      <c r="F157" s="125" t="s">
        <v>10542</v>
      </c>
      <c r="G157" s="125">
        <v>-300</v>
      </c>
      <c r="H157" s="126"/>
      <c r="I157" s="126" t="e">
        <v>#N/A</v>
      </c>
      <c r="J157" s="126">
        <v>0</v>
      </c>
      <c r="K157" s="126"/>
      <c r="L157" s="125">
        <f t="shared" si="2"/>
        <v>0</v>
      </c>
      <c r="M157" s="127"/>
      <c r="N157" s="127" t="s">
        <v>9999</v>
      </c>
      <c r="O157" s="119"/>
      <c r="P157" s="136" t="str">
        <f>VLOOKUP(Q157,Sector!C:D,2,FALSE)</f>
        <v>PUB</v>
      </c>
      <c r="Q157" s="155" t="s">
        <v>70</v>
      </c>
      <c r="R157" s="127"/>
    </row>
    <row r="158" spans="1:18" s="128" customFormat="1" ht="11.4" x14ac:dyDescent="0.2">
      <c r="A158" s="124" t="s">
        <v>10543</v>
      </c>
      <c r="B158" s="125">
        <v>-35</v>
      </c>
      <c r="C158" s="125">
        <v>-35</v>
      </c>
      <c r="D158" s="125">
        <v>0</v>
      </c>
      <c r="E158" s="125" t="s">
        <v>4574</v>
      </c>
      <c r="F158" s="125" t="s">
        <v>10543</v>
      </c>
      <c r="G158" s="125">
        <v>-35</v>
      </c>
      <c r="H158" s="126"/>
      <c r="I158" s="126" t="e">
        <v>#N/A</v>
      </c>
      <c r="J158" s="126">
        <v>0</v>
      </c>
      <c r="K158" s="126"/>
      <c r="L158" s="125">
        <f t="shared" si="2"/>
        <v>0</v>
      </c>
      <c r="M158" s="127"/>
      <c r="N158" s="127" t="s">
        <v>10652</v>
      </c>
      <c r="O158" s="119"/>
      <c r="P158" s="136" t="str">
        <f>VLOOKUP(Q158,Sector!C:D,2,FALSE)</f>
        <v>COM</v>
      </c>
      <c r="Q158" s="155" t="s">
        <v>31</v>
      </c>
      <c r="R158" s="127"/>
    </row>
    <row r="159" spans="1:18" s="128" customFormat="1" ht="11.4" x14ac:dyDescent="0.2">
      <c r="A159" s="124" t="s">
        <v>10544</v>
      </c>
      <c r="B159" s="125">
        <v>-385</v>
      </c>
      <c r="C159" s="125">
        <v>-385</v>
      </c>
      <c r="D159" s="125">
        <v>0</v>
      </c>
      <c r="E159" s="125" t="s">
        <v>4574</v>
      </c>
      <c r="F159" s="125" t="s">
        <v>10544</v>
      </c>
      <c r="G159" s="125">
        <v>-385</v>
      </c>
      <c r="H159" s="126"/>
      <c r="I159" s="126" t="e">
        <v>#N/A</v>
      </c>
      <c r="J159" s="126">
        <v>0</v>
      </c>
      <c r="K159" s="126"/>
      <c r="L159" s="125">
        <f t="shared" si="2"/>
        <v>0</v>
      </c>
      <c r="M159" s="127"/>
      <c r="N159" s="127" t="s">
        <v>10635</v>
      </c>
      <c r="O159" s="119"/>
      <c r="P159" s="136" t="str">
        <f>VLOOKUP(Q159,Sector!C:D,2,FALSE)</f>
        <v>COM</v>
      </c>
      <c r="Q159" s="155" t="s">
        <v>284</v>
      </c>
      <c r="R159" s="127"/>
    </row>
    <row r="160" spans="1:18" s="128" customFormat="1" ht="11.4" x14ac:dyDescent="0.2">
      <c r="A160" s="124" t="s">
        <v>10545</v>
      </c>
      <c r="B160" s="125">
        <v>-1470</v>
      </c>
      <c r="C160" s="125">
        <v>-1470</v>
      </c>
      <c r="D160" s="125">
        <v>0</v>
      </c>
      <c r="E160" s="125" t="s">
        <v>4574</v>
      </c>
      <c r="F160" s="125" t="s">
        <v>10545</v>
      </c>
      <c r="G160" s="125">
        <v>-1470</v>
      </c>
      <c r="H160" s="126"/>
      <c r="I160" s="126" t="e">
        <v>#N/A</v>
      </c>
      <c r="J160" s="126">
        <v>0</v>
      </c>
      <c r="K160" s="126"/>
      <c r="L160" s="125">
        <f t="shared" si="2"/>
        <v>0</v>
      </c>
      <c r="M160" s="127"/>
      <c r="N160" s="127" t="s">
        <v>10653</v>
      </c>
      <c r="O160" s="119"/>
      <c r="P160" s="136" t="str">
        <f>VLOOKUP(Q160,Sector!C:D,2,FALSE)</f>
        <v>PUB</v>
      </c>
      <c r="Q160" s="155" t="s">
        <v>21</v>
      </c>
      <c r="R160" s="127"/>
    </row>
    <row r="161" spans="1:18" s="128" customFormat="1" ht="11.4" x14ac:dyDescent="0.2">
      <c r="A161" s="124" t="s">
        <v>10546</v>
      </c>
      <c r="B161" s="125">
        <v>-90</v>
      </c>
      <c r="C161" s="125">
        <v>-90</v>
      </c>
      <c r="D161" s="125">
        <v>0</v>
      </c>
      <c r="E161" s="125" t="s">
        <v>4574</v>
      </c>
      <c r="F161" s="125" t="s">
        <v>10546</v>
      </c>
      <c r="G161" s="125">
        <v>-90</v>
      </c>
      <c r="H161" s="126"/>
      <c r="I161" s="126" t="e">
        <v>#N/A</v>
      </c>
      <c r="J161" s="126">
        <v>0</v>
      </c>
      <c r="K161" s="126"/>
      <c r="L161" s="125">
        <f t="shared" si="2"/>
        <v>0</v>
      </c>
      <c r="M161" s="127"/>
      <c r="N161" s="127" t="s">
        <v>10272</v>
      </c>
      <c r="O161" s="119"/>
      <c r="P161" s="136" t="str">
        <f>VLOOKUP(Q161,Sector!C:D,2,FALSE)</f>
        <v>PUB</v>
      </c>
      <c r="Q161" s="155" t="s">
        <v>4333</v>
      </c>
      <c r="R161" s="127"/>
    </row>
    <row r="162" spans="1:18" s="128" customFormat="1" ht="11.4" x14ac:dyDescent="0.2">
      <c r="A162" s="124" t="s">
        <v>10547</v>
      </c>
      <c r="B162" s="125">
        <v>-360</v>
      </c>
      <c r="C162" s="125">
        <v>-360</v>
      </c>
      <c r="D162" s="125">
        <v>0</v>
      </c>
      <c r="E162" s="125" t="s">
        <v>4574</v>
      </c>
      <c r="F162" s="125" t="s">
        <v>10547</v>
      </c>
      <c r="G162" s="125">
        <v>-360</v>
      </c>
      <c r="H162" s="126"/>
      <c r="I162" s="126" t="e">
        <v>#N/A</v>
      </c>
      <c r="J162" s="126">
        <v>0</v>
      </c>
      <c r="K162" s="126"/>
      <c r="L162" s="125">
        <f t="shared" si="2"/>
        <v>0</v>
      </c>
      <c r="M162" s="127"/>
      <c r="N162" s="127" t="s">
        <v>10238</v>
      </c>
      <c r="O162" s="119"/>
      <c r="P162" s="136" t="str">
        <f>VLOOKUP(Q162,Sector!C:D,2,FALSE)</f>
        <v>PUB</v>
      </c>
      <c r="Q162" s="155" t="s">
        <v>4333</v>
      </c>
      <c r="R162" s="127"/>
    </row>
    <row r="163" spans="1:18" s="128" customFormat="1" ht="11.4" x14ac:dyDescent="0.2">
      <c r="A163" s="124" t="s">
        <v>10548</v>
      </c>
      <c r="B163" s="125">
        <v>-450</v>
      </c>
      <c r="C163" s="125">
        <v>-450</v>
      </c>
      <c r="D163" s="125">
        <v>0</v>
      </c>
      <c r="E163" s="125" t="s">
        <v>4574</v>
      </c>
      <c r="F163" s="125" t="s">
        <v>10548</v>
      </c>
      <c r="G163" s="125">
        <v>-450</v>
      </c>
      <c r="H163" s="126"/>
      <c r="I163" s="126" t="e">
        <v>#N/A</v>
      </c>
      <c r="J163" s="126">
        <v>0</v>
      </c>
      <c r="K163" s="126"/>
      <c r="L163" s="125">
        <f t="shared" si="2"/>
        <v>0</v>
      </c>
      <c r="M163" s="127"/>
      <c r="N163" s="127" t="s">
        <v>10269</v>
      </c>
      <c r="O163" s="119"/>
      <c r="P163" s="136" t="str">
        <f>VLOOKUP(Q163,Sector!C:D,2,FALSE)</f>
        <v>PUB</v>
      </c>
      <c r="Q163" s="155" t="s">
        <v>4333</v>
      </c>
      <c r="R163" s="127"/>
    </row>
    <row r="164" spans="1:18" s="128" customFormat="1" ht="11.4" x14ac:dyDescent="0.2">
      <c r="A164" s="124" t="s">
        <v>10549</v>
      </c>
      <c r="B164" s="125">
        <v>-180</v>
      </c>
      <c r="C164" s="125">
        <v>-180</v>
      </c>
      <c r="D164" s="125">
        <v>0</v>
      </c>
      <c r="E164" s="125" t="s">
        <v>4574</v>
      </c>
      <c r="F164" s="125" t="s">
        <v>10549</v>
      </c>
      <c r="G164" s="125">
        <v>-180</v>
      </c>
      <c r="H164" s="126"/>
      <c r="I164" s="126" t="e">
        <v>#N/A</v>
      </c>
      <c r="J164" s="126">
        <v>0</v>
      </c>
      <c r="K164" s="126"/>
      <c r="L164" s="125">
        <f t="shared" si="2"/>
        <v>0</v>
      </c>
      <c r="M164" s="127"/>
      <c r="N164" s="127" t="s">
        <v>10266</v>
      </c>
      <c r="O164" s="119"/>
      <c r="P164" s="136" t="str">
        <f>VLOOKUP(Q164,Sector!C:D,2,FALSE)</f>
        <v>PUB</v>
      </c>
      <c r="Q164" s="155" t="s">
        <v>4333</v>
      </c>
      <c r="R164" s="127"/>
    </row>
    <row r="165" spans="1:18" s="128" customFormat="1" ht="11.4" x14ac:dyDescent="0.2">
      <c r="A165" s="124" t="s">
        <v>10550</v>
      </c>
      <c r="B165" s="125">
        <v>-30</v>
      </c>
      <c r="C165" s="125">
        <v>-30</v>
      </c>
      <c r="D165" s="125">
        <v>0</v>
      </c>
      <c r="E165" s="125" t="s">
        <v>4574</v>
      </c>
      <c r="F165" s="125" t="s">
        <v>10550</v>
      </c>
      <c r="G165" s="125">
        <v>-30</v>
      </c>
      <c r="H165" s="126"/>
      <c r="I165" s="126" t="e">
        <v>#N/A</v>
      </c>
      <c r="J165" s="126">
        <v>0</v>
      </c>
      <c r="K165" s="126"/>
      <c r="L165" s="125">
        <f t="shared" si="2"/>
        <v>0</v>
      </c>
      <c r="M165" s="127"/>
      <c r="N165" s="127" t="s">
        <v>10263</v>
      </c>
      <c r="O165" s="119"/>
      <c r="P165" s="136" t="str">
        <f>VLOOKUP(Q165,Sector!C:D,2,FALSE)</f>
        <v>PUB</v>
      </c>
      <c r="Q165" s="155" t="s">
        <v>4333</v>
      </c>
      <c r="R165" s="127"/>
    </row>
    <row r="166" spans="1:18" s="128" customFormat="1" ht="11.4" x14ac:dyDescent="0.2">
      <c r="A166" s="124" t="s">
        <v>10551</v>
      </c>
      <c r="B166" s="125">
        <v>-30</v>
      </c>
      <c r="C166" s="125">
        <v>-30</v>
      </c>
      <c r="D166" s="125">
        <v>0</v>
      </c>
      <c r="E166" s="125" t="s">
        <v>4574</v>
      </c>
      <c r="F166" s="125" t="s">
        <v>10551</v>
      </c>
      <c r="G166" s="125">
        <v>-30</v>
      </c>
      <c r="H166" s="126"/>
      <c r="I166" s="126" t="e">
        <v>#N/A</v>
      </c>
      <c r="J166" s="126">
        <v>0</v>
      </c>
      <c r="K166" s="126"/>
      <c r="L166" s="125">
        <f t="shared" si="2"/>
        <v>0</v>
      </c>
      <c r="M166" s="127"/>
      <c r="N166" s="127" t="s">
        <v>10256</v>
      </c>
      <c r="O166" s="119"/>
      <c r="P166" s="136" t="str">
        <f>VLOOKUP(Q166,Sector!C:D,2,FALSE)</f>
        <v>PUB</v>
      </c>
      <c r="Q166" s="155" t="s">
        <v>4333</v>
      </c>
      <c r="R166" s="127"/>
    </row>
    <row r="167" spans="1:18" s="128" customFormat="1" ht="11.4" x14ac:dyDescent="0.2">
      <c r="A167" s="124" t="s">
        <v>10552</v>
      </c>
      <c r="B167" s="125">
        <v>-450</v>
      </c>
      <c r="C167" s="125">
        <v>-450</v>
      </c>
      <c r="D167" s="125">
        <v>0</v>
      </c>
      <c r="E167" s="125" t="s">
        <v>4574</v>
      </c>
      <c r="F167" s="125" t="s">
        <v>10552</v>
      </c>
      <c r="G167" s="125">
        <v>-450</v>
      </c>
      <c r="H167" s="126"/>
      <c r="I167" s="126" t="e">
        <v>#N/A</v>
      </c>
      <c r="J167" s="126">
        <v>0</v>
      </c>
      <c r="K167" s="126"/>
      <c r="L167" s="125">
        <f t="shared" si="2"/>
        <v>0</v>
      </c>
      <c r="M167" s="127"/>
      <c r="N167" s="127" t="s">
        <v>7692</v>
      </c>
      <c r="O167" s="119"/>
      <c r="P167" s="136" t="str">
        <f>VLOOKUP(Q167,Sector!C:D,2,FALSE)</f>
        <v>PUB</v>
      </c>
      <c r="Q167" s="155" t="s">
        <v>4333</v>
      </c>
      <c r="R167" s="127"/>
    </row>
    <row r="168" spans="1:18" s="128" customFormat="1" ht="11.4" x14ac:dyDescent="0.2">
      <c r="A168" s="124" t="s">
        <v>10553</v>
      </c>
      <c r="B168" s="125">
        <v>-60</v>
      </c>
      <c r="C168" s="125">
        <v>-60</v>
      </c>
      <c r="D168" s="125">
        <v>0</v>
      </c>
      <c r="E168" s="125" t="s">
        <v>4574</v>
      </c>
      <c r="F168" s="125" t="s">
        <v>10553</v>
      </c>
      <c r="G168" s="125">
        <v>-60</v>
      </c>
      <c r="H168" s="126"/>
      <c r="I168" s="126" t="e">
        <v>#N/A</v>
      </c>
      <c r="J168" s="126">
        <v>0</v>
      </c>
      <c r="K168" s="126"/>
      <c r="L168" s="125">
        <f t="shared" si="2"/>
        <v>0</v>
      </c>
      <c r="M168" s="127"/>
      <c r="N168" s="127" t="s">
        <v>10654</v>
      </c>
      <c r="O168" s="119"/>
      <c r="P168" s="136" t="str">
        <f>VLOOKUP(Q168,Sector!C:D,2,FALSE)</f>
        <v>STC</v>
      </c>
      <c r="Q168" s="155" t="s">
        <v>67</v>
      </c>
      <c r="R168" s="127"/>
    </row>
    <row r="169" spans="1:18" s="128" customFormat="1" ht="11.4" x14ac:dyDescent="0.2">
      <c r="A169" s="124" t="s">
        <v>10554</v>
      </c>
      <c r="B169" s="125">
        <v>-60</v>
      </c>
      <c r="C169" s="125">
        <v>-60</v>
      </c>
      <c r="D169" s="125">
        <v>0</v>
      </c>
      <c r="E169" s="125" t="s">
        <v>4574</v>
      </c>
      <c r="F169" s="125" t="s">
        <v>10554</v>
      </c>
      <c r="G169" s="125">
        <v>-60</v>
      </c>
      <c r="H169" s="126"/>
      <c r="I169" s="126" t="e">
        <v>#N/A</v>
      </c>
      <c r="J169" s="126">
        <v>0</v>
      </c>
      <c r="K169" s="126"/>
      <c r="L169" s="125">
        <f t="shared" si="2"/>
        <v>0</v>
      </c>
      <c r="M169" s="127"/>
      <c r="N169" s="127" t="s">
        <v>10655</v>
      </c>
      <c r="O169" s="119"/>
      <c r="P169" s="136" t="str">
        <f>VLOOKUP(Q169,Sector!C:D,2,FALSE)</f>
        <v>STC</v>
      </c>
      <c r="Q169" s="155" t="s">
        <v>67</v>
      </c>
      <c r="R169" s="127"/>
    </row>
    <row r="170" spans="1:18" s="128" customFormat="1" ht="11.4" x14ac:dyDescent="0.2">
      <c r="A170" s="124" t="s">
        <v>10555</v>
      </c>
      <c r="B170" s="125">
        <v>-60</v>
      </c>
      <c r="C170" s="125">
        <v>-60</v>
      </c>
      <c r="D170" s="125">
        <v>0</v>
      </c>
      <c r="E170" s="125" t="s">
        <v>4574</v>
      </c>
      <c r="F170" s="125" t="s">
        <v>10555</v>
      </c>
      <c r="G170" s="125">
        <v>-60</v>
      </c>
      <c r="H170" s="126"/>
      <c r="I170" s="126" t="e">
        <v>#N/A</v>
      </c>
      <c r="J170" s="126">
        <v>0</v>
      </c>
      <c r="K170" s="126"/>
      <c r="L170" s="125">
        <f t="shared" si="2"/>
        <v>0</v>
      </c>
      <c r="M170" s="127"/>
      <c r="N170" s="127" t="s">
        <v>10656</v>
      </c>
      <c r="O170" s="119"/>
      <c r="P170" s="136" t="str">
        <f>VLOOKUP(Q170,Sector!C:D,2,FALSE)</f>
        <v>STC</v>
      </c>
      <c r="Q170" s="155" t="s">
        <v>67</v>
      </c>
      <c r="R170" s="127"/>
    </row>
    <row r="171" spans="1:18" s="128" customFormat="1" ht="11.4" x14ac:dyDescent="0.2">
      <c r="A171" s="124" t="s">
        <v>10556</v>
      </c>
      <c r="B171" s="125">
        <v>-1350</v>
      </c>
      <c r="C171" s="125">
        <v>-1350</v>
      </c>
      <c r="D171" s="125">
        <v>0</v>
      </c>
      <c r="E171" s="125" t="s">
        <v>4574</v>
      </c>
      <c r="F171" s="125" t="s">
        <v>10556</v>
      </c>
      <c r="G171" s="125">
        <v>-1350</v>
      </c>
      <c r="H171" s="126"/>
      <c r="I171" s="126" t="e">
        <v>#N/A</v>
      </c>
      <c r="J171" s="126">
        <v>0</v>
      </c>
      <c r="K171" s="126"/>
      <c r="L171" s="125">
        <f t="shared" si="2"/>
        <v>0</v>
      </c>
      <c r="M171" s="127"/>
      <c r="N171" s="127" t="s">
        <v>10277</v>
      </c>
      <c r="O171" s="119"/>
      <c r="P171" s="136" t="str">
        <f>VLOOKUP(Q171,Sector!C:D,2,FALSE)</f>
        <v>PUB</v>
      </c>
      <c r="Q171" s="155" t="s">
        <v>4333</v>
      </c>
      <c r="R171" s="127"/>
    </row>
    <row r="172" spans="1:18" s="128" customFormat="1" ht="11.4" x14ac:dyDescent="0.2">
      <c r="A172" s="124" t="s">
        <v>10557</v>
      </c>
      <c r="B172" s="125">
        <v>-3000</v>
      </c>
      <c r="C172" s="125">
        <v>-3000</v>
      </c>
      <c r="D172" s="125">
        <v>0</v>
      </c>
      <c r="E172" s="125" t="s">
        <v>4574</v>
      </c>
      <c r="F172" s="125" t="s">
        <v>10557</v>
      </c>
      <c r="G172" s="125">
        <v>-3000</v>
      </c>
      <c r="H172" s="126"/>
      <c r="I172" s="126" t="e">
        <v>#N/A</v>
      </c>
      <c r="J172" s="126">
        <v>0</v>
      </c>
      <c r="K172" s="126"/>
      <c r="L172" s="125">
        <f t="shared" si="2"/>
        <v>0</v>
      </c>
      <c r="M172" s="127"/>
      <c r="N172" s="127" t="s">
        <v>5842</v>
      </c>
      <c r="O172" s="119"/>
      <c r="P172" s="136" t="str">
        <f>VLOOKUP(Q172,Sector!C:D,2,FALSE)</f>
        <v>PUB</v>
      </c>
      <c r="Q172" s="155" t="s">
        <v>21</v>
      </c>
      <c r="R172" s="127"/>
    </row>
    <row r="173" spans="1:18" s="128" customFormat="1" ht="11.4" x14ac:dyDescent="0.2">
      <c r="A173" s="124" t="s">
        <v>10558</v>
      </c>
      <c r="B173" s="125">
        <v>-90</v>
      </c>
      <c r="C173" s="125">
        <v>-90</v>
      </c>
      <c r="D173" s="125">
        <v>0</v>
      </c>
      <c r="E173" s="125" t="s">
        <v>4574</v>
      </c>
      <c r="F173" s="125" t="s">
        <v>10558</v>
      </c>
      <c r="G173" s="125">
        <v>-90</v>
      </c>
      <c r="H173" s="126"/>
      <c r="I173" s="126" t="e">
        <v>#N/A</v>
      </c>
      <c r="J173" s="126">
        <v>0</v>
      </c>
      <c r="K173" s="126"/>
      <c r="L173" s="125">
        <f t="shared" si="2"/>
        <v>0</v>
      </c>
      <c r="M173" s="127"/>
      <c r="N173" s="127" t="s">
        <v>10657</v>
      </c>
      <c r="O173" s="119"/>
      <c r="P173" s="136" t="str">
        <f>VLOOKUP(Q173,Sector!C:D,2,FALSE)</f>
        <v>PUB</v>
      </c>
      <c r="Q173" s="155" t="s">
        <v>290</v>
      </c>
      <c r="R173" s="127"/>
    </row>
    <row r="174" spans="1:18" s="128" customFormat="1" ht="11.4" x14ac:dyDescent="0.2">
      <c r="A174" s="124" t="s">
        <v>10559</v>
      </c>
      <c r="B174" s="125">
        <v>-2580</v>
      </c>
      <c r="C174" s="125">
        <v>-2580</v>
      </c>
      <c r="D174" s="125">
        <v>0</v>
      </c>
      <c r="E174" s="125" t="s">
        <v>4574</v>
      </c>
      <c r="F174" s="125" t="s">
        <v>10559</v>
      </c>
      <c r="G174" s="125">
        <v>-2580</v>
      </c>
      <c r="H174" s="126"/>
      <c r="I174" s="126" t="e">
        <v>#N/A</v>
      </c>
      <c r="J174" s="126">
        <v>0</v>
      </c>
      <c r="K174" s="126"/>
      <c r="L174" s="125">
        <f t="shared" si="2"/>
        <v>0</v>
      </c>
      <c r="M174" s="127"/>
      <c r="N174" s="127" t="s">
        <v>10658</v>
      </c>
      <c r="O174" s="119"/>
      <c r="P174" s="136" t="str">
        <f>VLOOKUP(Q174,Sector!C:D,2,FALSE)</f>
        <v>PUB</v>
      </c>
      <c r="Q174" s="155" t="s">
        <v>44</v>
      </c>
      <c r="R174" s="127"/>
    </row>
    <row r="175" spans="1:18" s="128" customFormat="1" ht="11.4" x14ac:dyDescent="0.2">
      <c r="A175" s="124" t="s">
        <v>10560</v>
      </c>
      <c r="B175" s="125">
        <v>-630</v>
      </c>
      <c r="C175" s="125">
        <v>-630</v>
      </c>
      <c r="D175" s="125">
        <v>0</v>
      </c>
      <c r="E175" s="125" t="s">
        <v>4574</v>
      </c>
      <c r="F175" s="125" t="s">
        <v>10560</v>
      </c>
      <c r="G175" s="125">
        <v>-630</v>
      </c>
      <c r="H175" s="126"/>
      <c r="I175" s="126" t="e">
        <v>#N/A</v>
      </c>
      <c r="J175" s="126">
        <v>0</v>
      </c>
      <c r="K175" s="126"/>
      <c r="L175" s="125">
        <f t="shared" si="2"/>
        <v>0</v>
      </c>
      <c r="M175" s="127"/>
      <c r="N175" s="127" t="s">
        <v>10659</v>
      </c>
      <c r="O175" s="119"/>
      <c r="P175" s="136" t="str">
        <f>VLOOKUP(Q175,Sector!C:D,2,FALSE)</f>
        <v>PUB</v>
      </c>
      <c r="Q175" s="155" t="s">
        <v>21</v>
      </c>
      <c r="R175" s="127"/>
    </row>
    <row r="176" spans="1:18" s="128" customFormat="1" ht="11.4" x14ac:dyDescent="0.2">
      <c r="A176" s="124" t="s">
        <v>10561</v>
      </c>
      <c r="B176" s="125">
        <v>-420</v>
      </c>
      <c r="C176" s="125">
        <v>-420</v>
      </c>
      <c r="D176" s="125">
        <v>0</v>
      </c>
      <c r="E176" s="125" t="s">
        <v>4574</v>
      </c>
      <c r="F176" s="125" t="s">
        <v>10561</v>
      </c>
      <c r="G176" s="125">
        <v>-420</v>
      </c>
      <c r="H176" s="126"/>
      <c r="I176" s="126" t="e">
        <v>#N/A</v>
      </c>
      <c r="J176" s="126">
        <v>0</v>
      </c>
      <c r="K176" s="126"/>
      <c r="L176" s="125">
        <f t="shared" si="2"/>
        <v>0</v>
      </c>
      <c r="M176" s="127"/>
      <c r="N176" s="127" t="s">
        <v>7701</v>
      </c>
      <c r="O176" s="119"/>
      <c r="P176" s="136" t="str">
        <f>VLOOKUP(Q176,Sector!C:D,2,FALSE)</f>
        <v>PUB</v>
      </c>
      <c r="Q176" s="155" t="s">
        <v>4333</v>
      </c>
      <c r="R176" s="127"/>
    </row>
    <row r="177" spans="1:18" s="128" customFormat="1" ht="11.4" x14ac:dyDescent="0.2">
      <c r="A177" s="124" t="s">
        <v>10562</v>
      </c>
      <c r="B177" s="125">
        <v>-7320</v>
      </c>
      <c r="C177" s="125">
        <v>0</v>
      </c>
      <c r="D177" s="125">
        <v>-7320</v>
      </c>
      <c r="E177" s="125" t="s">
        <v>4486</v>
      </c>
      <c r="F177" s="125" t="s">
        <v>10562</v>
      </c>
      <c r="G177" s="125">
        <v>-7320</v>
      </c>
      <c r="H177" s="126"/>
      <c r="I177" s="126" t="e">
        <v>#N/A</v>
      </c>
      <c r="J177" s="126">
        <v>0</v>
      </c>
      <c r="K177" s="126"/>
      <c r="L177" s="125">
        <f t="shared" si="2"/>
        <v>0</v>
      </c>
      <c r="M177" s="127"/>
      <c r="N177" s="127" t="s">
        <v>10660</v>
      </c>
      <c r="O177" s="119"/>
      <c r="P177" s="136" t="str">
        <f>VLOOKUP(Q177,Sector!C:D,2,FALSE)</f>
        <v>STC</v>
      </c>
      <c r="Q177" s="155" t="s">
        <v>5369</v>
      </c>
      <c r="R177" s="127"/>
    </row>
    <row r="178" spans="1:18" s="128" customFormat="1" ht="11.4" x14ac:dyDescent="0.2">
      <c r="A178" s="124" t="s">
        <v>10563</v>
      </c>
      <c r="B178" s="125">
        <v>-240</v>
      </c>
      <c r="C178" s="125">
        <v>-240</v>
      </c>
      <c r="D178" s="125">
        <v>0</v>
      </c>
      <c r="E178" s="125" t="s">
        <v>4574</v>
      </c>
      <c r="F178" s="125" t="s">
        <v>10563</v>
      </c>
      <c r="G178" s="125">
        <v>-240</v>
      </c>
      <c r="H178" s="126"/>
      <c r="I178" s="126" t="e">
        <v>#N/A</v>
      </c>
      <c r="J178" s="126">
        <v>0</v>
      </c>
      <c r="K178" s="126"/>
      <c r="L178" s="125">
        <f t="shared" si="2"/>
        <v>0</v>
      </c>
      <c r="M178" s="127"/>
      <c r="N178" s="127" t="s">
        <v>7706</v>
      </c>
      <c r="O178" s="119"/>
      <c r="P178" s="136" t="str">
        <f>VLOOKUP(Q178,Sector!C:D,2,FALSE)</f>
        <v>PUB</v>
      </c>
      <c r="Q178" s="155" t="s">
        <v>4333</v>
      </c>
      <c r="R178" s="127"/>
    </row>
    <row r="179" spans="1:18" s="128" customFormat="1" ht="11.4" x14ac:dyDescent="0.2">
      <c r="A179" s="124" t="s">
        <v>10564</v>
      </c>
      <c r="B179" s="125">
        <v>-180</v>
      </c>
      <c r="C179" s="125">
        <v>-180</v>
      </c>
      <c r="D179" s="125">
        <v>0</v>
      </c>
      <c r="E179" s="125" t="s">
        <v>4574</v>
      </c>
      <c r="F179" s="125" t="s">
        <v>10564</v>
      </c>
      <c r="G179" s="125">
        <v>-180</v>
      </c>
      <c r="H179" s="126"/>
      <c r="I179" s="126" t="e">
        <v>#N/A</v>
      </c>
      <c r="J179" s="126">
        <v>0</v>
      </c>
      <c r="K179" s="126"/>
      <c r="L179" s="125">
        <f t="shared" si="2"/>
        <v>0</v>
      </c>
      <c r="M179" s="127"/>
      <c r="N179" s="127" t="s">
        <v>10251</v>
      </c>
      <c r="O179" s="119"/>
      <c r="P179" s="136" t="str">
        <f>VLOOKUP(Q179,Sector!C:D,2,FALSE)</f>
        <v>PUB</v>
      </c>
      <c r="Q179" s="155" t="s">
        <v>4333</v>
      </c>
      <c r="R179" s="127"/>
    </row>
    <row r="180" spans="1:18" s="128" customFormat="1" ht="11.4" x14ac:dyDescent="0.2">
      <c r="A180" s="124" t="s">
        <v>10565</v>
      </c>
      <c r="B180" s="125">
        <v>-210</v>
      </c>
      <c r="C180" s="125">
        <v>-210</v>
      </c>
      <c r="D180" s="125">
        <v>0</v>
      </c>
      <c r="E180" s="125" t="s">
        <v>4574</v>
      </c>
      <c r="F180" s="125" t="s">
        <v>10565</v>
      </c>
      <c r="G180" s="125">
        <v>-210</v>
      </c>
      <c r="H180" s="126"/>
      <c r="I180" s="126" t="e">
        <v>#N/A</v>
      </c>
      <c r="J180" s="126">
        <v>0</v>
      </c>
      <c r="K180" s="126"/>
      <c r="L180" s="125">
        <f t="shared" si="2"/>
        <v>0</v>
      </c>
      <c r="M180" s="127"/>
      <c r="N180" s="127" t="s">
        <v>7698</v>
      </c>
      <c r="O180" s="119"/>
      <c r="P180" s="136" t="str">
        <f>VLOOKUP(Q180,Sector!C:D,2,FALSE)</f>
        <v>PUB</v>
      </c>
      <c r="Q180" s="155" t="s">
        <v>4333</v>
      </c>
      <c r="R180" s="127"/>
    </row>
    <row r="181" spans="1:18" s="128" customFormat="1" ht="11.4" x14ac:dyDescent="0.2">
      <c r="A181" s="124" t="s">
        <v>7234</v>
      </c>
      <c r="B181" s="125">
        <v>210</v>
      </c>
      <c r="C181" s="125">
        <v>210</v>
      </c>
      <c r="D181" s="125">
        <v>0</v>
      </c>
      <c r="E181" s="125" t="s">
        <v>4574</v>
      </c>
      <c r="F181" s="125" t="e">
        <v>#N/A</v>
      </c>
      <c r="G181" s="125">
        <v>0</v>
      </c>
      <c r="H181" s="126"/>
      <c r="I181" s="126" t="s">
        <v>7234</v>
      </c>
      <c r="J181" s="126">
        <v>210</v>
      </c>
      <c r="K181" s="126"/>
      <c r="L181" s="125">
        <f t="shared" si="2"/>
        <v>0</v>
      </c>
      <c r="M181" s="127"/>
      <c r="N181" s="127" t="e">
        <v>#N/A</v>
      </c>
      <c r="O181" s="119"/>
      <c r="P181" s="136" t="str">
        <f>VLOOKUP(Q181,Sector!C:D,2,FALSE)</f>
        <v>PUB</v>
      </c>
      <c r="Q181" s="136" t="str">
        <f>VLOOKUP(A181,Sheet1!F:AB,23,FALSE)</f>
        <v>wangchee.ng</v>
      </c>
      <c r="R181" s="127"/>
    </row>
    <row r="182" spans="1:18" s="128" customFormat="1" ht="11.4" x14ac:dyDescent="0.2">
      <c r="A182" s="124" t="s">
        <v>7236</v>
      </c>
      <c r="B182" s="125">
        <v>90</v>
      </c>
      <c r="C182" s="125">
        <v>90</v>
      </c>
      <c r="D182" s="125">
        <v>0</v>
      </c>
      <c r="E182" s="125" t="s">
        <v>4574</v>
      </c>
      <c r="F182" s="125" t="e">
        <v>#N/A</v>
      </c>
      <c r="G182" s="125">
        <v>0</v>
      </c>
      <c r="H182" s="126"/>
      <c r="I182" s="126" t="s">
        <v>7236</v>
      </c>
      <c r="J182" s="126">
        <v>90</v>
      </c>
      <c r="K182" s="126"/>
      <c r="L182" s="125">
        <f t="shared" si="2"/>
        <v>0</v>
      </c>
      <c r="M182" s="127"/>
      <c r="N182" s="127" t="e">
        <v>#N/A</v>
      </c>
      <c r="O182" s="119"/>
      <c r="P182" s="136" t="str">
        <f>VLOOKUP(Q182,Sector!C:D,2,FALSE)</f>
        <v>PUB</v>
      </c>
      <c r="Q182" s="136" t="str">
        <f>VLOOKUP(A182,Sheet1!F:AB,23,FALSE)</f>
        <v>wangchee.ng</v>
      </c>
      <c r="R182" s="127"/>
    </row>
    <row r="183" spans="1:18" s="128" customFormat="1" ht="11.4" x14ac:dyDescent="0.2">
      <c r="A183" s="124" t="s">
        <v>7237</v>
      </c>
      <c r="B183" s="125">
        <v>960</v>
      </c>
      <c r="C183" s="125">
        <v>960</v>
      </c>
      <c r="D183" s="125">
        <v>0</v>
      </c>
      <c r="E183" s="125" t="s">
        <v>4574</v>
      </c>
      <c r="F183" s="125" t="e">
        <v>#N/A</v>
      </c>
      <c r="G183" s="125">
        <v>0</v>
      </c>
      <c r="H183" s="126"/>
      <c r="I183" s="126" t="s">
        <v>7237</v>
      </c>
      <c r="J183" s="126">
        <v>960</v>
      </c>
      <c r="K183" s="126"/>
      <c r="L183" s="125">
        <f t="shared" si="2"/>
        <v>0</v>
      </c>
      <c r="M183" s="127"/>
      <c r="N183" s="127" t="e">
        <v>#N/A</v>
      </c>
      <c r="O183" s="119"/>
      <c r="P183" s="136" t="str">
        <f>VLOOKUP(Q183,Sector!C:D,2,FALSE)</f>
        <v>PUB</v>
      </c>
      <c r="Q183" s="136" t="str">
        <f>VLOOKUP(A183,Sheet1!F:AB,23,FALSE)</f>
        <v>wangchee.ng</v>
      </c>
      <c r="R183" s="127"/>
    </row>
    <row r="184" spans="1:18" s="128" customFormat="1" ht="11.4" x14ac:dyDescent="0.2">
      <c r="A184" s="124" t="s">
        <v>7238</v>
      </c>
      <c r="B184" s="125">
        <v>150</v>
      </c>
      <c r="C184" s="125">
        <v>150</v>
      </c>
      <c r="D184" s="125">
        <v>0</v>
      </c>
      <c r="E184" s="125" t="s">
        <v>4574</v>
      </c>
      <c r="F184" s="125" t="e">
        <v>#N/A</v>
      </c>
      <c r="G184" s="125">
        <v>0</v>
      </c>
      <c r="H184" s="126"/>
      <c r="I184" s="126" t="s">
        <v>7238</v>
      </c>
      <c r="J184" s="126">
        <v>150</v>
      </c>
      <c r="K184" s="126"/>
      <c r="L184" s="125">
        <f t="shared" si="2"/>
        <v>0</v>
      </c>
      <c r="M184" s="127"/>
      <c r="N184" s="127" t="e">
        <v>#N/A</v>
      </c>
      <c r="O184" s="119"/>
      <c r="P184" s="136" t="str">
        <f>VLOOKUP(Q184,Sector!C:D,2,FALSE)</f>
        <v>PUB</v>
      </c>
      <c r="Q184" s="136" t="str">
        <f>VLOOKUP(A184,Sheet1!F:AB,23,FALSE)</f>
        <v>wangchee.ng</v>
      </c>
      <c r="R184" s="127"/>
    </row>
    <row r="185" spans="1:18" s="128" customFormat="1" ht="11.4" x14ac:dyDescent="0.2">
      <c r="A185" s="124" t="s">
        <v>7239</v>
      </c>
      <c r="B185" s="125">
        <v>870</v>
      </c>
      <c r="C185" s="125">
        <v>870</v>
      </c>
      <c r="D185" s="125">
        <v>0</v>
      </c>
      <c r="E185" s="125" t="s">
        <v>4574</v>
      </c>
      <c r="F185" s="125" t="e">
        <v>#N/A</v>
      </c>
      <c r="G185" s="125">
        <v>0</v>
      </c>
      <c r="H185" s="126"/>
      <c r="I185" s="126" t="s">
        <v>7239</v>
      </c>
      <c r="J185" s="126">
        <v>870</v>
      </c>
      <c r="K185" s="126"/>
      <c r="L185" s="125">
        <f t="shared" si="2"/>
        <v>0</v>
      </c>
      <c r="M185" s="127"/>
      <c r="N185" s="127" t="e">
        <v>#N/A</v>
      </c>
      <c r="O185" s="119"/>
      <c r="P185" s="136" t="str">
        <f>VLOOKUP(Q185,Sector!C:D,2,FALSE)</f>
        <v>PUB</v>
      </c>
      <c r="Q185" s="136" t="str">
        <f>VLOOKUP(A185,Sheet1!F:AB,23,FALSE)</f>
        <v>wangchee.ng</v>
      </c>
      <c r="R185" s="127"/>
    </row>
    <row r="186" spans="1:18" s="128" customFormat="1" ht="11.4" x14ac:dyDescent="0.2">
      <c r="A186" s="124" t="s">
        <v>7240</v>
      </c>
      <c r="B186" s="125">
        <v>1260</v>
      </c>
      <c r="C186" s="125">
        <v>1260</v>
      </c>
      <c r="D186" s="125">
        <v>0</v>
      </c>
      <c r="E186" s="125" t="s">
        <v>4574</v>
      </c>
      <c r="F186" s="125" t="e">
        <v>#N/A</v>
      </c>
      <c r="G186" s="125">
        <v>0</v>
      </c>
      <c r="H186" s="126"/>
      <c r="I186" s="126" t="s">
        <v>7240</v>
      </c>
      <c r="J186" s="126">
        <v>1260</v>
      </c>
      <c r="K186" s="126"/>
      <c r="L186" s="125">
        <f t="shared" si="2"/>
        <v>0</v>
      </c>
      <c r="M186" s="127"/>
      <c r="N186" s="127" t="e">
        <v>#N/A</v>
      </c>
      <c r="O186" s="119"/>
      <c r="P186" s="136" t="str">
        <f>VLOOKUP(Q186,Sector!C:D,2,FALSE)</f>
        <v>PUB</v>
      </c>
      <c r="Q186" s="136" t="str">
        <f>VLOOKUP(A186,Sheet1!F:AB,23,FALSE)</f>
        <v>wangchee.ng</v>
      </c>
      <c r="R186" s="127"/>
    </row>
    <row r="187" spans="1:18" s="128" customFormat="1" ht="11.4" x14ac:dyDescent="0.2">
      <c r="A187" s="124" t="s">
        <v>7241</v>
      </c>
      <c r="B187" s="125">
        <v>30</v>
      </c>
      <c r="C187" s="125">
        <v>30</v>
      </c>
      <c r="D187" s="125">
        <v>0</v>
      </c>
      <c r="E187" s="125" t="s">
        <v>4574</v>
      </c>
      <c r="F187" s="125" t="e">
        <v>#N/A</v>
      </c>
      <c r="G187" s="125">
        <v>0</v>
      </c>
      <c r="H187" s="126"/>
      <c r="I187" s="126" t="s">
        <v>7241</v>
      </c>
      <c r="J187" s="126">
        <v>30</v>
      </c>
      <c r="K187" s="126"/>
      <c r="L187" s="125">
        <f t="shared" si="2"/>
        <v>0</v>
      </c>
      <c r="M187" s="127"/>
      <c r="N187" s="127" t="e">
        <v>#N/A</v>
      </c>
      <c r="O187" s="119"/>
      <c r="P187" s="136" t="str">
        <f>VLOOKUP(Q187,Sector!C:D,2,FALSE)</f>
        <v>PUB</v>
      </c>
      <c r="Q187" s="136" t="str">
        <f>VLOOKUP(A187,Sheet1!F:AB,23,FALSE)</f>
        <v>jaime.wong</v>
      </c>
      <c r="R187" s="127"/>
    </row>
    <row r="188" spans="1:18" s="128" customFormat="1" ht="11.4" x14ac:dyDescent="0.2">
      <c r="A188" s="124" t="s">
        <v>7243</v>
      </c>
      <c r="B188" s="125">
        <v>30</v>
      </c>
      <c r="C188" s="125">
        <v>30</v>
      </c>
      <c r="D188" s="125">
        <v>0</v>
      </c>
      <c r="E188" s="125" t="s">
        <v>4574</v>
      </c>
      <c r="F188" s="125" t="e">
        <v>#N/A</v>
      </c>
      <c r="G188" s="125">
        <v>0</v>
      </c>
      <c r="H188" s="126"/>
      <c r="I188" s="126" t="s">
        <v>7243</v>
      </c>
      <c r="J188" s="126">
        <v>30</v>
      </c>
      <c r="K188" s="126"/>
      <c r="L188" s="125">
        <f t="shared" si="2"/>
        <v>0</v>
      </c>
      <c r="M188" s="127"/>
      <c r="N188" s="127" t="e">
        <v>#N/A</v>
      </c>
      <c r="O188" s="119"/>
      <c r="P188" s="136" t="str">
        <f>VLOOKUP(Q188,Sector!C:D,2,FALSE)</f>
        <v>PUB</v>
      </c>
      <c r="Q188" s="136" t="str">
        <f>VLOOKUP(A188,Sheet1!F:AB,23,FALSE)</f>
        <v>wangchee.ng</v>
      </c>
      <c r="R188" s="127"/>
    </row>
    <row r="189" spans="1:18" s="128" customFormat="1" ht="11.4" x14ac:dyDescent="0.2">
      <c r="A189" s="124" t="s">
        <v>7245</v>
      </c>
      <c r="B189" s="125">
        <v>30</v>
      </c>
      <c r="C189" s="125">
        <v>30</v>
      </c>
      <c r="D189" s="125">
        <v>0</v>
      </c>
      <c r="E189" s="125" t="s">
        <v>4574</v>
      </c>
      <c r="F189" s="125" t="e">
        <v>#N/A</v>
      </c>
      <c r="G189" s="125">
        <v>0</v>
      </c>
      <c r="H189" s="126"/>
      <c r="I189" s="126" t="s">
        <v>7245</v>
      </c>
      <c r="J189" s="126">
        <v>30</v>
      </c>
      <c r="K189" s="126"/>
      <c r="L189" s="125">
        <f t="shared" si="2"/>
        <v>0</v>
      </c>
      <c r="M189" s="127"/>
      <c r="N189" s="127" t="e">
        <v>#N/A</v>
      </c>
      <c r="O189" s="119"/>
      <c r="P189" s="136" t="str">
        <f>VLOOKUP(Q189,Sector!C:D,2,FALSE)</f>
        <v>PUB</v>
      </c>
      <c r="Q189" s="136" t="str">
        <f>VLOOKUP(A189,Sheet1!F:AB,23,FALSE)</f>
        <v>ronnie.lim</v>
      </c>
      <c r="R189" s="127"/>
    </row>
    <row r="190" spans="1:18" s="128" customFormat="1" ht="11.4" x14ac:dyDescent="0.2">
      <c r="A190" s="124" t="s">
        <v>7247</v>
      </c>
      <c r="B190" s="125">
        <v>360</v>
      </c>
      <c r="C190" s="125">
        <v>360</v>
      </c>
      <c r="D190" s="125">
        <v>0</v>
      </c>
      <c r="E190" s="125" t="s">
        <v>4574</v>
      </c>
      <c r="F190" s="125" t="e">
        <v>#N/A</v>
      </c>
      <c r="G190" s="125">
        <v>0</v>
      </c>
      <c r="H190" s="126"/>
      <c r="I190" s="126" t="s">
        <v>7247</v>
      </c>
      <c r="J190" s="126">
        <v>360</v>
      </c>
      <c r="K190" s="126"/>
      <c r="L190" s="125">
        <f t="shared" si="2"/>
        <v>0</v>
      </c>
      <c r="M190" s="127"/>
      <c r="N190" s="127" t="e">
        <v>#N/A</v>
      </c>
      <c r="O190" s="119"/>
      <c r="P190" s="136" t="str">
        <f>VLOOKUP(Q190,Sector!C:D,2,FALSE)</f>
        <v>PUB</v>
      </c>
      <c r="Q190" s="136" t="str">
        <f>VLOOKUP(A190,Sheet1!F:AB,23,FALSE)</f>
        <v>jaime.wong</v>
      </c>
      <c r="R190" s="127"/>
    </row>
    <row r="191" spans="1:18" s="128" customFormat="1" ht="11.4" x14ac:dyDescent="0.2">
      <c r="A191" s="124" t="s">
        <v>7248</v>
      </c>
      <c r="B191" s="125">
        <v>30</v>
      </c>
      <c r="C191" s="125">
        <v>30</v>
      </c>
      <c r="D191" s="125">
        <v>0</v>
      </c>
      <c r="E191" s="125" t="s">
        <v>4574</v>
      </c>
      <c r="F191" s="125" t="e">
        <v>#N/A</v>
      </c>
      <c r="G191" s="125">
        <v>0</v>
      </c>
      <c r="H191" s="126"/>
      <c r="I191" s="126" t="s">
        <v>7248</v>
      </c>
      <c r="J191" s="126">
        <v>30</v>
      </c>
      <c r="K191" s="126"/>
      <c r="L191" s="125">
        <f t="shared" si="2"/>
        <v>0</v>
      </c>
      <c r="M191" s="127"/>
      <c r="N191" s="127" t="e">
        <v>#N/A</v>
      </c>
      <c r="O191" s="119"/>
      <c r="P191" s="136" t="str">
        <f>VLOOKUP(Q191,Sector!C:D,2,FALSE)</f>
        <v>PUB</v>
      </c>
      <c r="Q191" s="136" t="str">
        <f>VLOOKUP(A191,Sheet1!F:AB,23,FALSE)</f>
        <v>wangchee.ng</v>
      </c>
      <c r="R191" s="127"/>
    </row>
    <row r="192" spans="1:18" s="128" customFormat="1" ht="11.4" x14ac:dyDescent="0.2">
      <c r="A192" s="124" t="s">
        <v>7251</v>
      </c>
      <c r="B192" s="125">
        <v>600</v>
      </c>
      <c r="C192" s="125">
        <v>600</v>
      </c>
      <c r="D192" s="125">
        <v>0</v>
      </c>
      <c r="E192" s="125" t="s">
        <v>4574</v>
      </c>
      <c r="F192" s="125" t="e">
        <v>#N/A</v>
      </c>
      <c r="G192" s="125">
        <v>0</v>
      </c>
      <c r="H192" s="126"/>
      <c r="I192" s="126" t="s">
        <v>7251</v>
      </c>
      <c r="J192" s="126">
        <v>600</v>
      </c>
      <c r="K192" s="126"/>
      <c r="L192" s="125">
        <f t="shared" si="2"/>
        <v>0</v>
      </c>
      <c r="M192" s="127"/>
      <c r="N192" s="127" t="e">
        <v>#N/A</v>
      </c>
      <c r="O192" s="119"/>
      <c r="P192" s="136" t="str">
        <f>VLOOKUP(Q192,Sector!C:D,2,FALSE)</f>
        <v>PUB</v>
      </c>
      <c r="Q192" s="136" t="str">
        <f>VLOOKUP(A192,Sheet1!F:AB,23,FALSE)</f>
        <v>ronnie.lim</v>
      </c>
      <c r="R192" s="127"/>
    </row>
    <row r="193" spans="1:18" s="128" customFormat="1" ht="11.4" x14ac:dyDescent="0.2">
      <c r="A193" s="124" t="s">
        <v>7254</v>
      </c>
      <c r="B193" s="125">
        <v>1140</v>
      </c>
      <c r="C193" s="125">
        <v>1140</v>
      </c>
      <c r="D193" s="125">
        <v>0</v>
      </c>
      <c r="E193" s="125" t="s">
        <v>4574</v>
      </c>
      <c r="F193" s="125" t="e">
        <v>#N/A</v>
      </c>
      <c r="G193" s="125">
        <v>0</v>
      </c>
      <c r="H193" s="126"/>
      <c r="I193" s="126" t="s">
        <v>7254</v>
      </c>
      <c r="J193" s="126">
        <v>1140</v>
      </c>
      <c r="K193" s="126"/>
      <c r="L193" s="125">
        <f t="shared" si="2"/>
        <v>0</v>
      </c>
      <c r="M193" s="127"/>
      <c r="N193" s="127" t="e">
        <v>#N/A</v>
      </c>
      <c r="O193" s="119"/>
      <c r="P193" s="136" t="str">
        <f>VLOOKUP(Q193,Sector!C:D,2,FALSE)</f>
        <v>PUB</v>
      </c>
      <c r="Q193" s="136" t="str">
        <f>VLOOKUP(A193,Sheet1!F:AB,23,FALSE)</f>
        <v>ronnie.lim</v>
      </c>
      <c r="R193" s="127"/>
    </row>
    <row r="194" spans="1:18" s="128" customFormat="1" ht="11.4" x14ac:dyDescent="0.2">
      <c r="A194" s="124" t="s">
        <v>7257</v>
      </c>
      <c r="B194" s="125">
        <v>210</v>
      </c>
      <c r="C194" s="125">
        <v>210</v>
      </c>
      <c r="D194" s="125">
        <v>0</v>
      </c>
      <c r="E194" s="125" t="s">
        <v>4574</v>
      </c>
      <c r="F194" s="125" t="e">
        <v>#N/A</v>
      </c>
      <c r="G194" s="125">
        <v>0</v>
      </c>
      <c r="H194" s="126"/>
      <c r="I194" s="126" t="s">
        <v>7257</v>
      </c>
      <c r="J194" s="126">
        <v>210</v>
      </c>
      <c r="K194" s="126"/>
      <c r="L194" s="125">
        <f t="shared" si="2"/>
        <v>0</v>
      </c>
      <c r="M194" s="127"/>
      <c r="N194" s="127" t="e">
        <v>#N/A</v>
      </c>
      <c r="O194" s="119"/>
      <c r="P194" s="136" t="str">
        <f>VLOOKUP(Q194,Sector!C:D,2,FALSE)</f>
        <v>PUB</v>
      </c>
      <c r="Q194" s="136" t="str">
        <f>VLOOKUP(A194,Sheet1!F:AB,23,FALSE)</f>
        <v>wangchee.ng</v>
      </c>
      <c r="R194" s="127"/>
    </row>
    <row r="195" spans="1:18" s="128" customFormat="1" ht="11.4" x14ac:dyDescent="0.2">
      <c r="A195" s="124" t="s">
        <v>7259</v>
      </c>
      <c r="B195" s="125">
        <v>360</v>
      </c>
      <c r="C195" s="125">
        <v>360</v>
      </c>
      <c r="D195" s="125">
        <v>0</v>
      </c>
      <c r="E195" s="125" t="s">
        <v>4574</v>
      </c>
      <c r="F195" s="125" t="e">
        <v>#N/A</v>
      </c>
      <c r="G195" s="125">
        <v>0</v>
      </c>
      <c r="H195" s="126"/>
      <c r="I195" s="126" t="s">
        <v>7259</v>
      </c>
      <c r="J195" s="126">
        <v>360</v>
      </c>
      <c r="K195" s="126"/>
      <c r="L195" s="125">
        <f t="shared" si="2"/>
        <v>0</v>
      </c>
      <c r="M195" s="127"/>
      <c r="N195" s="127" t="e">
        <v>#N/A</v>
      </c>
      <c r="O195" s="119"/>
      <c r="P195" s="136" t="str">
        <f>VLOOKUP(Q195,Sector!C:D,2,FALSE)</f>
        <v>PUB</v>
      </c>
      <c r="Q195" s="136" t="str">
        <f>VLOOKUP(A195,Sheet1!F:AB,23,FALSE)</f>
        <v>wangchee.ng</v>
      </c>
      <c r="R195" s="127"/>
    </row>
    <row r="196" spans="1:18" s="128" customFormat="1" ht="11.4" x14ac:dyDescent="0.2">
      <c r="A196" s="124" t="s">
        <v>7263</v>
      </c>
      <c r="B196" s="125">
        <v>240</v>
      </c>
      <c r="C196" s="125">
        <v>240</v>
      </c>
      <c r="D196" s="125">
        <v>0</v>
      </c>
      <c r="E196" s="125" t="s">
        <v>4574</v>
      </c>
      <c r="F196" s="125" t="e">
        <v>#N/A</v>
      </c>
      <c r="G196" s="125">
        <v>0</v>
      </c>
      <c r="H196" s="126"/>
      <c r="I196" s="126" t="s">
        <v>7263</v>
      </c>
      <c r="J196" s="126">
        <v>240</v>
      </c>
      <c r="K196" s="126"/>
      <c r="L196" s="125">
        <f t="shared" ref="L196:L259" si="3">B196-G196-J196</f>
        <v>0</v>
      </c>
      <c r="M196" s="127"/>
      <c r="N196" s="127" t="e">
        <v>#N/A</v>
      </c>
      <c r="O196" s="119"/>
      <c r="P196" s="136" t="str">
        <f>VLOOKUP(Q196,Sector!C:D,2,FALSE)</f>
        <v>PUB</v>
      </c>
      <c r="Q196" s="136" t="str">
        <f>VLOOKUP(A196,Sheet1!F:AB,23,FALSE)</f>
        <v>wangchee.ng</v>
      </c>
      <c r="R196" s="127"/>
    </row>
    <row r="197" spans="1:18" s="128" customFormat="1" ht="11.4" x14ac:dyDescent="0.2">
      <c r="A197" s="124" t="s">
        <v>7265</v>
      </c>
      <c r="B197" s="125">
        <v>30</v>
      </c>
      <c r="C197" s="125">
        <v>30</v>
      </c>
      <c r="D197" s="125">
        <v>0</v>
      </c>
      <c r="E197" s="125" t="s">
        <v>4574</v>
      </c>
      <c r="F197" s="125" t="e">
        <v>#N/A</v>
      </c>
      <c r="G197" s="125">
        <v>0</v>
      </c>
      <c r="H197" s="126"/>
      <c r="I197" s="126" t="s">
        <v>7265</v>
      </c>
      <c r="J197" s="126">
        <v>30</v>
      </c>
      <c r="K197" s="126"/>
      <c r="L197" s="125">
        <f t="shared" si="3"/>
        <v>0</v>
      </c>
      <c r="M197" s="127"/>
      <c r="N197" s="127" t="e">
        <v>#N/A</v>
      </c>
      <c r="O197" s="119"/>
      <c r="P197" s="136" t="str">
        <f>VLOOKUP(Q197,Sector!C:D,2,FALSE)</f>
        <v>PUB</v>
      </c>
      <c r="Q197" s="136" t="str">
        <f>VLOOKUP(A197,Sheet1!F:AB,23,FALSE)</f>
        <v>wangchee.ng</v>
      </c>
      <c r="R197" s="127"/>
    </row>
    <row r="198" spans="1:18" s="128" customFormat="1" ht="11.4" x14ac:dyDescent="0.2">
      <c r="A198" s="124" t="s">
        <v>7268</v>
      </c>
      <c r="B198" s="125">
        <v>900</v>
      </c>
      <c r="C198" s="125">
        <v>900</v>
      </c>
      <c r="D198" s="125">
        <v>0</v>
      </c>
      <c r="E198" s="125" t="s">
        <v>4574</v>
      </c>
      <c r="F198" s="125" t="e">
        <v>#N/A</v>
      </c>
      <c r="G198" s="125">
        <v>0</v>
      </c>
      <c r="H198" s="126"/>
      <c r="I198" s="126" t="s">
        <v>7268</v>
      </c>
      <c r="J198" s="126">
        <v>900</v>
      </c>
      <c r="K198" s="126"/>
      <c r="L198" s="125">
        <f t="shared" si="3"/>
        <v>0</v>
      </c>
      <c r="M198" s="127"/>
      <c r="N198" s="127" t="e">
        <v>#N/A</v>
      </c>
      <c r="O198" s="119"/>
      <c r="P198" s="136" t="str">
        <f>VLOOKUP(Q198,Sector!C:D,2,FALSE)</f>
        <v>PUB</v>
      </c>
      <c r="Q198" s="136" t="str">
        <f>VLOOKUP(A198,Sheet1!F:AB,23,FALSE)</f>
        <v>ronnie.lim</v>
      </c>
      <c r="R198" s="127"/>
    </row>
    <row r="199" spans="1:18" s="128" customFormat="1" ht="11.4" x14ac:dyDescent="0.2">
      <c r="A199" s="124" t="s">
        <v>7270</v>
      </c>
      <c r="B199" s="125">
        <v>150</v>
      </c>
      <c r="C199" s="125">
        <v>150</v>
      </c>
      <c r="D199" s="125">
        <v>0</v>
      </c>
      <c r="E199" s="125" t="s">
        <v>4574</v>
      </c>
      <c r="F199" s="125" t="e">
        <v>#N/A</v>
      </c>
      <c r="G199" s="125">
        <v>0</v>
      </c>
      <c r="H199" s="126"/>
      <c r="I199" s="126" t="s">
        <v>7270</v>
      </c>
      <c r="J199" s="126">
        <v>150</v>
      </c>
      <c r="K199" s="126"/>
      <c r="L199" s="125">
        <f t="shared" si="3"/>
        <v>0</v>
      </c>
      <c r="M199" s="127"/>
      <c r="N199" s="127" t="e">
        <v>#N/A</v>
      </c>
      <c r="O199" s="119"/>
      <c r="P199" s="136" t="str">
        <f>VLOOKUP(Q199,Sector!C:D,2,FALSE)</f>
        <v>PUB</v>
      </c>
      <c r="Q199" s="136" t="str">
        <f>VLOOKUP(A199,Sheet1!F:AB,23,FALSE)</f>
        <v>wangchee.ng</v>
      </c>
      <c r="R199" s="127"/>
    </row>
    <row r="200" spans="1:18" s="128" customFormat="1" ht="11.4" x14ac:dyDescent="0.2">
      <c r="A200" s="124" t="s">
        <v>7274</v>
      </c>
      <c r="B200" s="125">
        <v>330</v>
      </c>
      <c r="C200" s="125">
        <v>330</v>
      </c>
      <c r="D200" s="125">
        <v>0</v>
      </c>
      <c r="E200" s="125" t="s">
        <v>4574</v>
      </c>
      <c r="F200" s="125" t="e">
        <v>#N/A</v>
      </c>
      <c r="G200" s="125">
        <v>0</v>
      </c>
      <c r="H200" s="126"/>
      <c r="I200" s="126" t="s">
        <v>7274</v>
      </c>
      <c r="J200" s="126">
        <v>330</v>
      </c>
      <c r="K200" s="126"/>
      <c r="L200" s="125">
        <f t="shared" si="3"/>
        <v>0</v>
      </c>
      <c r="M200" s="127"/>
      <c r="N200" s="127" t="e">
        <v>#N/A</v>
      </c>
      <c r="O200" s="119"/>
      <c r="P200" s="136" t="str">
        <f>VLOOKUP(Q200,Sector!C:D,2,FALSE)</f>
        <v>PUB</v>
      </c>
      <c r="Q200" s="136" t="str">
        <f>VLOOKUP(A200,Sheet1!F:AB,23,FALSE)</f>
        <v>wangchee.ng</v>
      </c>
      <c r="R200" s="127"/>
    </row>
    <row r="201" spans="1:18" s="128" customFormat="1" ht="11.4" x14ac:dyDescent="0.2">
      <c r="A201" s="124" t="s">
        <v>7276</v>
      </c>
      <c r="B201" s="125">
        <v>630</v>
      </c>
      <c r="C201" s="125">
        <v>630</v>
      </c>
      <c r="D201" s="125">
        <v>0</v>
      </c>
      <c r="E201" s="125" t="s">
        <v>4574</v>
      </c>
      <c r="F201" s="125" t="e">
        <v>#N/A</v>
      </c>
      <c r="G201" s="125">
        <v>0</v>
      </c>
      <c r="H201" s="126"/>
      <c r="I201" s="126" t="s">
        <v>7276</v>
      </c>
      <c r="J201" s="126">
        <v>630</v>
      </c>
      <c r="K201" s="126"/>
      <c r="L201" s="125">
        <f t="shared" si="3"/>
        <v>0</v>
      </c>
      <c r="M201" s="127"/>
      <c r="N201" s="127" t="e">
        <v>#N/A</v>
      </c>
      <c r="O201" s="119"/>
      <c r="P201" s="136" t="str">
        <f>VLOOKUP(Q201,Sector!C:D,2,FALSE)</f>
        <v>PUB</v>
      </c>
      <c r="Q201" s="136" t="str">
        <f>VLOOKUP(A201,Sheet1!F:AB,23,FALSE)</f>
        <v>ronnie.lim</v>
      </c>
      <c r="R201" s="127"/>
    </row>
    <row r="202" spans="1:18" s="128" customFormat="1" ht="11.4" x14ac:dyDescent="0.2">
      <c r="A202" s="124" t="s">
        <v>7278</v>
      </c>
      <c r="B202" s="125">
        <v>60</v>
      </c>
      <c r="C202" s="125">
        <v>60</v>
      </c>
      <c r="D202" s="125">
        <v>0</v>
      </c>
      <c r="E202" s="125" t="s">
        <v>4574</v>
      </c>
      <c r="F202" s="125" t="e">
        <v>#N/A</v>
      </c>
      <c r="G202" s="125">
        <v>0</v>
      </c>
      <c r="H202" s="126"/>
      <c r="I202" s="126" t="s">
        <v>7278</v>
      </c>
      <c r="J202" s="126">
        <v>60</v>
      </c>
      <c r="K202" s="126"/>
      <c r="L202" s="125">
        <f t="shared" si="3"/>
        <v>0</v>
      </c>
      <c r="M202" s="127"/>
      <c r="N202" s="127" t="e">
        <v>#N/A</v>
      </c>
      <c r="O202" s="119"/>
      <c r="P202" s="136" t="str">
        <f>VLOOKUP(Q202,Sector!C:D,2,FALSE)</f>
        <v>PUB</v>
      </c>
      <c r="Q202" s="136" t="str">
        <f>VLOOKUP(A202,Sheet1!F:AB,23,FALSE)</f>
        <v>wangchee.ng</v>
      </c>
      <c r="R202" s="127"/>
    </row>
    <row r="203" spans="1:18" s="128" customFormat="1" ht="11.4" x14ac:dyDescent="0.2">
      <c r="A203" s="124" t="s">
        <v>7281</v>
      </c>
      <c r="B203" s="125">
        <v>570</v>
      </c>
      <c r="C203" s="125">
        <v>570</v>
      </c>
      <c r="D203" s="125">
        <v>0</v>
      </c>
      <c r="E203" s="125" t="s">
        <v>4574</v>
      </c>
      <c r="F203" s="125" t="e">
        <v>#N/A</v>
      </c>
      <c r="G203" s="125">
        <v>0</v>
      </c>
      <c r="H203" s="126"/>
      <c r="I203" s="126" t="s">
        <v>7281</v>
      </c>
      <c r="J203" s="126">
        <v>570</v>
      </c>
      <c r="K203" s="126"/>
      <c r="L203" s="125">
        <f t="shared" si="3"/>
        <v>0</v>
      </c>
      <c r="M203" s="127"/>
      <c r="N203" s="127" t="e">
        <v>#N/A</v>
      </c>
      <c r="O203" s="119"/>
      <c r="P203" s="136" t="str">
        <f>VLOOKUP(Q203,Sector!C:D,2,FALSE)</f>
        <v>PUB</v>
      </c>
      <c r="Q203" s="136" t="str">
        <f>VLOOKUP(A203,Sheet1!F:AB,23,FALSE)</f>
        <v>ronnie.lim</v>
      </c>
      <c r="R203" s="127"/>
    </row>
    <row r="204" spans="1:18" s="128" customFormat="1" ht="11.4" x14ac:dyDescent="0.2">
      <c r="A204" s="124" t="s">
        <v>7284</v>
      </c>
      <c r="B204" s="125">
        <v>300</v>
      </c>
      <c r="C204" s="125">
        <v>300</v>
      </c>
      <c r="D204" s="125">
        <v>0</v>
      </c>
      <c r="E204" s="125" t="s">
        <v>4574</v>
      </c>
      <c r="F204" s="125" t="e">
        <v>#N/A</v>
      </c>
      <c r="G204" s="125">
        <v>0</v>
      </c>
      <c r="H204" s="126"/>
      <c r="I204" s="126" t="s">
        <v>7284</v>
      </c>
      <c r="J204" s="126">
        <v>300</v>
      </c>
      <c r="K204" s="126"/>
      <c r="L204" s="125">
        <f t="shared" si="3"/>
        <v>0</v>
      </c>
      <c r="M204" s="127"/>
      <c r="N204" s="127" t="e">
        <v>#N/A</v>
      </c>
      <c r="O204" s="119"/>
      <c r="P204" s="136" t="str">
        <f>VLOOKUP(Q204,Sector!C:D,2,FALSE)</f>
        <v>PUB</v>
      </c>
      <c r="Q204" s="136" t="str">
        <f>VLOOKUP(A204,Sheet1!F:AB,23,FALSE)</f>
        <v>jaime.wong</v>
      </c>
      <c r="R204" s="127"/>
    </row>
    <row r="205" spans="1:18" s="128" customFormat="1" ht="11.4" x14ac:dyDescent="0.2">
      <c r="A205" s="124" t="s">
        <v>7289</v>
      </c>
      <c r="B205" s="125">
        <v>60</v>
      </c>
      <c r="C205" s="125">
        <v>60</v>
      </c>
      <c r="D205" s="125">
        <v>0</v>
      </c>
      <c r="E205" s="125" t="s">
        <v>4574</v>
      </c>
      <c r="F205" s="125" t="e">
        <v>#N/A</v>
      </c>
      <c r="G205" s="125">
        <v>0</v>
      </c>
      <c r="H205" s="126"/>
      <c r="I205" s="126" t="s">
        <v>7289</v>
      </c>
      <c r="J205" s="126">
        <v>60</v>
      </c>
      <c r="K205" s="126"/>
      <c r="L205" s="125">
        <f t="shared" si="3"/>
        <v>0</v>
      </c>
      <c r="M205" s="127"/>
      <c r="N205" s="127" t="e">
        <v>#N/A</v>
      </c>
      <c r="O205" s="119"/>
      <c r="P205" s="136" t="str">
        <f>VLOOKUP(Q205,Sector!C:D,2,FALSE)</f>
        <v>PUB</v>
      </c>
      <c r="Q205" s="136" t="str">
        <f>VLOOKUP(A205,Sheet1!F:AB,23,FALSE)</f>
        <v>ronnie.lim</v>
      </c>
      <c r="R205" s="127"/>
    </row>
    <row r="206" spans="1:18" s="128" customFormat="1" ht="11.4" x14ac:dyDescent="0.2">
      <c r="A206" s="124" t="s">
        <v>7292</v>
      </c>
      <c r="B206" s="125">
        <v>240</v>
      </c>
      <c r="C206" s="125">
        <v>240</v>
      </c>
      <c r="D206" s="125">
        <v>0</v>
      </c>
      <c r="E206" s="125" t="s">
        <v>4574</v>
      </c>
      <c r="F206" s="125" t="e">
        <v>#N/A</v>
      </c>
      <c r="G206" s="125">
        <v>0</v>
      </c>
      <c r="H206" s="126"/>
      <c r="I206" s="126" t="s">
        <v>7292</v>
      </c>
      <c r="J206" s="126">
        <v>240</v>
      </c>
      <c r="K206" s="126"/>
      <c r="L206" s="125">
        <f t="shared" si="3"/>
        <v>0</v>
      </c>
      <c r="M206" s="127"/>
      <c r="N206" s="127" t="e">
        <v>#N/A</v>
      </c>
      <c r="O206" s="119"/>
      <c r="P206" s="136" t="str">
        <f>VLOOKUP(Q206,Sector!C:D,2,FALSE)</f>
        <v>PUB</v>
      </c>
      <c r="Q206" s="136" t="str">
        <f>VLOOKUP(A206,Sheet1!F:AB,23,FALSE)</f>
        <v>jaime.wong</v>
      </c>
      <c r="R206" s="127"/>
    </row>
    <row r="207" spans="1:18" s="128" customFormat="1" ht="11.4" x14ac:dyDescent="0.2">
      <c r="A207" s="124" t="s">
        <v>7296</v>
      </c>
      <c r="B207" s="125">
        <v>300</v>
      </c>
      <c r="C207" s="125">
        <v>300</v>
      </c>
      <c r="D207" s="125">
        <v>0</v>
      </c>
      <c r="E207" s="125" t="s">
        <v>4574</v>
      </c>
      <c r="F207" s="125" t="e">
        <v>#N/A</v>
      </c>
      <c r="G207" s="125">
        <v>0</v>
      </c>
      <c r="H207" s="126"/>
      <c r="I207" s="126" t="s">
        <v>7296</v>
      </c>
      <c r="J207" s="126">
        <v>300</v>
      </c>
      <c r="K207" s="126"/>
      <c r="L207" s="125">
        <f t="shared" si="3"/>
        <v>0</v>
      </c>
      <c r="M207" s="127"/>
      <c r="N207" s="127" t="e">
        <v>#N/A</v>
      </c>
      <c r="O207" s="119"/>
      <c r="P207" s="136" t="str">
        <f>VLOOKUP(Q207,Sector!C:D,2,FALSE)</f>
        <v>PUB</v>
      </c>
      <c r="Q207" s="136" t="str">
        <f>VLOOKUP(A207,Sheet1!F:AB,23,FALSE)</f>
        <v>wangchee.ng</v>
      </c>
      <c r="R207" s="127"/>
    </row>
    <row r="208" spans="1:18" s="128" customFormat="1" ht="11.4" x14ac:dyDescent="0.2">
      <c r="A208" s="124" t="s">
        <v>7297</v>
      </c>
      <c r="B208" s="125">
        <v>120</v>
      </c>
      <c r="C208" s="125">
        <v>120</v>
      </c>
      <c r="D208" s="125">
        <v>0</v>
      </c>
      <c r="E208" s="125" t="s">
        <v>4574</v>
      </c>
      <c r="F208" s="125" t="e">
        <v>#N/A</v>
      </c>
      <c r="G208" s="125">
        <v>0</v>
      </c>
      <c r="H208" s="126"/>
      <c r="I208" s="126" t="s">
        <v>7297</v>
      </c>
      <c r="J208" s="126">
        <v>120</v>
      </c>
      <c r="K208" s="126"/>
      <c r="L208" s="125">
        <f t="shared" si="3"/>
        <v>0</v>
      </c>
      <c r="M208" s="127"/>
      <c r="N208" s="127" t="e">
        <v>#N/A</v>
      </c>
      <c r="O208" s="119"/>
      <c r="P208" s="136" t="str">
        <f>VLOOKUP(Q208,Sector!C:D,2,FALSE)</f>
        <v>PUB</v>
      </c>
      <c r="Q208" s="136" t="str">
        <f>VLOOKUP(A208,Sheet1!F:AB,23,FALSE)</f>
        <v>wangchee.ng</v>
      </c>
      <c r="R208" s="127"/>
    </row>
    <row r="209" spans="1:18" s="128" customFormat="1" ht="11.4" x14ac:dyDescent="0.2">
      <c r="A209" s="124" t="s">
        <v>7299</v>
      </c>
      <c r="B209" s="125">
        <v>180</v>
      </c>
      <c r="C209" s="125">
        <v>180</v>
      </c>
      <c r="D209" s="125">
        <v>0</v>
      </c>
      <c r="E209" s="125" t="s">
        <v>4574</v>
      </c>
      <c r="F209" s="125" t="e">
        <v>#N/A</v>
      </c>
      <c r="G209" s="125">
        <v>0</v>
      </c>
      <c r="H209" s="126"/>
      <c r="I209" s="126" t="s">
        <v>7299</v>
      </c>
      <c r="J209" s="126">
        <v>180</v>
      </c>
      <c r="K209" s="126"/>
      <c r="L209" s="125">
        <f t="shared" si="3"/>
        <v>0</v>
      </c>
      <c r="M209" s="127"/>
      <c r="N209" s="127" t="e">
        <v>#N/A</v>
      </c>
      <c r="O209" s="119"/>
      <c r="P209" s="136" t="str">
        <f>VLOOKUP(Q209,Sector!C:D,2,FALSE)</f>
        <v>PUB</v>
      </c>
      <c r="Q209" s="136" t="str">
        <f>VLOOKUP(A209,Sheet1!F:AB,23,FALSE)</f>
        <v>cammy.ong</v>
      </c>
      <c r="R209" s="127"/>
    </row>
    <row r="210" spans="1:18" s="128" customFormat="1" ht="11.4" x14ac:dyDescent="0.2">
      <c r="A210" s="124" t="s">
        <v>7301</v>
      </c>
      <c r="B210" s="125">
        <v>210</v>
      </c>
      <c r="C210" s="125">
        <v>210</v>
      </c>
      <c r="D210" s="125">
        <v>0</v>
      </c>
      <c r="E210" s="125" t="s">
        <v>4574</v>
      </c>
      <c r="F210" s="125" t="e">
        <v>#N/A</v>
      </c>
      <c r="G210" s="125">
        <v>0</v>
      </c>
      <c r="H210" s="126"/>
      <c r="I210" s="126" t="s">
        <v>7301</v>
      </c>
      <c r="J210" s="126">
        <v>210</v>
      </c>
      <c r="K210" s="126"/>
      <c r="L210" s="125">
        <f t="shared" si="3"/>
        <v>0</v>
      </c>
      <c r="M210" s="127"/>
      <c r="N210" s="127" t="e">
        <v>#N/A</v>
      </c>
      <c r="O210" s="119"/>
      <c r="P210" s="136" t="str">
        <f>VLOOKUP(Q210,Sector!C:D,2,FALSE)</f>
        <v>PUB</v>
      </c>
      <c r="Q210" s="136" t="str">
        <f>VLOOKUP(A210,Sheet1!F:AB,23,FALSE)</f>
        <v>wangchee.ng</v>
      </c>
      <c r="R210" s="127"/>
    </row>
    <row r="211" spans="1:18" s="128" customFormat="1" ht="11.4" x14ac:dyDescent="0.2">
      <c r="A211" s="124" t="s">
        <v>10566</v>
      </c>
      <c r="B211" s="125">
        <v>120</v>
      </c>
      <c r="C211" s="125">
        <v>120</v>
      </c>
      <c r="D211" s="125">
        <v>0</v>
      </c>
      <c r="E211" s="125" t="s">
        <v>4574</v>
      </c>
      <c r="F211" s="125" t="s">
        <v>10566</v>
      </c>
      <c r="G211" s="125">
        <v>120</v>
      </c>
      <c r="H211" s="126"/>
      <c r="I211" s="126" t="e">
        <v>#N/A</v>
      </c>
      <c r="J211" s="126">
        <v>0</v>
      </c>
      <c r="K211" s="126"/>
      <c r="L211" s="125">
        <f t="shared" si="3"/>
        <v>0</v>
      </c>
      <c r="M211" s="127"/>
      <c r="N211" s="127" t="s">
        <v>10661</v>
      </c>
      <c r="O211" s="119"/>
      <c r="P211" s="136" t="str">
        <f>VLOOKUP(Q211,Sector!C:D,2,FALSE)</f>
        <v>PUB</v>
      </c>
      <c r="Q211" s="155" t="s">
        <v>70</v>
      </c>
      <c r="R211" s="127"/>
    </row>
    <row r="212" spans="1:18" s="128" customFormat="1" ht="11.4" x14ac:dyDescent="0.2">
      <c r="A212" s="124" t="s">
        <v>10567</v>
      </c>
      <c r="B212" s="125">
        <v>60</v>
      </c>
      <c r="C212" s="125">
        <v>60</v>
      </c>
      <c r="D212" s="125">
        <v>0</v>
      </c>
      <c r="E212" s="125" t="s">
        <v>4574</v>
      </c>
      <c r="F212" s="125" t="s">
        <v>10567</v>
      </c>
      <c r="G212" s="125">
        <v>60</v>
      </c>
      <c r="H212" s="126"/>
      <c r="I212" s="126" t="e">
        <v>#N/A</v>
      </c>
      <c r="J212" s="126">
        <v>0</v>
      </c>
      <c r="K212" s="126"/>
      <c r="L212" s="125">
        <f t="shared" si="3"/>
        <v>0</v>
      </c>
      <c r="M212" s="127"/>
      <c r="N212" s="127" t="s">
        <v>5726</v>
      </c>
      <c r="O212" s="119"/>
      <c r="P212" s="136" t="str">
        <f>VLOOKUP(Q212,Sector!C:D,2,FALSE)</f>
        <v>PUB</v>
      </c>
      <c r="Q212" s="155" t="s">
        <v>21</v>
      </c>
      <c r="R212" s="127"/>
    </row>
    <row r="213" spans="1:18" s="128" customFormat="1" ht="11.4" x14ac:dyDescent="0.2">
      <c r="A213" s="124" t="s">
        <v>10568</v>
      </c>
      <c r="B213" s="125">
        <v>90</v>
      </c>
      <c r="C213" s="125">
        <v>90</v>
      </c>
      <c r="D213" s="125">
        <v>0</v>
      </c>
      <c r="E213" s="125" t="s">
        <v>4574</v>
      </c>
      <c r="F213" s="125" t="s">
        <v>10568</v>
      </c>
      <c r="G213" s="125">
        <v>90</v>
      </c>
      <c r="H213" s="126"/>
      <c r="I213" s="126" t="e">
        <v>#N/A</v>
      </c>
      <c r="J213" s="126">
        <v>0</v>
      </c>
      <c r="K213" s="126"/>
      <c r="L213" s="125">
        <f t="shared" si="3"/>
        <v>0</v>
      </c>
      <c r="M213" s="127"/>
      <c r="N213" s="127" t="s">
        <v>5711</v>
      </c>
      <c r="O213" s="119"/>
      <c r="P213" s="136" t="str">
        <f>VLOOKUP(Q213,Sector!C:D,2,FALSE)</f>
        <v>PUB</v>
      </c>
      <c r="Q213" s="155" t="s">
        <v>21</v>
      </c>
      <c r="R213" s="127"/>
    </row>
    <row r="214" spans="1:18" s="128" customFormat="1" ht="11.4" x14ac:dyDescent="0.2">
      <c r="A214" s="124" t="s">
        <v>10569</v>
      </c>
      <c r="B214" s="125">
        <v>150</v>
      </c>
      <c r="C214" s="125">
        <v>150</v>
      </c>
      <c r="D214" s="125">
        <v>0</v>
      </c>
      <c r="E214" s="125" t="s">
        <v>4574</v>
      </c>
      <c r="F214" s="125" t="s">
        <v>10569</v>
      </c>
      <c r="G214" s="125">
        <v>150</v>
      </c>
      <c r="H214" s="126"/>
      <c r="I214" s="126" t="e">
        <v>#N/A</v>
      </c>
      <c r="J214" s="126">
        <v>0</v>
      </c>
      <c r="K214" s="126"/>
      <c r="L214" s="125">
        <f t="shared" si="3"/>
        <v>0</v>
      </c>
      <c r="M214" s="127"/>
      <c r="N214" s="127" t="s">
        <v>5713</v>
      </c>
      <c r="O214" s="119"/>
      <c r="P214" s="136" t="str">
        <f>VLOOKUP(Q214,Sector!C:D,2,FALSE)</f>
        <v>PUB</v>
      </c>
      <c r="Q214" s="155" t="s">
        <v>21</v>
      </c>
      <c r="R214" s="127"/>
    </row>
    <row r="215" spans="1:18" s="128" customFormat="1" ht="11.4" x14ac:dyDescent="0.2">
      <c r="A215" s="124" t="s">
        <v>10570</v>
      </c>
      <c r="B215" s="125">
        <v>30</v>
      </c>
      <c r="C215" s="125">
        <v>30</v>
      </c>
      <c r="D215" s="125">
        <v>0</v>
      </c>
      <c r="E215" s="125" t="s">
        <v>4574</v>
      </c>
      <c r="F215" s="125" t="s">
        <v>10570</v>
      </c>
      <c r="G215" s="125">
        <v>30</v>
      </c>
      <c r="H215" s="126"/>
      <c r="I215" s="126" t="e">
        <v>#N/A</v>
      </c>
      <c r="J215" s="126">
        <v>0</v>
      </c>
      <c r="K215" s="126"/>
      <c r="L215" s="125">
        <f t="shared" si="3"/>
        <v>0</v>
      </c>
      <c r="M215" s="127"/>
      <c r="N215" s="127" t="s">
        <v>5723</v>
      </c>
      <c r="O215" s="119"/>
      <c r="P215" s="136" t="str">
        <f>VLOOKUP(Q215,Sector!C:D,2,FALSE)</f>
        <v>PUB</v>
      </c>
      <c r="Q215" s="155" t="s">
        <v>21</v>
      </c>
      <c r="R215" s="127"/>
    </row>
    <row r="216" spans="1:18" s="128" customFormat="1" ht="11.4" x14ac:dyDescent="0.2">
      <c r="A216" s="124" t="s">
        <v>7311</v>
      </c>
      <c r="B216" s="125">
        <v>90</v>
      </c>
      <c r="C216" s="125">
        <v>90</v>
      </c>
      <c r="D216" s="125">
        <v>0</v>
      </c>
      <c r="E216" s="125" t="s">
        <v>4574</v>
      </c>
      <c r="F216" s="125" t="e">
        <v>#N/A</v>
      </c>
      <c r="G216" s="125">
        <v>0</v>
      </c>
      <c r="H216" s="126"/>
      <c r="I216" s="126" t="s">
        <v>7311</v>
      </c>
      <c r="J216" s="126">
        <v>90</v>
      </c>
      <c r="K216" s="126"/>
      <c r="L216" s="125">
        <f t="shared" si="3"/>
        <v>0</v>
      </c>
      <c r="M216" s="127"/>
      <c r="N216" s="127" t="e">
        <v>#N/A</v>
      </c>
      <c r="O216" s="119"/>
      <c r="P216" s="136" t="str">
        <f>VLOOKUP(Q216,Sector!C:D,2,FALSE)</f>
        <v>PUB</v>
      </c>
      <c r="Q216" s="136" t="str">
        <f>VLOOKUP(A216,Sheet1!F:AB,23,FALSE)</f>
        <v>jaime.wong</v>
      </c>
      <c r="R216" s="127"/>
    </row>
    <row r="217" spans="1:18" s="128" customFormat="1" ht="11.4" x14ac:dyDescent="0.2">
      <c r="A217" s="124" t="s">
        <v>7313</v>
      </c>
      <c r="B217" s="125">
        <v>30</v>
      </c>
      <c r="C217" s="125">
        <v>30</v>
      </c>
      <c r="D217" s="125">
        <v>0</v>
      </c>
      <c r="E217" s="125" t="s">
        <v>4574</v>
      </c>
      <c r="F217" s="125" t="e">
        <v>#N/A</v>
      </c>
      <c r="G217" s="125">
        <v>0</v>
      </c>
      <c r="H217" s="126"/>
      <c r="I217" s="126" t="s">
        <v>7313</v>
      </c>
      <c r="J217" s="126">
        <v>30</v>
      </c>
      <c r="K217" s="126"/>
      <c r="L217" s="125">
        <f t="shared" si="3"/>
        <v>0</v>
      </c>
      <c r="M217" s="127"/>
      <c r="N217" s="127" t="e">
        <v>#N/A</v>
      </c>
      <c r="O217" s="119"/>
      <c r="P217" s="136" t="str">
        <f>VLOOKUP(Q217,Sector!C:D,2,FALSE)</f>
        <v>PUB</v>
      </c>
      <c r="Q217" s="136" t="str">
        <f>VLOOKUP(A217,Sheet1!F:AB,23,FALSE)</f>
        <v>jaime.wong</v>
      </c>
      <c r="R217" s="127"/>
    </row>
    <row r="218" spans="1:18" s="128" customFormat="1" ht="11.4" x14ac:dyDescent="0.2">
      <c r="A218" s="124" t="s">
        <v>7315</v>
      </c>
      <c r="B218" s="125">
        <v>60</v>
      </c>
      <c r="C218" s="125">
        <v>60</v>
      </c>
      <c r="D218" s="125">
        <v>0</v>
      </c>
      <c r="E218" s="125" t="s">
        <v>4574</v>
      </c>
      <c r="F218" s="125" t="e">
        <v>#N/A</v>
      </c>
      <c r="G218" s="125">
        <v>0</v>
      </c>
      <c r="H218" s="126"/>
      <c r="I218" s="126" t="s">
        <v>7315</v>
      </c>
      <c r="J218" s="126">
        <v>60</v>
      </c>
      <c r="K218" s="126"/>
      <c r="L218" s="125">
        <f t="shared" si="3"/>
        <v>0</v>
      </c>
      <c r="M218" s="127"/>
      <c r="N218" s="127" t="e">
        <v>#N/A</v>
      </c>
      <c r="O218" s="119"/>
      <c r="P218" s="136" t="str">
        <f>VLOOKUP(Q218,Sector!C:D,2,FALSE)</f>
        <v>PUB</v>
      </c>
      <c r="Q218" s="136" t="str">
        <f>VLOOKUP(A218,Sheet1!F:AB,23,FALSE)</f>
        <v>wangchee.ng</v>
      </c>
      <c r="R218" s="127"/>
    </row>
    <row r="219" spans="1:18" s="128" customFormat="1" ht="11.4" x14ac:dyDescent="0.2">
      <c r="A219" s="124" t="s">
        <v>7318</v>
      </c>
      <c r="B219" s="125">
        <v>30</v>
      </c>
      <c r="C219" s="125">
        <v>30</v>
      </c>
      <c r="D219" s="125">
        <v>0</v>
      </c>
      <c r="E219" s="125" t="s">
        <v>4574</v>
      </c>
      <c r="F219" s="125" t="e">
        <v>#N/A</v>
      </c>
      <c r="G219" s="125">
        <v>0</v>
      </c>
      <c r="H219" s="126"/>
      <c r="I219" s="126" t="s">
        <v>7318</v>
      </c>
      <c r="J219" s="126">
        <v>30</v>
      </c>
      <c r="K219" s="126"/>
      <c r="L219" s="125">
        <f t="shared" si="3"/>
        <v>0</v>
      </c>
      <c r="M219" s="127"/>
      <c r="N219" s="127" t="e">
        <v>#N/A</v>
      </c>
      <c r="O219" s="119"/>
      <c r="P219" s="136" t="str">
        <f>VLOOKUP(Q219,Sector!C:D,2,FALSE)</f>
        <v>PUB</v>
      </c>
      <c r="Q219" s="136" t="str">
        <f>VLOOKUP(A219,Sheet1!F:AB,23,FALSE)</f>
        <v>ronnie.lim</v>
      </c>
      <c r="R219" s="127"/>
    </row>
    <row r="220" spans="1:18" s="128" customFormat="1" ht="11.4" x14ac:dyDescent="0.2">
      <c r="A220" s="124" t="s">
        <v>7321</v>
      </c>
      <c r="B220" s="125">
        <v>540</v>
      </c>
      <c r="C220" s="125">
        <v>540</v>
      </c>
      <c r="D220" s="125">
        <v>0</v>
      </c>
      <c r="E220" s="125" t="s">
        <v>4574</v>
      </c>
      <c r="F220" s="125" t="e">
        <v>#N/A</v>
      </c>
      <c r="G220" s="125">
        <v>0</v>
      </c>
      <c r="H220" s="126"/>
      <c r="I220" s="126" t="s">
        <v>7321</v>
      </c>
      <c r="J220" s="126">
        <v>540</v>
      </c>
      <c r="K220" s="126"/>
      <c r="L220" s="125">
        <f t="shared" si="3"/>
        <v>0</v>
      </c>
      <c r="M220" s="127"/>
      <c r="N220" s="127" t="e">
        <v>#N/A</v>
      </c>
      <c r="O220" s="119"/>
      <c r="P220" s="136" t="str">
        <f>VLOOKUP(Q220,Sector!C:D,2,FALSE)</f>
        <v>PUB</v>
      </c>
      <c r="Q220" s="136" t="str">
        <f>VLOOKUP(A220,Sheet1!F:AB,23,FALSE)</f>
        <v>jaime.wong</v>
      </c>
      <c r="R220" s="127"/>
    </row>
    <row r="221" spans="1:18" s="128" customFormat="1" ht="11.4" x14ac:dyDescent="0.2">
      <c r="A221" s="124" t="s">
        <v>7323</v>
      </c>
      <c r="B221" s="125">
        <v>30</v>
      </c>
      <c r="C221" s="125">
        <v>30</v>
      </c>
      <c r="D221" s="125">
        <v>0</v>
      </c>
      <c r="E221" s="125" t="s">
        <v>4574</v>
      </c>
      <c r="F221" s="125" t="e">
        <v>#N/A</v>
      </c>
      <c r="G221" s="125">
        <v>0</v>
      </c>
      <c r="H221" s="126"/>
      <c r="I221" s="126" t="s">
        <v>7323</v>
      </c>
      <c r="J221" s="126">
        <v>30</v>
      </c>
      <c r="K221" s="126"/>
      <c r="L221" s="125">
        <f t="shared" si="3"/>
        <v>0</v>
      </c>
      <c r="M221" s="127"/>
      <c r="N221" s="127" t="e">
        <v>#N/A</v>
      </c>
      <c r="O221" s="119"/>
      <c r="P221" s="136" t="str">
        <f>VLOOKUP(Q221,Sector!C:D,2,FALSE)</f>
        <v>PUB</v>
      </c>
      <c r="Q221" s="136" t="str">
        <f>VLOOKUP(A221,Sheet1!F:AB,23,FALSE)</f>
        <v>wangchee.ng</v>
      </c>
      <c r="R221" s="127"/>
    </row>
    <row r="222" spans="1:18" s="128" customFormat="1" ht="11.4" x14ac:dyDescent="0.2">
      <c r="A222" s="124" t="s">
        <v>7326</v>
      </c>
      <c r="B222" s="125">
        <v>30</v>
      </c>
      <c r="C222" s="125">
        <v>30</v>
      </c>
      <c r="D222" s="125">
        <v>0</v>
      </c>
      <c r="E222" s="125" t="s">
        <v>4574</v>
      </c>
      <c r="F222" s="125" t="e">
        <v>#N/A</v>
      </c>
      <c r="G222" s="125">
        <v>0</v>
      </c>
      <c r="H222" s="126"/>
      <c r="I222" s="126" t="s">
        <v>7326</v>
      </c>
      <c r="J222" s="126">
        <v>30</v>
      </c>
      <c r="K222" s="126"/>
      <c r="L222" s="125">
        <f t="shared" si="3"/>
        <v>0</v>
      </c>
      <c r="M222" s="127"/>
      <c r="N222" s="127" t="e">
        <v>#N/A</v>
      </c>
      <c r="O222" s="119"/>
      <c r="P222" s="136" t="str">
        <f>VLOOKUP(Q222,Sector!C:D,2,FALSE)</f>
        <v>PUB</v>
      </c>
      <c r="Q222" s="136" t="str">
        <f>VLOOKUP(A222,Sheet1!F:AB,23,FALSE)</f>
        <v>ronnie.lim</v>
      </c>
      <c r="R222" s="127"/>
    </row>
    <row r="223" spans="1:18" s="128" customFormat="1" ht="11.4" x14ac:dyDescent="0.2">
      <c r="A223" s="124" t="s">
        <v>7330</v>
      </c>
      <c r="B223" s="125">
        <v>30</v>
      </c>
      <c r="C223" s="125">
        <v>30</v>
      </c>
      <c r="D223" s="125">
        <v>0</v>
      </c>
      <c r="E223" s="125" t="s">
        <v>4574</v>
      </c>
      <c r="F223" s="125" t="e">
        <v>#N/A</v>
      </c>
      <c r="G223" s="125">
        <v>0</v>
      </c>
      <c r="H223" s="126"/>
      <c r="I223" s="126" t="s">
        <v>7330</v>
      </c>
      <c r="J223" s="126">
        <v>30</v>
      </c>
      <c r="K223" s="126"/>
      <c r="L223" s="125">
        <f t="shared" si="3"/>
        <v>0</v>
      </c>
      <c r="M223" s="127"/>
      <c r="N223" s="127" t="e">
        <v>#N/A</v>
      </c>
      <c r="O223" s="119"/>
      <c r="P223" s="136" t="str">
        <f>VLOOKUP(Q223,Sector!C:D,2,FALSE)</f>
        <v>PUB</v>
      </c>
      <c r="Q223" s="136" t="str">
        <f>VLOOKUP(A223,Sheet1!F:AB,23,FALSE)</f>
        <v>cammy.ong</v>
      </c>
      <c r="R223" s="127"/>
    </row>
    <row r="224" spans="1:18" s="128" customFormat="1" ht="11.4" x14ac:dyDescent="0.2">
      <c r="A224" s="124" t="s">
        <v>7333</v>
      </c>
      <c r="B224" s="125">
        <v>450</v>
      </c>
      <c r="C224" s="125">
        <v>450</v>
      </c>
      <c r="D224" s="125">
        <v>0</v>
      </c>
      <c r="E224" s="125" t="s">
        <v>4574</v>
      </c>
      <c r="F224" s="125" t="e">
        <v>#N/A</v>
      </c>
      <c r="G224" s="125">
        <v>0</v>
      </c>
      <c r="H224" s="126"/>
      <c r="I224" s="126" t="s">
        <v>7333</v>
      </c>
      <c r="J224" s="126">
        <v>450</v>
      </c>
      <c r="K224" s="126"/>
      <c r="L224" s="125">
        <f t="shared" si="3"/>
        <v>0</v>
      </c>
      <c r="M224" s="127"/>
      <c r="N224" s="127" t="e">
        <v>#N/A</v>
      </c>
      <c r="O224" s="119"/>
      <c r="P224" s="136" t="str">
        <f>VLOOKUP(Q224,Sector!C:D,2,FALSE)</f>
        <v>PUB</v>
      </c>
      <c r="Q224" s="136" t="str">
        <f>VLOOKUP(A224,Sheet1!F:AB,23,FALSE)</f>
        <v>ronnie.lim</v>
      </c>
      <c r="R224" s="127"/>
    </row>
    <row r="225" spans="1:18" s="128" customFormat="1" ht="11.4" x14ac:dyDescent="0.2">
      <c r="A225" s="124" t="s">
        <v>7336</v>
      </c>
      <c r="B225" s="125">
        <v>4110</v>
      </c>
      <c r="C225" s="125">
        <v>4110</v>
      </c>
      <c r="D225" s="125">
        <v>0</v>
      </c>
      <c r="E225" s="125" t="s">
        <v>4574</v>
      </c>
      <c r="F225" s="125" t="e">
        <v>#N/A</v>
      </c>
      <c r="G225" s="125">
        <v>0</v>
      </c>
      <c r="H225" s="126"/>
      <c r="I225" s="126" t="s">
        <v>7336</v>
      </c>
      <c r="J225" s="126">
        <v>4110</v>
      </c>
      <c r="K225" s="126"/>
      <c r="L225" s="125">
        <f t="shared" si="3"/>
        <v>0</v>
      </c>
      <c r="M225" s="127"/>
      <c r="N225" s="127" t="e">
        <v>#N/A</v>
      </c>
      <c r="O225" s="119"/>
      <c r="P225" s="136" t="str">
        <f>VLOOKUP(Q225,Sector!C:D,2,FALSE)</f>
        <v>PUB</v>
      </c>
      <c r="Q225" s="136" t="str">
        <f>VLOOKUP(A225,Sheet1!F:AB,23,FALSE)</f>
        <v>jaime.wong</v>
      </c>
      <c r="R225" s="127"/>
    </row>
    <row r="226" spans="1:18" s="128" customFormat="1" ht="11.4" x14ac:dyDescent="0.2">
      <c r="A226" s="124" t="s">
        <v>10571</v>
      </c>
      <c r="B226" s="125">
        <v>-120</v>
      </c>
      <c r="C226" s="125">
        <v>-120</v>
      </c>
      <c r="D226" s="125">
        <v>0</v>
      </c>
      <c r="E226" s="125" t="s">
        <v>4574</v>
      </c>
      <c r="F226" s="125" t="s">
        <v>10571</v>
      </c>
      <c r="G226" s="125">
        <v>-120</v>
      </c>
      <c r="H226" s="126"/>
      <c r="I226" s="126" t="e">
        <v>#N/A</v>
      </c>
      <c r="J226" s="126">
        <v>0</v>
      </c>
      <c r="K226" s="126"/>
      <c r="L226" s="125">
        <f t="shared" si="3"/>
        <v>0</v>
      </c>
      <c r="M226" s="127"/>
      <c r="N226" s="127" t="s">
        <v>7816</v>
      </c>
      <c r="O226" s="119"/>
      <c r="P226" s="136" t="str">
        <f>VLOOKUP(Q226,Sector!C:D,2,FALSE)</f>
        <v>PUB</v>
      </c>
      <c r="Q226" s="155" t="s">
        <v>4333</v>
      </c>
      <c r="R226" s="127"/>
    </row>
    <row r="227" spans="1:18" s="128" customFormat="1" ht="11.4" x14ac:dyDescent="0.2">
      <c r="A227" s="124" t="s">
        <v>10572</v>
      </c>
      <c r="B227" s="125">
        <v>-570</v>
      </c>
      <c r="C227" s="125">
        <v>-570</v>
      </c>
      <c r="D227" s="125">
        <v>0</v>
      </c>
      <c r="E227" s="125" t="s">
        <v>4574</v>
      </c>
      <c r="F227" s="125" t="s">
        <v>10572</v>
      </c>
      <c r="G227" s="125">
        <v>-570</v>
      </c>
      <c r="H227" s="126"/>
      <c r="I227" s="126" t="e">
        <v>#N/A</v>
      </c>
      <c r="J227" s="126">
        <v>0</v>
      </c>
      <c r="K227" s="126"/>
      <c r="L227" s="125">
        <f t="shared" si="3"/>
        <v>0</v>
      </c>
      <c r="M227" s="127"/>
      <c r="N227" s="127" t="s">
        <v>10662</v>
      </c>
      <c r="O227" s="119"/>
      <c r="P227" s="136" t="str">
        <f>VLOOKUP(Q227,Sector!C:D,2,FALSE)</f>
        <v>PUB</v>
      </c>
      <c r="Q227" s="155" t="s">
        <v>21</v>
      </c>
      <c r="R227" s="127"/>
    </row>
    <row r="228" spans="1:18" s="128" customFormat="1" ht="11.4" x14ac:dyDescent="0.2">
      <c r="A228" s="124" t="s">
        <v>10573</v>
      </c>
      <c r="B228" s="125">
        <v>175</v>
      </c>
      <c r="C228" s="125">
        <v>175</v>
      </c>
      <c r="D228" s="125">
        <v>0</v>
      </c>
      <c r="E228" s="125" t="s">
        <v>4574</v>
      </c>
      <c r="F228" s="125" t="e">
        <v>#N/A</v>
      </c>
      <c r="G228" s="125">
        <v>0</v>
      </c>
      <c r="H228" s="126"/>
      <c r="I228" s="126" t="e">
        <v>#N/A</v>
      </c>
      <c r="J228" s="126">
        <v>0</v>
      </c>
      <c r="K228" s="126"/>
      <c r="L228" s="125">
        <f t="shared" si="3"/>
        <v>175</v>
      </c>
      <c r="M228" s="127"/>
      <c r="N228" s="127" t="e">
        <v>#N/A</v>
      </c>
      <c r="O228" s="119"/>
      <c r="P228" s="136" t="e">
        <f>VLOOKUP(Q228,Sector!C:D,2,FALSE)</f>
        <v>#N/A</v>
      </c>
      <c r="Q228" s="136" t="e">
        <f>VLOOKUP(A228,Sheet1!F:AB,23,FALSE)</f>
        <v>#N/A</v>
      </c>
      <c r="R228" s="127"/>
    </row>
    <row r="229" spans="1:18" s="128" customFormat="1" ht="11.4" x14ac:dyDescent="0.2">
      <c r="A229" s="124" t="s">
        <v>10574</v>
      </c>
      <c r="B229" s="125">
        <v>-2970</v>
      </c>
      <c r="C229" s="125">
        <v>-2970</v>
      </c>
      <c r="D229" s="125">
        <v>0</v>
      </c>
      <c r="E229" s="125" t="s">
        <v>4574</v>
      </c>
      <c r="F229" s="125" t="s">
        <v>10574</v>
      </c>
      <c r="G229" s="125">
        <v>-2970</v>
      </c>
      <c r="H229" s="126"/>
      <c r="I229" s="126" t="e">
        <v>#N/A</v>
      </c>
      <c r="J229" s="126">
        <v>0</v>
      </c>
      <c r="K229" s="126"/>
      <c r="L229" s="125">
        <f t="shared" si="3"/>
        <v>0</v>
      </c>
      <c r="M229" s="127"/>
      <c r="N229" s="127" t="s">
        <v>9969</v>
      </c>
      <c r="O229" s="119"/>
      <c r="P229" s="136" t="str">
        <f>VLOOKUP(Q229,Sector!C:D,2,FALSE)</f>
        <v>PUB</v>
      </c>
      <c r="Q229" s="155" t="s">
        <v>21</v>
      </c>
      <c r="R229" s="127"/>
    </row>
    <row r="230" spans="1:18" s="128" customFormat="1" ht="11.4" x14ac:dyDescent="0.2">
      <c r="A230" s="124" t="s">
        <v>10575</v>
      </c>
      <c r="B230" s="125">
        <v>-2310</v>
      </c>
      <c r="C230" s="125">
        <v>-2310</v>
      </c>
      <c r="D230" s="125">
        <v>0</v>
      </c>
      <c r="E230" s="125" t="s">
        <v>4574</v>
      </c>
      <c r="F230" s="125" t="s">
        <v>10575</v>
      </c>
      <c r="G230" s="125">
        <v>-2310</v>
      </c>
      <c r="H230" s="126"/>
      <c r="I230" s="126" t="e">
        <v>#N/A</v>
      </c>
      <c r="J230" s="126">
        <v>0</v>
      </c>
      <c r="K230" s="126"/>
      <c r="L230" s="125">
        <f t="shared" si="3"/>
        <v>0</v>
      </c>
      <c r="M230" s="127"/>
      <c r="N230" s="127" t="s">
        <v>7847</v>
      </c>
      <c r="O230" s="119"/>
      <c r="P230" s="136" t="str">
        <f>VLOOKUP(Q230,Sector!C:D,2,FALSE)</f>
        <v>PUB</v>
      </c>
      <c r="Q230" s="155" t="s">
        <v>4333</v>
      </c>
      <c r="R230" s="127"/>
    </row>
    <row r="231" spans="1:18" s="128" customFormat="1" ht="11.4" x14ac:dyDescent="0.2">
      <c r="A231" s="124" t="s">
        <v>10576</v>
      </c>
      <c r="B231" s="125">
        <v>-1140</v>
      </c>
      <c r="C231" s="125">
        <v>-1140</v>
      </c>
      <c r="D231" s="125">
        <v>0</v>
      </c>
      <c r="E231" s="125" t="s">
        <v>4574</v>
      </c>
      <c r="F231" s="125" t="s">
        <v>10576</v>
      </c>
      <c r="G231" s="125">
        <v>-1140</v>
      </c>
      <c r="H231" s="126"/>
      <c r="I231" s="126" t="e">
        <v>#N/A</v>
      </c>
      <c r="J231" s="126">
        <v>0</v>
      </c>
      <c r="K231" s="126"/>
      <c r="L231" s="125">
        <f t="shared" si="3"/>
        <v>0</v>
      </c>
      <c r="M231" s="127"/>
      <c r="N231" s="127" t="s">
        <v>10663</v>
      </c>
      <c r="O231" s="119"/>
      <c r="P231" s="136" t="str">
        <f>VLOOKUP(Q231,Sector!C:D,2,FALSE)</f>
        <v>PUB</v>
      </c>
      <c r="Q231" s="155" t="s">
        <v>21</v>
      </c>
      <c r="R231" s="127"/>
    </row>
    <row r="232" spans="1:18" s="128" customFormat="1" ht="11.4" x14ac:dyDescent="0.2">
      <c r="A232" s="124" t="s">
        <v>10577</v>
      </c>
      <c r="B232" s="125">
        <v>-2460</v>
      </c>
      <c r="C232" s="125">
        <v>-2460</v>
      </c>
      <c r="D232" s="125">
        <v>0</v>
      </c>
      <c r="E232" s="125" t="s">
        <v>4574</v>
      </c>
      <c r="F232" s="125" t="s">
        <v>10577</v>
      </c>
      <c r="G232" s="125">
        <v>-2460</v>
      </c>
      <c r="H232" s="126"/>
      <c r="I232" s="126" t="e">
        <v>#N/A</v>
      </c>
      <c r="J232" s="126">
        <v>0</v>
      </c>
      <c r="K232" s="126"/>
      <c r="L232" s="125">
        <f t="shared" si="3"/>
        <v>0</v>
      </c>
      <c r="M232" s="127"/>
      <c r="N232" s="127" t="s">
        <v>10664</v>
      </c>
      <c r="O232" s="119"/>
      <c r="P232" s="136" t="str">
        <f>VLOOKUP(Q232,Sector!C:D,2,FALSE)</f>
        <v>PUB</v>
      </c>
      <c r="Q232" s="155" t="s">
        <v>21</v>
      </c>
      <c r="R232" s="127"/>
    </row>
    <row r="233" spans="1:18" s="128" customFormat="1" ht="11.4" x14ac:dyDescent="0.2">
      <c r="A233" s="124" t="s">
        <v>10578</v>
      </c>
      <c r="B233" s="125">
        <v>-12450</v>
      </c>
      <c r="C233" s="125">
        <v>-12450</v>
      </c>
      <c r="D233" s="125">
        <v>0</v>
      </c>
      <c r="E233" s="125" t="s">
        <v>4574</v>
      </c>
      <c r="F233" s="125" t="s">
        <v>10578</v>
      </c>
      <c r="G233" s="125">
        <v>-12450</v>
      </c>
      <c r="H233" s="126"/>
      <c r="I233" s="126" t="e">
        <v>#N/A</v>
      </c>
      <c r="J233" s="126">
        <v>0</v>
      </c>
      <c r="K233" s="126"/>
      <c r="L233" s="125">
        <f t="shared" si="3"/>
        <v>0</v>
      </c>
      <c r="M233" s="127"/>
      <c r="N233" s="127" t="s">
        <v>10665</v>
      </c>
      <c r="O233" s="119"/>
      <c r="P233" s="136" t="str">
        <f>VLOOKUP(Q233,Sector!C:D,2,FALSE)</f>
        <v>PUB</v>
      </c>
      <c r="Q233" s="155" t="s">
        <v>21</v>
      </c>
      <c r="R233" s="127"/>
    </row>
    <row r="234" spans="1:18" s="128" customFormat="1" ht="11.4" x14ac:dyDescent="0.2">
      <c r="A234" s="124" t="s">
        <v>10579</v>
      </c>
      <c r="B234" s="125">
        <v>-150</v>
      </c>
      <c r="C234" s="125">
        <v>-150</v>
      </c>
      <c r="D234" s="125">
        <v>0</v>
      </c>
      <c r="E234" s="125" t="s">
        <v>4574</v>
      </c>
      <c r="F234" s="125" t="s">
        <v>10579</v>
      </c>
      <c r="G234" s="125">
        <v>-150</v>
      </c>
      <c r="H234" s="126"/>
      <c r="I234" s="126" t="e">
        <v>#N/A</v>
      </c>
      <c r="J234" s="126">
        <v>0</v>
      </c>
      <c r="K234" s="126"/>
      <c r="L234" s="125">
        <f t="shared" si="3"/>
        <v>0</v>
      </c>
      <c r="M234" s="127"/>
      <c r="N234" s="127" t="s">
        <v>7819</v>
      </c>
      <c r="O234" s="119"/>
      <c r="P234" s="136" t="str">
        <f>VLOOKUP(Q234,Sector!C:D,2,FALSE)</f>
        <v>PUB</v>
      </c>
      <c r="Q234" s="155" t="s">
        <v>4333</v>
      </c>
      <c r="R234" s="127"/>
    </row>
    <row r="235" spans="1:18" s="128" customFormat="1" ht="11.4" x14ac:dyDescent="0.2">
      <c r="A235" s="124" t="s">
        <v>10580</v>
      </c>
      <c r="B235" s="125">
        <v>-450</v>
      </c>
      <c r="C235" s="125">
        <v>-450</v>
      </c>
      <c r="D235" s="125">
        <v>0</v>
      </c>
      <c r="E235" s="125" t="s">
        <v>4574</v>
      </c>
      <c r="F235" s="125" t="s">
        <v>10580</v>
      </c>
      <c r="G235" s="125">
        <v>-450</v>
      </c>
      <c r="H235" s="126"/>
      <c r="I235" s="126" t="e">
        <v>#N/A</v>
      </c>
      <c r="J235" s="126">
        <v>0</v>
      </c>
      <c r="K235" s="126"/>
      <c r="L235" s="125">
        <f t="shared" si="3"/>
        <v>0</v>
      </c>
      <c r="M235" s="127"/>
      <c r="N235" s="127" t="s">
        <v>10666</v>
      </c>
      <c r="O235" s="119"/>
      <c r="P235" s="136" t="str">
        <f>VLOOKUP(Q235,Sector!C:D,2,FALSE)</f>
        <v>PUB</v>
      </c>
      <c r="Q235" s="155" t="s">
        <v>4333</v>
      </c>
      <c r="R235" s="127"/>
    </row>
    <row r="236" spans="1:18" s="128" customFormat="1" ht="11.4" x14ac:dyDescent="0.2">
      <c r="A236" s="124" t="s">
        <v>10581</v>
      </c>
      <c r="B236" s="125">
        <v>210</v>
      </c>
      <c r="C236" s="125">
        <v>210</v>
      </c>
      <c r="D236" s="125">
        <v>0</v>
      </c>
      <c r="E236" s="125" t="s">
        <v>4574</v>
      </c>
      <c r="F236" s="125" t="s">
        <v>10581</v>
      </c>
      <c r="G236" s="125">
        <v>210</v>
      </c>
      <c r="H236" s="126"/>
      <c r="I236" s="126" t="e">
        <v>#N/A</v>
      </c>
      <c r="J236" s="126">
        <v>0</v>
      </c>
      <c r="K236" s="126"/>
      <c r="L236" s="125">
        <f t="shared" si="3"/>
        <v>0</v>
      </c>
      <c r="M236" s="127"/>
      <c r="N236" s="127" t="s">
        <v>5717</v>
      </c>
      <c r="O236" s="119"/>
      <c r="P236" s="136" t="str">
        <f>VLOOKUP(Q236,Sector!C:D,2,FALSE)</f>
        <v>PUB</v>
      </c>
      <c r="Q236" s="155" t="s">
        <v>21</v>
      </c>
      <c r="R236" s="127"/>
    </row>
    <row r="237" spans="1:18" s="128" customFormat="1" ht="11.4" x14ac:dyDescent="0.2">
      <c r="A237" s="124" t="s">
        <v>10582</v>
      </c>
      <c r="B237" s="125">
        <v>30</v>
      </c>
      <c r="C237" s="125">
        <v>30</v>
      </c>
      <c r="D237" s="125">
        <v>0</v>
      </c>
      <c r="E237" s="125" t="s">
        <v>4574</v>
      </c>
      <c r="F237" s="125" t="s">
        <v>10582</v>
      </c>
      <c r="G237" s="125">
        <v>30</v>
      </c>
      <c r="H237" s="126"/>
      <c r="I237" s="126" t="e">
        <v>#N/A</v>
      </c>
      <c r="J237" s="126">
        <v>0</v>
      </c>
      <c r="K237" s="126"/>
      <c r="L237" s="125">
        <f t="shared" si="3"/>
        <v>0</v>
      </c>
      <c r="M237" s="127"/>
      <c r="N237" s="127" t="s">
        <v>5719</v>
      </c>
      <c r="O237" s="119"/>
      <c r="P237" s="136" t="str">
        <f>VLOOKUP(Q237,Sector!C:D,2,FALSE)</f>
        <v>PUB</v>
      </c>
      <c r="Q237" s="155" t="s">
        <v>21</v>
      </c>
      <c r="R237" s="127"/>
    </row>
    <row r="238" spans="1:18" s="128" customFormat="1" ht="11.4" x14ac:dyDescent="0.2">
      <c r="A238" s="124" t="s">
        <v>10583</v>
      </c>
      <c r="B238" s="125">
        <v>30</v>
      </c>
      <c r="C238" s="125">
        <v>30</v>
      </c>
      <c r="D238" s="125">
        <v>0</v>
      </c>
      <c r="E238" s="125" t="s">
        <v>4574</v>
      </c>
      <c r="F238" s="125" t="s">
        <v>10583</v>
      </c>
      <c r="G238" s="125">
        <v>30</v>
      </c>
      <c r="H238" s="126"/>
      <c r="I238" s="126" t="e">
        <v>#N/A</v>
      </c>
      <c r="J238" s="126">
        <v>0</v>
      </c>
      <c r="K238" s="126"/>
      <c r="L238" s="125">
        <f t="shared" si="3"/>
        <v>0</v>
      </c>
      <c r="M238" s="127"/>
      <c r="N238" s="127" t="s">
        <v>5721</v>
      </c>
      <c r="O238" s="119"/>
      <c r="P238" s="136" t="str">
        <f>VLOOKUP(Q238,Sector!C:D,2,FALSE)</f>
        <v>PUB</v>
      </c>
      <c r="Q238" s="155" t="s">
        <v>21</v>
      </c>
      <c r="R238" s="127"/>
    </row>
    <row r="239" spans="1:18" s="128" customFormat="1" ht="11.4" x14ac:dyDescent="0.2">
      <c r="A239" s="124" t="s">
        <v>10584</v>
      </c>
      <c r="B239" s="125">
        <v>1260</v>
      </c>
      <c r="C239" s="125">
        <v>1260</v>
      </c>
      <c r="D239" s="125">
        <v>0</v>
      </c>
      <c r="E239" s="125" t="s">
        <v>4574</v>
      </c>
      <c r="F239" s="125" t="s">
        <v>10584</v>
      </c>
      <c r="G239" s="125">
        <v>1260</v>
      </c>
      <c r="H239" s="126"/>
      <c r="I239" s="126" t="e">
        <v>#N/A</v>
      </c>
      <c r="J239" s="126">
        <v>0</v>
      </c>
      <c r="K239" s="126"/>
      <c r="L239" s="125">
        <f t="shared" si="3"/>
        <v>0</v>
      </c>
      <c r="M239" s="127"/>
      <c r="N239" s="127" t="s">
        <v>5715</v>
      </c>
      <c r="O239" s="119"/>
      <c r="P239" s="136" t="str">
        <f>VLOOKUP(Q239,Sector!C:D,2,FALSE)</f>
        <v>PUB</v>
      </c>
      <c r="Q239" s="155" t="s">
        <v>21</v>
      </c>
      <c r="R239" s="127"/>
    </row>
    <row r="240" spans="1:18" s="128" customFormat="1" ht="11.4" x14ac:dyDescent="0.2">
      <c r="A240" s="124" t="s">
        <v>10585</v>
      </c>
      <c r="B240" s="125">
        <v>4500</v>
      </c>
      <c r="C240" s="125">
        <v>4500</v>
      </c>
      <c r="D240" s="125">
        <v>0</v>
      </c>
      <c r="E240" s="125" t="s">
        <v>4574</v>
      </c>
      <c r="F240" s="125" t="s">
        <v>10585</v>
      </c>
      <c r="G240" s="125">
        <v>4500</v>
      </c>
      <c r="H240" s="126"/>
      <c r="I240" s="126" t="e">
        <v>#N/A</v>
      </c>
      <c r="J240" s="126">
        <v>0</v>
      </c>
      <c r="K240" s="126"/>
      <c r="L240" s="125">
        <f t="shared" si="3"/>
        <v>0</v>
      </c>
      <c r="M240" s="127"/>
      <c r="N240" s="127" t="s">
        <v>10667</v>
      </c>
      <c r="O240" s="119"/>
      <c r="P240" s="136" t="str">
        <f>VLOOKUP(Q240,Sector!C:D,2,FALSE)</f>
        <v>PUB</v>
      </c>
      <c r="Q240" s="155" t="s">
        <v>44</v>
      </c>
      <c r="R240" s="127"/>
    </row>
    <row r="241" spans="1:18" s="128" customFormat="1" ht="11.4" x14ac:dyDescent="0.2">
      <c r="A241" s="124" t="s">
        <v>10586</v>
      </c>
      <c r="B241" s="125">
        <v>-6700</v>
      </c>
      <c r="C241" s="125">
        <v>-6700</v>
      </c>
      <c r="D241" s="125">
        <v>0</v>
      </c>
      <c r="E241" s="125" t="s">
        <v>4574</v>
      </c>
      <c r="F241" s="125" t="s">
        <v>10586</v>
      </c>
      <c r="G241" s="125">
        <v>-6700</v>
      </c>
      <c r="H241" s="126"/>
      <c r="I241" s="126" t="e">
        <v>#N/A</v>
      </c>
      <c r="J241" s="126">
        <v>0</v>
      </c>
      <c r="K241" s="126"/>
      <c r="L241" s="125">
        <f t="shared" si="3"/>
        <v>0</v>
      </c>
      <c r="M241" s="127"/>
      <c r="N241" s="127" t="s">
        <v>10668</v>
      </c>
      <c r="O241" s="119"/>
      <c r="P241" s="136" t="str">
        <f>VLOOKUP(Q241,Sector!C:D,2,FALSE)</f>
        <v>COM</v>
      </c>
      <c r="Q241" s="155" t="s">
        <v>68</v>
      </c>
      <c r="R241" s="127"/>
    </row>
    <row r="242" spans="1:18" s="128" customFormat="1" ht="11.4" x14ac:dyDescent="0.2">
      <c r="A242" s="124" t="s">
        <v>10587</v>
      </c>
      <c r="B242" s="125">
        <v>-70</v>
      </c>
      <c r="C242" s="125">
        <v>-70</v>
      </c>
      <c r="D242" s="125">
        <v>0</v>
      </c>
      <c r="E242" s="125" t="s">
        <v>4574</v>
      </c>
      <c r="F242" s="125" t="s">
        <v>10587</v>
      </c>
      <c r="G242" s="125">
        <v>-70</v>
      </c>
      <c r="H242" s="126"/>
      <c r="I242" s="126" t="e">
        <v>#N/A</v>
      </c>
      <c r="J242" s="126">
        <v>0</v>
      </c>
      <c r="K242" s="126"/>
      <c r="L242" s="125">
        <f t="shared" si="3"/>
        <v>0</v>
      </c>
      <c r="M242" s="127"/>
      <c r="N242" s="127" t="s">
        <v>10669</v>
      </c>
      <c r="O242" s="119"/>
      <c r="P242" s="136" t="str">
        <f>VLOOKUP(Q242,Sector!C:D,2,FALSE)</f>
        <v>COM</v>
      </c>
      <c r="Q242" s="155" t="s">
        <v>31</v>
      </c>
      <c r="R242" s="127"/>
    </row>
    <row r="243" spans="1:18" s="128" customFormat="1" ht="11.4" x14ac:dyDescent="0.2">
      <c r="A243" s="124" t="s">
        <v>10588</v>
      </c>
      <c r="B243" s="125">
        <v>-185</v>
      </c>
      <c r="C243" s="125">
        <v>-185</v>
      </c>
      <c r="D243" s="125">
        <v>0</v>
      </c>
      <c r="E243" s="125" t="s">
        <v>4574</v>
      </c>
      <c r="F243" s="125" t="e">
        <v>#N/A</v>
      </c>
      <c r="G243" s="125">
        <v>0</v>
      </c>
      <c r="H243" s="126"/>
      <c r="I243" s="126" t="e">
        <v>#N/A</v>
      </c>
      <c r="J243" s="126">
        <v>0</v>
      </c>
      <c r="K243" s="126"/>
      <c r="L243" s="125">
        <f t="shared" si="3"/>
        <v>-185</v>
      </c>
      <c r="M243" s="127"/>
      <c r="N243" s="127" t="e">
        <v>#N/A</v>
      </c>
      <c r="O243" s="119"/>
      <c r="P243" s="136" t="e">
        <f>VLOOKUP(Q243,Sector!C:D,2,FALSE)</f>
        <v>#N/A</v>
      </c>
      <c r="Q243" s="136" t="e">
        <f>VLOOKUP(A243,Sheet1!F:AB,23,FALSE)</f>
        <v>#N/A</v>
      </c>
      <c r="R243" s="127"/>
    </row>
    <row r="244" spans="1:18" s="128" customFormat="1" ht="11.4" x14ac:dyDescent="0.2">
      <c r="A244" s="124" t="s">
        <v>10589</v>
      </c>
      <c r="B244" s="125">
        <v>-25</v>
      </c>
      <c r="C244" s="125">
        <v>-25</v>
      </c>
      <c r="D244" s="125">
        <v>0</v>
      </c>
      <c r="E244" s="125" t="s">
        <v>4574</v>
      </c>
      <c r="F244" s="125" t="s">
        <v>10589</v>
      </c>
      <c r="G244" s="125">
        <v>-25</v>
      </c>
      <c r="H244" s="126"/>
      <c r="I244" s="126" t="e">
        <v>#N/A</v>
      </c>
      <c r="J244" s="126">
        <v>0</v>
      </c>
      <c r="K244" s="126"/>
      <c r="L244" s="125">
        <f t="shared" si="3"/>
        <v>0</v>
      </c>
      <c r="M244" s="127"/>
      <c r="N244" s="127" t="s">
        <v>10670</v>
      </c>
      <c r="O244" s="119"/>
      <c r="P244" s="136" t="str">
        <f>VLOOKUP(Q244,Sector!C:D,2,FALSE)</f>
        <v>COM</v>
      </c>
      <c r="Q244" s="155" t="s">
        <v>307</v>
      </c>
      <c r="R244" s="127"/>
    </row>
    <row r="245" spans="1:18" s="128" customFormat="1" ht="11.4" x14ac:dyDescent="0.2">
      <c r="A245" s="124" t="s">
        <v>10590</v>
      </c>
      <c r="B245" s="125">
        <v>-30</v>
      </c>
      <c r="C245" s="125">
        <v>-30</v>
      </c>
      <c r="D245" s="125">
        <v>0</v>
      </c>
      <c r="E245" s="125" t="s">
        <v>4574</v>
      </c>
      <c r="F245" s="125" t="s">
        <v>10590</v>
      </c>
      <c r="G245" s="125">
        <v>-30</v>
      </c>
      <c r="H245" s="126"/>
      <c r="I245" s="126" t="e">
        <v>#N/A</v>
      </c>
      <c r="J245" s="126">
        <v>0</v>
      </c>
      <c r="K245" s="126"/>
      <c r="L245" s="125">
        <f t="shared" si="3"/>
        <v>0</v>
      </c>
      <c r="M245" s="127"/>
      <c r="N245" s="127" t="s">
        <v>10671</v>
      </c>
      <c r="O245" s="119"/>
      <c r="P245" s="136" t="str">
        <f>VLOOKUP(Q245,Sector!C:D,2,FALSE)</f>
        <v>PUB</v>
      </c>
      <c r="Q245" s="155" t="s">
        <v>21</v>
      </c>
      <c r="R245" s="127"/>
    </row>
    <row r="246" spans="1:18" s="128" customFormat="1" ht="11.4" x14ac:dyDescent="0.2">
      <c r="A246" s="124" t="s">
        <v>10591</v>
      </c>
      <c r="B246" s="125">
        <v>-60</v>
      </c>
      <c r="C246" s="125">
        <v>-60</v>
      </c>
      <c r="D246" s="125">
        <v>0</v>
      </c>
      <c r="E246" s="125" t="s">
        <v>4574</v>
      </c>
      <c r="F246" s="125" t="s">
        <v>10591</v>
      </c>
      <c r="G246" s="125">
        <v>-60</v>
      </c>
      <c r="H246" s="126"/>
      <c r="I246" s="126" t="e">
        <v>#N/A</v>
      </c>
      <c r="J246" s="126">
        <v>0</v>
      </c>
      <c r="K246" s="126"/>
      <c r="L246" s="125">
        <f t="shared" si="3"/>
        <v>0</v>
      </c>
      <c r="M246" s="127"/>
      <c r="N246" s="127" t="s">
        <v>10672</v>
      </c>
      <c r="O246" s="119"/>
      <c r="P246" s="136" t="str">
        <f>VLOOKUP(Q246,Sector!C:D,2,FALSE)</f>
        <v>PUB</v>
      </c>
      <c r="Q246" s="155" t="s">
        <v>70</v>
      </c>
      <c r="R246" s="127"/>
    </row>
    <row r="247" spans="1:18" s="128" customFormat="1" ht="11.4" x14ac:dyDescent="0.2">
      <c r="A247" s="124" t="s">
        <v>10592</v>
      </c>
      <c r="B247" s="125">
        <v>-220</v>
      </c>
      <c r="C247" s="125">
        <v>-220</v>
      </c>
      <c r="D247" s="125">
        <v>0</v>
      </c>
      <c r="E247" s="125" t="s">
        <v>4574</v>
      </c>
      <c r="F247" s="125" t="e">
        <v>#N/A</v>
      </c>
      <c r="G247" s="125">
        <v>0</v>
      </c>
      <c r="H247" s="126"/>
      <c r="I247" s="126" t="e">
        <v>#N/A</v>
      </c>
      <c r="J247" s="126">
        <v>0</v>
      </c>
      <c r="K247" s="126"/>
      <c r="L247" s="125">
        <f t="shared" si="3"/>
        <v>-220</v>
      </c>
      <c r="M247" s="127"/>
      <c r="N247" s="127" t="e">
        <v>#N/A</v>
      </c>
      <c r="O247" s="119"/>
      <c r="P247" s="136" t="e">
        <f>VLOOKUP(Q247,Sector!C:D,2,FALSE)</f>
        <v>#N/A</v>
      </c>
      <c r="Q247" s="136" t="e">
        <f>VLOOKUP(A247,Sheet1!F:AB,23,FALSE)</f>
        <v>#N/A</v>
      </c>
      <c r="R247" s="127"/>
    </row>
    <row r="248" spans="1:18" s="128" customFormat="1" ht="11.4" x14ac:dyDescent="0.2">
      <c r="A248" s="124" t="s">
        <v>10593</v>
      </c>
      <c r="B248" s="125">
        <v>-700</v>
      </c>
      <c r="C248" s="125">
        <v>-700</v>
      </c>
      <c r="D248" s="125">
        <v>0</v>
      </c>
      <c r="E248" s="125" t="s">
        <v>4574</v>
      </c>
      <c r="F248" s="125" t="s">
        <v>10593</v>
      </c>
      <c r="G248" s="125">
        <v>-700</v>
      </c>
      <c r="H248" s="126"/>
      <c r="I248" s="126" t="e">
        <v>#N/A</v>
      </c>
      <c r="J248" s="126">
        <v>0</v>
      </c>
      <c r="K248" s="126"/>
      <c r="L248" s="125">
        <f t="shared" si="3"/>
        <v>0</v>
      </c>
      <c r="M248" s="127"/>
      <c r="N248" s="127" t="s">
        <v>10673</v>
      </c>
      <c r="O248" s="119"/>
      <c r="P248" s="136" t="str">
        <f>VLOOKUP(Q248,Sector!C:D,2,FALSE)</f>
        <v>COM</v>
      </c>
      <c r="Q248" s="155" t="s">
        <v>68</v>
      </c>
      <c r="R248" s="127"/>
    </row>
    <row r="249" spans="1:18" s="128" customFormat="1" ht="11.4" x14ac:dyDescent="0.2">
      <c r="A249" s="124" t="s">
        <v>10594</v>
      </c>
      <c r="B249" s="125">
        <v>-25</v>
      </c>
      <c r="C249" s="125">
        <v>-25</v>
      </c>
      <c r="D249" s="125">
        <v>0</v>
      </c>
      <c r="E249" s="125" t="s">
        <v>4574</v>
      </c>
      <c r="F249" s="125" t="e">
        <v>#N/A</v>
      </c>
      <c r="G249" s="125">
        <v>0</v>
      </c>
      <c r="H249" s="126"/>
      <c r="I249" s="126" t="e">
        <v>#N/A</v>
      </c>
      <c r="J249" s="126">
        <v>0</v>
      </c>
      <c r="K249" s="126"/>
      <c r="L249" s="125">
        <f t="shared" si="3"/>
        <v>-25</v>
      </c>
      <c r="M249" s="127"/>
      <c r="N249" s="127" t="e">
        <v>#N/A</v>
      </c>
      <c r="O249" s="119"/>
      <c r="P249" s="136" t="e">
        <f>VLOOKUP(Q249,Sector!C:D,2,FALSE)</f>
        <v>#N/A</v>
      </c>
      <c r="Q249" s="136" t="e">
        <f>VLOOKUP(A249,Sheet1!F:AB,23,FALSE)</f>
        <v>#N/A</v>
      </c>
      <c r="R249" s="127"/>
    </row>
    <row r="250" spans="1:18" s="128" customFormat="1" ht="11.4" x14ac:dyDescent="0.2">
      <c r="A250" s="124" t="s">
        <v>7662</v>
      </c>
      <c r="B250" s="125">
        <v>12000</v>
      </c>
      <c r="C250" s="125">
        <v>0</v>
      </c>
      <c r="D250" s="125">
        <v>12000</v>
      </c>
      <c r="E250" s="125" t="s">
        <v>4486</v>
      </c>
      <c r="F250" s="125" t="e">
        <v>#N/A</v>
      </c>
      <c r="G250" s="125">
        <v>0</v>
      </c>
      <c r="H250" s="126"/>
      <c r="I250" s="126" t="s">
        <v>7662</v>
      </c>
      <c r="J250" s="126">
        <v>12000</v>
      </c>
      <c r="K250" s="126"/>
      <c r="L250" s="125">
        <f t="shared" si="3"/>
        <v>0</v>
      </c>
      <c r="M250" s="127"/>
      <c r="N250" s="127" t="e">
        <v>#N/A</v>
      </c>
      <c r="O250" s="119"/>
      <c r="P250" s="136" t="str">
        <f>VLOOKUP(Q250,Sector!C:D,2,FALSE)</f>
        <v>STC</v>
      </c>
      <c r="Q250" s="136" t="str">
        <f>VLOOKUP(A250,Sheet1!F:AB,23,FALSE)</f>
        <v>shirley.phee</v>
      </c>
      <c r="R250" s="127"/>
    </row>
    <row r="251" spans="1:18" s="128" customFormat="1" ht="11.4" x14ac:dyDescent="0.2">
      <c r="A251" s="124" t="s">
        <v>10595</v>
      </c>
      <c r="B251" s="125">
        <v>-630</v>
      </c>
      <c r="C251" s="125">
        <v>-630</v>
      </c>
      <c r="D251" s="125">
        <v>0</v>
      </c>
      <c r="E251" s="125" t="s">
        <v>4574</v>
      </c>
      <c r="F251" s="125" t="s">
        <v>10595</v>
      </c>
      <c r="G251" s="125">
        <v>-630</v>
      </c>
      <c r="H251" s="126"/>
      <c r="I251" s="126" t="e">
        <v>#N/A</v>
      </c>
      <c r="J251" s="126">
        <v>0</v>
      </c>
      <c r="K251" s="126"/>
      <c r="L251" s="125">
        <f t="shared" si="3"/>
        <v>0</v>
      </c>
      <c r="M251" s="127"/>
      <c r="N251" s="127" t="s">
        <v>9940</v>
      </c>
      <c r="O251" s="119"/>
      <c r="P251" s="136" t="str">
        <f>VLOOKUP(Q251,Sector!C:D,2,FALSE)</f>
        <v>PUB</v>
      </c>
      <c r="Q251" s="155" t="s">
        <v>4333</v>
      </c>
      <c r="R251" s="127"/>
    </row>
    <row r="252" spans="1:18" s="128" customFormat="1" ht="11.4" x14ac:dyDescent="0.2">
      <c r="A252" s="124" t="s">
        <v>10596</v>
      </c>
      <c r="B252" s="125">
        <v>-1500</v>
      </c>
      <c r="C252" s="125">
        <v>-1500</v>
      </c>
      <c r="D252" s="125">
        <v>0</v>
      </c>
      <c r="E252" s="125" t="s">
        <v>4574</v>
      </c>
      <c r="F252" s="125" t="s">
        <v>10596</v>
      </c>
      <c r="G252" s="125">
        <v>-1500</v>
      </c>
      <c r="H252" s="126"/>
      <c r="I252" s="126" t="e">
        <v>#N/A</v>
      </c>
      <c r="J252" s="126">
        <v>0</v>
      </c>
      <c r="K252" s="126"/>
      <c r="L252" s="125">
        <f t="shared" si="3"/>
        <v>0</v>
      </c>
      <c r="M252" s="127"/>
      <c r="N252" s="127" t="s">
        <v>9937</v>
      </c>
      <c r="O252" s="119"/>
      <c r="P252" s="136" t="str">
        <f>VLOOKUP(Q252,Sector!C:D,2,FALSE)</f>
        <v>PUB</v>
      </c>
      <c r="Q252" s="155" t="s">
        <v>21</v>
      </c>
      <c r="R252" s="127"/>
    </row>
    <row r="253" spans="1:18" s="128" customFormat="1" ht="11.4" x14ac:dyDescent="0.2">
      <c r="A253" s="124" t="s">
        <v>7690</v>
      </c>
      <c r="B253" s="125">
        <v>360</v>
      </c>
      <c r="C253" s="125">
        <v>360</v>
      </c>
      <c r="D253" s="125">
        <v>0</v>
      </c>
      <c r="E253" s="125" t="s">
        <v>4574</v>
      </c>
      <c r="F253" s="125" t="e">
        <v>#N/A</v>
      </c>
      <c r="G253" s="125">
        <v>0</v>
      </c>
      <c r="H253" s="126"/>
      <c r="I253" s="126" t="s">
        <v>7690</v>
      </c>
      <c r="J253" s="126">
        <v>360</v>
      </c>
      <c r="K253" s="126"/>
      <c r="L253" s="125">
        <f t="shared" si="3"/>
        <v>0</v>
      </c>
      <c r="M253" s="127"/>
      <c r="N253" s="127" t="e">
        <v>#N/A</v>
      </c>
      <c r="O253" s="119"/>
      <c r="P253" s="136" t="str">
        <f>VLOOKUP(Q253,Sector!C:D,2,FALSE)</f>
        <v>PUB</v>
      </c>
      <c r="Q253" s="136" t="str">
        <f>VLOOKUP(A253,Sheet1!F:AB,23,FALSE)</f>
        <v>ronnie.lim</v>
      </c>
      <c r="R253" s="127"/>
    </row>
    <row r="254" spans="1:18" s="128" customFormat="1" ht="11.4" x14ac:dyDescent="0.2">
      <c r="A254" s="124" t="s">
        <v>7693</v>
      </c>
      <c r="B254" s="125">
        <v>450</v>
      </c>
      <c r="C254" s="125">
        <v>450</v>
      </c>
      <c r="D254" s="125">
        <v>0</v>
      </c>
      <c r="E254" s="125" t="s">
        <v>4574</v>
      </c>
      <c r="F254" s="125" t="e">
        <v>#N/A</v>
      </c>
      <c r="G254" s="125">
        <v>0</v>
      </c>
      <c r="H254" s="126"/>
      <c r="I254" s="126" t="s">
        <v>7693</v>
      </c>
      <c r="J254" s="126">
        <v>450</v>
      </c>
      <c r="K254" s="126"/>
      <c r="L254" s="125">
        <f t="shared" si="3"/>
        <v>0</v>
      </c>
      <c r="M254" s="127"/>
      <c r="N254" s="127" t="e">
        <v>#N/A</v>
      </c>
      <c r="O254" s="119"/>
      <c r="P254" s="136" t="str">
        <f>VLOOKUP(Q254,Sector!C:D,2,FALSE)</f>
        <v>PUB</v>
      </c>
      <c r="Q254" s="136" t="str">
        <f>VLOOKUP(A254,Sheet1!F:AB,23,FALSE)</f>
        <v>ronnie.lim</v>
      </c>
      <c r="R254" s="127"/>
    </row>
    <row r="255" spans="1:18" s="128" customFormat="1" ht="11.4" x14ac:dyDescent="0.2">
      <c r="A255" s="124" t="s">
        <v>7697</v>
      </c>
      <c r="B255" s="125">
        <v>4069.4399999999996</v>
      </c>
      <c r="C255" s="125">
        <v>0</v>
      </c>
      <c r="D255" s="125">
        <v>4069.4399999999996</v>
      </c>
      <c r="E255" s="125" t="s">
        <v>4486</v>
      </c>
      <c r="F255" s="125" t="e">
        <v>#N/A</v>
      </c>
      <c r="G255" s="125">
        <v>0</v>
      </c>
      <c r="H255" s="126"/>
      <c r="I255" s="126" t="s">
        <v>7697</v>
      </c>
      <c r="J255" s="126">
        <v>4069.4399999999996</v>
      </c>
      <c r="K255" s="126"/>
      <c r="L255" s="125">
        <f t="shared" si="3"/>
        <v>0</v>
      </c>
      <c r="M255" s="127"/>
      <c r="N255" s="127" t="e">
        <v>#N/A</v>
      </c>
      <c r="O255" s="119"/>
      <c r="P255" s="136" t="str">
        <f>VLOOKUP(Q255,Sector!C:D,2,FALSE)</f>
        <v>STC</v>
      </c>
      <c r="Q255" s="136" t="str">
        <f>VLOOKUP(A255,Sheet1!F:AB,23,FALSE)</f>
        <v>david.koh</v>
      </c>
      <c r="R255" s="127"/>
    </row>
    <row r="256" spans="1:18" s="128" customFormat="1" ht="11.4" x14ac:dyDescent="0.2">
      <c r="A256" s="124" t="s">
        <v>7699</v>
      </c>
      <c r="B256" s="125">
        <v>210</v>
      </c>
      <c r="C256" s="125">
        <v>210</v>
      </c>
      <c r="D256" s="125">
        <v>0</v>
      </c>
      <c r="E256" s="125" t="s">
        <v>4574</v>
      </c>
      <c r="F256" s="125" t="e">
        <v>#N/A</v>
      </c>
      <c r="G256" s="125">
        <v>0</v>
      </c>
      <c r="H256" s="126"/>
      <c r="I256" s="126" t="s">
        <v>7699</v>
      </c>
      <c r="J256" s="126">
        <v>210</v>
      </c>
      <c r="K256" s="126"/>
      <c r="L256" s="125">
        <f t="shared" si="3"/>
        <v>0</v>
      </c>
      <c r="M256" s="127"/>
      <c r="N256" s="127" t="e">
        <v>#N/A</v>
      </c>
      <c r="O256" s="119"/>
      <c r="P256" s="136" t="str">
        <f>VLOOKUP(Q256,Sector!C:D,2,FALSE)</f>
        <v>PUB</v>
      </c>
      <c r="Q256" s="136" t="str">
        <f>VLOOKUP(A256,Sheet1!F:AB,23,FALSE)</f>
        <v>ronnie.lim</v>
      </c>
      <c r="R256" s="127"/>
    </row>
    <row r="257" spans="1:18" s="128" customFormat="1" ht="11.4" x14ac:dyDescent="0.2">
      <c r="A257" s="124" t="s">
        <v>7702</v>
      </c>
      <c r="B257" s="125">
        <v>420</v>
      </c>
      <c r="C257" s="125">
        <v>420</v>
      </c>
      <c r="D257" s="125">
        <v>0</v>
      </c>
      <c r="E257" s="125" t="s">
        <v>4574</v>
      </c>
      <c r="F257" s="125" t="e">
        <v>#N/A</v>
      </c>
      <c r="G257" s="125">
        <v>0</v>
      </c>
      <c r="H257" s="126"/>
      <c r="I257" s="126" t="s">
        <v>7702</v>
      </c>
      <c r="J257" s="126">
        <v>420</v>
      </c>
      <c r="K257" s="126"/>
      <c r="L257" s="125">
        <f t="shared" si="3"/>
        <v>0</v>
      </c>
      <c r="M257" s="127"/>
      <c r="N257" s="127" t="e">
        <v>#N/A</v>
      </c>
      <c r="O257" s="119"/>
      <c r="P257" s="136" t="str">
        <f>VLOOKUP(Q257,Sector!C:D,2,FALSE)</f>
        <v>PUB</v>
      </c>
      <c r="Q257" s="136" t="str">
        <f>VLOOKUP(A257,Sheet1!F:AB,23,FALSE)</f>
        <v>ronnie.lim</v>
      </c>
      <c r="R257" s="127"/>
    </row>
    <row r="258" spans="1:18" s="128" customFormat="1" ht="11.4" x14ac:dyDescent="0.2">
      <c r="A258" s="124" t="s">
        <v>7707</v>
      </c>
      <c r="B258" s="125">
        <v>240</v>
      </c>
      <c r="C258" s="125">
        <v>240</v>
      </c>
      <c r="D258" s="125">
        <v>0</v>
      </c>
      <c r="E258" s="125" t="s">
        <v>4574</v>
      </c>
      <c r="F258" s="125" t="e">
        <v>#N/A</v>
      </c>
      <c r="G258" s="125">
        <v>0</v>
      </c>
      <c r="H258" s="126"/>
      <c r="I258" s="126" t="s">
        <v>7707</v>
      </c>
      <c r="J258" s="126">
        <v>240</v>
      </c>
      <c r="K258" s="126"/>
      <c r="L258" s="125">
        <f t="shared" si="3"/>
        <v>0</v>
      </c>
      <c r="M258" s="127"/>
      <c r="N258" s="127" t="e">
        <v>#N/A</v>
      </c>
      <c r="O258" s="119"/>
      <c r="P258" s="136" t="str">
        <f>VLOOKUP(Q258,Sector!C:D,2,FALSE)</f>
        <v>PUB</v>
      </c>
      <c r="Q258" s="136" t="str">
        <f>VLOOKUP(A258,Sheet1!F:AB,23,FALSE)</f>
        <v>ronnie.lim</v>
      </c>
      <c r="R258" s="127"/>
    </row>
    <row r="259" spans="1:18" s="128" customFormat="1" ht="11.4" x14ac:dyDescent="0.2">
      <c r="A259" s="124" t="s">
        <v>7711</v>
      </c>
      <c r="B259" s="125">
        <v>1410</v>
      </c>
      <c r="C259" s="125">
        <v>1410</v>
      </c>
      <c r="D259" s="125">
        <v>0</v>
      </c>
      <c r="E259" s="125" t="s">
        <v>4574</v>
      </c>
      <c r="F259" s="125" t="e">
        <v>#N/A</v>
      </c>
      <c r="G259" s="125">
        <v>0</v>
      </c>
      <c r="H259" s="126"/>
      <c r="I259" s="126" t="s">
        <v>7711</v>
      </c>
      <c r="J259" s="126">
        <v>1410</v>
      </c>
      <c r="K259" s="126"/>
      <c r="L259" s="125">
        <f t="shared" si="3"/>
        <v>0</v>
      </c>
      <c r="M259" s="127"/>
      <c r="N259" s="127" t="e">
        <v>#N/A</v>
      </c>
      <c r="O259" s="119"/>
      <c r="P259" s="136" t="str">
        <f>VLOOKUP(Q259,Sector!C:D,2,FALSE)</f>
        <v>PUB</v>
      </c>
      <c r="Q259" s="136" t="str">
        <f>VLOOKUP(A259,Sheet1!F:AB,23,FALSE)</f>
        <v>ronnie.lim</v>
      </c>
      <c r="R259" s="127"/>
    </row>
    <row r="260" spans="1:18" s="128" customFormat="1" ht="11.4" x14ac:dyDescent="0.2">
      <c r="A260" s="124" t="s">
        <v>7718</v>
      </c>
      <c r="B260" s="125">
        <v>60</v>
      </c>
      <c r="C260" s="125">
        <v>60</v>
      </c>
      <c r="D260" s="125">
        <v>0</v>
      </c>
      <c r="E260" s="125" t="s">
        <v>4574</v>
      </c>
      <c r="F260" s="125" t="e">
        <v>#N/A</v>
      </c>
      <c r="G260" s="125">
        <v>0</v>
      </c>
      <c r="H260" s="126"/>
      <c r="I260" s="126" t="s">
        <v>7718</v>
      </c>
      <c r="J260" s="126">
        <v>60</v>
      </c>
      <c r="K260" s="126"/>
      <c r="L260" s="125">
        <f t="shared" ref="L260:L323" si="4">B260-G260-J260</f>
        <v>0</v>
      </c>
      <c r="M260" s="127"/>
      <c r="N260" s="127" t="e">
        <v>#N/A</v>
      </c>
      <c r="O260" s="119"/>
      <c r="P260" s="136" t="str">
        <f>VLOOKUP(Q260,Sector!C:D,2,FALSE)</f>
        <v>PUB</v>
      </c>
      <c r="Q260" s="136" t="str">
        <f>VLOOKUP(A260,Sheet1!F:AB,23,FALSE)</f>
        <v>ronnie.lim</v>
      </c>
      <c r="R260" s="127"/>
    </row>
    <row r="261" spans="1:18" s="128" customFormat="1" ht="11.4" x14ac:dyDescent="0.2">
      <c r="A261" s="124" t="s">
        <v>7720</v>
      </c>
      <c r="B261" s="125">
        <v>300</v>
      </c>
      <c r="C261" s="125">
        <v>300</v>
      </c>
      <c r="D261" s="125">
        <v>0</v>
      </c>
      <c r="E261" s="125" t="s">
        <v>4574</v>
      </c>
      <c r="F261" s="125" t="e">
        <v>#N/A</v>
      </c>
      <c r="G261" s="125">
        <v>0</v>
      </c>
      <c r="H261" s="126"/>
      <c r="I261" s="126" t="s">
        <v>7720</v>
      </c>
      <c r="J261" s="126">
        <v>300</v>
      </c>
      <c r="K261" s="126"/>
      <c r="L261" s="125">
        <f t="shared" si="4"/>
        <v>0</v>
      </c>
      <c r="M261" s="127"/>
      <c r="N261" s="127" t="e">
        <v>#N/A</v>
      </c>
      <c r="O261" s="119"/>
      <c r="P261" s="136" t="str">
        <f>VLOOKUP(Q261,Sector!C:D,2,FALSE)</f>
        <v>PUB</v>
      </c>
      <c r="Q261" s="136" t="str">
        <f>VLOOKUP(A261,Sheet1!F:AB,23,FALSE)</f>
        <v>ronnie.lim</v>
      </c>
      <c r="R261" s="127"/>
    </row>
    <row r="262" spans="1:18" s="128" customFormat="1" ht="11.4" x14ac:dyDescent="0.2">
      <c r="A262" s="124" t="s">
        <v>7723</v>
      </c>
      <c r="B262" s="125">
        <v>270</v>
      </c>
      <c r="C262" s="125">
        <v>270</v>
      </c>
      <c r="D262" s="125">
        <v>0</v>
      </c>
      <c r="E262" s="125" t="s">
        <v>4574</v>
      </c>
      <c r="F262" s="125" t="e">
        <v>#N/A</v>
      </c>
      <c r="G262" s="125">
        <v>0</v>
      </c>
      <c r="H262" s="126"/>
      <c r="I262" s="126" t="s">
        <v>7723</v>
      </c>
      <c r="J262" s="126">
        <v>270</v>
      </c>
      <c r="K262" s="126"/>
      <c r="L262" s="125">
        <f t="shared" si="4"/>
        <v>0</v>
      </c>
      <c r="M262" s="127"/>
      <c r="N262" s="127" t="e">
        <v>#N/A</v>
      </c>
      <c r="O262" s="119"/>
      <c r="P262" s="136" t="str">
        <f>VLOOKUP(Q262,Sector!C:D,2,FALSE)</f>
        <v>PUB</v>
      </c>
      <c r="Q262" s="136" t="str">
        <f>VLOOKUP(A262,Sheet1!F:AB,23,FALSE)</f>
        <v>ronnie.lim</v>
      </c>
      <c r="R262" s="127"/>
    </row>
    <row r="263" spans="1:18" s="128" customFormat="1" ht="11.4" x14ac:dyDescent="0.2">
      <c r="A263" s="124" t="s">
        <v>7726</v>
      </c>
      <c r="B263" s="125">
        <v>390</v>
      </c>
      <c r="C263" s="125">
        <v>390</v>
      </c>
      <c r="D263" s="125">
        <v>0</v>
      </c>
      <c r="E263" s="125" t="s">
        <v>4574</v>
      </c>
      <c r="F263" s="125" t="e">
        <v>#N/A</v>
      </c>
      <c r="G263" s="125">
        <v>0</v>
      </c>
      <c r="H263" s="126"/>
      <c r="I263" s="126" t="s">
        <v>7726</v>
      </c>
      <c r="J263" s="126">
        <v>390</v>
      </c>
      <c r="K263" s="126"/>
      <c r="L263" s="125">
        <f t="shared" si="4"/>
        <v>0</v>
      </c>
      <c r="M263" s="127"/>
      <c r="N263" s="127" t="e">
        <v>#N/A</v>
      </c>
      <c r="O263" s="119"/>
      <c r="P263" s="136" t="str">
        <f>VLOOKUP(Q263,Sector!C:D,2,FALSE)</f>
        <v>PUB</v>
      </c>
      <c r="Q263" s="136" t="str">
        <f>VLOOKUP(A263,Sheet1!F:AB,23,FALSE)</f>
        <v>ronnie.lim</v>
      </c>
      <c r="R263" s="127"/>
    </row>
    <row r="264" spans="1:18" s="128" customFormat="1" ht="11.4" x14ac:dyDescent="0.2">
      <c r="A264" s="124" t="s">
        <v>7731</v>
      </c>
      <c r="B264" s="125">
        <v>120</v>
      </c>
      <c r="C264" s="125">
        <v>120</v>
      </c>
      <c r="D264" s="125">
        <v>0</v>
      </c>
      <c r="E264" s="125" t="s">
        <v>4574</v>
      </c>
      <c r="F264" s="125" t="e">
        <v>#N/A</v>
      </c>
      <c r="G264" s="125">
        <v>0</v>
      </c>
      <c r="H264" s="126"/>
      <c r="I264" s="126" t="s">
        <v>7731</v>
      </c>
      <c r="J264" s="126">
        <v>120</v>
      </c>
      <c r="K264" s="126"/>
      <c r="L264" s="125">
        <f t="shared" si="4"/>
        <v>0</v>
      </c>
      <c r="M264" s="127"/>
      <c r="N264" s="127" t="e">
        <v>#N/A</v>
      </c>
      <c r="O264" s="119"/>
      <c r="P264" s="136" t="str">
        <f>VLOOKUP(Q264,Sector!C:D,2,FALSE)</f>
        <v>PUB</v>
      </c>
      <c r="Q264" s="136" t="str">
        <f>VLOOKUP(A264,Sheet1!F:AB,23,FALSE)</f>
        <v>ronnie.lim</v>
      </c>
      <c r="R264" s="127"/>
    </row>
    <row r="265" spans="1:18" s="128" customFormat="1" ht="11.4" x14ac:dyDescent="0.2">
      <c r="A265" s="124" t="s">
        <v>7738</v>
      </c>
      <c r="B265" s="125">
        <v>480</v>
      </c>
      <c r="C265" s="125">
        <v>480</v>
      </c>
      <c r="D265" s="125">
        <v>0</v>
      </c>
      <c r="E265" s="125" t="s">
        <v>4574</v>
      </c>
      <c r="F265" s="125" t="e">
        <v>#N/A</v>
      </c>
      <c r="G265" s="125">
        <v>0</v>
      </c>
      <c r="H265" s="126"/>
      <c r="I265" s="126" t="s">
        <v>7738</v>
      </c>
      <c r="J265" s="126">
        <v>480</v>
      </c>
      <c r="K265" s="126"/>
      <c r="L265" s="125">
        <f t="shared" si="4"/>
        <v>0</v>
      </c>
      <c r="M265" s="127"/>
      <c r="N265" s="127" t="e">
        <v>#N/A</v>
      </c>
      <c r="O265" s="119"/>
      <c r="P265" s="136" t="str">
        <f>VLOOKUP(Q265,Sector!C:D,2,FALSE)</f>
        <v>PUB</v>
      </c>
      <c r="Q265" s="136" t="str">
        <f>VLOOKUP(A265,Sheet1!F:AB,23,FALSE)</f>
        <v>ronnie.lim</v>
      </c>
      <c r="R265" s="127"/>
    </row>
    <row r="266" spans="1:18" s="128" customFormat="1" ht="11.4" x14ac:dyDescent="0.2">
      <c r="A266" s="124" t="s">
        <v>7747</v>
      </c>
      <c r="B266" s="125">
        <v>660</v>
      </c>
      <c r="C266" s="125">
        <v>660</v>
      </c>
      <c r="D266" s="125">
        <v>0</v>
      </c>
      <c r="E266" s="125" t="s">
        <v>4574</v>
      </c>
      <c r="F266" s="125" t="e">
        <v>#N/A</v>
      </c>
      <c r="G266" s="125">
        <v>0</v>
      </c>
      <c r="H266" s="126"/>
      <c r="I266" s="126" t="s">
        <v>7747</v>
      </c>
      <c r="J266" s="126">
        <v>660</v>
      </c>
      <c r="K266" s="126"/>
      <c r="L266" s="125">
        <f t="shared" si="4"/>
        <v>0</v>
      </c>
      <c r="M266" s="127"/>
      <c r="N266" s="127" t="e">
        <v>#N/A</v>
      </c>
      <c r="O266" s="119"/>
      <c r="P266" s="136" t="str">
        <f>VLOOKUP(Q266,Sector!C:D,2,FALSE)</f>
        <v>PUB</v>
      </c>
      <c r="Q266" s="136" t="str">
        <f>VLOOKUP(A266,Sheet1!F:AB,23,FALSE)</f>
        <v>ronnie.lim</v>
      </c>
      <c r="R266" s="127"/>
    </row>
    <row r="267" spans="1:18" s="128" customFormat="1" ht="11.4" x14ac:dyDescent="0.2">
      <c r="A267" s="124" t="s">
        <v>7758</v>
      </c>
      <c r="B267" s="125">
        <v>60</v>
      </c>
      <c r="C267" s="125">
        <v>60</v>
      </c>
      <c r="D267" s="125">
        <v>0</v>
      </c>
      <c r="E267" s="125" t="s">
        <v>4574</v>
      </c>
      <c r="F267" s="125" t="e">
        <v>#N/A</v>
      </c>
      <c r="G267" s="125">
        <v>0</v>
      </c>
      <c r="H267" s="126"/>
      <c r="I267" s="126" t="s">
        <v>7758</v>
      </c>
      <c r="J267" s="126">
        <v>60</v>
      </c>
      <c r="K267" s="126"/>
      <c r="L267" s="125">
        <f t="shared" si="4"/>
        <v>0</v>
      </c>
      <c r="M267" s="127"/>
      <c r="N267" s="127" t="e">
        <v>#N/A</v>
      </c>
      <c r="O267" s="119"/>
      <c r="P267" s="136" t="str">
        <f>VLOOKUP(Q267,Sector!C:D,2,FALSE)</f>
        <v>PUB</v>
      </c>
      <c r="Q267" s="136" t="str">
        <f>VLOOKUP(A267,Sheet1!F:AB,23,FALSE)</f>
        <v>ronnie.lim</v>
      </c>
      <c r="R267" s="127"/>
    </row>
    <row r="268" spans="1:18" s="128" customFormat="1" ht="11.4" x14ac:dyDescent="0.2">
      <c r="A268" s="124" t="s">
        <v>7761</v>
      </c>
      <c r="B268" s="125">
        <v>120</v>
      </c>
      <c r="C268" s="125">
        <v>120</v>
      </c>
      <c r="D268" s="125">
        <v>0</v>
      </c>
      <c r="E268" s="125" t="s">
        <v>4574</v>
      </c>
      <c r="F268" s="125" t="e">
        <v>#N/A</v>
      </c>
      <c r="G268" s="125">
        <v>0</v>
      </c>
      <c r="H268" s="126"/>
      <c r="I268" s="126" t="s">
        <v>7761</v>
      </c>
      <c r="J268" s="126">
        <v>120</v>
      </c>
      <c r="K268" s="126"/>
      <c r="L268" s="125">
        <f t="shared" si="4"/>
        <v>0</v>
      </c>
      <c r="M268" s="127"/>
      <c r="N268" s="127" t="e">
        <v>#N/A</v>
      </c>
      <c r="O268" s="119"/>
      <c r="P268" s="136" t="str">
        <f>VLOOKUP(Q268,Sector!C:D,2,FALSE)</f>
        <v>PUB</v>
      </c>
      <c r="Q268" s="136" t="str">
        <f>VLOOKUP(A268,Sheet1!F:AB,23,FALSE)</f>
        <v>ronnie.lim</v>
      </c>
      <c r="R268" s="127"/>
    </row>
    <row r="269" spans="1:18" s="128" customFormat="1" ht="11.4" x14ac:dyDescent="0.2">
      <c r="A269" s="124" t="s">
        <v>7764</v>
      </c>
      <c r="B269" s="125">
        <v>30</v>
      </c>
      <c r="C269" s="125">
        <v>30</v>
      </c>
      <c r="D269" s="125">
        <v>0</v>
      </c>
      <c r="E269" s="125" t="s">
        <v>4574</v>
      </c>
      <c r="F269" s="125" t="e">
        <v>#N/A</v>
      </c>
      <c r="G269" s="125">
        <v>0</v>
      </c>
      <c r="H269" s="126"/>
      <c r="I269" s="126" t="s">
        <v>7764</v>
      </c>
      <c r="J269" s="126">
        <v>30</v>
      </c>
      <c r="K269" s="126"/>
      <c r="L269" s="125">
        <f t="shared" si="4"/>
        <v>0</v>
      </c>
      <c r="M269" s="127"/>
      <c r="N269" s="127" t="e">
        <v>#N/A</v>
      </c>
      <c r="O269" s="119"/>
      <c r="P269" s="136" t="str">
        <f>VLOOKUP(Q269,Sector!C:D,2,FALSE)</f>
        <v>PUB</v>
      </c>
      <c r="Q269" s="136" t="str">
        <f>VLOOKUP(A269,Sheet1!F:AB,23,FALSE)</f>
        <v>ronnie.lim</v>
      </c>
      <c r="R269" s="127"/>
    </row>
    <row r="270" spans="1:18" s="128" customFormat="1" ht="11.4" x14ac:dyDescent="0.2">
      <c r="A270" s="124" t="s">
        <v>7769</v>
      </c>
      <c r="B270" s="125">
        <v>60</v>
      </c>
      <c r="C270" s="125">
        <v>60</v>
      </c>
      <c r="D270" s="125">
        <v>0</v>
      </c>
      <c r="E270" s="125" t="s">
        <v>4574</v>
      </c>
      <c r="F270" s="125" t="e">
        <v>#N/A</v>
      </c>
      <c r="G270" s="125">
        <v>0</v>
      </c>
      <c r="H270" s="126"/>
      <c r="I270" s="126" t="s">
        <v>7769</v>
      </c>
      <c r="J270" s="126">
        <v>60</v>
      </c>
      <c r="K270" s="126"/>
      <c r="L270" s="125">
        <f t="shared" si="4"/>
        <v>0</v>
      </c>
      <c r="M270" s="127"/>
      <c r="N270" s="127" t="e">
        <v>#N/A</v>
      </c>
      <c r="O270" s="119"/>
      <c r="P270" s="136" t="str">
        <f>VLOOKUP(Q270,Sector!C:D,2,FALSE)</f>
        <v>PUB</v>
      </c>
      <c r="Q270" s="136" t="str">
        <f>VLOOKUP(A270,Sheet1!F:AB,23,FALSE)</f>
        <v>ronnie.lim</v>
      </c>
      <c r="R270" s="127"/>
    </row>
    <row r="271" spans="1:18" s="128" customFormat="1" ht="11.4" x14ac:dyDescent="0.2">
      <c r="A271" s="124" t="s">
        <v>7774</v>
      </c>
      <c r="B271" s="125">
        <v>164.27</v>
      </c>
      <c r="C271" s="125">
        <v>164.27</v>
      </c>
      <c r="D271" s="125">
        <v>0</v>
      </c>
      <c r="E271" s="125" t="s">
        <v>4574</v>
      </c>
      <c r="F271" s="125" t="e">
        <v>#N/A</v>
      </c>
      <c r="G271" s="125">
        <v>0</v>
      </c>
      <c r="H271" s="126"/>
      <c r="I271" s="126" t="s">
        <v>7774</v>
      </c>
      <c r="J271" s="126">
        <v>164.27</v>
      </c>
      <c r="K271" s="126"/>
      <c r="L271" s="125">
        <f t="shared" si="4"/>
        <v>0</v>
      </c>
      <c r="M271" s="127"/>
      <c r="N271" s="127" t="e">
        <v>#N/A</v>
      </c>
      <c r="O271" s="119"/>
      <c r="P271" s="136" t="str">
        <f>VLOOKUP(Q271,Sector!C:D,2,FALSE)</f>
        <v>STC</v>
      </c>
      <c r="Q271" s="136" t="str">
        <f>VLOOKUP(A271,Sheet1!F:AB,23,FALSE)</f>
        <v>shirley.phee</v>
      </c>
      <c r="R271" s="127"/>
    </row>
    <row r="272" spans="1:18" s="128" customFormat="1" ht="11.4" x14ac:dyDescent="0.2">
      <c r="A272" s="124" t="s">
        <v>7781</v>
      </c>
      <c r="B272" s="125">
        <v>70</v>
      </c>
      <c r="C272" s="125">
        <v>70</v>
      </c>
      <c r="D272" s="125">
        <v>0</v>
      </c>
      <c r="E272" s="125" t="s">
        <v>4574</v>
      </c>
      <c r="F272" s="125" t="e">
        <v>#N/A</v>
      </c>
      <c r="G272" s="125">
        <v>0</v>
      </c>
      <c r="H272" s="126"/>
      <c r="I272" s="126" t="s">
        <v>7781</v>
      </c>
      <c r="J272" s="126">
        <v>70</v>
      </c>
      <c r="K272" s="126"/>
      <c r="L272" s="125">
        <f t="shared" si="4"/>
        <v>0</v>
      </c>
      <c r="M272" s="127"/>
      <c r="N272" s="127" t="e">
        <v>#N/A</v>
      </c>
      <c r="O272" s="119"/>
      <c r="P272" s="136" t="str">
        <f>VLOOKUP(Q272,Sector!C:D,2,FALSE)</f>
        <v>COM</v>
      </c>
      <c r="Q272" s="136" t="str">
        <f>VLOOKUP(A272,Sheet1!F:AB,23,FALSE)</f>
        <v>anson.ong</v>
      </c>
      <c r="R272" s="127"/>
    </row>
    <row r="273" spans="1:18" s="128" customFormat="1" ht="11.4" x14ac:dyDescent="0.2">
      <c r="A273" s="124" t="s">
        <v>7786</v>
      </c>
      <c r="B273" s="125">
        <v>510</v>
      </c>
      <c r="C273" s="125">
        <v>510</v>
      </c>
      <c r="D273" s="125">
        <v>0</v>
      </c>
      <c r="E273" s="125" t="s">
        <v>4574</v>
      </c>
      <c r="F273" s="125" t="e">
        <v>#N/A</v>
      </c>
      <c r="G273" s="125">
        <v>0</v>
      </c>
      <c r="H273" s="126"/>
      <c r="I273" s="126" t="s">
        <v>7786</v>
      </c>
      <c r="J273" s="126">
        <v>510</v>
      </c>
      <c r="K273" s="126"/>
      <c r="L273" s="125">
        <f t="shared" si="4"/>
        <v>0</v>
      </c>
      <c r="M273" s="127"/>
      <c r="N273" s="127" t="e">
        <v>#N/A</v>
      </c>
      <c r="O273" s="119"/>
      <c r="P273" s="136" t="str">
        <f>VLOOKUP(Q273,Sector!C:D,2,FALSE)</f>
        <v>PUB</v>
      </c>
      <c r="Q273" s="136" t="str">
        <f>VLOOKUP(A273,Sheet1!F:AB,23,FALSE)</f>
        <v>wangchee.ng</v>
      </c>
      <c r="R273" s="127"/>
    </row>
    <row r="274" spans="1:18" s="128" customFormat="1" ht="11.4" x14ac:dyDescent="0.2">
      <c r="A274" s="124" t="s">
        <v>7792</v>
      </c>
      <c r="B274" s="125">
        <v>2100</v>
      </c>
      <c r="C274" s="125">
        <v>2100</v>
      </c>
      <c r="D274" s="125">
        <v>0</v>
      </c>
      <c r="E274" s="125" t="s">
        <v>4574</v>
      </c>
      <c r="F274" s="125" t="e">
        <v>#N/A</v>
      </c>
      <c r="G274" s="125">
        <v>0</v>
      </c>
      <c r="H274" s="126"/>
      <c r="I274" s="126" t="s">
        <v>7792</v>
      </c>
      <c r="J274" s="126">
        <v>2100</v>
      </c>
      <c r="K274" s="126"/>
      <c r="L274" s="125">
        <f t="shared" si="4"/>
        <v>0</v>
      </c>
      <c r="M274" s="127"/>
      <c r="N274" s="127" t="e">
        <v>#N/A</v>
      </c>
      <c r="O274" s="119"/>
      <c r="P274" s="136" t="str">
        <f>VLOOKUP(Q274,Sector!C:D,2,FALSE)</f>
        <v>PUB</v>
      </c>
      <c r="Q274" s="136" t="str">
        <f>VLOOKUP(A274,Sheet1!F:AB,23,FALSE)</f>
        <v>jaime.wong</v>
      </c>
      <c r="R274" s="127"/>
    </row>
    <row r="275" spans="1:18" s="128" customFormat="1" ht="11.4" x14ac:dyDescent="0.2">
      <c r="A275" s="124" t="s">
        <v>7794</v>
      </c>
      <c r="B275" s="125">
        <v>120</v>
      </c>
      <c r="C275" s="125">
        <v>120</v>
      </c>
      <c r="D275" s="125">
        <v>0</v>
      </c>
      <c r="E275" s="125" t="s">
        <v>4574</v>
      </c>
      <c r="F275" s="125" t="e">
        <v>#N/A</v>
      </c>
      <c r="G275" s="125">
        <v>0</v>
      </c>
      <c r="H275" s="126"/>
      <c r="I275" s="126" t="s">
        <v>7794</v>
      </c>
      <c r="J275" s="126">
        <v>120</v>
      </c>
      <c r="K275" s="126"/>
      <c r="L275" s="125">
        <f t="shared" si="4"/>
        <v>0</v>
      </c>
      <c r="M275" s="127"/>
      <c r="N275" s="127" t="e">
        <v>#N/A</v>
      </c>
      <c r="O275" s="119"/>
      <c r="P275" s="136" t="str">
        <f>VLOOKUP(Q275,Sector!C:D,2,FALSE)</f>
        <v>PUB</v>
      </c>
      <c r="Q275" s="136" t="str">
        <f>VLOOKUP(A275,Sheet1!F:AB,23,FALSE)</f>
        <v>jaime.wong</v>
      </c>
      <c r="R275" s="127"/>
    </row>
    <row r="276" spans="1:18" s="128" customFormat="1" ht="11.4" x14ac:dyDescent="0.2">
      <c r="A276" s="124" t="s">
        <v>7796</v>
      </c>
      <c r="B276" s="125">
        <v>450</v>
      </c>
      <c r="C276" s="125">
        <v>450</v>
      </c>
      <c r="D276" s="125">
        <v>0</v>
      </c>
      <c r="E276" s="125" t="s">
        <v>4574</v>
      </c>
      <c r="F276" s="125" t="e">
        <v>#N/A</v>
      </c>
      <c r="G276" s="125">
        <v>0</v>
      </c>
      <c r="H276" s="126"/>
      <c r="I276" s="126" t="s">
        <v>7796</v>
      </c>
      <c r="J276" s="126">
        <v>450</v>
      </c>
      <c r="K276" s="126"/>
      <c r="L276" s="125">
        <f t="shared" si="4"/>
        <v>0</v>
      </c>
      <c r="M276" s="127"/>
      <c r="N276" s="127" t="e">
        <v>#N/A</v>
      </c>
      <c r="O276" s="119"/>
      <c r="P276" s="136" t="str">
        <f>VLOOKUP(Q276,Sector!C:D,2,FALSE)</f>
        <v>PUB</v>
      </c>
      <c r="Q276" s="136" t="str">
        <f>VLOOKUP(A276,Sheet1!F:AB,23,FALSE)</f>
        <v>ronnie.lim</v>
      </c>
      <c r="R276" s="127"/>
    </row>
    <row r="277" spans="1:18" s="128" customFormat="1" ht="11.4" x14ac:dyDescent="0.2">
      <c r="A277" s="124" t="s">
        <v>7798</v>
      </c>
      <c r="B277" s="125">
        <v>4200</v>
      </c>
      <c r="C277" s="125">
        <v>4200</v>
      </c>
      <c r="D277" s="125">
        <v>0</v>
      </c>
      <c r="E277" s="125" t="s">
        <v>4574</v>
      </c>
      <c r="F277" s="125" t="e">
        <v>#N/A</v>
      </c>
      <c r="G277" s="125">
        <v>0</v>
      </c>
      <c r="H277" s="126"/>
      <c r="I277" s="126" t="s">
        <v>7798</v>
      </c>
      <c r="J277" s="126">
        <v>4200</v>
      </c>
      <c r="K277" s="126"/>
      <c r="L277" s="125">
        <f t="shared" si="4"/>
        <v>0</v>
      </c>
      <c r="M277" s="127"/>
      <c r="N277" s="127" t="e">
        <v>#N/A</v>
      </c>
      <c r="O277" s="119"/>
      <c r="P277" s="136" t="str">
        <f>VLOOKUP(Q277,Sector!C:D,2,FALSE)</f>
        <v>PUB</v>
      </c>
      <c r="Q277" s="136" t="str">
        <f>VLOOKUP(A277,Sheet1!F:AB,23,FALSE)</f>
        <v>ronnie.lim</v>
      </c>
      <c r="R277" s="127"/>
    </row>
    <row r="278" spans="1:18" s="128" customFormat="1" ht="11.4" x14ac:dyDescent="0.2">
      <c r="A278" s="124" t="s">
        <v>7802</v>
      </c>
      <c r="B278" s="125">
        <v>6450</v>
      </c>
      <c r="C278" s="125">
        <v>6450</v>
      </c>
      <c r="D278" s="125">
        <v>0</v>
      </c>
      <c r="E278" s="125" t="s">
        <v>4574</v>
      </c>
      <c r="F278" s="125" t="e">
        <v>#N/A</v>
      </c>
      <c r="G278" s="125">
        <v>0</v>
      </c>
      <c r="H278" s="126"/>
      <c r="I278" s="126" t="s">
        <v>7802</v>
      </c>
      <c r="J278" s="126">
        <v>6450</v>
      </c>
      <c r="K278" s="126"/>
      <c r="L278" s="125">
        <f t="shared" si="4"/>
        <v>0</v>
      </c>
      <c r="M278" s="127"/>
      <c r="N278" s="127" t="e">
        <v>#N/A</v>
      </c>
      <c r="O278" s="119"/>
      <c r="P278" s="136" t="str">
        <f>VLOOKUP(Q278,Sector!C:D,2,FALSE)</f>
        <v>PUB</v>
      </c>
      <c r="Q278" s="136" t="str">
        <f>VLOOKUP(A278,Sheet1!F:AB,23,FALSE)</f>
        <v>ong.yilin</v>
      </c>
      <c r="R278" s="127"/>
    </row>
    <row r="279" spans="1:18" s="128" customFormat="1" ht="11.4" x14ac:dyDescent="0.2">
      <c r="A279" s="124" t="s">
        <v>7805</v>
      </c>
      <c r="B279" s="125">
        <v>240</v>
      </c>
      <c r="C279" s="125">
        <v>240</v>
      </c>
      <c r="D279" s="125">
        <v>0</v>
      </c>
      <c r="E279" s="125" t="s">
        <v>4574</v>
      </c>
      <c r="F279" s="125" t="e">
        <v>#N/A</v>
      </c>
      <c r="G279" s="125">
        <v>0</v>
      </c>
      <c r="H279" s="126"/>
      <c r="I279" s="126" t="s">
        <v>7805</v>
      </c>
      <c r="J279" s="126">
        <v>240</v>
      </c>
      <c r="K279" s="126"/>
      <c r="L279" s="125">
        <f t="shared" si="4"/>
        <v>0</v>
      </c>
      <c r="M279" s="127"/>
      <c r="N279" s="127" t="e">
        <v>#N/A</v>
      </c>
      <c r="O279" s="119"/>
      <c r="P279" s="136" t="str">
        <f>VLOOKUP(Q279,Sector!C:D,2,FALSE)</f>
        <v>PUB</v>
      </c>
      <c r="Q279" s="136" t="str">
        <f>VLOOKUP(A279,Sheet1!F:AB,23,FALSE)</f>
        <v>wangchee.ng</v>
      </c>
      <c r="R279" s="127"/>
    </row>
    <row r="280" spans="1:18" s="128" customFormat="1" ht="11.4" x14ac:dyDescent="0.2">
      <c r="A280" s="124" t="s">
        <v>7808</v>
      </c>
      <c r="B280" s="125">
        <v>480</v>
      </c>
      <c r="C280" s="125">
        <v>480</v>
      </c>
      <c r="D280" s="125">
        <v>0</v>
      </c>
      <c r="E280" s="125" t="s">
        <v>4574</v>
      </c>
      <c r="F280" s="125" t="e">
        <v>#N/A</v>
      </c>
      <c r="G280" s="125">
        <v>0</v>
      </c>
      <c r="H280" s="126"/>
      <c r="I280" s="126" t="s">
        <v>7808</v>
      </c>
      <c r="J280" s="126">
        <v>480</v>
      </c>
      <c r="K280" s="126"/>
      <c r="L280" s="125">
        <f t="shared" si="4"/>
        <v>0</v>
      </c>
      <c r="M280" s="127"/>
      <c r="N280" s="127" t="e">
        <v>#N/A</v>
      </c>
      <c r="O280" s="119"/>
      <c r="P280" s="136" t="str">
        <f>VLOOKUP(Q280,Sector!C:D,2,FALSE)</f>
        <v>PUB</v>
      </c>
      <c r="Q280" s="136" t="str">
        <f>VLOOKUP(A280,Sheet1!F:AB,23,FALSE)</f>
        <v>wangchee.ng</v>
      </c>
      <c r="R280" s="127"/>
    </row>
    <row r="281" spans="1:18" s="128" customFormat="1" ht="11.4" x14ac:dyDescent="0.2">
      <c r="A281" s="124" t="s">
        <v>7811</v>
      </c>
      <c r="B281" s="125">
        <v>90</v>
      </c>
      <c r="C281" s="125">
        <v>90</v>
      </c>
      <c r="D281" s="125">
        <v>0</v>
      </c>
      <c r="E281" s="125" t="s">
        <v>4574</v>
      </c>
      <c r="F281" s="125" t="e">
        <v>#N/A</v>
      </c>
      <c r="G281" s="125">
        <v>0</v>
      </c>
      <c r="H281" s="126"/>
      <c r="I281" s="126" t="s">
        <v>7811</v>
      </c>
      <c r="J281" s="126">
        <v>90</v>
      </c>
      <c r="K281" s="126"/>
      <c r="L281" s="125">
        <f t="shared" si="4"/>
        <v>0</v>
      </c>
      <c r="M281" s="127"/>
      <c r="N281" s="127" t="e">
        <v>#N/A</v>
      </c>
      <c r="O281" s="119"/>
      <c r="P281" s="136" t="str">
        <f>VLOOKUP(Q281,Sector!C:D,2,FALSE)</f>
        <v>PUB</v>
      </c>
      <c r="Q281" s="136" t="str">
        <f>VLOOKUP(A281,Sheet1!F:AB,23,FALSE)</f>
        <v>wangchee.ng</v>
      </c>
      <c r="R281" s="127"/>
    </row>
    <row r="282" spans="1:18" s="128" customFormat="1" ht="11.4" x14ac:dyDescent="0.2">
      <c r="A282" s="124" t="s">
        <v>7814</v>
      </c>
      <c r="B282" s="125">
        <v>90</v>
      </c>
      <c r="C282" s="125">
        <v>90</v>
      </c>
      <c r="D282" s="125">
        <v>0</v>
      </c>
      <c r="E282" s="125" t="s">
        <v>4574</v>
      </c>
      <c r="F282" s="125" t="e">
        <v>#N/A</v>
      </c>
      <c r="G282" s="125">
        <v>0</v>
      </c>
      <c r="H282" s="126"/>
      <c r="I282" s="126" t="s">
        <v>7814</v>
      </c>
      <c r="J282" s="126">
        <v>90</v>
      </c>
      <c r="K282" s="126"/>
      <c r="L282" s="125">
        <f t="shared" si="4"/>
        <v>0</v>
      </c>
      <c r="M282" s="127"/>
      <c r="N282" s="127" t="e">
        <v>#N/A</v>
      </c>
      <c r="O282" s="119"/>
      <c r="P282" s="136" t="str">
        <f>VLOOKUP(Q282,Sector!C:D,2,FALSE)</f>
        <v>PUB</v>
      </c>
      <c r="Q282" s="136" t="str">
        <f>VLOOKUP(A282,Sheet1!F:AB,23,FALSE)</f>
        <v>cammy.ong</v>
      </c>
      <c r="R282" s="127"/>
    </row>
    <row r="283" spans="1:18" s="128" customFormat="1" ht="11.4" x14ac:dyDescent="0.2">
      <c r="A283" s="124" t="s">
        <v>7817</v>
      </c>
      <c r="B283" s="125">
        <v>120</v>
      </c>
      <c r="C283" s="125">
        <v>120</v>
      </c>
      <c r="D283" s="125">
        <v>0</v>
      </c>
      <c r="E283" s="125" t="s">
        <v>4574</v>
      </c>
      <c r="F283" s="125" t="e">
        <v>#N/A</v>
      </c>
      <c r="G283" s="125">
        <v>0</v>
      </c>
      <c r="H283" s="126"/>
      <c r="I283" s="126" t="s">
        <v>7817</v>
      </c>
      <c r="J283" s="126">
        <v>120</v>
      </c>
      <c r="K283" s="126"/>
      <c r="L283" s="125">
        <f t="shared" si="4"/>
        <v>0</v>
      </c>
      <c r="M283" s="127"/>
      <c r="N283" s="127" t="e">
        <v>#N/A</v>
      </c>
      <c r="O283" s="119"/>
      <c r="P283" s="136" t="str">
        <f>VLOOKUP(Q283,Sector!C:D,2,FALSE)</f>
        <v>PUB</v>
      </c>
      <c r="Q283" s="136" t="str">
        <f>VLOOKUP(A283,Sheet1!F:AB,23,FALSE)</f>
        <v>ronnie.lim</v>
      </c>
      <c r="R283" s="127"/>
    </row>
    <row r="284" spans="1:18" s="128" customFormat="1" ht="11.4" x14ac:dyDescent="0.2">
      <c r="A284" s="124" t="s">
        <v>7820</v>
      </c>
      <c r="B284" s="125">
        <v>150</v>
      </c>
      <c r="C284" s="125">
        <v>150</v>
      </c>
      <c r="D284" s="125">
        <v>0</v>
      </c>
      <c r="E284" s="125" t="s">
        <v>4574</v>
      </c>
      <c r="F284" s="125" t="e">
        <v>#N/A</v>
      </c>
      <c r="G284" s="125">
        <v>0</v>
      </c>
      <c r="H284" s="126"/>
      <c r="I284" s="126" t="s">
        <v>7820</v>
      </c>
      <c r="J284" s="126">
        <v>150</v>
      </c>
      <c r="K284" s="126"/>
      <c r="L284" s="125">
        <f t="shared" si="4"/>
        <v>0</v>
      </c>
      <c r="M284" s="127"/>
      <c r="N284" s="127" t="e">
        <v>#N/A</v>
      </c>
      <c r="O284" s="119"/>
      <c r="P284" s="136" t="str">
        <f>VLOOKUP(Q284,Sector!C:D,2,FALSE)</f>
        <v>PUB</v>
      </c>
      <c r="Q284" s="136" t="str">
        <f>VLOOKUP(A284,Sheet1!F:AB,23,FALSE)</f>
        <v>ronnie.lim</v>
      </c>
      <c r="R284" s="127"/>
    </row>
    <row r="285" spans="1:18" s="128" customFormat="1" ht="11.4" x14ac:dyDescent="0.2">
      <c r="A285" s="124" t="s">
        <v>7824</v>
      </c>
      <c r="B285" s="125">
        <v>30</v>
      </c>
      <c r="C285" s="125">
        <v>30</v>
      </c>
      <c r="D285" s="125">
        <v>0</v>
      </c>
      <c r="E285" s="125" t="s">
        <v>4574</v>
      </c>
      <c r="F285" s="125" t="e">
        <v>#N/A</v>
      </c>
      <c r="G285" s="125">
        <v>0</v>
      </c>
      <c r="H285" s="126"/>
      <c r="I285" s="126" t="s">
        <v>7824</v>
      </c>
      <c r="J285" s="126">
        <v>30</v>
      </c>
      <c r="K285" s="126"/>
      <c r="L285" s="125">
        <f t="shared" si="4"/>
        <v>0</v>
      </c>
      <c r="M285" s="127"/>
      <c r="N285" s="127" t="e">
        <v>#N/A</v>
      </c>
      <c r="O285" s="119"/>
      <c r="P285" s="136" t="str">
        <f>VLOOKUP(Q285,Sector!C:D,2,FALSE)</f>
        <v>PUB</v>
      </c>
      <c r="Q285" s="136" t="str">
        <f>VLOOKUP(A285,Sheet1!F:AB,23,FALSE)</f>
        <v>ronnie.lim</v>
      </c>
      <c r="R285" s="127"/>
    </row>
    <row r="286" spans="1:18" s="128" customFormat="1" ht="11.4" x14ac:dyDescent="0.2">
      <c r="A286" s="124" t="s">
        <v>7827</v>
      </c>
      <c r="B286" s="125">
        <v>180</v>
      </c>
      <c r="C286" s="125">
        <v>180</v>
      </c>
      <c r="D286" s="125">
        <v>0</v>
      </c>
      <c r="E286" s="125" t="s">
        <v>4574</v>
      </c>
      <c r="F286" s="125" t="e">
        <v>#N/A</v>
      </c>
      <c r="G286" s="125">
        <v>0</v>
      </c>
      <c r="H286" s="126"/>
      <c r="I286" s="126" t="s">
        <v>7827</v>
      </c>
      <c r="J286" s="126">
        <v>180</v>
      </c>
      <c r="K286" s="126"/>
      <c r="L286" s="125">
        <f t="shared" si="4"/>
        <v>0</v>
      </c>
      <c r="M286" s="127"/>
      <c r="N286" s="127" t="e">
        <v>#N/A</v>
      </c>
      <c r="O286" s="119"/>
      <c r="P286" s="136" t="str">
        <f>VLOOKUP(Q286,Sector!C:D,2,FALSE)</f>
        <v>PUB</v>
      </c>
      <c r="Q286" s="136" t="str">
        <f>VLOOKUP(A286,Sheet1!F:AB,23,FALSE)</f>
        <v>wangchee.ng</v>
      </c>
      <c r="R286" s="127"/>
    </row>
    <row r="287" spans="1:18" s="128" customFormat="1" ht="11.4" x14ac:dyDescent="0.2">
      <c r="A287" s="124" t="s">
        <v>7830</v>
      </c>
      <c r="B287" s="125">
        <v>210</v>
      </c>
      <c r="C287" s="125">
        <v>210</v>
      </c>
      <c r="D287" s="125">
        <v>0</v>
      </c>
      <c r="E287" s="125" t="s">
        <v>4574</v>
      </c>
      <c r="F287" s="125" t="e">
        <v>#N/A</v>
      </c>
      <c r="G287" s="125">
        <v>0</v>
      </c>
      <c r="H287" s="126"/>
      <c r="I287" s="126" t="s">
        <v>7830</v>
      </c>
      <c r="J287" s="126">
        <v>210</v>
      </c>
      <c r="K287" s="126"/>
      <c r="L287" s="125">
        <f t="shared" si="4"/>
        <v>0</v>
      </c>
      <c r="M287" s="127"/>
      <c r="N287" s="127" t="e">
        <v>#N/A</v>
      </c>
      <c r="O287" s="119"/>
      <c r="P287" s="136" t="str">
        <f>VLOOKUP(Q287,Sector!C:D,2,FALSE)</f>
        <v>PUB</v>
      </c>
      <c r="Q287" s="136" t="str">
        <f>VLOOKUP(A287,Sheet1!F:AB,23,FALSE)</f>
        <v>wangchee.ng</v>
      </c>
      <c r="R287" s="127"/>
    </row>
    <row r="288" spans="1:18" s="128" customFormat="1" ht="11.4" x14ac:dyDescent="0.2">
      <c r="A288" s="124" t="s">
        <v>7833</v>
      </c>
      <c r="B288" s="125">
        <v>210</v>
      </c>
      <c r="C288" s="125">
        <v>210</v>
      </c>
      <c r="D288" s="125">
        <v>0</v>
      </c>
      <c r="E288" s="125" t="s">
        <v>4574</v>
      </c>
      <c r="F288" s="125" t="e">
        <v>#N/A</v>
      </c>
      <c r="G288" s="125">
        <v>0</v>
      </c>
      <c r="H288" s="126"/>
      <c r="I288" s="126" t="s">
        <v>7833</v>
      </c>
      <c r="J288" s="126">
        <v>210</v>
      </c>
      <c r="K288" s="126"/>
      <c r="L288" s="125">
        <f t="shared" si="4"/>
        <v>0</v>
      </c>
      <c r="M288" s="127"/>
      <c r="N288" s="127" t="e">
        <v>#N/A</v>
      </c>
      <c r="O288" s="119"/>
      <c r="P288" s="136" t="str">
        <f>VLOOKUP(Q288,Sector!C:D,2,FALSE)</f>
        <v>PUB</v>
      </c>
      <c r="Q288" s="136" t="str">
        <f>VLOOKUP(A288,Sheet1!F:AB,23,FALSE)</f>
        <v>wangchee.ng</v>
      </c>
      <c r="R288" s="127"/>
    </row>
    <row r="289" spans="1:18" s="128" customFormat="1" ht="11.4" x14ac:dyDescent="0.2">
      <c r="A289" s="124" t="s">
        <v>7836</v>
      </c>
      <c r="B289" s="125">
        <v>990</v>
      </c>
      <c r="C289" s="125">
        <v>990</v>
      </c>
      <c r="D289" s="125">
        <v>0</v>
      </c>
      <c r="E289" s="125" t="s">
        <v>4574</v>
      </c>
      <c r="F289" s="125" t="e">
        <v>#N/A</v>
      </c>
      <c r="G289" s="125">
        <v>0</v>
      </c>
      <c r="H289" s="126"/>
      <c r="I289" s="126" t="s">
        <v>7836</v>
      </c>
      <c r="J289" s="126">
        <v>990</v>
      </c>
      <c r="K289" s="126"/>
      <c r="L289" s="125">
        <f t="shared" si="4"/>
        <v>0</v>
      </c>
      <c r="M289" s="127"/>
      <c r="N289" s="127" t="e">
        <v>#N/A</v>
      </c>
      <c r="O289" s="119"/>
      <c r="P289" s="136" t="str">
        <f>VLOOKUP(Q289,Sector!C:D,2,FALSE)</f>
        <v>PUB</v>
      </c>
      <c r="Q289" s="136" t="str">
        <f>VLOOKUP(A289,Sheet1!F:AB,23,FALSE)</f>
        <v>wangchee.ng</v>
      </c>
      <c r="R289" s="127"/>
    </row>
    <row r="290" spans="1:18" s="128" customFormat="1" ht="11.4" x14ac:dyDescent="0.2">
      <c r="A290" s="124" t="s">
        <v>7839</v>
      </c>
      <c r="B290" s="125">
        <v>600</v>
      </c>
      <c r="C290" s="125">
        <v>600</v>
      </c>
      <c r="D290" s="125">
        <v>0</v>
      </c>
      <c r="E290" s="125" t="s">
        <v>4574</v>
      </c>
      <c r="F290" s="125" t="e">
        <v>#N/A</v>
      </c>
      <c r="G290" s="125">
        <v>0</v>
      </c>
      <c r="H290" s="126"/>
      <c r="I290" s="126" t="s">
        <v>7839</v>
      </c>
      <c r="J290" s="126">
        <v>600</v>
      </c>
      <c r="K290" s="126"/>
      <c r="L290" s="125">
        <f t="shared" si="4"/>
        <v>0</v>
      </c>
      <c r="M290" s="127"/>
      <c r="N290" s="127" t="e">
        <v>#N/A</v>
      </c>
      <c r="O290" s="119"/>
      <c r="P290" s="136" t="str">
        <f>VLOOKUP(Q290,Sector!C:D,2,FALSE)</f>
        <v>PUB</v>
      </c>
      <c r="Q290" s="136" t="str">
        <f>VLOOKUP(A290,Sheet1!F:AB,23,FALSE)</f>
        <v>jaime.wong</v>
      </c>
      <c r="R290" s="127"/>
    </row>
    <row r="291" spans="1:18" s="128" customFormat="1" ht="11.4" x14ac:dyDescent="0.2">
      <c r="A291" s="124" t="s">
        <v>7842</v>
      </c>
      <c r="B291" s="125">
        <v>150</v>
      </c>
      <c r="C291" s="125">
        <v>150</v>
      </c>
      <c r="D291" s="125">
        <v>0</v>
      </c>
      <c r="E291" s="125" t="s">
        <v>4574</v>
      </c>
      <c r="F291" s="125" t="e">
        <v>#N/A</v>
      </c>
      <c r="G291" s="125">
        <v>0</v>
      </c>
      <c r="H291" s="126"/>
      <c r="I291" s="126" t="s">
        <v>7842</v>
      </c>
      <c r="J291" s="126">
        <v>150</v>
      </c>
      <c r="K291" s="126"/>
      <c r="L291" s="125">
        <f t="shared" si="4"/>
        <v>0</v>
      </c>
      <c r="M291" s="127"/>
      <c r="N291" s="127" t="e">
        <v>#N/A</v>
      </c>
      <c r="O291" s="119"/>
      <c r="P291" s="136" t="str">
        <f>VLOOKUP(Q291,Sector!C:D,2,FALSE)</f>
        <v>PUB</v>
      </c>
      <c r="Q291" s="136" t="str">
        <f>VLOOKUP(A291,Sheet1!F:AB,23,FALSE)</f>
        <v>wangchee.ng</v>
      </c>
      <c r="R291" s="127"/>
    </row>
    <row r="292" spans="1:18" s="128" customFormat="1" ht="11.4" x14ac:dyDescent="0.2">
      <c r="A292" s="124" t="s">
        <v>7845</v>
      </c>
      <c r="B292" s="125">
        <v>30</v>
      </c>
      <c r="C292" s="125">
        <v>30</v>
      </c>
      <c r="D292" s="125">
        <v>0</v>
      </c>
      <c r="E292" s="125" t="s">
        <v>4574</v>
      </c>
      <c r="F292" s="125" t="e">
        <v>#N/A</v>
      </c>
      <c r="G292" s="125">
        <v>0</v>
      </c>
      <c r="H292" s="126"/>
      <c r="I292" s="126" t="s">
        <v>7845</v>
      </c>
      <c r="J292" s="126">
        <v>30</v>
      </c>
      <c r="K292" s="126"/>
      <c r="L292" s="125">
        <f t="shared" si="4"/>
        <v>0</v>
      </c>
      <c r="M292" s="127"/>
      <c r="N292" s="127" t="e">
        <v>#N/A</v>
      </c>
      <c r="O292" s="119"/>
      <c r="P292" s="136" t="str">
        <f>VLOOKUP(Q292,Sector!C:D,2,FALSE)</f>
        <v>PUB</v>
      </c>
      <c r="Q292" s="136" t="str">
        <f>VLOOKUP(A292,Sheet1!F:AB,23,FALSE)</f>
        <v>wangchee.ng</v>
      </c>
      <c r="R292" s="127"/>
    </row>
    <row r="293" spans="1:18" s="128" customFormat="1" ht="11.4" x14ac:dyDescent="0.2">
      <c r="A293" s="124" t="s">
        <v>7848</v>
      </c>
      <c r="B293" s="125">
        <v>2310</v>
      </c>
      <c r="C293" s="125">
        <v>2310</v>
      </c>
      <c r="D293" s="125">
        <v>0</v>
      </c>
      <c r="E293" s="125" t="s">
        <v>4574</v>
      </c>
      <c r="F293" s="125" t="e">
        <v>#N/A</v>
      </c>
      <c r="G293" s="125">
        <v>0</v>
      </c>
      <c r="H293" s="126"/>
      <c r="I293" s="126" t="s">
        <v>7848</v>
      </c>
      <c r="J293" s="126">
        <v>2310</v>
      </c>
      <c r="K293" s="126"/>
      <c r="L293" s="125">
        <f t="shared" si="4"/>
        <v>0</v>
      </c>
      <c r="M293" s="127"/>
      <c r="N293" s="127" t="e">
        <v>#N/A</v>
      </c>
      <c r="O293" s="119"/>
      <c r="P293" s="136" t="str">
        <f>VLOOKUP(Q293,Sector!C:D,2,FALSE)</f>
        <v>PUB</v>
      </c>
      <c r="Q293" s="136" t="str">
        <f>VLOOKUP(A293,Sheet1!F:AB,23,FALSE)</f>
        <v>ronnie.lim</v>
      </c>
      <c r="R293" s="127"/>
    </row>
    <row r="294" spans="1:18" s="128" customFormat="1" ht="11.4" x14ac:dyDescent="0.2">
      <c r="A294" s="124" t="s">
        <v>10597</v>
      </c>
      <c r="B294" s="125">
        <v>-900</v>
      </c>
      <c r="C294" s="125">
        <v>-900</v>
      </c>
      <c r="D294" s="125">
        <v>0</v>
      </c>
      <c r="E294" s="125" t="s">
        <v>4574</v>
      </c>
      <c r="F294" s="125" t="s">
        <v>10597</v>
      </c>
      <c r="G294" s="125">
        <v>-900</v>
      </c>
      <c r="H294" s="126"/>
      <c r="I294" s="126" t="e">
        <v>#N/A</v>
      </c>
      <c r="J294" s="126">
        <v>0</v>
      </c>
      <c r="K294" s="126"/>
      <c r="L294" s="125">
        <f t="shared" si="4"/>
        <v>0</v>
      </c>
      <c r="M294" s="127"/>
      <c r="N294" s="127" t="s">
        <v>10674</v>
      </c>
      <c r="O294" s="119"/>
      <c r="P294" s="136" t="str">
        <f>VLOOKUP(Q294,Sector!C:D,2,FALSE)</f>
        <v>PUB</v>
      </c>
      <c r="Q294" s="155" t="s">
        <v>4333</v>
      </c>
      <c r="R294" s="127"/>
    </row>
    <row r="295" spans="1:18" s="128" customFormat="1" ht="11.4" x14ac:dyDescent="0.2">
      <c r="A295" s="124" t="s">
        <v>10598</v>
      </c>
      <c r="B295" s="125">
        <v>-164.26999999999998</v>
      </c>
      <c r="C295" s="125">
        <v>-164.26999999999998</v>
      </c>
      <c r="D295" s="125">
        <v>0</v>
      </c>
      <c r="E295" s="125" t="s">
        <v>4574</v>
      </c>
      <c r="F295" s="125" t="s">
        <v>10598</v>
      </c>
      <c r="G295" s="125">
        <v>-164.27</v>
      </c>
      <c r="H295" s="126"/>
      <c r="I295" s="126" t="e">
        <v>#N/A</v>
      </c>
      <c r="J295" s="126">
        <v>0</v>
      </c>
      <c r="K295" s="126"/>
      <c r="L295" s="125">
        <f t="shared" si="4"/>
        <v>2.8421709430404007E-14</v>
      </c>
      <c r="M295" s="127"/>
      <c r="N295" s="127" t="s">
        <v>7773</v>
      </c>
      <c r="O295" s="119"/>
      <c r="P295" s="136" t="str">
        <f>VLOOKUP(Q295,Sector!C:D,2,FALSE)</f>
        <v>STC</v>
      </c>
      <c r="Q295" s="155" t="s">
        <v>67</v>
      </c>
      <c r="R295" s="127"/>
    </row>
    <row r="296" spans="1:18" s="128" customFormat="1" ht="11.4" x14ac:dyDescent="0.2">
      <c r="A296" s="124" t="s">
        <v>10599</v>
      </c>
      <c r="B296" s="125">
        <v>-164.26999999999998</v>
      </c>
      <c r="C296" s="125">
        <v>-164.26999999999998</v>
      </c>
      <c r="D296" s="125">
        <v>0</v>
      </c>
      <c r="E296" s="125" t="s">
        <v>4574</v>
      </c>
      <c r="F296" s="125" t="s">
        <v>10599</v>
      </c>
      <c r="G296" s="125">
        <v>-164.27</v>
      </c>
      <c r="H296" s="126"/>
      <c r="I296" s="126" t="e">
        <v>#N/A</v>
      </c>
      <c r="J296" s="126">
        <v>0</v>
      </c>
      <c r="K296" s="126"/>
      <c r="L296" s="125">
        <f t="shared" si="4"/>
        <v>2.8421709430404007E-14</v>
      </c>
      <c r="M296" s="127"/>
      <c r="N296" s="127" t="s">
        <v>10675</v>
      </c>
      <c r="O296" s="119"/>
      <c r="P296" s="136" t="str">
        <f>VLOOKUP(Q296,Sector!C:D,2,FALSE)</f>
        <v>STC</v>
      </c>
      <c r="Q296" s="155" t="s">
        <v>67</v>
      </c>
      <c r="R296" s="127"/>
    </row>
    <row r="297" spans="1:18" s="128" customFormat="1" ht="11.4" x14ac:dyDescent="0.2">
      <c r="A297" s="124" t="s">
        <v>10600</v>
      </c>
      <c r="B297" s="125">
        <v>-2580</v>
      </c>
      <c r="C297" s="125">
        <v>-2580</v>
      </c>
      <c r="D297" s="125">
        <v>0</v>
      </c>
      <c r="E297" s="125" t="s">
        <v>4574</v>
      </c>
      <c r="F297" s="125" t="s">
        <v>10600</v>
      </c>
      <c r="G297" s="125">
        <v>-2580</v>
      </c>
      <c r="H297" s="126"/>
      <c r="I297" s="126" t="e">
        <v>#N/A</v>
      </c>
      <c r="J297" s="126">
        <v>0</v>
      </c>
      <c r="K297" s="126"/>
      <c r="L297" s="125">
        <f t="shared" si="4"/>
        <v>0</v>
      </c>
      <c r="M297" s="127"/>
      <c r="N297" s="127" t="s">
        <v>9937</v>
      </c>
      <c r="O297" s="119"/>
      <c r="P297" s="136" t="str">
        <f>VLOOKUP(Q297,Sector!C:D,2,FALSE)</f>
        <v>PUB</v>
      </c>
      <c r="Q297" s="155" t="s">
        <v>21</v>
      </c>
      <c r="R297" s="127"/>
    </row>
    <row r="298" spans="1:18" s="128" customFormat="1" ht="11.4" x14ac:dyDescent="0.2">
      <c r="A298" s="124" t="s">
        <v>10601</v>
      </c>
      <c r="B298" s="125">
        <v>-3000</v>
      </c>
      <c r="C298" s="125">
        <v>-3000</v>
      </c>
      <c r="D298" s="125">
        <v>0</v>
      </c>
      <c r="E298" s="125" t="s">
        <v>4574</v>
      </c>
      <c r="F298" s="125" t="s">
        <v>10601</v>
      </c>
      <c r="G298" s="125">
        <v>-3000</v>
      </c>
      <c r="H298" s="126"/>
      <c r="I298" s="126" t="e">
        <v>#N/A</v>
      </c>
      <c r="J298" s="126">
        <v>0</v>
      </c>
      <c r="K298" s="126"/>
      <c r="L298" s="125">
        <f t="shared" si="4"/>
        <v>0</v>
      </c>
      <c r="M298" s="127"/>
      <c r="N298" s="127" t="s">
        <v>5842</v>
      </c>
      <c r="O298" s="119"/>
      <c r="P298" s="136" t="str">
        <f>VLOOKUP(Q298,Sector!C:D,2,FALSE)</f>
        <v>PUB</v>
      </c>
      <c r="Q298" s="155" t="s">
        <v>21</v>
      </c>
      <c r="R298" s="127"/>
    </row>
    <row r="299" spans="1:18" s="128" customFormat="1" ht="11.4" x14ac:dyDescent="0.2">
      <c r="A299" s="124" t="s">
        <v>10602</v>
      </c>
      <c r="B299" s="125">
        <v>-1800</v>
      </c>
      <c r="C299" s="125">
        <v>0</v>
      </c>
      <c r="D299" s="125">
        <v>-1800</v>
      </c>
      <c r="E299" s="125" t="s">
        <v>4486</v>
      </c>
      <c r="F299" s="125" t="s">
        <v>10602</v>
      </c>
      <c r="G299" s="125">
        <v>-1800</v>
      </c>
      <c r="H299" s="126"/>
      <c r="I299" s="126" t="e">
        <v>#N/A</v>
      </c>
      <c r="J299" s="126">
        <v>0</v>
      </c>
      <c r="K299" s="126"/>
      <c r="L299" s="125">
        <f t="shared" si="4"/>
        <v>0</v>
      </c>
      <c r="M299" s="127"/>
      <c r="N299" s="127" t="s">
        <v>10309</v>
      </c>
      <c r="O299" s="119"/>
      <c r="P299" s="136" t="str">
        <f>VLOOKUP(Q299,Sector!C:D,2,FALSE)</f>
        <v>PUB</v>
      </c>
      <c r="Q299" s="155" t="s">
        <v>70</v>
      </c>
      <c r="R299" s="127"/>
    </row>
    <row r="300" spans="1:18" s="128" customFormat="1" ht="11.4" x14ac:dyDescent="0.2">
      <c r="A300" s="124" t="s">
        <v>10603</v>
      </c>
      <c r="B300" s="125">
        <v>-60</v>
      </c>
      <c r="C300" s="125">
        <v>-60</v>
      </c>
      <c r="D300" s="125">
        <v>0</v>
      </c>
      <c r="E300" s="125" t="s">
        <v>4574</v>
      </c>
      <c r="F300" s="125" t="s">
        <v>10603</v>
      </c>
      <c r="G300" s="125">
        <v>-60</v>
      </c>
      <c r="H300" s="126"/>
      <c r="I300" s="126" t="e">
        <v>#N/A</v>
      </c>
      <c r="J300" s="126">
        <v>0</v>
      </c>
      <c r="K300" s="126"/>
      <c r="L300" s="125">
        <f t="shared" si="4"/>
        <v>0</v>
      </c>
      <c r="M300" s="127"/>
      <c r="N300" s="127" t="s">
        <v>10004</v>
      </c>
      <c r="O300" s="119"/>
      <c r="P300" s="136" t="str">
        <f>VLOOKUP(Q300,Sector!C:D,2,FALSE)</f>
        <v>PUB</v>
      </c>
      <c r="Q300" s="155" t="s">
        <v>4333</v>
      </c>
      <c r="R300" s="127"/>
    </row>
    <row r="301" spans="1:18" s="128" customFormat="1" ht="11.4" x14ac:dyDescent="0.2">
      <c r="A301" s="124" t="s">
        <v>10604</v>
      </c>
      <c r="B301" s="125">
        <v>-60</v>
      </c>
      <c r="C301" s="125">
        <v>-60</v>
      </c>
      <c r="D301" s="125">
        <v>0</v>
      </c>
      <c r="E301" s="125" t="s">
        <v>4574</v>
      </c>
      <c r="F301" s="125" t="s">
        <v>10604</v>
      </c>
      <c r="G301" s="125">
        <v>-60</v>
      </c>
      <c r="H301" s="126"/>
      <c r="I301" s="126" t="e">
        <v>#N/A</v>
      </c>
      <c r="J301" s="126">
        <v>0</v>
      </c>
      <c r="K301" s="126"/>
      <c r="L301" s="125">
        <f t="shared" si="4"/>
        <v>0</v>
      </c>
      <c r="M301" s="127"/>
      <c r="N301" s="127" t="s">
        <v>10676</v>
      </c>
      <c r="O301" s="119"/>
      <c r="P301" s="136" t="str">
        <f>VLOOKUP(Q301,Sector!C:D,2,FALSE)</f>
        <v>PUB</v>
      </c>
      <c r="Q301" s="155" t="s">
        <v>4333</v>
      </c>
      <c r="R301" s="127"/>
    </row>
    <row r="302" spans="1:18" s="128" customFormat="1" ht="11.4" x14ac:dyDescent="0.2">
      <c r="A302" s="124" t="s">
        <v>10605</v>
      </c>
      <c r="B302" s="125">
        <v>-60</v>
      </c>
      <c r="C302" s="125">
        <v>-60</v>
      </c>
      <c r="D302" s="125">
        <v>0</v>
      </c>
      <c r="E302" s="125" t="s">
        <v>4574</v>
      </c>
      <c r="F302" s="125" t="s">
        <v>10605</v>
      </c>
      <c r="G302" s="125">
        <v>-60</v>
      </c>
      <c r="H302" s="126"/>
      <c r="I302" s="126" t="e">
        <v>#N/A</v>
      </c>
      <c r="J302" s="126">
        <v>0</v>
      </c>
      <c r="K302" s="126"/>
      <c r="L302" s="125">
        <f t="shared" si="4"/>
        <v>0</v>
      </c>
      <c r="M302" s="127"/>
      <c r="N302" s="127" t="s">
        <v>10677</v>
      </c>
      <c r="O302" s="119"/>
      <c r="P302" s="136" t="str">
        <f>VLOOKUP(Q302,Sector!C:D,2,FALSE)</f>
        <v>PUB</v>
      </c>
      <c r="Q302" s="155" t="s">
        <v>4333</v>
      </c>
      <c r="R302" s="127"/>
    </row>
    <row r="303" spans="1:18" s="128" customFormat="1" ht="11.4" x14ac:dyDescent="0.2">
      <c r="A303" s="124" t="s">
        <v>10606</v>
      </c>
      <c r="B303" s="125">
        <v>-150</v>
      </c>
      <c r="C303" s="125">
        <v>-150</v>
      </c>
      <c r="D303" s="125">
        <v>0</v>
      </c>
      <c r="E303" s="125" t="s">
        <v>4574</v>
      </c>
      <c r="F303" s="125" t="s">
        <v>10606</v>
      </c>
      <c r="G303" s="125">
        <v>-150</v>
      </c>
      <c r="H303" s="126"/>
      <c r="I303" s="126" t="e">
        <v>#N/A</v>
      </c>
      <c r="J303" s="126">
        <v>0</v>
      </c>
      <c r="K303" s="126"/>
      <c r="L303" s="125">
        <f t="shared" si="4"/>
        <v>0</v>
      </c>
      <c r="M303" s="127"/>
      <c r="N303" s="127" t="s">
        <v>10678</v>
      </c>
      <c r="O303" s="119"/>
      <c r="P303" s="136" t="str">
        <f>VLOOKUP(Q303,Sector!C:D,2,FALSE)</f>
        <v>PUB</v>
      </c>
      <c r="Q303" s="155" t="s">
        <v>4333</v>
      </c>
      <c r="R303" s="127"/>
    </row>
    <row r="304" spans="1:18" s="128" customFormat="1" ht="11.4" x14ac:dyDescent="0.2">
      <c r="A304" s="124" t="s">
        <v>10607</v>
      </c>
      <c r="B304" s="125">
        <v>-750</v>
      </c>
      <c r="C304" s="125">
        <v>-750</v>
      </c>
      <c r="D304" s="125">
        <v>0</v>
      </c>
      <c r="E304" s="125" t="s">
        <v>4574</v>
      </c>
      <c r="F304" s="125" t="s">
        <v>10607</v>
      </c>
      <c r="G304" s="125">
        <v>-750</v>
      </c>
      <c r="H304" s="126"/>
      <c r="I304" s="126" t="e">
        <v>#N/A</v>
      </c>
      <c r="J304" s="126">
        <v>0</v>
      </c>
      <c r="K304" s="126"/>
      <c r="L304" s="125">
        <f t="shared" si="4"/>
        <v>0</v>
      </c>
      <c r="M304" s="127"/>
      <c r="N304" s="127" t="s">
        <v>10679</v>
      </c>
      <c r="O304" s="119"/>
      <c r="P304" s="136" t="str">
        <f>VLOOKUP(Q304,Sector!C:D,2,FALSE)</f>
        <v>PUB</v>
      </c>
      <c r="Q304" s="155" t="s">
        <v>21</v>
      </c>
      <c r="R304" s="127"/>
    </row>
    <row r="305" spans="1:18" s="128" customFormat="1" ht="11.4" x14ac:dyDescent="0.2">
      <c r="A305" s="124" t="s">
        <v>10608</v>
      </c>
      <c r="B305" s="125">
        <v>-3000</v>
      </c>
      <c r="C305" s="125">
        <v>-3000</v>
      </c>
      <c r="D305" s="125">
        <v>0</v>
      </c>
      <c r="E305" s="125" t="s">
        <v>4574</v>
      </c>
      <c r="F305" s="125" t="s">
        <v>10608</v>
      </c>
      <c r="G305" s="125">
        <v>-3000</v>
      </c>
      <c r="H305" s="126"/>
      <c r="I305" s="126" t="e">
        <v>#N/A</v>
      </c>
      <c r="J305" s="126">
        <v>0</v>
      </c>
      <c r="K305" s="126"/>
      <c r="L305" s="125">
        <f t="shared" si="4"/>
        <v>0</v>
      </c>
      <c r="M305" s="127"/>
      <c r="N305" s="127" t="s">
        <v>10679</v>
      </c>
      <c r="O305" s="119"/>
      <c r="P305" s="136" t="str">
        <f>VLOOKUP(Q305,Sector!C:D,2,FALSE)</f>
        <v>PUB</v>
      </c>
      <c r="Q305" s="155" t="s">
        <v>21</v>
      </c>
      <c r="R305" s="127"/>
    </row>
    <row r="306" spans="1:18" s="128" customFormat="1" ht="11.4" x14ac:dyDescent="0.2">
      <c r="A306" s="124" t="s">
        <v>10609</v>
      </c>
      <c r="B306" s="125">
        <v>-30</v>
      </c>
      <c r="C306" s="125">
        <v>-30</v>
      </c>
      <c r="D306" s="125">
        <v>0</v>
      </c>
      <c r="E306" s="125" t="s">
        <v>4574</v>
      </c>
      <c r="F306" s="125" t="s">
        <v>10609</v>
      </c>
      <c r="G306" s="125">
        <v>-30</v>
      </c>
      <c r="H306" s="126"/>
      <c r="I306" s="126" t="e">
        <v>#N/A</v>
      </c>
      <c r="J306" s="126">
        <v>0</v>
      </c>
      <c r="K306" s="126"/>
      <c r="L306" s="125">
        <f t="shared" si="4"/>
        <v>0</v>
      </c>
      <c r="M306" s="127"/>
      <c r="N306" s="127" t="s">
        <v>10680</v>
      </c>
      <c r="O306" s="119"/>
      <c r="P306" s="136" t="str">
        <f>VLOOKUP(Q306,Sector!C:D,2,FALSE)</f>
        <v>PUB</v>
      </c>
      <c r="Q306" s="155" t="s">
        <v>21</v>
      </c>
      <c r="R306" s="127"/>
    </row>
    <row r="307" spans="1:18" s="128" customFormat="1" ht="11.4" x14ac:dyDescent="0.2">
      <c r="A307" s="124" t="s">
        <v>10610</v>
      </c>
      <c r="B307" s="125">
        <v>-2970</v>
      </c>
      <c r="C307" s="125">
        <v>-2970</v>
      </c>
      <c r="D307" s="125">
        <v>0</v>
      </c>
      <c r="E307" s="125" t="s">
        <v>4574</v>
      </c>
      <c r="F307" s="125" t="s">
        <v>10610</v>
      </c>
      <c r="G307" s="125">
        <v>-2970</v>
      </c>
      <c r="H307" s="126"/>
      <c r="I307" s="126" t="e">
        <v>#N/A</v>
      </c>
      <c r="J307" s="126">
        <v>0</v>
      </c>
      <c r="K307" s="126"/>
      <c r="L307" s="125">
        <f t="shared" si="4"/>
        <v>0</v>
      </c>
      <c r="M307" s="127"/>
      <c r="N307" s="127" t="s">
        <v>10681</v>
      </c>
      <c r="O307" s="119"/>
      <c r="P307" s="136" t="str">
        <f>VLOOKUP(Q307,Sector!C:D,2,FALSE)</f>
        <v>PUB</v>
      </c>
      <c r="Q307" s="155" t="s">
        <v>4333</v>
      </c>
      <c r="R307" s="127"/>
    </row>
    <row r="308" spans="1:18" s="128" customFormat="1" ht="11.4" x14ac:dyDescent="0.2">
      <c r="A308" s="124" t="s">
        <v>10611</v>
      </c>
      <c r="B308" s="125">
        <v>-150</v>
      </c>
      <c r="C308" s="125">
        <v>-150</v>
      </c>
      <c r="D308" s="125">
        <v>0</v>
      </c>
      <c r="E308" s="125" t="s">
        <v>4574</v>
      </c>
      <c r="F308" s="125" t="s">
        <v>10611</v>
      </c>
      <c r="G308" s="125">
        <v>-150</v>
      </c>
      <c r="H308" s="126"/>
      <c r="I308" s="126" t="e">
        <v>#N/A</v>
      </c>
      <c r="J308" s="126">
        <v>0</v>
      </c>
      <c r="K308" s="126"/>
      <c r="L308" s="125">
        <f t="shared" si="4"/>
        <v>0</v>
      </c>
      <c r="M308" s="127"/>
      <c r="N308" s="127" t="s">
        <v>10682</v>
      </c>
      <c r="O308" s="119"/>
      <c r="P308" s="136" t="str">
        <f>VLOOKUP(Q308,Sector!C:D,2,FALSE)</f>
        <v>STC</v>
      </c>
      <c r="Q308" s="155" t="s">
        <v>67</v>
      </c>
      <c r="R308" s="127"/>
    </row>
    <row r="309" spans="1:18" s="128" customFormat="1" ht="11.4" x14ac:dyDescent="0.2">
      <c r="A309" s="124" t="s">
        <v>10612</v>
      </c>
      <c r="B309" s="125">
        <v>-1200</v>
      </c>
      <c r="C309" s="125">
        <v>-1200</v>
      </c>
      <c r="D309" s="125">
        <v>0</v>
      </c>
      <c r="E309" s="125" t="s">
        <v>4574</v>
      </c>
      <c r="F309" s="125" t="s">
        <v>10612</v>
      </c>
      <c r="G309" s="125">
        <v>-1200</v>
      </c>
      <c r="H309" s="126"/>
      <c r="I309" s="126" t="e">
        <v>#N/A</v>
      </c>
      <c r="J309" s="126">
        <v>0</v>
      </c>
      <c r="K309" s="126"/>
      <c r="L309" s="125">
        <f t="shared" si="4"/>
        <v>0</v>
      </c>
      <c r="M309" s="127"/>
      <c r="N309" s="127" t="s">
        <v>10683</v>
      </c>
      <c r="O309" s="119"/>
      <c r="P309" s="136" t="str">
        <f>VLOOKUP(Q309,Sector!C:D,2,FALSE)</f>
        <v>PUB</v>
      </c>
      <c r="Q309" s="155" t="s">
        <v>21</v>
      </c>
      <c r="R309" s="127"/>
    </row>
    <row r="310" spans="1:18" s="128" customFormat="1" ht="11.4" x14ac:dyDescent="0.2">
      <c r="A310" s="124" t="s">
        <v>10613</v>
      </c>
      <c r="B310" s="125">
        <v>-150</v>
      </c>
      <c r="C310" s="125">
        <v>-150</v>
      </c>
      <c r="D310" s="125">
        <v>0</v>
      </c>
      <c r="E310" s="125" t="s">
        <v>4574</v>
      </c>
      <c r="F310" s="125" t="s">
        <v>10613</v>
      </c>
      <c r="G310" s="125">
        <v>-150</v>
      </c>
      <c r="H310" s="126"/>
      <c r="I310" s="126" t="e">
        <v>#N/A</v>
      </c>
      <c r="J310" s="126">
        <v>0</v>
      </c>
      <c r="K310" s="126"/>
      <c r="L310" s="125">
        <f t="shared" si="4"/>
        <v>0</v>
      </c>
      <c r="M310" s="127"/>
      <c r="N310" s="127" t="s">
        <v>10684</v>
      </c>
      <c r="O310" s="119"/>
      <c r="P310" s="136" t="str">
        <f>VLOOKUP(Q310,Sector!C:D,2,FALSE)</f>
        <v>STC</v>
      </c>
      <c r="Q310" s="155" t="s">
        <v>67</v>
      </c>
      <c r="R310" s="127"/>
    </row>
    <row r="311" spans="1:18" s="128" customFormat="1" ht="11.4" x14ac:dyDescent="0.2">
      <c r="A311" s="124" t="s">
        <v>10614</v>
      </c>
      <c r="B311" s="125">
        <v>-1440</v>
      </c>
      <c r="C311" s="125">
        <v>-1440</v>
      </c>
      <c r="D311" s="125">
        <v>0</v>
      </c>
      <c r="E311" s="125" t="s">
        <v>4574</v>
      </c>
      <c r="F311" s="125" t="s">
        <v>10614</v>
      </c>
      <c r="G311" s="125">
        <v>-1440</v>
      </c>
      <c r="H311" s="126"/>
      <c r="I311" s="126" t="e">
        <v>#N/A</v>
      </c>
      <c r="J311" s="126">
        <v>0</v>
      </c>
      <c r="K311" s="126"/>
      <c r="L311" s="125">
        <f t="shared" si="4"/>
        <v>0</v>
      </c>
      <c r="M311" s="127"/>
      <c r="N311" s="127" t="s">
        <v>10685</v>
      </c>
      <c r="O311" s="119"/>
      <c r="P311" s="136" t="str">
        <f>VLOOKUP(Q311,Sector!C:D,2,FALSE)</f>
        <v>COM</v>
      </c>
      <c r="Q311" s="155" t="s">
        <v>31</v>
      </c>
      <c r="R311" s="127"/>
    </row>
    <row r="312" spans="1:18" s="128" customFormat="1" ht="11.4" x14ac:dyDescent="0.2">
      <c r="A312" s="124" t="s">
        <v>10615</v>
      </c>
      <c r="B312" s="125">
        <v>-690</v>
      </c>
      <c r="C312" s="125">
        <v>-690</v>
      </c>
      <c r="D312" s="125">
        <v>0</v>
      </c>
      <c r="E312" s="125" t="s">
        <v>4574</v>
      </c>
      <c r="F312" s="125" t="s">
        <v>10615</v>
      </c>
      <c r="G312" s="125">
        <v>-690</v>
      </c>
      <c r="H312" s="126"/>
      <c r="I312" s="126" t="e">
        <v>#N/A</v>
      </c>
      <c r="J312" s="126">
        <v>0</v>
      </c>
      <c r="K312" s="126"/>
      <c r="L312" s="125">
        <f t="shared" si="4"/>
        <v>0</v>
      </c>
      <c r="M312" s="127"/>
      <c r="N312" s="127" t="s">
        <v>10674</v>
      </c>
      <c r="O312" s="119"/>
      <c r="P312" s="136" t="str">
        <f>VLOOKUP(Q312,Sector!C:D,2,FALSE)</f>
        <v>PUB</v>
      </c>
      <c r="Q312" s="155" t="s">
        <v>4333</v>
      </c>
      <c r="R312" s="127"/>
    </row>
    <row r="313" spans="1:18" s="128" customFormat="1" ht="11.4" x14ac:dyDescent="0.2">
      <c r="A313" s="124" t="s">
        <v>10616</v>
      </c>
      <c r="B313" s="125">
        <v>-690</v>
      </c>
      <c r="C313" s="125">
        <v>-690</v>
      </c>
      <c r="D313" s="125">
        <v>0</v>
      </c>
      <c r="E313" s="125" t="s">
        <v>4574</v>
      </c>
      <c r="F313" s="125" t="s">
        <v>10616</v>
      </c>
      <c r="G313" s="125">
        <v>-690</v>
      </c>
      <c r="H313" s="126"/>
      <c r="I313" s="126" t="e">
        <v>#N/A</v>
      </c>
      <c r="J313" s="126">
        <v>0</v>
      </c>
      <c r="K313" s="126"/>
      <c r="L313" s="125">
        <f t="shared" si="4"/>
        <v>0</v>
      </c>
      <c r="M313" s="127"/>
      <c r="N313" s="127" t="s">
        <v>10686</v>
      </c>
      <c r="O313" s="119"/>
      <c r="P313" s="136" t="str">
        <f>VLOOKUP(Q313,Sector!C:D,2,FALSE)</f>
        <v>PUB</v>
      </c>
      <c r="Q313" s="155" t="s">
        <v>21</v>
      </c>
      <c r="R313" s="127"/>
    </row>
    <row r="314" spans="1:18" s="128" customFormat="1" ht="11.4" x14ac:dyDescent="0.2">
      <c r="A314" s="124" t="s">
        <v>10617</v>
      </c>
      <c r="B314" s="125">
        <v>-2010</v>
      </c>
      <c r="C314" s="125">
        <v>-2010</v>
      </c>
      <c r="D314" s="125">
        <v>0</v>
      </c>
      <c r="E314" s="125" t="s">
        <v>4574</v>
      </c>
      <c r="F314" s="125" t="s">
        <v>10617</v>
      </c>
      <c r="G314" s="125">
        <v>-2010</v>
      </c>
      <c r="H314" s="126"/>
      <c r="I314" s="126" t="e">
        <v>#N/A</v>
      </c>
      <c r="J314" s="126">
        <v>0</v>
      </c>
      <c r="K314" s="126"/>
      <c r="L314" s="125">
        <f t="shared" si="4"/>
        <v>0</v>
      </c>
      <c r="M314" s="127"/>
      <c r="N314" s="127" t="s">
        <v>10687</v>
      </c>
      <c r="O314" s="119"/>
      <c r="P314" s="136" t="str">
        <f>VLOOKUP(Q314,Sector!C:D,2,FALSE)</f>
        <v>PUB</v>
      </c>
      <c r="Q314" s="155" t="s">
        <v>4333</v>
      </c>
      <c r="R314" s="127"/>
    </row>
    <row r="315" spans="1:18" s="128" customFormat="1" ht="11.4" x14ac:dyDescent="0.2">
      <c r="A315" s="124" t="s">
        <v>10618</v>
      </c>
      <c r="B315" s="125">
        <v>220</v>
      </c>
      <c r="C315" s="125">
        <v>220</v>
      </c>
      <c r="D315" s="125">
        <v>0</v>
      </c>
      <c r="E315" s="125" t="s">
        <v>4574</v>
      </c>
      <c r="F315" s="125" t="e">
        <v>#N/A</v>
      </c>
      <c r="G315" s="125">
        <v>0</v>
      </c>
      <c r="H315" s="126"/>
      <c r="I315" s="126" t="e">
        <v>#N/A</v>
      </c>
      <c r="J315" s="126">
        <v>0</v>
      </c>
      <c r="K315" s="126"/>
      <c r="L315" s="125">
        <f t="shared" si="4"/>
        <v>220</v>
      </c>
      <c r="M315" s="127"/>
      <c r="N315" s="127" t="e">
        <v>#N/A</v>
      </c>
      <c r="O315" s="119"/>
      <c r="P315" s="136" t="e">
        <f>VLOOKUP(Q315,Sector!C:D,2,FALSE)</f>
        <v>#N/A</v>
      </c>
      <c r="Q315" s="136" t="e">
        <f>VLOOKUP(A315,Sheet1!F:AB,23,FALSE)</f>
        <v>#N/A</v>
      </c>
      <c r="R315" s="127"/>
    </row>
    <row r="316" spans="1:18" s="128" customFormat="1" ht="11.4" x14ac:dyDescent="0.2">
      <c r="A316" s="124" t="s">
        <v>10619</v>
      </c>
      <c r="B316" s="125">
        <v>25</v>
      </c>
      <c r="C316" s="125">
        <v>25</v>
      </c>
      <c r="D316" s="125">
        <v>0</v>
      </c>
      <c r="E316" s="125" t="s">
        <v>4574</v>
      </c>
      <c r="F316" s="125" t="e">
        <v>#N/A</v>
      </c>
      <c r="G316" s="125">
        <v>0</v>
      </c>
      <c r="H316" s="126"/>
      <c r="I316" s="126" t="e">
        <v>#N/A</v>
      </c>
      <c r="J316" s="126">
        <v>0</v>
      </c>
      <c r="K316" s="126"/>
      <c r="L316" s="125">
        <f t="shared" si="4"/>
        <v>25</v>
      </c>
      <c r="M316" s="127"/>
      <c r="N316" s="127" t="e">
        <v>#N/A</v>
      </c>
      <c r="O316" s="119"/>
      <c r="P316" s="136" t="e">
        <f>VLOOKUP(Q316,Sector!C:D,2,FALSE)</f>
        <v>#N/A</v>
      </c>
      <c r="Q316" s="136" t="e">
        <f>VLOOKUP(A316,Sheet1!F:AB,23,FALSE)</f>
        <v>#N/A</v>
      </c>
      <c r="R316" s="127"/>
    </row>
    <row r="317" spans="1:18" s="128" customFormat="1" ht="11.4" x14ac:dyDescent="0.2">
      <c r="A317" s="124" t="s">
        <v>10620</v>
      </c>
      <c r="B317" s="125">
        <v>185</v>
      </c>
      <c r="C317" s="125">
        <v>185</v>
      </c>
      <c r="D317" s="125">
        <v>0</v>
      </c>
      <c r="E317" s="125" t="s">
        <v>4574</v>
      </c>
      <c r="F317" s="125" t="e">
        <v>#N/A</v>
      </c>
      <c r="G317" s="125">
        <v>0</v>
      </c>
      <c r="H317" s="126"/>
      <c r="I317" s="126" t="e">
        <v>#N/A</v>
      </c>
      <c r="J317" s="126">
        <v>0</v>
      </c>
      <c r="K317" s="126"/>
      <c r="L317" s="125">
        <f t="shared" si="4"/>
        <v>185</v>
      </c>
      <c r="M317" s="127"/>
      <c r="N317" s="127" t="e">
        <v>#N/A</v>
      </c>
      <c r="O317" s="119"/>
      <c r="P317" s="136" t="e">
        <f>VLOOKUP(Q317,Sector!C:D,2,FALSE)</f>
        <v>#N/A</v>
      </c>
      <c r="Q317" s="136" t="e">
        <f>VLOOKUP(A317,Sheet1!F:AB,23,FALSE)</f>
        <v>#N/A</v>
      </c>
      <c r="R317" s="127"/>
    </row>
    <row r="318" spans="1:18" s="128" customFormat="1" ht="11.4" x14ac:dyDescent="0.2">
      <c r="A318" s="124" t="s">
        <v>10621</v>
      </c>
      <c r="B318" s="125">
        <v>-6000</v>
      </c>
      <c r="C318" s="125">
        <v>-6000</v>
      </c>
      <c r="D318" s="125">
        <v>0</v>
      </c>
      <c r="E318" s="125" t="s">
        <v>4574</v>
      </c>
      <c r="F318" s="125" t="s">
        <v>10621</v>
      </c>
      <c r="G318" s="125">
        <v>-6000</v>
      </c>
      <c r="H318" s="126"/>
      <c r="I318" s="126" t="e">
        <v>#N/A</v>
      </c>
      <c r="J318" s="126">
        <v>0</v>
      </c>
      <c r="K318" s="126"/>
      <c r="L318" s="125">
        <f t="shared" si="4"/>
        <v>0</v>
      </c>
      <c r="M318" s="127"/>
      <c r="N318" s="127" t="s">
        <v>10688</v>
      </c>
      <c r="O318" s="119"/>
      <c r="P318" s="136" t="str">
        <f>VLOOKUP(Q318,Sector!C:D,2,FALSE)</f>
        <v>PUB</v>
      </c>
      <c r="Q318" s="155" t="s">
        <v>21</v>
      </c>
      <c r="R318" s="127"/>
    </row>
    <row r="319" spans="1:18" s="128" customFormat="1" ht="11.4" x14ac:dyDescent="0.2">
      <c r="A319" s="124" t="s">
        <v>9928</v>
      </c>
      <c r="B319" s="125">
        <v>150</v>
      </c>
      <c r="C319" s="125">
        <v>150</v>
      </c>
      <c r="D319" s="125">
        <v>0</v>
      </c>
      <c r="E319" s="125" t="s">
        <v>4574</v>
      </c>
      <c r="F319" s="125" t="e">
        <v>#N/A</v>
      </c>
      <c r="G319" s="125">
        <v>0</v>
      </c>
      <c r="H319" s="126"/>
      <c r="I319" s="126" t="s">
        <v>9928</v>
      </c>
      <c r="J319" s="126">
        <v>150</v>
      </c>
      <c r="K319" s="126"/>
      <c r="L319" s="125">
        <f t="shared" si="4"/>
        <v>0</v>
      </c>
      <c r="M319" s="127"/>
      <c r="N319" s="127" t="e">
        <v>#N/A</v>
      </c>
      <c r="O319" s="119"/>
      <c r="P319" s="136" t="str">
        <f>VLOOKUP(Q319,Sector!C:D,2,FALSE)</f>
        <v>PUB</v>
      </c>
      <c r="Q319" s="136" t="str">
        <f>VLOOKUP(A319,Sheet1!F:AB,23,FALSE)</f>
        <v>wangchee.ng</v>
      </c>
      <c r="R319" s="127"/>
    </row>
    <row r="320" spans="1:18" s="128" customFormat="1" ht="11.4" x14ac:dyDescent="0.2">
      <c r="A320" s="124" t="s">
        <v>9934</v>
      </c>
      <c r="B320" s="125">
        <v>9000</v>
      </c>
      <c r="C320" s="125">
        <v>9000</v>
      </c>
      <c r="D320" s="125">
        <v>0</v>
      </c>
      <c r="E320" s="125" t="s">
        <v>4574</v>
      </c>
      <c r="F320" s="125" t="e">
        <v>#N/A</v>
      </c>
      <c r="G320" s="125">
        <v>0</v>
      </c>
      <c r="H320" s="126"/>
      <c r="I320" s="126" t="s">
        <v>9934</v>
      </c>
      <c r="J320" s="126">
        <v>9000</v>
      </c>
      <c r="K320" s="126"/>
      <c r="L320" s="125">
        <f t="shared" si="4"/>
        <v>0</v>
      </c>
      <c r="M320" s="127"/>
      <c r="N320" s="127" t="e">
        <v>#N/A</v>
      </c>
      <c r="O320" s="119"/>
      <c r="P320" s="136" t="str">
        <f>VLOOKUP(Q320,Sector!C:D,2,FALSE)</f>
        <v>PUB</v>
      </c>
      <c r="Q320" s="136" t="str">
        <f>VLOOKUP(A320,Sheet1!F:AB,23,FALSE)</f>
        <v>wangchee.ng</v>
      </c>
      <c r="R320" s="127"/>
    </row>
    <row r="321" spans="1:18" s="128" customFormat="1" ht="11.4" x14ac:dyDescent="0.2">
      <c r="A321" s="124" t="s">
        <v>9938</v>
      </c>
      <c r="B321" s="125">
        <v>4500</v>
      </c>
      <c r="C321" s="125">
        <v>4500</v>
      </c>
      <c r="D321" s="125">
        <v>0</v>
      </c>
      <c r="E321" s="125" t="s">
        <v>4574</v>
      </c>
      <c r="F321" s="125" t="e">
        <v>#N/A</v>
      </c>
      <c r="G321" s="125">
        <v>0</v>
      </c>
      <c r="H321" s="126"/>
      <c r="I321" s="126" t="s">
        <v>9938</v>
      </c>
      <c r="J321" s="126">
        <v>4500</v>
      </c>
      <c r="K321" s="126"/>
      <c r="L321" s="125">
        <f t="shared" si="4"/>
        <v>0</v>
      </c>
      <c r="M321" s="127"/>
      <c r="N321" s="127" t="e">
        <v>#N/A</v>
      </c>
      <c r="O321" s="119"/>
      <c r="P321" s="136" t="str">
        <f>VLOOKUP(Q321,Sector!C:D,2,FALSE)</f>
        <v>PUB</v>
      </c>
      <c r="Q321" s="136" t="str">
        <f>VLOOKUP(A321,Sheet1!F:AB,23,FALSE)</f>
        <v>wangchee.ng</v>
      </c>
      <c r="R321" s="127"/>
    </row>
    <row r="322" spans="1:18" s="128" customFormat="1" ht="11.4" x14ac:dyDescent="0.2">
      <c r="A322" s="124" t="s">
        <v>9941</v>
      </c>
      <c r="B322" s="125">
        <v>630</v>
      </c>
      <c r="C322" s="125">
        <v>630</v>
      </c>
      <c r="D322" s="125">
        <v>0</v>
      </c>
      <c r="E322" s="125" t="s">
        <v>4574</v>
      </c>
      <c r="F322" s="125" t="e">
        <v>#N/A</v>
      </c>
      <c r="G322" s="125">
        <v>0</v>
      </c>
      <c r="H322" s="126"/>
      <c r="I322" s="126" t="s">
        <v>9941</v>
      </c>
      <c r="J322" s="126">
        <v>630</v>
      </c>
      <c r="K322" s="126"/>
      <c r="L322" s="125">
        <f t="shared" si="4"/>
        <v>0</v>
      </c>
      <c r="M322" s="127"/>
      <c r="N322" s="127" t="e">
        <v>#N/A</v>
      </c>
      <c r="O322" s="119"/>
      <c r="P322" s="136" t="str">
        <f>VLOOKUP(Q322,Sector!C:D,2,FALSE)</f>
        <v>PUB</v>
      </c>
      <c r="Q322" s="136" t="str">
        <f>VLOOKUP(A322,Sheet1!F:AB,23,FALSE)</f>
        <v>ronnie.lim</v>
      </c>
      <c r="R322" s="127"/>
    </row>
    <row r="323" spans="1:18" s="128" customFormat="1" ht="11.4" x14ac:dyDescent="0.2">
      <c r="A323" s="124" t="s">
        <v>9946</v>
      </c>
      <c r="B323" s="125">
        <v>120</v>
      </c>
      <c r="C323" s="125">
        <v>120</v>
      </c>
      <c r="D323" s="125">
        <v>0</v>
      </c>
      <c r="E323" s="125" t="s">
        <v>4574</v>
      </c>
      <c r="F323" s="125" t="e">
        <v>#N/A</v>
      </c>
      <c r="G323" s="125">
        <v>0</v>
      </c>
      <c r="H323" s="126"/>
      <c r="I323" s="126" t="s">
        <v>9946</v>
      </c>
      <c r="J323" s="126">
        <v>120</v>
      </c>
      <c r="K323" s="126"/>
      <c r="L323" s="125">
        <f t="shared" si="4"/>
        <v>0</v>
      </c>
      <c r="M323" s="127"/>
      <c r="N323" s="127" t="e">
        <v>#N/A</v>
      </c>
      <c r="O323" s="119"/>
      <c r="P323" s="136" t="str">
        <f>VLOOKUP(Q323,Sector!C:D,2,FALSE)</f>
        <v>PUB</v>
      </c>
      <c r="Q323" s="136" t="str">
        <f>VLOOKUP(A323,Sheet1!F:AB,23,FALSE)</f>
        <v>wangchee.ng</v>
      </c>
      <c r="R323" s="127"/>
    </row>
    <row r="324" spans="1:18" s="128" customFormat="1" ht="11.4" x14ac:dyDescent="0.2">
      <c r="A324" s="124" t="s">
        <v>9949</v>
      </c>
      <c r="B324" s="125">
        <v>180</v>
      </c>
      <c r="C324" s="125">
        <v>180</v>
      </c>
      <c r="D324" s="125">
        <v>0</v>
      </c>
      <c r="E324" s="125" t="s">
        <v>4574</v>
      </c>
      <c r="F324" s="125" t="e">
        <v>#N/A</v>
      </c>
      <c r="G324" s="125">
        <v>0</v>
      </c>
      <c r="H324" s="126"/>
      <c r="I324" s="126" t="s">
        <v>9949</v>
      </c>
      <c r="J324" s="126">
        <v>180</v>
      </c>
      <c r="K324" s="126"/>
      <c r="L324" s="125">
        <f t="shared" ref="L324:L363" si="5">B324-G324-J324</f>
        <v>0</v>
      </c>
      <c r="M324" s="127"/>
      <c r="N324" s="127" t="e">
        <v>#N/A</v>
      </c>
      <c r="O324" s="119"/>
      <c r="P324" s="136" t="str">
        <f>VLOOKUP(Q324,Sector!C:D,2,FALSE)</f>
        <v>PUB</v>
      </c>
      <c r="Q324" s="136" t="str">
        <f>VLOOKUP(A324,Sheet1!F:AB,23,FALSE)</f>
        <v>wangchee.ng</v>
      </c>
      <c r="R324" s="127"/>
    </row>
    <row r="325" spans="1:18" s="128" customFormat="1" ht="11.4" x14ac:dyDescent="0.2">
      <c r="A325" s="124" t="s">
        <v>9960</v>
      </c>
      <c r="B325" s="125">
        <v>900</v>
      </c>
      <c r="C325" s="125">
        <v>900</v>
      </c>
      <c r="D325" s="125">
        <v>0</v>
      </c>
      <c r="E325" s="125" t="s">
        <v>4574</v>
      </c>
      <c r="F325" s="125" t="e">
        <v>#N/A</v>
      </c>
      <c r="G325" s="125">
        <v>0</v>
      </c>
      <c r="H325" s="126"/>
      <c r="I325" s="126" t="s">
        <v>9960</v>
      </c>
      <c r="J325" s="126">
        <v>900</v>
      </c>
      <c r="K325" s="126"/>
      <c r="L325" s="125">
        <f t="shared" si="5"/>
        <v>0</v>
      </c>
      <c r="M325" s="127"/>
      <c r="N325" s="127" t="e">
        <v>#N/A</v>
      </c>
      <c r="O325" s="119"/>
      <c r="P325" s="136" t="str">
        <f>VLOOKUP(Q325,Sector!C:D,2,FALSE)</f>
        <v>PUB</v>
      </c>
      <c r="Q325" s="136" t="str">
        <f>VLOOKUP(A325,Sheet1!F:AB,23,FALSE)</f>
        <v>wangchee.ng</v>
      </c>
      <c r="R325" s="127"/>
    </row>
    <row r="326" spans="1:18" s="128" customFormat="1" ht="11.4" x14ac:dyDescent="0.2">
      <c r="A326" s="124" t="s">
        <v>9970</v>
      </c>
      <c r="B326" s="125">
        <v>7740</v>
      </c>
      <c r="C326" s="125">
        <v>7740</v>
      </c>
      <c r="D326" s="125">
        <v>0</v>
      </c>
      <c r="E326" s="125" t="s">
        <v>4574</v>
      </c>
      <c r="F326" s="125" t="e">
        <v>#N/A</v>
      </c>
      <c r="G326" s="125">
        <v>0</v>
      </c>
      <c r="H326" s="126"/>
      <c r="I326" s="126" t="s">
        <v>9970</v>
      </c>
      <c r="J326" s="126">
        <v>7740</v>
      </c>
      <c r="K326" s="126"/>
      <c r="L326" s="125">
        <f t="shared" si="5"/>
        <v>0</v>
      </c>
      <c r="M326" s="127"/>
      <c r="N326" s="127" t="e">
        <v>#N/A</v>
      </c>
      <c r="O326" s="119"/>
      <c r="P326" s="136" t="str">
        <f>VLOOKUP(Q326,Sector!C:D,2,FALSE)</f>
        <v>PUB</v>
      </c>
      <c r="Q326" s="136" t="str">
        <f>VLOOKUP(A326,Sheet1!F:AB,23,FALSE)</f>
        <v>wangchee.ng</v>
      </c>
      <c r="R326" s="127"/>
    </row>
    <row r="327" spans="1:18" s="128" customFormat="1" ht="11.4" x14ac:dyDescent="0.2">
      <c r="A327" s="124" t="s">
        <v>9973</v>
      </c>
      <c r="B327" s="125">
        <v>3600</v>
      </c>
      <c r="C327" s="125">
        <v>3600</v>
      </c>
      <c r="D327" s="125">
        <v>0</v>
      </c>
      <c r="E327" s="125" t="s">
        <v>4574</v>
      </c>
      <c r="F327" s="125" t="e">
        <v>#N/A</v>
      </c>
      <c r="G327" s="125">
        <v>0</v>
      </c>
      <c r="H327" s="126"/>
      <c r="I327" s="126" t="s">
        <v>9973</v>
      </c>
      <c r="J327" s="126">
        <v>3600</v>
      </c>
      <c r="K327" s="126"/>
      <c r="L327" s="125">
        <f t="shared" si="5"/>
        <v>0</v>
      </c>
      <c r="M327" s="127"/>
      <c r="N327" s="127" t="e">
        <v>#N/A</v>
      </c>
      <c r="O327" s="119"/>
      <c r="P327" s="136" t="str">
        <f>VLOOKUP(Q327,Sector!C:D,2,FALSE)</f>
        <v>PUB</v>
      </c>
      <c r="Q327" s="136" t="str">
        <f>VLOOKUP(A327,Sheet1!F:AB,23,FALSE)</f>
        <v>cammy.ong</v>
      </c>
      <c r="R327" s="127"/>
    </row>
    <row r="328" spans="1:18" s="128" customFormat="1" ht="11.4" x14ac:dyDescent="0.2">
      <c r="A328" s="124" t="s">
        <v>10000</v>
      </c>
      <c r="B328" s="125">
        <v>300</v>
      </c>
      <c r="C328" s="125">
        <v>300</v>
      </c>
      <c r="D328" s="125">
        <v>0</v>
      </c>
      <c r="E328" s="125" t="s">
        <v>4574</v>
      </c>
      <c r="F328" s="125" t="e">
        <v>#N/A</v>
      </c>
      <c r="G328" s="125">
        <v>0</v>
      </c>
      <c r="H328" s="126"/>
      <c r="I328" s="126" t="s">
        <v>10000</v>
      </c>
      <c r="J328" s="126">
        <v>300</v>
      </c>
      <c r="K328" s="126"/>
      <c r="L328" s="125">
        <f t="shared" si="5"/>
        <v>0</v>
      </c>
      <c r="M328" s="127"/>
      <c r="N328" s="127" t="e">
        <v>#N/A</v>
      </c>
      <c r="O328" s="119"/>
      <c r="P328" s="136" t="str">
        <f>VLOOKUP(Q328,Sector!C:D,2,FALSE)</f>
        <v>PUB</v>
      </c>
      <c r="Q328" s="136" t="str">
        <f>VLOOKUP(A328,Sheet1!F:AB,23,FALSE)</f>
        <v>jaime.wong</v>
      </c>
      <c r="R328" s="127"/>
    </row>
    <row r="329" spans="1:18" s="128" customFormat="1" ht="11.4" x14ac:dyDescent="0.2">
      <c r="A329" s="124" t="s">
        <v>10005</v>
      </c>
      <c r="B329" s="125">
        <v>60</v>
      </c>
      <c r="C329" s="125">
        <v>60</v>
      </c>
      <c r="D329" s="125">
        <v>0</v>
      </c>
      <c r="E329" s="125" t="s">
        <v>4574</v>
      </c>
      <c r="F329" s="125" t="e">
        <v>#N/A</v>
      </c>
      <c r="G329" s="125">
        <v>0</v>
      </c>
      <c r="H329" s="126"/>
      <c r="I329" s="126" t="s">
        <v>10005</v>
      </c>
      <c r="J329" s="126">
        <v>60</v>
      </c>
      <c r="K329" s="126"/>
      <c r="L329" s="125">
        <f t="shared" si="5"/>
        <v>0</v>
      </c>
      <c r="M329" s="127"/>
      <c r="N329" s="127" t="e">
        <v>#N/A</v>
      </c>
      <c r="O329" s="119"/>
      <c r="P329" s="136" t="str">
        <f>VLOOKUP(Q329,Sector!C:D,2,FALSE)</f>
        <v>PUB</v>
      </c>
      <c r="Q329" s="136" t="str">
        <f>VLOOKUP(A329,Sheet1!F:AB,23,FALSE)</f>
        <v>ronnie.lim</v>
      </c>
      <c r="R329" s="127"/>
    </row>
    <row r="330" spans="1:18" s="128" customFormat="1" ht="11.4" x14ac:dyDescent="0.2">
      <c r="A330" s="124" t="s">
        <v>10622</v>
      </c>
      <c r="B330" s="125">
        <v>-10290</v>
      </c>
      <c r="C330" s="125">
        <v>-10290</v>
      </c>
      <c r="D330" s="125">
        <v>0</v>
      </c>
      <c r="E330" s="125" t="s">
        <v>4574</v>
      </c>
      <c r="F330" s="125" t="s">
        <v>10622</v>
      </c>
      <c r="G330" s="125">
        <v>-10290</v>
      </c>
      <c r="H330" s="126"/>
      <c r="I330" s="126" t="e">
        <v>#N/A</v>
      </c>
      <c r="J330" s="126">
        <v>0</v>
      </c>
      <c r="K330" s="126"/>
      <c r="L330" s="125">
        <f t="shared" si="5"/>
        <v>0</v>
      </c>
      <c r="M330" s="127"/>
      <c r="N330" s="127" t="s">
        <v>10688</v>
      </c>
      <c r="O330" s="119"/>
      <c r="P330" s="136" t="str">
        <f>VLOOKUP(Q330,Sector!C:D,2,FALSE)</f>
        <v>PUB</v>
      </c>
      <c r="Q330" s="155" t="s">
        <v>21</v>
      </c>
      <c r="R330" s="127"/>
    </row>
    <row r="331" spans="1:18" s="128" customFormat="1" ht="11.4" x14ac:dyDescent="0.2">
      <c r="A331" s="124" t="s">
        <v>10623</v>
      </c>
      <c r="B331" s="125">
        <v>-400</v>
      </c>
      <c r="C331" s="125">
        <v>-400</v>
      </c>
      <c r="D331" s="125">
        <v>0</v>
      </c>
      <c r="E331" s="125" t="s">
        <v>4574</v>
      </c>
      <c r="F331" s="125" t="s">
        <v>10623</v>
      </c>
      <c r="G331" s="125">
        <v>-400</v>
      </c>
      <c r="H331" s="126"/>
      <c r="I331" s="126" t="e">
        <v>#N/A</v>
      </c>
      <c r="J331" s="126">
        <v>0</v>
      </c>
      <c r="K331" s="126"/>
      <c r="L331" s="125">
        <f t="shared" si="5"/>
        <v>0</v>
      </c>
      <c r="M331" s="127"/>
      <c r="N331" s="127" t="s">
        <v>10689</v>
      </c>
      <c r="O331" s="119"/>
      <c r="P331" s="136" t="str">
        <f>VLOOKUP(Q331,Sector!C:D,2,FALSE)</f>
        <v>STC</v>
      </c>
      <c r="Q331" s="155" t="s">
        <v>67</v>
      </c>
      <c r="R331" s="127"/>
    </row>
    <row r="332" spans="1:18" s="128" customFormat="1" ht="11.4" x14ac:dyDescent="0.2">
      <c r="A332" s="124" t="s">
        <v>10239</v>
      </c>
      <c r="B332" s="125">
        <v>360</v>
      </c>
      <c r="C332" s="125">
        <v>360</v>
      </c>
      <c r="D332" s="125">
        <v>0</v>
      </c>
      <c r="E332" s="125" t="s">
        <v>4574</v>
      </c>
      <c r="F332" s="125" t="e">
        <v>#N/A</v>
      </c>
      <c r="G332" s="125">
        <v>0</v>
      </c>
      <c r="H332" s="126"/>
      <c r="I332" s="126" t="s">
        <v>10239</v>
      </c>
      <c r="J332" s="126">
        <v>360</v>
      </c>
      <c r="K332" s="126"/>
      <c r="L332" s="125">
        <f t="shared" si="5"/>
        <v>0</v>
      </c>
      <c r="M332" s="127"/>
      <c r="N332" s="127" t="e">
        <v>#N/A</v>
      </c>
      <c r="O332" s="119"/>
      <c r="P332" s="136" t="str">
        <f>VLOOKUP(Q332,Sector!C:D,2,FALSE)</f>
        <v>PUB</v>
      </c>
      <c r="Q332" s="136" t="str">
        <f>VLOOKUP(A332,Sheet1!F:AB,23,FALSE)</f>
        <v>ronnie.lim</v>
      </c>
      <c r="R332" s="127"/>
    </row>
    <row r="333" spans="1:18" s="128" customFormat="1" ht="11.4" x14ac:dyDescent="0.2">
      <c r="A333" s="124" t="s">
        <v>10252</v>
      </c>
      <c r="B333" s="125">
        <v>180</v>
      </c>
      <c r="C333" s="125">
        <v>180</v>
      </c>
      <c r="D333" s="125">
        <v>0</v>
      </c>
      <c r="E333" s="125" t="s">
        <v>4574</v>
      </c>
      <c r="F333" s="125" t="e">
        <v>#N/A</v>
      </c>
      <c r="G333" s="125">
        <v>0</v>
      </c>
      <c r="H333" s="126"/>
      <c r="I333" s="126" t="s">
        <v>10252</v>
      </c>
      <c r="J333" s="126">
        <v>180</v>
      </c>
      <c r="K333" s="126"/>
      <c r="L333" s="125">
        <f t="shared" si="5"/>
        <v>0</v>
      </c>
      <c r="M333" s="127"/>
      <c r="N333" s="127" t="e">
        <v>#N/A</v>
      </c>
      <c r="O333" s="119"/>
      <c r="P333" s="136" t="str">
        <f>VLOOKUP(Q333,Sector!C:D,2,FALSE)</f>
        <v>PUB</v>
      </c>
      <c r="Q333" s="136" t="str">
        <f>VLOOKUP(A333,Sheet1!F:AB,23,FALSE)</f>
        <v>ronnie.lim</v>
      </c>
      <c r="R333" s="127"/>
    </row>
    <row r="334" spans="1:18" s="128" customFormat="1" ht="11.4" x14ac:dyDescent="0.2">
      <c r="A334" s="124" t="s">
        <v>10257</v>
      </c>
      <c r="B334" s="125">
        <v>30</v>
      </c>
      <c r="C334" s="125">
        <v>30</v>
      </c>
      <c r="D334" s="125">
        <v>0</v>
      </c>
      <c r="E334" s="125" t="s">
        <v>4574</v>
      </c>
      <c r="F334" s="125" t="e">
        <v>#N/A</v>
      </c>
      <c r="G334" s="125">
        <v>0</v>
      </c>
      <c r="H334" s="126"/>
      <c r="I334" s="126" t="s">
        <v>10257</v>
      </c>
      <c r="J334" s="126">
        <v>30</v>
      </c>
      <c r="K334" s="126"/>
      <c r="L334" s="125">
        <f t="shared" si="5"/>
        <v>0</v>
      </c>
      <c r="M334" s="127"/>
      <c r="N334" s="127" t="e">
        <v>#N/A</v>
      </c>
      <c r="O334" s="119"/>
      <c r="P334" s="136" t="str">
        <f>VLOOKUP(Q334,Sector!C:D,2,FALSE)</f>
        <v>PUB</v>
      </c>
      <c r="Q334" s="136" t="str">
        <f>VLOOKUP(A334,Sheet1!F:AB,23,FALSE)</f>
        <v>ronnie.lim</v>
      </c>
      <c r="R334" s="127"/>
    </row>
    <row r="335" spans="1:18" s="128" customFormat="1" ht="11.4" x14ac:dyDescent="0.2">
      <c r="A335" s="124" t="s">
        <v>10264</v>
      </c>
      <c r="B335" s="125">
        <v>30</v>
      </c>
      <c r="C335" s="125">
        <v>30</v>
      </c>
      <c r="D335" s="125">
        <v>0</v>
      </c>
      <c r="E335" s="125" t="s">
        <v>4574</v>
      </c>
      <c r="F335" s="125" t="e">
        <v>#N/A</v>
      </c>
      <c r="G335" s="125">
        <v>0</v>
      </c>
      <c r="H335" s="126"/>
      <c r="I335" s="126" t="s">
        <v>10264</v>
      </c>
      <c r="J335" s="126">
        <v>30</v>
      </c>
      <c r="K335" s="126"/>
      <c r="L335" s="125">
        <f t="shared" si="5"/>
        <v>0</v>
      </c>
      <c r="M335" s="127"/>
      <c r="N335" s="127" t="e">
        <v>#N/A</v>
      </c>
      <c r="O335" s="119"/>
      <c r="P335" s="136" t="str">
        <f>VLOOKUP(Q335,Sector!C:D,2,FALSE)</f>
        <v>PUB</v>
      </c>
      <c r="Q335" s="136" t="str">
        <f>VLOOKUP(A335,Sheet1!F:AB,23,FALSE)</f>
        <v>ronnie.lim</v>
      </c>
      <c r="R335" s="127"/>
    </row>
    <row r="336" spans="1:18" s="128" customFormat="1" ht="11.4" x14ac:dyDescent="0.2">
      <c r="A336" s="124" t="s">
        <v>10267</v>
      </c>
      <c r="B336" s="125">
        <v>180</v>
      </c>
      <c r="C336" s="125">
        <v>180</v>
      </c>
      <c r="D336" s="125">
        <v>0</v>
      </c>
      <c r="E336" s="125" t="s">
        <v>4574</v>
      </c>
      <c r="F336" s="125" t="e">
        <v>#N/A</v>
      </c>
      <c r="G336" s="125">
        <v>0</v>
      </c>
      <c r="H336" s="126"/>
      <c r="I336" s="126" t="s">
        <v>10267</v>
      </c>
      <c r="J336" s="126">
        <v>180</v>
      </c>
      <c r="K336" s="126"/>
      <c r="L336" s="125">
        <f t="shared" si="5"/>
        <v>0</v>
      </c>
      <c r="M336" s="127"/>
      <c r="N336" s="127" t="e">
        <v>#N/A</v>
      </c>
      <c r="O336" s="119"/>
      <c r="P336" s="136" t="str">
        <f>VLOOKUP(Q336,Sector!C:D,2,FALSE)</f>
        <v>PUB</v>
      </c>
      <c r="Q336" s="136" t="str">
        <f>VLOOKUP(A336,Sheet1!F:AB,23,FALSE)</f>
        <v>ronnie.lim</v>
      </c>
      <c r="R336" s="127"/>
    </row>
    <row r="337" spans="1:18" s="128" customFormat="1" ht="11.4" x14ac:dyDescent="0.2">
      <c r="A337" s="124" t="s">
        <v>10270</v>
      </c>
      <c r="B337" s="125">
        <v>450</v>
      </c>
      <c r="C337" s="125">
        <v>450</v>
      </c>
      <c r="D337" s="125">
        <v>0</v>
      </c>
      <c r="E337" s="125" t="s">
        <v>4574</v>
      </c>
      <c r="F337" s="125" t="e">
        <v>#N/A</v>
      </c>
      <c r="G337" s="125">
        <v>0</v>
      </c>
      <c r="H337" s="126"/>
      <c r="I337" s="126" t="s">
        <v>10270</v>
      </c>
      <c r="J337" s="126">
        <v>450</v>
      </c>
      <c r="K337" s="126"/>
      <c r="L337" s="125">
        <f t="shared" si="5"/>
        <v>0</v>
      </c>
      <c r="M337" s="127"/>
      <c r="N337" s="127" t="e">
        <v>#N/A</v>
      </c>
      <c r="O337" s="119"/>
      <c r="P337" s="136" t="str">
        <f>VLOOKUP(Q337,Sector!C:D,2,FALSE)</f>
        <v>PUB</v>
      </c>
      <c r="Q337" s="136" t="str">
        <f>VLOOKUP(A337,Sheet1!F:AB,23,FALSE)</f>
        <v>ronnie.lim</v>
      </c>
      <c r="R337" s="127"/>
    </row>
    <row r="338" spans="1:18" s="128" customFormat="1" ht="11.4" x14ac:dyDescent="0.2">
      <c r="A338" s="124" t="s">
        <v>10273</v>
      </c>
      <c r="B338" s="125">
        <v>90</v>
      </c>
      <c r="C338" s="125">
        <v>90</v>
      </c>
      <c r="D338" s="125">
        <v>0</v>
      </c>
      <c r="E338" s="125" t="s">
        <v>4574</v>
      </c>
      <c r="F338" s="125" t="e">
        <v>#N/A</v>
      </c>
      <c r="G338" s="125">
        <v>0</v>
      </c>
      <c r="H338" s="126"/>
      <c r="I338" s="126" t="s">
        <v>10273</v>
      </c>
      <c r="J338" s="126">
        <v>90</v>
      </c>
      <c r="K338" s="126"/>
      <c r="L338" s="125">
        <f t="shared" si="5"/>
        <v>0</v>
      </c>
      <c r="M338" s="127"/>
      <c r="N338" s="127" t="e">
        <v>#N/A</v>
      </c>
      <c r="O338" s="119"/>
      <c r="P338" s="136" t="str">
        <f>VLOOKUP(Q338,Sector!C:D,2,FALSE)</f>
        <v>PUB</v>
      </c>
      <c r="Q338" s="136" t="str">
        <f>VLOOKUP(A338,Sheet1!F:AB,23,FALSE)</f>
        <v>ronnie.lim</v>
      </c>
      <c r="R338" s="127"/>
    </row>
    <row r="339" spans="1:18" s="128" customFormat="1" ht="11.4" x14ac:dyDescent="0.2">
      <c r="A339" s="124" t="s">
        <v>10278</v>
      </c>
      <c r="B339" s="125">
        <v>1350</v>
      </c>
      <c r="C339" s="125">
        <v>1350</v>
      </c>
      <c r="D339" s="125">
        <v>0</v>
      </c>
      <c r="E339" s="125" t="s">
        <v>4574</v>
      </c>
      <c r="F339" s="125" t="e">
        <v>#N/A</v>
      </c>
      <c r="G339" s="125">
        <v>0</v>
      </c>
      <c r="H339" s="126"/>
      <c r="I339" s="126" t="s">
        <v>10278</v>
      </c>
      <c r="J339" s="126">
        <v>1350</v>
      </c>
      <c r="K339" s="126"/>
      <c r="L339" s="125">
        <f t="shared" si="5"/>
        <v>0</v>
      </c>
      <c r="M339" s="127"/>
      <c r="N339" s="127" t="e">
        <v>#N/A</v>
      </c>
      <c r="O339" s="119"/>
      <c r="P339" s="136" t="str">
        <f>VLOOKUP(Q339,Sector!C:D,2,FALSE)</f>
        <v>PUB</v>
      </c>
      <c r="Q339" s="136" t="str">
        <f>VLOOKUP(A339,Sheet1!F:AB,23,FALSE)</f>
        <v>ronnie.lim</v>
      </c>
      <c r="R339" s="127"/>
    </row>
    <row r="340" spans="1:18" s="128" customFormat="1" ht="11.4" x14ac:dyDescent="0.2">
      <c r="A340" s="124" t="s">
        <v>10281</v>
      </c>
      <c r="B340" s="125">
        <v>25</v>
      </c>
      <c r="C340" s="125">
        <v>25</v>
      </c>
      <c r="D340" s="125">
        <v>0</v>
      </c>
      <c r="E340" s="125" t="s">
        <v>4574</v>
      </c>
      <c r="F340" s="125" t="e">
        <v>#N/A</v>
      </c>
      <c r="G340" s="125">
        <v>0</v>
      </c>
      <c r="H340" s="126"/>
      <c r="I340" s="126" t="s">
        <v>10281</v>
      </c>
      <c r="J340" s="126">
        <v>25</v>
      </c>
      <c r="K340" s="126"/>
      <c r="L340" s="125">
        <f t="shared" si="5"/>
        <v>0</v>
      </c>
      <c r="M340" s="127"/>
      <c r="N340" s="127" t="e">
        <v>#N/A</v>
      </c>
      <c r="O340" s="119"/>
      <c r="P340" s="136" t="str">
        <f>VLOOKUP(Q340,Sector!C:D,2,FALSE)</f>
        <v>COM</v>
      </c>
      <c r="Q340" s="136" t="str">
        <f>VLOOKUP(A340,Sheet1!F:AB,23,FALSE)</f>
        <v>eliza.bahaudin</v>
      </c>
      <c r="R340" s="127"/>
    </row>
    <row r="341" spans="1:18" s="128" customFormat="1" ht="11.4" x14ac:dyDescent="0.2">
      <c r="A341" s="124" t="s">
        <v>10310</v>
      </c>
      <c r="B341" s="125">
        <v>1800</v>
      </c>
      <c r="C341" s="125">
        <v>1800</v>
      </c>
      <c r="D341" s="125">
        <v>0</v>
      </c>
      <c r="E341" s="125" t="s">
        <v>4574</v>
      </c>
      <c r="F341" s="125" t="e">
        <v>#N/A</v>
      </c>
      <c r="G341" s="125">
        <v>0</v>
      </c>
      <c r="H341" s="126"/>
      <c r="I341" s="126" t="s">
        <v>10310</v>
      </c>
      <c r="J341" s="126">
        <v>1800</v>
      </c>
      <c r="K341" s="126"/>
      <c r="L341" s="125">
        <f t="shared" si="5"/>
        <v>0</v>
      </c>
      <c r="M341" s="127"/>
      <c r="N341" s="127" t="e">
        <v>#N/A</v>
      </c>
      <c r="O341" s="119"/>
      <c r="P341" s="136" t="str">
        <f>VLOOKUP(Q341,Sector!C:D,2,FALSE)</f>
        <v>PUB</v>
      </c>
      <c r="Q341" s="136" t="str">
        <f>VLOOKUP(A341,Sheet1!F:AB,23,FALSE)</f>
        <v>jaime.wong</v>
      </c>
      <c r="R341" s="127"/>
    </row>
    <row r="342" spans="1:18" s="128" customFormat="1" ht="11.4" x14ac:dyDescent="0.2">
      <c r="A342" s="124" t="s">
        <v>10369</v>
      </c>
      <c r="B342" s="125">
        <v>30</v>
      </c>
      <c r="C342" s="125">
        <v>30</v>
      </c>
      <c r="D342" s="125">
        <v>0</v>
      </c>
      <c r="E342" s="125" t="s">
        <v>4574</v>
      </c>
      <c r="F342" s="125" t="e">
        <v>#N/A</v>
      </c>
      <c r="G342" s="125">
        <v>0</v>
      </c>
      <c r="H342" s="126"/>
      <c r="I342" s="126" t="s">
        <v>10369</v>
      </c>
      <c r="J342" s="126">
        <v>30</v>
      </c>
      <c r="K342" s="126"/>
      <c r="L342" s="125">
        <f t="shared" si="5"/>
        <v>0</v>
      </c>
      <c r="M342" s="127"/>
      <c r="N342" s="127" t="e">
        <v>#N/A</v>
      </c>
      <c r="O342" s="119"/>
      <c r="P342" s="136" t="str">
        <f>VLOOKUP(Q342,Sector!C:D,2,FALSE)</f>
        <v>PUB</v>
      </c>
      <c r="Q342" s="136" t="str">
        <f>VLOOKUP(A342,Sheet1!F:AB,23,FALSE)</f>
        <v>ronnie.lim</v>
      </c>
      <c r="R342" s="127"/>
    </row>
    <row r="343" spans="1:18" s="128" customFormat="1" ht="11.4" x14ac:dyDescent="0.2">
      <c r="A343" s="124" t="s">
        <v>10624</v>
      </c>
      <c r="B343" s="125">
        <v>750</v>
      </c>
      <c r="C343" s="125">
        <v>750</v>
      </c>
      <c r="D343" s="125">
        <v>0</v>
      </c>
      <c r="E343" s="125" t="s">
        <v>4574</v>
      </c>
      <c r="F343" s="125" t="s">
        <v>10624</v>
      </c>
      <c r="G343" s="125">
        <v>750</v>
      </c>
      <c r="H343" s="126"/>
      <c r="I343" s="126" t="e">
        <v>#N/A</v>
      </c>
      <c r="J343" s="126">
        <v>0</v>
      </c>
      <c r="K343" s="126"/>
      <c r="L343" s="125">
        <f t="shared" si="5"/>
        <v>0</v>
      </c>
      <c r="M343" s="127"/>
      <c r="N343" s="127" t="s">
        <v>10690</v>
      </c>
      <c r="O343" s="119"/>
      <c r="P343" s="136" t="str">
        <f>VLOOKUP(Q343,Sector!C:D,2,FALSE)</f>
        <v>PUB</v>
      </c>
      <c r="Q343" s="155" t="s">
        <v>44</v>
      </c>
      <c r="R343" s="127"/>
    </row>
    <row r="344" spans="1:18" s="128" customFormat="1" ht="11.4" x14ac:dyDescent="0.2">
      <c r="A344" s="124" t="s">
        <v>10625</v>
      </c>
      <c r="B344" s="125">
        <v>90</v>
      </c>
      <c r="C344" s="125">
        <v>90</v>
      </c>
      <c r="D344" s="125">
        <v>0</v>
      </c>
      <c r="E344" s="125" t="s">
        <v>4574</v>
      </c>
      <c r="F344" s="125" t="s">
        <v>10625</v>
      </c>
      <c r="G344" s="125">
        <v>90</v>
      </c>
      <c r="H344" s="126"/>
      <c r="I344" s="126" t="e">
        <v>#N/A</v>
      </c>
      <c r="J344" s="126">
        <v>0</v>
      </c>
      <c r="K344" s="126"/>
      <c r="L344" s="125">
        <f t="shared" si="5"/>
        <v>0</v>
      </c>
      <c r="M344" s="127"/>
      <c r="N344" s="127" t="s">
        <v>10691</v>
      </c>
      <c r="O344" s="119"/>
      <c r="P344" s="136" t="str">
        <f>VLOOKUP(Q344,Sector!C:D,2,FALSE)</f>
        <v>PUB</v>
      </c>
      <c r="Q344" s="155" t="s">
        <v>4333</v>
      </c>
      <c r="R344" s="127"/>
    </row>
    <row r="345" spans="1:18" s="128" customFormat="1" ht="11.4" x14ac:dyDescent="0.2">
      <c r="A345" s="124" t="s">
        <v>10403</v>
      </c>
      <c r="B345" s="125">
        <v>1200</v>
      </c>
      <c r="C345" s="125">
        <v>1200</v>
      </c>
      <c r="D345" s="125">
        <v>0</v>
      </c>
      <c r="E345" s="125" t="s">
        <v>4574</v>
      </c>
      <c r="F345" s="125" t="e">
        <v>#N/A</v>
      </c>
      <c r="G345" s="125">
        <v>0</v>
      </c>
      <c r="H345" s="126"/>
      <c r="I345" s="126" t="s">
        <v>10403</v>
      </c>
      <c r="J345" s="126">
        <v>1200</v>
      </c>
      <c r="K345" s="126"/>
      <c r="L345" s="125">
        <f t="shared" si="5"/>
        <v>0</v>
      </c>
      <c r="M345" s="127"/>
      <c r="N345" s="127" t="e">
        <v>#N/A</v>
      </c>
      <c r="O345" s="119"/>
      <c r="P345" s="136" t="str">
        <f>VLOOKUP(Q345,Sector!C:D,2,FALSE)</f>
        <v>COM</v>
      </c>
      <c r="Q345" s="136" t="str">
        <f>VLOOKUP(A345,Sheet1!F:AB,23,FALSE)</f>
        <v>kermann.luo</v>
      </c>
      <c r="R345" s="127"/>
    </row>
    <row r="346" spans="1:18" s="128" customFormat="1" ht="11.4" x14ac:dyDescent="0.2">
      <c r="A346" s="124" t="s">
        <v>10626</v>
      </c>
      <c r="B346" s="125">
        <v>300</v>
      </c>
      <c r="C346" s="125">
        <v>300</v>
      </c>
      <c r="D346" s="125">
        <v>0</v>
      </c>
      <c r="E346" s="125" t="s">
        <v>4574</v>
      </c>
      <c r="F346" s="125" t="s">
        <v>10626</v>
      </c>
      <c r="G346" s="125">
        <v>300</v>
      </c>
      <c r="H346" s="126"/>
      <c r="I346" s="126" t="e">
        <v>#N/A</v>
      </c>
      <c r="J346" s="126">
        <v>0</v>
      </c>
      <c r="K346" s="126"/>
      <c r="L346" s="125">
        <f t="shared" si="5"/>
        <v>0</v>
      </c>
      <c r="M346" s="127"/>
      <c r="N346" s="127" t="s">
        <v>5838</v>
      </c>
      <c r="O346" s="119"/>
      <c r="P346" s="136" t="str">
        <f>VLOOKUP(Q346,Sector!C:D,2,FALSE)</f>
        <v>PUB</v>
      </c>
      <c r="Q346" s="155" t="s">
        <v>21</v>
      </c>
      <c r="R346" s="127"/>
    </row>
    <row r="347" spans="1:18" s="128" customFormat="1" ht="11.4" x14ac:dyDescent="0.2">
      <c r="A347" s="124" t="s">
        <v>10627</v>
      </c>
      <c r="B347" s="125">
        <v>120</v>
      </c>
      <c r="C347" s="125">
        <v>120</v>
      </c>
      <c r="D347" s="125">
        <v>0</v>
      </c>
      <c r="E347" s="125" t="s">
        <v>4574</v>
      </c>
      <c r="F347" s="125" t="s">
        <v>10627</v>
      </c>
      <c r="G347" s="125">
        <v>120</v>
      </c>
      <c r="H347" s="126"/>
      <c r="I347" s="126" t="e">
        <v>#N/A</v>
      </c>
      <c r="J347" s="126">
        <v>0</v>
      </c>
      <c r="K347" s="126"/>
      <c r="L347" s="125">
        <f t="shared" si="5"/>
        <v>0</v>
      </c>
      <c r="M347" s="127"/>
      <c r="N347" s="127" t="s">
        <v>5839</v>
      </c>
      <c r="O347" s="119"/>
      <c r="P347" s="136" t="str">
        <f>VLOOKUP(Q347,Sector!C:D,2,FALSE)</f>
        <v>PUB</v>
      </c>
      <c r="Q347" s="155" t="s">
        <v>21</v>
      </c>
      <c r="R347" s="127"/>
    </row>
    <row r="348" spans="1:18" s="128" customFormat="1" ht="11.4" x14ac:dyDescent="0.2">
      <c r="A348" s="159" t="s">
        <v>5716</v>
      </c>
      <c r="B348" s="125">
        <v>-1260</v>
      </c>
      <c r="C348" s="125">
        <v>-1260</v>
      </c>
      <c r="D348" s="125">
        <v>0</v>
      </c>
      <c r="E348" s="125" t="s">
        <v>4574</v>
      </c>
      <c r="F348" s="125" t="e">
        <v>#N/A</v>
      </c>
      <c r="G348" s="125">
        <v>0</v>
      </c>
      <c r="H348" s="126"/>
      <c r="I348" s="126" t="s">
        <v>5716</v>
      </c>
      <c r="J348" s="126">
        <v>-1260</v>
      </c>
      <c r="K348" s="126"/>
      <c r="L348" s="125">
        <f t="shared" si="5"/>
        <v>0</v>
      </c>
      <c r="M348" s="127"/>
      <c r="N348" s="127" t="e">
        <v>#N/A</v>
      </c>
      <c r="O348" s="119"/>
      <c r="P348" s="136" t="str">
        <f>VLOOKUP(Q348,Sector!C:D,2,FALSE)</f>
        <v>PUB</v>
      </c>
      <c r="Q348" s="155" t="s">
        <v>21</v>
      </c>
      <c r="R348" s="127"/>
    </row>
    <row r="349" spans="1:18" s="128" customFormat="1" ht="11.4" x14ac:dyDescent="0.2">
      <c r="A349" s="159" t="s">
        <v>5718</v>
      </c>
      <c r="B349" s="125">
        <v>-210</v>
      </c>
      <c r="C349" s="125">
        <v>-210</v>
      </c>
      <c r="D349" s="125">
        <v>0</v>
      </c>
      <c r="E349" s="125" t="s">
        <v>4574</v>
      </c>
      <c r="F349" s="125" t="e">
        <v>#N/A</v>
      </c>
      <c r="G349" s="125">
        <v>0</v>
      </c>
      <c r="H349" s="126"/>
      <c r="I349" s="126" t="s">
        <v>5718</v>
      </c>
      <c r="J349" s="126">
        <v>-210</v>
      </c>
      <c r="K349" s="126"/>
      <c r="L349" s="125">
        <f t="shared" si="5"/>
        <v>0</v>
      </c>
      <c r="M349" s="127"/>
      <c r="N349" s="127" t="e">
        <v>#N/A</v>
      </c>
      <c r="O349" s="119"/>
      <c r="P349" s="136" t="str">
        <f>VLOOKUP(Q349,Sector!C:D,2,FALSE)</f>
        <v>PUB</v>
      </c>
      <c r="Q349" s="155" t="s">
        <v>21</v>
      </c>
      <c r="R349" s="127"/>
    </row>
    <row r="350" spans="1:18" s="128" customFormat="1" ht="11.4" x14ac:dyDescent="0.2">
      <c r="A350" s="159" t="s">
        <v>5720</v>
      </c>
      <c r="B350" s="125">
        <v>-30</v>
      </c>
      <c r="C350" s="125">
        <v>-30</v>
      </c>
      <c r="D350" s="125">
        <v>0</v>
      </c>
      <c r="E350" s="125" t="s">
        <v>4574</v>
      </c>
      <c r="F350" s="125" t="e">
        <v>#N/A</v>
      </c>
      <c r="G350" s="125">
        <v>0</v>
      </c>
      <c r="H350" s="126"/>
      <c r="I350" s="126" t="s">
        <v>5720</v>
      </c>
      <c r="J350" s="126">
        <v>-30</v>
      </c>
      <c r="K350" s="126"/>
      <c r="L350" s="125">
        <f t="shared" si="5"/>
        <v>0</v>
      </c>
      <c r="M350" s="127"/>
      <c r="N350" s="127" t="e">
        <v>#N/A</v>
      </c>
      <c r="O350" s="119"/>
      <c r="P350" s="136" t="str">
        <f>VLOOKUP(Q350,Sector!C:D,2,FALSE)</f>
        <v>PUB</v>
      </c>
      <c r="Q350" s="155" t="s">
        <v>21</v>
      </c>
      <c r="R350" s="127"/>
    </row>
    <row r="351" spans="1:18" s="128" customFormat="1" ht="11.4" x14ac:dyDescent="0.2">
      <c r="A351" s="159" t="s">
        <v>5722</v>
      </c>
      <c r="B351" s="125">
        <v>-30</v>
      </c>
      <c r="C351" s="125">
        <v>-30</v>
      </c>
      <c r="D351" s="125">
        <v>0</v>
      </c>
      <c r="E351" s="125" t="s">
        <v>4574</v>
      </c>
      <c r="F351" s="125" t="e">
        <v>#N/A</v>
      </c>
      <c r="G351" s="125">
        <v>0</v>
      </c>
      <c r="H351" s="126"/>
      <c r="I351" s="126" t="s">
        <v>5722</v>
      </c>
      <c r="J351" s="126">
        <v>-30</v>
      </c>
      <c r="K351" s="126"/>
      <c r="L351" s="125">
        <f t="shared" si="5"/>
        <v>0</v>
      </c>
      <c r="M351" s="127"/>
      <c r="N351" s="127" t="e">
        <v>#N/A</v>
      </c>
      <c r="O351" s="119"/>
      <c r="P351" s="136" t="str">
        <f>VLOOKUP(Q351,Sector!C:D,2,FALSE)</f>
        <v>PUB</v>
      </c>
      <c r="Q351" s="155" t="s">
        <v>21</v>
      </c>
      <c r="R351" s="127"/>
    </row>
    <row r="352" spans="1:18" s="128" customFormat="1" ht="11.4" x14ac:dyDescent="0.2">
      <c r="A352" s="159" t="s">
        <v>5724</v>
      </c>
      <c r="B352" s="125">
        <v>-30</v>
      </c>
      <c r="C352" s="125">
        <v>-30</v>
      </c>
      <c r="D352" s="125">
        <v>0</v>
      </c>
      <c r="E352" s="125" t="s">
        <v>4574</v>
      </c>
      <c r="F352" s="125" t="e">
        <v>#N/A</v>
      </c>
      <c r="G352" s="125">
        <v>0</v>
      </c>
      <c r="H352" s="126"/>
      <c r="I352" s="126" t="s">
        <v>5724</v>
      </c>
      <c r="J352" s="126">
        <v>-30</v>
      </c>
      <c r="K352" s="126"/>
      <c r="L352" s="125">
        <f t="shared" si="5"/>
        <v>0</v>
      </c>
      <c r="M352" s="127"/>
      <c r="N352" s="127" t="e">
        <v>#N/A</v>
      </c>
      <c r="O352" s="119"/>
      <c r="P352" s="136" t="str">
        <f>VLOOKUP(Q352,Sector!C:D,2,FALSE)</f>
        <v>PUB</v>
      </c>
      <c r="Q352" s="155" t="s">
        <v>21</v>
      </c>
      <c r="R352" s="127"/>
    </row>
    <row r="353" spans="1:18" s="128" customFormat="1" ht="11.4" x14ac:dyDescent="0.2">
      <c r="A353" s="159" t="s">
        <v>5727</v>
      </c>
      <c r="B353" s="125">
        <v>-60</v>
      </c>
      <c r="C353" s="125">
        <v>-60</v>
      </c>
      <c r="D353" s="125">
        <v>0</v>
      </c>
      <c r="E353" s="125" t="s">
        <v>4574</v>
      </c>
      <c r="F353" s="125" t="e">
        <v>#N/A</v>
      </c>
      <c r="G353" s="125">
        <v>0</v>
      </c>
      <c r="H353" s="126"/>
      <c r="I353" s="126" t="s">
        <v>5727</v>
      </c>
      <c r="J353" s="126">
        <v>-60</v>
      </c>
      <c r="K353" s="126"/>
      <c r="L353" s="125">
        <f t="shared" si="5"/>
        <v>0</v>
      </c>
      <c r="M353" s="127"/>
      <c r="N353" s="127" t="e">
        <v>#N/A</v>
      </c>
      <c r="O353" s="119"/>
      <c r="P353" s="136" t="str">
        <f>VLOOKUP(Q353,Sector!C:D,2,FALSE)</f>
        <v>PUB</v>
      </c>
      <c r="Q353" s="155" t="s">
        <v>21</v>
      </c>
      <c r="R353" s="127"/>
    </row>
    <row r="354" spans="1:18" s="128" customFormat="1" ht="11.4" x14ac:dyDescent="0.2">
      <c r="A354" s="159" t="s">
        <v>10628</v>
      </c>
      <c r="B354" s="125">
        <v>-4500</v>
      </c>
      <c r="C354" s="125">
        <v>-4500</v>
      </c>
      <c r="D354" s="125">
        <v>0</v>
      </c>
      <c r="E354" s="125" t="s">
        <v>4574</v>
      </c>
      <c r="F354" s="125" t="e">
        <v>#N/A</v>
      </c>
      <c r="G354" s="125">
        <v>0</v>
      </c>
      <c r="H354" s="126"/>
      <c r="I354" s="126" t="s">
        <v>10628</v>
      </c>
      <c r="J354" s="126">
        <v>-4500</v>
      </c>
      <c r="K354" s="126"/>
      <c r="L354" s="125">
        <f t="shared" si="5"/>
        <v>0</v>
      </c>
      <c r="M354" s="127"/>
      <c r="N354" s="127" t="e">
        <v>#N/A</v>
      </c>
      <c r="O354" s="119"/>
      <c r="P354" s="136" t="str">
        <f>VLOOKUP(Q354,Sector!C:D,2,FALSE)</f>
        <v>PUB</v>
      </c>
      <c r="Q354" s="155" t="s">
        <v>44</v>
      </c>
      <c r="R354" s="127"/>
    </row>
    <row r="355" spans="1:18" s="128" customFormat="1" ht="11.4" x14ac:dyDescent="0.2">
      <c r="A355" s="159" t="s">
        <v>10629</v>
      </c>
      <c r="B355" s="125">
        <v>-90</v>
      </c>
      <c r="C355" s="125">
        <v>-90</v>
      </c>
      <c r="D355" s="125">
        <v>0</v>
      </c>
      <c r="E355" s="125" t="s">
        <v>4574</v>
      </c>
      <c r="F355" s="125" t="e">
        <v>#N/A</v>
      </c>
      <c r="G355" s="125">
        <v>0</v>
      </c>
      <c r="H355" s="126"/>
      <c r="I355" s="126" t="s">
        <v>10629</v>
      </c>
      <c r="J355" s="126">
        <v>-90</v>
      </c>
      <c r="K355" s="126"/>
      <c r="L355" s="125">
        <f t="shared" si="5"/>
        <v>0</v>
      </c>
      <c r="M355" s="127"/>
      <c r="N355" s="127" t="e">
        <v>#N/A</v>
      </c>
      <c r="O355" s="119"/>
      <c r="P355" s="136" t="str">
        <f>VLOOKUP(Q355,Sector!C:D,2,FALSE)</f>
        <v>PUB</v>
      </c>
      <c r="Q355" s="155" t="s">
        <v>4333</v>
      </c>
      <c r="R355" s="127"/>
    </row>
    <row r="356" spans="1:18" s="128" customFormat="1" ht="11.4" x14ac:dyDescent="0.2">
      <c r="A356" s="159" t="s">
        <v>10630</v>
      </c>
      <c r="B356" s="125">
        <v>-750</v>
      </c>
      <c r="C356" s="125">
        <v>-750</v>
      </c>
      <c r="D356" s="125">
        <v>0</v>
      </c>
      <c r="E356" s="125" t="s">
        <v>4574</v>
      </c>
      <c r="F356" s="125" t="e">
        <v>#N/A</v>
      </c>
      <c r="G356" s="125">
        <v>0</v>
      </c>
      <c r="H356" s="126"/>
      <c r="I356" s="126" t="s">
        <v>10630</v>
      </c>
      <c r="J356" s="126">
        <v>-750</v>
      </c>
      <c r="K356" s="126"/>
      <c r="L356" s="125">
        <f t="shared" si="5"/>
        <v>0</v>
      </c>
      <c r="M356" s="127"/>
      <c r="N356" s="127" t="e">
        <v>#N/A</v>
      </c>
      <c r="O356" s="119"/>
      <c r="P356" s="136" t="str">
        <f>VLOOKUP(Q356,Sector!C:D,2,FALSE)</f>
        <v>PUB</v>
      </c>
      <c r="Q356" s="155" t="s">
        <v>44</v>
      </c>
      <c r="R356" s="127"/>
    </row>
    <row r="357" spans="1:18" s="128" customFormat="1" ht="11.4" x14ac:dyDescent="0.2">
      <c r="A357" s="159" t="s">
        <v>5712</v>
      </c>
      <c r="B357" s="125">
        <v>-90</v>
      </c>
      <c r="C357" s="125">
        <v>-90</v>
      </c>
      <c r="D357" s="125">
        <v>0</v>
      </c>
      <c r="E357" s="125" t="s">
        <v>4574</v>
      </c>
      <c r="F357" s="125" t="e">
        <v>#N/A</v>
      </c>
      <c r="G357" s="125">
        <v>0</v>
      </c>
      <c r="H357" s="126"/>
      <c r="I357" s="126" t="s">
        <v>5712</v>
      </c>
      <c r="J357" s="126">
        <v>-90</v>
      </c>
      <c r="K357" s="126"/>
      <c r="L357" s="125">
        <f t="shared" si="5"/>
        <v>0</v>
      </c>
      <c r="M357" s="127"/>
      <c r="N357" s="127" t="e">
        <v>#N/A</v>
      </c>
      <c r="O357" s="119"/>
      <c r="P357" s="136" t="str">
        <f>VLOOKUP(Q357,Sector!C:D,2,FALSE)</f>
        <v>PUB</v>
      </c>
      <c r="Q357" s="155" t="s">
        <v>21</v>
      </c>
      <c r="R357" s="127"/>
    </row>
    <row r="358" spans="1:18" s="128" customFormat="1" ht="11.4" x14ac:dyDescent="0.2">
      <c r="A358" s="159" t="s">
        <v>5714</v>
      </c>
      <c r="B358" s="125">
        <v>-150</v>
      </c>
      <c r="C358" s="125">
        <v>-150</v>
      </c>
      <c r="D358" s="125">
        <v>0</v>
      </c>
      <c r="E358" s="125" t="s">
        <v>4574</v>
      </c>
      <c r="F358" s="125" t="e">
        <v>#N/A</v>
      </c>
      <c r="G358" s="125">
        <v>0</v>
      </c>
      <c r="H358" s="126"/>
      <c r="I358" s="126" t="s">
        <v>5714</v>
      </c>
      <c r="J358" s="126">
        <v>-150</v>
      </c>
      <c r="K358" s="126"/>
      <c r="L358" s="125">
        <f t="shared" si="5"/>
        <v>0</v>
      </c>
      <c r="M358" s="127"/>
      <c r="N358" s="127" t="e">
        <v>#N/A</v>
      </c>
      <c r="O358" s="119"/>
      <c r="P358" s="136" t="str">
        <f>VLOOKUP(Q358,Sector!C:D,2,FALSE)</f>
        <v>PUB</v>
      </c>
      <c r="Q358" s="155" t="s">
        <v>21</v>
      </c>
      <c r="R358" s="127"/>
    </row>
    <row r="359" spans="1:18" s="128" customFormat="1" ht="11.4" x14ac:dyDescent="0.2">
      <c r="A359" s="160" t="s">
        <v>10631</v>
      </c>
      <c r="B359" s="125">
        <v>4890</v>
      </c>
      <c r="C359" s="125">
        <v>4890</v>
      </c>
      <c r="D359" s="125">
        <v>0</v>
      </c>
      <c r="E359" s="125" t="s">
        <v>4574</v>
      </c>
      <c r="F359" s="125" t="e">
        <v>#N/A</v>
      </c>
      <c r="G359" s="125">
        <v>0</v>
      </c>
      <c r="H359" s="126"/>
      <c r="I359" s="126" t="s">
        <v>10631</v>
      </c>
      <c r="J359" s="126">
        <v>4890</v>
      </c>
      <c r="K359" s="126"/>
      <c r="L359" s="125">
        <f t="shared" si="5"/>
        <v>0</v>
      </c>
      <c r="M359" s="127"/>
      <c r="N359" s="127" t="e">
        <v>#N/A</v>
      </c>
      <c r="O359" s="119"/>
      <c r="P359" s="136" t="str">
        <f>VLOOKUP(Q359,Sector!C:D,2,FALSE)</f>
        <v>PUB</v>
      </c>
      <c r="Q359" s="155" t="s">
        <v>21</v>
      </c>
      <c r="R359" s="127"/>
    </row>
    <row r="360" spans="1:18" s="128" customFormat="1" ht="11.4" x14ac:dyDescent="0.2">
      <c r="A360" s="160" t="s">
        <v>10632</v>
      </c>
      <c r="B360" s="125">
        <v>1890</v>
      </c>
      <c r="C360" s="125">
        <v>1890</v>
      </c>
      <c r="D360" s="125">
        <v>0</v>
      </c>
      <c r="E360" s="125" t="s">
        <v>4574</v>
      </c>
      <c r="F360" s="125" t="e">
        <v>#N/A</v>
      </c>
      <c r="G360" s="125">
        <v>0</v>
      </c>
      <c r="H360" s="126"/>
      <c r="I360" s="126" t="s">
        <v>10632</v>
      </c>
      <c r="J360" s="126">
        <v>1890</v>
      </c>
      <c r="K360" s="126"/>
      <c r="L360" s="125">
        <f t="shared" si="5"/>
        <v>0</v>
      </c>
      <c r="M360" s="127"/>
      <c r="N360" s="127" t="e">
        <v>#N/A</v>
      </c>
      <c r="O360" s="119"/>
      <c r="P360" s="136" t="str">
        <f>VLOOKUP(Q360,Sector!C:D,2,FALSE)</f>
        <v>PUB</v>
      </c>
      <c r="Q360" s="155" t="s">
        <v>21</v>
      </c>
      <c r="R360" s="127"/>
    </row>
    <row r="361" spans="1:18" s="128" customFormat="1" ht="11.4" x14ac:dyDescent="0.2">
      <c r="A361" s="160" t="s">
        <v>10633</v>
      </c>
      <c r="B361" s="125">
        <v>750</v>
      </c>
      <c r="C361" s="125">
        <v>750</v>
      </c>
      <c r="D361" s="125">
        <v>0</v>
      </c>
      <c r="E361" s="125" t="s">
        <v>4574</v>
      </c>
      <c r="F361" s="125" t="e">
        <v>#N/A</v>
      </c>
      <c r="G361" s="125">
        <v>0</v>
      </c>
      <c r="H361" s="126"/>
      <c r="I361" s="126" t="s">
        <v>10633</v>
      </c>
      <c r="J361" s="126">
        <v>750</v>
      </c>
      <c r="K361" s="126"/>
      <c r="L361" s="125">
        <f t="shared" si="5"/>
        <v>0</v>
      </c>
      <c r="M361" s="127"/>
      <c r="N361" s="127" t="e">
        <v>#N/A</v>
      </c>
      <c r="O361" s="119"/>
      <c r="P361" s="136" t="str">
        <f>VLOOKUP(Q361,Sector!C:D,2,FALSE)</f>
        <v>PUB</v>
      </c>
      <c r="Q361" s="155" t="s">
        <v>21</v>
      </c>
      <c r="R361" s="127"/>
    </row>
    <row r="362" spans="1:18" s="128" customFormat="1" ht="11.4" x14ac:dyDescent="0.2">
      <c r="A362" s="160" t="s">
        <v>10634</v>
      </c>
      <c r="B362" s="125">
        <v>-120</v>
      </c>
      <c r="C362" s="125">
        <v>-120</v>
      </c>
      <c r="D362" s="125">
        <v>0</v>
      </c>
      <c r="E362" s="125" t="s">
        <v>4574</v>
      </c>
      <c r="F362" s="125" t="e">
        <v>#N/A</v>
      </c>
      <c r="G362" s="125">
        <v>0</v>
      </c>
      <c r="H362" s="126"/>
      <c r="I362" s="126" t="s">
        <v>10634</v>
      </c>
      <c r="J362" s="126">
        <v>-120</v>
      </c>
      <c r="K362" s="126"/>
      <c r="L362" s="125">
        <f t="shared" si="5"/>
        <v>0</v>
      </c>
      <c r="M362" s="127"/>
      <c r="N362" s="127" t="e">
        <v>#N/A</v>
      </c>
      <c r="O362" s="119"/>
      <c r="P362" s="136" t="str">
        <f>VLOOKUP(Q362,Sector!C:D,2,FALSE)</f>
        <v>PUB</v>
      </c>
      <c r="Q362" s="155" t="s">
        <v>70</v>
      </c>
      <c r="R362" s="127"/>
    </row>
    <row r="363" spans="1:18" s="128" customFormat="1" ht="11.4" x14ac:dyDescent="0.2">
      <c r="A363" s="160" t="s">
        <v>5813</v>
      </c>
      <c r="B363" s="125">
        <v>3660</v>
      </c>
      <c r="C363" s="125">
        <v>3660</v>
      </c>
      <c r="D363" s="125">
        <v>0</v>
      </c>
      <c r="E363" s="125" t="s">
        <v>4574</v>
      </c>
      <c r="F363" s="125" t="e">
        <v>#N/A</v>
      </c>
      <c r="G363" s="125">
        <v>0</v>
      </c>
      <c r="H363" s="126"/>
      <c r="I363" s="126" t="s">
        <v>5813</v>
      </c>
      <c r="J363" s="126">
        <v>3660</v>
      </c>
      <c r="K363" s="126"/>
      <c r="L363" s="125">
        <f t="shared" si="5"/>
        <v>0</v>
      </c>
      <c r="M363" s="127"/>
      <c r="N363" s="127" t="e">
        <v>#N/A</v>
      </c>
      <c r="O363" s="119"/>
      <c r="P363" s="136" t="str">
        <f>VLOOKUP(Q363,Sector!C:D,2,FALSE)</f>
        <v>PUB</v>
      </c>
      <c r="Q363" s="155" t="s">
        <v>4333</v>
      </c>
      <c r="R363" s="127"/>
    </row>
    <row r="364" spans="1:18" s="128" customFormat="1" ht="11.4" x14ac:dyDescent="0.2">
      <c r="A364" s="124"/>
      <c r="B364" s="125"/>
      <c r="C364" s="125"/>
      <c r="D364" s="125"/>
      <c r="E364" s="125"/>
      <c r="F364" s="125"/>
      <c r="G364" s="125"/>
      <c r="H364" s="126"/>
      <c r="I364" s="126"/>
      <c r="J364" s="126"/>
      <c r="K364" s="126"/>
      <c r="L364" s="125">
        <f t="shared" ref="L364:L365" si="6">B364-G364-J364</f>
        <v>0</v>
      </c>
      <c r="M364" s="127"/>
      <c r="N364" s="127"/>
      <c r="O364" s="119"/>
      <c r="P364" s="136" t="e">
        <f>VLOOKUP(Q364,Sector!C:D,2,FALSE)</f>
        <v>#N/A</v>
      </c>
      <c r="Q364" s="136">
        <f>VLOOKUP(A364,Sheet1!F:AB,23,FALSE)</f>
        <v>0</v>
      </c>
      <c r="R364" s="127"/>
    </row>
    <row r="365" spans="1:18" s="128" customFormat="1" ht="11.4" x14ac:dyDescent="0.2">
      <c r="A365" s="124"/>
      <c r="B365" s="125"/>
      <c r="C365" s="125"/>
      <c r="D365" s="125"/>
      <c r="E365" s="125"/>
      <c r="F365" s="125"/>
      <c r="G365" s="125"/>
      <c r="H365" s="126"/>
      <c r="I365" s="126"/>
      <c r="J365" s="126"/>
      <c r="K365" s="126"/>
      <c r="L365" s="125">
        <f t="shared" si="6"/>
        <v>0</v>
      </c>
      <c r="M365" s="127"/>
      <c r="N365" s="127"/>
      <c r="O365" s="119"/>
      <c r="P365" s="136" t="e">
        <f>VLOOKUP(Q365,Sector!C:D,2,FALSE)</f>
        <v>#N/A</v>
      </c>
      <c r="Q365" s="136">
        <f>VLOOKUP(A365,Sheet1!F:AB,23,FALSE)</f>
        <v>0</v>
      </c>
      <c r="R365" s="127"/>
    </row>
    <row r="366" spans="1:18" s="128" customFormat="1" ht="11.4" x14ac:dyDescent="0.2">
      <c r="A366" s="124"/>
      <c r="B366" s="125"/>
      <c r="C366" s="125"/>
      <c r="D366" s="125"/>
      <c r="E366" s="125"/>
      <c r="F366" s="125"/>
      <c r="G366" s="125"/>
      <c r="H366" s="126"/>
      <c r="I366" s="126"/>
      <c r="J366" s="126"/>
      <c r="K366" s="126"/>
      <c r="L366" s="125">
        <f t="shared" ref="L366" si="7">B366-G366-J366</f>
        <v>0</v>
      </c>
      <c r="M366" s="127"/>
      <c r="N366" s="127"/>
      <c r="O366" s="127"/>
      <c r="P366" s="136" t="e">
        <f>VLOOKUP(Q366,Sector!C:D,2,FALSE)</f>
        <v>#N/A</v>
      </c>
      <c r="Q366" s="136">
        <f>VLOOKUP(A366,Sheet1!F:AB,23,FALSE)</f>
        <v>0</v>
      </c>
      <c r="R366" s="127"/>
    </row>
    <row r="367" spans="1:18" s="128" customFormat="1" ht="11.4" outlineLevel="1" x14ac:dyDescent="0.2">
      <c r="A367" s="124"/>
      <c r="B367" s="125"/>
      <c r="C367" s="125"/>
      <c r="D367" s="125"/>
      <c r="E367" s="125"/>
      <c r="F367" s="125"/>
      <c r="G367" s="125"/>
      <c r="H367" s="126"/>
      <c r="I367" s="126"/>
      <c r="J367" s="126"/>
      <c r="K367" s="126"/>
      <c r="L367" s="125">
        <f t="shared" ref="L367:L368" si="8">B367-G367-J367</f>
        <v>0</v>
      </c>
      <c r="M367" s="127"/>
      <c r="N367" s="127"/>
      <c r="O367" s="127"/>
      <c r="P367" s="136" t="e">
        <f>VLOOKUP(Q367,Sector!C:D,2,FALSE)</f>
        <v>#N/A</v>
      </c>
      <c r="Q367" s="136">
        <f>VLOOKUP(A367,Sheet1!F:AB,23,FALSE)</f>
        <v>0</v>
      </c>
      <c r="R367" s="127"/>
    </row>
    <row r="368" spans="1:18" s="128" customFormat="1" ht="11.4" x14ac:dyDescent="0.2">
      <c r="A368" s="124"/>
      <c r="B368" s="125"/>
      <c r="C368" s="125"/>
      <c r="D368" s="125"/>
      <c r="E368" s="125"/>
      <c r="F368" s="125"/>
      <c r="G368" s="125"/>
      <c r="H368" s="126"/>
      <c r="I368" s="126"/>
      <c r="J368" s="126"/>
      <c r="K368" s="126"/>
      <c r="L368" s="125">
        <f t="shared" si="8"/>
        <v>0</v>
      </c>
      <c r="M368" s="127"/>
      <c r="N368" s="127"/>
      <c r="O368" s="127"/>
      <c r="R368" s="127"/>
    </row>
    <row r="369" spans="1:12" s="131" customFormat="1" ht="12" thickBot="1" x14ac:dyDescent="0.25">
      <c r="A369" s="128"/>
      <c r="B369" s="129">
        <f>SUM(B4:B368)</f>
        <v>-88489.83</v>
      </c>
      <c r="C369" s="129">
        <f>SUM(C4:C368)</f>
        <v>-1439.2700000000004</v>
      </c>
      <c r="D369" s="129">
        <f>SUM(D4:D368)</f>
        <v>-87050.559999999998</v>
      </c>
      <c r="E369" s="130"/>
      <c r="F369" s="130"/>
      <c r="G369" s="129">
        <f>SUM(G4:G368)</f>
        <v>-231468.53999999998</v>
      </c>
      <c r="H369" s="130"/>
      <c r="I369" s="130"/>
      <c r="J369" s="129">
        <f>SUM(J4:J368)</f>
        <v>142978.71000000002</v>
      </c>
      <c r="K369" s="130"/>
      <c r="L369" s="129">
        <f>SUM(L4:L368)</f>
        <v>0</v>
      </c>
    </row>
    <row r="370" spans="1:12" s="131" customFormat="1" ht="12" thickTop="1" x14ac:dyDescent="0.2">
      <c r="A370" s="128"/>
      <c r="B370" s="130">
        <v>0</v>
      </c>
      <c r="C370" s="130"/>
      <c r="D370" s="130"/>
      <c r="E370" s="130"/>
      <c r="F370" s="130"/>
      <c r="G370" s="130">
        <v>0</v>
      </c>
      <c r="H370" s="130"/>
      <c r="I370" s="130"/>
      <c r="J370" s="130">
        <v>0</v>
      </c>
      <c r="K370" s="130"/>
      <c r="L370" s="130"/>
    </row>
    <row r="371" spans="1:12" s="131" customFormat="1" ht="11.4" x14ac:dyDescent="0.2">
      <c r="A371" s="128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</row>
    <row r="372" spans="1:12" s="131" customFormat="1" ht="11.4" x14ac:dyDescent="0.2">
      <c r="A372" s="128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</row>
    <row r="373" spans="1:12" s="131" customFormat="1" ht="11.4" x14ac:dyDescent="0.2">
      <c r="A373" s="128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</row>
    <row r="374" spans="1:12" s="131" customFormat="1" ht="11.4" x14ac:dyDescent="0.2">
      <c r="A374" s="128" t="s">
        <v>4574</v>
      </c>
      <c r="B374" s="130">
        <f>SUMIF($E:$E,$A374,B:B)</f>
        <v>-1439.2700000000004</v>
      </c>
      <c r="C374" s="130">
        <f>B374-C369</f>
        <v>0</v>
      </c>
      <c r="D374" s="130"/>
      <c r="E374" s="130"/>
      <c r="F374" s="130"/>
      <c r="G374" s="130">
        <f>SUMIF($E:$E,$A374,G:G)</f>
        <v>-128348.54000000001</v>
      </c>
      <c r="H374" s="130"/>
      <c r="I374" s="130"/>
      <c r="J374" s="130">
        <f>SUMIF($E:$E,$A374,J:J)</f>
        <v>126909.27</v>
      </c>
      <c r="K374" s="130"/>
      <c r="L374" s="132">
        <f>B374-G374-J374</f>
        <v>0</v>
      </c>
    </row>
    <row r="375" spans="1:12" s="131" customFormat="1" ht="11.4" x14ac:dyDescent="0.2">
      <c r="A375" s="128" t="s">
        <v>4486</v>
      </c>
      <c r="B375" s="130">
        <f>SUMIF($E:$E,$A375,B:B)</f>
        <v>-87050.559999999998</v>
      </c>
      <c r="C375" s="130">
        <f>B375-D369</f>
        <v>0</v>
      </c>
      <c r="D375" s="130"/>
      <c r="E375" s="130"/>
      <c r="F375" s="130"/>
      <c r="G375" s="130">
        <f>SUMIF($E:$E,$A375,G:G)</f>
        <v>-103120</v>
      </c>
      <c r="H375" s="130"/>
      <c r="I375" s="130"/>
      <c r="J375" s="130">
        <f>SUMIF($E:$E,$A375,J:J)</f>
        <v>16069.439999999999</v>
      </c>
      <c r="K375" s="130"/>
      <c r="L375" s="132">
        <f>B375-G375-J375</f>
        <v>0</v>
      </c>
    </row>
    <row r="376" spans="1:12" s="131" customFormat="1" ht="12" thickBot="1" x14ac:dyDescent="0.25">
      <c r="A376" s="128"/>
      <c r="B376" s="129">
        <f>SUM(B374:B375)</f>
        <v>-88489.83</v>
      </c>
      <c r="C376" s="133"/>
      <c r="D376" s="133"/>
      <c r="E376" s="130"/>
      <c r="F376" s="130"/>
      <c r="G376" s="129">
        <f>SUM(G374:G375)</f>
        <v>-231468.54</v>
      </c>
      <c r="H376" s="130"/>
      <c r="I376" s="130"/>
      <c r="J376" s="129">
        <f>SUM(J374:J375)</f>
        <v>142978.71</v>
      </c>
      <c r="K376" s="130"/>
      <c r="L376" s="129">
        <f>SUM(L374:L375)</f>
        <v>0</v>
      </c>
    </row>
    <row r="377" spans="1:12" s="131" customFormat="1" ht="12" thickTop="1" x14ac:dyDescent="0.2">
      <c r="A377" s="128"/>
      <c r="B377" s="130">
        <f>B376-B369</f>
        <v>0</v>
      </c>
      <c r="C377" s="130"/>
      <c r="D377" s="130"/>
      <c r="E377" s="130"/>
      <c r="F377" s="130"/>
      <c r="G377" s="130">
        <f>G376-G369</f>
        <v>0</v>
      </c>
      <c r="H377" s="130"/>
      <c r="I377" s="130"/>
      <c r="J377" s="130">
        <f>J376-J369</f>
        <v>0</v>
      </c>
      <c r="K377" s="130"/>
      <c r="L377" s="130">
        <f>L376-L369</f>
        <v>0</v>
      </c>
    </row>
    <row r="378" spans="1:12" s="131" customFormat="1" ht="11.4" x14ac:dyDescent="0.2">
      <c r="A378" s="128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</row>
    <row r="379" spans="1:12" s="131" customFormat="1" ht="11.4" x14ac:dyDescent="0.2">
      <c r="A379" s="128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</row>
    <row r="380" spans="1:12" s="131" customFormat="1" ht="11.4" x14ac:dyDescent="0.2">
      <c r="A380" s="128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</row>
    <row r="381" spans="1:12" s="131" customFormat="1" ht="11.4" x14ac:dyDescent="0.2">
      <c r="A381" s="128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</row>
    <row r="382" spans="1:12" s="131" customFormat="1" ht="11.4" x14ac:dyDescent="0.2">
      <c r="A382" s="128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</row>
    <row r="383" spans="1:12" s="131" customFormat="1" ht="11.4" x14ac:dyDescent="0.2">
      <c r="A383" s="128"/>
      <c r="B383" s="130"/>
      <c r="C383" s="130"/>
      <c r="D383" s="130"/>
      <c r="E383" s="130"/>
      <c r="F383" s="130"/>
      <c r="G383" s="130"/>
      <c r="H383" s="130"/>
      <c r="I383" s="130"/>
      <c r="J383" s="120" t="s">
        <v>4586</v>
      </c>
      <c r="K383" s="130"/>
      <c r="L383" s="130">
        <f>SUMIF(O:O,J383,L:L)</f>
        <v>0</v>
      </c>
    </row>
    <row r="384" spans="1:12" s="131" customFormat="1" ht="11.4" x14ac:dyDescent="0.2">
      <c r="A384" s="128"/>
      <c r="B384" s="130"/>
      <c r="C384" s="130"/>
      <c r="D384" s="130"/>
      <c r="E384" s="130"/>
      <c r="F384" s="130"/>
      <c r="G384" s="130"/>
      <c r="H384" s="130"/>
      <c r="I384" s="130"/>
      <c r="J384" s="134" t="s">
        <v>4587</v>
      </c>
      <c r="K384" s="130"/>
      <c r="L384" s="130">
        <f>SUMIF(O:O,J384,L:L)</f>
        <v>0</v>
      </c>
    </row>
    <row r="385" spans="1:12" s="131" customFormat="1" ht="12" thickBot="1" x14ac:dyDescent="0.25">
      <c r="A385" s="128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29">
        <f>SUM(L383:L384)</f>
        <v>0</v>
      </c>
    </row>
    <row r="386" spans="1:12" s="131" customFormat="1" ht="12" thickTop="1" x14ac:dyDescent="0.2">
      <c r="A386" s="128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>
        <f>L385-L369</f>
        <v>0</v>
      </c>
    </row>
    <row r="388" spans="1:12" s="140" customFormat="1" ht="12" x14ac:dyDescent="0.25">
      <c r="A388" s="137"/>
      <c r="B388" s="138" t="s">
        <v>2374</v>
      </c>
      <c r="C388" s="139"/>
      <c r="D388" s="139"/>
      <c r="E388" s="139"/>
      <c r="F388" s="170" t="s">
        <v>4575</v>
      </c>
      <c r="G388" s="170"/>
      <c r="H388" s="139"/>
      <c r="I388" s="171" t="s">
        <v>4576</v>
      </c>
      <c r="J388" s="171"/>
      <c r="K388" s="139"/>
      <c r="L388" s="139"/>
    </row>
    <row r="389" spans="1:12" s="140" customFormat="1" ht="11.4" x14ac:dyDescent="0.2">
      <c r="A389" s="137" t="s">
        <v>4486</v>
      </c>
      <c r="B389" s="139" t="s">
        <v>2403</v>
      </c>
      <c r="C389" s="139"/>
      <c r="D389" s="139"/>
      <c r="E389" s="139"/>
      <c r="F389" s="139"/>
      <c r="G389" s="139">
        <f t="shared" ref="G389:G394" si="9">SUMIFS(G:G,$P:$P,$B389,$E:$E,$A389)</f>
        <v>-12000</v>
      </c>
      <c r="H389" s="139"/>
      <c r="I389" s="139"/>
      <c r="J389" s="139">
        <f t="shared" ref="J389:J394" si="10">SUMIFS(J:J,$P:$P,$B389,$E:$E,$A389)</f>
        <v>0</v>
      </c>
      <c r="K389" s="139"/>
      <c r="L389" s="139"/>
    </row>
    <row r="390" spans="1:12" s="140" customFormat="1" ht="11.4" x14ac:dyDescent="0.2">
      <c r="A390" s="137" t="s">
        <v>4486</v>
      </c>
      <c r="B390" s="139" t="s">
        <v>2407</v>
      </c>
      <c r="C390" s="139"/>
      <c r="D390" s="139"/>
      <c r="E390" s="139"/>
      <c r="F390" s="139"/>
      <c r="G390" s="139">
        <f t="shared" si="9"/>
        <v>-89320</v>
      </c>
      <c r="H390" s="139"/>
      <c r="I390" s="139"/>
      <c r="J390" s="139">
        <f t="shared" si="10"/>
        <v>16069.439999999999</v>
      </c>
      <c r="K390" s="139"/>
      <c r="L390" s="139"/>
    </row>
    <row r="391" spans="1:12" s="140" customFormat="1" ht="11.4" x14ac:dyDescent="0.2">
      <c r="A391" s="137" t="s">
        <v>4486</v>
      </c>
      <c r="B391" s="139" t="s">
        <v>2405</v>
      </c>
      <c r="C391" s="139"/>
      <c r="D391" s="139"/>
      <c r="E391" s="139"/>
      <c r="F391" s="139"/>
      <c r="G391" s="139">
        <f t="shared" si="9"/>
        <v>0</v>
      </c>
      <c r="H391" s="139"/>
      <c r="I391" s="139"/>
      <c r="J391" s="139">
        <f t="shared" si="10"/>
        <v>0</v>
      </c>
      <c r="K391" s="139"/>
      <c r="L391" s="139"/>
    </row>
    <row r="392" spans="1:12" s="140" customFormat="1" ht="11.4" x14ac:dyDescent="0.2">
      <c r="A392" s="137" t="s">
        <v>4486</v>
      </c>
      <c r="B392" s="139" t="s">
        <v>2406</v>
      </c>
      <c r="C392" s="139"/>
      <c r="D392" s="139"/>
      <c r="E392" s="139"/>
      <c r="F392" s="139"/>
      <c r="G392" s="139">
        <f t="shared" si="9"/>
        <v>-1800</v>
      </c>
      <c r="H392" s="139"/>
      <c r="I392" s="139"/>
      <c r="J392" s="139">
        <f t="shared" si="10"/>
        <v>0</v>
      </c>
      <c r="K392" s="139"/>
      <c r="L392" s="139"/>
    </row>
    <row r="393" spans="1:12" s="140" customFormat="1" ht="11.4" x14ac:dyDescent="0.2">
      <c r="A393" s="137" t="s">
        <v>4486</v>
      </c>
      <c r="B393" s="139" t="s">
        <v>2411</v>
      </c>
      <c r="C393" s="139"/>
      <c r="D393" s="139"/>
      <c r="E393" s="139"/>
      <c r="F393" s="139"/>
      <c r="G393" s="139">
        <f t="shared" si="9"/>
        <v>0</v>
      </c>
      <c r="H393" s="139"/>
      <c r="I393" s="139"/>
      <c r="J393" s="139">
        <f t="shared" si="10"/>
        <v>0</v>
      </c>
      <c r="K393" s="139"/>
      <c r="L393" s="139"/>
    </row>
    <row r="394" spans="1:12" s="140" customFormat="1" ht="11.4" x14ac:dyDescent="0.2">
      <c r="A394" s="137" t="s">
        <v>4486</v>
      </c>
      <c r="B394" s="139" t="s">
        <v>2404</v>
      </c>
      <c r="C394" s="139"/>
      <c r="D394" s="139"/>
      <c r="E394" s="139"/>
      <c r="F394" s="139"/>
      <c r="G394" s="139">
        <f t="shared" si="9"/>
        <v>0</v>
      </c>
      <c r="H394" s="139"/>
      <c r="I394" s="139"/>
      <c r="J394" s="139">
        <f t="shared" si="10"/>
        <v>0</v>
      </c>
      <c r="K394" s="139"/>
      <c r="L394" s="139"/>
    </row>
    <row r="395" spans="1:12" s="140" customFormat="1" ht="12" thickBot="1" x14ac:dyDescent="0.25">
      <c r="A395" s="137"/>
      <c r="B395" s="139"/>
      <c r="C395" s="139"/>
      <c r="D395" s="139"/>
      <c r="E395" s="139"/>
      <c r="F395" s="139"/>
      <c r="G395" s="141">
        <f>SUBTOTAL(9,G389:G394)</f>
        <v>-103120</v>
      </c>
      <c r="H395" s="139"/>
      <c r="I395" s="139"/>
      <c r="J395" s="141">
        <f>SUBTOTAL(9,J389:J394)</f>
        <v>16069.439999999999</v>
      </c>
      <c r="K395" s="139"/>
      <c r="L395" s="139"/>
    </row>
    <row r="396" spans="1:12" ht="13.8" thickTop="1" x14ac:dyDescent="0.25"/>
  </sheetData>
  <autoFilter ref="A3:S370"/>
  <mergeCells count="4">
    <mergeCell ref="F2:G2"/>
    <mergeCell ref="I2:J2"/>
    <mergeCell ref="F388:G388"/>
    <mergeCell ref="I388:J388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topLeftCell="A7" workbookViewId="0">
      <selection activeCell="A19" sqref="A19"/>
    </sheetView>
  </sheetViews>
  <sheetFormatPr defaultRowHeight="13.2" x14ac:dyDescent="0.25"/>
  <cols>
    <col min="1" max="1" width="14.21875" bestFit="1" customWidth="1"/>
  </cols>
  <sheetData>
    <row r="3" spans="1:2" x14ac:dyDescent="0.25">
      <c r="A3" t="s">
        <v>0</v>
      </c>
    </row>
    <row r="4" spans="1:2" x14ac:dyDescent="0.25">
      <c r="A4" t="s">
        <v>31</v>
      </c>
      <c r="B4" t="str">
        <f>VLOOKUP(A4,Sheet1!$D$2501:$D$2532,1,FALSE)</f>
        <v>anson.ong</v>
      </c>
    </row>
    <row r="5" spans="1:2" x14ac:dyDescent="0.25">
      <c r="A5" t="s">
        <v>290</v>
      </c>
      <c r="B5" s="32" t="str">
        <f>VLOOKUP(A5,Sheet1!$D$2501:$D$2532,1,FALSE)</f>
        <v>cammy.ong</v>
      </c>
    </row>
    <row r="6" spans="1:2" x14ac:dyDescent="0.25">
      <c r="A6" t="s">
        <v>280</v>
      </c>
      <c r="B6" s="32" t="str">
        <f>VLOOKUP(A6,Sheet1!$D$2501:$D$2532,1,FALSE)</f>
        <v>david.koh</v>
      </c>
    </row>
    <row r="7" spans="1:2" x14ac:dyDescent="0.25">
      <c r="A7" t="s">
        <v>337</v>
      </c>
      <c r="B7" s="32" t="str">
        <f>VLOOKUP(A7,Sheet1!$D$2501:$D$2532,1,FALSE)</f>
        <v>herman.widjaja</v>
      </c>
    </row>
    <row r="8" spans="1:2" x14ac:dyDescent="0.25">
      <c r="A8" t="s">
        <v>70</v>
      </c>
      <c r="B8" s="32" t="str">
        <f>VLOOKUP(A8,Sheet1!$D$2501:$D$2532,1,FALSE)</f>
        <v>jaime.wong</v>
      </c>
    </row>
    <row r="9" spans="1:2" x14ac:dyDescent="0.25">
      <c r="A9" t="s">
        <v>5631</v>
      </c>
      <c r="B9" s="32" t="str">
        <f>VLOOKUP(A9,Sheet1!$D$2501:$D$2532,1,FALSE)</f>
        <v>jean.tan</v>
      </c>
    </row>
    <row r="10" spans="1:2" x14ac:dyDescent="0.25">
      <c r="A10" t="s">
        <v>342</v>
      </c>
      <c r="B10" s="32" t="str">
        <f>VLOOKUP(A10,Sheet1!$D$2501:$D$2532,1,FALSE)</f>
        <v>julie.tan</v>
      </c>
    </row>
    <row r="11" spans="1:2" x14ac:dyDescent="0.25">
      <c r="A11" t="s">
        <v>284</v>
      </c>
      <c r="B11" s="32" t="str">
        <f>VLOOKUP(A11,Sheet1!$D$2501:$D$2532,1,FALSE)</f>
        <v>kermann.luo</v>
      </c>
    </row>
    <row r="12" spans="1:2" x14ac:dyDescent="0.25">
      <c r="A12" t="s">
        <v>44</v>
      </c>
      <c r="B12" s="32" t="str">
        <f>VLOOKUP(A12,Sheet1!$D$2501:$D$2532,1,FALSE)</f>
        <v>ong.yilin</v>
      </c>
    </row>
    <row r="13" spans="1:2" x14ac:dyDescent="0.25">
      <c r="A13" t="s">
        <v>445</v>
      </c>
      <c r="B13" s="32" t="str">
        <f>VLOOKUP(A13,Sheet1!$D$2501:$D$2532,1,FALSE)</f>
        <v>phuemeng.seow</v>
      </c>
    </row>
    <row r="14" spans="1:2" x14ac:dyDescent="0.25">
      <c r="A14" t="s">
        <v>4333</v>
      </c>
      <c r="B14" s="32" t="str">
        <f>VLOOKUP(A14,Sheet1!$D$2501:$D$2532,1,FALSE)</f>
        <v>ronnie.lim</v>
      </c>
    </row>
    <row r="15" spans="1:2" x14ac:dyDescent="0.25">
      <c r="A15" t="s">
        <v>67</v>
      </c>
      <c r="B15" s="32" t="str">
        <f>VLOOKUP(A15,Sheet1!$D$2501:$D$2532,1,FALSE)</f>
        <v>shirley.phee</v>
      </c>
    </row>
    <row r="16" spans="1:2" x14ac:dyDescent="0.25">
      <c r="A16" t="s">
        <v>36</v>
      </c>
      <c r="B16" s="32" t="str">
        <f>VLOOKUP(A16,Sheet1!$D$2501:$D$2532,1,FALSE)</f>
        <v>sorphia.chua</v>
      </c>
    </row>
    <row r="17" spans="1:2" x14ac:dyDescent="0.25">
      <c r="A17" t="s">
        <v>267</v>
      </c>
      <c r="B17" s="32" t="str">
        <f>VLOOKUP(A17,Sheet1!$D$2501:$D$2532,1,FALSE)</f>
        <v>TCU-PS</v>
      </c>
    </row>
    <row r="18" spans="1:2" x14ac:dyDescent="0.25">
      <c r="A18" t="s">
        <v>22</v>
      </c>
      <c r="B18" s="32" t="str">
        <f>VLOOKUP(A18,Sheet1!$D$2501:$D$2532,1,FALSE)</f>
        <v>TCU-WS</v>
      </c>
    </row>
    <row r="19" spans="1:2" x14ac:dyDescent="0.25">
      <c r="A19" s="78" t="s">
        <v>5369</v>
      </c>
      <c r="B19" s="32" t="str">
        <f>VLOOKUP(A19,Sheet1!$D$2501:$D$2532,1,FALSE)</f>
        <v>terence.tan</v>
      </c>
    </row>
    <row r="20" spans="1:2" x14ac:dyDescent="0.25">
      <c r="A20" t="s">
        <v>21</v>
      </c>
      <c r="B20" s="32" t="str">
        <f>VLOOKUP(A20,Sheet1!$D$2501:$D$2532,1,FALSE)</f>
        <v>wangchee.ng</v>
      </c>
    </row>
    <row r="21" spans="1:2" x14ac:dyDescent="0.25">
      <c r="A21" t="s">
        <v>68</v>
      </c>
      <c r="B21" s="32" t="str">
        <f>VLOOKUP(A21,Sheet1!$D$2501:$D$2532,1,FALSE)</f>
        <v>warren.tan</v>
      </c>
    </row>
  </sheetData>
  <sortState ref="A4:A1805">
    <sortCondition ref="A4:A180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Sheet1</vt:lpstr>
      <vt:lpstr>150828-150928</vt:lpstr>
      <vt:lpstr>svc type</vt:lpstr>
      <vt:lpstr>Sector</vt:lpstr>
      <vt:lpstr>SBM</vt:lpstr>
      <vt:lpstr>download</vt:lpstr>
      <vt:lpstr>AE 221414</vt:lpstr>
      <vt:lpstr>AX 121040 (by inv)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Adler Yeo Ai Lay</dc:creator>
  <cp:lastModifiedBy>Adler Yeo Ai Lay</cp:lastModifiedBy>
  <cp:lastPrinted>2015-05-25T05:27:29Z</cp:lastPrinted>
  <dcterms:created xsi:type="dcterms:W3CDTF">2011-08-05T09:07:20Z</dcterms:created>
  <dcterms:modified xsi:type="dcterms:W3CDTF">2015-10-07T04:32:23Z</dcterms:modified>
</cp:coreProperties>
</file>